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drawings/drawing2.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4.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charts/chart32.xml" ContentType="application/vnd.openxmlformats-officedocument.drawingml.chart+xml"/>
  <Override PartName="/xl/charts/style21.xml" ContentType="application/vnd.ms-office.chartstyle+xml"/>
  <Override PartName="/xl/charts/colors21.xml" ContentType="application/vnd.ms-office.chartcolorstyle+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charts/chart35.xml" ContentType="application/vnd.openxmlformats-officedocument.drawingml.chart+xml"/>
  <Override PartName="/xl/charts/style24.xml" ContentType="application/vnd.ms-office.chartstyle+xml"/>
  <Override PartName="/xl/charts/colors24.xml" ContentType="application/vnd.ms-office.chartcolorstyle+xml"/>
  <Override PartName="/xl/charts/chart3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xml" ContentType="application/vnd.openxmlformats-officedocument.drawing+xml"/>
  <Override PartName="/xl/charts/chart37.xml" ContentType="application/vnd.openxmlformats-officedocument.drawingml.chart+xml"/>
  <Override PartName="/xl/charts/style26.xml" ContentType="application/vnd.ms-office.chartstyle+xml"/>
  <Override PartName="/xl/charts/colors26.xml" ContentType="application/vnd.ms-office.chartcolorstyle+xml"/>
  <Override PartName="/xl/charts/chart38.xml" ContentType="application/vnd.openxmlformats-officedocument.drawingml.chart+xml"/>
  <Override PartName="/xl/charts/style27.xml" ContentType="application/vnd.ms-office.chartstyle+xml"/>
  <Override PartName="/xl/charts/colors27.xml" ContentType="application/vnd.ms-office.chartcolorstyle+xml"/>
  <Override PartName="/xl/charts/chart39.xml" ContentType="application/vnd.openxmlformats-officedocument.drawingml.chart+xml"/>
  <Override PartName="/xl/charts/style28.xml" ContentType="application/vnd.ms-office.chartstyle+xml"/>
  <Override PartName="/xl/charts/colors28.xml" ContentType="application/vnd.ms-office.chartcolorstyle+xml"/>
  <Override PartName="/xl/charts/chart40.xml" ContentType="application/vnd.openxmlformats-officedocument.drawingml.chart+xml"/>
  <Override PartName="/xl/charts/style29.xml" ContentType="application/vnd.ms-office.chartstyle+xml"/>
  <Override PartName="/xl/charts/colors29.xml" ContentType="application/vnd.ms-office.chartcolorstyle+xml"/>
  <Override PartName="/xl/charts/chart41.xml" ContentType="application/vnd.openxmlformats-officedocument.drawingml.chart+xml"/>
  <Override PartName="/xl/charts/style30.xml" ContentType="application/vnd.ms-office.chartstyle+xml"/>
  <Override PartName="/xl/charts/colors30.xml" ContentType="application/vnd.ms-office.chartcolorstyle+xml"/>
  <Override PartName="/xl/charts/chart4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49.xml" ContentType="application/vnd.openxmlformats-officedocument.drawingml.chart+xml"/>
  <Override PartName="/xl/charts/style32.xml" ContentType="application/vnd.ms-office.chartstyle+xml"/>
  <Override PartName="/xl/charts/colors32.xml" ContentType="application/vnd.ms-office.chartcolorstyle+xml"/>
  <Override PartName="/xl/charts/chart5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51.xml" ContentType="application/vnd.openxmlformats-officedocument.drawingml.chart+xml"/>
  <Override PartName="/xl/charts/style34.xml" ContentType="application/vnd.ms-office.chartstyle+xml"/>
  <Override PartName="/xl/charts/colors34.xml" ContentType="application/vnd.ms-office.chartcolorstyle+xml"/>
  <Override PartName="/xl/charts/chart52.xml" ContentType="application/vnd.openxmlformats-officedocument.drawingml.chart+xml"/>
  <Override PartName="/xl/charts/style35.xml" ContentType="application/vnd.ms-office.chartstyle+xml"/>
  <Override PartName="/xl/charts/colors35.xml" ContentType="application/vnd.ms-office.chartcolorstyle+xml"/>
  <Override PartName="/xl/charts/chart53.xml" ContentType="application/vnd.openxmlformats-officedocument.drawingml.chart+xml"/>
  <Override PartName="/xl/charts/style36.xml" ContentType="application/vnd.ms-office.chartstyle+xml"/>
  <Override PartName="/xl/charts/colors36.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1.xml" ContentType="application/vnd.openxmlformats-officedocument.drawing+xml"/>
  <Override PartName="/xl/charts/chart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mc:AlternateContent xmlns:mc="http://schemas.openxmlformats.org/markup-compatibility/2006">
    <mc:Choice Requires="x15">
      <x15ac:absPath xmlns:x15ac="http://schemas.microsoft.com/office/spreadsheetml/2010/11/ac" url="Z:\Public\City Recycling Reports\Recycling Reports by City\CCCSWA\Rate Year 10 2024-2025\"/>
    </mc:Choice>
  </mc:AlternateContent>
  <xr:revisionPtr revIDLastSave="0" documentId="13_ncr:1_{6DD041E6-DDDE-4D93-B8B4-785EF3E5032B}" xr6:coauthVersionLast="47" xr6:coauthVersionMax="47" xr10:uidLastSave="{00000000-0000-0000-0000-000000000000}"/>
  <bookViews>
    <workbookView xWindow="-108" yWindow="-108" windowWidth="23256" windowHeight="14016" tabRatio="810" xr2:uid="{00000000-000D-0000-FFFF-FFFF00000000}"/>
  </bookViews>
  <sheets>
    <sheet name="Table of Contents" sheetId="145" r:id="rId1"/>
    <sheet name="Certification Statement" sheetId="146" r:id="rId2"/>
    <sheet name="Snapshot" sheetId="106" r:id="rId3"/>
    <sheet name="Participation" sheetId="726" r:id="rId4"/>
    <sheet name="Collection Reports" sheetId="1" r:id="rId5"/>
    <sheet name="Collection Graphs" sheetId="108" r:id="rId6"/>
    <sheet name="Qtr Container Report " sheetId="117" r:id="rId7"/>
    <sheet name="Residential Collection Report" sheetId="109" r:id="rId8"/>
    <sheet name="Residential Count Report" sheetId="128" r:id="rId9"/>
    <sheet name="Multifamily Collection Report " sheetId="112" r:id="rId10"/>
    <sheet name="Recycling % by Member Agency" sheetId="144" r:id="rId11"/>
    <sheet name="Qtr Multifamily Grid" sheetId="130" r:id="rId12"/>
    <sheet name="Qtr Multifamily Master Detail" sheetId="131" r:id="rId13"/>
    <sheet name="Rossmoor Grid" sheetId="137" r:id="rId14"/>
    <sheet name="Rossmoor Master Detail" sheetId="138" r:id="rId15"/>
    <sheet name="Comm-Industry Collection Report" sheetId="113" r:id="rId16"/>
    <sheet name="Schools Collection Report" sheetId="147" r:id="rId17"/>
    <sheet name="Qtr Comm-Industry Customer Grid" sheetId="132" r:id="rId18"/>
    <sheet name="Qtr Comm-Ind Master Detail" sheetId="133" r:id="rId19"/>
    <sheet name="Clean Up Reports" sheetId="2" r:id="rId20"/>
    <sheet name="Oil" sheetId="105" r:id="rId21"/>
    <sheet name="Res. Customer Service" sheetId="3" r:id="rId22"/>
    <sheet name="Comm. Customer Service " sheetId="115" r:id="rId23"/>
    <sheet name="Container Distribution" sheetId="5" r:id="rId24"/>
    <sheet name="Self-Haul to CCTS" sheetId="121" r:id="rId25"/>
    <sheet name="Self Haul to CCTS" sheetId="86" state="hidden" r:id="rId26"/>
    <sheet name="RS Extra Service" sheetId="127" r:id="rId27"/>
    <sheet name="Sharps Collection" sheetId="119" r:id="rId28"/>
    <sheet name="Holiday Tree Collection" sheetId="120" r:id="rId29"/>
    <sheet name="Food Waste &amp; Organics" sheetId="126" r:id="rId30"/>
    <sheet name="Deployed Yards" sheetId="150" r:id="rId31"/>
    <sheet name="Billed Quarterly Summary" sheetId="103" r:id="rId32"/>
    <sheet name="Billed Monthly Revenue" sheetId="148" r:id="rId33"/>
    <sheet name="Commercial - Closed-Non Payment" sheetId="160" r:id="rId34"/>
    <sheet name="Residential- Closed-Non Payment" sheetId="159" r:id="rId35"/>
    <sheet name="Missed Container Credits" sheetId="733" r:id="rId36"/>
    <sheet name="Site Visits" sheetId="727" r:id="rId37"/>
    <sheet name="Service Changes" sheetId="728" r:id="rId38"/>
    <sheet name="Indoor Containers Delivered" sheetId="729" r:id="rId39"/>
    <sheet name="AB 341" sheetId="730" r:id="rId40"/>
    <sheet name="AB 1826" sheetId="731" r:id="rId41"/>
    <sheet name="Rossmoor" sheetId="519" r:id="rId42"/>
    <sheet name="Special Events" sheetId="570" r:id="rId43"/>
    <sheet name="Other" sheetId="732" r:id="rId44"/>
  </sheets>
  <definedNames>
    <definedName name="_xlnm._FilterDatabase" localSheetId="40" hidden="1">'AB 1826'!$A$1:$L$2</definedName>
    <definedName name="_xlnm._FilterDatabase" localSheetId="39" hidden="1">'AB 341'!$A$1:$H$2</definedName>
    <definedName name="_xlnm._FilterDatabase" localSheetId="23" hidden="1">'Container Distribution'!$A$1:$P$134</definedName>
    <definedName name="_xlnm._FilterDatabase" localSheetId="35" hidden="1">'Missed Container Credits'!$A$2:$H$2829</definedName>
    <definedName name="_xlnm._FilterDatabase" localSheetId="18" hidden="1">'Qtr Comm-Ind Master Detail'!$A$2:$AE$2</definedName>
    <definedName name="_xlnm._FilterDatabase" localSheetId="17" hidden="1">'Qtr Comm-Industry Customer Grid'!$A$4:$M$4</definedName>
    <definedName name="_xlnm._FilterDatabase" localSheetId="11" hidden="1">'Qtr Multifamily Grid'!$A$4:$K$4</definedName>
    <definedName name="_xlnm._FilterDatabase" localSheetId="12" hidden="1">'Qtr Multifamily Master Detail'!$A$2:$AE$2</definedName>
    <definedName name="_xlnm._FilterDatabase" localSheetId="13" hidden="1">'Rossmoor Grid'!$A$3:$H$3</definedName>
    <definedName name="_xlnm._FilterDatabase" localSheetId="14" hidden="1">'Rossmoor Master Detail'!$A$2:$AD$2</definedName>
    <definedName name="_xlnm._FilterDatabase" localSheetId="37" hidden="1">'Service Changes'!$A$1:$L$36</definedName>
    <definedName name="_xlnm.Print_Area" localSheetId="1">'Certification Statement'!$A$1:$L$9</definedName>
    <definedName name="_xlnm.Print_Area" localSheetId="12">'Qtr Multifamily Master Detail'!$A$2:$AB$2</definedName>
    <definedName name="_xlnm.Print_Area" localSheetId="0">'Table of Contents'!$A$1:$E$51</definedName>
    <definedName name="_xlnm.Print_Titles" localSheetId="30">'Deployed Yards'!$1:$4</definedName>
    <definedName name="_xlnm.Print_Titles" localSheetId="6">'Qtr Container Report '!$2:$2</definedName>
    <definedName name="_xlnm.Print_Titles" localSheetId="26">'RS Extra Service'!$1:$3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 i="109" l="1"/>
  <c r="J66" i="121"/>
  <c r="G66" i="121"/>
  <c r="F66" i="121"/>
  <c r="E66" i="121"/>
  <c r="J65" i="121"/>
  <c r="H65" i="121"/>
  <c r="G65" i="121"/>
  <c r="F65" i="121"/>
  <c r="E65" i="121"/>
  <c r="I65" i="121" s="1"/>
  <c r="K64" i="121"/>
  <c r="I64" i="121"/>
  <c r="K63" i="121"/>
  <c r="I63" i="121"/>
  <c r="K62" i="121"/>
  <c r="I62" i="121"/>
  <c r="K61" i="121"/>
  <c r="I61" i="121"/>
  <c r="I60" i="121"/>
  <c r="K60" i="121" s="1"/>
  <c r="I59" i="121"/>
  <c r="K59" i="121" s="1"/>
  <c r="K58" i="121"/>
  <c r="I58" i="121"/>
  <c r="K57" i="121"/>
  <c r="I57" i="121"/>
  <c r="J56" i="121"/>
  <c r="H56" i="121"/>
  <c r="G56" i="121"/>
  <c r="F56" i="121"/>
  <c r="E56" i="121"/>
  <c r="I56" i="121" s="1"/>
  <c r="K56" i="121" s="1"/>
  <c r="I55" i="121"/>
  <c r="K55" i="121" s="1"/>
  <c r="I54" i="121"/>
  <c r="K54" i="121" s="1"/>
  <c r="I53" i="121"/>
  <c r="K53" i="121" s="1"/>
  <c r="K52" i="121"/>
  <c r="I52" i="121"/>
  <c r="I51" i="121"/>
  <c r="K51" i="121" s="1"/>
  <c r="K50" i="121"/>
  <c r="I50" i="121"/>
  <c r="K49" i="121"/>
  <c r="I49" i="121"/>
  <c r="K48" i="121"/>
  <c r="I48" i="121"/>
  <c r="J47" i="121"/>
  <c r="H47" i="121"/>
  <c r="G47" i="121"/>
  <c r="F47" i="121"/>
  <c r="E47" i="121"/>
  <c r="I47" i="121" s="1"/>
  <c r="I46" i="121"/>
  <c r="K46" i="121" s="1"/>
  <c r="K45" i="121"/>
  <c r="I45" i="121"/>
  <c r="K44" i="121"/>
  <c r="I44" i="121"/>
  <c r="K43" i="121"/>
  <c r="I43" i="121"/>
  <c r="I42" i="121"/>
  <c r="K42" i="121" s="1"/>
  <c r="I41" i="121"/>
  <c r="K41" i="121" s="1"/>
  <c r="K40" i="121"/>
  <c r="I40" i="121"/>
  <c r="K39" i="121"/>
  <c r="I39" i="121"/>
  <c r="K38" i="121"/>
  <c r="J38" i="121"/>
  <c r="I38" i="121"/>
  <c r="H38" i="121"/>
  <c r="G38" i="121"/>
  <c r="F38" i="121"/>
  <c r="E38" i="121"/>
  <c r="K37" i="121"/>
  <c r="I37" i="121"/>
  <c r="I36" i="121"/>
  <c r="K36" i="121" s="1"/>
  <c r="I35" i="121"/>
  <c r="K35" i="121" s="1"/>
  <c r="K34" i="121"/>
  <c r="I34" i="121"/>
  <c r="I33" i="121"/>
  <c r="K33" i="121" s="1"/>
  <c r="I32" i="121"/>
  <c r="K32" i="121" s="1"/>
  <c r="K31" i="121"/>
  <c r="I31" i="121"/>
  <c r="K30" i="121"/>
  <c r="I30" i="121"/>
  <c r="J29" i="121"/>
  <c r="H29" i="121"/>
  <c r="H66" i="121" s="1"/>
  <c r="G29" i="121"/>
  <c r="F29" i="121"/>
  <c r="E29" i="121"/>
  <c r="I28" i="121"/>
  <c r="K28" i="121" s="1"/>
  <c r="I27" i="121"/>
  <c r="K27" i="121" s="1"/>
  <c r="K26" i="121"/>
  <c r="I26" i="121"/>
  <c r="K25" i="121"/>
  <c r="I25" i="121"/>
  <c r="K24" i="121"/>
  <c r="I24" i="121"/>
  <c r="I23" i="121"/>
  <c r="K23" i="121" s="1"/>
  <c r="K22" i="121"/>
  <c r="I22" i="121"/>
  <c r="K21" i="121"/>
  <c r="I21" i="121"/>
  <c r="J20" i="121"/>
  <c r="I20" i="121"/>
  <c r="K20" i="121" s="1"/>
  <c r="H20" i="121"/>
  <c r="G20" i="121"/>
  <c r="F20" i="121"/>
  <c r="E20" i="121"/>
  <c r="I19" i="121"/>
  <c r="K19" i="121" s="1"/>
  <c r="K18" i="121"/>
  <c r="I18" i="121"/>
  <c r="I17" i="121"/>
  <c r="K17" i="121" s="1"/>
  <c r="K16" i="121"/>
  <c r="I16" i="121"/>
  <c r="I15" i="121"/>
  <c r="K15" i="121" s="1"/>
  <c r="I14" i="121"/>
  <c r="K14" i="121" s="1"/>
  <c r="K13" i="121"/>
  <c r="I13" i="121"/>
  <c r="K12" i="121"/>
  <c r="I12" i="121"/>
  <c r="H11" i="121"/>
  <c r="J10" i="121"/>
  <c r="H10" i="121"/>
  <c r="G10" i="121"/>
  <c r="F10" i="121"/>
  <c r="E10" i="121"/>
  <c r="I10" i="121" s="1"/>
  <c r="J9" i="121"/>
  <c r="K9" i="121" s="1"/>
  <c r="H9" i="121"/>
  <c r="G9" i="121"/>
  <c r="F9" i="121"/>
  <c r="E9" i="121"/>
  <c r="I9" i="121" s="1"/>
  <c r="J8" i="121"/>
  <c r="H8" i="121"/>
  <c r="G8" i="121"/>
  <c r="F8" i="121"/>
  <c r="E8" i="121"/>
  <c r="I8" i="121" s="1"/>
  <c r="J7" i="121"/>
  <c r="K7" i="121" s="1"/>
  <c r="H7" i="121"/>
  <c r="G7" i="121"/>
  <c r="I7" i="121" s="1"/>
  <c r="F7" i="121"/>
  <c r="E7" i="121"/>
  <c r="J6" i="121"/>
  <c r="H6" i="121"/>
  <c r="G6" i="121"/>
  <c r="I6" i="121" s="1"/>
  <c r="F6" i="121"/>
  <c r="E6" i="121"/>
  <c r="J5" i="121"/>
  <c r="K5" i="121" s="1"/>
  <c r="I5" i="121"/>
  <c r="H5" i="121"/>
  <c r="G5" i="121"/>
  <c r="F5" i="121"/>
  <c r="E5" i="121"/>
  <c r="K4" i="121"/>
  <c r="J4" i="121"/>
  <c r="I4" i="121"/>
  <c r="H4" i="121"/>
  <c r="G4" i="121"/>
  <c r="F4" i="121"/>
  <c r="E4" i="121"/>
  <c r="K3" i="121"/>
  <c r="J3" i="121"/>
  <c r="H3" i="121"/>
  <c r="G3" i="121"/>
  <c r="G11" i="121" s="1"/>
  <c r="F3" i="121"/>
  <c r="F11" i="121" s="1"/>
  <c r="E3" i="121"/>
  <c r="E11" i="121" s="1"/>
  <c r="K6" i="121" l="1"/>
  <c r="K10" i="121"/>
  <c r="K8" i="121"/>
  <c r="K47" i="121"/>
  <c r="K65" i="121"/>
  <c r="J11" i="121"/>
  <c r="K11" i="121" s="1"/>
  <c r="I3" i="121"/>
  <c r="I11" i="121" s="1"/>
  <c r="I29" i="121"/>
  <c r="I66" i="121" s="1"/>
  <c r="K66" i="121" s="1"/>
  <c r="K29" i="121" l="1"/>
  <c r="O33" i="126" l="1"/>
  <c r="H78" i="150" l="1"/>
  <c r="M33" i="126"/>
  <c r="G78" i="150" l="1"/>
  <c r="K33" i="126"/>
  <c r="F78" i="150"/>
  <c r="F38" i="2"/>
  <c r="I33" i="126"/>
  <c r="E124" i="150"/>
  <c r="E78" i="150"/>
  <c r="E55" i="732"/>
  <c r="E54" i="732"/>
  <c r="G33" i="126"/>
  <c r="D124" i="150"/>
  <c r="D78" i="150"/>
  <c r="D47" i="2"/>
  <c r="A69" i="732"/>
  <c r="A70" i="732"/>
  <c r="A71" i="732"/>
  <c r="A72" i="732"/>
  <c r="A73" i="732"/>
  <c r="A74" i="732"/>
  <c r="A75" i="732"/>
  <c r="A76" i="732"/>
  <c r="A77" i="732"/>
  <c r="A78" i="732"/>
  <c r="A79" i="732"/>
  <c r="A83" i="732"/>
  <c r="A84" i="732"/>
  <c r="A85" i="732"/>
  <c r="A86" i="732"/>
  <c r="A87" i="732"/>
  <c r="A88" i="732"/>
  <c r="A89" i="732"/>
  <c r="A90" i="732"/>
  <c r="A91" i="732"/>
  <c r="A92" i="732"/>
  <c r="A93" i="732"/>
  <c r="A97" i="732"/>
  <c r="A98" i="732"/>
  <c r="A99" i="732"/>
  <c r="A100" i="732"/>
  <c r="A101" i="732"/>
  <c r="A102" i="732"/>
  <c r="A103" i="732"/>
  <c r="A104" i="732"/>
  <c r="A105" i="732"/>
  <c r="A106" i="732"/>
  <c r="A107" i="732"/>
  <c r="E63" i="732"/>
  <c r="A54" i="732"/>
  <c r="A55" i="732"/>
  <c r="A56" i="732"/>
  <c r="A57" i="732"/>
  <c r="A58" i="732"/>
  <c r="A59" i="732"/>
  <c r="A60" i="732"/>
  <c r="A61" i="732"/>
  <c r="E56" i="732"/>
  <c r="E57" i="732"/>
  <c r="E58" i="732"/>
  <c r="E59" i="732"/>
  <c r="E60" i="732"/>
  <c r="E61" i="732"/>
  <c r="E62" i="732"/>
  <c r="A6" i="732"/>
  <c r="A10" i="732"/>
  <c r="A14" i="732"/>
  <c r="A18" i="732"/>
  <c r="A22" i="732"/>
  <c r="A26" i="732"/>
  <c r="A30" i="732"/>
  <c r="A34" i="732"/>
  <c r="A38" i="732"/>
  <c r="A42" i="732"/>
  <c r="A46" i="732"/>
  <c r="E64" i="732"/>
  <c r="A62" i="732"/>
  <c r="A63" i="732"/>
  <c r="A64" i="732"/>
  <c r="E53" i="732"/>
  <c r="D23" i="128"/>
  <c r="E33" i="126"/>
  <c r="C124" i="150"/>
  <c r="C78" i="150"/>
  <c r="C33" i="126"/>
  <c r="B101" i="5"/>
  <c r="D53" i="127"/>
  <c r="E53" i="127"/>
  <c r="F53" i="127"/>
  <c r="G53" i="127"/>
  <c r="H53" i="127"/>
  <c r="I53" i="127"/>
  <c r="J53" i="127"/>
  <c r="K53" i="127"/>
  <c r="L53" i="127"/>
  <c r="M53" i="127"/>
  <c r="N53" i="127"/>
  <c r="C53" i="127"/>
  <c r="O37" i="119"/>
  <c r="G11" i="120"/>
  <c r="C11" i="120"/>
  <c r="H11" i="120"/>
  <c r="K131" i="5"/>
  <c r="K125" i="5"/>
  <c r="K119" i="5"/>
  <c r="K113" i="5"/>
  <c r="K107" i="5"/>
  <c r="K101" i="5"/>
  <c r="K95" i="5"/>
  <c r="K89" i="5"/>
  <c r="K80" i="5"/>
  <c r="K74" i="5"/>
  <c r="K68" i="5"/>
  <c r="K62" i="5"/>
  <c r="K56" i="5"/>
  <c r="K50" i="5"/>
  <c r="K44" i="5"/>
  <c r="K38" i="5"/>
  <c r="K29" i="5"/>
  <c r="K26" i="5"/>
  <c r="K20" i="5"/>
  <c r="K14" i="5"/>
  <c r="K8" i="5"/>
  <c r="K132" i="5"/>
  <c r="K81" i="5"/>
  <c r="K30" i="5"/>
  <c r="K134" i="5"/>
  <c r="N54" i="127"/>
  <c r="M54" i="127"/>
  <c r="O45" i="127"/>
  <c r="Q45" i="127" s="1"/>
  <c r="O36" i="127"/>
  <c r="Q36" i="127" s="1"/>
  <c r="O29" i="127"/>
  <c r="O4" i="127"/>
  <c r="Q4" i="127"/>
  <c r="O13" i="127"/>
  <c r="Q13" i="127" s="1"/>
  <c r="O23" i="127"/>
  <c r="Q23" i="127" s="1"/>
  <c r="Q29" i="127"/>
  <c r="J34" i="147"/>
  <c r="J47" i="2"/>
  <c r="H27" i="2"/>
  <c r="G6" i="109"/>
  <c r="G7" i="109"/>
  <c r="G5" i="109"/>
  <c r="N5" i="109" s="1"/>
  <c r="O5" i="109" s="1"/>
  <c r="Q5" i="109" s="1"/>
  <c r="F23" i="128"/>
  <c r="M37" i="119"/>
  <c r="L37" i="119"/>
  <c r="K37" i="119"/>
  <c r="J37" i="119"/>
  <c r="I37" i="119"/>
  <c r="H37" i="119"/>
  <c r="G37" i="119"/>
  <c r="F37" i="119"/>
  <c r="E37" i="119"/>
  <c r="D37" i="119"/>
  <c r="C37" i="119"/>
  <c r="B37" i="119"/>
  <c r="N36" i="119"/>
  <c r="P36" i="119" s="1"/>
  <c r="N35" i="119"/>
  <c r="P35" i="119" s="1"/>
  <c r="N34" i="119"/>
  <c r="P34" i="119" s="1"/>
  <c r="N32" i="119"/>
  <c r="P32" i="119"/>
  <c r="N30" i="119"/>
  <c r="P30" i="119"/>
  <c r="N28" i="119"/>
  <c r="P28" i="119" s="1"/>
  <c r="N26" i="119"/>
  <c r="P26" i="119" s="1"/>
  <c r="N24" i="119"/>
  <c r="P24" i="119"/>
  <c r="B21" i="119"/>
  <c r="C21" i="119"/>
  <c r="D21" i="119"/>
  <c r="E21" i="119"/>
  <c r="F21" i="119"/>
  <c r="G21" i="119"/>
  <c r="H21" i="119"/>
  <c r="I21" i="119"/>
  <c r="J21" i="119"/>
  <c r="K21" i="119"/>
  <c r="L21" i="119"/>
  <c r="M21" i="119"/>
  <c r="B124" i="150"/>
  <c r="B102" i="150"/>
  <c r="B56" i="113"/>
  <c r="B47" i="113"/>
  <c r="B38" i="113"/>
  <c r="B29" i="113"/>
  <c r="B20" i="113"/>
  <c r="B11" i="113"/>
  <c r="B2" i="113"/>
  <c r="O8" i="5"/>
  <c r="O14" i="5"/>
  <c r="O20" i="5"/>
  <c r="O26" i="5"/>
  <c r="O44" i="5"/>
  <c r="O50" i="5"/>
  <c r="O56" i="5"/>
  <c r="O62" i="5"/>
  <c r="O68" i="5"/>
  <c r="O74" i="5"/>
  <c r="O80" i="5"/>
  <c r="O95" i="5"/>
  <c r="O101" i="5"/>
  <c r="O107" i="5"/>
  <c r="O113" i="5"/>
  <c r="O119" i="5"/>
  <c r="O125" i="5"/>
  <c r="O131" i="5"/>
  <c r="B3" i="109"/>
  <c r="C3" i="109"/>
  <c r="D3" i="109"/>
  <c r="E3" i="109"/>
  <c r="F3" i="109"/>
  <c r="G3" i="109"/>
  <c r="H3" i="109"/>
  <c r="I3" i="109"/>
  <c r="J3" i="109"/>
  <c r="K3" i="109"/>
  <c r="L3" i="109"/>
  <c r="M3" i="109"/>
  <c r="B4" i="109"/>
  <c r="C4" i="109"/>
  <c r="D4" i="109"/>
  <c r="E4" i="109"/>
  <c r="F4" i="109"/>
  <c r="G4" i="109"/>
  <c r="N4" i="109" s="1"/>
  <c r="O4" i="109" s="1"/>
  <c r="Q4" i="109" s="1"/>
  <c r="H4" i="109"/>
  <c r="I4" i="109"/>
  <c r="J4" i="109"/>
  <c r="K4" i="109"/>
  <c r="L4" i="109"/>
  <c r="M4" i="109"/>
  <c r="B5" i="109"/>
  <c r="C5" i="109"/>
  <c r="D5" i="109"/>
  <c r="E5" i="109"/>
  <c r="F5" i="109"/>
  <c r="H5" i="109"/>
  <c r="I5" i="109"/>
  <c r="J5" i="109"/>
  <c r="K5" i="109"/>
  <c r="L5" i="109"/>
  <c r="M5" i="109"/>
  <c r="B6" i="109"/>
  <c r="C6" i="109"/>
  <c r="D6" i="109"/>
  <c r="E6" i="109"/>
  <c r="E6" i="1"/>
  <c r="F6" i="109"/>
  <c r="H6" i="109"/>
  <c r="H6" i="1" s="1"/>
  <c r="I6" i="109"/>
  <c r="J6" i="109"/>
  <c r="K6" i="109"/>
  <c r="L6" i="109"/>
  <c r="M6" i="109"/>
  <c r="B7" i="109"/>
  <c r="C7" i="109"/>
  <c r="D7" i="109"/>
  <c r="D7" i="1"/>
  <c r="E7" i="109"/>
  <c r="E7" i="1"/>
  <c r="F7" i="109"/>
  <c r="H7" i="109"/>
  <c r="N7" i="109" s="1"/>
  <c r="O7" i="109" s="1"/>
  <c r="Q7" i="109" s="1"/>
  <c r="I7" i="109"/>
  <c r="J7" i="109"/>
  <c r="K7" i="109"/>
  <c r="L7" i="109"/>
  <c r="M7" i="109"/>
  <c r="B8" i="109"/>
  <c r="C8" i="109"/>
  <c r="D8" i="109"/>
  <c r="E8" i="109"/>
  <c r="E8" i="1"/>
  <c r="F8" i="109"/>
  <c r="G8" i="109"/>
  <c r="H8" i="109"/>
  <c r="N8" i="109" s="1"/>
  <c r="O8" i="109" s="1"/>
  <c r="Q8" i="109" s="1"/>
  <c r="I8" i="109"/>
  <c r="J8" i="109"/>
  <c r="K8" i="109"/>
  <c r="L8" i="109"/>
  <c r="M8" i="109"/>
  <c r="B68" i="109"/>
  <c r="B57" i="109"/>
  <c r="B46" i="109"/>
  <c r="B35" i="109"/>
  <c r="B24" i="109"/>
  <c r="B13" i="109"/>
  <c r="B2" i="109"/>
  <c r="O132" i="5"/>
  <c r="O81" i="5"/>
  <c r="H10" i="120"/>
  <c r="K15" i="128"/>
  <c r="B15" i="128"/>
  <c r="C15" i="128"/>
  <c r="D15" i="128"/>
  <c r="E15" i="128"/>
  <c r="F15" i="128"/>
  <c r="G15" i="128"/>
  <c r="J15" i="128"/>
  <c r="L15" i="128"/>
  <c r="M15" i="128"/>
  <c r="I47" i="2"/>
  <c r="N3" i="105"/>
  <c r="P3" i="105" s="1"/>
  <c r="N4" i="105"/>
  <c r="P4" i="105"/>
  <c r="N5" i="105"/>
  <c r="N6" i="105"/>
  <c r="N7" i="105"/>
  <c r="N8" i="105"/>
  <c r="P8" i="105" s="1"/>
  <c r="I15" i="128"/>
  <c r="H119" i="5"/>
  <c r="H131" i="5"/>
  <c r="H15" i="128"/>
  <c r="G39" i="128"/>
  <c r="F61" i="113"/>
  <c r="F125" i="5"/>
  <c r="F119" i="5"/>
  <c r="F113" i="5"/>
  <c r="F107" i="5"/>
  <c r="F101" i="5"/>
  <c r="F95" i="5"/>
  <c r="E80" i="5"/>
  <c r="B61" i="113"/>
  <c r="B62" i="113"/>
  <c r="B52" i="113"/>
  <c r="B53" i="113"/>
  <c r="B43" i="113"/>
  <c r="B44" i="113"/>
  <c r="B34" i="113"/>
  <c r="B35" i="113"/>
  <c r="B25" i="113"/>
  <c r="B26" i="113"/>
  <c r="B16" i="113"/>
  <c r="B17" i="113"/>
  <c r="B6" i="113"/>
  <c r="B5" i="113"/>
  <c r="B4" i="113"/>
  <c r="B3" i="113"/>
  <c r="B75" i="109"/>
  <c r="B76" i="109"/>
  <c r="B64" i="109"/>
  <c r="B65" i="109"/>
  <c r="B53" i="109"/>
  <c r="B54" i="109"/>
  <c r="B42" i="109"/>
  <c r="B43" i="109"/>
  <c r="B31" i="109"/>
  <c r="B32" i="109"/>
  <c r="B20" i="109"/>
  <c r="B21" i="109"/>
  <c r="B7" i="113"/>
  <c r="B8" i="113"/>
  <c r="B9" i="109"/>
  <c r="B10" i="109"/>
  <c r="D34" i="147"/>
  <c r="B25" i="150"/>
  <c r="M143" i="150"/>
  <c r="L143" i="150"/>
  <c r="K143" i="150"/>
  <c r="J143" i="150"/>
  <c r="I143" i="150"/>
  <c r="H143" i="150"/>
  <c r="G143" i="150"/>
  <c r="F143" i="150"/>
  <c r="E143" i="150"/>
  <c r="D143" i="150"/>
  <c r="C143" i="150"/>
  <c r="B143" i="150"/>
  <c r="B6" i="150"/>
  <c r="C29" i="150"/>
  <c r="M19" i="150"/>
  <c r="L19" i="150"/>
  <c r="K19" i="150"/>
  <c r="J19" i="150"/>
  <c r="I19" i="150"/>
  <c r="H19" i="150"/>
  <c r="G19" i="150"/>
  <c r="F19" i="150"/>
  <c r="E19" i="150"/>
  <c r="D19" i="150"/>
  <c r="C19" i="150"/>
  <c r="B19" i="150"/>
  <c r="M15" i="150"/>
  <c r="L15" i="150"/>
  <c r="K15" i="150"/>
  <c r="J15" i="150"/>
  <c r="I15" i="150"/>
  <c r="H15" i="150"/>
  <c r="G15" i="150"/>
  <c r="F15" i="150"/>
  <c r="E15" i="150"/>
  <c r="D15" i="150"/>
  <c r="C15" i="150"/>
  <c r="B15" i="150"/>
  <c r="B14" i="150"/>
  <c r="B29" i="150"/>
  <c r="B78" i="150"/>
  <c r="C3" i="128"/>
  <c r="D3" i="128"/>
  <c r="E3" i="128"/>
  <c r="F3" i="128"/>
  <c r="G3" i="128"/>
  <c r="H3" i="128"/>
  <c r="I3" i="128"/>
  <c r="J3" i="128"/>
  <c r="K3" i="128"/>
  <c r="L3" i="128"/>
  <c r="M3" i="128"/>
  <c r="C4" i="128"/>
  <c r="D4" i="128"/>
  <c r="E4" i="128"/>
  <c r="F4" i="128"/>
  <c r="G4" i="128"/>
  <c r="H4" i="128"/>
  <c r="I4" i="128"/>
  <c r="J4" i="128"/>
  <c r="K4" i="128"/>
  <c r="L4" i="128"/>
  <c r="M4" i="128"/>
  <c r="C5" i="128"/>
  <c r="D5" i="128"/>
  <c r="E5" i="128"/>
  <c r="F5" i="128"/>
  <c r="G5" i="128"/>
  <c r="H5" i="128"/>
  <c r="I5" i="128"/>
  <c r="J5" i="128"/>
  <c r="K5" i="128"/>
  <c r="L5" i="128"/>
  <c r="M5" i="128"/>
  <c r="C6" i="128"/>
  <c r="D6" i="128"/>
  <c r="E6" i="128"/>
  <c r="F6" i="128"/>
  <c r="G6" i="128"/>
  <c r="H6" i="128"/>
  <c r="I6" i="128"/>
  <c r="J6" i="128"/>
  <c r="K6" i="128"/>
  <c r="L6" i="128"/>
  <c r="M6" i="128"/>
  <c r="B3" i="128"/>
  <c r="B4" i="128"/>
  <c r="B5" i="128"/>
  <c r="B6" i="128"/>
  <c r="B23" i="128"/>
  <c r="B31" i="128"/>
  <c r="B39" i="128"/>
  <c r="M29" i="150"/>
  <c r="Q1" i="113"/>
  <c r="M23" i="128"/>
  <c r="L29" i="150"/>
  <c r="K25" i="150"/>
  <c r="G9" i="120"/>
  <c r="F9" i="120"/>
  <c r="E9" i="120"/>
  <c r="D9" i="120"/>
  <c r="B9" i="120"/>
  <c r="C9" i="120"/>
  <c r="K29" i="150"/>
  <c r="K191" i="150"/>
  <c r="L21" i="148"/>
  <c r="L22" i="148"/>
  <c r="L23" i="148"/>
  <c r="L24" i="148"/>
  <c r="L25" i="148"/>
  <c r="L26" i="148"/>
  <c r="R16" i="132"/>
  <c r="S16" i="132"/>
  <c r="T16" i="132"/>
  <c r="U16" i="132"/>
  <c r="V16" i="132"/>
  <c r="W16" i="132"/>
  <c r="X16" i="132"/>
  <c r="Y16" i="132"/>
  <c r="Z16" i="132"/>
  <c r="R17" i="132"/>
  <c r="S17" i="132"/>
  <c r="T17" i="132"/>
  <c r="U17" i="132"/>
  <c r="V17" i="132"/>
  <c r="W17" i="132"/>
  <c r="X17" i="132"/>
  <c r="Y17" i="132"/>
  <c r="Z17" i="132"/>
  <c r="R18" i="132"/>
  <c r="S18" i="132"/>
  <c r="T18" i="132"/>
  <c r="U18" i="132"/>
  <c r="V18" i="132"/>
  <c r="W18" i="132"/>
  <c r="X18" i="132"/>
  <c r="Y18" i="132"/>
  <c r="Z18" i="132"/>
  <c r="R19" i="132"/>
  <c r="S19" i="132"/>
  <c r="T19" i="132"/>
  <c r="U19" i="132"/>
  <c r="V19" i="132"/>
  <c r="W19" i="132"/>
  <c r="X19" i="132"/>
  <c r="Y19" i="132"/>
  <c r="Z19" i="132"/>
  <c r="R20" i="132"/>
  <c r="S20" i="132"/>
  <c r="T20" i="132"/>
  <c r="U20" i="132"/>
  <c r="V20" i="132"/>
  <c r="W20" i="132"/>
  <c r="X20" i="132"/>
  <c r="Y20" i="132"/>
  <c r="Z20" i="132"/>
  <c r="R21" i="132"/>
  <c r="S21" i="132"/>
  <c r="T21" i="132"/>
  <c r="U21" i="132"/>
  <c r="V21" i="132"/>
  <c r="W21" i="132"/>
  <c r="X21" i="132"/>
  <c r="Y21" i="132"/>
  <c r="Z21" i="132"/>
  <c r="R22" i="132"/>
  <c r="S22" i="132"/>
  <c r="T22" i="132"/>
  <c r="U22" i="132"/>
  <c r="V22" i="132"/>
  <c r="W22" i="132"/>
  <c r="X22" i="132"/>
  <c r="Y22" i="132"/>
  <c r="Z22" i="132"/>
  <c r="R23" i="132"/>
  <c r="S23" i="132"/>
  <c r="T23" i="132"/>
  <c r="U23" i="132"/>
  <c r="V23" i="132"/>
  <c r="W23" i="132"/>
  <c r="X23" i="132"/>
  <c r="Y23" i="132"/>
  <c r="Z23" i="132"/>
  <c r="R24" i="132"/>
  <c r="S24" i="132"/>
  <c r="T24" i="132"/>
  <c r="U24" i="132"/>
  <c r="V24" i="132"/>
  <c r="W24" i="132"/>
  <c r="X24" i="132"/>
  <c r="Y24" i="132"/>
  <c r="Z24" i="132"/>
  <c r="R25" i="132"/>
  <c r="S25" i="132"/>
  <c r="T25" i="132"/>
  <c r="U25" i="132"/>
  <c r="V25" i="132"/>
  <c r="W25" i="132"/>
  <c r="X25" i="132"/>
  <c r="Y25" i="132"/>
  <c r="Z25" i="132"/>
  <c r="R26" i="132"/>
  <c r="S26" i="132"/>
  <c r="T26" i="132"/>
  <c r="U26" i="132"/>
  <c r="V26" i="132"/>
  <c r="W26" i="132"/>
  <c r="X26" i="132"/>
  <c r="Y26" i="132"/>
  <c r="Z26" i="132"/>
  <c r="R27" i="132"/>
  <c r="S27" i="132"/>
  <c r="T27" i="132"/>
  <c r="U27" i="132"/>
  <c r="V27" i="132"/>
  <c r="W27" i="132"/>
  <c r="X27" i="132"/>
  <c r="Y27" i="132"/>
  <c r="Z27" i="132"/>
  <c r="P8" i="132" s="1"/>
  <c r="R28" i="132"/>
  <c r="S28" i="132"/>
  <c r="T28" i="132"/>
  <c r="U28" i="132"/>
  <c r="V28" i="132"/>
  <c r="W28" i="132"/>
  <c r="X28" i="132"/>
  <c r="Y28" i="132"/>
  <c r="R9" i="132" s="1"/>
  <c r="Z28" i="132"/>
  <c r="P9" i="132" s="1"/>
  <c r="R29" i="132"/>
  <c r="S29" i="132"/>
  <c r="T29" i="132"/>
  <c r="U29" i="132"/>
  <c r="V29" i="132"/>
  <c r="W29" i="132"/>
  <c r="X29" i="132"/>
  <c r="Y29" i="132"/>
  <c r="Z29" i="132"/>
  <c r="R30" i="132"/>
  <c r="S30" i="132"/>
  <c r="T30" i="132"/>
  <c r="U30" i="132"/>
  <c r="V30" i="132"/>
  <c r="W30" i="132"/>
  <c r="X30" i="132"/>
  <c r="Y30" i="132"/>
  <c r="Z30" i="132"/>
  <c r="Q17" i="132"/>
  <c r="Q18" i="132"/>
  <c r="Q19" i="132"/>
  <c r="Q20" i="132"/>
  <c r="Q21" i="132"/>
  <c r="Q22" i="132"/>
  <c r="Q23" i="132"/>
  <c r="Q24" i="132"/>
  <c r="Q25" i="132"/>
  <c r="Q26" i="132"/>
  <c r="Q27" i="132"/>
  <c r="Q28" i="132"/>
  <c r="Q29" i="132"/>
  <c r="Q30" i="132"/>
  <c r="Q31" i="132"/>
  <c r="R31" i="132"/>
  <c r="S31" i="132"/>
  <c r="T31" i="132"/>
  <c r="U31" i="132"/>
  <c r="V31" i="132"/>
  <c r="W31" i="132"/>
  <c r="X31" i="132"/>
  <c r="Y31" i="132"/>
  <c r="Z31" i="132"/>
  <c r="Q16" i="132"/>
  <c r="R15" i="132"/>
  <c r="S15" i="132"/>
  <c r="T15" i="132"/>
  <c r="U15" i="132"/>
  <c r="V15" i="132"/>
  <c r="W15" i="132"/>
  <c r="X15" i="132"/>
  <c r="Y15" i="132"/>
  <c r="Z15" i="132"/>
  <c r="P5" i="132" s="1"/>
  <c r="Q15" i="132"/>
  <c r="K23" i="128"/>
  <c r="J29" i="150"/>
  <c r="J125" i="150"/>
  <c r="J191" i="150"/>
  <c r="J131" i="5"/>
  <c r="I29" i="150"/>
  <c r="I191" i="150"/>
  <c r="I44" i="5"/>
  <c r="H29" i="150"/>
  <c r="H50" i="5"/>
  <c r="H47" i="128"/>
  <c r="H191" i="150"/>
  <c r="G29" i="150"/>
  <c r="F29" i="150"/>
  <c r="E29" i="150"/>
  <c r="E95" i="5"/>
  <c r="D29" i="150"/>
  <c r="D169" i="150"/>
  <c r="D62" i="5"/>
  <c r="C191" i="150"/>
  <c r="C56" i="5"/>
  <c r="B79" i="150"/>
  <c r="B191" i="150"/>
  <c r="P26" i="148"/>
  <c r="O26" i="148"/>
  <c r="N26" i="148"/>
  <c r="P25" i="148"/>
  <c r="O25" i="148"/>
  <c r="N25" i="148"/>
  <c r="P24" i="148"/>
  <c r="O24" i="148"/>
  <c r="N24" i="148"/>
  <c r="P23" i="148"/>
  <c r="O23" i="148"/>
  <c r="N23" i="148"/>
  <c r="P22" i="148"/>
  <c r="O22" i="148"/>
  <c r="N22" i="148"/>
  <c r="P21" i="148"/>
  <c r="O21" i="148"/>
  <c r="N21" i="148"/>
  <c r="H26" i="148"/>
  <c r="H25" i="148"/>
  <c r="I25" i="148" s="1"/>
  <c r="H24" i="148"/>
  <c r="I24" i="148" s="1"/>
  <c r="H23" i="148"/>
  <c r="H22" i="148"/>
  <c r="H21" i="148"/>
  <c r="D26" i="148"/>
  <c r="E26" i="148"/>
  <c r="D25" i="148"/>
  <c r="E25" i="148"/>
  <c r="D24" i="148"/>
  <c r="E24" i="148"/>
  <c r="D23" i="148"/>
  <c r="E23" i="148"/>
  <c r="D22" i="148"/>
  <c r="E22" i="148"/>
  <c r="D21" i="148"/>
  <c r="E21" i="148"/>
  <c r="K26" i="148"/>
  <c r="J26" i="148"/>
  <c r="M26" i="148" s="1"/>
  <c r="K25" i="148"/>
  <c r="J25" i="148"/>
  <c r="M25" i="148" s="1"/>
  <c r="K24" i="148"/>
  <c r="J24" i="148"/>
  <c r="M24" i="148" s="1"/>
  <c r="K23" i="148"/>
  <c r="J23" i="148"/>
  <c r="K22" i="148"/>
  <c r="J22" i="148"/>
  <c r="K21" i="148"/>
  <c r="J21" i="148"/>
  <c r="G26" i="148"/>
  <c r="F26" i="148"/>
  <c r="G25" i="148"/>
  <c r="F25" i="148"/>
  <c r="G24" i="148"/>
  <c r="F24" i="148"/>
  <c r="G23" i="148"/>
  <c r="I23" i="148"/>
  <c r="F23" i="148"/>
  <c r="G22" i="148"/>
  <c r="F22" i="148"/>
  <c r="G21" i="148"/>
  <c r="F21" i="148"/>
  <c r="N72" i="148"/>
  <c r="O72" i="148"/>
  <c r="P72" i="148"/>
  <c r="H9" i="120"/>
  <c r="L29" i="5"/>
  <c r="P9" i="1"/>
  <c r="Q1" i="147"/>
  <c r="M135" i="150"/>
  <c r="M31" i="128"/>
  <c r="L191" i="150"/>
  <c r="K39" i="128"/>
  <c r="J39" i="128"/>
  <c r="I79" i="150"/>
  <c r="I169" i="150"/>
  <c r="J54" i="127"/>
  <c r="K54" i="127"/>
  <c r="H169" i="150"/>
  <c r="H54" i="150"/>
  <c r="G23" i="128"/>
  <c r="G31" i="128"/>
  <c r="G47" i="128"/>
  <c r="G55" i="128"/>
  <c r="G61" i="147"/>
  <c r="G62" i="147" s="1"/>
  <c r="G52" i="147"/>
  <c r="G53" i="147" s="1"/>
  <c r="G43" i="147"/>
  <c r="G44" i="147" s="1"/>
  <c r="G34" i="147"/>
  <c r="G35" i="147" s="1"/>
  <c r="G26" i="147"/>
  <c r="G25" i="147"/>
  <c r="G16" i="147"/>
  <c r="G17" i="147" s="1"/>
  <c r="G61" i="113"/>
  <c r="G62" i="113"/>
  <c r="G52" i="113"/>
  <c r="G53" i="113"/>
  <c r="G43" i="113"/>
  <c r="G44" i="113"/>
  <c r="G34" i="113"/>
  <c r="G35" i="113"/>
  <c r="G25" i="113"/>
  <c r="G26" i="113" s="1"/>
  <c r="G16" i="113"/>
  <c r="G17" i="113" s="1"/>
  <c r="G75" i="109"/>
  <c r="G76" i="109"/>
  <c r="G64" i="109"/>
  <c r="G65" i="109"/>
  <c r="G53" i="109"/>
  <c r="G54" i="109" s="1"/>
  <c r="G42" i="109"/>
  <c r="G43" i="109"/>
  <c r="G31" i="109"/>
  <c r="G32" i="109" s="1"/>
  <c r="G20" i="109"/>
  <c r="G21" i="109" s="1"/>
  <c r="I11" i="126"/>
  <c r="F191" i="150"/>
  <c r="N40" i="5"/>
  <c r="P40" i="5" s="1"/>
  <c r="E18" i="105"/>
  <c r="G11" i="126"/>
  <c r="E11" i="126"/>
  <c r="AA10" i="126"/>
  <c r="C11" i="126"/>
  <c r="O28" i="127"/>
  <c r="M6" i="147"/>
  <c r="L6" i="147"/>
  <c r="K6" i="147"/>
  <c r="J6" i="147"/>
  <c r="I6" i="147"/>
  <c r="H6" i="147"/>
  <c r="G6" i="147"/>
  <c r="F6" i="147"/>
  <c r="E6" i="147"/>
  <c r="D6" i="147"/>
  <c r="N6" i="147"/>
  <c r="C6" i="147"/>
  <c r="M5" i="147"/>
  <c r="L5" i="147"/>
  <c r="K5" i="147"/>
  <c r="J5" i="147"/>
  <c r="I5" i="147"/>
  <c r="H5" i="147"/>
  <c r="G5" i="147"/>
  <c r="N5" i="147" s="1"/>
  <c r="F5" i="147"/>
  <c r="E5" i="147"/>
  <c r="D5" i="147"/>
  <c r="C5" i="147"/>
  <c r="B6" i="147"/>
  <c r="B5" i="147"/>
  <c r="M4" i="147"/>
  <c r="L4" i="147"/>
  <c r="K4" i="147"/>
  <c r="J4" i="147"/>
  <c r="I4" i="147"/>
  <c r="H4" i="147"/>
  <c r="G4" i="147"/>
  <c r="F4" i="147"/>
  <c r="E4" i="147"/>
  <c r="D4" i="147"/>
  <c r="C4" i="147"/>
  <c r="B4" i="147"/>
  <c r="M3" i="147"/>
  <c r="L3" i="147"/>
  <c r="K3" i="147"/>
  <c r="J3" i="147"/>
  <c r="I3" i="147"/>
  <c r="H3" i="147"/>
  <c r="H7" i="147" s="1"/>
  <c r="G3" i="147"/>
  <c r="N3" i="147" s="1"/>
  <c r="F3" i="147"/>
  <c r="E3" i="147"/>
  <c r="D3" i="147"/>
  <c r="C3" i="147"/>
  <c r="B3" i="147"/>
  <c r="M7" i="128"/>
  <c r="H8" i="120"/>
  <c r="N57" i="113"/>
  <c r="O18" i="119"/>
  <c r="P59" i="127"/>
  <c r="P58" i="127"/>
  <c r="O38" i="2"/>
  <c r="N52" i="5"/>
  <c r="M56" i="5"/>
  <c r="L56" i="5"/>
  <c r="N53" i="5"/>
  <c r="P53" i="5" s="1"/>
  <c r="N54" i="5"/>
  <c r="M38" i="5"/>
  <c r="M18" i="105"/>
  <c r="M5" i="112"/>
  <c r="L47" i="128"/>
  <c r="K169" i="150"/>
  <c r="K125" i="150"/>
  <c r="B125" i="150"/>
  <c r="C125" i="150"/>
  <c r="D125" i="150"/>
  <c r="E125" i="150"/>
  <c r="F125" i="150"/>
  <c r="G125" i="150"/>
  <c r="H125" i="150"/>
  <c r="I125" i="150"/>
  <c r="L125" i="150"/>
  <c r="M125" i="150"/>
  <c r="K103" i="150"/>
  <c r="K79" i="150"/>
  <c r="K54" i="150"/>
  <c r="I107" i="5"/>
  <c r="I95" i="5"/>
  <c r="I18" i="105"/>
  <c r="I9" i="105"/>
  <c r="H37" i="105"/>
  <c r="H27" i="105"/>
  <c r="G44" i="5"/>
  <c r="G27" i="105"/>
  <c r="G18" i="105"/>
  <c r="F169" i="150"/>
  <c r="F103" i="150"/>
  <c r="G54" i="148"/>
  <c r="F18" i="105"/>
  <c r="F27" i="105"/>
  <c r="O18" i="105"/>
  <c r="E169" i="150"/>
  <c r="E103" i="150"/>
  <c r="E27" i="105"/>
  <c r="D52" i="147"/>
  <c r="D53" i="147"/>
  <c r="M55" i="128"/>
  <c r="L55" i="128"/>
  <c r="K55" i="128"/>
  <c r="J55" i="128"/>
  <c r="I55" i="128"/>
  <c r="H55" i="128"/>
  <c r="F55" i="128"/>
  <c r="E55" i="128"/>
  <c r="D55" i="128"/>
  <c r="C55" i="128"/>
  <c r="M47" i="128"/>
  <c r="K47" i="128"/>
  <c r="J47" i="128"/>
  <c r="I47" i="128"/>
  <c r="F47" i="128"/>
  <c r="E47" i="128"/>
  <c r="D47" i="128"/>
  <c r="C47" i="128"/>
  <c r="M39" i="128"/>
  <c r="L39" i="128"/>
  <c r="I39" i="128"/>
  <c r="H39" i="128"/>
  <c r="F39" i="128"/>
  <c r="E39" i="128"/>
  <c r="D39" i="128"/>
  <c r="C39" i="128"/>
  <c r="L31" i="128"/>
  <c r="K31" i="128"/>
  <c r="J31" i="128"/>
  <c r="I31" i="128"/>
  <c r="H31" i="128"/>
  <c r="F31" i="128"/>
  <c r="E31" i="128"/>
  <c r="D31" i="128"/>
  <c r="C31" i="128"/>
  <c r="L23" i="128"/>
  <c r="J23" i="128"/>
  <c r="I23" i="128"/>
  <c r="H23" i="128"/>
  <c r="E23" i="128"/>
  <c r="C23" i="128"/>
  <c r="B55" i="128"/>
  <c r="B47" i="128"/>
  <c r="B7" i="128"/>
  <c r="C1" i="126"/>
  <c r="E1" i="126"/>
  <c r="H7" i="120"/>
  <c r="N15" i="2"/>
  <c r="P15" i="2" s="1"/>
  <c r="L169" i="150"/>
  <c r="K10" i="150"/>
  <c r="J169" i="150"/>
  <c r="J7" i="150"/>
  <c r="J135" i="150"/>
  <c r="J37" i="105"/>
  <c r="I54" i="150"/>
  <c r="H61" i="147"/>
  <c r="H62" i="147" s="1"/>
  <c r="G54" i="150"/>
  <c r="G9" i="105"/>
  <c r="F9" i="105"/>
  <c r="E9" i="105"/>
  <c r="D9" i="105"/>
  <c r="C9" i="105"/>
  <c r="B9" i="105"/>
  <c r="P14" i="1"/>
  <c r="B1" i="5"/>
  <c r="M30" i="150"/>
  <c r="L30" i="150"/>
  <c r="K30" i="150"/>
  <c r="J30" i="150"/>
  <c r="I30" i="150"/>
  <c r="H30" i="150"/>
  <c r="G30" i="150"/>
  <c r="F30" i="150"/>
  <c r="E30" i="150"/>
  <c r="D30" i="150"/>
  <c r="C30" i="150"/>
  <c r="M28" i="150"/>
  <c r="L28" i="150"/>
  <c r="K28" i="150"/>
  <c r="J28" i="150"/>
  <c r="I28" i="150"/>
  <c r="H28" i="150"/>
  <c r="G28" i="150"/>
  <c r="F28" i="150"/>
  <c r="E28" i="150"/>
  <c r="D28" i="150"/>
  <c r="C28" i="150"/>
  <c r="M27" i="150"/>
  <c r="L27" i="150"/>
  <c r="K27" i="150"/>
  <c r="J27" i="150"/>
  <c r="I27" i="150"/>
  <c r="H27" i="150"/>
  <c r="G27" i="150"/>
  <c r="F27" i="150"/>
  <c r="E27" i="150"/>
  <c r="D27" i="150"/>
  <c r="C27" i="150"/>
  <c r="M26" i="150"/>
  <c r="L26" i="150"/>
  <c r="K26" i="150"/>
  <c r="J26" i="150"/>
  <c r="I26" i="150"/>
  <c r="H26" i="150"/>
  <c r="G26" i="150"/>
  <c r="F26" i="150"/>
  <c r="E26" i="150"/>
  <c r="D26" i="150"/>
  <c r="C26" i="150"/>
  <c r="M25" i="150"/>
  <c r="L25" i="150"/>
  <c r="J25" i="150"/>
  <c r="I25" i="150"/>
  <c r="H25" i="150"/>
  <c r="G25" i="150"/>
  <c r="F25" i="150"/>
  <c r="E25" i="150"/>
  <c r="D25" i="150"/>
  <c r="C25" i="150"/>
  <c r="M24" i="150"/>
  <c r="L24" i="150"/>
  <c r="K24" i="150"/>
  <c r="J24" i="150"/>
  <c r="I24" i="150"/>
  <c r="H24" i="150"/>
  <c r="G24" i="150"/>
  <c r="F24" i="150"/>
  <c r="E24" i="150"/>
  <c r="D24" i="150"/>
  <c r="C24" i="150"/>
  <c r="M23" i="150"/>
  <c r="L23" i="150"/>
  <c r="K23" i="150"/>
  <c r="J23" i="150"/>
  <c r="I23" i="150"/>
  <c r="H23" i="150"/>
  <c r="G23" i="150"/>
  <c r="F23" i="150"/>
  <c r="E23" i="150"/>
  <c r="D23" i="150"/>
  <c r="C23" i="150"/>
  <c r="M22" i="150"/>
  <c r="L22" i="150"/>
  <c r="K22" i="150"/>
  <c r="J22" i="150"/>
  <c r="I22" i="150"/>
  <c r="H22" i="150"/>
  <c r="G22" i="150"/>
  <c r="F22" i="150"/>
  <c r="E22" i="150"/>
  <c r="D22" i="150"/>
  <c r="C22" i="150"/>
  <c r="M21" i="150"/>
  <c r="L21" i="150"/>
  <c r="K21" i="150"/>
  <c r="J21" i="150"/>
  <c r="I21" i="150"/>
  <c r="H21" i="150"/>
  <c r="G21" i="150"/>
  <c r="F21" i="150"/>
  <c r="E21" i="150"/>
  <c r="D21" i="150"/>
  <c r="C21" i="150"/>
  <c r="M20" i="150"/>
  <c r="L20" i="150"/>
  <c r="K20" i="150"/>
  <c r="J20" i="150"/>
  <c r="I20" i="150"/>
  <c r="H20" i="150"/>
  <c r="G20" i="150"/>
  <c r="F20" i="150"/>
  <c r="E20" i="150"/>
  <c r="D20" i="150"/>
  <c r="C20" i="150"/>
  <c r="M18" i="150"/>
  <c r="L18" i="150"/>
  <c r="K18" i="150"/>
  <c r="J18" i="150"/>
  <c r="I18" i="150"/>
  <c r="H18" i="150"/>
  <c r="G18" i="150"/>
  <c r="F18" i="150"/>
  <c r="E18" i="150"/>
  <c r="D18" i="150"/>
  <c r="C18" i="150"/>
  <c r="M17" i="150"/>
  <c r="L17" i="150"/>
  <c r="K17" i="150"/>
  <c r="J17" i="150"/>
  <c r="I17" i="150"/>
  <c r="H17" i="150"/>
  <c r="G17" i="150"/>
  <c r="F17" i="150"/>
  <c r="E17" i="150"/>
  <c r="D17" i="150"/>
  <c r="C17" i="150"/>
  <c r="M16" i="150"/>
  <c r="L16" i="150"/>
  <c r="K16" i="150"/>
  <c r="J16" i="150"/>
  <c r="I16" i="150"/>
  <c r="H16" i="150"/>
  <c r="G16" i="150"/>
  <c r="F16" i="150"/>
  <c r="E16" i="150"/>
  <c r="D16" i="150"/>
  <c r="C16" i="150"/>
  <c r="M14" i="150"/>
  <c r="L14" i="150"/>
  <c r="K14" i="150"/>
  <c r="J14" i="150"/>
  <c r="I14" i="150"/>
  <c r="H14" i="150"/>
  <c r="G14" i="150"/>
  <c r="F14" i="150"/>
  <c r="E14" i="150"/>
  <c r="D14" i="150"/>
  <c r="C14" i="150"/>
  <c r="M13" i="150"/>
  <c r="L13" i="150"/>
  <c r="K13" i="150"/>
  <c r="J13" i="150"/>
  <c r="I13" i="150"/>
  <c r="H13" i="150"/>
  <c r="G13" i="150"/>
  <c r="F13" i="150"/>
  <c r="E13" i="150"/>
  <c r="D13" i="150"/>
  <c r="C13" i="150"/>
  <c r="M12" i="150"/>
  <c r="L12" i="150"/>
  <c r="K12" i="150"/>
  <c r="J12" i="150"/>
  <c r="I12" i="150"/>
  <c r="H12" i="150"/>
  <c r="G12" i="150"/>
  <c r="F12" i="150"/>
  <c r="E12" i="150"/>
  <c r="D12" i="150"/>
  <c r="C12" i="150"/>
  <c r="M11" i="150"/>
  <c r="L11" i="150"/>
  <c r="K11" i="150"/>
  <c r="J11" i="150"/>
  <c r="I11" i="150"/>
  <c r="H11" i="150"/>
  <c r="G11" i="150"/>
  <c r="F11" i="150"/>
  <c r="E11" i="150"/>
  <c r="D11" i="150"/>
  <c r="C11" i="150"/>
  <c r="M10" i="150"/>
  <c r="L10" i="150"/>
  <c r="J10" i="150"/>
  <c r="H10" i="150"/>
  <c r="G10" i="150"/>
  <c r="F10" i="150"/>
  <c r="E10" i="150"/>
  <c r="D10" i="150"/>
  <c r="C10" i="150"/>
  <c r="M9" i="150"/>
  <c r="L9" i="150"/>
  <c r="K9" i="150"/>
  <c r="J9" i="150"/>
  <c r="I9" i="150"/>
  <c r="H9" i="150"/>
  <c r="G9" i="150"/>
  <c r="F9" i="150"/>
  <c r="E9" i="150"/>
  <c r="D9" i="150"/>
  <c r="C9" i="150"/>
  <c r="M8" i="150"/>
  <c r="L8" i="150"/>
  <c r="K8" i="150"/>
  <c r="J8" i="150"/>
  <c r="I8" i="150"/>
  <c r="H8" i="150"/>
  <c r="G8" i="150"/>
  <c r="F8" i="150"/>
  <c r="E8" i="150"/>
  <c r="D8" i="150"/>
  <c r="C8" i="150"/>
  <c r="M7" i="150"/>
  <c r="L7" i="150"/>
  <c r="K7" i="150"/>
  <c r="I7" i="150"/>
  <c r="H7" i="150"/>
  <c r="G7" i="150"/>
  <c r="F7" i="150"/>
  <c r="E7" i="150"/>
  <c r="D7" i="150"/>
  <c r="C7" i="150"/>
  <c r="M6" i="150"/>
  <c r="L6" i="150"/>
  <c r="K6" i="150"/>
  <c r="J6" i="150"/>
  <c r="I6" i="150"/>
  <c r="H6" i="150"/>
  <c r="G6" i="150"/>
  <c r="F6" i="150"/>
  <c r="E6" i="150"/>
  <c r="D6" i="150"/>
  <c r="C6" i="150"/>
  <c r="B103" i="150"/>
  <c r="B54" i="150"/>
  <c r="B135" i="150"/>
  <c r="B169" i="150"/>
  <c r="B26" i="150"/>
  <c r="B7" i="150"/>
  <c r="B8" i="150"/>
  <c r="B9" i="150"/>
  <c r="B10" i="150"/>
  <c r="B11" i="150"/>
  <c r="B12" i="150"/>
  <c r="B13" i="150"/>
  <c r="B16" i="150"/>
  <c r="B17" i="150"/>
  <c r="B18" i="150"/>
  <c r="B20" i="150"/>
  <c r="B21" i="150"/>
  <c r="B22" i="150"/>
  <c r="B23" i="150"/>
  <c r="B24" i="150"/>
  <c r="B27" i="150"/>
  <c r="B28" i="150"/>
  <c r="B30" i="150"/>
  <c r="N10" i="115"/>
  <c r="P10" i="115"/>
  <c r="C5" i="113"/>
  <c r="L54" i="127"/>
  <c r="I54" i="127"/>
  <c r="H54" i="127"/>
  <c r="G54" i="127"/>
  <c r="F54" i="127"/>
  <c r="E54" i="127"/>
  <c r="D54" i="127"/>
  <c r="O40" i="127"/>
  <c r="Q40" i="127" s="1"/>
  <c r="C54" i="127"/>
  <c r="P11" i="1"/>
  <c r="B95" i="5"/>
  <c r="M34" i="147"/>
  <c r="L34" i="147"/>
  <c r="L35" i="147"/>
  <c r="K34" i="147"/>
  <c r="K35" i="147"/>
  <c r="J35" i="147"/>
  <c r="I34" i="147"/>
  <c r="I35" i="147"/>
  <c r="H34" i="147"/>
  <c r="H35" i="147"/>
  <c r="F34" i="147"/>
  <c r="F35" i="147"/>
  <c r="E34" i="147"/>
  <c r="E35" i="147"/>
  <c r="D35" i="147"/>
  <c r="C34" i="147"/>
  <c r="C35" i="147"/>
  <c r="M43" i="147"/>
  <c r="M44" i="147"/>
  <c r="L43" i="147"/>
  <c r="L44" i="147"/>
  <c r="K43" i="147"/>
  <c r="K44" i="147"/>
  <c r="J43" i="147"/>
  <c r="J44" i="147"/>
  <c r="I43" i="147"/>
  <c r="I44" i="147"/>
  <c r="H43" i="147"/>
  <c r="H44" i="147"/>
  <c r="F43" i="147"/>
  <c r="F44" i="147"/>
  <c r="E43" i="147"/>
  <c r="E44" i="147"/>
  <c r="D43" i="147"/>
  <c r="D44" i="147"/>
  <c r="C43" i="147"/>
  <c r="C44" i="147"/>
  <c r="M52" i="147"/>
  <c r="M53" i="147"/>
  <c r="L52" i="147"/>
  <c r="L53" i="147"/>
  <c r="K52" i="147"/>
  <c r="K53" i="147"/>
  <c r="J52" i="147"/>
  <c r="J53" i="147"/>
  <c r="I52" i="147"/>
  <c r="I53" i="147"/>
  <c r="H52" i="147"/>
  <c r="H53" i="147"/>
  <c r="F52" i="147"/>
  <c r="F53" i="147"/>
  <c r="E52" i="147"/>
  <c r="E53" i="147"/>
  <c r="C52" i="147"/>
  <c r="C53" i="147"/>
  <c r="M61" i="147"/>
  <c r="M62" i="147"/>
  <c r="L61" i="147"/>
  <c r="L62" i="147"/>
  <c r="K61" i="147"/>
  <c r="K62" i="147"/>
  <c r="J61" i="147"/>
  <c r="J62" i="147"/>
  <c r="I61" i="147"/>
  <c r="I62" i="147"/>
  <c r="F61" i="147"/>
  <c r="F62" i="147"/>
  <c r="E61" i="147"/>
  <c r="E62" i="147"/>
  <c r="D61" i="147"/>
  <c r="D62" i="147"/>
  <c r="C61" i="147"/>
  <c r="C62" i="147"/>
  <c r="B61" i="147"/>
  <c r="B62" i="147"/>
  <c r="B52" i="147"/>
  <c r="B53" i="147"/>
  <c r="B43" i="147"/>
  <c r="B44" i="147"/>
  <c r="B34" i="147"/>
  <c r="B35" i="147"/>
  <c r="B18" i="105"/>
  <c r="N18" i="115"/>
  <c r="P18" i="115"/>
  <c r="N17" i="115"/>
  <c r="P17" i="115" s="1"/>
  <c r="N16" i="115"/>
  <c r="P16" i="115" s="1"/>
  <c r="N15" i="115"/>
  <c r="P15" i="115"/>
  <c r="N14" i="115"/>
  <c r="P14" i="115" s="1"/>
  <c r="N13" i="115"/>
  <c r="P13" i="115"/>
  <c r="N12" i="115"/>
  <c r="P12" i="115"/>
  <c r="N11" i="115"/>
  <c r="P11" i="115" s="1"/>
  <c r="N8" i="115"/>
  <c r="P8" i="115"/>
  <c r="N7" i="115"/>
  <c r="P7" i="115" s="1"/>
  <c r="N6" i="115"/>
  <c r="P6" i="115" s="1"/>
  <c r="N5" i="115"/>
  <c r="P5" i="115" s="1"/>
  <c r="N4" i="115"/>
  <c r="P4" i="115"/>
  <c r="N3" i="115"/>
  <c r="P3" i="115" s="1"/>
  <c r="B1" i="115"/>
  <c r="C1" i="115"/>
  <c r="D1" i="115"/>
  <c r="E1" i="115"/>
  <c r="F1" i="115"/>
  <c r="G1" i="115"/>
  <c r="H1" i="115"/>
  <c r="I1" i="115"/>
  <c r="J1" i="115"/>
  <c r="K1" i="115"/>
  <c r="L1" i="115"/>
  <c r="M1" i="115"/>
  <c r="N9" i="3"/>
  <c r="P9" i="3" s="1"/>
  <c r="N8" i="3"/>
  <c r="P8" i="3" s="1"/>
  <c r="N7" i="3"/>
  <c r="P7" i="3"/>
  <c r="N6" i="3"/>
  <c r="P6" i="3" s="1"/>
  <c r="N5" i="3"/>
  <c r="P5" i="3" s="1"/>
  <c r="Q14" i="1"/>
  <c r="Q1" i="112"/>
  <c r="G1" i="126"/>
  <c r="I1" i="126"/>
  <c r="K1" i="126"/>
  <c r="M1" i="126"/>
  <c r="O1" i="126"/>
  <c r="Q1" i="126"/>
  <c r="S1" i="126"/>
  <c r="U1" i="126"/>
  <c r="W1" i="126"/>
  <c r="Y1" i="126"/>
  <c r="Y29" i="126"/>
  <c r="H6" i="120"/>
  <c r="O18" i="2"/>
  <c r="O27" i="2"/>
  <c r="O56" i="2"/>
  <c r="O47" i="2"/>
  <c r="O9" i="2"/>
  <c r="P61" i="147"/>
  <c r="P62" i="147"/>
  <c r="P52" i="147"/>
  <c r="P53" i="147"/>
  <c r="P43" i="147"/>
  <c r="P44" i="147"/>
  <c r="P34" i="147"/>
  <c r="P35" i="147"/>
  <c r="P25" i="147"/>
  <c r="P26" i="147"/>
  <c r="P16" i="147"/>
  <c r="P17" i="147"/>
  <c r="P7" i="147"/>
  <c r="P8" i="147"/>
  <c r="M35" i="147"/>
  <c r="M26" i="147"/>
  <c r="L26" i="147"/>
  <c r="K26" i="147"/>
  <c r="P61" i="113"/>
  <c r="P62" i="113"/>
  <c r="P52" i="113"/>
  <c r="P53" i="113"/>
  <c r="P43" i="113"/>
  <c r="P44" i="113"/>
  <c r="P34" i="113"/>
  <c r="P35" i="113"/>
  <c r="P25" i="113"/>
  <c r="P26" i="113"/>
  <c r="P16" i="113"/>
  <c r="P17" i="113"/>
  <c r="P7" i="113"/>
  <c r="P8" i="113"/>
  <c r="P75" i="112"/>
  <c r="P76" i="112"/>
  <c r="P64" i="112"/>
  <c r="P65" i="112"/>
  <c r="P53" i="112"/>
  <c r="P54" i="112"/>
  <c r="P42" i="112"/>
  <c r="P43" i="112"/>
  <c r="P31" i="112"/>
  <c r="P32" i="112"/>
  <c r="P20" i="112"/>
  <c r="P21" i="112"/>
  <c r="P9" i="112"/>
  <c r="P10" i="112"/>
  <c r="C1" i="1"/>
  <c r="D1" i="1"/>
  <c r="E1" i="1"/>
  <c r="F1" i="1"/>
  <c r="G1" i="1"/>
  <c r="H1" i="1"/>
  <c r="I1" i="1"/>
  <c r="J1" i="1"/>
  <c r="K1" i="1"/>
  <c r="L1" i="1"/>
  <c r="M1" i="1"/>
  <c r="P75" i="109"/>
  <c r="P76" i="109"/>
  <c r="P64" i="109"/>
  <c r="P65" i="109"/>
  <c r="P53" i="109"/>
  <c r="P54" i="109"/>
  <c r="P42" i="109"/>
  <c r="P43" i="109"/>
  <c r="P31" i="109"/>
  <c r="P32" i="109"/>
  <c r="P20" i="109"/>
  <c r="P21" i="109"/>
  <c r="C59" i="127"/>
  <c r="D55" i="127"/>
  <c r="E55" i="127"/>
  <c r="F55" i="127"/>
  <c r="G55" i="127"/>
  <c r="H55" i="127"/>
  <c r="I55" i="127"/>
  <c r="J55" i="127"/>
  <c r="K55" i="127"/>
  <c r="L55" i="127"/>
  <c r="M55" i="127"/>
  <c r="N55" i="127"/>
  <c r="D56" i="127"/>
  <c r="E56" i="127"/>
  <c r="F56" i="127"/>
  <c r="G56" i="127"/>
  <c r="H56" i="127"/>
  <c r="I56" i="127"/>
  <c r="J56" i="127"/>
  <c r="K56" i="127"/>
  <c r="L56" i="127"/>
  <c r="M56" i="127"/>
  <c r="N56" i="127"/>
  <c r="C56" i="127"/>
  <c r="C55" i="127"/>
  <c r="N59" i="127"/>
  <c r="M59" i="127"/>
  <c r="L59" i="127"/>
  <c r="K59" i="127"/>
  <c r="J59" i="127"/>
  <c r="I59" i="127"/>
  <c r="H59" i="127"/>
  <c r="G59" i="127"/>
  <c r="F59" i="127"/>
  <c r="E59" i="127"/>
  <c r="D59" i="127"/>
  <c r="B21" i="148"/>
  <c r="P18" i="148"/>
  <c r="Q66" i="148"/>
  <c r="E66" i="103"/>
  <c r="Q3" i="148"/>
  <c r="E4" i="103"/>
  <c r="L72" i="148"/>
  <c r="K72" i="148"/>
  <c r="J72" i="148"/>
  <c r="H72" i="148"/>
  <c r="G72" i="148"/>
  <c r="F72" i="148"/>
  <c r="D72" i="148"/>
  <c r="C72" i="148"/>
  <c r="B72" i="148"/>
  <c r="O63" i="148"/>
  <c r="N63" i="148"/>
  <c r="L63" i="148"/>
  <c r="K63" i="148"/>
  <c r="J63" i="148"/>
  <c r="H63" i="148"/>
  <c r="G63" i="148"/>
  <c r="F63" i="148"/>
  <c r="D63" i="148"/>
  <c r="C63" i="148"/>
  <c r="B63" i="148"/>
  <c r="P63" i="148"/>
  <c r="B54" i="148"/>
  <c r="C54" i="148"/>
  <c r="D54" i="148"/>
  <c r="F54" i="148"/>
  <c r="H54" i="148"/>
  <c r="J54" i="148"/>
  <c r="K54" i="148"/>
  <c r="L54" i="148"/>
  <c r="N54" i="148"/>
  <c r="O54" i="148"/>
  <c r="P54" i="148"/>
  <c r="B45" i="148"/>
  <c r="C45" i="148"/>
  <c r="D45" i="148"/>
  <c r="F45" i="148"/>
  <c r="G45" i="148"/>
  <c r="H45" i="148"/>
  <c r="J45" i="148"/>
  <c r="K45" i="148"/>
  <c r="L45" i="148"/>
  <c r="N45" i="148"/>
  <c r="O45" i="148"/>
  <c r="P45" i="148"/>
  <c r="B36" i="148"/>
  <c r="C36" i="148"/>
  <c r="D36" i="148"/>
  <c r="F36" i="148"/>
  <c r="G36" i="148"/>
  <c r="H36" i="148"/>
  <c r="J36" i="148"/>
  <c r="K36" i="148"/>
  <c r="L36" i="148"/>
  <c r="N36" i="148"/>
  <c r="O36" i="148"/>
  <c r="P36" i="148"/>
  <c r="B18" i="148"/>
  <c r="C18" i="148"/>
  <c r="D18" i="148"/>
  <c r="F18" i="148"/>
  <c r="G18" i="148"/>
  <c r="H18" i="148"/>
  <c r="J18" i="148"/>
  <c r="K18" i="148"/>
  <c r="L18" i="148"/>
  <c r="N18" i="148"/>
  <c r="O18" i="148"/>
  <c r="B9" i="148"/>
  <c r="C9" i="148"/>
  <c r="D9" i="148"/>
  <c r="F9" i="148"/>
  <c r="G9" i="148"/>
  <c r="H9" i="148"/>
  <c r="J9" i="148"/>
  <c r="K9" i="148"/>
  <c r="L9" i="148"/>
  <c r="N9" i="148"/>
  <c r="O9" i="148"/>
  <c r="P9" i="148"/>
  <c r="H3" i="120"/>
  <c r="E41" i="126"/>
  <c r="E51" i="126"/>
  <c r="AA9" i="126"/>
  <c r="M9" i="2"/>
  <c r="L9" i="2"/>
  <c r="K9" i="2"/>
  <c r="J9" i="2"/>
  <c r="I9" i="2"/>
  <c r="H9" i="2"/>
  <c r="G9" i="2"/>
  <c r="F9" i="2"/>
  <c r="E9" i="2"/>
  <c r="D9" i="2"/>
  <c r="C9" i="2"/>
  <c r="B9" i="2"/>
  <c r="N8" i="2"/>
  <c r="P8" i="2" s="1"/>
  <c r="N7" i="2"/>
  <c r="P7" i="2" s="1"/>
  <c r="N6" i="2"/>
  <c r="P6" i="2" s="1"/>
  <c r="N5" i="2"/>
  <c r="P5" i="2" s="1"/>
  <c r="N4" i="2"/>
  <c r="N3" i="2"/>
  <c r="O37" i="105"/>
  <c r="C4" i="120"/>
  <c r="H4" i="120"/>
  <c r="C5" i="120"/>
  <c r="C13" i="126"/>
  <c r="E13" i="126"/>
  <c r="G13" i="126"/>
  <c r="I13" i="126"/>
  <c r="K11" i="126"/>
  <c r="K13" i="126"/>
  <c r="M11" i="126"/>
  <c r="M13" i="126"/>
  <c r="O11" i="126"/>
  <c r="O13" i="126" s="1"/>
  <c r="Q11" i="126"/>
  <c r="Q13" i="126"/>
  <c r="S11" i="126"/>
  <c r="S13" i="126"/>
  <c r="U11" i="126"/>
  <c r="U13" i="126"/>
  <c r="Y11" i="126"/>
  <c r="Y13" i="126"/>
  <c r="W11" i="126"/>
  <c r="W13" i="126"/>
  <c r="L79" i="150"/>
  <c r="M191" i="150"/>
  <c r="G191" i="150"/>
  <c r="E191" i="150"/>
  <c r="D191" i="150"/>
  <c r="M169" i="150"/>
  <c r="G169" i="150"/>
  <c r="C169" i="150"/>
  <c r="L135" i="150"/>
  <c r="K135" i="150"/>
  <c r="I135" i="150"/>
  <c r="H135" i="150"/>
  <c r="G135" i="150"/>
  <c r="F135" i="150"/>
  <c r="E135" i="150"/>
  <c r="D135" i="150"/>
  <c r="C135" i="150"/>
  <c r="M103" i="150"/>
  <c r="L103" i="150"/>
  <c r="J103" i="150"/>
  <c r="I103" i="150"/>
  <c r="H103" i="150"/>
  <c r="G103" i="150"/>
  <c r="D103" i="150"/>
  <c r="C103" i="150"/>
  <c r="M79" i="150"/>
  <c r="J79" i="150"/>
  <c r="H79" i="150"/>
  <c r="G79" i="150"/>
  <c r="F79" i="150"/>
  <c r="E79" i="150"/>
  <c r="D79" i="150"/>
  <c r="C79" i="150"/>
  <c r="M54" i="150"/>
  <c r="L54" i="150"/>
  <c r="J54" i="150"/>
  <c r="F54" i="150"/>
  <c r="E54" i="150"/>
  <c r="D54" i="150"/>
  <c r="C54" i="150"/>
  <c r="Q70" i="148"/>
  <c r="E70" i="103"/>
  <c r="Q69" i="148"/>
  <c r="E69" i="103"/>
  <c r="Q68" i="148"/>
  <c r="E68" i="103"/>
  <c r="Q67" i="148"/>
  <c r="Q71" i="148"/>
  <c r="E71" i="103"/>
  <c r="Q61" i="148"/>
  <c r="E61" i="103"/>
  <c r="Q60" i="148"/>
  <c r="E60" i="103"/>
  <c r="Q59" i="148"/>
  <c r="E59" i="103"/>
  <c r="Q58" i="148"/>
  <c r="E58" i="103"/>
  <c r="Q57" i="148"/>
  <c r="E57" i="103"/>
  <c r="Q62" i="148"/>
  <c r="E62" i="103"/>
  <c r="Q52" i="148"/>
  <c r="E52" i="103"/>
  <c r="Q51" i="148"/>
  <c r="E51" i="103"/>
  <c r="Q50" i="148"/>
  <c r="E50" i="103"/>
  <c r="Q49" i="148"/>
  <c r="E49" i="103"/>
  <c r="Q48" i="148"/>
  <c r="E48" i="103"/>
  <c r="Q53" i="148"/>
  <c r="E53" i="103"/>
  <c r="Q43" i="148"/>
  <c r="E43" i="103"/>
  <c r="Q42" i="148"/>
  <c r="E42" i="103"/>
  <c r="Q41" i="148"/>
  <c r="E41" i="103"/>
  <c r="Q40" i="148"/>
  <c r="E40" i="103"/>
  <c r="Q39" i="148"/>
  <c r="E39" i="103"/>
  <c r="Q44" i="148"/>
  <c r="E44" i="103"/>
  <c r="Q34" i="148"/>
  <c r="Q33" i="148"/>
  <c r="E33" i="103"/>
  <c r="Q32" i="148"/>
  <c r="E32" i="103"/>
  <c r="Q31" i="148"/>
  <c r="E31" i="103"/>
  <c r="Q30" i="148"/>
  <c r="E30" i="103"/>
  <c r="Q35" i="148"/>
  <c r="E35" i="103"/>
  <c r="Q16" i="148"/>
  <c r="E16" i="103"/>
  <c r="Q15" i="148"/>
  <c r="E15" i="103"/>
  <c r="Q14" i="148"/>
  <c r="Q13" i="148"/>
  <c r="E13" i="103"/>
  <c r="Q12" i="148"/>
  <c r="E12" i="103"/>
  <c r="Q17" i="148"/>
  <c r="E17" i="103"/>
  <c r="Q7" i="148"/>
  <c r="E8" i="103"/>
  <c r="Q6" i="148"/>
  <c r="E7" i="103"/>
  <c r="Q5" i="148"/>
  <c r="E6" i="103"/>
  <c r="Q4" i="148"/>
  <c r="E5" i="103"/>
  <c r="Q8" i="148"/>
  <c r="M70" i="148"/>
  <c r="D70" i="103"/>
  <c r="F70" i="103" s="1"/>
  <c r="H70" i="103" s="1"/>
  <c r="M69" i="148"/>
  <c r="D69" i="103" s="1"/>
  <c r="F69" i="103" s="1"/>
  <c r="H69" i="103" s="1"/>
  <c r="M68" i="148"/>
  <c r="M67" i="148"/>
  <c r="D67" i="103" s="1"/>
  <c r="M66" i="148"/>
  <c r="M71" i="148"/>
  <c r="D71" i="103"/>
  <c r="M61" i="148"/>
  <c r="D61" i="103" s="1"/>
  <c r="F61" i="103" s="1"/>
  <c r="H61" i="103" s="1"/>
  <c r="M60" i="148"/>
  <c r="D60" i="103"/>
  <c r="F60" i="103" s="1"/>
  <c r="H60" i="103" s="1"/>
  <c r="M59" i="148"/>
  <c r="M63" i="148" s="1"/>
  <c r="X24" i="148" s="1"/>
  <c r="M58" i="148"/>
  <c r="D58" i="103"/>
  <c r="M57" i="148"/>
  <c r="M62" i="148"/>
  <c r="D62" i="103" s="1"/>
  <c r="F62" i="103" s="1"/>
  <c r="H62" i="103" s="1"/>
  <c r="M52" i="148"/>
  <c r="D52" i="103" s="1"/>
  <c r="M51" i="148"/>
  <c r="D51" i="103" s="1"/>
  <c r="F51" i="103" s="1"/>
  <c r="H51" i="103" s="1"/>
  <c r="M50" i="148"/>
  <c r="D50" i="103"/>
  <c r="M49" i="148"/>
  <c r="D49" i="103" s="1"/>
  <c r="M48" i="148"/>
  <c r="M53" i="148"/>
  <c r="D53" i="103" s="1"/>
  <c r="F53" i="103" s="1"/>
  <c r="H53" i="103" s="1"/>
  <c r="M43" i="148"/>
  <c r="D43" i="103"/>
  <c r="M42" i="148"/>
  <c r="R42" i="148" s="1"/>
  <c r="D42" i="103"/>
  <c r="M41" i="148"/>
  <c r="M40" i="148"/>
  <c r="R40" i="148" s="1"/>
  <c r="D40" i="103"/>
  <c r="M39" i="148"/>
  <c r="M45" i="148" s="1"/>
  <c r="X22" i="148" s="1"/>
  <c r="M44" i="148"/>
  <c r="D44" i="103" s="1"/>
  <c r="M34" i="148"/>
  <c r="D34" i="103"/>
  <c r="M33" i="148"/>
  <c r="D33" i="103"/>
  <c r="M32" i="148"/>
  <c r="M31" i="148"/>
  <c r="M30" i="148"/>
  <c r="R30" i="148" s="1"/>
  <c r="D30" i="103"/>
  <c r="M35" i="148"/>
  <c r="M36" i="148" s="1"/>
  <c r="X21" i="148" s="1"/>
  <c r="D35" i="103"/>
  <c r="M16" i="148"/>
  <c r="D16" i="103" s="1"/>
  <c r="M15" i="148"/>
  <c r="D15" i="103"/>
  <c r="M14" i="148"/>
  <c r="D14" i="103"/>
  <c r="M13" i="148"/>
  <c r="M18" i="148" s="1"/>
  <c r="X7" i="148" s="1"/>
  <c r="D13" i="103"/>
  <c r="D18" i="103" s="1"/>
  <c r="T8" i="103" s="1"/>
  <c r="M12" i="148"/>
  <c r="M17" i="148"/>
  <c r="D17" i="103" s="1"/>
  <c r="M7" i="148"/>
  <c r="M9" i="148" s="1"/>
  <c r="X6" i="148" s="1"/>
  <c r="D7" i="103"/>
  <c r="M6" i="148"/>
  <c r="D6" i="103"/>
  <c r="M5" i="148"/>
  <c r="D5" i="103"/>
  <c r="M4" i="148"/>
  <c r="D4" i="103" s="1"/>
  <c r="M3" i="148"/>
  <c r="M8" i="148"/>
  <c r="D8" i="103" s="1"/>
  <c r="I70" i="148"/>
  <c r="C70" i="103"/>
  <c r="I69" i="148"/>
  <c r="I68" i="148"/>
  <c r="C68" i="103"/>
  <c r="I67" i="148"/>
  <c r="C67" i="103"/>
  <c r="I66" i="148"/>
  <c r="R66" i="148" s="1"/>
  <c r="I71" i="148"/>
  <c r="R71" i="148" s="1"/>
  <c r="C71" i="103"/>
  <c r="I61" i="148"/>
  <c r="C61" i="103"/>
  <c r="I60" i="148"/>
  <c r="I59" i="148"/>
  <c r="C59" i="103"/>
  <c r="I58" i="148"/>
  <c r="I57" i="148"/>
  <c r="I63" i="148" s="1"/>
  <c r="W24" i="148" s="1"/>
  <c r="C57" i="103"/>
  <c r="C63" i="103" s="1"/>
  <c r="M24" i="103" s="1"/>
  <c r="I62" i="148"/>
  <c r="C62" i="103"/>
  <c r="I52" i="148"/>
  <c r="C52" i="103"/>
  <c r="I51" i="148"/>
  <c r="C51" i="103"/>
  <c r="I50" i="148"/>
  <c r="I49" i="148"/>
  <c r="C49" i="103"/>
  <c r="I48" i="148"/>
  <c r="R48" i="148" s="1"/>
  <c r="I53" i="148"/>
  <c r="I43" i="148"/>
  <c r="C43" i="103"/>
  <c r="I42" i="148"/>
  <c r="C42" i="103" s="1"/>
  <c r="I41" i="148"/>
  <c r="C41" i="103"/>
  <c r="I40" i="148"/>
  <c r="C40" i="103" s="1"/>
  <c r="I39" i="148"/>
  <c r="I45" i="148" s="1"/>
  <c r="W22" i="148" s="1"/>
  <c r="I44" i="148"/>
  <c r="C44" i="103" s="1"/>
  <c r="R44" i="148"/>
  <c r="I34" i="148"/>
  <c r="C34" i="103" s="1"/>
  <c r="I33" i="148"/>
  <c r="I32" i="148"/>
  <c r="C32" i="103"/>
  <c r="I31" i="148"/>
  <c r="C31" i="103"/>
  <c r="I30" i="148"/>
  <c r="C30" i="103"/>
  <c r="I35" i="148"/>
  <c r="C35" i="103"/>
  <c r="I16" i="148"/>
  <c r="R16" i="148" s="1"/>
  <c r="I15" i="148"/>
  <c r="R15" i="148"/>
  <c r="I14" i="148"/>
  <c r="C14" i="103"/>
  <c r="I13" i="148"/>
  <c r="I12" i="148"/>
  <c r="C12" i="103"/>
  <c r="I17" i="148"/>
  <c r="C17" i="103" s="1"/>
  <c r="I7" i="148"/>
  <c r="C7" i="103" s="1"/>
  <c r="I6" i="148"/>
  <c r="R6" i="148" s="1"/>
  <c r="I5" i="148"/>
  <c r="C5" i="103" s="1"/>
  <c r="F5" i="103" s="1"/>
  <c r="H5" i="103" s="1"/>
  <c r="I4" i="148"/>
  <c r="C4" i="103" s="1"/>
  <c r="I3" i="148"/>
  <c r="I9" i="148" s="1"/>
  <c r="W6" i="148" s="1"/>
  <c r="I8" i="148"/>
  <c r="R8" i="148" s="1"/>
  <c r="E70" i="148"/>
  <c r="B70" i="103"/>
  <c r="E69" i="148"/>
  <c r="B69" i="103"/>
  <c r="E68" i="148"/>
  <c r="E67" i="148"/>
  <c r="B67" i="103"/>
  <c r="E66" i="148"/>
  <c r="B66" i="103"/>
  <c r="E71" i="148"/>
  <c r="E61" i="148"/>
  <c r="B61" i="103"/>
  <c r="E60" i="148"/>
  <c r="B60" i="103"/>
  <c r="E59" i="148"/>
  <c r="B59" i="103"/>
  <c r="E58" i="148"/>
  <c r="B58" i="103"/>
  <c r="E57" i="148"/>
  <c r="B57" i="103"/>
  <c r="E62" i="148"/>
  <c r="B62" i="103"/>
  <c r="E52" i="148"/>
  <c r="B52" i="103"/>
  <c r="E51" i="148"/>
  <c r="B51" i="103"/>
  <c r="E50" i="148"/>
  <c r="B50" i="103"/>
  <c r="E49" i="148"/>
  <c r="B49" i="103"/>
  <c r="E48" i="148"/>
  <c r="E53" i="148"/>
  <c r="B53" i="103"/>
  <c r="E43" i="148"/>
  <c r="B43" i="103"/>
  <c r="E42" i="148"/>
  <c r="E45" i="148"/>
  <c r="V22" i="148"/>
  <c r="B42" i="103"/>
  <c r="E41" i="148"/>
  <c r="B41" i="103"/>
  <c r="E40" i="148"/>
  <c r="B40" i="103"/>
  <c r="E39" i="148"/>
  <c r="B39" i="103"/>
  <c r="E44" i="148"/>
  <c r="B44" i="103"/>
  <c r="E34" i="148"/>
  <c r="B34" i="103"/>
  <c r="E33" i="148"/>
  <c r="B33" i="103"/>
  <c r="E32" i="148"/>
  <c r="R32" i="148"/>
  <c r="E31" i="148"/>
  <c r="B31" i="103"/>
  <c r="E30" i="148"/>
  <c r="E36" i="148"/>
  <c r="V21" i="148"/>
  <c r="B30" i="103"/>
  <c r="E35" i="148"/>
  <c r="B35" i="103"/>
  <c r="E16" i="148"/>
  <c r="B16" i="103"/>
  <c r="E15" i="148"/>
  <c r="B15" i="103"/>
  <c r="E14" i="148"/>
  <c r="B14" i="103"/>
  <c r="E13" i="148"/>
  <c r="B13" i="103"/>
  <c r="E12" i="148"/>
  <c r="E17" i="148"/>
  <c r="B17" i="103"/>
  <c r="E7" i="148"/>
  <c r="B7" i="103"/>
  <c r="E6" i="148"/>
  <c r="E5" i="148"/>
  <c r="B5" i="103"/>
  <c r="E4" i="148"/>
  <c r="B4" i="103"/>
  <c r="E3" i="148"/>
  <c r="E8" i="148"/>
  <c r="B8" i="103"/>
  <c r="C26" i="148"/>
  <c r="B26" i="148"/>
  <c r="C25" i="148"/>
  <c r="B25" i="148"/>
  <c r="C24" i="148"/>
  <c r="B24" i="148"/>
  <c r="C23" i="148"/>
  <c r="B23" i="148"/>
  <c r="C22" i="148"/>
  <c r="B22" i="148"/>
  <c r="C21" i="148"/>
  <c r="N60" i="147"/>
  <c r="N59" i="147"/>
  <c r="N58" i="147"/>
  <c r="N57" i="147"/>
  <c r="B56" i="147"/>
  <c r="C56" i="147"/>
  <c r="D56" i="147"/>
  <c r="E56" i="147"/>
  <c r="F56" i="147"/>
  <c r="N51" i="147"/>
  <c r="N50" i="147"/>
  <c r="N49" i="147"/>
  <c r="O49" i="147" s="1"/>
  <c r="Q49" i="147" s="1"/>
  <c r="N48" i="147"/>
  <c r="B47" i="147"/>
  <c r="C47" i="147"/>
  <c r="D47" i="147"/>
  <c r="E47" i="147"/>
  <c r="F47" i="147"/>
  <c r="N42" i="147"/>
  <c r="N41" i="147"/>
  <c r="N40" i="147"/>
  <c r="O40" i="147" s="1"/>
  <c r="N39" i="147"/>
  <c r="B38" i="147"/>
  <c r="C38" i="147"/>
  <c r="D38" i="147"/>
  <c r="E38" i="147"/>
  <c r="F38" i="147"/>
  <c r="N33" i="147"/>
  <c r="N32" i="147"/>
  <c r="N34" i="147" s="1"/>
  <c r="N35" i="147" s="1"/>
  <c r="N31" i="147"/>
  <c r="N30" i="147"/>
  <c r="B29" i="147"/>
  <c r="C29" i="147"/>
  <c r="D29" i="147"/>
  <c r="E29" i="147"/>
  <c r="F29" i="147"/>
  <c r="M25" i="147"/>
  <c r="L25" i="147"/>
  <c r="K25" i="147"/>
  <c r="J25" i="147"/>
  <c r="J26" i="147"/>
  <c r="I25" i="147"/>
  <c r="I26" i="147"/>
  <c r="H25" i="147"/>
  <c r="H26" i="147"/>
  <c r="F25" i="147"/>
  <c r="F26" i="147"/>
  <c r="E25" i="147"/>
  <c r="E26" i="147"/>
  <c r="D25" i="147"/>
  <c r="D26" i="147"/>
  <c r="C25" i="147"/>
  <c r="C26" i="147"/>
  <c r="B25" i="147"/>
  <c r="B26" i="147"/>
  <c r="N24" i="147"/>
  <c r="N23" i="147"/>
  <c r="N25" i="147" s="1"/>
  <c r="N22" i="147"/>
  <c r="N21" i="147"/>
  <c r="B20" i="147"/>
  <c r="C20" i="147"/>
  <c r="D20" i="147"/>
  <c r="E20" i="147"/>
  <c r="F20" i="147"/>
  <c r="M16" i="147"/>
  <c r="M17" i="147"/>
  <c r="L16" i="147"/>
  <c r="L17" i="147"/>
  <c r="K16" i="147"/>
  <c r="K17" i="147"/>
  <c r="J16" i="147"/>
  <c r="J17" i="147"/>
  <c r="I16" i="147"/>
  <c r="I17" i="147"/>
  <c r="H16" i="147"/>
  <c r="H17" i="147"/>
  <c r="F16" i="147"/>
  <c r="F17" i="147"/>
  <c r="E16" i="147"/>
  <c r="E17" i="147"/>
  <c r="D16" i="147"/>
  <c r="D17" i="147"/>
  <c r="C16" i="147"/>
  <c r="C17" i="147"/>
  <c r="B16" i="147"/>
  <c r="B17" i="147"/>
  <c r="N15" i="147"/>
  <c r="N14" i="147"/>
  <c r="N13" i="147"/>
  <c r="N12" i="147"/>
  <c r="B11" i="147"/>
  <c r="C11" i="147"/>
  <c r="D11" i="147"/>
  <c r="E11" i="147"/>
  <c r="F11" i="147"/>
  <c r="I7" i="147"/>
  <c r="I8" i="147"/>
  <c r="B2" i="147"/>
  <c r="C2" i="147"/>
  <c r="D2" i="147"/>
  <c r="E2" i="147"/>
  <c r="F2" i="147"/>
  <c r="G2" i="147"/>
  <c r="H2" i="147"/>
  <c r="I2" i="147"/>
  <c r="J2" i="147"/>
  <c r="K2" i="147"/>
  <c r="L2" i="147"/>
  <c r="M2" i="147"/>
  <c r="M7" i="147"/>
  <c r="B7" i="147"/>
  <c r="B8" i="147"/>
  <c r="C7" i="147"/>
  <c r="C8" i="147"/>
  <c r="K7" i="147"/>
  <c r="K8" i="147"/>
  <c r="G5" i="120"/>
  <c r="D5" i="120"/>
  <c r="B5" i="120"/>
  <c r="G18" i="119"/>
  <c r="H18" i="119"/>
  <c r="I18" i="119"/>
  <c r="J18" i="119"/>
  <c r="K18" i="119"/>
  <c r="M111" i="144"/>
  <c r="L111" i="144"/>
  <c r="K111" i="144"/>
  <c r="J111" i="144"/>
  <c r="I111" i="144"/>
  <c r="H111" i="144"/>
  <c r="G111" i="144"/>
  <c r="N111" i="144" s="1"/>
  <c r="F111" i="144"/>
  <c r="E111" i="144"/>
  <c r="D111" i="144"/>
  <c r="C111" i="144"/>
  <c r="B111" i="144"/>
  <c r="M106" i="144"/>
  <c r="L106" i="144"/>
  <c r="K106" i="144"/>
  <c r="J106" i="144"/>
  <c r="I106" i="144"/>
  <c r="H106" i="144"/>
  <c r="H81" i="144" s="1"/>
  <c r="G106" i="144"/>
  <c r="F106" i="144"/>
  <c r="E106" i="144"/>
  <c r="D106" i="144"/>
  <c r="C106" i="144"/>
  <c r="B106" i="144"/>
  <c r="M101" i="144"/>
  <c r="L101" i="144"/>
  <c r="K101" i="144"/>
  <c r="J101" i="144"/>
  <c r="I101" i="144"/>
  <c r="H101" i="144"/>
  <c r="N101" i="144" s="1"/>
  <c r="G101" i="144"/>
  <c r="G138" i="144" s="1"/>
  <c r="F101" i="144"/>
  <c r="E101" i="144"/>
  <c r="D101" i="144"/>
  <c r="D81" i="144"/>
  <c r="C101" i="144"/>
  <c r="B101" i="144"/>
  <c r="M96" i="144"/>
  <c r="L96" i="144"/>
  <c r="K96" i="144"/>
  <c r="J96" i="144"/>
  <c r="I96" i="144"/>
  <c r="H96" i="144"/>
  <c r="G96" i="144"/>
  <c r="F96" i="144"/>
  <c r="N96" i="144"/>
  <c r="E96" i="144"/>
  <c r="D96" i="144"/>
  <c r="C96" i="144"/>
  <c r="B96" i="144"/>
  <c r="M91" i="144"/>
  <c r="L91" i="144"/>
  <c r="K91" i="144"/>
  <c r="J91" i="144"/>
  <c r="I91" i="144"/>
  <c r="H91" i="144"/>
  <c r="G91" i="144"/>
  <c r="F91" i="144"/>
  <c r="E91" i="144"/>
  <c r="N91" i="144"/>
  <c r="D91" i="144"/>
  <c r="C91" i="144"/>
  <c r="B91" i="144"/>
  <c r="M86" i="144"/>
  <c r="L86" i="144"/>
  <c r="K86" i="144"/>
  <c r="J86" i="144"/>
  <c r="I86" i="144"/>
  <c r="H86" i="144"/>
  <c r="G86" i="144"/>
  <c r="N86" i="144" s="1"/>
  <c r="F86" i="144"/>
  <c r="E86" i="144"/>
  <c r="D86" i="144"/>
  <c r="C86" i="144"/>
  <c r="B86" i="144"/>
  <c r="M73" i="144"/>
  <c r="L73" i="144"/>
  <c r="K73" i="144"/>
  <c r="J73" i="144"/>
  <c r="I73" i="144"/>
  <c r="H73" i="144"/>
  <c r="G73" i="144"/>
  <c r="G148" i="144" s="1"/>
  <c r="F73" i="144"/>
  <c r="F74" i="144"/>
  <c r="E73" i="144"/>
  <c r="D73" i="144"/>
  <c r="C73" i="144"/>
  <c r="B73" i="144"/>
  <c r="M68" i="144"/>
  <c r="L68" i="144"/>
  <c r="K68" i="144"/>
  <c r="J68" i="144"/>
  <c r="I68" i="144"/>
  <c r="H68" i="144"/>
  <c r="G68" i="144"/>
  <c r="F68" i="144"/>
  <c r="E68" i="144"/>
  <c r="D68" i="144"/>
  <c r="C68" i="144"/>
  <c r="B68" i="144"/>
  <c r="M63" i="144"/>
  <c r="L63" i="144"/>
  <c r="K63" i="144"/>
  <c r="J63" i="144"/>
  <c r="I63" i="144"/>
  <c r="H63" i="144"/>
  <c r="G63" i="144"/>
  <c r="F63" i="144"/>
  <c r="F43" i="144"/>
  <c r="F54" i="144"/>
  <c r="E63" i="144"/>
  <c r="D63" i="144"/>
  <c r="D138" i="144"/>
  <c r="C63" i="144"/>
  <c r="B63" i="144"/>
  <c r="M58" i="144"/>
  <c r="L58" i="144"/>
  <c r="K58" i="144"/>
  <c r="J58" i="144"/>
  <c r="I58" i="144"/>
  <c r="H58" i="144"/>
  <c r="G58" i="144"/>
  <c r="F58" i="144"/>
  <c r="E58" i="144"/>
  <c r="D58" i="144"/>
  <c r="C58" i="144"/>
  <c r="B58" i="144"/>
  <c r="M53" i="144"/>
  <c r="L53" i="144"/>
  <c r="K53" i="144"/>
  <c r="J53" i="144"/>
  <c r="I53" i="144"/>
  <c r="H53" i="144"/>
  <c r="G53" i="144"/>
  <c r="F53" i="144"/>
  <c r="E53" i="144"/>
  <c r="N53" i="144"/>
  <c r="D53" i="144"/>
  <c r="C53" i="144"/>
  <c r="B53" i="144"/>
  <c r="M48" i="144"/>
  <c r="L48" i="144"/>
  <c r="K48" i="144"/>
  <c r="J48" i="144"/>
  <c r="I48" i="144"/>
  <c r="H48" i="144"/>
  <c r="G48" i="144"/>
  <c r="F48" i="144"/>
  <c r="E48" i="144"/>
  <c r="D48" i="144"/>
  <c r="C48" i="144"/>
  <c r="B48" i="144"/>
  <c r="M35" i="144"/>
  <c r="L35" i="144"/>
  <c r="K35" i="144"/>
  <c r="J35" i="144"/>
  <c r="I35" i="144"/>
  <c r="H35" i="144"/>
  <c r="H148" i="144" s="1"/>
  <c r="G35" i="144"/>
  <c r="F35" i="144"/>
  <c r="E35" i="144"/>
  <c r="E148" i="144"/>
  <c r="D35" i="144"/>
  <c r="C35" i="144"/>
  <c r="M30" i="144"/>
  <c r="L30" i="144"/>
  <c r="K30" i="144"/>
  <c r="J30" i="144"/>
  <c r="I30" i="144"/>
  <c r="H30" i="144"/>
  <c r="G30" i="144"/>
  <c r="F30" i="144"/>
  <c r="E30" i="144"/>
  <c r="D30" i="144"/>
  <c r="C30" i="144"/>
  <c r="M25" i="144"/>
  <c r="L25" i="144"/>
  <c r="K25" i="144"/>
  <c r="J25" i="144"/>
  <c r="I25" i="144"/>
  <c r="H25" i="144"/>
  <c r="N25" i="144" s="1"/>
  <c r="G25" i="144"/>
  <c r="F25" i="144"/>
  <c r="E25" i="144"/>
  <c r="D25" i="144"/>
  <c r="C25" i="144"/>
  <c r="M20" i="144"/>
  <c r="L20" i="144"/>
  <c r="K20" i="144"/>
  <c r="J20" i="144"/>
  <c r="I20" i="144"/>
  <c r="H20" i="144"/>
  <c r="G20" i="144"/>
  <c r="F20" i="144"/>
  <c r="E20" i="144"/>
  <c r="D20" i="144"/>
  <c r="D133" i="144"/>
  <c r="C20" i="144"/>
  <c r="M15" i="144"/>
  <c r="L15" i="144"/>
  <c r="K15" i="144"/>
  <c r="J15" i="144"/>
  <c r="I15" i="144"/>
  <c r="H15" i="144"/>
  <c r="G15" i="144"/>
  <c r="N15" i="144" s="1"/>
  <c r="N128" i="144" s="1"/>
  <c r="F15" i="144"/>
  <c r="E15" i="144"/>
  <c r="D15" i="144"/>
  <c r="C15" i="144"/>
  <c r="B35" i="144"/>
  <c r="B30" i="144"/>
  <c r="B25" i="144"/>
  <c r="B20" i="144"/>
  <c r="B15" i="144"/>
  <c r="M10" i="144"/>
  <c r="L10" i="144"/>
  <c r="K10" i="144"/>
  <c r="J10" i="144"/>
  <c r="I10" i="144"/>
  <c r="H10" i="144"/>
  <c r="G10" i="144"/>
  <c r="N10" i="144" s="1"/>
  <c r="F10" i="144"/>
  <c r="F123" i="144"/>
  <c r="E10" i="144"/>
  <c r="E123" i="144"/>
  <c r="D10" i="144"/>
  <c r="C10" i="144"/>
  <c r="B10" i="144"/>
  <c r="G49" i="126"/>
  <c r="AA40" i="126"/>
  <c r="AA49" i="126"/>
  <c r="AA39" i="126"/>
  <c r="Y49" i="126"/>
  <c r="Y48" i="126"/>
  <c r="Y47" i="126"/>
  <c r="W49" i="126"/>
  <c r="W48" i="126"/>
  <c r="W47" i="126"/>
  <c r="U49" i="126"/>
  <c r="U48" i="126"/>
  <c r="U47" i="126"/>
  <c r="S49" i="126"/>
  <c r="S48" i="126"/>
  <c r="S47" i="126"/>
  <c r="Q49" i="126"/>
  <c r="Q48" i="126"/>
  <c r="Q47" i="126"/>
  <c r="O49" i="126"/>
  <c r="O48" i="126"/>
  <c r="O47" i="126"/>
  <c r="M49" i="126"/>
  <c r="M48" i="126"/>
  <c r="M47" i="126"/>
  <c r="K49" i="126"/>
  <c r="K48" i="126"/>
  <c r="K47" i="126"/>
  <c r="I49" i="126"/>
  <c r="I48" i="126"/>
  <c r="I47" i="126"/>
  <c r="G48" i="126"/>
  <c r="G47" i="126"/>
  <c r="E49" i="126"/>
  <c r="E48" i="126"/>
  <c r="E47" i="126"/>
  <c r="C49" i="126"/>
  <c r="C48" i="126"/>
  <c r="C47" i="126"/>
  <c r="Y41" i="126"/>
  <c r="W41" i="126"/>
  <c r="W51" i="126"/>
  <c r="U41" i="126"/>
  <c r="U51" i="126"/>
  <c r="S41" i="126"/>
  <c r="Q41" i="126"/>
  <c r="Q51" i="126"/>
  <c r="O41" i="126"/>
  <c r="O43" i="126" s="1"/>
  <c r="M41" i="126"/>
  <c r="M51" i="126" s="1"/>
  <c r="K41" i="126"/>
  <c r="I41" i="126"/>
  <c r="I51" i="126"/>
  <c r="G41" i="126"/>
  <c r="G51" i="126"/>
  <c r="C41" i="126"/>
  <c r="N55" i="2"/>
  <c r="P55" i="2" s="1"/>
  <c r="N54" i="2"/>
  <c r="P54" i="2"/>
  <c r="N53" i="2"/>
  <c r="P53" i="2"/>
  <c r="N52" i="2"/>
  <c r="P52" i="2" s="1"/>
  <c r="N51" i="2"/>
  <c r="P51" i="2" s="1"/>
  <c r="N50" i="2"/>
  <c r="P50" i="2" s="1"/>
  <c r="N46" i="2"/>
  <c r="P46" i="2" s="1"/>
  <c r="N45" i="2"/>
  <c r="P45" i="2" s="1"/>
  <c r="N44" i="2"/>
  <c r="P44" i="2"/>
  <c r="N43" i="2"/>
  <c r="P43" i="2"/>
  <c r="N42" i="2"/>
  <c r="P42" i="2" s="1"/>
  <c r="N41" i="2"/>
  <c r="P41" i="2" s="1"/>
  <c r="C18" i="119"/>
  <c r="M8" i="5"/>
  <c r="L8" i="5"/>
  <c r="J8" i="5"/>
  <c r="I8" i="5"/>
  <c r="H8" i="5"/>
  <c r="G8" i="5"/>
  <c r="F8" i="5"/>
  <c r="E8" i="5"/>
  <c r="D8" i="5"/>
  <c r="C8" i="5"/>
  <c r="Y31" i="126"/>
  <c r="W31" i="126"/>
  <c r="W35" i="126"/>
  <c r="U31" i="126"/>
  <c r="S31" i="126"/>
  <c r="S35" i="126"/>
  <c r="Q31" i="126"/>
  <c r="O31" i="126"/>
  <c r="O35" i="126"/>
  <c r="M31" i="126"/>
  <c r="K31" i="126"/>
  <c r="K35" i="126"/>
  <c r="I31" i="126"/>
  <c r="G31" i="126"/>
  <c r="G35" i="126"/>
  <c r="E31" i="126"/>
  <c r="C31" i="126"/>
  <c r="C35" i="126"/>
  <c r="B8" i="5"/>
  <c r="N31" i="105"/>
  <c r="P31" i="105" s="1"/>
  <c r="N32" i="105"/>
  <c r="P32" i="105" s="1"/>
  <c r="N33" i="105"/>
  <c r="P33" i="105" s="1"/>
  <c r="N34" i="105"/>
  <c r="P34" i="105"/>
  <c r="N35" i="105"/>
  <c r="P35" i="105"/>
  <c r="N36" i="105"/>
  <c r="P36" i="105" s="1"/>
  <c r="N40" i="109"/>
  <c r="O40" i="109" s="1"/>
  <c r="Q40" i="109" s="1"/>
  <c r="N18" i="5"/>
  <c r="P18" i="5" s="1"/>
  <c r="L20" i="109"/>
  <c r="L21" i="109"/>
  <c r="L16" i="113"/>
  <c r="L17" i="113"/>
  <c r="M18" i="119"/>
  <c r="F7" i="128"/>
  <c r="B1" i="128"/>
  <c r="C1" i="128"/>
  <c r="D1" i="128"/>
  <c r="E1" i="128"/>
  <c r="F1" i="128"/>
  <c r="O33" i="127"/>
  <c r="Q33" i="127" s="1"/>
  <c r="E4" i="113"/>
  <c r="D119" i="5"/>
  <c r="D5" i="112"/>
  <c r="D4" i="112"/>
  <c r="D18" i="119"/>
  <c r="P1" i="112"/>
  <c r="O29" i="112"/>
  <c r="Q74" i="112"/>
  <c r="Q73" i="112"/>
  <c r="Q63" i="112"/>
  <c r="Q62" i="112"/>
  <c r="Q61" i="112"/>
  <c r="Q52" i="112"/>
  <c r="Q51" i="112"/>
  <c r="Q50" i="112"/>
  <c r="Q41" i="112"/>
  <c r="Q40" i="112"/>
  <c r="Q30" i="112"/>
  <c r="Q29" i="112"/>
  <c r="Q28" i="112"/>
  <c r="Q19" i="112"/>
  <c r="Q18" i="112"/>
  <c r="Q17" i="112"/>
  <c r="AA3" i="126"/>
  <c r="Q24" i="147"/>
  <c r="AA5" i="126"/>
  <c r="C62" i="5"/>
  <c r="C29" i="126"/>
  <c r="N130" i="5"/>
  <c r="P130" i="5" s="1"/>
  <c r="N129" i="5"/>
  <c r="P129" i="5" s="1"/>
  <c r="N128" i="5"/>
  <c r="P128" i="5" s="1"/>
  <c r="N127" i="5"/>
  <c r="P127" i="5" s="1"/>
  <c r="N124" i="5"/>
  <c r="P124" i="5" s="1"/>
  <c r="N123" i="5"/>
  <c r="P123" i="5" s="1"/>
  <c r="N122" i="5"/>
  <c r="P122" i="5" s="1"/>
  <c r="N121" i="5"/>
  <c r="P121" i="5" s="1"/>
  <c r="N117" i="5"/>
  <c r="P117" i="5" s="1"/>
  <c r="N116" i="5"/>
  <c r="P116" i="5" s="1"/>
  <c r="N115" i="5"/>
  <c r="P115" i="5" s="1"/>
  <c r="N112" i="5"/>
  <c r="P112" i="5"/>
  <c r="N111" i="5"/>
  <c r="P111" i="5" s="1"/>
  <c r="N110" i="5"/>
  <c r="P110" i="5" s="1"/>
  <c r="N109" i="5"/>
  <c r="P109" i="5" s="1"/>
  <c r="N106" i="5"/>
  <c r="P106" i="5" s="1"/>
  <c r="N105" i="5"/>
  <c r="P105" i="5" s="1"/>
  <c r="N104" i="5"/>
  <c r="P104" i="5" s="1"/>
  <c r="N103" i="5"/>
  <c r="P103" i="5" s="1"/>
  <c r="N100" i="5"/>
  <c r="P100" i="5" s="1"/>
  <c r="N99" i="5"/>
  <c r="P99" i="5" s="1"/>
  <c r="N98" i="5"/>
  <c r="P98" i="5" s="1"/>
  <c r="N97" i="5"/>
  <c r="P97" i="5" s="1"/>
  <c r="N94" i="5"/>
  <c r="P94" i="5"/>
  <c r="N93" i="5"/>
  <c r="P93" i="5" s="1"/>
  <c r="N92" i="5"/>
  <c r="P92" i="5" s="1"/>
  <c r="N91" i="5"/>
  <c r="N79" i="5"/>
  <c r="P79" i="5" s="1"/>
  <c r="N78" i="5"/>
  <c r="P78" i="5" s="1"/>
  <c r="N77" i="5"/>
  <c r="P77" i="5" s="1"/>
  <c r="N76" i="5"/>
  <c r="P76" i="5" s="1"/>
  <c r="N73" i="5"/>
  <c r="P73" i="5" s="1"/>
  <c r="N72" i="5"/>
  <c r="P72" i="5" s="1"/>
  <c r="N71" i="5"/>
  <c r="P71" i="5" s="1"/>
  <c r="N70" i="5"/>
  <c r="P70" i="5" s="1"/>
  <c r="N67" i="5"/>
  <c r="P67" i="5" s="1"/>
  <c r="N66" i="5"/>
  <c r="P66" i="5" s="1"/>
  <c r="N65" i="5"/>
  <c r="P65" i="5" s="1"/>
  <c r="N64" i="5"/>
  <c r="P64" i="5" s="1"/>
  <c r="N61" i="5"/>
  <c r="P61" i="5" s="1"/>
  <c r="N60" i="5"/>
  <c r="P60" i="5" s="1"/>
  <c r="N59" i="5"/>
  <c r="P59" i="5" s="1"/>
  <c r="N58" i="5"/>
  <c r="P58" i="5"/>
  <c r="N55" i="5"/>
  <c r="P55" i="5" s="1"/>
  <c r="P54" i="5"/>
  <c r="P52" i="5"/>
  <c r="N49" i="5"/>
  <c r="P49" i="5"/>
  <c r="N48" i="5"/>
  <c r="P48" i="5" s="1"/>
  <c r="N47" i="5"/>
  <c r="P47" i="5"/>
  <c r="N46" i="5"/>
  <c r="P46" i="5" s="1"/>
  <c r="N43" i="5"/>
  <c r="N42" i="5"/>
  <c r="P42" i="5" s="1"/>
  <c r="N41" i="5"/>
  <c r="P41" i="5" s="1"/>
  <c r="N37" i="5"/>
  <c r="N36" i="5"/>
  <c r="N35" i="5"/>
  <c r="N34" i="5"/>
  <c r="N28" i="5"/>
  <c r="P28" i="5" s="1"/>
  <c r="N25" i="5"/>
  <c r="P25" i="5" s="1"/>
  <c r="N24" i="5"/>
  <c r="P24" i="5"/>
  <c r="N23" i="5"/>
  <c r="P23" i="5" s="1"/>
  <c r="N22" i="5"/>
  <c r="P22" i="5" s="1"/>
  <c r="N19" i="5"/>
  <c r="P19" i="5" s="1"/>
  <c r="N17" i="5"/>
  <c r="P17" i="5" s="1"/>
  <c r="N16" i="5"/>
  <c r="P16" i="5" s="1"/>
  <c r="N13" i="5"/>
  <c r="N12" i="5"/>
  <c r="P12" i="5" s="1"/>
  <c r="N11" i="5"/>
  <c r="P11" i="5"/>
  <c r="N10" i="5"/>
  <c r="P10" i="5" s="1"/>
  <c r="N7" i="5"/>
  <c r="P7" i="5" s="1"/>
  <c r="N6" i="5"/>
  <c r="P6" i="5" s="1"/>
  <c r="N5" i="5"/>
  <c r="P5" i="5" s="1"/>
  <c r="N4" i="5"/>
  <c r="P4" i="5" s="1"/>
  <c r="N20" i="3"/>
  <c r="P20" i="3" s="1"/>
  <c r="N19" i="3"/>
  <c r="P19" i="3" s="1"/>
  <c r="N18" i="3"/>
  <c r="P18" i="3" s="1"/>
  <c r="N17" i="3"/>
  <c r="P17" i="3" s="1"/>
  <c r="N16" i="3"/>
  <c r="P16" i="3" s="1"/>
  <c r="N15" i="3"/>
  <c r="P15" i="3" s="1"/>
  <c r="N14" i="3"/>
  <c r="P14" i="3"/>
  <c r="N13" i="3"/>
  <c r="P13" i="3" s="1"/>
  <c r="N12" i="3"/>
  <c r="P12" i="3" s="1"/>
  <c r="N11" i="3"/>
  <c r="P11" i="3" s="1"/>
  <c r="N4" i="3"/>
  <c r="P4" i="3" s="1"/>
  <c r="N3" i="3"/>
  <c r="P3" i="3" s="1"/>
  <c r="B37" i="105"/>
  <c r="C37" i="105"/>
  <c r="D37" i="105"/>
  <c r="E37" i="105"/>
  <c r="F37" i="105"/>
  <c r="G37" i="105"/>
  <c r="I37" i="105"/>
  <c r="K37" i="105"/>
  <c r="L37" i="105"/>
  <c r="M37" i="105"/>
  <c r="Q8" i="112"/>
  <c r="Q7" i="112"/>
  <c r="O11" i="127"/>
  <c r="Q11" i="127" s="1"/>
  <c r="N19" i="109"/>
  <c r="O19" i="109"/>
  <c r="Q19" i="109" s="1"/>
  <c r="N18" i="109"/>
  <c r="O18" i="109" s="1"/>
  <c r="Q18" i="109" s="1"/>
  <c r="N17" i="109"/>
  <c r="O17" i="109" s="1"/>
  <c r="Q17" i="109" s="1"/>
  <c r="N14" i="109"/>
  <c r="O14" i="109" s="1"/>
  <c r="N15" i="109"/>
  <c r="O15" i="109" s="1"/>
  <c r="Q15" i="109" s="1"/>
  <c r="N16" i="109"/>
  <c r="O16" i="109"/>
  <c r="Q16" i="109" s="1"/>
  <c r="AA33" i="126"/>
  <c r="M6" i="113"/>
  <c r="M4" i="1"/>
  <c r="M5" i="113"/>
  <c r="M4" i="113"/>
  <c r="M3" i="113"/>
  <c r="M8" i="112"/>
  <c r="M7" i="112"/>
  <c r="M6" i="112"/>
  <c r="M4" i="112"/>
  <c r="M3" i="112"/>
  <c r="L4" i="113"/>
  <c r="L8" i="112"/>
  <c r="L7" i="112"/>
  <c r="L6" i="112"/>
  <c r="L4" i="112"/>
  <c r="L18" i="105"/>
  <c r="L6" i="113"/>
  <c r="L4" i="1"/>
  <c r="L5" i="113"/>
  <c r="L5" i="112"/>
  <c r="L3" i="113"/>
  <c r="L3" i="112"/>
  <c r="C3" i="127"/>
  <c r="D3" i="127"/>
  <c r="E3" i="127"/>
  <c r="F3" i="127"/>
  <c r="G3" i="127"/>
  <c r="H3" i="127"/>
  <c r="I3" i="127"/>
  <c r="J3" i="127"/>
  <c r="K3" i="127"/>
  <c r="L3" i="127"/>
  <c r="M3" i="127"/>
  <c r="N3" i="127"/>
  <c r="O5" i="127"/>
  <c r="Q5" i="127" s="1"/>
  <c r="O6" i="127"/>
  <c r="Q6" i="127" s="1"/>
  <c r="O7" i="127"/>
  <c r="Q7" i="127" s="1"/>
  <c r="O8" i="127"/>
  <c r="Q8" i="127" s="1"/>
  <c r="O9" i="127"/>
  <c r="O10" i="127"/>
  <c r="Q10" i="127" s="1"/>
  <c r="O14" i="127"/>
  <c r="Q14" i="127" s="1"/>
  <c r="O15" i="127"/>
  <c r="Q15" i="127" s="1"/>
  <c r="O16" i="127"/>
  <c r="Q16" i="127" s="1"/>
  <c r="O17" i="127"/>
  <c r="Q17" i="127" s="1"/>
  <c r="O18" i="127"/>
  <c r="Q18" i="127" s="1"/>
  <c r="O19" i="127"/>
  <c r="Q19" i="127" s="1"/>
  <c r="O20" i="127"/>
  <c r="Q20" i="127" s="1"/>
  <c r="O21" i="127"/>
  <c r="Q21" i="127" s="1"/>
  <c r="O24" i="127"/>
  <c r="Q24" i="127" s="1"/>
  <c r="O25" i="127"/>
  <c r="Q25" i="127" s="1"/>
  <c r="O26" i="127"/>
  <c r="Q26" i="127"/>
  <c r="O27" i="127"/>
  <c r="Q27" i="127" s="1"/>
  <c r="O30" i="127"/>
  <c r="Q30" i="127" s="1"/>
  <c r="O31" i="127"/>
  <c r="Q31" i="127"/>
  <c r="O32" i="127"/>
  <c r="Q32" i="127" s="1"/>
  <c r="O34" i="127"/>
  <c r="Q34" i="127" s="1"/>
  <c r="O37" i="127"/>
  <c r="Q37" i="127" s="1"/>
  <c r="O38" i="127"/>
  <c r="Q38" i="127"/>
  <c r="O39" i="127"/>
  <c r="Q39" i="127" s="1"/>
  <c r="O41" i="127"/>
  <c r="Q41" i="127" s="1"/>
  <c r="O42" i="127"/>
  <c r="Q42" i="127" s="1"/>
  <c r="O43" i="127"/>
  <c r="Q43" i="127" s="1"/>
  <c r="O46" i="127"/>
  <c r="Q46" i="127" s="1"/>
  <c r="O47" i="127"/>
  <c r="Q47" i="127"/>
  <c r="O48" i="127"/>
  <c r="Q48" i="127" s="1"/>
  <c r="O49" i="127"/>
  <c r="Q49" i="127" s="1"/>
  <c r="O50" i="127"/>
  <c r="Q50" i="127" s="1"/>
  <c r="O51" i="127"/>
  <c r="Q51" i="127"/>
  <c r="K8" i="112"/>
  <c r="K7" i="112"/>
  <c r="K6" i="112"/>
  <c r="K8" i="1"/>
  <c r="K7" i="1"/>
  <c r="K6" i="1"/>
  <c r="K5" i="112"/>
  <c r="K6" i="113"/>
  <c r="K4" i="1"/>
  <c r="K5" i="113"/>
  <c r="K4" i="113"/>
  <c r="K4" i="112"/>
  <c r="K3" i="113"/>
  <c r="K3" i="112"/>
  <c r="AA38" i="126"/>
  <c r="AA8" i="126"/>
  <c r="AA11" i="126" s="1"/>
  <c r="AA13" i="126" s="1"/>
  <c r="J75" i="109"/>
  <c r="J76" i="109"/>
  <c r="J6" i="113"/>
  <c r="J4" i="1"/>
  <c r="J5" i="113"/>
  <c r="J4" i="113"/>
  <c r="J3" i="113"/>
  <c r="J8" i="112"/>
  <c r="J7" i="112"/>
  <c r="J6" i="112"/>
  <c r="J5" i="112"/>
  <c r="J4" i="112"/>
  <c r="J3" i="112"/>
  <c r="I68" i="5"/>
  <c r="I6" i="112"/>
  <c r="I6" i="113"/>
  <c r="I4" i="1"/>
  <c r="I5" i="113"/>
  <c r="I4" i="113"/>
  <c r="I3" i="113"/>
  <c r="I8" i="112"/>
  <c r="I7" i="112"/>
  <c r="H8" i="112"/>
  <c r="H7" i="112"/>
  <c r="H6" i="112"/>
  <c r="I5" i="112"/>
  <c r="I4" i="112"/>
  <c r="I3" i="112"/>
  <c r="H9" i="105"/>
  <c r="H4" i="112"/>
  <c r="H5" i="112"/>
  <c r="H6" i="113"/>
  <c r="H4" i="1" s="1"/>
  <c r="H5" i="113"/>
  <c r="N5" i="113" s="1"/>
  <c r="O5" i="113" s="1"/>
  <c r="Q5" i="113" s="1"/>
  <c r="H4" i="113"/>
  <c r="H3" i="1" s="1"/>
  <c r="H3" i="113"/>
  <c r="H3" i="112"/>
  <c r="H2" i="1" s="1"/>
  <c r="B5" i="112"/>
  <c r="P88" i="5"/>
  <c r="P87" i="5"/>
  <c r="P86" i="5"/>
  <c r="P85" i="5"/>
  <c r="P37" i="5"/>
  <c r="P36" i="5"/>
  <c r="P35" i="5"/>
  <c r="P34" i="5"/>
  <c r="F8" i="86"/>
  <c r="G8" i="86"/>
  <c r="E6" i="86"/>
  <c r="F6" i="86"/>
  <c r="G6" i="86"/>
  <c r="E4" i="86"/>
  <c r="F4" i="86"/>
  <c r="G4" i="86"/>
  <c r="E8" i="86"/>
  <c r="F8" i="112"/>
  <c r="E8" i="112"/>
  <c r="D8" i="112"/>
  <c r="C8" i="112"/>
  <c r="B8" i="112"/>
  <c r="F7" i="112"/>
  <c r="E7" i="112"/>
  <c r="D7" i="112"/>
  <c r="C7" i="112"/>
  <c r="B7" i="112"/>
  <c r="F6" i="112"/>
  <c r="E6" i="112"/>
  <c r="D6" i="112"/>
  <c r="C6" i="112"/>
  <c r="B6" i="112"/>
  <c r="G6" i="113"/>
  <c r="G4" i="1" s="1"/>
  <c r="G5" i="113"/>
  <c r="G4" i="113"/>
  <c r="G8" i="112"/>
  <c r="G7" i="112"/>
  <c r="G6" i="112"/>
  <c r="G5" i="112"/>
  <c r="G4" i="112"/>
  <c r="G3" i="113"/>
  <c r="G3" i="112"/>
  <c r="L18" i="119"/>
  <c r="H44" i="86"/>
  <c r="E44" i="86"/>
  <c r="I43" i="86"/>
  <c r="K43" i="86"/>
  <c r="J42" i="86"/>
  <c r="G42" i="86"/>
  <c r="I41" i="86"/>
  <c r="K41" i="86"/>
  <c r="J40" i="86"/>
  <c r="G40" i="86"/>
  <c r="F40" i="86"/>
  <c r="I39" i="86"/>
  <c r="K39" i="86"/>
  <c r="J38" i="86"/>
  <c r="G38" i="86"/>
  <c r="F38" i="86"/>
  <c r="H37" i="86"/>
  <c r="E37" i="86"/>
  <c r="I36" i="86"/>
  <c r="K36" i="86"/>
  <c r="J35" i="86"/>
  <c r="I35" i="86"/>
  <c r="I34" i="86"/>
  <c r="K34" i="86"/>
  <c r="J33" i="86"/>
  <c r="G33" i="86"/>
  <c r="F33" i="86"/>
  <c r="I32" i="86"/>
  <c r="K32" i="86"/>
  <c r="J31" i="86"/>
  <c r="G31" i="86"/>
  <c r="G37" i="86"/>
  <c r="F31" i="86"/>
  <c r="H30" i="86"/>
  <c r="E30" i="86"/>
  <c r="I29" i="86"/>
  <c r="K29" i="86"/>
  <c r="I28" i="86"/>
  <c r="K28" i="86"/>
  <c r="I27" i="86"/>
  <c r="K27" i="86"/>
  <c r="J26" i="86"/>
  <c r="G26" i="86"/>
  <c r="F26" i="86"/>
  <c r="I25" i="86"/>
  <c r="K25" i="86"/>
  <c r="J24" i="86"/>
  <c r="J30" i="86"/>
  <c r="G24" i="86"/>
  <c r="F24" i="86"/>
  <c r="H23" i="86"/>
  <c r="E23" i="86"/>
  <c r="I22" i="86"/>
  <c r="K22" i="86"/>
  <c r="J21" i="86"/>
  <c r="I21" i="86"/>
  <c r="I20" i="86"/>
  <c r="K20" i="86"/>
  <c r="J19" i="86"/>
  <c r="G19" i="86"/>
  <c r="F19" i="86"/>
  <c r="I18" i="86"/>
  <c r="K18" i="86"/>
  <c r="J17" i="86"/>
  <c r="G17" i="86"/>
  <c r="G23" i="86"/>
  <c r="F17" i="86"/>
  <c r="H16" i="86"/>
  <c r="E16" i="86"/>
  <c r="I15" i="86"/>
  <c r="K15" i="86"/>
  <c r="J14" i="86"/>
  <c r="I14" i="86"/>
  <c r="I13" i="86"/>
  <c r="K13" i="86"/>
  <c r="J12" i="86"/>
  <c r="G12" i="86"/>
  <c r="F12" i="86"/>
  <c r="F16" i="86"/>
  <c r="I11" i="86"/>
  <c r="K11" i="86"/>
  <c r="J10" i="86"/>
  <c r="G10" i="86"/>
  <c r="I10" i="86"/>
  <c r="J8" i="86"/>
  <c r="H8" i="86"/>
  <c r="H7" i="86"/>
  <c r="F7" i="86"/>
  <c r="E7" i="86"/>
  <c r="J6" i="86"/>
  <c r="H6" i="86"/>
  <c r="H5" i="86"/>
  <c r="E5" i="86"/>
  <c r="J4" i="86"/>
  <c r="H4" i="86"/>
  <c r="H3" i="86"/>
  <c r="E3" i="86"/>
  <c r="F5" i="112"/>
  <c r="F9" i="112"/>
  <c r="F10" i="112"/>
  <c r="F18" i="119"/>
  <c r="F6" i="113"/>
  <c r="F4" i="1"/>
  <c r="F5" i="113"/>
  <c r="F4" i="113"/>
  <c r="F3" i="113"/>
  <c r="F4" i="112"/>
  <c r="F3" i="112"/>
  <c r="E3" i="112"/>
  <c r="E5" i="113"/>
  <c r="E6" i="113"/>
  <c r="E3" i="113"/>
  <c r="E5" i="112"/>
  <c r="E4" i="112"/>
  <c r="E18" i="119"/>
  <c r="C20" i="112"/>
  <c r="C21" i="112"/>
  <c r="C5" i="112"/>
  <c r="D3" i="113"/>
  <c r="D3" i="112"/>
  <c r="D5" i="113"/>
  <c r="D6" i="113"/>
  <c r="D4" i="1"/>
  <c r="D4" i="113"/>
  <c r="C3" i="113"/>
  <c r="C4" i="113"/>
  <c r="C6" i="113"/>
  <c r="C4" i="1"/>
  <c r="C4" i="112"/>
  <c r="C3" i="112"/>
  <c r="B6" i="1"/>
  <c r="B4" i="112"/>
  <c r="B4" i="1"/>
  <c r="B3" i="112"/>
  <c r="B46" i="112"/>
  <c r="C46" i="112"/>
  <c r="D46" i="112"/>
  <c r="E46" i="112"/>
  <c r="F46" i="112"/>
  <c r="G46" i="112"/>
  <c r="H46" i="112"/>
  <c r="I46" i="112"/>
  <c r="J46" i="112"/>
  <c r="K46" i="112"/>
  <c r="L46" i="112"/>
  <c r="M46" i="112"/>
  <c r="C38" i="113"/>
  <c r="D38" i="113"/>
  <c r="E38" i="113"/>
  <c r="F38" i="113"/>
  <c r="M8" i="1"/>
  <c r="L8" i="1"/>
  <c r="J8" i="1"/>
  <c r="I8" i="1"/>
  <c r="G8" i="1"/>
  <c r="F8" i="1"/>
  <c r="D8" i="1"/>
  <c r="M7" i="1"/>
  <c r="L7" i="1"/>
  <c r="J7" i="1"/>
  <c r="I7" i="1"/>
  <c r="G7" i="1"/>
  <c r="F7" i="1"/>
  <c r="M6" i="1"/>
  <c r="L6" i="1"/>
  <c r="J6" i="1"/>
  <c r="I6" i="1"/>
  <c r="F6" i="1"/>
  <c r="D6" i="1"/>
  <c r="C6" i="1"/>
  <c r="B8" i="1"/>
  <c r="B7" i="1"/>
  <c r="C46" i="109"/>
  <c r="D46" i="109"/>
  <c r="E46" i="109"/>
  <c r="F46" i="109"/>
  <c r="B18" i="119"/>
  <c r="N5" i="119"/>
  <c r="P5" i="119" s="1"/>
  <c r="N7" i="119"/>
  <c r="P7" i="119"/>
  <c r="N9" i="119"/>
  <c r="P9" i="119" s="1"/>
  <c r="N11" i="119"/>
  <c r="P11" i="119"/>
  <c r="N13" i="119"/>
  <c r="P13" i="119"/>
  <c r="N15" i="119"/>
  <c r="P15" i="119" s="1"/>
  <c r="N16" i="119"/>
  <c r="P16" i="119" s="1"/>
  <c r="N17" i="119"/>
  <c r="P17" i="119" s="1"/>
  <c r="B2" i="119"/>
  <c r="C2" i="119"/>
  <c r="D2" i="119"/>
  <c r="E2" i="119"/>
  <c r="F2" i="119"/>
  <c r="G2" i="119"/>
  <c r="H2" i="119"/>
  <c r="I2" i="119"/>
  <c r="J2" i="119"/>
  <c r="K2" i="119"/>
  <c r="L2" i="119"/>
  <c r="M2" i="119"/>
  <c r="M56" i="2"/>
  <c r="L56" i="2"/>
  <c r="K56" i="2"/>
  <c r="J56" i="2"/>
  <c r="I56" i="2"/>
  <c r="H56" i="2"/>
  <c r="G56" i="2"/>
  <c r="F56" i="2"/>
  <c r="E56" i="2"/>
  <c r="D56" i="2"/>
  <c r="C56" i="2"/>
  <c r="B56" i="2"/>
  <c r="M47" i="2"/>
  <c r="L47" i="2"/>
  <c r="K47" i="2"/>
  <c r="H47" i="2"/>
  <c r="G47" i="2"/>
  <c r="F47" i="2"/>
  <c r="E47" i="2"/>
  <c r="C47" i="2"/>
  <c r="B47" i="2"/>
  <c r="M131" i="5"/>
  <c r="L131" i="5"/>
  <c r="I131" i="5"/>
  <c r="G131" i="5"/>
  <c r="F131" i="5"/>
  <c r="E131" i="5"/>
  <c r="D131" i="5"/>
  <c r="C131" i="5"/>
  <c r="B131" i="5"/>
  <c r="M80" i="5"/>
  <c r="L80" i="5"/>
  <c r="J80" i="5"/>
  <c r="I80" i="5"/>
  <c r="H80" i="5"/>
  <c r="G80" i="5"/>
  <c r="F80" i="5"/>
  <c r="D80" i="5"/>
  <c r="C80" i="5"/>
  <c r="B80" i="5"/>
  <c r="M38" i="2"/>
  <c r="L38" i="2"/>
  <c r="K38" i="2"/>
  <c r="J38" i="2"/>
  <c r="I38" i="2"/>
  <c r="H38" i="2"/>
  <c r="G38" i="2"/>
  <c r="E38" i="2"/>
  <c r="D38" i="2"/>
  <c r="C38" i="2"/>
  <c r="B38" i="2"/>
  <c r="N37" i="2"/>
  <c r="P37" i="2" s="1"/>
  <c r="N36" i="2"/>
  <c r="P36" i="2" s="1"/>
  <c r="N35" i="2"/>
  <c r="P35" i="2" s="1"/>
  <c r="N34" i="2"/>
  <c r="P34" i="2"/>
  <c r="N33" i="2"/>
  <c r="P33" i="2" s="1"/>
  <c r="N32" i="2"/>
  <c r="P32" i="2" s="1"/>
  <c r="O27" i="105"/>
  <c r="M61" i="113"/>
  <c r="M62" i="113"/>
  <c r="L61" i="113"/>
  <c r="L62" i="113"/>
  <c r="K61" i="113"/>
  <c r="K62" i="113"/>
  <c r="J61" i="113"/>
  <c r="I61" i="113"/>
  <c r="I62" i="113"/>
  <c r="H61" i="113"/>
  <c r="H62" i="113" s="1"/>
  <c r="F62" i="113"/>
  <c r="E61" i="113"/>
  <c r="E62" i="113"/>
  <c r="D61" i="113"/>
  <c r="D62" i="113"/>
  <c r="C61" i="113"/>
  <c r="C62" i="113"/>
  <c r="N60" i="113"/>
  <c r="O60" i="113" s="1"/>
  <c r="Q60" i="113" s="1"/>
  <c r="N59" i="113"/>
  <c r="O59" i="113" s="1"/>
  <c r="Q59" i="113" s="1"/>
  <c r="N58" i="113"/>
  <c r="C56" i="113"/>
  <c r="D56" i="113"/>
  <c r="E56" i="113"/>
  <c r="F56" i="113"/>
  <c r="M52" i="113"/>
  <c r="M53" i="113"/>
  <c r="L52" i="113"/>
  <c r="L53" i="113"/>
  <c r="K52" i="113"/>
  <c r="K53" i="113"/>
  <c r="J52" i="113"/>
  <c r="J53" i="113"/>
  <c r="I52" i="113"/>
  <c r="I53" i="113"/>
  <c r="H52" i="113"/>
  <c r="H53" i="113" s="1"/>
  <c r="F52" i="113"/>
  <c r="F53" i="113"/>
  <c r="E52" i="113"/>
  <c r="E53" i="113"/>
  <c r="D52" i="113"/>
  <c r="D53" i="113"/>
  <c r="C52" i="113"/>
  <c r="C53" i="113"/>
  <c r="N51" i="113"/>
  <c r="N50" i="113"/>
  <c r="O50" i="113" s="1"/>
  <c r="Q50" i="113" s="1"/>
  <c r="N49" i="113"/>
  <c r="O49" i="113" s="1"/>
  <c r="Q49" i="113" s="1"/>
  <c r="N48" i="113"/>
  <c r="C47" i="113"/>
  <c r="D47" i="113"/>
  <c r="E47" i="113"/>
  <c r="F47" i="113"/>
  <c r="M43" i="113"/>
  <c r="M44" i="113"/>
  <c r="L43" i="113"/>
  <c r="L44" i="113"/>
  <c r="K43" i="113"/>
  <c r="K44" i="113"/>
  <c r="J43" i="113"/>
  <c r="J44" i="113"/>
  <c r="I43" i="113"/>
  <c r="I44" i="113"/>
  <c r="H43" i="113"/>
  <c r="H44" i="113"/>
  <c r="F43" i="113"/>
  <c r="F44" i="113"/>
  <c r="E43" i="113"/>
  <c r="E44" i="113"/>
  <c r="D43" i="113"/>
  <c r="D44" i="113"/>
  <c r="C43" i="113"/>
  <c r="C44" i="113"/>
  <c r="N42" i="113"/>
  <c r="N41" i="113"/>
  <c r="N40" i="113"/>
  <c r="O40" i="113" s="1"/>
  <c r="Q40" i="113" s="1"/>
  <c r="N39" i="113"/>
  <c r="M34" i="113"/>
  <c r="M35" i="113"/>
  <c r="L34" i="113"/>
  <c r="L35" i="113"/>
  <c r="K34" i="113"/>
  <c r="K35" i="113"/>
  <c r="J34" i="113"/>
  <c r="J35" i="113"/>
  <c r="I34" i="113"/>
  <c r="I35" i="113"/>
  <c r="H34" i="113"/>
  <c r="H35" i="113" s="1"/>
  <c r="F34" i="113"/>
  <c r="F35" i="113"/>
  <c r="E34" i="113"/>
  <c r="E35" i="113"/>
  <c r="D34" i="113"/>
  <c r="D35" i="113"/>
  <c r="C34" i="113"/>
  <c r="C35" i="113"/>
  <c r="N33" i="113"/>
  <c r="N32" i="113"/>
  <c r="N31" i="113"/>
  <c r="N30" i="113"/>
  <c r="O30" i="113" s="1"/>
  <c r="C29" i="113"/>
  <c r="D29" i="113"/>
  <c r="E29" i="113"/>
  <c r="F29" i="113"/>
  <c r="M25" i="113"/>
  <c r="M26" i="113"/>
  <c r="L25" i="113"/>
  <c r="L26" i="113"/>
  <c r="K25" i="113"/>
  <c r="K26" i="113"/>
  <c r="J25" i="113"/>
  <c r="J26" i="113"/>
  <c r="I25" i="113"/>
  <c r="I26" i="113"/>
  <c r="H25" i="113"/>
  <c r="H26" i="113"/>
  <c r="F25" i="113"/>
  <c r="F26" i="113"/>
  <c r="E25" i="113"/>
  <c r="E26" i="113"/>
  <c r="D25" i="113"/>
  <c r="D26" i="113"/>
  <c r="C25" i="113"/>
  <c r="C26" i="113"/>
  <c r="N24" i="113"/>
  <c r="N23" i="113"/>
  <c r="N22" i="113"/>
  <c r="O22" i="113" s="1"/>
  <c r="Q22" i="113" s="1"/>
  <c r="N21" i="113"/>
  <c r="O21" i="113" s="1"/>
  <c r="Q21" i="113" s="1"/>
  <c r="C20" i="113"/>
  <c r="D20" i="113"/>
  <c r="E20" i="113"/>
  <c r="F20" i="113"/>
  <c r="M16" i="113"/>
  <c r="M17" i="113"/>
  <c r="K16" i="113"/>
  <c r="K17" i="113"/>
  <c r="J16" i="113"/>
  <c r="J17" i="113"/>
  <c r="I16" i="113"/>
  <c r="I17" i="113"/>
  <c r="H16" i="113"/>
  <c r="H17" i="113"/>
  <c r="F16" i="113"/>
  <c r="F17" i="113"/>
  <c r="E16" i="113"/>
  <c r="E17" i="113"/>
  <c r="D16" i="113"/>
  <c r="D17" i="113"/>
  <c r="C16" i="113"/>
  <c r="C17" i="113"/>
  <c r="N15" i="113"/>
  <c r="O15" i="113" s="1"/>
  <c r="Q15" i="113" s="1"/>
  <c r="N14" i="113"/>
  <c r="N13" i="113"/>
  <c r="O13" i="113" s="1"/>
  <c r="Q13" i="113" s="1"/>
  <c r="N12" i="113"/>
  <c r="C11" i="113"/>
  <c r="D11" i="113"/>
  <c r="E11" i="113"/>
  <c r="F11" i="113"/>
  <c r="C2" i="113"/>
  <c r="D2" i="113"/>
  <c r="E2" i="113"/>
  <c r="F2" i="113"/>
  <c r="G2" i="113"/>
  <c r="H2" i="113"/>
  <c r="I2" i="113"/>
  <c r="J2" i="113"/>
  <c r="K2" i="113"/>
  <c r="L2" i="113"/>
  <c r="M2" i="113"/>
  <c r="M75" i="112"/>
  <c r="M76" i="112"/>
  <c r="L75" i="112"/>
  <c r="L76" i="112"/>
  <c r="K75" i="112"/>
  <c r="K76" i="112"/>
  <c r="J75" i="112"/>
  <c r="J76" i="112"/>
  <c r="I75" i="112"/>
  <c r="I76" i="112"/>
  <c r="H75" i="112"/>
  <c r="H76" i="112"/>
  <c r="G75" i="112"/>
  <c r="G76" i="112"/>
  <c r="F75" i="112"/>
  <c r="F76" i="112"/>
  <c r="E75" i="112"/>
  <c r="E76" i="112"/>
  <c r="D75" i="112"/>
  <c r="D76" i="112"/>
  <c r="C75" i="112"/>
  <c r="C76" i="112"/>
  <c r="B75" i="112"/>
  <c r="B76" i="112"/>
  <c r="N74" i="112"/>
  <c r="N73" i="112"/>
  <c r="N72" i="112"/>
  <c r="Q72" i="112"/>
  <c r="N71" i="112"/>
  <c r="O71" i="112" s="1"/>
  <c r="N70" i="112"/>
  <c r="O70" i="112"/>
  <c r="Q70" i="112" s="1"/>
  <c r="N69" i="112"/>
  <c r="N75" i="112" s="1"/>
  <c r="N76" i="112" s="1"/>
  <c r="O69" i="112"/>
  <c r="Q69" i="112"/>
  <c r="B68" i="112"/>
  <c r="C68" i="112"/>
  <c r="D68" i="112"/>
  <c r="E68" i="112"/>
  <c r="F68" i="112"/>
  <c r="G68" i="112"/>
  <c r="H68" i="112"/>
  <c r="I68" i="112"/>
  <c r="J68" i="112"/>
  <c r="K68" i="112"/>
  <c r="L68" i="112"/>
  <c r="M68" i="112"/>
  <c r="M64" i="112"/>
  <c r="M65" i="112"/>
  <c r="L64" i="112"/>
  <c r="L65" i="112"/>
  <c r="K64" i="112"/>
  <c r="K65" i="112"/>
  <c r="J64" i="112"/>
  <c r="J65" i="112"/>
  <c r="I64" i="112"/>
  <c r="I65" i="112"/>
  <c r="H64" i="112"/>
  <c r="H65" i="112" s="1"/>
  <c r="G64" i="112"/>
  <c r="G65" i="112" s="1"/>
  <c r="F64" i="112"/>
  <c r="F65" i="112"/>
  <c r="E64" i="112"/>
  <c r="E65" i="112"/>
  <c r="D64" i="112"/>
  <c r="D65" i="112"/>
  <c r="C64" i="112"/>
  <c r="C65" i="112"/>
  <c r="B64" i="112"/>
  <c r="B65" i="112"/>
  <c r="N63" i="112"/>
  <c r="N62" i="112"/>
  <c r="N61" i="112"/>
  <c r="N60" i="112"/>
  <c r="O60" i="112"/>
  <c r="Q60" i="112" s="1"/>
  <c r="N59" i="112"/>
  <c r="O59" i="112" s="1"/>
  <c r="Q59" i="112" s="1"/>
  <c r="N58" i="112"/>
  <c r="B57" i="112"/>
  <c r="C57" i="112"/>
  <c r="D57" i="112"/>
  <c r="E57" i="112"/>
  <c r="F57" i="112"/>
  <c r="G57" i="112"/>
  <c r="H57" i="112"/>
  <c r="I57" i="112"/>
  <c r="J57" i="112"/>
  <c r="K57" i="112"/>
  <c r="L57" i="112"/>
  <c r="M57" i="112"/>
  <c r="M53" i="112"/>
  <c r="M54" i="112"/>
  <c r="L53" i="112"/>
  <c r="L54" i="112"/>
  <c r="K53" i="112"/>
  <c r="K54" i="112"/>
  <c r="J53" i="112"/>
  <c r="J54" i="112"/>
  <c r="I53" i="112"/>
  <c r="I54" i="112"/>
  <c r="H53" i="112"/>
  <c r="H54" i="112"/>
  <c r="G53" i="112"/>
  <c r="G54" i="112"/>
  <c r="F53" i="112"/>
  <c r="F54" i="112"/>
  <c r="E53" i="112"/>
  <c r="E54" i="112"/>
  <c r="D53" i="112"/>
  <c r="D54" i="112"/>
  <c r="C53" i="112"/>
  <c r="C54" i="112"/>
  <c r="B53" i="112"/>
  <c r="B54" i="112"/>
  <c r="N52" i="112"/>
  <c r="N51" i="112"/>
  <c r="N50" i="112"/>
  <c r="N49" i="112"/>
  <c r="N48" i="112"/>
  <c r="O48" i="112" s="1"/>
  <c r="N47" i="112"/>
  <c r="N53" i="112" s="1"/>
  <c r="N54" i="112" s="1"/>
  <c r="O47" i="112"/>
  <c r="Q47" i="112" s="1"/>
  <c r="M42" i="112"/>
  <c r="M43" i="112"/>
  <c r="L42" i="112"/>
  <c r="L43" i="112"/>
  <c r="K42" i="112"/>
  <c r="K43" i="112"/>
  <c r="J42" i="112"/>
  <c r="J43" i="112"/>
  <c r="I42" i="112"/>
  <c r="I43" i="112"/>
  <c r="H42" i="112"/>
  <c r="H43" i="112"/>
  <c r="G42" i="112"/>
  <c r="G43" i="112"/>
  <c r="F42" i="112"/>
  <c r="F43" i="112"/>
  <c r="E42" i="112"/>
  <c r="E43" i="112"/>
  <c r="D42" i="112"/>
  <c r="D43" i="112"/>
  <c r="C42" i="112"/>
  <c r="C43" i="112"/>
  <c r="B42" i="112"/>
  <c r="B43" i="112"/>
  <c r="N41" i="112"/>
  <c r="N40" i="112"/>
  <c r="N39" i="112"/>
  <c r="Q39" i="112"/>
  <c r="N38" i="112"/>
  <c r="O38" i="112" s="1"/>
  <c r="Q38" i="112" s="1"/>
  <c r="N37" i="112"/>
  <c r="O37" i="112" s="1"/>
  <c r="N36" i="112"/>
  <c r="B35" i="112"/>
  <c r="C35" i="112"/>
  <c r="D35" i="112"/>
  <c r="E35" i="112"/>
  <c r="F35" i="112"/>
  <c r="G35" i="112"/>
  <c r="H35" i="112"/>
  <c r="I35" i="112"/>
  <c r="J35" i="112"/>
  <c r="K35" i="112"/>
  <c r="L35" i="112"/>
  <c r="M35" i="112"/>
  <c r="M31" i="112"/>
  <c r="M32" i="112"/>
  <c r="L31" i="112"/>
  <c r="L32" i="112"/>
  <c r="K31" i="112"/>
  <c r="K32" i="112"/>
  <c r="J31" i="112"/>
  <c r="J32" i="112"/>
  <c r="I31" i="112"/>
  <c r="I32" i="112"/>
  <c r="H31" i="112"/>
  <c r="H32" i="112"/>
  <c r="G31" i="112"/>
  <c r="G32" i="112" s="1"/>
  <c r="F31" i="112"/>
  <c r="F32" i="112"/>
  <c r="E31" i="112"/>
  <c r="E32" i="112"/>
  <c r="D31" i="112"/>
  <c r="D32" i="112"/>
  <c r="C31" i="112"/>
  <c r="C32" i="112"/>
  <c r="B31" i="112"/>
  <c r="B32" i="112"/>
  <c r="N30" i="112"/>
  <c r="N29" i="112"/>
  <c r="N28" i="112"/>
  <c r="N27" i="112"/>
  <c r="O27" i="112" s="1"/>
  <c r="Q27" i="112" s="1"/>
  <c r="N26" i="112"/>
  <c r="N25" i="112"/>
  <c r="O25" i="112"/>
  <c r="Q25" i="112"/>
  <c r="B24" i="112"/>
  <c r="C24" i="112"/>
  <c r="D24" i="112"/>
  <c r="E24" i="112"/>
  <c r="F24" i="112"/>
  <c r="G24" i="112"/>
  <c r="H24" i="112"/>
  <c r="I24" i="112"/>
  <c r="J24" i="112"/>
  <c r="K24" i="112"/>
  <c r="L24" i="112"/>
  <c r="M24" i="112"/>
  <c r="M20" i="112"/>
  <c r="M21" i="112"/>
  <c r="L20" i="112"/>
  <c r="L21" i="112"/>
  <c r="K20" i="112"/>
  <c r="K21" i="112"/>
  <c r="J20" i="112"/>
  <c r="J21" i="112"/>
  <c r="I20" i="112"/>
  <c r="I21" i="112"/>
  <c r="H20" i="112"/>
  <c r="H21" i="112" s="1"/>
  <c r="G20" i="112"/>
  <c r="G21" i="112" s="1"/>
  <c r="F20" i="112"/>
  <c r="F21" i="112"/>
  <c r="E20" i="112"/>
  <c r="E21" i="112"/>
  <c r="D20" i="112"/>
  <c r="D21" i="112"/>
  <c r="B20" i="112"/>
  <c r="B21" i="112"/>
  <c r="N19" i="112"/>
  <c r="N18" i="112"/>
  <c r="N17" i="112"/>
  <c r="N16" i="112"/>
  <c r="O16" i="112" s="1"/>
  <c r="Q16" i="112" s="1"/>
  <c r="N15" i="112"/>
  <c r="O15" i="112" s="1"/>
  <c r="Q15" i="112" s="1"/>
  <c r="N14" i="112"/>
  <c r="N20" i="112" s="1"/>
  <c r="N21" i="112" s="1"/>
  <c r="B13" i="112"/>
  <c r="C13" i="112"/>
  <c r="D13" i="112"/>
  <c r="E13" i="112"/>
  <c r="F13" i="112"/>
  <c r="G13" i="112"/>
  <c r="H13" i="112"/>
  <c r="I13" i="112"/>
  <c r="J13" i="112"/>
  <c r="K13" i="112"/>
  <c r="L13" i="112"/>
  <c r="M13" i="112"/>
  <c r="Q6" i="112"/>
  <c r="B2" i="112"/>
  <c r="C2" i="112"/>
  <c r="D2" i="112"/>
  <c r="E2" i="112"/>
  <c r="F2" i="112"/>
  <c r="G2" i="112"/>
  <c r="H2" i="112"/>
  <c r="I2" i="112"/>
  <c r="J2" i="112"/>
  <c r="K2" i="112"/>
  <c r="L2" i="112"/>
  <c r="M2" i="112"/>
  <c r="C68" i="109"/>
  <c r="D68" i="109"/>
  <c r="E68" i="109"/>
  <c r="F68" i="109"/>
  <c r="C57" i="109"/>
  <c r="D57" i="109"/>
  <c r="E57" i="109"/>
  <c r="F57" i="109"/>
  <c r="C35" i="109"/>
  <c r="D35" i="109"/>
  <c r="E35" i="109"/>
  <c r="F35" i="109"/>
  <c r="C24" i="109"/>
  <c r="D24" i="109"/>
  <c r="E24" i="109"/>
  <c r="F24" i="109"/>
  <c r="C13" i="109"/>
  <c r="D13" i="109"/>
  <c r="E13" i="109"/>
  <c r="F13" i="109"/>
  <c r="M75" i="109"/>
  <c r="M76" i="109"/>
  <c r="L75" i="109"/>
  <c r="L76" i="109"/>
  <c r="K75" i="109"/>
  <c r="K76" i="109"/>
  <c r="I75" i="109"/>
  <c r="I76" i="109"/>
  <c r="H75" i="109"/>
  <c r="H76" i="109"/>
  <c r="F75" i="109"/>
  <c r="F76" i="109"/>
  <c r="E75" i="109"/>
  <c r="E76" i="109"/>
  <c r="D75" i="109"/>
  <c r="D76" i="109"/>
  <c r="C75" i="109"/>
  <c r="C76" i="109"/>
  <c r="N74" i="109"/>
  <c r="O74" i="109"/>
  <c r="Q74" i="109" s="1"/>
  <c r="N69" i="109"/>
  <c r="O69" i="109" s="1"/>
  <c r="Q69" i="109" s="1"/>
  <c r="N70" i="109"/>
  <c r="O70" i="109" s="1"/>
  <c r="Q70" i="109" s="1"/>
  <c r="N71" i="109"/>
  <c r="O71" i="109"/>
  <c r="Q71" i="109"/>
  <c r="N73" i="109"/>
  <c r="O73" i="109"/>
  <c r="Q73" i="109" s="1"/>
  <c r="N72" i="109"/>
  <c r="M64" i="109"/>
  <c r="M65" i="109"/>
  <c r="L64" i="109"/>
  <c r="L65" i="109"/>
  <c r="K64" i="109"/>
  <c r="K65" i="109"/>
  <c r="J64" i="109"/>
  <c r="J65" i="109"/>
  <c r="I64" i="109"/>
  <c r="I65" i="109"/>
  <c r="H64" i="109"/>
  <c r="H65" i="109"/>
  <c r="F64" i="109"/>
  <c r="F65" i="109"/>
  <c r="E64" i="109"/>
  <c r="E65" i="109"/>
  <c r="D64" i="109"/>
  <c r="D65" i="109"/>
  <c r="C64" i="109"/>
  <c r="C65" i="109"/>
  <c r="N63" i="109"/>
  <c r="O63" i="109"/>
  <c r="Q63" i="109" s="1"/>
  <c r="N62" i="109"/>
  <c r="O62" i="109"/>
  <c r="Q62" i="109" s="1"/>
  <c r="N58" i="109"/>
  <c r="O58" i="109"/>
  <c r="Q58" i="109" s="1"/>
  <c r="N59" i="109"/>
  <c r="O59" i="109"/>
  <c r="Q59" i="109"/>
  <c r="N60" i="109"/>
  <c r="O60" i="109"/>
  <c r="Q60" i="109"/>
  <c r="N61" i="109"/>
  <c r="O61" i="109" s="1"/>
  <c r="Q61" i="109" s="1"/>
  <c r="M53" i="109"/>
  <c r="M54" i="109"/>
  <c r="L53" i="109"/>
  <c r="L54" i="109"/>
  <c r="K53" i="109"/>
  <c r="K54" i="109"/>
  <c r="J53" i="109"/>
  <c r="J54" i="109"/>
  <c r="I53" i="109"/>
  <c r="I54" i="109"/>
  <c r="H53" i="109"/>
  <c r="H54" i="109"/>
  <c r="F53" i="109"/>
  <c r="F54" i="109"/>
  <c r="E53" i="109"/>
  <c r="E54" i="109"/>
  <c r="D53" i="109"/>
  <c r="D54" i="109"/>
  <c r="C53" i="109"/>
  <c r="C54" i="109"/>
  <c r="N52" i="109"/>
  <c r="O52" i="109" s="1"/>
  <c r="Q52" i="109" s="1"/>
  <c r="N51" i="109"/>
  <c r="O51" i="109" s="1"/>
  <c r="Q51" i="109" s="1"/>
  <c r="N50" i="109"/>
  <c r="O50" i="109" s="1"/>
  <c r="Q50" i="109" s="1"/>
  <c r="N49" i="109"/>
  <c r="O49" i="109" s="1"/>
  <c r="Q49" i="109" s="1"/>
  <c r="N48" i="109"/>
  <c r="O48" i="109"/>
  <c r="Q48" i="109" s="1"/>
  <c r="M42" i="109"/>
  <c r="M43" i="109"/>
  <c r="L42" i="109"/>
  <c r="L43" i="109"/>
  <c r="K42" i="109"/>
  <c r="K43" i="109"/>
  <c r="J42" i="109"/>
  <c r="J43" i="109"/>
  <c r="I42" i="109"/>
  <c r="I43" i="109"/>
  <c r="H42" i="109"/>
  <c r="H43" i="109" s="1"/>
  <c r="F42" i="109"/>
  <c r="F43" i="109"/>
  <c r="E42" i="109"/>
  <c r="E43" i="109"/>
  <c r="D42" i="109"/>
  <c r="D43" i="109"/>
  <c r="C42" i="109"/>
  <c r="C43" i="109"/>
  <c r="N41" i="109"/>
  <c r="O41" i="109" s="1"/>
  <c r="Q41" i="109" s="1"/>
  <c r="N39" i="109"/>
  <c r="O39" i="109" s="1"/>
  <c r="Q39" i="109" s="1"/>
  <c r="N36" i="109"/>
  <c r="O36" i="109" s="1"/>
  <c r="Q36" i="109" s="1"/>
  <c r="N37" i="109"/>
  <c r="O37" i="109" s="1"/>
  <c r="N38" i="109"/>
  <c r="M31" i="109"/>
  <c r="M32" i="109"/>
  <c r="L31" i="109"/>
  <c r="L32" i="109"/>
  <c r="K31" i="109"/>
  <c r="K32" i="109"/>
  <c r="J31" i="109"/>
  <c r="J32" i="109"/>
  <c r="I31" i="109"/>
  <c r="I32" i="109"/>
  <c r="H31" i="109"/>
  <c r="H32" i="109"/>
  <c r="F31" i="109"/>
  <c r="F32" i="109"/>
  <c r="E31" i="109"/>
  <c r="E32" i="109"/>
  <c r="D31" i="109"/>
  <c r="D32" i="109"/>
  <c r="C31" i="109"/>
  <c r="C32" i="109"/>
  <c r="N30" i="109"/>
  <c r="O30" i="109" s="1"/>
  <c r="Q30" i="109" s="1"/>
  <c r="N29" i="109"/>
  <c r="O29" i="109"/>
  <c r="Q29" i="109" s="1"/>
  <c r="N28" i="109"/>
  <c r="O28" i="109"/>
  <c r="Q28" i="109"/>
  <c r="N27" i="109"/>
  <c r="O27" i="109"/>
  <c r="Q27" i="109" s="1"/>
  <c r="N26" i="109"/>
  <c r="O26" i="109"/>
  <c r="Q26" i="109"/>
  <c r="M20" i="109"/>
  <c r="M21" i="109"/>
  <c r="K20" i="109"/>
  <c r="K21" i="109"/>
  <c r="J20" i="109"/>
  <c r="J21" i="109"/>
  <c r="I20" i="109"/>
  <c r="I21" i="109"/>
  <c r="H20" i="109"/>
  <c r="H21" i="109"/>
  <c r="F20" i="109"/>
  <c r="F21" i="109"/>
  <c r="E20" i="109"/>
  <c r="E21" i="109"/>
  <c r="D20" i="109"/>
  <c r="D21" i="109"/>
  <c r="C20" i="109"/>
  <c r="C21" i="109"/>
  <c r="M27" i="105"/>
  <c r="L27" i="105"/>
  <c r="K27" i="105"/>
  <c r="J27" i="105"/>
  <c r="I27" i="105"/>
  <c r="D27" i="105"/>
  <c r="C27" i="105"/>
  <c r="B27" i="105"/>
  <c r="N26" i="105"/>
  <c r="P26" i="105" s="1"/>
  <c r="N25" i="105"/>
  <c r="P25" i="105" s="1"/>
  <c r="N24" i="105"/>
  <c r="P24" i="105" s="1"/>
  <c r="N23" i="105"/>
  <c r="P23" i="105" s="1"/>
  <c r="N22" i="105"/>
  <c r="P22" i="105" s="1"/>
  <c r="N21" i="105"/>
  <c r="P21" i="105" s="1"/>
  <c r="B1" i="105"/>
  <c r="C1" i="105"/>
  <c r="D1" i="105"/>
  <c r="E1" i="105"/>
  <c r="F1" i="105"/>
  <c r="G1" i="105"/>
  <c r="H1" i="105"/>
  <c r="I1" i="105"/>
  <c r="J1" i="105"/>
  <c r="K1" i="105"/>
  <c r="L1" i="105"/>
  <c r="M1" i="105"/>
  <c r="N26" i="2"/>
  <c r="P26" i="2" s="1"/>
  <c r="N25" i="2"/>
  <c r="P25" i="2" s="1"/>
  <c r="N24" i="2"/>
  <c r="P24" i="2" s="1"/>
  <c r="N23" i="2"/>
  <c r="P23" i="2" s="1"/>
  <c r="N22" i="2"/>
  <c r="N21" i="2"/>
  <c r="N12" i="2"/>
  <c r="P12" i="2" s="1"/>
  <c r="N13" i="2"/>
  <c r="P13" i="2" s="1"/>
  <c r="N14" i="2"/>
  <c r="P14" i="2"/>
  <c r="N16" i="2"/>
  <c r="P16" i="2" s="1"/>
  <c r="N17" i="2"/>
  <c r="P17" i="2" s="1"/>
  <c r="M18" i="2"/>
  <c r="L18" i="2"/>
  <c r="K18" i="2"/>
  <c r="J18" i="2"/>
  <c r="I18" i="2"/>
  <c r="H18" i="2"/>
  <c r="G18" i="2"/>
  <c r="F18" i="2"/>
  <c r="E18" i="2"/>
  <c r="D18" i="2"/>
  <c r="C18" i="2"/>
  <c r="B18" i="2"/>
  <c r="B27" i="2"/>
  <c r="C27" i="2"/>
  <c r="D27" i="2"/>
  <c r="E27" i="2"/>
  <c r="F27" i="2"/>
  <c r="G27" i="2"/>
  <c r="I27" i="2"/>
  <c r="J27" i="2"/>
  <c r="K27" i="2"/>
  <c r="L27" i="2"/>
  <c r="M27" i="2"/>
  <c r="C18" i="105"/>
  <c r="D18" i="105"/>
  <c r="H18" i="105"/>
  <c r="J18" i="105"/>
  <c r="K18" i="105"/>
  <c r="J9" i="105"/>
  <c r="K9" i="105"/>
  <c r="L9" i="105"/>
  <c r="M9" i="105"/>
  <c r="O9" i="105"/>
  <c r="P5" i="105"/>
  <c r="P6" i="105"/>
  <c r="P7" i="105"/>
  <c r="N12" i="105"/>
  <c r="N13" i="105"/>
  <c r="N14" i="105"/>
  <c r="P14" i="105" s="1"/>
  <c r="N15" i="105"/>
  <c r="P15" i="105" s="1"/>
  <c r="N16" i="105"/>
  <c r="P16" i="105"/>
  <c r="N17" i="105"/>
  <c r="P17" i="105"/>
  <c r="C20" i="5"/>
  <c r="D20" i="5"/>
  <c r="E20" i="5"/>
  <c r="F20" i="5"/>
  <c r="G20" i="5"/>
  <c r="H20" i="5"/>
  <c r="I20" i="5"/>
  <c r="J20" i="5"/>
  <c r="L20" i="5"/>
  <c r="M20" i="5"/>
  <c r="C26" i="5"/>
  <c r="D26" i="5"/>
  <c r="E26" i="5"/>
  <c r="F26" i="5"/>
  <c r="G26" i="5"/>
  <c r="H26" i="5"/>
  <c r="I26" i="5"/>
  <c r="J26" i="5"/>
  <c r="L26" i="5"/>
  <c r="M26" i="5"/>
  <c r="C74" i="5"/>
  <c r="D74" i="5"/>
  <c r="E74" i="5"/>
  <c r="F74" i="5"/>
  <c r="G74" i="5"/>
  <c r="H74" i="5"/>
  <c r="I74" i="5"/>
  <c r="J74" i="5"/>
  <c r="L74" i="5"/>
  <c r="M74" i="5"/>
  <c r="C125" i="5"/>
  <c r="D125" i="5"/>
  <c r="E125" i="5"/>
  <c r="G125" i="5"/>
  <c r="H125" i="5"/>
  <c r="I125" i="5"/>
  <c r="J125" i="5"/>
  <c r="L125" i="5"/>
  <c r="M125" i="5"/>
  <c r="B125" i="5"/>
  <c r="M119" i="5"/>
  <c r="L119" i="5"/>
  <c r="J119" i="5"/>
  <c r="I119" i="5"/>
  <c r="G119" i="5"/>
  <c r="E119" i="5"/>
  <c r="B119" i="5"/>
  <c r="M113" i="5"/>
  <c r="L113" i="5"/>
  <c r="J113" i="5"/>
  <c r="I113" i="5"/>
  <c r="H113" i="5"/>
  <c r="G113" i="5"/>
  <c r="E113" i="5"/>
  <c r="D113" i="5"/>
  <c r="C113" i="5"/>
  <c r="B113" i="5"/>
  <c r="M107" i="5"/>
  <c r="L107" i="5"/>
  <c r="J107" i="5"/>
  <c r="H107" i="5"/>
  <c r="G107" i="5"/>
  <c r="E107" i="5"/>
  <c r="D107" i="5"/>
  <c r="C107" i="5"/>
  <c r="B107" i="5"/>
  <c r="M101" i="5"/>
  <c r="L101" i="5"/>
  <c r="J101" i="5"/>
  <c r="I101" i="5"/>
  <c r="H101" i="5"/>
  <c r="G101" i="5"/>
  <c r="E101" i="5"/>
  <c r="D101" i="5"/>
  <c r="C101" i="5"/>
  <c r="M95" i="5"/>
  <c r="L95" i="5"/>
  <c r="J95" i="5"/>
  <c r="H95" i="5"/>
  <c r="G95" i="5"/>
  <c r="D95" i="5"/>
  <c r="C95" i="5"/>
  <c r="P89" i="5"/>
  <c r="M89" i="5"/>
  <c r="L89" i="5"/>
  <c r="J89" i="5"/>
  <c r="I89" i="5"/>
  <c r="H89" i="5"/>
  <c r="G89" i="5"/>
  <c r="F89" i="5"/>
  <c r="E89" i="5"/>
  <c r="D89" i="5"/>
  <c r="C89" i="5"/>
  <c r="B89" i="5"/>
  <c r="N88" i="5"/>
  <c r="N87" i="5"/>
  <c r="N86" i="5"/>
  <c r="N85" i="5"/>
  <c r="B74" i="5"/>
  <c r="M68" i="5"/>
  <c r="L68" i="5"/>
  <c r="J68" i="5"/>
  <c r="H68" i="5"/>
  <c r="G68" i="5"/>
  <c r="F68" i="5"/>
  <c r="E68" i="5"/>
  <c r="D68" i="5"/>
  <c r="C68" i="5"/>
  <c r="B68" i="5"/>
  <c r="M62" i="5"/>
  <c r="L62" i="5"/>
  <c r="J62" i="5"/>
  <c r="I62" i="5"/>
  <c r="H62" i="5"/>
  <c r="G62" i="5"/>
  <c r="F62" i="5"/>
  <c r="E62" i="5"/>
  <c r="B62" i="5"/>
  <c r="B81" i="5"/>
  <c r="B134" i="5"/>
  <c r="J56" i="5"/>
  <c r="I56" i="5"/>
  <c r="H56" i="5"/>
  <c r="G56" i="5"/>
  <c r="F56" i="5"/>
  <c r="E56" i="5"/>
  <c r="D56" i="5"/>
  <c r="B56" i="5"/>
  <c r="M50" i="5"/>
  <c r="L50" i="5"/>
  <c r="J50" i="5"/>
  <c r="I50" i="5"/>
  <c r="G50" i="5"/>
  <c r="F50" i="5"/>
  <c r="E50" i="5"/>
  <c r="D50" i="5"/>
  <c r="C50" i="5"/>
  <c r="B50" i="5"/>
  <c r="M44" i="5"/>
  <c r="L44" i="5"/>
  <c r="J44" i="5"/>
  <c r="H44" i="5"/>
  <c r="F44" i="5"/>
  <c r="E44" i="5"/>
  <c r="D44" i="5"/>
  <c r="C44" i="5"/>
  <c r="B44" i="5"/>
  <c r="P38" i="5"/>
  <c r="L38" i="5"/>
  <c r="J38" i="5"/>
  <c r="I38" i="5"/>
  <c r="H38" i="5"/>
  <c r="G38" i="5"/>
  <c r="F38" i="5"/>
  <c r="E38" i="5"/>
  <c r="D38" i="5"/>
  <c r="C38" i="5"/>
  <c r="B38" i="5"/>
  <c r="M14" i="5"/>
  <c r="L14" i="5"/>
  <c r="J14" i="5"/>
  <c r="I14" i="5"/>
  <c r="H14" i="5"/>
  <c r="G14" i="5"/>
  <c r="F14" i="5"/>
  <c r="E14" i="5"/>
  <c r="D14" i="5"/>
  <c r="C14" i="5"/>
  <c r="B14" i="5"/>
  <c r="B29" i="5"/>
  <c r="C29" i="5"/>
  <c r="D29" i="5"/>
  <c r="E29" i="5"/>
  <c r="F29" i="5"/>
  <c r="G29" i="5"/>
  <c r="H29" i="5"/>
  <c r="I29" i="5"/>
  <c r="J29" i="5"/>
  <c r="M29" i="5"/>
  <c r="B26" i="5"/>
  <c r="B20" i="5"/>
  <c r="B1" i="3"/>
  <c r="C1" i="3"/>
  <c r="D1" i="3"/>
  <c r="E1" i="3"/>
  <c r="F1" i="3"/>
  <c r="G1" i="3"/>
  <c r="H1" i="3"/>
  <c r="I1" i="3"/>
  <c r="J1" i="3"/>
  <c r="K1" i="3"/>
  <c r="L1" i="3"/>
  <c r="M1" i="3"/>
  <c r="B1" i="2"/>
  <c r="C1" i="2"/>
  <c r="D1" i="2"/>
  <c r="E1" i="2"/>
  <c r="F1" i="2"/>
  <c r="G1" i="2"/>
  <c r="H1" i="2"/>
  <c r="I1" i="2"/>
  <c r="J1" i="2"/>
  <c r="K1" i="2"/>
  <c r="L1" i="2"/>
  <c r="M1" i="2"/>
  <c r="C1" i="5"/>
  <c r="D1" i="5"/>
  <c r="E1" i="5"/>
  <c r="F1" i="5"/>
  <c r="G1" i="5"/>
  <c r="H1" i="5"/>
  <c r="I1" i="5"/>
  <c r="J1" i="5"/>
  <c r="K1" i="5"/>
  <c r="L1" i="5"/>
  <c r="M1" i="5"/>
  <c r="B193" i="150"/>
  <c r="K193" i="150"/>
  <c r="Y35" i="126"/>
  <c r="Y43" i="126"/>
  <c r="K81" i="144"/>
  <c r="K82" i="144"/>
  <c r="J7" i="113"/>
  <c r="J8" i="113"/>
  <c r="I148" i="144"/>
  <c r="I123" i="144"/>
  <c r="M123" i="144"/>
  <c r="G38" i="113"/>
  <c r="H38" i="113"/>
  <c r="I38" i="113"/>
  <c r="J38" i="113"/>
  <c r="K38" i="113"/>
  <c r="L38" i="113"/>
  <c r="M38" i="113"/>
  <c r="G1" i="128"/>
  <c r="H1" i="128"/>
  <c r="I1" i="128"/>
  <c r="J1" i="128"/>
  <c r="K1" i="128"/>
  <c r="L1" i="128"/>
  <c r="M1" i="128"/>
  <c r="G13" i="109"/>
  <c r="H13" i="109"/>
  <c r="I13" i="109"/>
  <c r="J13" i="109"/>
  <c r="K13" i="109"/>
  <c r="L13" i="109"/>
  <c r="M13" i="109"/>
  <c r="G47" i="113"/>
  <c r="H47" i="113"/>
  <c r="I47" i="113"/>
  <c r="J47" i="113"/>
  <c r="K47" i="113"/>
  <c r="L47" i="113"/>
  <c r="M47" i="113"/>
  <c r="G56" i="113"/>
  <c r="H56" i="113"/>
  <c r="I56" i="113"/>
  <c r="J56" i="113"/>
  <c r="K56" i="113"/>
  <c r="L56" i="113"/>
  <c r="M56" i="113"/>
  <c r="G11" i="147"/>
  <c r="H11" i="147"/>
  <c r="I11" i="147"/>
  <c r="J11" i="147"/>
  <c r="K11" i="147"/>
  <c r="L11" i="147"/>
  <c r="M11" i="147"/>
  <c r="G20" i="147"/>
  <c r="H20" i="147"/>
  <c r="I20" i="147"/>
  <c r="J20" i="147"/>
  <c r="K20" i="147"/>
  <c r="L20" i="147"/>
  <c r="M20" i="147"/>
  <c r="G56" i="147"/>
  <c r="H56" i="147"/>
  <c r="I56" i="147"/>
  <c r="J56" i="147"/>
  <c r="K56" i="147"/>
  <c r="L56" i="147"/>
  <c r="M56" i="147"/>
  <c r="G38" i="147"/>
  <c r="H38" i="147"/>
  <c r="I38" i="147"/>
  <c r="J38" i="147"/>
  <c r="K38" i="147"/>
  <c r="L38" i="147"/>
  <c r="M38" i="147"/>
  <c r="G20" i="113"/>
  <c r="H20" i="113"/>
  <c r="I20" i="113"/>
  <c r="J20" i="113"/>
  <c r="K20" i="113"/>
  <c r="L20" i="113"/>
  <c r="M20" i="113"/>
  <c r="F30" i="86"/>
  <c r="G29" i="147"/>
  <c r="H29" i="147"/>
  <c r="I29" i="147"/>
  <c r="J29" i="147"/>
  <c r="K29" i="147"/>
  <c r="L29" i="147"/>
  <c r="M29" i="147"/>
  <c r="G24" i="109"/>
  <c r="G29" i="113"/>
  <c r="H29" i="113"/>
  <c r="I29" i="113"/>
  <c r="J29" i="113"/>
  <c r="K29" i="113"/>
  <c r="L29" i="113"/>
  <c r="M29" i="113"/>
  <c r="G46" i="109"/>
  <c r="I128" i="144"/>
  <c r="G35" i="109"/>
  <c r="G11" i="113"/>
  <c r="H11" i="113"/>
  <c r="I11" i="113"/>
  <c r="J11" i="113"/>
  <c r="K11" i="113"/>
  <c r="L11" i="113"/>
  <c r="M11" i="113"/>
  <c r="G68" i="109"/>
  <c r="G57" i="109"/>
  <c r="G47" i="147"/>
  <c r="H47" i="147"/>
  <c r="I47" i="147"/>
  <c r="J47" i="147"/>
  <c r="K47" i="147"/>
  <c r="L47" i="147"/>
  <c r="M47" i="147"/>
  <c r="B81" i="144"/>
  <c r="B82" i="144"/>
  <c r="M43" i="144"/>
  <c r="M44" i="144"/>
  <c r="J31" i="150"/>
  <c r="J194" i="150"/>
  <c r="M31" i="150"/>
  <c r="M194" i="150"/>
  <c r="L31" i="150"/>
  <c r="L194" i="150"/>
  <c r="B31" i="150"/>
  <c r="B194" i="150"/>
  <c r="C31" i="150"/>
  <c r="C194" i="150"/>
  <c r="K31" i="150"/>
  <c r="K194" i="150"/>
  <c r="J128" i="144"/>
  <c r="J81" i="144"/>
  <c r="J82" i="144"/>
  <c r="J43" i="144"/>
  <c r="J54" i="144"/>
  <c r="O18" i="112"/>
  <c r="O30" i="112"/>
  <c r="O49" i="112"/>
  <c r="Q49" i="112" s="1"/>
  <c r="K14" i="86"/>
  <c r="D58" i="127"/>
  <c r="D60" i="127"/>
  <c r="I81" i="144"/>
  <c r="I82" i="144"/>
  <c r="I19" i="86"/>
  <c r="K19" i="86"/>
  <c r="K21" i="86"/>
  <c r="O74" i="112"/>
  <c r="E26" i="103"/>
  <c r="U29" i="126"/>
  <c r="G29" i="126"/>
  <c r="S29" i="126"/>
  <c r="M29" i="126"/>
  <c r="E29" i="126"/>
  <c r="Q29" i="126"/>
  <c r="O29" i="126"/>
  <c r="I29" i="126"/>
  <c r="W29" i="126"/>
  <c r="K29" i="126"/>
  <c r="K58" i="127"/>
  <c r="K60" i="127"/>
  <c r="C58" i="127"/>
  <c r="C60" i="127"/>
  <c r="J58" i="127"/>
  <c r="J60" i="127"/>
  <c r="L58" i="127"/>
  <c r="L60" i="127"/>
  <c r="M58" i="127"/>
  <c r="M60" i="127"/>
  <c r="P60" i="127"/>
  <c r="J7" i="147"/>
  <c r="J8" i="147"/>
  <c r="J2" i="1"/>
  <c r="I2" i="1"/>
  <c r="R70" i="148"/>
  <c r="M193" i="150"/>
  <c r="J16" i="86"/>
  <c r="E24" i="103"/>
  <c r="I5" i="1"/>
  <c r="I24" i="86"/>
  <c r="K24" i="86"/>
  <c r="Q26" i="148"/>
  <c r="M8" i="147"/>
  <c r="M81" i="144"/>
  <c r="M82" i="144"/>
  <c r="E63" i="103"/>
  <c r="O24" i="103"/>
  <c r="E45" i="103"/>
  <c r="O22" i="103"/>
  <c r="E23" i="103"/>
  <c r="Q24" i="148"/>
  <c r="E54" i="103"/>
  <c r="O23" i="103"/>
  <c r="P27" i="148"/>
  <c r="N58" i="127"/>
  <c r="N60" i="127"/>
  <c r="B132" i="5"/>
  <c r="M81" i="5"/>
  <c r="C2" i="109"/>
  <c r="C1" i="144"/>
  <c r="B1" i="144"/>
  <c r="D123" i="144"/>
  <c r="L123" i="144"/>
  <c r="P1" i="113"/>
  <c r="P1" i="147"/>
  <c r="O30" i="147" s="1"/>
  <c r="O73" i="112"/>
  <c r="E3" i="103"/>
  <c r="E9" i="103"/>
  <c r="U7" i="103"/>
  <c r="E14" i="103"/>
  <c r="E21" i="103"/>
  <c r="R34" i="148"/>
  <c r="E34" i="103"/>
  <c r="E25" i="103"/>
  <c r="E67" i="103"/>
  <c r="O51" i="112"/>
  <c r="O62" i="112"/>
  <c r="O41" i="112"/>
  <c r="J3" i="86"/>
  <c r="O19" i="112"/>
  <c r="O28" i="112"/>
  <c r="O52" i="112"/>
  <c r="O63" i="112"/>
  <c r="K10" i="86"/>
  <c r="I12" i="86"/>
  <c r="K12" i="86"/>
  <c r="G30" i="86"/>
  <c r="I30" i="86"/>
  <c r="K30" i="86"/>
  <c r="I33" i="86"/>
  <c r="K33" i="86"/>
  <c r="K35" i="86"/>
  <c r="L133" i="144"/>
  <c r="J143" i="144"/>
  <c r="K133" i="144"/>
  <c r="C143" i="144"/>
  <c r="B27" i="148"/>
  <c r="E193" i="150"/>
  <c r="I193" i="150"/>
  <c r="O17" i="112"/>
  <c r="O40" i="112"/>
  <c r="O50" i="112"/>
  <c r="O61" i="112"/>
  <c r="O72" i="112"/>
  <c r="I8" i="86"/>
  <c r="K8" i="86"/>
  <c r="J44" i="86"/>
  <c r="M9" i="112"/>
  <c r="M10" i="112"/>
  <c r="M7" i="113"/>
  <c r="M8" i="113"/>
  <c r="P9" i="109"/>
  <c r="P10" i="109"/>
  <c r="B143" i="144"/>
  <c r="K2" i="1"/>
  <c r="K148" i="144"/>
  <c r="R52" i="148"/>
  <c r="K5" i="1"/>
  <c r="L27" i="148"/>
  <c r="D48" i="103"/>
  <c r="H9" i="86"/>
  <c r="J7" i="86"/>
  <c r="H45" i="86"/>
  <c r="K7" i="113"/>
  <c r="K8" i="113"/>
  <c r="Y51" i="126"/>
  <c r="M128" i="144"/>
  <c r="K138" i="144"/>
  <c r="Q36" i="148"/>
  <c r="Y21" i="148"/>
  <c r="R17" i="148"/>
  <c r="D31" i="103"/>
  <c r="N38" i="5"/>
  <c r="I43" i="126"/>
  <c r="H5" i="120"/>
  <c r="J3" i="1"/>
  <c r="B2" i="1"/>
  <c r="C2" i="1"/>
  <c r="C7" i="113"/>
  <c r="C8" i="113"/>
  <c r="I4" i="86"/>
  <c r="K4" i="86"/>
  <c r="C7" i="128"/>
  <c r="U43" i="126"/>
  <c r="L30" i="5"/>
  <c r="M22" i="148"/>
  <c r="M23" i="148"/>
  <c r="C43" i="126"/>
  <c r="C51" i="126"/>
  <c r="C148" i="144"/>
  <c r="G81" i="144"/>
  <c r="G82" i="144" s="1"/>
  <c r="G112" i="144"/>
  <c r="K92" i="144"/>
  <c r="K97" i="144"/>
  <c r="K102" i="144"/>
  <c r="K107" i="144"/>
  <c r="K112" i="144"/>
  <c r="Q54" i="148"/>
  <c r="Y23" i="148"/>
  <c r="I6" i="86"/>
  <c r="K6" i="86"/>
  <c r="L7" i="113"/>
  <c r="L8" i="113"/>
  <c r="C138" i="144"/>
  <c r="I43" i="144"/>
  <c r="I64" i="144"/>
  <c r="I17" i="86"/>
  <c r="K17" i="86"/>
  <c r="F3" i="86"/>
  <c r="E45" i="86"/>
  <c r="K7" i="128"/>
  <c r="Q43" i="126"/>
  <c r="Q35" i="126"/>
  <c r="K87" i="144"/>
  <c r="M133" i="144"/>
  <c r="E63" i="148"/>
  <c r="V24" i="148"/>
  <c r="D39" i="103"/>
  <c r="D45" i="103" s="1"/>
  <c r="N22" i="103" s="1"/>
  <c r="N27" i="148"/>
  <c r="Q21" i="148"/>
  <c r="Q22" i="148"/>
  <c r="O27" i="148"/>
  <c r="Q25" i="148"/>
  <c r="Q9" i="148"/>
  <c r="Y6" i="148"/>
  <c r="R12" i="148"/>
  <c r="Q18" i="148"/>
  <c r="Y7" i="148"/>
  <c r="Q45" i="148"/>
  <c r="Y22" i="148"/>
  <c r="N7" i="112"/>
  <c r="O7" i="112"/>
  <c r="N8" i="112"/>
  <c r="O8" i="112"/>
  <c r="I81" i="5"/>
  <c r="B3" i="1"/>
  <c r="F5" i="86"/>
  <c r="AA47" i="126"/>
  <c r="M148" i="144"/>
  <c r="R4" i="148"/>
  <c r="D12" i="103"/>
  <c r="R51" i="148"/>
  <c r="J30" i="5"/>
  <c r="I30" i="5"/>
  <c r="I132" i="5"/>
  <c r="M132" i="5"/>
  <c r="I9" i="109"/>
  <c r="I10" i="109"/>
  <c r="M3" i="1"/>
  <c r="J37" i="86"/>
  <c r="G44" i="86"/>
  <c r="I133" i="144"/>
  <c r="K143" i="144"/>
  <c r="C123" i="144"/>
  <c r="K123" i="144"/>
  <c r="N26" i="147"/>
  <c r="J7" i="128"/>
  <c r="G43" i="126"/>
  <c r="B43" i="144"/>
  <c r="B54" i="144"/>
  <c r="C27" i="148"/>
  <c r="E143" i="144"/>
  <c r="I143" i="144"/>
  <c r="M143" i="144"/>
  <c r="D43" i="144"/>
  <c r="D44" i="144"/>
  <c r="J148" i="144"/>
  <c r="L7" i="147"/>
  <c r="L8" i="147"/>
  <c r="L5" i="1"/>
  <c r="L43" i="144"/>
  <c r="N89" i="5"/>
  <c r="L7" i="128"/>
  <c r="P21" i="2"/>
  <c r="G16" i="86"/>
  <c r="N6" i="112"/>
  <c r="O6" i="112"/>
  <c r="E43" i="126"/>
  <c r="AA31" i="126"/>
  <c r="AA35" i="126"/>
  <c r="M43" i="126"/>
  <c r="M35" i="126"/>
  <c r="B30" i="5"/>
  <c r="L81" i="5"/>
  <c r="J5" i="1"/>
  <c r="J9" i="109"/>
  <c r="J10" i="109"/>
  <c r="E4" i="1"/>
  <c r="G5" i="86"/>
  <c r="F44" i="86"/>
  <c r="I38" i="86"/>
  <c r="K38" i="86"/>
  <c r="I40" i="86"/>
  <c r="K40" i="86"/>
  <c r="B5" i="1"/>
  <c r="B9" i="112"/>
  <c r="B10" i="112"/>
  <c r="I7" i="113"/>
  <c r="I8" i="113"/>
  <c r="J9" i="112"/>
  <c r="J10" i="112"/>
  <c r="I7" i="128"/>
  <c r="U35" i="126"/>
  <c r="M5" i="1"/>
  <c r="J132" i="5"/>
  <c r="M30" i="5"/>
  <c r="C9" i="112"/>
  <c r="C10" i="112"/>
  <c r="C3" i="1"/>
  <c r="K43" i="126"/>
  <c r="K51" i="126"/>
  <c r="S51" i="126"/>
  <c r="S43" i="126"/>
  <c r="B107" i="144"/>
  <c r="J81" i="5"/>
  <c r="C9" i="109"/>
  <c r="C10" i="109"/>
  <c r="C5" i="1"/>
  <c r="I9" i="112"/>
  <c r="I10" i="112"/>
  <c r="I3" i="1"/>
  <c r="L132" i="5"/>
  <c r="C30" i="5"/>
  <c r="M9" i="109"/>
  <c r="M10" i="109"/>
  <c r="J62" i="113"/>
  <c r="M2" i="1"/>
  <c r="K3" i="1"/>
  <c r="K9" i="109"/>
  <c r="K10" i="109"/>
  <c r="C8" i="1"/>
  <c r="E9" i="86"/>
  <c r="G3" i="86"/>
  <c r="J23" i="86"/>
  <c r="F37" i="86"/>
  <c r="I37" i="86"/>
  <c r="I31" i="86"/>
  <c r="K31" i="86"/>
  <c r="K9" i="112"/>
  <c r="K10" i="112"/>
  <c r="I35" i="126"/>
  <c r="E35" i="126"/>
  <c r="C193" i="150"/>
  <c r="H193" i="150"/>
  <c r="B5" i="144"/>
  <c r="B26" i="144"/>
  <c r="B123" i="144"/>
  <c r="J5" i="144"/>
  <c r="J21" i="144"/>
  <c r="J123" i="144"/>
  <c r="B128" i="144"/>
  <c r="B148" i="144"/>
  <c r="J133" i="144"/>
  <c r="L143" i="144"/>
  <c r="L3" i="1"/>
  <c r="J5" i="86"/>
  <c r="F23" i="86"/>
  <c r="I26" i="86"/>
  <c r="K26" i="86"/>
  <c r="I42" i="86"/>
  <c r="K42" i="86"/>
  <c r="G7" i="86"/>
  <c r="I7" i="86"/>
  <c r="D143" i="144"/>
  <c r="C133" i="144"/>
  <c r="B138" i="144"/>
  <c r="I138" i="144"/>
  <c r="I5" i="144"/>
  <c r="I26" i="144"/>
  <c r="M5" i="144"/>
  <c r="M11" i="144"/>
  <c r="M138" i="144"/>
  <c r="B133" i="144"/>
  <c r="J138" i="144"/>
  <c r="D148" i="144"/>
  <c r="L148" i="144"/>
  <c r="C43" i="144"/>
  <c r="C81" i="144"/>
  <c r="C33" i="103"/>
  <c r="F33" i="103" s="1"/>
  <c r="H33" i="103" s="1"/>
  <c r="R33" i="148"/>
  <c r="C53" i="103"/>
  <c r="C58" i="103"/>
  <c r="R58" i="148"/>
  <c r="C69" i="103"/>
  <c r="K27" i="148"/>
  <c r="M21" i="148"/>
  <c r="D32" i="103"/>
  <c r="D57" i="103"/>
  <c r="D63" i="103" s="1"/>
  <c r="N24" i="103" s="1"/>
  <c r="D68" i="103"/>
  <c r="R43" i="148"/>
  <c r="Q63" i="148"/>
  <c r="Y24" i="148"/>
  <c r="Q72" i="148"/>
  <c r="Y25" i="148"/>
  <c r="P3" i="2"/>
  <c r="L9" i="112"/>
  <c r="L10" i="112"/>
  <c r="C5" i="144"/>
  <c r="C21" i="144"/>
  <c r="C128" i="144"/>
  <c r="B12" i="103"/>
  <c r="E18" i="148"/>
  <c r="V7" i="148"/>
  <c r="B68" i="103"/>
  <c r="E72" i="148"/>
  <c r="V25" i="148"/>
  <c r="K5" i="144"/>
  <c r="K26" i="144"/>
  <c r="K128" i="144"/>
  <c r="L138" i="144"/>
  <c r="K43" i="144"/>
  <c r="K69" i="144"/>
  <c r="B48" i="103"/>
  <c r="D41" i="103"/>
  <c r="R41" i="148"/>
  <c r="D66" i="103"/>
  <c r="F143" i="144"/>
  <c r="D3" i="103"/>
  <c r="D9" i="103" s="1"/>
  <c r="T7" i="103" s="1"/>
  <c r="D59" i="103"/>
  <c r="D23" i="103" s="1"/>
  <c r="Q23" i="148"/>
  <c r="J193" i="150"/>
  <c r="L193" i="150"/>
  <c r="I10" i="150"/>
  <c r="W43" i="126"/>
  <c r="L81" i="144"/>
  <c r="L102" i="144"/>
  <c r="L5" i="144"/>
  <c r="L21" i="144"/>
  <c r="L9" i="109"/>
  <c r="L10" i="109"/>
  <c r="L128" i="144"/>
  <c r="L2" i="1"/>
  <c r="J97" i="144"/>
  <c r="H57" i="109"/>
  <c r="I57" i="109"/>
  <c r="J57" i="109"/>
  <c r="K57" i="109"/>
  <c r="L57" i="109"/>
  <c r="M57" i="109"/>
  <c r="H68" i="109"/>
  <c r="I68" i="109"/>
  <c r="J68" i="109"/>
  <c r="K68" i="109"/>
  <c r="L68" i="109"/>
  <c r="M68" i="109"/>
  <c r="H35" i="109"/>
  <c r="I35" i="109"/>
  <c r="J35" i="109"/>
  <c r="K35" i="109"/>
  <c r="L35" i="109"/>
  <c r="M35" i="109"/>
  <c r="H46" i="109"/>
  <c r="I46" i="109"/>
  <c r="J46" i="109"/>
  <c r="K46" i="109"/>
  <c r="L46" i="109"/>
  <c r="M46" i="109"/>
  <c r="N47" i="109"/>
  <c r="H24" i="109"/>
  <c r="I24" i="109"/>
  <c r="J24" i="109"/>
  <c r="K24" i="109"/>
  <c r="L24" i="109"/>
  <c r="M24" i="109"/>
  <c r="N25" i="109"/>
  <c r="J92" i="144"/>
  <c r="J102" i="144"/>
  <c r="B92" i="144"/>
  <c r="B102" i="144"/>
  <c r="J74" i="144"/>
  <c r="B112" i="144"/>
  <c r="B97" i="144"/>
  <c r="B87" i="144"/>
  <c r="J107" i="144"/>
  <c r="M64" i="144"/>
  <c r="M74" i="144"/>
  <c r="M69" i="144"/>
  <c r="M59" i="144"/>
  <c r="M54" i="144"/>
  <c r="M49" i="144"/>
  <c r="J112" i="144"/>
  <c r="J87" i="144"/>
  <c r="J49" i="144"/>
  <c r="J44" i="144"/>
  <c r="J64" i="144"/>
  <c r="J59" i="144"/>
  <c r="J69" i="144"/>
  <c r="I31" i="150"/>
  <c r="I194" i="150"/>
  <c r="I195" i="150"/>
  <c r="I112" i="144"/>
  <c r="I87" i="144"/>
  <c r="I92" i="144"/>
  <c r="I107" i="144"/>
  <c r="I102" i="144"/>
  <c r="I97" i="144"/>
  <c r="Q22" i="147"/>
  <c r="B69" i="144"/>
  <c r="B74" i="144"/>
  <c r="I5" i="86"/>
  <c r="K5" i="86"/>
  <c r="E36" i="103"/>
  <c r="O21" i="103"/>
  <c r="E18" i="103"/>
  <c r="U8" i="103"/>
  <c r="B195" i="150"/>
  <c r="C195" i="150"/>
  <c r="L195" i="150"/>
  <c r="D2" i="109"/>
  <c r="E2" i="109"/>
  <c r="E1" i="144"/>
  <c r="I9" i="1"/>
  <c r="I11" i="1"/>
  <c r="B16" i="144"/>
  <c r="J195" i="150"/>
  <c r="I44" i="86"/>
  <c r="K44" i="86"/>
  <c r="M195" i="150"/>
  <c r="J45" i="86"/>
  <c r="Q21" i="147"/>
  <c r="M112" i="144"/>
  <c r="M107" i="144"/>
  <c r="M102" i="144"/>
  <c r="M92" i="144"/>
  <c r="M97" i="144"/>
  <c r="M87" i="144"/>
  <c r="M26" i="144"/>
  <c r="M36" i="144"/>
  <c r="M31" i="144"/>
  <c r="M21" i="144"/>
  <c r="M16" i="144"/>
  <c r="E72" i="103"/>
  <c r="O25" i="103"/>
  <c r="E22" i="103"/>
  <c r="E27" i="103"/>
  <c r="U9" i="103"/>
  <c r="B9" i="1"/>
  <c r="B11" i="1"/>
  <c r="B49" i="144"/>
  <c r="K7" i="86"/>
  <c r="J9" i="86"/>
  <c r="D112" i="144"/>
  <c r="K195" i="150"/>
  <c r="J134" i="5"/>
  <c r="F9" i="86"/>
  <c r="M134" i="5"/>
  <c r="L9" i="1"/>
  <c r="L11" i="1"/>
  <c r="B64" i="144"/>
  <c r="B59" i="144"/>
  <c r="I134" i="5"/>
  <c r="I44" i="144"/>
  <c r="I69" i="144"/>
  <c r="I54" i="144"/>
  <c r="H112" i="144"/>
  <c r="B44" i="144"/>
  <c r="K37" i="86"/>
  <c r="D107" i="144"/>
  <c r="D74" i="144"/>
  <c r="I74" i="144"/>
  <c r="I59" i="144"/>
  <c r="I49" i="144"/>
  <c r="L69" i="144"/>
  <c r="L74" i="144"/>
  <c r="L59" i="144"/>
  <c r="L64" i="144"/>
  <c r="L44" i="144"/>
  <c r="L54" i="144"/>
  <c r="L49" i="144"/>
  <c r="L134" i="5"/>
  <c r="C112" i="144"/>
  <c r="C102" i="144"/>
  <c r="C92" i="144"/>
  <c r="C107" i="144"/>
  <c r="C82" i="144"/>
  <c r="C97" i="144"/>
  <c r="C87" i="144"/>
  <c r="G45" i="86"/>
  <c r="I16" i="86"/>
  <c r="M118" i="144"/>
  <c r="M129" i="144"/>
  <c r="M6" i="144"/>
  <c r="B31" i="144"/>
  <c r="B6" i="144"/>
  <c r="B118" i="144"/>
  <c r="B139" i="144"/>
  <c r="B21" i="144"/>
  <c r="G9" i="86"/>
  <c r="J9" i="1"/>
  <c r="J11" i="1"/>
  <c r="L11" i="144"/>
  <c r="L31" i="144"/>
  <c r="L92" i="144"/>
  <c r="K49" i="144"/>
  <c r="K74" i="144"/>
  <c r="K59" i="144"/>
  <c r="K44" i="144"/>
  <c r="K54" i="144"/>
  <c r="K6" i="144"/>
  <c r="K118" i="144"/>
  <c r="K21" i="144"/>
  <c r="K31" i="144"/>
  <c r="K16" i="144"/>
  <c r="K36" i="144"/>
  <c r="K11" i="144"/>
  <c r="K64" i="144"/>
  <c r="B36" i="144"/>
  <c r="Q27" i="148"/>
  <c r="Y9" i="148"/>
  <c r="M9" i="1"/>
  <c r="M11" i="1"/>
  <c r="K9" i="1"/>
  <c r="K11" i="1"/>
  <c r="C6" i="144"/>
  <c r="C31" i="144"/>
  <c r="C118" i="144"/>
  <c r="C11" i="144"/>
  <c r="C16" i="144"/>
  <c r="C36" i="144"/>
  <c r="C54" i="144"/>
  <c r="C49" i="144"/>
  <c r="C44" i="144"/>
  <c r="C69" i="144"/>
  <c r="C74" i="144"/>
  <c r="C64" i="144"/>
  <c r="L87" i="144"/>
  <c r="L107" i="144"/>
  <c r="L16" i="144"/>
  <c r="L97" i="144"/>
  <c r="L82" i="144"/>
  <c r="C59" i="144"/>
  <c r="I21" i="144"/>
  <c r="I11" i="144"/>
  <c r="I6" i="144"/>
  <c r="I31" i="144"/>
  <c r="I36" i="144"/>
  <c r="I118" i="144"/>
  <c r="I139" i="144"/>
  <c r="I16" i="144"/>
  <c r="I23" i="86"/>
  <c r="K23" i="86"/>
  <c r="F45" i="86"/>
  <c r="C26" i="144"/>
  <c r="J26" i="144"/>
  <c r="J31" i="144"/>
  <c r="J16" i="144"/>
  <c r="J118" i="144"/>
  <c r="J139" i="144"/>
  <c r="J6" i="144"/>
  <c r="J36" i="144"/>
  <c r="J11" i="144"/>
  <c r="B11" i="144"/>
  <c r="I3" i="86"/>
  <c r="K3" i="86"/>
  <c r="C9" i="1"/>
  <c r="C11" i="1"/>
  <c r="L112" i="144"/>
  <c r="L118" i="144"/>
  <c r="L149" i="144"/>
  <c r="L36" i="144"/>
  <c r="L6" i="144"/>
  <c r="L26" i="144"/>
  <c r="O47" i="109"/>
  <c r="Q47" i="109"/>
  <c r="F2" i="109"/>
  <c r="F1" i="144"/>
  <c r="D1" i="144"/>
  <c r="B124" i="144"/>
  <c r="B134" i="144"/>
  <c r="M149" i="144"/>
  <c r="M144" i="144"/>
  <c r="M139" i="144"/>
  <c r="M134" i="144"/>
  <c r="M119" i="144"/>
  <c r="M124" i="144"/>
  <c r="I9" i="86"/>
  <c r="K9" i="86"/>
  <c r="J134" i="144"/>
  <c r="B149" i="144"/>
  <c r="I45" i="86"/>
  <c r="K45" i="86"/>
  <c r="K16" i="86"/>
  <c r="I119" i="144"/>
  <c r="I134" i="144"/>
  <c r="I144" i="144"/>
  <c r="I129" i="144"/>
  <c r="I149" i="144"/>
  <c r="I124" i="144"/>
  <c r="C119" i="144"/>
  <c r="C144" i="144"/>
  <c r="C124" i="144"/>
  <c r="C139" i="144"/>
  <c r="C149" i="144"/>
  <c r="K149" i="144"/>
  <c r="K144" i="144"/>
  <c r="K124" i="144"/>
  <c r="K119" i="144"/>
  <c r="K134" i="144"/>
  <c r="K139" i="144"/>
  <c r="J119" i="144"/>
  <c r="J144" i="144"/>
  <c r="J129" i="144"/>
  <c r="J149" i="144"/>
  <c r="C134" i="144"/>
  <c r="B119" i="144"/>
  <c r="B144" i="144"/>
  <c r="C129" i="144"/>
  <c r="J124" i="144"/>
  <c r="B129" i="144"/>
  <c r="K129" i="144"/>
  <c r="L124" i="144"/>
  <c r="L144" i="144"/>
  <c r="L119" i="144"/>
  <c r="L129" i="144"/>
  <c r="L139" i="144"/>
  <c r="L134" i="144"/>
  <c r="G2" i="109"/>
  <c r="G1" i="144"/>
  <c r="H2" i="109"/>
  <c r="H1" i="144"/>
  <c r="I2" i="109"/>
  <c r="J2" i="109"/>
  <c r="I1" i="144"/>
  <c r="K2" i="109"/>
  <c r="J1" i="144"/>
  <c r="K1" i="144"/>
  <c r="L2" i="109"/>
  <c r="L1" i="144"/>
  <c r="M2" i="109"/>
  <c r="M1" i="144"/>
  <c r="C119" i="5"/>
  <c r="C132" i="5"/>
  <c r="N118" i="5"/>
  <c r="P118" i="5"/>
  <c r="C7" i="1"/>
  <c r="F7" i="147"/>
  <c r="F8" i="147"/>
  <c r="F7" i="113"/>
  <c r="F8" i="113"/>
  <c r="F81" i="144"/>
  <c r="F112" i="144"/>
  <c r="F3" i="1"/>
  <c r="F92" i="144"/>
  <c r="F5" i="1"/>
  <c r="F69" i="144"/>
  <c r="F64" i="144"/>
  <c r="F138" i="144"/>
  <c r="F59" i="144"/>
  <c r="F49" i="144"/>
  <c r="F44" i="144"/>
  <c r="F148" i="144"/>
  <c r="N30" i="144"/>
  <c r="F133" i="144"/>
  <c r="F5" i="144"/>
  <c r="F21" i="144"/>
  <c r="F11" i="144"/>
  <c r="F118" i="144"/>
  <c r="F144" i="144"/>
  <c r="F6" i="144"/>
  <c r="F128" i="144"/>
  <c r="F16" i="144"/>
  <c r="F9" i="109"/>
  <c r="F10" i="109"/>
  <c r="F2" i="1"/>
  <c r="F9" i="1"/>
  <c r="F11" i="1"/>
  <c r="F193" i="150"/>
  <c r="F31" i="150"/>
  <c r="F194" i="150"/>
  <c r="F30" i="5"/>
  <c r="C81" i="5"/>
  <c r="C134" i="5"/>
  <c r="F81" i="5"/>
  <c r="F132" i="5"/>
  <c r="R67" i="148"/>
  <c r="R68" i="148"/>
  <c r="C60" i="103"/>
  <c r="R61" i="148"/>
  <c r="G27" i="148"/>
  <c r="I26" i="148"/>
  <c r="I21" i="148"/>
  <c r="F14" i="103"/>
  <c r="H14" i="103" s="1"/>
  <c r="G58" i="127"/>
  <c r="O32" i="113"/>
  <c r="Q32" i="113" s="1"/>
  <c r="O12" i="147"/>
  <c r="Q12" i="147" s="1"/>
  <c r="O60" i="147"/>
  <c r="Q60" i="147"/>
  <c r="E7" i="147"/>
  <c r="E8" i="147"/>
  <c r="E133" i="144"/>
  <c r="E81" i="144"/>
  <c r="E112" i="144"/>
  <c r="E92" i="144"/>
  <c r="E7" i="113"/>
  <c r="E8" i="113"/>
  <c r="E5" i="1"/>
  <c r="E9" i="112"/>
  <c r="E10" i="112"/>
  <c r="E138" i="144"/>
  <c r="E43" i="144"/>
  <c r="E74" i="144"/>
  <c r="E128" i="144"/>
  <c r="E54" i="144"/>
  <c r="E2" i="1"/>
  <c r="E5" i="144"/>
  <c r="E3" i="1"/>
  <c r="E9" i="109"/>
  <c r="E10" i="109"/>
  <c r="E31" i="150"/>
  <c r="E194" i="150"/>
  <c r="E195" i="150"/>
  <c r="E132" i="5"/>
  <c r="E81" i="5"/>
  <c r="P91" i="5"/>
  <c r="E30" i="5"/>
  <c r="F68" i="103"/>
  <c r="H68" i="103" s="1"/>
  <c r="F27" i="148"/>
  <c r="R53" i="148"/>
  <c r="F41" i="103"/>
  <c r="H41" i="103"/>
  <c r="I22" i="148"/>
  <c r="C15" i="103"/>
  <c r="F15" i="103" s="1"/>
  <c r="H15" i="103" s="1"/>
  <c r="F12" i="103"/>
  <c r="E7" i="128"/>
  <c r="N29" i="5"/>
  <c r="O29" i="5"/>
  <c r="P29" i="5" s="1"/>
  <c r="O26" i="112"/>
  <c r="Q26" i="112"/>
  <c r="O31" i="113"/>
  <c r="Q31" i="113"/>
  <c r="O39" i="112"/>
  <c r="F58" i="127"/>
  <c r="F60" i="127"/>
  <c r="D7" i="147"/>
  <c r="D8" i="147"/>
  <c r="O58" i="113"/>
  <c r="Q58" i="113" s="1"/>
  <c r="D102" i="144"/>
  <c r="D97" i="144"/>
  <c r="D82" i="144"/>
  <c r="D87" i="144"/>
  <c r="D92" i="144"/>
  <c r="D7" i="113"/>
  <c r="D8" i="113"/>
  <c r="D69" i="144"/>
  <c r="D64" i="144"/>
  <c r="N63" i="144"/>
  <c r="D9" i="112"/>
  <c r="D10" i="112"/>
  <c r="D59" i="144"/>
  <c r="D54" i="144"/>
  <c r="D3" i="1"/>
  <c r="D49" i="144"/>
  <c r="D2" i="1"/>
  <c r="N31" i="112"/>
  <c r="D9" i="109"/>
  <c r="D10" i="109"/>
  <c r="D5" i="1"/>
  <c r="N20" i="144"/>
  <c r="D5" i="144"/>
  <c r="D128" i="144"/>
  <c r="D193" i="150"/>
  <c r="D31" i="150"/>
  <c r="D194" i="150"/>
  <c r="D195" i="150"/>
  <c r="B71" i="103"/>
  <c r="F58" i="103"/>
  <c r="H58" i="103" s="1"/>
  <c r="B63" i="103"/>
  <c r="L24" i="103"/>
  <c r="R62" i="148"/>
  <c r="R60" i="148"/>
  <c r="B54" i="103"/>
  <c r="L23" i="103"/>
  <c r="E54" i="148"/>
  <c r="V23" i="148"/>
  <c r="B21" i="103"/>
  <c r="B25" i="103"/>
  <c r="F43" i="103"/>
  <c r="H43" i="103" s="1"/>
  <c r="B45" i="103"/>
  <c r="L22" i="103"/>
  <c r="B22" i="103"/>
  <c r="E27" i="148"/>
  <c r="V9" i="148"/>
  <c r="B26" i="103"/>
  <c r="B32" i="103"/>
  <c r="B24" i="103"/>
  <c r="D27" i="148"/>
  <c r="H12" i="103"/>
  <c r="B18" i="103"/>
  <c r="R8" i="103"/>
  <c r="R14" i="148"/>
  <c r="E9" i="148"/>
  <c r="V6" i="148"/>
  <c r="B3" i="103"/>
  <c r="B6" i="103"/>
  <c r="D132" i="5"/>
  <c r="D81" i="5"/>
  <c r="P13" i="105"/>
  <c r="D30" i="5"/>
  <c r="D7" i="128"/>
  <c r="E58" i="127"/>
  <c r="E60" i="127"/>
  <c r="Q9" i="127"/>
  <c r="O42" i="113"/>
  <c r="Q42" i="113"/>
  <c r="O22" i="147"/>
  <c r="O26" i="147"/>
  <c r="F102" i="144"/>
  <c r="F107" i="144"/>
  <c r="F82" i="144"/>
  <c r="F97" i="144"/>
  <c r="F87" i="144"/>
  <c r="F129" i="144"/>
  <c r="F149" i="144"/>
  <c r="F36" i="144"/>
  <c r="F31" i="144"/>
  <c r="F119" i="144"/>
  <c r="F139" i="144"/>
  <c r="F26" i="144"/>
  <c r="F134" i="144"/>
  <c r="F124" i="144"/>
  <c r="F195" i="150"/>
  <c r="F134" i="5"/>
  <c r="E87" i="144"/>
  <c r="E82" i="144"/>
  <c r="E107" i="144"/>
  <c r="E97" i="144"/>
  <c r="E102" i="144"/>
  <c r="E9" i="1"/>
  <c r="E11" i="1"/>
  <c r="E44" i="144"/>
  <c r="E69" i="144"/>
  <c r="E59" i="144"/>
  <c r="E64" i="144"/>
  <c r="E49" i="144"/>
  <c r="E31" i="144"/>
  <c r="E36" i="144"/>
  <c r="E11" i="144"/>
  <c r="E26" i="144"/>
  <c r="E21" i="144"/>
  <c r="E118" i="144"/>
  <c r="E149" i="144"/>
  <c r="E6" i="144"/>
  <c r="E16" i="144"/>
  <c r="E134" i="5"/>
  <c r="D9" i="1"/>
  <c r="D11" i="1"/>
  <c r="D31" i="144"/>
  <c r="D36" i="144"/>
  <c r="D11" i="144"/>
  <c r="D26" i="144"/>
  <c r="D21" i="144"/>
  <c r="D118" i="144"/>
  <c r="D6" i="144"/>
  <c r="D16" i="144"/>
  <c r="B72" i="103"/>
  <c r="L25" i="103"/>
  <c r="B23" i="103"/>
  <c r="B36" i="103"/>
  <c r="L21" i="103"/>
  <c r="B9" i="103"/>
  <c r="R7" i="103"/>
  <c r="D134" i="5"/>
  <c r="E139" i="144"/>
  <c r="E144" i="144"/>
  <c r="E124" i="144"/>
  <c r="E134" i="144"/>
  <c r="E119" i="144"/>
  <c r="E129" i="144"/>
  <c r="D144" i="144"/>
  <c r="D149" i="144"/>
  <c r="D134" i="144"/>
  <c r="D139" i="144"/>
  <c r="D119" i="144"/>
  <c r="D124" i="144"/>
  <c r="D129" i="144"/>
  <c r="B27" i="103"/>
  <c r="R9" i="103"/>
  <c r="O50" i="147" l="1"/>
  <c r="Q50" i="147" s="1"/>
  <c r="O24" i="147"/>
  <c r="O41" i="147"/>
  <c r="Q41" i="147" s="1"/>
  <c r="O12" i="113"/>
  <c r="O51" i="113"/>
  <c r="Q51" i="113" s="1"/>
  <c r="O39" i="147"/>
  <c r="Q39" i="147" s="1"/>
  <c r="O57" i="113"/>
  <c r="O23" i="113"/>
  <c r="Q23" i="113" s="1"/>
  <c r="O42" i="147"/>
  <c r="Q42" i="147" s="1"/>
  <c r="O23" i="147"/>
  <c r="O24" i="113"/>
  <c r="Q24" i="113" s="1"/>
  <c r="O39" i="113"/>
  <c r="O43" i="113" s="1"/>
  <c r="O13" i="147"/>
  <c r="Q13" i="147" s="1"/>
  <c r="O6" i="147"/>
  <c r="Q6" i="147" s="1"/>
  <c r="O14" i="147"/>
  <c r="Q14" i="147" s="1"/>
  <c r="O33" i="147"/>
  <c r="Q33" i="147" s="1"/>
  <c r="O21" i="147"/>
  <c r="O41" i="113"/>
  <c r="Q41" i="113" s="1"/>
  <c r="O58" i="147"/>
  <c r="Q58" i="147" s="1"/>
  <c r="O51" i="147"/>
  <c r="Q51" i="147" s="1"/>
  <c r="O59" i="147"/>
  <c r="Q59" i="147" s="1"/>
  <c r="O31" i="147"/>
  <c r="Q31" i="147" s="1"/>
  <c r="O33" i="113"/>
  <c r="Q33" i="113" s="1"/>
  <c r="O48" i="113"/>
  <c r="O52" i="113" s="1"/>
  <c r="O5" i="147"/>
  <c r="Q5" i="147" s="1"/>
  <c r="O32" i="147"/>
  <c r="Q32" i="147" s="1"/>
  <c r="H8" i="147"/>
  <c r="N4" i="147"/>
  <c r="O4" i="147" s="1"/>
  <c r="Q4" i="147" s="1"/>
  <c r="H7" i="113"/>
  <c r="H8" i="113" s="1"/>
  <c r="N4" i="1"/>
  <c r="O4" i="1" s="1"/>
  <c r="Q4" i="1" s="1"/>
  <c r="N4" i="113"/>
  <c r="O4" i="113" s="1"/>
  <c r="Q4" i="113" s="1"/>
  <c r="H82" i="144"/>
  <c r="H92" i="144"/>
  <c r="H87" i="144"/>
  <c r="H107" i="144"/>
  <c r="N52" i="113"/>
  <c r="N53" i="113" s="1"/>
  <c r="H102" i="144"/>
  <c r="H138" i="144"/>
  <c r="H97" i="144"/>
  <c r="H133" i="144"/>
  <c r="N16" i="113"/>
  <c r="N17" i="113" s="1"/>
  <c r="N3" i="113"/>
  <c r="N42" i="112"/>
  <c r="N43" i="112" s="1"/>
  <c r="H5" i="1"/>
  <c r="N5" i="112"/>
  <c r="O5" i="112" s="1"/>
  <c r="Q5" i="112" s="1"/>
  <c r="H143" i="144"/>
  <c r="N68" i="144"/>
  <c r="N138" i="144"/>
  <c r="N58" i="144"/>
  <c r="N133" i="144" s="1"/>
  <c r="H123" i="144"/>
  <c r="N48" i="144"/>
  <c r="H43" i="144"/>
  <c r="H69" i="144" s="1"/>
  <c r="H54" i="144"/>
  <c r="O36" i="112"/>
  <c r="Q36" i="112" s="1"/>
  <c r="O14" i="112"/>
  <c r="Q14" i="112" s="1"/>
  <c r="H9" i="112"/>
  <c r="H10" i="112" s="1"/>
  <c r="H5" i="144"/>
  <c r="H36" i="144" s="1"/>
  <c r="H6" i="144"/>
  <c r="H118" i="144"/>
  <c r="H139" i="144" s="1"/>
  <c r="H16" i="144"/>
  <c r="H128" i="144"/>
  <c r="H7" i="1"/>
  <c r="N7" i="1" s="1"/>
  <c r="O7" i="1" s="1"/>
  <c r="Q7" i="1" s="1"/>
  <c r="H8" i="1"/>
  <c r="H9" i="109"/>
  <c r="H10" i="109" s="1"/>
  <c r="N6" i="109"/>
  <c r="O6" i="109" s="1"/>
  <c r="Q6" i="109" s="1"/>
  <c r="O51" i="126"/>
  <c r="AA41" i="126"/>
  <c r="AA48" i="126"/>
  <c r="H31" i="150"/>
  <c r="H194" i="150" s="1"/>
  <c r="H195" i="150" s="1"/>
  <c r="N14" i="5"/>
  <c r="P14" i="5" s="1"/>
  <c r="H30" i="5"/>
  <c r="N20" i="5"/>
  <c r="P20" i="5" s="1"/>
  <c r="P13" i="5"/>
  <c r="N107" i="5"/>
  <c r="P107" i="5" s="1"/>
  <c r="N95" i="5"/>
  <c r="P95" i="5" s="1"/>
  <c r="N68" i="5"/>
  <c r="P68" i="5" s="1"/>
  <c r="N56" i="5"/>
  <c r="P56" i="5" s="1"/>
  <c r="H81" i="5"/>
  <c r="N44" i="5"/>
  <c r="P44" i="5" s="1"/>
  <c r="H132" i="5"/>
  <c r="N131" i="5"/>
  <c r="P131" i="5" s="1"/>
  <c r="D72" i="103"/>
  <c r="N25" i="103" s="1"/>
  <c r="M72" i="148"/>
  <c r="X25" i="148" s="1"/>
  <c r="F71" i="103"/>
  <c r="H71" i="103" s="1"/>
  <c r="D22" i="103"/>
  <c r="F67" i="103"/>
  <c r="H67" i="103" s="1"/>
  <c r="R69" i="148"/>
  <c r="F59" i="103"/>
  <c r="H59" i="103" s="1"/>
  <c r="R59" i="148"/>
  <c r="D54" i="103"/>
  <c r="N23" i="103" s="1"/>
  <c r="F52" i="103"/>
  <c r="H52" i="103" s="1"/>
  <c r="D25" i="103"/>
  <c r="F49" i="103"/>
  <c r="H49" i="103" s="1"/>
  <c r="R49" i="148"/>
  <c r="R54" i="148" s="1"/>
  <c r="R50" i="148"/>
  <c r="M54" i="148"/>
  <c r="X23" i="148" s="1"/>
  <c r="D26" i="103"/>
  <c r="D21" i="103"/>
  <c r="R26" i="148"/>
  <c r="F42" i="103"/>
  <c r="H42" i="103" s="1"/>
  <c r="D24" i="103"/>
  <c r="M27" i="148"/>
  <c r="X9" i="148" s="1"/>
  <c r="R21" i="148"/>
  <c r="R35" i="148"/>
  <c r="J27" i="148"/>
  <c r="F35" i="103"/>
  <c r="H35" i="103" s="1"/>
  <c r="R22" i="148"/>
  <c r="F30" i="103"/>
  <c r="H30" i="103" s="1"/>
  <c r="D36" i="103"/>
  <c r="N21" i="103" s="1"/>
  <c r="F31" i="103"/>
  <c r="H31" i="103" s="1"/>
  <c r="R31" i="148"/>
  <c r="R36" i="148" s="1"/>
  <c r="R24" i="148"/>
  <c r="R23" i="148"/>
  <c r="R25" i="148"/>
  <c r="F17" i="103"/>
  <c r="H17" i="103" s="1"/>
  <c r="R13" i="148"/>
  <c r="F7" i="103"/>
  <c r="H7" i="103" s="1"/>
  <c r="F4" i="103"/>
  <c r="H4" i="103" s="1"/>
  <c r="Q7" i="132"/>
  <c r="R11" i="132"/>
  <c r="S8" i="132"/>
  <c r="Q8" i="132"/>
  <c r="P7" i="132"/>
  <c r="S7" i="132"/>
  <c r="R6" i="132"/>
  <c r="P6" i="132"/>
  <c r="S11" i="132"/>
  <c r="Q5" i="132"/>
  <c r="Q11" i="132"/>
  <c r="R7" i="132"/>
  <c r="O54" i="127"/>
  <c r="Q54" i="127" s="1"/>
  <c r="O56" i="127"/>
  <c r="Q56" i="127" s="1"/>
  <c r="G60" i="127"/>
  <c r="O55" i="127"/>
  <c r="Q55" i="127" s="1"/>
  <c r="I58" i="127"/>
  <c r="I60" i="127" s="1"/>
  <c r="O53" i="127"/>
  <c r="Q53" i="127" s="1"/>
  <c r="H7" i="128"/>
  <c r="N56" i="2"/>
  <c r="P56" i="2" s="1"/>
  <c r="N47" i="2"/>
  <c r="P47" i="2" s="1"/>
  <c r="N38" i="2"/>
  <c r="P38" i="2" s="1"/>
  <c r="O72" i="109"/>
  <c r="Q72" i="109" s="1"/>
  <c r="N75" i="109"/>
  <c r="N76" i="109" s="1"/>
  <c r="G6" i="1"/>
  <c r="N6" i="1" s="1"/>
  <c r="O6" i="1" s="1"/>
  <c r="Q6" i="1" s="1"/>
  <c r="N53" i="109"/>
  <c r="N54" i="109" s="1"/>
  <c r="N42" i="109"/>
  <c r="N43" i="109"/>
  <c r="N61" i="147"/>
  <c r="N62" i="147" s="1"/>
  <c r="N16" i="147"/>
  <c r="N17" i="147" s="1"/>
  <c r="O15" i="147"/>
  <c r="Q15" i="147" s="1"/>
  <c r="N52" i="147"/>
  <c r="N53" i="147" s="1"/>
  <c r="Q40" i="147"/>
  <c r="N43" i="147"/>
  <c r="N44" i="147" s="1"/>
  <c r="O34" i="147"/>
  <c r="Q34" i="147" s="1"/>
  <c r="O57" i="147"/>
  <c r="O48" i="147"/>
  <c r="Q30" i="147"/>
  <c r="O3" i="147"/>
  <c r="N7" i="147"/>
  <c r="N8" i="147" s="1"/>
  <c r="G7" i="147"/>
  <c r="G8" i="147" s="1"/>
  <c r="N34" i="113"/>
  <c r="N35" i="113" s="1"/>
  <c r="N6" i="113"/>
  <c r="O6" i="113" s="1"/>
  <c r="Q6" i="113" s="1"/>
  <c r="N61" i="113"/>
  <c r="N62" i="113" s="1"/>
  <c r="N43" i="113"/>
  <c r="N44" i="113" s="1"/>
  <c r="O14" i="113"/>
  <c r="Q14" i="113" s="1"/>
  <c r="G3" i="1"/>
  <c r="N3" i="1" s="1"/>
  <c r="O3" i="1" s="1"/>
  <c r="Q3" i="1" s="1"/>
  <c r="G107" i="144"/>
  <c r="N106" i="144"/>
  <c r="N143" i="144" s="1"/>
  <c r="G102" i="144"/>
  <c r="G97" i="144"/>
  <c r="G87" i="144"/>
  <c r="N81" i="144"/>
  <c r="G92" i="144"/>
  <c r="N25" i="113"/>
  <c r="N26" i="113" s="1"/>
  <c r="O61" i="113"/>
  <c r="Q57" i="113"/>
  <c r="Q39" i="113"/>
  <c r="Q30" i="113"/>
  <c r="Q12" i="113"/>
  <c r="O3" i="113"/>
  <c r="G7" i="113"/>
  <c r="G8" i="113" s="1"/>
  <c r="O75" i="112"/>
  <c r="Q75" i="112" s="1"/>
  <c r="Q71" i="112"/>
  <c r="O20" i="112"/>
  <c r="Q20" i="112" s="1"/>
  <c r="N32" i="112"/>
  <c r="O76" i="112"/>
  <c r="N73" i="144"/>
  <c r="G143" i="144"/>
  <c r="G43" i="144"/>
  <c r="G74" i="144" s="1"/>
  <c r="N64" i="112"/>
  <c r="N65" i="112" s="1"/>
  <c r="G69" i="144"/>
  <c r="G44" i="144"/>
  <c r="G64" i="144"/>
  <c r="O53" i="112"/>
  <c r="Q48" i="112"/>
  <c r="G59" i="144"/>
  <c r="O42" i="112"/>
  <c r="Q42" i="112" s="1"/>
  <c r="Q37" i="112"/>
  <c r="N4" i="112"/>
  <c r="O4" i="112" s="1"/>
  <c r="Q4" i="112" s="1"/>
  <c r="G49" i="144"/>
  <c r="O31" i="112"/>
  <c r="Q31" i="112" s="1"/>
  <c r="G9" i="112"/>
  <c r="G10" i="112" s="1"/>
  <c r="N43" i="144"/>
  <c r="G54" i="144"/>
  <c r="O58" i="112"/>
  <c r="N3" i="112"/>
  <c r="G2" i="1"/>
  <c r="N64" i="109"/>
  <c r="N65" i="109" s="1"/>
  <c r="O64" i="109"/>
  <c r="Q64" i="109" s="1"/>
  <c r="O53" i="109"/>
  <c r="Q53" i="109" s="1"/>
  <c r="O38" i="109"/>
  <c r="Q38" i="109" s="1"/>
  <c r="G5" i="1"/>
  <c r="N35" i="144"/>
  <c r="G133" i="144"/>
  <c r="Q37" i="109"/>
  <c r="G5" i="144"/>
  <c r="G31" i="144" s="1"/>
  <c r="N31" i="109"/>
  <c r="N32" i="109" s="1"/>
  <c r="G128" i="144"/>
  <c r="N123" i="144"/>
  <c r="G123" i="144"/>
  <c r="G9" i="109"/>
  <c r="G10" i="109" s="1"/>
  <c r="N3" i="109"/>
  <c r="N9" i="109" s="1"/>
  <c r="N10" i="109" s="1"/>
  <c r="Q14" i="109"/>
  <c r="O20" i="109"/>
  <c r="N20" i="109"/>
  <c r="N21" i="109" s="1"/>
  <c r="O25" i="109"/>
  <c r="N37" i="105"/>
  <c r="P37" i="105" s="1"/>
  <c r="N27" i="105"/>
  <c r="P27" i="105" s="1"/>
  <c r="N9" i="105"/>
  <c r="P9" i="105" s="1"/>
  <c r="N125" i="5"/>
  <c r="P125" i="5" s="1"/>
  <c r="N80" i="5"/>
  <c r="P80" i="5" s="1"/>
  <c r="N62" i="5"/>
  <c r="P62" i="5" s="1"/>
  <c r="R72" i="148"/>
  <c r="I72" i="148"/>
  <c r="W25" i="148" s="1"/>
  <c r="C66" i="103"/>
  <c r="F57" i="103"/>
  <c r="R57" i="148"/>
  <c r="R63" i="148" s="1"/>
  <c r="C48" i="103"/>
  <c r="C50" i="103"/>
  <c r="F50" i="103" s="1"/>
  <c r="H50" i="103" s="1"/>
  <c r="I54" i="148"/>
  <c r="W23" i="148" s="1"/>
  <c r="C23" i="103"/>
  <c r="F23" i="103" s="1"/>
  <c r="H23" i="103" s="1"/>
  <c r="F44" i="103"/>
  <c r="H44" i="103" s="1"/>
  <c r="C26" i="103"/>
  <c r="F40" i="103"/>
  <c r="H40" i="103" s="1"/>
  <c r="C22" i="103"/>
  <c r="C39" i="103"/>
  <c r="R39" i="148"/>
  <c r="R45" i="148" s="1"/>
  <c r="F34" i="103"/>
  <c r="H34" i="103" s="1"/>
  <c r="C25" i="103"/>
  <c r="F25" i="103" s="1"/>
  <c r="H25" i="103" s="1"/>
  <c r="C36" i="103"/>
  <c r="M21" i="103" s="1"/>
  <c r="I36" i="148"/>
  <c r="W21" i="148" s="1"/>
  <c r="H27" i="148"/>
  <c r="F32" i="103"/>
  <c r="H32" i="103" s="1"/>
  <c r="I27" i="148"/>
  <c r="W9" i="148" s="1"/>
  <c r="C24" i="103"/>
  <c r="R18" i="148"/>
  <c r="C13" i="103"/>
  <c r="C16" i="103"/>
  <c r="F16" i="103" s="1"/>
  <c r="H16" i="103" s="1"/>
  <c r="I18" i="148"/>
  <c r="W7" i="148" s="1"/>
  <c r="C6" i="103"/>
  <c r="F6" i="103" s="1"/>
  <c r="H6" i="103" s="1"/>
  <c r="R7" i="148"/>
  <c r="C8" i="103"/>
  <c r="F8" i="103" s="1"/>
  <c r="H8" i="103" s="1"/>
  <c r="R3" i="148"/>
  <c r="R9" i="148" s="1"/>
  <c r="C3" i="103"/>
  <c r="R5" i="148"/>
  <c r="N18" i="105"/>
  <c r="P18" i="105" s="1"/>
  <c r="P12" i="105"/>
  <c r="G193" i="150"/>
  <c r="G31" i="150"/>
  <c r="G194" i="150" s="1"/>
  <c r="G195" i="150" s="1"/>
  <c r="G7" i="128"/>
  <c r="N37" i="119"/>
  <c r="P37" i="119" s="1"/>
  <c r="N27" i="2"/>
  <c r="P27" i="2" s="1"/>
  <c r="P22" i="2"/>
  <c r="N18" i="2"/>
  <c r="P18" i="2" s="1"/>
  <c r="N9" i="2"/>
  <c r="P9" i="2" s="1"/>
  <c r="P4" i="2"/>
  <c r="N18" i="119"/>
  <c r="P18" i="119" s="1"/>
  <c r="R8" i="132"/>
  <c r="S10" i="132"/>
  <c r="P10" i="132"/>
  <c r="R10" i="132"/>
  <c r="R5" i="132"/>
  <c r="Q10" i="132"/>
  <c r="S6" i="132"/>
  <c r="Q6" i="132"/>
  <c r="P11" i="132"/>
  <c r="S5" i="132"/>
  <c r="Q9" i="132"/>
  <c r="S9" i="132"/>
  <c r="G81" i="5"/>
  <c r="P43" i="5"/>
  <c r="N50" i="5"/>
  <c r="P50" i="5" s="1"/>
  <c r="N119" i="5"/>
  <c r="P119" i="5" s="1"/>
  <c r="N113" i="5"/>
  <c r="P113" i="5" s="1"/>
  <c r="G132" i="5"/>
  <c r="N101" i="5"/>
  <c r="N74" i="5"/>
  <c r="P74" i="5" s="1"/>
  <c r="N8" i="5"/>
  <c r="P8" i="5" s="1"/>
  <c r="G30" i="5"/>
  <c r="N26" i="5"/>
  <c r="P26" i="5" s="1"/>
  <c r="H58" i="127"/>
  <c r="H60" i="127" s="1"/>
  <c r="O59" i="127"/>
  <c r="Q48" i="113" l="1"/>
  <c r="O25" i="147"/>
  <c r="Q25" i="147" s="1"/>
  <c r="Q23" i="147"/>
  <c r="O25" i="113"/>
  <c r="Q25" i="113" s="1"/>
  <c r="O16" i="113"/>
  <c r="O43" i="147"/>
  <c r="O44" i="147" s="1"/>
  <c r="O34" i="113"/>
  <c r="O16" i="147"/>
  <c r="Q16" i="147" s="1"/>
  <c r="Q43" i="147"/>
  <c r="O35" i="147"/>
  <c r="N7" i="113"/>
  <c r="N8" i="113" s="1"/>
  <c r="H9" i="1"/>
  <c r="H11" i="1" s="1"/>
  <c r="N5" i="1"/>
  <c r="O5" i="1" s="1"/>
  <c r="Q5" i="1" s="1"/>
  <c r="H44" i="144"/>
  <c r="H74" i="144"/>
  <c r="H49" i="144"/>
  <c r="H64" i="144"/>
  <c r="H59" i="144"/>
  <c r="O21" i="112"/>
  <c r="O42" i="109"/>
  <c r="Q42" i="109" s="1"/>
  <c r="H129" i="144"/>
  <c r="H149" i="144"/>
  <c r="H26" i="144"/>
  <c r="H31" i="144"/>
  <c r="H144" i="144"/>
  <c r="H119" i="144"/>
  <c r="H134" i="144"/>
  <c r="H11" i="144"/>
  <c r="H21" i="144"/>
  <c r="H124" i="144"/>
  <c r="O3" i="109"/>
  <c r="O9" i="109" s="1"/>
  <c r="N8" i="1"/>
  <c r="O8" i="1" s="1"/>
  <c r="Q8" i="1" s="1"/>
  <c r="AA43" i="126"/>
  <c r="AA51" i="126"/>
  <c r="H134" i="5"/>
  <c r="N81" i="5"/>
  <c r="P81" i="5" s="1"/>
  <c r="F22" i="103"/>
  <c r="H22" i="103" s="1"/>
  <c r="F24" i="103"/>
  <c r="H24" i="103" s="1"/>
  <c r="F26" i="103"/>
  <c r="H26" i="103" s="1"/>
  <c r="D27" i="103"/>
  <c r="T9" i="103" s="1"/>
  <c r="R27" i="148"/>
  <c r="O58" i="127"/>
  <c r="O60" i="127" s="1"/>
  <c r="O75" i="109"/>
  <c r="O65" i="109"/>
  <c r="O54" i="109"/>
  <c r="O61" i="147"/>
  <c r="Q57" i="147"/>
  <c r="O52" i="147"/>
  <c r="Q48" i="147"/>
  <c r="O7" i="147"/>
  <c r="Q3" i="147"/>
  <c r="G9" i="1"/>
  <c r="G11" i="1" s="1"/>
  <c r="N97" i="144"/>
  <c r="N82" i="144"/>
  <c r="N92" i="144"/>
  <c r="N112" i="144"/>
  <c r="N102" i="144"/>
  <c r="N87" i="144"/>
  <c r="N107" i="144"/>
  <c r="Q61" i="113"/>
  <c r="O62" i="113"/>
  <c r="Q52" i="113"/>
  <c r="O53" i="113"/>
  <c r="O44" i="113"/>
  <c r="Q43" i="113"/>
  <c r="Q34" i="113"/>
  <c r="O35" i="113"/>
  <c r="O17" i="113"/>
  <c r="Q16" i="113"/>
  <c r="O26" i="113"/>
  <c r="Q3" i="113"/>
  <c r="O7" i="113"/>
  <c r="O43" i="112"/>
  <c r="N148" i="144"/>
  <c r="O54" i="112"/>
  <c r="Q53" i="112"/>
  <c r="N59" i="144"/>
  <c r="N69" i="144"/>
  <c r="N44" i="144"/>
  <c r="N54" i="144"/>
  <c r="N64" i="144"/>
  <c r="N74" i="144"/>
  <c r="N49" i="144"/>
  <c r="O32" i="112"/>
  <c r="O64" i="112"/>
  <c r="Q58" i="112"/>
  <c r="N2" i="1"/>
  <c r="N9" i="1" s="1"/>
  <c r="N11" i="1" s="1"/>
  <c r="O3" i="112"/>
  <c r="N9" i="112"/>
  <c r="N10" i="112" s="1"/>
  <c r="G16" i="144"/>
  <c r="G11" i="144"/>
  <c r="N5" i="144"/>
  <c r="N26" i="144" s="1"/>
  <c r="G36" i="144"/>
  <c r="G118" i="144"/>
  <c r="G144" i="144" s="1"/>
  <c r="G6" i="144"/>
  <c r="G26" i="144"/>
  <c r="G21" i="144"/>
  <c r="N16" i="144"/>
  <c r="N36" i="144"/>
  <c r="N6" i="144"/>
  <c r="N118" i="144"/>
  <c r="N124" i="144" s="1"/>
  <c r="N21" i="144"/>
  <c r="N31" i="144"/>
  <c r="N11" i="144"/>
  <c r="O21" i="109"/>
  <c r="Q20" i="109"/>
  <c r="Q25" i="109"/>
  <c r="O31" i="109"/>
  <c r="F66" i="103"/>
  <c r="C72" i="103"/>
  <c r="M25" i="103" s="1"/>
  <c r="H57" i="103"/>
  <c r="F63" i="103"/>
  <c r="H63" i="103" s="1"/>
  <c r="C54" i="103"/>
  <c r="M23" i="103" s="1"/>
  <c r="F48" i="103"/>
  <c r="C21" i="103"/>
  <c r="C45" i="103"/>
  <c r="M22" i="103" s="1"/>
  <c r="F39" i="103"/>
  <c r="F36" i="103"/>
  <c r="H36" i="103" s="1"/>
  <c r="F13" i="103"/>
  <c r="C18" i="103"/>
  <c r="S8" i="103" s="1"/>
  <c r="C9" i="103"/>
  <c r="S7" i="103" s="1"/>
  <c r="F3" i="103"/>
  <c r="G134" i="5"/>
  <c r="P101" i="5"/>
  <c r="P132" i="5" s="1"/>
  <c r="N132" i="5"/>
  <c r="N30" i="5"/>
  <c r="O17" i="147" l="1"/>
  <c r="O43" i="109"/>
  <c r="Q3" i="109"/>
  <c r="Q75" i="109"/>
  <c r="O76" i="109"/>
  <c r="O62" i="147"/>
  <c r="Q61" i="147"/>
  <c r="Q52" i="147"/>
  <c r="O53" i="147"/>
  <c r="Q7" i="147"/>
  <c r="O8" i="147"/>
  <c r="O8" i="113"/>
  <c r="Q7" i="113"/>
  <c r="G124" i="144"/>
  <c r="G134" i="144"/>
  <c r="G139" i="144"/>
  <c r="G129" i="144"/>
  <c r="O2" i="1"/>
  <c r="Q2" i="1" s="1"/>
  <c r="Q64" i="112"/>
  <c r="O65" i="112"/>
  <c r="Q3" i="112"/>
  <c r="O9" i="112"/>
  <c r="G119" i="144"/>
  <c r="G149" i="144"/>
  <c r="N134" i="144"/>
  <c r="N144" i="144"/>
  <c r="N139" i="144"/>
  <c r="N149" i="144"/>
  <c r="N119" i="144"/>
  <c r="N129" i="144"/>
  <c r="Q31" i="109"/>
  <c r="O32" i="109"/>
  <c r="O10" i="109"/>
  <c r="Q9" i="109"/>
  <c r="F72" i="103"/>
  <c r="H72" i="103" s="1"/>
  <c r="H66" i="103"/>
  <c r="H48" i="103"/>
  <c r="F54" i="103"/>
  <c r="H54" i="103" s="1"/>
  <c r="F45" i="103"/>
  <c r="H45" i="103" s="1"/>
  <c r="H39" i="103"/>
  <c r="F21" i="103"/>
  <c r="C27" i="103"/>
  <c r="S9" i="103" s="1"/>
  <c r="F18" i="103"/>
  <c r="H18" i="103" s="1"/>
  <c r="H13" i="103"/>
  <c r="F9" i="103"/>
  <c r="H9" i="103" s="1"/>
  <c r="H3" i="103"/>
  <c r="N134" i="5"/>
  <c r="O30" i="5"/>
  <c r="P30" i="5" s="1"/>
  <c r="O9" i="1" l="1"/>
  <c r="O11" i="1" s="1"/>
  <c r="Q11" i="1" s="1"/>
  <c r="O134" i="5"/>
  <c r="P134" i="5" s="1"/>
  <c r="Q9" i="112"/>
  <c r="O10" i="112"/>
  <c r="H21" i="103"/>
  <c r="F27" i="103"/>
  <c r="H27" i="103" s="1"/>
  <c r="Q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Linda Vess</author>
  </authors>
  <commentList>
    <comment ref="B17" authorId="0" shapeId="0" xr:uid="{B4D72556-853C-4EC8-8E54-D08772E25373}">
      <text>
        <r>
          <rPr>
            <b/>
            <sz val="9"/>
            <color indexed="81"/>
            <rFont val="Tahoma"/>
            <family val="2"/>
          </rPr>
          <t>Linda Vess:</t>
        </r>
        <r>
          <rPr>
            <sz val="9"/>
            <color indexed="81"/>
            <rFont val="Tahoma"/>
            <family val="2"/>
          </rPr>
          <t xml:space="preserve">
nothing to report</t>
        </r>
      </text>
    </comment>
    <comment ref="C17" authorId="0" shapeId="0" xr:uid="{F08D0621-5BC5-4E62-9869-49EA588AE0B0}">
      <text>
        <r>
          <rPr>
            <b/>
            <sz val="9"/>
            <color indexed="81"/>
            <rFont val="Tahoma"/>
            <family val="2"/>
          </rPr>
          <t>Linda Vess:</t>
        </r>
        <r>
          <rPr>
            <sz val="9"/>
            <color indexed="81"/>
            <rFont val="Tahoma"/>
            <family val="2"/>
          </rPr>
          <t xml:space="preserve">
nothing to report</t>
        </r>
      </text>
    </comment>
    <comment ref="D17" authorId="0" shapeId="0" xr:uid="{19DC5B13-41EA-4F48-AA2D-72BBAA2E192F}">
      <text>
        <r>
          <rPr>
            <b/>
            <sz val="9"/>
            <color indexed="81"/>
            <rFont val="Tahoma"/>
            <family val="2"/>
          </rPr>
          <t>Linda Vess:</t>
        </r>
        <r>
          <rPr>
            <sz val="9"/>
            <color indexed="81"/>
            <rFont val="Tahoma"/>
            <family val="2"/>
          </rPr>
          <t xml:space="preserve">
nothing to report</t>
        </r>
      </text>
    </comment>
    <comment ref="E17" authorId="0" shapeId="0" xr:uid="{4D69475E-1528-4C1D-B7A1-D506B31CE34D}">
      <text>
        <r>
          <rPr>
            <b/>
            <sz val="9"/>
            <color indexed="81"/>
            <rFont val="Tahoma"/>
            <family val="2"/>
          </rPr>
          <t>Linda Vess:</t>
        </r>
        <r>
          <rPr>
            <sz val="9"/>
            <color indexed="81"/>
            <rFont val="Tahoma"/>
            <family val="2"/>
          </rPr>
          <t xml:space="preserve">
nothing to report</t>
        </r>
      </text>
    </comment>
    <comment ref="F17" authorId="0" shapeId="0" xr:uid="{B15F8E27-2902-4D97-8CA9-24D0B6CBF359}">
      <text>
        <r>
          <rPr>
            <b/>
            <sz val="9"/>
            <color indexed="81"/>
            <rFont val="Tahoma"/>
            <family val="2"/>
          </rPr>
          <t>Linda Vess:</t>
        </r>
        <r>
          <rPr>
            <sz val="9"/>
            <color indexed="81"/>
            <rFont val="Tahoma"/>
            <family val="2"/>
          </rPr>
          <t xml:space="preserve">
nothing to report</t>
        </r>
      </text>
    </comment>
    <comment ref="G17" authorId="0" shapeId="0" xr:uid="{91678263-A944-42F7-86F4-89BA2BC2783B}">
      <text>
        <r>
          <rPr>
            <b/>
            <sz val="9"/>
            <color indexed="81"/>
            <rFont val="Tahoma"/>
            <family val="2"/>
          </rPr>
          <t>Linda Vess:</t>
        </r>
        <r>
          <rPr>
            <sz val="9"/>
            <color indexed="81"/>
            <rFont val="Tahoma"/>
            <family val="2"/>
          </rPr>
          <t xml:space="preserve">
nothing to report</t>
        </r>
      </text>
    </comment>
    <comment ref="H17" authorId="0" shapeId="0" xr:uid="{824EB16D-115D-454B-8ED4-DE80F10C0A85}">
      <text>
        <r>
          <rPr>
            <b/>
            <sz val="9"/>
            <color indexed="81"/>
            <rFont val="Tahoma"/>
            <family val="2"/>
          </rPr>
          <t>Linda Vess:</t>
        </r>
        <r>
          <rPr>
            <sz val="9"/>
            <color indexed="81"/>
            <rFont val="Tahoma"/>
            <family val="2"/>
          </rPr>
          <t xml:space="preserve">
nothing to report</t>
        </r>
      </text>
    </comment>
    <comment ref="I17" authorId="0" shapeId="0" xr:uid="{107CD7DF-0D83-48DC-8CFB-64FE06226868}">
      <text>
        <r>
          <rPr>
            <b/>
            <sz val="9"/>
            <color indexed="81"/>
            <rFont val="Tahoma"/>
            <family val="2"/>
          </rPr>
          <t>Linda Vess:</t>
        </r>
        <r>
          <rPr>
            <sz val="9"/>
            <color indexed="81"/>
            <rFont val="Tahoma"/>
            <family val="2"/>
          </rPr>
          <t xml:space="preserve">
nothing to report</t>
        </r>
      </text>
    </comment>
    <comment ref="J17" authorId="0" shapeId="0" xr:uid="{8D43BC7C-404F-4FC3-B843-683AA72B422F}">
      <text>
        <r>
          <rPr>
            <b/>
            <sz val="9"/>
            <color indexed="81"/>
            <rFont val="Tahoma"/>
            <family val="2"/>
          </rPr>
          <t>Linda Vess:</t>
        </r>
        <r>
          <rPr>
            <sz val="9"/>
            <color indexed="81"/>
            <rFont val="Tahoma"/>
            <family val="2"/>
          </rPr>
          <t xml:space="preserve">
nothing to report</t>
        </r>
      </text>
    </comment>
    <comment ref="K17" authorId="0" shapeId="0" xr:uid="{0BE50CE9-067F-4501-BC14-A87FF72205F5}">
      <text>
        <r>
          <rPr>
            <b/>
            <sz val="9"/>
            <color indexed="81"/>
            <rFont val="Tahoma"/>
            <family val="2"/>
          </rPr>
          <t>Linda Vess:</t>
        </r>
        <r>
          <rPr>
            <sz val="9"/>
            <color indexed="81"/>
            <rFont val="Tahoma"/>
            <family val="2"/>
          </rPr>
          <t xml:space="preserve">
nothing to report</t>
        </r>
      </text>
    </comment>
    <comment ref="L17" authorId="0" shapeId="0" xr:uid="{3FA97D75-7E48-4C68-81EA-16A7F60FEB44}">
      <text>
        <r>
          <rPr>
            <b/>
            <sz val="9"/>
            <color indexed="81"/>
            <rFont val="Tahoma"/>
            <family val="2"/>
          </rPr>
          <t>Linda Vess:</t>
        </r>
        <r>
          <rPr>
            <sz val="9"/>
            <color indexed="81"/>
            <rFont val="Tahoma"/>
            <family val="2"/>
          </rPr>
          <t xml:space="preserve">
nothing to report</t>
        </r>
      </text>
    </comment>
    <comment ref="M17" authorId="0" shapeId="0" xr:uid="{0E92C223-B2B0-47D6-AEF0-8D3B87ED0298}">
      <text>
        <r>
          <rPr>
            <b/>
            <sz val="9"/>
            <color indexed="81"/>
            <rFont val="Tahoma"/>
            <family val="2"/>
          </rPr>
          <t>Linda Vess:</t>
        </r>
        <r>
          <rPr>
            <sz val="9"/>
            <color indexed="81"/>
            <rFont val="Tahoma"/>
            <family val="2"/>
          </rPr>
          <t xml:space="preserve">
nothing to report</t>
        </r>
      </text>
    </comment>
    <comment ref="B18" authorId="0" shapeId="0" xr:uid="{84BC4A8F-6303-492F-A821-FF50421B1E64}">
      <text>
        <r>
          <rPr>
            <b/>
            <sz val="9"/>
            <color indexed="81"/>
            <rFont val="Tahoma"/>
            <family val="2"/>
          </rPr>
          <t>Linda Vess:</t>
        </r>
        <r>
          <rPr>
            <sz val="9"/>
            <color indexed="81"/>
            <rFont val="Tahoma"/>
            <family val="2"/>
          </rPr>
          <t xml:space="preserve">
nothing to report</t>
        </r>
      </text>
    </comment>
    <comment ref="C18" authorId="0" shapeId="0" xr:uid="{C1405063-3838-41B0-AC60-5CE68405EC92}">
      <text>
        <r>
          <rPr>
            <b/>
            <sz val="9"/>
            <color indexed="81"/>
            <rFont val="Tahoma"/>
            <family val="2"/>
          </rPr>
          <t>Linda Vess:</t>
        </r>
        <r>
          <rPr>
            <sz val="9"/>
            <color indexed="81"/>
            <rFont val="Tahoma"/>
            <family val="2"/>
          </rPr>
          <t xml:space="preserve">
nothing to report</t>
        </r>
      </text>
    </comment>
    <comment ref="D18" authorId="0" shapeId="0" xr:uid="{72712A3C-5E72-4A39-8403-AC46A343458E}">
      <text>
        <r>
          <rPr>
            <b/>
            <sz val="9"/>
            <color indexed="81"/>
            <rFont val="Tahoma"/>
            <family val="2"/>
          </rPr>
          <t>Linda Vess:</t>
        </r>
        <r>
          <rPr>
            <sz val="9"/>
            <color indexed="81"/>
            <rFont val="Tahoma"/>
            <family val="2"/>
          </rPr>
          <t xml:space="preserve">
nothing to report</t>
        </r>
      </text>
    </comment>
    <comment ref="E18" authorId="0" shapeId="0" xr:uid="{4E8B7EB3-04C8-4CE9-B6E8-8D19A7D5DD8D}">
      <text>
        <r>
          <rPr>
            <b/>
            <sz val="9"/>
            <color indexed="81"/>
            <rFont val="Tahoma"/>
            <family val="2"/>
          </rPr>
          <t>Linda Vess:</t>
        </r>
        <r>
          <rPr>
            <sz val="9"/>
            <color indexed="81"/>
            <rFont val="Tahoma"/>
            <family val="2"/>
          </rPr>
          <t xml:space="preserve">
nothing to report</t>
        </r>
      </text>
    </comment>
    <comment ref="F18" authorId="0" shapeId="0" xr:uid="{50066F00-46A2-48EC-823B-AE349257768C}">
      <text>
        <r>
          <rPr>
            <b/>
            <sz val="9"/>
            <color indexed="81"/>
            <rFont val="Tahoma"/>
            <family val="2"/>
          </rPr>
          <t>Linda Vess:</t>
        </r>
        <r>
          <rPr>
            <sz val="9"/>
            <color indexed="81"/>
            <rFont val="Tahoma"/>
            <family val="2"/>
          </rPr>
          <t xml:space="preserve">
nothing to report</t>
        </r>
      </text>
    </comment>
    <comment ref="G18" authorId="0" shapeId="0" xr:uid="{D71FFE2B-A655-4CE8-9C9A-197F4A637BE6}">
      <text>
        <r>
          <rPr>
            <b/>
            <sz val="9"/>
            <color indexed="81"/>
            <rFont val="Tahoma"/>
            <family val="2"/>
          </rPr>
          <t>Linda Vess:</t>
        </r>
        <r>
          <rPr>
            <sz val="9"/>
            <color indexed="81"/>
            <rFont val="Tahoma"/>
            <family val="2"/>
          </rPr>
          <t xml:space="preserve">
nothing to report</t>
        </r>
      </text>
    </comment>
    <comment ref="H18" authorId="0" shapeId="0" xr:uid="{C85DF6FA-8C27-4AB0-8AB2-6163C5B5316C}">
      <text>
        <r>
          <rPr>
            <b/>
            <sz val="9"/>
            <color indexed="81"/>
            <rFont val="Tahoma"/>
            <family val="2"/>
          </rPr>
          <t>Linda Vess:</t>
        </r>
        <r>
          <rPr>
            <sz val="9"/>
            <color indexed="81"/>
            <rFont val="Tahoma"/>
            <family val="2"/>
          </rPr>
          <t xml:space="preserve">
nothing to report</t>
        </r>
      </text>
    </comment>
    <comment ref="I18" authorId="0" shapeId="0" xr:uid="{3AFB3F4F-7969-4BCD-97DB-347DF6AAD848}">
      <text>
        <r>
          <rPr>
            <b/>
            <sz val="9"/>
            <color indexed="81"/>
            <rFont val="Tahoma"/>
            <family val="2"/>
          </rPr>
          <t>Linda Vess:</t>
        </r>
        <r>
          <rPr>
            <sz val="9"/>
            <color indexed="81"/>
            <rFont val="Tahoma"/>
            <family val="2"/>
          </rPr>
          <t xml:space="preserve">
nothing to report</t>
        </r>
      </text>
    </comment>
    <comment ref="J18" authorId="0" shapeId="0" xr:uid="{4B894722-8ADD-480F-849E-76DFA7D953E7}">
      <text>
        <r>
          <rPr>
            <b/>
            <sz val="9"/>
            <color indexed="81"/>
            <rFont val="Tahoma"/>
            <family val="2"/>
          </rPr>
          <t>Linda Vess:</t>
        </r>
        <r>
          <rPr>
            <sz val="9"/>
            <color indexed="81"/>
            <rFont val="Tahoma"/>
            <family val="2"/>
          </rPr>
          <t xml:space="preserve">
nothing to report</t>
        </r>
      </text>
    </comment>
    <comment ref="K18" authorId="0" shapeId="0" xr:uid="{12953E7C-3FCA-4085-AF6E-8C828FA0E2FB}">
      <text>
        <r>
          <rPr>
            <b/>
            <sz val="9"/>
            <color indexed="81"/>
            <rFont val="Tahoma"/>
            <family val="2"/>
          </rPr>
          <t>Linda Vess:</t>
        </r>
        <r>
          <rPr>
            <sz val="9"/>
            <color indexed="81"/>
            <rFont val="Tahoma"/>
            <family val="2"/>
          </rPr>
          <t xml:space="preserve">
nothing to report</t>
        </r>
      </text>
    </comment>
    <comment ref="L18" authorId="0" shapeId="0" xr:uid="{8926D1F4-3ADF-4BCD-970C-A52D6E578AB2}">
      <text>
        <r>
          <rPr>
            <b/>
            <sz val="9"/>
            <color indexed="81"/>
            <rFont val="Tahoma"/>
            <family val="2"/>
          </rPr>
          <t>Linda Vess:</t>
        </r>
        <r>
          <rPr>
            <sz val="9"/>
            <color indexed="81"/>
            <rFont val="Tahoma"/>
            <family val="2"/>
          </rPr>
          <t xml:space="preserve">
nothing to report</t>
        </r>
      </text>
    </comment>
    <comment ref="M18" authorId="0" shapeId="0" xr:uid="{686F4426-FD7B-4909-85B3-0EEDC8EEED8B}">
      <text>
        <r>
          <rPr>
            <b/>
            <sz val="9"/>
            <color indexed="81"/>
            <rFont val="Tahoma"/>
            <family val="2"/>
          </rPr>
          <t>Linda Vess:</t>
        </r>
        <r>
          <rPr>
            <sz val="9"/>
            <color indexed="81"/>
            <rFont val="Tahoma"/>
            <family val="2"/>
          </rPr>
          <t xml:space="preserve">
nothing to report</t>
        </r>
      </text>
    </comment>
    <comment ref="B19" authorId="0" shapeId="0" xr:uid="{D2528103-B4C0-4D60-AA42-2561D1D6BD43}">
      <text>
        <r>
          <rPr>
            <b/>
            <sz val="9"/>
            <color indexed="81"/>
            <rFont val="Tahoma"/>
            <family val="2"/>
          </rPr>
          <t>Linda Vess:</t>
        </r>
        <r>
          <rPr>
            <sz val="9"/>
            <color indexed="81"/>
            <rFont val="Tahoma"/>
            <family val="2"/>
          </rPr>
          <t xml:space="preserve">
nothing to report</t>
        </r>
      </text>
    </comment>
    <comment ref="C19" authorId="0" shapeId="0" xr:uid="{5B8AF02A-BB1E-424B-9B50-EE208CDC17E0}">
      <text>
        <r>
          <rPr>
            <b/>
            <sz val="9"/>
            <color indexed="81"/>
            <rFont val="Tahoma"/>
            <family val="2"/>
          </rPr>
          <t>Linda Vess:</t>
        </r>
        <r>
          <rPr>
            <sz val="9"/>
            <color indexed="81"/>
            <rFont val="Tahoma"/>
            <family val="2"/>
          </rPr>
          <t xml:space="preserve">
nothing to report</t>
        </r>
      </text>
    </comment>
    <comment ref="D19" authorId="0" shapeId="0" xr:uid="{34192995-F2D9-402F-8B3C-6A41E8D39FF0}">
      <text>
        <r>
          <rPr>
            <b/>
            <sz val="9"/>
            <color indexed="81"/>
            <rFont val="Tahoma"/>
            <family val="2"/>
          </rPr>
          <t>Linda Vess:</t>
        </r>
        <r>
          <rPr>
            <sz val="9"/>
            <color indexed="81"/>
            <rFont val="Tahoma"/>
            <family val="2"/>
          </rPr>
          <t xml:space="preserve">
nothing to report</t>
        </r>
      </text>
    </comment>
    <comment ref="E19" authorId="0" shapeId="0" xr:uid="{13DC6F81-53E3-43EB-BAE9-90606D5D12B3}">
      <text>
        <r>
          <rPr>
            <b/>
            <sz val="9"/>
            <color indexed="81"/>
            <rFont val="Tahoma"/>
            <family val="2"/>
          </rPr>
          <t>Linda Vess:</t>
        </r>
        <r>
          <rPr>
            <sz val="9"/>
            <color indexed="81"/>
            <rFont val="Tahoma"/>
            <family val="2"/>
          </rPr>
          <t xml:space="preserve">
nothing to report</t>
        </r>
      </text>
    </comment>
    <comment ref="F19" authorId="0" shapeId="0" xr:uid="{7F84E173-5CEF-4A5A-AB82-DEDAD5112F10}">
      <text>
        <r>
          <rPr>
            <b/>
            <sz val="9"/>
            <color indexed="81"/>
            <rFont val="Tahoma"/>
            <family val="2"/>
          </rPr>
          <t>Linda Vess:</t>
        </r>
        <r>
          <rPr>
            <sz val="9"/>
            <color indexed="81"/>
            <rFont val="Tahoma"/>
            <family val="2"/>
          </rPr>
          <t xml:space="preserve">
nothing to report</t>
        </r>
      </text>
    </comment>
    <comment ref="G19" authorId="0" shapeId="0" xr:uid="{0E7EC290-283F-4871-A445-BACCFE05A2C7}">
      <text>
        <r>
          <rPr>
            <b/>
            <sz val="9"/>
            <color indexed="81"/>
            <rFont val="Tahoma"/>
            <family val="2"/>
          </rPr>
          <t>Linda Vess:</t>
        </r>
        <r>
          <rPr>
            <sz val="9"/>
            <color indexed="81"/>
            <rFont val="Tahoma"/>
            <family val="2"/>
          </rPr>
          <t xml:space="preserve">
nothing to report</t>
        </r>
      </text>
    </comment>
    <comment ref="H19" authorId="0" shapeId="0" xr:uid="{D41C7C35-E59A-4F8F-A328-BB1F70CEBBB5}">
      <text>
        <r>
          <rPr>
            <b/>
            <sz val="9"/>
            <color indexed="81"/>
            <rFont val="Tahoma"/>
            <family val="2"/>
          </rPr>
          <t>Linda Vess:</t>
        </r>
        <r>
          <rPr>
            <sz val="9"/>
            <color indexed="81"/>
            <rFont val="Tahoma"/>
            <family val="2"/>
          </rPr>
          <t xml:space="preserve">
nothing to report</t>
        </r>
      </text>
    </comment>
    <comment ref="I19" authorId="0" shapeId="0" xr:uid="{1D766E86-04B0-49D9-8C22-192467E48779}">
      <text>
        <r>
          <rPr>
            <b/>
            <sz val="9"/>
            <color indexed="81"/>
            <rFont val="Tahoma"/>
            <family val="2"/>
          </rPr>
          <t>Linda Vess:</t>
        </r>
        <r>
          <rPr>
            <sz val="9"/>
            <color indexed="81"/>
            <rFont val="Tahoma"/>
            <family val="2"/>
          </rPr>
          <t xml:space="preserve">
nothing to report</t>
        </r>
      </text>
    </comment>
    <comment ref="J19" authorId="0" shapeId="0" xr:uid="{2FB2F0AC-6F63-460D-98FF-1A599FFE2832}">
      <text>
        <r>
          <rPr>
            <b/>
            <sz val="9"/>
            <color indexed="81"/>
            <rFont val="Tahoma"/>
            <family val="2"/>
          </rPr>
          <t>Linda Vess:</t>
        </r>
        <r>
          <rPr>
            <sz val="9"/>
            <color indexed="81"/>
            <rFont val="Tahoma"/>
            <family val="2"/>
          </rPr>
          <t xml:space="preserve">
nothing to report</t>
        </r>
      </text>
    </comment>
    <comment ref="K19" authorId="0" shapeId="0" xr:uid="{EDEFEECA-4F0A-4B5F-9D66-B24A8D6B2828}">
      <text>
        <r>
          <rPr>
            <b/>
            <sz val="9"/>
            <color indexed="81"/>
            <rFont val="Tahoma"/>
            <family val="2"/>
          </rPr>
          <t>Linda Vess:</t>
        </r>
        <r>
          <rPr>
            <sz val="9"/>
            <color indexed="81"/>
            <rFont val="Tahoma"/>
            <family val="2"/>
          </rPr>
          <t xml:space="preserve">
nothing to report</t>
        </r>
      </text>
    </comment>
    <comment ref="L19" authorId="0" shapeId="0" xr:uid="{6E20F96D-FA22-4735-B98C-6DEA08967EB0}">
      <text>
        <r>
          <rPr>
            <b/>
            <sz val="9"/>
            <color indexed="81"/>
            <rFont val="Tahoma"/>
            <family val="2"/>
          </rPr>
          <t>Linda Vess:</t>
        </r>
        <r>
          <rPr>
            <sz val="9"/>
            <color indexed="81"/>
            <rFont val="Tahoma"/>
            <family val="2"/>
          </rPr>
          <t xml:space="preserve">
nothing to report</t>
        </r>
      </text>
    </comment>
    <comment ref="M19" authorId="0" shapeId="0" xr:uid="{C58C1F9D-3187-4A51-A4AE-69F2A2E314A9}">
      <text>
        <r>
          <rPr>
            <b/>
            <sz val="9"/>
            <color indexed="81"/>
            <rFont val="Tahoma"/>
            <family val="2"/>
          </rPr>
          <t>Linda Vess:</t>
        </r>
        <r>
          <rPr>
            <sz val="9"/>
            <color indexed="81"/>
            <rFont val="Tahoma"/>
            <family val="2"/>
          </rPr>
          <t xml:space="preserve">
nothing to report</t>
        </r>
      </text>
    </comment>
    <comment ref="B28" authorId="0" shapeId="0" xr:uid="{37259DA6-8A19-4057-8A3D-59339B3DA5EF}">
      <text>
        <r>
          <rPr>
            <b/>
            <sz val="9"/>
            <color indexed="81"/>
            <rFont val="Tahoma"/>
            <family val="2"/>
          </rPr>
          <t>Linda Vess:</t>
        </r>
        <r>
          <rPr>
            <sz val="9"/>
            <color indexed="81"/>
            <rFont val="Tahoma"/>
            <family val="2"/>
          </rPr>
          <t xml:space="preserve">
nothing to report</t>
        </r>
      </text>
    </comment>
    <comment ref="C28" authorId="0" shapeId="0" xr:uid="{642C1A3C-1CFE-4079-811B-70F0FBC9EC09}">
      <text>
        <r>
          <rPr>
            <b/>
            <sz val="9"/>
            <color indexed="81"/>
            <rFont val="Tahoma"/>
            <family val="2"/>
          </rPr>
          <t>Linda Vess:</t>
        </r>
        <r>
          <rPr>
            <sz val="9"/>
            <color indexed="81"/>
            <rFont val="Tahoma"/>
            <family val="2"/>
          </rPr>
          <t xml:space="preserve">
nothing to report</t>
        </r>
      </text>
    </comment>
    <comment ref="D28" authorId="0" shapeId="0" xr:uid="{6D021045-7891-4FB5-92E7-BA0A4645EF49}">
      <text>
        <r>
          <rPr>
            <b/>
            <sz val="9"/>
            <color indexed="81"/>
            <rFont val="Tahoma"/>
            <family val="2"/>
          </rPr>
          <t>Linda Vess:</t>
        </r>
        <r>
          <rPr>
            <sz val="9"/>
            <color indexed="81"/>
            <rFont val="Tahoma"/>
            <family val="2"/>
          </rPr>
          <t xml:space="preserve">
nothing to report</t>
        </r>
      </text>
    </comment>
    <comment ref="E28" authorId="0" shapeId="0" xr:uid="{3DC3AD02-BE94-4C62-A772-E61AD5F087B5}">
      <text>
        <r>
          <rPr>
            <b/>
            <sz val="9"/>
            <color indexed="81"/>
            <rFont val="Tahoma"/>
            <family val="2"/>
          </rPr>
          <t>Linda Vess:</t>
        </r>
        <r>
          <rPr>
            <sz val="9"/>
            <color indexed="81"/>
            <rFont val="Tahoma"/>
            <family val="2"/>
          </rPr>
          <t xml:space="preserve">
nothing to report</t>
        </r>
      </text>
    </comment>
    <comment ref="F28" authorId="0" shapeId="0" xr:uid="{83CDFCB1-D194-4FA3-9636-AF869B09468A}">
      <text>
        <r>
          <rPr>
            <b/>
            <sz val="9"/>
            <color indexed="81"/>
            <rFont val="Tahoma"/>
            <family val="2"/>
          </rPr>
          <t>Linda Vess:</t>
        </r>
        <r>
          <rPr>
            <sz val="9"/>
            <color indexed="81"/>
            <rFont val="Tahoma"/>
            <family val="2"/>
          </rPr>
          <t xml:space="preserve">
nothing to report</t>
        </r>
      </text>
    </comment>
    <comment ref="G28" authorId="0" shapeId="0" xr:uid="{B37FAB0F-0D40-48B7-9065-6AB781F3421A}">
      <text>
        <r>
          <rPr>
            <b/>
            <sz val="9"/>
            <color indexed="81"/>
            <rFont val="Tahoma"/>
            <family val="2"/>
          </rPr>
          <t>Linda Vess:</t>
        </r>
        <r>
          <rPr>
            <sz val="9"/>
            <color indexed="81"/>
            <rFont val="Tahoma"/>
            <family val="2"/>
          </rPr>
          <t xml:space="preserve">
nothing to report</t>
        </r>
      </text>
    </comment>
    <comment ref="H28" authorId="0" shapeId="0" xr:uid="{9F4C61F4-88A1-4272-8FD1-0859955B396C}">
      <text>
        <r>
          <rPr>
            <b/>
            <sz val="9"/>
            <color indexed="81"/>
            <rFont val="Tahoma"/>
            <family val="2"/>
          </rPr>
          <t>Linda Vess:</t>
        </r>
        <r>
          <rPr>
            <sz val="9"/>
            <color indexed="81"/>
            <rFont val="Tahoma"/>
            <family val="2"/>
          </rPr>
          <t xml:space="preserve">
nothing to report</t>
        </r>
      </text>
    </comment>
    <comment ref="I28" authorId="0" shapeId="0" xr:uid="{1569E8C3-3F4B-4F74-AD67-234ADC2631F1}">
      <text>
        <r>
          <rPr>
            <b/>
            <sz val="9"/>
            <color indexed="81"/>
            <rFont val="Tahoma"/>
            <family val="2"/>
          </rPr>
          <t>Linda Vess:</t>
        </r>
        <r>
          <rPr>
            <sz val="9"/>
            <color indexed="81"/>
            <rFont val="Tahoma"/>
            <family val="2"/>
          </rPr>
          <t xml:space="preserve">
nothing to report</t>
        </r>
      </text>
    </comment>
    <comment ref="J28" authorId="0" shapeId="0" xr:uid="{F9673408-0E47-436A-A2D0-1D0F316AF253}">
      <text>
        <r>
          <rPr>
            <b/>
            <sz val="9"/>
            <color indexed="81"/>
            <rFont val="Tahoma"/>
            <family val="2"/>
          </rPr>
          <t>Linda Vess:</t>
        </r>
        <r>
          <rPr>
            <sz val="9"/>
            <color indexed="81"/>
            <rFont val="Tahoma"/>
            <family val="2"/>
          </rPr>
          <t xml:space="preserve">
nothing to report</t>
        </r>
      </text>
    </comment>
    <comment ref="K28" authorId="0" shapeId="0" xr:uid="{89C71BAB-FFBB-4EDE-8AC5-BD73ACE05ECD}">
      <text>
        <r>
          <rPr>
            <b/>
            <sz val="9"/>
            <color indexed="81"/>
            <rFont val="Tahoma"/>
            <family val="2"/>
          </rPr>
          <t>Linda Vess:</t>
        </r>
        <r>
          <rPr>
            <sz val="9"/>
            <color indexed="81"/>
            <rFont val="Tahoma"/>
            <family val="2"/>
          </rPr>
          <t xml:space="preserve">
nothing to report</t>
        </r>
      </text>
    </comment>
    <comment ref="L28" authorId="0" shapeId="0" xr:uid="{DCAF0972-39E6-4DAF-B305-45911076F4C9}">
      <text>
        <r>
          <rPr>
            <b/>
            <sz val="9"/>
            <color indexed="81"/>
            <rFont val="Tahoma"/>
            <family val="2"/>
          </rPr>
          <t>Linda Vess:</t>
        </r>
        <r>
          <rPr>
            <sz val="9"/>
            <color indexed="81"/>
            <rFont val="Tahoma"/>
            <family val="2"/>
          </rPr>
          <t xml:space="preserve">
nothing to report</t>
        </r>
      </text>
    </comment>
    <comment ref="M28" authorId="0" shapeId="0" xr:uid="{8A70486D-CD50-4E22-BF7A-6157E4094AE5}">
      <text>
        <r>
          <rPr>
            <b/>
            <sz val="9"/>
            <color indexed="81"/>
            <rFont val="Tahoma"/>
            <family val="2"/>
          </rPr>
          <t>Linda Vess:</t>
        </r>
        <r>
          <rPr>
            <sz val="9"/>
            <color indexed="81"/>
            <rFont val="Tahoma"/>
            <family val="2"/>
          </rPr>
          <t xml:space="preserve">
nothing to report</t>
        </r>
      </text>
    </comment>
    <comment ref="B29" authorId="0" shapeId="0" xr:uid="{1610B87C-BA12-4394-89F8-16F7DDF95C13}">
      <text>
        <r>
          <rPr>
            <b/>
            <sz val="9"/>
            <color indexed="81"/>
            <rFont val="Tahoma"/>
            <family val="2"/>
          </rPr>
          <t>Linda Vess:</t>
        </r>
        <r>
          <rPr>
            <sz val="9"/>
            <color indexed="81"/>
            <rFont val="Tahoma"/>
            <family val="2"/>
          </rPr>
          <t xml:space="preserve">
nothing to report</t>
        </r>
      </text>
    </comment>
    <comment ref="C29" authorId="0" shapeId="0" xr:uid="{D3888B67-DAA0-4514-979E-E6C0F01CF620}">
      <text>
        <r>
          <rPr>
            <b/>
            <sz val="9"/>
            <color indexed="81"/>
            <rFont val="Tahoma"/>
            <family val="2"/>
          </rPr>
          <t>Linda Vess:</t>
        </r>
        <r>
          <rPr>
            <sz val="9"/>
            <color indexed="81"/>
            <rFont val="Tahoma"/>
            <family val="2"/>
          </rPr>
          <t xml:space="preserve">
nothing to report</t>
        </r>
      </text>
    </comment>
    <comment ref="D29" authorId="0" shapeId="0" xr:uid="{6892D95B-843B-4691-9E16-FF8B5F7CB83D}">
      <text>
        <r>
          <rPr>
            <b/>
            <sz val="9"/>
            <color indexed="81"/>
            <rFont val="Tahoma"/>
            <family val="2"/>
          </rPr>
          <t>Linda Vess:</t>
        </r>
        <r>
          <rPr>
            <sz val="9"/>
            <color indexed="81"/>
            <rFont val="Tahoma"/>
            <family val="2"/>
          </rPr>
          <t xml:space="preserve">
nothing to report</t>
        </r>
      </text>
    </comment>
    <comment ref="E29" authorId="0" shapeId="0" xr:uid="{B9A42575-3B76-48C6-8344-B91012AA1883}">
      <text>
        <r>
          <rPr>
            <b/>
            <sz val="9"/>
            <color indexed="81"/>
            <rFont val="Tahoma"/>
            <family val="2"/>
          </rPr>
          <t>Linda Vess:</t>
        </r>
        <r>
          <rPr>
            <sz val="9"/>
            <color indexed="81"/>
            <rFont val="Tahoma"/>
            <family val="2"/>
          </rPr>
          <t xml:space="preserve">
nothing to report</t>
        </r>
      </text>
    </comment>
    <comment ref="F29" authorId="0" shapeId="0" xr:uid="{A3B87F11-30EB-4E4F-A95D-EA63B824C8EB}">
      <text>
        <r>
          <rPr>
            <b/>
            <sz val="9"/>
            <color indexed="81"/>
            <rFont val="Tahoma"/>
            <family val="2"/>
          </rPr>
          <t>Linda Vess:</t>
        </r>
        <r>
          <rPr>
            <sz val="9"/>
            <color indexed="81"/>
            <rFont val="Tahoma"/>
            <family val="2"/>
          </rPr>
          <t xml:space="preserve">
nothing to report</t>
        </r>
      </text>
    </comment>
    <comment ref="G29" authorId="0" shapeId="0" xr:uid="{EE500954-3EEF-4FCE-A02A-8ACF6FF0EFC4}">
      <text>
        <r>
          <rPr>
            <b/>
            <sz val="9"/>
            <color indexed="81"/>
            <rFont val="Tahoma"/>
            <family val="2"/>
          </rPr>
          <t>Linda Vess:</t>
        </r>
        <r>
          <rPr>
            <sz val="9"/>
            <color indexed="81"/>
            <rFont val="Tahoma"/>
            <family val="2"/>
          </rPr>
          <t xml:space="preserve">
nothing to report</t>
        </r>
      </text>
    </comment>
    <comment ref="H29" authorId="0" shapeId="0" xr:uid="{6538D2A4-FC35-4F7D-A511-E1766846D254}">
      <text>
        <r>
          <rPr>
            <b/>
            <sz val="9"/>
            <color indexed="81"/>
            <rFont val="Tahoma"/>
            <family val="2"/>
          </rPr>
          <t>Linda Vess:</t>
        </r>
        <r>
          <rPr>
            <sz val="9"/>
            <color indexed="81"/>
            <rFont val="Tahoma"/>
            <family val="2"/>
          </rPr>
          <t xml:space="preserve">
nothing to report</t>
        </r>
      </text>
    </comment>
    <comment ref="I29" authorId="0" shapeId="0" xr:uid="{C4EF4476-E50A-47BE-80D0-E1D7DB28E029}">
      <text>
        <r>
          <rPr>
            <b/>
            <sz val="9"/>
            <color indexed="81"/>
            <rFont val="Tahoma"/>
            <family val="2"/>
          </rPr>
          <t>Linda Vess:</t>
        </r>
        <r>
          <rPr>
            <sz val="9"/>
            <color indexed="81"/>
            <rFont val="Tahoma"/>
            <family val="2"/>
          </rPr>
          <t xml:space="preserve">
nothing to report</t>
        </r>
      </text>
    </comment>
    <comment ref="J29" authorId="0" shapeId="0" xr:uid="{9E2E0870-8B16-4C8A-A273-9FA5E1027BEF}">
      <text>
        <r>
          <rPr>
            <b/>
            <sz val="9"/>
            <color indexed="81"/>
            <rFont val="Tahoma"/>
            <family val="2"/>
          </rPr>
          <t>Linda Vess:</t>
        </r>
        <r>
          <rPr>
            <sz val="9"/>
            <color indexed="81"/>
            <rFont val="Tahoma"/>
            <family val="2"/>
          </rPr>
          <t xml:space="preserve">
nothing to report</t>
        </r>
      </text>
    </comment>
    <comment ref="K29" authorId="0" shapeId="0" xr:uid="{8B896AF7-C328-4B08-9F8B-86E941282446}">
      <text>
        <r>
          <rPr>
            <b/>
            <sz val="9"/>
            <color indexed="81"/>
            <rFont val="Tahoma"/>
            <family val="2"/>
          </rPr>
          <t>Linda Vess:</t>
        </r>
        <r>
          <rPr>
            <sz val="9"/>
            <color indexed="81"/>
            <rFont val="Tahoma"/>
            <family val="2"/>
          </rPr>
          <t xml:space="preserve">
nothing to report</t>
        </r>
      </text>
    </comment>
    <comment ref="L29" authorId="0" shapeId="0" xr:uid="{3CF83462-8838-44AD-88A2-6C299A83A3FA}">
      <text>
        <r>
          <rPr>
            <b/>
            <sz val="9"/>
            <color indexed="81"/>
            <rFont val="Tahoma"/>
            <family val="2"/>
          </rPr>
          <t>Linda Vess:</t>
        </r>
        <r>
          <rPr>
            <sz val="9"/>
            <color indexed="81"/>
            <rFont val="Tahoma"/>
            <family val="2"/>
          </rPr>
          <t xml:space="preserve">
nothing to report</t>
        </r>
      </text>
    </comment>
    <comment ref="M29" authorId="0" shapeId="0" xr:uid="{91907BDA-6F8A-41A3-82B2-60A65584323A}">
      <text>
        <r>
          <rPr>
            <b/>
            <sz val="9"/>
            <color indexed="81"/>
            <rFont val="Tahoma"/>
            <family val="2"/>
          </rPr>
          <t>Linda Vess:</t>
        </r>
        <r>
          <rPr>
            <sz val="9"/>
            <color indexed="81"/>
            <rFont val="Tahoma"/>
            <family val="2"/>
          </rPr>
          <t xml:space="preserve">
nothing to report</t>
        </r>
      </text>
    </comment>
    <comment ref="B30" authorId="0" shapeId="0" xr:uid="{04FA73E0-1C52-4D5C-8AF5-2B20C3FC3983}">
      <text>
        <r>
          <rPr>
            <b/>
            <sz val="9"/>
            <color indexed="81"/>
            <rFont val="Tahoma"/>
            <family val="2"/>
          </rPr>
          <t>Linda Vess:</t>
        </r>
        <r>
          <rPr>
            <sz val="9"/>
            <color indexed="81"/>
            <rFont val="Tahoma"/>
            <family val="2"/>
          </rPr>
          <t xml:space="preserve">
nothing to report</t>
        </r>
      </text>
    </comment>
    <comment ref="C30" authorId="0" shapeId="0" xr:uid="{E6C36CCA-DFBB-4B91-9E22-EC4379D21C29}">
      <text>
        <r>
          <rPr>
            <b/>
            <sz val="9"/>
            <color indexed="81"/>
            <rFont val="Tahoma"/>
            <family val="2"/>
          </rPr>
          <t>Linda Vess:</t>
        </r>
        <r>
          <rPr>
            <sz val="9"/>
            <color indexed="81"/>
            <rFont val="Tahoma"/>
            <family val="2"/>
          </rPr>
          <t xml:space="preserve">
nothing to report</t>
        </r>
      </text>
    </comment>
    <comment ref="D30" authorId="0" shapeId="0" xr:uid="{FAADA30A-2AF1-48BD-BA25-8389A4552799}">
      <text>
        <r>
          <rPr>
            <b/>
            <sz val="9"/>
            <color indexed="81"/>
            <rFont val="Tahoma"/>
            <family val="2"/>
          </rPr>
          <t>Linda Vess:</t>
        </r>
        <r>
          <rPr>
            <sz val="9"/>
            <color indexed="81"/>
            <rFont val="Tahoma"/>
            <family val="2"/>
          </rPr>
          <t xml:space="preserve">
nothing to report</t>
        </r>
      </text>
    </comment>
    <comment ref="E30" authorId="0" shapeId="0" xr:uid="{EF49AC1E-E2F0-4C3C-814B-6FC70AAF0376}">
      <text>
        <r>
          <rPr>
            <b/>
            <sz val="9"/>
            <color indexed="81"/>
            <rFont val="Tahoma"/>
            <family val="2"/>
          </rPr>
          <t>Linda Vess:</t>
        </r>
        <r>
          <rPr>
            <sz val="9"/>
            <color indexed="81"/>
            <rFont val="Tahoma"/>
            <family val="2"/>
          </rPr>
          <t xml:space="preserve">
nothing to report</t>
        </r>
      </text>
    </comment>
    <comment ref="F30" authorId="0" shapeId="0" xr:uid="{A646EEBC-633F-4681-829D-4E3D4E8D3337}">
      <text>
        <r>
          <rPr>
            <b/>
            <sz val="9"/>
            <color indexed="81"/>
            <rFont val="Tahoma"/>
            <family val="2"/>
          </rPr>
          <t>Linda Vess:</t>
        </r>
        <r>
          <rPr>
            <sz val="9"/>
            <color indexed="81"/>
            <rFont val="Tahoma"/>
            <family val="2"/>
          </rPr>
          <t xml:space="preserve">
nothing to report</t>
        </r>
      </text>
    </comment>
    <comment ref="G30" authorId="0" shapeId="0" xr:uid="{294DA921-6D4D-4223-BC67-AB655AADE016}">
      <text>
        <r>
          <rPr>
            <b/>
            <sz val="9"/>
            <color indexed="81"/>
            <rFont val="Tahoma"/>
            <family val="2"/>
          </rPr>
          <t>Linda Vess:</t>
        </r>
        <r>
          <rPr>
            <sz val="9"/>
            <color indexed="81"/>
            <rFont val="Tahoma"/>
            <family val="2"/>
          </rPr>
          <t xml:space="preserve">
nothing to report</t>
        </r>
      </text>
    </comment>
    <comment ref="H30" authorId="0" shapeId="0" xr:uid="{65EC8D5E-1623-490D-999B-F7B28145436D}">
      <text>
        <r>
          <rPr>
            <b/>
            <sz val="9"/>
            <color indexed="81"/>
            <rFont val="Tahoma"/>
            <family val="2"/>
          </rPr>
          <t>Linda Vess:</t>
        </r>
        <r>
          <rPr>
            <sz val="9"/>
            <color indexed="81"/>
            <rFont val="Tahoma"/>
            <family val="2"/>
          </rPr>
          <t xml:space="preserve">
nothing to report</t>
        </r>
      </text>
    </comment>
    <comment ref="I30" authorId="0" shapeId="0" xr:uid="{719EA41B-36BA-45CA-BF32-F5BF927F3DA1}">
      <text>
        <r>
          <rPr>
            <b/>
            <sz val="9"/>
            <color indexed="81"/>
            <rFont val="Tahoma"/>
            <family val="2"/>
          </rPr>
          <t>Linda Vess:</t>
        </r>
        <r>
          <rPr>
            <sz val="9"/>
            <color indexed="81"/>
            <rFont val="Tahoma"/>
            <family val="2"/>
          </rPr>
          <t xml:space="preserve">
nothing to report</t>
        </r>
      </text>
    </comment>
    <comment ref="J30" authorId="0" shapeId="0" xr:uid="{02CFB7A7-2971-4ADF-BE4A-EF36A1160C03}">
      <text>
        <r>
          <rPr>
            <b/>
            <sz val="9"/>
            <color indexed="81"/>
            <rFont val="Tahoma"/>
            <family val="2"/>
          </rPr>
          <t>Linda Vess:</t>
        </r>
        <r>
          <rPr>
            <sz val="9"/>
            <color indexed="81"/>
            <rFont val="Tahoma"/>
            <family val="2"/>
          </rPr>
          <t xml:space="preserve">
nothing to report</t>
        </r>
      </text>
    </comment>
    <comment ref="K30" authorId="0" shapeId="0" xr:uid="{7F3732C0-BC37-4DFD-9D1A-CCE0C98CA281}">
      <text>
        <r>
          <rPr>
            <b/>
            <sz val="9"/>
            <color indexed="81"/>
            <rFont val="Tahoma"/>
            <family val="2"/>
          </rPr>
          <t>Linda Vess:</t>
        </r>
        <r>
          <rPr>
            <sz val="9"/>
            <color indexed="81"/>
            <rFont val="Tahoma"/>
            <family val="2"/>
          </rPr>
          <t xml:space="preserve">
nothing to report</t>
        </r>
      </text>
    </comment>
    <comment ref="L30" authorId="0" shapeId="0" xr:uid="{B40AEAF4-6DC9-4DBA-82DF-1D7B9D514FC5}">
      <text>
        <r>
          <rPr>
            <b/>
            <sz val="9"/>
            <color indexed="81"/>
            <rFont val="Tahoma"/>
            <family val="2"/>
          </rPr>
          <t>Linda Vess:</t>
        </r>
        <r>
          <rPr>
            <sz val="9"/>
            <color indexed="81"/>
            <rFont val="Tahoma"/>
            <family val="2"/>
          </rPr>
          <t xml:space="preserve">
nothing to report</t>
        </r>
      </text>
    </comment>
    <comment ref="M30" authorId="0" shapeId="0" xr:uid="{AD981556-8750-45EB-8FA4-5A337233C285}">
      <text>
        <r>
          <rPr>
            <b/>
            <sz val="9"/>
            <color indexed="81"/>
            <rFont val="Tahoma"/>
            <family val="2"/>
          </rPr>
          <t>Linda Vess:</t>
        </r>
        <r>
          <rPr>
            <sz val="9"/>
            <color indexed="81"/>
            <rFont val="Tahoma"/>
            <family val="2"/>
          </rPr>
          <t xml:space="preserve">
nothing to report</t>
        </r>
      </text>
    </comment>
    <comment ref="B39" authorId="0" shapeId="0" xr:uid="{59EC2081-8802-4B28-911E-A122BBDC730D}">
      <text>
        <r>
          <rPr>
            <b/>
            <sz val="9"/>
            <color indexed="81"/>
            <rFont val="Tahoma"/>
            <family val="2"/>
          </rPr>
          <t>Linda Vess:</t>
        </r>
        <r>
          <rPr>
            <sz val="9"/>
            <color indexed="81"/>
            <rFont val="Tahoma"/>
            <family val="2"/>
          </rPr>
          <t xml:space="preserve">
nothing to report</t>
        </r>
      </text>
    </comment>
    <comment ref="C39" authorId="0" shapeId="0" xr:uid="{0443DAB3-1A6D-4B47-89D6-2A475DCDFF35}">
      <text>
        <r>
          <rPr>
            <b/>
            <sz val="9"/>
            <color indexed="81"/>
            <rFont val="Tahoma"/>
            <family val="2"/>
          </rPr>
          <t>Linda Vess:</t>
        </r>
        <r>
          <rPr>
            <sz val="9"/>
            <color indexed="81"/>
            <rFont val="Tahoma"/>
            <family val="2"/>
          </rPr>
          <t xml:space="preserve">
nothing to report</t>
        </r>
      </text>
    </comment>
    <comment ref="D39" authorId="0" shapeId="0" xr:uid="{97343C01-A41C-4270-B0D9-5031F4881927}">
      <text>
        <r>
          <rPr>
            <b/>
            <sz val="9"/>
            <color indexed="81"/>
            <rFont val="Tahoma"/>
            <family val="2"/>
          </rPr>
          <t>Linda Vess:</t>
        </r>
        <r>
          <rPr>
            <sz val="9"/>
            <color indexed="81"/>
            <rFont val="Tahoma"/>
            <family val="2"/>
          </rPr>
          <t xml:space="preserve">
nothing to report</t>
        </r>
      </text>
    </comment>
    <comment ref="E39" authorId="0" shapeId="0" xr:uid="{A3E88865-2DF3-4F19-80EA-81A07441A419}">
      <text>
        <r>
          <rPr>
            <b/>
            <sz val="9"/>
            <color indexed="81"/>
            <rFont val="Tahoma"/>
            <family val="2"/>
          </rPr>
          <t>Linda Vess:</t>
        </r>
        <r>
          <rPr>
            <sz val="9"/>
            <color indexed="81"/>
            <rFont val="Tahoma"/>
            <family val="2"/>
          </rPr>
          <t xml:space="preserve">
nothing to report</t>
        </r>
      </text>
    </comment>
    <comment ref="F39" authorId="0" shapeId="0" xr:uid="{F6B89520-4190-4653-968C-708BB5FECF63}">
      <text>
        <r>
          <rPr>
            <b/>
            <sz val="9"/>
            <color indexed="81"/>
            <rFont val="Tahoma"/>
            <family val="2"/>
          </rPr>
          <t>Linda Vess:</t>
        </r>
        <r>
          <rPr>
            <sz val="9"/>
            <color indexed="81"/>
            <rFont val="Tahoma"/>
            <family val="2"/>
          </rPr>
          <t xml:space="preserve">
nothing to report</t>
        </r>
      </text>
    </comment>
    <comment ref="G39" authorId="0" shapeId="0" xr:uid="{B39B17B1-A72C-4A80-8E92-E456909C704E}">
      <text>
        <r>
          <rPr>
            <b/>
            <sz val="9"/>
            <color indexed="81"/>
            <rFont val="Tahoma"/>
            <family val="2"/>
          </rPr>
          <t>Linda Vess:</t>
        </r>
        <r>
          <rPr>
            <sz val="9"/>
            <color indexed="81"/>
            <rFont val="Tahoma"/>
            <family val="2"/>
          </rPr>
          <t xml:space="preserve">
nothing to report</t>
        </r>
      </text>
    </comment>
    <comment ref="H39" authorId="0" shapeId="0" xr:uid="{6B0118B3-58FD-441F-9B18-963E9EDBC561}">
      <text>
        <r>
          <rPr>
            <b/>
            <sz val="9"/>
            <color indexed="81"/>
            <rFont val="Tahoma"/>
            <family val="2"/>
          </rPr>
          <t>Linda Vess:</t>
        </r>
        <r>
          <rPr>
            <sz val="9"/>
            <color indexed="81"/>
            <rFont val="Tahoma"/>
            <family val="2"/>
          </rPr>
          <t xml:space="preserve">
nothing to report</t>
        </r>
      </text>
    </comment>
    <comment ref="I39" authorId="0" shapeId="0" xr:uid="{CD408DAD-CF5B-4F93-94B7-037B2A9A1403}">
      <text>
        <r>
          <rPr>
            <b/>
            <sz val="9"/>
            <color indexed="81"/>
            <rFont val="Tahoma"/>
            <family val="2"/>
          </rPr>
          <t>Linda Vess:</t>
        </r>
        <r>
          <rPr>
            <sz val="9"/>
            <color indexed="81"/>
            <rFont val="Tahoma"/>
            <family val="2"/>
          </rPr>
          <t xml:space="preserve">
nothing to report</t>
        </r>
      </text>
    </comment>
    <comment ref="J39" authorId="0" shapeId="0" xr:uid="{7F52E4CF-6DD6-4EFB-B82A-D4712C724F61}">
      <text>
        <r>
          <rPr>
            <b/>
            <sz val="9"/>
            <color indexed="81"/>
            <rFont val="Tahoma"/>
            <family val="2"/>
          </rPr>
          <t>Linda Vess:</t>
        </r>
        <r>
          <rPr>
            <sz val="9"/>
            <color indexed="81"/>
            <rFont val="Tahoma"/>
            <family val="2"/>
          </rPr>
          <t xml:space="preserve">
nothing to report</t>
        </r>
      </text>
    </comment>
    <comment ref="K39" authorId="0" shapeId="0" xr:uid="{1B1021D5-64BF-4C66-A98C-674025FF5237}">
      <text>
        <r>
          <rPr>
            <b/>
            <sz val="9"/>
            <color indexed="81"/>
            <rFont val="Tahoma"/>
            <family val="2"/>
          </rPr>
          <t>Linda Vess:</t>
        </r>
        <r>
          <rPr>
            <sz val="9"/>
            <color indexed="81"/>
            <rFont val="Tahoma"/>
            <family val="2"/>
          </rPr>
          <t xml:space="preserve">
nothing to report</t>
        </r>
      </text>
    </comment>
    <comment ref="L39" authorId="0" shapeId="0" xr:uid="{9E3FE4CB-2918-4731-AB35-C936A4859504}">
      <text>
        <r>
          <rPr>
            <b/>
            <sz val="9"/>
            <color indexed="81"/>
            <rFont val="Tahoma"/>
            <family val="2"/>
          </rPr>
          <t>Linda Vess:</t>
        </r>
        <r>
          <rPr>
            <sz val="9"/>
            <color indexed="81"/>
            <rFont val="Tahoma"/>
            <family val="2"/>
          </rPr>
          <t xml:space="preserve">
nothing to report</t>
        </r>
      </text>
    </comment>
    <comment ref="M39" authorId="0" shapeId="0" xr:uid="{B032EBCA-4750-410C-8051-65E6D36D4DF5}">
      <text>
        <r>
          <rPr>
            <b/>
            <sz val="9"/>
            <color indexed="81"/>
            <rFont val="Tahoma"/>
            <family val="2"/>
          </rPr>
          <t>Linda Vess:</t>
        </r>
        <r>
          <rPr>
            <sz val="9"/>
            <color indexed="81"/>
            <rFont val="Tahoma"/>
            <family val="2"/>
          </rPr>
          <t xml:space="preserve">
nothing to report</t>
        </r>
      </text>
    </comment>
    <comment ref="B40" authorId="0" shapeId="0" xr:uid="{7D0D01E8-38D0-4F3E-87F4-761188683294}">
      <text>
        <r>
          <rPr>
            <b/>
            <sz val="9"/>
            <color indexed="81"/>
            <rFont val="Tahoma"/>
            <family val="2"/>
          </rPr>
          <t>Linda Vess:</t>
        </r>
        <r>
          <rPr>
            <sz val="9"/>
            <color indexed="81"/>
            <rFont val="Tahoma"/>
            <family val="2"/>
          </rPr>
          <t xml:space="preserve">
nothing to report</t>
        </r>
      </text>
    </comment>
    <comment ref="C40" authorId="0" shapeId="0" xr:uid="{2DAF52EF-7FB3-4032-A7DB-A5CF1E374D82}">
      <text>
        <r>
          <rPr>
            <b/>
            <sz val="9"/>
            <color indexed="81"/>
            <rFont val="Tahoma"/>
            <family val="2"/>
          </rPr>
          <t>Linda Vess:</t>
        </r>
        <r>
          <rPr>
            <sz val="9"/>
            <color indexed="81"/>
            <rFont val="Tahoma"/>
            <family val="2"/>
          </rPr>
          <t xml:space="preserve">
nothing to report</t>
        </r>
      </text>
    </comment>
    <comment ref="D40" authorId="0" shapeId="0" xr:uid="{84999E0E-7761-41F6-8ADC-BA67A9786CC3}">
      <text>
        <r>
          <rPr>
            <b/>
            <sz val="9"/>
            <color indexed="81"/>
            <rFont val="Tahoma"/>
            <family val="2"/>
          </rPr>
          <t>Linda Vess:</t>
        </r>
        <r>
          <rPr>
            <sz val="9"/>
            <color indexed="81"/>
            <rFont val="Tahoma"/>
            <family val="2"/>
          </rPr>
          <t xml:space="preserve">
nothing to report</t>
        </r>
      </text>
    </comment>
    <comment ref="E40" authorId="0" shapeId="0" xr:uid="{D616E030-D0A6-4941-864D-9FE9D6649B28}">
      <text>
        <r>
          <rPr>
            <b/>
            <sz val="9"/>
            <color indexed="81"/>
            <rFont val="Tahoma"/>
            <family val="2"/>
          </rPr>
          <t>Linda Vess:</t>
        </r>
        <r>
          <rPr>
            <sz val="9"/>
            <color indexed="81"/>
            <rFont val="Tahoma"/>
            <family val="2"/>
          </rPr>
          <t xml:space="preserve">
nothing to report</t>
        </r>
      </text>
    </comment>
    <comment ref="F40" authorId="0" shapeId="0" xr:uid="{CC24DFB2-7B13-4872-950B-B77606D2E46E}">
      <text>
        <r>
          <rPr>
            <b/>
            <sz val="9"/>
            <color indexed="81"/>
            <rFont val="Tahoma"/>
            <family val="2"/>
          </rPr>
          <t>Linda Vess:</t>
        </r>
        <r>
          <rPr>
            <sz val="9"/>
            <color indexed="81"/>
            <rFont val="Tahoma"/>
            <family val="2"/>
          </rPr>
          <t xml:space="preserve">
nothing to report</t>
        </r>
      </text>
    </comment>
    <comment ref="G40" authorId="0" shapeId="0" xr:uid="{975EDB59-F128-4E59-9397-0391B3B86DCE}">
      <text>
        <r>
          <rPr>
            <b/>
            <sz val="9"/>
            <color indexed="81"/>
            <rFont val="Tahoma"/>
            <family val="2"/>
          </rPr>
          <t>Linda Vess:</t>
        </r>
        <r>
          <rPr>
            <sz val="9"/>
            <color indexed="81"/>
            <rFont val="Tahoma"/>
            <family val="2"/>
          </rPr>
          <t xml:space="preserve">
nothing to report</t>
        </r>
      </text>
    </comment>
    <comment ref="H40" authorId="0" shapeId="0" xr:uid="{3BDA4B9E-9DC1-4A6A-A6F2-1E129923233C}">
      <text>
        <r>
          <rPr>
            <b/>
            <sz val="9"/>
            <color indexed="81"/>
            <rFont val="Tahoma"/>
            <family val="2"/>
          </rPr>
          <t>Linda Vess:</t>
        </r>
        <r>
          <rPr>
            <sz val="9"/>
            <color indexed="81"/>
            <rFont val="Tahoma"/>
            <family val="2"/>
          </rPr>
          <t xml:space="preserve">
nothing to report</t>
        </r>
      </text>
    </comment>
    <comment ref="I40" authorId="0" shapeId="0" xr:uid="{6E613630-9E41-4728-8C95-DC954DA2FF39}">
      <text>
        <r>
          <rPr>
            <b/>
            <sz val="9"/>
            <color indexed="81"/>
            <rFont val="Tahoma"/>
            <family val="2"/>
          </rPr>
          <t>Linda Vess:</t>
        </r>
        <r>
          <rPr>
            <sz val="9"/>
            <color indexed="81"/>
            <rFont val="Tahoma"/>
            <family val="2"/>
          </rPr>
          <t xml:space="preserve">
nothing to report</t>
        </r>
      </text>
    </comment>
    <comment ref="J40" authorId="0" shapeId="0" xr:uid="{43FC00B2-7374-4B3C-A66F-968FF5DF05EE}">
      <text>
        <r>
          <rPr>
            <b/>
            <sz val="9"/>
            <color indexed="81"/>
            <rFont val="Tahoma"/>
            <family val="2"/>
          </rPr>
          <t>Linda Vess:</t>
        </r>
        <r>
          <rPr>
            <sz val="9"/>
            <color indexed="81"/>
            <rFont val="Tahoma"/>
            <family val="2"/>
          </rPr>
          <t xml:space="preserve">
nothing to report</t>
        </r>
      </text>
    </comment>
    <comment ref="K40" authorId="0" shapeId="0" xr:uid="{A0049243-8A3F-4FD8-ACCF-5FE131ACD918}">
      <text>
        <r>
          <rPr>
            <b/>
            <sz val="9"/>
            <color indexed="81"/>
            <rFont val="Tahoma"/>
            <family val="2"/>
          </rPr>
          <t>Linda Vess:</t>
        </r>
        <r>
          <rPr>
            <sz val="9"/>
            <color indexed="81"/>
            <rFont val="Tahoma"/>
            <family val="2"/>
          </rPr>
          <t xml:space="preserve">
nothing to report</t>
        </r>
      </text>
    </comment>
    <comment ref="L40" authorId="0" shapeId="0" xr:uid="{FFC6253F-D299-4C12-A6A7-0BDE281B82C7}">
      <text>
        <r>
          <rPr>
            <b/>
            <sz val="9"/>
            <color indexed="81"/>
            <rFont val="Tahoma"/>
            <family val="2"/>
          </rPr>
          <t>Linda Vess:</t>
        </r>
        <r>
          <rPr>
            <sz val="9"/>
            <color indexed="81"/>
            <rFont val="Tahoma"/>
            <family val="2"/>
          </rPr>
          <t xml:space="preserve">
nothing to report</t>
        </r>
      </text>
    </comment>
    <comment ref="M40" authorId="0" shapeId="0" xr:uid="{06CCB262-7932-4A45-BB34-3176DBE786A2}">
      <text>
        <r>
          <rPr>
            <b/>
            <sz val="9"/>
            <color indexed="81"/>
            <rFont val="Tahoma"/>
            <family val="2"/>
          </rPr>
          <t>Linda Vess:</t>
        </r>
        <r>
          <rPr>
            <sz val="9"/>
            <color indexed="81"/>
            <rFont val="Tahoma"/>
            <family val="2"/>
          </rPr>
          <t xml:space="preserve">
nothing to report</t>
        </r>
      </text>
    </comment>
    <comment ref="B41" authorId="0" shapeId="0" xr:uid="{C7C7B4C2-316A-47FD-9530-A8D7802F2CDA}">
      <text>
        <r>
          <rPr>
            <b/>
            <sz val="9"/>
            <color indexed="81"/>
            <rFont val="Tahoma"/>
            <family val="2"/>
          </rPr>
          <t>Linda Vess:</t>
        </r>
        <r>
          <rPr>
            <sz val="9"/>
            <color indexed="81"/>
            <rFont val="Tahoma"/>
            <family val="2"/>
          </rPr>
          <t xml:space="preserve">
nothing to report</t>
        </r>
      </text>
    </comment>
    <comment ref="C41" authorId="0" shapeId="0" xr:uid="{3408E6BD-E96C-4266-BDE2-F01FB1DE9C4F}">
      <text>
        <r>
          <rPr>
            <b/>
            <sz val="9"/>
            <color indexed="81"/>
            <rFont val="Tahoma"/>
            <family val="2"/>
          </rPr>
          <t>Linda Vess:</t>
        </r>
        <r>
          <rPr>
            <sz val="9"/>
            <color indexed="81"/>
            <rFont val="Tahoma"/>
            <family val="2"/>
          </rPr>
          <t xml:space="preserve">
nothing to report</t>
        </r>
      </text>
    </comment>
    <comment ref="D41" authorId="0" shapeId="0" xr:uid="{B361D8C4-AFCC-49BA-965A-E5F1DEC4C373}">
      <text>
        <r>
          <rPr>
            <b/>
            <sz val="9"/>
            <color indexed="81"/>
            <rFont val="Tahoma"/>
            <family val="2"/>
          </rPr>
          <t>Linda Vess:</t>
        </r>
        <r>
          <rPr>
            <sz val="9"/>
            <color indexed="81"/>
            <rFont val="Tahoma"/>
            <family val="2"/>
          </rPr>
          <t xml:space="preserve">
nothing to report</t>
        </r>
      </text>
    </comment>
    <comment ref="E41" authorId="0" shapeId="0" xr:uid="{972FD777-51A7-4657-99DC-85DD386FD709}">
      <text>
        <r>
          <rPr>
            <b/>
            <sz val="9"/>
            <color indexed="81"/>
            <rFont val="Tahoma"/>
            <family val="2"/>
          </rPr>
          <t>Linda Vess:</t>
        </r>
        <r>
          <rPr>
            <sz val="9"/>
            <color indexed="81"/>
            <rFont val="Tahoma"/>
            <family val="2"/>
          </rPr>
          <t xml:space="preserve">
nothing to report</t>
        </r>
      </text>
    </comment>
    <comment ref="F41" authorId="0" shapeId="0" xr:uid="{97AA6D38-D3C7-4E39-8AC7-3ECC866677CE}">
      <text>
        <r>
          <rPr>
            <b/>
            <sz val="9"/>
            <color indexed="81"/>
            <rFont val="Tahoma"/>
            <family val="2"/>
          </rPr>
          <t>Linda Vess:</t>
        </r>
        <r>
          <rPr>
            <sz val="9"/>
            <color indexed="81"/>
            <rFont val="Tahoma"/>
            <family val="2"/>
          </rPr>
          <t xml:space="preserve">
nothing to report</t>
        </r>
      </text>
    </comment>
    <comment ref="G41" authorId="0" shapeId="0" xr:uid="{B72AD526-BD12-4FB9-B9CC-2C9CF54F68CB}">
      <text>
        <r>
          <rPr>
            <b/>
            <sz val="9"/>
            <color indexed="81"/>
            <rFont val="Tahoma"/>
            <family val="2"/>
          </rPr>
          <t>Linda Vess:</t>
        </r>
        <r>
          <rPr>
            <sz val="9"/>
            <color indexed="81"/>
            <rFont val="Tahoma"/>
            <family val="2"/>
          </rPr>
          <t xml:space="preserve">
nothing to report</t>
        </r>
      </text>
    </comment>
    <comment ref="H41" authorId="0" shapeId="0" xr:uid="{BF025D8E-4338-493F-8C72-3567E14DCCE5}">
      <text>
        <r>
          <rPr>
            <b/>
            <sz val="9"/>
            <color indexed="81"/>
            <rFont val="Tahoma"/>
            <family val="2"/>
          </rPr>
          <t>Linda Vess:</t>
        </r>
        <r>
          <rPr>
            <sz val="9"/>
            <color indexed="81"/>
            <rFont val="Tahoma"/>
            <family val="2"/>
          </rPr>
          <t xml:space="preserve">
nothing to report</t>
        </r>
      </text>
    </comment>
    <comment ref="I41" authorId="0" shapeId="0" xr:uid="{54C83F46-0630-497E-939C-685272EFE559}">
      <text>
        <r>
          <rPr>
            <b/>
            <sz val="9"/>
            <color indexed="81"/>
            <rFont val="Tahoma"/>
            <family val="2"/>
          </rPr>
          <t>Linda Vess:</t>
        </r>
        <r>
          <rPr>
            <sz val="9"/>
            <color indexed="81"/>
            <rFont val="Tahoma"/>
            <family val="2"/>
          </rPr>
          <t xml:space="preserve">
nothing to report</t>
        </r>
      </text>
    </comment>
    <comment ref="J41" authorId="0" shapeId="0" xr:uid="{2C47F836-7D9A-4324-A3A4-84753FD84245}">
      <text>
        <r>
          <rPr>
            <b/>
            <sz val="9"/>
            <color indexed="81"/>
            <rFont val="Tahoma"/>
            <family val="2"/>
          </rPr>
          <t>Linda Vess:</t>
        </r>
        <r>
          <rPr>
            <sz val="9"/>
            <color indexed="81"/>
            <rFont val="Tahoma"/>
            <family val="2"/>
          </rPr>
          <t xml:space="preserve">
nothing to report</t>
        </r>
      </text>
    </comment>
    <comment ref="K41" authorId="0" shapeId="0" xr:uid="{67150672-031B-4FC5-AA92-926507CC571A}">
      <text>
        <r>
          <rPr>
            <b/>
            <sz val="9"/>
            <color indexed="81"/>
            <rFont val="Tahoma"/>
            <family val="2"/>
          </rPr>
          <t>Linda Vess:</t>
        </r>
        <r>
          <rPr>
            <sz val="9"/>
            <color indexed="81"/>
            <rFont val="Tahoma"/>
            <family val="2"/>
          </rPr>
          <t xml:space="preserve">
nothing to report</t>
        </r>
      </text>
    </comment>
    <comment ref="L41" authorId="0" shapeId="0" xr:uid="{73913C49-8801-40EC-88BF-88CE2CD58147}">
      <text>
        <r>
          <rPr>
            <b/>
            <sz val="9"/>
            <color indexed="81"/>
            <rFont val="Tahoma"/>
            <family val="2"/>
          </rPr>
          <t>Linda Vess:</t>
        </r>
        <r>
          <rPr>
            <sz val="9"/>
            <color indexed="81"/>
            <rFont val="Tahoma"/>
            <family val="2"/>
          </rPr>
          <t xml:space="preserve">
nothing to report</t>
        </r>
      </text>
    </comment>
    <comment ref="M41" authorId="0" shapeId="0" xr:uid="{7CFE1AB2-BD1E-43BF-9103-0E4591798FF9}">
      <text>
        <r>
          <rPr>
            <b/>
            <sz val="9"/>
            <color indexed="81"/>
            <rFont val="Tahoma"/>
            <family val="2"/>
          </rPr>
          <t>Linda Vess:</t>
        </r>
        <r>
          <rPr>
            <sz val="9"/>
            <color indexed="81"/>
            <rFont val="Tahoma"/>
            <family val="2"/>
          </rPr>
          <t xml:space="preserve">
nothing to report</t>
        </r>
      </text>
    </comment>
    <comment ref="B50" authorId="0" shapeId="0" xr:uid="{0C530861-04E2-4095-B67E-B5D11DFB87A3}">
      <text>
        <r>
          <rPr>
            <b/>
            <sz val="9"/>
            <color indexed="81"/>
            <rFont val="Tahoma"/>
            <family val="2"/>
          </rPr>
          <t>Linda Vess:</t>
        </r>
        <r>
          <rPr>
            <sz val="9"/>
            <color indexed="81"/>
            <rFont val="Tahoma"/>
            <family val="2"/>
          </rPr>
          <t xml:space="preserve">
nothing to report</t>
        </r>
      </text>
    </comment>
    <comment ref="C50" authorId="0" shapeId="0" xr:uid="{3E6C105A-F788-4FB8-B0A1-E6D5B2C3BE22}">
      <text>
        <r>
          <rPr>
            <b/>
            <sz val="9"/>
            <color indexed="81"/>
            <rFont val="Tahoma"/>
            <family val="2"/>
          </rPr>
          <t>Linda Vess:</t>
        </r>
        <r>
          <rPr>
            <sz val="9"/>
            <color indexed="81"/>
            <rFont val="Tahoma"/>
            <family val="2"/>
          </rPr>
          <t xml:space="preserve">
nothing to report</t>
        </r>
      </text>
    </comment>
    <comment ref="D50" authorId="0" shapeId="0" xr:uid="{5F36249A-6591-4399-B855-1A8A14870B2B}">
      <text>
        <r>
          <rPr>
            <b/>
            <sz val="9"/>
            <color indexed="81"/>
            <rFont val="Tahoma"/>
            <family val="2"/>
          </rPr>
          <t>Linda Vess:</t>
        </r>
        <r>
          <rPr>
            <sz val="9"/>
            <color indexed="81"/>
            <rFont val="Tahoma"/>
            <family val="2"/>
          </rPr>
          <t xml:space="preserve">
nothing to report</t>
        </r>
      </text>
    </comment>
    <comment ref="E50" authorId="0" shapeId="0" xr:uid="{B3137C12-C4FC-453F-BB23-A8127858E553}">
      <text>
        <r>
          <rPr>
            <b/>
            <sz val="9"/>
            <color indexed="81"/>
            <rFont val="Tahoma"/>
            <family val="2"/>
          </rPr>
          <t>Linda Vess:</t>
        </r>
        <r>
          <rPr>
            <sz val="9"/>
            <color indexed="81"/>
            <rFont val="Tahoma"/>
            <family val="2"/>
          </rPr>
          <t xml:space="preserve">
nothing to report</t>
        </r>
      </text>
    </comment>
    <comment ref="F50" authorId="0" shapeId="0" xr:uid="{6EDA3C19-8191-453F-A9DC-F78710189199}">
      <text>
        <r>
          <rPr>
            <b/>
            <sz val="9"/>
            <color indexed="81"/>
            <rFont val="Tahoma"/>
            <family val="2"/>
          </rPr>
          <t>Linda Vess:</t>
        </r>
        <r>
          <rPr>
            <sz val="9"/>
            <color indexed="81"/>
            <rFont val="Tahoma"/>
            <family val="2"/>
          </rPr>
          <t xml:space="preserve">
nothing to report</t>
        </r>
      </text>
    </comment>
    <comment ref="G50" authorId="0" shapeId="0" xr:uid="{093F5493-02D8-47A7-9725-5E465C7E4FA0}">
      <text>
        <r>
          <rPr>
            <b/>
            <sz val="9"/>
            <color indexed="81"/>
            <rFont val="Tahoma"/>
            <family val="2"/>
          </rPr>
          <t>Linda Vess:</t>
        </r>
        <r>
          <rPr>
            <sz val="9"/>
            <color indexed="81"/>
            <rFont val="Tahoma"/>
            <family val="2"/>
          </rPr>
          <t xml:space="preserve">
nothing to report</t>
        </r>
      </text>
    </comment>
    <comment ref="H50" authorId="0" shapeId="0" xr:uid="{098B66D7-C092-401A-9B7B-F5349CFC1AFE}">
      <text>
        <r>
          <rPr>
            <b/>
            <sz val="9"/>
            <color indexed="81"/>
            <rFont val="Tahoma"/>
            <family val="2"/>
          </rPr>
          <t>Linda Vess:</t>
        </r>
        <r>
          <rPr>
            <sz val="9"/>
            <color indexed="81"/>
            <rFont val="Tahoma"/>
            <family val="2"/>
          </rPr>
          <t xml:space="preserve">
nothing to report</t>
        </r>
      </text>
    </comment>
    <comment ref="I50" authorId="0" shapeId="0" xr:uid="{B3CD0C29-7A92-45C5-8E99-DA0F8845D7EF}">
      <text>
        <r>
          <rPr>
            <b/>
            <sz val="9"/>
            <color indexed="81"/>
            <rFont val="Tahoma"/>
            <family val="2"/>
          </rPr>
          <t>Linda Vess:</t>
        </r>
        <r>
          <rPr>
            <sz val="9"/>
            <color indexed="81"/>
            <rFont val="Tahoma"/>
            <family val="2"/>
          </rPr>
          <t xml:space="preserve">
nothing to report</t>
        </r>
      </text>
    </comment>
    <comment ref="J50" authorId="0" shapeId="0" xr:uid="{68669B37-6E1E-4F65-8FF5-EE61E0E3A395}">
      <text>
        <r>
          <rPr>
            <b/>
            <sz val="9"/>
            <color indexed="81"/>
            <rFont val="Tahoma"/>
            <family val="2"/>
          </rPr>
          <t>Linda Vess:</t>
        </r>
        <r>
          <rPr>
            <sz val="9"/>
            <color indexed="81"/>
            <rFont val="Tahoma"/>
            <family val="2"/>
          </rPr>
          <t xml:space="preserve">
nothing to report</t>
        </r>
      </text>
    </comment>
    <comment ref="K50" authorId="0" shapeId="0" xr:uid="{E8B54166-8994-484C-9945-9FA4D8F1203B}">
      <text>
        <r>
          <rPr>
            <b/>
            <sz val="9"/>
            <color indexed="81"/>
            <rFont val="Tahoma"/>
            <family val="2"/>
          </rPr>
          <t>Linda Vess:</t>
        </r>
        <r>
          <rPr>
            <sz val="9"/>
            <color indexed="81"/>
            <rFont val="Tahoma"/>
            <family val="2"/>
          </rPr>
          <t xml:space="preserve">
nothing to report</t>
        </r>
      </text>
    </comment>
    <comment ref="L50" authorId="0" shapeId="0" xr:uid="{45798F7E-0CDE-421E-8842-9AEE9FB3CFB5}">
      <text>
        <r>
          <rPr>
            <b/>
            <sz val="9"/>
            <color indexed="81"/>
            <rFont val="Tahoma"/>
            <family val="2"/>
          </rPr>
          <t>Linda Vess:</t>
        </r>
        <r>
          <rPr>
            <sz val="9"/>
            <color indexed="81"/>
            <rFont val="Tahoma"/>
            <family val="2"/>
          </rPr>
          <t xml:space="preserve">
nothing to report</t>
        </r>
      </text>
    </comment>
    <comment ref="M50" authorId="0" shapeId="0" xr:uid="{7B0E5556-290E-42AE-A96D-9AD9747D7DB0}">
      <text>
        <r>
          <rPr>
            <b/>
            <sz val="9"/>
            <color indexed="81"/>
            <rFont val="Tahoma"/>
            <family val="2"/>
          </rPr>
          <t>Linda Vess:</t>
        </r>
        <r>
          <rPr>
            <sz val="9"/>
            <color indexed="81"/>
            <rFont val="Tahoma"/>
            <family val="2"/>
          </rPr>
          <t xml:space="preserve">
nothing to report</t>
        </r>
      </text>
    </comment>
    <comment ref="B51" authorId="0" shapeId="0" xr:uid="{B3B79E02-0D36-4F33-847C-95AD89E1B79E}">
      <text>
        <r>
          <rPr>
            <b/>
            <sz val="9"/>
            <color indexed="81"/>
            <rFont val="Tahoma"/>
            <family val="2"/>
          </rPr>
          <t>Linda Vess:</t>
        </r>
        <r>
          <rPr>
            <sz val="9"/>
            <color indexed="81"/>
            <rFont val="Tahoma"/>
            <family val="2"/>
          </rPr>
          <t xml:space="preserve">
nothing to report</t>
        </r>
      </text>
    </comment>
    <comment ref="C51" authorId="0" shapeId="0" xr:uid="{D2F537F0-6F92-479B-BF85-3DEE9263F1F8}">
      <text>
        <r>
          <rPr>
            <b/>
            <sz val="9"/>
            <color indexed="81"/>
            <rFont val="Tahoma"/>
            <family val="2"/>
          </rPr>
          <t>Linda Vess:</t>
        </r>
        <r>
          <rPr>
            <sz val="9"/>
            <color indexed="81"/>
            <rFont val="Tahoma"/>
            <family val="2"/>
          </rPr>
          <t xml:space="preserve">
nothing to report</t>
        </r>
      </text>
    </comment>
    <comment ref="D51" authorId="0" shapeId="0" xr:uid="{98553441-76AC-407C-94DE-8F31AC4AE342}">
      <text>
        <r>
          <rPr>
            <b/>
            <sz val="9"/>
            <color indexed="81"/>
            <rFont val="Tahoma"/>
            <family val="2"/>
          </rPr>
          <t>Linda Vess:</t>
        </r>
        <r>
          <rPr>
            <sz val="9"/>
            <color indexed="81"/>
            <rFont val="Tahoma"/>
            <family val="2"/>
          </rPr>
          <t xml:space="preserve">
nothing to report</t>
        </r>
      </text>
    </comment>
    <comment ref="E51" authorId="0" shapeId="0" xr:uid="{9652D34C-3F67-459B-8221-1956BDBED5F5}">
      <text>
        <r>
          <rPr>
            <b/>
            <sz val="9"/>
            <color indexed="81"/>
            <rFont val="Tahoma"/>
            <family val="2"/>
          </rPr>
          <t>Linda Vess:</t>
        </r>
        <r>
          <rPr>
            <sz val="9"/>
            <color indexed="81"/>
            <rFont val="Tahoma"/>
            <family val="2"/>
          </rPr>
          <t xml:space="preserve">
nothing to report</t>
        </r>
      </text>
    </comment>
    <comment ref="F51" authorId="0" shapeId="0" xr:uid="{4FD9E878-F615-41AA-B989-8B7D5D32EFC9}">
      <text>
        <r>
          <rPr>
            <b/>
            <sz val="9"/>
            <color indexed="81"/>
            <rFont val="Tahoma"/>
            <family val="2"/>
          </rPr>
          <t>Linda Vess:</t>
        </r>
        <r>
          <rPr>
            <sz val="9"/>
            <color indexed="81"/>
            <rFont val="Tahoma"/>
            <family val="2"/>
          </rPr>
          <t xml:space="preserve">
nothing to report</t>
        </r>
      </text>
    </comment>
    <comment ref="G51" authorId="0" shapeId="0" xr:uid="{E7B38600-B903-4256-A03E-350F66BF2E23}">
      <text>
        <r>
          <rPr>
            <b/>
            <sz val="9"/>
            <color indexed="81"/>
            <rFont val="Tahoma"/>
            <family val="2"/>
          </rPr>
          <t>Linda Vess:</t>
        </r>
        <r>
          <rPr>
            <sz val="9"/>
            <color indexed="81"/>
            <rFont val="Tahoma"/>
            <family val="2"/>
          </rPr>
          <t xml:space="preserve">
nothing to report</t>
        </r>
      </text>
    </comment>
    <comment ref="H51" authorId="0" shapeId="0" xr:uid="{2EA542F4-1F23-476B-93FC-5DE2549696DC}">
      <text>
        <r>
          <rPr>
            <b/>
            <sz val="9"/>
            <color indexed="81"/>
            <rFont val="Tahoma"/>
            <family val="2"/>
          </rPr>
          <t>Linda Vess:</t>
        </r>
        <r>
          <rPr>
            <sz val="9"/>
            <color indexed="81"/>
            <rFont val="Tahoma"/>
            <family val="2"/>
          </rPr>
          <t xml:space="preserve">
nothing to report</t>
        </r>
      </text>
    </comment>
    <comment ref="I51" authorId="0" shapeId="0" xr:uid="{F6964E16-D2E1-401D-A52D-393FC8328B66}">
      <text>
        <r>
          <rPr>
            <b/>
            <sz val="9"/>
            <color indexed="81"/>
            <rFont val="Tahoma"/>
            <family val="2"/>
          </rPr>
          <t>Linda Vess:</t>
        </r>
        <r>
          <rPr>
            <sz val="9"/>
            <color indexed="81"/>
            <rFont val="Tahoma"/>
            <family val="2"/>
          </rPr>
          <t xml:space="preserve">
nothing to report</t>
        </r>
      </text>
    </comment>
    <comment ref="J51" authorId="0" shapeId="0" xr:uid="{4A96CD3C-4125-43F7-8F1C-33671962C2C7}">
      <text>
        <r>
          <rPr>
            <b/>
            <sz val="9"/>
            <color indexed="81"/>
            <rFont val="Tahoma"/>
            <family val="2"/>
          </rPr>
          <t>Linda Vess:</t>
        </r>
        <r>
          <rPr>
            <sz val="9"/>
            <color indexed="81"/>
            <rFont val="Tahoma"/>
            <family val="2"/>
          </rPr>
          <t xml:space="preserve">
nothing to report</t>
        </r>
      </text>
    </comment>
    <comment ref="K51" authorId="0" shapeId="0" xr:uid="{4B401DFA-F767-4FBC-AF45-5C1B2EA9DF5D}">
      <text>
        <r>
          <rPr>
            <b/>
            <sz val="9"/>
            <color indexed="81"/>
            <rFont val="Tahoma"/>
            <family val="2"/>
          </rPr>
          <t>Linda Vess:</t>
        </r>
        <r>
          <rPr>
            <sz val="9"/>
            <color indexed="81"/>
            <rFont val="Tahoma"/>
            <family val="2"/>
          </rPr>
          <t xml:space="preserve">
nothing to report</t>
        </r>
      </text>
    </comment>
    <comment ref="L51" authorId="0" shapeId="0" xr:uid="{11B79974-C467-4613-96F8-BCFF05BC6DDD}">
      <text>
        <r>
          <rPr>
            <b/>
            <sz val="9"/>
            <color indexed="81"/>
            <rFont val="Tahoma"/>
            <family val="2"/>
          </rPr>
          <t>Linda Vess:</t>
        </r>
        <r>
          <rPr>
            <sz val="9"/>
            <color indexed="81"/>
            <rFont val="Tahoma"/>
            <family val="2"/>
          </rPr>
          <t xml:space="preserve">
nothing to report</t>
        </r>
      </text>
    </comment>
    <comment ref="M51" authorId="0" shapeId="0" xr:uid="{E97EE0ED-94EF-413E-9BA0-48827B30D1CA}">
      <text>
        <r>
          <rPr>
            <b/>
            <sz val="9"/>
            <color indexed="81"/>
            <rFont val="Tahoma"/>
            <family val="2"/>
          </rPr>
          <t>Linda Vess:</t>
        </r>
        <r>
          <rPr>
            <sz val="9"/>
            <color indexed="81"/>
            <rFont val="Tahoma"/>
            <family val="2"/>
          </rPr>
          <t xml:space="preserve">
nothing to report</t>
        </r>
      </text>
    </comment>
    <comment ref="B52" authorId="0" shapeId="0" xr:uid="{A24CE21F-9013-4DD5-B0D8-6D25B6CA6EBF}">
      <text>
        <r>
          <rPr>
            <b/>
            <sz val="9"/>
            <color indexed="81"/>
            <rFont val="Tahoma"/>
            <family val="2"/>
          </rPr>
          <t>Linda Vess:</t>
        </r>
        <r>
          <rPr>
            <sz val="9"/>
            <color indexed="81"/>
            <rFont val="Tahoma"/>
            <family val="2"/>
          </rPr>
          <t xml:space="preserve">
nothing to report</t>
        </r>
      </text>
    </comment>
    <comment ref="C52" authorId="0" shapeId="0" xr:uid="{FD97978F-B6D1-47BC-8110-8B1A0BAF945E}">
      <text>
        <r>
          <rPr>
            <b/>
            <sz val="9"/>
            <color indexed="81"/>
            <rFont val="Tahoma"/>
            <family val="2"/>
          </rPr>
          <t>Linda Vess:</t>
        </r>
        <r>
          <rPr>
            <sz val="9"/>
            <color indexed="81"/>
            <rFont val="Tahoma"/>
            <family val="2"/>
          </rPr>
          <t xml:space="preserve">
nothing to report</t>
        </r>
      </text>
    </comment>
    <comment ref="D52" authorId="0" shapeId="0" xr:uid="{3C680EBC-34B1-4583-9992-8BADBE6BC857}">
      <text>
        <r>
          <rPr>
            <b/>
            <sz val="9"/>
            <color indexed="81"/>
            <rFont val="Tahoma"/>
            <family val="2"/>
          </rPr>
          <t>Linda Vess:</t>
        </r>
        <r>
          <rPr>
            <sz val="9"/>
            <color indexed="81"/>
            <rFont val="Tahoma"/>
            <family val="2"/>
          </rPr>
          <t xml:space="preserve">
nothing to report</t>
        </r>
      </text>
    </comment>
    <comment ref="E52" authorId="0" shapeId="0" xr:uid="{31A1D00F-97D9-4B4E-8128-703714DF91AA}">
      <text>
        <r>
          <rPr>
            <b/>
            <sz val="9"/>
            <color indexed="81"/>
            <rFont val="Tahoma"/>
            <family val="2"/>
          </rPr>
          <t>Linda Vess:</t>
        </r>
        <r>
          <rPr>
            <sz val="9"/>
            <color indexed="81"/>
            <rFont val="Tahoma"/>
            <family val="2"/>
          </rPr>
          <t xml:space="preserve">
nothing to report</t>
        </r>
      </text>
    </comment>
    <comment ref="F52" authorId="0" shapeId="0" xr:uid="{48FDD353-7D2E-4AE9-9F33-32CF53530F19}">
      <text>
        <r>
          <rPr>
            <b/>
            <sz val="9"/>
            <color indexed="81"/>
            <rFont val="Tahoma"/>
            <family val="2"/>
          </rPr>
          <t>Linda Vess:</t>
        </r>
        <r>
          <rPr>
            <sz val="9"/>
            <color indexed="81"/>
            <rFont val="Tahoma"/>
            <family val="2"/>
          </rPr>
          <t xml:space="preserve">
nothing to report</t>
        </r>
      </text>
    </comment>
    <comment ref="G52" authorId="0" shapeId="0" xr:uid="{81CC2969-7E4C-4788-80C5-C2BD161575D8}">
      <text>
        <r>
          <rPr>
            <b/>
            <sz val="9"/>
            <color indexed="81"/>
            <rFont val="Tahoma"/>
            <family val="2"/>
          </rPr>
          <t>Linda Vess:</t>
        </r>
        <r>
          <rPr>
            <sz val="9"/>
            <color indexed="81"/>
            <rFont val="Tahoma"/>
            <family val="2"/>
          </rPr>
          <t xml:space="preserve">
nothing to report</t>
        </r>
      </text>
    </comment>
    <comment ref="H52" authorId="0" shapeId="0" xr:uid="{7E726B55-76DE-40A1-9700-38DC738D916F}">
      <text>
        <r>
          <rPr>
            <b/>
            <sz val="9"/>
            <color indexed="81"/>
            <rFont val="Tahoma"/>
            <family val="2"/>
          </rPr>
          <t>Linda Vess:</t>
        </r>
        <r>
          <rPr>
            <sz val="9"/>
            <color indexed="81"/>
            <rFont val="Tahoma"/>
            <family val="2"/>
          </rPr>
          <t xml:space="preserve">
nothing to report</t>
        </r>
      </text>
    </comment>
    <comment ref="I52" authorId="0" shapeId="0" xr:uid="{B74BFB66-EAED-42FB-AEE3-378BFBE00335}">
      <text>
        <r>
          <rPr>
            <b/>
            <sz val="9"/>
            <color indexed="81"/>
            <rFont val="Tahoma"/>
            <family val="2"/>
          </rPr>
          <t>Linda Vess:</t>
        </r>
        <r>
          <rPr>
            <sz val="9"/>
            <color indexed="81"/>
            <rFont val="Tahoma"/>
            <family val="2"/>
          </rPr>
          <t xml:space="preserve">
nothing to report</t>
        </r>
      </text>
    </comment>
    <comment ref="J52" authorId="0" shapeId="0" xr:uid="{04A7687D-7900-4BDF-AB42-2EB8CB53BEBD}">
      <text>
        <r>
          <rPr>
            <b/>
            <sz val="9"/>
            <color indexed="81"/>
            <rFont val="Tahoma"/>
            <family val="2"/>
          </rPr>
          <t>Linda Vess:</t>
        </r>
        <r>
          <rPr>
            <sz val="9"/>
            <color indexed="81"/>
            <rFont val="Tahoma"/>
            <family val="2"/>
          </rPr>
          <t xml:space="preserve">
nothing to report</t>
        </r>
      </text>
    </comment>
    <comment ref="K52" authorId="0" shapeId="0" xr:uid="{0FC3E3A1-F912-465F-86A4-D4761C8A21AB}">
      <text>
        <r>
          <rPr>
            <b/>
            <sz val="9"/>
            <color indexed="81"/>
            <rFont val="Tahoma"/>
            <family val="2"/>
          </rPr>
          <t>Linda Vess:</t>
        </r>
        <r>
          <rPr>
            <sz val="9"/>
            <color indexed="81"/>
            <rFont val="Tahoma"/>
            <family val="2"/>
          </rPr>
          <t xml:space="preserve">
nothing to report</t>
        </r>
      </text>
    </comment>
    <comment ref="L52" authorId="0" shapeId="0" xr:uid="{CE5D9510-A7E9-4C5E-ABA8-3350CA67088C}">
      <text>
        <r>
          <rPr>
            <b/>
            <sz val="9"/>
            <color indexed="81"/>
            <rFont val="Tahoma"/>
            <family val="2"/>
          </rPr>
          <t>Linda Vess:</t>
        </r>
        <r>
          <rPr>
            <sz val="9"/>
            <color indexed="81"/>
            <rFont val="Tahoma"/>
            <family val="2"/>
          </rPr>
          <t xml:space="preserve">
nothing to report</t>
        </r>
      </text>
    </comment>
    <comment ref="M52" authorId="0" shapeId="0" xr:uid="{9767C73F-8BF2-46C9-AD78-A9CBDD1D8D3D}">
      <text>
        <r>
          <rPr>
            <b/>
            <sz val="9"/>
            <color indexed="81"/>
            <rFont val="Tahoma"/>
            <family val="2"/>
          </rPr>
          <t>Linda Vess:</t>
        </r>
        <r>
          <rPr>
            <sz val="9"/>
            <color indexed="81"/>
            <rFont val="Tahoma"/>
            <family val="2"/>
          </rPr>
          <t xml:space="preserve">
nothing to report</t>
        </r>
      </text>
    </comment>
    <comment ref="B61" authorId="0" shapeId="0" xr:uid="{52D48BA8-F4E7-4461-B9C6-37AA933C43B6}">
      <text>
        <r>
          <rPr>
            <b/>
            <sz val="9"/>
            <color indexed="81"/>
            <rFont val="Tahoma"/>
            <family val="2"/>
          </rPr>
          <t>Linda Vess:</t>
        </r>
        <r>
          <rPr>
            <sz val="9"/>
            <color indexed="81"/>
            <rFont val="Tahoma"/>
            <family val="2"/>
          </rPr>
          <t xml:space="preserve">
nothing to report</t>
        </r>
      </text>
    </comment>
    <comment ref="C61" authorId="0" shapeId="0" xr:uid="{89235551-F69C-458B-B82D-270F4B9D58CB}">
      <text>
        <r>
          <rPr>
            <b/>
            <sz val="9"/>
            <color indexed="81"/>
            <rFont val="Tahoma"/>
            <family val="2"/>
          </rPr>
          <t>Linda Vess:</t>
        </r>
        <r>
          <rPr>
            <sz val="9"/>
            <color indexed="81"/>
            <rFont val="Tahoma"/>
            <family val="2"/>
          </rPr>
          <t xml:space="preserve">
nothing to report</t>
        </r>
      </text>
    </comment>
    <comment ref="D61" authorId="0" shapeId="0" xr:uid="{532D2EF9-CDDB-46EB-AF25-4DBF92650B03}">
      <text>
        <r>
          <rPr>
            <b/>
            <sz val="9"/>
            <color indexed="81"/>
            <rFont val="Tahoma"/>
            <family val="2"/>
          </rPr>
          <t>Linda Vess:</t>
        </r>
        <r>
          <rPr>
            <sz val="9"/>
            <color indexed="81"/>
            <rFont val="Tahoma"/>
            <family val="2"/>
          </rPr>
          <t xml:space="preserve">
nothing to report</t>
        </r>
      </text>
    </comment>
    <comment ref="E61" authorId="0" shapeId="0" xr:uid="{C68764DE-2104-48BB-A8ED-3C0E85A32FAD}">
      <text>
        <r>
          <rPr>
            <b/>
            <sz val="9"/>
            <color indexed="81"/>
            <rFont val="Tahoma"/>
            <family val="2"/>
          </rPr>
          <t>Linda Vess:</t>
        </r>
        <r>
          <rPr>
            <sz val="9"/>
            <color indexed="81"/>
            <rFont val="Tahoma"/>
            <family val="2"/>
          </rPr>
          <t xml:space="preserve">
nothing to report</t>
        </r>
      </text>
    </comment>
    <comment ref="F61" authorId="0" shapeId="0" xr:uid="{85DD83E4-AC50-47DD-896E-2DF03FA22B01}">
      <text>
        <r>
          <rPr>
            <b/>
            <sz val="9"/>
            <color indexed="81"/>
            <rFont val="Tahoma"/>
            <family val="2"/>
          </rPr>
          <t>Linda Vess:</t>
        </r>
        <r>
          <rPr>
            <sz val="9"/>
            <color indexed="81"/>
            <rFont val="Tahoma"/>
            <family val="2"/>
          </rPr>
          <t xml:space="preserve">
nothing to report</t>
        </r>
      </text>
    </comment>
    <comment ref="G61" authorId="0" shapeId="0" xr:uid="{3AA16ACF-BAF0-4FDA-94E3-AFCC718407FF}">
      <text>
        <r>
          <rPr>
            <b/>
            <sz val="9"/>
            <color indexed="81"/>
            <rFont val="Tahoma"/>
            <family val="2"/>
          </rPr>
          <t>Linda Vess:</t>
        </r>
        <r>
          <rPr>
            <sz val="9"/>
            <color indexed="81"/>
            <rFont val="Tahoma"/>
            <family val="2"/>
          </rPr>
          <t xml:space="preserve">
nothing to report</t>
        </r>
      </text>
    </comment>
    <comment ref="H61" authorId="0" shapeId="0" xr:uid="{986CDB2D-7697-4D7F-8C10-1D66C17ADAF7}">
      <text>
        <r>
          <rPr>
            <b/>
            <sz val="9"/>
            <color indexed="81"/>
            <rFont val="Tahoma"/>
            <family val="2"/>
          </rPr>
          <t>Linda Vess:</t>
        </r>
        <r>
          <rPr>
            <sz val="9"/>
            <color indexed="81"/>
            <rFont val="Tahoma"/>
            <family val="2"/>
          </rPr>
          <t xml:space="preserve">
nothing to report</t>
        </r>
      </text>
    </comment>
    <comment ref="I61" authorId="0" shapeId="0" xr:uid="{D945B7AB-DC55-4A8A-878F-0303D1EB4D87}">
      <text>
        <r>
          <rPr>
            <b/>
            <sz val="9"/>
            <color indexed="81"/>
            <rFont val="Tahoma"/>
            <family val="2"/>
          </rPr>
          <t>Linda Vess:</t>
        </r>
        <r>
          <rPr>
            <sz val="9"/>
            <color indexed="81"/>
            <rFont val="Tahoma"/>
            <family val="2"/>
          </rPr>
          <t xml:space="preserve">
nothing to report</t>
        </r>
      </text>
    </comment>
    <comment ref="J61" authorId="0" shapeId="0" xr:uid="{2B88CC8C-FDA5-40D4-8C2F-F6AC78EB84B8}">
      <text>
        <r>
          <rPr>
            <b/>
            <sz val="9"/>
            <color indexed="81"/>
            <rFont val="Tahoma"/>
            <family val="2"/>
          </rPr>
          <t>Linda Vess:</t>
        </r>
        <r>
          <rPr>
            <sz val="9"/>
            <color indexed="81"/>
            <rFont val="Tahoma"/>
            <family val="2"/>
          </rPr>
          <t xml:space="preserve">
nothing to report</t>
        </r>
      </text>
    </comment>
    <comment ref="K61" authorId="0" shapeId="0" xr:uid="{D2AC0A57-B339-4EF7-A669-283F5B599F4D}">
      <text>
        <r>
          <rPr>
            <b/>
            <sz val="9"/>
            <color indexed="81"/>
            <rFont val="Tahoma"/>
            <family val="2"/>
          </rPr>
          <t>Linda Vess:</t>
        </r>
        <r>
          <rPr>
            <sz val="9"/>
            <color indexed="81"/>
            <rFont val="Tahoma"/>
            <family val="2"/>
          </rPr>
          <t xml:space="preserve">
nothing to report</t>
        </r>
      </text>
    </comment>
    <comment ref="L61" authorId="0" shapeId="0" xr:uid="{B5799CD2-8DE5-4775-8105-D98397F9228C}">
      <text>
        <r>
          <rPr>
            <b/>
            <sz val="9"/>
            <color indexed="81"/>
            <rFont val="Tahoma"/>
            <family val="2"/>
          </rPr>
          <t>Linda Vess:</t>
        </r>
        <r>
          <rPr>
            <sz val="9"/>
            <color indexed="81"/>
            <rFont val="Tahoma"/>
            <family val="2"/>
          </rPr>
          <t xml:space="preserve">
nothing to report</t>
        </r>
      </text>
    </comment>
    <comment ref="M61" authorId="0" shapeId="0" xr:uid="{F88CA763-BFA9-4D17-8AE4-F2D323CFECA7}">
      <text>
        <r>
          <rPr>
            <b/>
            <sz val="9"/>
            <color indexed="81"/>
            <rFont val="Tahoma"/>
            <family val="2"/>
          </rPr>
          <t>Linda Vess:</t>
        </r>
        <r>
          <rPr>
            <sz val="9"/>
            <color indexed="81"/>
            <rFont val="Tahoma"/>
            <family val="2"/>
          </rPr>
          <t xml:space="preserve">
nothing to report</t>
        </r>
      </text>
    </comment>
    <comment ref="B62" authorId="0" shapeId="0" xr:uid="{2EAA575A-D558-4680-9800-0BA50682B008}">
      <text>
        <r>
          <rPr>
            <b/>
            <sz val="9"/>
            <color indexed="81"/>
            <rFont val="Tahoma"/>
            <family val="2"/>
          </rPr>
          <t>Linda Vess:</t>
        </r>
        <r>
          <rPr>
            <sz val="9"/>
            <color indexed="81"/>
            <rFont val="Tahoma"/>
            <family val="2"/>
          </rPr>
          <t xml:space="preserve">
nothing to report</t>
        </r>
      </text>
    </comment>
    <comment ref="C62" authorId="0" shapeId="0" xr:uid="{CC7FB3B9-D29B-4990-A479-EAA852DD6287}">
      <text>
        <r>
          <rPr>
            <b/>
            <sz val="9"/>
            <color indexed="81"/>
            <rFont val="Tahoma"/>
            <family val="2"/>
          </rPr>
          <t>Linda Vess:</t>
        </r>
        <r>
          <rPr>
            <sz val="9"/>
            <color indexed="81"/>
            <rFont val="Tahoma"/>
            <family val="2"/>
          </rPr>
          <t xml:space="preserve">
nothing to report</t>
        </r>
      </text>
    </comment>
    <comment ref="D62" authorId="0" shapeId="0" xr:uid="{B1DDB4CB-3149-4633-96D6-737C0CDA355C}">
      <text>
        <r>
          <rPr>
            <b/>
            <sz val="9"/>
            <color indexed="81"/>
            <rFont val="Tahoma"/>
            <family val="2"/>
          </rPr>
          <t>Linda Vess:</t>
        </r>
        <r>
          <rPr>
            <sz val="9"/>
            <color indexed="81"/>
            <rFont val="Tahoma"/>
            <family val="2"/>
          </rPr>
          <t xml:space="preserve">
nothing to report</t>
        </r>
      </text>
    </comment>
    <comment ref="E62" authorId="0" shapeId="0" xr:uid="{AE4FF42C-74A6-4132-AE08-6737725F45F3}">
      <text>
        <r>
          <rPr>
            <b/>
            <sz val="9"/>
            <color indexed="81"/>
            <rFont val="Tahoma"/>
            <family val="2"/>
          </rPr>
          <t>Linda Vess:</t>
        </r>
        <r>
          <rPr>
            <sz val="9"/>
            <color indexed="81"/>
            <rFont val="Tahoma"/>
            <family val="2"/>
          </rPr>
          <t xml:space="preserve">
nothing to report</t>
        </r>
      </text>
    </comment>
    <comment ref="F62" authorId="0" shapeId="0" xr:uid="{A4A8896A-2C73-45D7-8822-7B5B8BC14067}">
      <text>
        <r>
          <rPr>
            <b/>
            <sz val="9"/>
            <color indexed="81"/>
            <rFont val="Tahoma"/>
            <family val="2"/>
          </rPr>
          <t>Linda Vess:</t>
        </r>
        <r>
          <rPr>
            <sz val="9"/>
            <color indexed="81"/>
            <rFont val="Tahoma"/>
            <family val="2"/>
          </rPr>
          <t xml:space="preserve">
nothing to report</t>
        </r>
      </text>
    </comment>
    <comment ref="G62" authorId="0" shapeId="0" xr:uid="{A333F18C-5220-422C-A03B-7399A13E935A}">
      <text>
        <r>
          <rPr>
            <b/>
            <sz val="9"/>
            <color indexed="81"/>
            <rFont val="Tahoma"/>
            <family val="2"/>
          </rPr>
          <t>Linda Vess:</t>
        </r>
        <r>
          <rPr>
            <sz val="9"/>
            <color indexed="81"/>
            <rFont val="Tahoma"/>
            <family val="2"/>
          </rPr>
          <t xml:space="preserve">
nothing to report</t>
        </r>
      </text>
    </comment>
    <comment ref="H62" authorId="0" shapeId="0" xr:uid="{C5F64F65-8492-4B5D-9D2F-CE18CE009692}">
      <text>
        <r>
          <rPr>
            <b/>
            <sz val="9"/>
            <color indexed="81"/>
            <rFont val="Tahoma"/>
            <family val="2"/>
          </rPr>
          <t>Linda Vess:</t>
        </r>
        <r>
          <rPr>
            <sz val="9"/>
            <color indexed="81"/>
            <rFont val="Tahoma"/>
            <family val="2"/>
          </rPr>
          <t xml:space="preserve">
nothing to report</t>
        </r>
      </text>
    </comment>
    <comment ref="I62" authorId="0" shapeId="0" xr:uid="{6A559E74-2E68-4923-816E-030DA98FBF11}">
      <text>
        <r>
          <rPr>
            <b/>
            <sz val="9"/>
            <color indexed="81"/>
            <rFont val="Tahoma"/>
            <family val="2"/>
          </rPr>
          <t>Linda Vess:</t>
        </r>
        <r>
          <rPr>
            <sz val="9"/>
            <color indexed="81"/>
            <rFont val="Tahoma"/>
            <family val="2"/>
          </rPr>
          <t xml:space="preserve">
nothing to report</t>
        </r>
      </text>
    </comment>
    <comment ref="J62" authorId="0" shapeId="0" xr:uid="{2D514AD7-C4EE-4F37-804C-65A86616F764}">
      <text>
        <r>
          <rPr>
            <b/>
            <sz val="9"/>
            <color indexed="81"/>
            <rFont val="Tahoma"/>
            <family val="2"/>
          </rPr>
          <t>Linda Vess:</t>
        </r>
        <r>
          <rPr>
            <sz val="9"/>
            <color indexed="81"/>
            <rFont val="Tahoma"/>
            <family val="2"/>
          </rPr>
          <t xml:space="preserve">
nothing to report</t>
        </r>
      </text>
    </comment>
    <comment ref="K62" authorId="0" shapeId="0" xr:uid="{5E5CBCCF-5531-41E1-B876-75E315A4361D}">
      <text>
        <r>
          <rPr>
            <b/>
            <sz val="9"/>
            <color indexed="81"/>
            <rFont val="Tahoma"/>
            <family val="2"/>
          </rPr>
          <t>Linda Vess:</t>
        </r>
        <r>
          <rPr>
            <sz val="9"/>
            <color indexed="81"/>
            <rFont val="Tahoma"/>
            <family val="2"/>
          </rPr>
          <t xml:space="preserve">
nothing to report</t>
        </r>
      </text>
    </comment>
    <comment ref="L62" authorId="0" shapeId="0" xr:uid="{FBF293E4-5925-435E-97A1-63958B04DE55}">
      <text>
        <r>
          <rPr>
            <b/>
            <sz val="9"/>
            <color indexed="81"/>
            <rFont val="Tahoma"/>
            <family val="2"/>
          </rPr>
          <t>Linda Vess:</t>
        </r>
        <r>
          <rPr>
            <sz val="9"/>
            <color indexed="81"/>
            <rFont val="Tahoma"/>
            <family val="2"/>
          </rPr>
          <t xml:space="preserve">
nothing to report</t>
        </r>
      </text>
    </comment>
    <comment ref="M62" authorId="0" shapeId="0" xr:uid="{98298213-2233-4AD4-BB2E-AC5A4C8B16C3}">
      <text>
        <r>
          <rPr>
            <b/>
            <sz val="9"/>
            <color indexed="81"/>
            <rFont val="Tahoma"/>
            <family val="2"/>
          </rPr>
          <t>Linda Vess:</t>
        </r>
        <r>
          <rPr>
            <sz val="9"/>
            <color indexed="81"/>
            <rFont val="Tahoma"/>
            <family val="2"/>
          </rPr>
          <t xml:space="preserve">
nothing to report</t>
        </r>
      </text>
    </comment>
    <comment ref="B63" authorId="0" shapeId="0" xr:uid="{9BE17DE2-8B86-49DE-AD64-55E5DCA7EEAE}">
      <text>
        <r>
          <rPr>
            <b/>
            <sz val="9"/>
            <color indexed="81"/>
            <rFont val="Tahoma"/>
            <family val="2"/>
          </rPr>
          <t>Linda Vess:</t>
        </r>
        <r>
          <rPr>
            <sz val="9"/>
            <color indexed="81"/>
            <rFont val="Tahoma"/>
            <family val="2"/>
          </rPr>
          <t xml:space="preserve">
nothing to report</t>
        </r>
      </text>
    </comment>
    <comment ref="C63" authorId="0" shapeId="0" xr:uid="{2E69B4CB-79D2-468D-A550-8AC590CB759C}">
      <text>
        <r>
          <rPr>
            <b/>
            <sz val="9"/>
            <color indexed="81"/>
            <rFont val="Tahoma"/>
            <family val="2"/>
          </rPr>
          <t>Linda Vess:</t>
        </r>
        <r>
          <rPr>
            <sz val="9"/>
            <color indexed="81"/>
            <rFont val="Tahoma"/>
            <family val="2"/>
          </rPr>
          <t xml:space="preserve">
nothing to report</t>
        </r>
      </text>
    </comment>
    <comment ref="D63" authorId="0" shapeId="0" xr:uid="{41C73FA2-FA94-487C-B430-39B31163107B}">
      <text>
        <r>
          <rPr>
            <b/>
            <sz val="9"/>
            <color indexed="81"/>
            <rFont val="Tahoma"/>
            <family val="2"/>
          </rPr>
          <t>Linda Vess:</t>
        </r>
        <r>
          <rPr>
            <sz val="9"/>
            <color indexed="81"/>
            <rFont val="Tahoma"/>
            <family val="2"/>
          </rPr>
          <t xml:space="preserve">
nothing to report</t>
        </r>
      </text>
    </comment>
    <comment ref="E63" authorId="0" shapeId="0" xr:uid="{9A6926CE-A3EF-4E85-9E08-465D24EE3844}">
      <text>
        <r>
          <rPr>
            <b/>
            <sz val="9"/>
            <color indexed="81"/>
            <rFont val="Tahoma"/>
            <family val="2"/>
          </rPr>
          <t>Linda Vess:</t>
        </r>
        <r>
          <rPr>
            <sz val="9"/>
            <color indexed="81"/>
            <rFont val="Tahoma"/>
            <family val="2"/>
          </rPr>
          <t xml:space="preserve">
nothing to report</t>
        </r>
      </text>
    </comment>
    <comment ref="F63" authorId="0" shapeId="0" xr:uid="{2DB0AFEA-1946-4EDB-B914-E418A6E3E269}">
      <text>
        <r>
          <rPr>
            <b/>
            <sz val="9"/>
            <color indexed="81"/>
            <rFont val="Tahoma"/>
            <family val="2"/>
          </rPr>
          <t>Linda Vess:</t>
        </r>
        <r>
          <rPr>
            <sz val="9"/>
            <color indexed="81"/>
            <rFont val="Tahoma"/>
            <family val="2"/>
          </rPr>
          <t xml:space="preserve">
nothing to report</t>
        </r>
      </text>
    </comment>
    <comment ref="G63" authorId="0" shapeId="0" xr:uid="{C9468121-AB65-4173-A6AF-9700EE11C02A}">
      <text>
        <r>
          <rPr>
            <b/>
            <sz val="9"/>
            <color indexed="81"/>
            <rFont val="Tahoma"/>
            <family val="2"/>
          </rPr>
          <t>Linda Vess:</t>
        </r>
        <r>
          <rPr>
            <sz val="9"/>
            <color indexed="81"/>
            <rFont val="Tahoma"/>
            <family val="2"/>
          </rPr>
          <t xml:space="preserve">
nothing to report</t>
        </r>
      </text>
    </comment>
    <comment ref="H63" authorId="0" shapeId="0" xr:uid="{1A64A26C-F619-4965-8188-E685BDA122FD}">
      <text>
        <r>
          <rPr>
            <b/>
            <sz val="9"/>
            <color indexed="81"/>
            <rFont val="Tahoma"/>
            <family val="2"/>
          </rPr>
          <t>Linda Vess:</t>
        </r>
        <r>
          <rPr>
            <sz val="9"/>
            <color indexed="81"/>
            <rFont val="Tahoma"/>
            <family val="2"/>
          </rPr>
          <t xml:space="preserve">
nothing to report</t>
        </r>
      </text>
    </comment>
    <comment ref="I63" authorId="0" shapeId="0" xr:uid="{950212D1-6450-4689-B563-8E3A784A0CE8}">
      <text>
        <r>
          <rPr>
            <b/>
            <sz val="9"/>
            <color indexed="81"/>
            <rFont val="Tahoma"/>
            <family val="2"/>
          </rPr>
          <t>Linda Vess:</t>
        </r>
        <r>
          <rPr>
            <sz val="9"/>
            <color indexed="81"/>
            <rFont val="Tahoma"/>
            <family val="2"/>
          </rPr>
          <t xml:space="preserve">
nothing to report</t>
        </r>
      </text>
    </comment>
    <comment ref="J63" authorId="0" shapeId="0" xr:uid="{C0DB633D-7443-47D8-B7A7-6C955546E6F9}">
      <text>
        <r>
          <rPr>
            <b/>
            <sz val="9"/>
            <color indexed="81"/>
            <rFont val="Tahoma"/>
            <family val="2"/>
          </rPr>
          <t>Linda Vess:</t>
        </r>
        <r>
          <rPr>
            <sz val="9"/>
            <color indexed="81"/>
            <rFont val="Tahoma"/>
            <family val="2"/>
          </rPr>
          <t xml:space="preserve">
nothing to report</t>
        </r>
      </text>
    </comment>
    <comment ref="K63" authorId="0" shapeId="0" xr:uid="{EC9D343D-68B3-4948-BF7C-2176594B010B}">
      <text>
        <r>
          <rPr>
            <b/>
            <sz val="9"/>
            <color indexed="81"/>
            <rFont val="Tahoma"/>
            <family val="2"/>
          </rPr>
          <t>Linda Vess:</t>
        </r>
        <r>
          <rPr>
            <sz val="9"/>
            <color indexed="81"/>
            <rFont val="Tahoma"/>
            <family val="2"/>
          </rPr>
          <t xml:space="preserve">
nothing to report</t>
        </r>
      </text>
    </comment>
    <comment ref="L63" authorId="0" shapeId="0" xr:uid="{7E1DAC7A-02C1-49FD-AB10-348B44D65E0F}">
      <text>
        <r>
          <rPr>
            <b/>
            <sz val="9"/>
            <color indexed="81"/>
            <rFont val="Tahoma"/>
            <family val="2"/>
          </rPr>
          <t>Linda Vess:</t>
        </r>
        <r>
          <rPr>
            <sz val="9"/>
            <color indexed="81"/>
            <rFont val="Tahoma"/>
            <family val="2"/>
          </rPr>
          <t xml:space="preserve">
nothing to report</t>
        </r>
      </text>
    </comment>
    <comment ref="M63" authorId="0" shapeId="0" xr:uid="{9DA47DF6-0D1F-4236-82B4-3B049ACF1DFF}">
      <text>
        <r>
          <rPr>
            <b/>
            <sz val="9"/>
            <color indexed="81"/>
            <rFont val="Tahoma"/>
            <family val="2"/>
          </rPr>
          <t>Linda Vess:</t>
        </r>
        <r>
          <rPr>
            <sz val="9"/>
            <color indexed="81"/>
            <rFont val="Tahoma"/>
            <family val="2"/>
          </rPr>
          <t xml:space="preserve">
nothing to report</t>
        </r>
      </text>
    </comment>
    <comment ref="B72" authorId="0" shapeId="0" xr:uid="{5A0924BA-D13C-4CAB-8E72-5BC31FFE62A6}">
      <text>
        <r>
          <rPr>
            <b/>
            <sz val="9"/>
            <color indexed="81"/>
            <rFont val="Tahoma"/>
            <family val="2"/>
          </rPr>
          <t>Linda Vess:</t>
        </r>
        <r>
          <rPr>
            <sz val="9"/>
            <color indexed="81"/>
            <rFont val="Tahoma"/>
            <family val="2"/>
          </rPr>
          <t xml:space="preserve">
nothing to report</t>
        </r>
      </text>
    </comment>
    <comment ref="C72" authorId="0" shapeId="0" xr:uid="{E8FB7BED-06C2-477A-B790-76BF6572440B}">
      <text>
        <r>
          <rPr>
            <b/>
            <sz val="9"/>
            <color indexed="81"/>
            <rFont val="Tahoma"/>
            <family val="2"/>
          </rPr>
          <t>Linda Vess:</t>
        </r>
        <r>
          <rPr>
            <sz val="9"/>
            <color indexed="81"/>
            <rFont val="Tahoma"/>
            <family val="2"/>
          </rPr>
          <t xml:space="preserve">
nothing to report</t>
        </r>
      </text>
    </comment>
    <comment ref="D72" authorId="0" shapeId="0" xr:uid="{E321F41F-1C36-4A02-8192-FF461639C40A}">
      <text>
        <r>
          <rPr>
            <b/>
            <sz val="9"/>
            <color indexed="81"/>
            <rFont val="Tahoma"/>
            <family val="2"/>
          </rPr>
          <t>Linda Vess:</t>
        </r>
        <r>
          <rPr>
            <sz val="9"/>
            <color indexed="81"/>
            <rFont val="Tahoma"/>
            <family val="2"/>
          </rPr>
          <t xml:space="preserve">
nothing to report</t>
        </r>
      </text>
    </comment>
    <comment ref="E72" authorId="0" shapeId="0" xr:uid="{3A82A72B-A077-4A7F-9122-9C0552EC0DB4}">
      <text>
        <r>
          <rPr>
            <b/>
            <sz val="9"/>
            <color indexed="81"/>
            <rFont val="Tahoma"/>
            <family val="2"/>
          </rPr>
          <t>Linda Vess:</t>
        </r>
        <r>
          <rPr>
            <sz val="9"/>
            <color indexed="81"/>
            <rFont val="Tahoma"/>
            <family val="2"/>
          </rPr>
          <t xml:space="preserve">
nothing to report</t>
        </r>
      </text>
    </comment>
    <comment ref="F72" authorId="0" shapeId="0" xr:uid="{DE59B915-D48C-4728-BB7E-427F5411A959}">
      <text>
        <r>
          <rPr>
            <b/>
            <sz val="9"/>
            <color indexed="81"/>
            <rFont val="Tahoma"/>
            <family val="2"/>
          </rPr>
          <t>Linda Vess:</t>
        </r>
        <r>
          <rPr>
            <sz val="9"/>
            <color indexed="81"/>
            <rFont val="Tahoma"/>
            <family val="2"/>
          </rPr>
          <t xml:space="preserve">
nothing to report</t>
        </r>
      </text>
    </comment>
    <comment ref="G72" authorId="0" shapeId="0" xr:uid="{D9C9FB69-8866-464E-AEF6-2DD12324F230}">
      <text>
        <r>
          <rPr>
            <b/>
            <sz val="9"/>
            <color indexed="81"/>
            <rFont val="Tahoma"/>
            <family val="2"/>
          </rPr>
          <t>Linda Vess:</t>
        </r>
        <r>
          <rPr>
            <sz val="9"/>
            <color indexed="81"/>
            <rFont val="Tahoma"/>
            <family val="2"/>
          </rPr>
          <t xml:space="preserve">
nothing to report</t>
        </r>
      </text>
    </comment>
    <comment ref="H72" authorId="0" shapeId="0" xr:uid="{9779C493-E4A6-4BC6-BA3E-D2A30ED8E561}">
      <text>
        <r>
          <rPr>
            <b/>
            <sz val="9"/>
            <color indexed="81"/>
            <rFont val="Tahoma"/>
            <family val="2"/>
          </rPr>
          <t>Linda Vess:</t>
        </r>
        <r>
          <rPr>
            <sz val="9"/>
            <color indexed="81"/>
            <rFont val="Tahoma"/>
            <family val="2"/>
          </rPr>
          <t xml:space="preserve">
nothing to report</t>
        </r>
      </text>
    </comment>
    <comment ref="I72" authorId="0" shapeId="0" xr:uid="{E0984A5A-5A55-4C35-BC74-DAEA03BB19FE}">
      <text>
        <r>
          <rPr>
            <b/>
            <sz val="9"/>
            <color indexed="81"/>
            <rFont val="Tahoma"/>
            <family val="2"/>
          </rPr>
          <t>Linda Vess:</t>
        </r>
        <r>
          <rPr>
            <sz val="9"/>
            <color indexed="81"/>
            <rFont val="Tahoma"/>
            <family val="2"/>
          </rPr>
          <t xml:space="preserve">
nothing to report</t>
        </r>
      </text>
    </comment>
    <comment ref="J72" authorId="0" shapeId="0" xr:uid="{338B56A8-B55F-4DAD-8DE4-F90A7A2AC5D1}">
      <text>
        <r>
          <rPr>
            <b/>
            <sz val="9"/>
            <color indexed="81"/>
            <rFont val="Tahoma"/>
            <family val="2"/>
          </rPr>
          <t>Linda Vess:</t>
        </r>
        <r>
          <rPr>
            <sz val="9"/>
            <color indexed="81"/>
            <rFont val="Tahoma"/>
            <family val="2"/>
          </rPr>
          <t xml:space="preserve">
nothing to report</t>
        </r>
      </text>
    </comment>
    <comment ref="K72" authorId="0" shapeId="0" xr:uid="{3DF11CCD-27C8-4E15-981B-2098444FE2AD}">
      <text>
        <r>
          <rPr>
            <b/>
            <sz val="9"/>
            <color indexed="81"/>
            <rFont val="Tahoma"/>
            <family val="2"/>
          </rPr>
          <t>Linda Vess:</t>
        </r>
        <r>
          <rPr>
            <sz val="9"/>
            <color indexed="81"/>
            <rFont val="Tahoma"/>
            <family val="2"/>
          </rPr>
          <t xml:space="preserve">
nothing to report</t>
        </r>
      </text>
    </comment>
    <comment ref="L72" authorId="0" shapeId="0" xr:uid="{FEC664B7-6D40-4749-94A9-88AEDB392BD8}">
      <text>
        <r>
          <rPr>
            <b/>
            <sz val="9"/>
            <color indexed="81"/>
            <rFont val="Tahoma"/>
            <family val="2"/>
          </rPr>
          <t>Linda Vess:</t>
        </r>
        <r>
          <rPr>
            <sz val="9"/>
            <color indexed="81"/>
            <rFont val="Tahoma"/>
            <family val="2"/>
          </rPr>
          <t xml:space="preserve">
nothing to report</t>
        </r>
      </text>
    </comment>
    <comment ref="M72" authorId="0" shapeId="0" xr:uid="{796BF335-34E5-4FA2-99DA-9128F61A8356}">
      <text>
        <r>
          <rPr>
            <b/>
            <sz val="9"/>
            <color indexed="81"/>
            <rFont val="Tahoma"/>
            <family val="2"/>
          </rPr>
          <t>Linda Vess:</t>
        </r>
        <r>
          <rPr>
            <sz val="9"/>
            <color indexed="81"/>
            <rFont val="Tahoma"/>
            <family val="2"/>
          </rPr>
          <t xml:space="preserve">
nothing to report</t>
        </r>
      </text>
    </comment>
    <comment ref="B73" authorId="0" shapeId="0" xr:uid="{2DE207F8-718E-4D62-A4C3-732566BFFCBB}">
      <text>
        <r>
          <rPr>
            <b/>
            <sz val="9"/>
            <color indexed="81"/>
            <rFont val="Tahoma"/>
            <family val="2"/>
          </rPr>
          <t>Linda Vess:</t>
        </r>
        <r>
          <rPr>
            <sz val="9"/>
            <color indexed="81"/>
            <rFont val="Tahoma"/>
            <family val="2"/>
          </rPr>
          <t xml:space="preserve">
nothing to report</t>
        </r>
      </text>
    </comment>
    <comment ref="C73" authorId="0" shapeId="0" xr:uid="{7A5987FC-727C-4DCE-B9A0-0C34BD2D4A9D}">
      <text>
        <r>
          <rPr>
            <b/>
            <sz val="9"/>
            <color indexed="81"/>
            <rFont val="Tahoma"/>
            <family val="2"/>
          </rPr>
          <t>Linda Vess:</t>
        </r>
        <r>
          <rPr>
            <sz val="9"/>
            <color indexed="81"/>
            <rFont val="Tahoma"/>
            <family val="2"/>
          </rPr>
          <t xml:space="preserve">
nothing to report</t>
        </r>
      </text>
    </comment>
    <comment ref="D73" authorId="0" shapeId="0" xr:uid="{869FA113-D8F6-4582-9465-C7A9F001E74B}">
      <text>
        <r>
          <rPr>
            <b/>
            <sz val="9"/>
            <color indexed="81"/>
            <rFont val="Tahoma"/>
            <family val="2"/>
          </rPr>
          <t>Linda Vess:</t>
        </r>
        <r>
          <rPr>
            <sz val="9"/>
            <color indexed="81"/>
            <rFont val="Tahoma"/>
            <family val="2"/>
          </rPr>
          <t xml:space="preserve">
nothing to report</t>
        </r>
      </text>
    </comment>
    <comment ref="E73" authorId="0" shapeId="0" xr:uid="{589CEF33-1760-4E37-BEA1-0F8BED025EBB}">
      <text>
        <r>
          <rPr>
            <b/>
            <sz val="9"/>
            <color indexed="81"/>
            <rFont val="Tahoma"/>
            <family val="2"/>
          </rPr>
          <t>Linda Vess:</t>
        </r>
        <r>
          <rPr>
            <sz val="9"/>
            <color indexed="81"/>
            <rFont val="Tahoma"/>
            <family val="2"/>
          </rPr>
          <t xml:space="preserve">
nothing to report</t>
        </r>
      </text>
    </comment>
    <comment ref="F73" authorId="0" shapeId="0" xr:uid="{4D290CF1-E296-44E1-B7BF-5415A68E0EF3}">
      <text>
        <r>
          <rPr>
            <b/>
            <sz val="9"/>
            <color indexed="81"/>
            <rFont val="Tahoma"/>
            <family val="2"/>
          </rPr>
          <t>Linda Vess:</t>
        </r>
        <r>
          <rPr>
            <sz val="9"/>
            <color indexed="81"/>
            <rFont val="Tahoma"/>
            <family val="2"/>
          </rPr>
          <t xml:space="preserve">
nothing to report</t>
        </r>
      </text>
    </comment>
    <comment ref="G73" authorId="0" shapeId="0" xr:uid="{148CC2D8-2C59-4496-AE69-211FFA8DD50F}">
      <text>
        <r>
          <rPr>
            <b/>
            <sz val="9"/>
            <color indexed="81"/>
            <rFont val="Tahoma"/>
            <family val="2"/>
          </rPr>
          <t>Linda Vess:</t>
        </r>
        <r>
          <rPr>
            <sz val="9"/>
            <color indexed="81"/>
            <rFont val="Tahoma"/>
            <family val="2"/>
          </rPr>
          <t xml:space="preserve">
nothing to report</t>
        </r>
      </text>
    </comment>
    <comment ref="H73" authorId="0" shapeId="0" xr:uid="{DCC1C056-BDA1-4F0C-859C-7B3B970A3C74}">
      <text>
        <r>
          <rPr>
            <b/>
            <sz val="9"/>
            <color indexed="81"/>
            <rFont val="Tahoma"/>
            <family val="2"/>
          </rPr>
          <t>Linda Vess:</t>
        </r>
        <r>
          <rPr>
            <sz val="9"/>
            <color indexed="81"/>
            <rFont val="Tahoma"/>
            <family val="2"/>
          </rPr>
          <t xml:space="preserve">
nothing to report</t>
        </r>
      </text>
    </comment>
    <comment ref="I73" authorId="0" shapeId="0" xr:uid="{0D94EE7C-CAC3-4474-96E5-6247B5676995}">
      <text>
        <r>
          <rPr>
            <b/>
            <sz val="9"/>
            <color indexed="81"/>
            <rFont val="Tahoma"/>
            <family val="2"/>
          </rPr>
          <t>Linda Vess:</t>
        </r>
        <r>
          <rPr>
            <sz val="9"/>
            <color indexed="81"/>
            <rFont val="Tahoma"/>
            <family val="2"/>
          </rPr>
          <t xml:space="preserve">
nothing to report</t>
        </r>
      </text>
    </comment>
    <comment ref="J73" authorId="0" shapeId="0" xr:uid="{F313C1BA-9AA2-44A2-ABCD-685EA61A1397}">
      <text>
        <r>
          <rPr>
            <b/>
            <sz val="9"/>
            <color indexed="81"/>
            <rFont val="Tahoma"/>
            <family val="2"/>
          </rPr>
          <t>Linda Vess:</t>
        </r>
        <r>
          <rPr>
            <sz val="9"/>
            <color indexed="81"/>
            <rFont val="Tahoma"/>
            <family val="2"/>
          </rPr>
          <t xml:space="preserve">
nothing to report</t>
        </r>
      </text>
    </comment>
    <comment ref="K73" authorId="0" shapeId="0" xr:uid="{391B36FF-5AB6-4F7D-8CD9-BA04851F10A0}">
      <text>
        <r>
          <rPr>
            <b/>
            <sz val="9"/>
            <color indexed="81"/>
            <rFont val="Tahoma"/>
            <family val="2"/>
          </rPr>
          <t>Linda Vess:</t>
        </r>
        <r>
          <rPr>
            <sz val="9"/>
            <color indexed="81"/>
            <rFont val="Tahoma"/>
            <family val="2"/>
          </rPr>
          <t xml:space="preserve">
nothing to report</t>
        </r>
      </text>
    </comment>
    <comment ref="L73" authorId="0" shapeId="0" xr:uid="{9F484088-2739-4DFF-9CFD-06168513EED6}">
      <text>
        <r>
          <rPr>
            <b/>
            <sz val="9"/>
            <color indexed="81"/>
            <rFont val="Tahoma"/>
            <family val="2"/>
          </rPr>
          <t>Linda Vess:</t>
        </r>
        <r>
          <rPr>
            <sz val="9"/>
            <color indexed="81"/>
            <rFont val="Tahoma"/>
            <family val="2"/>
          </rPr>
          <t xml:space="preserve">
nothing to report</t>
        </r>
      </text>
    </comment>
    <comment ref="M73" authorId="0" shapeId="0" xr:uid="{0B77AD7A-6932-4D79-ACAE-8450CAD5AB3E}">
      <text>
        <r>
          <rPr>
            <b/>
            <sz val="9"/>
            <color indexed="81"/>
            <rFont val="Tahoma"/>
            <family val="2"/>
          </rPr>
          <t>Linda Vess:</t>
        </r>
        <r>
          <rPr>
            <sz val="9"/>
            <color indexed="81"/>
            <rFont val="Tahoma"/>
            <family val="2"/>
          </rPr>
          <t xml:space="preserve">
nothing to report</t>
        </r>
      </text>
    </comment>
    <comment ref="B74" authorId="0" shapeId="0" xr:uid="{17793938-6281-4602-ACC7-0843B17EB5D8}">
      <text>
        <r>
          <rPr>
            <b/>
            <sz val="9"/>
            <color indexed="81"/>
            <rFont val="Tahoma"/>
            <family val="2"/>
          </rPr>
          <t>Linda Vess:</t>
        </r>
        <r>
          <rPr>
            <sz val="9"/>
            <color indexed="81"/>
            <rFont val="Tahoma"/>
            <family val="2"/>
          </rPr>
          <t xml:space="preserve">
nothing to report</t>
        </r>
      </text>
    </comment>
    <comment ref="C74" authorId="0" shapeId="0" xr:uid="{58CCB73E-17A8-4A05-B33A-B34063DB5F2D}">
      <text>
        <r>
          <rPr>
            <b/>
            <sz val="9"/>
            <color indexed="81"/>
            <rFont val="Tahoma"/>
            <family val="2"/>
          </rPr>
          <t>Linda Vess:</t>
        </r>
        <r>
          <rPr>
            <sz val="9"/>
            <color indexed="81"/>
            <rFont val="Tahoma"/>
            <family val="2"/>
          </rPr>
          <t xml:space="preserve">
nothing to report</t>
        </r>
      </text>
    </comment>
    <comment ref="D74" authorId="0" shapeId="0" xr:uid="{494435F9-EF5C-40F6-BD2F-2E8A000FAB63}">
      <text>
        <r>
          <rPr>
            <b/>
            <sz val="9"/>
            <color indexed="81"/>
            <rFont val="Tahoma"/>
            <family val="2"/>
          </rPr>
          <t>Linda Vess:</t>
        </r>
        <r>
          <rPr>
            <sz val="9"/>
            <color indexed="81"/>
            <rFont val="Tahoma"/>
            <family val="2"/>
          </rPr>
          <t xml:space="preserve">
nothing to report</t>
        </r>
      </text>
    </comment>
    <comment ref="E74" authorId="0" shapeId="0" xr:uid="{CC219C2E-730C-41EC-B2B9-9004FF36463E}">
      <text>
        <r>
          <rPr>
            <b/>
            <sz val="9"/>
            <color indexed="81"/>
            <rFont val="Tahoma"/>
            <family val="2"/>
          </rPr>
          <t>Linda Vess:</t>
        </r>
        <r>
          <rPr>
            <sz val="9"/>
            <color indexed="81"/>
            <rFont val="Tahoma"/>
            <family val="2"/>
          </rPr>
          <t xml:space="preserve">
nothing to report</t>
        </r>
      </text>
    </comment>
    <comment ref="F74" authorId="0" shapeId="0" xr:uid="{5CD3E86F-597E-477D-8466-8A3F0A9C2658}">
      <text>
        <r>
          <rPr>
            <b/>
            <sz val="9"/>
            <color indexed="81"/>
            <rFont val="Tahoma"/>
            <family val="2"/>
          </rPr>
          <t>Linda Vess:</t>
        </r>
        <r>
          <rPr>
            <sz val="9"/>
            <color indexed="81"/>
            <rFont val="Tahoma"/>
            <family val="2"/>
          </rPr>
          <t xml:space="preserve">
nothing to report</t>
        </r>
      </text>
    </comment>
    <comment ref="G74" authorId="0" shapeId="0" xr:uid="{AE612176-EA79-4AF4-AE02-C55F1D4261D8}">
      <text>
        <r>
          <rPr>
            <b/>
            <sz val="9"/>
            <color indexed="81"/>
            <rFont val="Tahoma"/>
            <family val="2"/>
          </rPr>
          <t>Linda Vess:</t>
        </r>
        <r>
          <rPr>
            <sz val="9"/>
            <color indexed="81"/>
            <rFont val="Tahoma"/>
            <family val="2"/>
          </rPr>
          <t xml:space="preserve">
nothing to report</t>
        </r>
      </text>
    </comment>
    <comment ref="H74" authorId="0" shapeId="0" xr:uid="{429059F3-FB6E-4B7C-9710-70DFB74D1BAE}">
      <text>
        <r>
          <rPr>
            <b/>
            <sz val="9"/>
            <color indexed="81"/>
            <rFont val="Tahoma"/>
            <family val="2"/>
          </rPr>
          <t>Linda Vess:</t>
        </r>
        <r>
          <rPr>
            <sz val="9"/>
            <color indexed="81"/>
            <rFont val="Tahoma"/>
            <family val="2"/>
          </rPr>
          <t xml:space="preserve">
nothing to report</t>
        </r>
      </text>
    </comment>
    <comment ref="I74" authorId="0" shapeId="0" xr:uid="{C29A10B3-542D-4FA9-B8F2-0EA52C75F04B}">
      <text>
        <r>
          <rPr>
            <b/>
            <sz val="9"/>
            <color indexed="81"/>
            <rFont val="Tahoma"/>
            <family val="2"/>
          </rPr>
          <t>Linda Vess:</t>
        </r>
        <r>
          <rPr>
            <sz val="9"/>
            <color indexed="81"/>
            <rFont val="Tahoma"/>
            <family val="2"/>
          </rPr>
          <t xml:space="preserve">
nothing to report</t>
        </r>
      </text>
    </comment>
    <comment ref="J74" authorId="0" shapeId="0" xr:uid="{310C744E-72C0-4FE0-A30F-1F6855B4680A}">
      <text>
        <r>
          <rPr>
            <b/>
            <sz val="9"/>
            <color indexed="81"/>
            <rFont val="Tahoma"/>
            <family val="2"/>
          </rPr>
          <t>Linda Vess:</t>
        </r>
        <r>
          <rPr>
            <sz val="9"/>
            <color indexed="81"/>
            <rFont val="Tahoma"/>
            <family val="2"/>
          </rPr>
          <t xml:space="preserve">
nothing to report</t>
        </r>
      </text>
    </comment>
    <comment ref="K74" authorId="0" shapeId="0" xr:uid="{DD390C58-256B-41E4-9FD7-166CB3944460}">
      <text>
        <r>
          <rPr>
            <b/>
            <sz val="9"/>
            <color indexed="81"/>
            <rFont val="Tahoma"/>
            <family val="2"/>
          </rPr>
          <t>Linda Vess:</t>
        </r>
        <r>
          <rPr>
            <sz val="9"/>
            <color indexed="81"/>
            <rFont val="Tahoma"/>
            <family val="2"/>
          </rPr>
          <t xml:space="preserve">
nothing to report</t>
        </r>
      </text>
    </comment>
    <comment ref="L74" authorId="0" shapeId="0" xr:uid="{8B3B5CBB-AFA8-4E2E-827D-C71BB0F2C5B7}">
      <text>
        <r>
          <rPr>
            <b/>
            <sz val="9"/>
            <color indexed="81"/>
            <rFont val="Tahoma"/>
            <family val="2"/>
          </rPr>
          <t>Linda Vess:</t>
        </r>
        <r>
          <rPr>
            <sz val="9"/>
            <color indexed="81"/>
            <rFont val="Tahoma"/>
            <family val="2"/>
          </rPr>
          <t xml:space="preserve">
nothing to report</t>
        </r>
      </text>
    </comment>
    <comment ref="M74" authorId="0" shapeId="0" xr:uid="{FE8FF326-910A-423C-8B61-9F0806FF0D60}">
      <text>
        <r>
          <rPr>
            <b/>
            <sz val="9"/>
            <color indexed="81"/>
            <rFont val="Tahoma"/>
            <family val="2"/>
          </rPr>
          <t>Linda Vess:</t>
        </r>
        <r>
          <rPr>
            <sz val="9"/>
            <color indexed="81"/>
            <rFont val="Tahoma"/>
            <family val="2"/>
          </rPr>
          <t xml:space="preserve">
nothing to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Kinzel, Joanna</author>
    <author>Linda Vess</author>
  </authors>
  <commentList>
    <comment ref="A2" authorId="0" shapeId="0" xr:uid="{00000000-0006-0000-1300-000001000000}">
      <text>
        <r>
          <rPr>
            <b/>
            <sz val="9"/>
            <color indexed="81"/>
            <rFont val="Tahoma"/>
            <family val="2"/>
          </rPr>
          <t>Kinzel, Joanna:</t>
        </r>
        <r>
          <rPr>
            <sz val="9"/>
            <color indexed="81"/>
            <rFont val="Tahoma"/>
            <family val="2"/>
          </rPr>
          <t xml:space="preserve">
Number of Customers Eligible to Participate in the cleanup.</t>
        </r>
      </text>
    </comment>
    <comment ref="D3" authorId="1" shapeId="0" xr:uid="{2D847D6E-05BA-4BB8-BF1C-11E96328BDFD}">
      <text>
        <r>
          <rPr>
            <b/>
            <sz val="9"/>
            <color indexed="81"/>
            <rFont val="Tahoma"/>
            <family val="2"/>
          </rPr>
          <t>Linda Vess:</t>
        </r>
        <r>
          <rPr>
            <sz val="9"/>
            <color indexed="81"/>
            <rFont val="Tahoma"/>
            <family val="2"/>
          </rPr>
          <t xml:space="preserve">
no citywide</t>
        </r>
      </text>
    </comment>
    <comment ref="E3" authorId="1" shapeId="0" xr:uid="{757FC608-B46D-46A4-A864-C7307439464E}">
      <text>
        <r>
          <rPr>
            <b/>
            <sz val="9"/>
            <color indexed="81"/>
            <rFont val="Tahoma"/>
            <family val="2"/>
          </rPr>
          <t>Linda Vess:</t>
        </r>
        <r>
          <rPr>
            <sz val="9"/>
            <color indexed="81"/>
            <rFont val="Tahoma"/>
            <family val="2"/>
          </rPr>
          <t xml:space="preserve">
no citywide</t>
        </r>
      </text>
    </comment>
    <comment ref="F3" authorId="1" shapeId="0" xr:uid="{B3206DF3-2B19-4E16-BB9A-D46821CBFDCE}">
      <text>
        <r>
          <rPr>
            <b/>
            <sz val="9"/>
            <color indexed="81"/>
            <rFont val="Tahoma"/>
            <family val="2"/>
          </rPr>
          <t>Linda Vess:</t>
        </r>
        <r>
          <rPr>
            <sz val="9"/>
            <color indexed="81"/>
            <rFont val="Tahoma"/>
            <family val="2"/>
          </rPr>
          <t xml:space="preserve">
no citywide</t>
        </r>
      </text>
    </comment>
    <comment ref="J3" authorId="1" shapeId="0" xr:uid="{00000000-0006-0000-1300-000003000000}">
      <text>
        <r>
          <rPr>
            <b/>
            <sz val="9"/>
            <color indexed="81"/>
            <rFont val="Tahoma"/>
            <family val="2"/>
          </rPr>
          <t>Linda Vess:</t>
        </r>
        <r>
          <rPr>
            <sz val="9"/>
            <color indexed="81"/>
            <rFont val="Tahoma"/>
            <family val="2"/>
          </rPr>
          <t xml:space="preserve">
no citywide in November</t>
        </r>
      </text>
    </comment>
    <comment ref="K3" authorId="1" shapeId="0" xr:uid="{00000000-0006-0000-1300-000004000000}">
      <text>
        <r>
          <rPr>
            <b/>
            <sz val="9"/>
            <color indexed="81"/>
            <rFont val="Tahoma"/>
            <family val="2"/>
          </rPr>
          <t>Linda Vess:</t>
        </r>
        <r>
          <rPr>
            <sz val="9"/>
            <color indexed="81"/>
            <rFont val="Tahoma"/>
            <family val="2"/>
          </rPr>
          <t xml:space="preserve">
Linda Vess:
no citywide in December</t>
        </r>
      </text>
    </comment>
    <comment ref="L3" authorId="1" shapeId="0" xr:uid="{49247991-FB51-44D2-866B-125920751166}">
      <text>
        <r>
          <rPr>
            <b/>
            <sz val="9"/>
            <color indexed="81"/>
            <rFont val="Tahoma"/>
            <family val="2"/>
          </rPr>
          <t>Linda Vess:</t>
        </r>
        <r>
          <rPr>
            <sz val="9"/>
            <color indexed="81"/>
            <rFont val="Tahoma"/>
            <family val="2"/>
          </rPr>
          <t xml:space="preserve">
Linda Vess:
no citywide in January</t>
        </r>
      </text>
    </comment>
    <comment ref="D4" authorId="1" shapeId="0" xr:uid="{0F13746C-BAF1-424B-AE13-6F9037529938}">
      <text>
        <r>
          <rPr>
            <b/>
            <sz val="9"/>
            <color indexed="81"/>
            <rFont val="Tahoma"/>
            <family val="2"/>
          </rPr>
          <t>Linda Vess:</t>
        </r>
        <r>
          <rPr>
            <sz val="9"/>
            <color indexed="81"/>
            <rFont val="Tahoma"/>
            <family val="2"/>
          </rPr>
          <t xml:space="preserve">
no citywide</t>
        </r>
      </text>
    </comment>
    <comment ref="E4" authorId="1" shapeId="0" xr:uid="{FE10865E-1DD8-467C-AB1E-7DC028210AC1}">
      <text>
        <r>
          <rPr>
            <b/>
            <sz val="9"/>
            <color indexed="81"/>
            <rFont val="Tahoma"/>
            <family val="2"/>
          </rPr>
          <t>Linda Vess:</t>
        </r>
        <r>
          <rPr>
            <sz val="9"/>
            <color indexed="81"/>
            <rFont val="Tahoma"/>
            <family val="2"/>
          </rPr>
          <t xml:space="preserve">
no citywide</t>
        </r>
      </text>
    </comment>
    <comment ref="F4" authorId="1" shapeId="0" xr:uid="{3FF2323A-CB1E-4E4A-971D-2E5E91980F44}">
      <text>
        <r>
          <rPr>
            <b/>
            <sz val="9"/>
            <color indexed="81"/>
            <rFont val="Tahoma"/>
            <family val="2"/>
          </rPr>
          <t>Linda Vess:</t>
        </r>
        <r>
          <rPr>
            <sz val="9"/>
            <color indexed="81"/>
            <rFont val="Tahoma"/>
            <family val="2"/>
          </rPr>
          <t xml:space="preserve">
no citywide</t>
        </r>
      </text>
    </comment>
    <comment ref="J4" authorId="1" shapeId="0" xr:uid="{00000000-0006-0000-1300-000007000000}">
      <text>
        <r>
          <rPr>
            <b/>
            <sz val="9"/>
            <color indexed="81"/>
            <rFont val="Tahoma"/>
            <family val="2"/>
          </rPr>
          <t>Linda Vess:</t>
        </r>
        <r>
          <rPr>
            <sz val="9"/>
            <color indexed="81"/>
            <rFont val="Tahoma"/>
            <family val="2"/>
          </rPr>
          <t xml:space="preserve">
no citywide in November</t>
        </r>
      </text>
    </comment>
    <comment ref="K4" authorId="1" shapeId="0" xr:uid="{00000000-0006-0000-1300-000008000000}">
      <text>
        <r>
          <rPr>
            <b/>
            <sz val="9"/>
            <color indexed="81"/>
            <rFont val="Tahoma"/>
            <family val="2"/>
          </rPr>
          <t>Linda Vess:</t>
        </r>
        <r>
          <rPr>
            <sz val="9"/>
            <color indexed="81"/>
            <rFont val="Tahoma"/>
            <family val="2"/>
          </rPr>
          <t xml:space="preserve">
Linda Vess:
no citywide in December</t>
        </r>
      </text>
    </comment>
    <comment ref="L4" authorId="1" shapeId="0" xr:uid="{EB874987-5950-48E2-83A2-A8F10CEFAFC0}">
      <text>
        <r>
          <rPr>
            <b/>
            <sz val="9"/>
            <color indexed="81"/>
            <rFont val="Tahoma"/>
            <family val="2"/>
          </rPr>
          <t>Linda Vess:</t>
        </r>
        <r>
          <rPr>
            <sz val="9"/>
            <color indexed="81"/>
            <rFont val="Tahoma"/>
            <family val="2"/>
          </rPr>
          <t xml:space="preserve">
Linda Vess:
no citywide in January</t>
        </r>
      </text>
    </comment>
    <comment ref="D5" authorId="1" shapeId="0" xr:uid="{8B85314D-A563-4CA7-AA71-1FFE65CC74D5}">
      <text>
        <r>
          <rPr>
            <b/>
            <sz val="9"/>
            <color indexed="81"/>
            <rFont val="Tahoma"/>
            <family val="2"/>
          </rPr>
          <t>Linda Vess:</t>
        </r>
        <r>
          <rPr>
            <sz val="9"/>
            <color indexed="81"/>
            <rFont val="Tahoma"/>
            <family val="2"/>
          </rPr>
          <t xml:space="preserve">
no citywide</t>
        </r>
      </text>
    </comment>
    <comment ref="E5" authorId="1" shapeId="0" xr:uid="{224B78B6-3C55-4190-8494-92CAE3BD5599}">
      <text>
        <r>
          <rPr>
            <b/>
            <sz val="9"/>
            <color indexed="81"/>
            <rFont val="Tahoma"/>
            <family val="2"/>
          </rPr>
          <t>Linda Vess:</t>
        </r>
        <r>
          <rPr>
            <sz val="9"/>
            <color indexed="81"/>
            <rFont val="Tahoma"/>
            <family val="2"/>
          </rPr>
          <t xml:space="preserve">
no citywide</t>
        </r>
      </text>
    </comment>
    <comment ref="F5" authorId="1" shapeId="0" xr:uid="{5F30D2F9-1494-4F28-A3DA-4EB009FBD87D}">
      <text>
        <r>
          <rPr>
            <b/>
            <sz val="9"/>
            <color indexed="81"/>
            <rFont val="Tahoma"/>
            <family val="2"/>
          </rPr>
          <t>Linda Vess:</t>
        </r>
        <r>
          <rPr>
            <sz val="9"/>
            <color indexed="81"/>
            <rFont val="Tahoma"/>
            <family val="2"/>
          </rPr>
          <t xml:space="preserve">
no citywide</t>
        </r>
      </text>
    </comment>
    <comment ref="J5" authorId="1" shapeId="0" xr:uid="{00000000-0006-0000-1300-00000B000000}">
      <text>
        <r>
          <rPr>
            <b/>
            <sz val="9"/>
            <color indexed="81"/>
            <rFont val="Tahoma"/>
            <family val="2"/>
          </rPr>
          <t>Linda Vess:</t>
        </r>
        <r>
          <rPr>
            <sz val="9"/>
            <color indexed="81"/>
            <rFont val="Tahoma"/>
            <family val="2"/>
          </rPr>
          <t xml:space="preserve">
no citywide in November</t>
        </r>
      </text>
    </comment>
    <comment ref="K5" authorId="1" shapeId="0" xr:uid="{00000000-0006-0000-1300-00000C000000}">
      <text>
        <r>
          <rPr>
            <b/>
            <sz val="9"/>
            <color indexed="81"/>
            <rFont val="Tahoma"/>
            <family val="2"/>
          </rPr>
          <t>Linda Vess:</t>
        </r>
        <r>
          <rPr>
            <sz val="9"/>
            <color indexed="81"/>
            <rFont val="Tahoma"/>
            <family val="2"/>
          </rPr>
          <t xml:space="preserve">
Linda Vess:
no citywide in December</t>
        </r>
      </text>
    </comment>
    <comment ref="L5" authorId="1" shapeId="0" xr:uid="{5C63FD57-32C4-4390-AE43-E19CDF826AF0}">
      <text>
        <r>
          <rPr>
            <b/>
            <sz val="9"/>
            <color indexed="81"/>
            <rFont val="Tahoma"/>
            <family val="2"/>
          </rPr>
          <t>Linda Vess:</t>
        </r>
        <r>
          <rPr>
            <sz val="9"/>
            <color indexed="81"/>
            <rFont val="Tahoma"/>
            <family val="2"/>
          </rPr>
          <t xml:space="preserve">
Linda Vess:
no citywide in January</t>
        </r>
      </text>
    </comment>
    <comment ref="D6" authorId="1" shapeId="0" xr:uid="{C48B7161-08D1-45A3-A12E-63C784F6A6D4}">
      <text>
        <r>
          <rPr>
            <b/>
            <sz val="9"/>
            <color indexed="81"/>
            <rFont val="Tahoma"/>
            <family val="2"/>
          </rPr>
          <t>Linda Vess:</t>
        </r>
        <r>
          <rPr>
            <sz val="9"/>
            <color indexed="81"/>
            <rFont val="Tahoma"/>
            <family val="2"/>
          </rPr>
          <t xml:space="preserve">
no citywide</t>
        </r>
      </text>
    </comment>
    <comment ref="E6" authorId="1" shapeId="0" xr:uid="{0A00D981-CE14-4D29-9674-2AE4A4A789EC}">
      <text>
        <r>
          <rPr>
            <b/>
            <sz val="9"/>
            <color indexed="81"/>
            <rFont val="Tahoma"/>
            <family val="2"/>
          </rPr>
          <t>Linda Vess:</t>
        </r>
        <r>
          <rPr>
            <sz val="9"/>
            <color indexed="81"/>
            <rFont val="Tahoma"/>
            <family val="2"/>
          </rPr>
          <t xml:space="preserve">
no citywide</t>
        </r>
      </text>
    </comment>
    <comment ref="F6" authorId="1" shapeId="0" xr:uid="{C1FD0B0F-A163-4373-83BA-6DF183980C25}">
      <text>
        <r>
          <rPr>
            <b/>
            <sz val="9"/>
            <color indexed="81"/>
            <rFont val="Tahoma"/>
            <family val="2"/>
          </rPr>
          <t>Linda Vess:</t>
        </r>
        <r>
          <rPr>
            <sz val="9"/>
            <color indexed="81"/>
            <rFont val="Tahoma"/>
            <family val="2"/>
          </rPr>
          <t xml:space="preserve">
no citywide</t>
        </r>
      </text>
    </comment>
    <comment ref="J6" authorId="1" shapeId="0" xr:uid="{00000000-0006-0000-1300-00000F000000}">
      <text>
        <r>
          <rPr>
            <b/>
            <sz val="9"/>
            <color indexed="81"/>
            <rFont val="Tahoma"/>
            <family val="2"/>
          </rPr>
          <t>Linda Vess:</t>
        </r>
        <r>
          <rPr>
            <sz val="9"/>
            <color indexed="81"/>
            <rFont val="Tahoma"/>
            <family val="2"/>
          </rPr>
          <t xml:space="preserve">
no citywide in November</t>
        </r>
      </text>
    </comment>
    <comment ref="K6" authorId="1" shapeId="0" xr:uid="{00000000-0006-0000-1300-000010000000}">
      <text>
        <r>
          <rPr>
            <b/>
            <sz val="9"/>
            <color indexed="81"/>
            <rFont val="Tahoma"/>
            <family val="2"/>
          </rPr>
          <t>Linda Vess:</t>
        </r>
        <r>
          <rPr>
            <sz val="9"/>
            <color indexed="81"/>
            <rFont val="Tahoma"/>
            <family val="2"/>
          </rPr>
          <t xml:space="preserve">
Linda Vess:
no citywide in December</t>
        </r>
      </text>
    </comment>
    <comment ref="L6" authorId="1" shapeId="0" xr:uid="{BD4389F3-6DEB-4A24-9E4D-34B8FEB3867C}">
      <text>
        <r>
          <rPr>
            <b/>
            <sz val="9"/>
            <color indexed="81"/>
            <rFont val="Tahoma"/>
            <family val="2"/>
          </rPr>
          <t>Linda Vess:</t>
        </r>
        <r>
          <rPr>
            <sz val="9"/>
            <color indexed="81"/>
            <rFont val="Tahoma"/>
            <family val="2"/>
          </rPr>
          <t xml:space="preserve">
Linda Vess:
no citywide in January</t>
        </r>
      </text>
    </comment>
    <comment ref="D7" authorId="1" shapeId="0" xr:uid="{558F1F89-0EF9-4188-A7F3-B8FFA567C26E}">
      <text>
        <r>
          <rPr>
            <b/>
            <sz val="9"/>
            <color indexed="81"/>
            <rFont val="Tahoma"/>
            <family val="2"/>
          </rPr>
          <t>Linda Vess:</t>
        </r>
        <r>
          <rPr>
            <sz val="9"/>
            <color indexed="81"/>
            <rFont val="Tahoma"/>
            <family val="2"/>
          </rPr>
          <t xml:space="preserve">
no citywide</t>
        </r>
      </text>
    </comment>
    <comment ref="E7" authorId="1" shapeId="0" xr:uid="{D5A1E475-53C1-4510-ABA3-917DD1D903C5}">
      <text>
        <r>
          <rPr>
            <b/>
            <sz val="9"/>
            <color indexed="81"/>
            <rFont val="Tahoma"/>
            <family val="2"/>
          </rPr>
          <t>Linda Vess:</t>
        </r>
        <r>
          <rPr>
            <sz val="9"/>
            <color indexed="81"/>
            <rFont val="Tahoma"/>
            <family val="2"/>
          </rPr>
          <t xml:space="preserve">
no citywide</t>
        </r>
      </text>
    </comment>
    <comment ref="F7" authorId="1" shapeId="0" xr:uid="{D75C9A54-7736-4F81-8892-88CF97A41F8F}">
      <text>
        <r>
          <rPr>
            <b/>
            <sz val="9"/>
            <color indexed="81"/>
            <rFont val="Tahoma"/>
            <family val="2"/>
          </rPr>
          <t>Linda Vess:</t>
        </r>
        <r>
          <rPr>
            <sz val="9"/>
            <color indexed="81"/>
            <rFont val="Tahoma"/>
            <family val="2"/>
          </rPr>
          <t xml:space="preserve">
no citywide</t>
        </r>
      </text>
    </comment>
    <comment ref="J7" authorId="1" shapeId="0" xr:uid="{00000000-0006-0000-1300-000013000000}">
      <text>
        <r>
          <rPr>
            <b/>
            <sz val="9"/>
            <color indexed="81"/>
            <rFont val="Tahoma"/>
            <family val="2"/>
          </rPr>
          <t>Linda Vess:</t>
        </r>
        <r>
          <rPr>
            <sz val="9"/>
            <color indexed="81"/>
            <rFont val="Tahoma"/>
            <family val="2"/>
          </rPr>
          <t xml:space="preserve">
no citywide in November</t>
        </r>
      </text>
    </comment>
    <comment ref="K7" authorId="1" shapeId="0" xr:uid="{00000000-0006-0000-1300-000014000000}">
      <text>
        <r>
          <rPr>
            <b/>
            <sz val="9"/>
            <color indexed="81"/>
            <rFont val="Tahoma"/>
            <family val="2"/>
          </rPr>
          <t>Linda Vess:</t>
        </r>
        <r>
          <rPr>
            <sz val="9"/>
            <color indexed="81"/>
            <rFont val="Tahoma"/>
            <family val="2"/>
          </rPr>
          <t xml:space="preserve">
Linda Vess:
no citywide in December</t>
        </r>
      </text>
    </comment>
    <comment ref="L7" authorId="1" shapeId="0" xr:uid="{A50FB7EA-46EE-4C1E-B44F-25755B2C93A1}">
      <text>
        <r>
          <rPr>
            <b/>
            <sz val="9"/>
            <color indexed="81"/>
            <rFont val="Tahoma"/>
            <family val="2"/>
          </rPr>
          <t>Linda Vess:</t>
        </r>
        <r>
          <rPr>
            <sz val="9"/>
            <color indexed="81"/>
            <rFont val="Tahoma"/>
            <family val="2"/>
          </rPr>
          <t xml:space="preserve">
Linda Vess:
no citywide in January</t>
        </r>
      </text>
    </comment>
    <comment ref="D8" authorId="1" shapeId="0" xr:uid="{46E37B0B-BF63-4B9D-A7AA-75958ACD7992}">
      <text>
        <r>
          <rPr>
            <b/>
            <sz val="9"/>
            <color indexed="81"/>
            <rFont val="Tahoma"/>
            <family val="2"/>
          </rPr>
          <t>Linda Vess:</t>
        </r>
        <r>
          <rPr>
            <sz val="9"/>
            <color indexed="81"/>
            <rFont val="Tahoma"/>
            <family val="2"/>
          </rPr>
          <t xml:space="preserve">
no citywide</t>
        </r>
      </text>
    </comment>
    <comment ref="E8" authorId="1" shapeId="0" xr:uid="{4468B1B2-D19D-466A-965E-142BD4669FE9}">
      <text>
        <r>
          <rPr>
            <b/>
            <sz val="9"/>
            <color indexed="81"/>
            <rFont val="Tahoma"/>
            <family val="2"/>
          </rPr>
          <t>Linda Vess:</t>
        </r>
        <r>
          <rPr>
            <sz val="9"/>
            <color indexed="81"/>
            <rFont val="Tahoma"/>
            <family val="2"/>
          </rPr>
          <t xml:space="preserve">
no citywide</t>
        </r>
      </text>
    </comment>
    <comment ref="F8" authorId="1" shapeId="0" xr:uid="{A8C0C575-A1B2-4515-B8BD-E25D9D97BE22}">
      <text>
        <r>
          <rPr>
            <b/>
            <sz val="9"/>
            <color indexed="81"/>
            <rFont val="Tahoma"/>
            <family val="2"/>
          </rPr>
          <t>Linda Vess:</t>
        </r>
        <r>
          <rPr>
            <sz val="9"/>
            <color indexed="81"/>
            <rFont val="Tahoma"/>
            <family val="2"/>
          </rPr>
          <t xml:space="preserve">
no citywide</t>
        </r>
      </text>
    </comment>
    <comment ref="J8" authorId="1" shapeId="0" xr:uid="{00000000-0006-0000-1300-000017000000}">
      <text>
        <r>
          <rPr>
            <b/>
            <sz val="9"/>
            <color indexed="81"/>
            <rFont val="Tahoma"/>
            <family val="2"/>
          </rPr>
          <t>Linda Vess:</t>
        </r>
        <r>
          <rPr>
            <sz val="9"/>
            <color indexed="81"/>
            <rFont val="Tahoma"/>
            <family val="2"/>
          </rPr>
          <t xml:space="preserve">
no citywide in November</t>
        </r>
      </text>
    </comment>
    <comment ref="K8" authorId="1" shapeId="0" xr:uid="{00000000-0006-0000-1300-000018000000}">
      <text>
        <r>
          <rPr>
            <b/>
            <sz val="9"/>
            <color indexed="81"/>
            <rFont val="Tahoma"/>
            <family val="2"/>
          </rPr>
          <t>Linda Vess:</t>
        </r>
        <r>
          <rPr>
            <sz val="9"/>
            <color indexed="81"/>
            <rFont val="Tahoma"/>
            <family val="2"/>
          </rPr>
          <t xml:space="preserve">
Linda Vess:
no citywide in December</t>
        </r>
      </text>
    </comment>
    <comment ref="L8" authorId="1" shapeId="0" xr:uid="{620A285A-7B91-4141-A514-ECF6DBA67838}">
      <text>
        <r>
          <rPr>
            <b/>
            <sz val="9"/>
            <color indexed="81"/>
            <rFont val="Tahoma"/>
            <family val="2"/>
          </rPr>
          <t>Linda Vess:</t>
        </r>
        <r>
          <rPr>
            <sz val="9"/>
            <color indexed="81"/>
            <rFont val="Tahoma"/>
            <family val="2"/>
          </rPr>
          <t xml:space="preserve">
Linda Vess:
no citywide in January</t>
        </r>
      </text>
    </comment>
    <comment ref="A11" authorId="0" shapeId="0" xr:uid="{00000000-0006-0000-1300-00001A000000}">
      <text>
        <r>
          <rPr>
            <b/>
            <sz val="9"/>
            <color indexed="81"/>
            <rFont val="Tahoma"/>
            <family val="2"/>
          </rPr>
          <t>Kinzel, Joanna:</t>
        </r>
        <r>
          <rPr>
            <sz val="9"/>
            <color indexed="81"/>
            <rFont val="Tahoma"/>
            <family val="2"/>
          </rPr>
          <t xml:space="preserve">
Set Outs are the drive bys counted by the driver and listed on their route sheet.  The count from the route sheets are then allocation to the Member Agencies based on the number of customers eligible to participate.
New reporting data.  Begin tracking / reporting in Feb 2018. </t>
        </r>
      </text>
    </comment>
    <comment ref="D12" authorId="1" shapeId="0" xr:uid="{9758F8B6-1A55-4013-A104-7C776C5ACFC9}">
      <text>
        <r>
          <rPr>
            <b/>
            <sz val="9"/>
            <color indexed="81"/>
            <rFont val="Tahoma"/>
            <family val="2"/>
          </rPr>
          <t>Linda Vess:</t>
        </r>
        <r>
          <rPr>
            <sz val="9"/>
            <color indexed="81"/>
            <rFont val="Tahoma"/>
            <family val="2"/>
          </rPr>
          <t xml:space="preserve">
no citywide</t>
        </r>
      </text>
    </comment>
    <comment ref="E12" authorId="1" shapeId="0" xr:uid="{3AF34DC0-A97B-4D48-B2DE-0AEF97E668D0}">
      <text>
        <r>
          <rPr>
            <b/>
            <sz val="9"/>
            <color indexed="81"/>
            <rFont val="Tahoma"/>
            <family val="2"/>
          </rPr>
          <t>Linda Vess:</t>
        </r>
        <r>
          <rPr>
            <sz val="9"/>
            <color indexed="81"/>
            <rFont val="Tahoma"/>
            <family val="2"/>
          </rPr>
          <t xml:space="preserve">
no citywide</t>
        </r>
      </text>
    </comment>
    <comment ref="F12" authorId="1" shapeId="0" xr:uid="{A8938E60-79C7-4D09-9DB0-7FEADDEC0595}">
      <text>
        <r>
          <rPr>
            <b/>
            <sz val="9"/>
            <color indexed="81"/>
            <rFont val="Tahoma"/>
            <family val="2"/>
          </rPr>
          <t>Linda Vess:</t>
        </r>
        <r>
          <rPr>
            <sz val="9"/>
            <color indexed="81"/>
            <rFont val="Tahoma"/>
            <family val="2"/>
          </rPr>
          <t xml:space="preserve">
no citywide</t>
        </r>
      </text>
    </comment>
    <comment ref="J12" authorId="1" shapeId="0" xr:uid="{00000000-0006-0000-1300-00001C000000}">
      <text>
        <r>
          <rPr>
            <b/>
            <sz val="9"/>
            <color indexed="81"/>
            <rFont val="Tahoma"/>
            <family val="2"/>
          </rPr>
          <t>Linda Vess:</t>
        </r>
        <r>
          <rPr>
            <sz val="9"/>
            <color indexed="81"/>
            <rFont val="Tahoma"/>
            <family val="2"/>
          </rPr>
          <t xml:space="preserve">
no citywide in November</t>
        </r>
      </text>
    </comment>
    <comment ref="K12" authorId="1" shapeId="0" xr:uid="{00000000-0006-0000-1300-00001D000000}">
      <text>
        <r>
          <rPr>
            <b/>
            <sz val="9"/>
            <color indexed="81"/>
            <rFont val="Tahoma"/>
            <family val="2"/>
          </rPr>
          <t>Linda Vess:</t>
        </r>
        <r>
          <rPr>
            <sz val="9"/>
            <color indexed="81"/>
            <rFont val="Tahoma"/>
            <family val="2"/>
          </rPr>
          <t xml:space="preserve">
Linda Vess:
no citywide in December</t>
        </r>
      </text>
    </comment>
    <comment ref="L12" authorId="1" shapeId="0" xr:uid="{10845E63-2227-4B9A-AA95-6BDF02396A50}">
      <text>
        <r>
          <rPr>
            <b/>
            <sz val="9"/>
            <color indexed="81"/>
            <rFont val="Tahoma"/>
            <family val="2"/>
          </rPr>
          <t>Linda Vess:</t>
        </r>
        <r>
          <rPr>
            <sz val="9"/>
            <color indexed="81"/>
            <rFont val="Tahoma"/>
            <family val="2"/>
          </rPr>
          <t xml:space="preserve">
Linda Vess:
no citywide in January</t>
        </r>
      </text>
    </comment>
    <comment ref="D13" authorId="1" shapeId="0" xr:uid="{DFBCD6FC-7FEB-4C39-92E9-A09129F77B74}">
      <text>
        <r>
          <rPr>
            <b/>
            <sz val="9"/>
            <color indexed="81"/>
            <rFont val="Tahoma"/>
            <family val="2"/>
          </rPr>
          <t>Linda Vess:</t>
        </r>
        <r>
          <rPr>
            <sz val="9"/>
            <color indexed="81"/>
            <rFont val="Tahoma"/>
            <family val="2"/>
          </rPr>
          <t xml:space="preserve">
no citywide</t>
        </r>
      </text>
    </comment>
    <comment ref="E13" authorId="1" shapeId="0" xr:uid="{4B58ED19-A2E8-4483-BFB7-8DDAB3E3CEF8}">
      <text>
        <r>
          <rPr>
            <b/>
            <sz val="9"/>
            <color indexed="81"/>
            <rFont val="Tahoma"/>
            <family val="2"/>
          </rPr>
          <t>Linda Vess:</t>
        </r>
        <r>
          <rPr>
            <sz val="9"/>
            <color indexed="81"/>
            <rFont val="Tahoma"/>
            <family val="2"/>
          </rPr>
          <t xml:space="preserve">
no citywide</t>
        </r>
      </text>
    </comment>
    <comment ref="F13" authorId="1" shapeId="0" xr:uid="{60622161-461D-453B-83B0-903BFA1AE66F}">
      <text>
        <r>
          <rPr>
            <b/>
            <sz val="9"/>
            <color indexed="81"/>
            <rFont val="Tahoma"/>
            <family val="2"/>
          </rPr>
          <t>Linda Vess:</t>
        </r>
        <r>
          <rPr>
            <sz val="9"/>
            <color indexed="81"/>
            <rFont val="Tahoma"/>
            <family val="2"/>
          </rPr>
          <t xml:space="preserve">
no citywide</t>
        </r>
      </text>
    </comment>
    <comment ref="J13" authorId="1" shapeId="0" xr:uid="{00000000-0006-0000-1300-000020000000}">
      <text>
        <r>
          <rPr>
            <b/>
            <sz val="9"/>
            <color indexed="81"/>
            <rFont val="Tahoma"/>
            <family val="2"/>
          </rPr>
          <t>Linda Vess:</t>
        </r>
        <r>
          <rPr>
            <sz val="9"/>
            <color indexed="81"/>
            <rFont val="Tahoma"/>
            <family val="2"/>
          </rPr>
          <t xml:space="preserve">
no citywide in November</t>
        </r>
      </text>
    </comment>
    <comment ref="K13" authorId="1" shapeId="0" xr:uid="{00000000-0006-0000-1300-000021000000}">
      <text>
        <r>
          <rPr>
            <b/>
            <sz val="9"/>
            <color indexed="81"/>
            <rFont val="Tahoma"/>
            <family val="2"/>
          </rPr>
          <t>Linda Vess:</t>
        </r>
        <r>
          <rPr>
            <sz val="9"/>
            <color indexed="81"/>
            <rFont val="Tahoma"/>
            <family val="2"/>
          </rPr>
          <t xml:space="preserve">
Linda Vess:
no citywide in December</t>
        </r>
      </text>
    </comment>
    <comment ref="L13" authorId="1" shapeId="0" xr:uid="{F7948BBF-0B16-4DBD-9FA8-B6DAA5B26F01}">
      <text>
        <r>
          <rPr>
            <b/>
            <sz val="9"/>
            <color indexed="81"/>
            <rFont val="Tahoma"/>
            <family val="2"/>
          </rPr>
          <t>Linda Vess:</t>
        </r>
        <r>
          <rPr>
            <sz val="9"/>
            <color indexed="81"/>
            <rFont val="Tahoma"/>
            <family val="2"/>
          </rPr>
          <t xml:space="preserve">
Linda Vess:
no citywide in January</t>
        </r>
      </text>
    </comment>
    <comment ref="D14" authorId="1" shapeId="0" xr:uid="{6AB51D74-8F17-43D9-88F0-018ED171DB4A}">
      <text>
        <r>
          <rPr>
            <b/>
            <sz val="9"/>
            <color indexed="81"/>
            <rFont val="Tahoma"/>
            <family val="2"/>
          </rPr>
          <t>Linda Vess:</t>
        </r>
        <r>
          <rPr>
            <sz val="9"/>
            <color indexed="81"/>
            <rFont val="Tahoma"/>
            <family val="2"/>
          </rPr>
          <t xml:space="preserve">
no citywide</t>
        </r>
      </text>
    </comment>
    <comment ref="E14" authorId="1" shapeId="0" xr:uid="{9BA5003A-14DA-46D3-A2D3-59AFEB5934EC}">
      <text>
        <r>
          <rPr>
            <b/>
            <sz val="9"/>
            <color indexed="81"/>
            <rFont val="Tahoma"/>
            <family val="2"/>
          </rPr>
          <t>Linda Vess:</t>
        </r>
        <r>
          <rPr>
            <sz val="9"/>
            <color indexed="81"/>
            <rFont val="Tahoma"/>
            <family val="2"/>
          </rPr>
          <t xml:space="preserve">
no citywide</t>
        </r>
      </text>
    </comment>
    <comment ref="F14" authorId="1" shapeId="0" xr:uid="{BD0374BB-DE9E-4462-80B7-04F2C9D74A9C}">
      <text>
        <r>
          <rPr>
            <b/>
            <sz val="9"/>
            <color indexed="81"/>
            <rFont val="Tahoma"/>
            <family val="2"/>
          </rPr>
          <t>Linda Vess:</t>
        </r>
        <r>
          <rPr>
            <sz val="9"/>
            <color indexed="81"/>
            <rFont val="Tahoma"/>
            <family val="2"/>
          </rPr>
          <t xml:space="preserve">
no citywide</t>
        </r>
      </text>
    </comment>
    <comment ref="J14" authorId="1" shapeId="0" xr:uid="{00000000-0006-0000-1300-000024000000}">
      <text>
        <r>
          <rPr>
            <b/>
            <sz val="9"/>
            <color indexed="81"/>
            <rFont val="Tahoma"/>
            <family val="2"/>
          </rPr>
          <t>Linda Vess:</t>
        </r>
        <r>
          <rPr>
            <sz val="9"/>
            <color indexed="81"/>
            <rFont val="Tahoma"/>
            <family val="2"/>
          </rPr>
          <t xml:space="preserve">
no citywide in November</t>
        </r>
      </text>
    </comment>
    <comment ref="K14" authorId="1" shapeId="0" xr:uid="{00000000-0006-0000-1300-000025000000}">
      <text>
        <r>
          <rPr>
            <b/>
            <sz val="9"/>
            <color indexed="81"/>
            <rFont val="Tahoma"/>
            <family val="2"/>
          </rPr>
          <t>Linda Vess:</t>
        </r>
        <r>
          <rPr>
            <sz val="9"/>
            <color indexed="81"/>
            <rFont val="Tahoma"/>
            <family val="2"/>
          </rPr>
          <t xml:space="preserve">
Linda Vess:
no citywide in December</t>
        </r>
      </text>
    </comment>
    <comment ref="L14" authorId="1" shapeId="0" xr:uid="{68E27C28-7A61-4ABE-97EE-BF6C8F9831E3}">
      <text>
        <r>
          <rPr>
            <b/>
            <sz val="9"/>
            <color indexed="81"/>
            <rFont val="Tahoma"/>
            <family val="2"/>
          </rPr>
          <t>Linda Vess:</t>
        </r>
        <r>
          <rPr>
            <sz val="9"/>
            <color indexed="81"/>
            <rFont val="Tahoma"/>
            <family val="2"/>
          </rPr>
          <t xml:space="preserve">
Linda Vess:
no citywide in January</t>
        </r>
      </text>
    </comment>
    <comment ref="D15" authorId="1" shapeId="0" xr:uid="{3F8B4A84-3BF3-4398-8816-C958C0C486A9}">
      <text>
        <r>
          <rPr>
            <b/>
            <sz val="9"/>
            <color indexed="81"/>
            <rFont val="Tahoma"/>
            <family val="2"/>
          </rPr>
          <t>Linda Vess:</t>
        </r>
        <r>
          <rPr>
            <sz val="9"/>
            <color indexed="81"/>
            <rFont val="Tahoma"/>
            <family val="2"/>
          </rPr>
          <t xml:space="preserve">
no citywide</t>
        </r>
      </text>
    </comment>
    <comment ref="E15" authorId="1" shapeId="0" xr:uid="{B01308A1-BBAE-4307-9C72-F7E491B04775}">
      <text>
        <r>
          <rPr>
            <b/>
            <sz val="9"/>
            <color indexed="81"/>
            <rFont val="Tahoma"/>
            <family val="2"/>
          </rPr>
          <t>Linda Vess:</t>
        </r>
        <r>
          <rPr>
            <sz val="9"/>
            <color indexed="81"/>
            <rFont val="Tahoma"/>
            <family val="2"/>
          </rPr>
          <t xml:space="preserve">
no citywide</t>
        </r>
      </text>
    </comment>
    <comment ref="F15" authorId="1" shapeId="0" xr:uid="{106CC038-320A-46E6-9893-9EFF47BE4CCF}">
      <text>
        <r>
          <rPr>
            <b/>
            <sz val="9"/>
            <color indexed="81"/>
            <rFont val="Tahoma"/>
            <family val="2"/>
          </rPr>
          <t>Linda Vess:</t>
        </r>
        <r>
          <rPr>
            <sz val="9"/>
            <color indexed="81"/>
            <rFont val="Tahoma"/>
            <family val="2"/>
          </rPr>
          <t xml:space="preserve">
no citywide</t>
        </r>
      </text>
    </comment>
    <comment ref="J15" authorId="1" shapeId="0" xr:uid="{00000000-0006-0000-1300-000028000000}">
      <text>
        <r>
          <rPr>
            <b/>
            <sz val="9"/>
            <color indexed="81"/>
            <rFont val="Tahoma"/>
            <family val="2"/>
          </rPr>
          <t>Linda Vess:</t>
        </r>
        <r>
          <rPr>
            <sz val="9"/>
            <color indexed="81"/>
            <rFont val="Tahoma"/>
            <family val="2"/>
          </rPr>
          <t xml:space="preserve">
no citywide in November</t>
        </r>
      </text>
    </comment>
    <comment ref="K15" authorId="1" shapeId="0" xr:uid="{00000000-0006-0000-1300-000029000000}">
      <text>
        <r>
          <rPr>
            <b/>
            <sz val="9"/>
            <color indexed="81"/>
            <rFont val="Tahoma"/>
            <family val="2"/>
          </rPr>
          <t>Linda Vess:</t>
        </r>
        <r>
          <rPr>
            <sz val="9"/>
            <color indexed="81"/>
            <rFont val="Tahoma"/>
            <family val="2"/>
          </rPr>
          <t xml:space="preserve">
Linda Vess:
no citywide in December</t>
        </r>
      </text>
    </comment>
    <comment ref="L15" authorId="1" shapeId="0" xr:uid="{F66C19F6-71D9-4142-A73F-7A9E5F00C874}">
      <text>
        <r>
          <rPr>
            <b/>
            <sz val="9"/>
            <color indexed="81"/>
            <rFont val="Tahoma"/>
            <family val="2"/>
          </rPr>
          <t>Linda Vess:</t>
        </r>
        <r>
          <rPr>
            <sz val="9"/>
            <color indexed="81"/>
            <rFont val="Tahoma"/>
            <family val="2"/>
          </rPr>
          <t xml:space="preserve">
Linda Vess:
no citywide in January</t>
        </r>
      </text>
    </comment>
    <comment ref="D16" authorId="1" shapeId="0" xr:uid="{F06032CD-FCCA-4A6B-8517-CB3864481011}">
      <text>
        <r>
          <rPr>
            <b/>
            <sz val="9"/>
            <color indexed="81"/>
            <rFont val="Tahoma"/>
            <family val="2"/>
          </rPr>
          <t>Linda Vess:</t>
        </r>
        <r>
          <rPr>
            <sz val="9"/>
            <color indexed="81"/>
            <rFont val="Tahoma"/>
            <family val="2"/>
          </rPr>
          <t xml:space="preserve">
no citywide</t>
        </r>
      </text>
    </comment>
    <comment ref="E16" authorId="1" shapeId="0" xr:uid="{FBFECFFB-CF68-41C9-BD5C-4B38F08ABE5C}">
      <text>
        <r>
          <rPr>
            <b/>
            <sz val="9"/>
            <color indexed="81"/>
            <rFont val="Tahoma"/>
            <family val="2"/>
          </rPr>
          <t>Linda Vess:</t>
        </r>
        <r>
          <rPr>
            <sz val="9"/>
            <color indexed="81"/>
            <rFont val="Tahoma"/>
            <family val="2"/>
          </rPr>
          <t xml:space="preserve">
no citywide</t>
        </r>
      </text>
    </comment>
    <comment ref="F16" authorId="1" shapeId="0" xr:uid="{283D30F5-7E03-4FE3-B0C5-768A4EE44563}">
      <text>
        <r>
          <rPr>
            <b/>
            <sz val="9"/>
            <color indexed="81"/>
            <rFont val="Tahoma"/>
            <family val="2"/>
          </rPr>
          <t>Linda Vess:</t>
        </r>
        <r>
          <rPr>
            <sz val="9"/>
            <color indexed="81"/>
            <rFont val="Tahoma"/>
            <family val="2"/>
          </rPr>
          <t xml:space="preserve">
no citywide</t>
        </r>
      </text>
    </comment>
    <comment ref="J16" authorId="1" shapeId="0" xr:uid="{00000000-0006-0000-1300-00002C000000}">
      <text>
        <r>
          <rPr>
            <b/>
            <sz val="9"/>
            <color indexed="81"/>
            <rFont val="Tahoma"/>
            <family val="2"/>
          </rPr>
          <t>Linda Vess:</t>
        </r>
        <r>
          <rPr>
            <sz val="9"/>
            <color indexed="81"/>
            <rFont val="Tahoma"/>
            <family val="2"/>
          </rPr>
          <t xml:space="preserve">
no citywide in November</t>
        </r>
      </text>
    </comment>
    <comment ref="K16" authorId="1" shapeId="0" xr:uid="{00000000-0006-0000-1300-00002D000000}">
      <text>
        <r>
          <rPr>
            <b/>
            <sz val="9"/>
            <color indexed="81"/>
            <rFont val="Tahoma"/>
            <family val="2"/>
          </rPr>
          <t>Linda Vess:</t>
        </r>
        <r>
          <rPr>
            <sz val="9"/>
            <color indexed="81"/>
            <rFont val="Tahoma"/>
            <family val="2"/>
          </rPr>
          <t xml:space="preserve">
Linda Vess:
no citywide in December</t>
        </r>
      </text>
    </comment>
    <comment ref="L16" authorId="1" shapeId="0" xr:uid="{9BCA3B08-1727-488D-A5D1-73F14B560C24}">
      <text>
        <r>
          <rPr>
            <b/>
            <sz val="9"/>
            <color indexed="81"/>
            <rFont val="Tahoma"/>
            <family val="2"/>
          </rPr>
          <t>Linda Vess:</t>
        </r>
        <r>
          <rPr>
            <sz val="9"/>
            <color indexed="81"/>
            <rFont val="Tahoma"/>
            <family val="2"/>
          </rPr>
          <t xml:space="preserve">
Linda Vess:
no citywide in January</t>
        </r>
      </text>
    </comment>
    <comment ref="D17" authorId="1" shapeId="0" xr:uid="{4EA2DFDC-4834-4568-B723-C9CF1FA4282D}">
      <text>
        <r>
          <rPr>
            <b/>
            <sz val="9"/>
            <color indexed="81"/>
            <rFont val="Tahoma"/>
            <family val="2"/>
          </rPr>
          <t>Linda Vess:</t>
        </r>
        <r>
          <rPr>
            <sz val="9"/>
            <color indexed="81"/>
            <rFont val="Tahoma"/>
            <family val="2"/>
          </rPr>
          <t xml:space="preserve">
no citywide</t>
        </r>
      </text>
    </comment>
    <comment ref="E17" authorId="1" shapeId="0" xr:uid="{993DD699-3F14-4579-8272-B4ECA55FC15A}">
      <text>
        <r>
          <rPr>
            <b/>
            <sz val="9"/>
            <color indexed="81"/>
            <rFont val="Tahoma"/>
            <family val="2"/>
          </rPr>
          <t>Linda Vess:</t>
        </r>
        <r>
          <rPr>
            <sz val="9"/>
            <color indexed="81"/>
            <rFont val="Tahoma"/>
            <family val="2"/>
          </rPr>
          <t xml:space="preserve">
no citywide</t>
        </r>
      </text>
    </comment>
    <comment ref="F17" authorId="1" shapeId="0" xr:uid="{2DE94453-D7D9-403F-9B01-350B9C9E1DEE}">
      <text>
        <r>
          <rPr>
            <b/>
            <sz val="9"/>
            <color indexed="81"/>
            <rFont val="Tahoma"/>
            <family val="2"/>
          </rPr>
          <t>Linda Vess:</t>
        </r>
        <r>
          <rPr>
            <sz val="9"/>
            <color indexed="81"/>
            <rFont val="Tahoma"/>
            <family val="2"/>
          </rPr>
          <t xml:space="preserve">
no citywide</t>
        </r>
      </text>
    </comment>
    <comment ref="J17" authorId="1" shapeId="0" xr:uid="{00000000-0006-0000-1300-000030000000}">
      <text>
        <r>
          <rPr>
            <b/>
            <sz val="9"/>
            <color indexed="81"/>
            <rFont val="Tahoma"/>
            <family val="2"/>
          </rPr>
          <t>Linda Vess:</t>
        </r>
        <r>
          <rPr>
            <sz val="9"/>
            <color indexed="81"/>
            <rFont val="Tahoma"/>
            <family val="2"/>
          </rPr>
          <t xml:space="preserve">
no citywide in November</t>
        </r>
      </text>
    </comment>
    <comment ref="K17" authorId="1" shapeId="0" xr:uid="{00000000-0006-0000-1300-000031000000}">
      <text>
        <r>
          <rPr>
            <b/>
            <sz val="9"/>
            <color indexed="81"/>
            <rFont val="Tahoma"/>
            <family val="2"/>
          </rPr>
          <t>Linda Vess:</t>
        </r>
        <r>
          <rPr>
            <sz val="9"/>
            <color indexed="81"/>
            <rFont val="Tahoma"/>
            <family val="2"/>
          </rPr>
          <t xml:space="preserve">
Linda Vess:
no citywide in December</t>
        </r>
      </text>
    </comment>
    <comment ref="L17" authorId="1" shapeId="0" xr:uid="{42224B58-DFA9-48A9-8B8F-BEADD6A8E043}">
      <text>
        <r>
          <rPr>
            <b/>
            <sz val="9"/>
            <color indexed="81"/>
            <rFont val="Tahoma"/>
            <family val="2"/>
          </rPr>
          <t>Linda Vess:</t>
        </r>
        <r>
          <rPr>
            <sz val="9"/>
            <color indexed="81"/>
            <rFont val="Tahoma"/>
            <family val="2"/>
          </rPr>
          <t xml:space="preserve">
Linda Vess:
no citywide in January</t>
        </r>
      </text>
    </comment>
    <comment ref="A20" authorId="0" shapeId="0" xr:uid="{00000000-0006-0000-1300-000033000000}">
      <text>
        <r>
          <rPr>
            <b/>
            <sz val="9"/>
            <color indexed="81"/>
            <rFont val="Tahoma"/>
            <family val="2"/>
          </rPr>
          <t>Kinzel, Joanna:</t>
        </r>
        <r>
          <rPr>
            <sz val="9"/>
            <color indexed="81"/>
            <rFont val="Tahoma"/>
            <family val="2"/>
          </rPr>
          <t xml:space="preserve">
Cleanup Tons are allcoated based on the % of customers eligible to participate.
These tons are already included in the Residential Collection Report in the Landfill Tons total and therefore should not be added seperately as they will be double counted.  This tab is for informational purposes only.</t>
        </r>
      </text>
    </comment>
    <comment ref="D21" authorId="1" shapeId="0" xr:uid="{596EFB09-110F-43A2-8E27-462393B98DE6}">
      <text>
        <r>
          <rPr>
            <b/>
            <sz val="9"/>
            <color indexed="81"/>
            <rFont val="Tahoma"/>
            <family val="2"/>
          </rPr>
          <t>Linda Vess:</t>
        </r>
        <r>
          <rPr>
            <sz val="9"/>
            <color indexed="81"/>
            <rFont val="Tahoma"/>
            <family val="2"/>
          </rPr>
          <t xml:space="preserve">
no citywide</t>
        </r>
      </text>
    </comment>
    <comment ref="E21" authorId="1" shapeId="0" xr:uid="{E7B679C4-813C-4720-85DE-1BADE2A0F379}">
      <text>
        <r>
          <rPr>
            <b/>
            <sz val="9"/>
            <color indexed="81"/>
            <rFont val="Tahoma"/>
            <family val="2"/>
          </rPr>
          <t>Linda Vess:</t>
        </r>
        <r>
          <rPr>
            <sz val="9"/>
            <color indexed="81"/>
            <rFont val="Tahoma"/>
            <family val="2"/>
          </rPr>
          <t xml:space="preserve">
no citywide</t>
        </r>
      </text>
    </comment>
    <comment ref="F21" authorId="1" shapeId="0" xr:uid="{9E3D72FA-7452-49AE-87F8-66A9CFB19C8F}">
      <text>
        <r>
          <rPr>
            <b/>
            <sz val="9"/>
            <color indexed="81"/>
            <rFont val="Tahoma"/>
            <family val="2"/>
          </rPr>
          <t>Linda Vess:</t>
        </r>
        <r>
          <rPr>
            <sz val="9"/>
            <color indexed="81"/>
            <rFont val="Tahoma"/>
            <family val="2"/>
          </rPr>
          <t xml:space="preserve">
no citywide</t>
        </r>
      </text>
    </comment>
    <comment ref="J21" authorId="1" shapeId="0" xr:uid="{00000000-0006-0000-1300-000035000000}">
      <text>
        <r>
          <rPr>
            <b/>
            <sz val="9"/>
            <color indexed="81"/>
            <rFont val="Tahoma"/>
            <family val="2"/>
          </rPr>
          <t>Linda Vess:</t>
        </r>
        <r>
          <rPr>
            <sz val="9"/>
            <color indexed="81"/>
            <rFont val="Tahoma"/>
            <family val="2"/>
          </rPr>
          <t xml:space="preserve">
no citywide in November</t>
        </r>
      </text>
    </comment>
    <comment ref="K21" authorId="1" shapeId="0" xr:uid="{00000000-0006-0000-1300-000036000000}">
      <text>
        <r>
          <rPr>
            <b/>
            <sz val="9"/>
            <color indexed="81"/>
            <rFont val="Tahoma"/>
            <family val="2"/>
          </rPr>
          <t>Linda Vess:</t>
        </r>
        <r>
          <rPr>
            <sz val="9"/>
            <color indexed="81"/>
            <rFont val="Tahoma"/>
            <family val="2"/>
          </rPr>
          <t xml:space="preserve">
Linda Vess:
no citywide in December</t>
        </r>
      </text>
    </comment>
    <comment ref="L21" authorId="1" shapeId="0" xr:uid="{B1B0B8BD-F16E-4324-A3DF-A62C2CD9CA78}">
      <text>
        <r>
          <rPr>
            <b/>
            <sz val="9"/>
            <color indexed="81"/>
            <rFont val="Tahoma"/>
            <family val="2"/>
          </rPr>
          <t>Linda Vess:</t>
        </r>
        <r>
          <rPr>
            <sz val="9"/>
            <color indexed="81"/>
            <rFont val="Tahoma"/>
            <family val="2"/>
          </rPr>
          <t xml:space="preserve">
Linda Vess:
no citywide in January</t>
        </r>
      </text>
    </comment>
    <comment ref="D22" authorId="1" shapeId="0" xr:uid="{E4159920-378F-4DE3-B1FA-9EC6C4FFE668}">
      <text>
        <r>
          <rPr>
            <b/>
            <sz val="9"/>
            <color indexed="81"/>
            <rFont val="Tahoma"/>
            <family val="2"/>
          </rPr>
          <t>Linda Vess:</t>
        </r>
        <r>
          <rPr>
            <sz val="9"/>
            <color indexed="81"/>
            <rFont val="Tahoma"/>
            <family val="2"/>
          </rPr>
          <t xml:space="preserve">
no citywide</t>
        </r>
      </text>
    </comment>
    <comment ref="E22" authorId="1" shapeId="0" xr:uid="{14645105-8F3E-4865-A114-73792462B1B5}">
      <text>
        <r>
          <rPr>
            <b/>
            <sz val="9"/>
            <color indexed="81"/>
            <rFont val="Tahoma"/>
            <family val="2"/>
          </rPr>
          <t>Linda Vess:</t>
        </r>
        <r>
          <rPr>
            <sz val="9"/>
            <color indexed="81"/>
            <rFont val="Tahoma"/>
            <family val="2"/>
          </rPr>
          <t xml:space="preserve">
no citywide</t>
        </r>
      </text>
    </comment>
    <comment ref="F22" authorId="1" shapeId="0" xr:uid="{F76CD005-D71D-4B57-8264-6E119F3ACA39}">
      <text>
        <r>
          <rPr>
            <b/>
            <sz val="9"/>
            <color indexed="81"/>
            <rFont val="Tahoma"/>
            <family val="2"/>
          </rPr>
          <t>Linda Vess:</t>
        </r>
        <r>
          <rPr>
            <sz val="9"/>
            <color indexed="81"/>
            <rFont val="Tahoma"/>
            <family val="2"/>
          </rPr>
          <t xml:space="preserve">
no citywide</t>
        </r>
      </text>
    </comment>
    <comment ref="J22" authorId="1" shapeId="0" xr:uid="{00000000-0006-0000-1300-000039000000}">
      <text>
        <r>
          <rPr>
            <b/>
            <sz val="9"/>
            <color indexed="81"/>
            <rFont val="Tahoma"/>
            <family val="2"/>
          </rPr>
          <t>Linda Vess:</t>
        </r>
        <r>
          <rPr>
            <sz val="9"/>
            <color indexed="81"/>
            <rFont val="Tahoma"/>
            <family val="2"/>
          </rPr>
          <t xml:space="preserve">
no citywide in November</t>
        </r>
      </text>
    </comment>
    <comment ref="K22" authorId="1" shapeId="0" xr:uid="{00000000-0006-0000-1300-00003A000000}">
      <text>
        <r>
          <rPr>
            <b/>
            <sz val="9"/>
            <color indexed="81"/>
            <rFont val="Tahoma"/>
            <family val="2"/>
          </rPr>
          <t>Linda Vess:</t>
        </r>
        <r>
          <rPr>
            <sz val="9"/>
            <color indexed="81"/>
            <rFont val="Tahoma"/>
            <family val="2"/>
          </rPr>
          <t xml:space="preserve">
Linda Vess:
no citywide in December</t>
        </r>
      </text>
    </comment>
    <comment ref="L22" authorId="1" shapeId="0" xr:uid="{893C838B-14C0-43A1-B752-50EBDD542674}">
      <text>
        <r>
          <rPr>
            <b/>
            <sz val="9"/>
            <color indexed="81"/>
            <rFont val="Tahoma"/>
            <family val="2"/>
          </rPr>
          <t>Linda Vess:</t>
        </r>
        <r>
          <rPr>
            <sz val="9"/>
            <color indexed="81"/>
            <rFont val="Tahoma"/>
            <family val="2"/>
          </rPr>
          <t xml:space="preserve">
Linda Vess:
no citywide in January</t>
        </r>
      </text>
    </comment>
    <comment ref="D23" authorId="1" shapeId="0" xr:uid="{C35562D8-5DE8-4282-9162-D54CB04C9F45}">
      <text>
        <r>
          <rPr>
            <b/>
            <sz val="9"/>
            <color indexed="81"/>
            <rFont val="Tahoma"/>
            <family val="2"/>
          </rPr>
          <t>Linda Vess:</t>
        </r>
        <r>
          <rPr>
            <sz val="9"/>
            <color indexed="81"/>
            <rFont val="Tahoma"/>
            <family val="2"/>
          </rPr>
          <t xml:space="preserve">
no citywide</t>
        </r>
      </text>
    </comment>
    <comment ref="E23" authorId="1" shapeId="0" xr:uid="{8489A4B4-BDC4-46F8-855E-D0E0AEDF9AA8}">
      <text>
        <r>
          <rPr>
            <b/>
            <sz val="9"/>
            <color indexed="81"/>
            <rFont val="Tahoma"/>
            <family val="2"/>
          </rPr>
          <t>Linda Vess:</t>
        </r>
        <r>
          <rPr>
            <sz val="9"/>
            <color indexed="81"/>
            <rFont val="Tahoma"/>
            <family val="2"/>
          </rPr>
          <t xml:space="preserve">
no citywide</t>
        </r>
      </text>
    </comment>
    <comment ref="F23" authorId="1" shapeId="0" xr:uid="{C249D8F3-F945-41C7-882B-5DFD0BEA677A}">
      <text>
        <r>
          <rPr>
            <b/>
            <sz val="9"/>
            <color indexed="81"/>
            <rFont val="Tahoma"/>
            <family val="2"/>
          </rPr>
          <t>Linda Vess:</t>
        </r>
        <r>
          <rPr>
            <sz val="9"/>
            <color indexed="81"/>
            <rFont val="Tahoma"/>
            <family val="2"/>
          </rPr>
          <t xml:space="preserve">
no citywide</t>
        </r>
      </text>
    </comment>
    <comment ref="J23" authorId="1" shapeId="0" xr:uid="{00000000-0006-0000-1300-00003D000000}">
      <text>
        <r>
          <rPr>
            <b/>
            <sz val="9"/>
            <color indexed="81"/>
            <rFont val="Tahoma"/>
            <family val="2"/>
          </rPr>
          <t>Linda Vess:</t>
        </r>
        <r>
          <rPr>
            <sz val="9"/>
            <color indexed="81"/>
            <rFont val="Tahoma"/>
            <family val="2"/>
          </rPr>
          <t xml:space="preserve">
no citywide in November</t>
        </r>
      </text>
    </comment>
    <comment ref="K23" authorId="1" shapeId="0" xr:uid="{00000000-0006-0000-1300-00003E000000}">
      <text>
        <r>
          <rPr>
            <b/>
            <sz val="9"/>
            <color indexed="81"/>
            <rFont val="Tahoma"/>
            <family val="2"/>
          </rPr>
          <t>Linda Vess:</t>
        </r>
        <r>
          <rPr>
            <sz val="9"/>
            <color indexed="81"/>
            <rFont val="Tahoma"/>
            <family val="2"/>
          </rPr>
          <t xml:space="preserve">
Linda Vess:
no citywide in December</t>
        </r>
      </text>
    </comment>
    <comment ref="L23" authorId="1" shapeId="0" xr:uid="{50EB6250-D82E-4B1F-9441-C8D18A65D0A5}">
      <text>
        <r>
          <rPr>
            <b/>
            <sz val="9"/>
            <color indexed="81"/>
            <rFont val="Tahoma"/>
            <family val="2"/>
          </rPr>
          <t>Linda Vess:</t>
        </r>
        <r>
          <rPr>
            <sz val="9"/>
            <color indexed="81"/>
            <rFont val="Tahoma"/>
            <family val="2"/>
          </rPr>
          <t xml:space="preserve">
Linda Vess:
no citywide in January</t>
        </r>
      </text>
    </comment>
    <comment ref="D24" authorId="1" shapeId="0" xr:uid="{8D6942C0-DD4A-4885-B565-9C552E1977AD}">
      <text>
        <r>
          <rPr>
            <b/>
            <sz val="9"/>
            <color indexed="81"/>
            <rFont val="Tahoma"/>
            <family val="2"/>
          </rPr>
          <t>Linda Vess:</t>
        </r>
        <r>
          <rPr>
            <sz val="9"/>
            <color indexed="81"/>
            <rFont val="Tahoma"/>
            <family val="2"/>
          </rPr>
          <t xml:space="preserve">
no citywide</t>
        </r>
      </text>
    </comment>
    <comment ref="E24" authorId="1" shapeId="0" xr:uid="{0F8059F1-996D-4C49-8920-401DF3E082E0}">
      <text>
        <r>
          <rPr>
            <b/>
            <sz val="9"/>
            <color indexed="81"/>
            <rFont val="Tahoma"/>
            <family val="2"/>
          </rPr>
          <t>Linda Vess:</t>
        </r>
        <r>
          <rPr>
            <sz val="9"/>
            <color indexed="81"/>
            <rFont val="Tahoma"/>
            <family val="2"/>
          </rPr>
          <t xml:space="preserve">
no citywide</t>
        </r>
      </text>
    </comment>
    <comment ref="F24" authorId="1" shapeId="0" xr:uid="{05DB30C0-F212-4CDF-B732-D34D074A384D}">
      <text>
        <r>
          <rPr>
            <b/>
            <sz val="9"/>
            <color indexed="81"/>
            <rFont val="Tahoma"/>
            <family val="2"/>
          </rPr>
          <t>Linda Vess:</t>
        </r>
        <r>
          <rPr>
            <sz val="9"/>
            <color indexed="81"/>
            <rFont val="Tahoma"/>
            <family val="2"/>
          </rPr>
          <t xml:space="preserve">
no citywide</t>
        </r>
      </text>
    </comment>
    <comment ref="J24" authorId="1" shapeId="0" xr:uid="{00000000-0006-0000-1300-000041000000}">
      <text>
        <r>
          <rPr>
            <b/>
            <sz val="9"/>
            <color indexed="81"/>
            <rFont val="Tahoma"/>
            <family val="2"/>
          </rPr>
          <t>Linda Vess:</t>
        </r>
        <r>
          <rPr>
            <sz val="9"/>
            <color indexed="81"/>
            <rFont val="Tahoma"/>
            <family val="2"/>
          </rPr>
          <t xml:space="preserve">
no citywide in November</t>
        </r>
      </text>
    </comment>
    <comment ref="K24" authorId="1" shapeId="0" xr:uid="{00000000-0006-0000-1300-000042000000}">
      <text>
        <r>
          <rPr>
            <b/>
            <sz val="9"/>
            <color indexed="81"/>
            <rFont val="Tahoma"/>
            <family val="2"/>
          </rPr>
          <t>Linda Vess:</t>
        </r>
        <r>
          <rPr>
            <sz val="9"/>
            <color indexed="81"/>
            <rFont val="Tahoma"/>
            <family val="2"/>
          </rPr>
          <t xml:space="preserve">
Linda Vess:
no citywide in December</t>
        </r>
      </text>
    </comment>
    <comment ref="L24" authorId="1" shapeId="0" xr:uid="{7B94D465-856E-4AB3-AE42-EBC6086A5AA4}">
      <text>
        <r>
          <rPr>
            <b/>
            <sz val="9"/>
            <color indexed="81"/>
            <rFont val="Tahoma"/>
            <family val="2"/>
          </rPr>
          <t>Linda Vess:</t>
        </r>
        <r>
          <rPr>
            <sz val="9"/>
            <color indexed="81"/>
            <rFont val="Tahoma"/>
            <family val="2"/>
          </rPr>
          <t xml:space="preserve">
Linda Vess:
no citywide in January</t>
        </r>
      </text>
    </comment>
    <comment ref="D25" authorId="1" shapeId="0" xr:uid="{273D86C8-0CFA-4AFB-B965-DF74C34AFA62}">
      <text>
        <r>
          <rPr>
            <b/>
            <sz val="9"/>
            <color indexed="81"/>
            <rFont val="Tahoma"/>
            <family val="2"/>
          </rPr>
          <t>Linda Vess:</t>
        </r>
        <r>
          <rPr>
            <sz val="9"/>
            <color indexed="81"/>
            <rFont val="Tahoma"/>
            <family val="2"/>
          </rPr>
          <t xml:space="preserve">
no citywide</t>
        </r>
      </text>
    </comment>
    <comment ref="E25" authorId="1" shapeId="0" xr:uid="{C1418300-693D-4F27-BA3C-9DC192E87D2E}">
      <text>
        <r>
          <rPr>
            <b/>
            <sz val="9"/>
            <color indexed="81"/>
            <rFont val="Tahoma"/>
            <family val="2"/>
          </rPr>
          <t>Linda Vess:</t>
        </r>
        <r>
          <rPr>
            <sz val="9"/>
            <color indexed="81"/>
            <rFont val="Tahoma"/>
            <family val="2"/>
          </rPr>
          <t xml:space="preserve">
no citywide</t>
        </r>
      </text>
    </comment>
    <comment ref="F25" authorId="1" shapeId="0" xr:uid="{D30C353B-D0CC-44A0-A2AE-9CE941D9EA8A}">
      <text>
        <r>
          <rPr>
            <b/>
            <sz val="9"/>
            <color indexed="81"/>
            <rFont val="Tahoma"/>
            <family val="2"/>
          </rPr>
          <t>Linda Vess:</t>
        </r>
        <r>
          <rPr>
            <sz val="9"/>
            <color indexed="81"/>
            <rFont val="Tahoma"/>
            <family val="2"/>
          </rPr>
          <t xml:space="preserve">
no citywide</t>
        </r>
      </text>
    </comment>
    <comment ref="J25" authorId="1" shapeId="0" xr:uid="{00000000-0006-0000-1300-000045000000}">
      <text>
        <r>
          <rPr>
            <b/>
            <sz val="9"/>
            <color indexed="81"/>
            <rFont val="Tahoma"/>
            <family val="2"/>
          </rPr>
          <t>Linda Vess:</t>
        </r>
        <r>
          <rPr>
            <sz val="9"/>
            <color indexed="81"/>
            <rFont val="Tahoma"/>
            <family val="2"/>
          </rPr>
          <t xml:space="preserve">
no citywide in November</t>
        </r>
      </text>
    </comment>
    <comment ref="K25" authorId="1" shapeId="0" xr:uid="{00000000-0006-0000-1300-000046000000}">
      <text>
        <r>
          <rPr>
            <b/>
            <sz val="9"/>
            <color indexed="81"/>
            <rFont val="Tahoma"/>
            <family val="2"/>
          </rPr>
          <t>Linda Vess:</t>
        </r>
        <r>
          <rPr>
            <sz val="9"/>
            <color indexed="81"/>
            <rFont val="Tahoma"/>
            <family val="2"/>
          </rPr>
          <t xml:space="preserve">
Linda Vess:
no citywide in December</t>
        </r>
      </text>
    </comment>
    <comment ref="L25" authorId="1" shapeId="0" xr:uid="{2109C5E9-05EE-458A-BE8C-9E0B82042184}">
      <text>
        <r>
          <rPr>
            <b/>
            <sz val="9"/>
            <color indexed="81"/>
            <rFont val="Tahoma"/>
            <family val="2"/>
          </rPr>
          <t>Linda Vess:</t>
        </r>
        <r>
          <rPr>
            <sz val="9"/>
            <color indexed="81"/>
            <rFont val="Tahoma"/>
            <family val="2"/>
          </rPr>
          <t xml:space="preserve">
Linda Vess:
no citywide in January</t>
        </r>
      </text>
    </comment>
    <comment ref="D26" authorId="1" shapeId="0" xr:uid="{048E14ED-7B5F-4750-8807-A4646DF34F6E}">
      <text>
        <r>
          <rPr>
            <b/>
            <sz val="9"/>
            <color indexed="81"/>
            <rFont val="Tahoma"/>
            <family val="2"/>
          </rPr>
          <t>Linda Vess:</t>
        </r>
        <r>
          <rPr>
            <sz val="9"/>
            <color indexed="81"/>
            <rFont val="Tahoma"/>
            <family val="2"/>
          </rPr>
          <t xml:space="preserve">
no citywide</t>
        </r>
      </text>
    </comment>
    <comment ref="E26" authorId="1" shapeId="0" xr:uid="{E7B38746-F6A3-429F-BE0A-BA051BDCEAC4}">
      <text>
        <r>
          <rPr>
            <b/>
            <sz val="9"/>
            <color indexed="81"/>
            <rFont val="Tahoma"/>
            <family val="2"/>
          </rPr>
          <t>Linda Vess:</t>
        </r>
        <r>
          <rPr>
            <sz val="9"/>
            <color indexed="81"/>
            <rFont val="Tahoma"/>
            <family val="2"/>
          </rPr>
          <t xml:space="preserve">
no citywide</t>
        </r>
      </text>
    </comment>
    <comment ref="F26" authorId="1" shapeId="0" xr:uid="{DC205B0F-AA27-45E5-BF0A-F8F00AAFBA1E}">
      <text>
        <r>
          <rPr>
            <b/>
            <sz val="9"/>
            <color indexed="81"/>
            <rFont val="Tahoma"/>
            <family val="2"/>
          </rPr>
          <t>Linda Vess:</t>
        </r>
        <r>
          <rPr>
            <sz val="9"/>
            <color indexed="81"/>
            <rFont val="Tahoma"/>
            <family val="2"/>
          </rPr>
          <t xml:space="preserve">
no citywide</t>
        </r>
      </text>
    </comment>
    <comment ref="J26" authorId="1" shapeId="0" xr:uid="{00000000-0006-0000-1300-000049000000}">
      <text>
        <r>
          <rPr>
            <b/>
            <sz val="9"/>
            <color indexed="81"/>
            <rFont val="Tahoma"/>
            <family val="2"/>
          </rPr>
          <t>Linda Vess:</t>
        </r>
        <r>
          <rPr>
            <sz val="9"/>
            <color indexed="81"/>
            <rFont val="Tahoma"/>
            <family val="2"/>
          </rPr>
          <t xml:space="preserve">
no citywide in November</t>
        </r>
      </text>
    </comment>
    <comment ref="K26" authorId="1" shapeId="0" xr:uid="{00000000-0006-0000-1300-00004A000000}">
      <text>
        <r>
          <rPr>
            <b/>
            <sz val="9"/>
            <color indexed="81"/>
            <rFont val="Tahoma"/>
            <family val="2"/>
          </rPr>
          <t>Linda Vess:</t>
        </r>
        <r>
          <rPr>
            <sz val="9"/>
            <color indexed="81"/>
            <rFont val="Tahoma"/>
            <family val="2"/>
          </rPr>
          <t xml:space="preserve">
Linda Vess:
no citywide in December</t>
        </r>
      </text>
    </comment>
    <comment ref="L26" authorId="1" shapeId="0" xr:uid="{2C537348-F9A5-4045-92E3-C177A4828074}">
      <text>
        <r>
          <rPr>
            <b/>
            <sz val="9"/>
            <color indexed="81"/>
            <rFont val="Tahoma"/>
            <family val="2"/>
          </rPr>
          <t>Linda Vess:</t>
        </r>
        <r>
          <rPr>
            <sz val="9"/>
            <color indexed="81"/>
            <rFont val="Tahoma"/>
            <family val="2"/>
          </rPr>
          <t xml:space="preserve">
Linda Vess:
no citywide in January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Kinzel, Joanna</author>
  </authors>
  <commentList>
    <comment ref="O1" authorId="0" shapeId="0" xr:uid="{00000000-0006-0000-1500-000001000000}">
      <text>
        <r>
          <rPr>
            <b/>
            <sz val="9"/>
            <color indexed="81"/>
            <rFont val="Tahoma"/>
            <family val="2"/>
          </rPr>
          <t>Kinzel, Joanna:</t>
        </r>
        <r>
          <rPr>
            <sz val="9"/>
            <color indexed="81"/>
            <rFont val="Tahoma"/>
            <family val="2"/>
          </rPr>
          <t xml:space="preserve">
New reporting metric as agreed with RecycleSmart beginning 03-01-2018.  Prior year stats to begin RY5.</t>
        </r>
      </text>
    </comment>
    <comment ref="A3" authorId="0" shapeId="0" xr:uid="{00000000-0006-0000-1500-000002000000}">
      <text>
        <r>
          <rPr>
            <b/>
            <sz val="9"/>
            <color indexed="81"/>
            <rFont val="Tahoma"/>
            <family val="2"/>
          </rPr>
          <t>Kinzel, Joanna:  Repair/Replace Cart</t>
        </r>
        <r>
          <rPr>
            <sz val="9"/>
            <color indexed="81"/>
            <rFont val="Tahoma"/>
            <family val="2"/>
          </rPr>
          <t xml:space="preserve">
F9 codes used:                F2 note (duplication of action): 
</t>
        </r>
        <r>
          <rPr>
            <b/>
            <u/>
            <sz val="9"/>
            <color indexed="81"/>
            <rFont val="Tahoma"/>
            <family val="2"/>
          </rPr>
          <t xml:space="preserve">EXC    </t>
        </r>
        <r>
          <rPr>
            <sz val="9"/>
            <color indexed="81"/>
            <rFont val="Tahoma"/>
            <family val="2"/>
          </rPr>
          <t xml:space="preserve">                           SCCE
</t>
        </r>
        <r>
          <rPr>
            <b/>
            <u/>
            <sz val="9"/>
            <color indexed="81"/>
            <rFont val="Tahoma"/>
            <family val="2"/>
          </rPr>
          <t xml:space="preserve">CRE    </t>
        </r>
        <r>
          <rPr>
            <sz val="9"/>
            <color indexed="81"/>
            <rFont val="Tahoma"/>
            <family val="2"/>
          </rPr>
          <t xml:space="preserve">                           CALL</t>
        </r>
      </text>
    </comment>
    <comment ref="A4" authorId="0" shapeId="0" xr:uid="{00000000-0006-0000-1500-000003000000}">
      <text>
        <r>
          <rPr>
            <b/>
            <sz val="9"/>
            <color indexed="81"/>
            <rFont val="Tahoma"/>
            <family val="2"/>
          </rPr>
          <t>Kinzel, Joanna:  On-Call Cleanup Request</t>
        </r>
        <r>
          <rPr>
            <sz val="9"/>
            <color indexed="81"/>
            <rFont val="Tahoma"/>
            <family val="2"/>
          </rPr>
          <t xml:space="preserve">
F9 codes used:                F2 note (duplication of action): 
</t>
        </r>
        <r>
          <rPr>
            <b/>
            <u/>
            <sz val="9"/>
            <color indexed="81"/>
            <rFont val="Tahoma"/>
            <family val="2"/>
          </rPr>
          <t xml:space="preserve">BUL  </t>
        </r>
        <r>
          <rPr>
            <sz val="9"/>
            <color indexed="81"/>
            <rFont val="Tahoma"/>
            <family val="2"/>
          </rPr>
          <t xml:space="preserve">                             SCSU</t>
        </r>
      </text>
    </comment>
    <comment ref="A5" authorId="0" shapeId="0" xr:uid="{00000000-0006-0000-1500-000004000000}">
      <text>
        <r>
          <rPr>
            <b/>
            <sz val="9"/>
            <color indexed="81"/>
            <rFont val="Tahoma"/>
            <family val="2"/>
          </rPr>
          <t>Kinzel, Joanna:  Commencement of Service</t>
        </r>
        <r>
          <rPr>
            <sz val="9"/>
            <color indexed="81"/>
            <rFont val="Tahoma"/>
            <family val="2"/>
          </rPr>
          <t xml:space="preserve">
F9 codes used:                F2 note (used): 
not applicable                 </t>
        </r>
        <r>
          <rPr>
            <b/>
            <sz val="9"/>
            <color indexed="81"/>
            <rFont val="Tahoma"/>
            <family val="2"/>
          </rPr>
          <t xml:space="preserve">  </t>
        </r>
        <r>
          <rPr>
            <b/>
            <u/>
            <sz val="9"/>
            <color indexed="81"/>
            <rFont val="Tahoma"/>
            <family val="2"/>
          </rPr>
          <t>CSNS</t>
        </r>
      </text>
    </comment>
    <comment ref="A6" authorId="0" shapeId="0" xr:uid="{00000000-0006-0000-1500-000005000000}">
      <text>
        <r>
          <rPr>
            <b/>
            <sz val="9"/>
            <color indexed="81"/>
            <rFont val="Tahoma"/>
            <family val="2"/>
          </rPr>
          <t>Kinzel, Joanna:  Termination of Service</t>
        </r>
        <r>
          <rPr>
            <sz val="9"/>
            <color indexed="81"/>
            <rFont val="Tahoma"/>
            <family val="2"/>
          </rPr>
          <t xml:space="preserve">
F9 codes used:                F2 note (used): 
not applicable                   </t>
        </r>
        <r>
          <rPr>
            <b/>
            <u/>
            <sz val="9"/>
            <color indexed="81"/>
            <rFont val="Tahoma"/>
            <family val="2"/>
          </rPr>
          <t>CSSS</t>
        </r>
      </text>
    </comment>
    <comment ref="A7" authorId="0" shapeId="0" xr:uid="{00000000-0006-0000-1500-000006000000}">
      <text>
        <r>
          <rPr>
            <b/>
            <sz val="9"/>
            <color indexed="81"/>
            <rFont val="Tahoma"/>
            <family val="2"/>
          </rPr>
          <t>Kinzel, Joanna:  Changes to Subscriber Service Levels</t>
        </r>
        <r>
          <rPr>
            <sz val="9"/>
            <color indexed="81"/>
            <rFont val="Tahoma"/>
            <family val="2"/>
          </rPr>
          <t xml:space="preserve">
F9 codes used:                F2 note (duplication of action): 
</t>
        </r>
        <r>
          <rPr>
            <b/>
            <u/>
            <sz val="9"/>
            <color indexed="81"/>
            <rFont val="Tahoma"/>
            <family val="2"/>
          </rPr>
          <t>DEL</t>
        </r>
        <r>
          <rPr>
            <sz val="9"/>
            <color indexed="81"/>
            <rFont val="Tahoma"/>
            <family val="2"/>
          </rPr>
          <t xml:space="preserve">                               SCCD
</t>
        </r>
        <r>
          <rPr>
            <b/>
            <u/>
            <sz val="9"/>
            <color indexed="81"/>
            <rFont val="Tahoma"/>
            <family val="2"/>
          </rPr>
          <t>REM</t>
        </r>
        <r>
          <rPr>
            <sz val="9"/>
            <color indexed="81"/>
            <rFont val="Tahoma"/>
            <family val="2"/>
          </rPr>
          <t xml:space="preserve">                             SCRE
  </t>
        </r>
      </text>
    </comment>
    <comment ref="A8" authorId="0" shapeId="0" xr:uid="{00000000-0006-0000-1500-000007000000}">
      <text>
        <r>
          <rPr>
            <b/>
            <sz val="9"/>
            <color indexed="81"/>
            <rFont val="Tahoma"/>
            <family val="2"/>
          </rPr>
          <t>Kinzel, Joanna:  Compliments</t>
        </r>
        <r>
          <rPr>
            <sz val="9"/>
            <color indexed="81"/>
            <rFont val="Tahoma"/>
            <family val="2"/>
          </rPr>
          <t xml:space="preserve">
F9 codes used:                F2 note (used): 
not applicable                  </t>
        </r>
        <r>
          <rPr>
            <b/>
            <u/>
            <sz val="9"/>
            <color indexed="81"/>
            <rFont val="Tahoma"/>
            <family val="2"/>
          </rPr>
          <t>OPTX</t>
        </r>
        <r>
          <rPr>
            <sz val="9"/>
            <color indexed="81"/>
            <rFont val="Tahoma"/>
            <family val="2"/>
          </rPr>
          <t xml:space="preserve"> (operations)
                                    </t>
        </r>
        <r>
          <rPr>
            <b/>
            <u/>
            <sz val="9"/>
            <color indexed="81"/>
            <rFont val="Tahoma"/>
            <family val="2"/>
          </rPr>
          <t>CSTX</t>
        </r>
        <r>
          <rPr>
            <sz val="9"/>
            <color indexed="81"/>
            <rFont val="Tahoma"/>
            <family val="2"/>
          </rPr>
          <t xml:space="preserve"> (cust svc &amp; admin)</t>
        </r>
      </text>
    </comment>
    <comment ref="A9" authorId="0" shapeId="0" xr:uid="{00000000-0006-0000-1500-000008000000}">
      <text>
        <r>
          <rPr>
            <b/>
            <sz val="9"/>
            <color indexed="81"/>
            <rFont val="Tahoma"/>
            <family val="2"/>
          </rPr>
          <t>Kinzel, Joanna:  General Inquiry about Service</t>
        </r>
        <r>
          <rPr>
            <sz val="9"/>
            <color indexed="81"/>
            <rFont val="Tahoma"/>
            <family val="2"/>
          </rPr>
          <t xml:space="preserve">
F9 codes used:                F2 note (used): 
not applicable                  </t>
        </r>
        <r>
          <rPr>
            <b/>
            <u/>
            <sz val="9"/>
            <color indexed="81"/>
            <rFont val="Tahoma"/>
            <family val="2"/>
          </rPr>
          <t>CSIN</t>
        </r>
        <r>
          <rPr>
            <sz val="9"/>
            <color indexed="81"/>
            <rFont val="Tahoma"/>
            <family val="2"/>
          </rPr>
          <t xml:space="preserve"> (include only those with "CI" 
                                            cust inquiry in F2 subject notes) </t>
        </r>
      </text>
    </comment>
    <comment ref="A11" authorId="0" shapeId="0" xr:uid="{00000000-0006-0000-1500-000009000000}">
      <text>
        <r>
          <rPr>
            <b/>
            <sz val="9"/>
            <color indexed="81"/>
            <rFont val="Tahoma"/>
            <family val="2"/>
          </rPr>
          <t>Kinzel, Joanna:  Missed Pickup/Coutesy Return</t>
        </r>
        <r>
          <rPr>
            <sz val="9"/>
            <color indexed="81"/>
            <rFont val="Tahoma"/>
            <family val="2"/>
          </rPr>
          <t xml:space="preserve">
F9 codes used:                F2 note (duplication of action): 
</t>
        </r>
        <r>
          <rPr>
            <b/>
            <u/>
            <sz val="9"/>
            <color indexed="81"/>
            <rFont val="Tahoma"/>
            <family val="2"/>
          </rPr>
          <t xml:space="preserve">RTM </t>
        </r>
        <r>
          <rPr>
            <sz val="9"/>
            <color indexed="81"/>
            <rFont val="Tahoma"/>
            <family val="2"/>
          </rPr>
          <t xml:space="preserve">                             SCTM  
</t>
        </r>
        <r>
          <rPr>
            <b/>
            <u/>
            <sz val="9"/>
            <color indexed="81"/>
            <rFont val="Tahoma"/>
            <family val="2"/>
          </rPr>
          <t xml:space="preserve">RES </t>
        </r>
        <r>
          <rPr>
            <sz val="9"/>
            <color indexed="81"/>
            <rFont val="Tahoma"/>
            <family val="2"/>
          </rPr>
          <t xml:space="preserve">                              SCTM
</t>
        </r>
        <r>
          <rPr>
            <b/>
            <u/>
            <sz val="9"/>
            <color indexed="81"/>
            <rFont val="Tahoma"/>
            <family val="2"/>
          </rPr>
          <t xml:space="preserve">PMT  </t>
        </r>
        <r>
          <rPr>
            <sz val="9"/>
            <color indexed="81"/>
            <rFont val="Tahoma"/>
            <family val="2"/>
          </rPr>
          <t xml:space="preserve">                             SCTM 
</t>
        </r>
        <r>
          <rPr>
            <b/>
            <u/>
            <sz val="9"/>
            <color indexed="81"/>
            <rFont val="Tahoma"/>
            <family val="2"/>
          </rPr>
          <t>RRM</t>
        </r>
        <r>
          <rPr>
            <sz val="9"/>
            <color indexed="81"/>
            <rFont val="Tahoma"/>
            <family val="2"/>
          </rPr>
          <t xml:space="preserve">                              SCRM
</t>
        </r>
        <r>
          <rPr>
            <b/>
            <u/>
            <sz val="9"/>
            <color indexed="81"/>
            <rFont val="Tahoma"/>
            <family val="2"/>
          </rPr>
          <t>RYM</t>
        </r>
        <r>
          <rPr>
            <sz val="9"/>
            <color indexed="81"/>
            <rFont val="Tahoma"/>
            <family val="2"/>
          </rPr>
          <t xml:space="preserve">                              SCYM
For RES code:  remove count from F2 subject notes "Drop Food Waste Pail", "Ewaste", "Drop Oil Kit"</t>
        </r>
      </text>
    </comment>
    <comment ref="A12" authorId="0" shapeId="0" xr:uid="{00000000-0006-0000-1500-00000A000000}">
      <text>
        <r>
          <rPr>
            <b/>
            <sz val="9"/>
            <color indexed="81"/>
            <rFont val="Tahoma"/>
            <family val="2"/>
          </rPr>
          <t>Kinzel, Joanna: Missed Cleanup Collection</t>
        </r>
        <r>
          <rPr>
            <sz val="9"/>
            <color indexed="81"/>
            <rFont val="Tahoma"/>
            <family val="2"/>
          </rPr>
          <t xml:space="preserve">
F9 codes used:                F2 note (N/A): 
</t>
        </r>
        <r>
          <rPr>
            <b/>
            <u/>
            <sz val="9"/>
            <color indexed="81"/>
            <rFont val="Tahoma"/>
            <family val="2"/>
          </rPr>
          <t xml:space="preserve">RBM </t>
        </r>
        <r>
          <rPr>
            <sz val="9"/>
            <color indexed="81"/>
            <rFont val="Tahoma"/>
            <family val="2"/>
          </rPr>
          <t xml:space="preserve">                            Not Applicable</t>
        </r>
      </text>
    </comment>
    <comment ref="A13" authorId="0" shapeId="0" xr:uid="{00000000-0006-0000-1500-00000B000000}">
      <text>
        <r>
          <rPr>
            <b/>
            <sz val="9"/>
            <color indexed="81"/>
            <rFont val="Tahoma"/>
            <family val="2"/>
          </rPr>
          <t xml:space="preserve">Kinzel, Joanna: Billing Complaints/Disputes &amp; Rate Complaint
</t>
        </r>
        <r>
          <rPr>
            <sz val="9"/>
            <color indexed="81"/>
            <rFont val="Tahoma"/>
            <family val="2"/>
          </rPr>
          <t xml:space="preserve">F9 codes used:                F2 note (used): 
not applicable                  </t>
        </r>
        <r>
          <rPr>
            <b/>
            <u/>
            <sz val="9"/>
            <color indexed="81"/>
            <rFont val="Tahoma"/>
            <family val="2"/>
          </rPr>
          <t>CSRB</t>
        </r>
        <r>
          <rPr>
            <sz val="9"/>
            <color indexed="81"/>
            <rFont val="Tahoma"/>
            <family val="2"/>
          </rPr>
          <t xml:space="preserve">
</t>
        </r>
      </text>
    </comment>
    <comment ref="A14" authorId="0" shapeId="0" xr:uid="{00000000-0006-0000-1500-00000C000000}">
      <text>
        <r>
          <rPr>
            <b/>
            <sz val="9"/>
            <color indexed="81"/>
            <rFont val="Tahoma"/>
            <family val="2"/>
          </rPr>
          <t>Kinzel, Joanna:  Second Call for Same Complaint</t>
        </r>
        <r>
          <rPr>
            <sz val="9"/>
            <color indexed="81"/>
            <rFont val="Tahoma"/>
            <family val="2"/>
          </rPr>
          <t xml:space="preserve">
F9 codes used:                F2 note (duplication of action): 
</t>
        </r>
        <r>
          <rPr>
            <b/>
            <u/>
            <sz val="9"/>
            <color indexed="81"/>
            <rFont val="Tahoma"/>
            <family val="2"/>
          </rPr>
          <t xml:space="preserve">RM2 </t>
        </r>
        <r>
          <rPr>
            <sz val="9"/>
            <color indexed="81"/>
            <rFont val="Tahoma"/>
            <family val="2"/>
          </rPr>
          <t xml:space="preserve">                              SCR2  
</t>
        </r>
        <r>
          <rPr>
            <b/>
            <u/>
            <sz val="9"/>
            <color indexed="81"/>
            <rFont val="Tahoma"/>
            <family val="2"/>
          </rPr>
          <t>RM3</t>
        </r>
        <r>
          <rPr>
            <sz val="9"/>
            <color indexed="81"/>
            <rFont val="Tahoma"/>
            <family val="2"/>
          </rPr>
          <t xml:space="preserve">                               SCR3
</t>
        </r>
        <r>
          <rPr>
            <b/>
            <u/>
            <sz val="9"/>
            <color indexed="81"/>
            <rFont val="Tahoma"/>
            <family val="2"/>
          </rPr>
          <t xml:space="preserve">RY2 </t>
        </r>
        <r>
          <rPr>
            <sz val="9"/>
            <color indexed="81"/>
            <rFont val="Tahoma"/>
            <family val="2"/>
          </rPr>
          <t xml:space="preserve">                               SCY2 
</t>
        </r>
        <r>
          <rPr>
            <b/>
            <u/>
            <sz val="9"/>
            <color indexed="81"/>
            <rFont val="Tahoma"/>
            <family val="2"/>
          </rPr>
          <t xml:space="preserve">RY3  </t>
        </r>
        <r>
          <rPr>
            <sz val="9"/>
            <color indexed="81"/>
            <rFont val="Tahoma"/>
            <family val="2"/>
          </rPr>
          <t xml:space="preserve">                              SCY3
</t>
        </r>
        <r>
          <rPr>
            <b/>
            <u/>
            <sz val="9"/>
            <color indexed="81"/>
            <rFont val="Tahoma"/>
            <family val="2"/>
          </rPr>
          <t xml:space="preserve">TM2 </t>
        </r>
        <r>
          <rPr>
            <sz val="9"/>
            <color indexed="81"/>
            <rFont val="Tahoma"/>
            <family val="2"/>
          </rPr>
          <t xml:space="preserve">                               SCT2
</t>
        </r>
        <r>
          <rPr>
            <b/>
            <u/>
            <sz val="9"/>
            <color indexed="81"/>
            <rFont val="Tahoma"/>
            <family val="2"/>
          </rPr>
          <t xml:space="preserve">TM3   </t>
        </r>
        <r>
          <rPr>
            <sz val="9"/>
            <color indexed="81"/>
            <rFont val="Tahoma"/>
            <family val="2"/>
          </rPr>
          <t xml:space="preserve">                             SCT3
</t>
        </r>
        <r>
          <rPr>
            <b/>
            <u/>
            <sz val="9"/>
            <color indexed="81"/>
            <rFont val="Tahoma"/>
            <family val="2"/>
          </rPr>
          <t xml:space="preserve">RB2  </t>
        </r>
        <r>
          <rPr>
            <sz val="9"/>
            <color indexed="81"/>
            <rFont val="Tahoma"/>
            <family val="2"/>
          </rPr>
          <t xml:space="preserve">                              SCMB
</t>
        </r>
        <r>
          <rPr>
            <b/>
            <u/>
            <sz val="9"/>
            <color indexed="81"/>
            <rFont val="Tahoma"/>
            <family val="2"/>
          </rPr>
          <t xml:space="preserve">RB3 </t>
        </r>
        <r>
          <rPr>
            <sz val="9"/>
            <color indexed="81"/>
            <rFont val="Tahoma"/>
            <family val="2"/>
          </rPr>
          <t xml:space="preserve">                               SCMB </t>
        </r>
      </text>
    </comment>
    <comment ref="A15" authorId="0" shapeId="0" xr:uid="{00000000-0006-0000-1500-00000D000000}">
      <text>
        <r>
          <rPr>
            <b/>
            <sz val="9"/>
            <color indexed="81"/>
            <rFont val="Tahoma"/>
            <family val="2"/>
          </rPr>
          <t>Kinzel, Joanna:  Excessive Noise</t>
        </r>
        <r>
          <rPr>
            <sz val="9"/>
            <color indexed="81"/>
            <rFont val="Tahoma"/>
            <family val="2"/>
          </rPr>
          <t xml:space="preserve">
F9 codes used:                F2 note (used): 
not applicable                  </t>
        </r>
        <r>
          <rPr>
            <b/>
            <u/>
            <sz val="9"/>
            <color indexed="81"/>
            <rFont val="Tahoma"/>
            <family val="2"/>
          </rPr>
          <t>OPRC</t>
        </r>
        <r>
          <rPr>
            <sz val="9"/>
            <color indexed="81"/>
            <rFont val="Tahoma"/>
            <family val="2"/>
          </rPr>
          <t xml:space="preserve"> (include only those with "</t>
        </r>
        <r>
          <rPr>
            <b/>
            <u/>
            <sz val="9"/>
            <color indexed="81"/>
            <rFont val="Tahoma"/>
            <family val="2"/>
          </rPr>
          <t>Noise</t>
        </r>
        <r>
          <rPr>
            <sz val="9"/>
            <color indexed="81"/>
            <rFont val="Tahoma"/>
            <family val="2"/>
          </rPr>
          <t xml:space="preserve">" 
                                               in F2 subject notes) </t>
        </r>
      </text>
    </comment>
    <comment ref="A16" authorId="0" shapeId="0" xr:uid="{00000000-0006-0000-1500-00000E000000}">
      <text>
        <r>
          <rPr>
            <b/>
            <sz val="9"/>
            <color indexed="81"/>
            <rFont val="Tahoma"/>
            <family val="2"/>
          </rPr>
          <t>Kinzel, Joanna:  Discourteous Employee</t>
        </r>
        <r>
          <rPr>
            <sz val="9"/>
            <color indexed="81"/>
            <rFont val="Tahoma"/>
            <family val="2"/>
          </rPr>
          <t xml:space="preserve">
F9 codes used:                F2 note (used): 
not applicable                  </t>
        </r>
        <r>
          <rPr>
            <b/>
            <u/>
            <sz val="9"/>
            <color indexed="81"/>
            <rFont val="Tahoma"/>
            <family val="2"/>
          </rPr>
          <t>OPRC</t>
        </r>
        <r>
          <rPr>
            <sz val="9"/>
            <color indexed="81"/>
            <rFont val="Tahoma"/>
            <family val="2"/>
          </rPr>
          <t xml:space="preserve"> (include only those with "</t>
        </r>
        <r>
          <rPr>
            <b/>
            <u/>
            <sz val="9"/>
            <color indexed="81"/>
            <rFont val="Tahoma"/>
            <family val="2"/>
          </rPr>
          <t>EMP</t>
        </r>
        <r>
          <rPr>
            <sz val="9"/>
            <color indexed="81"/>
            <rFont val="Tahoma"/>
            <family val="2"/>
          </rPr>
          <t xml:space="preserve">" 
                                               in F2 subject notes) </t>
        </r>
      </text>
    </comment>
    <comment ref="A17" authorId="0" shapeId="0" xr:uid="{00000000-0006-0000-1500-00000F000000}">
      <text>
        <r>
          <rPr>
            <b/>
            <sz val="9"/>
            <color indexed="81"/>
            <rFont val="Tahoma"/>
            <family val="2"/>
          </rPr>
          <t xml:space="preserve">Kinzel, Joanna:  Garbage Spill </t>
        </r>
        <r>
          <rPr>
            <sz val="9"/>
            <color indexed="81"/>
            <rFont val="Tahoma"/>
            <family val="2"/>
          </rPr>
          <t xml:space="preserve">
F9 codes used:                F2 note (used): 
not applicable                 </t>
        </r>
        <r>
          <rPr>
            <b/>
            <u/>
            <sz val="9"/>
            <color indexed="81"/>
            <rFont val="Tahoma"/>
            <family val="2"/>
          </rPr>
          <t xml:space="preserve"> OPRC </t>
        </r>
        <r>
          <rPr>
            <sz val="9"/>
            <color indexed="81"/>
            <rFont val="Tahoma"/>
            <family val="2"/>
          </rPr>
          <t>(include only those with "</t>
        </r>
        <r>
          <rPr>
            <b/>
            <u/>
            <sz val="9"/>
            <color indexed="81"/>
            <rFont val="Tahoma"/>
            <family val="2"/>
          </rPr>
          <t>Litter</t>
        </r>
        <r>
          <rPr>
            <sz val="9"/>
            <color indexed="81"/>
            <rFont val="Tahoma"/>
            <family val="2"/>
          </rPr>
          <t xml:space="preserve">" 
                                               in F2 subject notes) </t>
        </r>
      </text>
    </comment>
    <comment ref="A18" authorId="0" shapeId="0" xr:uid="{00000000-0006-0000-1500-000010000000}">
      <text>
        <r>
          <rPr>
            <b/>
            <sz val="9"/>
            <color indexed="81"/>
            <rFont val="Tahoma"/>
            <family val="2"/>
          </rPr>
          <t>Kinzel, Joanna:  Unauthorized Hours</t>
        </r>
        <r>
          <rPr>
            <sz val="9"/>
            <color indexed="81"/>
            <rFont val="Tahoma"/>
            <family val="2"/>
          </rPr>
          <t xml:space="preserve">
F9 codes used:                F2 note (used): 
not applicable                  </t>
        </r>
        <r>
          <rPr>
            <b/>
            <u/>
            <sz val="9"/>
            <color indexed="81"/>
            <rFont val="Tahoma"/>
            <family val="2"/>
          </rPr>
          <t>OPRC</t>
        </r>
        <r>
          <rPr>
            <sz val="9"/>
            <color indexed="81"/>
            <rFont val="Tahoma"/>
            <family val="2"/>
          </rPr>
          <t xml:space="preserve"> (include only those with "</t>
        </r>
        <r>
          <rPr>
            <b/>
            <u/>
            <sz val="9"/>
            <color indexed="81"/>
            <rFont val="Tahoma"/>
            <family val="2"/>
          </rPr>
          <t>Hours</t>
        </r>
        <r>
          <rPr>
            <sz val="9"/>
            <color indexed="81"/>
            <rFont val="Tahoma"/>
            <family val="2"/>
          </rPr>
          <t xml:space="preserve">" 
                                               in F2 subject notes) </t>
        </r>
      </text>
    </comment>
    <comment ref="A19" authorId="0" shapeId="0" xr:uid="{00000000-0006-0000-1500-000011000000}">
      <text>
        <r>
          <rPr>
            <b/>
            <sz val="9"/>
            <color indexed="81"/>
            <rFont val="Tahoma"/>
            <family val="2"/>
          </rPr>
          <t>Kinzel, Joanna:  Property Damage</t>
        </r>
        <r>
          <rPr>
            <sz val="9"/>
            <color indexed="81"/>
            <rFont val="Tahoma"/>
            <family val="2"/>
          </rPr>
          <t xml:space="preserve">
F9 codes used:                F2 note (used): 
not applicable                  </t>
        </r>
        <r>
          <rPr>
            <b/>
            <u/>
            <sz val="9"/>
            <color indexed="81"/>
            <rFont val="Tahoma"/>
            <family val="2"/>
          </rPr>
          <t>OPSD</t>
        </r>
        <r>
          <rPr>
            <sz val="9"/>
            <color indexed="81"/>
            <rFont val="Tahoma"/>
            <family val="2"/>
          </rPr>
          <t xml:space="preserve"> </t>
        </r>
      </text>
    </comment>
    <comment ref="A20" authorId="0" shapeId="0" xr:uid="{00000000-0006-0000-1500-000012000000}">
      <text>
        <r>
          <rPr>
            <b/>
            <sz val="9"/>
            <color indexed="81"/>
            <rFont val="Tahoma"/>
            <family val="2"/>
          </rPr>
          <t>Kinzel, Joanna:  Leakage from Vehicle</t>
        </r>
        <r>
          <rPr>
            <sz val="9"/>
            <color indexed="81"/>
            <rFont val="Tahoma"/>
            <family val="2"/>
          </rPr>
          <t xml:space="preserve">
F9 codes used:                F2 note (used): 
not applicable                  </t>
        </r>
        <r>
          <rPr>
            <b/>
            <u/>
            <sz val="9"/>
            <color indexed="81"/>
            <rFont val="Tahoma"/>
            <family val="2"/>
          </rPr>
          <t>OPRC</t>
        </r>
        <r>
          <rPr>
            <sz val="9"/>
            <color indexed="81"/>
            <rFont val="Tahoma"/>
            <family val="2"/>
          </rPr>
          <t xml:space="preserve"> (include only those with "</t>
        </r>
        <r>
          <rPr>
            <b/>
            <u/>
            <sz val="9"/>
            <color indexed="81"/>
            <rFont val="Tahoma"/>
            <family val="2"/>
          </rPr>
          <t>Leak</t>
        </r>
        <r>
          <rPr>
            <sz val="9"/>
            <color indexed="81"/>
            <rFont val="Tahoma"/>
            <family val="2"/>
          </rPr>
          <t xml:space="preserve">" 
                                               in F2 subject notes)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Kinzel, Joanna</author>
  </authors>
  <commentList>
    <comment ref="O1" authorId="0" shapeId="0" xr:uid="{00000000-0006-0000-1600-000001000000}">
      <text>
        <r>
          <rPr>
            <b/>
            <sz val="9"/>
            <color indexed="81"/>
            <rFont val="Tahoma"/>
            <family val="2"/>
          </rPr>
          <t>Kinzel, Joanna:</t>
        </r>
        <r>
          <rPr>
            <sz val="9"/>
            <color indexed="81"/>
            <rFont val="Tahoma"/>
            <family val="2"/>
          </rPr>
          <t xml:space="preserve">
New reporting metric as agreed with RecycleSmart beginning 03-01-2018.  Prior year stats to begin RY5.</t>
        </r>
      </text>
    </comment>
    <comment ref="A3" authorId="0" shapeId="0" xr:uid="{00000000-0006-0000-1600-000002000000}">
      <text>
        <r>
          <rPr>
            <b/>
            <sz val="9"/>
            <color indexed="81"/>
            <rFont val="Tahoma"/>
            <family val="2"/>
          </rPr>
          <t>Kinzel, Joanna:  Repair/Replace Container</t>
        </r>
        <r>
          <rPr>
            <sz val="9"/>
            <color indexed="81"/>
            <rFont val="Tahoma"/>
            <family val="2"/>
          </rPr>
          <t xml:space="preserve">
F9 codes used:                F2 note (duplication of action): 
</t>
        </r>
        <r>
          <rPr>
            <b/>
            <u/>
            <sz val="9"/>
            <color indexed="81"/>
            <rFont val="Tahoma"/>
            <family val="2"/>
          </rPr>
          <t xml:space="preserve">EXC    </t>
        </r>
        <r>
          <rPr>
            <sz val="9"/>
            <color indexed="81"/>
            <rFont val="Tahoma"/>
            <family val="2"/>
          </rPr>
          <t xml:space="preserve">                           SCCE
</t>
        </r>
        <r>
          <rPr>
            <b/>
            <u/>
            <sz val="9"/>
            <color indexed="81"/>
            <rFont val="Tahoma"/>
            <family val="2"/>
          </rPr>
          <t xml:space="preserve">CRE    </t>
        </r>
        <r>
          <rPr>
            <sz val="9"/>
            <color indexed="81"/>
            <rFont val="Tahoma"/>
            <family val="2"/>
          </rPr>
          <t xml:space="preserve">                           CALL</t>
        </r>
      </text>
    </comment>
    <comment ref="A4" authorId="0" shapeId="0" xr:uid="{00000000-0006-0000-1600-000003000000}">
      <text>
        <r>
          <rPr>
            <b/>
            <sz val="9"/>
            <color indexed="81"/>
            <rFont val="Tahoma"/>
            <family val="2"/>
          </rPr>
          <t>Kinzel, Joanna:  Commencement of Service</t>
        </r>
        <r>
          <rPr>
            <sz val="9"/>
            <color indexed="81"/>
            <rFont val="Tahoma"/>
            <family val="2"/>
          </rPr>
          <t xml:space="preserve">
F9 codes used:                F2 note (used): 
not applicable                 </t>
        </r>
        <r>
          <rPr>
            <b/>
            <sz val="9"/>
            <color indexed="81"/>
            <rFont val="Tahoma"/>
            <family val="2"/>
          </rPr>
          <t xml:space="preserve">  </t>
        </r>
        <r>
          <rPr>
            <b/>
            <u/>
            <sz val="9"/>
            <color indexed="81"/>
            <rFont val="Tahoma"/>
            <family val="2"/>
          </rPr>
          <t>CSNS</t>
        </r>
      </text>
    </comment>
    <comment ref="A5" authorId="0" shapeId="0" xr:uid="{00000000-0006-0000-1600-000004000000}">
      <text>
        <r>
          <rPr>
            <b/>
            <sz val="9"/>
            <color indexed="81"/>
            <rFont val="Tahoma"/>
            <family val="2"/>
          </rPr>
          <t>Kinzel, Joanna:  Termination of Service</t>
        </r>
        <r>
          <rPr>
            <sz val="9"/>
            <color indexed="81"/>
            <rFont val="Tahoma"/>
            <family val="2"/>
          </rPr>
          <t xml:space="preserve">
F9 codes used:                F2 note (used): 
not applicable                   </t>
        </r>
        <r>
          <rPr>
            <b/>
            <u/>
            <sz val="9"/>
            <color indexed="81"/>
            <rFont val="Tahoma"/>
            <family val="2"/>
          </rPr>
          <t>CSSS</t>
        </r>
      </text>
    </comment>
    <comment ref="A6" authorId="0" shapeId="0" xr:uid="{00000000-0006-0000-1600-000005000000}">
      <text>
        <r>
          <rPr>
            <b/>
            <sz val="9"/>
            <color indexed="81"/>
            <rFont val="Tahoma"/>
            <family val="2"/>
          </rPr>
          <t>Kinzel, Joanna:  Changes to Subscriber Service Levels</t>
        </r>
        <r>
          <rPr>
            <sz val="9"/>
            <color indexed="81"/>
            <rFont val="Tahoma"/>
            <family val="2"/>
          </rPr>
          <t xml:space="preserve">
F9 codes used:                F2 note (duplication of action):                             
REM                              SCRE
DEL                               SCCD </t>
        </r>
      </text>
    </comment>
    <comment ref="A7" authorId="0" shapeId="0" xr:uid="{00000000-0006-0000-1600-000006000000}">
      <text>
        <r>
          <rPr>
            <b/>
            <sz val="9"/>
            <color indexed="81"/>
            <rFont val="Tahoma"/>
            <family val="2"/>
          </rPr>
          <t>Kinzel, Joanna:  Compliments</t>
        </r>
        <r>
          <rPr>
            <sz val="9"/>
            <color indexed="81"/>
            <rFont val="Tahoma"/>
            <family val="2"/>
          </rPr>
          <t xml:space="preserve">
F9 codes used:                F2 note (used): 
not applicable                  </t>
        </r>
        <r>
          <rPr>
            <b/>
            <u/>
            <sz val="9"/>
            <color indexed="81"/>
            <rFont val="Tahoma"/>
            <family val="2"/>
          </rPr>
          <t>OPTX</t>
        </r>
        <r>
          <rPr>
            <sz val="9"/>
            <color indexed="81"/>
            <rFont val="Tahoma"/>
            <family val="2"/>
          </rPr>
          <t xml:space="preserve"> (operations)
                                    </t>
        </r>
        <r>
          <rPr>
            <b/>
            <u/>
            <sz val="9"/>
            <color indexed="81"/>
            <rFont val="Tahoma"/>
            <family val="2"/>
          </rPr>
          <t>CSTX</t>
        </r>
        <r>
          <rPr>
            <sz val="9"/>
            <color indexed="81"/>
            <rFont val="Tahoma"/>
            <family val="2"/>
          </rPr>
          <t xml:space="preserve"> (cust svc &amp; admin)</t>
        </r>
      </text>
    </comment>
    <comment ref="A8" authorId="0" shapeId="0" xr:uid="{00000000-0006-0000-1600-000007000000}">
      <text>
        <r>
          <rPr>
            <b/>
            <sz val="9"/>
            <color indexed="81"/>
            <rFont val="Tahoma"/>
            <family val="2"/>
          </rPr>
          <t>Kinzel, Joanna:  General Inquiry about Service</t>
        </r>
        <r>
          <rPr>
            <sz val="9"/>
            <color indexed="81"/>
            <rFont val="Tahoma"/>
            <family val="2"/>
          </rPr>
          <t xml:space="preserve">
F9 codes used:                F2 note (used): 
not applicable                  </t>
        </r>
        <r>
          <rPr>
            <b/>
            <u/>
            <sz val="9"/>
            <color indexed="81"/>
            <rFont val="Tahoma"/>
            <family val="2"/>
          </rPr>
          <t>CSIN</t>
        </r>
        <r>
          <rPr>
            <sz val="9"/>
            <color indexed="81"/>
            <rFont val="Tahoma"/>
            <family val="2"/>
          </rPr>
          <t xml:space="preserve"> (include only those with "CI" 
                                            cust inquiry in F2 subject notes) </t>
        </r>
      </text>
    </comment>
    <comment ref="A10" authorId="0" shapeId="0" xr:uid="{00000000-0006-0000-1600-000008000000}">
      <text>
        <r>
          <rPr>
            <b/>
            <sz val="9"/>
            <color indexed="81"/>
            <rFont val="Tahoma"/>
            <family val="2"/>
          </rPr>
          <t>Kinzel, Joanna:  Missed Pickup/Coutesy Return</t>
        </r>
        <r>
          <rPr>
            <sz val="9"/>
            <color indexed="81"/>
            <rFont val="Tahoma"/>
            <family val="2"/>
          </rPr>
          <t xml:space="preserve">
F9 codes used:                F2 note (duplication of action): 
</t>
        </r>
        <r>
          <rPr>
            <b/>
            <u/>
            <sz val="9"/>
            <color indexed="81"/>
            <rFont val="Tahoma"/>
            <family val="2"/>
          </rPr>
          <t xml:space="preserve">CGB </t>
        </r>
        <r>
          <rPr>
            <sz val="9"/>
            <color indexed="81"/>
            <rFont val="Tahoma"/>
            <family val="2"/>
          </rPr>
          <t xml:space="preserve">                             N/A exclude "Worry Call" (customers calling
                                                                      regarding svc time inquiries)  
</t>
        </r>
      </text>
    </comment>
    <comment ref="A11" authorId="0" shapeId="0" xr:uid="{00000000-0006-0000-1600-000009000000}">
      <text>
        <r>
          <rPr>
            <b/>
            <sz val="9"/>
            <color indexed="81"/>
            <rFont val="Tahoma"/>
            <family val="2"/>
          </rPr>
          <t xml:space="preserve">Kinzel, Joanna: Billing Complaints/Disputes &amp; Rate Complaint
</t>
        </r>
        <r>
          <rPr>
            <sz val="9"/>
            <color indexed="81"/>
            <rFont val="Tahoma"/>
            <family val="2"/>
          </rPr>
          <t xml:space="preserve">F9 codes used:                F2 note (used): 
not applicable                  </t>
        </r>
        <r>
          <rPr>
            <b/>
            <u/>
            <sz val="9"/>
            <color indexed="81"/>
            <rFont val="Tahoma"/>
            <family val="2"/>
          </rPr>
          <t>CSRB</t>
        </r>
        <r>
          <rPr>
            <sz val="9"/>
            <color indexed="81"/>
            <rFont val="Tahoma"/>
            <family val="2"/>
          </rPr>
          <t xml:space="preserve">
excludes ARBE which is My Resourse (updates to credit card for autopay, enrollment etc) </t>
        </r>
      </text>
    </comment>
    <comment ref="A12" authorId="0" shapeId="0" xr:uid="{00000000-0006-0000-1600-00000A000000}">
      <text>
        <r>
          <rPr>
            <b/>
            <sz val="9"/>
            <color indexed="81"/>
            <rFont val="Tahoma"/>
            <family val="2"/>
          </rPr>
          <t>Kinzel, Joanna:  Second Call for Same Complaint</t>
        </r>
        <r>
          <rPr>
            <sz val="9"/>
            <color indexed="81"/>
            <rFont val="Tahoma"/>
            <family val="2"/>
          </rPr>
          <t xml:space="preserve">
F9 codes used:                F2 note (duplication of action): 
</t>
        </r>
        <r>
          <rPr>
            <b/>
            <u/>
            <sz val="9"/>
            <color indexed="81"/>
            <rFont val="Tahoma"/>
            <family val="2"/>
          </rPr>
          <t xml:space="preserve">CG2 </t>
        </r>
        <r>
          <rPr>
            <sz val="9"/>
            <color indexed="81"/>
            <rFont val="Tahoma"/>
            <family val="2"/>
          </rPr>
          <t xml:space="preserve">                             N/A
</t>
        </r>
        <r>
          <rPr>
            <b/>
            <u/>
            <sz val="9"/>
            <color indexed="81"/>
            <rFont val="Tahoma"/>
            <family val="2"/>
          </rPr>
          <t>CG3</t>
        </r>
        <r>
          <rPr>
            <sz val="9"/>
            <color indexed="81"/>
            <rFont val="Tahoma"/>
            <family val="2"/>
          </rPr>
          <t xml:space="preserve">                              N/A
</t>
        </r>
      </text>
    </comment>
    <comment ref="A13" authorId="0" shapeId="0" xr:uid="{00000000-0006-0000-1600-00000B000000}">
      <text>
        <r>
          <rPr>
            <b/>
            <sz val="9"/>
            <color indexed="81"/>
            <rFont val="Tahoma"/>
            <family val="2"/>
          </rPr>
          <t>Kinzel, Joanna:  Excessive Noise</t>
        </r>
        <r>
          <rPr>
            <sz val="9"/>
            <color indexed="81"/>
            <rFont val="Tahoma"/>
            <family val="2"/>
          </rPr>
          <t xml:space="preserve">
F9 codes used:                F2 note (used): 
not applicable                  </t>
        </r>
        <r>
          <rPr>
            <b/>
            <u/>
            <sz val="9"/>
            <color indexed="81"/>
            <rFont val="Tahoma"/>
            <family val="2"/>
          </rPr>
          <t>OPCC</t>
        </r>
        <r>
          <rPr>
            <sz val="9"/>
            <color indexed="81"/>
            <rFont val="Tahoma"/>
            <family val="2"/>
          </rPr>
          <t xml:space="preserve"> (include only those with "</t>
        </r>
        <r>
          <rPr>
            <b/>
            <u/>
            <sz val="9"/>
            <color indexed="81"/>
            <rFont val="Tahoma"/>
            <family val="2"/>
          </rPr>
          <t>Noise</t>
        </r>
        <r>
          <rPr>
            <sz val="9"/>
            <color indexed="81"/>
            <rFont val="Tahoma"/>
            <family val="2"/>
          </rPr>
          <t xml:space="preserve">" 
                                               in F2 subject notes)  </t>
        </r>
      </text>
    </comment>
    <comment ref="A14" authorId="0" shapeId="0" xr:uid="{00000000-0006-0000-1600-00000C000000}">
      <text>
        <r>
          <rPr>
            <b/>
            <sz val="9"/>
            <color indexed="81"/>
            <rFont val="Tahoma"/>
            <family val="2"/>
          </rPr>
          <t>Kinzel, Joanna:  Discourteous Employee</t>
        </r>
        <r>
          <rPr>
            <sz val="9"/>
            <color indexed="81"/>
            <rFont val="Tahoma"/>
            <family val="2"/>
          </rPr>
          <t xml:space="preserve">
F9 codes used:                F2 note (used): 
not applicable                  </t>
        </r>
        <r>
          <rPr>
            <b/>
            <u/>
            <sz val="9"/>
            <color indexed="81"/>
            <rFont val="Tahoma"/>
            <family val="2"/>
          </rPr>
          <t>OPCC</t>
        </r>
        <r>
          <rPr>
            <sz val="9"/>
            <color indexed="81"/>
            <rFont val="Tahoma"/>
            <family val="2"/>
          </rPr>
          <t xml:space="preserve"> (include only those with "</t>
        </r>
        <r>
          <rPr>
            <b/>
            <u/>
            <sz val="9"/>
            <color indexed="81"/>
            <rFont val="Tahoma"/>
            <family val="2"/>
          </rPr>
          <t>EMP</t>
        </r>
        <r>
          <rPr>
            <sz val="9"/>
            <color indexed="81"/>
            <rFont val="Tahoma"/>
            <family val="2"/>
          </rPr>
          <t xml:space="preserve">" 
                                               in F2 subject notes) </t>
        </r>
      </text>
    </comment>
    <comment ref="A15" authorId="0" shapeId="0" xr:uid="{00000000-0006-0000-1600-00000D000000}">
      <text>
        <r>
          <rPr>
            <b/>
            <sz val="9"/>
            <color indexed="81"/>
            <rFont val="Tahoma"/>
            <family val="2"/>
          </rPr>
          <t xml:space="preserve">Kinzel, Joanna:  Garbage Spill </t>
        </r>
        <r>
          <rPr>
            <sz val="9"/>
            <color indexed="81"/>
            <rFont val="Tahoma"/>
            <family val="2"/>
          </rPr>
          <t xml:space="preserve">
F9 codes used:                F2 note (used): 
not applicable                 </t>
        </r>
        <r>
          <rPr>
            <b/>
            <u/>
            <sz val="9"/>
            <color indexed="81"/>
            <rFont val="Tahoma"/>
            <family val="2"/>
          </rPr>
          <t xml:space="preserve"> OPCC </t>
        </r>
        <r>
          <rPr>
            <sz val="9"/>
            <color indexed="81"/>
            <rFont val="Tahoma"/>
            <family val="2"/>
          </rPr>
          <t>(include only those with "</t>
        </r>
        <r>
          <rPr>
            <b/>
            <u/>
            <sz val="9"/>
            <color indexed="81"/>
            <rFont val="Tahoma"/>
            <family val="2"/>
          </rPr>
          <t>Litter</t>
        </r>
        <r>
          <rPr>
            <sz val="9"/>
            <color indexed="81"/>
            <rFont val="Tahoma"/>
            <family val="2"/>
          </rPr>
          <t xml:space="preserve">" 
                                               in F2 subject notes) </t>
        </r>
      </text>
    </comment>
    <comment ref="A16" authorId="0" shapeId="0" xr:uid="{00000000-0006-0000-1600-00000E000000}">
      <text>
        <r>
          <rPr>
            <b/>
            <sz val="9"/>
            <color indexed="81"/>
            <rFont val="Tahoma"/>
            <family val="2"/>
          </rPr>
          <t>Kinzel, Joanna:  Unauthorized Hours</t>
        </r>
        <r>
          <rPr>
            <sz val="9"/>
            <color indexed="81"/>
            <rFont val="Tahoma"/>
            <family val="2"/>
          </rPr>
          <t xml:space="preserve">
F9 codes used:                F2 note (used): 
not applicable                  </t>
        </r>
        <r>
          <rPr>
            <b/>
            <u/>
            <sz val="9"/>
            <color indexed="81"/>
            <rFont val="Tahoma"/>
            <family val="2"/>
          </rPr>
          <t>OPCC</t>
        </r>
        <r>
          <rPr>
            <sz val="9"/>
            <color indexed="81"/>
            <rFont val="Tahoma"/>
            <family val="2"/>
          </rPr>
          <t xml:space="preserve"> (include only those with "</t>
        </r>
        <r>
          <rPr>
            <b/>
            <u/>
            <sz val="9"/>
            <color indexed="81"/>
            <rFont val="Tahoma"/>
            <family val="2"/>
          </rPr>
          <t>Hours</t>
        </r>
        <r>
          <rPr>
            <sz val="9"/>
            <color indexed="81"/>
            <rFont val="Tahoma"/>
            <family val="2"/>
          </rPr>
          <t xml:space="preserve">" 
                                               in F2 subject notes) </t>
        </r>
      </text>
    </comment>
    <comment ref="A17" authorId="0" shapeId="0" xr:uid="{00000000-0006-0000-1600-00000F000000}">
      <text>
        <r>
          <rPr>
            <b/>
            <sz val="9"/>
            <color indexed="81"/>
            <rFont val="Tahoma"/>
            <family val="2"/>
          </rPr>
          <t xml:space="preserve">Kinzel, Joanna: Property Damage 
</t>
        </r>
        <r>
          <rPr>
            <sz val="9"/>
            <color indexed="81"/>
            <rFont val="Tahoma"/>
            <family val="2"/>
          </rPr>
          <t xml:space="preserve">F9 codes used:                F2 note (used): 
not applicable                  </t>
        </r>
        <r>
          <rPr>
            <b/>
            <u/>
            <sz val="9"/>
            <color indexed="81"/>
            <rFont val="Tahoma"/>
            <family val="2"/>
          </rPr>
          <t>OPSD</t>
        </r>
        <r>
          <rPr>
            <sz val="9"/>
            <color indexed="81"/>
            <rFont val="Tahoma"/>
            <family val="2"/>
          </rPr>
          <t xml:space="preserve"> </t>
        </r>
      </text>
    </comment>
    <comment ref="A18" authorId="0" shapeId="0" xr:uid="{00000000-0006-0000-1600-000010000000}">
      <text>
        <r>
          <rPr>
            <b/>
            <sz val="9"/>
            <color indexed="81"/>
            <rFont val="Tahoma"/>
            <family val="2"/>
          </rPr>
          <t>Kinzel, Joanna:  Leakage from Vehicle</t>
        </r>
        <r>
          <rPr>
            <sz val="9"/>
            <color indexed="81"/>
            <rFont val="Tahoma"/>
            <family val="2"/>
          </rPr>
          <t xml:space="preserve">
F9 codes used:                F2 note (used): 
not applicable                  </t>
        </r>
        <r>
          <rPr>
            <b/>
            <u/>
            <sz val="9"/>
            <color indexed="81"/>
            <rFont val="Tahoma"/>
            <family val="2"/>
          </rPr>
          <t>OPCC</t>
        </r>
        <r>
          <rPr>
            <sz val="9"/>
            <color indexed="81"/>
            <rFont val="Tahoma"/>
            <family val="2"/>
          </rPr>
          <t xml:space="preserve"> (include only those with "</t>
        </r>
        <r>
          <rPr>
            <b/>
            <u/>
            <sz val="9"/>
            <color indexed="81"/>
            <rFont val="Tahoma"/>
            <family val="2"/>
          </rPr>
          <t>Leak</t>
        </r>
        <r>
          <rPr>
            <sz val="9"/>
            <color indexed="81"/>
            <rFont val="Tahoma"/>
            <family val="2"/>
          </rPr>
          <t xml:space="preserve">" 
                                               in F2 subject notes)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Kinzel, Joanna</author>
  </authors>
  <commentList>
    <comment ref="A4" authorId="0" shapeId="0" xr:uid="{00000000-0006-0000-1700-000002000000}">
      <text>
        <r>
          <rPr>
            <b/>
            <sz val="9"/>
            <color indexed="81"/>
            <rFont val="Tahoma"/>
            <family val="2"/>
          </rPr>
          <t>Kinzel, Joanna:</t>
        </r>
        <r>
          <rPr>
            <sz val="9"/>
            <color indexed="81"/>
            <rFont val="Tahoma"/>
            <family val="2"/>
          </rPr>
          <t xml:space="preserve">
Repair/Replace now consolidates Stolen/Missing/Modified/Broken/Stray as they were intended per the contract guidance.
Lv: exc "exchange" cre "repair" del "replace"
</t>
        </r>
      </text>
    </comment>
    <comment ref="A34" authorId="0" shapeId="0" xr:uid="{00000000-0006-0000-1700-000003000000}">
      <text>
        <r>
          <rPr>
            <b/>
            <sz val="9"/>
            <color indexed="81"/>
            <rFont val="Tahoma"/>
            <family val="2"/>
          </rPr>
          <t>Kinzel, Joanna:</t>
        </r>
        <r>
          <rPr>
            <sz val="9"/>
            <color indexed="81"/>
            <rFont val="Tahoma"/>
            <family val="2"/>
          </rPr>
          <t xml:space="preserve">
Repair/Replace now consolidates Stolen/Missing/Modified/Broken/Stray as they were intended per the contract guidance.
</t>
        </r>
      </text>
    </comment>
    <comment ref="A85" authorId="0" shapeId="0" xr:uid="{00000000-0006-0000-1700-000004000000}">
      <text>
        <r>
          <rPr>
            <b/>
            <sz val="9"/>
            <color indexed="81"/>
            <rFont val="Tahoma"/>
            <family val="2"/>
          </rPr>
          <t>Kinzel, Joanna:</t>
        </r>
        <r>
          <rPr>
            <sz val="9"/>
            <color indexed="81"/>
            <rFont val="Tahoma"/>
            <family val="2"/>
          </rPr>
          <t xml:space="preserve">
Repair/Replace now consolidates Stolen/Missing/Modified/Broken/Stray as they were intended per the contract guidance.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Kinzel, Joanna</author>
  </authors>
  <commentList>
    <comment ref="E11" authorId="0" shapeId="0" xr:uid="{00000000-0006-0000-1900-000001000000}">
      <text>
        <r>
          <rPr>
            <b/>
            <sz val="9"/>
            <color indexed="81"/>
            <rFont val="Tahoma"/>
            <family val="2"/>
          </rPr>
          <t>Kinzel, Joanna:</t>
        </r>
        <r>
          <rPr>
            <sz val="9"/>
            <color indexed="81"/>
            <rFont val="Tahoma"/>
            <family val="2"/>
          </rPr>
          <t xml:space="preserve">
No Data to Report</t>
        </r>
      </text>
    </comment>
    <comment ref="F11" authorId="0" shapeId="0" xr:uid="{00000000-0006-0000-1900-000002000000}">
      <text>
        <r>
          <rPr>
            <b/>
            <sz val="9"/>
            <color indexed="81"/>
            <rFont val="Tahoma"/>
            <family val="2"/>
          </rPr>
          <t>Kinzel, Joanna:</t>
        </r>
        <r>
          <rPr>
            <sz val="9"/>
            <color indexed="81"/>
            <rFont val="Tahoma"/>
            <family val="2"/>
          </rPr>
          <t xml:space="preserve">
No Data to Report</t>
        </r>
      </text>
    </comment>
    <comment ref="G11" authorId="0" shapeId="0" xr:uid="{00000000-0006-0000-1900-000003000000}">
      <text>
        <r>
          <rPr>
            <b/>
            <sz val="9"/>
            <color indexed="81"/>
            <rFont val="Tahoma"/>
            <family val="2"/>
          </rPr>
          <t>Kinzel, Joanna:</t>
        </r>
        <r>
          <rPr>
            <sz val="9"/>
            <color indexed="81"/>
            <rFont val="Tahoma"/>
            <family val="2"/>
          </rPr>
          <t xml:space="preserve">
No Data to Report</t>
        </r>
      </text>
    </comment>
    <comment ref="E13" authorId="0" shapeId="0" xr:uid="{00000000-0006-0000-1900-000004000000}">
      <text>
        <r>
          <rPr>
            <b/>
            <sz val="9"/>
            <color indexed="81"/>
            <rFont val="Tahoma"/>
            <family val="2"/>
          </rPr>
          <t>Kinzel, Joanna:</t>
        </r>
        <r>
          <rPr>
            <sz val="9"/>
            <color indexed="81"/>
            <rFont val="Tahoma"/>
            <family val="2"/>
          </rPr>
          <t xml:space="preserve">
No Data to Report</t>
        </r>
      </text>
    </comment>
    <comment ref="F13" authorId="0" shapeId="0" xr:uid="{00000000-0006-0000-1900-000005000000}">
      <text>
        <r>
          <rPr>
            <b/>
            <sz val="9"/>
            <color indexed="81"/>
            <rFont val="Tahoma"/>
            <family val="2"/>
          </rPr>
          <t>Kinzel, Joanna:</t>
        </r>
        <r>
          <rPr>
            <sz val="9"/>
            <color indexed="81"/>
            <rFont val="Tahoma"/>
            <family val="2"/>
          </rPr>
          <t xml:space="preserve">
No Data to Report</t>
        </r>
      </text>
    </comment>
    <comment ref="G13" authorId="0" shapeId="0" xr:uid="{00000000-0006-0000-1900-000006000000}">
      <text>
        <r>
          <rPr>
            <b/>
            <sz val="9"/>
            <color indexed="81"/>
            <rFont val="Tahoma"/>
            <family val="2"/>
          </rPr>
          <t>Kinzel, Joanna:</t>
        </r>
        <r>
          <rPr>
            <sz val="9"/>
            <color indexed="81"/>
            <rFont val="Tahoma"/>
            <family val="2"/>
          </rPr>
          <t xml:space="preserve">
No Data to Report</t>
        </r>
      </text>
    </comment>
    <comment ref="E14" authorId="0" shapeId="0" xr:uid="{00000000-0006-0000-1900-000007000000}">
      <text>
        <r>
          <rPr>
            <b/>
            <sz val="9"/>
            <color indexed="81"/>
            <rFont val="Tahoma"/>
            <family val="2"/>
          </rPr>
          <t>Kinzel, Joanna:</t>
        </r>
        <r>
          <rPr>
            <sz val="9"/>
            <color indexed="81"/>
            <rFont val="Tahoma"/>
            <family val="2"/>
          </rPr>
          <t xml:space="preserve">
No Data to Report</t>
        </r>
      </text>
    </comment>
    <comment ref="E15" authorId="0" shapeId="0" xr:uid="{00000000-0006-0000-1900-000008000000}">
      <text>
        <r>
          <rPr>
            <b/>
            <sz val="9"/>
            <color indexed="81"/>
            <rFont val="Tahoma"/>
            <family val="2"/>
          </rPr>
          <t>Kinzel, Joanna:</t>
        </r>
        <r>
          <rPr>
            <sz val="9"/>
            <color indexed="81"/>
            <rFont val="Tahoma"/>
            <family val="2"/>
          </rPr>
          <t xml:space="preserve">
No Data to Report</t>
        </r>
      </text>
    </comment>
    <comment ref="F15" authorId="0" shapeId="0" xr:uid="{00000000-0006-0000-1900-000009000000}">
      <text>
        <r>
          <rPr>
            <b/>
            <sz val="9"/>
            <color indexed="81"/>
            <rFont val="Tahoma"/>
            <family val="2"/>
          </rPr>
          <t>Kinzel, Joanna:</t>
        </r>
        <r>
          <rPr>
            <sz val="9"/>
            <color indexed="81"/>
            <rFont val="Tahoma"/>
            <family val="2"/>
          </rPr>
          <t xml:space="preserve">
No Data to Report</t>
        </r>
      </text>
    </comment>
    <comment ref="G15" authorId="0" shapeId="0" xr:uid="{00000000-0006-0000-1900-00000A000000}">
      <text>
        <r>
          <rPr>
            <b/>
            <sz val="9"/>
            <color indexed="81"/>
            <rFont val="Tahoma"/>
            <family val="2"/>
          </rPr>
          <t>Kinzel, Joanna:</t>
        </r>
        <r>
          <rPr>
            <sz val="9"/>
            <color indexed="81"/>
            <rFont val="Tahoma"/>
            <family val="2"/>
          </rPr>
          <t xml:space="preserve">
No Data to Report</t>
        </r>
      </text>
    </comment>
    <comment ref="E18" authorId="0" shapeId="0" xr:uid="{00000000-0006-0000-1900-00000B000000}">
      <text>
        <r>
          <rPr>
            <b/>
            <sz val="9"/>
            <color indexed="81"/>
            <rFont val="Tahoma"/>
            <family val="2"/>
          </rPr>
          <t>Kinzel, Joanna:</t>
        </r>
        <r>
          <rPr>
            <sz val="9"/>
            <color indexed="81"/>
            <rFont val="Tahoma"/>
            <family val="2"/>
          </rPr>
          <t xml:space="preserve">
No Data to Report</t>
        </r>
      </text>
    </comment>
    <comment ref="F18" authorId="0" shapeId="0" xr:uid="{00000000-0006-0000-1900-00000C000000}">
      <text>
        <r>
          <rPr>
            <b/>
            <sz val="9"/>
            <color indexed="81"/>
            <rFont val="Tahoma"/>
            <family val="2"/>
          </rPr>
          <t>Kinzel, Joanna:</t>
        </r>
        <r>
          <rPr>
            <sz val="9"/>
            <color indexed="81"/>
            <rFont val="Tahoma"/>
            <family val="2"/>
          </rPr>
          <t xml:space="preserve">
No Data to Report</t>
        </r>
      </text>
    </comment>
    <comment ref="G18" authorId="0" shapeId="0" xr:uid="{00000000-0006-0000-1900-00000D000000}">
      <text>
        <r>
          <rPr>
            <b/>
            <sz val="9"/>
            <color indexed="81"/>
            <rFont val="Tahoma"/>
            <family val="2"/>
          </rPr>
          <t>Kinzel, Joanna:</t>
        </r>
        <r>
          <rPr>
            <sz val="9"/>
            <color indexed="81"/>
            <rFont val="Tahoma"/>
            <family val="2"/>
          </rPr>
          <t xml:space="preserve">
No Data to Report</t>
        </r>
      </text>
    </comment>
    <comment ref="E20" authorId="0" shapeId="0" xr:uid="{00000000-0006-0000-1900-00000E000000}">
      <text>
        <r>
          <rPr>
            <b/>
            <sz val="9"/>
            <color indexed="81"/>
            <rFont val="Tahoma"/>
            <family val="2"/>
          </rPr>
          <t>Kinzel, Joanna:</t>
        </r>
        <r>
          <rPr>
            <sz val="9"/>
            <color indexed="81"/>
            <rFont val="Tahoma"/>
            <family val="2"/>
          </rPr>
          <t xml:space="preserve">
No Data to Report</t>
        </r>
      </text>
    </comment>
    <comment ref="F20" authorId="0" shapeId="0" xr:uid="{00000000-0006-0000-1900-00000F000000}">
      <text>
        <r>
          <rPr>
            <b/>
            <sz val="9"/>
            <color indexed="81"/>
            <rFont val="Tahoma"/>
            <family val="2"/>
          </rPr>
          <t>Kinzel, Joanna:</t>
        </r>
        <r>
          <rPr>
            <sz val="9"/>
            <color indexed="81"/>
            <rFont val="Tahoma"/>
            <family val="2"/>
          </rPr>
          <t xml:space="preserve">
No Data to Report</t>
        </r>
      </text>
    </comment>
    <comment ref="G20" authorId="0" shapeId="0" xr:uid="{00000000-0006-0000-1900-000010000000}">
      <text>
        <r>
          <rPr>
            <b/>
            <sz val="9"/>
            <color indexed="81"/>
            <rFont val="Tahoma"/>
            <family val="2"/>
          </rPr>
          <t>Kinzel, Joanna:</t>
        </r>
        <r>
          <rPr>
            <sz val="9"/>
            <color indexed="81"/>
            <rFont val="Tahoma"/>
            <family val="2"/>
          </rPr>
          <t xml:space="preserve">
No Data to Report</t>
        </r>
      </text>
    </comment>
    <comment ref="E21" authorId="0" shapeId="0" xr:uid="{00000000-0006-0000-1900-000011000000}">
      <text>
        <r>
          <rPr>
            <b/>
            <sz val="9"/>
            <color indexed="81"/>
            <rFont val="Tahoma"/>
            <family val="2"/>
          </rPr>
          <t>Kinzel, Joanna:</t>
        </r>
        <r>
          <rPr>
            <sz val="9"/>
            <color indexed="81"/>
            <rFont val="Tahoma"/>
            <family val="2"/>
          </rPr>
          <t xml:space="preserve">
No Data to Report</t>
        </r>
      </text>
    </comment>
    <comment ref="E22" authorId="0" shapeId="0" xr:uid="{00000000-0006-0000-1900-000012000000}">
      <text>
        <r>
          <rPr>
            <b/>
            <sz val="9"/>
            <color indexed="81"/>
            <rFont val="Tahoma"/>
            <family val="2"/>
          </rPr>
          <t>Kinzel, Joanna:</t>
        </r>
        <r>
          <rPr>
            <sz val="9"/>
            <color indexed="81"/>
            <rFont val="Tahoma"/>
            <family val="2"/>
          </rPr>
          <t xml:space="preserve">
No Data to Report</t>
        </r>
      </text>
    </comment>
    <comment ref="F22" authorId="0" shapeId="0" xr:uid="{00000000-0006-0000-1900-000013000000}">
      <text>
        <r>
          <rPr>
            <b/>
            <sz val="9"/>
            <color indexed="81"/>
            <rFont val="Tahoma"/>
            <family val="2"/>
          </rPr>
          <t>Kinzel, Joanna:</t>
        </r>
        <r>
          <rPr>
            <sz val="9"/>
            <color indexed="81"/>
            <rFont val="Tahoma"/>
            <family val="2"/>
          </rPr>
          <t xml:space="preserve">
No Data to Report</t>
        </r>
      </text>
    </comment>
    <comment ref="G22" authorId="0" shapeId="0" xr:uid="{00000000-0006-0000-1900-000014000000}">
      <text>
        <r>
          <rPr>
            <b/>
            <sz val="9"/>
            <color indexed="81"/>
            <rFont val="Tahoma"/>
            <family val="2"/>
          </rPr>
          <t>Kinzel, Joanna:</t>
        </r>
        <r>
          <rPr>
            <sz val="9"/>
            <color indexed="81"/>
            <rFont val="Tahoma"/>
            <family val="2"/>
          </rPr>
          <t xml:space="preserve">
No Data to Report</t>
        </r>
      </text>
    </comment>
    <comment ref="E25" authorId="0" shapeId="0" xr:uid="{00000000-0006-0000-1900-000015000000}">
      <text>
        <r>
          <rPr>
            <b/>
            <sz val="9"/>
            <color indexed="81"/>
            <rFont val="Tahoma"/>
            <family val="2"/>
          </rPr>
          <t>Kinzel, Joanna:</t>
        </r>
        <r>
          <rPr>
            <sz val="9"/>
            <color indexed="81"/>
            <rFont val="Tahoma"/>
            <family val="2"/>
          </rPr>
          <t xml:space="preserve">
No Data to Report</t>
        </r>
      </text>
    </comment>
    <comment ref="F25" authorId="0" shapeId="0" xr:uid="{00000000-0006-0000-1900-000016000000}">
      <text>
        <r>
          <rPr>
            <b/>
            <sz val="9"/>
            <color indexed="81"/>
            <rFont val="Tahoma"/>
            <family val="2"/>
          </rPr>
          <t>Kinzel, Joanna:</t>
        </r>
        <r>
          <rPr>
            <sz val="9"/>
            <color indexed="81"/>
            <rFont val="Tahoma"/>
            <family val="2"/>
          </rPr>
          <t xml:space="preserve">
No Data to Report</t>
        </r>
      </text>
    </comment>
    <comment ref="G25" authorId="0" shapeId="0" xr:uid="{00000000-0006-0000-1900-000017000000}">
      <text>
        <r>
          <rPr>
            <b/>
            <sz val="9"/>
            <color indexed="81"/>
            <rFont val="Tahoma"/>
            <family val="2"/>
          </rPr>
          <t>Kinzel, Joanna:</t>
        </r>
        <r>
          <rPr>
            <sz val="9"/>
            <color indexed="81"/>
            <rFont val="Tahoma"/>
            <family val="2"/>
          </rPr>
          <t xml:space="preserve">
No Data to Report</t>
        </r>
      </text>
    </comment>
    <comment ref="E27" authorId="0" shapeId="0" xr:uid="{00000000-0006-0000-1900-000018000000}">
      <text>
        <r>
          <rPr>
            <b/>
            <sz val="9"/>
            <color indexed="81"/>
            <rFont val="Tahoma"/>
            <family val="2"/>
          </rPr>
          <t>Kinzel, Joanna:</t>
        </r>
        <r>
          <rPr>
            <sz val="9"/>
            <color indexed="81"/>
            <rFont val="Tahoma"/>
            <family val="2"/>
          </rPr>
          <t xml:space="preserve">
No Data to Report</t>
        </r>
      </text>
    </comment>
    <comment ref="F27" authorId="0" shapeId="0" xr:uid="{00000000-0006-0000-1900-000019000000}">
      <text>
        <r>
          <rPr>
            <b/>
            <sz val="9"/>
            <color indexed="81"/>
            <rFont val="Tahoma"/>
            <family val="2"/>
          </rPr>
          <t>Kinzel, Joanna:</t>
        </r>
        <r>
          <rPr>
            <sz val="9"/>
            <color indexed="81"/>
            <rFont val="Tahoma"/>
            <family val="2"/>
          </rPr>
          <t xml:space="preserve">
No Data to Report</t>
        </r>
      </text>
    </comment>
    <comment ref="G27" authorId="0" shapeId="0" xr:uid="{00000000-0006-0000-1900-00001A000000}">
      <text>
        <r>
          <rPr>
            <b/>
            <sz val="9"/>
            <color indexed="81"/>
            <rFont val="Tahoma"/>
            <family val="2"/>
          </rPr>
          <t>Kinzel, Joanna:</t>
        </r>
        <r>
          <rPr>
            <sz val="9"/>
            <color indexed="81"/>
            <rFont val="Tahoma"/>
            <family val="2"/>
          </rPr>
          <t xml:space="preserve">
No Data to Report</t>
        </r>
      </text>
    </comment>
    <comment ref="E28" authorId="0" shapeId="0" xr:uid="{00000000-0006-0000-1900-00001B000000}">
      <text>
        <r>
          <rPr>
            <b/>
            <sz val="9"/>
            <color indexed="81"/>
            <rFont val="Tahoma"/>
            <family val="2"/>
          </rPr>
          <t>Kinzel, Joanna:</t>
        </r>
        <r>
          <rPr>
            <sz val="9"/>
            <color indexed="81"/>
            <rFont val="Tahoma"/>
            <family val="2"/>
          </rPr>
          <t xml:space="preserve">
No Data to Report</t>
        </r>
      </text>
    </comment>
    <comment ref="G28" authorId="0" shapeId="0" xr:uid="{00000000-0006-0000-1900-00001C000000}">
      <text>
        <r>
          <rPr>
            <b/>
            <sz val="9"/>
            <color indexed="81"/>
            <rFont val="Tahoma"/>
            <family val="2"/>
          </rPr>
          <t>Kinzel, Joanna:</t>
        </r>
        <r>
          <rPr>
            <sz val="9"/>
            <color indexed="81"/>
            <rFont val="Tahoma"/>
            <family val="2"/>
          </rPr>
          <t xml:space="preserve">
No Data to Report</t>
        </r>
      </text>
    </comment>
    <comment ref="E29" authorId="0" shapeId="0" xr:uid="{00000000-0006-0000-1900-00001D000000}">
      <text>
        <r>
          <rPr>
            <b/>
            <sz val="9"/>
            <color indexed="81"/>
            <rFont val="Tahoma"/>
            <family val="2"/>
          </rPr>
          <t>Kinzel, Joanna:</t>
        </r>
        <r>
          <rPr>
            <sz val="9"/>
            <color indexed="81"/>
            <rFont val="Tahoma"/>
            <family val="2"/>
          </rPr>
          <t xml:space="preserve">
No Data to Report</t>
        </r>
      </text>
    </comment>
    <comment ref="F29" authorId="0" shapeId="0" xr:uid="{00000000-0006-0000-1900-00001E000000}">
      <text>
        <r>
          <rPr>
            <b/>
            <sz val="9"/>
            <color indexed="81"/>
            <rFont val="Tahoma"/>
            <family val="2"/>
          </rPr>
          <t>Kinzel, Joanna:</t>
        </r>
        <r>
          <rPr>
            <sz val="9"/>
            <color indexed="81"/>
            <rFont val="Tahoma"/>
            <family val="2"/>
          </rPr>
          <t xml:space="preserve">
No Data to Report</t>
        </r>
      </text>
    </comment>
    <comment ref="G29" authorId="0" shapeId="0" xr:uid="{00000000-0006-0000-1900-00001F000000}">
      <text>
        <r>
          <rPr>
            <b/>
            <sz val="9"/>
            <color indexed="81"/>
            <rFont val="Tahoma"/>
            <family val="2"/>
          </rPr>
          <t>Kinzel, Joanna:</t>
        </r>
        <r>
          <rPr>
            <sz val="9"/>
            <color indexed="81"/>
            <rFont val="Tahoma"/>
            <family val="2"/>
          </rPr>
          <t xml:space="preserve">
No Data to Report</t>
        </r>
      </text>
    </comment>
    <comment ref="E32" authorId="0" shapeId="0" xr:uid="{00000000-0006-0000-1900-000020000000}">
      <text>
        <r>
          <rPr>
            <b/>
            <sz val="9"/>
            <color indexed="81"/>
            <rFont val="Tahoma"/>
            <family val="2"/>
          </rPr>
          <t>Kinzel, Joanna:</t>
        </r>
        <r>
          <rPr>
            <sz val="9"/>
            <color indexed="81"/>
            <rFont val="Tahoma"/>
            <family val="2"/>
          </rPr>
          <t xml:space="preserve">
No Data to Report</t>
        </r>
      </text>
    </comment>
    <comment ref="F32" authorId="0" shapeId="0" xr:uid="{00000000-0006-0000-1900-000021000000}">
      <text>
        <r>
          <rPr>
            <b/>
            <sz val="9"/>
            <color indexed="81"/>
            <rFont val="Tahoma"/>
            <family val="2"/>
          </rPr>
          <t>Kinzel, Joanna:</t>
        </r>
        <r>
          <rPr>
            <sz val="9"/>
            <color indexed="81"/>
            <rFont val="Tahoma"/>
            <family val="2"/>
          </rPr>
          <t xml:space="preserve">
No Data to Report</t>
        </r>
      </text>
    </comment>
    <comment ref="G32" authorId="0" shapeId="0" xr:uid="{00000000-0006-0000-1900-000022000000}">
      <text>
        <r>
          <rPr>
            <b/>
            <sz val="9"/>
            <color indexed="81"/>
            <rFont val="Tahoma"/>
            <family val="2"/>
          </rPr>
          <t>Kinzel, Joanna:</t>
        </r>
        <r>
          <rPr>
            <sz val="9"/>
            <color indexed="81"/>
            <rFont val="Tahoma"/>
            <family val="2"/>
          </rPr>
          <t xml:space="preserve">
No Data to Report</t>
        </r>
      </text>
    </comment>
    <comment ref="E34" authorId="0" shapeId="0" xr:uid="{00000000-0006-0000-1900-000023000000}">
      <text>
        <r>
          <rPr>
            <b/>
            <sz val="9"/>
            <color indexed="81"/>
            <rFont val="Tahoma"/>
            <family val="2"/>
          </rPr>
          <t>Kinzel, Joanna:</t>
        </r>
        <r>
          <rPr>
            <sz val="9"/>
            <color indexed="81"/>
            <rFont val="Tahoma"/>
            <family val="2"/>
          </rPr>
          <t xml:space="preserve">
No Data to Report</t>
        </r>
      </text>
    </comment>
    <comment ref="F34" authorId="0" shapeId="0" xr:uid="{00000000-0006-0000-1900-000024000000}">
      <text>
        <r>
          <rPr>
            <b/>
            <sz val="9"/>
            <color indexed="81"/>
            <rFont val="Tahoma"/>
            <family val="2"/>
          </rPr>
          <t>Kinzel, Joanna:</t>
        </r>
        <r>
          <rPr>
            <sz val="9"/>
            <color indexed="81"/>
            <rFont val="Tahoma"/>
            <family val="2"/>
          </rPr>
          <t xml:space="preserve">
No Data to Report</t>
        </r>
      </text>
    </comment>
    <comment ref="G34" authorId="0" shapeId="0" xr:uid="{00000000-0006-0000-1900-000025000000}">
      <text>
        <r>
          <rPr>
            <b/>
            <sz val="9"/>
            <color indexed="81"/>
            <rFont val="Tahoma"/>
            <family val="2"/>
          </rPr>
          <t>Kinzel, Joanna:</t>
        </r>
        <r>
          <rPr>
            <sz val="9"/>
            <color indexed="81"/>
            <rFont val="Tahoma"/>
            <family val="2"/>
          </rPr>
          <t xml:space="preserve">
No Data to Report</t>
        </r>
      </text>
    </comment>
    <comment ref="E35" authorId="0" shapeId="0" xr:uid="{00000000-0006-0000-1900-000026000000}">
      <text>
        <r>
          <rPr>
            <b/>
            <sz val="9"/>
            <color indexed="81"/>
            <rFont val="Tahoma"/>
            <family val="2"/>
          </rPr>
          <t>Kinzel, Joanna:</t>
        </r>
        <r>
          <rPr>
            <sz val="9"/>
            <color indexed="81"/>
            <rFont val="Tahoma"/>
            <family val="2"/>
          </rPr>
          <t xml:space="preserve">
No Data to Report</t>
        </r>
      </text>
    </comment>
    <comment ref="F35" authorId="0" shapeId="0" xr:uid="{00000000-0006-0000-1900-000027000000}">
      <text>
        <r>
          <rPr>
            <b/>
            <sz val="9"/>
            <color indexed="81"/>
            <rFont val="Tahoma"/>
            <family val="2"/>
          </rPr>
          <t>Kinzel, Joanna:</t>
        </r>
        <r>
          <rPr>
            <sz val="9"/>
            <color indexed="81"/>
            <rFont val="Tahoma"/>
            <family val="2"/>
          </rPr>
          <t xml:space="preserve">
No Data to Report</t>
        </r>
      </text>
    </comment>
    <comment ref="G35" authorId="0" shapeId="0" xr:uid="{00000000-0006-0000-1900-000028000000}">
      <text>
        <r>
          <rPr>
            <b/>
            <sz val="9"/>
            <color indexed="81"/>
            <rFont val="Tahoma"/>
            <family val="2"/>
          </rPr>
          <t>Kinzel, Joanna:</t>
        </r>
        <r>
          <rPr>
            <sz val="9"/>
            <color indexed="81"/>
            <rFont val="Tahoma"/>
            <family val="2"/>
          </rPr>
          <t xml:space="preserve">
No Data to Report</t>
        </r>
      </text>
    </comment>
    <comment ref="E36" authorId="0" shapeId="0" xr:uid="{00000000-0006-0000-1900-000029000000}">
      <text>
        <r>
          <rPr>
            <b/>
            <sz val="9"/>
            <color indexed="81"/>
            <rFont val="Tahoma"/>
            <family val="2"/>
          </rPr>
          <t>Kinzel, Joanna:</t>
        </r>
        <r>
          <rPr>
            <sz val="9"/>
            <color indexed="81"/>
            <rFont val="Tahoma"/>
            <family val="2"/>
          </rPr>
          <t xml:space="preserve">
No Data to Report</t>
        </r>
      </text>
    </comment>
    <comment ref="F36" authorId="0" shapeId="0" xr:uid="{00000000-0006-0000-1900-00002A000000}">
      <text>
        <r>
          <rPr>
            <b/>
            <sz val="9"/>
            <color indexed="81"/>
            <rFont val="Tahoma"/>
            <family val="2"/>
          </rPr>
          <t>Kinzel, Joanna:</t>
        </r>
        <r>
          <rPr>
            <sz val="9"/>
            <color indexed="81"/>
            <rFont val="Tahoma"/>
            <family val="2"/>
          </rPr>
          <t xml:space="preserve">
No Data to Report</t>
        </r>
      </text>
    </comment>
    <comment ref="G36" authorId="0" shapeId="0" xr:uid="{00000000-0006-0000-1900-00002B000000}">
      <text>
        <r>
          <rPr>
            <b/>
            <sz val="9"/>
            <color indexed="81"/>
            <rFont val="Tahoma"/>
            <family val="2"/>
          </rPr>
          <t>Kinzel, Joanna:</t>
        </r>
        <r>
          <rPr>
            <sz val="9"/>
            <color indexed="81"/>
            <rFont val="Tahoma"/>
            <family val="2"/>
          </rPr>
          <t xml:space="preserve">
No Data to Report</t>
        </r>
      </text>
    </comment>
    <comment ref="E39" authorId="0" shapeId="0" xr:uid="{00000000-0006-0000-1900-00002C000000}">
      <text>
        <r>
          <rPr>
            <b/>
            <sz val="9"/>
            <color indexed="81"/>
            <rFont val="Tahoma"/>
            <family val="2"/>
          </rPr>
          <t>Kinzel, Joanna:</t>
        </r>
        <r>
          <rPr>
            <sz val="9"/>
            <color indexed="81"/>
            <rFont val="Tahoma"/>
            <family val="2"/>
          </rPr>
          <t xml:space="preserve">
No Data to Report</t>
        </r>
      </text>
    </comment>
    <comment ref="F39" authorId="0" shapeId="0" xr:uid="{00000000-0006-0000-1900-00002D000000}">
      <text>
        <r>
          <rPr>
            <b/>
            <sz val="9"/>
            <color indexed="81"/>
            <rFont val="Tahoma"/>
            <family val="2"/>
          </rPr>
          <t>Kinzel, Joanna:</t>
        </r>
        <r>
          <rPr>
            <sz val="9"/>
            <color indexed="81"/>
            <rFont val="Tahoma"/>
            <family val="2"/>
          </rPr>
          <t xml:space="preserve">
No Data to Report</t>
        </r>
      </text>
    </comment>
    <comment ref="G39" authorId="0" shapeId="0" xr:uid="{00000000-0006-0000-1900-00002E000000}">
      <text>
        <r>
          <rPr>
            <b/>
            <sz val="9"/>
            <color indexed="81"/>
            <rFont val="Tahoma"/>
            <family val="2"/>
          </rPr>
          <t>Kinzel, Joanna:</t>
        </r>
        <r>
          <rPr>
            <sz val="9"/>
            <color indexed="81"/>
            <rFont val="Tahoma"/>
            <family val="2"/>
          </rPr>
          <t xml:space="preserve">
No Data to Report</t>
        </r>
      </text>
    </comment>
    <comment ref="E41" authorId="0" shapeId="0" xr:uid="{00000000-0006-0000-1900-00002F000000}">
      <text>
        <r>
          <rPr>
            <b/>
            <sz val="9"/>
            <color indexed="81"/>
            <rFont val="Tahoma"/>
            <family val="2"/>
          </rPr>
          <t>Kinzel, Joanna:</t>
        </r>
        <r>
          <rPr>
            <sz val="9"/>
            <color indexed="81"/>
            <rFont val="Tahoma"/>
            <family val="2"/>
          </rPr>
          <t xml:space="preserve">
No Data to Report</t>
        </r>
      </text>
    </comment>
    <comment ref="F41" authorId="0" shapeId="0" xr:uid="{00000000-0006-0000-1900-000030000000}">
      <text>
        <r>
          <rPr>
            <b/>
            <sz val="9"/>
            <color indexed="81"/>
            <rFont val="Tahoma"/>
            <family val="2"/>
          </rPr>
          <t>Kinzel, Joanna:</t>
        </r>
        <r>
          <rPr>
            <sz val="9"/>
            <color indexed="81"/>
            <rFont val="Tahoma"/>
            <family val="2"/>
          </rPr>
          <t xml:space="preserve">
No Data to Report</t>
        </r>
      </text>
    </comment>
    <comment ref="G41" authorId="0" shapeId="0" xr:uid="{00000000-0006-0000-1900-000031000000}">
      <text>
        <r>
          <rPr>
            <b/>
            <sz val="9"/>
            <color indexed="81"/>
            <rFont val="Tahoma"/>
            <family val="2"/>
          </rPr>
          <t>Kinzel, Joanna:</t>
        </r>
        <r>
          <rPr>
            <sz val="9"/>
            <color indexed="81"/>
            <rFont val="Tahoma"/>
            <family val="2"/>
          </rPr>
          <t xml:space="preserve">
No Data to Report</t>
        </r>
      </text>
    </comment>
    <comment ref="E43" authorId="0" shapeId="0" xr:uid="{00000000-0006-0000-1900-000032000000}">
      <text>
        <r>
          <rPr>
            <b/>
            <sz val="9"/>
            <color indexed="81"/>
            <rFont val="Tahoma"/>
            <family val="2"/>
          </rPr>
          <t>Kinzel, Joanna:</t>
        </r>
        <r>
          <rPr>
            <sz val="9"/>
            <color indexed="81"/>
            <rFont val="Tahoma"/>
            <family val="2"/>
          </rPr>
          <t xml:space="preserve">
No Data to Report</t>
        </r>
      </text>
    </comment>
    <comment ref="F43" authorId="0" shapeId="0" xr:uid="{00000000-0006-0000-1900-000033000000}">
      <text>
        <r>
          <rPr>
            <b/>
            <sz val="9"/>
            <color indexed="81"/>
            <rFont val="Tahoma"/>
            <family val="2"/>
          </rPr>
          <t>Kinzel, Joanna:</t>
        </r>
        <r>
          <rPr>
            <sz val="9"/>
            <color indexed="81"/>
            <rFont val="Tahoma"/>
            <family val="2"/>
          </rPr>
          <t xml:space="preserve">
No Data to Report</t>
        </r>
      </text>
    </comment>
    <comment ref="G43" authorId="0" shapeId="0" xr:uid="{00000000-0006-0000-1900-000034000000}">
      <text>
        <r>
          <rPr>
            <b/>
            <sz val="9"/>
            <color indexed="81"/>
            <rFont val="Tahoma"/>
            <family val="2"/>
          </rPr>
          <t>Kinzel, Joanna:</t>
        </r>
        <r>
          <rPr>
            <sz val="9"/>
            <color indexed="81"/>
            <rFont val="Tahoma"/>
            <family val="2"/>
          </rPr>
          <t xml:space="preserve">
No Data to Report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Kinzel, Joanna</author>
    <author>Lam, Kimberly</author>
    <author>White, Keith</author>
  </authors>
  <commentList>
    <comment ref="A5" authorId="0" shapeId="0" xr:uid="{00000000-0006-0000-1D00-000001000000}">
      <text>
        <r>
          <rPr>
            <b/>
            <sz val="9"/>
            <color indexed="81"/>
            <rFont val="Tahoma"/>
            <family val="2"/>
          </rPr>
          <t>Kinzel, Joanna:</t>
        </r>
        <r>
          <rPr>
            <sz val="9"/>
            <color indexed="81"/>
            <rFont val="Tahoma"/>
            <family val="2"/>
          </rPr>
          <t xml:space="preserve">
TRUX Report - Acct 21 CCCSWA - Commercial "Yard Waste / Compost" code used to track Food Waste.
Schools are participating in program and are included in the numbers.  Approved by RecycleSmart.
</t>
        </r>
        <r>
          <rPr>
            <b/>
            <sz val="9"/>
            <color indexed="81"/>
            <rFont val="Tahoma"/>
            <family val="2"/>
          </rPr>
          <t xml:space="preserve"> Do not include Greenwast/YW, as this goes to Forward,  only include Yardwaste/Compost.</t>
        </r>
      </text>
    </comment>
    <comment ref="A9" authorId="0" shapeId="0" xr:uid="{00000000-0006-0000-1D00-000002000000}">
      <text>
        <r>
          <rPr>
            <b/>
            <sz val="9"/>
            <color indexed="81"/>
            <rFont val="Tahoma"/>
            <family val="2"/>
          </rPr>
          <t>Kinzel, Joanna:</t>
        </r>
        <r>
          <rPr>
            <sz val="9"/>
            <color indexed="81"/>
            <rFont val="Tahoma"/>
            <family val="2"/>
          </rPr>
          <t xml:space="preserve">
Added additional Compost tracking field to reports in Feb 2018.  </t>
        </r>
      </text>
    </comment>
    <comment ref="A10" authorId="1" shapeId="0" xr:uid="{360E790A-8657-4157-8849-3F92F40BCC36}">
      <text>
        <r>
          <rPr>
            <b/>
            <sz val="9"/>
            <color indexed="81"/>
            <rFont val="Tahoma"/>
            <family val="2"/>
          </rPr>
          <t>Lam, Kimberly:</t>
        </r>
        <r>
          <rPr>
            <sz val="9"/>
            <color indexed="81"/>
            <rFont val="Tahoma"/>
            <family val="2"/>
          </rPr>
          <t xml:space="preserve">
Effective 3/24/2020</t>
        </r>
      </text>
    </comment>
    <comment ref="A11" authorId="0" shapeId="0" xr:uid="{00000000-0006-0000-1D00-000003000000}">
      <text>
        <r>
          <rPr>
            <b/>
            <sz val="9"/>
            <color indexed="81"/>
            <rFont val="Tahoma"/>
            <family val="2"/>
          </rPr>
          <t>Kinzel, Joanna:</t>
        </r>
        <r>
          <rPr>
            <sz val="9"/>
            <color indexed="81"/>
            <rFont val="Tahoma"/>
            <family val="2"/>
          </rPr>
          <t xml:space="preserve">
Tons sent to Compost are based on Inbound Tons at CCTS.  Tons sent to EBMUD are weighed outbound after processing which includes liquid loss.</t>
        </r>
      </text>
    </comment>
    <comment ref="A33" authorId="2" shapeId="0" xr:uid="{00000000-0006-0000-1D00-000009000000}">
      <text>
        <r>
          <rPr>
            <b/>
            <sz val="9"/>
            <color indexed="81"/>
            <rFont val="Tahoma"/>
            <family val="2"/>
          </rPr>
          <t>White, Keith:</t>
        </r>
        <r>
          <rPr>
            <sz val="9"/>
            <color indexed="81"/>
            <rFont val="Tahoma"/>
            <family val="2"/>
          </rPr>
          <t xml:space="preserve">
</t>
        </r>
        <r>
          <rPr>
            <strike/>
            <sz val="9"/>
            <color indexed="81"/>
            <rFont val="Tahoma"/>
            <family val="2"/>
          </rPr>
          <t>Trux Acct #22 &amp; 23 YW less CCCSWA Non Franchised GW from disposal report CG 25 &amp; CG 10</t>
        </r>
        <r>
          <rPr>
            <b/>
            <sz val="9"/>
            <color indexed="81"/>
            <rFont val="Tahoma"/>
            <family val="2"/>
          </rPr>
          <t xml:space="preserve">
Kinzel, Joanna:</t>
        </r>
        <r>
          <rPr>
            <sz val="9"/>
            <color indexed="81"/>
            <rFont val="Tahoma"/>
            <family val="2"/>
          </rPr>
          <t xml:space="preserve">
The CG 10 and CG 25 are no longer going into Acct 22 and should not be deducted.  Complete monthly audit.
Schools are participating and are included in the numbers. Approved by RecycleSmart.
Trux Accts: 22 &amp; 23
</t>
        </r>
      </text>
    </comment>
    <comment ref="A38" authorId="2" shapeId="0" xr:uid="{00000000-0006-0000-1D00-00000A000000}">
      <text>
        <r>
          <rPr>
            <b/>
            <sz val="9"/>
            <color indexed="81"/>
            <rFont val="Tahoma"/>
            <family val="2"/>
          </rPr>
          <t>White, Keith:</t>
        </r>
        <r>
          <rPr>
            <sz val="9"/>
            <color indexed="81"/>
            <rFont val="Tahoma"/>
            <family val="2"/>
          </rPr>
          <t xml:space="preserve">
Trux Acct 10202 outbound</t>
        </r>
      </text>
    </comment>
    <comment ref="A39" authorId="2" shapeId="0" xr:uid="{00000000-0006-0000-1D00-00000B000000}">
      <text>
        <r>
          <rPr>
            <b/>
            <sz val="9"/>
            <color indexed="81"/>
            <rFont val="Tahoma"/>
            <family val="2"/>
          </rPr>
          <t>White, Keith:</t>
        </r>
        <r>
          <rPr>
            <sz val="9"/>
            <color indexed="81"/>
            <rFont val="Tahoma"/>
            <family val="2"/>
          </rPr>
          <t xml:space="preserve">
Trux Account 333393 outbound</t>
        </r>
      </text>
    </comment>
    <comment ref="A40" authorId="2" shapeId="0" xr:uid="{00000000-0006-0000-1D00-00000C000000}">
      <text>
        <r>
          <rPr>
            <b/>
            <sz val="9"/>
            <color indexed="81"/>
            <rFont val="Tahoma"/>
            <family val="2"/>
          </rPr>
          <t>White, Keith:</t>
        </r>
        <r>
          <rPr>
            <sz val="9"/>
            <color indexed="81"/>
            <rFont val="Tahoma"/>
            <family val="2"/>
          </rPr>
          <t xml:space="preserve">
Trux account 333394 outbound.</t>
        </r>
      </text>
    </comment>
  </commentList>
</comments>
</file>

<file path=xl/sharedStrings.xml><?xml version="1.0" encoding="utf-8"?>
<sst xmlns="http://schemas.openxmlformats.org/spreadsheetml/2006/main" count="172533" uniqueCount="28069">
  <si>
    <t>YTD</t>
  </si>
  <si>
    <t>Prior Year</t>
  </si>
  <si>
    <t>Landfill Tons</t>
  </si>
  <si>
    <t>Organic Tons</t>
  </si>
  <si>
    <t>Recycling Tons</t>
  </si>
  <si>
    <t>C&amp;D</t>
  </si>
  <si>
    <t>E-Waste</t>
  </si>
  <si>
    <t>Curbside by Gallon</t>
  </si>
  <si>
    <t>Total Oil</t>
  </si>
  <si>
    <t>Danville</t>
  </si>
  <si>
    <t>Lafayette</t>
  </si>
  <si>
    <t>Moraga</t>
  </si>
  <si>
    <t>Orinda</t>
  </si>
  <si>
    <t>Walnut Creek</t>
  </si>
  <si>
    <t>Total Oil Jugs Delivered</t>
  </si>
  <si>
    <t>Curbside Delivery of Oil Jugs</t>
  </si>
  <si>
    <t>Commercial</t>
  </si>
  <si>
    <t>1st Qtr</t>
  </si>
  <si>
    <t>2nd Qtr</t>
  </si>
  <si>
    <t>3rd Qtr</t>
  </si>
  <si>
    <t>4th Qtr</t>
  </si>
  <si>
    <t>Jurisdiction</t>
  </si>
  <si>
    <t>Green Waste</t>
  </si>
  <si>
    <t>Metal</t>
  </si>
  <si>
    <t>64 Gallon Cart</t>
  </si>
  <si>
    <t>Repair/Replace</t>
  </si>
  <si>
    <t>Delivered - New Start</t>
  </si>
  <si>
    <t>Increase Service</t>
  </si>
  <si>
    <t>Decrease Service</t>
  </si>
  <si>
    <t>Sub-Total</t>
  </si>
  <si>
    <t>96 Gallon Cart</t>
  </si>
  <si>
    <t>Food Scrap</t>
  </si>
  <si>
    <t>Replace/Deliver New</t>
  </si>
  <si>
    <t>Total</t>
  </si>
  <si>
    <t>RESIDENTIAL</t>
  </si>
  <si>
    <t>MULTIFAMILY</t>
  </si>
  <si>
    <t>COMMERCIAL</t>
  </si>
  <si>
    <t>Material</t>
  </si>
  <si>
    <t>Material Desc - Ticket</t>
  </si>
  <si>
    <t>20 Gallon Cart</t>
  </si>
  <si>
    <t>32 Gallon Cart</t>
  </si>
  <si>
    <t>1 Yard Container</t>
  </si>
  <si>
    <t>2 Yard Container</t>
  </si>
  <si>
    <t>3 Yard Container</t>
  </si>
  <si>
    <t>Total Extra Recycling</t>
  </si>
  <si>
    <t>County</t>
  </si>
  <si>
    <t>Report Date</t>
  </si>
  <si>
    <t xml:space="preserve"> # of Customers with Extra Recycling Services</t>
  </si>
  <si>
    <t>Industrial</t>
  </si>
  <si>
    <t>Billed</t>
  </si>
  <si>
    <t>Prop Service</t>
  </si>
  <si>
    <t>Extra Recycling</t>
  </si>
  <si>
    <t>Residential Billed</t>
  </si>
  <si>
    <t>Residential - Detail below</t>
  </si>
  <si>
    <t>Residential Prop Service</t>
  </si>
  <si>
    <t>Residential Extra Recycling</t>
  </si>
  <si>
    <t>Residential Compost discount</t>
  </si>
  <si>
    <t>Residential Extra Green waste</t>
  </si>
  <si>
    <t>commercial</t>
  </si>
  <si>
    <t>residentail</t>
  </si>
  <si>
    <t>Extra Green Waste</t>
  </si>
  <si>
    <t>Compost Discount (In Absolute Dollars)</t>
  </si>
  <si>
    <t>Total By Ton</t>
  </si>
  <si>
    <t>TOTAL</t>
  </si>
  <si>
    <t>Recycling</t>
  </si>
  <si>
    <t>Food Waste</t>
  </si>
  <si>
    <t>Landfill</t>
  </si>
  <si>
    <t>Organics</t>
  </si>
  <si>
    <t>Battery</t>
  </si>
  <si>
    <t>Grand Total</t>
  </si>
  <si>
    <t>Wood</t>
  </si>
  <si>
    <t>Tires</t>
  </si>
  <si>
    <t>Biomass</t>
  </si>
  <si>
    <t>Oil Filters in Pounds</t>
  </si>
  <si>
    <t>Total Oil Filter Weight</t>
  </si>
  <si>
    <t>Authority</t>
  </si>
  <si>
    <t>Date</t>
  </si>
  <si>
    <t>Multifamily</t>
  </si>
  <si>
    <t>Residential</t>
  </si>
  <si>
    <t>Variance</t>
  </si>
  <si>
    <t>Collection Reports</t>
  </si>
  <si>
    <t>Oil</t>
  </si>
  <si>
    <t>Container Distribution</t>
  </si>
  <si>
    <t>Cleanup Set Outs</t>
  </si>
  <si>
    <t>Cleanup Landfill Tons</t>
  </si>
  <si>
    <t>4 Yard Container</t>
  </si>
  <si>
    <t xml:space="preserve">Food Waste </t>
  </si>
  <si>
    <t>Service Levels</t>
  </si>
  <si>
    <t xml:space="preserve">Residential </t>
  </si>
  <si>
    <t>20 Gal</t>
  </si>
  <si>
    <t>32 Gal</t>
  </si>
  <si>
    <t>64 Gal</t>
  </si>
  <si>
    <t>96 Gal</t>
  </si>
  <si>
    <t>1yrd</t>
  </si>
  <si>
    <t>2yrd</t>
  </si>
  <si>
    <t>3yrd</t>
  </si>
  <si>
    <t>4yrd</t>
  </si>
  <si>
    <t>5yrd</t>
  </si>
  <si>
    <t>6yrd</t>
  </si>
  <si>
    <t>8yrd</t>
  </si>
  <si>
    <t>Pounds Collected</t>
  </si>
  <si>
    <t>Total LBs</t>
  </si>
  <si>
    <t>Collection Locations</t>
  </si>
  <si>
    <t>Alamo Fire Station</t>
  </si>
  <si>
    <t>Danville Police Department</t>
  </si>
  <si>
    <t>Lafayette Fire Station</t>
  </si>
  <si>
    <t>Moraga Fire Station</t>
  </si>
  <si>
    <t>Orinda Police Department</t>
  </si>
  <si>
    <t>WC Fire Station</t>
  </si>
  <si>
    <t>Rossmoor</t>
  </si>
  <si>
    <t>WC City Hall</t>
  </si>
  <si>
    <t xml:space="preserve">E-Waste </t>
  </si>
  <si>
    <t xml:space="preserve">Battery </t>
  </si>
  <si>
    <t>Count of On Call Bulky Cleanups</t>
  </si>
  <si>
    <t>Count of Recycling Bulky Cleanups</t>
  </si>
  <si>
    <t>Count of Organics Bulky Cleanups</t>
  </si>
  <si>
    <t>Oil Filters (Count)</t>
  </si>
  <si>
    <t>1st Qtr Mar/Apr/May</t>
  </si>
  <si>
    <t>2nd Qtr Jun/Jul/Aug</t>
  </si>
  <si>
    <t>3rd Qtr Sep/Oct/Nov</t>
  </si>
  <si>
    <t>4th Qtr Dec/Jan/Feb</t>
  </si>
  <si>
    <t>Commercial Multifamily</t>
  </si>
  <si>
    <t>Organics - Food Waste</t>
  </si>
  <si>
    <t>CCCSWA Commercial Food Waste</t>
  </si>
  <si>
    <t>CCCSWA Compost</t>
  </si>
  <si>
    <t>Working Days</t>
  </si>
  <si>
    <t>Average Tons Per Day</t>
  </si>
  <si>
    <t>Total 96 gal Recycle Upgrade</t>
  </si>
  <si>
    <t>Total 96 gal Yard Waste Upgrade</t>
  </si>
  <si>
    <t>Holiday Tree Tons</t>
  </si>
  <si>
    <t>Total Tons</t>
  </si>
  <si>
    <t>Period</t>
  </si>
  <si>
    <t>1st Qtr (Mar/Apr/May)</t>
  </si>
  <si>
    <t>2nd Qtr (Jun/Jul/Aug)</t>
  </si>
  <si>
    <t>3rd Qtr (Sept/Oct/Nov)</t>
  </si>
  <si>
    <t>4th Qtr (Dec/Jan/Feb)</t>
  </si>
  <si>
    <t>Mattresses</t>
  </si>
  <si>
    <t>Sent to West County for Composting</t>
  </si>
  <si>
    <t>Inbound Food Waste tons at CCTS</t>
  </si>
  <si>
    <t>Annualized Trend</t>
  </si>
  <si>
    <t>Days To Date:</t>
  </si>
  <si>
    <t>BEREAN CHRISTIAN HIGH SCHOOL</t>
  </si>
  <si>
    <t>BLACKHAWK COUNTRY CLUB-FALLS</t>
  </si>
  <si>
    <t>BLACKHAWK COUNTRY CLUB-MAINT</t>
  </si>
  <si>
    <t>CC COUNTY MARTINEZ</t>
  </si>
  <si>
    <t>CITY OF WALNUT CREEK-ARBOLADO</t>
  </si>
  <si>
    <t>CITY OF WC CIVIC ARTS</t>
  </si>
  <si>
    <t>HEATHER FARMS COMMUNITY CENTER</t>
  </si>
  <si>
    <t>HOSPICE</t>
  </si>
  <si>
    <t>JOHN RUSCA  *CUST OWNED 20YD*</t>
  </si>
  <si>
    <t>LEISURE ESCAPE LLC</t>
  </si>
  <si>
    <t>LUNARDI FOODS #6 COMPACTOR</t>
  </si>
  <si>
    <t>NOB HILL FOODS/ RALEY #627</t>
  </si>
  <si>
    <t>ORINDA CONVALESCENT HOSP</t>
  </si>
  <si>
    <t>PG&amp;E</t>
  </si>
  <si>
    <t>POST OFFICE-WALNUT CREEK</t>
  </si>
  <si>
    <t>SAFEWAY #962-20YD COMPACTOR</t>
  </si>
  <si>
    <t>SAFEWAY #969 COMPACTOR</t>
  </si>
  <si>
    <t>SAFEWAY STORE #1211 COMPACTOR</t>
  </si>
  <si>
    <t>SAFEWAY STORE #697</t>
  </si>
  <si>
    <t>SAFEWAY STORE #783</t>
  </si>
  <si>
    <t>SAFEWAY STORE #917-12YD COMP</t>
  </si>
  <si>
    <t>SAFEWAY STORE #967</t>
  </si>
  <si>
    <t>SAFEWAY STORES #936 COMPACTOR</t>
  </si>
  <si>
    <t>ST PERPETUA CHURCH &amp; SCHOOL</t>
  </si>
  <si>
    <t>TRINACRIA MGMT COMPANY</t>
  </si>
  <si>
    <t>WALNUT CREEK MUTUAL 68</t>
  </si>
  <si>
    <t>N</t>
  </si>
  <si>
    <t>ADAMS GLENN APTS 7 UNITS</t>
  </si>
  <si>
    <t>ALPINE PARK APTS 92-UNITS</t>
  </si>
  <si>
    <t>ALTA VISTA 27-UNITS</t>
  </si>
  <si>
    <t>Y</t>
  </si>
  <si>
    <t>ANNA LI APTS 4 UNITS</t>
  </si>
  <si>
    <t>B &amp; J PROPERTIES 20-UNITS</t>
  </si>
  <si>
    <t>BATEMAN 4 PLEX</t>
  </si>
  <si>
    <t>BILL CYGAN - 7 UNITS</t>
  </si>
  <si>
    <t>BRUDIGAM APTS - 3 PLEX</t>
  </si>
  <si>
    <t>DEWING PROPERTIES</t>
  </si>
  <si>
    <t>DILBERGER APTS HOA 4-UNITS</t>
  </si>
  <si>
    <t>EARLCO APARTMENTS 9-UNITS</t>
  </si>
  <si>
    <t>FIRST WALNUT CREEK MUTUAL</t>
  </si>
  <si>
    <t>GOLDEN RAIN MUTUAL 21</t>
  </si>
  <si>
    <t>GOLDEN RAIN MUTUAL 22</t>
  </si>
  <si>
    <t>GOLDEN RAIN MUTUAL 28</t>
  </si>
  <si>
    <t>GOLDEN RAIN MUTUAL 29</t>
  </si>
  <si>
    <t>GOLDEN RAIN MUTUAL 30</t>
  </si>
  <si>
    <t>GOLDEN RAIN MUTUAL 48</t>
  </si>
  <si>
    <t>GOLDEN RAIN MUTUAL 59</t>
  </si>
  <si>
    <t>GRIFFIN-MCDONALD APT 11-UNITS</t>
  </si>
  <si>
    <t>INCOME PROPERTIES SVC 12 UNITS</t>
  </si>
  <si>
    <t>JOLLIFFE 4-UNIT</t>
  </si>
  <si>
    <t>KELLER INVESTMENT 20 UNITS</t>
  </si>
  <si>
    <t>LAMORINDA DEVE- 4 APTS</t>
  </si>
  <si>
    <t>LAS PALMAS RHEEM HOA</t>
  </si>
  <si>
    <t>LEMASTER 4-UNITS</t>
  </si>
  <si>
    <t>MERLANDER CO - 4 UNITS</t>
  </si>
  <si>
    <t>MICHAEL MERLANDER APTS 4-UNITS</t>
  </si>
  <si>
    <t>MILO &amp; LORRICE HARRIS (4-PLEX)</t>
  </si>
  <si>
    <t>MITCHELL APT  M 6-UNITS</t>
  </si>
  <si>
    <t>MOD, SECOND W.C. MUTUAL</t>
  </si>
  <si>
    <t>MOD, THIRD W.C. MUTUAL</t>
  </si>
  <si>
    <t>MOD, WALNUT CREEK MUTUAL 56</t>
  </si>
  <si>
    <t>MORAGA HILLS APT 30 UNITS</t>
  </si>
  <si>
    <t>OAK HILL TERRACE HOA 30-UNITS</t>
  </si>
  <si>
    <t>PARK LAFAYETTE APTS 67 UNITS</t>
  </si>
  <si>
    <t>PARK LAKE CIRCLE</t>
  </si>
  <si>
    <t>PARK PLACE CONDOS 148-UNITS</t>
  </si>
  <si>
    <t>PHILIPPS APT P C 8-UNITS</t>
  </si>
  <si>
    <t>PHILIPPS APTS-WC.C. 9-UNITS</t>
  </si>
  <si>
    <t>PORTUE -5 UNITS</t>
  </si>
  <si>
    <t>RICHARD F BURKE 5 UNITS</t>
  </si>
  <si>
    <t>ROBERT A CONNOLLY 20-UNITS</t>
  </si>
  <si>
    <t>ROBERT MULL 4 UNITS</t>
  </si>
  <si>
    <t>SCANLON 4-UNITS</t>
  </si>
  <si>
    <t>SKYLINE BLUFF HOA</t>
  </si>
  <si>
    <t>STEPHEN BAIRD 4 UNITS</t>
  </si>
  <si>
    <t>TRIGGAS  4-PLEX #2075 &amp; #2007</t>
  </si>
  <si>
    <t>TRINITY TERRACE APTS. 38-UNITS</t>
  </si>
  <si>
    <t>VILLA TRINITY (CONDOS)12-UNIT</t>
  </si>
  <si>
    <t>VPM PROP- 3 UNITS</t>
  </si>
  <si>
    <t>VRIONIS APARTMENTS 7-UNITS</t>
  </si>
  <si>
    <t>WALDEN OAKS TOWNHOUSES</t>
  </si>
  <si>
    <t>WALNUT CREEK MANOR</t>
  </si>
  <si>
    <t>WALNUT CREEK MUTUAL #4</t>
  </si>
  <si>
    <t>WALNUT CREEK MUTUAL #8</t>
  </si>
  <si>
    <t>WALNUT CREEK MUTUAL 59</t>
  </si>
  <si>
    <t>WALNUT CREEK MUTUAL 65</t>
  </si>
  <si>
    <t>WESLEY SQUARE CONDO 40-UNITS</t>
  </si>
  <si>
    <t>20 gal</t>
  </si>
  <si>
    <t>32 gal</t>
  </si>
  <si>
    <t>64 gal</t>
  </si>
  <si>
    <t>96 gal</t>
  </si>
  <si>
    <t>Garbage</t>
  </si>
  <si>
    <t xml:space="preserve">Authority </t>
  </si>
  <si>
    <t>Sideload Garbage</t>
  </si>
  <si>
    <t>Front Load Garbage</t>
  </si>
  <si>
    <t>Front Load Recycle</t>
  </si>
  <si>
    <t>Recycle</t>
  </si>
  <si>
    <t>Rear Load Garbage</t>
  </si>
  <si>
    <t>Yard Waste</t>
  </si>
  <si>
    <t>Account #</t>
  </si>
  <si>
    <t>Site</t>
  </si>
  <si>
    <t>Site Name</t>
  </si>
  <si>
    <t>Site Address #</t>
  </si>
  <si>
    <t>Site Address Name</t>
  </si>
  <si>
    <t>Site Suite #</t>
  </si>
  <si>
    <t>City</t>
  </si>
  <si>
    <t>Phone</t>
  </si>
  <si>
    <t>Container'Type</t>
  </si>
  <si>
    <t>Container Size</t>
  </si>
  <si>
    <t>Compactor Y/N</t>
  </si>
  <si>
    <t>Total Lifts</t>
  </si>
  <si>
    <t>Period Length</t>
  </si>
  <si>
    <t>Period Unit</t>
  </si>
  <si>
    <t>On-Call Flag</t>
  </si>
  <si>
    <t>Container Qty Order</t>
  </si>
  <si>
    <t>Monday Lift Day</t>
  </si>
  <si>
    <t>Tuesday Lift Day</t>
  </si>
  <si>
    <t>Wednesday Lift Day</t>
  </si>
  <si>
    <t>Thursday Lift Day</t>
  </si>
  <si>
    <t>Friday Lift Day</t>
  </si>
  <si>
    <t>Saturday Lift Day</t>
  </si>
  <si>
    <t>00100</t>
  </si>
  <si>
    <t>1400</t>
  </si>
  <si>
    <t>CREEKSIDE DR</t>
  </si>
  <si>
    <t>WALNUT CREEK</t>
  </si>
  <si>
    <t>CA</t>
  </si>
  <si>
    <t>1W</t>
  </si>
  <si>
    <t>9210144</t>
  </si>
  <si>
    <t>RL</t>
  </si>
  <si>
    <t>W</t>
  </si>
  <si>
    <t>7W</t>
  </si>
  <si>
    <t>FR</t>
  </si>
  <si>
    <t>YC</t>
  </si>
  <si>
    <t>00001</t>
  </si>
  <si>
    <t>1555</t>
  </si>
  <si>
    <t>RIVIERA AVE</t>
  </si>
  <si>
    <t xml:space="preserve"> 119832</t>
  </si>
  <si>
    <t>1727</t>
  </si>
  <si>
    <t>LACASSIE AVE</t>
  </si>
  <si>
    <t>94596-4014</t>
  </si>
  <si>
    <t>925-355-2100</t>
  </si>
  <si>
    <t>FL</t>
  </si>
  <si>
    <t xml:space="preserve">  91447</t>
  </si>
  <si>
    <t>1958</t>
  </si>
  <si>
    <t>3RD AVE</t>
  </si>
  <si>
    <t>94597-2515</t>
  </si>
  <si>
    <t>925-788-1659</t>
  </si>
  <si>
    <t>RC</t>
  </si>
  <si>
    <t xml:space="preserve">  17375</t>
  </si>
  <si>
    <t>555 Y V R (87 UNITS)</t>
  </si>
  <si>
    <t>555</t>
  </si>
  <si>
    <t>YGNACIO VALLEY RD</t>
  </si>
  <si>
    <t>94596-3301</t>
  </si>
  <si>
    <t>00002</t>
  </si>
  <si>
    <t>327</t>
  </si>
  <si>
    <t>RHEEM BLVD</t>
  </si>
  <si>
    <t>MORAGA</t>
  </si>
  <si>
    <t>94556-3103</t>
  </si>
  <si>
    <t>1U</t>
  </si>
  <si>
    <t>9210138</t>
  </si>
  <si>
    <t>7U</t>
  </si>
  <si>
    <t>00003</t>
  </si>
  <si>
    <t>2702</t>
  </si>
  <si>
    <t>JONES RD</t>
  </si>
  <si>
    <t>1X</t>
  </si>
  <si>
    <t>9210134</t>
  </si>
  <si>
    <t>7X</t>
  </si>
  <si>
    <t xml:space="preserve"> 375204</t>
  </si>
  <si>
    <t>1988</t>
  </si>
  <si>
    <t>TRINITY AVE</t>
  </si>
  <si>
    <t>94596-4071</t>
  </si>
  <si>
    <t>930</t>
  </si>
  <si>
    <t>LAFAYETTE</t>
  </si>
  <si>
    <t>1T</t>
  </si>
  <si>
    <t>9210136</t>
  </si>
  <si>
    <t>7T</t>
  </si>
  <si>
    <t>932</t>
  </si>
  <si>
    <t>DEWING AVE</t>
  </si>
  <si>
    <t xml:space="preserve"> 141457</t>
  </si>
  <si>
    <t>3609</t>
  </si>
  <si>
    <t>BICKERSTAFF RD</t>
  </si>
  <si>
    <t>94549-4224</t>
  </si>
  <si>
    <t xml:space="preserve">  49316</t>
  </si>
  <si>
    <t>2057</t>
  </si>
  <si>
    <t>DONALD DR</t>
  </si>
  <si>
    <t>94556-1401</t>
  </si>
  <si>
    <t xml:space="preserve">  91546</t>
  </si>
  <si>
    <t>124</t>
  </si>
  <si>
    <t>ALAMO SQ</t>
  </si>
  <si>
    <t>ALAMO</t>
  </si>
  <si>
    <t>94507-1927</t>
  </si>
  <si>
    <t>925-937-4378</t>
  </si>
  <si>
    <t>1370</t>
  </si>
  <si>
    <t>DANVILLE BLVD</t>
  </si>
  <si>
    <t>94507-1909</t>
  </si>
  <si>
    <t xml:space="preserve">  91645</t>
  </si>
  <si>
    <t>1392</t>
  </si>
  <si>
    <t>94507-1945</t>
  </si>
  <si>
    <t xml:space="preserve"> 306027</t>
  </si>
  <si>
    <t>2050</t>
  </si>
  <si>
    <t>ASCOT DR</t>
  </si>
  <si>
    <t>94556-2247</t>
  </si>
  <si>
    <t>925-376-9304</t>
  </si>
  <si>
    <t xml:space="preserve"> 131953</t>
  </si>
  <si>
    <t>3643</t>
  </si>
  <si>
    <t>WALNUT ST</t>
  </si>
  <si>
    <t>94549-4220</t>
  </si>
  <si>
    <t>510-837-1494</t>
  </si>
  <si>
    <t xml:space="preserve">  63475</t>
  </si>
  <si>
    <t>1810</t>
  </si>
  <si>
    <t>ALMOND AVE</t>
  </si>
  <si>
    <t>94596-4288</t>
  </si>
  <si>
    <t>619-997-8935</t>
  </si>
  <si>
    <t xml:space="preserve">  78964</t>
  </si>
  <si>
    <t>1776</t>
  </si>
  <si>
    <t>BOTELHO DR</t>
  </si>
  <si>
    <t>94596-5050</t>
  </si>
  <si>
    <t xml:space="preserve">  77412</t>
  </si>
  <si>
    <t>1201</t>
  </si>
  <si>
    <t>94596-4620</t>
  </si>
  <si>
    <t>1200</t>
  </si>
  <si>
    <t>ALPINE RD</t>
  </si>
  <si>
    <t>94596-4434</t>
  </si>
  <si>
    <t xml:space="preserve">  77990</t>
  </si>
  <si>
    <t>1681</t>
  </si>
  <si>
    <t>ALVARADO AVE</t>
  </si>
  <si>
    <t>94597-3094</t>
  </si>
  <si>
    <t>510-937-4092</t>
  </si>
  <si>
    <t xml:space="preserve">  77495</t>
  </si>
  <si>
    <t>94596-0000</t>
  </si>
  <si>
    <t xml:space="preserve"> 311894</t>
  </si>
  <si>
    <t>1017</t>
  </si>
  <si>
    <t>2ND ST</t>
  </si>
  <si>
    <t>94549-3934</t>
  </si>
  <si>
    <t>510-853-8810</t>
  </si>
  <si>
    <t xml:space="preserve"> 135361</t>
  </si>
  <si>
    <t>2</t>
  </si>
  <si>
    <t>APPLETREE LN</t>
  </si>
  <si>
    <t>94507-1924</t>
  </si>
  <si>
    <t xml:space="preserve"> 116668</t>
  </si>
  <si>
    <t>1550</t>
  </si>
  <si>
    <t>1445</t>
  </si>
  <si>
    <t>TREAT BLVD</t>
  </si>
  <si>
    <t>94597-7953</t>
  </si>
  <si>
    <t>860-290-1250</t>
  </si>
  <si>
    <t>8000065</t>
  </si>
  <si>
    <t>2W</t>
  </si>
  <si>
    <t>RO</t>
  </si>
  <si>
    <t>C</t>
  </si>
  <si>
    <t>8000070</t>
  </si>
  <si>
    <t>2992</t>
  </si>
  <si>
    <t>SANTOS LN</t>
  </si>
  <si>
    <t>94597-7544</t>
  </si>
  <si>
    <t xml:space="preserve">  72558</t>
  </si>
  <si>
    <t>121</t>
  </si>
  <si>
    <t>ROBLE RD</t>
  </si>
  <si>
    <t>94597-2138</t>
  </si>
  <si>
    <t>800-840-5409</t>
  </si>
  <si>
    <t>8000071</t>
  </si>
  <si>
    <t xml:space="preserve"> 124494</t>
  </si>
  <si>
    <t>1960</t>
  </si>
  <si>
    <t>N MAIN ST</t>
  </si>
  <si>
    <t>925-295-1264</t>
  </si>
  <si>
    <t xml:space="preserve">  93369</t>
  </si>
  <si>
    <t>1962</t>
  </si>
  <si>
    <t>94556-1449</t>
  </si>
  <si>
    <t xml:space="preserve">  93450</t>
  </si>
  <si>
    <t>2129</t>
  </si>
  <si>
    <t>94556-2220</t>
  </si>
  <si>
    <t xml:space="preserve">  93351</t>
  </si>
  <si>
    <t>1942</t>
  </si>
  <si>
    <t>925-736-3790</t>
  </si>
  <si>
    <t xml:space="preserve">  93344</t>
  </si>
  <si>
    <t>107</t>
  </si>
  <si>
    <t>ASCOT CT</t>
  </si>
  <si>
    <t>94556-1455</t>
  </si>
  <si>
    <t>925-746-0542</t>
  </si>
  <si>
    <t>OAK RD</t>
  </si>
  <si>
    <t>925-743-3080</t>
  </si>
  <si>
    <t>2596</t>
  </si>
  <si>
    <t xml:space="preserve"> 329425</t>
  </si>
  <si>
    <t>2600</t>
  </si>
  <si>
    <t>94597-7884</t>
  </si>
  <si>
    <t>2590</t>
  </si>
  <si>
    <t>OR</t>
  </si>
  <si>
    <t>1305</t>
  </si>
  <si>
    <t>BOULEVARD WAY</t>
  </si>
  <si>
    <t>1001</t>
  </si>
  <si>
    <t>HARVEY DR</t>
  </si>
  <si>
    <t>94597-3609</t>
  </si>
  <si>
    <t>1800</t>
  </si>
  <si>
    <t>94597-2260</t>
  </si>
  <si>
    <t xml:space="preserve">  92247</t>
  </si>
  <si>
    <t>1170</t>
  </si>
  <si>
    <t>WALKER AVE</t>
  </si>
  <si>
    <t>94596-4917</t>
  </si>
  <si>
    <t>1320</t>
  </si>
  <si>
    <t>MORGAN LN</t>
  </si>
  <si>
    <t>BANCROFT RD</t>
  </si>
  <si>
    <t>LAFAYETTE CIR</t>
  </si>
  <si>
    <t xml:space="preserve">  94334</t>
  </si>
  <si>
    <t>2016</t>
  </si>
  <si>
    <t>94556-2277</t>
  </si>
  <si>
    <t>925-376-9028</t>
  </si>
  <si>
    <t xml:space="preserve">  93708</t>
  </si>
  <si>
    <t>2055</t>
  </si>
  <si>
    <t>1930</t>
  </si>
  <si>
    <t xml:space="preserve">  94417</t>
  </si>
  <si>
    <t>2056</t>
  </si>
  <si>
    <t>94556-2248</t>
  </si>
  <si>
    <t>MT DIABLO BLVD</t>
  </si>
  <si>
    <t>1335</t>
  </si>
  <si>
    <t>MT PISGAH RD</t>
  </si>
  <si>
    <t>94596-4889</t>
  </si>
  <si>
    <t>925-937-7400</t>
  </si>
  <si>
    <t>1355</t>
  </si>
  <si>
    <t xml:space="preserve">  96665</t>
  </si>
  <si>
    <t>3428</t>
  </si>
  <si>
    <t>94549-4083</t>
  </si>
  <si>
    <t>1700</t>
  </si>
  <si>
    <t>DANVILLE</t>
  </si>
  <si>
    <t>925-283-2900</t>
  </si>
  <si>
    <t xml:space="preserve"> 238766</t>
  </si>
  <si>
    <t>2044</t>
  </si>
  <si>
    <t>94556-2246</t>
  </si>
  <si>
    <t>925-855-1799</t>
  </si>
  <si>
    <t xml:space="preserve"> 201467</t>
  </si>
  <si>
    <t>1195</t>
  </si>
  <si>
    <t>SARANAP AVE</t>
  </si>
  <si>
    <t>94595-1162</t>
  </si>
  <si>
    <t xml:space="preserve"> 189456</t>
  </si>
  <si>
    <t>3427</t>
  </si>
  <si>
    <t>GOLDEN GATE WAY</t>
  </si>
  <si>
    <t>94549-4583</t>
  </si>
  <si>
    <t>510-654-4655</t>
  </si>
  <si>
    <t xml:space="preserve"> 343848</t>
  </si>
  <si>
    <t>1852</t>
  </si>
  <si>
    <t>BONANZA ST</t>
  </si>
  <si>
    <t>94596-4396</t>
  </si>
  <si>
    <t>650-269-0102</t>
  </si>
  <si>
    <t>1000</t>
  </si>
  <si>
    <t>1465</t>
  </si>
  <si>
    <t>94596-6985</t>
  </si>
  <si>
    <t>WESTCLIFFE LN</t>
  </si>
  <si>
    <t xml:space="preserve"> 335448</t>
  </si>
  <si>
    <t>3621</t>
  </si>
  <si>
    <t>94549-4244</t>
  </si>
  <si>
    <t>925-258-0237</t>
  </si>
  <si>
    <t xml:space="preserve">  92380</t>
  </si>
  <si>
    <t>1963</t>
  </si>
  <si>
    <t>94596-4056</t>
  </si>
  <si>
    <t>925-939-4400</t>
  </si>
  <si>
    <t xml:space="preserve">  52260</t>
  </si>
  <si>
    <t>LINCOLN AVE</t>
  </si>
  <si>
    <t>#200</t>
  </si>
  <si>
    <t>94596-4769</t>
  </si>
  <si>
    <t>3535</t>
  </si>
  <si>
    <t>BROOK ST</t>
  </si>
  <si>
    <t xml:space="preserve">  63413</t>
  </si>
  <si>
    <t>73</t>
  </si>
  <si>
    <t>BROOKWOOD RD</t>
  </si>
  <si>
    <t>ORINDA</t>
  </si>
  <si>
    <t>94563-3307</t>
  </si>
  <si>
    <t>925-932-7100</t>
  </si>
  <si>
    <t>1V</t>
  </si>
  <si>
    <t>9210140</t>
  </si>
  <si>
    <t>7V</t>
  </si>
  <si>
    <t xml:space="preserve">  97006</t>
  </si>
  <si>
    <t>3631</t>
  </si>
  <si>
    <t>94549-4274</t>
  </si>
  <si>
    <t>925-323-2366</t>
  </si>
  <si>
    <t>141</t>
  </si>
  <si>
    <t>SIERRA DR</t>
  </si>
  <si>
    <t>TICE VALLEY BLVD</t>
  </si>
  <si>
    <t xml:space="preserve">  93294</t>
  </si>
  <si>
    <t>2027</t>
  </si>
  <si>
    <t>94556-2241</t>
  </si>
  <si>
    <t xml:space="preserve">  68951</t>
  </si>
  <si>
    <t>COLE AVE</t>
  </si>
  <si>
    <t>94596-4001</t>
  </si>
  <si>
    <t xml:space="preserve">    360</t>
  </si>
  <si>
    <t>2456</t>
  </si>
  <si>
    <t>94597-3213</t>
  </si>
  <si>
    <t>925-389-7789</t>
  </si>
  <si>
    <t>00101</t>
  </si>
  <si>
    <t>1981</t>
  </si>
  <si>
    <t>DESERT CIR</t>
  </si>
  <si>
    <t>94598-3218</t>
  </si>
  <si>
    <t>925-939-2058</t>
  </si>
  <si>
    <t>CAMEL LN</t>
  </si>
  <si>
    <t>94549-3209</t>
  </si>
  <si>
    <t>1726</t>
  </si>
  <si>
    <t>1218</t>
  </si>
  <si>
    <t>1226</t>
  </si>
  <si>
    <t>1600</t>
  </si>
  <si>
    <t>CARMEL DR</t>
  </si>
  <si>
    <t>925-827-2200</t>
  </si>
  <si>
    <t xml:space="preserve"> 112105</t>
  </si>
  <si>
    <t>1744</t>
  </si>
  <si>
    <t>94596-4269</t>
  </si>
  <si>
    <t>1705</t>
  </si>
  <si>
    <t>94596-4256</t>
  </si>
  <si>
    <t>1645</t>
  </si>
  <si>
    <t xml:space="preserve"> 111582</t>
  </si>
  <si>
    <t>1743</t>
  </si>
  <si>
    <t>94596-4268</t>
  </si>
  <si>
    <t>925-672-2221</t>
  </si>
  <si>
    <t>1940</t>
  </si>
  <si>
    <t>1725</t>
  </si>
  <si>
    <t>925-930-8090</t>
  </si>
  <si>
    <t>2651</t>
  </si>
  <si>
    <t>2500</t>
  </si>
  <si>
    <t>200</t>
  </si>
  <si>
    <t>EL DORADO AVE</t>
  </si>
  <si>
    <t>1S</t>
  </si>
  <si>
    <t>9210132</t>
  </si>
  <si>
    <t>7S</t>
  </si>
  <si>
    <t xml:space="preserve"> 119160</t>
  </si>
  <si>
    <t>50</t>
  </si>
  <si>
    <t>CASA MARIA CT</t>
  </si>
  <si>
    <t>94507-1923</t>
  </si>
  <si>
    <t>510-715-7681</t>
  </si>
  <si>
    <t xml:space="preserve"> 117411</t>
  </si>
  <si>
    <t>164</t>
  </si>
  <si>
    <t>94526-3848</t>
  </si>
  <si>
    <t>925-260-6487</t>
  </si>
  <si>
    <t>1485</t>
  </si>
  <si>
    <t>925-944-9159</t>
  </si>
  <si>
    <t xml:space="preserve"> 227280</t>
  </si>
  <si>
    <t>148</t>
  </si>
  <si>
    <t>94596-4964</t>
  </si>
  <si>
    <t>925-943-7226</t>
  </si>
  <si>
    <t xml:space="preserve">  27338</t>
  </si>
  <si>
    <t>3653</t>
  </si>
  <si>
    <t>94549-4257</t>
  </si>
  <si>
    <t>510-582-3553</t>
  </si>
  <si>
    <t xml:space="preserve">  93591</t>
  </si>
  <si>
    <t>94556-0000</t>
  </si>
  <si>
    <t>530</t>
  </si>
  <si>
    <t>N CIVIC DR</t>
  </si>
  <si>
    <t>00004</t>
  </si>
  <si>
    <t>1160</t>
  </si>
  <si>
    <t>1038</t>
  </si>
  <si>
    <t>94549-3938</t>
  </si>
  <si>
    <t xml:space="preserve">  93492</t>
  </si>
  <si>
    <t>2135</t>
  </si>
  <si>
    <t>94556-2219</t>
  </si>
  <si>
    <t xml:space="preserve"> 124487</t>
  </si>
  <si>
    <t>2696</t>
  </si>
  <si>
    <t>94597-2873</t>
  </si>
  <si>
    <t xml:space="preserve">  93146</t>
  </si>
  <si>
    <t>2015</t>
  </si>
  <si>
    <t>94556-2243</t>
  </si>
  <si>
    <t>510-769-6258</t>
  </si>
  <si>
    <t>3512</t>
  </si>
  <si>
    <t>17</t>
  </si>
  <si>
    <t xml:space="preserve"> 136614</t>
  </si>
  <si>
    <t>2540</t>
  </si>
  <si>
    <t>94597-3132</t>
  </si>
  <si>
    <t>1307</t>
  </si>
  <si>
    <t>94596-4883</t>
  </si>
  <si>
    <t xml:space="preserve"> 105641</t>
  </si>
  <si>
    <t>1730</t>
  </si>
  <si>
    <t>#6</t>
  </si>
  <si>
    <t>94596-4046</t>
  </si>
  <si>
    <t>650-570-7275</t>
  </si>
  <si>
    <t>245</t>
  </si>
  <si>
    <t>MASTERS CT</t>
  </si>
  <si>
    <t>94598-1903</t>
  </si>
  <si>
    <t xml:space="preserve"> 217430</t>
  </si>
  <si>
    <t>1316</t>
  </si>
  <si>
    <t>94597-7741</t>
  </si>
  <si>
    <t>2659</t>
  </si>
  <si>
    <t>BALDWIN LN</t>
  </si>
  <si>
    <t>94597-2656</t>
  </si>
  <si>
    <t xml:space="preserve"> 120980</t>
  </si>
  <si>
    <t>45</t>
  </si>
  <si>
    <t>TAHOE CT</t>
  </si>
  <si>
    <t>94596-4951</t>
  </si>
  <si>
    <t>925-766-2778</t>
  </si>
  <si>
    <t xml:space="preserve"> 207498</t>
  </si>
  <si>
    <t>1250</t>
  </si>
  <si>
    <t>94596-4862</t>
  </si>
  <si>
    <t>1572</t>
  </si>
  <si>
    <t>SUNNYVALE AVE</t>
  </si>
  <si>
    <t>1481</t>
  </si>
  <si>
    <t>PICO CT</t>
  </si>
  <si>
    <t>125</t>
  </si>
  <si>
    <t>NEAR CT</t>
  </si>
  <si>
    <t>94596-5674</t>
  </si>
  <si>
    <t>1470</t>
  </si>
  <si>
    <t>1390</t>
  </si>
  <si>
    <t xml:space="preserve">  99143</t>
  </si>
  <si>
    <t>94549-3709</t>
  </si>
  <si>
    <t>94549</t>
  </si>
  <si>
    <t>3065</t>
  </si>
  <si>
    <t>94597-1999</t>
  </si>
  <si>
    <t>1011</t>
  </si>
  <si>
    <t>94598-1868</t>
  </si>
  <si>
    <t>925-934-1133</t>
  </si>
  <si>
    <t xml:space="preserve"> 101727</t>
  </si>
  <si>
    <t>94596-4814</t>
  </si>
  <si>
    <t xml:space="preserve">  67314</t>
  </si>
  <si>
    <t>363</t>
  </si>
  <si>
    <t>DIABLO RD</t>
  </si>
  <si>
    <t>94526-3405</t>
  </si>
  <si>
    <t xml:space="preserve">  67330</t>
  </si>
  <si>
    <t>408</t>
  </si>
  <si>
    <t>LA GONDA WAY</t>
  </si>
  <si>
    <t>94526-2526</t>
  </si>
  <si>
    <t>925-683-8639</t>
  </si>
  <si>
    <t xml:space="preserve">  67413</t>
  </si>
  <si>
    <t>206</t>
  </si>
  <si>
    <t>W PROSPECT AVE</t>
  </si>
  <si>
    <t>94526-3801</t>
  </si>
  <si>
    <t>925-837-6926</t>
  </si>
  <si>
    <t xml:space="preserve">  67207</t>
  </si>
  <si>
    <t>94526-0000</t>
  </si>
  <si>
    <t>218</t>
  </si>
  <si>
    <t xml:space="preserve">  67363</t>
  </si>
  <si>
    <t>40</t>
  </si>
  <si>
    <t>LAUREL DR</t>
  </si>
  <si>
    <t>94526-3406</t>
  </si>
  <si>
    <t>925-295-1833</t>
  </si>
  <si>
    <t xml:space="preserve">  63571</t>
  </si>
  <si>
    <t>394</t>
  </si>
  <si>
    <t>ILO LN</t>
  </si>
  <si>
    <t>94526-2525</t>
  </si>
  <si>
    <t xml:space="preserve">  79409</t>
  </si>
  <si>
    <t>1007</t>
  </si>
  <si>
    <t>BROWN AVE</t>
  </si>
  <si>
    <t>94549-3973</t>
  </si>
  <si>
    <t xml:space="preserve"> 323360</t>
  </si>
  <si>
    <t>2084</t>
  </si>
  <si>
    <t>94556-2249</t>
  </si>
  <si>
    <t>925-974-7800</t>
  </si>
  <si>
    <t xml:space="preserve">  96107</t>
  </si>
  <si>
    <t>940</t>
  </si>
  <si>
    <t>#D</t>
  </si>
  <si>
    <t>94549-4261</t>
  </si>
  <si>
    <t>925-282-0998</t>
  </si>
  <si>
    <t xml:space="preserve"> 160671</t>
  </si>
  <si>
    <t>957</t>
  </si>
  <si>
    <t>94549-4252</t>
  </si>
  <si>
    <t>1459</t>
  </si>
  <si>
    <t>MARCHBANKS DR</t>
  </si>
  <si>
    <t xml:space="preserve">  71833</t>
  </si>
  <si>
    <t>1900</t>
  </si>
  <si>
    <t>94597-2205</t>
  </si>
  <si>
    <t xml:space="preserve"> 124841</t>
  </si>
  <si>
    <t>1472</t>
  </si>
  <si>
    <t>94597-2352</t>
  </si>
  <si>
    <t xml:space="preserve"> 218990</t>
  </si>
  <si>
    <t>1440</t>
  </si>
  <si>
    <t>94596-5557</t>
  </si>
  <si>
    <t>925-930-9625</t>
  </si>
  <si>
    <t xml:space="preserve"> 221929</t>
  </si>
  <si>
    <t>1450</t>
  </si>
  <si>
    <t>94596-5558</t>
  </si>
  <si>
    <t xml:space="preserve"> 338467</t>
  </si>
  <si>
    <t>105</t>
  </si>
  <si>
    <t>94595-1199</t>
  </si>
  <si>
    <t>260</t>
  </si>
  <si>
    <t>1300</t>
  </si>
  <si>
    <t xml:space="preserve">  91728</t>
  </si>
  <si>
    <t>2041</t>
  </si>
  <si>
    <t>VANDERSLICE AVE</t>
  </si>
  <si>
    <t>94596-5939</t>
  </si>
  <si>
    <t xml:space="preserve">  91744</t>
  </si>
  <si>
    <t>2051</t>
  </si>
  <si>
    <t>94596-5934</t>
  </si>
  <si>
    <t>172</t>
  </si>
  <si>
    <t>2157</t>
  </si>
  <si>
    <t>94556-1450</t>
  </si>
  <si>
    <t>1150</t>
  </si>
  <si>
    <t>94596-4793</t>
  </si>
  <si>
    <t xml:space="preserve">  77490</t>
  </si>
  <si>
    <t>1515</t>
  </si>
  <si>
    <t>94597-7105</t>
  </si>
  <si>
    <t>510-918-2306</t>
  </si>
  <si>
    <t xml:space="preserve"> 114140</t>
  </si>
  <si>
    <t>1849</t>
  </si>
  <si>
    <t>94596-4040</t>
  </si>
  <si>
    <t>925-935-1574</t>
  </si>
  <si>
    <t xml:space="preserve"> 126167</t>
  </si>
  <si>
    <t>999</t>
  </si>
  <si>
    <t>ALMANOR LN</t>
  </si>
  <si>
    <t>94549-4680</t>
  </si>
  <si>
    <t xml:space="preserve">  92429</t>
  </si>
  <si>
    <t>1080</t>
  </si>
  <si>
    <t>94598-1870</t>
  </si>
  <si>
    <t>2045</t>
  </si>
  <si>
    <t>3661</t>
  </si>
  <si>
    <t>#A</t>
  </si>
  <si>
    <t>94549-3741</t>
  </si>
  <si>
    <t xml:space="preserve">  94169</t>
  </si>
  <si>
    <t>94556-1586</t>
  </si>
  <si>
    <t>925-377-5636</t>
  </si>
  <si>
    <t>33</t>
  </si>
  <si>
    <t xml:space="preserve"> 132805</t>
  </si>
  <si>
    <t>1500</t>
  </si>
  <si>
    <t>NEWELL AVE</t>
  </si>
  <si>
    <t>94596-5191</t>
  </si>
  <si>
    <t>94549-7180</t>
  </si>
  <si>
    <t xml:space="preserve"> 100362</t>
  </si>
  <si>
    <t>00163</t>
  </si>
  <si>
    <t>FAIRLAWN CT ENT 01</t>
  </si>
  <si>
    <t>94595-3002</t>
  </si>
  <si>
    <t>510-933-3074</t>
  </si>
  <si>
    <t>FAIRLAWN CT ENT 03</t>
  </si>
  <si>
    <t>FAIRLAWN CT ENT 05</t>
  </si>
  <si>
    <t>00121</t>
  </si>
  <si>
    <t>GOLDEN RAIN RD ENT 01</t>
  </si>
  <si>
    <t>00122</t>
  </si>
  <si>
    <t>GOLDEN RAIN RD ENT 02</t>
  </si>
  <si>
    <t>925-988-7642</t>
  </si>
  <si>
    <t>00123</t>
  </si>
  <si>
    <t>GOLDEN RAIN RD ENT 03</t>
  </si>
  <si>
    <t>00124</t>
  </si>
  <si>
    <t>00143</t>
  </si>
  <si>
    <t>GOLDEN RAIN RD ENT 07</t>
  </si>
  <si>
    <t>925-933-3074</t>
  </si>
  <si>
    <t>00144</t>
  </si>
  <si>
    <t>GOLDEN RAIN RD ENT 08</t>
  </si>
  <si>
    <t>00145</t>
  </si>
  <si>
    <t>GOLDEN RAIN RD ENT 09</t>
  </si>
  <si>
    <t>00146</t>
  </si>
  <si>
    <t>GOLDEN RAIN RD ENT 10</t>
  </si>
  <si>
    <t>00147</t>
  </si>
  <si>
    <t>GOLDEN RAIN RD ENT 11</t>
  </si>
  <si>
    <t>00148</t>
  </si>
  <si>
    <t>GOLDEN RAIN RD ENT 12</t>
  </si>
  <si>
    <t>00149</t>
  </si>
  <si>
    <t>GOLDEN RAIN RD ENT 13</t>
  </si>
  <si>
    <t>00164</t>
  </si>
  <si>
    <t>GOLDEN RAIN RD ENT 14</t>
  </si>
  <si>
    <t>00165</t>
  </si>
  <si>
    <t>GOLDEN RAIN RD ENT 15</t>
  </si>
  <si>
    <t>00162</t>
  </si>
  <si>
    <t>GOLDEN RAIN RD ENT 16</t>
  </si>
  <si>
    <t>00150</t>
  </si>
  <si>
    <t>GOLDEN RAIN RD ENT 17</t>
  </si>
  <si>
    <t>00151</t>
  </si>
  <si>
    <t>GOLDEN RAIN RD ENT 18</t>
  </si>
  <si>
    <t>00152</t>
  </si>
  <si>
    <t>GOLDEN RAIN RD ENT 19</t>
  </si>
  <si>
    <t>00153</t>
  </si>
  <si>
    <t>GOLDEN RAIN RD ENT 20</t>
  </si>
  <si>
    <t>00154</t>
  </si>
  <si>
    <t>GOLDEN RAIN RD ENT 22</t>
  </si>
  <si>
    <t>00155</t>
  </si>
  <si>
    <t>GOLDEN RAIN RD ENT 23</t>
  </si>
  <si>
    <t>00156</t>
  </si>
  <si>
    <t>GOLDEN RAIN RD ENT 24</t>
  </si>
  <si>
    <t>00157</t>
  </si>
  <si>
    <t>GOLDEN RAIN RD ENT 25</t>
  </si>
  <si>
    <t>00158</t>
  </si>
  <si>
    <t>GOLDEN RAIN RD ENT 26</t>
  </si>
  <si>
    <t>00159</t>
  </si>
  <si>
    <t>GOLDEN RAIN RD ENT 27</t>
  </si>
  <si>
    <t>00160</t>
  </si>
  <si>
    <t>GOLDEN RAIN RD ENT 28</t>
  </si>
  <si>
    <t>00161</t>
  </si>
  <si>
    <t>GOLDEN RAIN RD ENT 29</t>
  </si>
  <si>
    <t>00142</t>
  </si>
  <si>
    <t>GOLDEN RAIN RD ENT 4</t>
  </si>
  <si>
    <t>94595-2143</t>
  </si>
  <si>
    <t>00102</t>
  </si>
  <si>
    <t>00126</t>
  </si>
  <si>
    <t>OAKMONT DR ENT 10</t>
  </si>
  <si>
    <t>00127</t>
  </si>
  <si>
    <t>OAKMONT DR ENT 11</t>
  </si>
  <si>
    <t>00128</t>
  </si>
  <si>
    <t>OAKMONT DR ENT 12</t>
  </si>
  <si>
    <t>00129</t>
  </si>
  <si>
    <t>OAKMONT DR ENT 13</t>
  </si>
  <si>
    <t>00130</t>
  </si>
  <si>
    <t>OAKMONT DR ENT 14</t>
  </si>
  <si>
    <t>00131</t>
  </si>
  <si>
    <t>OAKMONT DR ENT 15</t>
  </si>
  <si>
    <t>00132</t>
  </si>
  <si>
    <t>OAKMONT DR ENT 16</t>
  </si>
  <si>
    <t>00166</t>
  </si>
  <si>
    <t>OAKMONT DR ENT 2</t>
  </si>
  <si>
    <t>00103</t>
  </si>
  <si>
    <t>OAKMONT DR ENT 3</t>
  </si>
  <si>
    <t>00104</t>
  </si>
  <si>
    <t>OAKMONT DR ENT 4</t>
  </si>
  <si>
    <t>00105</t>
  </si>
  <si>
    <t>94595-4928</t>
  </si>
  <si>
    <t>00106</t>
  </si>
  <si>
    <t>OAKMONT DR ENT 6</t>
  </si>
  <si>
    <t>00107</t>
  </si>
  <si>
    <t>OAKMONT DR ENT 7</t>
  </si>
  <si>
    <t>00108</t>
  </si>
  <si>
    <t>OAKMONT DR ENT 8</t>
  </si>
  <si>
    <t>00125</t>
  </si>
  <si>
    <t>OAKMONT DR ENT 9</t>
  </si>
  <si>
    <t>00133</t>
  </si>
  <si>
    <t>PINE KNOLL DR ENT 1</t>
  </si>
  <si>
    <t>00135</t>
  </si>
  <si>
    <t>PINE KNOLL DR ENT 2</t>
  </si>
  <si>
    <t>00136</t>
  </si>
  <si>
    <t>PINE KNOLL DR ENT 3</t>
  </si>
  <si>
    <t>00137</t>
  </si>
  <si>
    <t>PINE KNOLL DR ENT 4</t>
  </si>
  <si>
    <t>00138</t>
  </si>
  <si>
    <t>PINE KNOLL DR ENT 5</t>
  </si>
  <si>
    <t>00134</t>
  </si>
  <si>
    <t>PINE KNOLL DR ENT 6</t>
  </si>
  <si>
    <t>00139</t>
  </si>
  <si>
    <t>PINE KNOLL DR ENT 7</t>
  </si>
  <si>
    <t>94595-2033</t>
  </si>
  <si>
    <t>00140</t>
  </si>
  <si>
    <t>PINE KNOLL DR ENT 8</t>
  </si>
  <si>
    <t>00141</t>
  </si>
  <si>
    <t>00109</t>
  </si>
  <si>
    <t>ROCKLEDGE LN ENT 1</t>
  </si>
  <si>
    <t>00118</t>
  </si>
  <si>
    <t>ROCKLEDGE LN ENT 10</t>
  </si>
  <si>
    <t>00110</t>
  </si>
  <si>
    <t>ROCKLEDGE LN ENT 2</t>
  </si>
  <si>
    <t>00111</t>
  </si>
  <si>
    <t>ROCKLEDGE LN ENT 3</t>
  </si>
  <si>
    <t>00112</t>
  </si>
  <si>
    <t>ROCKLEDGE LN ENT 4</t>
  </si>
  <si>
    <t>00113</t>
  </si>
  <si>
    <t>ROCKLEDGE LN ENT 5</t>
  </si>
  <si>
    <t>00114</t>
  </si>
  <si>
    <t>ROCKLEDGE LN ENT 6</t>
  </si>
  <si>
    <t>00115</t>
  </si>
  <si>
    <t>ROCKLEDGE LN ENT 7</t>
  </si>
  <si>
    <t>00116</t>
  </si>
  <si>
    <t>ROCKLEDGE LN ENT 8</t>
  </si>
  <si>
    <t>00117</t>
  </si>
  <si>
    <t>ROCKLEDGE LN ENT 9</t>
  </si>
  <si>
    <t>00119</t>
  </si>
  <si>
    <t>TICE CREEK DR ENT 01</t>
  </si>
  <si>
    <t>00120</t>
  </si>
  <si>
    <t>TICE CREEK DR ENT C</t>
  </si>
  <si>
    <t xml:space="preserve"> 133483</t>
  </si>
  <si>
    <t>1920</t>
  </si>
  <si>
    <t>94597-2279</t>
  </si>
  <si>
    <t xml:space="preserve">  96966</t>
  </si>
  <si>
    <t>140</t>
  </si>
  <si>
    <t>FLORA AVE</t>
  </si>
  <si>
    <t>94595-1251</t>
  </si>
  <si>
    <t xml:space="preserve"> 125942</t>
  </si>
  <si>
    <t>1756</t>
  </si>
  <si>
    <t xml:space="preserve">  92106</t>
  </si>
  <si>
    <t>1310</t>
  </si>
  <si>
    <t>94597-8315</t>
  </si>
  <si>
    <t>1357</t>
  </si>
  <si>
    <t>1340</t>
  </si>
  <si>
    <t>CHESTNUT ST</t>
  </si>
  <si>
    <t>1301</t>
  </si>
  <si>
    <t>HOMESTEAD AVE</t>
  </si>
  <si>
    <t>94598-1805</t>
  </si>
  <si>
    <t xml:space="preserve"> 179853</t>
  </si>
  <si>
    <t>2634</t>
  </si>
  <si>
    <t>94597-2657</t>
  </si>
  <si>
    <t xml:space="preserve">  67371</t>
  </si>
  <si>
    <t>80</t>
  </si>
  <si>
    <t>94526-3407</t>
  </si>
  <si>
    <t>94596-5657</t>
  </si>
  <si>
    <t xml:space="preserve">  99337</t>
  </si>
  <si>
    <t>94556-1421</t>
  </si>
  <si>
    <t>415-725-1124</t>
  </si>
  <si>
    <t xml:space="preserve">   2178</t>
  </si>
  <si>
    <t>1989</t>
  </si>
  <si>
    <t>94556-1420</t>
  </si>
  <si>
    <t>HOUGH AVE</t>
  </si>
  <si>
    <t>831-595-0973</t>
  </si>
  <si>
    <t xml:space="preserve"> 209817</t>
  </si>
  <si>
    <t>3622</t>
  </si>
  <si>
    <t>94549-4242</t>
  </si>
  <si>
    <t>925-299-8958</t>
  </si>
  <si>
    <t xml:space="preserve">  77461</t>
  </si>
  <si>
    <t>SKYCREST DR ENT 10</t>
  </si>
  <si>
    <t>94595-0000</t>
  </si>
  <si>
    <t>925-939-1211</t>
  </si>
  <si>
    <t xml:space="preserve">  91249</t>
  </si>
  <si>
    <t>TERRA GRANADA DR ENT 10</t>
  </si>
  <si>
    <t>510-939-1211</t>
  </si>
  <si>
    <t xml:space="preserve">  79517</t>
  </si>
  <si>
    <t>PTARMIGAN DR ENT 11</t>
  </si>
  <si>
    <t xml:space="preserve">  79608</t>
  </si>
  <si>
    <t>PTARMIGAN DR ENT 12</t>
  </si>
  <si>
    <t xml:space="preserve">  79830</t>
  </si>
  <si>
    <t>PTARMIGAN DR ENT 17</t>
  </si>
  <si>
    <t xml:space="preserve">  79921</t>
  </si>
  <si>
    <t>PTARMIGAN DR ENT 18</t>
  </si>
  <si>
    <t xml:space="preserve">  79954</t>
  </si>
  <si>
    <t>PTARMIGAN DR ENT 19</t>
  </si>
  <si>
    <t xml:space="preserve">  80093</t>
  </si>
  <si>
    <t>PTARMIGAN DR ENT 20</t>
  </si>
  <si>
    <t xml:space="preserve">  73452</t>
  </si>
  <si>
    <t>5951</t>
  </si>
  <si>
    <t>AUTUMNWOOD DR</t>
  </si>
  <si>
    <t>94595-3923</t>
  </si>
  <si>
    <t>510-934-9106</t>
  </si>
  <si>
    <t>5961</t>
  </si>
  <si>
    <t>94595-3985</t>
  </si>
  <si>
    <t>925-934-9106</t>
  </si>
  <si>
    <t xml:space="preserve"> 171892</t>
  </si>
  <si>
    <t>1858</t>
  </si>
  <si>
    <t>SAN MIGUEL DR</t>
  </si>
  <si>
    <t>94596-8608</t>
  </si>
  <si>
    <t>925-934-3517</t>
  </si>
  <si>
    <t xml:space="preserve">  79354</t>
  </si>
  <si>
    <t>1309</t>
  </si>
  <si>
    <t>94596-5677</t>
  </si>
  <si>
    <t>925-820-7535</t>
  </si>
  <si>
    <t xml:space="preserve">  94250</t>
  </si>
  <si>
    <t>94556-2913</t>
  </si>
  <si>
    <t>925-330-5493</t>
  </si>
  <si>
    <t xml:space="preserve">  92262</t>
  </si>
  <si>
    <t>1240</t>
  </si>
  <si>
    <t>94596-4863</t>
  </si>
  <si>
    <t xml:space="preserve">  98301</t>
  </si>
  <si>
    <t>58</t>
  </si>
  <si>
    <t>94596-4937</t>
  </si>
  <si>
    <t>945</t>
  </si>
  <si>
    <t xml:space="preserve">  83337</t>
  </si>
  <si>
    <t>1382</t>
  </si>
  <si>
    <t>94596-4633</t>
  </si>
  <si>
    <t>925-935-6800</t>
  </si>
  <si>
    <t xml:space="preserve">  91694</t>
  </si>
  <si>
    <t>94507-1950</t>
  </si>
  <si>
    <t>925-932-1700</t>
  </si>
  <si>
    <t xml:space="preserve"> 328625</t>
  </si>
  <si>
    <t>1162</t>
  </si>
  <si>
    <t>94595-1158</t>
  </si>
  <si>
    <t xml:space="preserve">  89565</t>
  </si>
  <si>
    <t>1298</t>
  </si>
  <si>
    <t>94597-8311</t>
  </si>
  <si>
    <t>925-937-1011</t>
  </si>
  <si>
    <t>2677</t>
  </si>
  <si>
    <t>925-901-0225</t>
  </si>
  <si>
    <t xml:space="preserve">  79459</t>
  </si>
  <si>
    <t>184</t>
  </si>
  <si>
    <t>94526-3849</t>
  </si>
  <si>
    <t>130</t>
  </si>
  <si>
    <t>SHARENE LN</t>
  </si>
  <si>
    <t>94596-4772</t>
  </si>
  <si>
    <t>SHUEY AVE</t>
  </si>
  <si>
    <t xml:space="preserve">  91751</t>
  </si>
  <si>
    <t>2083</t>
  </si>
  <si>
    <t>94596-5940</t>
  </si>
  <si>
    <t>25</t>
  </si>
  <si>
    <t>1330</t>
  </si>
  <si>
    <t>985</t>
  </si>
  <si>
    <t xml:space="preserve"> 117665</t>
  </si>
  <si>
    <t>2786</t>
  </si>
  <si>
    <t>94597-2864</t>
  </si>
  <si>
    <t>925-408-6475</t>
  </si>
  <si>
    <t xml:space="preserve"> 227553</t>
  </si>
  <si>
    <t>1185</t>
  </si>
  <si>
    <t>94596-8541</t>
  </si>
  <si>
    <t xml:space="preserve"> 400564</t>
  </si>
  <si>
    <t>94596-5740</t>
  </si>
  <si>
    <t>94596-8591</t>
  </si>
  <si>
    <t>925-256-7474</t>
  </si>
  <si>
    <t xml:space="preserve">  18288</t>
  </si>
  <si>
    <t>1372</t>
  </si>
  <si>
    <t>94596-5769</t>
  </si>
  <si>
    <t>510-834-9810</t>
  </si>
  <si>
    <t>190</t>
  </si>
  <si>
    <t>94596-6902</t>
  </si>
  <si>
    <t xml:space="preserve">  94482</t>
  </si>
  <si>
    <t>660</t>
  </si>
  <si>
    <t>MORAGA RD</t>
  </si>
  <si>
    <t>94556-2291</t>
  </si>
  <si>
    <t>925-376-0101</t>
  </si>
  <si>
    <t xml:space="preserve"> 132685</t>
  </si>
  <si>
    <t>63</t>
  </si>
  <si>
    <t>MISSION LN</t>
  </si>
  <si>
    <t>94597-2681</t>
  </si>
  <si>
    <t>925-930-7760</t>
  </si>
  <si>
    <t xml:space="preserve">  77339</t>
  </si>
  <si>
    <t>1196</t>
  </si>
  <si>
    <t>94596-4632</t>
  </si>
  <si>
    <t>510-530-3253</t>
  </si>
  <si>
    <t xml:space="preserve">  24367</t>
  </si>
  <si>
    <t>94596-5957</t>
  </si>
  <si>
    <t>925-989-2674</t>
  </si>
  <si>
    <t>3081</t>
  </si>
  <si>
    <t>94597-1940</t>
  </si>
  <si>
    <t xml:space="preserve"> 376244</t>
  </si>
  <si>
    <t>3549</t>
  </si>
  <si>
    <t>94549-4331</t>
  </si>
  <si>
    <t xml:space="preserve">  78815</t>
  </si>
  <si>
    <t>1588</t>
  </si>
  <si>
    <t>SAN LUIS RD</t>
  </si>
  <si>
    <t>94597-3101</t>
  </si>
  <si>
    <t>GEARY RD</t>
  </si>
  <si>
    <t>925-947-0401</t>
  </si>
  <si>
    <t xml:space="preserve"> 139915</t>
  </si>
  <si>
    <t>103</t>
  </si>
  <si>
    <t>94597-1944</t>
  </si>
  <si>
    <t>925-939-8822</t>
  </si>
  <si>
    <t xml:space="preserve">  67397</t>
  </si>
  <si>
    <t>196</t>
  </si>
  <si>
    <t>94526-3311</t>
  </si>
  <si>
    <t>94596-4774</t>
  </si>
  <si>
    <t xml:space="preserve">  15820</t>
  </si>
  <si>
    <t>LAFAYETTE APTS (16 UNITS)</t>
  </si>
  <si>
    <t>974</t>
  </si>
  <si>
    <t>DOLORES DR</t>
  </si>
  <si>
    <t>94549-3762</t>
  </si>
  <si>
    <t>3255</t>
  </si>
  <si>
    <t>MT DIABLO CT</t>
  </si>
  <si>
    <t xml:space="preserve">  91512</t>
  </si>
  <si>
    <t>3707</t>
  </si>
  <si>
    <t>94549-3704</t>
  </si>
  <si>
    <t>925-283-0440</t>
  </si>
  <si>
    <t xml:space="preserve">  59963</t>
  </si>
  <si>
    <t>1076</t>
  </si>
  <si>
    <t>CAROL LN</t>
  </si>
  <si>
    <t>94549-4757</t>
  </si>
  <si>
    <t>925-508-3303</t>
  </si>
  <si>
    <t xml:space="preserve"> 196220</t>
  </si>
  <si>
    <t>925-858-8397</t>
  </si>
  <si>
    <t xml:space="preserve">  91298</t>
  </si>
  <si>
    <t>6</t>
  </si>
  <si>
    <t>SONGBIRD CT</t>
  </si>
  <si>
    <t>94549-4239</t>
  </si>
  <si>
    <t xml:space="preserve"> 282228</t>
  </si>
  <si>
    <t>949</t>
  </si>
  <si>
    <t>94549-4326</t>
  </si>
  <si>
    <t xml:space="preserve"> 132362</t>
  </si>
  <si>
    <t>960</t>
  </si>
  <si>
    <t>RISA RD</t>
  </si>
  <si>
    <t>94549-3430</t>
  </si>
  <si>
    <t>94598</t>
  </si>
  <si>
    <t xml:space="preserve"> 172171</t>
  </si>
  <si>
    <t>1360</t>
  </si>
  <si>
    <t>94596-4650</t>
  </si>
  <si>
    <t>925-254-9400</t>
  </si>
  <si>
    <t xml:space="preserve">  92965</t>
  </si>
  <si>
    <t>1977</t>
  </si>
  <si>
    <t>94556-1469</t>
  </si>
  <si>
    <t xml:space="preserve">   7125</t>
  </si>
  <si>
    <t>LAUREL GLEN TOWNHOMES/22 UNITS</t>
  </si>
  <si>
    <t>1410</t>
  </si>
  <si>
    <t>94596-5555</t>
  </si>
  <si>
    <t xml:space="preserve">  78592</t>
  </si>
  <si>
    <t>2665</t>
  </si>
  <si>
    <t>94597-2655</t>
  </si>
  <si>
    <t xml:space="preserve"> 154815</t>
  </si>
  <si>
    <t>1336</t>
  </si>
  <si>
    <t>94595-1261</t>
  </si>
  <si>
    <t xml:space="preserve">  92213</t>
  </si>
  <si>
    <t>94596-8614</t>
  </si>
  <si>
    <t xml:space="preserve"> 120046</t>
  </si>
  <si>
    <t>1414</t>
  </si>
  <si>
    <t>OAKLAND BLVD</t>
  </si>
  <si>
    <t>94596-4341</t>
  </si>
  <si>
    <t xml:space="preserve"> 110481</t>
  </si>
  <si>
    <t>94596-6900</t>
  </si>
  <si>
    <t xml:space="preserve">  92239</t>
  </si>
  <si>
    <t>1166</t>
  </si>
  <si>
    <t>94596-4916</t>
  </si>
  <si>
    <t>925-890-0750</t>
  </si>
  <si>
    <t xml:space="preserve"> 123270</t>
  </si>
  <si>
    <t>1537</t>
  </si>
  <si>
    <t>94596-4637</t>
  </si>
  <si>
    <t>1100</t>
  </si>
  <si>
    <t>94596-4765</t>
  </si>
  <si>
    <t xml:space="preserve">  96271</t>
  </si>
  <si>
    <t>94507-2653</t>
  </si>
  <si>
    <t xml:space="preserve"> 138825</t>
  </si>
  <si>
    <t>328</t>
  </si>
  <si>
    <t>94556-1560</t>
  </si>
  <si>
    <t xml:space="preserve">  93681</t>
  </si>
  <si>
    <t>3520</t>
  </si>
  <si>
    <t>94549-4320</t>
  </si>
  <si>
    <t>94549-4410</t>
  </si>
  <si>
    <t>3572</t>
  </si>
  <si>
    <t>TERRACE WAY</t>
  </si>
  <si>
    <t>94549-8305</t>
  </si>
  <si>
    <t>94507-1939</t>
  </si>
  <si>
    <t>3624</t>
  </si>
  <si>
    <t>94549-4205</t>
  </si>
  <si>
    <t xml:space="preserve"> 386342</t>
  </si>
  <si>
    <t>1116</t>
  </si>
  <si>
    <t>94549-3220</t>
  </si>
  <si>
    <t>408-406-9503</t>
  </si>
  <si>
    <t>2515</t>
  </si>
  <si>
    <t xml:space="preserve"> 127202</t>
  </si>
  <si>
    <t>111</t>
  </si>
  <si>
    <t>94596-4712</t>
  </si>
  <si>
    <t>925-389-7893</t>
  </si>
  <si>
    <t xml:space="preserve"> 147892</t>
  </si>
  <si>
    <t>600</t>
  </si>
  <si>
    <t>94556-2908</t>
  </si>
  <si>
    <t>510-523-4821</t>
  </si>
  <si>
    <t xml:space="preserve"> 359620</t>
  </si>
  <si>
    <t>3663</t>
  </si>
  <si>
    <t>94549-3797</t>
  </si>
  <si>
    <t>510-338-0588</t>
  </si>
  <si>
    <t xml:space="preserve"> 131274</t>
  </si>
  <si>
    <t>1015</t>
  </si>
  <si>
    <t>94549-3935</t>
  </si>
  <si>
    <t>925-330-9364</t>
  </si>
  <si>
    <t>3483</t>
  </si>
  <si>
    <t xml:space="preserve">  93039</t>
  </si>
  <si>
    <t>1997</t>
  </si>
  <si>
    <t>94556-1416</t>
  </si>
  <si>
    <t>94596</t>
  </si>
  <si>
    <t>1510</t>
  </si>
  <si>
    <t xml:space="preserve"> 276659</t>
  </si>
  <si>
    <t>88</t>
  </si>
  <si>
    <t>ESTATES DR</t>
  </si>
  <si>
    <t>94526-3936</t>
  </si>
  <si>
    <t>191</t>
  </si>
  <si>
    <t>94596-4950</t>
  </si>
  <si>
    <t xml:space="preserve"> 171918</t>
  </si>
  <si>
    <t>1594</t>
  </si>
  <si>
    <t>94597-3148</t>
  </si>
  <si>
    <t xml:space="preserve">  79368</t>
  </si>
  <si>
    <t>174</t>
  </si>
  <si>
    <t>94526-3802</t>
  </si>
  <si>
    <t>0-0  -</t>
  </si>
  <si>
    <t xml:space="preserve">  93229</t>
  </si>
  <si>
    <t>2036</t>
  </si>
  <si>
    <t>94556-2245</t>
  </si>
  <si>
    <t xml:space="preserve"> 163295</t>
  </si>
  <si>
    <t>3351</t>
  </si>
  <si>
    <t>94549-4023</t>
  </si>
  <si>
    <t xml:space="preserve">  94318</t>
  </si>
  <si>
    <t>142</t>
  </si>
  <si>
    <t>94556-1442</t>
  </si>
  <si>
    <t xml:space="preserve">  93204</t>
  </si>
  <si>
    <t>3000</t>
  </si>
  <si>
    <t>DAMANI CT</t>
  </si>
  <si>
    <t>94506-6032</t>
  </si>
  <si>
    <t xml:space="preserve"> 399881</t>
  </si>
  <si>
    <t>1655</t>
  </si>
  <si>
    <t>N CALIFORNIA BLVD</t>
  </si>
  <si>
    <t>94596-4463</t>
  </si>
  <si>
    <t xml:space="preserve"> 125686</t>
  </si>
  <si>
    <t>2316</t>
  </si>
  <si>
    <t>SAN JUAN AVE</t>
  </si>
  <si>
    <t>94597-8353</t>
  </si>
  <si>
    <t>925-200-7017</t>
  </si>
  <si>
    <t xml:space="preserve"> 110433</t>
  </si>
  <si>
    <t>1010</t>
  </si>
  <si>
    <t>94549-4157</t>
  </si>
  <si>
    <t xml:space="preserve"> 117176</t>
  </si>
  <si>
    <t>186</t>
  </si>
  <si>
    <t>94596-8642</t>
  </si>
  <si>
    <t xml:space="preserve"> 124770</t>
  </si>
  <si>
    <t>1591</t>
  </si>
  <si>
    <t>94597-2673</t>
  </si>
  <si>
    <t>115</t>
  </si>
  <si>
    <t xml:space="preserve">  91967</t>
  </si>
  <si>
    <t>94596-4830</t>
  </si>
  <si>
    <t>1021</t>
  </si>
  <si>
    <t>STANLEY DOLLAR DR</t>
  </si>
  <si>
    <t>94595-2901</t>
  </si>
  <si>
    <t>925-988-7600</t>
  </si>
  <si>
    <t xml:space="preserve">  80283</t>
  </si>
  <si>
    <t>CANYONWOOD CT ENT 02</t>
  </si>
  <si>
    <t>00167</t>
  </si>
  <si>
    <t>CANYONWOOD CT ENT 03</t>
  </si>
  <si>
    <t>94596-3002</t>
  </si>
  <si>
    <t>CANYONWOOD CT ENT 04</t>
  </si>
  <si>
    <t>CANYONWOOD CT ENT 05</t>
  </si>
  <si>
    <t>CANYONWOOD CT ENT 06</t>
  </si>
  <si>
    <t>CANYONWOOD CT ENT 07</t>
  </si>
  <si>
    <t>CANYONWOOD CT ENT 09</t>
  </si>
  <si>
    <t>CANYONWOOD CT ENT 10</t>
  </si>
  <si>
    <t>CANYONWOOD CT ENT 11</t>
  </si>
  <si>
    <t>FAIRLAWN CT ENT 02</t>
  </si>
  <si>
    <t>FAIRLAWN CT ENT 04</t>
  </si>
  <si>
    <t>FAIRLAWN CT ENT 06</t>
  </si>
  <si>
    <t>LEISURE LN ENT 03</t>
  </si>
  <si>
    <t>LEISURE LN ENT 04</t>
  </si>
  <si>
    <t>LEISURE LN ENT 05</t>
  </si>
  <si>
    <t>LEISURE LN ENT 06</t>
  </si>
  <si>
    <t>LEISURE LN ENT 07</t>
  </si>
  <si>
    <t>LEISURE LN ENT 08</t>
  </si>
  <si>
    <t>LEISURE LN ENT 09</t>
  </si>
  <si>
    <t>LEISURE LN ENT 10</t>
  </si>
  <si>
    <t>PTARMIGAN DR ENT 01</t>
  </si>
  <si>
    <t>PTARMIGAN DR ENT 02</t>
  </si>
  <si>
    <t>PTARMIGAN DR ENT 03</t>
  </si>
  <si>
    <t>PTARMIGAN DR ENT 04</t>
  </si>
  <si>
    <t>PTARMIGAN DR ENT 05</t>
  </si>
  <si>
    <t>RUNNING SPRINGS ENT 01</t>
  </si>
  <si>
    <t>RUNNING SPRINGS ENT 02</t>
  </si>
  <si>
    <t>RUNNING SPRINGS ENT 03</t>
  </si>
  <si>
    <t>RUNNING SPRINGS ENT 04</t>
  </si>
  <si>
    <t>RUNNING SPRINGS ENT 05</t>
  </si>
  <si>
    <t>RUNNING SPRINGS ENT 06</t>
  </si>
  <si>
    <t>RUNNING SPRINGS ENT 07</t>
  </si>
  <si>
    <t>RUNNING SPRINGS ENT 08</t>
  </si>
  <si>
    <t>RUNNING SPRINGS ENT 09</t>
  </si>
  <si>
    <t>RUNNING SPRINGS ENT 10</t>
  </si>
  <si>
    <t>SINGINGWOOD CT ENT 01</t>
  </si>
  <si>
    <t>SINGINGWOOD CT ENT 02</t>
  </si>
  <si>
    <t>SINGINGWOOD CT ENT 03</t>
  </si>
  <si>
    <t>SINGINGWOOD CT ENT 04</t>
  </si>
  <si>
    <t>SINGINGWOOD CT ENT 05</t>
  </si>
  <si>
    <t>SINGINGWOOD CT ENT 06</t>
  </si>
  <si>
    <t>SINGINGWOOD CT ENT 07</t>
  </si>
  <si>
    <t>94595-3005</t>
  </si>
  <si>
    <t>SINGINGWOOD CT ENT 08</t>
  </si>
  <si>
    <t>STANLEY DOLLAR DR ENT 1</t>
  </si>
  <si>
    <t>STANLEY DOLLAR DR ENT 4</t>
  </si>
  <si>
    <t>TICE CREEK DR ENT 02</t>
  </si>
  <si>
    <t>TICE CREEK DR ENT 03</t>
  </si>
  <si>
    <t>TICE CREEK DR ENT 04</t>
  </si>
  <si>
    <t>TICE CREEK DR ENT 05</t>
  </si>
  <si>
    <t>TICE CREEK DR ENT 06</t>
  </si>
  <si>
    <t>TICE CREEK DR ENT 07</t>
  </si>
  <si>
    <t>TICE CREEK DR ENT 08</t>
  </si>
  <si>
    <t>TICE CREEK DR ENT 09</t>
  </si>
  <si>
    <t>TICE CREEK DR ENT 10</t>
  </si>
  <si>
    <t>TICE CREEK DR ENT 11</t>
  </si>
  <si>
    <t>TICE CREEK DR ENT 12A</t>
  </si>
  <si>
    <t>TICE CREEK DR ENT 12B</t>
  </si>
  <si>
    <t>TICE CREEK DR ENT 13</t>
  </si>
  <si>
    <t>TICE CREEK DR ENT 14</t>
  </si>
  <si>
    <t>TICE CREEK DR ENT 16A</t>
  </si>
  <si>
    <t>TICE CREEK DR ENT 16B</t>
  </si>
  <si>
    <t>TICE CREEK DR ENT 17</t>
  </si>
  <si>
    <t>TICE CREEK DR ENT AA</t>
  </si>
  <si>
    <t>TICE CREEK DR ENT D</t>
  </si>
  <si>
    <t>TICE CREEK DR ENT E</t>
  </si>
  <si>
    <t xml:space="preserve">  81919</t>
  </si>
  <si>
    <t>00197</t>
  </si>
  <si>
    <t>AVENIDA SEVILLA ENT #1</t>
  </si>
  <si>
    <t>AVENIDA SEVILLA ENT #2</t>
  </si>
  <si>
    <t>510-988-7600</t>
  </si>
  <si>
    <t>CACTUS CT ENT 01</t>
  </si>
  <si>
    <t>CACTUS CT ENT 02</t>
  </si>
  <si>
    <t>CACTUS CT ENT 03</t>
  </si>
  <si>
    <t>CACTUS CT ENT 04</t>
  </si>
  <si>
    <t>00196</t>
  </si>
  <si>
    <t>CACTUS CT ENT 05</t>
  </si>
  <si>
    <t>CACTUS CT ENT 06</t>
  </si>
  <si>
    <t>CACTUS CT ENT 07</t>
  </si>
  <si>
    <t>PTARMIGAN DR ENT 06</t>
  </si>
  <si>
    <t>PTARMIGAN DR ENT 07</t>
  </si>
  <si>
    <t>PTARMIGAN DR ENT 08</t>
  </si>
  <si>
    <t>PTARMIGAN DR ENT 09</t>
  </si>
  <si>
    <t>PTARMIGAN DR ENT 10</t>
  </si>
  <si>
    <t>PTARMIGAN DR ENT 13</t>
  </si>
  <si>
    <t>PTARMIGAN DR ENT 14</t>
  </si>
  <si>
    <t>00198</t>
  </si>
  <si>
    <t>PTARMIGAN DR ENT 15</t>
  </si>
  <si>
    <t>00195</t>
  </si>
  <si>
    <t>PTARMIGAN DR ENT 16</t>
  </si>
  <si>
    <t>ROSSMOOR PKWY ENT 01</t>
  </si>
  <si>
    <t>ROSSMOOR PKWY ENT 02</t>
  </si>
  <si>
    <t>ROSSMOOR PKWY ENT 03</t>
  </si>
  <si>
    <t>ROSSMOOR PKWY ENT 04</t>
  </si>
  <si>
    <t>ROSSMOOR PKWY ENT 05</t>
  </si>
  <si>
    <t>ROSSMOOR PKWY ENT 06</t>
  </si>
  <si>
    <t>ROSSMOOR PKWY ENT 07</t>
  </si>
  <si>
    <t>00168</t>
  </si>
  <si>
    <t>ROSSMOOR PKWY ENT 08</t>
  </si>
  <si>
    <t>00169</t>
  </si>
  <si>
    <t>SAKLAN INDIAN DR ENT 01</t>
  </si>
  <si>
    <t>00170</t>
  </si>
  <si>
    <t>SAKLAN INDIAN DR ENT 02</t>
  </si>
  <si>
    <t>00171</t>
  </si>
  <si>
    <t>SAKLAN INDIAN DR ENT 03</t>
  </si>
  <si>
    <t>00172</t>
  </si>
  <si>
    <t>SAKLAN INDIAN DR ENT 04</t>
  </si>
  <si>
    <t>00173</t>
  </si>
  <si>
    <t>SAKLAN INDIAN DR ENT 05</t>
  </si>
  <si>
    <t>00174</t>
  </si>
  <si>
    <t>SAKLAN INDIAN DR ENT 06</t>
  </si>
  <si>
    <t>00175</t>
  </si>
  <si>
    <t>SAKLAN INDIAN DR ENT 07</t>
  </si>
  <si>
    <t>00176</t>
  </si>
  <si>
    <t>SAKLAN INDIAN DR ENT 08</t>
  </si>
  <si>
    <t>00177</t>
  </si>
  <si>
    <t>SAKLAN INDIAN DR ENT 09</t>
  </si>
  <si>
    <t>00178</t>
  </si>
  <si>
    <t>SAKLAN INDIAN DR ENT 10</t>
  </si>
  <si>
    <t>00179</t>
  </si>
  <si>
    <t>SAKLAN INDIAN DR ENT 11</t>
  </si>
  <si>
    <t>00181</t>
  </si>
  <si>
    <t>SAKLAN INDIAN DR ENT 13</t>
  </si>
  <si>
    <t>STANLEY DOLLAR DR ENT 10</t>
  </si>
  <si>
    <t>STANLEY DOLLAR DR ENT 5</t>
  </si>
  <si>
    <t>STANLEY DOLLAR DR ENT 5A</t>
  </si>
  <si>
    <t>STANLEY DOLLAR DR ENT 6</t>
  </si>
  <si>
    <t>STANLEY DOLLAR DR ENT 7</t>
  </si>
  <si>
    <t>STANLEY DOLLAR DR ENT 8</t>
  </si>
  <si>
    <t>STANLEY DOLLAR DR ENT 9</t>
  </si>
  <si>
    <t>TERRA CALIF ENT 01</t>
  </si>
  <si>
    <t>TERRA CALIF ENT 02</t>
  </si>
  <si>
    <t>TERRA CALIF ENT 04</t>
  </si>
  <si>
    <t>TERRA CALIF ENT 05</t>
  </si>
  <si>
    <t>TERRA CALIF ENT 06</t>
  </si>
  <si>
    <t>TERRA CALIF ENT 07</t>
  </si>
  <si>
    <t>TERRA CALIF ENT 08</t>
  </si>
  <si>
    <t>TERRA CALIF ENT 13</t>
  </si>
  <si>
    <t>TERRA GRANADA DR ENT 01</t>
  </si>
  <si>
    <t>TERRA GRANADA DR ENT 02</t>
  </si>
  <si>
    <t>TERRA GRANADA DR ENT 03</t>
  </si>
  <si>
    <t>TERRA GRANADA DR ENT 05</t>
  </si>
  <si>
    <t>TERRA GRANADA DR ENT 06</t>
  </si>
  <si>
    <t>TERRA GRANADA DR ENT 07</t>
  </si>
  <si>
    <t>TERRA GRANADA DR ENT 09</t>
  </si>
  <si>
    <t>00182</t>
  </si>
  <si>
    <t>TERRA GRANADA DR ENT 11</t>
  </si>
  <si>
    <t>00183</t>
  </si>
  <si>
    <t>TERRA GRANADA DR ENT 12</t>
  </si>
  <si>
    <t>00184</t>
  </si>
  <si>
    <t>TERRA GRANADA DR ENT 13</t>
  </si>
  <si>
    <t>00185</t>
  </si>
  <si>
    <t>00186</t>
  </si>
  <si>
    <t>TERRA GRANADA DR ENT 15</t>
  </si>
  <si>
    <t>00187</t>
  </si>
  <si>
    <t>TERRA GRANADA DR ENT 16</t>
  </si>
  <si>
    <t>00189</t>
  </si>
  <si>
    <t>00190</t>
  </si>
  <si>
    <t>00191</t>
  </si>
  <si>
    <t>00192</t>
  </si>
  <si>
    <t>00193</t>
  </si>
  <si>
    <t>00194</t>
  </si>
  <si>
    <t xml:space="preserve">  82149</t>
  </si>
  <si>
    <t>94595-2456</t>
  </si>
  <si>
    <t>1202</t>
  </si>
  <si>
    <t>94595-2446</t>
  </si>
  <si>
    <t>1203</t>
  </si>
  <si>
    <t>1204</t>
  </si>
  <si>
    <t>94595-2445</t>
  </si>
  <si>
    <t>1252</t>
  </si>
  <si>
    <t>1254</t>
  </si>
  <si>
    <t>1255</t>
  </si>
  <si>
    <t>94595-2455</t>
  </si>
  <si>
    <t>1257</t>
  </si>
  <si>
    <t>1258</t>
  </si>
  <si>
    <t>94595-2428</t>
  </si>
  <si>
    <t>1901</t>
  </si>
  <si>
    <t>94595-2444</t>
  </si>
  <si>
    <t>1902</t>
  </si>
  <si>
    <t>1903</t>
  </si>
  <si>
    <t>1905</t>
  </si>
  <si>
    <t>1907</t>
  </si>
  <si>
    <t>1908</t>
  </si>
  <si>
    <t>1909</t>
  </si>
  <si>
    <t>1910</t>
  </si>
  <si>
    <t>1911</t>
  </si>
  <si>
    <t>1912</t>
  </si>
  <si>
    <t>1914</t>
  </si>
  <si>
    <t>1916</t>
  </si>
  <si>
    <t>1917</t>
  </si>
  <si>
    <t>1918</t>
  </si>
  <si>
    <t>1919</t>
  </si>
  <si>
    <t>1921</t>
  </si>
  <si>
    <t>1923</t>
  </si>
  <si>
    <t>1924</t>
  </si>
  <si>
    <t>1925</t>
  </si>
  <si>
    <t>1927</t>
  </si>
  <si>
    <t>1928</t>
  </si>
  <si>
    <t>1929</t>
  </si>
  <si>
    <t>1931</t>
  </si>
  <si>
    <t>1933</t>
  </si>
  <si>
    <t>1935</t>
  </si>
  <si>
    <t>1937</t>
  </si>
  <si>
    <t>2021</t>
  </si>
  <si>
    <t xml:space="preserve"> 111392</t>
  </si>
  <si>
    <t>IRWIN WAY</t>
  </si>
  <si>
    <t>94563-2550</t>
  </si>
  <si>
    <t xml:space="preserve"> 305615</t>
  </si>
  <si>
    <t>1315</t>
  </si>
  <si>
    <t>94596-5099</t>
  </si>
  <si>
    <t xml:space="preserve">  22330</t>
  </si>
  <si>
    <t>180</t>
  </si>
  <si>
    <t>LA CASA VIA</t>
  </si>
  <si>
    <t>94598-3077</t>
  </si>
  <si>
    <t xml:space="preserve">  68131</t>
  </si>
  <si>
    <t>680</t>
  </si>
  <si>
    <t>94556-2300</t>
  </si>
  <si>
    <t xml:space="preserve">  93740</t>
  </si>
  <si>
    <t>640</t>
  </si>
  <si>
    <t>#114</t>
  </si>
  <si>
    <t>94556-2274</t>
  </si>
  <si>
    <t>2121</t>
  </si>
  <si>
    <t xml:space="preserve">  93682</t>
  </si>
  <si>
    <t>2133</t>
  </si>
  <si>
    <t>94556-1452</t>
  </si>
  <si>
    <t xml:space="preserve">  96313</t>
  </si>
  <si>
    <t>94556-2262</t>
  </si>
  <si>
    <t>1592</t>
  </si>
  <si>
    <t>94597-3152</t>
  </si>
  <si>
    <t>415-254-6648</t>
  </si>
  <si>
    <t>950</t>
  </si>
  <si>
    <t>MOUNTAIN VIEW DR</t>
  </si>
  <si>
    <t>ARROYO WAY</t>
  </si>
  <si>
    <t>2714</t>
  </si>
  <si>
    <t>94597-2862</t>
  </si>
  <si>
    <t>800</t>
  </si>
  <si>
    <t>NEWELL HILL PL</t>
  </si>
  <si>
    <t xml:space="preserve"> 183954</t>
  </si>
  <si>
    <t>2971</t>
  </si>
  <si>
    <t>94597-2067</t>
  </si>
  <si>
    <t>925-939-6667</t>
  </si>
  <si>
    <t xml:space="preserve">  92320</t>
  </si>
  <si>
    <t>2340</t>
  </si>
  <si>
    <t>94597-3301</t>
  </si>
  <si>
    <t xml:space="preserve">  91769</t>
  </si>
  <si>
    <t>2101</t>
  </si>
  <si>
    <t>94596-5961</t>
  </si>
  <si>
    <t>2700</t>
  </si>
  <si>
    <t>94597-2877</t>
  </si>
  <si>
    <t xml:space="preserve"> 109931</t>
  </si>
  <si>
    <t>2701</t>
  </si>
  <si>
    <t>94597-2894</t>
  </si>
  <si>
    <t xml:space="preserve"> 309708</t>
  </si>
  <si>
    <t>1</t>
  </si>
  <si>
    <t>94597-6700</t>
  </si>
  <si>
    <t>925-228-4710</t>
  </si>
  <si>
    <t xml:space="preserve">  91405</t>
  </si>
  <si>
    <t>3589</t>
  </si>
  <si>
    <t>#B</t>
  </si>
  <si>
    <t>94549-4245</t>
  </si>
  <si>
    <t>3073</t>
  </si>
  <si>
    <t xml:space="preserve">  92916</t>
  </si>
  <si>
    <t>67</t>
  </si>
  <si>
    <t>94563-3330</t>
  </si>
  <si>
    <t xml:space="preserve">  99226</t>
  </si>
  <si>
    <t>20</t>
  </si>
  <si>
    <t>94563-2591</t>
  </si>
  <si>
    <t xml:space="preserve">  93955</t>
  </si>
  <si>
    <t>811</t>
  </si>
  <si>
    <t>94556-1140</t>
  </si>
  <si>
    <t xml:space="preserve"> 324277</t>
  </si>
  <si>
    <t>3366</t>
  </si>
  <si>
    <t>94549-4028</t>
  </si>
  <si>
    <t xml:space="preserve"> 109403</t>
  </si>
  <si>
    <t>100</t>
  </si>
  <si>
    <t>PARK LAKE CIR</t>
  </si>
  <si>
    <t>94598-2259</t>
  </si>
  <si>
    <t>925-930-0559</t>
  </si>
  <si>
    <t xml:space="preserve">  76943</t>
  </si>
  <si>
    <t>94596-5044</t>
  </si>
  <si>
    <t>925-256-0506</t>
  </si>
  <si>
    <t xml:space="preserve"> 113177</t>
  </si>
  <si>
    <t>3128</t>
  </si>
  <si>
    <t>94597-2076</t>
  </si>
  <si>
    <t xml:space="preserve">  72629</t>
  </si>
  <si>
    <t>1225</t>
  </si>
  <si>
    <t>94596-4485</t>
  </si>
  <si>
    <t>925-938-8484</t>
  </si>
  <si>
    <t xml:space="preserve">  26621</t>
  </si>
  <si>
    <t>94597-2653</t>
  </si>
  <si>
    <t>925-328-1240</t>
  </si>
  <si>
    <t xml:space="preserve">  77248</t>
  </si>
  <si>
    <t>1206</t>
  </si>
  <si>
    <t>94596-4424</t>
  </si>
  <si>
    <t xml:space="preserve">  91553</t>
  </si>
  <si>
    <t>1715</t>
  </si>
  <si>
    <t>94596-4048</t>
  </si>
  <si>
    <t xml:space="preserve">  91892</t>
  </si>
  <si>
    <t>132</t>
  </si>
  <si>
    <t>94596-4894</t>
  </si>
  <si>
    <t xml:space="preserve">  36067</t>
  </si>
  <si>
    <t>1539</t>
  </si>
  <si>
    <t>94597-2762</t>
  </si>
  <si>
    <t>920</t>
  </si>
  <si>
    <t>94549-4223</t>
  </si>
  <si>
    <t>1411</t>
  </si>
  <si>
    <t xml:space="preserve"> 291831</t>
  </si>
  <si>
    <t>94596-5744</t>
  </si>
  <si>
    <t>3544</t>
  </si>
  <si>
    <t>WILDWOOD LN</t>
  </si>
  <si>
    <t>94549-4319</t>
  </si>
  <si>
    <t>114</t>
  </si>
  <si>
    <t>94596-4770</t>
  </si>
  <si>
    <t xml:space="preserve">  18220</t>
  </si>
  <si>
    <t>210</t>
  </si>
  <si>
    <t>94526-1415</t>
  </si>
  <si>
    <t>3441</t>
  </si>
  <si>
    <t xml:space="preserve">  93096</t>
  </si>
  <si>
    <t>2096</t>
  </si>
  <si>
    <t>94556-2271</t>
  </si>
  <si>
    <t xml:space="preserve">  93112</t>
  </si>
  <si>
    <t>2145</t>
  </si>
  <si>
    <t>94556-1467</t>
  </si>
  <si>
    <t xml:space="preserve"> 125443</t>
  </si>
  <si>
    <t>891</t>
  </si>
  <si>
    <t>BELL ST</t>
  </si>
  <si>
    <t>94549-4305</t>
  </si>
  <si>
    <t xml:space="preserve">  55931</t>
  </si>
  <si>
    <t>929</t>
  </si>
  <si>
    <t>94549-4259</t>
  </si>
  <si>
    <t>94549-7684</t>
  </si>
  <si>
    <t>1480</t>
  </si>
  <si>
    <t>1954</t>
  </si>
  <si>
    <t xml:space="preserve">  44012</t>
  </si>
  <si>
    <t>R G HILL CO. DUPLEX (2 UNITS)</t>
  </si>
  <si>
    <t>LOCUST ST</t>
  </si>
  <si>
    <t>1971</t>
  </si>
  <si>
    <t>925-933-7127</t>
  </si>
  <si>
    <t>2033</t>
  </si>
  <si>
    <t>1980</t>
  </si>
  <si>
    <t>1972</t>
  </si>
  <si>
    <t xml:space="preserve">  10608</t>
  </si>
  <si>
    <t>RAJ PAL (4 UNITS)</t>
  </si>
  <si>
    <t>1587</t>
  </si>
  <si>
    <t>2ND AVE</t>
  </si>
  <si>
    <t>94597-2663</t>
  </si>
  <si>
    <t>150</t>
  </si>
  <si>
    <t xml:space="preserve"> 114198</t>
  </si>
  <si>
    <t>2310</t>
  </si>
  <si>
    <t>BUENA VISTA AVE</t>
  </si>
  <si>
    <t>94597-3018</t>
  </si>
  <si>
    <t xml:space="preserve">  15724</t>
  </si>
  <si>
    <t>REALTY WORLD GLOBAL (7 UNITS)</t>
  </si>
  <si>
    <t>94596-4875</t>
  </si>
  <si>
    <t>408-309-8920</t>
  </si>
  <si>
    <t>3713</t>
  </si>
  <si>
    <t>94549-3501</t>
  </si>
  <si>
    <t xml:space="preserve">  67405</t>
  </si>
  <si>
    <t>822</t>
  </si>
  <si>
    <t>PODVA RD</t>
  </si>
  <si>
    <t>94526-4069</t>
  </si>
  <si>
    <t xml:space="preserve"> 295816</t>
  </si>
  <si>
    <t>94596-8592</t>
  </si>
  <si>
    <t xml:space="preserve">  94409</t>
  </si>
  <si>
    <t>403</t>
  </si>
  <si>
    <t>CHALDA WAY</t>
  </si>
  <si>
    <t>94556-2347</t>
  </si>
  <si>
    <t xml:space="preserve">  31745</t>
  </si>
  <si>
    <t>651</t>
  </si>
  <si>
    <t>94556-2273</t>
  </si>
  <si>
    <t xml:space="preserve">  93286</t>
  </si>
  <si>
    <t>131</t>
  </si>
  <si>
    <t>94556-1446</t>
  </si>
  <si>
    <t>3630</t>
  </si>
  <si>
    <t xml:space="preserve"> 203729</t>
  </si>
  <si>
    <t>94526-3860</t>
  </si>
  <si>
    <t>925-820-4602</t>
  </si>
  <si>
    <t xml:space="preserve">  92338</t>
  </si>
  <si>
    <t>2364</t>
  </si>
  <si>
    <t>94597-3303</t>
  </si>
  <si>
    <t>925-890-2471</t>
  </si>
  <si>
    <t xml:space="preserve">  91330</t>
  </si>
  <si>
    <t>3576</t>
  </si>
  <si>
    <t>94549-8396</t>
  </si>
  <si>
    <t xml:space="preserve"> 221101</t>
  </si>
  <si>
    <t>3601</t>
  </si>
  <si>
    <t>HAPPY VALLEY RD</t>
  </si>
  <si>
    <t>94549-3740</t>
  </si>
  <si>
    <t xml:space="preserve">  78979</t>
  </si>
  <si>
    <t>176</t>
  </si>
  <si>
    <t>94596-4931</t>
  </si>
  <si>
    <t>925-878-9578</t>
  </si>
  <si>
    <t xml:space="preserve"> 315903</t>
  </si>
  <si>
    <t>3652</t>
  </si>
  <si>
    <t>1233</t>
  </si>
  <si>
    <t>1365</t>
  </si>
  <si>
    <t>3686</t>
  </si>
  <si>
    <t xml:space="preserve">  67639</t>
  </si>
  <si>
    <t>3569</t>
  </si>
  <si>
    <t>94549-4992</t>
  </si>
  <si>
    <t xml:space="preserve">  93476</t>
  </si>
  <si>
    <t>119</t>
  </si>
  <si>
    <t>94556-1448</t>
  </si>
  <si>
    <t xml:space="preserve">  96321</t>
  </si>
  <si>
    <t>94526-2437</t>
  </si>
  <si>
    <t>94526</t>
  </si>
  <si>
    <t>3460</t>
  </si>
  <si>
    <t>ORCHARD HILL CT</t>
  </si>
  <si>
    <t>94549-3923</t>
  </si>
  <si>
    <t xml:space="preserve"> 377564</t>
  </si>
  <si>
    <t>1978</t>
  </si>
  <si>
    <t>94598-3231</t>
  </si>
  <si>
    <t>1180</t>
  </si>
  <si>
    <t>925-933-4000</t>
  </si>
  <si>
    <t>1035</t>
  </si>
  <si>
    <t xml:space="preserve">  78386</t>
  </si>
  <si>
    <t>2646</t>
  </si>
  <si>
    <t>94597-2660</t>
  </si>
  <si>
    <t xml:space="preserve">  91389</t>
  </si>
  <si>
    <t>901</t>
  </si>
  <si>
    <t>VILLAGE CTR</t>
  </si>
  <si>
    <t>94549-3542</t>
  </si>
  <si>
    <t>925-283-8129</t>
  </si>
  <si>
    <t xml:space="preserve"> 161091</t>
  </si>
  <si>
    <t>2534</t>
  </si>
  <si>
    <t>94597-3163</t>
  </si>
  <si>
    <t xml:space="preserve">  67665</t>
  </si>
  <si>
    <t>135</t>
  </si>
  <si>
    <t>94596-4773</t>
  </si>
  <si>
    <t>160</t>
  </si>
  <si>
    <t xml:space="preserve">  92973</t>
  </si>
  <si>
    <t>120</t>
  </si>
  <si>
    <t>94556-1437</t>
  </si>
  <si>
    <t>1982</t>
  </si>
  <si>
    <t>94556-1430</t>
  </si>
  <si>
    <t xml:space="preserve">  79485</t>
  </si>
  <si>
    <t>94597-2290</t>
  </si>
  <si>
    <t>925-323-0272</t>
  </si>
  <si>
    <t xml:space="preserve"> 148387</t>
  </si>
  <si>
    <t>2638</t>
  </si>
  <si>
    <t>94597-2658</t>
  </si>
  <si>
    <t>510-937-1298</t>
  </si>
  <si>
    <t>94596-4375</t>
  </si>
  <si>
    <t>1420</t>
  </si>
  <si>
    <t xml:space="preserve"> 287086</t>
  </si>
  <si>
    <t>1945</t>
  </si>
  <si>
    <t>94598-3242</t>
  </si>
  <si>
    <t xml:space="preserve">  95337</t>
  </si>
  <si>
    <t>925-933-6822</t>
  </si>
  <si>
    <t>2738</t>
  </si>
  <si>
    <t>94597-2887</t>
  </si>
  <si>
    <t>2708</t>
  </si>
  <si>
    <t>94597-2861</t>
  </si>
  <si>
    <t>3574</t>
  </si>
  <si>
    <t>94549-8395</t>
  </si>
  <si>
    <t>1824</t>
  </si>
  <si>
    <t>94597-2266</t>
  </si>
  <si>
    <t xml:space="preserve"> 327510</t>
  </si>
  <si>
    <t>1601</t>
  </si>
  <si>
    <t>94597-1862</t>
  </si>
  <si>
    <t>925-283-4900</t>
  </si>
  <si>
    <t xml:space="preserve"> 361576</t>
  </si>
  <si>
    <t>2009</t>
  </si>
  <si>
    <t>94556-2288</t>
  </si>
  <si>
    <t xml:space="preserve"> 191924</t>
  </si>
  <si>
    <t>1815</t>
  </si>
  <si>
    <t>94596-5215</t>
  </si>
  <si>
    <t xml:space="preserve"> 113537</t>
  </si>
  <si>
    <t>201</t>
  </si>
  <si>
    <t>94526-3839</t>
  </si>
  <si>
    <t xml:space="preserve">  46918</t>
  </si>
  <si>
    <t>1441</t>
  </si>
  <si>
    <t>94596-5669</t>
  </si>
  <si>
    <t>1449</t>
  </si>
  <si>
    <t>94596-5670</t>
  </si>
  <si>
    <t>1461</t>
  </si>
  <si>
    <t>94596-5672</t>
  </si>
  <si>
    <t>00005</t>
  </si>
  <si>
    <t>1469</t>
  </si>
  <si>
    <t>94596-5673</t>
  </si>
  <si>
    <t>S THOMPSON RD</t>
  </si>
  <si>
    <t xml:space="preserve">  91538</t>
  </si>
  <si>
    <t>2150</t>
  </si>
  <si>
    <t>94595-2543</t>
  </si>
  <si>
    <t>925-943-1670</t>
  </si>
  <si>
    <t xml:space="preserve">  91504</t>
  </si>
  <si>
    <t>1691</t>
  </si>
  <si>
    <t>94595-1639</t>
  </si>
  <si>
    <t xml:space="preserve"> 397398</t>
  </si>
  <si>
    <t>939</t>
  </si>
  <si>
    <t>94549-4364</t>
  </si>
  <si>
    <t xml:space="preserve">  69238</t>
  </si>
  <si>
    <t>94595-1252</t>
  </si>
  <si>
    <t xml:space="preserve"> 313478</t>
  </si>
  <si>
    <t>31</t>
  </si>
  <si>
    <t>ST JOHNS CT</t>
  </si>
  <si>
    <t>94597-3512</t>
  </si>
  <si>
    <t>925-937-8181</t>
  </si>
  <si>
    <t xml:space="preserve"> 235432</t>
  </si>
  <si>
    <t>975</t>
  </si>
  <si>
    <t>94549-8391</t>
  </si>
  <si>
    <t>983</t>
  </si>
  <si>
    <t>94549-8392</t>
  </si>
  <si>
    <t xml:space="preserve">  92288</t>
  </si>
  <si>
    <t>2570</t>
  </si>
  <si>
    <t>WALNUT BLVD</t>
  </si>
  <si>
    <t>94596-4292</t>
  </si>
  <si>
    <t xml:space="preserve"> 399576</t>
  </si>
  <si>
    <t>2075</t>
  </si>
  <si>
    <t>3467</t>
  </si>
  <si>
    <t>1597</t>
  </si>
  <si>
    <t>94597-2675</t>
  </si>
  <si>
    <t>1595</t>
  </si>
  <si>
    <t>94597-2674</t>
  </si>
  <si>
    <t xml:space="preserve"> 159467</t>
  </si>
  <si>
    <t>1620</t>
  </si>
  <si>
    <t>94596-3528</t>
  </si>
  <si>
    <t>1973</t>
  </si>
  <si>
    <t>94596-7009</t>
  </si>
  <si>
    <t>1812</t>
  </si>
  <si>
    <t>94596-4069</t>
  </si>
  <si>
    <t>925-943-6362</t>
  </si>
  <si>
    <t xml:space="preserve">  91637</t>
  </si>
  <si>
    <t>1851</t>
  </si>
  <si>
    <t>94596-4070</t>
  </si>
  <si>
    <t>1530</t>
  </si>
  <si>
    <t xml:space="preserve"> 175067</t>
  </si>
  <si>
    <t>3626</t>
  </si>
  <si>
    <t>94549-4232</t>
  </si>
  <si>
    <t xml:space="preserve">  94243</t>
  </si>
  <si>
    <t>2022</t>
  </si>
  <si>
    <t>94556-2214</t>
  </si>
  <si>
    <t xml:space="preserve">  93385</t>
  </si>
  <si>
    <t>1965</t>
  </si>
  <si>
    <t>94556-1480</t>
  </si>
  <si>
    <t xml:space="preserve">  94227</t>
  </si>
  <si>
    <t>2130</t>
  </si>
  <si>
    <t>94556-2272</t>
  </si>
  <si>
    <t xml:space="preserve"> 362616</t>
  </si>
  <si>
    <t>998</t>
  </si>
  <si>
    <t>94549-3884</t>
  </si>
  <si>
    <t>94506-1956</t>
  </si>
  <si>
    <t xml:space="preserve">  93781</t>
  </si>
  <si>
    <t>1351</t>
  </si>
  <si>
    <t>94556-2044</t>
  </si>
  <si>
    <t xml:space="preserve">  91660</t>
  </si>
  <si>
    <t>94596-4055</t>
  </si>
  <si>
    <t xml:space="preserve"> 405316</t>
  </si>
  <si>
    <t>94597-2778</t>
  </si>
  <si>
    <t xml:space="preserve">  71795</t>
  </si>
  <si>
    <t>60</t>
  </si>
  <si>
    <t>CHERRY WAY</t>
  </si>
  <si>
    <t>94597-2116</t>
  </si>
  <si>
    <t>925-933-7942</t>
  </si>
  <si>
    <t xml:space="preserve">  92924</t>
  </si>
  <si>
    <t>1967</t>
  </si>
  <si>
    <t>94556-1426</t>
  </si>
  <si>
    <t xml:space="preserve"> 205393</t>
  </si>
  <si>
    <t>94549-3510</t>
  </si>
  <si>
    <t xml:space="preserve">  91918</t>
  </si>
  <si>
    <t>134</t>
  </si>
  <si>
    <t>94596-4881</t>
  </si>
  <si>
    <t xml:space="preserve"> 315937</t>
  </si>
  <si>
    <t>94556-1454</t>
  </si>
  <si>
    <t>1865</t>
  </si>
  <si>
    <t>94596-4039</t>
  </si>
  <si>
    <t xml:space="preserve">  72769</t>
  </si>
  <si>
    <t>3433</t>
  </si>
  <si>
    <t>94549-4582</t>
  </si>
  <si>
    <t xml:space="preserve">  92130</t>
  </si>
  <si>
    <t>1350</t>
  </si>
  <si>
    <t>94597-3138</t>
  </si>
  <si>
    <t>925-323-8165</t>
  </si>
  <si>
    <t xml:space="preserve">  92346</t>
  </si>
  <si>
    <t>409</t>
  </si>
  <si>
    <t>WESTCLIFFE PL</t>
  </si>
  <si>
    <t>94597-3267</t>
  </si>
  <si>
    <t>925-426-1508</t>
  </si>
  <si>
    <t>81</t>
  </si>
  <si>
    <t>MAYHEW WAY</t>
  </si>
  <si>
    <t>94597-6959</t>
  </si>
  <si>
    <t xml:space="preserve"> 257246</t>
  </si>
  <si>
    <t>SKYCREST DR</t>
  </si>
  <si>
    <t>94595-1889</t>
  </si>
  <si>
    <t>PINE KNOLL DR ENT 7A</t>
  </si>
  <si>
    <t>925-988-7604</t>
  </si>
  <si>
    <t>SKYCREST DR ENT 01</t>
  </si>
  <si>
    <t>SKYCREST DR ENT 11</t>
  </si>
  <si>
    <t>SKYCREST DR ENT 14</t>
  </si>
  <si>
    <t>SKYCREST DR ENT 15</t>
  </si>
  <si>
    <t>SKYCREST DR ENT 16</t>
  </si>
  <si>
    <t>SKYCREST DR ENT 17</t>
  </si>
  <si>
    <t>SKYCREST DR ENT 3A</t>
  </si>
  <si>
    <t>SKYCREST DR ENT 3B</t>
  </si>
  <si>
    <t>SKYCREST DR ENT 7</t>
  </si>
  <si>
    <t>SKYCREST DR ENT 8</t>
  </si>
  <si>
    <t>SKYCREST DR ENT 9</t>
  </si>
  <si>
    <t>TICE CREEK DR ENT A</t>
  </si>
  <si>
    <t xml:space="preserve"> 101253</t>
  </si>
  <si>
    <t>SKYCREST DR ENTRY 2</t>
  </si>
  <si>
    <t>SKYCREST DR ENTRY 4</t>
  </si>
  <si>
    <t>SKYCREST DR ENTRY 5</t>
  </si>
  <si>
    <t>SKYCREST DR ENTRY 6</t>
  </si>
  <si>
    <t xml:space="preserve">  75713</t>
  </si>
  <si>
    <t>5910</t>
  </si>
  <si>
    <t>94595-3900</t>
  </si>
  <si>
    <t xml:space="preserve">  75721</t>
  </si>
  <si>
    <t>5913</t>
  </si>
  <si>
    <t>94595-3915</t>
  </si>
  <si>
    <t xml:space="preserve">  75739</t>
  </si>
  <si>
    <t>5920</t>
  </si>
  <si>
    <t>94595-3913</t>
  </si>
  <si>
    <t xml:space="preserve">  73510</t>
  </si>
  <si>
    <t>5954</t>
  </si>
  <si>
    <t>94595-3917</t>
  </si>
  <si>
    <t xml:space="preserve">  92155</t>
  </si>
  <si>
    <t>94595-2469</t>
  </si>
  <si>
    <t>510-988-1637</t>
  </si>
  <si>
    <t>1702</t>
  </si>
  <si>
    <t>1704</t>
  </si>
  <si>
    <t>94595-2468</t>
  </si>
  <si>
    <t>1706</t>
  </si>
  <si>
    <t>1707</t>
  </si>
  <si>
    <t>1708</t>
  </si>
  <si>
    <t>1709</t>
  </si>
  <si>
    <t>1710</t>
  </si>
  <si>
    <t>1711</t>
  </si>
  <si>
    <t>1712</t>
  </si>
  <si>
    <t>1713</t>
  </si>
  <si>
    <t>1714</t>
  </si>
  <si>
    <t>1718</t>
  </si>
  <si>
    <t>1719</t>
  </si>
  <si>
    <t>1720</t>
  </si>
  <si>
    <t>1721</t>
  </si>
  <si>
    <t>1722</t>
  </si>
  <si>
    <t>1723</t>
  </si>
  <si>
    <t>1724</t>
  </si>
  <si>
    <t>94595-2470</t>
  </si>
  <si>
    <t>94595-2472</t>
  </si>
  <si>
    <t>1801</t>
  </si>
  <si>
    <t>94595-2473</t>
  </si>
  <si>
    <t>1802</t>
  </si>
  <si>
    <t>1803</t>
  </si>
  <si>
    <t>1804</t>
  </si>
  <si>
    <t>1805</t>
  </si>
  <si>
    <t>1807</t>
  </si>
  <si>
    <t>1809</t>
  </si>
  <si>
    <t>1811</t>
  </si>
  <si>
    <t>1813</t>
  </si>
  <si>
    <t>1816</t>
  </si>
  <si>
    <t>1817</t>
  </si>
  <si>
    <t>1818</t>
  </si>
  <si>
    <t>1819</t>
  </si>
  <si>
    <t>1820</t>
  </si>
  <si>
    <t>1821</t>
  </si>
  <si>
    <t xml:space="preserve"> 176867</t>
  </si>
  <si>
    <t>00324</t>
  </si>
  <si>
    <t>2804</t>
  </si>
  <si>
    <t>SAKLAN INDIAN DR</t>
  </si>
  <si>
    <t>94595-3912</t>
  </si>
  <si>
    <t>00334</t>
  </si>
  <si>
    <t>2806</t>
  </si>
  <si>
    <t>00341</t>
  </si>
  <si>
    <t>2812</t>
  </si>
  <si>
    <t>00325</t>
  </si>
  <si>
    <t>2814</t>
  </si>
  <si>
    <t>00323</t>
  </si>
  <si>
    <t>2816</t>
  </si>
  <si>
    <t>00326</t>
  </si>
  <si>
    <t>2818</t>
  </si>
  <si>
    <t>00338</t>
  </si>
  <si>
    <t>2822</t>
  </si>
  <si>
    <t>00335</t>
  </si>
  <si>
    <t>2824</t>
  </si>
  <si>
    <t>00339</t>
  </si>
  <si>
    <t>2826</t>
  </si>
  <si>
    <t>00332</t>
  </si>
  <si>
    <t>2828</t>
  </si>
  <si>
    <t>00328</t>
  </si>
  <si>
    <t>2832</t>
  </si>
  <si>
    <t>00329</t>
  </si>
  <si>
    <t>2834</t>
  </si>
  <si>
    <t>00331</t>
  </si>
  <si>
    <t>2836</t>
  </si>
  <si>
    <t>00330</t>
  </si>
  <si>
    <t>2838</t>
  </si>
  <si>
    <t>00315</t>
  </si>
  <si>
    <t>2839</t>
  </si>
  <si>
    <t>94595-3933</t>
  </si>
  <si>
    <t>00322</t>
  </si>
  <si>
    <t>2842</t>
  </si>
  <si>
    <t>00320</t>
  </si>
  <si>
    <t>2846</t>
  </si>
  <si>
    <t>925-934-1437</t>
  </si>
  <si>
    <t>00318</t>
  </si>
  <si>
    <t>2852</t>
  </si>
  <si>
    <t>00317</t>
  </si>
  <si>
    <t>2854</t>
  </si>
  <si>
    <t>00316</t>
  </si>
  <si>
    <t>2856</t>
  </si>
  <si>
    <t>00333</t>
  </si>
  <si>
    <t>2858</t>
  </si>
  <si>
    <t>00307</t>
  </si>
  <si>
    <t>2861</t>
  </si>
  <si>
    <t>00308</t>
  </si>
  <si>
    <t>2863</t>
  </si>
  <si>
    <t>00311</t>
  </si>
  <si>
    <t>2865</t>
  </si>
  <si>
    <t>00296</t>
  </si>
  <si>
    <t>2871</t>
  </si>
  <si>
    <t>00314</t>
  </si>
  <si>
    <t>2872</t>
  </si>
  <si>
    <t>00294</t>
  </si>
  <si>
    <t>2873</t>
  </si>
  <si>
    <t>00337</t>
  </si>
  <si>
    <t>2874</t>
  </si>
  <si>
    <t>00313</t>
  </si>
  <si>
    <t>2876</t>
  </si>
  <si>
    <t>00336</t>
  </si>
  <si>
    <t>2878</t>
  </si>
  <si>
    <t>00309</t>
  </si>
  <si>
    <t>2881</t>
  </si>
  <si>
    <t>00312</t>
  </si>
  <si>
    <t>2882</t>
  </si>
  <si>
    <t>00293</t>
  </si>
  <si>
    <t>2883</t>
  </si>
  <si>
    <t>00310</t>
  </si>
  <si>
    <t>2884</t>
  </si>
  <si>
    <t>00306</t>
  </si>
  <si>
    <t>2886</t>
  </si>
  <si>
    <t>00305</t>
  </si>
  <si>
    <t>2888</t>
  </si>
  <si>
    <t>00300</t>
  </si>
  <si>
    <t>2889</t>
  </si>
  <si>
    <t>00298</t>
  </si>
  <si>
    <t>2912</t>
  </si>
  <si>
    <t>94595-3911</t>
  </si>
  <si>
    <t>00303</t>
  </si>
  <si>
    <t>2914</t>
  </si>
  <si>
    <t>00299</t>
  </si>
  <si>
    <t>2916</t>
  </si>
  <si>
    <t>00319</t>
  </si>
  <si>
    <t>2918</t>
  </si>
  <si>
    <t>00302</t>
  </si>
  <si>
    <t>2922</t>
  </si>
  <si>
    <t>00301</t>
  </si>
  <si>
    <t>2924</t>
  </si>
  <si>
    <t>00297</t>
  </si>
  <si>
    <t>2926</t>
  </si>
  <si>
    <t>00295</t>
  </si>
  <si>
    <t>2928</t>
  </si>
  <si>
    <t>00345</t>
  </si>
  <si>
    <t>2932</t>
  </si>
  <si>
    <t>00291</t>
  </si>
  <si>
    <t>2934</t>
  </si>
  <si>
    <t>00290</t>
  </si>
  <si>
    <t>2936</t>
  </si>
  <si>
    <t>00292</t>
  </si>
  <si>
    <t>2938</t>
  </si>
  <si>
    <t>00327</t>
  </si>
  <si>
    <t>2952</t>
  </si>
  <si>
    <t>00289</t>
  </si>
  <si>
    <t>2954</t>
  </si>
  <si>
    <t>00286</t>
  </si>
  <si>
    <t>2956</t>
  </si>
  <si>
    <t>00288</t>
  </si>
  <si>
    <t>2958</t>
  </si>
  <si>
    <t>00274</t>
  </si>
  <si>
    <t>2962</t>
  </si>
  <si>
    <t>00277</t>
  </si>
  <si>
    <t>2964</t>
  </si>
  <si>
    <t>00281</t>
  </si>
  <si>
    <t>2966</t>
  </si>
  <si>
    <t>00273</t>
  </si>
  <si>
    <t>2968</t>
  </si>
  <si>
    <t>00275</t>
  </si>
  <si>
    <t>2982</t>
  </si>
  <si>
    <t>00278</t>
  </si>
  <si>
    <t>2984</t>
  </si>
  <si>
    <t>00280</t>
  </si>
  <si>
    <t>2986</t>
  </si>
  <si>
    <t>00276</t>
  </si>
  <si>
    <t>2988</t>
  </si>
  <si>
    <t>00270</t>
  </si>
  <si>
    <t>00279</t>
  </si>
  <si>
    <t>2994</t>
  </si>
  <si>
    <t>00271</t>
  </si>
  <si>
    <t>2996</t>
  </si>
  <si>
    <t>00272</t>
  </si>
  <si>
    <t>2998</t>
  </si>
  <si>
    <t>00257</t>
  </si>
  <si>
    <t>3001</t>
  </si>
  <si>
    <t>GREY EAGLE DR</t>
  </si>
  <si>
    <t>94595-3934</t>
  </si>
  <si>
    <t>00260</t>
  </si>
  <si>
    <t>3002</t>
  </si>
  <si>
    <t>94595-3908</t>
  </si>
  <si>
    <t>3003</t>
  </si>
  <si>
    <t>925-988-1637</t>
  </si>
  <si>
    <t>00258</t>
  </si>
  <si>
    <t>3004</t>
  </si>
  <si>
    <t>00255</t>
  </si>
  <si>
    <t>3005</t>
  </si>
  <si>
    <t>00253</t>
  </si>
  <si>
    <t>3006</t>
  </si>
  <si>
    <t>00263</t>
  </si>
  <si>
    <t>3007</t>
  </si>
  <si>
    <t>00284</t>
  </si>
  <si>
    <t>3008</t>
  </si>
  <si>
    <t>00239</t>
  </si>
  <si>
    <t>3010</t>
  </si>
  <si>
    <t>00247</t>
  </si>
  <si>
    <t>3011</t>
  </si>
  <si>
    <t>00240</t>
  </si>
  <si>
    <t>3012</t>
  </si>
  <si>
    <t>00251</t>
  </si>
  <si>
    <t>3013</t>
  </si>
  <si>
    <t>00245</t>
  </si>
  <si>
    <t>3014</t>
  </si>
  <si>
    <t>00235</t>
  </si>
  <si>
    <t>3016</t>
  </si>
  <si>
    <t>00267</t>
  </si>
  <si>
    <t>3017</t>
  </si>
  <si>
    <t>00248</t>
  </si>
  <si>
    <t>3021</t>
  </si>
  <si>
    <t>00249</t>
  </si>
  <si>
    <t>3022</t>
  </si>
  <si>
    <t>00246</t>
  </si>
  <si>
    <t>3023</t>
  </si>
  <si>
    <t>00243</t>
  </si>
  <si>
    <t>3024</t>
  </si>
  <si>
    <t>00254</t>
  </si>
  <si>
    <t>3025</t>
  </si>
  <si>
    <t>00241</t>
  </si>
  <si>
    <t>3026</t>
  </si>
  <si>
    <t>00261</t>
  </si>
  <si>
    <t>3027</t>
  </si>
  <si>
    <t>00264</t>
  </si>
  <si>
    <t>3028</t>
  </si>
  <si>
    <t>00237</t>
  </si>
  <si>
    <t>3031</t>
  </si>
  <si>
    <t>00216</t>
  </si>
  <si>
    <t>3032</t>
  </si>
  <si>
    <t>00217</t>
  </si>
  <si>
    <t>3033</t>
  </si>
  <si>
    <t>00211</t>
  </si>
  <si>
    <t>3034</t>
  </si>
  <si>
    <t>00219</t>
  </si>
  <si>
    <t>3035</t>
  </si>
  <si>
    <t>00215</t>
  </si>
  <si>
    <t>3041</t>
  </si>
  <si>
    <t>00234</t>
  </si>
  <si>
    <t>3043</t>
  </si>
  <si>
    <t>00236</t>
  </si>
  <si>
    <t>3044</t>
  </si>
  <si>
    <t>00224</t>
  </si>
  <si>
    <t>3046</t>
  </si>
  <si>
    <t>00252</t>
  </si>
  <si>
    <t>3047</t>
  </si>
  <si>
    <t>00212</t>
  </si>
  <si>
    <t>3051</t>
  </si>
  <si>
    <t>00233</t>
  </si>
  <si>
    <t>3053</t>
  </si>
  <si>
    <t>00203</t>
  </si>
  <si>
    <t>3055</t>
  </si>
  <si>
    <t>00226</t>
  </si>
  <si>
    <t>3062</t>
  </si>
  <si>
    <t>00213</t>
  </si>
  <si>
    <t>3064</t>
  </si>
  <si>
    <t>00238</t>
  </si>
  <si>
    <t>3066</t>
  </si>
  <si>
    <t>00202</t>
  </si>
  <si>
    <t>00206</t>
  </si>
  <si>
    <t>3075</t>
  </si>
  <si>
    <t>00244</t>
  </si>
  <si>
    <t>3077</t>
  </si>
  <si>
    <t>94595-3931</t>
  </si>
  <si>
    <t>3113</t>
  </si>
  <si>
    <t>3115</t>
  </si>
  <si>
    <t>3122</t>
  </si>
  <si>
    <t>94595-3930</t>
  </si>
  <si>
    <t>3124</t>
  </si>
  <si>
    <t>3126</t>
  </si>
  <si>
    <t>3131</t>
  </si>
  <si>
    <t>3133</t>
  </si>
  <si>
    <t>3142</t>
  </si>
  <si>
    <t>3144</t>
  </si>
  <si>
    <t>3146</t>
  </si>
  <si>
    <t>3148</t>
  </si>
  <si>
    <t>3152</t>
  </si>
  <si>
    <t>3154</t>
  </si>
  <si>
    <t>00223</t>
  </si>
  <si>
    <t>3156</t>
  </si>
  <si>
    <t>3158</t>
  </si>
  <si>
    <t>501</t>
  </si>
  <si>
    <t>94595-3932</t>
  </si>
  <si>
    <t>00287</t>
  </si>
  <si>
    <t>94595-3907</t>
  </si>
  <si>
    <t>503</t>
  </si>
  <si>
    <t>00256</t>
  </si>
  <si>
    <t>00343</t>
  </si>
  <si>
    <t>504</t>
  </si>
  <si>
    <t>505</t>
  </si>
  <si>
    <t>00259</t>
  </si>
  <si>
    <t>00269</t>
  </si>
  <si>
    <t>506</t>
  </si>
  <si>
    <t>507</t>
  </si>
  <si>
    <t>00266</t>
  </si>
  <si>
    <t>00282</t>
  </si>
  <si>
    <t>508</t>
  </si>
  <si>
    <t>00283</t>
  </si>
  <si>
    <t>512</t>
  </si>
  <si>
    <t>00204</t>
  </si>
  <si>
    <t>513</t>
  </si>
  <si>
    <t>94595-3906</t>
  </si>
  <si>
    <t>00262</t>
  </si>
  <si>
    <t>515</t>
  </si>
  <si>
    <t>00220</t>
  </si>
  <si>
    <t>00268</t>
  </si>
  <si>
    <t>516</t>
  </si>
  <si>
    <t>00265</t>
  </si>
  <si>
    <t>517</t>
  </si>
  <si>
    <t>00221</t>
  </si>
  <si>
    <t>00304</t>
  </si>
  <si>
    <t>518</t>
  </si>
  <si>
    <t>00205</t>
  </si>
  <si>
    <t>519</t>
  </si>
  <si>
    <t>520</t>
  </si>
  <si>
    <t>HIGH EAGLE CT</t>
  </si>
  <si>
    <t>94595-3928</t>
  </si>
  <si>
    <t>522</t>
  </si>
  <si>
    <t>523</t>
  </si>
  <si>
    <t>00201</t>
  </si>
  <si>
    <t>525</t>
  </si>
  <si>
    <t>526</t>
  </si>
  <si>
    <t>00228</t>
  </si>
  <si>
    <t>527</t>
  </si>
  <si>
    <t>528</t>
  </si>
  <si>
    <t>00208</t>
  </si>
  <si>
    <t>529</t>
  </si>
  <si>
    <t>00210</t>
  </si>
  <si>
    <t>532</t>
  </si>
  <si>
    <t>533</t>
  </si>
  <si>
    <t>94595-3929</t>
  </si>
  <si>
    <t>00229</t>
  </si>
  <si>
    <t>534</t>
  </si>
  <si>
    <t>535</t>
  </si>
  <si>
    <t>00207</t>
  </si>
  <si>
    <t>536</t>
  </si>
  <si>
    <t>537</t>
  </si>
  <si>
    <t>00230</t>
  </si>
  <si>
    <t>538</t>
  </si>
  <si>
    <t>539</t>
  </si>
  <si>
    <t>540</t>
  </si>
  <si>
    <t>542</t>
  </si>
  <si>
    <t>543</t>
  </si>
  <si>
    <t>545</t>
  </si>
  <si>
    <t>546</t>
  </si>
  <si>
    <t>547</t>
  </si>
  <si>
    <t>548</t>
  </si>
  <si>
    <t>549</t>
  </si>
  <si>
    <t>00225</t>
  </si>
  <si>
    <t>552</t>
  </si>
  <si>
    <t>553</t>
  </si>
  <si>
    <t>00222</t>
  </si>
  <si>
    <t>554</t>
  </si>
  <si>
    <t>00214</t>
  </si>
  <si>
    <t>556</t>
  </si>
  <si>
    <t>557</t>
  </si>
  <si>
    <t>00209</t>
  </si>
  <si>
    <t>558</t>
  </si>
  <si>
    <t>559</t>
  </si>
  <si>
    <t>560</t>
  </si>
  <si>
    <t>562</t>
  </si>
  <si>
    <t>566</t>
  </si>
  <si>
    <t>568</t>
  </si>
  <si>
    <t>570</t>
  </si>
  <si>
    <t>572</t>
  </si>
  <si>
    <t>576</t>
  </si>
  <si>
    <t>578</t>
  </si>
  <si>
    <t>583</t>
  </si>
  <si>
    <t>585</t>
  </si>
  <si>
    <t>587</t>
  </si>
  <si>
    <t>589</t>
  </si>
  <si>
    <t>590</t>
  </si>
  <si>
    <t>592</t>
  </si>
  <si>
    <t>596</t>
  </si>
  <si>
    <t>598</t>
  </si>
  <si>
    <t>601</t>
  </si>
  <si>
    <t>94595-3927</t>
  </si>
  <si>
    <t>603</t>
  </si>
  <si>
    <t>94595-3926</t>
  </si>
  <si>
    <t>SHADOWHAWK WAY</t>
  </si>
  <si>
    <t>94595-3938</t>
  </si>
  <si>
    <t>604</t>
  </si>
  <si>
    <t>605</t>
  </si>
  <si>
    <t>00199</t>
  </si>
  <si>
    <t>606</t>
  </si>
  <si>
    <t>00200</t>
  </si>
  <si>
    <t>94595-3935</t>
  </si>
  <si>
    <t>607</t>
  </si>
  <si>
    <t>00232</t>
  </si>
  <si>
    <t>608</t>
  </si>
  <si>
    <t>611</t>
  </si>
  <si>
    <t>613</t>
  </si>
  <si>
    <t>614</t>
  </si>
  <si>
    <t>615</t>
  </si>
  <si>
    <t>00344</t>
  </si>
  <si>
    <t>616</t>
  </si>
  <si>
    <t>618</t>
  </si>
  <si>
    <t>621</t>
  </si>
  <si>
    <t>622</t>
  </si>
  <si>
    <t>624</t>
  </si>
  <si>
    <t>625</t>
  </si>
  <si>
    <t>627</t>
  </si>
  <si>
    <t>628</t>
  </si>
  <si>
    <t>631</t>
  </si>
  <si>
    <t>94595-3937</t>
  </si>
  <si>
    <t>00346</t>
  </si>
  <si>
    <t>632</t>
  </si>
  <si>
    <t>634</t>
  </si>
  <si>
    <t>635</t>
  </si>
  <si>
    <t>642</t>
  </si>
  <si>
    <t>643</t>
  </si>
  <si>
    <t>644</t>
  </si>
  <si>
    <t>645</t>
  </si>
  <si>
    <t>6700</t>
  </si>
  <si>
    <t>94595-4313</t>
  </si>
  <si>
    <t>701</t>
  </si>
  <si>
    <t>94595-3936</t>
  </si>
  <si>
    <t>703</t>
  </si>
  <si>
    <t>713</t>
  </si>
  <si>
    <t>715</t>
  </si>
  <si>
    <t>1755</t>
  </si>
  <si>
    <t>2560</t>
  </si>
  <si>
    <t>2650</t>
  </si>
  <si>
    <t>94597-2876</t>
  </si>
  <si>
    <t xml:space="preserve"> 159632</t>
  </si>
  <si>
    <t>2060</t>
  </si>
  <si>
    <t>94596-5956</t>
  </si>
  <si>
    <t>925-736-7917</t>
  </si>
  <si>
    <t>161</t>
  </si>
  <si>
    <t>94596-3890</t>
  </si>
  <si>
    <t>855</t>
  </si>
  <si>
    <t>94526-4047</t>
  </si>
  <si>
    <t xml:space="preserve">  92296</t>
  </si>
  <si>
    <t>1050</t>
  </si>
  <si>
    <t>WESLEY CT</t>
  </si>
  <si>
    <t>94597-1923</t>
  </si>
  <si>
    <t xml:space="preserve"> 199075</t>
  </si>
  <si>
    <t>1531</t>
  </si>
  <si>
    <t>94597-1971</t>
  </si>
  <si>
    <t xml:space="preserve"> 316513</t>
  </si>
  <si>
    <t>1855</t>
  </si>
  <si>
    <t>94596-4054</t>
  </si>
  <si>
    <t>101</t>
  </si>
  <si>
    <t>94549-4366</t>
  </si>
  <si>
    <t>977</t>
  </si>
  <si>
    <t>3448</t>
  </si>
  <si>
    <t>94549-7185</t>
  </si>
  <si>
    <t>3470</t>
  </si>
  <si>
    <t>94549-3927</t>
  </si>
  <si>
    <t xml:space="preserve"> 387522</t>
  </si>
  <si>
    <t>94596-4969</t>
  </si>
  <si>
    <t>2383</t>
  </si>
  <si>
    <t>94596-3549</t>
  </si>
  <si>
    <t>1352</t>
  </si>
  <si>
    <t>94596-5700</t>
  </si>
  <si>
    <t xml:space="preserve"> 134615</t>
  </si>
  <si>
    <t>1003</t>
  </si>
  <si>
    <t>WOODBURY RD</t>
  </si>
  <si>
    <t>94549-4173</t>
  </si>
  <si>
    <t>469-446-2030</t>
  </si>
  <si>
    <t xml:space="preserve">  93310</t>
  </si>
  <si>
    <t>2032</t>
  </si>
  <si>
    <t>94556-2201</t>
  </si>
  <si>
    <t xml:space="preserve">  46899</t>
  </si>
  <si>
    <t>1020</t>
  </si>
  <si>
    <t>94598-1869</t>
  </si>
  <si>
    <t>925-519-8985</t>
  </si>
  <si>
    <t xml:space="preserve">  92437</t>
  </si>
  <si>
    <t>94598-3248</t>
  </si>
  <si>
    <t>1295</t>
  </si>
  <si>
    <t xml:space="preserve"> 128464</t>
  </si>
  <si>
    <t>2339</t>
  </si>
  <si>
    <t>94597-3017</t>
  </si>
  <si>
    <t>925-639-2739</t>
  </si>
  <si>
    <t xml:space="preserve"> 397661</t>
  </si>
  <si>
    <t>PARKSIDE DR</t>
  </si>
  <si>
    <t>94597-3501</t>
  </si>
  <si>
    <t>510-601-7777</t>
  </si>
  <si>
    <t>Sum of Yards Per Week</t>
  </si>
  <si>
    <t>Industrial Recy</t>
  </si>
  <si>
    <t>Organics (Food waste)</t>
  </si>
  <si>
    <t>Roll Off</t>
  </si>
  <si>
    <t>Rev.'Dist'Code</t>
  </si>
  <si>
    <t>Municpl/Franch Contract</t>
  </si>
  <si>
    <t>2800</t>
  </si>
  <si>
    <t>OLYMPIC BLVD</t>
  </si>
  <si>
    <t>94556-1541</t>
  </si>
  <si>
    <t>888-625-5323</t>
  </si>
  <si>
    <t>RAILROAD AVE</t>
  </si>
  <si>
    <t>MORAGA WAY</t>
  </si>
  <si>
    <t>300</t>
  </si>
  <si>
    <t>ALAMO PLZ</t>
  </si>
  <si>
    <t>1251</t>
  </si>
  <si>
    <t>71</t>
  </si>
  <si>
    <t>ORINDA WAY</t>
  </si>
  <si>
    <t>PALOS VERDES MALL</t>
  </si>
  <si>
    <t>S MAIN ST</t>
  </si>
  <si>
    <t>94598-1531</t>
  </si>
  <si>
    <t>94597-2503</t>
  </si>
  <si>
    <t>N BROADWAY</t>
  </si>
  <si>
    <t>CAMINO TASSAJARA</t>
  </si>
  <si>
    <t>94549-3814</t>
  </si>
  <si>
    <t>OAK GROVE RD</t>
  </si>
  <si>
    <t>94598-2509</t>
  </si>
  <si>
    <t>94506-4680</t>
  </si>
  <si>
    <t>S CALIFORNIA BLVD</t>
  </si>
  <si>
    <t>CANYON RD</t>
  </si>
  <si>
    <t>94595-2203</t>
  </si>
  <si>
    <t xml:space="preserve">  73874</t>
  </si>
  <si>
    <t>3521</t>
  </si>
  <si>
    <t>COUNTRY CLUB PL</t>
  </si>
  <si>
    <t>94506-5879</t>
  </si>
  <si>
    <t>1098</t>
  </si>
  <si>
    <t>94506-5872</t>
  </si>
  <si>
    <t xml:space="preserve"> 386144</t>
  </si>
  <si>
    <t>EAGLE NEST PL</t>
  </si>
  <si>
    <t>925-691-1105</t>
  </si>
  <si>
    <t>00006</t>
  </si>
  <si>
    <t>CASTLE ROCK RD</t>
  </si>
  <si>
    <t>1281</t>
  </si>
  <si>
    <t>94596-3820</t>
  </si>
  <si>
    <t>94563</t>
  </si>
  <si>
    <t>94596-3708</t>
  </si>
  <si>
    <t>980</t>
  </si>
  <si>
    <t>94598-5116</t>
  </si>
  <si>
    <t xml:space="preserve">  72942</t>
  </si>
  <si>
    <t>2020</t>
  </si>
  <si>
    <t>94596-3750</t>
  </si>
  <si>
    <t>925-313-7163</t>
  </si>
  <si>
    <t>428</t>
  </si>
  <si>
    <t>94526-3822</t>
  </si>
  <si>
    <t>866-322-4547</t>
  </si>
  <si>
    <t>94596-5116</t>
  </si>
  <si>
    <t>1259</t>
  </si>
  <si>
    <t xml:space="preserve">  67249</t>
  </si>
  <si>
    <t>ARBOLADO &amp; SUTTON DR</t>
  </si>
  <si>
    <t>511</t>
  </si>
  <si>
    <t>00007</t>
  </si>
  <si>
    <t>94595-1107</t>
  </si>
  <si>
    <t>336</t>
  </si>
  <si>
    <t>94595-2201</t>
  </si>
  <si>
    <t>DIABLO LODGE BKD024738 4YD REC</t>
  </si>
  <si>
    <t>2201</t>
  </si>
  <si>
    <t>3849</t>
  </si>
  <si>
    <t>1345</t>
  </si>
  <si>
    <t>S BROADWAY</t>
  </si>
  <si>
    <t>936</t>
  </si>
  <si>
    <t>888-623-5323</t>
  </si>
  <si>
    <t xml:space="preserve"> 170951</t>
  </si>
  <si>
    <t>70</t>
  </si>
  <si>
    <t>HIGHLAND RD</t>
  </si>
  <si>
    <t xml:space="preserve"> 100172</t>
  </si>
  <si>
    <t>925-935-6792</t>
  </si>
  <si>
    <t xml:space="preserve"> 406363</t>
  </si>
  <si>
    <t>3771</t>
  </si>
  <si>
    <t>SUNDALE RD</t>
  </si>
  <si>
    <t>94549-3544</t>
  </si>
  <si>
    <t>925-878-8381</t>
  </si>
  <si>
    <t>3523</t>
  </si>
  <si>
    <t xml:space="preserve"> 121055</t>
  </si>
  <si>
    <t>5500</t>
  </si>
  <si>
    <t>925-743-8657</t>
  </si>
  <si>
    <t xml:space="preserve"> 114223</t>
  </si>
  <si>
    <t>94597-2231</t>
  </si>
  <si>
    <t xml:space="preserve">  65434</t>
  </si>
  <si>
    <t>3619</t>
  </si>
  <si>
    <t>94549-4268</t>
  </si>
  <si>
    <t>710</t>
  </si>
  <si>
    <t>CAMINO SOBRANTE</t>
  </si>
  <si>
    <t>94556-1948</t>
  </si>
  <si>
    <t xml:space="preserve">  91468</t>
  </si>
  <si>
    <t>2270</t>
  </si>
  <si>
    <t>94596-4509</t>
  </si>
  <si>
    <t>27</t>
  </si>
  <si>
    <t>94563-2538</t>
  </si>
  <si>
    <t xml:space="preserve"> 406306</t>
  </si>
  <si>
    <t>94549-4352</t>
  </si>
  <si>
    <t xml:space="preserve"> 109939</t>
  </si>
  <si>
    <t>94597-2278</t>
  </si>
  <si>
    <t>94596-5125</t>
  </si>
  <si>
    <t>1232</t>
  </si>
  <si>
    <t>999-999-9999</t>
  </si>
  <si>
    <t xml:space="preserve">  73254</t>
  </si>
  <si>
    <t>2070</t>
  </si>
  <si>
    <t xml:space="preserve"> 369082</t>
  </si>
  <si>
    <t>170</t>
  </si>
  <si>
    <t>94596-4851</t>
  </si>
  <si>
    <t>3616</t>
  </si>
  <si>
    <t xml:space="preserve">  94490</t>
  </si>
  <si>
    <t>510-254-0199</t>
  </si>
  <si>
    <t xml:space="preserve">   9587</t>
  </si>
  <si>
    <t>2037</t>
  </si>
  <si>
    <t>94595-1621</t>
  </si>
  <si>
    <t>510-384-7700</t>
  </si>
  <si>
    <t xml:space="preserve">  66381</t>
  </si>
  <si>
    <t>94507-1529</t>
  </si>
  <si>
    <t>925-820-8022</t>
  </si>
  <si>
    <t xml:space="preserve">  97162</t>
  </si>
  <si>
    <t>94556-1912</t>
  </si>
  <si>
    <t xml:space="preserve">  95729</t>
  </si>
  <si>
    <t>3496</t>
  </si>
  <si>
    <t>925-736-0298</t>
  </si>
  <si>
    <t xml:space="preserve"> 139235</t>
  </si>
  <si>
    <t>SAFEWAY STORE #3026</t>
  </si>
  <si>
    <t>94598-3534</t>
  </si>
  <si>
    <t>818-767-1203</t>
  </si>
  <si>
    <t xml:space="preserve">  89995</t>
  </si>
  <si>
    <t>510-939-7213</t>
  </si>
  <si>
    <t xml:space="preserve">  97188</t>
  </si>
  <si>
    <t>3540</t>
  </si>
  <si>
    <t xml:space="preserve">  94920</t>
  </si>
  <si>
    <t>94596-5208</t>
  </si>
  <si>
    <t>925-935-9205</t>
  </si>
  <si>
    <t xml:space="preserve">  97170</t>
  </si>
  <si>
    <t>94563-2307</t>
  </si>
  <si>
    <t>925-254-8792</t>
  </si>
  <si>
    <t xml:space="preserve">  94896</t>
  </si>
  <si>
    <t>925-937-8537</t>
  </si>
  <si>
    <t>HAMLIN RD</t>
  </si>
  <si>
    <t xml:space="preserve"> 133543</t>
  </si>
  <si>
    <t>1871</t>
  </si>
  <si>
    <t>94596-4106</t>
  </si>
  <si>
    <t>925-376-2590</t>
  </si>
  <si>
    <t xml:space="preserve">  78659</t>
  </si>
  <si>
    <t>2170</t>
  </si>
  <si>
    <t xml:space="preserve"> 138928</t>
  </si>
  <si>
    <t>WALNUT CREEK*LARKEY PARK POOL</t>
  </si>
  <si>
    <t>2751</t>
  </si>
  <si>
    <t>925-765-6117</t>
  </si>
  <si>
    <t>1183</t>
  </si>
  <si>
    <t>94595-1161</t>
  </si>
  <si>
    <t>Diversion Rate</t>
  </si>
  <si>
    <t>% Transferred West County</t>
  </si>
  <si>
    <t>Tons sent to EBMUD</t>
  </si>
  <si>
    <t>Total Count</t>
  </si>
  <si>
    <t xml:space="preserve"> 142014</t>
  </si>
  <si>
    <t>ACALANES COURT - 17 UNITS</t>
  </si>
  <si>
    <t>AL WONG (4 UNITS)</t>
  </si>
  <si>
    <t>ALDO &amp; LEIGH ESTRADA (6 UNITS)</t>
  </si>
  <si>
    <t>ALICE HOFF (2 UNITS)</t>
  </si>
  <si>
    <t>ARBOLEDA - 48 UNITS</t>
  </si>
  <si>
    <t>94597-2651</t>
  </si>
  <si>
    <t>ASCOT HOMEOWNERS-20 UNITS</t>
  </si>
  <si>
    <t>ASHFORD COURT HOA-20 UNITS</t>
  </si>
  <si>
    <t xml:space="preserve"> 142475</t>
  </si>
  <si>
    <t>925-256-8000</t>
  </si>
  <si>
    <t>BELLE TERRE SR HOUSING-45UNITS</t>
  </si>
  <si>
    <t>BIRCHWOOD APTS - 25 UNITS</t>
  </si>
  <si>
    <t>BLOOM/ROTHSCHILD PROP MGMT/*5*</t>
  </si>
  <si>
    <t>BONANZA OAKS - 24 UNITS</t>
  </si>
  <si>
    <t>BRADFORD APARTMENTS - 3 UNITS</t>
  </si>
  <si>
    <t>BRIAN &amp; DEANNA MOORE-7 UNITS</t>
  </si>
  <si>
    <t>BROADWAY PLAZA APTS (22 UNITS)</t>
  </si>
  <si>
    <t>CALIFORNIA GARDENS HOA-56UNITS</t>
  </si>
  <si>
    <t>CARMEL HOUSE - 107 UNITS</t>
  </si>
  <si>
    <t>CASA SIERRA APTS - 26 UNITS</t>
  </si>
  <si>
    <t>CASA WALNUT PROPERTIES-6 UNITS</t>
  </si>
  <si>
    <t>CASITAS DE MORAGA - 107 UNITS</t>
  </si>
  <si>
    <t>CHALAK APTS - 6 UNITS</t>
  </si>
  <si>
    <t>CITY OAKS - 78 UNITS</t>
  </si>
  <si>
    <t>CLOVIS SHEM (6 UNITS)</t>
  </si>
  <si>
    <t>COGGINS SQUARE APTS- 87 UNITS</t>
  </si>
  <si>
    <t>CORTESSIS APARTMENTS-6 UNITS</t>
  </si>
  <si>
    <t>W CREEK CT</t>
  </si>
  <si>
    <t>DEANNA MOORE (APTS) 8 UNITS</t>
  </si>
  <si>
    <t>DEWING PLACE CONDO'S-4 UNITS</t>
  </si>
  <si>
    <t>DIABLO PINES LP-16 UNITS</t>
  </si>
  <si>
    <t>DIABLO PINES SIX LLC-16 UNITS</t>
  </si>
  <si>
    <t>DIABLO POINT APTS (49 UNITS)</t>
  </si>
  <si>
    <t>DIABLO POINTE APTS - 99 UNITS</t>
  </si>
  <si>
    <t>DIABLO VIEW APTS - 13 UNITS</t>
  </si>
  <si>
    <t>DSKK WC PROPERTY LLC-10 UNITS</t>
  </si>
  <si>
    <t>EASTSHORE PROPERTIES-10 UNITS</t>
  </si>
  <si>
    <t>EASTWOOD APTS-WC - 17 UNITS</t>
  </si>
  <si>
    <t>ELK CT RHEEM H O - 3 UNITS</t>
  </si>
  <si>
    <t>FIVEY INVESTMENTS LLC-3 UNITS</t>
  </si>
  <si>
    <t>FLORA APTS - 98 UNITS</t>
  </si>
  <si>
    <t>G T ASWAD (4 UNITS)</t>
  </si>
  <si>
    <t>GLEN ZAMANIAN - 3 UNITS</t>
  </si>
  <si>
    <t>GONSALVES APTS - 9 UNITS</t>
  </si>
  <si>
    <t>GPS PROPERTY INVSTMT I,LLC*20*</t>
  </si>
  <si>
    <t>HWANG APTS - 8 UNITS</t>
  </si>
  <si>
    <t>IRONHORSE PL HOA - 30 UNITS</t>
  </si>
  <si>
    <t>J W SILEIRA APTS - 18 UNITS</t>
  </si>
  <si>
    <t>JAWAD JABER APTS - 20 UNITS</t>
  </si>
  <si>
    <t>JEFF WEIL - 4 UNITS</t>
  </si>
  <si>
    <t>K J C INVESTMENT LLC - 5 UNITS</t>
  </si>
  <si>
    <t>KEITHA DEMARA APTS - 4 UNITS</t>
  </si>
  <si>
    <t>KINGSTON PLACE APTS- 112 UNITS</t>
  </si>
  <si>
    <t>LAFAYETTE HIGHLANDS-150 UNITS</t>
  </si>
  <si>
    <t>LAFAYETTE MANOR APTS-14 UNITS</t>
  </si>
  <si>
    <t>LAFAYETTE MTN VIEW HOA-9 UNITS</t>
  </si>
  <si>
    <t>LAFAYETTE OAKS ASSOC.LP *32*</t>
  </si>
  <si>
    <t>LAFAYETTE VISTAS LP-40 UNITS</t>
  </si>
  <si>
    <t>LAY APTS-WC - 4 UNITS</t>
  </si>
  <si>
    <t>LE BOULEVARD CONDO'S -37 UNITS</t>
  </si>
  <si>
    <t>LEE APTS DAVID - 3 UNITS</t>
  </si>
  <si>
    <t xml:space="preserve"> 140253</t>
  </si>
  <si>
    <t>LEGACY HILL TER - 10 UNITS</t>
  </si>
  <si>
    <t>LEGACY OAK TERRACE LP-8 UNITS</t>
  </si>
  <si>
    <t>LEGACY WALNUT TERRACE-12 UNITS</t>
  </si>
  <si>
    <t>LINCOLN APARTMENTS - 3 UNITS</t>
  </si>
  <si>
    <t>LOGOS PROPERTY INV LLC-30UNITS</t>
  </si>
  <si>
    <t>LUKE POWELL (4 UNITS)</t>
  </si>
  <si>
    <t>LYN VEST PROPERTY LLC-18 UNITS</t>
  </si>
  <si>
    <t>M2 VENTURES, LLC - 9 UNITS</t>
  </si>
  <si>
    <t>M4 VENTURES LLC- 4 UNITS</t>
  </si>
  <si>
    <t>MAX PAKKHOO (4 UNITS)</t>
  </si>
  <si>
    <t>MERCER OWNERS CONDO ASSOC*183*</t>
  </si>
  <si>
    <t>MONTECITO APTS HOA (120 UNITS)</t>
  </si>
  <si>
    <t>MONTEGO PLACE (33 UNITS)</t>
  </si>
  <si>
    <t>MORGAN APTS (4 UNITS)</t>
  </si>
  <si>
    <t>NORTHCREEK HOMEOWNER-17 UNITS</t>
  </si>
  <si>
    <t xml:space="preserve"> 140360</t>
  </si>
  <si>
    <t>OAK ROAD STATION CONDOS-151UNT</t>
  </si>
  <si>
    <t>OAK ROAD VILLAS HOA 1-81 UNITS</t>
  </si>
  <si>
    <t>OAK TREAT CT H.O.A - 16 UNITS</t>
  </si>
  <si>
    <t>OAKCREEK HOMEOWNERS-7 UNITS</t>
  </si>
  <si>
    <t>PARK LAKE CIRCLE - 184 UNITS</t>
  </si>
  <si>
    <t>PARK REGENCY LLC-892 UNITS</t>
  </si>
  <si>
    <t>PAUL BALDACCI - 4 UNITS</t>
  </si>
  <si>
    <t xml:space="preserve"> 141931</t>
  </si>
  <si>
    <t>PERCHAK PROPERTIES - 10 UNITS</t>
  </si>
  <si>
    <t>PETER SAPUTO (APTS) 4 UNITS</t>
  </si>
  <si>
    <t>PIMLICO TOWNHOUSES - 8 UNITS</t>
  </si>
  <si>
    <t>PREMIUM PROPERTIES - 5 UNITS</t>
  </si>
  <si>
    <t>PREMIUM PROPERTIES-4 UNITS</t>
  </si>
  <si>
    <t>REGENT ON THE PARK (50 UNITS)</t>
  </si>
  <si>
    <t>RHEEM GARDENS HOA-38 UNITS</t>
  </si>
  <si>
    <t>ROBERT MEINBRESS APTS-8 UNITS</t>
  </si>
  <si>
    <t>ROSE BRUDIGAM - 9 UNITS</t>
  </si>
  <si>
    <t>RUBICON HOMEOWNERS ASSOC *7*</t>
  </si>
  <si>
    <t>SAMIR IBRAHIM (5 UNITS)</t>
  </si>
  <si>
    <t>SCHONACH APTS - 7 UNITS</t>
  </si>
  <si>
    <t>SEIKI APTS - 6 UNITS</t>
  </si>
  <si>
    <t>SHUTTERS APARTMENTS - 38 UNITS</t>
  </si>
  <si>
    <t>SNARR &amp; KOBUSHI APTS-6 UNITS</t>
  </si>
  <si>
    <t>SOO HOO APTS - 4 UNITS</t>
  </si>
  <si>
    <t>STANLY STANOVICH - 5 UNITS</t>
  </si>
  <si>
    <t>STATION WEST HOA-210 UNITS</t>
  </si>
  <si>
    <t>94596-4567</t>
  </si>
  <si>
    <t>THE RETREAT APTS - 51 UNITS</t>
  </si>
  <si>
    <t>THE RETREAT APTS - 61 UNITS)</t>
  </si>
  <si>
    <t>THE RETREAT APTS - 63 UNITS</t>
  </si>
  <si>
    <t>THE RETREAT APTS - 66 UNITS</t>
  </si>
  <si>
    <t>TIFFANY PLAZA APTS-31 UNITS</t>
  </si>
  <si>
    <t>TOM LEGAULT (4 UNITS)</t>
  </si>
  <si>
    <t>TOWN CENTER APTS - 37 UNITS</t>
  </si>
  <si>
    <t>TOWN CENTER APTS - 38 UNITS</t>
  </si>
  <si>
    <t>TOWNHOUSES CONDO ASSOC-30UNITS</t>
  </si>
  <si>
    <t>VERSAILLES APTS - 48 UNITS</t>
  </si>
  <si>
    <t>VILLA MORAGA - 50 UNITS</t>
  </si>
  <si>
    <t>WAGLEY APTS - 4 UNITS</t>
  </si>
  <si>
    <t>WESTWOOD APTS - 20 UNITS</t>
  </si>
  <si>
    <t>WHITEHOUSE APTS - 24 UNITS</t>
  </si>
  <si>
    <t>WILMAR CONDOS OF W.C. HOA *24*</t>
  </si>
  <si>
    <t>WOODBRIDGE APTS - 23 UNITS</t>
  </si>
  <si>
    <t>YGNACIO 1020 APTS-WC 12 UNITS</t>
  </si>
  <si>
    <t>YGNACIO GARDEN HOA - 100 UNITS</t>
  </si>
  <si>
    <t>YOANA TASEVA - 2 UNITS</t>
  </si>
  <si>
    <t>YONATAN PINKAS APTS - 5 UNITS</t>
  </si>
  <si>
    <t>PATRICIA TAM - 3 UNITS</t>
  </si>
  <si>
    <t>KRISTINE RASMUSEN - 4 UNITS</t>
  </si>
  <si>
    <t>OUZIEL (4PLEX)</t>
  </si>
  <si>
    <t>MSW yds/Wk</t>
  </si>
  <si>
    <t>PARKVIEW PROPERTIES-WC</t>
  </si>
  <si>
    <t>ALAMO BRIDGE HOMEOWNERS-87UNIT</t>
  </si>
  <si>
    <t>APPLE TREE LANE APTS-22 UNITS</t>
  </si>
  <si>
    <t>CASA MARIA APARTMENTS-13 UNITS</t>
  </si>
  <si>
    <t>ALAMO VILLAGE-30 UNITS</t>
  </si>
  <si>
    <t>LOS ALAMOS APARTMENTS-6 UNITS</t>
  </si>
  <si>
    <t>HALE WAI HOA - ALAMO-12 UNITS</t>
  </si>
  <si>
    <t>LIONEL BONIFAS - 4 UNITS</t>
  </si>
  <si>
    <t>MEADOW WOOD @ALAMO CREEK *125*</t>
  </si>
  <si>
    <t>REGENCY APARTMENTS - 12 UNITS</t>
  </si>
  <si>
    <t xml:space="preserve"> 142911</t>
  </si>
  <si>
    <t>VAN GUARD APTS - 45 UNITS</t>
  </si>
  <si>
    <t>925-376-7604</t>
  </si>
  <si>
    <t>LOGOS PROPTY INV W LOC*18UNITS</t>
  </si>
  <si>
    <t>94596-4000</t>
  </si>
  <si>
    <t>VILLA VASCONCELLOS (70 UNITS)</t>
  </si>
  <si>
    <t>925-682-6012</t>
  </si>
  <si>
    <t>94596-3733</t>
  </si>
  <si>
    <t xml:space="preserve"> 100032</t>
  </si>
  <si>
    <t>MOD- NEW EVENT CENTER/ 4YRD</t>
  </si>
  <si>
    <t xml:space="preserve"> 145354</t>
  </si>
  <si>
    <t>925-943-7977</t>
  </si>
  <si>
    <t>OUTBOUND/PROCESSED</t>
  </si>
  <si>
    <t>ADC</t>
  </si>
  <si>
    <t>Metals</t>
  </si>
  <si>
    <t>Sent to Forward Landfill for Composting</t>
  </si>
  <si>
    <t>Sent to Newby Island for Composting</t>
  </si>
  <si>
    <t>Total Tons sent for Composting</t>
  </si>
  <si>
    <t>% Transferred Forward</t>
  </si>
  <si>
    <t>% Transferred Newby Island</t>
  </si>
  <si>
    <t>Total % Transferred</t>
  </si>
  <si>
    <t xml:space="preserve"> 147740</t>
  </si>
  <si>
    <t>925-212-7254</t>
  </si>
  <si>
    <t>CALIFORNIA PALMS APT 20 UNITS</t>
  </si>
  <si>
    <t>DEBBIE GAGE APTS - 20 UNITS</t>
  </si>
  <si>
    <t xml:space="preserve"> 148414</t>
  </si>
  <si>
    <t>DIABLO PINES SEVEN LP</t>
  </si>
  <si>
    <t>925-300-1099</t>
  </si>
  <si>
    <t xml:space="preserve"> 148342</t>
  </si>
  <si>
    <t xml:space="preserve"> 147559</t>
  </si>
  <si>
    <t xml:space="preserve"> 146601</t>
  </si>
  <si>
    <t>JAMES GEROLD - 8 UNITS</t>
  </si>
  <si>
    <t>94556-1595</t>
  </si>
  <si>
    <t>MORAGA CREEKSIDE LLC 20 UNITS</t>
  </si>
  <si>
    <t>POPLARS HOMEOWNERS  19 UNITS</t>
  </si>
  <si>
    <t>RHEEM TERRACE HOA 36 UNITS</t>
  </si>
  <si>
    <t>#1973</t>
  </si>
  <si>
    <t>#3686,3688,3690</t>
  </si>
  <si>
    <t>94596-2000</t>
  </si>
  <si>
    <t>2844</t>
  </si>
  <si>
    <t>DEL VALLE CLUB HOUSE</t>
  </si>
  <si>
    <t>CCTS Issues:</t>
  </si>
  <si>
    <t>EBMUD Issues:</t>
  </si>
  <si>
    <t>Food waste load dumped in compost due to permit restriction on time of day(CCTRS permit #07-AA-0027, Condition Y)</t>
  </si>
  <si>
    <t>Grinder down for repairs, material relocated to Area A (Compost)</t>
  </si>
  <si>
    <t># of Service Addresses</t>
  </si>
  <si>
    <t>Residential Recycling</t>
  </si>
  <si>
    <t>Total Tons Collected</t>
  </si>
  <si>
    <t xml:space="preserve">Recycing % </t>
  </si>
  <si>
    <t>Multifamily Recycling</t>
  </si>
  <si>
    <t>Commercial Recycling</t>
  </si>
  <si>
    <t>Combined</t>
  </si>
  <si>
    <t>ALEXANDER VIDAL  4 UNITS</t>
  </si>
  <si>
    <t>ALVARADO HOA 34 UNITS</t>
  </si>
  <si>
    <t>ASCOT CREST HOA 10 UNITS</t>
  </si>
  <si>
    <t>ASCOT DR HOA  20 UNITS</t>
  </si>
  <si>
    <t>BARCELONA RESIDENTS ASSOC *7*</t>
  </si>
  <si>
    <t>BATEMAN APTS 10 UNITS</t>
  </si>
  <si>
    <t xml:space="preserve"> 152968</t>
  </si>
  <si>
    <t>925-280-1288</t>
  </si>
  <si>
    <t>CEDARS HOMEOWNERS 31 UNITS</t>
  </si>
  <si>
    <t>925-818-4881</t>
  </si>
  <si>
    <t xml:space="preserve"> 149970</t>
  </si>
  <si>
    <t>ESSEX MNGMT CORP. (49 UNITS)</t>
  </si>
  <si>
    <t>GRANADA RESIDENTS ASSN-5 UNITS</t>
  </si>
  <si>
    <t xml:space="preserve"> 152056</t>
  </si>
  <si>
    <t>408-705-7933</t>
  </si>
  <si>
    <t>LAFAYETTE CREEK HOMEOWNERS*8*</t>
  </si>
  <si>
    <t>LOVELAND APARTMENTS 9 UNITS</t>
  </si>
  <si>
    <t>MCCARY APTS 6 UNITS</t>
  </si>
  <si>
    <t>MORAGA TERRACE HOA 16 UNITS</t>
  </si>
  <si>
    <t>ORINDA VILLA HOA 29 UNITS</t>
  </si>
  <si>
    <t>PONDEROSA APTS 27 UNITS</t>
  </si>
  <si>
    <t>SKYLINE BLUFF HOA - 46 UNITS</t>
  </si>
  <si>
    <t>TICE OAKS APTS (91-UNITS)</t>
  </si>
  <si>
    <t>TICE VALLEY GARDENS HOA *12*</t>
  </si>
  <si>
    <t>V P M PROPERTIES-5 UNITS</t>
  </si>
  <si>
    <t>VALLEY VIEW HOA  13 UNITS</t>
  </si>
  <si>
    <t>WU,HON MING  5 UNITS</t>
  </si>
  <si>
    <t>335</t>
  </si>
  <si>
    <t>94596-7489</t>
  </si>
  <si>
    <t xml:space="preserve"> 153873</t>
  </si>
  <si>
    <t>925-979-9927</t>
  </si>
  <si>
    <t>Notes</t>
  </si>
  <si>
    <t>925-818-7667</t>
  </si>
  <si>
    <t>GEORGE GAGE PROP- 24 UNITS</t>
  </si>
  <si>
    <t>VISTA ASCOT HOA CONDOS *22*</t>
  </si>
  <si>
    <t>CARMEL TOWERS CONDO 34-UNITS</t>
  </si>
  <si>
    <t>HEMASH PROPERTIES LLC 4 UNITS</t>
  </si>
  <si>
    <t>ROB NAZARI *12 UNITS*</t>
  </si>
  <si>
    <t>THE ARBORS APTS-76 UNITS</t>
  </si>
  <si>
    <t xml:space="preserve"> 155872</t>
  </si>
  <si>
    <t>WALNUT CREEK COURTHOUSE</t>
  </si>
  <si>
    <t>94549-4241</t>
  </si>
  <si>
    <t>408-736-7918</t>
  </si>
  <si>
    <t>WOODBURY LAFAYETTE HOA *20*</t>
  </si>
  <si>
    <t>CVII IVY HILL LP  116 UNITS</t>
  </si>
  <si>
    <t xml:space="preserve"> 155420</t>
  </si>
  <si>
    <t>LYRIC - 141 UNITS</t>
  </si>
  <si>
    <t>GOLDEN RAIN RD ENT 6</t>
  </si>
  <si>
    <t>OAKMONT DR ENT 1</t>
  </si>
  <si>
    <t>MORAGA MANOR CONDO - 19 UNITS</t>
  </si>
  <si>
    <t>RUBICON OF DANVILLE *44 UNITS*</t>
  </si>
  <si>
    <t>THE WALNUT PLACE 24 UNITS</t>
  </si>
  <si>
    <t>PINE KNOLL DR ENT 9</t>
  </si>
  <si>
    <t>SKYCREST DR ENT 12A &amp; 12B</t>
  </si>
  <si>
    <t>SKYCREST DR ENT 13</t>
  </si>
  <si>
    <t>#1</t>
  </si>
  <si>
    <t>94563-2557</t>
  </si>
  <si>
    <t>11</t>
  </si>
  <si>
    <t xml:space="preserve"> 115021</t>
  </si>
  <si>
    <t>1860</t>
  </si>
  <si>
    <t>TICE CREEK DR</t>
  </si>
  <si>
    <t>94595-2454</t>
  </si>
  <si>
    <t xml:space="preserve">  87957</t>
  </si>
  <si>
    <t>WALNUT CREEK TRANSMISSION</t>
  </si>
  <si>
    <t>2040</t>
  </si>
  <si>
    <t>94596-3795</t>
  </si>
  <si>
    <t>925-945-0510</t>
  </si>
  <si>
    <t xml:space="preserve">  78139</t>
  </si>
  <si>
    <t>00068</t>
  </si>
  <si>
    <t>TOOTSIES</t>
  </si>
  <si>
    <t>175</t>
  </si>
  <si>
    <t>E PROSPECT AVE</t>
  </si>
  <si>
    <t>#100</t>
  </si>
  <si>
    <t>94526-3867</t>
  </si>
  <si>
    <t>925-314-3450</t>
  </si>
  <si>
    <t>240</t>
  </si>
  <si>
    <t>94598-4891</t>
  </si>
  <si>
    <t xml:space="preserve"> 102592</t>
  </si>
  <si>
    <t>1931 SAN MIGUEL PARTNERS LLC</t>
  </si>
  <si>
    <t>94596-5357</t>
  </si>
  <si>
    <t>925-932-6868</t>
  </si>
  <si>
    <t>7000</t>
  </si>
  <si>
    <t>SUNNE LN</t>
  </si>
  <si>
    <t>94597-3613</t>
  </si>
  <si>
    <t xml:space="preserve">  28107</t>
  </si>
  <si>
    <t>ALI ALJANIAN, DDS</t>
  </si>
  <si>
    <t>CIVIC DR</t>
  </si>
  <si>
    <t>94596-8241</t>
  </si>
  <si>
    <t>925-934-7888</t>
  </si>
  <si>
    <t>94597-4541</t>
  </si>
  <si>
    <t xml:space="preserve">  85977</t>
  </si>
  <si>
    <t>GERMAN AUTO CLINIC</t>
  </si>
  <si>
    <t>94596-3702</t>
  </si>
  <si>
    <t>925-944-0240</t>
  </si>
  <si>
    <t xml:space="preserve"> 120269</t>
  </si>
  <si>
    <t>PARADA KITCHEN</t>
  </si>
  <si>
    <t>7001</t>
  </si>
  <si>
    <t>94597-3622</t>
  </si>
  <si>
    <t>925-448-8118</t>
  </si>
  <si>
    <t xml:space="preserve"> 123612</t>
  </si>
  <si>
    <t>PACIFIC COAST PROPERTIES</t>
  </si>
  <si>
    <t>700</t>
  </si>
  <si>
    <t>#120</t>
  </si>
  <si>
    <t>94596-3849</t>
  </si>
  <si>
    <t>925-938-3700</t>
  </si>
  <si>
    <t xml:space="preserve"> 108524</t>
  </si>
  <si>
    <t>SILVIO UNO LLC</t>
  </si>
  <si>
    <t>1211</t>
  </si>
  <si>
    <t>94596-5238</t>
  </si>
  <si>
    <t xml:space="preserve">  85589</t>
  </si>
  <si>
    <t>OAKHILL WEST ASSN</t>
  </si>
  <si>
    <t>3746</t>
  </si>
  <si>
    <t>94549-3680</t>
  </si>
  <si>
    <t>1501</t>
  </si>
  <si>
    <t xml:space="preserve">  73429</t>
  </si>
  <si>
    <t>CONTRA COSTA CENTRE</t>
  </si>
  <si>
    <t>3116</t>
  </si>
  <si>
    <t>94597-2010</t>
  </si>
  <si>
    <t>925-945-6266</t>
  </si>
  <si>
    <t xml:space="preserve"> 138733</t>
  </si>
  <si>
    <t>MORAGA PROFESSIONAL CENTER OA</t>
  </si>
  <si>
    <t>94556-2254</t>
  </si>
  <si>
    <t xml:space="preserve"> 207225</t>
  </si>
  <si>
    <t>RIVENDELL BICYCLE WORKS</t>
  </si>
  <si>
    <t xml:space="preserve">  71704</t>
  </si>
  <si>
    <t>SAN RAMON VALLEY BLVD</t>
  </si>
  <si>
    <t>#2</t>
  </si>
  <si>
    <t>94526-4025</t>
  </si>
  <si>
    <t xml:space="preserve">  74484</t>
  </si>
  <si>
    <t>WSA VILLAGE GREEN, LLC</t>
  </si>
  <si>
    <t>270</t>
  </si>
  <si>
    <t>94549-4379</t>
  </si>
  <si>
    <t>925-310-4135</t>
  </si>
  <si>
    <t>HARTZ WAY</t>
  </si>
  <si>
    <t>94526-3805</t>
  </si>
  <si>
    <t xml:space="preserve"> 405910</t>
  </si>
  <si>
    <t>94526-4259</t>
  </si>
  <si>
    <t xml:space="preserve"> 127348</t>
  </si>
  <si>
    <t>RJK INVESTMENTS</t>
  </si>
  <si>
    <t>3200</t>
  </si>
  <si>
    <t>94507-1988</t>
  </si>
  <si>
    <t xml:space="preserve"> 137735</t>
  </si>
  <si>
    <t>ECOVIVE LLC.</t>
  </si>
  <si>
    <t>3800</t>
  </si>
  <si>
    <t>925-743-9500</t>
  </si>
  <si>
    <t xml:space="preserve">  60074</t>
  </si>
  <si>
    <t>DANVILLE BLVD PROP</t>
  </si>
  <si>
    <t>1499</t>
  </si>
  <si>
    <t>94507-1903</t>
  </si>
  <si>
    <t>925-838-0696</t>
  </si>
  <si>
    <t xml:space="preserve">  75812</t>
  </si>
  <si>
    <t>JOHN MUIR MEDICAL PARK</t>
  </si>
  <si>
    <t>#202</t>
  </si>
  <si>
    <t>94598-3045</t>
  </si>
  <si>
    <t>925-933-5444</t>
  </si>
  <si>
    <t xml:space="preserve">  84400</t>
  </si>
  <si>
    <t>W P DAVIDSON COMPANY</t>
  </si>
  <si>
    <t>94596-4852</t>
  </si>
  <si>
    <t xml:space="preserve"> 117817</t>
  </si>
  <si>
    <t>94597-7968</t>
  </si>
  <si>
    <t>925-322-8997</t>
  </si>
  <si>
    <t xml:space="preserve">  75994</t>
  </si>
  <si>
    <t>MUIR MEDICAL PARK II</t>
  </si>
  <si>
    <t>#213</t>
  </si>
  <si>
    <t>925-283-3721</t>
  </si>
  <si>
    <t>1375</t>
  </si>
  <si>
    <t>94596-4591</t>
  </si>
  <si>
    <t xml:space="preserve"> 359323</t>
  </si>
  <si>
    <t>WALNUT CREEK CENTER - CROSS</t>
  </si>
  <si>
    <t>PRINGLE AVE</t>
  </si>
  <si>
    <t>#235</t>
  </si>
  <si>
    <t>94596-3583</t>
  </si>
  <si>
    <t>925-287-1938</t>
  </si>
  <si>
    <t xml:space="preserve"> 133229</t>
  </si>
  <si>
    <t>SMOG &amp; DASH</t>
  </si>
  <si>
    <t>925-279-1170</t>
  </si>
  <si>
    <t xml:space="preserve">  88310</t>
  </si>
  <si>
    <t>MORGAN BLDG PARTNERS</t>
  </si>
  <si>
    <t>1299</t>
  </si>
  <si>
    <t>#300</t>
  </si>
  <si>
    <t>94596-5292</t>
  </si>
  <si>
    <t xml:space="preserve">  92221</t>
  </si>
  <si>
    <t>PARK PLACE EXEC CENTER</t>
  </si>
  <si>
    <t>2960</t>
  </si>
  <si>
    <t>94597-3988</t>
  </si>
  <si>
    <t>925-932-7955</t>
  </si>
  <si>
    <t xml:space="preserve">  80408</t>
  </si>
  <si>
    <t>SRS-101 YGNACIO VLY PLAZA</t>
  </si>
  <si>
    <t>#303</t>
  </si>
  <si>
    <t>94596-4087</t>
  </si>
  <si>
    <t>925-932-7870</t>
  </si>
  <si>
    <t xml:space="preserve">  94714</t>
  </si>
  <si>
    <t>SRS BROADWAY ASSOCIATION</t>
  </si>
  <si>
    <t>1760</t>
  </si>
  <si>
    <t>94596-4123</t>
  </si>
  <si>
    <t xml:space="preserve">  72652</t>
  </si>
  <si>
    <t>1840</t>
  </si>
  <si>
    <t>94596-3842</t>
  </si>
  <si>
    <t xml:space="preserve">  88575</t>
  </si>
  <si>
    <t>PROFESSIONAL CENTER HLDG CORP</t>
  </si>
  <si>
    <t>94596-4029</t>
  </si>
  <si>
    <t xml:space="preserve"> 142418</t>
  </si>
  <si>
    <t>500</t>
  </si>
  <si>
    <t>94596-3840</t>
  </si>
  <si>
    <t xml:space="preserve"> 235572</t>
  </si>
  <si>
    <t>ALIGNMENT SERVICE</t>
  </si>
  <si>
    <t>CENTRAL AVE</t>
  </si>
  <si>
    <t>#3C</t>
  </si>
  <si>
    <t>94596-3700</t>
  </si>
  <si>
    <t>925-287-9800</t>
  </si>
  <si>
    <t xml:space="preserve"> 172502</t>
  </si>
  <si>
    <t>89</t>
  </si>
  <si>
    <t>#4</t>
  </si>
  <si>
    <t>94563-2319</t>
  </si>
  <si>
    <t xml:space="preserve">  87411</t>
  </si>
  <si>
    <t>GATEWAY CENTER</t>
  </si>
  <si>
    <t>1850</t>
  </si>
  <si>
    <t>94596-4428</t>
  </si>
  <si>
    <t>925-946-9593</t>
  </si>
  <si>
    <t xml:space="preserve"> 114977</t>
  </si>
  <si>
    <t>PLAZA WALNUT CREEK</t>
  </si>
  <si>
    <t>1333</t>
  </si>
  <si>
    <t>94596-4534</t>
  </si>
  <si>
    <t>925-946-1070</t>
  </si>
  <si>
    <t xml:space="preserve"> 253245</t>
  </si>
  <si>
    <t>GENESIS AUTO UPHOLSTRY #7</t>
  </si>
  <si>
    <t>#7</t>
  </si>
  <si>
    <t>925-935-3072</t>
  </si>
  <si>
    <t xml:space="preserve">  74880</t>
  </si>
  <si>
    <t>LAFAYETTE PROF CENTER</t>
  </si>
  <si>
    <t>895</t>
  </si>
  <si>
    <t>#8</t>
  </si>
  <si>
    <t>94549-5094</t>
  </si>
  <si>
    <t>925-324-2174</t>
  </si>
  <si>
    <t xml:space="preserve">  94474</t>
  </si>
  <si>
    <t>ORINDA COMMUNITY CHURCH</t>
  </si>
  <si>
    <t>10</t>
  </si>
  <si>
    <t>94563-2508</t>
  </si>
  <si>
    <t>510-619-6088</t>
  </si>
  <si>
    <t>94526-3806</t>
  </si>
  <si>
    <t>294</t>
  </si>
  <si>
    <t>94526-3818</t>
  </si>
  <si>
    <t xml:space="preserve"> 113359</t>
  </si>
  <si>
    <t>ZAZA LLC</t>
  </si>
  <si>
    <t>329</t>
  </si>
  <si>
    <t>94556-3109</t>
  </si>
  <si>
    <t>925-284-8888</t>
  </si>
  <si>
    <t xml:space="preserve"> 140224</t>
  </si>
  <si>
    <t>DH INVESTORS LLC</t>
  </si>
  <si>
    <t>401</t>
  </si>
  <si>
    <t>HARTZ AVE</t>
  </si>
  <si>
    <t xml:space="preserve"> 157797</t>
  </si>
  <si>
    <t>94596-8200</t>
  </si>
  <si>
    <t>925-819-2127</t>
  </si>
  <si>
    <t xml:space="preserve"> 166652</t>
  </si>
  <si>
    <t>JAMBA JUICE #93</t>
  </si>
  <si>
    <t>704</t>
  </si>
  <si>
    <t>94598-1506</t>
  </si>
  <si>
    <t>925-944-2900</t>
  </si>
  <si>
    <t>510-596-0184</t>
  </si>
  <si>
    <t>94549-7682</t>
  </si>
  <si>
    <t xml:space="preserve">  40557</t>
  </si>
  <si>
    <t>94549-3918</t>
  </si>
  <si>
    <t>925-360-0773</t>
  </si>
  <si>
    <t>94549-4716</t>
  </si>
  <si>
    <t>1147</t>
  </si>
  <si>
    <t>925-935-5071</t>
  </si>
  <si>
    <t>LESNICK LN</t>
  </si>
  <si>
    <t>94597-2777</t>
  </si>
  <si>
    <t xml:space="preserve">  88303</t>
  </si>
  <si>
    <t>GERMAN AUTO TEX</t>
  </si>
  <si>
    <t>1415</t>
  </si>
  <si>
    <t>PINE ST</t>
  </si>
  <si>
    <t>94596-7689</t>
  </si>
  <si>
    <t>925-946-1377</t>
  </si>
  <si>
    <t xml:space="preserve">  95596</t>
  </si>
  <si>
    <t>BIANCAS DELICATESSEN</t>
  </si>
  <si>
    <t>94556-2005</t>
  </si>
  <si>
    <t>925-376-4400</t>
  </si>
  <si>
    <t>1512</t>
  </si>
  <si>
    <t>94597-2269</t>
  </si>
  <si>
    <t>94597-2612</t>
  </si>
  <si>
    <t>94526-3067</t>
  </si>
  <si>
    <t xml:space="preserve">  88476</t>
  </si>
  <si>
    <t>2236</t>
  </si>
  <si>
    <t>310-458-9800</t>
  </si>
  <si>
    <t>2280</t>
  </si>
  <si>
    <t xml:space="preserve"> 401018</t>
  </si>
  <si>
    <t>2770</t>
  </si>
  <si>
    <t>94597-3977</t>
  </si>
  <si>
    <t xml:space="preserve">  73460</t>
  </si>
  <si>
    <t>TAHERIS</t>
  </si>
  <si>
    <t>2999</t>
  </si>
  <si>
    <t>94597-2066</t>
  </si>
  <si>
    <t xml:space="preserve">  70425</t>
  </si>
  <si>
    <t>M L  FOSTER</t>
  </si>
  <si>
    <t>94549-4011</t>
  </si>
  <si>
    <t xml:space="preserve">  15223</t>
  </si>
  <si>
    <t>YOGURT SHACK</t>
  </si>
  <si>
    <t>3518</t>
  </si>
  <si>
    <t>925-283-1127</t>
  </si>
  <si>
    <t xml:space="preserve">  70716</t>
  </si>
  <si>
    <t>FLORAL ARTS FLORIST INC</t>
  </si>
  <si>
    <t>3584</t>
  </si>
  <si>
    <t>94549-8394</t>
  </si>
  <si>
    <t>925-284-5765</t>
  </si>
  <si>
    <t xml:space="preserve">  85407</t>
  </si>
  <si>
    <t>DUNK-IT DONUT SHOP</t>
  </si>
  <si>
    <t>3629</t>
  </si>
  <si>
    <t>94549-3789</t>
  </si>
  <si>
    <t>925-283-9352</t>
  </si>
  <si>
    <t>9210135</t>
  </si>
  <si>
    <t xml:space="preserve">  96283</t>
  </si>
  <si>
    <t>LENNAR CORP</t>
  </si>
  <si>
    <t>8200</t>
  </si>
  <si>
    <t>PLEASANTON</t>
  </si>
  <si>
    <t>94588-9568</t>
  </si>
  <si>
    <t>925-550-0484</t>
  </si>
  <si>
    <t xml:space="preserve"> 154930</t>
  </si>
  <si>
    <t>LELAND PORTEOUS</t>
  </si>
  <si>
    <t>9500</t>
  </si>
  <si>
    <t>CROW CANYON RD</t>
  </si>
  <si>
    <t>94506-1188</t>
  </si>
  <si>
    <t xml:space="preserve"> 103839</t>
  </si>
  <si>
    <t>PRESTIGE AUTOHAUS</t>
  </si>
  <si>
    <t>#A1</t>
  </si>
  <si>
    <t>925-937-5400</t>
  </si>
  <si>
    <t xml:space="preserve"> 113160</t>
  </si>
  <si>
    <t>BARRY ROTMAN MD INC</t>
  </si>
  <si>
    <t>1535</t>
  </si>
  <si>
    <t>94598-1043</t>
  </si>
  <si>
    <t>925-296-9228</t>
  </si>
  <si>
    <t>169</t>
  </si>
  <si>
    <t xml:space="preserve"> 118986</t>
  </si>
  <si>
    <t>DANVILLE LIVERY &amp; MERCANTILE</t>
  </si>
  <si>
    <t>301</t>
  </si>
  <si>
    <t>94526-3949</t>
  </si>
  <si>
    <t>925-838-7070</t>
  </si>
  <si>
    <t>ROUND TABLE PIZZA</t>
  </si>
  <si>
    <t>361</t>
  </si>
  <si>
    <t>94556-1502</t>
  </si>
  <si>
    <t>510-223-8288</t>
  </si>
  <si>
    <t xml:space="preserve">  69765</t>
  </si>
  <si>
    <t>ST ISIDORES SCHOOL</t>
  </si>
  <si>
    <t>435</t>
  </si>
  <si>
    <t>94526-2522</t>
  </si>
  <si>
    <t xml:space="preserve">  74914</t>
  </si>
  <si>
    <t>JAK &amp; MAK LLC</t>
  </si>
  <si>
    <t>94549-4596</t>
  </si>
  <si>
    <t>925-284-9404</t>
  </si>
  <si>
    <t xml:space="preserve">  92010</t>
  </si>
  <si>
    <t>HI DEFINITION</t>
  </si>
  <si>
    <t>1179</t>
  </si>
  <si>
    <t>94595-1104</t>
  </si>
  <si>
    <t xml:space="preserve"> 152057</t>
  </si>
  <si>
    <t>DESIGNED TO SELL</t>
  </si>
  <si>
    <t>1277</t>
  </si>
  <si>
    <t>94595-1106</t>
  </si>
  <si>
    <t>925-381-6867</t>
  </si>
  <si>
    <t xml:space="preserve">  89403</t>
  </si>
  <si>
    <t>1291</t>
  </si>
  <si>
    <t>94596-4359</t>
  </si>
  <si>
    <t xml:space="preserve"> 131520</t>
  </si>
  <si>
    <t>EASTBAY AUTO SPA</t>
  </si>
  <si>
    <t>1353</t>
  </si>
  <si>
    <t>94596-7687</t>
  </si>
  <si>
    <t>925-300-3304</t>
  </si>
  <si>
    <t xml:space="preserve"> 111872</t>
  </si>
  <si>
    <t>MUCHO WRAPS</t>
  </si>
  <si>
    <t>94556-1959</t>
  </si>
  <si>
    <t>925-377-1203</t>
  </si>
  <si>
    <t>1389</t>
  </si>
  <si>
    <t>1403</t>
  </si>
  <si>
    <t>AUTOCENTER DR</t>
  </si>
  <si>
    <t>94597-2723</t>
  </si>
  <si>
    <t xml:space="preserve"> 312991</t>
  </si>
  <si>
    <t>ASIA PALACE</t>
  </si>
  <si>
    <t>1460</t>
  </si>
  <si>
    <t>94556-2003</t>
  </si>
  <si>
    <t xml:space="preserve"> 138685</t>
  </si>
  <si>
    <t>INDIGO YOGA &amp; PILATES</t>
  </si>
  <si>
    <t xml:space="preserve">  63397</t>
  </si>
  <si>
    <t>EUROPEAN WERKSTATT</t>
  </si>
  <si>
    <t>1520</t>
  </si>
  <si>
    <t>94597-2678</t>
  </si>
  <si>
    <t>925-942-0277</t>
  </si>
  <si>
    <t xml:space="preserve"> 155515</t>
  </si>
  <si>
    <t>MEE CHONG M D</t>
  </si>
  <si>
    <t>1828</t>
  </si>
  <si>
    <t>94596-4410</t>
  </si>
  <si>
    <t xml:space="preserve">  86942</t>
  </si>
  <si>
    <t>RIDGECREST OFFICES-EAST</t>
  </si>
  <si>
    <t>1844</t>
  </si>
  <si>
    <t>94596-4962</t>
  </si>
  <si>
    <t>925-648-4851</t>
  </si>
  <si>
    <t xml:space="preserve">  86678</t>
  </si>
  <si>
    <t>RIDGECREST OFFICES-WEST</t>
  </si>
  <si>
    <t xml:space="preserve">  85225</t>
  </si>
  <si>
    <t>DOCTORS PARK, INC.</t>
  </si>
  <si>
    <t>94598-3391</t>
  </si>
  <si>
    <t>925-831-8819</t>
  </si>
  <si>
    <t xml:space="preserve"> 117191</t>
  </si>
  <si>
    <t>MARIACHI MEXICAN GRILL</t>
  </si>
  <si>
    <t>2054</t>
  </si>
  <si>
    <t>94598-1501</t>
  </si>
  <si>
    <t>925-933-9500</t>
  </si>
  <si>
    <t>2064</t>
  </si>
  <si>
    <t>94598-1595</t>
  </si>
  <si>
    <t>510-302-0999</t>
  </si>
  <si>
    <t xml:space="preserve"> 115485</t>
  </si>
  <si>
    <t>FIRST STEP LEARNING CENTER</t>
  </si>
  <si>
    <t>3201</t>
  </si>
  <si>
    <t>STANLEY BLVD</t>
  </si>
  <si>
    <t>94549-3239</t>
  </si>
  <si>
    <t>925-933-6283</t>
  </si>
  <si>
    <t xml:space="preserve"> 107947</t>
  </si>
  <si>
    <t>AUTO CARE SERVICE</t>
  </si>
  <si>
    <t>3430</t>
  </si>
  <si>
    <t>94549-3872</t>
  </si>
  <si>
    <t>925-284-5550</t>
  </si>
  <si>
    <t xml:space="preserve">  19824</t>
  </si>
  <si>
    <t>WEBSTER MANAGMENT INC</t>
  </si>
  <si>
    <t>3511</t>
  </si>
  <si>
    <t>SCHOOL ST</t>
  </si>
  <si>
    <t>94549-4547</t>
  </si>
  <si>
    <t xml:space="preserve"> 387068</t>
  </si>
  <si>
    <t>METRO LAFAYETTE RESTAURANT</t>
  </si>
  <si>
    <t>3524</t>
  </si>
  <si>
    <t>94549-3882</t>
  </si>
  <si>
    <t>415-810-2699</t>
  </si>
  <si>
    <t>3547</t>
  </si>
  <si>
    <t>94549-3855</t>
  </si>
  <si>
    <t xml:space="preserve"> 125723</t>
  </si>
  <si>
    <t>3555</t>
  </si>
  <si>
    <t>94549-3803</t>
  </si>
  <si>
    <t xml:space="preserve">  89185</t>
  </si>
  <si>
    <t>LYDON PROPERTIES</t>
  </si>
  <si>
    <t>94549-3787</t>
  </si>
  <si>
    <t>RISING LOAFER LF</t>
  </si>
  <si>
    <t xml:space="preserve">  89841</t>
  </si>
  <si>
    <t>RODNEY GUBBELS</t>
  </si>
  <si>
    <t>925-858-8978</t>
  </si>
  <si>
    <t>19</t>
  </si>
  <si>
    <t>#C</t>
  </si>
  <si>
    <t>94563-4400</t>
  </si>
  <si>
    <t xml:space="preserve"> 119308</t>
  </si>
  <si>
    <t>BRADLEY TANKS, INC</t>
  </si>
  <si>
    <t>402</t>
  </si>
  <si>
    <t>94526-3804</t>
  </si>
  <si>
    <t xml:space="preserve">  75309</t>
  </si>
  <si>
    <t>MC CAULOU'S</t>
  </si>
  <si>
    <t>718</t>
  </si>
  <si>
    <t>94598-1544</t>
  </si>
  <si>
    <t>510-283-0000</t>
  </si>
  <si>
    <t xml:space="preserve"> 144904</t>
  </si>
  <si>
    <t>SIZZLING LATIN</t>
  </si>
  <si>
    <t>1018</t>
  </si>
  <si>
    <t>94549-4654</t>
  </si>
  <si>
    <t>415-868-4632</t>
  </si>
  <si>
    <t xml:space="preserve">  82487</t>
  </si>
  <si>
    <t>94596-4647</t>
  </si>
  <si>
    <t>925-407-8026</t>
  </si>
  <si>
    <t>1385</t>
  </si>
  <si>
    <t>94597-2230</t>
  </si>
  <si>
    <t xml:space="preserve"> 114538</t>
  </si>
  <si>
    <t>GENOVA DELICATESSEN</t>
  </si>
  <si>
    <t>925-938-2888</t>
  </si>
  <si>
    <t>925-938-1599</t>
  </si>
  <si>
    <t>925-765-3764</t>
  </si>
  <si>
    <t xml:space="preserve">  85845</t>
  </si>
  <si>
    <t>HENRETTY-DORBAND PARTNERS</t>
  </si>
  <si>
    <t>3182</t>
  </si>
  <si>
    <t>OLD TUNNEL RD</t>
  </si>
  <si>
    <t>94549-4152</t>
  </si>
  <si>
    <t xml:space="preserve">  74678</t>
  </si>
  <si>
    <t>JUNE HARELSON</t>
  </si>
  <si>
    <t>3413</t>
  </si>
  <si>
    <t>94549-3979</t>
  </si>
  <si>
    <t>925-639-3555</t>
  </si>
  <si>
    <t xml:space="preserve"> 170464</t>
  </si>
  <si>
    <t>JAMBA JUICE CO #155</t>
  </si>
  <si>
    <t>94549-3845</t>
  </si>
  <si>
    <t>94549-3894</t>
  </si>
  <si>
    <t>370</t>
  </si>
  <si>
    <t>PARK ST</t>
  </si>
  <si>
    <t>94556-1564</t>
  </si>
  <si>
    <t xml:space="preserve"> 127245</t>
  </si>
  <si>
    <t>CATAPULT SIX,LLC</t>
  </si>
  <si>
    <t>94526-4075</t>
  </si>
  <si>
    <t>925-457-5621</t>
  </si>
  <si>
    <t xml:space="preserve">  71498</t>
  </si>
  <si>
    <t>SHERMAN PROPERTIES</t>
  </si>
  <si>
    <t>1280</t>
  </si>
  <si>
    <t>94595-1125</t>
  </si>
  <si>
    <t>925-837-8821</t>
  </si>
  <si>
    <t xml:space="preserve"> 166595</t>
  </si>
  <si>
    <t>LA PENE PIZZA PUB &amp; PASTA</t>
  </si>
  <si>
    <t>925-376-1584</t>
  </si>
  <si>
    <t xml:space="preserve">  42024</t>
  </si>
  <si>
    <t>BEAUTY LOUNGE</t>
  </si>
  <si>
    <t>925-954-8421</t>
  </si>
  <si>
    <t>94598-3205</t>
  </si>
  <si>
    <t xml:space="preserve"> 251546</t>
  </si>
  <si>
    <t>MORAGA CLEAN XPRESS</t>
  </si>
  <si>
    <t>#F</t>
  </si>
  <si>
    <t>925-376-8744</t>
  </si>
  <si>
    <t xml:space="preserve">  73783</t>
  </si>
  <si>
    <t>HOME CONSIGNMENT CENTER</t>
  </si>
  <si>
    <t>925-866-6164</t>
  </si>
  <si>
    <t>CHIPOTLE MEXICAN GRILL STE F</t>
  </si>
  <si>
    <t xml:space="preserve">  86708</t>
  </si>
  <si>
    <t>SEES CANDIES</t>
  </si>
  <si>
    <t xml:space="preserve">  94854</t>
  </si>
  <si>
    <t>SIAM ORCHID</t>
  </si>
  <si>
    <t>23</t>
  </si>
  <si>
    <t>#H</t>
  </si>
  <si>
    <t>94563-2582</t>
  </si>
  <si>
    <t>925-253-1975</t>
  </si>
  <si>
    <t xml:space="preserve">  36068</t>
  </si>
  <si>
    <t>LOARDS ICE CREAM</t>
  </si>
  <si>
    <t>925-899-8362</t>
  </si>
  <si>
    <t xml:space="preserve">  69258</t>
  </si>
  <si>
    <t>THE SICHUAN HOUSE</t>
  </si>
  <si>
    <t>925-933-3278</t>
  </si>
  <si>
    <t xml:space="preserve"> 198853</t>
  </si>
  <si>
    <t>BLUE GINGKO RESTAURANT</t>
  </si>
  <si>
    <t>925-962-9020</t>
  </si>
  <si>
    <t xml:space="preserve">  94383</t>
  </si>
  <si>
    <t>THE UPS STORE #2291</t>
  </si>
  <si>
    <t>925-376-4480</t>
  </si>
  <si>
    <t>925-254-4490</t>
  </si>
  <si>
    <t xml:space="preserve">  85316</t>
  </si>
  <si>
    <t>ABOUT STYLE SALON</t>
  </si>
  <si>
    <t>406</t>
  </si>
  <si>
    <t>8000195</t>
  </si>
  <si>
    <t>450</t>
  </si>
  <si>
    <t>94526-3503</t>
  </si>
  <si>
    <t>8000196</t>
  </si>
  <si>
    <t>MITCHELL DR</t>
  </si>
  <si>
    <t>94598-1602</t>
  </si>
  <si>
    <t>94598-3533</t>
  </si>
  <si>
    <t xml:space="preserve">  77839</t>
  </si>
  <si>
    <t>MUTUAL OPERATIONS STAGING AREA</t>
  </si>
  <si>
    <t>ROCKVIEW DR</t>
  </si>
  <si>
    <t xml:space="preserve">  70409</t>
  </si>
  <si>
    <t>ALAMO CAFE INC.</t>
  </si>
  <si>
    <t>94507-1948</t>
  </si>
  <si>
    <t xml:space="preserve">  67579</t>
  </si>
  <si>
    <t>OLD TOWN ARCO</t>
  </si>
  <si>
    <t>BOONE CT</t>
  </si>
  <si>
    <t>94526-4019</t>
  </si>
  <si>
    <t>925-820-4060</t>
  </si>
  <si>
    <t xml:space="preserve"> 319228</t>
  </si>
  <si>
    <t>DANVILLE SQUARE</t>
  </si>
  <si>
    <t>94526-3873</t>
  </si>
  <si>
    <t xml:space="preserve">  93104</t>
  </si>
  <si>
    <t>MIRAMONTE GARDENS HOA OFFICE</t>
  </si>
  <si>
    <t>MIRAMONTE DR</t>
  </si>
  <si>
    <t>94556-1001</t>
  </si>
  <si>
    <t>925-376-3727</t>
  </si>
  <si>
    <t>IR</t>
  </si>
  <si>
    <t xml:space="preserve">  93880</t>
  </si>
  <si>
    <t>JOANNA GUIDOTTI</t>
  </si>
  <si>
    <t>94563-2800</t>
  </si>
  <si>
    <t xml:space="preserve">  92593</t>
  </si>
  <si>
    <t>MONROE FORSYTH INC.</t>
  </si>
  <si>
    <t>94563-2334</t>
  </si>
  <si>
    <t xml:space="preserve"> 110056</t>
  </si>
  <si>
    <t>STARBUCKS COFFEE 5231</t>
  </si>
  <si>
    <t xml:space="preserve">  94516</t>
  </si>
  <si>
    <t>ORINDA CITY CANS</t>
  </si>
  <si>
    <t>925-253-4200</t>
  </si>
  <si>
    <t xml:space="preserve">  94532</t>
  </si>
  <si>
    <t>ORINDA PROFESSIONAL B</t>
  </si>
  <si>
    <t>94563-3049</t>
  </si>
  <si>
    <t xml:space="preserve"> 151938</t>
  </si>
  <si>
    <t>510-986-6700</t>
  </si>
  <si>
    <t xml:space="preserve"> 186718</t>
  </si>
  <si>
    <t>SLEEPY HOLLOW SWIM &amp; TENNIS</t>
  </si>
  <si>
    <t>SUNNYSIDE LN</t>
  </si>
  <si>
    <t>94563-1137</t>
  </si>
  <si>
    <t>925-254-1126</t>
  </si>
  <si>
    <t xml:space="preserve"> 157466</t>
  </si>
  <si>
    <t>SHADOWBROOK WINERY LLC</t>
  </si>
  <si>
    <t>MERITAGE LN</t>
  </si>
  <si>
    <t>925-890-3356</t>
  </si>
  <si>
    <t xml:space="preserve"> 108902</t>
  </si>
  <si>
    <t>ROGERS, WOLLIN &amp; MOODY</t>
  </si>
  <si>
    <t>94563-2804</t>
  </si>
  <si>
    <t>2V</t>
  </si>
  <si>
    <t xml:space="preserve">   6823</t>
  </si>
  <si>
    <t>ORINDA THEATRE</t>
  </si>
  <si>
    <t>THEATRE SQ</t>
  </si>
  <si>
    <t>94563-3389</t>
  </si>
  <si>
    <t>510-215-8370</t>
  </si>
  <si>
    <t>ORINDA THEATER</t>
  </si>
  <si>
    <t xml:space="preserve">  74674</t>
  </si>
  <si>
    <t>CHRISTIAN SCIENCE CHURCH</t>
  </si>
  <si>
    <t>ECKLEY LN</t>
  </si>
  <si>
    <t>94596-6701</t>
  </si>
  <si>
    <t xml:space="preserve"> 126568</t>
  </si>
  <si>
    <t>OLIVER AND COMPANY</t>
  </si>
  <si>
    <t>3</t>
  </si>
  <si>
    <t>ALTARINDA RD</t>
  </si>
  <si>
    <t>94563-2601</t>
  </si>
  <si>
    <t>510-412-9090</t>
  </si>
  <si>
    <t xml:space="preserve">  92858</t>
  </si>
  <si>
    <t>PINEGROVE OFFICE CO.</t>
  </si>
  <si>
    <t>4</t>
  </si>
  <si>
    <t>94563-2515</t>
  </si>
  <si>
    <t>94563-2230</t>
  </si>
  <si>
    <t>7</t>
  </si>
  <si>
    <t>E ALTARINDA DR</t>
  </si>
  <si>
    <t>94563-2405</t>
  </si>
  <si>
    <t xml:space="preserve"> 102441</t>
  </si>
  <si>
    <t>ORINDA UNION SCHOOL DISTRICT</t>
  </si>
  <si>
    <t>8</t>
  </si>
  <si>
    <t>94563-2603</t>
  </si>
  <si>
    <t>94563-3350</t>
  </si>
  <si>
    <t>510-676-6677</t>
  </si>
  <si>
    <t xml:space="preserve"> 136501</t>
  </si>
  <si>
    <t>9</t>
  </si>
  <si>
    <t xml:space="preserve">  72157</t>
  </si>
  <si>
    <t>BLACKHAWK BATH &amp; TENNIS</t>
  </si>
  <si>
    <t>TENNIS CLUB DR</t>
  </si>
  <si>
    <t>94506-2153</t>
  </si>
  <si>
    <t>925-736-6575</t>
  </si>
  <si>
    <t xml:space="preserve">  94359</t>
  </si>
  <si>
    <t>ORINDA MASONIC AUD</t>
  </si>
  <si>
    <t>94563-2602</t>
  </si>
  <si>
    <t xml:space="preserve">  94862</t>
  </si>
  <si>
    <t>COUNTRY CLUB PLAZA</t>
  </si>
  <si>
    <t>94563-2308</t>
  </si>
  <si>
    <t xml:space="preserve">  38486</t>
  </si>
  <si>
    <t>ORINDA SHELL</t>
  </si>
  <si>
    <t>94563-2511</t>
  </si>
  <si>
    <t>909-394-4728</t>
  </si>
  <si>
    <t xml:space="preserve"> 119514</t>
  </si>
  <si>
    <t>DIABLO AQUATICS</t>
  </si>
  <si>
    <t>94506-2154</t>
  </si>
  <si>
    <t>925-787-3361</t>
  </si>
  <si>
    <t>TOWN AND COUNTRY DR</t>
  </si>
  <si>
    <t xml:space="preserve">  94938</t>
  </si>
  <si>
    <t>MORAGA VALLEY PRESB. CHURCH</t>
  </si>
  <si>
    <t>94556-1152</t>
  </si>
  <si>
    <t xml:space="preserve">  96784</t>
  </si>
  <si>
    <t>HOLDEN HIGH SCHOOL</t>
  </si>
  <si>
    <t>925-254-0199</t>
  </si>
  <si>
    <t xml:space="preserve"> 100602</t>
  </si>
  <si>
    <t>CITY OF ORINDA PUBLIC WORKS</t>
  </si>
  <si>
    <t>94563-2519</t>
  </si>
  <si>
    <t>925-766-8052</t>
  </si>
  <si>
    <t xml:space="preserve">  92676</t>
  </si>
  <si>
    <t>925-254-6500</t>
  </si>
  <si>
    <t xml:space="preserve">  94870</t>
  </si>
  <si>
    <t>BART STATION-ORINDA</t>
  </si>
  <si>
    <t>94563-2231</t>
  </si>
  <si>
    <t>510-464-6713</t>
  </si>
  <si>
    <t>8000122</t>
  </si>
  <si>
    <t>94563-2510</t>
  </si>
  <si>
    <t xml:space="preserve"> 104933</t>
  </si>
  <si>
    <t xml:space="preserve"> 145539</t>
  </si>
  <si>
    <t>SUFISM REORIENTED</t>
  </si>
  <si>
    <t>WHITE HORSE CT</t>
  </si>
  <si>
    <t>94595-1273</t>
  </si>
  <si>
    <t>925-788-6606</t>
  </si>
  <si>
    <t xml:space="preserve"> 334615</t>
  </si>
  <si>
    <t>ALTA BATES SUMMIT MEDICAL CTR</t>
  </si>
  <si>
    <t>12</t>
  </si>
  <si>
    <t>94563-3304</t>
  </si>
  <si>
    <t>510-655-4000</t>
  </si>
  <si>
    <t>14</t>
  </si>
  <si>
    <t>OSBORN WAY</t>
  </si>
  <si>
    <t>94526-4377</t>
  </si>
  <si>
    <t>925-743-4187</t>
  </si>
  <si>
    <t xml:space="preserve">  92718</t>
  </si>
  <si>
    <t xml:space="preserve">  94375</t>
  </si>
  <si>
    <t>DR NEIL WELLS OFFICE</t>
  </si>
  <si>
    <t>15</t>
  </si>
  <si>
    <t>94563-2607</t>
  </si>
  <si>
    <t>LA PIAZZA PIZZERIA</t>
  </si>
  <si>
    <t>94563-3022</t>
  </si>
  <si>
    <t xml:space="preserve">  92643</t>
  </si>
  <si>
    <t>SANTA MARIA WAY</t>
  </si>
  <si>
    <t>94563-2604</t>
  </si>
  <si>
    <t xml:space="preserve">  92726</t>
  </si>
  <si>
    <t>CLEAN CLEANERS OF ORINDA</t>
  </si>
  <si>
    <t>94563-2522</t>
  </si>
  <si>
    <t xml:space="preserve">  85936</t>
  </si>
  <si>
    <t>WAITEROCK KENNELS</t>
  </si>
  <si>
    <t>18</t>
  </si>
  <si>
    <t>S ACRES RD</t>
  </si>
  <si>
    <t>94549-2900</t>
  </si>
  <si>
    <t xml:space="preserve"> 200683</t>
  </si>
  <si>
    <t>WOOD RANCH HOA - POOL</t>
  </si>
  <si>
    <t>94506-6115</t>
  </si>
  <si>
    <t>925-454-1987</t>
  </si>
  <si>
    <t xml:space="preserve">  95232</t>
  </si>
  <si>
    <t>ORINDA ACADEMY</t>
  </si>
  <si>
    <t>510-254-7553</t>
  </si>
  <si>
    <t xml:space="preserve"> 273482</t>
  </si>
  <si>
    <t>JAMES E ROBERTS OBAYASHI</t>
  </si>
  <si>
    <t>OAK CT</t>
  </si>
  <si>
    <t>94526-4006</t>
  </si>
  <si>
    <t>925-820-0600</t>
  </si>
  <si>
    <t xml:space="preserve">  94904</t>
  </si>
  <si>
    <t>CASA ORINDA RESTAURANT</t>
  </si>
  <si>
    <t>BRYANT WAY</t>
  </si>
  <si>
    <t>94563-3016</t>
  </si>
  <si>
    <t xml:space="preserve">  95265</t>
  </si>
  <si>
    <t>SANTA MARIA CHURCH</t>
  </si>
  <si>
    <t>94563-2605</t>
  </si>
  <si>
    <t>925-254-2426</t>
  </si>
  <si>
    <t>SANTA MARIA CHURCH PARK-N-RIDE</t>
  </si>
  <si>
    <t xml:space="preserve"> 108522</t>
  </si>
  <si>
    <t>FIRE STATION #43-ORINDA</t>
  </si>
  <si>
    <t>94563-1929</t>
  </si>
  <si>
    <t>925-258-4599</t>
  </si>
  <si>
    <t>21</t>
  </si>
  <si>
    <t xml:space="preserve">   6991</t>
  </si>
  <si>
    <t>LOS PERALES SCHOOL</t>
  </si>
  <si>
    <t>22</t>
  </si>
  <si>
    <t>WAKEFIELD DR</t>
  </si>
  <si>
    <t>94556-1216</t>
  </si>
  <si>
    <t>ORINDA MOTORS</t>
  </si>
  <si>
    <t>925-254-2012</t>
  </si>
  <si>
    <t>2S</t>
  </si>
  <si>
    <t xml:space="preserve">  67926</t>
  </si>
  <si>
    <t>POST OFFICE DANVILLE</t>
  </si>
  <si>
    <t>94526-1198</t>
  </si>
  <si>
    <t>510-837-1411</t>
  </si>
  <si>
    <t>925-736-0778</t>
  </si>
  <si>
    <t>94563-2600</t>
  </si>
  <si>
    <t>ORINDA WAY COMPANY</t>
  </si>
  <si>
    <t xml:space="preserve">  93252</t>
  </si>
  <si>
    <t>24</t>
  </si>
  <si>
    <t xml:space="preserve"> 101600</t>
  </si>
  <si>
    <t>FIRST CHURCH OF CHRIST</t>
  </si>
  <si>
    <t>925-254-4212</t>
  </si>
  <si>
    <t xml:space="preserve">  97055</t>
  </si>
  <si>
    <t>DEL REY ELEMENTARY SCHOOL</t>
  </si>
  <si>
    <t>94563-4117</t>
  </si>
  <si>
    <t>94563-4403</t>
  </si>
  <si>
    <t xml:space="preserve">  72165</t>
  </si>
  <si>
    <t>CONGREGATION B'NAI TIKVAH</t>
  </si>
  <si>
    <t>94597-3907</t>
  </si>
  <si>
    <t>925-933-5397</t>
  </si>
  <si>
    <t xml:space="preserve">  96057</t>
  </si>
  <si>
    <t>KAISER DATA CENTER</t>
  </si>
  <si>
    <t>94598-2510</t>
  </si>
  <si>
    <t>925-926-3450</t>
  </si>
  <si>
    <t>26</t>
  </si>
  <si>
    <t>94563-2537</t>
  </si>
  <si>
    <t xml:space="preserve">  95646</t>
  </si>
  <si>
    <t>POST OFFICE -ORINDA</t>
  </si>
  <si>
    <t>29</t>
  </si>
  <si>
    <t>94563-6998</t>
  </si>
  <si>
    <t>925-254-2595</t>
  </si>
  <si>
    <t xml:space="preserve">  19439</t>
  </si>
  <si>
    <t>PETER DEKKER LAW OFFICE</t>
  </si>
  <si>
    <t>30</t>
  </si>
  <si>
    <t xml:space="preserve">  72207</t>
  </si>
  <si>
    <t>94526-3930</t>
  </si>
  <si>
    <t>00082</t>
  </si>
  <si>
    <t>FUR BELOW FUR-BUS STOP</t>
  </si>
  <si>
    <t>94526-3852</t>
  </si>
  <si>
    <t>94563-2514</t>
  </si>
  <si>
    <t xml:space="preserve"> 171397</t>
  </si>
  <si>
    <t>CSG BETTER HEARING CENTER</t>
  </si>
  <si>
    <t>94595-1627</t>
  </si>
  <si>
    <t>925-938-8686</t>
  </si>
  <si>
    <t xml:space="preserve">  54601</t>
  </si>
  <si>
    <t>FRONT ST</t>
  </si>
  <si>
    <t>94526-3305</t>
  </si>
  <si>
    <t>925-519-6565</t>
  </si>
  <si>
    <t>THAI HOUSE</t>
  </si>
  <si>
    <t xml:space="preserve">  93245</t>
  </si>
  <si>
    <t>FIRE STATION-ORINDA #45</t>
  </si>
  <si>
    <t xml:space="preserve">  80184</t>
  </si>
  <si>
    <t>QUAIL CT ASSOC</t>
  </si>
  <si>
    <t>QUAIL CT</t>
  </si>
  <si>
    <t>94596-5596</t>
  </si>
  <si>
    <t xml:space="preserve">  80226</t>
  </si>
  <si>
    <t xml:space="preserve"> 287003</t>
  </si>
  <si>
    <t>35</t>
  </si>
  <si>
    <t>94526-3444</t>
  </si>
  <si>
    <t xml:space="preserve">   3168</t>
  </si>
  <si>
    <t>925-253-9227</t>
  </si>
  <si>
    <t>37</t>
  </si>
  <si>
    <t>94507-1977</t>
  </si>
  <si>
    <t>CITIBANK</t>
  </si>
  <si>
    <t xml:space="preserve">  73908</t>
  </si>
  <si>
    <t>SHAWNE MOYLAN</t>
  </si>
  <si>
    <t>39</t>
  </si>
  <si>
    <t>94598-4523</t>
  </si>
  <si>
    <t>43</t>
  </si>
  <si>
    <t>94563-0000</t>
  </si>
  <si>
    <t xml:space="preserve"> 150680</t>
  </si>
  <si>
    <t>C &amp; H DEVELOPMENT -WC</t>
  </si>
  <si>
    <t>94595-1605</t>
  </si>
  <si>
    <t>925-906-1958</t>
  </si>
  <si>
    <t>94596-8701</t>
  </si>
  <si>
    <t>650-353-5629</t>
  </si>
  <si>
    <t xml:space="preserve"> 333674</t>
  </si>
  <si>
    <t>BRIDGES RESTAURANT</t>
  </si>
  <si>
    <t>44</t>
  </si>
  <si>
    <t>CHURCH ST</t>
  </si>
  <si>
    <t>94526-3814</t>
  </si>
  <si>
    <t>925-820-7200</t>
  </si>
  <si>
    <t xml:space="preserve">  74013</t>
  </si>
  <si>
    <t>LAF-ORINDA PRESBYTERIAN CHURCH</t>
  </si>
  <si>
    <t>49</t>
  </si>
  <si>
    <t>94549-3322</t>
  </si>
  <si>
    <t>925-283-8722</t>
  </si>
  <si>
    <t xml:space="preserve"> 163139</t>
  </si>
  <si>
    <t>OAK COURT PROPERTIES</t>
  </si>
  <si>
    <t>94526-4048</t>
  </si>
  <si>
    <t>925-820-6881</t>
  </si>
  <si>
    <t xml:space="preserve">  81770</t>
  </si>
  <si>
    <t>94549-4372</t>
  </si>
  <si>
    <t>94563-3024</t>
  </si>
  <si>
    <t>51</t>
  </si>
  <si>
    <t>94563-3037</t>
  </si>
  <si>
    <t>94563-2318</t>
  </si>
  <si>
    <t xml:space="preserve"> 101227</t>
  </si>
  <si>
    <t>LINDA VISTA HOMES ASSN</t>
  </si>
  <si>
    <t>52</t>
  </si>
  <si>
    <t>MIRAMONTE CT</t>
  </si>
  <si>
    <t>94597</t>
  </si>
  <si>
    <t>53</t>
  </si>
  <si>
    <t>94549-4321</t>
  </si>
  <si>
    <t xml:space="preserve"> 106545</t>
  </si>
  <si>
    <t>FJELD FAMILY LP</t>
  </si>
  <si>
    <t>55</t>
  </si>
  <si>
    <t>94526-4009</t>
  </si>
  <si>
    <t xml:space="preserve">  74690</t>
  </si>
  <si>
    <t>MT DIABLO UNIVERSAL CHURCH</t>
  </si>
  <si>
    <t>94596-6703</t>
  </si>
  <si>
    <t>925-934-3135</t>
  </si>
  <si>
    <t xml:space="preserve"> 356469</t>
  </si>
  <si>
    <t>ORINDA HARDWARE</t>
  </si>
  <si>
    <t>56</t>
  </si>
  <si>
    <t>925-254-5429</t>
  </si>
  <si>
    <t xml:space="preserve"> 198531</t>
  </si>
  <si>
    <t>VILLAGE COURT</t>
  </si>
  <si>
    <t>61</t>
  </si>
  <si>
    <t>94563-2327</t>
  </si>
  <si>
    <t>510-548-6660</t>
  </si>
  <si>
    <t xml:space="preserve">  93906</t>
  </si>
  <si>
    <t xml:space="preserve"> 151035</t>
  </si>
  <si>
    <t>EUROPA DELI &amp; HOFBRAU</t>
  </si>
  <si>
    <t>64</t>
  </si>
  <si>
    <t>925-254-7202</t>
  </si>
  <si>
    <t>65</t>
  </si>
  <si>
    <t xml:space="preserve">  99093</t>
  </si>
  <si>
    <t>ST STEPHENS CHURCH</t>
  </si>
  <si>
    <t>66</t>
  </si>
  <si>
    <t>94563-1949</t>
  </si>
  <si>
    <t xml:space="preserve"> 128504</t>
  </si>
  <si>
    <t>PELICAN COMMUNICATION</t>
  </si>
  <si>
    <t>925-838-3838</t>
  </si>
  <si>
    <t xml:space="preserve">  45902</t>
  </si>
  <si>
    <t>ORINDA UNOCAL</t>
  </si>
  <si>
    <t>925-253-8594</t>
  </si>
  <si>
    <t xml:space="preserve"> 303180</t>
  </si>
  <si>
    <t>JEAN BATES &amp; ASSOC</t>
  </si>
  <si>
    <t>94526-3817</t>
  </si>
  <si>
    <t>925-838-2095</t>
  </si>
  <si>
    <t>2X</t>
  </si>
  <si>
    <t>74</t>
  </si>
  <si>
    <t>510-253-4200</t>
  </si>
  <si>
    <t xml:space="preserve">  74716</t>
  </si>
  <si>
    <t>76</t>
  </si>
  <si>
    <t xml:space="preserve"> 325589</t>
  </si>
  <si>
    <t>HAIST PROPERTIES</t>
  </si>
  <si>
    <t>77</t>
  </si>
  <si>
    <t>94563-3048</t>
  </si>
  <si>
    <t xml:space="preserve"> 141684</t>
  </si>
  <si>
    <t>SZECHEWAN RESTURANT</t>
  </si>
  <si>
    <t>79</t>
  </si>
  <si>
    <t xml:space="preserve">  70715</t>
  </si>
  <si>
    <t>SALLY ANN SALON</t>
  </si>
  <si>
    <t>925-963-2859</t>
  </si>
  <si>
    <t>8000103</t>
  </si>
  <si>
    <t xml:space="preserve"> 124063</t>
  </si>
  <si>
    <t>800-932-2741</t>
  </si>
  <si>
    <t xml:space="preserve">  22776</t>
  </si>
  <si>
    <t>LAMORINDA MUSIC</t>
  </si>
  <si>
    <t>94549-4368</t>
  </si>
  <si>
    <t>GUARANTEED PLUMBING</t>
  </si>
  <si>
    <t>85</t>
  </si>
  <si>
    <t>925-820-2090</t>
  </si>
  <si>
    <t>00084</t>
  </si>
  <si>
    <t xml:space="preserve">  14401</t>
  </si>
  <si>
    <t>A M S ASSOC</t>
  </si>
  <si>
    <t>94563-3012</t>
  </si>
  <si>
    <t>925-943-2777</t>
  </si>
  <si>
    <t xml:space="preserve"> 118980</t>
  </si>
  <si>
    <t>GEPPETTOS CAFE</t>
  </si>
  <si>
    <t>87</t>
  </si>
  <si>
    <t>925-818-9724</t>
  </si>
  <si>
    <t xml:space="preserve"> 343921</t>
  </si>
  <si>
    <t xml:space="preserve">  29392</t>
  </si>
  <si>
    <t>925-253-9894</t>
  </si>
  <si>
    <t xml:space="preserve"> 154495</t>
  </si>
  <si>
    <t>ORINDA TOWERS</t>
  </si>
  <si>
    <t>DAVIS RD</t>
  </si>
  <si>
    <t>94563-3031</t>
  </si>
  <si>
    <t xml:space="preserve"> 341941</t>
  </si>
  <si>
    <t>ISABEL ELEAZAR</t>
  </si>
  <si>
    <t>94563-3023</t>
  </si>
  <si>
    <t>925-979-9729</t>
  </si>
  <si>
    <t xml:space="preserve">  99603</t>
  </si>
  <si>
    <t>CRAIG CHASE/SIDEBOARD CAFE</t>
  </si>
  <si>
    <t>90</t>
  </si>
  <si>
    <t xml:space="preserve">   6987</t>
  </si>
  <si>
    <t>RHEEM SCHOOL</t>
  </si>
  <si>
    <t>LAIRD DR</t>
  </si>
  <si>
    <t>94556-1407</t>
  </si>
  <si>
    <t>925-376-5943</t>
  </si>
  <si>
    <t>93</t>
  </si>
  <si>
    <t>94563-3036</t>
  </si>
  <si>
    <t xml:space="preserve"> 108936</t>
  </si>
  <si>
    <t>PERA BUILDING</t>
  </si>
  <si>
    <t>96</t>
  </si>
  <si>
    <t>94563-3041</t>
  </si>
  <si>
    <t>925-872-7317</t>
  </si>
  <si>
    <t>99</t>
  </si>
  <si>
    <t xml:space="preserve"> 234344</t>
  </si>
  <si>
    <t>925-279-5591</t>
  </si>
  <si>
    <t>00083</t>
  </si>
  <si>
    <t>FLOORS TO GO</t>
  </si>
  <si>
    <t xml:space="preserve">  72421</t>
  </si>
  <si>
    <t>NORTHRIDGE HOA POOL-DV</t>
  </si>
  <si>
    <t>TUSCANY WAY</t>
  </si>
  <si>
    <t>94506-4669</t>
  </si>
  <si>
    <t xml:space="preserve"> 245076</t>
  </si>
  <si>
    <t>94563-3344</t>
  </si>
  <si>
    <t>925-254-5056</t>
  </si>
  <si>
    <t xml:space="preserve"> 336859</t>
  </si>
  <si>
    <t>BAAN THAI</t>
  </si>
  <si>
    <t>94563-2333</t>
  </si>
  <si>
    <t xml:space="preserve">  36369</t>
  </si>
  <si>
    <t>SUMMIT RANCH EQUINE CTR, LLC</t>
  </si>
  <si>
    <t>SUMMIT RANCH RD</t>
  </si>
  <si>
    <t>94507-1460</t>
  </si>
  <si>
    <t>925-945-0267</t>
  </si>
  <si>
    <t xml:space="preserve"> 127605</t>
  </si>
  <si>
    <t>ALAMO ELEMENTARY</t>
  </si>
  <si>
    <t>WILSON RD</t>
  </si>
  <si>
    <t>94507-1253</t>
  </si>
  <si>
    <t>925-855-4800</t>
  </si>
  <si>
    <t>94526-3315</t>
  </si>
  <si>
    <t>94526-3878</t>
  </si>
  <si>
    <t>94526-3824</t>
  </si>
  <si>
    <t>00070</t>
  </si>
  <si>
    <t>CLOCK TOWER PARKING LOT</t>
  </si>
  <si>
    <t>LDS CHURCH</t>
  </si>
  <si>
    <t>N GATE RD</t>
  </si>
  <si>
    <t xml:space="preserve"> 132076</t>
  </si>
  <si>
    <t>ALPHA MEDICAL ASSOCIATES LLC</t>
  </si>
  <si>
    <t>N WIGET LN</t>
  </si>
  <si>
    <t>94598-5988</t>
  </si>
  <si>
    <t>925-287-8747</t>
  </si>
  <si>
    <t xml:space="preserve">  68726</t>
  </si>
  <si>
    <t>GATETREE CHURCH</t>
  </si>
  <si>
    <t>94526-2904</t>
  </si>
  <si>
    <t>00034</t>
  </si>
  <si>
    <t>JEROL BEAUTY SUPP@ DIABLO RD</t>
  </si>
  <si>
    <t>94526-3325</t>
  </si>
  <si>
    <t>106</t>
  </si>
  <si>
    <t>94598-3086</t>
  </si>
  <si>
    <t>110</t>
  </si>
  <si>
    <t>94507-1550</t>
  </si>
  <si>
    <t>00008</t>
  </si>
  <si>
    <t>00009</t>
  </si>
  <si>
    <t>00010</t>
  </si>
  <si>
    <t>00011</t>
  </si>
  <si>
    <t>00012</t>
  </si>
  <si>
    <t>00014</t>
  </si>
  <si>
    <t>00026</t>
  </si>
  <si>
    <t>TOWN OF DANVILLE- THE DOG</t>
  </si>
  <si>
    <t>94598-3088</t>
  </si>
  <si>
    <t xml:space="preserve"> 230037</t>
  </si>
  <si>
    <t>SAN MARCO MEDICAL BLDG</t>
  </si>
  <si>
    <t>94598-2998</t>
  </si>
  <si>
    <t>925-855-1718</t>
  </si>
  <si>
    <t xml:space="preserve"> 150490</t>
  </si>
  <si>
    <t>EAST BAY REGIONAL PARK</t>
  </si>
  <si>
    <t>510-635-0135</t>
  </si>
  <si>
    <t xml:space="preserve"> 151779</t>
  </si>
  <si>
    <t>94598-2401</t>
  </si>
  <si>
    <t>925-943-5846</t>
  </si>
  <si>
    <t xml:space="preserve">  61495</t>
  </si>
  <si>
    <t>DIABLO FLOORING</t>
  </si>
  <si>
    <t>112</t>
  </si>
  <si>
    <t>W LINDA MESA AVE</t>
  </si>
  <si>
    <t>94526-3333</t>
  </si>
  <si>
    <t>94598-3091</t>
  </si>
  <si>
    <t xml:space="preserve"> 266692</t>
  </si>
  <si>
    <t>NEIL GOODHUE</t>
  </si>
  <si>
    <t>94526-3812</t>
  </si>
  <si>
    <t>510-601-1600</t>
  </si>
  <si>
    <t>94598-3087</t>
  </si>
  <si>
    <t>00081</t>
  </si>
  <si>
    <t>DRESS CHANGE</t>
  </si>
  <si>
    <t xml:space="preserve">  92817</t>
  </si>
  <si>
    <t>TRADELINE</t>
  </si>
  <si>
    <t xml:space="preserve">  92635</t>
  </si>
  <si>
    <t>CASA VERANA PROF OFFICES</t>
  </si>
  <si>
    <t>118</t>
  </si>
  <si>
    <t>94563-2203</t>
  </si>
  <si>
    <t>510-684-3475</t>
  </si>
  <si>
    <t>CREATIVE LEARNING CENTER</t>
  </si>
  <si>
    <t>HEMME AVE</t>
  </si>
  <si>
    <t>94507-2110</t>
  </si>
  <si>
    <t>925-837-4044</t>
  </si>
  <si>
    <t xml:space="preserve"> 139291</t>
  </si>
  <si>
    <t>TARU RESTAURANT</t>
  </si>
  <si>
    <t>925-640-9221</t>
  </si>
  <si>
    <t xml:space="preserve"> 155542</t>
  </si>
  <si>
    <t>B-LINE CLEANERS</t>
  </si>
  <si>
    <t>925-831-0202</t>
  </si>
  <si>
    <t>HARTZ COMMERCIAL</t>
  </si>
  <si>
    <t xml:space="preserve"> 148908</t>
  </si>
  <si>
    <t>94598-3067</t>
  </si>
  <si>
    <t>925-288-9200</t>
  </si>
  <si>
    <t xml:space="preserve">  68197</t>
  </si>
  <si>
    <t>DIRECT SALES-FLOORS -DV</t>
  </si>
  <si>
    <t>94526-3302</t>
  </si>
  <si>
    <t>510-538-5000</t>
  </si>
  <si>
    <t xml:space="preserve">  62856</t>
  </si>
  <si>
    <t>AARONS ADVANCE CAREHOME</t>
  </si>
  <si>
    <t>122</t>
  </si>
  <si>
    <t>LOS ALTOS AVE</t>
  </si>
  <si>
    <t>94598-3141</t>
  </si>
  <si>
    <t xml:space="preserve"> 373787</t>
  </si>
  <si>
    <t>BAGEL STREET CAFE</t>
  </si>
  <si>
    <t>925-930-8428</t>
  </si>
  <si>
    <t xml:space="preserve">  70656</t>
  </si>
  <si>
    <t>94526-3835</t>
  </si>
  <si>
    <t>00080</t>
  </si>
  <si>
    <t>SUBWAY</t>
  </si>
  <si>
    <t xml:space="preserve"> 268656</t>
  </si>
  <si>
    <t>VISTA TASSAJARA HOA POOL</t>
  </si>
  <si>
    <t>126</t>
  </si>
  <si>
    <t>94506-1330</t>
  </si>
  <si>
    <t xml:space="preserve">  68809</t>
  </si>
  <si>
    <t>THE LIGHT SOURCE</t>
  </si>
  <si>
    <t>127</t>
  </si>
  <si>
    <t xml:space="preserve">  54816</t>
  </si>
  <si>
    <t>CHANG &amp; MULLIN</t>
  </si>
  <si>
    <t>PETTICOAT LN</t>
  </si>
  <si>
    <t>94596-5017</t>
  </si>
  <si>
    <t>925-934-3395</t>
  </si>
  <si>
    <t xml:space="preserve">  84723</t>
  </si>
  <si>
    <t>SAN MARCO NURSING &amp; REHAB</t>
  </si>
  <si>
    <t>94598-2948</t>
  </si>
  <si>
    <t>925-933-7970</t>
  </si>
  <si>
    <t xml:space="preserve">  72272</t>
  </si>
  <si>
    <t>SHERI LANE ASSOC</t>
  </si>
  <si>
    <t>94526-3924</t>
  </si>
  <si>
    <t xml:space="preserve"> 139013</t>
  </si>
  <si>
    <t>PROSPECT LANE</t>
  </si>
  <si>
    <t>650-269-8797</t>
  </si>
  <si>
    <t xml:space="preserve"> 119831</t>
  </si>
  <si>
    <t>RUSSELLO PROPERTIES LLC</t>
  </si>
  <si>
    <t>94526-3965</t>
  </si>
  <si>
    <t xml:space="preserve">  95273</t>
  </si>
  <si>
    <t>BROOKWOOD PROPERTIES</t>
  </si>
  <si>
    <t>94563-3042</t>
  </si>
  <si>
    <t>510-548-3280</t>
  </si>
  <si>
    <t xml:space="preserve">  73528</t>
  </si>
  <si>
    <t>SARGAM INDIAN CUISINE</t>
  </si>
  <si>
    <t>94596-3816</t>
  </si>
  <si>
    <t xml:space="preserve"> 381384</t>
  </si>
  <si>
    <t>PEARSON &amp; WILLIAMS</t>
  </si>
  <si>
    <t>145</t>
  </si>
  <si>
    <t>94526-3868</t>
  </si>
  <si>
    <t>925-984-5149</t>
  </si>
  <si>
    <t>00069</t>
  </si>
  <si>
    <t>ROSS MORGAN AND ASSOCIATES</t>
  </si>
  <si>
    <t>8000131</t>
  </si>
  <si>
    <t>146</t>
  </si>
  <si>
    <t>94526-3304</t>
  </si>
  <si>
    <t>00036</t>
  </si>
  <si>
    <t>TOWN OF DNVL-COLLINS &amp; RAMOS</t>
  </si>
  <si>
    <t>00029</t>
  </si>
  <si>
    <t>TOWN OF DNVL- UNCLE WANGS</t>
  </si>
  <si>
    <t xml:space="preserve">  69849</t>
  </si>
  <si>
    <t>DANVILLE SERVICE CENTER</t>
  </si>
  <si>
    <t>152</t>
  </si>
  <si>
    <t>925-837-2853</t>
  </si>
  <si>
    <t xml:space="preserve"> 129878</t>
  </si>
  <si>
    <t>SPM PROPERTIES</t>
  </si>
  <si>
    <t>154</t>
  </si>
  <si>
    <t>925-876-2013</t>
  </si>
  <si>
    <t>155</t>
  </si>
  <si>
    <t>00037</t>
  </si>
  <si>
    <t>TOWN OF DNVL- BEVMO</t>
  </si>
  <si>
    <t>94526-3870</t>
  </si>
  <si>
    <t>00079</t>
  </si>
  <si>
    <t>PASCALS</t>
  </si>
  <si>
    <t>00088</t>
  </si>
  <si>
    <t>SOMETHING OLD &amp; SOMETHING NEW</t>
  </si>
  <si>
    <t xml:space="preserve"> 130343</t>
  </si>
  <si>
    <t>BIG O TIRES STORE #5268</t>
  </si>
  <si>
    <t>94526-3334</t>
  </si>
  <si>
    <t>925-831-8331</t>
  </si>
  <si>
    <t xml:space="preserve"> 405548</t>
  </si>
  <si>
    <t>156 DIABLO RD LLC</t>
  </si>
  <si>
    <t>156</t>
  </si>
  <si>
    <t>925-362-1440</t>
  </si>
  <si>
    <t xml:space="preserve"> 129338</t>
  </si>
  <si>
    <t>925-935-9953</t>
  </si>
  <si>
    <t xml:space="preserve">  76620</t>
  </si>
  <si>
    <t>CENTRE POINTE-AIP</t>
  </si>
  <si>
    <t>165</t>
  </si>
  <si>
    <t>LENNON LN</t>
  </si>
  <si>
    <t>94598-2490</t>
  </si>
  <si>
    <t xml:space="preserve"> 256503</t>
  </si>
  <si>
    <t>FRONT ST LLC</t>
  </si>
  <si>
    <t>94526-3321</t>
  </si>
  <si>
    <t xml:space="preserve"> 151200</t>
  </si>
  <si>
    <t>11TH TIGER RESTAURANT</t>
  </si>
  <si>
    <t>171</t>
  </si>
  <si>
    <t>415-794-9552</t>
  </si>
  <si>
    <t xml:space="preserve"> 112120</t>
  </si>
  <si>
    <t>TOTIO E DIDI FOOD CORP</t>
  </si>
  <si>
    <t xml:space="preserve">  70128</t>
  </si>
  <si>
    <t>173</t>
  </si>
  <si>
    <t>94526-4948</t>
  </si>
  <si>
    <t xml:space="preserve"> 193599</t>
  </si>
  <si>
    <t>SCOTT OFFICE BLDG</t>
  </si>
  <si>
    <t>94526-3866</t>
  </si>
  <si>
    <t>925-944-0502</t>
  </si>
  <si>
    <t xml:space="preserve"> 114973</t>
  </si>
  <si>
    <t>JOHN MUIR MEDICAL CENTER</t>
  </si>
  <si>
    <t>94598-3010</t>
  </si>
  <si>
    <t>925-947-5363</t>
  </si>
  <si>
    <t xml:space="preserve"> 134139</t>
  </si>
  <si>
    <t>RANCHO ROMERO ELEMENTARY</t>
  </si>
  <si>
    <t>94507-2144</t>
  </si>
  <si>
    <t>510-803-9443</t>
  </si>
  <si>
    <t xml:space="preserve">  68866</t>
  </si>
  <si>
    <t>FOSTER FREEZE</t>
  </si>
  <si>
    <t>510-301-0193</t>
  </si>
  <si>
    <t xml:space="preserve">  72819</t>
  </si>
  <si>
    <t>WALNUT ACRES SCHOOL</t>
  </si>
  <si>
    <t>CEREZO DR</t>
  </si>
  <si>
    <t>94598-3742</t>
  </si>
  <si>
    <t>WALNUT ACRES ELEMENTARY</t>
  </si>
  <si>
    <t xml:space="preserve"> 106880</t>
  </si>
  <si>
    <t>TANA NAILS SALON</t>
  </si>
  <si>
    <t>183</t>
  </si>
  <si>
    <t>510-820-2368</t>
  </si>
  <si>
    <t>510-999-9999</t>
  </si>
  <si>
    <t xml:space="preserve"> 159228</t>
  </si>
  <si>
    <t>DUGAN &amp; ASSOC PROP MGMT</t>
  </si>
  <si>
    <t>185</t>
  </si>
  <si>
    <t>94526-3331</t>
  </si>
  <si>
    <t>925-743-4600</t>
  </si>
  <si>
    <t>RAILROAD CENTER</t>
  </si>
  <si>
    <t>94526-3815</t>
  </si>
  <si>
    <t>00071</t>
  </si>
  <si>
    <t>CHASE</t>
  </si>
  <si>
    <t>94563-2239</t>
  </si>
  <si>
    <t>00013</t>
  </si>
  <si>
    <t>94507-1567</t>
  </si>
  <si>
    <t xml:space="preserve"> 263137</t>
  </si>
  <si>
    <t>WELLS &amp; BENNETT REALTORS</t>
  </si>
  <si>
    <t>94526-3344</t>
  </si>
  <si>
    <t xml:space="preserve">  99945</t>
  </si>
  <si>
    <t>EAST BAY MUD-ORINDA FILTER PLA</t>
  </si>
  <si>
    <t>94598-2440</t>
  </si>
  <si>
    <t>195</t>
  </si>
  <si>
    <t>00030</t>
  </si>
  <si>
    <t>TOWN OF DNVL-AUTOCARE OF DNVL</t>
  </si>
  <si>
    <t xml:space="preserve">  95158</t>
  </si>
  <si>
    <t>MCDONNELL NURSERY</t>
  </si>
  <si>
    <t>94563-3434</t>
  </si>
  <si>
    <t>510-254-3713</t>
  </si>
  <si>
    <t>94526-3342</t>
  </si>
  <si>
    <t>00031</t>
  </si>
  <si>
    <t>TOWN OF DNVL-STYLISTICS SALON</t>
  </si>
  <si>
    <t xml:space="preserve">  75861</t>
  </si>
  <si>
    <t>AMERICAN BAPTIST CHURCH</t>
  </si>
  <si>
    <t>94598-4833</t>
  </si>
  <si>
    <t>925-935-3250</t>
  </si>
  <si>
    <t xml:space="preserve">  98065</t>
  </si>
  <si>
    <t>KID TIME INC</t>
  </si>
  <si>
    <t>94597-2132</t>
  </si>
  <si>
    <t>925-930-6550</t>
  </si>
  <si>
    <t xml:space="preserve">  80432</t>
  </si>
  <si>
    <t>BART - WALNUT CREEK</t>
  </si>
  <si>
    <t>94596-4026</t>
  </si>
  <si>
    <t>510-464-6916</t>
  </si>
  <si>
    <t>94526-3309</t>
  </si>
  <si>
    <t>925-820-8281</t>
  </si>
  <si>
    <t xml:space="preserve">  73551</t>
  </si>
  <si>
    <t>CIVIC EXECUTIVE CENTER</t>
  </si>
  <si>
    <t>94596-3864</t>
  </si>
  <si>
    <t>925-260-4348</t>
  </si>
  <si>
    <t xml:space="preserve">  96685</t>
  </si>
  <si>
    <t>ORINDA VILLAGE FOOD WASTE</t>
  </si>
  <si>
    <t>VILLAGE SQ</t>
  </si>
  <si>
    <t>94563-2504</t>
  </si>
  <si>
    <t xml:space="preserve">  32338</t>
  </si>
  <si>
    <t>MAGNOLIA GARDENS</t>
  </si>
  <si>
    <t>205</t>
  </si>
  <si>
    <t>94526-1414</t>
  </si>
  <si>
    <t xml:space="preserve"> 144709</t>
  </si>
  <si>
    <t>OLD SP DEPOT MUSEUM</t>
  </si>
  <si>
    <t>94526-3892</t>
  </si>
  <si>
    <t>510-842-1031</t>
  </si>
  <si>
    <t>00056</t>
  </si>
  <si>
    <t>MUSEUM OF THE SRV-WALKWAY ENT</t>
  </si>
  <si>
    <t>00072</t>
  </si>
  <si>
    <t>RAILROAD AVE PARKING LOT/EAST</t>
  </si>
  <si>
    <t>00073</t>
  </si>
  <si>
    <t>RAILROAD AVE PARKING LOT/WEST</t>
  </si>
  <si>
    <t>00074</t>
  </si>
  <si>
    <t>MUSEUM OF THE SAN RAMON VALLEY</t>
  </si>
  <si>
    <t xml:space="preserve">  79913</t>
  </si>
  <si>
    <t>DEL MONTE RESEARCH CENTER</t>
  </si>
  <si>
    <t>94598-2403</t>
  </si>
  <si>
    <t>925-383-8832</t>
  </si>
  <si>
    <t>925-949-0515</t>
  </si>
  <si>
    <t>SHANNON B JONES LAW GROUP</t>
  </si>
  <si>
    <t>208</t>
  </si>
  <si>
    <t>94526-2558</t>
  </si>
  <si>
    <t>00025</t>
  </si>
  <si>
    <t>W EL PINTADO PARK-NR CRK BRDGE</t>
  </si>
  <si>
    <t xml:space="preserve"> 173344</t>
  </si>
  <si>
    <t>FREMONT BANK</t>
  </si>
  <si>
    <t xml:space="preserve">  20467</t>
  </si>
  <si>
    <t>SHADELANDS MEDICAL SERVICES</t>
  </si>
  <si>
    <t>94598-2404</t>
  </si>
  <si>
    <t xml:space="preserve">  68577</t>
  </si>
  <si>
    <t>220</t>
  </si>
  <si>
    <t>94526-2513</t>
  </si>
  <si>
    <t>925-786-3779</t>
  </si>
  <si>
    <t xml:space="preserve"> 133904</t>
  </si>
  <si>
    <t>FAZ BAKERY</t>
  </si>
  <si>
    <t>221</t>
  </si>
  <si>
    <t>925-200-7157</t>
  </si>
  <si>
    <t xml:space="preserve"> 363275</t>
  </si>
  <si>
    <t>JOHN LAGOS</t>
  </si>
  <si>
    <t>222</t>
  </si>
  <si>
    <t>94526-3823</t>
  </si>
  <si>
    <t xml:space="preserve">  96180</t>
  </si>
  <si>
    <t>224</t>
  </si>
  <si>
    <t>94563-3015</t>
  </si>
  <si>
    <t xml:space="preserve"> 381517</t>
  </si>
  <si>
    <t>KDC KITCHEN &amp; BATH GALLERY</t>
  </si>
  <si>
    <t>228</t>
  </si>
  <si>
    <t>925-837-3680</t>
  </si>
  <si>
    <t>230</t>
  </si>
  <si>
    <t>MARSHALL DR</t>
  </si>
  <si>
    <t>VILLAGE THEATER</t>
  </si>
  <si>
    <t>233</t>
  </si>
  <si>
    <t>94526-3401</t>
  </si>
  <si>
    <t>VILLAGE THEATRE</t>
  </si>
  <si>
    <t xml:space="preserve"> 160978</t>
  </si>
  <si>
    <t>DIABLO VIEW CLUB HOUSE-POOL</t>
  </si>
  <si>
    <t>237</t>
  </si>
  <si>
    <t>94526-4835</t>
  </si>
  <si>
    <t>925-829-8999</t>
  </si>
  <si>
    <t xml:space="preserve"> 293399</t>
  </si>
  <si>
    <t>KOSICH PROPERTIES</t>
  </si>
  <si>
    <t>925-284-3911</t>
  </si>
  <si>
    <t xml:space="preserve">  75887</t>
  </si>
  <si>
    <t>JOHN MUIR WOUND CARE CENTER</t>
  </si>
  <si>
    <t>925-947-5315</t>
  </si>
  <si>
    <t xml:space="preserve">  69872</t>
  </si>
  <si>
    <t>DANVILLE WOMENS CLUB</t>
  </si>
  <si>
    <t>242</t>
  </si>
  <si>
    <t>94526-3205</t>
  </si>
  <si>
    <t>244</t>
  </si>
  <si>
    <t>94526-3402</t>
  </si>
  <si>
    <t xml:space="preserve">  74724</t>
  </si>
  <si>
    <t>94598-4112</t>
  </si>
  <si>
    <t>925-945-6464</t>
  </si>
  <si>
    <t xml:space="preserve"> 123384</t>
  </si>
  <si>
    <t>STEVEN H.MARKSTEIN 1997 REV.TR</t>
  </si>
  <si>
    <t>94596-7091</t>
  </si>
  <si>
    <t xml:space="preserve">  92650</t>
  </si>
  <si>
    <t>ORINDA VILLAGE SQUARE</t>
  </si>
  <si>
    <t>250</t>
  </si>
  <si>
    <t>251</t>
  </si>
  <si>
    <t xml:space="preserve"> 186940</t>
  </si>
  <si>
    <t>94549-4342</t>
  </si>
  <si>
    <t>WALNUT AVE</t>
  </si>
  <si>
    <t>94598-3373</t>
  </si>
  <si>
    <t xml:space="preserve"> 153967</t>
  </si>
  <si>
    <t>KIKU SUSHI LLC</t>
  </si>
  <si>
    <t>261</t>
  </si>
  <si>
    <t>94549-4316</t>
  </si>
  <si>
    <t>510-859-4165</t>
  </si>
  <si>
    <t xml:space="preserve"> 110517</t>
  </si>
  <si>
    <t>TESORO TSO068236 3YD</t>
  </si>
  <si>
    <t>265</t>
  </si>
  <si>
    <t>94596-4025</t>
  </si>
  <si>
    <t xml:space="preserve">  74542</t>
  </si>
  <si>
    <t>DR HERBERT MONROE</t>
  </si>
  <si>
    <t>284</t>
  </si>
  <si>
    <t>925-284-1500</t>
  </si>
  <si>
    <t xml:space="preserve">  74567</t>
  </si>
  <si>
    <t>HAIRITAGE</t>
  </si>
  <si>
    <t>286</t>
  </si>
  <si>
    <t>925-284-4771</t>
  </si>
  <si>
    <t>00032</t>
  </si>
  <si>
    <t>YOGURT SHACK@DIABLO RD INTERSC</t>
  </si>
  <si>
    <t>290</t>
  </si>
  <si>
    <t>94526-3310</t>
  </si>
  <si>
    <t>00076</t>
  </si>
  <si>
    <t>FIT PERSONAL FITNESS STUDIO</t>
  </si>
  <si>
    <t xml:space="preserve">  94052</t>
  </si>
  <si>
    <t>FIRE STATION-ORINDA#44</t>
  </si>
  <si>
    <t>295</t>
  </si>
  <si>
    <t>94563-3531</t>
  </si>
  <si>
    <t xml:space="preserve">  68940</t>
  </si>
  <si>
    <t>PRIMO'S PIZZA &amp; PASTA</t>
  </si>
  <si>
    <t>298</t>
  </si>
  <si>
    <t xml:space="preserve">  86503</t>
  </si>
  <si>
    <t>ROCA PRE SCHOOLS LLC</t>
  </si>
  <si>
    <t>925-357-8080</t>
  </si>
  <si>
    <t xml:space="preserve">  68544</t>
  </si>
  <si>
    <t>EL CERRO DEVE</t>
  </si>
  <si>
    <t>94526-1744</t>
  </si>
  <si>
    <t>925-837-8564</t>
  </si>
  <si>
    <t xml:space="preserve">  77206</t>
  </si>
  <si>
    <t>GREENBROOK HOA POOL</t>
  </si>
  <si>
    <t>94526-5217</t>
  </si>
  <si>
    <t>925-837-2805</t>
  </si>
  <si>
    <t xml:space="preserve"> 128928</t>
  </si>
  <si>
    <t>MONTAIR ELEMENTARY SCHOOL</t>
  </si>
  <si>
    <t>QUINTERRA LN</t>
  </si>
  <si>
    <t>94526-3239</t>
  </si>
  <si>
    <t>925-855-5100</t>
  </si>
  <si>
    <t>94556-2402</t>
  </si>
  <si>
    <t>2U</t>
  </si>
  <si>
    <t xml:space="preserve">  93062</t>
  </si>
  <si>
    <t>CAMPOLINDO HIGH-CAFETERIA</t>
  </si>
  <si>
    <t>CAMPOLINDO-SODA AQUATIC 4YD</t>
  </si>
  <si>
    <t>925-280-3928</t>
  </si>
  <si>
    <t>CAMPOLINDO HIGH SCHOOL-LIBRARY</t>
  </si>
  <si>
    <t>CLOCKTOWER, LTD</t>
  </si>
  <si>
    <t>94526-3335</t>
  </si>
  <si>
    <t>925-691-0800</t>
  </si>
  <si>
    <t>00033</t>
  </si>
  <si>
    <t>SWEET ST@DIABLO RD INTERSECTN</t>
  </si>
  <si>
    <t xml:space="preserve">  74054</t>
  </si>
  <si>
    <t>WALNUT WOODS PROF. PARK</t>
  </si>
  <si>
    <t>94598-2483</t>
  </si>
  <si>
    <t>415-474-9200</t>
  </si>
  <si>
    <t>94596-7605</t>
  </si>
  <si>
    <t xml:space="preserve">  86389</t>
  </si>
  <si>
    <t>N SAN CARLOS DR</t>
  </si>
  <si>
    <t>94598-2254</t>
  </si>
  <si>
    <t>HEATHER FARMS PARK</t>
  </si>
  <si>
    <t>307</t>
  </si>
  <si>
    <t>94526-3416</t>
  </si>
  <si>
    <t>00087</t>
  </si>
  <si>
    <t>BANK OF THE WEST/CITY CANS</t>
  </si>
  <si>
    <t xml:space="preserve">  30776</t>
  </si>
  <si>
    <t>PATELCO CU</t>
  </si>
  <si>
    <t>310</t>
  </si>
  <si>
    <t>94526-3308</t>
  </si>
  <si>
    <t>925-855-2400</t>
  </si>
  <si>
    <t>00035</t>
  </si>
  <si>
    <t>TOWN OF DANVL-PATELCO CR UNION</t>
  </si>
  <si>
    <t xml:space="preserve">  99028</t>
  </si>
  <si>
    <t>510-376-6200</t>
  </si>
  <si>
    <t xml:space="preserve">  35425</t>
  </si>
  <si>
    <t>HOUSE OF SAKE</t>
  </si>
  <si>
    <t>313</t>
  </si>
  <si>
    <t>925-930-8811</t>
  </si>
  <si>
    <t xml:space="preserve">  93559</t>
  </si>
  <si>
    <t>ORINDA COUNTRY CLUB/MAINT YARD</t>
  </si>
  <si>
    <t>315</t>
  </si>
  <si>
    <t>94563-1855</t>
  </si>
  <si>
    <t>925-254-4313</t>
  </si>
  <si>
    <t xml:space="preserve">  93799</t>
  </si>
  <si>
    <t>ORINDA COUNTRY CLUB/CLUB HOUSE</t>
  </si>
  <si>
    <t xml:space="preserve">  94292</t>
  </si>
  <si>
    <t>ORINDA COUNTRY CLUB/POOL</t>
  </si>
  <si>
    <t>925-254-4314</t>
  </si>
  <si>
    <t xml:space="preserve">  68270</t>
  </si>
  <si>
    <t>DIABLO ROAD ASSOC</t>
  </si>
  <si>
    <t>318</t>
  </si>
  <si>
    <t>94526-3443</t>
  </si>
  <si>
    <t xml:space="preserve"> 176222</t>
  </si>
  <si>
    <t>CASTLE CREEK COMPANY</t>
  </si>
  <si>
    <t>319</t>
  </si>
  <si>
    <t>94526-3428</t>
  </si>
  <si>
    <t xml:space="preserve"> 108396</t>
  </si>
  <si>
    <t>ANGELS FOR MINIS</t>
  </si>
  <si>
    <t>94598-4615</t>
  </si>
  <si>
    <t xml:space="preserve">  74120</t>
  </si>
  <si>
    <t>KAISER MEDICAL OFFICE</t>
  </si>
  <si>
    <t>320</t>
  </si>
  <si>
    <t>94598-2419</t>
  </si>
  <si>
    <t>325</t>
  </si>
  <si>
    <t>94598-2435</t>
  </si>
  <si>
    <t xml:space="preserve"> 309575</t>
  </si>
  <si>
    <t>TOWN OF MORAGA</t>
  </si>
  <si>
    <t>925-631-6842</t>
  </si>
  <si>
    <t xml:space="preserve"> 386946</t>
  </si>
  <si>
    <t>330</t>
  </si>
  <si>
    <t>925-552-6449</t>
  </si>
  <si>
    <t>VALLY MEDLYNS</t>
  </si>
  <si>
    <t xml:space="preserve">  98944</t>
  </si>
  <si>
    <t>331</t>
  </si>
  <si>
    <t>94526-3307</t>
  </si>
  <si>
    <t>00038</t>
  </si>
  <si>
    <t>TOWN OF DANVL- THE CROWN</t>
  </si>
  <si>
    <t xml:space="preserve">  70375</t>
  </si>
  <si>
    <t>GORDON BALL</t>
  </si>
  <si>
    <t>333</t>
  </si>
  <si>
    <t>94507-2411</t>
  </si>
  <si>
    <t xml:space="preserve">  68296</t>
  </si>
  <si>
    <t>94526-3417</t>
  </si>
  <si>
    <t xml:space="preserve">  93666</t>
  </si>
  <si>
    <t>RODGERS CLEANERS</t>
  </si>
  <si>
    <t>339</t>
  </si>
  <si>
    <t>925-588-9682</t>
  </si>
  <si>
    <t>94526-3820</t>
  </si>
  <si>
    <t xml:space="preserve">  95125</t>
  </si>
  <si>
    <t>CHEF CHAO RESTAURANT</t>
  </si>
  <si>
    <t>343</t>
  </si>
  <si>
    <t>925-768-6888</t>
  </si>
  <si>
    <t xml:space="preserve"> 379370</t>
  </si>
  <si>
    <t>LUNARDIS MARKET #9</t>
  </si>
  <si>
    <t>345</t>
  </si>
  <si>
    <t>94526-3819</t>
  </si>
  <si>
    <t>650-588-7507</t>
  </si>
  <si>
    <t>00077</t>
  </si>
  <si>
    <t>LUNARDIS/RAILROAD &amp; IRONHORSE</t>
  </si>
  <si>
    <t xml:space="preserve"> 383950</t>
  </si>
  <si>
    <t>MONS CEDERCREUTZ</t>
  </si>
  <si>
    <t>346</t>
  </si>
  <si>
    <t>94556-1503</t>
  </si>
  <si>
    <t>510-220-8878</t>
  </si>
  <si>
    <t xml:space="preserve"> 135258</t>
  </si>
  <si>
    <t>MORAGA POST ACUTE</t>
  </si>
  <si>
    <t>348</t>
  </si>
  <si>
    <t>94556-1516</t>
  </si>
  <si>
    <t>349</t>
  </si>
  <si>
    <t xml:space="preserve">  94717</t>
  </si>
  <si>
    <t>ELAN FINE JEWELERY</t>
  </si>
  <si>
    <t>350</t>
  </si>
  <si>
    <t>925-837-3191</t>
  </si>
  <si>
    <t>94556-1512</t>
  </si>
  <si>
    <t>24 HOUR FITNESS TFH000812 8YD</t>
  </si>
  <si>
    <t>351</t>
  </si>
  <si>
    <t xml:space="preserve">  54786</t>
  </si>
  <si>
    <t>355 LENNON LN PROPERTY</t>
  </si>
  <si>
    <t>355</t>
  </si>
  <si>
    <t>94598-2475</t>
  </si>
  <si>
    <t>925-838-0769</t>
  </si>
  <si>
    <t xml:space="preserve"> 320945</t>
  </si>
  <si>
    <t>NORM'S PLACE</t>
  </si>
  <si>
    <t>356</t>
  </si>
  <si>
    <t>925-785-9469</t>
  </si>
  <si>
    <t xml:space="preserve"> 130597</t>
  </si>
  <si>
    <t>SUSHI FIGHTER</t>
  </si>
  <si>
    <t>360</t>
  </si>
  <si>
    <t xml:space="preserve">  17208</t>
  </si>
  <si>
    <t>ELITE MD</t>
  </si>
  <si>
    <t>ROSE AVE</t>
  </si>
  <si>
    <t>94526-3320</t>
  </si>
  <si>
    <t>925-838-4363</t>
  </si>
  <si>
    <t xml:space="preserve">  12703</t>
  </si>
  <si>
    <t>AMOROMA</t>
  </si>
  <si>
    <t>925-377-7662</t>
  </si>
  <si>
    <t xml:space="preserve">  97519</t>
  </si>
  <si>
    <t>JLN ASSOCIATES</t>
  </si>
  <si>
    <t>94549-5616</t>
  </si>
  <si>
    <t>925-286-1087</t>
  </si>
  <si>
    <t xml:space="preserve"> 390898</t>
  </si>
  <si>
    <t>365 LENNON LN PROPERTIES</t>
  </si>
  <si>
    <t>365</t>
  </si>
  <si>
    <t>94598-5910</t>
  </si>
  <si>
    <t xml:space="preserve">  68767</t>
  </si>
  <si>
    <t>ELLIOTT'S BAR</t>
  </si>
  <si>
    <t>369</t>
  </si>
  <si>
    <t>00039</t>
  </si>
  <si>
    <t>TOWN OF DNVL- ELLIOTT</t>
  </si>
  <si>
    <t xml:space="preserve"> 148338</t>
  </si>
  <si>
    <t>L S B OFFICES</t>
  </si>
  <si>
    <t>94526-3438</t>
  </si>
  <si>
    <t>925-283-8103</t>
  </si>
  <si>
    <t>PARK CENTER PLAZA</t>
  </si>
  <si>
    <t>94598-2488</t>
  </si>
  <si>
    <t>375</t>
  </si>
  <si>
    <t xml:space="preserve">  86934</t>
  </si>
  <si>
    <t>CALIFORNIA HIGHWAY PATROL 680</t>
  </si>
  <si>
    <t>383</t>
  </si>
  <si>
    <t xml:space="preserve"> 124140</t>
  </si>
  <si>
    <t>AUTOHAUS STUTTART</t>
  </si>
  <si>
    <t>510-717-3003</t>
  </si>
  <si>
    <t xml:space="preserve"> 385823</t>
  </si>
  <si>
    <t>HERITAGE BANK OF COMMERCE</t>
  </si>
  <si>
    <t>387</t>
  </si>
  <si>
    <t>925-314-2853</t>
  </si>
  <si>
    <t>408-792-4066</t>
  </si>
  <si>
    <t xml:space="preserve"> 252122</t>
  </si>
  <si>
    <t>390</t>
  </si>
  <si>
    <t>94526-3432</t>
  </si>
  <si>
    <t xml:space="preserve"> 351999</t>
  </si>
  <si>
    <t>390 RAILROAD AVE LLC</t>
  </si>
  <si>
    <t>94526-3879</t>
  </si>
  <si>
    <t>00075</t>
  </si>
  <si>
    <t>PROMINENT ESCROW/SCHOOL ST INT</t>
  </si>
  <si>
    <t xml:space="preserve">  68353</t>
  </si>
  <si>
    <t>CABRITA BUILDING</t>
  </si>
  <si>
    <t>391</t>
  </si>
  <si>
    <t>94526-3449</t>
  </si>
  <si>
    <t>00040</t>
  </si>
  <si>
    <t>TOWN OF DNVL-TWENTY ONE TANGO</t>
  </si>
  <si>
    <t xml:space="preserve">  69104</t>
  </si>
  <si>
    <t>STARBUCKS #668</t>
  </si>
  <si>
    <t>398</t>
  </si>
  <si>
    <t>94526-3326</t>
  </si>
  <si>
    <t>00042</t>
  </si>
  <si>
    <t>TOWN OF DNVL- STARBUCKS</t>
  </si>
  <si>
    <t xml:space="preserve">  95422</t>
  </si>
  <si>
    <t>MORAGA STARS</t>
  </si>
  <si>
    <t>94556-1542</t>
  </si>
  <si>
    <t xml:space="preserve">  79772</t>
  </si>
  <si>
    <t>ST MATTHEW CHURCH</t>
  </si>
  <si>
    <t>399</t>
  </si>
  <si>
    <t>WIGET LN</t>
  </si>
  <si>
    <t>94598-3411</t>
  </si>
  <si>
    <t>400</t>
  </si>
  <si>
    <t xml:space="preserve">  68551</t>
  </si>
  <si>
    <t>MEDICAL CENTER</t>
  </si>
  <si>
    <t>94526-1731</t>
  </si>
  <si>
    <t>925-208-8080</t>
  </si>
  <si>
    <t>94526-3404</t>
  </si>
  <si>
    <t>DANVILLE LIBRARY</t>
  </si>
  <si>
    <t>925-685-4711</t>
  </si>
  <si>
    <t>00044</t>
  </si>
  <si>
    <t>VETERANS MEMORIAL BLDG</t>
  </si>
  <si>
    <t xml:space="preserve">  67080</t>
  </si>
  <si>
    <t>TOWN OF DANVILLE VETERANS HALL</t>
  </si>
  <si>
    <t>925-314-3412</t>
  </si>
  <si>
    <t>8000105</t>
  </si>
  <si>
    <t>94526-2568</t>
  </si>
  <si>
    <t xml:space="preserve"> 169763</t>
  </si>
  <si>
    <t>SHADELANDS PROFESSIONAL CENTER</t>
  </si>
  <si>
    <t>94598-2408</t>
  </si>
  <si>
    <t xml:space="preserve"> 146984</t>
  </si>
  <si>
    <t>COLE OFC WALNUT CREEK LLC</t>
  </si>
  <si>
    <t>94598-2508</t>
  </si>
  <si>
    <t>602-778-6000</t>
  </si>
  <si>
    <t xml:space="preserve"> 238683</t>
  </si>
  <si>
    <t>RICH HOAG</t>
  </si>
  <si>
    <t>94598-5133</t>
  </si>
  <si>
    <t xml:space="preserve"> 281113</t>
  </si>
  <si>
    <t>94526-3825</t>
  </si>
  <si>
    <t xml:space="preserve">  12520</t>
  </si>
  <si>
    <t>MANGIA MI RESTAURANT</t>
  </si>
  <si>
    <t>415-509-5825</t>
  </si>
  <si>
    <t xml:space="preserve"> 118863</t>
  </si>
  <si>
    <t>FRONT STREET PROPERTIES</t>
  </si>
  <si>
    <t>94526-3403</t>
  </si>
  <si>
    <t xml:space="preserve"> 129656</t>
  </si>
  <si>
    <t>CHRISTIE JAMES</t>
  </si>
  <si>
    <t>412</t>
  </si>
  <si>
    <t>TACO BELL</t>
  </si>
  <si>
    <t>420</t>
  </si>
  <si>
    <t xml:space="preserve"> 152082</t>
  </si>
  <si>
    <t>DIABLO PRINTING</t>
  </si>
  <si>
    <t>424</t>
  </si>
  <si>
    <t>510-743-9090</t>
  </si>
  <si>
    <t xml:space="preserve"> 236471</t>
  </si>
  <si>
    <t>MOLLY'S PUP-PURR-EE</t>
  </si>
  <si>
    <t>425</t>
  </si>
  <si>
    <t>94526-3803</t>
  </si>
  <si>
    <t>925-820-8222</t>
  </si>
  <si>
    <t>00041</t>
  </si>
  <si>
    <t>TOWN OF DNVL- MOLLY PUPPURREE</t>
  </si>
  <si>
    <t xml:space="preserve">  94880</t>
  </si>
  <si>
    <t>ARCO GAS &amp; CAR WASH</t>
  </si>
  <si>
    <t>94556-2208</t>
  </si>
  <si>
    <t>94598-4520</t>
  </si>
  <si>
    <t xml:space="preserve"> 115722</t>
  </si>
  <si>
    <t>NORTHGATE HIGH SCHOOL</t>
  </si>
  <si>
    <t>925-682-8000</t>
  </si>
  <si>
    <t xml:space="preserve">  53458</t>
  </si>
  <si>
    <t>CHINA GOURMET</t>
  </si>
  <si>
    <t>426</t>
  </si>
  <si>
    <t>925-820-2736</t>
  </si>
  <si>
    <t xml:space="preserve"> 268540</t>
  </si>
  <si>
    <t>CHICO'S</t>
  </si>
  <si>
    <t>925-552-6427</t>
  </si>
  <si>
    <t>00050</t>
  </si>
  <si>
    <t>COUNTRY WAFFLES- SIDEWLK CANS</t>
  </si>
  <si>
    <t xml:space="preserve"> 133264</t>
  </si>
  <si>
    <t>FORWARD MOTION SPORTS</t>
  </si>
  <si>
    <t>432</t>
  </si>
  <si>
    <t>925-820-9966</t>
  </si>
  <si>
    <t xml:space="preserve">  92783</t>
  </si>
  <si>
    <t>HOLY SHEPHERD CHURCH</t>
  </si>
  <si>
    <t>433</t>
  </si>
  <si>
    <t>94563-4007</t>
  </si>
  <si>
    <t>CHRISTY DONUTS</t>
  </si>
  <si>
    <t>436</t>
  </si>
  <si>
    <t>438</t>
  </si>
  <si>
    <t xml:space="preserve"> 137499</t>
  </si>
  <si>
    <t>SLOW G'S EATERY</t>
  </si>
  <si>
    <t>440</t>
  </si>
  <si>
    <t>415-518-1221</t>
  </si>
  <si>
    <t xml:space="preserve">  69716</t>
  </si>
  <si>
    <t>ST ISIDORES CATHOLIC CHURCH</t>
  </si>
  <si>
    <t>94526-2562</t>
  </si>
  <si>
    <t>00060</t>
  </si>
  <si>
    <t>MERCANTILE LIVERY-BUS STOP</t>
  </si>
  <si>
    <t>94526-3929</t>
  </si>
  <si>
    <t xml:space="preserve"> 219816</t>
  </si>
  <si>
    <t>HOSPICE OF CONTRA COSTA FOUNDA</t>
  </si>
  <si>
    <t>444</t>
  </si>
  <si>
    <t>925-887-5678</t>
  </si>
  <si>
    <t>CENTER ST</t>
  </si>
  <si>
    <t>94556-2205</t>
  </si>
  <si>
    <t xml:space="preserve">  21148</t>
  </si>
  <si>
    <t>D V CIGAR,FINE WINE &amp; GIFTS</t>
  </si>
  <si>
    <t>445</t>
  </si>
  <si>
    <t>925-831-8899</t>
  </si>
  <si>
    <t>00045</t>
  </si>
  <si>
    <t>DANVILLE CIGAR- SIDEWALK CANS</t>
  </si>
  <si>
    <t>ST ISIDORES CHURCH</t>
  </si>
  <si>
    <t>451</t>
  </si>
  <si>
    <t>94563-4021</t>
  </si>
  <si>
    <t xml:space="preserve">  51312</t>
  </si>
  <si>
    <t>STEFANO INC</t>
  </si>
  <si>
    <t>455</t>
  </si>
  <si>
    <t>INCONTRO FOOD WASTE</t>
  </si>
  <si>
    <t>925-820-2349</t>
  </si>
  <si>
    <t xml:space="preserve"> 285031</t>
  </si>
  <si>
    <t>RHEEM VALLEY AUTO</t>
  </si>
  <si>
    <t>94556-2204</t>
  </si>
  <si>
    <t>925-377-6020</t>
  </si>
  <si>
    <t xml:space="preserve"> 215384</t>
  </si>
  <si>
    <t>AAAAA RENT A SPACE</t>
  </si>
  <si>
    <t>94556-2912</t>
  </si>
  <si>
    <t xml:space="preserve"> 253724</t>
  </si>
  <si>
    <t>925-906-2200</t>
  </si>
  <si>
    <t xml:space="preserve">  95166</t>
  </si>
  <si>
    <t>POST OFFICE-MORAGA</t>
  </si>
  <si>
    <t>460</t>
  </si>
  <si>
    <t>94556-1098</t>
  </si>
  <si>
    <t xml:space="preserve">  81387</t>
  </si>
  <si>
    <t>CROSS FIT ATI</t>
  </si>
  <si>
    <t>462</t>
  </si>
  <si>
    <t>925-575-1958</t>
  </si>
  <si>
    <t xml:space="preserve"> 153264</t>
  </si>
  <si>
    <t>TJ MAX #686  8YD FL</t>
  </si>
  <si>
    <t>472</t>
  </si>
  <si>
    <t>800-552-0309</t>
  </si>
  <si>
    <t>TJ MAX #686</t>
  </si>
  <si>
    <t>480</t>
  </si>
  <si>
    <t>00047</t>
  </si>
  <si>
    <t>VINE AT BRIDGES-SIDEWALK CANS</t>
  </si>
  <si>
    <t xml:space="preserve"> 152322</t>
  </si>
  <si>
    <t>DANVILLE CROSSROADS ASSOC</t>
  </si>
  <si>
    <t>94526-3886</t>
  </si>
  <si>
    <t>00059</t>
  </si>
  <si>
    <t xml:space="preserve">  98319</t>
  </si>
  <si>
    <t>LAFAYETTE COMMUNITY PARK</t>
  </si>
  <si>
    <t>ST MARYS RD</t>
  </si>
  <si>
    <t>94549-5650</t>
  </si>
  <si>
    <t xml:space="preserve"> 139342</t>
  </si>
  <si>
    <t>WHIM HOUSE</t>
  </si>
  <si>
    <t>485</t>
  </si>
  <si>
    <t>94526-3829</t>
  </si>
  <si>
    <t>925-718-5533</t>
  </si>
  <si>
    <t xml:space="preserve">  70888</t>
  </si>
  <si>
    <t>DANVILLE GARDEN SHOP CTR CORP</t>
  </si>
  <si>
    <t>486</t>
  </si>
  <si>
    <t>94526-3837</t>
  </si>
  <si>
    <t>925-978-3231</t>
  </si>
  <si>
    <t>LAWRENCE WAY</t>
  </si>
  <si>
    <t>510-943-5800</t>
  </si>
  <si>
    <t>495</t>
  </si>
  <si>
    <t>00046</t>
  </si>
  <si>
    <t>CALIFORNIA PEDALAR</t>
  </si>
  <si>
    <t xml:space="preserve">  99671</t>
  </si>
  <si>
    <t>LAFAYETTE-COMMUNITY BALL FIELD</t>
  </si>
  <si>
    <t>498</t>
  </si>
  <si>
    <t xml:space="preserve"> 327494</t>
  </si>
  <si>
    <t>SOLOMAN PROPERTY</t>
  </si>
  <si>
    <t>499</t>
  </si>
  <si>
    <t>94526-3836</t>
  </si>
  <si>
    <t>00052</t>
  </si>
  <si>
    <t>KOKO FIT CLUB- SIDEWALK CANS</t>
  </si>
  <si>
    <t xml:space="preserve"> 136142</t>
  </si>
  <si>
    <t>94526-3808</t>
  </si>
  <si>
    <t>00048</t>
  </si>
  <si>
    <t>AMBER BISTRO- SIDEWALK CANS</t>
  </si>
  <si>
    <t>94526-1746</t>
  </si>
  <si>
    <t>LAFAYETTE COMM CENTER</t>
  </si>
  <si>
    <t>94549-5431</t>
  </si>
  <si>
    <t>94556-2211</t>
  </si>
  <si>
    <t xml:space="preserve"> 108430</t>
  </si>
  <si>
    <t>EAST BAY MUD- 2 YRD FL</t>
  </si>
  <si>
    <t>SAN PABLO DAM RD</t>
  </si>
  <si>
    <t>94563-1604</t>
  </si>
  <si>
    <t xml:space="preserve">  74203</t>
  </si>
  <si>
    <t>CUL-DE-SAC ASSOC.</t>
  </si>
  <si>
    <t>94598-2415</t>
  </si>
  <si>
    <t xml:space="preserve">  78063</t>
  </si>
  <si>
    <t>WALNUT CREEK CHURCH OF CHRIST</t>
  </si>
  <si>
    <t>94598-1224</t>
  </si>
  <si>
    <t>925-825-7810</t>
  </si>
  <si>
    <t>00019</t>
  </si>
  <si>
    <t>SRVHS- TENNIS CRT SEATNG AREA</t>
  </si>
  <si>
    <t>94526-2404</t>
  </si>
  <si>
    <t>00020</t>
  </si>
  <si>
    <t>SRVHS- PARKING LOT EXIT</t>
  </si>
  <si>
    <t>00021</t>
  </si>
  <si>
    <t>SRVHS- CROSS WALK</t>
  </si>
  <si>
    <t>00022</t>
  </si>
  <si>
    <t>SRVHS- BUS STOP</t>
  </si>
  <si>
    <t>94526-3807</t>
  </si>
  <si>
    <t xml:space="preserve">  84029</t>
  </si>
  <si>
    <t>94526-3900</t>
  </si>
  <si>
    <t xml:space="preserve">  94391</t>
  </si>
  <si>
    <t>ST JOHNS EVANGELIST</t>
  </si>
  <si>
    <t>94563-4219</t>
  </si>
  <si>
    <t xml:space="preserve">  76216</t>
  </si>
  <si>
    <t>CITY OF WALNUT CREEK</t>
  </si>
  <si>
    <t>94596-7168</t>
  </si>
  <si>
    <t>925-943-5800</t>
  </si>
  <si>
    <t xml:space="preserve">  74229</t>
  </si>
  <si>
    <t>94598-2414</t>
  </si>
  <si>
    <t>925-596-0371</t>
  </si>
  <si>
    <t>KAISER FOUND HEALTH RECYCLING</t>
  </si>
  <si>
    <t>510-627-2939</t>
  </si>
  <si>
    <t>94556-2207</t>
  </si>
  <si>
    <t xml:space="preserve">  71886</t>
  </si>
  <si>
    <t>FIRE STATION-S.R.</t>
  </si>
  <si>
    <t>94506-4647</t>
  </si>
  <si>
    <t>510-838-6600</t>
  </si>
  <si>
    <t xml:space="preserve">  70904</t>
  </si>
  <si>
    <t>SYMMONS BODY &amp; FENDER</t>
  </si>
  <si>
    <t>509</t>
  </si>
  <si>
    <t>94526-4011</t>
  </si>
  <si>
    <t>925-820-3317</t>
  </si>
  <si>
    <t>510</t>
  </si>
  <si>
    <t>94526-1742</t>
  </si>
  <si>
    <t xml:space="preserve"> 113277</t>
  </si>
  <si>
    <t>CITY OF WALNUT CREEK-CORP YARD</t>
  </si>
  <si>
    <t>925-283-8777</t>
  </si>
  <si>
    <t>EAST BAY MUD</t>
  </si>
  <si>
    <t>HIGHLAND DR</t>
  </si>
  <si>
    <t>514</t>
  </si>
  <si>
    <t>94526-4012</t>
  </si>
  <si>
    <t xml:space="preserve">  85708</t>
  </si>
  <si>
    <t>THE GROWLER</t>
  </si>
  <si>
    <t>925-984-6753</t>
  </si>
  <si>
    <t xml:space="preserve"> 146182</t>
  </si>
  <si>
    <t>1700 INVESTORS, LLC</t>
  </si>
  <si>
    <t>94526-1741</t>
  </si>
  <si>
    <t xml:space="preserve">  94003</t>
  </si>
  <si>
    <t>RHEEM VETERINARY HOSPITAL</t>
  </si>
  <si>
    <t>521</t>
  </si>
  <si>
    <t>925-376-5976</t>
  </si>
  <si>
    <t xml:space="preserve">  69740</t>
  </si>
  <si>
    <t>LA GONDA CONDO ASSOC</t>
  </si>
  <si>
    <t>94526-1727</t>
  </si>
  <si>
    <t xml:space="preserve">  14941</t>
  </si>
  <si>
    <t>JIFFY LUBE</t>
  </si>
  <si>
    <t xml:space="preserve">  95547</t>
  </si>
  <si>
    <t>MORAGA MOTORS</t>
  </si>
  <si>
    <t>925-376-0692</t>
  </si>
  <si>
    <t xml:space="preserve">  97489</t>
  </si>
  <si>
    <t>YOS ON HARTZ-ETKM INC</t>
  </si>
  <si>
    <t>531</t>
  </si>
  <si>
    <t xml:space="preserve">  98283</t>
  </si>
  <si>
    <t>M&amp;N TIRE AND AUTO LLC</t>
  </si>
  <si>
    <t>925-570-0560</t>
  </si>
  <si>
    <t xml:space="preserve">  78667</t>
  </si>
  <si>
    <t>CORNERSTONE FELLOWSHIP</t>
  </si>
  <si>
    <t>94598-3730</t>
  </si>
  <si>
    <t xml:space="preserve"> 113218</t>
  </si>
  <si>
    <t>NEW DAY MASSAGE SPA</t>
  </si>
  <si>
    <t>544</t>
  </si>
  <si>
    <t>94596-3839</t>
  </si>
  <si>
    <t>408-210-3728</t>
  </si>
  <si>
    <t xml:space="preserve"> 143672</t>
  </si>
  <si>
    <t>PKX LLC</t>
  </si>
  <si>
    <t>551</t>
  </si>
  <si>
    <t>925-366-4467</t>
  </si>
  <si>
    <t xml:space="preserve">  77446</t>
  </si>
  <si>
    <t>INDIAN VALLEY SCHOOL</t>
  </si>
  <si>
    <t>94598-4908</t>
  </si>
  <si>
    <t>925-944-6850</t>
  </si>
  <si>
    <t xml:space="preserve"> 336719</t>
  </si>
  <si>
    <t>CRESCO</t>
  </si>
  <si>
    <t>94526-4024</t>
  </si>
  <si>
    <t>925-837-4478</t>
  </si>
  <si>
    <t xml:space="preserve">  95331</t>
  </si>
  <si>
    <t>FIRE DEPT -MORAGA</t>
  </si>
  <si>
    <t>94556-2210</t>
  </si>
  <si>
    <t>00053</t>
  </si>
  <si>
    <t>YOKOHAMA- SIDEWALK@BUSTOP CANS</t>
  </si>
  <si>
    <t xml:space="preserve">  17613</t>
  </si>
  <si>
    <t>BURTON VALLEY ELEM SCHOOL</t>
  </si>
  <si>
    <t>561</t>
  </si>
  <si>
    <t>MERRIEWOOD DR</t>
  </si>
  <si>
    <t>94549-5507</t>
  </si>
  <si>
    <t>925-927-3500</t>
  </si>
  <si>
    <t xml:space="preserve"> 195602</t>
  </si>
  <si>
    <t xml:space="preserve"> 107987</t>
  </si>
  <si>
    <t>LAW OFFICE OF TERRANCE D DOYLE</t>
  </si>
  <si>
    <t>571</t>
  </si>
  <si>
    <t>925-314-2326</t>
  </si>
  <si>
    <t>575</t>
  </si>
  <si>
    <t>94598-2443</t>
  </si>
  <si>
    <t>650-692-3954</t>
  </si>
  <si>
    <t xml:space="preserve"> 322529</t>
  </si>
  <si>
    <t>MIRFAK ASSOCIATES, INC.</t>
  </si>
  <si>
    <t>577</t>
  </si>
  <si>
    <t>94596-3801</t>
  </si>
  <si>
    <t>579</t>
  </si>
  <si>
    <t>580</t>
  </si>
  <si>
    <t xml:space="preserve">  97176</t>
  </si>
  <si>
    <t>GOLDEN PALACE</t>
  </si>
  <si>
    <t>581</t>
  </si>
  <si>
    <t>925-631-0284</t>
  </si>
  <si>
    <t xml:space="preserve">  72710</t>
  </si>
  <si>
    <t>LAFAYETTE CHRISTIAN CHURCH</t>
  </si>
  <si>
    <t>584</t>
  </si>
  <si>
    <t>GLENSIDE DR</t>
  </si>
  <si>
    <t>94549-5318</t>
  </si>
  <si>
    <t>925-283-8304</t>
  </si>
  <si>
    <t xml:space="preserve"> 323170</t>
  </si>
  <si>
    <t>ALL IN THE CUT</t>
  </si>
  <si>
    <t>925-798-8226</t>
  </si>
  <si>
    <t>00049</t>
  </si>
  <si>
    <t>PACIFIC BAY INTERIORS</t>
  </si>
  <si>
    <t>8000096</t>
  </si>
  <si>
    <t>00054</t>
  </si>
  <si>
    <t>WELLS FARGO BUS STOP</t>
  </si>
  <si>
    <t>OLIVIA NAIL BAR</t>
  </si>
  <si>
    <t>586</t>
  </si>
  <si>
    <t xml:space="preserve"> 194548</t>
  </si>
  <si>
    <t>GAWFCO ENTERPRISES</t>
  </si>
  <si>
    <t>925-979-0560</t>
  </si>
  <si>
    <t xml:space="preserve"> 134257</t>
  </si>
  <si>
    <t>588</t>
  </si>
  <si>
    <t>94526-4086</t>
  </si>
  <si>
    <t>925-977-9725</t>
  </si>
  <si>
    <t xml:space="preserve">  71092</t>
  </si>
  <si>
    <t xml:space="preserve">  98282</t>
  </si>
  <si>
    <t>590 YVR ASSOC</t>
  </si>
  <si>
    <t>94596-3889</t>
  </si>
  <si>
    <t>925-934-1601</t>
  </si>
  <si>
    <t xml:space="preserve">   9326</t>
  </si>
  <si>
    <t>LUNA GYMNASTICS</t>
  </si>
  <si>
    <t>594</t>
  </si>
  <si>
    <t xml:space="preserve">  73676</t>
  </si>
  <si>
    <t>BLACKHAWK C C-LAKESIDE 2YD</t>
  </si>
  <si>
    <t>599</t>
  </si>
  <si>
    <t>BLACKHAWK CLUB DR</t>
  </si>
  <si>
    <t>94506-4522</t>
  </si>
  <si>
    <t xml:space="preserve"> 359752</t>
  </si>
  <si>
    <t>BLACKHAWK CC BANQUET ROOM</t>
  </si>
  <si>
    <t>BLACKHAWK CC BIN FOOD WASTE</t>
  </si>
  <si>
    <t xml:space="preserve"> 129626</t>
  </si>
  <si>
    <t>CHARLOTTE WOOD MIDDLE SCHOOL</t>
  </si>
  <si>
    <t>EL CAPITAN DR</t>
  </si>
  <si>
    <t>94526-5000</t>
  </si>
  <si>
    <t>925-855-7777</t>
  </si>
  <si>
    <t>94526-3810</t>
  </si>
  <si>
    <t>JOHNSON-HIMSL</t>
  </si>
  <si>
    <t>94526-4021</t>
  </si>
  <si>
    <t xml:space="preserve">  80788</t>
  </si>
  <si>
    <t>WALNUT CREEK VALERO</t>
  </si>
  <si>
    <t>94596-3848</t>
  </si>
  <si>
    <t>925-788-7697</t>
  </si>
  <si>
    <t xml:space="preserve"> 394445</t>
  </si>
  <si>
    <t>PET FOOD EXPRESS</t>
  </si>
  <si>
    <t>609</t>
  </si>
  <si>
    <t>94526-4013</t>
  </si>
  <si>
    <t xml:space="preserve"> 353227</t>
  </si>
  <si>
    <t>WALGREENS # 2560</t>
  </si>
  <si>
    <t>609-242-8800</t>
  </si>
  <si>
    <t>620</t>
  </si>
  <si>
    <t>94526-4014</t>
  </si>
  <si>
    <t>00057</t>
  </si>
  <si>
    <t>BANK OF AMERICA-BUS STOP</t>
  </si>
  <si>
    <t xml:space="preserve">  86520</t>
  </si>
  <si>
    <t>FIRE STATION-LAF #17</t>
  </si>
  <si>
    <t>94549-5337</t>
  </si>
  <si>
    <t>GREAT CLIPS</t>
  </si>
  <si>
    <t>94556-2218</t>
  </si>
  <si>
    <t xml:space="preserve"> 153431</t>
  </si>
  <si>
    <t>DANVILLE TOWN AND COUNTRY</t>
  </si>
  <si>
    <t>629</t>
  </si>
  <si>
    <t>925-984-4747</t>
  </si>
  <si>
    <t xml:space="preserve"> 310847</t>
  </si>
  <si>
    <t>MONTAIR ASSOC</t>
  </si>
  <si>
    <t>630</t>
  </si>
  <si>
    <t>94526-4087</t>
  </si>
  <si>
    <t>00058</t>
  </si>
  <si>
    <t>BETTER HOMES</t>
  </si>
  <si>
    <t>SILVER LAKE DR</t>
  </si>
  <si>
    <t xml:space="preserve"> 155525</t>
  </si>
  <si>
    <t>SEVEN ELEVEN</t>
  </si>
  <si>
    <t>633</t>
  </si>
  <si>
    <t>707-287-1864</t>
  </si>
  <si>
    <t xml:space="preserve">  70102</t>
  </si>
  <si>
    <t>SYCAMORE HOMES ASSOC.</t>
  </si>
  <si>
    <t>OLD ORCHARD DR</t>
  </si>
  <si>
    <t>94526-4331</t>
  </si>
  <si>
    <t>925-830-4848</t>
  </si>
  <si>
    <t xml:space="preserve"> 147216</t>
  </si>
  <si>
    <t>PERFECT LOCKS</t>
  </si>
  <si>
    <t>510-894-5505</t>
  </si>
  <si>
    <t xml:space="preserve"> 114348</t>
  </si>
  <si>
    <t>FIRST CHURCH OF CHRIST SCIENTI</t>
  </si>
  <si>
    <t>650</t>
  </si>
  <si>
    <t>94526-1737</t>
  </si>
  <si>
    <t>925-837-1081</t>
  </si>
  <si>
    <t>94526-4022</t>
  </si>
  <si>
    <t>ORINDAWOODS DR</t>
  </si>
  <si>
    <t>655</t>
  </si>
  <si>
    <t xml:space="preserve"> 145388</t>
  </si>
  <si>
    <t>SAVEMART</t>
  </si>
  <si>
    <t>00061</t>
  </si>
  <si>
    <t>LUCKY'S</t>
  </si>
  <si>
    <t xml:space="preserve">  97972</t>
  </si>
  <si>
    <t>925-932-2763</t>
  </si>
  <si>
    <t xml:space="preserve"> 125711</t>
  </si>
  <si>
    <t>MELOS PIZZA &amp; PASTA</t>
  </si>
  <si>
    <t>664</t>
  </si>
  <si>
    <t xml:space="preserve"> 147593</t>
  </si>
  <si>
    <t>VISTA GRANDE ELEMENTARY SCHOOL</t>
  </si>
  <si>
    <t>667</t>
  </si>
  <si>
    <t>94526-2801</t>
  </si>
  <si>
    <t>925-314-1000</t>
  </si>
  <si>
    <t xml:space="preserve">  80812</t>
  </si>
  <si>
    <t>W C FINANCIAL PLAZA</t>
  </si>
  <si>
    <t>675</t>
  </si>
  <si>
    <t>94596-3860</t>
  </si>
  <si>
    <t>FINANCIAL PLAZA INVESTORS</t>
  </si>
  <si>
    <t>415-383-2900</t>
  </si>
  <si>
    <t xml:space="preserve">  69468</t>
  </si>
  <si>
    <t>G N VENTURES</t>
  </si>
  <si>
    <t xml:space="preserve">  74799</t>
  </si>
  <si>
    <t>ST ANSELMS EPISCOPAL CHURCH</t>
  </si>
  <si>
    <t>682</t>
  </si>
  <si>
    <t>MICHAEL LN</t>
  </si>
  <si>
    <t>94549-5360</t>
  </si>
  <si>
    <t xml:space="preserve"> 125641</t>
  </si>
  <si>
    <t>MY PAINT STOP LLC</t>
  </si>
  <si>
    <t>688</t>
  </si>
  <si>
    <t xml:space="preserve">  88351</t>
  </si>
  <si>
    <t>WUNDERBAR PET HOTEL</t>
  </si>
  <si>
    <t>695</t>
  </si>
  <si>
    <t>94598-4620</t>
  </si>
  <si>
    <t>U P S</t>
  </si>
  <si>
    <t>696</t>
  </si>
  <si>
    <t>925-838-0052</t>
  </si>
  <si>
    <t xml:space="preserve"> 405324</t>
  </si>
  <si>
    <t>DARREN JEWELER</t>
  </si>
  <si>
    <t>925-314-0077</t>
  </si>
  <si>
    <t xml:space="preserve">  96826</t>
  </si>
  <si>
    <t>94526-3954</t>
  </si>
  <si>
    <t xml:space="preserve"> 136777</t>
  </si>
  <si>
    <t>AOWR - BLACK BEAR RESTAURANT</t>
  </si>
  <si>
    <t>925-941-0000</t>
  </si>
  <si>
    <t>DANVILLE LIVERY  *MISTO LINO*</t>
  </si>
  <si>
    <t xml:space="preserve">  69682</t>
  </si>
  <si>
    <t>SAN DAMIANO RETREAT</t>
  </si>
  <si>
    <t>94526-3704</t>
  </si>
  <si>
    <t xml:space="preserve">  75200</t>
  </si>
  <si>
    <t>MERLE D HALL COMPANY</t>
  </si>
  <si>
    <t>94596-5294</t>
  </si>
  <si>
    <t>711</t>
  </si>
  <si>
    <t xml:space="preserve">  86595</t>
  </si>
  <si>
    <t>LAFAYETTE LITTLE LEAGUE</t>
  </si>
  <si>
    <t>94549-5338</t>
  </si>
  <si>
    <t>925-283-0955</t>
  </si>
  <si>
    <t xml:space="preserve"> 110988</t>
  </si>
  <si>
    <t>714</t>
  </si>
  <si>
    <t>94526-4016</t>
  </si>
  <si>
    <t>925-719-7108</t>
  </si>
  <si>
    <t>925-939-7601</t>
  </si>
  <si>
    <t>94596-5112</t>
  </si>
  <si>
    <t xml:space="preserve"> 103416</t>
  </si>
  <si>
    <t>STARBUCKS COFFEE #5259</t>
  </si>
  <si>
    <t>716</t>
  </si>
  <si>
    <t>925-256-9267</t>
  </si>
  <si>
    <t>510-256-9267</t>
  </si>
  <si>
    <t xml:space="preserve">  74039</t>
  </si>
  <si>
    <t>COUNTRYWOOD SHOPPING CENTER</t>
  </si>
  <si>
    <t>COUNTRYWOOD *STARBUCKS*</t>
  </si>
  <si>
    <t>ROSE GARDEN SHOP CENTER</t>
  </si>
  <si>
    <t>720</t>
  </si>
  <si>
    <t>94526-4261</t>
  </si>
  <si>
    <t>DOG BONE ALLEY</t>
  </si>
  <si>
    <t>730</t>
  </si>
  <si>
    <t>94526-4262</t>
  </si>
  <si>
    <t>STARBUCKS</t>
  </si>
  <si>
    <t xml:space="preserve"> 156161</t>
  </si>
  <si>
    <t>LEARN &amp; PLAY MONTESSORI SCHOOL</t>
  </si>
  <si>
    <t>94598-1585</t>
  </si>
  <si>
    <t>736</t>
  </si>
  <si>
    <t>925-820-9758</t>
  </si>
  <si>
    <t>00062</t>
  </si>
  <si>
    <t>VALERO</t>
  </si>
  <si>
    <t>SYCAMORE VALLEY RD</t>
  </si>
  <si>
    <t>738</t>
  </si>
  <si>
    <t xml:space="preserve"> 145659</t>
  </si>
  <si>
    <t>JOHN BALDWIN ELEMENTARY</t>
  </si>
  <si>
    <t>741</t>
  </si>
  <si>
    <t>BROOKSIDE DR</t>
  </si>
  <si>
    <t>94526-4201</t>
  </si>
  <si>
    <t>925-855-5200</t>
  </si>
  <si>
    <t xml:space="preserve">  68445</t>
  </si>
  <si>
    <t>GRANGE HALL 85 DANVILLE</t>
  </si>
  <si>
    <t>743</t>
  </si>
  <si>
    <t>94526-2731</t>
  </si>
  <si>
    <t xml:space="preserve">  71266</t>
  </si>
  <si>
    <t>DANVILLE 76</t>
  </si>
  <si>
    <t>744</t>
  </si>
  <si>
    <t>94526-4023</t>
  </si>
  <si>
    <t>ROSE GARDEN ASSOC</t>
  </si>
  <si>
    <t>750</t>
  </si>
  <si>
    <t>94563-4330</t>
  </si>
  <si>
    <t xml:space="preserve">  97505</t>
  </si>
  <si>
    <t>MIRAMONTE HIGH SCHOOL</t>
  </si>
  <si>
    <t>760</t>
  </si>
  <si>
    <t xml:space="preserve"> 388140</t>
  </si>
  <si>
    <t>BARMOODI INC</t>
  </si>
  <si>
    <t>94526-4056</t>
  </si>
  <si>
    <t xml:space="preserve">  54367</t>
  </si>
  <si>
    <t>BUTE DEVELOPMENT</t>
  </si>
  <si>
    <t>770</t>
  </si>
  <si>
    <t>94526-4077</t>
  </si>
  <si>
    <t>925-820-3376</t>
  </si>
  <si>
    <t xml:space="preserve"> 154579</t>
  </si>
  <si>
    <t>R &amp; P VENTURES, LLC</t>
  </si>
  <si>
    <t>780</t>
  </si>
  <si>
    <t>94526-4053</t>
  </si>
  <si>
    <t>925-854-2678</t>
  </si>
  <si>
    <t xml:space="preserve"> 158177</t>
  </si>
  <si>
    <t>790 SRVD</t>
  </si>
  <si>
    <t>790</t>
  </si>
  <si>
    <t>94526-4095</t>
  </si>
  <si>
    <t xml:space="preserve"> 130113</t>
  </si>
  <si>
    <t>SLOAT GARDEN CENTER</t>
  </si>
  <si>
    <t>94526-4254</t>
  </si>
  <si>
    <t xml:space="preserve">  71290</t>
  </si>
  <si>
    <t>FIRE STATION-D.V.#31</t>
  </si>
  <si>
    <t>94526-4018</t>
  </si>
  <si>
    <t xml:space="preserve"> 326686</t>
  </si>
  <si>
    <t>HUTCHINSON RD</t>
  </si>
  <si>
    <t>94598-4505</t>
  </si>
  <si>
    <t xml:space="preserve"> 162743</t>
  </si>
  <si>
    <t>HALL EQUITIES</t>
  </si>
  <si>
    <t>94596-5295</t>
  </si>
  <si>
    <t xml:space="preserve"> 144890</t>
  </si>
  <si>
    <t>801 SAN RAMON LLC</t>
  </si>
  <si>
    <t>801</t>
  </si>
  <si>
    <t>94526-4061</t>
  </si>
  <si>
    <t>310-663-0756</t>
  </si>
  <si>
    <t xml:space="preserve">  52469</t>
  </si>
  <si>
    <t>801 YGNACIO LLC</t>
  </si>
  <si>
    <t>94596-3871</t>
  </si>
  <si>
    <t>415-990-2542</t>
  </si>
  <si>
    <t xml:space="preserve"> 302398</t>
  </si>
  <si>
    <t>DANVILLE SYCAMORE INN LLC</t>
  </si>
  <si>
    <t>803</t>
  </si>
  <si>
    <t>94526-4253</t>
  </si>
  <si>
    <t xml:space="preserve"> 126823</t>
  </si>
  <si>
    <t>BLACKBEAR DINER</t>
  </si>
  <si>
    <t>807</t>
  </si>
  <si>
    <t>809</t>
  </si>
  <si>
    <t>94526-4030</t>
  </si>
  <si>
    <t xml:space="preserve">  44253</t>
  </si>
  <si>
    <t>CAMINO RAMON SHELL</t>
  </si>
  <si>
    <t>818-674-2128</t>
  </si>
  <si>
    <t>812</t>
  </si>
  <si>
    <t>OSAGE STATION PARK</t>
  </si>
  <si>
    <t>816</t>
  </si>
  <si>
    <t>ACORN LEARNING CENTER</t>
  </si>
  <si>
    <t>94526-2734</t>
  </si>
  <si>
    <t xml:space="preserve"> 105850</t>
  </si>
  <si>
    <t>94526-3433</t>
  </si>
  <si>
    <t xml:space="preserve"> 153338</t>
  </si>
  <si>
    <t>WILSON &amp; KRATZER CHAPEL OF S.R</t>
  </si>
  <si>
    <t>825</t>
  </si>
  <si>
    <t>94526-3418</t>
  </si>
  <si>
    <t>925-820-2999</t>
  </si>
  <si>
    <t xml:space="preserve"> 178749</t>
  </si>
  <si>
    <t>828</t>
  </si>
  <si>
    <t>925-743-0288</t>
  </si>
  <si>
    <t xml:space="preserve">  80937</t>
  </si>
  <si>
    <t>ANGELO'S CABINETS</t>
  </si>
  <si>
    <t>839</t>
  </si>
  <si>
    <t>94596-3823</t>
  </si>
  <si>
    <t>925-937-3434</t>
  </si>
  <si>
    <t xml:space="preserve">  75275</t>
  </si>
  <si>
    <t>W C CHRISTIAN REFORM CHURCH</t>
  </si>
  <si>
    <t>860</t>
  </si>
  <si>
    <t>94598-1004</t>
  </si>
  <si>
    <t>871</t>
  </si>
  <si>
    <t>COUNTRY CLUB DR</t>
  </si>
  <si>
    <t>94556-1128</t>
  </si>
  <si>
    <t xml:space="preserve">  80952</t>
  </si>
  <si>
    <t>VITUCCI BUSINESS CENTER LLC</t>
  </si>
  <si>
    <t>877</t>
  </si>
  <si>
    <t>94596-3878</t>
  </si>
  <si>
    <t xml:space="preserve">  68973</t>
  </si>
  <si>
    <t>SAN RAMON VLY METHODIST CHURCH</t>
  </si>
  <si>
    <t>902</t>
  </si>
  <si>
    <t>94507-2420</t>
  </si>
  <si>
    <t xml:space="preserve">  16694</t>
  </si>
  <si>
    <t>DR LEIF COBAIN</t>
  </si>
  <si>
    <t>905</t>
  </si>
  <si>
    <t>94549-4507</t>
  </si>
  <si>
    <t>925-283-3355</t>
  </si>
  <si>
    <t xml:space="preserve">  96168</t>
  </si>
  <si>
    <t>SANORRIS INVESTMENTS LLC</t>
  </si>
  <si>
    <t>907</t>
  </si>
  <si>
    <t>94526-4036</t>
  </si>
  <si>
    <t xml:space="preserve">  74963</t>
  </si>
  <si>
    <t>SWIMMER/DR. ALAN J</t>
  </si>
  <si>
    <t xml:space="preserve">  97485</t>
  </si>
  <si>
    <t>C C &amp; CO HAIR DESIGN</t>
  </si>
  <si>
    <t>910</t>
  </si>
  <si>
    <t>94556-1922</t>
  </si>
  <si>
    <t xml:space="preserve"> 114653</t>
  </si>
  <si>
    <t>LAMORINDA MEDICAL OFFICE</t>
  </si>
  <si>
    <t>911</t>
  </si>
  <si>
    <t>94549-4579</t>
  </si>
  <si>
    <t>915</t>
  </si>
  <si>
    <t>94549-3504</t>
  </si>
  <si>
    <t>925-283-1220</t>
  </si>
  <si>
    <t>919</t>
  </si>
  <si>
    <t xml:space="preserve"> 178905</t>
  </si>
  <si>
    <t>TALWAR &amp; TALWAR, DDS</t>
  </si>
  <si>
    <t>925-283-3305</t>
  </si>
  <si>
    <t xml:space="preserve">  68478</t>
  </si>
  <si>
    <t>LARSON'S CHILDREN CENTER</t>
  </si>
  <si>
    <t xml:space="preserve">  93609</t>
  </si>
  <si>
    <t>LANGAN BUILDING</t>
  </si>
  <si>
    <t>94556-1954</t>
  </si>
  <si>
    <t xml:space="preserve">  75929</t>
  </si>
  <si>
    <t>ACALANES MASONIC BLD</t>
  </si>
  <si>
    <t>925</t>
  </si>
  <si>
    <t xml:space="preserve"> 109653</t>
  </si>
  <si>
    <t>VILLAGE CENTER</t>
  </si>
  <si>
    <t>94549-3592</t>
  </si>
  <si>
    <t>925-963-0539</t>
  </si>
  <si>
    <t xml:space="preserve"> 130455</t>
  </si>
  <si>
    <t>THE MORAGA BARN</t>
  </si>
  <si>
    <t>94556-1920</t>
  </si>
  <si>
    <t xml:space="preserve">  80978</t>
  </si>
  <si>
    <t>BAY ALARM BALCO CO</t>
  </si>
  <si>
    <t>94596-3875</t>
  </si>
  <si>
    <t>510-755-5581</t>
  </si>
  <si>
    <t xml:space="preserve">  72199</t>
  </si>
  <si>
    <t>LAMORINDA PEDIATRIC MEDICAL</t>
  </si>
  <si>
    <t>925-284-1800</t>
  </si>
  <si>
    <t xml:space="preserve"> 268250</t>
  </si>
  <si>
    <t>PEARL INVESTMENT</t>
  </si>
  <si>
    <t>931</t>
  </si>
  <si>
    <t>94526-3465</t>
  </si>
  <si>
    <t>925-743-8500</t>
  </si>
  <si>
    <t xml:space="preserve"> 175703</t>
  </si>
  <si>
    <t>VALLEY PARENT PRE-SCHOOL</t>
  </si>
  <si>
    <t>935</t>
  </si>
  <si>
    <t>94526-4903</t>
  </si>
  <si>
    <t>925-837-5401</t>
  </si>
  <si>
    <t xml:space="preserve">  16830</t>
  </si>
  <si>
    <t>HERITAGE SQUARE</t>
  </si>
  <si>
    <t>94549-4290</t>
  </si>
  <si>
    <t xml:space="preserve"> 340307</t>
  </si>
  <si>
    <t>LINDA RING (BUSINESS)</t>
  </si>
  <si>
    <t>938</t>
  </si>
  <si>
    <t>94549-4271</t>
  </si>
  <si>
    <t xml:space="preserve">  68593</t>
  </si>
  <si>
    <t>FOUNTAINHEAD SCHOOL</t>
  </si>
  <si>
    <t>EL PINTADO RD</t>
  </si>
  <si>
    <t>94526-1410</t>
  </si>
  <si>
    <t>925-820-6250</t>
  </si>
  <si>
    <t xml:space="preserve">  69567</t>
  </si>
  <si>
    <t>ROBERT LUCIA</t>
  </si>
  <si>
    <t>94526-3440</t>
  </si>
  <si>
    <t>510-837-8019</t>
  </si>
  <si>
    <t>941</t>
  </si>
  <si>
    <t>94596-3825</t>
  </si>
  <si>
    <t xml:space="preserve">  72637</t>
  </si>
  <si>
    <t>LAFAYETTE SCH-MAINT SHOP</t>
  </si>
  <si>
    <t>943</t>
  </si>
  <si>
    <t>94549-4509</t>
  </si>
  <si>
    <t xml:space="preserve"> 275883</t>
  </si>
  <si>
    <t>TSUI SHUCHEH</t>
  </si>
  <si>
    <t>944</t>
  </si>
  <si>
    <t>94549-7683</t>
  </si>
  <si>
    <t>925-376-5492</t>
  </si>
  <si>
    <t xml:space="preserve">  84764</t>
  </si>
  <si>
    <t>TEMPLE ISAIAH</t>
  </si>
  <si>
    <t>94549-3410</t>
  </si>
  <si>
    <t>925-283-8575</t>
  </si>
  <si>
    <t>LAFAYETTE LEIGH CREEKSIDE PARK</t>
  </si>
  <si>
    <t>947</t>
  </si>
  <si>
    <t>94549-4515</t>
  </si>
  <si>
    <t xml:space="preserve">  97112</t>
  </si>
  <si>
    <t>94526-1987</t>
  </si>
  <si>
    <t xml:space="preserve"> 129041</t>
  </si>
  <si>
    <t>925-786-7332</t>
  </si>
  <si>
    <t xml:space="preserve">  66886</t>
  </si>
  <si>
    <t>LAFAYETTE ELEMENTARY SCHOOL</t>
  </si>
  <si>
    <t>94549-4525</t>
  </si>
  <si>
    <t>925-927-3506</t>
  </si>
  <si>
    <t xml:space="preserve"> 141274</t>
  </si>
  <si>
    <t>SAUTTER SAVALA INVESTMENTS INC</t>
  </si>
  <si>
    <t>94549-3418</t>
  </si>
  <si>
    <t>510-334-1505</t>
  </si>
  <si>
    <t xml:space="preserve"> 194894</t>
  </si>
  <si>
    <t>AEGIS SENIOR CARE HOME</t>
  </si>
  <si>
    <t>952</t>
  </si>
  <si>
    <t>LIBRARY CEMENT CITY CANS</t>
  </si>
  <si>
    <t xml:space="preserve"> 142122</t>
  </si>
  <si>
    <t>NINE PLUS LLC</t>
  </si>
  <si>
    <t>954</t>
  </si>
  <si>
    <t>925-465-2099</t>
  </si>
  <si>
    <t xml:space="preserve">  76067</t>
  </si>
  <si>
    <t>LAFAYETTE UNITED METHODIST</t>
  </si>
  <si>
    <t>955</t>
  </si>
  <si>
    <t>94549-4524</t>
  </si>
  <si>
    <t>925-284-4765</t>
  </si>
  <si>
    <t xml:space="preserve"> 290759</t>
  </si>
  <si>
    <t>JAMES DUDUM PROPERTY</t>
  </si>
  <si>
    <t>94549-3729</t>
  </si>
  <si>
    <t xml:space="preserve">  76133</t>
  </si>
  <si>
    <t>LAFAYETTE OPTICAL</t>
  </si>
  <si>
    <t>958</t>
  </si>
  <si>
    <t xml:space="preserve"> 114116</t>
  </si>
  <si>
    <t>NAN WHITE RETAIL CENTER</t>
  </si>
  <si>
    <t>94549-4480</t>
  </si>
  <si>
    <t>REVE BISTRO</t>
  </si>
  <si>
    <t xml:space="preserve">  79301</t>
  </si>
  <si>
    <t>WALNUT CREEK SCHOOL DISTRICT</t>
  </si>
  <si>
    <t>94596-3826</t>
  </si>
  <si>
    <t>961</t>
  </si>
  <si>
    <t xml:space="preserve">  81026</t>
  </si>
  <si>
    <t>ENGLER &amp; ASSOCIATES</t>
  </si>
  <si>
    <t>510-938-2460</t>
  </si>
  <si>
    <t xml:space="preserve">  72314</t>
  </si>
  <si>
    <t>PATEL, VIBHUTI, DR.</t>
  </si>
  <si>
    <t>963</t>
  </si>
  <si>
    <t>925-284-7021</t>
  </si>
  <si>
    <t>BISTRO BURGER</t>
  </si>
  <si>
    <t>965</t>
  </si>
  <si>
    <t>968</t>
  </si>
  <si>
    <t>BLEMER RD</t>
  </si>
  <si>
    <t>94526-1502</t>
  </si>
  <si>
    <t xml:space="preserve"> 145537</t>
  </si>
  <si>
    <t>LOS CERROS MIDDLE SCHOOL</t>
  </si>
  <si>
    <t>925-855-6800</t>
  </si>
  <si>
    <t xml:space="preserve">  72348</t>
  </si>
  <si>
    <t>PANFILI GAETON</t>
  </si>
  <si>
    <t>970</t>
  </si>
  <si>
    <t>94549-4291</t>
  </si>
  <si>
    <t xml:space="preserve">  86413</t>
  </si>
  <si>
    <t>SEVEN HILLS SCHOOL</t>
  </si>
  <si>
    <t>94598-2256</t>
  </si>
  <si>
    <t xml:space="preserve"> 147073</t>
  </si>
  <si>
    <t>978 SECOND ST LLC</t>
  </si>
  <si>
    <t>978</t>
  </si>
  <si>
    <t>94549-4538</t>
  </si>
  <si>
    <t>925-788-2474</t>
  </si>
  <si>
    <t xml:space="preserve">  72678</t>
  </si>
  <si>
    <t>LAFAYETTE NURSERY SCHOOL</t>
  </si>
  <si>
    <t>979</t>
  </si>
  <si>
    <t>94549-4415</t>
  </si>
  <si>
    <t>925-284-1639</t>
  </si>
  <si>
    <t xml:space="preserve"> 121525</t>
  </si>
  <si>
    <t>OLD FIREHOUSE SCHOOL</t>
  </si>
  <si>
    <t>984</t>
  </si>
  <si>
    <t>94549-4423</t>
  </si>
  <si>
    <t>LA FIESTA SQUARE</t>
  </si>
  <si>
    <t>94549-4497</t>
  </si>
  <si>
    <t>2T</t>
  </si>
  <si>
    <t xml:space="preserve">  71712</t>
  </si>
  <si>
    <t>DANVILLE CONGREGATIONAL CHURCH</t>
  </si>
  <si>
    <t>989</t>
  </si>
  <si>
    <t>94526-4020</t>
  </si>
  <si>
    <t>925-837-6944</t>
  </si>
  <si>
    <t xml:space="preserve">  74617</t>
  </si>
  <si>
    <t>WHITE PONY SCHOOL</t>
  </si>
  <si>
    <t>LELAND DR</t>
  </si>
  <si>
    <t>94549-4127</t>
  </si>
  <si>
    <t xml:space="preserve"> 102315</t>
  </si>
  <si>
    <t>LAFAYETTE LAND CO</t>
  </si>
  <si>
    <t>OAK HILL RD</t>
  </si>
  <si>
    <t>94549-3864</t>
  </si>
  <si>
    <t xml:space="preserve">  69674</t>
  </si>
  <si>
    <t>O'NEIL HIST SITE</t>
  </si>
  <si>
    <t>94526-2236</t>
  </si>
  <si>
    <t>925-838-0249</t>
  </si>
  <si>
    <t xml:space="preserve">  69955</t>
  </si>
  <si>
    <t>TUSCANY AT DANVILLE HOA</t>
  </si>
  <si>
    <t>MCCAULEY RD</t>
  </si>
  <si>
    <t>94526-1970</t>
  </si>
  <si>
    <t>00016</t>
  </si>
  <si>
    <t>SHERBURNE HILLS RD</t>
  </si>
  <si>
    <t>94526-4404</t>
  </si>
  <si>
    <t>DIABLO VISTA PARK</t>
  </si>
  <si>
    <t xml:space="preserve"> 155762</t>
  </si>
  <si>
    <t>BENTLEY SCHOOL</t>
  </si>
  <si>
    <t>UPPER HAPPY VALLEY RD</t>
  </si>
  <si>
    <t>94549-2830</t>
  </si>
  <si>
    <t>925-283-2101</t>
  </si>
  <si>
    <t>510-677-4902</t>
  </si>
  <si>
    <t xml:space="preserve"> 148529</t>
  </si>
  <si>
    <t>GREEN VALLEY ELEMENTARY</t>
  </si>
  <si>
    <t>94526-1923</t>
  </si>
  <si>
    <t xml:space="preserve"> 106193</t>
  </si>
  <si>
    <t>GAGNON'S PARTY RENTALS</t>
  </si>
  <si>
    <t>BLACKWOOD LN</t>
  </si>
  <si>
    <t>94549-3904</t>
  </si>
  <si>
    <t>925-284-3000</t>
  </si>
  <si>
    <t xml:space="preserve">  85738</t>
  </si>
  <si>
    <t>STUART PROPERTY</t>
  </si>
  <si>
    <t>94549-3805</t>
  </si>
  <si>
    <t>925-284-1115</t>
  </si>
  <si>
    <t xml:space="preserve">  92890</t>
  </si>
  <si>
    <t>ST MONICA'S CHURCH</t>
  </si>
  <si>
    <t>94556-1831</t>
  </si>
  <si>
    <t>925-376-6900</t>
  </si>
  <si>
    <t xml:space="preserve"> 271304</t>
  </si>
  <si>
    <t>MORAGA PROF. CENTER</t>
  </si>
  <si>
    <t>94556-1952</t>
  </si>
  <si>
    <t>925-932-0500</t>
  </si>
  <si>
    <t xml:space="preserve">  80655</t>
  </si>
  <si>
    <t>GATEWAY CLUB HOUSE</t>
  </si>
  <si>
    <t>94595-2412</t>
  </si>
  <si>
    <t xml:space="preserve"> 149301</t>
  </si>
  <si>
    <t>925-283-6792</t>
  </si>
  <si>
    <t xml:space="preserve"> 136766</t>
  </si>
  <si>
    <t>LAURA L. HALVORSEN, D.D.S.</t>
  </si>
  <si>
    <t>1004</t>
  </si>
  <si>
    <t>94556-1924</t>
  </si>
  <si>
    <t>925-376-4626</t>
  </si>
  <si>
    <t xml:space="preserve"> 100305</t>
  </si>
  <si>
    <t>CREEKSIDE CLUB HOUSE</t>
  </si>
  <si>
    <t>1006</t>
  </si>
  <si>
    <t>94595-2913</t>
  </si>
  <si>
    <t>925-988-7651</t>
  </si>
  <si>
    <t>925-683-6588</t>
  </si>
  <si>
    <t>WELLSPRING  DEVELOPMENT</t>
  </si>
  <si>
    <t>1009</t>
  </si>
  <si>
    <t>94549-3869</t>
  </si>
  <si>
    <t xml:space="preserve"> 118255</t>
  </si>
  <si>
    <t>GARDENS AT LAFAYETTE RETAIL</t>
  </si>
  <si>
    <t>VITALITY BOWLS- FOOD WASTE</t>
  </si>
  <si>
    <t xml:space="preserve">  95059</t>
  </si>
  <si>
    <t>JOAQUIN MORAGA SCHOOL</t>
  </si>
  <si>
    <t>94556-1832</t>
  </si>
  <si>
    <t xml:space="preserve"> 357855</t>
  </si>
  <si>
    <t>MORRIS PLAZA LLC</t>
  </si>
  <si>
    <t>94526-3412</t>
  </si>
  <si>
    <t>510-614-6200</t>
  </si>
  <si>
    <t xml:space="preserve"> 151142</t>
  </si>
  <si>
    <t>RANCH HOUSE CAFE</t>
  </si>
  <si>
    <t>1012</t>
  </si>
  <si>
    <t>94556-1143</t>
  </si>
  <si>
    <t>925-376-5127</t>
  </si>
  <si>
    <t xml:space="preserve">  29401</t>
  </si>
  <si>
    <t xml:space="preserve">  85811</t>
  </si>
  <si>
    <t>DIABLO RAPID PRINT</t>
  </si>
  <si>
    <t>1014</t>
  </si>
  <si>
    <t>94549-8393</t>
  </si>
  <si>
    <t>925-283-6610</t>
  </si>
  <si>
    <t xml:space="preserve"> 101709</t>
  </si>
  <si>
    <t>STANLEY DOLLAR CLUBHOUSE</t>
  </si>
  <si>
    <t>94549-3834</t>
  </si>
  <si>
    <t>AILEEN ST</t>
  </si>
  <si>
    <t>94549-4010</t>
  </si>
  <si>
    <t xml:space="preserve">  93633</t>
  </si>
  <si>
    <t>MORAGA VETERINARY HOSPITAL</t>
  </si>
  <si>
    <t>925-376-1121</t>
  </si>
  <si>
    <t xml:space="preserve">  71860</t>
  </si>
  <si>
    <t>HUMANN COMPANY</t>
  </si>
  <si>
    <t>94549-3901</t>
  </si>
  <si>
    <t>925-283-5000</t>
  </si>
  <si>
    <t>HAP MAGEE RANCH PARK</t>
  </si>
  <si>
    <t>1025</t>
  </si>
  <si>
    <t>94526-1712</t>
  </si>
  <si>
    <t>00015</t>
  </si>
  <si>
    <t>HAP MAGEE RANCH</t>
  </si>
  <si>
    <t xml:space="preserve">  71910</t>
  </si>
  <si>
    <t>COTTON PATCH</t>
  </si>
  <si>
    <t>925-284-1177</t>
  </si>
  <si>
    <t>94556-1923</t>
  </si>
  <si>
    <t xml:space="preserve">  76976</t>
  </si>
  <si>
    <t>WALNUT CREEK STABLES</t>
  </si>
  <si>
    <t>94598-4600</t>
  </si>
  <si>
    <t>925-933-3915</t>
  </si>
  <si>
    <t>1027</t>
  </si>
  <si>
    <t xml:space="preserve">  72041</t>
  </si>
  <si>
    <t>OUR SAVIOR LUTHERAN CHURCH</t>
  </si>
  <si>
    <t>925-283-3722</t>
  </si>
  <si>
    <t xml:space="preserve">  72595</t>
  </si>
  <si>
    <t>BORGES RANCH 326-8350</t>
  </si>
  <si>
    <t>94598-5117</t>
  </si>
  <si>
    <t xml:space="preserve">  78774</t>
  </si>
  <si>
    <t>SUMMIT RIDGE COMMUNITY</t>
  </si>
  <si>
    <t>94596-2687</t>
  </si>
  <si>
    <t xml:space="preserve">  92932</t>
  </si>
  <si>
    <t>GREG KOEPF</t>
  </si>
  <si>
    <t>1040</t>
  </si>
  <si>
    <t>BOLLINGER CYN</t>
  </si>
  <si>
    <t>94556-2734</t>
  </si>
  <si>
    <t>925-376-0881</t>
  </si>
  <si>
    <t>1042</t>
  </si>
  <si>
    <t>94556-1953</t>
  </si>
  <si>
    <t xml:space="preserve"> 187443</t>
  </si>
  <si>
    <t>TERRACORP</t>
  </si>
  <si>
    <t>1043</t>
  </si>
  <si>
    <t>94549-4017</t>
  </si>
  <si>
    <t xml:space="preserve">  86744</t>
  </si>
  <si>
    <t>CHILD DAYS SCHOOL</t>
  </si>
  <si>
    <t>1049</t>
  </si>
  <si>
    <t>94549-4013</t>
  </si>
  <si>
    <t>925-284-7092</t>
  </si>
  <si>
    <t xml:space="preserve">  78816</t>
  </si>
  <si>
    <t>FIRE STATION-#7</t>
  </si>
  <si>
    <t>94598-4418</t>
  </si>
  <si>
    <t xml:space="preserve">  68502</t>
  </si>
  <si>
    <t>FIRE STATION-D.V.#33</t>
  </si>
  <si>
    <t>1051</t>
  </si>
  <si>
    <t>1055</t>
  </si>
  <si>
    <t xml:space="preserve">  73973</t>
  </si>
  <si>
    <t>WILDWOOD ACRES RESORT</t>
  </si>
  <si>
    <t>94549-5750</t>
  </si>
  <si>
    <t>925-283-2600</t>
  </si>
  <si>
    <t xml:space="preserve">  77859</t>
  </si>
  <si>
    <t>FREETHY RINIKER LLC</t>
  </si>
  <si>
    <t>1059</t>
  </si>
  <si>
    <t>94549-4009</t>
  </si>
  <si>
    <t>925-855-1440</t>
  </si>
  <si>
    <t xml:space="preserve">  46240</t>
  </si>
  <si>
    <t>LONG BLUMBERG</t>
  </si>
  <si>
    <t>1061</t>
  </si>
  <si>
    <t>94556-2735</t>
  </si>
  <si>
    <t>925-788-9161</t>
  </si>
  <si>
    <t>1078</t>
  </si>
  <si>
    <t>94549-4780</t>
  </si>
  <si>
    <t xml:space="preserve"> 238782</t>
  </si>
  <si>
    <t>V JAMES JACKL</t>
  </si>
  <si>
    <t>94549-4756</t>
  </si>
  <si>
    <t>VICTORINE RD</t>
  </si>
  <si>
    <t>LIVERMORE</t>
  </si>
  <si>
    <t xml:space="preserve"> 308304</t>
  </si>
  <si>
    <t>BLACKHAWK HOA - MAINT 6YD</t>
  </si>
  <si>
    <t>1091</t>
  </si>
  <si>
    <t>94506-5873</t>
  </si>
  <si>
    <t>925-736-6440</t>
  </si>
  <si>
    <t xml:space="preserve">  74237</t>
  </si>
  <si>
    <t>925-736-6500</t>
  </si>
  <si>
    <t xml:space="preserve">  95372</t>
  </si>
  <si>
    <t>ST ANDREWS ASSOC.</t>
  </si>
  <si>
    <t>94556-1146</t>
  </si>
  <si>
    <t>94595-1105</t>
  </si>
  <si>
    <t xml:space="preserve">  76109</t>
  </si>
  <si>
    <t>CITY OF W C -CITY CANS</t>
  </si>
  <si>
    <t>94596-4548</t>
  </si>
  <si>
    <t>510-468-1034</t>
  </si>
  <si>
    <t>CITY OF W C-CITY CANS</t>
  </si>
  <si>
    <t xml:space="preserve">  86538</t>
  </si>
  <si>
    <t>ST STEPHEN'S CHURCH-WC</t>
  </si>
  <si>
    <t>1101</t>
  </si>
  <si>
    <t>94597-2465</t>
  </si>
  <si>
    <t>94596-4549</t>
  </si>
  <si>
    <t xml:space="preserve"> 335828</t>
  </si>
  <si>
    <t>NORTH GATE EQUESTRIAN CENTER</t>
  </si>
  <si>
    <t>94598-5105</t>
  </si>
  <si>
    <t xml:space="preserve"> 107245</t>
  </si>
  <si>
    <t>PHILZ COFFEE/ BBVA BANKING</t>
  </si>
  <si>
    <t>94596-4413</t>
  </si>
  <si>
    <t>704-632-9934</t>
  </si>
  <si>
    <t>925-289-9289</t>
  </si>
  <si>
    <t xml:space="preserve">  91926</t>
  </si>
  <si>
    <t>1105</t>
  </si>
  <si>
    <t>925-939-3838</t>
  </si>
  <si>
    <t>1109</t>
  </si>
  <si>
    <t>BONT LN</t>
  </si>
  <si>
    <t>94596-4405</t>
  </si>
  <si>
    <t xml:space="preserve">  95067</t>
  </si>
  <si>
    <t>CAMINO PABLO SCHOOL</t>
  </si>
  <si>
    <t>1111</t>
  </si>
  <si>
    <t>94556-1833</t>
  </si>
  <si>
    <t xml:space="preserve"> 400663</t>
  </si>
  <si>
    <t>1111 CIVIC DR LLC</t>
  </si>
  <si>
    <t>94596-3895</t>
  </si>
  <si>
    <t>BROADWAY PLZ</t>
  </si>
  <si>
    <t>1119</t>
  </si>
  <si>
    <t>94596-5114</t>
  </si>
  <si>
    <t>1123</t>
  </si>
  <si>
    <t xml:space="preserve"> 280271</t>
  </si>
  <si>
    <t>PRICE SELF STORAGE</t>
  </si>
  <si>
    <t>1126</t>
  </si>
  <si>
    <t>94595-1120</t>
  </si>
  <si>
    <t>REBEL ART SCHOOL</t>
  </si>
  <si>
    <t>1133</t>
  </si>
  <si>
    <t>925-448-8040</t>
  </si>
  <si>
    <t xml:space="preserve">  83303</t>
  </si>
  <si>
    <t>SAFESTWAY DRIVING SCHOOL</t>
  </si>
  <si>
    <t>925-933-3181</t>
  </si>
  <si>
    <t>1135</t>
  </si>
  <si>
    <t>94556-1112</t>
  </si>
  <si>
    <t>PLAZA ESCUELA</t>
  </si>
  <si>
    <t>1136</t>
  </si>
  <si>
    <t>818-994-2870</t>
  </si>
  <si>
    <t xml:space="preserve">  76513</t>
  </si>
  <si>
    <t>RICHARD M PIERCE</t>
  </si>
  <si>
    <t>94595-1194</t>
  </si>
  <si>
    <t xml:space="preserve">  76562</t>
  </si>
  <si>
    <t>HULLS CHAPEL OF FLOWERS</t>
  </si>
  <si>
    <t>1139</t>
  </si>
  <si>
    <t>94595-1119</t>
  </si>
  <si>
    <t>925-934-5400</t>
  </si>
  <si>
    <t>1140</t>
  </si>
  <si>
    <t xml:space="preserve">  70699</t>
  </si>
  <si>
    <t>HARRISON-TSI</t>
  </si>
  <si>
    <t>1141</t>
  </si>
  <si>
    <t xml:space="preserve"> 149872</t>
  </si>
  <si>
    <t>W C SERVICE CENTER</t>
  </si>
  <si>
    <t>1145</t>
  </si>
  <si>
    <t>925-933-8525</t>
  </si>
  <si>
    <t>94596-4401</t>
  </si>
  <si>
    <t>1148</t>
  </si>
  <si>
    <t>94596-4495</t>
  </si>
  <si>
    <t>1149</t>
  </si>
  <si>
    <t xml:space="preserve"> 139062</t>
  </si>
  <si>
    <t xml:space="preserve"> 139068</t>
  </si>
  <si>
    <t xml:space="preserve">  85662</t>
  </si>
  <si>
    <t>BURNS PROPERTIES</t>
  </si>
  <si>
    <t>94549-3252</t>
  </si>
  <si>
    <t xml:space="preserve">  95441</t>
  </si>
  <si>
    <t>FILICE INSURANCE</t>
  </si>
  <si>
    <t>94556-1113</t>
  </si>
  <si>
    <t>1151</t>
  </si>
  <si>
    <t>94596-4888</t>
  </si>
  <si>
    <t xml:space="preserve">  67491</t>
  </si>
  <si>
    <t>COHEN VOLK ECONOMIC</t>
  </si>
  <si>
    <t>1155</t>
  </si>
  <si>
    <t>925-299-1200</t>
  </si>
  <si>
    <t>CITY OF WC -CITY CANS</t>
  </si>
  <si>
    <t>1164</t>
  </si>
  <si>
    <t>1171</t>
  </si>
  <si>
    <t xml:space="preserve">  13240</t>
  </si>
  <si>
    <t>PALADIN LAW GROUP</t>
  </si>
  <si>
    <t>1176</t>
  </si>
  <si>
    <t>94595-1153</t>
  </si>
  <si>
    <t>925-947-5700</t>
  </si>
  <si>
    <t xml:space="preserve">  71340</t>
  </si>
  <si>
    <t>VALLEY GLASS</t>
  </si>
  <si>
    <t>1177</t>
  </si>
  <si>
    <t>510-933-2940</t>
  </si>
  <si>
    <t xml:space="preserve">  43439</t>
  </si>
  <si>
    <t>DECO TECH SYSTEMS</t>
  </si>
  <si>
    <t xml:space="preserve"> 107229</t>
  </si>
  <si>
    <t>BRAD WISEMAN, LLC</t>
  </si>
  <si>
    <t>1181</t>
  </si>
  <si>
    <t>94595-1186</t>
  </si>
  <si>
    <t>925-935-3113</t>
  </si>
  <si>
    <t xml:space="preserve">  77589</t>
  </si>
  <si>
    <t>530-824-8420</t>
  </si>
  <si>
    <t xml:space="preserve">  96410</t>
  </si>
  <si>
    <t>925-952-8450</t>
  </si>
  <si>
    <t xml:space="preserve"> 104814</t>
  </si>
  <si>
    <t xml:space="preserve"> 145542</t>
  </si>
  <si>
    <t xml:space="preserve"> 154229</t>
  </si>
  <si>
    <t>ST MARYS CHURCH</t>
  </si>
  <si>
    <t>1184</t>
  </si>
  <si>
    <t>94596-4406</t>
  </si>
  <si>
    <t>925-891-8900</t>
  </si>
  <si>
    <t>94595-1193</t>
  </si>
  <si>
    <t>PLEASANT HILL RD</t>
  </si>
  <si>
    <t>94549-2623</t>
  </si>
  <si>
    <t xml:space="preserve"> 111928</t>
  </si>
  <si>
    <t>ACALANES HIGH SCHOOL</t>
  </si>
  <si>
    <t xml:space="preserve"> 136554</t>
  </si>
  <si>
    <t>NORDSTROM #421</t>
  </si>
  <si>
    <t>94596-5129</t>
  </si>
  <si>
    <t>ROSSMOOR PKWY</t>
  </si>
  <si>
    <t>94595-2501</t>
  </si>
  <si>
    <t>HALL EQUITIES GROUP</t>
  </si>
  <si>
    <t>94596-4488</t>
  </si>
  <si>
    <t xml:space="preserve">  88914</t>
  </si>
  <si>
    <t>PARKSIDE BUSINESS CENTER</t>
  </si>
  <si>
    <t>1205</t>
  </si>
  <si>
    <t>94596-3693</t>
  </si>
  <si>
    <t>PARKSIDE BUSINESS CTR- FR BINS</t>
  </si>
  <si>
    <t>PARKSIDE BUSINESS CNTR-KINDERS</t>
  </si>
  <si>
    <t>925-952-9000</t>
  </si>
  <si>
    <t xml:space="preserve">  84491</t>
  </si>
  <si>
    <t>DAVID NERON LAW OFFICE</t>
  </si>
  <si>
    <t>1210</t>
  </si>
  <si>
    <t>510-933-6764</t>
  </si>
  <si>
    <t xml:space="preserve">  71399</t>
  </si>
  <si>
    <t>CRANMER ASSOCIATES INC.</t>
  </si>
  <si>
    <t>510-934-4205</t>
  </si>
  <si>
    <t xml:space="preserve">  71407</t>
  </si>
  <si>
    <t>MANGIA BENE RESTAURANT</t>
  </si>
  <si>
    <t>MORUCCIS DELI FOOD WASTE</t>
  </si>
  <si>
    <t xml:space="preserve"> 118764</t>
  </si>
  <si>
    <t>AS LLC</t>
  </si>
  <si>
    <t>1220</t>
  </si>
  <si>
    <t>94596-8494</t>
  </si>
  <si>
    <t xml:space="preserve"> 107386</t>
  </si>
  <si>
    <t>DAVITA WALNUT CREEK WEST 5444</t>
  </si>
  <si>
    <t>1221</t>
  </si>
  <si>
    <t>94595-2539</t>
  </si>
  <si>
    <t xml:space="preserve"> 107440</t>
  </si>
  <si>
    <t>DAVITA WALNUT CREEK W 5444 REC</t>
  </si>
  <si>
    <t>1224</t>
  </si>
  <si>
    <t xml:space="preserve"> 155560</t>
  </si>
  <si>
    <t>WALNUT CREEK SKILLED NURSING</t>
  </si>
  <si>
    <t>1228</t>
  </si>
  <si>
    <t>94595-2532</t>
  </si>
  <si>
    <t xml:space="preserve">  88492</t>
  </si>
  <si>
    <t>FAMILY SPINAL CARE CENTER</t>
  </si>
  <si>
    <t>1229</t>
  </si>
  <si>
    <t>925-933-9242</t>
  </si>
  <si>
    <t xml:space="preserve"> 135483</t>
  </si>
  <si>
    <t>R L MILSNER BLDG-WC</t>
  </si>
  <si>
    <t>94596-4403</t>
  </si>
  <si>
    <t>925-932-0424</t>
  </si>
  <si>
    <t xml:space="preserve"> 117920</t>
  </si>
  <si>
    <t>BELLY DANCE</t>
  </si>
  <si>
    <t>1235</t>
  </si>
  <si>
    <t>925-937-7852</t>
  </si>
  <si>
    <t xml:space="preserve"> 124929</t>
  </si>
  <si>
    <t>DAVID'S NAILS</t>
  </si>
  <si>
    <t>1237</t>
  </si>
  <si>
    <t>925-558-5483</t>
  </si>
  <si>
    <t>OLYMPIC PLAZA</t>
  </si>
  <si>
    <t>1243</t>
  </si>
  <si>
    <t>94596-4493</t>
  </si>
  <si>
    <t>1245</t>
  </si>
  <si>
    <t xml:space="preserve"> 115442</t>
  </si>
  <si>
    <t>SLEEP TRAIN</t>
  </si>
  <si>
    <t xml:space="preserve">  71464</t>
  </si>
  <si>
    <t>SEVEN ELEVEN STORE</t>
  </si>
  <si>
    <t>1248</t>
  </si>
  <si>
    <t>94595-1128</t>
  </si>
  <si>
    <t>925-939-1878</t>
  </si>
  <si>
    <t xml:space="preserve">  88088</t>
  </si>
  <si>
    <t>MERLE D HALL</t>
  </si>
  <si>
    <t>94596-5380</t>
  </si>
  <si>
    <t xml:space="preserve"> 252585</t>
  </si>
  <si>
    <t>PINE STREET PROPERTIES</t>
  </si>
  <si>
    <t>94596-3685</t>
  </si>
  <si>
    <t xml:space="preserve">  78543</t>
  </si>
  <si>
    <t>CENTRAL SANITARY DISTRICT</t>
  </si>
  <si>
    <t>SPRINGBROOK RD</t>
  </si>
  <si>
    <t>94597-3917</t>
  </si>
  <si>
    <t xml:space="preserve"> 139030</t>
  </si>
  <si>
    <t>ALLSTATE INSURANCE</t>
  </si>
  <si>
    <t>94596-4225</t>
  </si>
  <si>
    <t>925-933-3100</t>
  </si>
  <si>
    <t xml:space="preserve"> 131780</t>
  </si>
  <si>
    <t>KIRBY PROPERTIES</t>
  </si>
  <si>
    <t>925-681-8058</t>
  </si>
  <si>
    <t xml:space="preserve">  76711</t>
  </si>
  <si>
    <t>FRANKS AUTO SVC</t>
  </si>
  <si>
    <t>925-942-3677</t>
  </si>
  <si>
    <t xml:space="preserve">  44965</t>
  </si>
  <si>
    <t>94596-5122</t>
  </si>
  <si>
    <t>THE HABIT BURGER</t>
  </si>
  <si>
    <t>925-279-2286</t>
  </si>
  <si>
    <t>1266</t>
  </si>
  <si>
    <t>925-689-3890</t>
  </si>
  <si>
    <t>1267</t>
  </si>
  <si>
    <t>94596-4215</t>
  </si>
  <si>
    <t>1270</t>
  </si>
  <si>
    <t>94596-4216</t>
  </si>
  <si>
    <t xml:space="preserve">  78634</t>
  </si>
  <si>
    <t>REMMICH OFFICE BLDG</t>
  </si>
  <si>
    <t>94597-3971</t>
  </si>
  <si>
    <t xml:space="preserve"> 256735</t>
  </si>
  <si>
    <t>AMERICAN MECHANICAL SERVICES</t>
  </si>
  <si>
    <t>1275</t>
  </si>
  <si>
    <t>925-946-9101</t>
  </si>
  <si>
    <t xml:space="preserve">  42152</t>
  </si>
  <si>
    <t>DIABLO OFF ROAD &amp; PERFORMANCE</t>
  </si>
  <si>
    <t>94596-3626</t>
  </si>
  <si>
    <t>925-937-3627</t>
  </si>
  <si>
    <t xml:space="preserve"> 115921</t>
  </si>
  <si>
    <t>GERONIMOS PROFESSIONAL AUTO DE</t>
  </si>
  <si>
    <t>925-360-7495</t>
  </si>
  <si>
    <t>1276</t>
  </si>
  <si>
    <t>94596-5123</t>
  </si>
  <si>
    <t xml:space="preserve">  16095</t>
  </si>
  <si>
    <t>DANCE FUSION</t>
  </si>
  <si>
    <t>510-332-8177</t>
  </si>
  <si>
    <t xml:space="preserve">  33414</t>
  </si>
  <si>
    <t>BELMONT HARDWARE</t>
  </si>
  <si>
    <t>1279</t>
  </si>
  <si>
    <t>FIRE STATION-MORAGA #41</t>
  </si>
  <si>
    <t>94556-1115</t>
  </si>
  <si>
    <t xml:space="preserve">  70805</t>
  </si>
  <si>
    <t>DORRIS EATON SCHOOL</t>
  </si>
  <si>
    <t>1286</t>
  </si>
  <si>
    <t>STONE VALLEY RD</t>
  </si>
  <si>
    <t>94507-2028</t>
  </si>
  <si>
    <t>925-837-7240</t>
  </si>
  <si>
    <t xml:space="preserve"> 113694</t>
  </si>
  <si>
    <t>HALL EQUITY GROUP</t>
  </si>
  <si>
    <t>94596-5153</t>
  </si>
  <si>
    <t xml:space="preserve">  73155</t>
  </si>
  <si>
    <t>94596-4398</t>
  </si>
  <si>
    <t>925-937-8311</t>
  </si>
  <si>
    <t xml:space="preserve">  84418</t>
  </si>
  <si>
    <t>GREATER BAY-WC</t>
  </si>
  <si>
    <t>94596-5101</t>
  </si>
  <si>
    <t>925-935-3536</t>
  </si>
  <si>
    <t>8000247</t>
  </si>
  <si>
    <t>94596-3629</t>
  </si>
  <si>
    <t xml:space="preserve"> 140214</t>
  </si>
  <si>
    <t>94596-4511</t>
  </si>
  <si>
    <t xml:space="preserve"> 116865</t>
  </si>
  <si>
    <t>94596-3683</t>
  </si>
  <si>
    <t xml:space="preserve">  92811</t>
  </si>
  <si>
    <t>PETCO/ BELL CONSULTING, INC</t>
  </si>
  <si>
    <t>94596-5124</t>
  </si>
  <si>
    <t>210-695-4402</t>
  </si>
  <si>
    <t>WALNUT CREEK CITY CANS</t>
  </si>
  <si>
    <t xml:space="preserve">   9617</t>
  </si>
  <si>
    <t>W E LYONS CONSTRUCTION CO</t>
  </si>
  <si>
    <t>94598-2894</t>
  </si>
  <si>
    <t>925-658-1600</t>
  </si>
  <si>
    <t xml:space="preserve">  77917</t>
  </si>
  <si>
    <t>BAILEYS AUTO SALES</t>
  </si>
  <si>
    <t>1303</t>
  </si>
  <si>
    <t>94596-3628</t>
  </si>
  <si>
    <t>925-944-1741</t>
  </si>
  <si>
    <t xml:space="preserve">  77974</t>
  </si>
  <si>
    <t>DENALECT ALARM</t>
  </si>
  <si>
    <t>925-935-2680</t>
  </si>
  <si>
    <t>94596-4811</t>
  </si>
  <si>
    <t>94596-4602</t>
  </si>
  <si>
    <t xml:space="preserve">  76469</t>
  </si>
  <si>
    <t>CROW CANYON MEDICAL CENTER</t>
  </si>
  <si>
    <t>94526-6258</t>
  </si>
  <si>
    <t>925-327-1314</t>
  </si>
  <si>
    <t xml:space="preserve">  72405</t>
  </si>
  <si>
    <t>DANVILLE STATION HOMEOWNERS</t>
  </si>
  <si>
    <t>94526-5231</t>
  </si>
  <si>
    <t>94596-4512</t>
  </si>
  <si>
    <t>1321</t>
  </si>
  <si>
    <t xml:space="preserve">  58304</t>
  </si>
  <si>
    <t>NBR TOMATINA LLC</t>
  </si>
  <si>
    <t>1325</t>
  </si>
  <si>
    <t>415-448-8300</t>
  </si>
  <si>
    <t xml:space="preserve">  97748</t>
  </si>
  <si>
    <t>DAVIDSON AND LICHT</t>
  </si>
  <si>
    <t>1329</t>
  </si>
  <si>
    <t>925-935-0940</t>
  </si>
  <si>
    <t>94598-5124</t>
  </si>
  <si>
    <t xml:space="preserve">  73270</t>
  </si>
  <si>
    <t>FIRE STATION 1-WC</t>
  </si>
  <si>
    <t>94596-4228</t>
  </si>
  <si>
    <t xml:space="preserve">  87155</t>
  </si>
  <si>
    <t>GREATER BAY DEV CORP</t>
  </si>
  <si>
    <t xml:space="preserve">  74971</t>
  </si>
  <si>
    <t>HOUSE OF BAGELS</t>
  </si>
  <si>
    <t>1331</t>
  </si>
  <si>
    <t>925-943-6499</t>
  </si>
  <si>
    <t xml:space="preserve">  78030</t>
  </si>
  <si>
    <t>NOHR'S AUTO BROKERS</t>
  </si>
  <si>
    <t>1332</t>
  </si>
  <si>
    <t>925-939-9590</t>
  </si>
  <si>
    <t xml:space="preserve"> 125617</t>
  </si>
  <si>
    <t>SPITZ JEWELERS</t>
  </si>
  <si>
    <t>94596-5315</t>
  </si>
  <si>
    <t xml:space="preserve">  76686</t>
  </si>
  <si>
    <t>BRANDY MELVILLE</t>
  </si>
  <si>
    <t>1337</t>
  </si>
  <si>
    <t>1338</t>
  </si>
  <si>
    <t>94597-2053</t>
  </si>
  <si>
    <t xml:space="preserve">  75184</t>
  </si>
  <si>
    <t>YVONNE JAKOVIESKI</t>
  </si>
  <si>
    <t>1339</t>
  </si>
  <si>
    <t>94596-7688</t>
  </si>
  <si>
    <t xml:space="preserve"> 144063</t>
  </si>
  <si>
    <t>PACIFIC PLAZA</t>
  </si>
  <si>
    <t>94597-2101</t>
  </si>
  <si>
    <t xml:space="preserve"> 228387</t>
  </si>
  <si>
    <t>MAIN STREET SHOPS</t>
  </si>
  <si>
    <t>1341</t>
  </si>
  <si>
    <t>94596-4691</t>
  </si>
  <si>
    <t>408-971-2700</t>
  </si>
  <si>
    <t>1342</t>
  </si>
  <si>
    <t>94596-5140</t>
  </si>
  <si>
    <t>1343</t>
  </si>
  <si>
    <t>94596-4590</t>
  </si>
  <si>
    <t xml:space="preserve"> 126235</t>
  </si>
  <si>
    <t>WALNUT CREEK IMPORT SERVICE</t>
  </si>
  <si>
    <t>94596-3634</t>
  </si>
  <si>
    <t>925-939-8761</t>
  </si>
  <si>
    <t>94597-2173</t>
  </si>
  <si>
    <t>925-934-2500</t>
  </si>
  <si>
    <t xml:space="preserve"> 141571</t>
  </si>
  <si>
    <t>EMBASSY SUITES HOTEL- FW CARTS</t>
  </si>
  <si>
    <t xml:space="preserve">  83438</t>
  </si>
  <si>
    <t>S&amp;J FLP</t>
  </si>
  <si>
    <t>1347</t>
  </si>
  <si>
    <t>602-561-6611</t>
  </si>
  <si>
    <t>CHALOGY</t>
  </si>
  <si>
    <t xml:space="preserve">  69013</t>
  </si>
  <si>
    <t>CREEKSIDE COMMUNITY CHURCH</t>
  </si>
  <si>
    <t>925-820-9031</t>
  </si>
  <si>
    <t xml:space="preserve"> 204016</t>
  </si>
  <si>
    <t>1350 CARLBACK AVE LLC</t>
  </si>
  <si>
    <t>CARLBACK AVE</t>
  </si>
  <si>
    <t>94596-7299</t>
  </si>
  <si>
    <t xml:space="preserve"> 305789</t>
  </si>
  <si>
    <t>NANCY DUPONT STABLES</t>
  </si>
  <si>
    <t>925-933-3701</t>
  </si>
  <si>
    <t xml:space="preserve">  82354</t>
  </si>
  <si>
    <t>MECHANICS BANK</t>
  </si>
  <si>
    <t>94596-4626</t>
  </si>
  <si>
    <t xml:space="preserve">  78162</t>
  </si>
  <si>
    <t>URBAN WEST BUILDING</t>
  </si>
  <si>
    <t>94597-2133</t>
  </si>
  <si>
    <t xml:space="preserve">  15241</t>
  </si>
  <si>
    <t>DELICIOUZ INC</t>
  </si>
  <si>
    <t>1354</t>
  </si>
  <si>
    <t>925-933-7489</t>
  </si>
  <si>
    <t xml:space="preserve"> 342907</t>
  </si>
  <si>
    <t>SAYBROOK LEARNING CENTER</t>
  </si>
  <si>
    <t>94597-3137</t>
  </si>
  <si>
    <t>925-937-8211</t>
  </si>
  <si>
    <t>1356</t>
  </si>
  <si>
    <t xml:space="preserve">  88500</t>
  </si>
  <si>
    <t>PLANNED PARENTHOOD SHASTA DIAB</t>
  </si>
  <si>
    <t>OAKLAND CT</t>
  </si>
  <si>
    <t>94596-4337</t>
  </si>
  <si>
    <t>925-887-5359</t>
  </si>
  <si>
    <t>925-676-0300</t>
  </si>
  <si>
    <t xml:space="preserve"> 114177</t>
  </si>
  <si>
    <t>MAIN STREET KITCHEN</t>
  </si>
  <si>
    <t>1358</t>
  </si>
  <si>
    <t>925-899-4578</t>
  </si>
  <si>
    <t>1359</t>
  </si>
  <si>
    <t xml:space="preserve">  90524</t>
  </si>
  <si>
    <t>MANCINI SLEEP WORLD</t>
  </si>
  <si>
    <t>925-456-6400</t>
  </si>
  <si>
    <t xml:space="preserve">  76398</t>
  </si>
  <si>
    <t>925-256-1234</t>
  </si>
  <si>
    <t>8000246</t>
  </si>
  <si>
    <t xml:space="preserve">  99069</t>
  </si>
  <si>
    <t>CIVIC PARK ART STUDIO</t>
  </si>
  <si>
    <t>94553-5119</t>
  </si>
  <si>
    <t>94596-4636</t>
  </si>
  <si>
    <t xml:space="preserve">  77149</t>
  </si>
  <si>
    <t>BART  PLEASANT HILL</t>
  </si>
  <si>
    <t>510-464-6000</t>
  </si>
  <si>
    <t>510-464-6927</t>
  </si>
  <si>
    <t xml:space="preserve"> 326256</t>
  </si>
  <si>
    <t>SF CREAMERY</t>
  </si>
  <si>
    <t>510-220-1886</t>
  </si>
  <si>
    <t xml:space="preserve"> 108886</t>
  </si>
  <si>
    <t>1371</t>
  </si>
  <si>
    <t>94596-8493</t>
  </si>
  <si>
    <t>925-256-8111</t>
  </si>
  <si>
    <t>94596-4692</t>
  </si>
  <si>
    <t>LUDLOW OFFICE COMPLEX</t>
  </si>
  <si>
    <t>CIVIC PARK COMMUNITY CENTER</t>
  </si>
  <si>
    <t>94596-4227</t>
  </si>
  <si>
    <t>925-256-3536</t>
  </si>
  <si>
    <t>925-943-5899</t>
  </si>
  <si>
    <t xml:space="preserve">  76521</t>
  </si>
  <si>
    <t>CRAYLAN BLDG</t>
  </si>
  <si>
    <t xml:space="preserve"> 114191</t>
  </si>
  <si>
    <t>STOW PARTNERS</t>
  </si>
  <si>
    <t xml:space="preserve"> 397323</t>
  </si>
  <si>
    <t>CREEKSIDE SPA &amp; SALON</t>
  </si>
  <si>
    <t>1377</t>
  </si>
  <si>
    <t>94596-5333</t>
  </si>
  <si>
    <t>510-821-0116</t>
  </si>
  <si>
    <t>1381</t>
  </si>
  <si>
    <t xml:space="preserve">  62881</t>
  </si>
  <si>
    <t>LA PERLA</t>
  </si>
  <si>
    <t>925-360-2732</t>
  </si>
  <si>
    <t>1387</t>
  </si>
  <si>
    <t xml:space="preserve"> 149175</t>
  </si>
  <si>
    <t>EXTENSIONS FOR HAIR SALON</t>
  </si>
  <si>
    <t xml:space="preserve">  92098</t>
  </si>
  <si>
    <t>COAST GAS STATION</t>
  </si>
  <si>
    <t xml:space="preserve">  27732</t>
  </si>
  <si>
    <t>1388</t>
  </si>
  <si>
    <t>925-947-6666</t>
  </si>
  <si>
    <t>94596-4600</t>
  </si>
  <si>
    <t>94596-5194</t>
  </si>
  <si>
    <t>1394</t>
  </si>
  <si>
    <t xml:space="preserve"> 145682</t>
  </si>
  <si>
    <t>LOVE AND CHOCOLATE</t>
  </si>
  <si>
    <t>1397</t>
  </si>
  <si>
    <t>925-256-6404</t>
  </si>
  <si>
    <t>8000104</t>
  </si>
  <si>
    <t>1399</t>
  </si>
  <si>
    <t xml:space="preserve"> 147838</t>
  </si>
  <si>
    <t xml:space="preserve">  81125</t>
  </si>
  <si>
    <t>MARCOTTE OFFICE BLDG</t>
  </si>
  <si>
    <t>94598-2884</t>
  </si>
  <si>
    <t>510-887-7581</t>
  </si>
  <si>
    <t>94556-2006</t>
  </si>
  <si>
    <t>94597-2724</t>
  </si>
  <si>
    <t xml:space="preserve">  72470</t>
  </si>
  <si>
    <t>WALNUT CREEK FORD</t>
  </si>
  <si>
    <t>94596-3812</t>
  </si>
  <si>
    <t>925-932-2900</t>
  </si>
  <si>
    <t xml:space="preserve">  80451</t>
  </si>
  <si>
    <t>94597-2142</t>
  </si>
  <si>
    <t>925-941-2023</t>
  </si>
  <si>
    <t xml:space="preserve">  69047</t>
  </si>
  <si>
    <t>ALAMO WOMEN'S CLUB</t>
  </si>
  <si>
    <t>1401</t>
  </si>
  <si>
    <t>94507-1910</t>
  </si>
  <si>
    <t>925-837-8530</t>
  </si>
  <si>
    <t xml:space="preserve"> 167239</t>
  </si>
  <si>
    <t>J GORDAN BINGHAM</t>
  </si>
  <si>
    <t>94596-4696</t>
  </si>
  <si>
    <t>1402</t>
  </si>
  <si>
    <t>MARIA LN</t>
  </si>
  <si>
    <t>94596-5313</t>
  </si>
  <si>
    <t xml:space="preserve">  82719</t>
  </si>
  <si>
    <t>FORGET ME NOT</t>
  </si>
  <si>
    <t>94596-4605</t>
  </si>
  <si>
    <t xml:space="preserve"> 139907</t>
  </si>
  <si>
    <t>INDEPENDENT VOLVO SVC</t>
  </si>
  <si>
    <t>94596-4604</t>
  </si>
  <si>
    <t>94596-4616</t>
  </si>
  <si>
    <t xml:space="preserve"> 135573</t>
  </si>
  <si>
    <t>LSTC CALIFORNIA LLC</t>
  </si>
  <si>
    <t>1407</t>
  </si>
  <si>
    <t>94596-8492</t>
  </si>
  <si>
    <t xml:space="preserve"> 203612</t>
  </si>
  <si>
    <t>MORAGA ACE HARDWARE</t>
  </si>
  <si>
    <t>1409</t>
  </si>
  <si>
    <t>94556-1914</t>
  </si>
  <si>
    <t>925-376-3600</t>
  </si>
  <si>
    <t xml:space="preserve"> 113993</t>
  </si>
  <si>
    <t>VALERO GAS STATION</t>
  </si>
  <si>
    <t>209-640-1155</t>
  </si>
  <si>
    <t xml:space="preserve">  73320</t>
  </si>
  <si>
    <t>W C HONDA</t>
  </si>
  <si>
    <t>94596-3810</t>
  </si>
  <si>
    <t>925-934-0530</t>
  </si>
  <si>
    <t xml:space="preserve">  24137</t>
  </si>
  <si>
    <t>AAMCO TRANSMISSION</t>
  </si>
  <si>
    <t xml:space="preserve"> 142286</t>
  </si>
  <si>
    <t>SAUCED BBQ &amp; SPIRITS</t>
  </si>
  <si>
    <t>94596-4514</t>
  </si>
  <si>
    <t>94596-4522</t>
  </si>
  <si>
    <t xml:space="preserve">  50140</t>
  </si>
  <si>
    <t>APOLLO VETERINARY HOSPITAL</t>
  </si>
  <si>
    <t>94597-2141</t>
  </si>
  <si>
    <t>209-670-5166</t>
  </si>
  <si>
    <t>1413</t>
  </si>
  <si>
    <t>CYPRESS ST</t>
  </si>
  <si>
    <t xml:space="preserve">  82768</t>
  </si>
  <si>
    <t>A &amp; A DADAFARIN</t>
  </si>
  <si>
    <t>94596-4668</t>
  </si>
  <si>
    <t>925-938-5110</t>
  </si>
  <si>
    <t>LOTTIES CREAMERY</t>
  </si>
  <si>
    <t>510-484-8401</t>
  </si>
  <si>
    <t>94596-3631</t>
  </si>
  <si>
    <t xml:space="preserve">  88542</t>
  </si>
  <si>
    <t>94596-4386</t>
  </si>
  <si>
    <t xml:space="preserve">  74492</t>
  </si>
  <si>
    <t>94596-4612</t>
  </si>
  <si>
    <t xml:space="preserve">  78493</t>
  </si>
  <si>
    <t>COLE EUROPEAN CARS</t>
  </si>
  <si>
    <t>1421</t>
  </si>
  <si>
    <t>94596-2723</t>
  </si>
  <si>
    <t>925-935-2653</t>
  </si>
  <si>
    <t xml:space="preserve">  93625</t>
  </si>
  <si>
    <t>MORAGA CLEANERS</t>
  </si>
  <si>
    <t>1425</t>
  </si>
  <si>
    <t xml:space="preserve"> 100675</t>
  </si>
  <si>
    <t>MASERATI OF WALNUT CREEK</t>
  </si>
  <si>
    <t>94596-7319</t>
  </si>
  <si>
    <t>925-951-1601</t>
  </si>
  <si>
    <t>94596-5318</t>
  </si>
  <si>
    <t xml:space="preserve">  96701</t>
  </si>
  <si>
    <t>KAISER PERM MEDICAL 30YD COMP.</t>
  </si>
  <si>
    <t xml:space="preserve">  88229</t>
  </si>
  <si>
    <t>925-295-5008</t>
  </si>
  <si>
    <t xml:space="preserve">  77677</t>
  </si>
  <si>
    <t>RYDER HOMES</t>
  </si>
  <si>
    <t>94597-2128</t>
  </si>
  <si>
    <t>925-937-4373</t>
  </si>
  <si>
    <t xml:space="preserve">  94503</t>
  </si>
  <si>
    <t>PERSIAN RUG</t>
  </si>
  <si>
    <t>1426</t>
  </si>
  <si>
    <t>94596-5319</t>
  </si>
  <si>
    <t>925-937-3338</t>
  </si>
  <si>
    <t xml:space="preserve">  73411</t>
  </si>
  <si>
    <t>ARROYO WAY OWNERS ASSOC.</t>
  </si>
  <si>
    <t>1430</t>
  </si>
  <si>
    <t>94596-8242</t>
  </si>
  <si>
    <t xml:space="preserve">  33318</t>
  </si>
  <si>
    <t>SASA RESTAURANT</t>
  </si>
  <si>
    <t>1432</t>
  </si>
  <si>
    <t>925-210-0188</t>
  </si>
  <si>
    <t xml:space="preserve"> 149596</t>
  </si>
  <si>
    <t>TOYOTA WALNUT CREEK- RECYCLE</t>
  </si>
  <si>
    <t>1435</t>
  </si>
  <si>
    <t>94596-3630</t>
  </si>
  <si>
    <t>925-933-7440</t>
  </si>
  <si>
    <t xml:space="preserve">  92874</t>
  </si>
  <si>
    <t>MORAGA WINE &amp; LIQUOR</t>
  </si>
  <si>
    <t>1437</t>
  </si>
  <si>
    <t>925-376-6111</t>
  </si>
  <si>
    <t xml:space="preserve"> 132102</t>
  </si>
  <si>
    <t>EUROPEAN AUTOSERVICE</t>
  </si>
  <si>
    <t>MAZDA DR</t>
  </si>
  <si>
    <t>94597-2711</t>
  </si>
  <si>
    <t>925-938-3606</t>
  </si>
  <si>
    <t xml:space="preserve">  89763</t>
  </si>
  <si>
    <t>BROADWAY INVESTORS</t>
  </si>
  <si>
    <t>94596-4615</t>
  </si>
  <si>
    <t>510-284-8430</t>
  </si>
  <si>
    <t>94596-8800</t>
  </si>
  <si>
    <t xml:space="preserve"> 287235</t>
  </si>
  <si>
    <t>SILK ROAD RESTAURANT</t>
  </si>
  <si>
    <t>94596-4686</t>
  </si>
  <si>
    <t xml:space="preserve"> 176735</t>
  </si>
  <si>
    <t>MAUZY PARTNERSHIP</t>
  </si>
  <si>
    <t>8000047</t>
  </si>
  <si>
    <t>1442</t>
  </si>
  <si>
    <t>1443</t>
  </si>
  <si>
    <t>94507-1911</t>
  </si>
  <si>
    <t>1444</t>
  </si>
  <si>
    <t>94596-4677</t>
  </si>
  <si>
    <t xml:space="preserve"> 111867</t>
  </si>
  <si>
    <t>PEONY GARDEN</t>
  </si>
  <si>
    <t>1448</t>
  </si>
  <si>
    <t>SOS DR</t>
  </si>
  <si>
    <t>94597-3125</t>
  </si>
  <si>
    <t xml:space="preserve"> 157542</t>
  </si>
  <si>
    <t>LA CASA VIA TRANSITIONAL CARE</t>
  </si>
  <si>
    <t>94598-2932</t>
  </si>
  <si>
    <t>925-287-3013</t>
  </si>
  <si>
    <t>94596-4639</t>
  </si>
  <si>
    <t xml:space="preserve">  94711</t>
  </si>
  <si>
    <t>JOHN MUIR OUTPATIENT CENTER</t>
  </si>
  <si>
    <t>94597-2168</t>
  </si>
  <si>
    <t>1451</t>
  </si>
  <si>
    <t>94507-1951</t>
  </si>
  <si>
    <t xml:space="preserve">  71738</t>
  </si>
  <si>
    <t>DIABLO HILLS SCHOOL</t>
  </si>
  <si>
    <t>1453</t>
  </si>
  <si>
    <t>94526-4831</t>
  </si>
  <si>
    <t xml:space="preserve">  69799</t>
  </si>
  <si>
    <t>BRETON'S SCHOOL FOR DOGS</t>
  </si>
  <si>
    <t>1455</t>
  </si>
  <si>
    <t>94506-4737</t>
  </si>
  <si>
    <t>925-736-6231</t>
  </si>
  <si>
    <t xml:space="preserve"> 382796</t>
  </si>
  <si>
    <t>CHEVRON</t>
  </si>
  <si>
    <t>SAINT MARYS RD</t>
  </si>
  <si>
    <t>94556-2050</t>
  </si>
  <si>
    <t xml:space="preserve"> 139400</t>
  </si>
  <si>
    <t>SIXTEEN AN THIRTY</t>
  </si>
  <si>
    <t>94598-2990</t>
  </si>
  <si>
    <t>925-786-3731</t>
  </si>
  <si>
    <t xml:space="preserve">  87328</t>
  </si>
  <si>
    <t>SECURITY ENGINEERS</t>
  </si>
  <si>
    <t>1457</t>
  </si>
  <si>
    <t>94597-3124</t>
  </si>
  <si>
    <t>925-478-5707</t>
  </si>
  <si>
    <t xml:space="preserve">  75531</t>
  </si>
  <si>
    <t>LAS LOMAS HIGH SCHOOL</t>
  </si>
  <si>
    <t>1464</t>
  </si>
  <si>
    <t xml:space="preserve">  69229</t>
  </si>
  <si>
    <t>ROTTEN ROBBIE</t>
  </si>
  <si>
    <t>94507-1958</t>
  </si>
  <si>
    <t>925-837-0685</t>
  </si>
  <si>
    <t>408-261-4110</t>
  </si>
  <si>
    <t xml:space="preserve"> 225342</t>
  </si>
  <si>
    <t>BROADWAY POINT INVESTORS</t>
  </si>
  <si>
    <t>DUNCAN ST</t>
  </si>
  <si>
    <t>94596-5182</t>
  </si>
  <si>
    <t>408-255-4100</t>
  </si>
  <si>
    <t xml:space="preserve"> 104926</t>
  </si>
  <si>
    <t>BAY HEALTH CARE</t>
  </si>
  <si>
    <t>925-938-3686</t>
  </si>
  <si>
    <t xml:space="preserve"> 155106</t>
  </si>
  <si>
    <t>COMFORT CORNER GROOMING</t>
  </si>
  <si>
    <t>925-852-1316</t>
  </si>
  <si>
    <t>BUS STOP / DANVILLE</t>
  </si>
  <si>
    <t xml:space="preserve">  64884</t>
  </si>
  <si>
    <t>DIRECT PEST CONTROL</t>
  </si>
  <si>
    <t>1473</t>
  </si>
  <si>
    <t xml:space="preserve"> 134369</t>
  </si>
  <si>
    <t>GREENBROOK ELEMENTARY SCHOOL</t>
  </si>
  <si>
    <t>1475</t>
  </si>
  <si>
    <t>HARLAN DR</t>
  </si>
  <si>
    <t>94526-5248</t>
  </si>
  <si>
    <t xml:space="preserve">  74286</t>
  </si>
  <si>
    <t>ELK'S CLUB</t>
  </si>
  <si>
    <t>94596-5620</t>
  </si>
  <si>
    <t xml:space="preserve">  75457</t>
  </si>
  <si>
    <t>LINCOLN BROADWAY</t>
  </si>
  <si>
    <t>94596-4649</t>
  </si>
  <si>
    <t xml:space="preserve">  85042</t>
  </si>
  <si>
    <t>SINOVEST INC</t>
  </si>
  <si>
    <t>94596-5316</t>
  </si>
  <si>
    <t>925-788-7722</t>
  </si>
  <si>
    <t xml:space="preserve"> 406181</t>
  </si>
  <si>
    <t>DOLCE VITA PROPERTY</t>
  </si>
  <si>
    <t>925-988-0300</t>
  </si>
  <si>
    <t xml:space="preserve"> 143535</t>
  </si>
  <si>
    <t>GEORGE'S GIANT HAMBURGER</t>
  </si>
  <si>
    <t>1491</t>
  </si>
  <si>
    <t>1495</t>
  </si>
  <si>
    <t xml:space="preserve">  33538</t>
  </si>
  <si>
    <t>RMC FOOD &amp; BEV SVC LLC</t>
  </si>
  <si>
    <t>925-935-1709</t>
  </si>
  <si>
    <t xml:space="preserve"> 137372</t>
  </si>
  <si>
    <t>ORIGINAL HICKORY PIT</t>
  </si>
  <si>
    <t>1497</t>
  </si>
  <si>
    <t>8000095</t>
  </si>
  <si>
    <t xml:space="preserve"> 153640</t>
  </si>
  <si>
    <t>94526-4403</t>
  </si>
  <si>
    <t xml:space="preserve"> 117006</t>
  </si>
  <si>
    <t>THE PRIVATE SECTOR</t>
  </si>
  <si>
    <t>PURSON LN</t>
  </si>
  <si>
    <t>94549-2222</t>
  </si>
  <si>
    <t>925-202-7447</t>
  </si>
  <si>
    <t xml:space="preserve">  95000</t>
  </si>
  <si>
    <t>MORAGA SERVICE CENTER</t>
  </si>
  <si>
    <t xml:space="preserve">  96933</t>
  </si>
  <si>
    <t>MORAGA LIBRARY</t>
  </si>
  <si>
    <t>94556-2037</t>
  </si>
  <si>
    <t>925-888-7026</t>
  </si>
  <si>
    <t xml:space="preserve"> 128987</t>
  </si>
  <si>
    <t>BH DEVELOPMENT</t>
  </si>
  <si>
    <t>94596-4516</t>
  </si>
  <si>
    <t xml:space="preserve"> 132742</t>
  </si>
  <si>
    <t>ESSEX MANAGEMENT CORP / COMM</t>
  </si>
  <si>
    <t xml:space="preserve"> 318485</t>
  </si>
  <si>
    <t>ARMIAN SAUL</t>
  </si>
  <si>
    <t>94596-5321</t>
  </si>
  <si>
    <t xml:space="preserve"> 283721</t>
  </si>
  <si>
    <t>PEREIRA RANCH</t>
  </si>
  <si>
    <t>94588-9403</t>
  </si>
  <si>
    <t>925-200-5200</t>
  </si>
  <si>
    <t>9210142</t>
  </si>
  <si>
    <t xml:space="preserve">  76349</t>
  </si>
  <si>
    <t>HEATHER FARMS H O WC</t>
  </si>
  <si>
    <t>94598-2157</t>
  </si>
  <si>
    <t xml:space="preserve"> 292656</t>
  </si>
  <si>
    <t>HIRA HARA I LLC</t>
  </si>
  <si>
    <t>94596-4589</t>
  </si>
  <si>
    <t>VA DE VI</t>
  </si>
  <si>
    <t xml:space="preserve">  82867</t>
  </si>
  <si>
    <t>MUSIC EXCHANGE</t>
  </si>
  <si>
    <t>94596-4606</t>
  </si>
  <si>
    <t>925-933-6310</t>
  </si>
  <si>
    <t xml:space="preserve">  79353</t>
  </si>
  <si>
    <t>1504</t>
  </si>
  <si>
    <t>94597-2707</t>
  </si>
  <si>
    <t xml:space="preserve">  90860</t>
  </si>
  <si>
    <t>HENRETTY, HILL, DORBAND</t>
  </si>
  <si>
    <t>94597-1904</t>
  </si>
  <si>
    <t>510-295-9603</t>
  </si>
  <si>
    <t>NAMA</t>
  </si>
  <si>
    <t>925-218-4545</t>
  </si>
  <si>
    <t xml:space="preserve">  70334</t>
  </si>
  <si>
    <t>ALAMO MEDICAL GROUP</t>
  </si>
  <si>
    <t>1505</t>
  </si>
  <si>
    <t>SAINT ALPHONSUS WAY</t>
  </si>
  <si>
    <t>94507-1570</t>
  </si>
  <si>
    <t>510-837-4225</t>
  </si>
  <si>
    <t>94596-4607</t>
  </si>
  <si>
    <t>94596-4116</t>
  </si>
  <si>
    <t xml:space="preserve"> 142381</t>
  </si>
  <si>
    <t>DEVIL MOUNTAIN DIESEL</t>
  </si>
  <si>
    <t>1508</t>
  </si>
  <si>
    <t>94597-2605</t>
  </si>
  <si>
    <t>925-954-8582</t>
  </si>
  <si>
    <t xml:space="preserve"> 297804</t>
  </si>
  <si>
    <t>PLEARN THAI PALACE</t>
  </si>
  <si>
    <t>925-937-7999</t>
  </si>
  <si>
    <t xml:space="preserve">  77891</t>
  </si>
  <si>
    <t>BETTER HOMES REALTY</t>
  </si>
  <si>
    <t>1511</t>
  </si>
  <si>
    <t>94598-1094</t>
  </si>
  <si>
    <t>925-531-7575</t>
  </si>
  <si>
    <t xml:space="preserve"> 278606</t>
  </si>
  <si>
    <t>LAW OFFICES OF J D WEINSTEIN</t>
  </si>
  <si>
    <t>94596-4524</t>
  </si>
  <si>
    <t>925-943-2708</t>
  </si>
  <si>
    <t>GEARY VETERINARY HOSPITAL</t>
  </si>
  <si>
    <t>1514</t>
  </si>
  <si>
    <t>94597-2229</t>
  </si>
  <si>
    <t>925-938-8010</t>
  </si>
  <si>
    <t xml:space="preserve"> 169680</t>
  </si>
  <si>
    <t>LIVORNA INVESTMENT</t>
  </si>
  <si>
    <t>94596-8491</t>
  </si>
  <si>
    <t>925-930-0930</t>
  </si>
  <si>
    <t xml:space="preserve">  63740</t>
  </si>
  <si>
    <t>PANCOAST PIZZA</t>
  </si>
  <si>
    <t>1516</t>
  </si>
  <si>
    <t>925-954-1178</t>
  </si>
  <si>
    <t>1517</t>
  </si>
  <si>
    <t xml:space="preserve"> 121040</t>
  </si>
  <si>
    <t>WAX PARLOR</t>
  </si>
  <si>
    <t>94596-4503</t>
  </si>
  <si>
    <t>925-262-6488</t>
  </si>
  <si>
    <t xml:space="preserve"> 300335</t>
  </si>
  <si>
    <t>S &amp; J FLP</t>
  </si>
  <si>
    <t>94596-8754</t>
  </si>
  <si>
    <t xml:space="preserve">  95624</t>
  </si>
  <si>
    <t>DO SIT THAI CUISINE</t>
  </si>
  <si>
    <t>925-933-3889</t>
  </si>
  <si>
    <t xml:space="preserve"> 126011</t>
  </si>
  <si>
    <t>FIRE STATION NEW #3</t>
  </si>
  <si>
    <t>94595-2536</t>
  </si>
  <si>
    <t>8000056</t>
  </si>
  <si>
    <t>1521</t>
  </si>
  <si>
    <t>94596-5106</t>
  </si>
  <si>
    <t>8000055</t>
  </si>
  <si>
    <t xml:space="preserve"> 371914</t>
  </si>
  <si>
    <t>1522</t>
  </si>
  <si>
    <t>510-501-2892</t>
  </si>
  <si>
    <t xml:space="preserve">  73445</t>
  </si>
  <si>
    <t>DAN'S</t>
  </si>
  <si>
    <t>1524</t>
  </si>
  <si>
    <t>94596-4102</t>
  </si>
  <si>
    <t>925-899-5307</t>
  </si>
  <si>
    <t xml:space="preserve"> 151581</t>
  </si>
  <si>
    <t>LIMON RESTAURANT</t>
  </si>
  <si>
    <t>94596-4117</t>
  </si>
  <si>
    <t xml:space="preserve">  88880</t>
  </si>
  <si>
    <t>1526</t>
  </si>
  <si>
    <t>510-939-7277</t>
  </si>
  <si>
    <t xml:space="preserve"> 145006</t>
  </si>
  <si>
    <t>925-939-8378</t>
  </si>
  <si>
    <t xml:space="preserve">  74476</t>
  </si>
  <si>
    <t>HAROLDS CLEANERS</t>
  </si>
  <si>
    <t>1527</t>
  </si>
  <si>
    <t xml:space="preserve">  77057</t>
  </si>
  <si>
    <t>MR LUCKYS</t>
  </si>
  <si>
    <t xml:space="preserve"> 145649</t>
  </si>
  <si>
    <t>MONTECATINI RISTORANTE</t>
  </si>
  <si>
    <t>1528</t>
  </si>
  <si>
    <t>925-366-7433</t>
  </si>
  <si>
    <t xml:space="preserve"> 156354</t>
  </si>
  <si>
    <t>OKE POKE</t>
  </si>
  <si>
    <t>1529</t>
  </si>
  <si>
    <t>805-816-6133</t>
  </si>
  <si>
    <t xml:space="preserve">  88211</t>
  </si>
  <si>
    <t>GARRET THRIFT SHOP</t>
  </si>
  <si>
    <t>925-932-9474</t>
  </si>
  <si>
    <t xml:space="preserve"> 139901</t>
  </si>
  <si>
    <t>C&amp;H DEVELOPMENT</t>
  </si>
  <si>
    <t xml:space="preserve"> 143895</t>
  </si>
  <si>
    <t>877-321-1811</t>
  </si>
  <si>
    <t xml:space="preserve">  87553</t>
  </si>
  <si>
    <t>94596-5107</t>
  </si>
  <si>
    <t>925-932-5046</t>
  </si>
  <si>
    <t xml:space="preserve"> 146552</t>
  </si>
  <si>
    <t xml:space="preserve">  86488</t>
  </si>
  <si>
    <t>GENERAL PLUMBING SUPPLY</t>
  </si>
  <si>
    <t>94597-3114</t>
  </si>
  <si>
    <t>925-939-4622</t>
  </si>
  <si>
    <t xml:space="preserve">  71862</t>
  </si>
  <si>
    <t>SPLASH SWIM SCHOOL</t>
  </si>
  <si>
    <t>94597-2604</t>
  </si>
  <si>
    <t>925-838-7946</t>
  </si>
  <si>
    <t>94596-4523</t>
  </si>
  <si>
    <t>GIAMMONA DR</t>
  </si>
  <si>
    <t>94596-4130</t>
  </si>
  <si>
    <t xml:space="preserve">  99335</t>
  </si>
  <si>
    <t>1536</t>
  </si>
  <si>
    <t xml:space="preserve"> 137565</t>
  </si>
  <si>
    <t>94596-5121</t>
  </si>
  <si>
    <t>1538</t>
  </si>
  <si>
    <t xml:space="preserve"> 139513</t>
  </si>
  <si>
    <t>MR GREEN BUBBLE</t>
  </si>
  <si>
    <t>510-388-2030</t>
  </si>
  <si>
    <t xml:space="preserve"> 117869</t>
  </si>
  <si>
    <t>FIRST GLOBAL DESIGN</t>
  </si>
  <si>
    <t>925-944-4740</t>
  </si>
  <si>
    <t xml:space="preserve">  76497</t>
  </si>
  <si>
    <t>HEATHER FARMS GARDEN CENTER</t>
  </si>
  <si>
    <t>1540</t>
  </si>
  <si>
    <t>94598-2158</t>
  </si>
  <si>
    <t xml:space="preserve">  79400</t>
  </si>
  <si>
    <t>W C METHODIST CHURCH</t>
  </si>
  <si>
    <t>1543</t>
  </si>
  <si>
    <t>94597-1903</t>
  </si>
  <si>
    <t>925-934-4208</t>
  </si>
  <si>
    <t>W.C. METHODIST CHURCH</t>
  </si>
  <si>
    <t xml:space="preserve">  87334</t>
  </si>
  <si>
    <t>HEAD 2 TOE REFLEXOLOGY</t>
  </si>
  <si>
    <t>1544</t>
  </si>
  <si>
    <t>925-935-8888</t>
  </si>
  <si>
    <t>EDWARD AZARIAN FAMILY TRUST</t>
  </si>
  <si>
    <t>EDIBLE ARRANGEMENT</t>
  </si>
  <si>
    <t xml:space="preserve"> 320879</t>
  </si>
  <si>
    <t>STARBUCKS #5768</t>
  </si>
  <si>
    <t>925-287-1604</t>
  </si>
  <si>
    <t>925-287-1709</t>
  </si>
  <si>
    <t>1545</t>
  </si>
  <si>
    <t>94549-2208</t>
  </si>
  <si>
    <t xml:space="preserve">  88286</t>
  </si>
  <si>
    <t>MIEKOS PROPERTIES</t>
  </si>
  <si>
    <t xml:space="preserve"> 107129</t>
  </si>
  <si>
    <t>1547</t>
  </si>
  <si>
    <t>94597-2228</t>
  </si>
  <si>
    <t>925-946-1016</t>
  </si>
  <si>
    <t xml:space="preserve">  23306</t>
  </si>
  <si>
    <t>CREPES OOH LA LA</t>
  </si>
  <si>
    <t>1548</t>
  </si>
  <si>
    <t xml:space="preserve">  68510</t>
  </si>
  <si>
    <t>ST TIMOTHY EPISCOPAL CHURCH</t>
  </si>
  <si>
    <t>94526-1952</t>
  </si>
  <si>
    <t>VIADER DR</t>
  </si>
  <si>
    <t>94556-1960</t>
  </si>
  <si>
    <t>94598-5140</t>
  </si>
  <si>
    <t xml:space="preserve">   3408</t>
  </si>
  <si>
    <t>PARKSIDE ASSN.</t>
  </si>
  <si>
    <t>94596-3515</t>
  </si>
  <si>
    <t>415-559-9183</t>
  </si>
  <si>
    <t xml:space="preserve">  76588</t>
  </si>
  <si>
    <t>GREENERY GOLF CLUB HOUSE</t>
  </si>
  <si>
    <t>1551</t>
  </si>
  <si>
    <t>925-937-1270</t>
  </si>
  <si>
    <t xml:space="preserve">  86868</t>
  </si>
  <si>
    <t>CALIFORNIA HIGHWAY PATROL</t>
  </si>
  <si>
    <t xml:space="preserve">  47309</t>
  </si>
  <si>
    <t>RUTH BANCROFT GARDENS</t>
  </si>
  <si>
    <t>1552</t>
  </si>
  <si>
    <t>94598-2361</t>
  </si>
  <si>
    <t>925-944-9352</t>
  </si>
  <si>
    <t>1553</t>
  </si>
  <si>
    <t xml:space="preserve"> 132233</t>
  </si>
  <si>
    <t>WALNUT CREEK YACHT CLUB</t>
  </si>
  <si>
    <t>925-944-3474</t>
  </si>
  <si>
    <t>8000144</t>
  </si>
  <si>
    <t>UBOC WALNUT CREEK 0135 1YD</t>
  </si>
  <si>
    <t>94596-4515</t>
  </si>
  <si>
    <t xml:space="preserve"> 155329</t>
  </si>
  <si>
    <t>925-465-5039</t>
  </si>
  <si>
    <t>1556</t>
  </si>
  <si>
    <t xml:space="preserve"> 403790</t>
  </si>
  <si>
    <t>BROMAN DEVELOPMENT</t>
  </si>
  <si>
    <t>94596-3556</t>
  </si>
  <si>
    <t>925-588-2205</t>
  </si>
  <si>
    <t>1559</t>
  </si>
  <si>
    <t>94596-5102</t>
  </si>
  <si>
    <t xml:space="preserve">   6945</t>
  </si>
  <si>
    <t>WOODCREEK CENTER</t>
  </si>
  <si>
    <t xml:space="preserve">  56343</t>
  </si>
  <si>
    <t>BOHANNAN CONCRETE</t>
  </si>
  <si>
    <t>1561</t>
  </si>
  <si>
    <t xml:space="preserve"> 155877</t>
  </si>
  <si>
    <t>KUNG FU KITCHEN</t>
  </si>
  <si>
    <t>1562</t>
  </si>
  <si>
    <t>925-930-7698</t>
  </si>
  <si>
    <t xml:space="preserve">  77099</t>
  </si>
  <si>
    <t>ROLLING HILLS COMMUNITY CHURCH</t>
  </si>
  <si>
    <t>1565</t>
  </si>
  <si>
    <t>94526-1955</t>
  </si>
  <si>
    <t xml:space="preserve"> 319319</t>
  </si>
  <si>
    <t>QUEEN NAILS</t>
  </si>
  <si>
    <t>1568</t>
  </si>
  <si>
    <t xml:space="preserve"> 156959</t>
  </si>
  <si>
    <t>SORA OH SALON</t>
  </si>
  <si>
    <t>1570</t>
  </si>
  <si>
    <t>925-337-4832</t>
  </si>
  <si>
    <t xml:space="preserve"> 139659</t>
  </si>
  <si>
    <t>EUROPEAN AUTO REPAIR -WC</t>
  </si>
  <si>
    <t>1573</t>
  </si>
  <si>
    <t>925-944-5606</t>
  </si>
  <si>
    <t xml:space="preserve"> 101149</t>
  </si>
  <si>
    <t>MONAS BURGERS &amp; SHAKES</t>
  </si>
  <si>
    <t>1574</t>
  </si>
  <si>
    <t>925-278-1415</t>
  </si>
  <si>
    <t>415-370-1437</t>
  </si>
  <si>
    <t>1575</t>
  </si>
  <si>
    <t xml:space="preserve"> 258137</t>
  </si>
  <si>
    <t>TREAT PLAZA OFFICE</t>
  </si>
  <si>
    <t>94598-1048</t>
  </si>
  <si>
    <t>1580</t>
  </si>
  <si>
    <t>94597-2700</t>
  </si>
  <si>
    <t>1590</t>
  </si>
  <si>
    <t>94595-1362</t>
  </si>
  <si>
    <t xml:space="preserve"> 255588</t>
  </si>
  <si>
    <t>BERG SENIOR SERVICES LLC</t>
  </si>
  <si>
    <t>94556-1709</t>
  </si>
  <si>
    <t>925-376-8900</t>
  </si>
  <si>
    <t xml:space="preserve">  81421</t>
  </si>
  <si>
    <t>MORAGA COUNTRY CLUB</t>
  </si>
  <si>
    <t>SAINT ANDREWS DR</t>
  </si>
  <si>
    <t>94556-1132</t>
  </si>
  <si>
    <t>925-376-2200</t>
  </si>
  <si>
    <t>MORAGA OFFICE PARK 1600-1660</t>
  </si>
  <si>
    <t>94556-1122</t>
  </si>
  <si>
    <t xml:space="preserve">  87194</t>
  </si>
  <si>
    <t>EAST BAY REGIONAL PARKS</t>
  </si>
  <si>
    <t>94598-5142</t>
  </si>
  <si>
    <t>510-544-3086</t>
  </si>
  <si>
    <t xml:space="preserve"> 126278</t>
  </si>
  <si>
    <t>LUNARDI MARKET</t>
  </si>
  <si>
    <t xml:space="preserve"> 140938</t>
  </si>
  <si>
    <t>RIVIERA WC LLC</t>
  </si>
  <si>
    <t>94596-3569</t>
  </si>
  <si>
    <t xml:space="preserve">  85274</t>
  </si>
  <si>
    <t>ST ANNS CATHOLIC CHURCH</t>
  </si>
  <si>
    <t>94595-2507</t>
  </si>
  <si>
    <t>925-932-2324</t>
  </si>
  <si>
    <t xml:space="preserve"> 200287</t>
  </si>
  <si>
    <t>WATSON COMMUNICATION</t>
  </si>
  <si>
    <t>94596-5340</t>
  </si>
  <si>
    <t xml:space="preserve">  73486</t>
  </si>
  <si>
    <t>LESHER CENTER FOR THE ARTS</t>
  </si>
  <si>
    <t>94596-4299</t>
  </si>
  <si>
    <t>925-295-1400</t>
  </si>
  <si>
    <t xml:space="preserve"> 236810</t>
  </si>
  <si>
    <t>94596-4178</t>
  </si>
  <si>
    <t>925-939-0888</t>
  </si>
  <si>
    <t xml:space="preserve">  84186</t>
  </si>
  <si>
    <t>LEE GRABEL INVESTMENTS LLC</t>
  </si>
  <si>
    <t>94596-4669</t>
  </si>
  <si>
    <t>925-858-9355</t>
  </si>
  <si>
    <t>94595-1625</t>
  </si>
  <si>
    <t>94598-3122</t>
  </si>
  <si>
    <t>8000280</t>
  </si>
  <si>
    <t>1602</t>
  </si>
  <si>
    <t>94596-4609</t>
  </si>
  <si>
    <t>1604</t>
  </si>
  <si>
    <t>94596-4119</t>
  </si>
  <si>
    <t>925-932-1474</t>
  </si>
  <si>
    <t>94596-4518</t>
  </si>
  <si>
    <t xml:space="preserve">  99101</t>
  </si>
  <si>
    <t>SCHOOL ST PARTNERSHIP</t>
  </si>
  <si>
    <t>1605</t>
  </si>
  <si>
    <t>94556-1151</t>
  </si>
  <si>
    <t>925-788-4223</t>
  </si>
  <si>
    <t>94596-4118</t>
  </si>
  <si>
    <t xml:space="preserve"> 149980</t>
  </si>
  <si>
    <t>LASEN BISTRO</t>
  </si>
  <si>
    <t>1606</t>
  </si>
  <si>
    <t>925-448-8187</t>
  </si>
  <si>
    <t xml:space="preserve"> 403980</t>
  </si>
  <si>
    <t>B &amp; J PROPERTY</t>
  </si>
  <si>
    <t>1611</t>
  </si>
  <si>
    <t>94596-4222</t>
  </si>
  <si>
    <t>1613</t>
  </si>
  <si>
    <t xml:space="preserve">  75572</t>
  </si>
  <si>
    <t>FINANCIAL CENTER ASSOCS.</t>
  </si>
  <si>
    <t>1615</t>
  </si>
  <si>
    <t>94596-4501</t>
  </si>
  <si>
    <t>925-876-5633</t>
  </si>
  <si>
    <t xml:space="preserve">  77768</t>
  </si>
  <si>
    <t>LOCUST STREET MALL</t>
  </si>
  <si>
    <t>1616</t>
  </si>
  <si>
    <t xml:space="preserve">  84269</t>
  </si>
  <si>
    <t>ELWOOD L KRONICK 1976 TRUST</t>
  </si>
  <si>
    <t>1619</t>
  </si>
  <si>
    <t>94596-4517</t>
  </si>
  <si>
    <t xml:space="preserve"> 303214</t>
  </si>
  <si>
    <t>VARSITY PAINTING</t>
  </si>
  <si>
    <t>94595-1652</t>
  </si>
  <si>
    <t>925-937-0434</t>
  </si>
  <si>
    <t xml:space="preserve">  13197</t>
  </si>
  <si>
    <t>HARMONY HOME CARE</t>
  </si>
  <si>
    <t>1621</t>
  </si>
  <si>
    <t>94597-2606</t>
  </si>
  <si>
    <t>925-934-8827</t>
  </si>
  <si>
    <t xml:space="preserve"> 283283</t>
  </si>
  <si>
    <t>WALNUT CREEK PARKING GARAGE</t>
  </si>
  <si>
    <t>1625</t>
  </si>
  <si>
    <t xml:space="preserve"> 106872</t>
  </si>
  <si>
    <t>BENVENUTI RISTORANTE</t>
  </si>
  <si>
    <t>1627</t>
  </si>
  <si>
    <t>925-932-2828</t>
  </si>
  <si>
    <t>1628</t>
  </si>
  <si>
    <t xml:space="preserve">  36526</t>
  </si>
  <si>
    <t>PATIO WORLD</t>
  </si>
  <si>
    <t>925-930-0153</t>
  </si>
  <si>
    <t xml:space="preserve">  96232</t>
  </si>
  <si>
    <t>1630</t>
  </si>
  <si>
    <t>KAISER HOSPITAL</t>
  </si>
  <si>
    <t>94596-8589</t>
  </si>
  <si>
    <t xml:space="preserve">  77883</t>
  </si>
  <si>
    <t>DAVID BOWIE</t>
  </si>
  <si>
    <t>1632</t>
  </si>
  <si>
    <t>925-939-5300</t>
  </si>
  <si>
    <t xml:space="preserve"> 359216</t>
  </si>
  <si>
    <t>Y &amp; H SODA FOUNDATION</t>
  </si>
  <si>
    <t>1635</t>
  </si>
  <si>
    <t>94556-1118</t>
  </si>
  <si>
    <t>925-253-2630</t>
  </si>
  <si>
    <t>1639</t>
  </si>
  <si>
    <t>94596-4525</t>
  </si>
  <si>
    <t xml:space="preserve">  76893</t>
  </si>
  <si>
    <t>ROSSMOOR REALTY</t>
  </si>
  <si>
    <t>1641</t>
  </si>
  <si>
    <t>925-932-1162</t>
  </si>
  <si>
    <t>WALNUT CREEK LIBRARY</t>
  </si>
  <si>
    <t>1644</t>
  </si>
  <si>
    <t>94596-4223</t>
  </si>
  <si>
    <t>925-382-5896</t>
  </si>
  <si>
    <t>CAFE PICA DELI FOOD WASTE</t>
  </si>
  <si>
    <t xml:space="preserve">  91793</t>
  </si>
  <si>
    <t>1646</t>
  </si>
  <si>
    <t>94596-4131</t>
  </si>
  <si>
    <t>925-946-9201</t>
  </si>
  <si>
    <t xml:space="preserve"> 390088</t>
  </si>
  <si>
    <t>WALNUT CREEK FARMERS MARKET</t>
  </si>
  <si>
    <t>925-872-1489</t>
  </si>
  <si>
    <t xml:space="preserve">  81760</t>
  </si>
  <si>
    <t>1650</t>
  </si>
  <si>
    <t>94598-3123</t>
  </si>
  <si>
    <t xml:space="preserve"> 130594</t>
  </si>
  <si>
    <t>ASSOCIATED FOLSOM INVESTMENTS</t>
  </si>
  <si>
    <t xml:space="preserve"> 134387</t>
  </si>
  <si>
    <t>OTTEX CORPORATION</t>
  </si>
  <si>
    <t>94596-4680</t>
  </si>
  <si>
    <t xml:space="preserve"> 290858</t>
  </si>
  <si>
    <t>1660 OLYMPIC HOLDINGS, LLC</t>
  </si>
  <si>
    <t>1660</t>
  </si>
  <si>
    <t>94596-5152</t>
  </si>
  <si>
    <t>925-838-2020</t>
  </si>
  <si>
    <t xml:space="preserve">  83659</t>
  </si>
  <si>
    <t>PALM COURT PARTNERS</t>
  </si>
  <si>
    <t>1661</t>
  </si>
  <si>
    <t>94596-5038</t>
  </si>
  <si>
    <t xml:space="preserve">  89888</t>
  </si>
  <si>
    <t>CELESTRE/MICHAEL</t>
  </si>
  <si>
    <t>94595-1692</t>
  </si>
  <si>
    <t>CITY OF W/C- CITY CANS</t>
  </si>
  <si>
    <t>1665</t>
  </si>
  <si>
    <t xml:space="preserve">  78006</t>
  </si>
  <si>
    <t>CHEAP PETE'S FRAME</t>
  </si>
  <si>
    <t>1666</t>
  </si>
  <si>
    <t>94596-4136</t>
  </si>
  <si>
    <t>925-945-1666</t>
  </si>
  <si>
    <t xml:space="preserve">  84335</t>
  </si>
  <si>
    <t>CITY HALL -WALNUT CREEK</t>
  </si>
  <si>
    <t>925-349-5894</t>
  </si>
  <si>
    <t xml:space="preserve"> 400499</t>
  </si>
  <si>
    <t>WALNUT CREEK FLORIST</t>
  </si>
  <si>
    <t>1668</t>
  </si>
  <si>
    <t>925-766-8160</t>
  </si>
  <si>
    <t xml:space="preserve"> 268342</t>
  </si>
  <si>
    <t>JOSEPH LOPEZ</t>
  </si>
  <si>
    <t>1670</t>
  </si>
  <si>
    <t>94596-7382</t>
  </si>
  <si>
    <t>925-946-9400</t>
  </si>
  <si>
    <t xml:space="preserve"> 309831</t>
  </si>
  <si>
    <t>CHABAD SCHOOL</t>
  </si>
  <si>
    <t>1671</t>
  </si>
  <si>
    <t>94595-1429</t>
  </si>
  <si>
    <t>925-937-4101</t>
  </si>
  <si>
    <t xml:space="preserve"> 113000</t>
  </si>
  <si>
    <t>BDK AMERICA</t>
  </si>
  <si>
    <t>1675</t>
  </si>
  <si>
    <t>925-388-0067</t>
  </si>
  <si>
    <t>1676</t>
  </si>
  <si>
    <t>94596-4144</t>
  </si>
  <si>
    <t xml:space="preserve">  95570</t>
  </si>
  <si>
    <t>THE SAKLAN SCHOOL</t>
  </si>
  <si>
    <t>1678</t>
  </si>
  <si>
    <t>94556-1119</t>
  </si>
  <si>
    <t>925-376-7900</t>
  </si>
  <si>
    <t xml:space="preserve"> 352070</t>
  </si>
  <si>
    <t>KATY'S KREEK</t>
  </si>
  <si>
    <t>1680</t>
  </si>
  <si>
    <t>925-529-7201</t>
  </si>
  <si>
    <t xml:space="preserve">  37295</t>
  </si>
  <si>
    <t>RESIDUAL SUGAR WINE MERCHANT</t>
  </si>
  <si>
    <t>1684</t>
  </si>
  <si>
    <t>415-215-5308</t>
  </si>
  <si>
    <t xml:space="preserve"> 129732</t>
  </si>
  <si>
    <t>FLEMINGS PRIME STEAK HOUSE</t>
  </si>
  <si>
    <t>1685</t>
  </si>
  <si>
    <t xml:space="preserve">  10022</t>
  </si>
  <si>
    <t>WILLOW SPRING CHURCH</t>
  </si>
  <si>
    <t>1689</t>
  </si>
  <si>
    <t>925-376-3550</t>
  </si>
  <si>
    <t xml:space="preserve"> 115428</t>
  </si>
  <si>
    <t>GROWING TREE PRESCHOOL</t>
  </si>
  <si>
    <t>1695</t>
  </si>
  <si>
    <t>94556-1757</t>
  </si>
  <si>
    <t>925-376-8280</t>
  </si>
  <si>
    <t>1697</t>
  </si>
  <si>
    <t xml:space="preserve">  71845</t>
  </si>
  <si>
    <t>DIABLO COUNTRY CLUB</t>
  </si>
  <si>
    <t>CLUBHOUSE RD</t>
  </si>
  <si>
    <t>DIABLO</t>
  </si>
  <si>
    <t>94528-0777</t>
  </si>
  <si>
    <t>94528-0000</t>
  </si>
  <si>
    <t xml:space="preserve">  98863</t>
  </si>
  <si>
    <t>HOLY TRINITY CHURCH</t>
  </si>
  <si>
    <t>94556-1121</t>
  </si>
  <si>
    <t>8000121</t>
  </si>
  <si>
    <t>94596-4408</t>
  </si>
  <si>
    <t xml:space="preserve">  74758</t>
  </si>
  <si>
    <t xml:space="preserve">  94698</t>
  </si>
  <si>
    <t>FIRST BANK PROPERTY</t>
  </si>
  <si>
    <t>94596-4115</t>
  </si>
  <si>
    <t>94596-4105</t>
  </si>
  <si>
    <t xml:space="preserve">  76778</t>
  </si>
  <si>
    <t>BYRON PARK RETIREMENT HOME</t>
  </si>
  <si>
    <t>94595-1634</t>
  </si>
  <si>
    <t>925-937-1700</t>
  </si>
  <si>
    <t>BYRON PARK RETIREMNT HOME*187*</t>
  </si>
  <si>
    <t xml:space="preserve">  81786</t>
  </si>
  <si>
    <t>MARCHBANKS COMPLEX</t>
  </si>
  <si>
    <t>94598-3191</t>
  </si>
  <si>
    <t xml:space="preserve">  71894</t>
  </si>
  <si>
    <t>POST OFFICE -DIABLO</t>
  </si>
  <si>
    <t>1701</t>
  </si>
  <si>
    <t>94528-1110</t>
  </si>
  <si>
    <t>925-837-3800</t>
  </si>
  <si>
    <t xml:space="preserve">  74138</t>
  </si>
  <si>
    <t>COUNTRYWOOD HOA CLUB HOUSE</t>
  </si>
  <si>
    <t>94598-1012</t>
  </si>
  <si>
    <t>925-933-7063</t>
  </si>
  <si>
    <t xml:space="preserve">  67884</t>
  </si>
  <si>
    <t>WALNUT CREEK HONDA</t>
  </si>
  <si>
    <t>94596-4104</t>
  </si>
  <si>
    <t xml:space="preserve"> 150142</t>
  </si>
  <si>
    <t>SUMMIT BANK</t>
  </si>
  <si>
    <t>1717</t>
  </si>
  <si>
    <t>94596-4182</t>
  </si>
  <si>
    <t xml:space="preserve">  75606</t>
  </si>
  <si>
    <t>JAMES BRIAN STUDIOS</t>
  </si>
  <si>
    <t>94596-4315</t>
  </si>
  <si>
    <t>925-934-4455</t>
  </si>
  <si>
    <t xml:space="preserve"> 260141</t>
  </si>
  <si>
    <t>1735</t>
  </si>
  <si>
    <t>94596-4122</t>
  </si>
  <si>
    <t>510-359-1738</t>
  </si>
  <si>
    <t xml:space="preserve">  75671</t>
  </si>
  <si>
    <t>HEATHER FARMS SWIM CENTER</t>
  </si>
  <si>
    <t>1750</t>
  </si>
  <si>
    <t>94598-2202</t>
  </si>
  <si>
    <t xml:space="preserve"> 116720</t>
  </si>
  <si>
    <t>94596-4120</t>
  </si>
  <si>
    <t xml:space="preserve"> 120570</t>
  </si>
  <si>
    <t xml:space="preserve">  79509</t>
  </si>
  <si>
    <t>FORMOSAN CHURCH</t>
  </si>
  <si>
    <t>94597-1809</t>
  </si>
  <si>
    <t xml:space="preserve"> 304394</t>
  </si>
  <si>
    <t>ALPINE SQUARE</t>
  </si>
  <si>
    <t>1777</t>
  </si>
  <si>
    <t>94596-5086</t>
  </si>
  <si>
    <t xml:space="preserve">  65654</t>
  </si>
  <si>
    <t>A &amp; C LIUS LLC</t>
  </si>
  <si>
    <t>94596-4193</t>
  </si>
  <si>
    <t>209-765-4563</t>
  </si>
  <si>
    <t xml:space="preserve">  88567</t>
  </si>
  <si>
    <t>LAVORNA INVESTMENTS</t>
  </si>
  <si>
    <t>94596-4095</t>
  </si>
  <si>
    <t xml:space="preserve">  81802</t>
  </si>
  <si>
    <t>MARINA PET HOSPITAL</t>
  </si>
  <si>
    <t>1780</t>
  </si>
  <si>
    <t>94598-3124</t>
  </si>
  <si>
    <t>925-932-2420</t>
  </si>
  <si>
    <t>1784</t>
  </si>
  <si>
    <t xml:space="preserve">  87197</t>
  </si>
  <si>
    <t>WALNUT CREEK COMM OF CHRIST</t>
  </si>
  <si>
    <t>1786</t>
  </si>
  <si>
    <t>94597-2669</t>
  </si>
  <si>
    <t>925-939-3595</t>
  </si>
  <si>
    <t xml:space="preserve">  99507</t>
  </si>
  <si>
    <t>C C C SANITARY-PUMP STATION</t>
  </si>
  <si>
    <t>1790</t>
  </si>
  <si>
    <t>925-376-5800</t>
  </si>
  <si>
    <t xml:space="preserve">  44075</t>
  </si>
  <si>
    <t>PETROMART RETAIL GROUP</t>
  </si>
  <si>
    <t>925-932-6196</t>
  </si>
  <si>
    <t xml:space="preserve">  74033</t>
  </si>
  <si>
    <t>BURGER KING</t>
  </si>
  <si>
    <t>1799</t>
  </si>
  <si>
    <t xml:space="preserve"> 394171</t>
  </si>
  <si>
    <t>BETH CHAIM CONGREGATIONAL</t>
  </si>
  <si>
    <t>HOLBROOK DR</t>
  </si>
  <si>
    <t>94506-4401</t>
  </si>
  <si>
    <t>925-736-7146</t>
  </si>
  <si>
    <t xml:space="preserve">  72579</t>
  </si>
  <si>
    <t>NATIONAL GUARD-MILITARY DEPT</t>
  </si>
  <si>
    <t>94596-4220</t>
  </si>
  <si>
    <t xml:space="preserve"> 150557</t>
  </si>
  <si>
    <t>94596-4107</t>
  </si>
  <si>
    <t xml:space="preserve"> 196899</t>
  </si>
  <si>
    <t>TICE VALLEY PLAZA</t>
  </si>
  <si>
    <t>94595-2230</t>
  </si>
  <si>
    <t>925-935-7050</t>
  </si>
  <si>
    <t xml:space="preserve">  88559</t>
  </si>
  <si>
    <t>W C PRESBYTERIAN CHURCH</t>
  </si>
  <si>
    <t>94596-4016</t>
  </si>
  <si>
    <t xml:space="preserve"> 151381</t>
  </si>
  <si>
    <t>CALIFORNIA EXTENSION</t>
  </si>
  <si>
    <t>94596-4067</t>
  </si>
  <si>
    <t>925-685-3942</t>
  </si>
  <si>
    <t>8000124</t>
  </si>
  <si>
    <t>94598-3214</t>
  </si>
  <si>
    <t>8000123</t>
  </si>
  <si>
    <t>CHEVRON CVN099206 2YD REC</t>
  </si>
  <si>
    <t xml:space="preserve">  75614</t>
  </si>
  <si>
    <t>LARKIN DAVID J</t>
  </si>
  <si>
    <t>1806</t>
  </si>
  <si>
    <t>94596-4318</t>
  </si>
  <si>
    <t>925-939-6400</t>
  </si>
  <si>
    <t>94596-4409</t>
  </si>
  <si>
    <t xml:space="preserve"> 350116</t>
  </si>
  <si>
    <t>REGENCY CENTERS L.P.</t>
  </si>
  <si>
    <t>914-269-0081</t>
  </si>
  <si>
    <t xml:space="preserve">  86587</t>
  </si>
  <si>
    <t>PROFESSIONAL CENTER</t>
  </si>
  <si>
    <t>1814</t>
  </si>
  <si>
    <t>94596-8606</t>
  </si>
  <si>
    <t xml:space="preserve">  87130</t>
  </si>
  <si>
    <t>WALNUT CREEK HOLDINGS LLC</t>
  </si>
  <si>
    <t>94596-4497</t>
  </si>
  <si>
    <t>925-279-1760</t>
  </si>
  <si>
    <t xml:space="preserve"> 142129</t>
  </si>
  <si>
    <t>ONE PLANET OPS</t>
  </si>
  <si>
    <t>94596-8490</t>
  </si>
  <si>
    <t>925-983-3400</t>
  </si>
  <si>
    <t xml:space="preserve">  54084</t>
  </si>
  <si>
    <t>415-460-9951</t>
  </si>
  <si>
    <t xml:space="preserve">  87312</t>
  </si>
  <si>
    <t>AQUARIUS POOL &amp; SPA</t>
  </si>
  <si>
    <t>1822</t>
  </si>
  <si>
    <t>925-933-3310</t>
  </si>
  <si>
    <t xml:space="preserve">  54606</t>
  </si>
  <si>
    <t>ACE DANCE ACADEMY</t>
  </si>
  <si>
    <t>1825</t>
  </si>
  <si>
    <t>925-934-7466</t>
  </si>
  <si>
    <t>1827</t>
  </si>
  <si>
    <t xml:space="preserve">  31023</t>
  </si>
  <si>
    <t>ALBORZ RESTAURANT</t>
  </si>
  <si>
    <t>1829</t>
  </si>
  <si>
    <t>94596-4494</t>
  </si>
  <si>
    <t>925-944-9009</t>
  </si>
  <si>
    <t xml:space="preserve">  87379</t>
  </si>
  <si>
    <t>GRAND MILANO</t>
  </si>
  <si>
    <t>925-285-0304</t>
  </si>
  <si>
    <t xml:space="preserve">   1575</t>
  </si>
  <si>
    <t>KINDERS MEATS AND DELI</t>
  </si>
  <si>
    <t>1831</t>
  </si>
  <si>
    <t>1835</t>
  </si>
  <si>
    <t>94596-4129</t>
  </si>
  <si>
    <t xml:space="preserve"> 171371</t>
  </si>
  <si>
    <t>NEUSTADT LIVING TRUST</t>
  </si>
  <si>
    <t>94596-8602</t>
  </si>
  <si>
    <t xml:space="preserve">  72025</t>
  </si>
  <si>
    <t>EAST BAY MUD W C AQUEDUCT</t>
  </si>
  <si>
    <t>1841</t>
  </si>
  <si>
    <t>94597-2523</t>
  </si>
  <si>
    <t>510-835-3000</t>
  </si>
  <si>
    <t xml:space="preserve"> 121724</t>
  </si>
  <si>
    <t>TICE CREEK SCHOOL</t>
  </si>
  <si>
    <t>1847</t>
  </si>
  <si>
    <t>94595-1452</t>
  </si>
  <si>
    <t>94596-4317</t>
  </si>
  <si>
    <t xml:space="preserve">  87395</t>
  </si>
  <si>
    <t>INDEPENDENT MERCEDES</t>
  </si>
  <si>
    <t>925-932-4001</t>
  </si>
  <si>
    <t>94596-5089</t>
  </si>
  <si>
    <t xml:space="preserve">  86736</t>
  </si>
  <si>
    <t>HILLTOP PROFESSIONAL</t>
  </si>
  <si>
    <t>94596-5279</t>
  </si>
  <si>
    <t xml:space="preserve">  87247</t>
  </si>
  <si>
    <t>ASSISTANCE LEAGUE-WC</t>
  </si>
  <si>
    <t>94597-2553</t>
  </si>
  <si>
    <t xml:space="preserve"> 352153</t>
  </si>
  <si>
    <t>GLENHAVEN AVE</t>
  </si>
  <si>
    <t>94595-2321</t>
  </si>
  <si>
    <t xml:space="preserve"> 138555</t>
  </si>
  <si>
    <t>1866</t>
  </si>
  <si>
    <t>94596-4974</t>
  </si>
  <si>
    <t>925-933-5555</t>
  </si>
  <si>
    <t xml:space="preserve"> 138556</t>
  </si>
  <si>
    <t xml:space="preserve"> 139542</t>
  </si>
  <si>
    <t>TIFFANY COURT</t>
  </si>
  <si>
    <t>1867</t>
  </si>
  <si>
    <t xml:space="preserve">  88823</t>
  </si>
  <si>
    <t>HALL EQUITY</t>
  </si>
  <si>
    <t>1870</t>
  </si>
  <si>
    <t>94596-8588</t>
  </si>
  <si>
    <t xml:space="preserve">  74930</t>
  </si>
  <si>
    <t>UNITY CENTER</t>
  </si>
  <si>
    <t>925-937-2191</t>
  </si>
  <si>
    <t xml:space="preserve">  88831</t>
  </si>
  <si>
    <t>OLYMPIC BLDG</t>
  </si>
  <si>
    <t>1875</t>
  </si>
  <si>
    <t>94596-5080</t>
  </si>
  <si>
    <t xml:space="preserve"> 393082</t>
  </si>
  <si>
    <t>SPORTS BASEMENT</t>
  </si>
  <si>
    <t>1881</t>
  </si>
  <si>
    <t>415-867-5654</t>
  </si>
  <si>
    <t>925-941-6100</t>
  </si>
  <si>
    <t xml:space="preserve">  75697</t>
  </si>
  <si>
    <t>SKYWEST HOA CLUB HOUSE</t>
  </si>
  <si>
    <t>1888</t>
  </si>
  <si>
    <t>94597-2243</t>
  </si>
  <si>
    <t>925-943-7363</t>
  </si>
  <si>
    <t xml:space="preserve"> 154485</t>
  </si>
  <si>
    <t>RED DRAGONFLY LLC</t>
  </si>
  <si>
    <t>1889</t>
  </si>
  <si>
    <t>925-944-9500</t>
  </si>
  <si>
    <t xml:space="preserve"> 385401</t>
  </si>
  <si>
    <t>TASSAJARA LEARNING CENTER</t>
  </si>
  <si>
    <t>1899</t>
  </si>
  <si>
    <t>94506-4814</t>
  </si>
  <si>
    <t>925-648-8600</t>
  </si>
  <si>
    <t>94596-5037</t>
  </si>
  <si>
    <t xml:space="preserve">  88856</t>
  </si>
  <si>
    <t>MASON MC DUFFIE</t>
  </si>
  <si>
    <t>94596-5076</t>
  </si>
  <si>
    <t>925-279-0555</t>
  </si>
  <si>
    <t>94596-4412</t>
  </si>
  <si>
    <t xml:space="preserve">  88864</t>
  </si>
  <si>
    <t>WALNUT CREEK SPORTS &amp; FITNESS</t>
  </si>
  <si>
    <t>94596-5023</t>
  </si>
  <si>
    <t>925-932-6400</t>
  </si>
  <si>
    <t xml:space="preserve">  72720</t>
  </si>
  <si>
    <t>ROSSMOOR RETAIL PARTNERS LLC</t>
  </si>
  <si>
    <t>94595-2286</t>
  </si>
  <si>
    <t>510-440-1130</t>
  </si>
  <si>
    <t>8000139</t>
  </si>
  <si>
    <t>94596-4411</t>
  </si>
  <si>
    <t xml:space="preserve"> 149165</t>
  </si>
  <si>
    <t>925-934-8254</t>
  </si>
  <si>
    <t xml:space="preserve"> 404657</t>
  </si>
  <si>
    <t>DAVID PARKER REALTY COMPANY</t>
  </si>
  <si>
    <t>94596-5096</t>
  </si>
  <si>
    <t>925-766-5463</t>
  </si>
  <si>
    <t xml:space="preserve">  86819</t>
  </si>
  <si>
    <t>MUNICIPAL POOLIN AUTHORITY</t>
  </si>
  <si>
    <t>94596-5349</t>
  </si>
  <si>
    <t>925-943-1100</t>
  </si>
  <si>
    <t xml:space="preserve">  73015</t>
  </si>
  <si>
    <t>BANCROFT VILLAGE HOA</t>
  </si>
  <si>
    <t>1915</t>
  </si>
  <si>
    <t>94598-2249</t>
  </si>
  <si>
    <t xml:space="preserve"> 298018</t>
  </si>
  <si>
    <t>NEW WORLD CHILD CENTER</t>
  </si>
  <si>
    <t>94597-2525</t>
  </si>
  <si>
    <t>925-939-1688</t>
  </si>
  <si>
    <t>MAGNOLIA WAY</t>
  </si>
  <si>
    <t>94595-1715</t>
  </si>
  <si>
    <t>8000102</t>
  </si>
  <si>
    <t xml:space="preserve">  58418</t>
  </si>
  <si>
    <t>1922</t>
  </si>
  <si>
    <t xml:space="preserve">  77420</t>
  </si>
  <si>
    <t>ST PAULS EPISCOPAL CHURCH</t>
  </si>
  <si>
    <t>94596-4037</t>
  </si>
  <si>
    <t xml:space="preserve"> 169888</t>
  </si>
  <si>
    <t>SHADELANDS SELF STORAGE</t>
  </si>
  <si>
    <t>94598-1666</t>
  </si>
  <si>
    <t>925-935-6200</t>
  </si>
  <si>
    <t xml:space="preserve"> 112859</t>
  </si>
  <si>
    <t>ST MARYS COLLEGE RECYCLE BINS</t>
  </si>
  <si>
    <t>94575-2715</t>
  </si>
  <si>
    <t>925-631-4732</t>
  </si>
  <si>
    <t>ST MARYS COLLEGE/SODA HALL</t>
  </si>
  <si>
    <t>ST MARYS COLLEGE FOOD WASTE</t>
  </si>
  <si>
    <t xml:space="preserve"> 129055</t>
  </si>
  <si>
    <t>ST MARYS COLLEGE-DORMITORY-FW</t>
  </si>
  <si>
    <t>925-631-4683</t>
  </si>
  <si>
    <t xml:space="preserve">  87502</t>
  </si>
  <si>
    <t xml:space="preserve">  74807</t>
  </si>
  <si>
    <t>LINDSAY WILDLIFE MUSEUM</t>
  </si>
  <si>
    <t>1ST AVE</t>
  </si>
  <si>
    <t>94597-2540</t>
  </si>
  <si>
    <t>925-935-1978</t>
  </si>
  <si>
    <t xml:space="preserve">  88786</t>
  </si>
  <si>
    <t>GORDON GOOBY</t>
  </si>
  <si>
    <t>MARCIEL RD</t>
  </si>
  <si>
    <t>94551-9417</t>
  </si>
  <si>
    <t>925-455-9487</t>
  </si>
  <si>
    <t>94596-3719</t>
  </si>
  <si>
    <t xml:space="preserve">  88021</t>
  </si>
  <si>
    <t>BANCROFT VILLAGE POOL</t>
  </si>
  <si>
    <t>94598-0000</t>
  </si>
  <si>
    <t xml:space="preserve">  74815</t>
  </si>
  <si>
    <t>W C FRIENDS CHURCH -WC</t>
  </si>
  <si>
    <t>1950</t>
  </si>
  <si>
    <t>94597-2541</t>
  </si>
  <si>
    <t>925-935-7530</t>
  </si>
  <si>
    <t xml:space="preserve">  87585</t>
  </si>
  <si>
    <t>94596-4499</t>
  </si>
  <si>
    <t xml:space="preserve">  74989</t>
  </si>
  <si>
    <t>JAPANESE CHRISTIAN CHURCH</t>
  </si>
  <si>
    <t>1955</t>
  </si>
  <si>
    <t>94597-2550</t>
  </si>
  <si>
    <t>925-944-5252</t>
  </si>
  <si>
    <t xml:space="preserve">  87601</t>
  </si>
  <si>
    <t>WALNUT CREEK VACUUM SERV</t>
  </si>
  <si>
    <t>925-934-4582</t>
  </si>
  <si>
    <t xml:space="preserve">  89979</t>
  </si>
  <si>
    <t>DEL VALLE HIGH SCHOOL</t>
  </si>
  <si>
    <t xml:space="preserve">  86074</t>
  </si>
  <si>
    <t>QUEEN OF HEAVEN CEMETERY</t>
  </si>
  <si>
    <t>RELIEZ VALLEY RD</t>
  </si>
  <si>
    <t>94549-1801</t>
  </si>
  <si>
    <t>925-932-0900</t>
  </si>
  <si>
    <t xml:space="preserve"> 317792</t>
  </si>
  <si>
    <t>R G HILL &amp; COMPANY</t>
  </si>
  <si>
    <t>94598-3245</t>
  </si>
  <si>
    <t xml:space="preserve"> 281998</t>
  </si>
  <si>
    <t>U P S STORE</t>
  </si>
  <si>
    <t>1966</t>
  </si>
  <si>
    <t>925-935-1870</t>
  </si>
  <si>
    <t>1975</t>
  </si>
  <si>
    <t xml:space="preserve">  86090</t>
  </si>
  <si>
    <t>DIOCESE YOUTH RETREAT CENTER</t>
  </si>
  <si>
    <t xml:space="preserve">  76844</t>
  </si>
  <si>
    <t>XTRA OIL CO/CHEVRON</t>
  </si>
  <si>
    <t>510-865-9503</t>
  </si>
  <si>
    <t xml:space="preserve">  72884</t>
  </si>
  <si>
    <t>ATRIUM OFFICE BLDG</t>
  </si>
  <si>
    <t>94596-3852</t>
  </si>
  <si>
    <t>925-935-8700</t>
  </si>
  <si>
    <t xml:space="preserve"> 236307</t>
  </si>
  <si>
    <t>LOVE &amp; CARE LEARNING CENTER</t>
  </si>
  <si>
    <t>1985</t>
  </si>
  <si>
    <t>94597-2551</t>
  </si>
  <si>
    <t>925-944-2880</t>
  </si>
  <si>
    <t>1990</t>
  </si>
  <si>
    <t>94596-3742</t>
  </si>
  <si>
    <t>925-935-2033</t>
  </si>
  <si>
    <t xml:space="preserve"> 155224</t>
  </si>
  <si>
    <t>INTERO REAL ESTATE SERVICES</t>
  </si>
  <si>
    <t>1992</t>
  </si>
  <si>
    <t>925-210-1345</t>
  </si>
  <si>
    <t>1994</t>
  </si>
  <si>
    <t xml:space="preserve"> 341578</t>
  </si>
  <si>
    <t>ROSSMOOR CHEVRON AUTO CARE</t>
  </si>
  <si>
    <t>1998</t>
  </si>
  <si>
    <t>925-944-0899</t>
  </si>
  <si>
    <t xml:space="preserve">  89845</t>
  </si>
  <si>
    <t>CHARLES BETTENCOURT</t>
  </si>
  <si>
    <t>2000</t>
  </si>
  <si>
    <t xml:space="preserve">  89621</t>
  </si>
  <si>
    <t>JUDITH WRIGHT</t>
  </si>
  <si>
    <t>94551-9400</t>
  </si>
  <si>
    <t>925-828-0771</t>
  </si>
  <si>
    <t xml:space="preserve">  15950</t>
  </si>
  <si>
    <t>FIRE STATION SAN RAMON #36</t>
  </si>
  <si>
    <t>2001</t>
  </si>
  <si>
    <t>LUSITANO ST</t>
  </si>
  <si>
    <t>94506-5013</t>
  </si>
  <si>
    <t>925-838-6656</t>
  </si>
  <si>
    <t>94596-3732</t>
  </si>
  <si>
    <t>94596-4301</t>
  </si>
  <si>
    <t xml:space="preserve">  87635</t>
  </si>
  <si>
    <t>M SERVICE</t>
  </si>
  <si>
    <t>2008</t>
  </si>
  <si>
    <t>94596-4302</t>
  </si>
  <si>
    <t>925-932-8744</t>
  </si>
  <si>
    <t xml:space="preserve">  87650</t>
  </si>
  <si>
    <t>A-1 BRAKE AND TIRE</t>
  </si>
  <si>
    <t>925-934-7227</t>
  </si>
  <si>
    <t xml:space="preserve"> 302075</t>
  </si>
  <si>
    <t>WALNUT CREEK WILLOWS</t>
  </si>
  <si>
    <t>925-256-8708</t>
  </si>
  <si>
    <t xml:space="preserve">  73536</t>
  </si>
  <si>
    <t>DEWING PARK REC &amp; POOL</t>
  </si>
  <si>
    <t>925-200-8352</t>
  </si>
  <si>
    <t xml:space="preserve">  76240</t>
  </si>
  <si>
    <t>DIRITO BROTHERS W.C. V.W.</t>
  </si>
  <si>
    <t>94596-3751</t>
  </si>
  <si>
    <t>2030</t>
  </si>
  <si>
    <t>94596-3710</t>
  </si>
  <si>
    <t xml:space="preserve"> 100673</t>
  </si>
  <si>
    <t>VENUS AND MARS SALON</t>
  </si>
  <si>
    <t>94596-3709</t>
  </si>
  <si>
    <t xml:space="preserve">  60193</t>
  </si>
  <si>
    <t>KEVINS NOODLE HOUSE</t>
  </si>
  <si>
    <t>2034</t>
  </si>
  <si>
    <t>415-613-2849</t>
  </si>
  <si>
    <t>925-933-4746</t>
  </si>
  <si>
    <t xml:space="preserve"> 150612</t>
  </si>
  <si>
    <t>MAIN STREET WASH &amp; DETAIL</t>
  </si>
  <si>
    <t>2038</t>
  </si>
  <si>
    <t>925-260-5946</t>
  </si>
  <si>
    <t xml:space="preserve">  73080</t>
  </si>
  <si>
    <t>CONTRA COSTA BALLET</t>
  </si>
  <si>
    <t>925-935-7984</t>
  </si>
  <si>
    <t>2042</t>
  </si>
  <si>
    <t xml:space="preserve"> 377283</t>
  </si>
  <si>
    <t>WALNUT CREEK HARDWARE</t>
  </si>
  <si>
    <t>94596-3749</t>
  </si>
  <si>
    <t xml:space="preserve">  78279</t>
  </si>
  <si>
    <t>MURWOOD ELEMENTARY</t>
  </si>
  <si>
    <t>94596-5923</t>
  </si>
  <si>
    <t xml:space="preserve">  70755</t>
  </si>
  <si>
    <t>STONE GATE HOA</t>
  </si>
  <si>
    <t>94507-0000</t>
  </si>
  <si>
    <t xml:space="preserve"> 155267</t>
  </si>
  <si>
    <t>TICE VALLEY GYM</t>
  </si>
  <si>
    <t>94595-2504</t>
  </si>
  <si>
    <t xml:space="preserve">  72413</t>
  </si>
  <si>
    <t>HILLSIDE COVENANT CHURCH</t>
  </si>
  <si>
    <t>94595-1630</t>
  </si>
  <si>
    <t>94596-4335</t>
  </si>
  <si>
    <t>2065</t>
  </si>
  <si>
    <t>94596-3797</t>
  </si>
  <si>
    <t xml:space="preserve"> 118257</t>
  </si>
  <si>
    <t>CALIFORNIA DOCUMENT PREPARERS</t>
  </si>
  <si>
    <t>2067</t>
  </si>
  <si>
    <t>925-407-1010</t>
  </si>
  <si>
    <t>94598-3301</t>
  </si>
  <si>
    <t xml:space="preserve"> 248369</t>
  </si>
  <si>
    <t>MAX'S MUSCLE &amp; TANNING</t>
  </si>
  <si>
    <t>2071</t>
  </si>
  <si>
    <t>94596-3716</t>
  </si>
  <si>
    <t xml:space="preserve">  87833</t>
  </si>
  <si>
    <t>DIABLO MOUNTAIN INN</t>
  </si>
  <si>
    <t>2079</t>
  </si>
  <si>
    <t>925-937-5050</t>
  </si>
  <si>
    <t xml:space="preserve"> 342816</t>
  </si>
  <si>
    <t>S M H PROPERTIES LLC</t>
  </si>
  <si>
    <t>2085</t>
  </si>
  <si>
    <t>94596-3793</t>
  </si>
  <si>
    <t>925-876-1608</t>
  </si>
  <si>
    <t>PINKYS PIZZA</t>
  </si>
  <si>
    <t>DUTCH GIRL</t>
  </si>
  <si>
    <t xml:space="preserve"> 110386</t>
  </si>
  <si>
    <t>TESORO TSO068235 4YD</t>
  </si>
  <si>
    <t>2098</t>
  </si>
  <si>
    <t>2099</t>
  </si>
  <si>
    <t>94549-1803</t>
  </si>
  <si>
    <t xml:space="preserve"> 143715</t>
  </si>
  <si>
    <t>94596-8495</t>
  </si>
  <si>
    <t xml:space="preserve"> 152839</t>
  </si>
  <si>
    <t>FIRE STATION - S.R.#32</t>
  </si>
  <si>
    <t>2100</t>
  </si>
  <si>
    <t>94507-2034</t>
  </si>
  <si>
    <t>925-838-6600</t>
  </si>
  <si>
    <t xml:space="preserve">   9080</t>
  </si>
  <si>
    <t>ATHENIAN SCHOOL</t>
  </si>
  <si>
    <t>MOUNT DIABLO SCENIC BLVD</t>
  </si>
  <si>
    <t>94506-2002</t>
  </si>
  <si>
    <t xml:space="preserve">  37044</t>
  </si>
  <si>
    <t>94556-1404</t>
  </si>
  <si>
    <t>TOYOTA-HEAVY DUTY SHOP 8YDFEL</t>
  </si>
  <si>
    <t>94596-3717</t>
  </si>
  <si>
    <t>TOYOTA OF WALNUT CREEK 8YD FR</t>
  </si>
  <si>
    <t xml:space="preserve">  90050</t>
  </si>
  <si>
    <t>GRACE PRESBYTERIAN CHURCH</t>
  </si>
  <si>
    <t>94595-2506</t>
  </si>
  <si>
    <t>2103</t>
  </si>
  <si>
    <t>94596-3707</t>
  </si>
  <si>
    <t>94596-3747</t>
  </si>
  <si>
    <t xml:space="preserve"> 154699</t>
  </si>
  <si>
    <t>CHERRY POP ENT GROUP</t>
  </si>
  <si>
    <t>2112</t>
  </si>
  <si>
    <t>925-490-4718</t>
  </si>
  <si>
    <t>94596-3572</t>
  </si>
  <si>
    <t>925-287-9600</t>
  </si>
  <si>
    <t>94598-3383</t>
  </si>
  <si>
    <t xml:space="preserve"> 294108</t>
  </si>
  <si>
    <t>JAX KNEPPERS ASSOC. INC.</t>
  </si>
  <si>
    <t>2125</t>
  </si>
  <si>
    <t>94598-3397</t>
  </si>
  <si>
    <t>925-933-3914</t>
  </si>
  <si>
    <t>2131</t>
  </si>
  <si>
    <t>LITTLE GENIUS ACADEMY</t>
  </si>
  <si>
    <t>94595-1622</t>
  </si>
  <si>
    <t>2140</t>
  </si>
  <si>
    <t>2141</t>
  </si>
  <si>
    <t>2147</t>
  </si>
  <si>
    <t xml:space="preserve"> 130319</t>
  </si>
  <si>
    <t>BIG O TIRE #5272</t>
  </si>
  <si>
    <t>2155</t>
  </si>
  <si>
    <t>925-937-5873</t>
  </si>
  <si>
    <t xml:space="preserve"> 159426</t>
  </si>
  <si>
    <t>CAR WASH</t>
  </si>
  <si>
    <t>2172</t>
  </si>
  <si>
    <t>925-934-1603</t>
  </si>
  <si>
    <t xml:space="preserve">  91884</t>
  </si>
  <si>
    <t>MT DIABLO PLAZA</t>
  </si>
  <si>
    <t>2175</t>
  </si>
  <si>
    <t>94596-3579</t>
  </si>
  <si>
    <t>925-295-3281</t>
  </si>
  <si>
    <t>94598-3385</t>
  </si>
  <si>
    <t>JIFFY LUBE #2335</t>
  </si>
  <si>
    <t>2190</t>
  </si>
  <si>
    <t xml:space="preserve"> 155258</t>
  </si>
  <si>
    <t>2195</t>
  </si>
  <si>
    <t>925-939-7006</t>
  </si>
  <si>
    <t xml:space="preserve"> 144663</t>
  </si>
  <si>
    <t>SYCAMORE VALLEY ELEMENTARY</t>
  </si>
  <si>
    <t>2200</t>
  </si>
  <si>
    <t>94506-4413</t>
  </si>
  <si>
    <t>925-855-2800</t>
  </si>
  <si>
    <t xml:space="preserve">  88906</t>
  </si>
  <si>
    <t>BANCROFT SCHOOL</t>
  </si>
  <si>
    <t>PARISH DR</t>
  </si>
  <si>
    <t>94598-1524</t>
  </si>
  <si>
    <t xml:space="preserve">  23421</t>
  </si>
  <si>
    <t>E B M U D/FILTER PLANT</t>
  </si>
  <si>
    <t>LARKEY LN</t>
  </si>
  <si>
    <t>94597-2274</t>
  </si>
  <si>
    <t>510-774-6319</t>
  </si>
  <si>
    <t xml:space="preserve">  75564</t>
  </si>
  <si>
    <t>KINGDOM HALL</t>
  </si>
  <si>
    <t>2207</t>
  </si>
  <si>
    <t>94597-3513</t>
  </si>
  <si>
    <t xml:space="preserve">  70598</t>
  </si>
  <si>
    <t>JULIA LEE DDS INC</t>
  </si>
  <si>
    <t>2211</t>
  </si>
  <si>
    <t>94595-1623</t>
  </si>
  <si>
    <t>925-930-8488</t>
  </si>
  <si>
    <t>2220</t>
  </si>
  <si>
    <t xml:space="preserve">  79087</t>
  </si>
  <si>
    <t>BOX STOP</t>
  </si>
  <si>
    <t>2221</t>
  </si>
  <si>
    <t>94596-3520</t>
  </si>
  <si>
    <t>925-934-6677</t>
  </si>
  <si>
    <t xml:space="preserve">  76836</t>
  </si>
  <si>
    <t>CANYON WYCK KENNELS</t>
  </si>
  <si>
    <t>2225</t>
  </si>
  <si>
    <t>94595-2615</t>
  </si>
  <si>
    <t>925-934-4090</t>
  </si>
  <si>
    <t>2228</t>
  </si>
  <si>
    <t xml:space="preserve">  75770</t>
  </si>
  <si>
    <t>2229</t>
  </si>
  <si>
    <t>925-933-5677</t>
  </si>
  <si>
    <t xml:space="preserve">  75804</t>
  </si>
  <si>
    <t>KENNETH BROWN DDS</t>
  </si>
  <si>
    <t>2231</t>
  </si>
  <si>
    <t>510-937-5020</t>
  </si>
  <si>
    <t xml:space="preserve">  31605</t>
  </si>
  <si>
    <t>ELEGANT STONE &amp; CABINET</t>
  </si>
  <si>
    <t>2235</t>
  </si>
  <si>
    <t>415-388-4460</t>
  </si>
  <si>
    <t xml:space="preserve"> 135197</t>
  </si>
  <si>
    <t>HUMBLE BEGINNINGS TATTOO</t>
  </si>
  <si>
    <t>2241</t>
  </si>
  <si>
    <t>808-673-8032</t>
  </si>
  <si>
    <t xml:space="preserve">  53203</t>
  </si>
  <si>
    <t>NORTH STATE AUTO</t>
  </si>
  <si>
    <t>2244</t>
  </si>
  <si>
    <t>94596-3521</t>
  </si>
  <si>
    <t>415-686-3068</t>
  </si>
  <si>
    <t xml:space="preserve">  83071</t>
  </si>
  <si>
    <t>94595-1631</t>
  </si>
  <si>
    <t xml:space="preserve"> 145172</t>
  </si>
  <si>
    <t>2255</t>
  </si>
  <si>
    <t>925-444-2000</t>
  </si>
  <si>
    <t xml:space="preserve"> 145667</t>
  </si>
  <si>
    <t>HOWARD PROPERTIES</t>
  </si>
  <si>
    <t>94598-3343</t>
  </si>
  <si>
    <t>510-834-2260</t>
  </si>
  <si>
    <t xml:space="preserve"> 301184</t>
  </si>
  <si>
    <t>EXPRESS COPY</t>
  </si>
  <si>
    <t>2263</t>
  </si>
  <si>
    <t>925-933-7396</t>
  </si>
  <si>
    <t xml:space="preserve">  78402</t>
  </si>
  <si>
    <t>PIED PIPER PLAY SCHOOL-WC</t>
  </si>
  <si>
    <t>94595-1345</t>
  </si>
  <si>
    <t xml:space="preserve"> 128529</t>
  </si>
  <si>
    <t>2266</t>
  </si>
  <si>
    <t xml:space="preserve"> 128531</t>
  </si>
  <si>
    <t xml:space="preserve"> 134675</t>
  </si>
  <si>
    <t>PANDA EXPRESS</t>
  </si>
  <si>
    <t>206-834-6581</t>
  </si>
  <si>
    <t xml:space="preserve">  58595</t>
  </si>
  <si>
    <t>LEFTOVERS THRIFT</t>
  </si>
  <si>
    <t>2281</t>
  </si>
  <si>
    <t>2288</t>
  </si>
  <si>
    <t xml:space="preserve">  75879</t>
  </si>
  <si>
    <t>IL PAVONE RESTAURANT</t>
  </si>
  <si>
    <t>2291</t>
  </si>
  <si>
    <t>925-939-9060</t>
  </si>
  <si>
    <t>JACK IN THE BOX #417</t>
  </si>
  <si>
    <t>2295</t>
  </si>
  <si>
    <t xml:space="preserve">  83618</t>
  </si>
  <si>
    <t>NORTHCREEK CHURCH</t>
  </si>
  <si>
    <t>2303</t>
  </si>
  <si>
    <t>94598-3300</t>
  </si>
  <si>
    <t>925-788-9615</t>
  </si>
  <si>
    <t xml:space="preserve">  67686</t>
  </si>
  <si>
    <t>MESSIAH LUTHERAN CHURCH</t>
  </si>
  <si>
    <t>2305</t>
  </si>
  <si>
    <t>94526-4402</t>
  </si>
  <si>
    <t xml:space="preserve"> 234369</t>
  </si>
  <si>
    <t>FLOWER BOWL</t>
  </si>
  <si>
    <t>2325</t>
  </si>
  <si>
    <t>BOULEVARD CIR</t>
  </si>
  <si>
    <t>94595-1101</t>
  </si>
  <si>
    <t xml:space="preserve">  83824</t>
  </si>
  <si>
    <t>KEPLER GOLF REPAIR</t>
  </si>
  <si>
    <t>2329</t>
  </si>
  <si>
    <t>925-932-8179</t>
  </si>
  <si>
    <t xml:space="preserve">  97659</t>
  </si>
  <si>
    <t>CHEVRON STATION #93072</t>
  </si>
  <si>
    <t>94596-3522</t>
  </si>
  <si>
    <t>925-932-2342</t>
  </si>
  <si>
    <t xml:space="preserve">  84479</t>
  </si>
  <si>
    <t>WISH</t>
  </si>
  <si>
    <t>2333</t>
  </si>
  <si>
    <t>925-322-7109</t>
  </si>
  <si>
    <t xml:space="preserve">  83717</t>
  </si>
  <si>
    <t>FIRST BAPTIST CHURCH</t>
  </si>
  <si>
    <t>2336</t>
  </si>
  <si>
    <t>2337</t>
  </si>
  <si>
    <t xml:space="preserve"> 276923</t>
  </si>
  <si>
    <t>FLORALI</t>
  </si>
  <si>
    <t>2345</t>
  </si>
  <si>
    <t>925-934-6877</t>
  </si>
  <si>
    <t xml:space="preserve">  79475</t>
  </si>
  <si>
    <t>MARRIOTT HOTEL</t>
  </si>
  <si>
    <t>2355</t>
  </si>
  <si>
    <t>94596-3547</t>
  </si>
  <si>
    <t>925-927-1110</t>
  </si>
  <si>
    <t xml:space="preserve">  86454</t>
  </si>
  <si>
    <t>BUENA VISTA ELEMETARY SCHOOL</t>
  </si>
  <si>
    <t>94597-3099</t>
  </si>
  <si>
    <t>925-944-6822</t>
  </si>
  <si>
    <t xml:space="preserve">  83923</t>
  </si>
  <si>
    <t>RUSSELL D. MITCHELL</t>
  </si>
  <si>
    <t>2363</t>
  </si>
  <si>
    <t>94595-1177</t>
  </si>
  <si>
    <t>925-939-3985</t>
  </si>
  <si>
    <t>2369</t>
  </si>
  <si>
    <t>94597-3538</t>
  </si>
  <si>
    <t xml:space="preserve"> 213942</t>
  </si>
  <si>
    <t>2380</t>
  </si>
  <si>
    <t>WARREN RD</t>
  </si>
  <si>
    <t>94595-1247</t>
  </si>
  <si>
    <t>CARNELIAN ASSISTED LIVING</t>
  </si>
  <si>
    <t xml:space="preserve">  84517</t>
  </si>
  <si>
    <t>WAYNE STEAD CADILLAC</t>
  </si>
  <si>
    <t>2390</t>
  </si>
  <si>
    <t>94596-3546</t>
  </si>
  <si>
    <t>925-934-9300</t>
  </si>
  <si>
    <t xml:space="preserve"> 139221</t>
  </si>
  <si>
    <t>ISLAND DREAM HOMES, LLC</t>
  </si>
  <si>
    <t>2400</t>
  </si>
  <si>
    <t>94595-1517</t>
  </si>
  <si>
    <t>925-351-4496</t>
  </si>
  <si>
    <t xml:space="preserve">  17993</t>
  </si>
  <si>
    <t>CHILDRENS HOSPITAL</t>
  </si>
  <si>
    <t>2401</t>
  </si>
  <si>
    <t>SHADELANDS DR</t>
  </si>
  <si>
    <t>94598-2494</t>
  </si>
  <si>
    <t xml:space="preserve">  84590</t>
  </si>
  <si>
    <t>MICHAEL STEAD JEEP</t>
  </si>
  <si>
    <t>2404</t>
  </si>
  <si>
    <t>94596-3557</t>
  </si>
  <si>
    <t>925-937-5060</t>
  </si>
  <si>
    <t>2405</t>
  </si>
  <si>
    <t>94598-2444</t>
  </si>
  <si>
    <t xml:space="preserve"> 118207</t>
  </si>
  <si>
    <t>2410</t>
  </si>
  <si>
    <t>925-719-4453</t>
  </si>
  <si>
    <t xml:space="preserve"> 393512</t>
  </si>
  <si>
    <t>2411</t>
  </si>
  <si>
    <t>94598-3625</t>
  </si>
  <si>
    <t>415-699-0031</t>
  </si>
  <si>
    <t>2425</t>
  </si>
  <si>
    <t xml:space="preserve">  78998</t>
  </si>
  <si>
    <t>WALNUT CREEK INTERMEDIATE-CAFE</t>
  </si>
  <si>
    <t>94597-3836</t>
  </si>
  <si>
    <t xml:space="preserve">  54613</t>
  </si>
  <si>
    <t>DARULISLAM</t>
  </si>
  <si>
    <t>2449</t>
  </si>
  <si>
    <t>94597-3019</t>
  </si>
  <si>
    <t xml:space="preserve">  83766</t>
  </si>
  <si>
    <t>CONTRA COSTA GOSPEL CHURCH</t>
  </si>
  <si>
    <t>2460</t>
  </si>
  <si>
    <t>94597-3020</t>
  </si>
  <si>
    <t xml:space="preserve">  76331</t>
  </si>
  <si>
    <t>ST LUKES LUTHERAN CHURCH</t>
  </si>
  <si>
    <t>2491</t>
  </si>
  <si>
    <t>94596-6005</t>
  </si>
  <si>
    <t xml:space="preserve">  92122</t>
  </si>
  <si>
    <t>AEI CONSULTANT</t>
  </si>
  <si>
    <t>94597-3998</t>
  </si>
  <si>
    <t>925-746-6081</t>
  </si>
  <si>
    <t>94597-3123</t>
  </si>
  <si>
    <t xml:space="preserve">  69260</t>
  </si>
  <si>
    <t>NEW LIFE CHURCH</t>
  </si>
  <si>
    <t>2501</t>
  </si>
  <si>
    <t>94507-1115</t>
  </si>
  <si>
    <t>925-355-9200</t>
  </si>
  <si>
    <t>94597-3122</t>
  </si>
  <si>
    <t xml:space="preserve">  99937</t>
  </si>
  <si>
    <t>DIABLO VALLEY REC-POOL</t>
  </si>
  <si>
    <t>94596-6007</t>
  </si>
  <si>
    <t>925-256-6392</t>
  </si>
  <si>
    <t xml:space="preserve">  92148</t>
  </si>
  <si>
    <t>CAMINO DIABLO OFFICE BLDG</t>
  </si>
  <si>
    <t>2520</t>
  </si>
  <si>
    <t>94597-3939</t>
  </si>
  <si>
    <t>8000333</t>
  </si>
  <si>
    <t>OFFICE DEPOTMAX 006447 4YD</t>
  </si>
  <si>
    <t>8000331</t>
  </si>
  <si>
    <t>OFFICE DEPOTMAX 006447 4YD REC</t>
  </si>
  <si>
    <t xml:space="preserve"> 108308</t>
  </si>
  <si>
    <t>DOMINO'S PIZZA</t>
  </si>
  <si>
    <t>2521</t>
  </si>
  <si>
    <t>925-691-4082</t>
  </si>
  <si>
    <t>8000289</t>
  </si>
  <si>
    <t>94596-4229</t>
  </si>
  <si>
    <t>8000290</t>
  </si>
  <si>
    <t xml:space="preserve">  79251</t>
  </si>
  <si>
    <t>SEVEN ELEVEN STORE @14166</t>
  </si>
  <si>
    <t>2525</t>
  </si>
  <si>
    <t>925-937-0166</t>
  </si>
  <si>
    <t xml:space="preserve">  15140</t>
  </si>
  <si>
    <t>WESTERN STONE &amp; METAL</t>
  </si>
  <si>
    <t>2530</t>
  </si>
  <si>
    <t>925-935-6600</t>
  </si>
  <si>
    <t xml:space="preserve">  47738</t>
  </si>
  <si>
    <t>2551</t>
  </si>
  <si>
    <t xml:space="preserve"> 143677</t>
  </si>
  <si>
    <t>2555</t>
  </si>
  <si>
    <t xml:space="preserve">  84855</t>
  </si>
  <si>
    <t>BUCK STOVE SPA FAN CTR</t>
  </si>
  <si>
    <t>2556</t>
  </si>
  <si>
    <t>94597-3153</t>
  </si>
  <si>
    <t>925-930-9282</t>
  </si>
  <si>
    <t xml:space="preserve">  84913</t>
  </si>
  <si>
    <t>WALTS AUTOMOTIVE</t>
  </si>
  <si>
    <t>2574</t>
  </si>
  <si>
    <t xml:space="preserve">  87250</t>
  </si>
  <si>
    <t>2576</t>
  </si>
  <si>
    <t xml:space="preserve"> 296962</t>
  </si>
  <si>
    <t>SAROOR INDIAN CUISINE</t>
  </si>
  <si>
    <t>2580</t>
  </si>
  <si>
    <t>925-937-2031</t>
  </si>
  <si>
    <t xml:space="preserve">  85001</t>
  </si>
  <si>
    <t>DIABLO ORIENTAL FD</t>
  </si>
  <si>
    <t>925-933-2590</t>
  </si>
  <si>
    <t xml:space="preserve">  85050</t>
  </si>
  <si>
    <t>BROADWAY MUFFLER SER.</t>
  </si>
  <si>
    <t>925-933-4373</t>
  </si>
  <si>
    <t xml:space="preserve">  86177</t>
  </si>
  <si>
    <t>M SPORT MOTORS</t>
  </si>
  <si>
    <t>2599</t>
  </si>
  <si>
    <t>925-357-8388</t>
  </si>
  <si>
    <t>94597-2713</t>
  </si>
  <si>
    <t xml:space="preserve">  67645</t>
  </si>
  <si>
    <t>2605</t>
  </si>
  <si>
    <t>94526-6098</t>
  </si>
  <si>
    <t xml:space="preserve">  67652</t>
  </si>
  <si>
    <t>2615</t>
  </si>
  <si>
    <t>94506-4409</t>
  </si>
  <si>
    <t>925-736-5100</t>
  </si>
  <si>
    <t>2625</t>
  </si>
  <si>
    <t>94598-2512</t>
  </si>
  <si>
    <t>94597-2712</t>
  </si>
  <si>
    <t xml:space="preserve"> 153857</t>
  </si>
  <si>
    <t>BASS MEDICAL GROUP</t>
  </si>
  <si>
    <t>2637</t>
  </si>
  <si>
    <t>925-393-0045</t>
  </si>
  <si>
    <t>2640</t>
  </si>
  <si>
    <t>94598-2513</t>
  </si>
  <si>
    <t xml:space="preserve">  78428</t>
  </si>
  <si>
    <t>JIM'S CALIFORNIA AUTO BODY</t>
  </si>
  <si>
    <t>2645</t>
  </si>
  <si>
    <t>925-933-2109</t>
  </si>
  <si>
    <t xml:space="preserve">  73584</t>
  </si>
  <si>
    <t>DIABLO MAZDA SUBARU</t>
  </si>
  <si>
    <t>94597-2728</t>
  </si>
  <si>
    <t xml:space="preserve">  88443</t>
  </si>
  <si>
    <t>BRIAN J HOCKEL DDS</t>
  </si>
  <si>
    <t>94598-3627</t>
  </si>
  <si>
    <t xml:space="preserve">  88450</t>
  </si>
  <si>
    <t>510-313-7163</t>
  </si>
  <si>
    <t xml:space="preserve"> 382408</t>
  </si>
  <si>
    <t>BUDGET RENT-A-CAR</t>
  </si>
  <si>
    <t>2654</t>
  </si>
  <si>
    <t>94597-2729</t>
  </si>
  <si>
    <t xml:space="preserve"> 134261</t>
  </si>
  <si>
    <t>2658</t>
  </si>
  <si>
    <t xml:space="preserve">  85340</t>
  </si>
  <si>
    <t>ARMAND'S AUTO UPHOLSTERY</t>
  </si>
  <si>
    <t>2660</t>
  </si>
  <si>
    <t>925-934-4373</t>
  </si>
  <si>
    <t xml:space="preserve">  83626</t>
  </si>
  <si>
    <t>SHADELANDS CITY OF W C</t>
  </si>
  <si>
    <t>94598-3445</t>
  </si>
  <si>
    <t xml:space="preserve"> 130762</t>
  </si>
  <si>
    <t>ULTIMATE SPORTS ASSOCIATION</t>
  </si>
  <si>
    <t>2675</t>
  </si>
  <si>
    <t>94598-1639</t>
  </si>
  <si>
    <t>925-322-8785</t>
  </si>
  <si>
    <t xml:space="preserve">  85415</t>
  </si>
  <si>
    <t>DURANTE BLDG -WC</t>
  </si>
  <si>
    <t>2678</t>
  </si>
  <si>
    <t>94597-2721</t>
  </si>
  <si>
    <t xml:space="preserve">  99739</t>
  </si>
  <si>
    <t>ENTERPRISE RENT A CAR</t>
  </si>
  <si>
    <t>2679</t>
  </si>
  <si>
    <t xml:space="preserve">  77245</t>
  </si>
  <si>
    <t>SECURITY PUBLIC STORAGE</t>
  </si>
  <si>
    <t>2690</t>
  </si>
  <si>
    <t>94597-2715</t>
  </si>
  <si>
    <t>94598-3455</t>
  </si>
  <si>
    <t xml:space="preserve">  67624</t>
  </si>
  <si>
    <t>NICK'S MERCEDES</t>
  </si>
  <si>
    <t xml:space="preserve"> 122301</t>
  </si>
  <si>
    <t>MIDAS/SPEEDEE WC</t>
  </si>
  <si>
    <t>2710</t>
  </si>
  <si>
    <t>ASSISTANCE LEAGUE -DIABLO VLY</t>
  </si>
  <si>
    <t>2711</t>
  </si>
  <si>
    <t xml:space="preserve">  76083</t>
  </si>
  <si>
    <t>CONTRA COSTA CHRISTIAN SCHOOL</t>
  </si>
  <si>
    <t>2721</t>
  </si>
  <si>
    <t>94597-2440</t>
  </si>
  <si>
    <t>925-934-4964</t>
  </si>
  <si>
    <t>94597-2714</t>
  </si>
  <si>
    <t xml:space="preserve">  85761</t>
  </si>
  <si>
    <t>MASSES'S BAR BILLARDS</t>
  </si>
  <si>
    <t>925-256-7665</t>
  </si>
  <si>
    <t xml:space="preserve">  85803</t>
  </si>
  <si>
    <t>PROFESSIONAL PAINT CTR</t>
  </si>
  <si>
    <t>2724</t>
  </si>
  <si>
    <t>94597-2732</t>
  </si>
  <si>
    <t>925-933-3315</t>
  </si>
  <si>
    <t>2726</t>
  </si>
  <si>
    <t>94597-2750</t>
  </si>
  <si>
    <t xml:space="preserve">  86314</t>
  </si>
  <si>
    <t>SAN MIGUEL SWIM CLUB</t>
  </si>
  <si>
    <t>2727</t>
  </si>
  <si>
    <t>SAN CARLOS DR</t>
  </si>
  <si>
    <t>94598-4107</t>
  </si>
  <si>
    <t>925-786-7463</t>
  </si>
  <si>
    <t xml:space="preserve">  92163</t>
  </si>
  <si>
    <t>2730</t>
  </si>
  <si>
    <t>94597-3906</t>
  </si>
  <si>
    <t>925-938-1590</t>
  </si>
  <si>
    <t xml:space="preserve"> 154208</t>
  </si>
  <si>
    <t>CHARTHOUSE PUBLIC SCHOOLS</t>
  </si>
  <si>
    <t>925-235-1130</t>
  </si>
  <si>
    <t xml:space="preserve">  85860</t>
  </si>
  <si>
    <t>925-932-3332</t>
  </si>
  <si>
    <t xml:space="preserve">  38459</t>
  </si>
  <si>
    <t>MULLER VET HOSPITAL</t>
  </si>
  <si>
    <t>2735</t>
  </si>
  <si>
    <t>925-934-8042</t>
  </si>
  <si>
    <t xml:space="preserve"> 310557</t>
  </si>
  <si>
    <t>ALISTO ENGINEERING GROUP</t>
  </si>
  <si>
    <t>2737</t>
  </si>
  <si>
    <t>94597-2795</t>
  </si>
  <si>
    <t>2741</t>
  </si>
  <si>
    <t xml:space="preserve"> 236299</t>
  </si>
  <si>
    <t>DOLANS WINDOWS &amp; DOORS</t>
  </si>
  <si>
    <t>2750</t>
  </si>
  <si>
    <t>925-927-4662</t>
  </si>
  <si>
    <t xml:space="preserve">  76913</t>
  </si>
  <si>
    <t>CHICK-FIL-A</t>
  </si>
  <si>
    <t>925-295-0780</t>
  </si>
  <si>
    <t xml:space="preserve">  92189</t>
  </si>
  <si>
    <t>U.S. ALLOYS</t>
  </si>
  <si>
    <t>2756</t>
  </si>
  <si>
    <t>925-939-9377</t>
  </si>
  <si>
    <t xml:space="preserve">  71639</t>
  </si>
  <si>
    <t>R D MITCHELL &amp; ASSOC</t>
  </si>
  <si>
    <t>2760</t>
  </si>
  <si>
    <t>510-939-3985</t>
  </si>
  <si>
    <t xml:space="preserve">  57537</t>
  </si>
  <si>
    <t>FOOTHILL MIDDLE SCHOOL</t>
  </si>
  <si>
    <t>2775</t>
  </si>
  <si>
    <t>CEDRO LN</t>
  </si>
  <si>
    <t>94598-3801</t>
  </si>
  <si>
    <t>94598-1601</t>
  </si>
  <si>
    <t xml:space="preserve"> 367821</t>
  </si>
  <si>
    <t>SPANISH SCHOOLS INC</t>
  </si>
  <si>
    <t>2780</t>
  </si>
  <si>
    <t>925-765-7966</t>
  </si>
  <si>
    <t xml:space="preserve"> 358473</t>
  </si>
  <si>
    <t>SPRINGFIELD MONTESSORI SCHOOL</t>
  </si>
  <si>
    <t>925-944-0626</t>
  </si>
  <si>
    <t xml:space="preserve"> 139390</t>
  </si>
  <si>
    <t>WALNUT CREEK AUTOMOTIVE, LLC</t>
  </si>
  <si>
    <t>2791</t>
  </si>
  <si>
    <t>94597-2731</t>
  </si>
  <si>
    <t xml:space="preserve"> 155483</t>
  </si>
  <si>
    <t>BROOKS MOTOR CARS</t>
  </si>
  <si>
    <t>94597-3951</t>
  </si>
  <si>
    <t>510-632-8901</t>
  </si>
  <si>
    <t>94597-2443</t>
  </si>
  <si>
    <t>24 HOUR FITNESS TFH000885 6YD</t>
  </si>
  <si>
    <t>94597-2717</t>
  </si>
  <si>
    <t>24 HOUR FITNESS TFH000885 3YD</t>
  </si>
  <si>
    <t>24 HOUR FITNESS TFH000885 64GA</t>
  </si>
  <si>
    <t xml:space="preserve"> 140754</t>
  </si>
  <si>
    <t>THE ORCHARDS@WC - PETCO</t>
  </si>
  <si>
    <t>THE ORCHARDS@ WC - WELLS FARGO</t>
  </si>
  <si>
    <t>2803</t>
  </si>
  <si>
    <t>2805</t>
  </si>
  <si>
    <t>94597-7848</t>
  </si>
  <si>
    <t xml:space="preserve">  38207</t>
  </si>
  <si>
    <t>ENCINA GRANDE- SPORT CLIPS</t>
  </si>
  <si>
    <t>2815</t>
  </si>
  <si>
    <t xml:space="preserve"> 138361</t>
  </si>
  <si>
    <t>PETCO #1347</t>
  </si>
  <si>
    <t>2820</t>
  </si>
  <si>
    <t xml:space="preserve">  86264</t>
  </si>
  <si>
    <t>JOE'S FOREIGN AUTO</t>
  </si>
  <si>
    <t>2830</t>
  </si>
  <si>
    <t>925-938-0110</t>
  </si>
  <si>
    <t xml:space="preserve"> 384818</t>
  </si>
  <si>
    <t>HOSPICE OF CONTRA COSTA</t>
  </si>
  <si>
    <t>2849</t>
  </si>
  <si>
    <t>MIRANDA AVE</t>
  </si>
  <si>
    <t>94507-1443</t>
  </si>
  <si>
    <t>925-945-8924</t>
  </si>
  <si>
    <t xml:space="preserve">  95432</t>
  </si>
  <si>
    <t>RED CLOUD INC</t>
  </si>
  <si>
    <t>2850</t>
  </si>
  <si>
    <t>925-680-8060</t>
  </si>
  <si>
    <t>8000300</t>
  </si>
  <si>
    <t>CHERRY LN</t>
  </si>
  <si>
    <t>94597-2113</t>
  </si>
  <si>
    <t>8000301</t>
  </si>
  <si>
    <t xml:space="preserve"> 113755</t>
  </si>
  <si>
    <t>BURGER KING #6579</t>
  </si>
  <si>
    <t>2855</t>
  </si>
  <si>
    <t>94597-2716</t>
  </si>
  <si>
    <t xml:space="preserve"> 110104</t>
  </si>
  <si>
    <t>PROGRESSIVE INSURANCE Y3066</t>
  </si>
  <si>
    <t>2860</t>
  </si>
  <si>
    <t xml:space="preserve"> 110103</t>
  </si>
  <si>
    <t xml:space="preserve"> 109889</t>
  </si>
  <si>
    <t>LITTLE FLOWERS MONTESSORI</t>
  </si>
  <si>
    <t>2875</t>
  </si>
  <si>
    <t>94598-1603</t>
  </si>
  <si>
    <t xml:space="preserve"> 134367</t>
  </si>
  <si>
    <t>DIANA LAW GROUP</t>
  </si>
  <si>
    <t>SPRING CREEK LN</t>
  </si>
  <si>
    <t>94598-4563</t>
  </si>
  <si>
    <t>925-953-2024</t>
  </si>
  <si>
    <t xml:space="preserve"> 167452</t>
  </si>
  <si>
    <t>LA RUSSA ANIMAL ARF</t>
  </si>
  <si>
    <t>2890</t>
  </si>
  <si>
    <t>94598-1635</t>
  </si>
  <si>
    <t>94597-2735</t>
  </si>
  <si>
    <t xml:space="preserve"> 142629</t>
  </si>
  <si>
    <t>PETSMART 2475</t>
  </si>
  <si>
    <t>2891</t>
  </si>
  <si>
    <t>925-278-5176</t>
  </si>
  <si>
    <t>8000127</t>
  </si>
  <si>
    <t>2895</t>
  </si>
  <si>
    <t xml:space="preserve">  77520</t>
  </si>
  <si>
    <t xml:space="preserve">  86421</t>
  </si>
  <si>
    <t>VINTNERS DBA N MAIN SHELL</t>
  </si>
  <si>
    <t>2900</t>
  </si>
  <si>
    <t>94597-2035</t>
  </si>
  <si>
    <t xml:space="preserve"> 354258</t>
  </si>
  <si>
    <t>WALGREENS #4026</t>
  </si>
  <si>
    <t>ROCCOS PIZZA</t>
  </si>
  <si>
    <t>94598-3535</t>
  </si>
  <si>
    <t xml:space="preserve">  87325</t>
  </si>
  <si>
    <t>SALON REVER</t>
  </si>
  <si>
    <t>2925</t>
  </si>
  <si>
    <t>94597-2002</t>
  </si>
  <si>
    <t>925-938-3328</t>
  </si>
  <si>
    <t xml:space="preserve"> 379412</t>
  </si>
  <si>
    <t>YAN'S CHINA BISTRO</t>
  </si>
  <si>
    <t>2929</t>
  </si>
  <si>
    <t xml:space="preserve"> 243741</t>
  </si>
  <si>
    <t>B HIRAHARA &amp; D HONDA</t>
  </si>
  <si>
    <t>94597-2003</t>
  </si>
  <si>
    <t>2940</t>
  </si>
  <si>
    <t>WHOLE FOODS MARKET</t>
  </si>
  <si>
    <t>2941</t>
  </si>
  <si>
    <t>2949</t>
  </si>
  <si>
    <t xml:space="preserve">  71613</t>
  </si>
  <si>
    <t>BUSKIRK EXECUTIVE CENTER</t>
  </si>
  <si>
    <t>2950</t>
  </si>
  <si>
    <t>94597-7779</t>
  </si>
  <si>
    <t>209-549-4960</t>
  </si>
  <si>
    <t xml:space="preserve">  86884</t>
  </si>
  <si>
    <t>WENDY'S</t>
  </si>
  <si>
    <t>2955</t>
  </si>
  <si>
    <t>925-689-2911</t>
  </si>
  <si>
    <t>510-918-5502</t>
  </si>
  <si>
    <t xml:space="preserve">  70318</t>
  </si>
  <si>
    <t>MAUZY SCHOOL</t>
  </si>
  <si>
    <t>94507-1614</t>
  </si>
  <si>
    <t xml:space="preserve">  86926</t>
  </si>
  <si>
    <t>W C CAR WASH</t>
  </si>
  <si>
    <t>2965</t>
  </si>
  <si>
    <t>925-946-9396</t>
  </si>
  <si>
    <t>2967</t>
  </si>
  <si>
    <t xml:space="preserve"> 272070</t>
  </si>
  <si>
    <t>ACE HARDWARE WALNUT CREEK</t>
  </si>
  <si>
    <t>925-935-6500</t>
  </si>
  <si>
    <t xml:space="preserve">  86967</t>
  </si>
  <si>
    <t>PASTA PRIMAVERA</t>
  </si>
  <si>
    <t>2985</t>
  </si>
  <si>
    <t xml:space="preserve"> 140626</t>
  </si>
  <si>
    <t>WALGREENS</t>
  </si>
  <si>
    <t>2995</t>
  </si>
  <si>
    <t>VODAFON PLAZA</t>
  </si>
  <si>
    <t xml:space="preserve"> 188573</t>
  </si>
  <si>
    <t>OAK TREE PLAZA</t>
  </si>
  <si>
    <t>94507-1574</t>
  </si>
  <si>
    <t>925-978-9560</t>
  </si>
  <si>
    <t xml:space="preserve"> 102715</t>
  </si>
  <si>
    <t>CENTURY MANAGEMENT COMPANY</t>
  </si>
  <si>
    <t>94597-2092</t>
  </si>
  <si>
    <t xml:space="preserve">   7352</t>
  </si>
  <si>
    <t>94507-1646</t>
  </si>
  <si>
    <t>CITY OF LAFAYETTE</t>
  </si>
  <si>
    <t>94549-3203</t>
  </si>
  <si>
    <t>CITY OF LAFAYETTE@PUBLIC WORKS</t>
  </si>
  <si>
    <t>925-284-1968</t>
  </si>
  <si>
    <t xml:space="preserve"> 307868</t>
  </si>
  <si>
    <t>HOSKING</t>
  </si>
  <si>
    <t>94598-2612</t>
  </si>
  <si>
    <t xml:space="preserve"> 151218</t>
  </si>
  <si>
    <t>925-951-5020</t>
  </si>
  <si>
    <t>TOWN OF DANVL-OAK HILL</t>
  </si>
  <si>
    <t>00017</t>
  </si>
  <si>
    <t xml:space="preserve">  86223</t>
  </si>
  <si>
    <t>RANCHO COLORADO SWIM</t>
  </si>
  <si>
    <t>ROHRER DR</t>
  </si>
  <si>
    <t>94549-0000</t>
  </si>
  <si>
    <t>CITRUS PLAZA</t>
  </si>
  <si>
    <t>94598-2692</t>
  </si>
  <si>
    <t xml:space="preserve">  25831</t>
  </si>
  <si>
    <t>AAA STATION LANDING</t>
  </si>
  <si>
    <t>94597-2098</t>
  </si>
  <si>
    <t xml:space="preserve">  25911</t>
  </si>
  <si>
    <t>BIAGINI/CSAA</t>
  </si>
  <si>
    <t>415-990-4428</t>
  </si>
  <si>
    <t>94597-1901</t>
  </si>
  <si>
    <t xml:space="preserve"> 400630</t>
  </si>
  <si>
    <t>P J &amp; CM LLC</t>
  </si>
  <si>
    <t>3093</t>
  </si>
  <si>
    <t>94598-2687</t>
  </si>
  <si>
    <t>707-696-9410</t>
  </si>
  <si>
    <t xml:space="preserve"> 279109</t>
  </si>
  <si>
    <t>ROESBERY CAR CARE</t>
  </si>
  <si>
    <t>3099</t>
  </si>
  <si>
    <t>925-974-0785</t>
  </si>
  <si>
    <t>3100</t>
  </si>
  <si>
    <t>94597-7746</t>
  </si>
  <si>
    <t xml:space="preserve">  87064</t>
  </si>
  <si>
    <t>OAK PARK CHAPEL</t>
  </si>
  <si>
    <t>3111</t>
  </si>
  <si>
    <t>94597-1902</t>
  </si>
  <si>
    <t>925-934-6500</t>
  </si>
  <si>
    <t xml:space="preserve"> 173310</t>
  </si>
  <si>
    <t>LAFAYETTE TENNIS CLUB LLC</t>
  </si>
  <si>
    <t>3125</t>
  </si>
  <si>
    <t>925-937-2582</t>
  </si>
  <si>
    <t xml:space="preserve">  58790</t>
  </si>
  <si>
    <t>MARSHALLS #532</t>
  </si>
  <si>
    <t>3140</t>
  </si>
  <si>
    <t>FOSTORIA WAY</t>
  </si>
  <si>
    <t>94526-5553</t>
  </si>
  <si>
    <t xml:space="preserve">  70326</t>
  </si>
  <si>
    <t>ROBERT &amp; JANET SWEDBERG</t>
  </si>
  <si>
    <t>3150</t>
  </si>
  <si>
    <t>94507-1553</t>
  </si>
  <si>
    <t>925-837-0202</t>
  </si>
  <si>
    <t xml:space="preserve">  49331</t>
  </si>
  <si>
    <t>8000092</t>
  </si>
  <si>
    <t>94507-1539</t>
  </si>
  <si>
    <t xml:space="preserve">  69278</t>
  </si>
  <si>
    <t>STONEVALLEY CENTER</t>
  </si>
  <si>
    <t>3160</t>
  </si>
  <si>
    <t>94507-1561</t>
  </si>
  <si>
    <t>925-837-3665</t>
  </si>
  <si>
    <t>3164</t>
  </si>
  <si>
    <t>94597-1868</t>
  </si>
  <si>
    <t>3168</t>
  </si>
  <si>
    <t>94507-1551</t>
  </si>
  <si>
    <t xml:space="preserve">  28467</t>
  </si>
  <si>
    <t>ROUNDHILL COUNTRY CLUB</t>
  </si>
  <si>
    <t>3169</t>
  </si>
  <si>
    <t>ROUNDHILL RD</t>
  </si>
  <si>
    <t>94507-1735</t>
  </si>
  <si>
    <t>925-917-0460</t>
  </si>
  <si>
    <t xml:space="preserve"> 375063</t>
  </si>
  <si>
    <t>3176</t>
  </si>
  <si>
    <t>94507-1905</t>
  </si>
  <si>
    <t>8000132</t>
  </si>
  <si>
    <t>3177</t>
  </si>
  <si>
    <t xml:space="preserve">  38484</t>
  </si>
  <si>
    <t>ALAMO SHELL</t>
  </si>
  <si>
    <t>3188</t>
  </si>
  <si>
    <t>94507-1919</t>
  </si>
  <si>
    <t xml:space="preserve">  69351</t>
  </si>
  <si>
    <t>RUBEY BLDG</t>
  </si>
  <si>
    <t>3189</t>
  </si>
  <si>
    <t>94507-1954</t>
  </si>
  <si>
    <t xml:space="preserve">  85878</t>
  </si>
  <si>
    <t>3190</t>
  </si>
  <si>
    <t>94549-4185</t>
  </si>
  <si>
    <t>8000002</t>
  </si>
  <si>
    <t>3191</t>
  </si>
  <si>
    <t>94507-1920</t>
  </si>
  <si>
    <t xml:space="preserve">  69377</t>
  </si>
  <si>
    <t>ALAMO COURTYARD</t>
  </si>
  <si>
    <t>3195</t>
  </si>
  <si>
    <t>94507-1970</t>
  </si>
  <si>
    <t xml:space="preserve">  70177</t>
  </si>
  <si>
    <t>DANVILLE BLVD ASSOC</t>
  </si>
  <si>
    <t>94507-1938</t>
  </si>
  <si>
    <t xml:space="preserve"> 176503</t>
  </si>
  <si>
    <t>PEACE LUTHERAN CHURCH</t>
  </si>
  <si>
    <t>94506-4643</t>
  </si>
  <si>
    <t xml:space="preserve">  86629</t>
  </si>
  <si>
    <t xml:space="preserve"> 135891</t>
  </si>
  <si>
    <t>DIABLO FINE JEWLERS</t>
  </si>
  <si>
    <t>3202</t>
  </si>
  <si>
    <t>94507-1914</t>
  </si>
  <si>
    <t>925-837-3262</t>
  </si>
  <si>
    <t xml:space="preserve">  86660</t>
  </si>
  <si>
    <t>HAPPY DAYS CENTER</t>
  </si>
  <si>
    <t>3205</t>
  </si>
  <si>
    <t>925-932-8088</t>
  </si>
  <si>
    <t>3210</t>
  </si>
  <si>
    <t xml:space="preserve"> 143929</t>
  </si>
  <si>
    <t>LAMORINDA ANIMAL HOSPITAL</t>
  </si>
  <si>
    <t>94549-4133</t>
  </si>
  <si>
    <t>925-938-7700</t>
  </si>
  <si>
    <t xml:space="preserve">  70235</t>
  </si>
  <si>
    <t>LAS TRAMPAS CENTER</t>
  </si>
  <si>
    <t>3219</t>
  </si>
  <si>
    <t>94507-1901</t>
  </si>
  <si>
    <t>510-837-1450</t>
  </si>
  <si>
    <t>STARBUCKS/LAS TRAMPAS</t>
  </si>
  <si>
    <t xml:space="preserve">  21384</t>
  </si>
  <si>
    <t>SIENNA RANCH</t>
  </si>
  <si>
    <t>3232</t>
  </si>
  <si>
    <t>DEER HILL RD</t>
  </si>
  <si>
    <t>94549-3202</t>
  </si>
  <si>
    <t>510-388-1922</t>
  </si>
  <si>
    <t xml:space="preserve">  76849</t>
  </si>
  <si>
    <t>3240</t>
  </si>
  <si>
    <t>94507-1555</t>
  </si>
  <si>
    <t>3249</t>
  </si>
  <si>
    <t>94549-4084</t>
  </si>
  <si>
    <t xml:space="preserve"> 213587</t>
  </si>
  <si>
    <t>CHUNG TAI INT CHAN BUDDHIST</t>
  </si>
  <si>
    <t>3254</t>
  </si>
  <si>
    <t>94549-2025</t>
  </si>
  <si>
    <t>925-934-2411</t>
  </si>
  <si>
    <t xml:space="preserve">  86694</t>
  </si>
  <si>
    <t>SHELL STATION</t>
  </si>
  <si>
    <t>925-280-0444</t>
  </si>
  <si>
    <t xml:space="preserve">  76380</t>
  </si>
  <si>
    <t>VALLE VERDE SCHOOL</t>
  </si>
  <si>
    <t>3275</t>
  </si>
  <si>
    <t>94598-1711</t>
  </si>
  <si>
    <t>925-939-5700</t>
  </si>
  <si>
    <t xml:space="preserve"> 153718</t>
  </si>
  <si>
    <t>CANCER SUPPORT COMMUNITY</t>
  </si>
  <si>
    <t>3276</t>
  </si>
  <si>
    <t>94597-1833</t>
  </si>
  <si>
    <t>925-933-0107</t>
  </si>
  <si>
    <t xml:space="preserve">  76851</t>
  </si>
  <si>
    <t>LAFAYETTE PARK HOTEL</t>
  </si>
  <si>
    <t>3287</t>
  </si>
  <si>
    <t>94549-4029</t>
  </si>
  <si>
    <t>925-299-4348</t>
  </si>
  <si>
    <t xml:space="preserve"> 296814</t>
  </si>
  <si>
    <t>MINUTEMAN PRESS</t>
  </si>
  <si>
    <t>3289</t>
  </si>
  <si>
    <t>925-945-6006</t>
  </si>
  <si>
    <t xml:space="preserve"> 131094</t>
  </si>
  <si>
    <t>LAFAYETTE AUTO BODY</t>
  </si>
  <si>
    <t>3291</t>
  </si>
  <si>
    <t>94549-4054</t>
  </si>
  <si>
    <t>925-283-3421</t>
  </si>
  <si>
    <t xml:space="preserve"> 271544</t>
  </si>
  <si>
    <t>SVENSSON AUTOMOTIVE</t>
  </si>
  <si>
    <t>3297</t>
  </si>
  <si>
    <t>925-299-0720</t>
  </si>
  <si>
    <t xml:space="preserve">  86447</t>
  </si>
  <si>
    <t>SPRINGHILL ELEMETARY SCHOOL</t>
  </si>
  <si>
    <t>3301</t>
  </si>
  <si>
    <t>SPRINGHILL RD</t>
  </si>
  <si>
    <t>94549-2519</t>
  </si>
  <si>
    <t xml:space="preserve"> 123539</t>
  </si>
  <si>
    <t>ACE HARDWARE OF LAFAYETTE</t>
  </si>
  <si>
    <t>3311</t>
  </si>
  <si>
    <t xml:space="preserve">  77354</t>
  </si>
  <si>
    <t>LAFAYETTE CAR WASH</t>
  </si>
  <si>
    <t>3319</t>
  </si>
  <si>
    <t xml:space="preserve">  77453</t>
  </si>
  <si>
    <t>DIABLO EAST ASSOC.</t>
  </si>
  <si>
    <t>3322</t>
  </si>
  <si>
    <t>94549-4088</t>
  </si>
  <si>
    <t>CASA GOURMET BURRITTO FW</t>
  </si>
  <si>
    <t xml:space="preserve">  77669</t>
  </si>
  <si>
    <t>H.M. KRAMER PROPERTIES</t>
  </si>
  <si>
    <t>3328</t>
  </si>
  <si>
    <t>94549-4095</t>
  </si>
  <si>
    <t>925-283-1326</t>
  </si>
  <si>
    <t xml:space="preserve">  77719</t>
  </si>
  <si>
    <t>GREGS AUTO &amp; MUFFLER</t>
  </si>
  <si>
    <t>3329</t>
  </si>
  <si>
    <t xml:space="preserve"> 314492</t>
  </si>
  <si>
    <t>CENTRAL SELF STORAGE</t>
  </si>
  <si>
    <t>3330</t>
  </si>
  <si>
    <t>94549-4012</t>
  </si>
  <si>
    <t>925-962-1401</t>
  </si>
  <si>
    <t xml:space="preserve">  77933</t>
  </si>
  <si>
    <t>FIRE STATION-LAF#15</t>
  </si>
  <si>
    <t>3338</t>
  </si>
  <si>
    <t>94549-4072</t>
  </si>
  <si>
    <t xml:space="preserve"> 361014</t>
  </si>
  <si>
    <t>STARBUCKS #9453</t>
  </si>
  <si>
    <t>3343</t>
  </si>
  <si>
    <t>314-292-3390</t>
  </si>
  <si>
    <t xml:space="preserve">  78089</t>
  </si>
  <si>
    <t>LEMOS CENTER</t>
  </si>
  <si>
    <t>3344</t>
  </si>
  <si>
    <t>94549-4077</t>
  </si>
  <si>
    <t xml:space="preserve">  78246</t>
  </si>
  <si>
    <t>3347</t>
  </si>
  <si>
    <t xml:space="preserve">  72454</t>
  </si>
  <si>
    <t>GEORGE RILEY'S PROF. CENTER</t>
  </si>
  <si>
    <t>3352</t>
  </si>
  <si>
    <t>94549-4651</t>
  </si>
  <si>
    <t>925-283-3630</t>
  </si>
  <si>
    <t xml:space="preserve">  86470</t>
  </si>
  <si>
    <t>VALLEY POOLS, INC.</t>
  </si>
  <si>
    <t>94549-2520</t>
  </si>
  <si>
    <t>925-284-3910</t>
  </si>
  <si>
    <t xml:space="preserve"> 380436</t>
  </si>
  <si>
    <t>SHELL SERVICE STATION</t>
  </si>
  <si>
    <t>3356</t>
  </si>
  <si>
    <t>925-283-6626</t>
  </si>
  <si>
    <t xml:space="preserve">  78436</t>
  </si>
  <si>
    <t>ALWARD SERVICE STATION</t>
  </si>
  <si>
    <t>3357</t>
  </si>
  <si>
    <t>94549-4067</t>
  </si>
  <si>
    <t>925-283-3436</t>
  </si>
  <si>
    <t xml:space="preserve">  79843</t>
  </si>
  <si>
    <t>SERVICE OUTLET</t>
  </si>
  <si>
    <t>3360</t>
  </si>
  <si>
    <t>925-855-9900</t>
  </si>
  <si>
    <t>3363</t>
  </si>
  <si>
    <t>94549-4021</t>
  </si>
  <si>
    <t xml:space="preserve"> 183087</t>
  </si>
  <si>
    <t>INGRAHAM HEATING</t>
  </si>
  <si>
    <t>3367</t>
  </si>
  <si>
    <t>925-283-1097</t>
  </si>
  <si>
    <t xml:space="preserve"> 139222</t>
  </si>
  <si>
    <t>TAJ REAL ESTATE INVESTMENTS</t>
  </si>
  <si>
    <t>3370</t>
  </si>
  <si>
    <t>94549-4020</t>
  </si>
  <si>
    <t xml:space="preserve"> 166728</t>
  </si>
  <si>
    <t>PREMIER KITCHENS</t>
  </si>
  <si>
    <t>3373</t>
  </si>
  <si>
    <t>925-283-9301</t>
  </si>
  <si>
    <t xml:space="preserve">  78733</t>
  </si>
  <si>
    <t>HANK &amp; FRANK BICYCLES</t>
  </si>
  <si>
    <t>3377</t>
  </si>
  <si>
    <t>94549-4071</t>
  </si>
  <si>
    <t xml:space="preserve">  78857</t>
  </si>
  <si>
    <t>VERY NICE POOL</t>
  </si>
  <si>
    <t>3379</t>
  </si>
  <si>
    <t>925-283-5180</t>
  </si>
  <si>
    <t xml:space="preserve"> 337394</t>
  </si>
  <si>
    <t>CRESCO EXPRESS</t>
  </si>
  <si>
    <t>3380</t>
  </si>
  <si>
    <t>925-284-4595</t>
  </si>
  <si>
    <t>94549-4022</t>
  </si>
  <si>
    <t>3389</t>
  </si>
  <si>
    <t xml:space="preserve">  72140</t>
  </si>
  <si>
    <t>DIABLO VALLEY MONT SCHOOL</t>
  </si>
  <si>
    <t>3390</t>
  </si>
  <si>
    <t>94549-3258</t>
  </si>
  <si>
    <t>925-283-6036</t>
  </si>
  <si>
    <t xml:space="preserve">  79012</t>
  </si>
  <si>
    <t>3391</t>
  </si>
  <si>
    <t>94549-4064</t>
  </si>
  <si>
    <t xml:space="preserve"> 145867</t>
  </si>
  <si>
    <t>NAPA DC 105241 1YD TRASH</t>
  </si>
  <si>
    <t>3393</t>
  </si>
  <si>
    <t>94549-4005</t>
  </si>
  <si>
    <t xml:space="preserve"> 145869</t>
  </si>
  <si>
    <t>NAPA DC 105241 2YD REC</t>
  </si>
  <si>
    <t xml:space="preserve">  79434</t>
  </si>
  <si>
    <t>SCHWEIN BLDG ROBERT</t>
  </si>
  <si>
    <t>3397</t>
  </si>
  <si>
    <t>94549-4059</t>
  </si>
  <si>
    <t>707-884-1010</t>
  </si>
  <si>
    <t>3400</t>
  </si>
  <si>
    <t xml:space="preserve">  79467</t>
  </si>
  <si>
    <t>HALLMARK BUILDING</t>
  </si>
  <si>
    <t>94549-3956</t>
  </si>
  <si>
    <t>HIDEOUT KITCHEN(HALLMARK BLDG)</t>
  </si>
  <si>
    <t xml:space="preserve">  84442</t>
  </si>
  <si>
    <t>HILLSIDE DOLLAR CLUBHOUSE</t>
  </si>
  <si>
    <t xml:space="preserve"> 184010</t>
  </si>
  <si>
    <t>WINE THIEVES</t>
  </si>
  <si>
    <t>3401</t>
  </si>
  <si>
    <t>94549-3905</t>
  </si>
  <si>
    <t>925-299-9070</t>
  </si>
  <si>
    <t xml:space="preserve">  53123</t>
  </si>
  <si>
    <t>CONTRA COSTA DENTAL SOCIETY</t>
  </si>
  <si>
    <t>3406</t>
  </si>
  <si>
    <t>HALL LN</t>
  </si>
  <si>
    <t>94549-3903</t>
  </si>
  <si>
    <t>925-284-8662</t>
  </si>
  <si>
    <t xml:space="preserve">  79541</t>
  </si>
  <si>
    <t>JACK IN BOX</t>
  </si>
  <si>
    <t>3407</t>
  </si>
  <si>
    <t xml:space="preserve">  97774</t>
  </si>
  <si>
    <t>SINAI MEMORIAL CHAPEL</t>
  </si>
  <si>
    <t>3415</t>
  </si>
  <si>
    <t>94549-3914</t>
  </si>
  <si>
    <t>925-962-3636</t>
  </si>
  <si>
    <t xml:space="preserve"> 114373</t>
  </si>
  <si>
    <t>3416</t>
  </si>
  <si>
    <t>94549-3854</t>
  </si>
  <si>
    <t>408-421-3612</t>
  </si>
  <si>
    <t>3420</t>
  </si>
  <si>
    <t xml:space="preserve">  72736</t>
  </si>
  <si>
    <t>PEACOCK CONSTRUCTION</t>
  </si>
  <si>
    <t>3421</t>
  </si>
  <si>
    <t>94549-4517</t>
  </si>
  <si>
    <t xml:space="preserve">  38204</t>
  </si>
  <si>
    <t xml:space="preserve">  38203</t>
  </si>
  <si>
    <t>TASSAJARA CROSSING  4YD COMP</t>
  </si>
  <si>
    <t>3424</t>
  </si>
  <si>
    <t xml:space="preserve"> 286781</t>
  </si>
  <si>
    <t>STERLING CLEANERS</t>
  </si>
  <si>
    <t>3425</t>
  </si>
  <si>
    <t>925-283-1100</t>
  </si>
  <si>
    <t xml:space="preserve"> 217208</t>
  </si>
  <si>
    <t>3426</t>
  </si>
  <si>
    <t>94549-3980</t>
  </si>
  <si>
    <t>925-283-8229</t>
  </si>
  <si>
    <t>925-962-1968</t>
  </si>
  <si>
    <t xml:space="preserve">  72751</t>
  </si>
  <si>
    <t>BYI JAIN-JING</t>
  </si>
  <si>
    <t>94549-4518</t>
  </si>
  <si>
    <t xml:space="preserve">  79897</t>
  </si>
  <si>
    <t>MT DIABLO PROPERTIES</t>
  </si>
  <si>
    <t>3435</t>
  </si>
  <si>
    <t>94549-7181</t>
  </si>
  <si>
    <t xml:space="preserve"> 138278</t>
  </si>
  <si>
    <t>TIRE DIRECT</t>
  </si>
  <si>
    <t>3440</t>
  </si>
  <si>
    <t>94549-3912</t>
  </si>
  <si>
    <t>925-385-7000</t>
  </si>
  <si>
    <t>BYI/JAIN-JING</t>
  </si>
  <si>
    <t>94549-3911</t>
  </si>
  <si>
    <t xml:space="preserve">  72827</t>
  </si>
  <si>
    <t>PEDDER LAW GROUP</t>
  </si>
  <si>
    <t>3445</t>
  </si>
  <si>
    <t>925-283-6816</t>
  </si>
  <si>
    <t xml:space="preserve"> 138828</t>
  </si>
  <si>
    <t>G SCOTT HAISLET</t>
  </si>
  <si>
    <t>925-283-1031</t>
  </si>
  <si>
    <t xml:space="preserve">  80200</t>
  </si>
  <si>
    <t>COMPASS MARKETING</t>
  </si>
  <si>
    <t>3447</t>
  </si>
  <si>
    <t xml:space="preserve">  72876</t>
  </si>
  <si>
    <t>GEROW/E.C.</t>
  </si>
  <si>
    <t>3450</t>
  </si>
  <si>
    <t>3452</t>
  </si>
  <si>
    <t xml:space="preserve"> 109880</t>
  </si>
  <si>
    <t>3454</t>
  </si>
  <si>
    <t>925-279-1892</t>
  </si>
  <si>
    <t xml:space="preserve"> 117074</t>
  </si>
  <si>
    <t xml:space="preserve">  73437</t>
  </si>
  <si>
    <t>94549-5019</t>
  </si>
  <si>
    <t>3455</t>
  </si>
  <si>
    <t xml:space="preserve">  97238</t>
  </si>
  <si>
    <t>STANLEY INTERMEDIATE SCHOOL</t>
  </si>
  <si>
    <t>94549-4503</t>
  </si>
  <si>
    <t xml:space="preserve">  86439</t>
  </si>
  <si>
    <t>KWIK STOP #2</t>
  </si>
  <si>
    <t>3458</t>
  </si>
  <si>
    <t>925-825-6143</t>
  </si>
  <si>
    <t xml:space="preserve">  53921</t>
  </si>
  <si>
    <t>PSR WEST COAST BUILDERS</t>
  </si>
  <si>
    <t>94549-3917</t>
  </si>
  <si>
    <t>925-299-0518</t>
  </si>
  <si>
    <t xml:space="preserve"> 164368</t>
  </si>
  <si>
    <t>MCDONALDS</t>
  </si>
  <si>
    <t>3459</t>
  </si>
  <si>
    <t>94549-3915</t>
  </si>
  <si>
    <t>925-284-6215</t>
  </si>
  <si>
    <t xml:space="preserve"> 363606</t>
  </si>
  <si>
    <t>BLACKHAWK PLAZA RESTORATION</t>
  </si>
  <si>
    <t>3461</t>
  </si>
  <si>
    <t>BLACKHAWK PLAZA CIR</t>
  </si>
  <si>
    <t>94506-4610</t>
  </si>
  <si>
    <t>925-736-2751</t>
  </si>
  <si>
    <t>RESTORATION FOOD WASTE/1.5YD</t>
  </si>
  <si>
    <t xml:space="preserve">  72967</t>
  </si>
  <si>
    <t>CORAL POOL SERVICE</t>
  </si>
  <si>
    <t>3463</t>
  </si>
  <si>
    <t>94549-4418</t>
  </si>
  <si>
    <t>925-283-0300</t>
  </si>
  <si>
    <t xml:space="preserve">  73023</t>
  </si>
  <si>
    <t>LAFAYETTE MOTORS</t>
  </si>
  <si>
    <t>94549-4435</t>
  </si>
  <si>
    <t>510-284-4852</t>
  </si>
  <si>
    <t xml:space="preserve">  70854</t>
  </si>
  <si>
    <t>SWIFT REAL ESTATE PARTNERS</t>
  </si>
  <si>
    <t>94549-7195</t>
  </si>
  <si>
    <t xml:space="preserve"> 275388</t>
  </si>
  <si>
    <t>HAWS AUTO BODY</t>
  </si>
  <si>
    <t>3482</t>
  </si>
  <si>
    <t>94549-4419</t>
  </si>
  <si>
    <t>925-284-5335</t>
  </si>
  <si>
    <t xml:space="preserve">  28805</t>
  </si>
  <si>
    <t>LAFAYETTE LIBRARY</t>
  </si>
  <si>
    <t>3491</t>
  </si>
  <si>
    <t>94549-3360</t>
  </si>
  <si>
    <t>408-464-4716</t>
  </si>
  <si>
    <t xml:space="preserve"> 383398</t>
  </si>
  <si>
    <t>D DIABLO LLC</t>
  </si>
  <si>
    <t>3492</t>
  </si>
  <si>
    <t>415-681-1080</t>
  </si>
  <si>
    <t xml:space="preserve"> 222299</t>
  </si>
  <si>
    <t>3500</t>
  </si>
  <si>
    <t>94506-4618</t>
  </si>
  <si>
    <t>925-648-2555</t>
  </si>
  <si>
    <t xml:space="preserve">  73205</t>
  </si>
  <si>
    <t>THE GREAT WALL</t>
  </si>
  <si>
    <t>925-284-3500</t>
  </si>
  <si>
    <t xml:space="preserve"> 305854</t>
  </si>
  <si>
    <t>LAFAYETTE SMOG &amp; AUTO</t>
  </si>
  <si>
    <t>94549-3817</t>
  </si>
  <si>
    <t>3501</t>
  </si>
  <si>
    <t>94549-3813</t>
  </si>
  <si>
    <t>3502</t>
  </si>
  <si>
    <t xml:space="preserve"> 294884</t>
  </si>
  <si>
    <t>KEITH DUDUM</t>
  </si>
  <si>
    <t>3505</t>
  </si>
  <si>
    <t>925-284-9900</t>
  </si>
  <si>
    <t xml:space="preserve">   1570</t>
  </si>
  <si>
    <t>CHARLES RUEFENACHT OFFICES</t>
  </si>
  <si>
    <t>3509</t>
  </si>
  <si>
    <t>94549-4505</t>
  </si>
  <si>
    <t>925-284-2203</t>
  </si>
  <si>
    <t xml:space="preserve">  80663</t>
  </si>
  <si>
    <t>MC CAULOU'S DEPT STORE</t>
  </si>
  <si>
    <t>925-283-3380</t>
  </si>
  <si>
    <t xml:space="preserve"> 273813</t>
  </si>
  <si>
    <t>PLAZA PARK BUILDING</t>
  </si>
  <si>
    <t>3515</t>
  </si>
  <si>
    <t xml:space="preserve">  72744</t>
  </si>
  <si>
    <t>HAMLIN CLEANERS</t>
  </si>
  <si>
    <t>3516</t>
  </si>
  <si>
    <t>925-283-2510</t>
  </si>
  <si>
    <t xml:space="preserve"> 300053</t>
  </si>
  <si>
    <t>PLAZA PARK</t>
  </si>
  <si>
    <t>925-788-8437</t>
  </si>
  <si>
    <t xml:space="preserve"> 132059</t>
  </si>
  <si>
    <t>AQUIFER SCIENCES, INC.</t>
  </si>
  <si>
    <t>94549-4481</t>
  </si>
  <si>
    <t>925-283-9098</t>
  </si>
  <si>
    <t xml:space="preserve">  73353</t>
  </si>
  <si>
    <t>WAYSIDE INN THRIFT</t>
  </si>
  <si>
    <t>94549-4409</t>
  </si>
  <si>
    <t>925-284-4781</t>
  </si>
  <si>
    <t xml:space="preserve">  80762</t>
  </si>
  <si>
    <t>JACKSON'S WINES &amp; SPIRITS</t>
  </si>
  <si>
    <t>3525</t>
  </si>
  <si>
    <t>94549-3815</t>
  </si>
  <si>
    <t>LAFAYETTE CITY CAN - BANK</t>
  </si>
  <si>
    <t>3527</t>
  </si>
  <si>
    <t>94549-4322</t>
  </si>
  <si>
    <t>LAFAYETTE CITY CAN - LAMORINDA</t>
  </si>
  <si>
    <t>3528</t>
  </si>
  <si>
    <t>3530</t>
  </si>
  <si>
    <t>94549-4413</t>
  </si>
  <si>
    <t>3534</t>
  </si>
  <si>
    <t xml:space="preserve">  86272</t>
  </si>
  <si>
    <t>TOWN HALL THEATRE CO INC</t>
  </si>
  <si>
    <t xml:space="preserve"> 190991</t>
  </si>
  <si>
    <t>BILL POY</t>
  </si>
  <si>
    <t>3539</t>
  </si>
  <si>
    <t>3541</t>
  </si>
  <si>
    <t>LAFAYETTE CITY CAN - STARBUCKS</t>
  </si>
  <si>
    <t>BLACKHAWK PLAZA GRILL</t>
  </si>
  <si>
    <t>3550</t>
  </si>
  <si>
    <t>94506-4611</t>
  </si>
  <si>
    <t>BLACKHAWK PLAZA GRILL FW 1.5YD</t>
  </si>
  <si>
    <t xml:space="preserve"> 170506</t>
  </si>
  <si>
    <t>DANVILLE SELF-STORAGE</t>
  </si>
  <si>
    <t>925-736-1001</t>
  </si>
  <si>
    <t>LAFAYETTE-BROOK STREET PARK</t>
  </si>
  <si>
    <t>94549-4359</t>
  </si>
  <si>
    <t>3553</t>
  </si>
  <si>
    <t>LAFAYETTE CITY CAN - ROUNDUP</t>
  </si>
  <si>
    <t xml:space="preserve"> 143894</t>
  </si>
  <si>
    <t>POKE GO</t>
  </si>
  <si>
    <t>415-542-8289</t>
  </si>
  <si>
    <t>3557</t>
  </si>
  <si>
    <t>94549-8303</t>
  </si>
  <si>
    <t xml:space="preserve">  74676</t>
  </si>
  <si>
    <t>G D RENTALS</t>
  </si>
  <si>
    <t>3559</t>
  </si>
  <si>
    <t>94549-8302</t>
  </si>
  <si>
    <t xml:space="preserve">  21054</t>
  </si>
  <si>
    <t>BOUNDARY OAK GOLF -MAINTENCE</t>
  </si>
  <si>
    <t>3560</t>
  </si>
  <si>
    <t>VALLEY VISTA RD</t>
  </si>
  <si>
    <t>94598-4042</t>
  </si>
  <si>
    <t>925-934-4775</t>
  </si>
  <si>
    <t xml:space="preserve"> 325001</t>
  </si>
  <si>
    <t>EL JARRO MEXICAN RESTAURANT</t>
  </si>
  <si>
    <t>3563</t>
  </si>
  <si>
    <t>94549-3804</t>
  </si>
  <si>
    <t xml:space="preserve">  80986</t>
  </si>
  <si>
    <t>CLOCKTOWER LAFAYETTE</t>
  </si>
  <si>
    <t>3575</t>
  </si>
  <si>
    <t>94549-3867</t>
  </si>
  <si>
    <t xml:space="preserve">  81018</t>
  </si>
  <si>
    <t>ONE HOUR CLEANER YOUR VALET</t>
  </si>
  <si>
    <t>3580</t>
  </si>
  <si>
    <t>925-283-2969</t>
  </si>
  <si>
    <t>3583</t>
  </si>
  <si>
    <t xml:space="preserve"> 308759</t>
  </si>
  <si>
    <t>3595</t>
  </si>
  <si>
    <t>94549-3851</t>
  </si>
  <si>
    <t>3600</t>
  </si>
  <si>
    <t>94506-4621</t>
  </si>
  <si>
    <t>925-736-3100</t>
  </si>
  <si>
    <t>LAFAYETTE TOWN CENTER</t>
  </si>
  <si>
    <t>94549-3712</t>
  </si>
  <si>
    <t xml:space="preserve">  72090</t>
  </si>
  <si>
    <t>BART LAFAYETTE</t>
  </si>
  <si>
    <t>510-464-6938</t>
  </si>
  <si>
    <t xml:space="preserve">  73924</t>
  </si>
  <si>
    <t>BARCELON OFFICE BLDG</t>
  </si>
  <si>
    <t>3608</t>
  </si>
  <si>
    <t>94549-3713</t>
  </si>
  <si>
    <t>925-518-7101</t>
  </si>
  <si>
    <t>3610</t>
  </si>
  <si>
    <t>3614</t>
  </si>
  <si>
    <t>94549-3737</t>
  </si>
  <si>
    <t xml:space="preserve">  88963</t>
  </si>
  <si>
    <t>DIABLO FOODS</t>
  </si>
  <si>
    <t>3615</t>
  </si>
  <si>
    <t>94549-3711</t>
  </si>
  <si>
    <t>925-283-0737</t>
  </si>
  <si>
    <t>925-451-8244</t>
  </si>
  <si>
    <t xml:space="preserve">  73940</t>
  </si>
  <si>
    <t>BEDAYN ASSOC.</t>
  </si>
  <si>
    <t>3620</t>
  </si>
  <si>
    <t>94549-6880</t>
  </si>
  <si>
    <t>925-284-5650</t>
  </si>
  <si>
    <t xml:space="preserve">  69635</t>
  </si>
  <si>
    <t xml:space="preserve"> 126186</t>
  </si>
  <si>
    <t>94549-4276</t>
  </si>
  <si>
    <t xml:space="preserve">  89037</t>
  </si>
  <si>
    <t>HARTELIUS &amp; SKROPETA</t>
  </si>
  <si>
    <t>925-708-0617</t>
  </si>
  <si>
    <t>3625</t>
  </si>
  <si>
    <t xml:space="preserve"> 136333</t>
  </si>
  <si>
    <t>CALIFORNIA HAIR CUTS</t>
  </si>
  <si>
    <t>925-284-7930</t>
  </si>
  <si>
    <t>8000101</t>
  </si>
  <si>
    <t>8000130</t>
  </si>
  <si>
    <t>3632</t>
  </si>
  <si>
    <t>94549-3738</t>
  </si>
  <si>
    <t xml:space="preserve">  99920</t>
  </si>
  <si>
    <t>925-284-1452</t>
  </si>
  <si>
    <t xml:space="preserve">  89151</t>
  </si>
  <si>
    <t>ROUND TABLE PIZZA LAFAYETTE</t>
  </si>
  <si>
    <t>3637</t>
  </si>
  <si>
    <t xml:space="preserve"> 288142</t>
  </si>
  <si>
    <t>3640</t>
  </si>
  <si>
    <t>94549-6882</t>
  </si>
  <si>
    <t xml:space="preserve">  89177</t>
  </si>
  <si>
    <t>3641</t>
  </si>
  <si>
    <t>94549-6198</t>
  </si>
  <si>
    <t xml:space="preserve">  68134</t>
  </si>
  <si>
    <t>KABAB BURGER</t>
  </si>
  <si>
    <t>3647</t>
  </si>
  <si>
    <t>94549-3735</t>
  </si>
  <si>
    <t>TRADER JOE'S #115</t>
  </si>
  <si>
    <t>3649</t>
  </si>
  <si>
    <t xml:space="preserve"> 365205</t>
  </si>
  <si>
    <t>HEGENBERGER LAND INC</t>
  </si>
  <si>
    <t>3650</t>
  </si>
  <si>
    <t>94549-3780</t>
  </si>
  <si>
    <t>510-785-6888</t>
  </si>
  <si>
    <t>LAFAYETTE CITY CAN</t>
  </si>
  <si>
    <t>3654</t>
  </si>
  <si>
    <t>94549-3739</t>
  </si>
  <si>
    <t xml:space="preserve"> 105130</t>
  </si>
  <si>
    <t>FORESIGHT PROPERTY</t>
  </si>
  <si>
    <t>3658</t>
  </si>
  <si>
    <t>94549-6883</t>
  </si>
  <si>
    <t>925-299-7800</t>
  </si>
  <si>
    <t xml:space="preserve">  71902</t>
  </si>
  <si>
    <t>SILVER OAKS H O POOL</t>
  </si>
  <si>
    <t>3665</t>
  </si>
  <si>
    <t>94506-4645</t>
  </si>
  <si>
    <t>925-824-2888</t>
  </si>
  <si>
    <t xml:space="preserve">  89326</t>
  </si>
  <si>
    <t>DIAMOND K SUPPLY</t>
  </si>
  <si>
    <t>3671</t>
  </si>
  <si>
    <t>925-284-4477</t>
  </si>
  <si>
    <t xml:space="preserve">  89359</t>
  </si>
  <si>
    <t>DECSO PLAZA GRAYHORSE</t>
  </si>
  <si>
    <t>3675</t>
  </si>
  <si>
    <t>94549-3792</t>
  </si>
  <si>
    <t xml:space="preserve"> 396861</t>
  </si>
  <si>
    <t>DESCO PLAZA 1 LLC</t>
  </si>
  <si>
    <t>3685</t>
  </si>
  <si>
    <t>94549-6884</t>
  </si>
  <si>
    <t xml:space="preserve"> 335406</t>
  </si>
  <si>
    <t>BNSN CKJK TIC</t>
  </si>
  <si>
    <t>3687</t>
  </si>
  <si>
    <t>94549-3717</t>
  </si>
  <si>
    <t>925-818-0006</t>
  </si>
  <si>
    <t xml:space="preserve">  89391</t>
  </si>
  <si>
    <t>MOOERS CO H D</t>
  </si>
  <si>
    <t>3688</t>
  </si>
  <si>
    <t>94549-3715</t>
  </si>
  <si>
    <t>3690</t>
  </si>
  <si>
    <t xml:space="preserve"> 239640</t>
  </si>
  <si>
    <t>PRCO INC</t>
  </si>
  <si>
    <t>800-388-7726</t>
  </si>
  <si>
    <t xml:space="preserve"> 306613</t>
  </si>
  <si>
    <t>LAFAYETTE TERRACE</t>
  </si>
  <si>
    <t>3697</t>
  </si>
  <si>
    <t>94549-3745</t>
  </si>
  <si>
    <t>925-899-9300</t>
  </si>
  <si>
    <t xml:space="preserve"> 390492</t>
  </si>
  <si>
    <t>ANSIL REALITY</t>
  </si>
  <si>
    <t>3701</t>
  </si>
  <si>
    <t>94549-3580</t>
  </si>
  <si>
    <t>925-962-6960</t>
  </si>
  <si>
    <t xml:space="preserve"> 153644</t>
  </si>
  <si>
    <t>LUIZ BOSCARDIN PACIFIC F.P.</t>
  </si>
  <si>
    <t>3703</t>
  </si>
  <si>
    <t>94549-3538</t>
  </si>
  <si>
    <t>925-946-4446</t>
  </si>
  <si>
    <t xml:space="preserve"> 385492</t>
  </si>
  <si>
    <t>MICKEY HUEY</t>
  </si>
  <si>
    <t>3705</t>
  </si>
  <si>
    <t>94549-3540</t>
  </si>
  <si>
    <t>510-693-6088</t>
  </si>
  <si>
    <t xml:space="preserve"> 368381</t>
  </si>
  <si>
    <t>OAK CREEK BLDG</t>
  </si>
  <si>
    <t>3717</t>
  </si>
  <si>
    <t>94549-3588</t>
  </si>
  <si>
    <t xml:space="preserve"> 101243</t>
  </si>
  <si>
    <t>MILLER LAFAYETTE HOLDINGS 2LLC</t>
  </si>
  <si>
    <t>3722</t>
  </si>
  <si>
    <t>94549-3612</t>
  </si>
  <si>
    <t>925-299-9939</t>
  </si>
  <si>
    <t xml:space="preserve"> 155060</t>
  </si>
  <si>
    <t>GOLDEN GATE SOTHEBY'S INTL RLT</t>
  </si>
  <si>
    <t>3725</t>
  </si>
  <si>
    <t>925-283-7866</t>
  </si>
  <si>
    <t xml:space="preserve"> 144631</t>
  </si>
  <si>
    <t>CARONDELET ATHLETIC COMPLEX</t>
  </si>
  <si>
    <t>3737</t>
  </si>
  <si>
    <t>94598-4068</t>
  </si>
  <si>
    <t>925-686-5353</t>
  </si>
  <si>
    <t xml:space="preserve">  67447</t>
  </si>
  <si>
    <t>BLACKHAWK AUTOMOTIVE MUSEUM</t>
  </si>
  <si>
    <t>3750</t>
  </si>
  <si>
    <t>94506-4652</t>
  </si>
  <si>
    <t>925-736-2277</t>
  </si>
  <si>
    <t xml:space="preserve">  88468</t>
  </si>
  <si>
    <t>DE VITO EQUESTRIAN</t>
  </si>
  <si>
    <t>3775</t>
  </si>
  <si>
    <t>94598-5411</t>
  </si>
  <si>
    <t>925-890-7707</t>
  </si>
  <si>
    <t>3776</t>
  </si>
  <si>
    <t>94556-1633</t>
  </si>
  <si>
    <t xml:space="preserve">  80499</t>
  </si>
  <si>
    <t>LAFAYETTE WAR VETERANS, INC.</t>
  </si>
  <si>
    <t>3780</t>
  </si>
  <si>
    <t>94549-3601</t>
  </si>
  <si>
    <t>925-283-1153</t>
  </si>
  <si>
    <t xml:space="preserve"> 107806</t>
  </si>
  <si>
    <t>KEITH R GRONBACH DDS INC</t>
  </si>
  <si>
    <t>3799</t>
  </si>
  <si>
    <t>94549-3545</t>
  </si>
  <si>
    <t>925-283-4050</t>
  </si>
  <si>
    <t xml:space="preserve"> 404335</t>
  </si>
  <si>
    <t>WALNUT CREEK GOLF CORPORATION</t>
  </si>
  <si>
    <t>925-934-3600</t>
  </si>
  <si>
    <t xml:space="preserve">  67561</t>
  </si>
  <si>
    <t>BLACKHAWK EXECUTIVE CENTER</t>
  </si>
  <si>
    <t>3820</t>
  </si>
  <si>
    <t>94506-4617</t>
  </si>
  <si>
    <t xml:space="preserve">  78048</t>
  </si>
  <si>
    <t>POLICE FIRING RANGE</t>
  </si>
  <si>
    <t>925-943-5871</t>
  </si>
  <si>
    <t xml:space="preserve">  84814</t>
  </si>
  <si>
    <t>EAST BAY WATER PLANT</t>
  </si>
  <si>
    <t>3848</t>
  </si>
  <si>
    <t>94549-3417</t>
  </si>
  <si>
    <t xml:space="preserve"> 166462</t>
  </si>
  <si>
    <t>EAST BAY MUD-MACHINE SHOP</t>
  </si>
  <si>
    <t xml:space="preserve"> 157098</t>
  </si>
  <si>
    <t>EBMUD LAFAYETTE RESERVIOR</t>
  </si>
  <si>
    <t>510-986-7807</t>
  </si>
  <si>
    <t xml:space="preserve">  66746</t>
  </si>
  <si>
    <t>HAPPY VALLEY ELEMENTARY SCHOOL</t>
  </si>
  <si>
    <t>3855</t>
  </si>
  <si>
    <t>94549-2406</t>
  </si>
  <si>
    <t>3900</t>
  </si>
  <si>
    <t>94506-4693</t>
  </si>
  <si>
    <t>STARBUCKS FOOD WASTE</t>
  </si>
  <si>
    <t>4000</t>
  </si>
  <si>
    <t>94506-4654</t>
  </si>
  <si>
    <t xml:space="preserve"> 186155</t>
  </si>
  <si>
    <t>HOME FOR JEWISH PARENTS</t>
  </si>
  <si>
    <t>94506-4711</t>
  </si>
  <si>
    <t xml:space="preserve"> 182303</t>
  </si>
  <si>
    <t>OAKWOOD HEALTH CLUB</t>
  </si>
  <si>
    <t>94549-3498</t>
  </si>
  <si>
    <t>925-283-4000</t>
  </si>
  <si>
    <t xml:space="preserve"> 128218</t>
  </si>
  <si>
    <t>ORCHARD NURSERY</t>
  </si>
  <si>
    <t>4010</t>
  </si>
  <si>
    <t>94549-3409</t>
  </si>
  <si>
    <t>925-284-4474</t>
  </si>
  <si>
    <t xml:space="preserve">  93336</t>
  </si>
  <si>
    <t>WOODMINSTER HOA POOL</t>
  </si>
  <si>
    <t>4055</t>
  </si>
  <si>
    <t>94556-2322</t>
  </si>
  <si>
    <t xml:space="preserve">  79491</t>
  </si>
  <si>
    <t>WALNUT HEIGHTS SCHOOL</t>
  </si>
  <si>
    <t>4064</t>
  </si>
  <si>
    <t>94596-5463</t>
  </si>
  <si>
    <t>BLACKHAWK PLAZA PIZZERIA</t>
  </si>
  <si>
    <t>4080</t>
  </si>
  <si>
    <t xml:space="preserve"> 135132</t>
  </si>
  <si>
    <t>DRAEGERS MARKET</t>
  </si>
  <si>
    <t>4100</t>
  </si>
  <si>
    <t>94506-4667</t>
  </si>
  <si>
    <t>650-244-6500</t>
  </si>
  <si>
    <t>877-435-9400</t>
  </si>
  <si>
    <t xml:space="preserve">  67488</t>
  </si>
  <si>
    <t>VRIONIS PROPERTY</t>
  </si>
  <si>
    <t>4115</t>
  </si>
  <si>
    <t>94506-4901</t>
  </si>
  <si>
    <t>925-0  -</t>
  </si>
  <si>
    <t xml:space="preserve">  30469</t>
  </si>
  <si>
    <t>4155</t>
  </si>
  <si>
    <t>94506-4903</t>
  </si>
  <si>
    <t xml:space="preserve"> 187245</t>
  </si>
  <si>
    <t>BLACKHAWK MEDICAL</t>
  </si>
  <si>
    <t>4165</t>
  </si>
  <si>
    <t>94506-4904</t>
  </si>
  <si>
    <t>4195</t>
  </si>
  <si>
    <t xml:space="preserve">  69922</t>
  </si>
  <si>
    <t>BETTENCOURT RANCH HOA</t>
  </si>
  <si>
    <t>4345</t>
  </si>
  <si>
    <t>MANSFIELD DR</t>
  </si>
  <si>
    <t>94506-1241</t>
  </si>
  <si>
    <t>510-838-1811</t>
  </si>
  <si>
    <t xml:space="preserve"> 145757</t>
  </si>
  <si>
    <t>TASSAJARA ELEMENTARY</t>
  </si>
  <si>
    <t>4675</t>
  </si>
  <si>
    <t>94506-5901</t>
  </si>
  <si>
    <t>925-855-7800</t>
  </si>
  <si>
    <t xml:space="preserve"> 401976</t>
  </si>
  <si>
    <t>MUSTANG SOCCER LEAGUE</t>
  </si>
  <si>
    <t>4680</t>
  </si>
  <si>
    <t>94506-5906</t>
  </si>
  <si>
    <t>925-648-4121</t>
  </si>
  <si>
    <t>THOMAS &amp; ANDREA VARDELL 4YD</t>
  </si>
  <si>
    <t>OLD SCHOOL RD</t>
  </si>
  <si>
    <t>JOHNSTON RD</t>
  </si>
  <si>
    <t xml:space="preserve"> 305847</t>
  </si>
  <si>
    <t>CINDY SILVANI</t>
  </si>
  <si>
    <t>5825</t>
  </si>
  <si>
    <t>94588-9407</t>
  </si>
  <si>
    <t>925-248-1531</t>
  </si>
  <si>
    <t xml:space="preserve">  88723</t>
  </si>
  <si>
    <t>SARAH VERNLUND</t>
  </si>
  <si>
    <t>5900</t>
  </si>
  <si>
    <t>94588-9578</t>
  </si>
  <si>
    <t xml:space="preserve"> 137752</t>
  </si>
  <si>
    <t>FLYING J RANCH LLC</t>
  </si>
  <si>
    <t>5945</t>
  </si>
  <si>
    <t>BRUCE DR</t>
  </si>
  <si>
    <t>94588-6802</t>
  </si>
  <si>
    <t>415-302-6832</t>
  </si>
  <si>
    <t xml:space="preserve">  88722</t>
  </si>
  <si>
    <t>IRON HORSE EQUESTRIAN</t>
  </si>
  <si>
    <t>5959</t>
  </si>
  <si>
    <t>94588-9545</t>
  </si>
  <si>
    <t xml:space="preserve"> 146135</t>
  </si>
  <si>
    <t>6011</t>
  </si>
  <si>
    <t>MASSARA ST</t>
  </si>
  <si>
    <t>94506-5004</t>
  </si>
  <si>
    <t>510-314-2000</t>
  </si>
  <si>
    <t xml:space="preserve">  84125</t>
  </si>
  <si>
    <t>SAN RAMON VALLEY FIRE - TRAIN</t>
  </si>
  <si>
    <t>6100</t>
  </si>
  <si>
    <t xml:space="preserve">  88725</t>
  </si>
  <si>
    <t>JOHN RASMUSSEN</t>
  </si>
  <si>
    <t>94588-9582</t>
  </si>
  <si>
    <t>925-248-0403</t>
  </si>
  <si>
    <t xml:space="preserve">  90082</t>
  </si>
  <si>
    <t>WIEDERMANN RANCH</t>
  </si>
  <si>
    <t>6989</t>
  </si>
  <si>
    <t>94588-9528</t>
  </si>
  <si>
    <t>7151</t>
  </si>
  <si>
    <t>94588-9465</t>
  </si>
  <si>
    <t xml:space="preserve"> 153657</t>
  </si>
  <si>
    <t>7170</t>
  </si>
  <si>
    <t>94588-9564</t>
  </si>
  <si>
    <t>7220</t>
  </si>
  <si>
    <t>94588-9548</t>
  </si>
  <si>
    <t xml:space="preserve"> 160432</t>
  </si>
  <si>
    <t>SHERMAN RANCH</t>
  </si>
  <si>
    <t>7500</t>
  </si>
  <si>
    <t>94588-9429</t>
  </si>
  <si>
    <t xml:space="preserve"> 140749</t>
  </si>
  <si>
    <t>CHAMOIS HAND CAR WASH</t>
  </si>
  <si>
    <t>7711</t>
  </si>
  <si>
    <t>94506-1168</t>
  </si>
  <si>
    <t>925-648-2250</t>
  </si>
  <si>
    <t xml:space="preserve"> 398461</t>
  </si>
  <si>
    <t>DANVILLE SHELL</t>
  </si>
  <si>
    <t>7777</t>
  </si>
  <si>
    <t xml:space="preserve"> 149461</t>
  </si>
  <si>
    <t>WENDY COOPER</t>
  </si>
  <si>
    <t>7879</t>
  </si>
  <si>
    <t>MANNING RD</t>
  </si>
  <si>
    <t>94551-9717</t>
  </si>
  <si>
    <t>925-570-0557</t>
  </si>
  <si>
    <t xml:space="preserve">  89665</t>
  </si>
  <si>
    <t>CHERI WIPFLI</t>
  </si>
  <si>
    <t>7980</t>
  </si>
  <si>
    <t>94588-9433</t>
  </si>
  <si>
    <t>925-605-6605</t>
  </si>
  <si>
    <t>8000120</t>
  </si>
  <si>
    <t>8000</t>
  </si>
  <si>
    <t>94506-1145</t>
  </si>
  <si>
    <t xml:space="preserve">  99540</t>
  </si>
  <si>
    <t>THOM REINSTEIN</t>
  </si>
  <si>
    <t>8201</t>
  </si>
  <si>
    <t>94551-9434</t>
  </si>
  <si>
    <t xml:space="preserve">  88719</t>
  </si>
  <si>
    <t>CAROL HINTON</t>
  </si>
  <si>
    <t>8850</t>
  </si>
  <si>
    <t>94588-9435</t>
  </si>
  <si>
    <t>925-872-2234</t>
  </si>
  <si>
    <t xml:space="preserve">  67850</t>
  </si>
  <si>
    <t>TASSAJARA VILLAGE PARTNERS</t>
  </si>
  <si>
    <t>9000</t>
  </si>
  <si>
    <t>94506-1189</t>
  </si>
  <si>
    <t xml:space="preserve">  74021</t>
  </si>
  <si>
    <t>10000</t>
  </si>
  <si>
    <t>94506-1135</t>
  </si>
  <si>
    <t>925-736-8940</t>
  </si>
  <si>
    <t xml:space="preserve"> 122374</t>
  </si>
  <si>
    <t>DANVILLE PAVILLION</t>
  </si>
  <si>
    <t>11000</t>
  </si>
  <si>
    <t>94506-1187</t>
  </si>
  <si>
    <t xml:space="preserve">  81718</t>
  </si>
  <si>
    <t>LABELS</t>
  </si>
  <si>
    <t>925-952-4556</t>
  </si>
  <si>
    <t xml:space="preserve"> 140756</t>
  </si>
  <si>
    <t>C C COUNTY- LIVORNA PARK</t>
  </si>
  <si>
    <t>EASY ST</t>
  </si>
  <si>
    <t>925-313-2170</t>
  </si>
  <si>
    <t xml:space="preserve">  67595</t>
  </si>
  <si>
    <t>CROW CANYON HEIGHTS CABANNA</t>
  </si>
  <si>
    <t>00024</t>
  </si>
  <si>
    <t>TOWN OF DANVL- INTERSECTION</t>
  </si>
  <si>
    <t>00023</t>
  </si>
  <si>
    <t>TOWN OF DANVL-INTERSECTION</t>
  </si>
  <si>
    <t>00055</t>
  </si>
  <si>
    <t>TOWN MEETING HALL</t>
  </si>
  <si>
    <t>00066</t>
  </si>
  <si>
    <t>FRONT ST. PARKING LOT</t>
  </si>
  <si>
    <t xml:space="preserve">  69609</t>
  </si>
  <si>
    <t>HIDDEN OAKS ASSOCIATION</t>
  </si>
  <si>
    <t>00051</t>
  </si>
  <si>
    <t>IRON HORSE TRL- SIDEWALK CANS</t>
  </si>
  <si>
    <t xml:space="preserve"> 235630</t>
  </si>
  <si>
    <t>GREEN VALLEY PARK &amp; REC-POOL</t>
  </si>
  <si>
    <t>00078</t>
  </si>
  <si>
    <t>00063</t>
  </si>
  <si>
    <t>PARK N RIDE-BUS STOP</t>
  </si>
  <si>
    <t>00064</t>
  </si>
  <si>
    <t>PARK AND RIDE-BIKE RACKS</t>
  </si>
  <si>
    <t>00065</t>
  </si>
  <si>
    <t>PARK N RIDE-ADA PARKING</t>
  </si>
  <si>
    <t xml:space="preserve"> 142810</t>
  </si>
  <si>
    <t>WESTFIELD WOODS HOA POOL</t>
  </si>
  <si>
    <t>LAFAYETTE CITY CAN - PLAZA PAR</t>
  </si>
  <si>
    <t>PLAZA PARK &amp; MORAGA</t>
  </si>
  <si>
    <t xml:space="preserve"> 116962</t>
  </si>
  <si>
    <t>OAKSPRINGS H O ASSOC POOL</t>
  </si>
  <si>
    <t>94563-0273</t>
  </si>
  <si>
    <t>415-760-0981</t>
  </si>
  <si>
    <t>94596-2274</t>
  </si>
  <si>
    <t xml:space="preserve">  48120</t>
  </si>
  <si>
    <t>COUNTRYWOOD HOA</t>
  </si>
  <si>
    <t>925-864-6746</t>
  </si>
  <si>
    <t xml:space="preserve">  92304</t>
  </si>
  <si>
    <t>WESTCLIFFE H O POOL</t>
  </si>
  <si>
    <t>ENCINA GRANDE SHOPPING CENTER</t>
  </si>
  <si>
    <t xml:space="preserve"> 158955</t>
  </si>
  <si>
    <t>ARCHSTONE AVB0CA564 2YD REC</t>
  </si>
  <si>
    <t>830-290-1250</t>
  </si>
  <si>
    <t xml:space="preserve"> 158952</t>
  </si>
  <si>
    <t>ARCHSTONE AVB0CA564 3YD REC</t>
  </si>
  <si>
    <t>TICE CREEK DR ENT B</t>
  </si>
  <si>
    <t xml:space="preserve"> 158361</t>
  </si>
  <si>
    <t>LAFAYETTE LAND COMPANY</t>
  </si>
  <si>
    <t>LIVING HOPE FELLOWSHIP</t>
  </si>
  <si>
    <t xml:space="preserve"> 158335</t>
  </si>
  <si>
    <t>STARBUCKS #6435</t>
  </si>
  <si>
    <t>470</t>
  </si>
  <si>
    <t>94556-2209</t>
  </si>
  <si>
    <t xml:space="preserve"> 158398</t>
  </si>
  <si>
    <t>LAMORINDA MONTESORI LLC</t>
  </si>
  <si>
    <t>360 FITNESS LLC</t>
  </si>
  <si>
    <t>925-746-2800</t>
  </si>
  <si>
    <t xml:space="preserve"> 158272</t>
  </si>
  <si>
    <t>408-438-7129</t>
  </si>
  <si>
    <t>GORE &amp; GORE</t>
  </si>
  <si>
    <t xml:space="preserve"> 158938</t>
  </si>
  <si>
    <t>NORTH CREEK INV II LLC</t>
  </si>
  <si>
    <t xml:space="preserve"> 158780</t>
  </si>
  <si>
    <t>CLAIR INVESTMENT INC</t>
  </si>
  <si>
    <t>510-589-9519</t>
  </si>
  <si>
    <t>925-949-7370</t>
  </si>
  <si>
    <t>55 OAKWC OWNER, LLC</t>
  </si>
  <si>
    <t>925-820-4100</t>
  </si>
  <si>
    <t>925-979-3400</t>
  </si>
  <si>
    <t xml:space="preserve">  80671</t>
  </si>
  <si>
    <t>1751</t>
  </si>
  <si>
    <t>94595-4909</t>
  </si>
  <si>
    <t>ST JOHN VIANNEY CHURCH</t>
  </si>
  <si>
    <t>ENCINA VET HOSPITAL</t>
  </si>
  <si>
    <t>Site Address</t>
  </si>
  <si>
    <t xml:space="preserve"> 159037</t>
  </si>
  <si>
    <t xml:space="preserve"> 159227</t>
  </si>
  <si>
    <t>THE ROCK CHURCH</t>
  </si>
  <si>
    <t>DANVILLE TEXACO</t>
  </si>
  <si>
    <t>SERVICE CENTER-6YD FR RC</t>
  </si>
  <si>
    <t>OAK HILL GROVE LLC</t>
  </si>
  <si>
    <t>94556-1520</t>
  </si>
  <si>
    <t xml:space="preserve"> 159187</t>
  </si>
  <si>
    <t>BROADWAY LN YC</t>
  </si>
  <si>
    <t>GAN B'NAI SHALOM TEMPLE</t>
  </si>
  <si>
    <t>925-930-8088</t>
  </si>
  <si>
    <t>Q1 Average Mar/Apr/May</t>
  </si>
  <si>
    <t>Q2 Average Jun/Jul/Aug</t>
  </si>
  <si>
    <t>Q3 Average Sep/Oct/Nov</t>
  </si>
  <si>
    <t>Q4 Average Dec/Jan/Feb</t>
  </si>
  <si>
    <t>Snapshot</t>
  </si>
  <si>
    <t>Tab 1</t>
  </si>
  <si>
    <t>Table of Contents</t>
  </si>
  <si>
    <t>Tab 2</t>
  </si>
  <si>
    <t>Tab 3</t>
  </si>
  <si>
    <t>Tab 4</t>
  </si>
  <si>
    <t>Tab 5</t>
  </si>
  <si>
    <t>Tab 6</t>
  </si>
  <si>
    <t>Tab 7</t>
  </si>
  <si>
    <t>Tab 8</t>
  </si>
  <si>
    <t>Tab 9</t>
  </si>
  <si>
    <t>Tab 10</t>
  </si>
  <si>
    <t>Tab 11</t>
  </si>
  <si>
    <t>Tab 12</t>
  </si>
  <si>
    <t>Tab 13</t>
  </si>
  <si>
    <t>Tab 14</t>
  </si>
  <si>
    <t>Tab 15</t>
  </si>
  <si>
    <t>Tab 16</t>
  </si>
  <si>
    <t>Tab 17</t>
  </si>
  <si>
    <t>Tab 18</t>
  </si>
  <si>
    <t>Tab 19</t>
  </si>
  <si>
    <t>Tab 20</t>
  </si>
  <si>
    <t>Tab 21</t>
  </si>
  <si>
    <t>Tab 22</t>
  </si>
  <si>
    <t>Tab 23</t>
  </si>
  <si>
    <t>Tab 24</t>
  </si>
  <si>
    <t>Tab 25</t>
  </si>
  <si>
    <t>Tab 26</t>
  </si>
  <si>
    <t>Tab 27</t>
  </si>
  <si>
    <t>Tab 28</t>
  </si>
  <si>
    <t>Tab 29</t>
  </si>
  <si>
    <t>Tab 30</t>
  </si>
  <si>
    <t>Tab 31</t>
  </si>
  <si>
    <t>Tab 32</t>
  </si>
  <si>
    <t>Tab 33</t>
  </si>
  <si>
    <t>Tab 34</t>
  </si>
  <si>
    <t>Collection Graphs</t>
  </si>
  <si>
    <t>Qtr Container Report</t>
  </si>
  <si>
    <t>Residential Collection Report</t>
  </si>
  <si>
    <t>JOHN RUSCA</t>
  </si>
  <si>
    <t>Residential Count Report</t>
  </si>
  <si>
    <t>Multifamily Collection Report</t>
  </si>
  <si>
    <t>Recycling % by Member Agency</t>
  </si>
  <si>
    <t>Qtr Multifamily Grid</t>
  </si>
  <si>
    <t>Qtr Multifamily Master Detail</t>
  </si>
  <si>
    <t>Rossmoor Grid</t>
  </si>
  <si>
    <t>Rossmoor Master Detail</t>
  </si>
  <si>
    <t>Comm-Industry Collection Report</t>
  </si>
  <si>
    <t>Qtr Comm-Industry Customer Grid</t>
  </si>
  <si>
    <t>Qtr Comm-Ind Master Detail</t>
  </si>
  <si>
    <t>Special Events</t>
  </si>
  <si>
    <t>Clean Up Reports</t>
  </si>
  <si>
    <t>Res. Customer Service</t>
  </si>
  <si>
    <t>Comm. Customer Service</t>
  </si>
  <si>
    <t>Self-Haul to CCTS</t>
  </si>
  <si>
    <t>RS Extra Service</t>
  </si>
  <si>
    <t>Certification Statement</t>
  </si>
  <si>
    <t>Schools Collection Report</t>
  </si>
  <si>
    <t>Mar</t>
  </si>
  <si>
    <t>Apr</t>
  </si>
  <si>
    <t>May</t>
  </si>
  <si>
    <t>Jun</t>
  </si>
  <si>
    <t>Jul</t>
  </si>
  <si>
    <t>Aug</t>
  </si>
  <si>
    <t>Sep</t>
  </si>
  <si>
    <t>Oct</t>
  </si>
  <si>
    <t>Nov</t>
  </si>
  <si>
    <t>Dec</t>
  </si>
  <si>
    <t>Jan</t>
  </si>
  <si>
    <t>Feb</t>
  </si>
  <si>
    <t>Quarterly Billed Revenue</t>
  </si>
  <si>
    <t>Sharps Collection</t>
  </si>
  <si>
    <t>Holiday Tree Collection</t>
  </si>
  <si>
    <t>Food Waste &amp; Organics</t>
  </si>
  <si>
    <t>Billed Monthly Revenue</t>
  </si>
  <si>
    <t>Billed Quarterly Summary</t>
  </si>
  <si>
    <t>CCCSWA Deployed Yards Calculation</t>
  </si>
  <si>
    <t>March</t>
  </si>
  <si>
    <t>April</t>
  </si>
  <si>
    <t>June</t>
  </si>
  <si>
    <t>July</t>
  </si>
  <si>
    <t>August</t>
  </si>
  <si>
    <t>September</t>
  </si>
  <si>
    <t>October</t>
  </si>
  <si>
    <t>November</t>
  </si>
  <si>
    <t>December</t>
  </si>
  <si>
    <t>January</t>
  </si>
  <si>
    <t>February</t>
  </si>
  <si>
    <t>City Free Food Waste</t>
  </si>
  <si>
    <t>City Free Recycling</t>
  </si>
  <si>
    <t>City Free Trash</t>
  </si>
  <si>
    <t>City Free Yard Waste</t>
  </si>
  <si>
    <t>Commercial Food Waste</t>
  </si>
  <si>
    <t>Commercial Trash</t>
  </si>
  <si>
    <t>Commercial Yard Waste</t>
  </si>
  <si>
    <t>Government Trash</t>
  </si>
  <si>
    <t>Free Service</t>
  </si>
  <si>
    <t>Industrial Recycling</t>
  </si>
  <si>
    <t>Industrial Trash</t>
  </si>
  <si>
    <t>Multi Family Organics</t>
  </si>
  <si>
    <t>Multi Family Recycling</t>
  </si>
  <si>
    <t>Multi Family Trash</t>
  </si>
  <si>
    <t>Residential Trash</t>
  </si>
  <si>
    <t>Residential Yard Waste</t>
  </si>
  <si>
    <t>Schools Recycling</t>
  </si>
  <si>
    <t>Schools Trash</t>
  </si>
  <si>
    <t>Schools Yard Waste</t>
  </si>
  <si>
    <t>Danville Total</t>
  </si>
  <si>
    <t>Lafayette Total</t>
  </si>
  <si>
    <t>Schools Food Waste</t>
  </si>
  <si>
    <t>Moraga Total</t>
  </si>
  <si>
    <t>Orinda Total</t>
  </si>
  <si>
    <t>Pleasanton</t>
  </si>
  <si>
    <t>Pleasanton Total</t>
  </si>
  <si>
    <t>Tassajara</t>
  </si>
  <si>
    <t>Tassajara Total</t>
  </si>
  <si>
    <t>Walnut Creek Total</t>
  </si>
  <si>
    <t>County Total</t>
  </si>
  <si>
    <t>Check</t>
  </si>
  <si>
    <t>Tons sent to Compost (A)</t>
  </si>
  <si>
    <t>Closed for Repairs to Grinder / Not accepting Any Material.  Sent to Composting instead.</t>
  </si>
  <si>
    <t>Restricted Tons due to daily limit, partial material sent.  Tons over daily limit sent to Composting.</t>
  </si>
  <si>
    <t xml:space="preserve">Note(A): Issues requiring loads be sent to Compost.  </t>
  </si>
  <si>
    <t>Deployed Yards</t>
  </si>
  <si>
    <t/>
  </si>
  <si>
    <t>Deskside - Green</t>
  </si>
  <si>
    <t>Deskside - Blue</t>
  </si>
  <si>
    <t>41-Quart - Green</t>
  </si>
  <si>
    <t>41-Quart - Blue</t>
  </si>
  <si>
    <t>Slim Jims - Green</t>
  </si>
  <si>
    <t>Slim Jims - Blue</t>
  </si>
  <si>
    <t>Brutes - Green</t>
  </si>
  <si>
    <t>Brutes - Blue</t>
  </si>
  <si>
    <t>Food Scrap Pails</t>
  </si>
  <si>
    <t>Tote Bags</t>
  </si>
  <si>
    <t>Tab 35</t>
  </si>
  <si>
    <t>Tab 36</t>
  </si>
  <si>
    <t>Tab 37</t>
  </si>
  <si>
    <t>Tab 38</t>
  </si>
  <si>
    <t>Tab 39</t>
  </si>
  <si>
    <t>Tab 40</t>
  </si>
  <si>
    <t>Internal Containers Delivered</t>
  </si>
  <si>
    <t xml:space="preserve"> 159664</t>
  </si>
  <si>
    <t>CREEKSIDE ELEMENTARY</t>
  </si>
  <si>
    <t>925-283-8470</t>
  </si>
  <si>
    <t xml:space="preserve"> 159675</t>
  </si>
  <si>
    <t>JERRY LIU</t>
  </si>
  <si>
    <t>415-244-7746</t>
  </si>
  <si>
    <t>408-718-3077</t>
  </si>
  <si>
    <t>Z GRAND LLC</t>
  </si>
  <si>
    <t xml:space="preserve"> 160110</t>
  </si>
  <si>
    <t>925-323-9352</t>
  </si>
  <si>
    <t>925-361-7864</t>
  </si>
  <si>
    <t xml:space="preserve"> 160160</t>
  </si>
  <si>
    <t>TRINITY CENTER WALNUT CREEK</t>
  </si>
  <si>
    <t>JOHN MUIR FOOD WASTE RECYCLE</t>
  </si>
  <si>
    <t>MCDONOUGH APTS - 4 UNITS</t>
  </si>
  <si>
    <t>94598-2818</t>
  </si>
  <si>
    <t xml:space="preserve"> 160268</t>
  </si>
  <si>
    <t>N. MAIN TERRACE (24 UNITS)</t>
  </si>
  <si>
    <t>GREENWOOD CONDO HOA 301-UNITS</t>
  </si>
  <si>
    <t>Address</t>
  </si>
  <si>
    <t>Stream</t>
  </si>
  <si>
    <t>Change</t>
  </si>
  <si>
    <t>New CY</t>
  </si>
  <si>
    <t>Old CY</t>
  </si>
  <si>
    <t xml:space="preserve">BILLING RELATED </t>
  </si>
  <si>
    <t>Billing Name</t>
  </si>
  <si>
    <t>Billing Address</t>
  </si>
  <si>
    <t>Billing City</t>
  </si>
  <si>
    <t>Billing State</t>
  </si>
  <si>
    <t>Billing Zip</t>
  </si>
  <si>
    <t>Site City</t>
  </si>
  <si>
    <t>Site State</t>
  </si>
  <si>
    <t>Site Zip</t>
  </si>
  <si>
    <t>Contract#</t>
  </si>
  <si>
    <t>Cleanup Customers</t>
  </si>
  <si>
    <t>Note:  Cleanup Reporting Data does not include any reuse tonnage data as that is handled by MDR.</t>
  </si>
  <si>
    <t>Contaminated Loads, partial material processed.  Unable to track portion sent to Compost (Area A).</t>
  </si>
  <si>
    <t>Residential Garbage Containers on Site by Size</t>
  </si>
  <si>
    <t>Residential (ties to Billed)</t>
  </si>
  <si>
    <t>Tab 41</t>
  </si>
  <si>
    <t>Tab 42</t>
  </si>
  <si>
    <t>Total Extra Greenwaste</t>
  </si>
  <si>
    <t>Electronic Signature</t>
  </si>
  <si>
    <t>I have performed a reasonable inquiry and attest that this report and all the tabs contained within this file submitted is true and correct to the best of my knowledge.</t>
  </si>
  <si>
    <t>Accounts</t>
  </si>
  <si>
    <t>Total Participation</t>
  </si>
  <si>
    <t>Republic</t>
  </si>
  <si>
    <t>3rd Party / Backhauling / Sharing</t>
  </si>
  <si>
    <t>TOTAL - Commercial</t>
  </si>
  <si>
    <t>TOTAL - Multi-Family</t>
  </si>
  <si>
    <t>TOTAL - All</t>
  </si>
  <si>
    <t>Businesses</t>
  </si>
  <si>
    <t>Participation Rates (Recyclist)</t>
  </si>
  <si>
    <t>Commercial - Closed-Non Payment</t>
  </si>
  <si>
    <t>Residential- Closed-Non Payment</t>
  </si>
  <si>
    <t>Residential Base Service</t>
  </si>
  <si>
    <t>Quarterly Average # of Containers by Size &amp; Customer Type</t>
  </si>
  <si>
    <t xml:space="preserve">Note:  All Tons not sent to Food Waste Digester are sent to composting unless load is too contaminated and is noted above.  </t>
  </si>
  <si>
    <t>Residential (Single-Family)</t>
  </si>
  <si>
    <t>i. Service Inquiry</t>
  </si>
  <si>
    <t>c.  Commencement of Service</t>
  </si>
  <si>
    <t>e.  Changes to Subscriber Service Levels</t>
  </si>
  <si>
    <t>f.  Compliments</t>
  </si>
  <si>
    <t>a.  Repair/Replace Cart</t>
  </si>
  <si>
    <t>b.  On-Call Cleanup Request</t>
  </si>
  <si>
    <t>d.  Termination of Service</t>
  </si>
  <si>
    <t>g.  General Inquiry about Service</t>
  </si>
  <si>
    <t>b.  Missed Cleanup Collection</t>
  </si>
  <si>
    <t>e.  Second Call for Same Complaint</t>
  </si>
  <si>
    <t>f.  Excessive Noise</t>
  </si>
  <si>
    <t>g.  Discourteous Employee</t>
  </si>
  <si>
    <t>i.  Unauthorized Hours</t>
  </si>
  <si>
    <t>j.  Property Damage</t>
  </si>
  <si>
    <t>k.  Leakage from Vehicle</t>
  </si>
  <si>
    <t xml:space="preserve">h. Garbage Spill </t>
  </si>
  <si>
    <t>c. &amp; d. Billing Complaints/Disputes &amp; Rate Complaint</t>
  </si>
  <si>
    <t>ii. Complaint</t>
  </si>
  <si>
    <t>Multi-Family and Commercial</t>
  </si>
  <si>
    <t>e.  Excessive Noise</t>
  </si>
  <si>
    <t>f.  Discourteous Employee</t>
  </si>
  <si>
    <t xml:space="preserve">g. Garbage Spill </t>
  </si>
  <si>
    <t>h.  Unauthorized Hours</t>
  </si>
  <si>
    <t>i.  Property Damage</t>
  </si>
  <si>
    <t>j.  Leakage from Vehicle</t>
  </si>
  <si>
    <t>a.  Repair/Replace Container &amp; b. Size Exchange</t>
  </si>
  <si>
    <t>b. &amp; c. Billing Complaints/Disputes &amp; Rate Complaint</t>
  </si>
  <si>
    <t>d.  Second Call for Same Complaint</t>
  </si>
  <si>
    <t xml:space="preserve">Increase Service </t>
  </si>
  <si>
    <t xml:space="preserve">  66589</t>
  </si>
  <si>
    <t xml:space="preserve"> 147560</t>
  </si>
  <si>
    <t>925-935-8211</t>
  </si>
  <si>
    <t xml:space="preserve"> 400911</t>
  </si>
  <si>
    <t>925-648-5800</t>
  </si>
  <si>
    <t>925-736-0775</t>
  </si>
  <si>
    <t>925-837-4238</t>
  </si>
  <si>
    <t xml:space="preserve"> 161054</t>
  </si>
  <si>
    <t xml:space="preserve"> 115098</t>
  </si>
  <si>
    <t>1094</t>
  </si>
  <si>
    <t>925-262-3289</t>
  </si>
  <si>
    <t xml:space="preserve"> 115171</t>
  </si>
  <si>
    <t>UNIVERSAL ENVIRON.MARSHALL#532</t>
  </si>
  <si>
    <t xml:space="preserve">  95752</t>
  </si>
  <si>
    <t>925-277-1007</t>
  </si>
  <si>
    <t xml:space="preserve">  45656</t>
  </si>
  <si>
    <t xml:space="preserve"> 161399</t>
  </si>
  <si>
    <t xml:space="preserve">  32541</t>
  </si>
  <si>
    <t>925-934-2711</t>
  </si>
  <si>
    <t xml:space="preserve">  96586</t>
  </si>
  <si>
    <t xml:space="preserve"> 389163</t>
  </si>
  <si>
    <t>SAVEMART #708</t>
  </si>
  <si>
    <t>209-574-6244</t>
  </si>
  <si>
    <t xml:space="preserve"> 108314</t>
  </si>
  <si>
    <t>TOWN OF DANVILLE-IND/ DONATION</t>
  </si>
  <si>
    <t xml:space="preserve">  94771</t>
  </si>
  <si>
    <t>DIABLO COUNTRY CLUB/MAINT YD</t>
  </si>
  <si>
    <t xml:space="preserve">  67199</t>
  </si>
  <si>
    <t xml:space="preserve"> 161066</t>
  </si>
  <si>
    <t>LAFAYETTE POLICE DEPARTMENT</t>
  </si>
  <si>
    <t>3471</t>
  </si>
  <si>
    <t>925-385-2285</t>
  </si>
  <si>
    <t>623-869-4572</t>
  </si>
  <si>
    <t xml:space="preserve">  74850</t>
  </si>
  <si>
    <t xml:space="preserve">  72961</t>
  </si>
  <si>
    <t>EBMUD-LAFAYETTE RESERVIOR</t>
  </si>
  <si>
    <t>925-284-9670</t>
  </si>
  <si>
    <t xml:space="preserve"> 155086</t>
  </si>
  <si>
    <t>BLODGETTS FLOOR COVERING</t>
  </si>
  <si>
    <t>94549-4053</t>
  </si>
  <si>
    <t xml:space="preserve">  96453</t>
  </si>
  <si>
    <t>ACALANES HIGH SCHOOL-20YD</t>
  </si>
  <si>
    <t>925-927-3549</t>
  </si>
  <si>
    <t xml:space="preserve">  86504</t>
  </si>
  <si>
    <t>GIRL SCOUTS COUNCIL OF S.F.</t>
  </si>
  <si>
    <t>4021</t>
  </si>
  <si>
    <t xml:space="preserve">  45127</t>
  </si>
  <si>
    <t xml:space="preserve"> 112739</t>
  </si>
  <si>
    <t>TJ MAX #686 - COMPACTOR</t>
  </si>
  <si>
    <t xml:space="preserve">  96809</t>
  </si>
  <si>
    <t>TREE SCULPTURE GROUP</t>
  </si>
  <si>
    <t>510-562-4000</t>
  </si>
  <si>
    <t>CAMPOLINDO H S-LIBRARY 20YD</t>
  </si>
  <si>
    <t>CAMPOLINDO-MAINT YARD 20YD</t>
  </si>
  <si>
    <t>925-376-9491</t>
  </si>
  <si>
    <t xml:space="preserve"> 115717</t>
  </si>
  <si>
    <t xml:space="preserve"> 115047</t>
  </si>
  <si>
    <t xml:space="preserve"> 334508</t>
  </si>
  <si>
    <t xml:space="preserve">   7113</t>
  </si>
  <si>
    <t>ST MARYS COLLEGE-COMP ASSUMP30</t>
  </si>
  <si>
    <t xml:space="preserve"> 116122</t>
  </si>
  <si>
    <t>ST MARYS COLLEGE- RECY</t>
  </si>
  <si>
    <t>925-631-8287</t>
  </si>
  <si>
    <t xml:space="preserve"> 148006</t>
  </si>
  <si>
    <t>ST MARY'S COLLEGE - GREEN WAST</t>
  </si>
  <si>
    <t>ST MARYS COLLEGE C&amp;D</t>
  </si>
  <si>
    <t>MIRAMONTE HIGH SCH-20YD</t>
  </si>
  <si>
    <t>94563-3719</t>
  </si>
  <si>
    <t xml:space="preserve"> 186270</t>
  </si>
  <si>
    <t>EAST BAY MUD-WATER SHED 20YD</t>
  </si>
  <si>
    <t>510-287-0459</t>
  </si>
  <si>
    <t xml:space="preserve"> 157630</t>
  </si>
  <si>
    <t xml:space="preserve"> 101436</t>
  </si>
  <si>
    <t xml:space="preserve"> 161068</t>
  </si>
  <si>
    <t>VIP GOLF CART SERVICE</t>
  </si>
  <si>
    <t>925-478-6525</t>
  </si>
  <si>
    <t xml:space="preserve"> 136567</t>
  </si>
  <si>
    <t xml:space="preserve">  67728</t>
  </si>
  <si>
    <t>NORTHGATE HIGH SCHOOL/COMPACTO</t>
  </si>
  <si>
    <t>925-825-7440</t>
  </si>
  <si>
    <t xml:space="preserve">  94326</t>
  </si>
  <si>
    <t xml:space="preserve">   7859</t>
  </si>
  <si>
    <t>EAST BAY MUD ELECTRICAL</t>
  </si>
  <si>
    <t xml:space="preserve">  67264</t>
  </si>
  <si>
    <t>CITY OF WALNUT CREEK-CORP YD</t>
  </si>
  <si>
    <t>925-943-5854</t>
  </si>
  <si>
    <t xml:space="preserve"> 132617</t>
  </si>
  <si>
    <t>PLAZA ESCUELA 30Y RC COMPACTOR</t>
  </si>
  <si>
    <t xml:space="preserve"> 136695</t>
  </si>
  <si>
    <t>#220</t>
  </si>
  <si>
    <t xml:space="preserve"> 158341</t>
  </si>
  <si>
    <t>TOYOTA OF WALNUT CREEK</t>
  </si>
  <si>
    <t>2087</t>
  </si>
  <si>
    <t>94596-3548</t>
  </si>
  <si>
    <t xml:space="preserve"> 115175</t>
  </si>
  <si>
    <t xml:space="preserve">   6915</t>
  </si>
  <si>
    <t>WC- SWEEPER BOX</t>
  </si>
  <si>
    <t>94596-8039</t>
  </si>
  <si>
    <t>925-943-5822</t>
  </si>
  <si>
    <t xml:space="preserve"> 115156</t>
  </si>
  <si>
    <t>925-603-1383</t>
  </si>
  <si>
    <t xml:space="preserve"> 151205</t>
  </si>
  <si>
    <t>8000245</t>
  </si>
  <si>
    <t xml:space="preserve"> 115029</t>
  </si>
  <si>
    <t>ROSSMOOR RECYCLE CTR/C&amp;D STA 2</t>
  </si>
  <si>
    <t>ROSSMOOR RECYCLE CTR C&amp;D STA 3</t>
  </si>
  <si>
    <t>ROSSMOOR - 2- 8YRD IR</t>
  </si>
  <si>
    <t xml:space="preserve"> 115032</t>
  </si>
  <si>
    <t xml:space="preserve"> 115034</t>
  </si>
  <si>
    <t xml:space="preserve"> 155561</t>
  </si>
  <si>
    <t>925-937-7450</t>
  </si>
  <si>
    <t>S BROADWAY 1-T</t>
  </si>
  <si>
    <t xml:space="preserve">  44571</t>
  </si>
  <si>
    <t>KAISER ENVIRONMENTAL SCVS 30YD</t>
  </si>
  <si>
    <t>925-295-7279</t>
  </si>
  <si>
    <t xml:space="preserve">  75168</t>
  </si>
  <si>
    <t>WATERFORD AT ROSSMOOR</t>
  </si>
  <si>
    <t>925-977-7713</t>
  </si>
  <si>
    <t xml:space="preserve">  94821</t>
  </si>
  <si>
    <t>EMBASSY SUITES COMPACTOR 20YD</t>
  </si>
  <si>
    <t>EMBASSY SUITES20YD RECYCLE</t>
  </si>
  <si>
    <t>8000279</t>
  </si>
  <si>
    <t xml:space="preserve"> 137138</t>
  </si>
  <si>
    <t>JOHN MUIR MEDICAL -20YRD GW</t>
  </si>
  <si>
    <t xml:space="preserve"> 161536</t>
  </si>
  <si>
    <t>GSPAR INVESTMENTS LLC</t>
  </si>
  <si>
    <t>925-884-3757</t>
  </si>
  <si>
    <t>ALEX BUSH-APTS - 5 UNITS</t>
  </si>
  <si>
    <t xml:space="preserve"> 161229</t>
  </si>
  <si>
    <t>1874</t>
  </si>
  <si>
    <t xml:space="preserve"> 143609</t>
  </si>
  <si>
    <t xml:space="preserve"> 121236</t>
  </si>
  <si>
    <t>KEYS HOMEOWNERS - GREEN WASTE</t>
  </si>
  <si>
    <t>94596-3663</t>
  </si>
  <si>
    <t>209-803-8038</t>
  </si>
  <si>
    <t>DANVILLE POST ACUTE REHAB</t>
  </si>
  <si>
    <t>REVEL KITCHEN AND BAR</t>
  </si>
  <si>
    <t xml:space="preserve"> 161921</t>
  </si>
  <si>
    <t>925-837-7912</t>
  </si>
  <si>
    <t xml:space="preserve"> 161624</t>
  </si>
  <si>
    <t>94556-1913</t>
  </si>
  <si>
    <t>650-861-1232</t>
  </si>
  <si>
    <t>KLEMMEDSON M. B. PARTNERSHIP</t>
  </si>
  <si>
    <t>1-11</t>
  </si>
  <si>
    <t>94588-9728</t>
  </si>
  <si>
    <t>925-437-1051</t>
  </si>
  <si>
    <t>925-279-3333</t>
  </si>
  <si>
    <t xml:space="preserve">  85123</t>
  </si>
  <si>
    <t xml:space="preserve">  79103</t>
  </si>
  <si>
    <t>RUDGEAR MEADOWS POOL</t>
  </si>
  <si>
    <t>STEWART AVE</t>
  </si>
  <si>
    <t>94596-6300</t>
  </si>
  <si>
    <t>THE ORCHARDS@PATRA INDIAN GRLL</t>
  </si>
  <si>
    <t xml:space="preserve"> 162144</t>
  </si>
  <si>
    <t>MATTRESS FIRM #502112</t>
  </si>
  <si>
    <t>925-393-5135</t>
  </si>
  <si>
    <t>PINTADO POINT (10 UNITS)</t>
  </si>
  <si>
    <t>DANVILLE TOWNHOMES HOA-45UNITS</t>
  </si>
  <si>
    <t>DANVILLE OAKS HOA (63 UNITS)</t>
  </si>
  <si>
    <t>DANVILLE COURT APTS(46 UNITS)</t>
  </si>
  <si>
    <t>DANVILLE CREEKSIDE APTS/32UNTS</t>
  </si>
  <si>
    <t>DANVILLE PATIO APTS/14 UNITS</t>
  </si>
  <si>
    <t>GARCIA APTS (12 UNITS)</t>
  </si>
  <si>
    <t>KOREGELOS APTS (16 UNITS)</t>
  </si>
  <si>
    <t>DANVILLE ESTATES HOA (7 UNITS)</t>
  </si>
  <si>
    <t>RPM DIRECT (7 UNITS)</t>
  </si>
  <si>
    <t>MC ADAMS APTS (7 UNITS)</t>
  </si>
  <si>
    <t>HAROLD REQUA APTS (10 UNITS)</t>
  </si>
  <si>
    <t>1964 3RD AVENUE (6 UNITS)</t>
  </si>
  <si>
    <t>925-798-2760</t>
  </si>
  <si>
    <t>TERRI COSTELLO (10 UNITS)</t>
  </si>
  <si>
    <t>CASA MARIA APTS (13 UNITS)</t>
  </si>
  <si>
    <t>925-785-5556</t>
  </si>
  <si>
    <t>LASSEN RESID.PROP LLC/6 UNITS</t>
  </si>
  <si>
    <t xml:space="preserve"> 162611</t>
  </si>
  <si>
    <t>MARK DUNN APTS (10 UNITS)</t>
  </si>
  <si>
    <t xml:space="preserve">  82222</t>
  </si>
  <si>
    <t>CHRISTOPHER NG APTS 6-UNITS</t>
  </si>
  <si>
    <t>94596-5224</t>
  </si>
  <si>
    <t xml:space="preserve">  82206</t>
  </si>
  <si>
    <t>HILLVIEW APARTMENTS 22-UNITS</t>
  </si>
  <si>
    <t>94596-5324</t>
  </si>
  <si>
    <t>925-937-4425</t>
  </si>
  <si>
    <t xml:space="preserve">  91066</t>
  </si>
  <si>
    <t>ELWOOD KRONICK APTS 4-UNITS</t>
  </si>
  <si>
    <t>94596-4952</t>
  </si>
  <si>
    <t xml:space="preserve">  91108</t>
  </si>
  <si>
    <t>LUM, TRUDY &amp; TED APTS 4-UNITS</t>
  </si>
  <si>
    <t>42</t>
  </si>
  <si>
    <t>94596-4949</t>
  </si>
  <si>
    <t>925-943-6266</t>
  </si>
  <si>
    <t xml:space="preserve">  91199</t>
  </si>
  <si>
    <t>57</t>
  </si>
  <si>
    <t>94596-4999</t>
  </si>
  <si>
    <t xml:space="preserve">  90803</t>
  </si>
  <si>
    <t>MARLOW ARMS APTS - 10 UNITS</t>
  </si>
  <si>
    <t>94549-4365</t>
  </si>
  <si>
    <t xml:space="preserve">  82537</t>
  </si>
  <si>
    <t>YGNACIO TERRACE HOA 56-UNITS</t>
  </si>
  <si>
    <t>94598-2161</t>
  </si>
  <si>
    <t xml:space="preserve">  82545</t>
  </si>
  <si>
    <t>YGNACIO TERRACE HOA 28-UNITS</t>
  </si>
  <si>
    <t>94598-2162</t>
  </si>
  <si>
    <t xml:space="preserve">  90381</t>
  </si>
  <si>
    <t>94596-4771</t>
  </si>
  <si>
    <t xml:space="preserve">  90514</t>
  </si>
  <si>
    <t>CHIH GER CHANG 4 UNITS</t>
  </si>
  <si>
    <t>94596-4785</t>
  </si>
  <si>
    <t>510-524-6360</t>
  </si>
  <si>
    <t xml:space="preserve">  90621</t>
  </si>
  <si>
    <t>NANCY HOWE 4-UNITS</t>
  </si>
  <si>
    <t>153</t>
  </si>
  <si>
    <t>94596-4786</t>
  </si>
  <si>
    <t xml:space="preserve">  85451</t>
  </si>
  <si>
    <t>JOHN WAYLAND - 6 UNITS</t>
  </si>
  <si>
    <t>157</t>
  </si>
  <si>
    <t>94596-4736</t>
  </si>
  <si>
    <t xml:space="preserve">  90597</t>
  </si>
  <si>
    <t>94596-8616</t>
  </si>
  <si>
    <t>925-937-6471</t>
  </si>
  <si>
    <t xml:space="preserve">  90738</t>
  </si>
  <si>
    <t>DIQUATTRO APTS 4-UNITS</t>
  </si>
  <si>
    <t>94596-4932</t>
  </si>
  <si>
    <t>925-693-0573</t>
  </si>
  <si>
    <t xml:space="preserve">  89474</t>
  </si>
  <si>
    <t>187</t>
  </si>
  <si>
    <t>94595-1150</t>
  </si>
  <si>
    <t xml:space="preserve">  90811</t>
  </si>
  <si>
    <t>PARGETT APT MR R 4-UNITS</t>
  </si>
  <si>
    <t>94596-8641</t>
  </si>
  <si>
    <t>925-935-6719</t>
  </si>
  <si>
    <t xml:space="preserve">  79533</t>
  </si>
  <si>
    <t>CASA LINDA HOA (17 UNITS)</t>
  </si>
  <si>
    <t>94526-3840</t>
  </si>
  <si>
    <t xml:space="preserve">  82529</t>
  </si>
  <si>
    <t>207</t>
  </si>
  <si>
    <t>94597-3115</t>
  </si>
  <si>
    <t>925-828-7150</t>
  </si>
  <si>
    <t xml:space="preserve">  90837</t>
  </si>
  <si>
    <t>BANISTER APTS(6 UNITS)</t>
  </si>
  <si>
    <t>215</t>
  </si>
  <si>
    <t>94549-7692</t>
  </si>
  <si>
    <t xml:space="preserve">  89276</t>
  </si>
  <si>
    <t>WALNUT SQUARE HOMEOWNERS-*30*</t>
  </si>
  <si>
    <t>225</t>
  </si>
  <si>
    <t>94597-2177</t>
  </si>
  <si>
    <t xml:space="preserve">  90852</t>
  </si>
  <si>
    <t>OAK TREE APTS - 16 UNITS</t>
  </si>
  <si>
    <t>231</t>
  </si>
  <si>
    <t>94549-4391</t>
  </si>
  <si>
    <t>241</t>
  </si>
  <si>
    <t>94549-4367</t>
  </si>
  <si>
    <t xml:space="preserve">  83477</t>
  </si>
  <si>
    <t>CLUB VILLA-WC 340-UNITS</t>
  </si>
  <si>
    <t xml:space="preserve">  88120</t>
  </si>
  <si>
    <t>DIABLO OAKS APT (136 UNITS)</t>
  </si>
  <si>
    <t>255</t>
  </si>
  <si>
    <t>COGGINS DR</t>
  </si>
  <si>
    <t>PLEASANT HILL</t>
  </si>
  <si>
    <t>94523-4465</t>
  </si>
  <si>
    <t>925-934-5641</t>
  </si>
  <si>
    <t xml:space="preserve">  88146</t>
  </si>
  <si>
    <t xml:space="preserve">  81471</t>
  </si>
  <si>
    <t>KEYS HOMEOWNERS ASSN-792 UNITS</t>
  </si>
  <si>
    <t>312</t>
  </si>
  <si>
    <t>94596-3632</t>
  </si>
  <si>
    <t>94597-3292</t>
  </si>
  <si>
    <t xml:space="preserve">  89540</t>
  </si>
  <si>
    <t>94595-1463</t>
  </si>
  <si>
    <t xml:space="preserve">  91181</t>
  </si>
  <si>
    <t>ROSEDALE APTS -21 UNITS</t>
  </si>
  <si>
    <t>858</t>
  </si>
  <si>
    <t>94549-5036</t>
  </si>
  <si>
    <t xml:space="preserve">  86918</t>
  </si>
  <si>
    <t>WENTWORTH APTS - 12 UNITS</t>
  </si>
  <si>
    <t>908</t>
  </si>
  <si>
    <t>94549-3502</t>
  </si>
  <si>
    <t xml:space="preserve">  90589</t>
  </si>
  <si>
    <t>CLIENT APTS (8 UNITS)</t>
  </si>
  <si>
    <t>909</t>
  </si>
  <si>
    <t>94549-4362</t>
  </si>
  <si>
    <t xml:space="preserve">  90704</t>
  </si>
  <si>
    <t>TOWNHOUSE LAFAYETTE-10 UNITS</t>
  </si>
  <si>
    <t>917</t>
  </si>
  <si>
    <t>94549-7690</t>
  </si>
  <si>
    <t xml:space="preserve">  90449</t>
  </si>
  <si>
    <t xml:space="preserve">  90415</t>
  </si>
  <si>
    <t>ADAMS GLENN APTS - 5 UNITS</t>
  </si>
  <si>
    <t>94549-4384</t>
  </si>
  <si>
    <t xml:space="preserve">  90498</t>
  </si>
  <si>
    <t>ADAMS GLENN APTS-10 UNITS</t>
  </si>
  <si>
    <t>94549-4254</t>
  </si>
  <si>
    <t xml:space="preserve">  90761</t>
  </si>
  <si>
    <t>GEROLD APTS MR - 12 UNITS</t>
  </si>
  <si>
    <t>933</t>
  </si>
  <si>
    <t>94549-4363</t>
  </si>
  <si>
    <t xml:space="preserve">  90530</t>
  </si>
  <si>
    <t>HAAVIK (APTS)-4 UNITS /DOUGLAS</t>
  </si>
  <si>
    <t>94549-4258</t>
  </si>
  <si>
    <t xml:space="preserve">  90555</t>
  </si>
  <si>
    <t>REDWOOD PATIO APTS-22 UNITS</t>
  </si>
  <si>
    <t>94549-4256</t>
  </si>
  <si>
    <t xml:space="preserve">  91058</t>
  </si>
  <si>
    <t>MOUNTAIN VIEW LLC - 28 UNITS</t>
  </si>
  <si>
    <t>94549-3743</t>
  </si>
  <si>
    <t xml:space="preserve">  88013</t>
  </si>
  <si>
    <t>951</t>
  </si>
  <si>
    <t xml:space="preserve">  91124</t>
  </si>
  <si>
    <t>WILLIAM BERRIEN (APTS) 4 UNITS</t>
  </si>
  <si>
    <t>94549-3425</t>
  </si>
  <si>
    <t>925-451-1149</t>
  </si>
  <si>
    <t xml:space="preserve">  91140</t>
  </si>
  <si>
    <t>HOSKINS APTS ALLAN - 4 UNITS</t>
  </si>
  <si>
    <t>925-283-0168</t>
  </si>
  <si>
    <t xml:space="preserve">  91165</t>
  </si>
  <si>
    <t>HANK JUAREZ  4 UNITS</t>
  </si>
  <si>
    <t>997</t>
  </si>
  <si>
    <t>510-417-9221</t>
  </si>
  <si>
    <t xml:space="preserve">  90431</t>
  </si>
  <si>
    <t>94549-4528</t>
  </si>
  <si>
    <t xml:space="preserve">  87900</t>
  </si>
  <si>
    <t>THOMPSON APTS - 4 UNITS</t>
  </si>
  <si>
    <t>94549-8397</t>
  </si>
  <si>
    <t xml:space="preserve">  90308</t>
  </si>
  <si>
    <t>94597-3806</t>
  </si>
  <si>
    <t xml:space="preserve">  89482</t>
  </si>
  <si>
    <t>SUN - 5 UNIT APTS</t>
  </si>
  <si>
    <t>94595-1138</t>
  </si>
  <si>
    <t xml:space="preserve">  83188</t>
  </si>
  <si>
    <t>CASTLEWOOD APTS-WC-158 UNITS</t>
  </si>
  <si>
    <t>94596-4766</t>
  </si>
  <si>
    <t xml:space="preserve">  81656</t>
  </si>
  <si>
    <t>94595-1160</t>
  </si>
  <si>
    <t xml:space="preserve">  84061</t>
  </si>
  <si>
    <t>NEWELL VISTA APTS (79 UNITS)</t>
  </si>
  <si>
    <t>94596-5222</t>
  </si>
  <si>
    <t xml:space="preserve">  89029</t>
  </si>
  <si>
    <t>DEL HOMBRE HOA 39 UNITS</t>
  </si>
  <si>
    <t>1214</t>
  </si>
  <si>
    <t>HONEY TRL</t>
  </si>
  <si>
    <t>94597-2147</t>
  </si>
  <si>
    <t xml:space="preserve">  81349</t>
  </si>
  <si>
    <t>CARMEL APARTMENTS-4 UNITS</t>
  </si>
  <si>
    <t>94596-4619</t>
  </si>
  <si>
    <t>925-689-1879</t>
  </si>
  <si>
    <t xml:space="preserve">  81372</t>
  </si>
  <si>
    <t>CARMEL COURT APTS 3-UNITS</t>
  </si>
  <si>
    <t xml:space="preserve">  88047</t>
  </si>
  <si>
    <t>ROSE GARDEN APTS - 16 UNITS</t>
  </si>
  <si>
    <t>94595-1123</t>
  </si>
  <si>
    <t xml:space="preserve">  82248</t>
  </si>
  <si>
    <t>WALNUT PARK HOMEOWNER-210UNITS</t>
  </si>
  <si>
    <t>1241</t>
  </si>
  <si>
    <t>94598-2834</t>
  </si>
  <si>
    <t xml:space="preserve">  82255</t>
  </si>
  <si>
    <t>OAK TERRACE HOMEOWNERS-8 UNITS</t>
  </si>
  <si>
    <t>1261</t>
  </si>
  <si>
    <t>94598-2812</t>
  </si>
  <si>
    <t>925-997-5393</t>
  </si>
  <si>
    <t xml:space="preserve">  81554</t>
  </si>
  <si>
    <t>DIABLO VILLA'S 68-UNITS</t>
  </si>
  <si>
    <t>94596-5739</t>
  </si>
  <si>
    <t>925-934-6216</t>
  </si>
  <si>
    <t xml:space="preserve">  83550</t>
  </si>
  <si>
    <t>SAN MARCO APARTMENTS-84 UNITS</t>
  </si>
  <si>
    <t>94598-2845</t>
  </si>
  <si>
    <t xml:space="preserve">  88070</t>
  </si>
  <si>
    <t>ATRIUM VILLAS OF WC - 50 UNITS</t>
  </si>
  <si>
    <t>94595-1250</t>
  </si>
  <si>
    <t xml:space="preserve">  88096</t>
  </si>
  <si>
    <t>1308</t>
  </si>
  <si>
    <t>94595-1200</t>
  </si>
  <si>
    <t xml:space="preserve">  81570</t>
  </si>
  <si>
    <t>B &amp; J PROPERTIES 8-UNITS</t>
  </si>
  <si>
    <t>94596-5786</t>
  </si>
  <si>
    <t xml:space="preserve">  89052</t>
  </si>
  <si>
    <t>HONEY TRAIL CONDOS *30*</t>
  </si>
  <si>
    <t>94597-2149</t>
  </si>
  <si>
    <t xml:space="preserve">  89110</t>
  </si>
  <si>
    <t>FOX CREEK RES. ASSOC-59 UNITS</t>
  </si>
  <si>
    <t>94597-2089</t>
  </si>
  <si>
    <t xml:space="preserve">  81638</t>
  </si>
  <si>
    <t>FOUR SEASONS APTS 176-UNITS</t>
  </si>
  <si>
    <t>94596-5617</t>
  </si>
  <si>
    <t>925-947-0844</t>
  </si>
  <si>
    <t xml:space="preserve">  83873</t>
  </si>
  <si>
    <t>NORMAN H JUNG (APTS) 6-UNITS</t>
  </si>
  <si>
    <t>94596-4812</t>
  </si>
  <si>
    <t xml:space="preserve">  81653</t>
  </si>
  <si>
    <t>CREEKSIDE MANOR 8-UNITS</t>
  </si>
  <si>
    <t>1364</t>
  </si>
  <si>
    <t>94596-5745</t>
  </si>
  <si>
    <t xml:space="preserve">  83899</t>
  </si>
  <si>
    <t>ROYAL APTS 38-UNITS</t>
  </si>
  <si>
    <t>94596-4858</t>
  </si>
  <si>
    <t>YELLOWSTONE APTS 18-UNITS</t>
  </si>
  <si>
    <t>1366</t>
  </si>
  <si>
    <t>94596-4343</t>
  </si>
  <si>
    <t>HALDEN APTS - 6 UNITS</t>
  </si>
  <si>
    <t xml:space="preserve">  84160</t>
  </si>
  <si>
    <t>1384</t>
  </si>
  <si>
    <t>94596-4342</t>
  </si>
  <si>
    <t xml:space="preserve">  81687</t>
  </si>
  <si>
    <t>CREEKSIDE TERRACE APTS 79-UNIT</t>
  </si>
  <si>
    <t>94596-5761</t>
  </si>
  <si>
    <t>925-939-1850</t>
  </si>
  <si>
    <t xml:space="preserve">  81695</t>
  </si>
  <si>
    <t>1400 CREEKSIDE (APTS)48-UNITS</t>
  </si>
  <si>
    <t>94596-5548</t>
  </si>
  <si>
    <t xml:space="preserve">  81711</t>
  </si>
  <si>
    <t>PINE BROOK HOMEOWNERS 34-UNITS</t>
  </si>
  <si>
    <t>94596-5651</t>
  </si>
  <si>
    <t xml:space="preserve">  81729</t>
  </si>
  <si>
    <t>STAN ZAK-CREEKSIDE 42-UNIT</t>
  </si>
  <si>
    <t>94596-5556</t>
  </si>
  <si>
    <t xml:space="preserve">  83469</t>
  </si>
  <si>
    <t>DIABLO HILLS, HOA 184-UNITS</t>
  </si>
  <si>
    <t>94598-2001</t>
  </si>
  <si>
    <t xml:space="preserve">  81950</t>
  </si>
  <si>
    <t>CREEKSIDE NORTH ASSOC 46-UNITS</t>
  </si>
  <si>
    <t>94596-5559</t>
  </si>
  <si>
    <t xml:space="preserve">  80520</t>
  </si>
  <si>
    <t>DIABLO PINES TWO LP-3 UNITS</t>
  </si>
  <si>
    <t>1471</t>
  </si>
  <si>
    <t>94597-2348</t>
  </si>
  <si>
    <t xml:space="preserve">  81968</t>
  </si>
  <si>
    <t>QUAIL HILL APTS 108-UNITS</t>
  </si>
  <si>
    <t>94596-5562</t>
  </si>
  <si>
    <t>925-935-2595</t>
  </si>
  <si>
    <t>QUAIL HILL APTS-108 UNITS</t>
  </si>
  <si>
    <t xml:space="preserve">  84343</t>
  </si>
  <si>
    <t>CRAMER GIACOMI ASSOC-5 UNITS</t>
  </si>
  <si>
    <t>94597-2350</t>
  </si>
  <si>
    <t xml:space="preserve">  84384</t>
  </si>
  <si>
    <t>CASA MONTEGO 79-UNITS</t>
  </si>
  <si>
    <t>94598-2937</t>
  </si>
  <si>
    <t xml:space="preserve">  89557</t>
  </si>
  <si>
    <t xml:space="preserve">  84244</t>
  </si>
  <si>
    <t>MANUEL &amp; JOANN JIMENEZ 4-UNITS</t>
  </si>
  <si>
    <t>94596-4339</t>
  </si>
  <si>
    <t xml:space="preserve">  90886</t>
  </si>
  <si>
    <t>TWIN OAK PLACE - 26 UNITS</t>
  </si>
  <si>
    <t>94597-1942</t>
  </si>
  <si>
    <t xml:space="preserve">  90936</t>
  </si>
  <si>
    <t>COUNTRYWOOD LANE APTS-48 UNITS</t>
  </si>
  <si>
    <t>94597-1928</t>
  </si>
  <si>
    <t xml:space="preserve">  90951</t>
  </si>
  <si>
    <t>WALNUT CREEK APTS 56-UNITS</t>
  </si>
  <si>
    <t>94597-1973</t>
  </si>
  <si>
    <t xml:space="preserve">  83634</t>
  </si>
  <si>
    <t>LOWITZ 4-UNITS</t>
  </si>
  <si>
    <t>1596</t>
  </si>
  <si>
    <t>94597-3149</t>
  </si>
  <si>
    <t xml:space="preserve">  83667</t>
  </si>
  <si>
    <t>BAIRD APTS 5-UNITS</t>
  </si>
  <si>
    <t>1598</t>
  </si>
  <si>
    <t>94597-3150</t>
  </si>
  <si>
    <t xml:space="preserve">  81380</t>
  </si>
  <si>
    <t>CARMEL GLEN HOMEOWNERS 25-UNIT</t>
  </si>
  <si>
    <t>94596-7213</t>
  </si>
  <si>
    <t xml:space="preserve">  90217</t>
  </si>
  <si>
    <t>LARKWOOD HOMEOWNERS 24-UNITS</t>
  </si>
  <si>
    <t>94597-3144</t>
  </si>
  <si>
    <t xml:space="preserve">  90241</t>
  </si>
  <si>
    <t>SAN MIGUEL HOA 45-UNITS</t>
  </si>
  <si>
    <t>94596-4864</t>
  </si>
  <si>
    <t xml:space="preserve">  90977</t>
  </si>
  <si>
    <t>SUNNYVALE WEST</t>
  </si>
  <si>
    <t>94597-1932</t>
  </si>
  <si>
    <t xml:space="preserve">  81406</t>
  </si>
  <si>
    <t>CARMEL OAKS - 8 UNITS</t>
  </si>
  <si>
    <t>94596-7224</t>
  </si>
  <si>
    <t>94596-3530</t>
  </si>
  <si>
    <t xml:space="preserve">  90456</t>
  </si>
  <si>
    <t>HERITAGE POINTE APTS-WC *140*</t>
  </si>
  <si>
    <t>94596-4361</t>
  </si>
  <si>
    <t>925-943-7427</t>
  </si>
  <si>
    <t xml:space="preserve">  82560</t>
  </si>
  <si>
    <t>94596-4045</t>
  </si>
  <si>
    <t xml:space="preserve">  81505</t>
  </si>
  <si>
    <t>HANK KAHN APTS 3-UNITS</t>
  </si>
  <si>
    <t>1745</t>
  </si>
  <si>
    <t>94596-4031</t>
  </si>
  <si>
    <t>510-841-2334</t>
  </si>
  <si>
    <t>HERITAGE POINTE APTS-WC</t>
  </si>
  <si>
    <t>94596-4356</t>
  </si>
  <si>
    <t>510-943-7427</t>
  </si>
  <si>
    <t xml:space="preserve">  81455</t>
  </si>
  <si>
    <t>CARMEL OAKS CONDOS-WC-17 UNITS</t>
  </si>
  <si>
    <t>1761</t>
  </si>
  <si>
    <t>94596-4275</t>
  </si>
  <si>
    <t>1765</t>
  </si>
  <si>
    <t>94596-4363</t>
  </si>
  <si>
    <t xml:space="preserve">  81463</t>
  </si>
  <si>
    <t>CARMEL PINES APTS 50-UNITS</t>
  </si>
  <si>
    <t>1770</t>
  </si>
  <si>
    <t>94596-4271</t>
  </si>
  <si>
    <t>925-938-2375</t>
  </si>
  <si>
    <t xml:space="preserve">  85452</t>
  </si>
  <si>
    <t>94596-4819</t>
  </si>
  <si>
    <t xml:space="preserve">  81257</t>
  </si>
  <si>
    <t>LING, LING &amp; SHEN (APTS)5-UNIT</t>
  </si>
  <si>
    <t>94597-2259</t>
  </si>
  <si>
    <t>1785</t>
  </si>
  <si>
    <t>94596-4324</t>
  </si>
  <si>
    <t xml:space="preserve">  90027</t>
  </si>
  <si>
    <t>SUNSET PARK HOME OWNERS*237*</t>
  </si>
  <si>
    <t>94598-1407</t>
  </si>
  <si>
    <t>1842</t>
  </si>
  <si>
    <t>94597-2263</t>
  </si>
  <si>
    <t xml:space="preserve">  80522</t>
  </si>
  <si>
    <t>DIABLO PINES TWO LP- 16 UNITS</t>
  </si>
  <si>
    <t>1854</t>
  </si>
  <si>
    <t>94597-2201</t>
  </si>
  <si>
    <t>1869</t>
  </si>
  <si>
    <t>94596-4038</t>
  </si>
  <si>
    <t xml:space="preserve">  81323</t>
  </si>
  <si>
    <t>BATEMAN 4-UNITS</t>
  </si>
  <si>
    <t>94597-2251</t>
  </si>
  <si>
    <t xml:space="preserve">  81984</t>
  </si>
  <si>
    <t>R G HILL(CELL APTS) 7-UNITS</t>
  </si>
  <si>
    <t>1936</t>
  </si>
  <si>
    <t>94598-3240</t>
  </si>
  <si>
    <t>510-939-2058</t>
  </si>
  <si>
    <t xml:space="preserve">  81331</t>
  </si>
  <si>
    <t>CAROLE RANSOME (APTS) 6 UNITS</t>
  </si>
  <si>
    <t>94597-2252</t>
  </si>
  <si>
    <t>925-899-3364</t>
  </si>
  <si>
    <t xml:space="preserve">  81992</t>
  </si>
  <si>
    <t>TSAI APTS 5-UNITS</t>
  </si>
  <si>
    <t>1941</t>
  </si>
  <si>
    <t>94598-3241</t>
  </si>
  <si>
    <t xml:space="preserve">  82008</t>
  </si>
  <si>
    <t>94598-3238</t>
  </si>
  <si>
    <t>415-775-0340</t>
  </si>
  <si>
    <t xml:space="preserve">  82016</t>
  </si>
  <si>
    <t>SAL LOMBARDO (APTS) 5-UNITS</t>
  </si>
  <si>
    <t>1948</t>
  </si>
  <si>
    <t>94598-3237</t>
  </si>
  <si>
    <t>925-938-1802</t>
  </si>
  <si>
    <t xml:space="preserve">  82032</t>
  </si>
  <si>
    <t>R G HILL (CE14) 5-UNITS</t>
  </si>
  <si>
    <t>94598-3236</t>
  </si>
  <si>
    <t xml:space="preserve">  82040</t>
  </si>
  <si>
    <t>R G HILL (CE08) 5-UNITS</t>
  </si>
  <si>
    <t>1959</t>
  </si>
  <si>
    <t>94598-3243</t>
  </si>
  <si>
    <t xml:space="preserve">  82057</t>
  </si>
  <si>
    <t>R.G. HILL (CE20) 5-UNITS</t>
  </si>
  <si>
    <t>94598-3235</t>
  </si>
  <si>
    <t xml:space="preserve">  82065</t>
  </si>
  <si>
    <t>R G HILL(CE07-APTS) 5-UNITS</t>
  </si>
  <si>
    <t>94598-3244</t>
  </si>
  <si>
    <t xml:space="preserve">  82073</t>
  </si>
  <si>
    <t>WILLIAM LEWIS (APTS) 8-UNITS</t>
  </si>
  <si>
    <t>94598-3246</t>
  </si>
  <si>
    <t>925-937-1294</t>
  </si>
  <si>
    <t xml:space="preserve">  82081</t>
  </si>
  <si>
    <t>R.G. HILL (CE19)WC 5-UNITS</t>
  </si>
  <si>
    <t>94598-3234</t>
  </si>
  <si>
    <t xml:space="preserve">  82099</t>
  </si>
  <si>
    <t>CARAVAN APARTMENTS #3 5-UNITS</t>
  </si>
  <si>
    <t>1974</t>
  </si>
  <si>
    <t>94598-3233</t>
  </si>
  <si>
    <t>510-939-8048</t>
  </si>
  <si>
    <t xml:space="preserve">  82115</t>
  </si>
  <si>
    <t>R.G. HILL (CE16) 5-UNITS</t>
  </si>
  <si>
    <t>1976</t>
  </si>
  <si>
    <t>94598-3232</t>
  </si>
  <si>
    <t xml:space="preserve">  82131</t>
  </si>
  <si>
    <t>R.G. HILL (CE18) 5-UNITS</t>
  </si>
  <si>
    <t>94598-3230</t>
  </si>
  <si>
    <t>CAMEL BACK EAST APTS-2 UNITS</t>
  </si>
  <si>
    <t xml:space="preserve">  81166</t>
  </si>
  <si>
    <t>R.G. HILL (C03) 20-UNITS</t>
  </si>
  <si>
    <t>94596-5962</t>
  </si>
  <si>
    <t xml:space="preserve">  81182</t>
  </si>
  <si>
    <t>CAMELBACK SOUTH 20-UNITS</t>
  </si>
  <si>
    <t>94596-5941</t>
  </si>
  <si>
    <t xml:space="preserve">  81208</t>
  </si>
  <si>
    <t>R.G. HILL (C12) 20-UNITS</t>
  </si>
  <si>
    <t>2066</t>
  </si>
  <si>
    <t>94596-5958</t>
  </si>
  <si>
    <t xml:space="preserve">  81216</t>
  </si>
  <si>
    <t>STELLA CHEN (APTS) 5-UNITS</t>
  </si>
  <si>
    <t>2069</t>
  </si>
  <si>
    <t>94596-5953</t>
  </si>
  <si>
    <t xml:space="preserve">  81224</t>
  </si>
  <si>
    <t>JOSEPH JANLOIS (APTS) 20-UNITS</t>
  </si>
  <si>
    <t>2077</t>
  </si>
  <si>
    <t>94596-5959</t>
  </si>
  <si>
    <t xml:space="preserve">  81232</t>
  </si>
  <si>
    <t>CAMELBACK - 40 APT 20-UNITS</t>
  </si>
  <si>
    <t>2080</t>
  </si>
  <si>
    <t>94596-5960</t>
  </si>
  <si>
    <t xml:space="preserve">  89128</t>
  </si>
  <si>
    <t>CASA LINDA APTS WC-30 UNITS</t>
  </si>
  <si>
    <t>94595-1156</t>
  </si>
  <si>
    <t xml:space="preserve">  89136</t>
  </si>
  <si>
    <t>LUCY LANE CONDOS-25 UNITS</t>
  </si>
  <si>
    <t>94595-1114</t>
  </si>
  <si>
    <t xml:space="preserve">  82313</t>
  </si>
  <si>
    <t>GRAHAM CRAWFORD (APTS) 6-UNITS</t>
  </si>
  <si>
    <t>2524</t>
  </si>
  <si>
    <t>94597-3159</t>
  </si>
  <si>
    <t xml:space="preserve">  85563</t>
  </si>
  <si>
    <t>2548</t>
  </si>
  <si>
    <t>94597-3164</t>
  </si>
  <si>
    <t>WALNUT PARK HOMEOWNERS CONDOS</t>
  </si>
  <si>
    <t>94596-4272</t>
  </si>
  <si>
    <t xml:space="preserve">  89334</t>
  </si>
  <si>
    <t>ASHFORD COURT - 20 UNITS</t>
  </si>
  <si>
    <t>2578</t>
  </si>
  <si>
    <t>94597-7864</t>
  </si>
  <si>
    <t xml:space="preserve">  89367</t>
  </si>
  <si>
    <t>ASHFORD COURT-20 UNITS</t>
  </si>
  <si>
    <t>2582</t>
  </si>
  <si>
    <t>94597-7866</t>
  </si>
  <si>
    <t xml:space="preserve">  89409</t>
  </si>
  <si>
    <t>ASHFORD HOA - 20 UNITS</t>
  </si>
  <si>
    <t>94597-7874</t>
  </si>
  <si>
    <t xml:space="preserve">  89425</t>
  </si>
  <si>
    <t>ASHFORD COURT HOA - 20 UNITS</t>
  </si>
  <si>
    <t>94597-7880</t>
  </si>
  <si>
    <t xml:space="preserve">  89433</t>
  </si>
  <si>
    <t>ASHFORD COURT H.O.A-20 UNITS</t>
  </si>
  <si>
    <t>2598</t>
  </si>
  <si>
    <t>94597-7882</t>
  </si>
  <si>
    <t xml:space="preserve">  82370</t>
  </si>
  <si>
    <t>NORTHWOOD ASSOCIATION 40-UNITS</t>
  </si>
  <si>
    <t>94597-2875</t>
  </si>
  <si>
    <t xml:space="preserve">  84087</t>
  </si>
  <si>
    <t>CARRIAGE PLACE HOMEOWNERS*139*</t>
  </si>
  <si>
    <t>2602</t>
  </si>
  <si>
    <t>94597-2822</t>
  </si>
  <si>
    <t xml:space="preserve">  87324</t>
  </si>
  <si>
    <t>DOUGLAS FLETT 4 UNIT</t>
  </si>
  <si>
    <t>2642</t>
  </si>
  <si>
    <t>94597-2659</t>
  </si>
  <si>
    <t>925-324-9362</t>
  </si>
  <si>
    <t>94597-2815</t>
  </si>
  <si>
    <t xml:space="preserve">  89441</t>
  </si>
  <si>
    <t>HAMPTONS/WALNUT CREEK-49 UNITS</t>
  </si>
  <si>
    <t>94597-7805</t>
  </si>
  <si>
    <t xml:space="preserve">  89078</t>
  </si>
  <si>
    <t>WALTON JAMES - 4 UNITS</t>
  </si>
  <si>
    <t>2720</t>
  </si>
  <si>
    <t>94597-2863</t>
  </si>
  <si>
    <t xml:space="preserve">  89169</t>
  </si>
  <si>
    <t>3009</t>
  </si>
  <si>
    <t>94597-2058</t>
  </si>
  <si>
    <t xml:space="preserve">  83436</t>
  </si>
  <si>
    <t>OAKS APARTMENTS 36 UNITS</t>
  </si>
  <si>
    <t>94597-1900</t>
  </si>
  <si>
    <t xml:space="preserve">  90290</t>
  </si>
  <si>
    <t>CAMINO DIABLO VILLA-6 UNITS</t>
  </si>
  <si>
    <t>3079</t>
  </si>
  <si>
    <t>925-209-3733</t>
  </si>
  <si>
    <t xml:space="preserve">  85704</t>
  </si>
  <si>
    <t>PARK REGENCY APT-TEMP</t>
  </si>
  <si>
    <t>925-975-0689</t>
  </si>
  <si>
    <t>PARK REGENCY -COMPACTOR</t>
  </si>
  <si>
    <t xml:space="preserve">  89573</t>
  </si>
  <si>
    <t>CENTERRE PLACE - 60 UNITS</t>
  </si>
  <si>
    <t>3173</t>
  </si>
  <si>
    <t>WAYSIDE PLZ</t>
  </si>
  <si>
    <t>94597-7700</t>
  </si>
  <si>
    <t xml:space="preserve">  89599</t>
  </si>
  <si>
    <t>MADISON H O A 60 UNITS</t>
  </si>
  <si>
    <t>3183</t>
  </si>
  <si>
    <t>94597-2006</t>
  </si>
  <si>
    <t xml:space="preserve">  89615</t>
  </si>
  <si>
    <t>WAYSIDE COMMONS - 36 UNITS</t>
  </si>
  <si>
    <t>3193</t>
  </si>
  <si>
    <t>94597-2000</t>
  </si>
  <si>
    <t>925-951-6240</t>
  </si>
  <si>
    <t>94549-4078</t>
  </si>
  <si>
    <t xml:space="preserve">  90902</t>
  </si>
  <si>
    <t>BATTISTA BRUNETTI-4 UNITS</t>
  </si>
  <si>
    <t>3349</t>
  </si>
  <si>
    <t>94549-4024</t>
  </si>
  <si>
    <t>510-547-2972</t>
  </si>
  <si>
    <t xml:space="preserve">  90647</t>
  </si>
  <si>
    <t>POLSE (APTS) - 7 UNITS /RONALD</t>
  </si>
  <si>
    <t>94549-4581</t>
  </si>
  <si>
    <t>925-676-3509</t>
  </si>
  <si>
    <t>94549-8386</t>
  </si>
  <si>
    <t xml:space="preserve">  90894</t>
  </si>
  <si>
    <t>CHATEAU LAFAYETTE APTS-67UNITS</t>
  </si>
  <si>
    <t>94549-4404</t>
  </si>
  <si>
    <t>925-283-2727</t>
  </si>
  <si>
    <t xml:space="preserve">  90662</t>
  </si>
  <si>
    <t>LOMBARDO APTS - 4 UNITS</t>
  </si>
  <si>
    <t>3514</t>
  </si>
  <si>
    <t>94549-4347</t>
  </si>
  <si>
    <t xml:space="preserve">  90233</t>
  </si>
  <si>
    <t>POGGI THOMAS F - 4 UNITS</t>
  </si>
  <si>
    <t>3548</t>
  </si>
  <si>
    <t>94549-4369</t>
  </si>
  <si>
    <t xml:space="preserve">  90209</t>
  </si>
  <si>
    <t>BROOK STREET APARTMENT *8*</t>
  </si>
  <si>
    <t>3578</t>
  </si>
  <si>
    <t>94549-4946</t>
  </si>
  <si>
    <t xml:space="preserve">  90324</t>
  </si>
  <si>
    <t>FRANK HILL APTS-3 UNITS</t>
  </si>
  <si>
    <t>3603</t>
  </si>
  <si>
    <t>94549-4266</t>
  </si>
  <si>
    <t>925-231-5462</t>
  </si>
  <si>
    <t xml:space="preserve">  90084</t>
  </si>
  <si>
    <t>BICKERSTAFF PROPERTIES 19UNITS</t>
  </si>
  <si>
    <t>3606</t>
  </si>
  <si>
    <t>94549-4226</t>
  </si>
  <si>
    <t xml:space="preserve">  90126</t>
  </si>
  <si>
    <t>RILEY APARTMENTS-4 UNITS</t>
  </si>
  <si>
    <t>94549-4231</t>
  </si>
  <si>
    <t>94549-3742</t>
  </si>
  <si>
    <t xml:space="preserve">  84046</t>
  </si>
  <si>
    <t>LESSER STREET PROPERTY-14UNITS</t>
  </si>
  <si>
    <t>125A</t>
  </si>
  <si>
    <t>94596-5603</t>
  </si>
  <si>
    <t xml:space="preserve">  82230</t>
  </si>
  <si>
    <t>HOLCOMB CT HOA 7-UNITS</t>
  </si>
  <si>
    <t>925-834-7557</t>
  </si>
  <si>
    <t xml:space="preserve">  84376</t>
  </si>
  <si>
    <t>MAIN CHANCE ESTATES 268-UNITS</t>
  </si>
  <si>
    <t>a.  Missed Pickup/Courtesy Return</t>
  </si>
  <si>
    <t>MSW</t>
  </si>
  <si>
    <t xml:space="preserve"> 163351</t>
  </si>
  <si>
    <t xml:space="preserve"> 163174</t>
  </si>
  <si>
    <t xml:space="preserve"> 162888</t>
  </si>
  <si>
    <t>925-838-7628</t>
  </si>
  <si>
    <t>925-229-2900</t>
  </si>
  <si>
    <t xml:space="preserve"> 163349</t>
  </si>
  <si>
    <t>WEINBERG PROPERTIES LLC</t>
  </si>
  <si>
    <t>925-984-1770</t>
  </si>
  <si>
    <t>KEVIN KO DDS</t>
  </si>
  <si>
    <t>925-683-3693</t>
  </si>
  <si>
    <t xml:space="preserve">  93443</t>
  </si>
  <si>
    <t>ASCOT HIGHLANDS POOL</t>
  </si>
  <si>
    <t xml:space="preserve"> 163408</t>
  </si>
  <si>
    <t>925-888-7029</t>
  </si>
  <si>
    <t>8000425</t>
  </si>
  <si>
    <t>8000426</t>
  </si>
  <si>
    <t>MASSIMO RESTAURANT</t>
  </si>
  <si>
    <t>925-683-6332</t>
  </si>
  <si>
    <t>OAK GROVE CAFE</t>
  </si>
  <si>
    <t>925-941-3300</t>
  </si>
  <si>
    <t>785</t>
  </si>
  <si>
    <t>94596-3876</t>
  </si>
  <si>
    <t>LAFAYETTE TOWN CNTR III/69UNTS</t>
  </si>
  <si>
    <t xml:space="preserve"> 163755</t>
  </si>
  <si>
    <t>925-988-7661</t>
  </si>
  <si>
    <t>Comm MF Service Changes</t>
  </si>
  <si>
    <t>AB 341 Non-Compliant</t>
  </si>
  <si>
    <t>AB 1826 Non-Compliant</t>
  </si>
  <si>
    <t>Other</t>
  </si>
  <si>
    <t xml:space="preserve">    </t>
  </si>
  <si>
    <t>WELLER PROPERTIES</t>
  </si>
  <si>
    <t xml:space="preserve"> 164511</t>
  </si>
  <si>
    <t>BARRE 3 DANVILLE</t>
  </si>
  <si>
    <t xml:space="preserve"> 164429</t>
  </si>
  <si>
    <t>CRUMBS BREAKFAST &amp; LUNCH</t>
  </si>
  <si>
    <t>925-838-8824</t>
  </si>
  <si>
    <t>925-837-0261</t>
  </si>
  <si>
    <t>ALL FUR LOVE GROOMING SALON</t>
  </si>
  <si>
    <t>SMOK'N BONES, LLC MAIN</t>
  </si>
  <si>
    <t>94549-3437</t>
  </si>
  <si>
    <t>925-376-5150</t>
  </si>
  <si>
    <t>OLIVER DOCK</t>
  </si>
  <si>
    <t xml:space="preserve"> 164471</t>
  </si>
  <si>
    <t>WELLS FARGO   FW</t>
  </si>
  <si>
    <t xml:space="preserve"> 164660</t>
  </si>
  <si>
    <t>OBRIEN'S ICE CREAM</t>
  </si>
  <si>
    <t>MEALS ON WHEELS DIABLO REGION</t>
  </si>
  <si>
    <t>925-864-7771</t>
  </si>
  <si>
    <t>800-892-4784</t>
  </si>
  <si>
    <t>#206</t>
  </si>
  <si>
    <t>2801</t>
  </si>
  <si>
    <t xml:space="preserve"> 165243</t>
  </si>
  <si>
    <t>HOPS AND SCOTCH</t>
  </si>
  <si>
    <t xml:space="preserve"> 165165</t>
  </si>
  <si>
    <t>JOHN MUIR HEALTH</t>
  </si>
  <si>
    <t>1479</t>
  </si>
  <si>
    <t>94598-2986</t>
  </si>
  <si>
    <t>925-941-2074</t>
  </si>
  <si>
    <t>925-878-9693</t>
  </si>
  <si>
    <t xml:space="preserve"> 165244</t>
  </si>
  <si>
    <t xml:space="preserve"> 164208</t>
  </si>
  <si>
    <t>ELWYN CALIFORNIA</t>
  </si>
  <si>
    <t>2308</t>
  </si>
  <si>
    <t>BANBURY PL</t>
  </si>
  <si>
    <t>94598-2347</t>
  </si>
  <si>
    <t>925-378-3766</t>
  </si>
  <si>
    <t>209-915-1779</t>
  </si>
  <si>
    <t>Compost Discount</t>
  </si>
  <si>
    <t xml:space="preserve">Delivered - New Start </t>
  </si>
  <si>
    <t>925-820-2180</t>
  </si>
  <si>
    <t xml:space="preserve"> 166332</t>
  </si>
  <si>
    <t>NANKING BISTRO</t>
  </si>
  <si>
    <t>415-672-4139</t>
  </si>
  <si>
    <t>RAILROAD CNTR-LIFE IS SWEET</t>
  </si>
  <si>
    <t>BRADLEY BLOCH</t>
  </si>
  <si>
    <t xml:space="preserve"> 166719</t>
  </si>
  <si>
    <t>MT DIABLO PARTNERS</t>
  </si>
  <si>
    <t>PATXI'S PIZZA</t>
  </si>
  <si>
    <t>3577</t>
  </si>
  <si>
    <t>CREATIVE MONTESSORI</t>
  </si>
  <si>
    <t xml:space="preserve"> 167134</t>
  </si>
  <si>
    <t>408-621-6784</t>
  </si>
  <si>
    <t>925-944-5968</t>
  </si>
  <si>
    <t>1365\1367</t>
  </si>
  <si>
    <t xml:space="preserve"> 165638</t>
  </si>
  <si>
    <t>KAIPERM FEDERAL CREDIT UNION</t>
  </si>
  <si>
    <t xml:space="preserve"> 166284</t>
  </si>
  <si>
    <t>CONTRA COSTA  U M C</t>
  </si>
  <si>
    <t>916-284-0117</t>
  </si>
  <si>
    <t>ENCINA GRANDE-NEAR KUMON</t>
  </si>
  <si>
    <t>ENCINA GRANDE-BAGEL ST CAFE</t>
  </si>
  <si>
    <t xml:space="preserve"> 165626</t>
  </si>
  <si>
    <t>ALBANY VIEW PROPERTIES 8 UNITS</t>
  </si>
  <si>
    <t>510-524-6875</t>
  </si>
  <si>
    <t>8000431</t>
  </si>
  <si>
    <t>8000447</t>
  </si>
  <si>
    <t>8000448</t>
  </si>
  <si>
    <t>8000437</t>
  </si>
  <si>
    <t>8000442</t>
  </si>
  <si>
    <t>8000443</t>
  </si>
  <si>
    <t>8000435</t>
  </si>
  <si>
    <t>8000455</t>
  </si>
  <si>
    <t>8000456</t>
  </si>
  <si>
    <t>925-256-4086</t>
  </si>
  <si>
    <t>MAIDEN LN</t>
  </si>
  <si>
    <t>WESTFIELD CIR</t>
  </si>
  <si>
    <t>DANVILLE OAK PL</t>
  </si>
  <si>
    <t>FALCONWOOD CT</t>
  </si>
  <si>
    <t>QUAIL HILL CT</t>
  </si>
  <si>
    <t>SPOTTED OWL CT</t>
  </si>
  <si>
    <t>RED WING CT</t>
  </si>
  <si>
    <t>FOXWOOD WAY</t>
  </si>
  <si>
    <t>WOODWREN CT</t>
  </si>
  <si>
    <t>WHITEHALL CT</t>
  </si>
  <si>
    <t>EDGEWATER CT</t>
  </si>
  <si>
    <t>COMSTOCK DR</t>
  </si>
  <si>
    <t>CASTLEBERRY LN</t>
  </si>
  <si>
    <t>WALES DR</t>
  </si>
  <si>
    <t>LAKESHIRE DR</t>
  </si>
  <si>
    <t>HORSEMANS CANYON DR</t>
  </si>
  <si>
    <t>OAKMONT DR ENT 5</t>
  </si>
  <si>
    <t xml:space="preserve"> 167932</t>
  </si>
  <si>
    <t>CASABLANCA TER</t>
  </si>
  <si>
    <t>E LINDA MESA AVE</t>
  </si>
  <si>
    <t>EL PINTO</t>
  </si>
  <si>
    <t>RUBICON CIR</t>
  </si>
  <si>
    <t xml:space="preserve">  71084</t>
  </si>
  <si>
    <t>3628</t>
  </si>
  <si>
    <t>94549-4230</t>
  </si>
  <si>
    <t>CAMINO DIABLO</t>
  </si>
  <si>
    <t>COLINA CT</t>
  </si>
  <si>
    <t>CREEKWOOD PL</t>
  </si>
  <si>
    <t>EAST ST</t>
  </si>
  <si>
    <t>LOVELAND DR</t>
  </si>
  <si>
    <t>MORAGA BLVD</t>
  </si>
  <si>
    <t>MOSSWOOD DR</t>
  </si>
  <si>
    <t>PAULSON CT</t>
  </si>
  <si>
    <t>ROSEDALE AVE</t>
  </si>
  <si>
    <t>WEST RD</t>
  </si>
  <si>
    <t>CAMINO PERAL</t>
  </si>
  <si>
    <t>ELK CT</t>
  </si>
  <si>
    <t>VILLA LN</t>
  </si>
  <si>
    <t>ALMA AVE</t>
  </si>
  <si>
    <t>ALTA VISTA DR</t>
  </si>
  <si>
    <t>CAMINO VERDE</t>
  </si>
  <si>
    <t>CARMEL CT</t>
  </si>
  <si>
    <t>EL MIRADOR</t>
  </si>
  <si>
    <t>HOLCOMB CT</t>
  </si>
  <si>
    <t xml:space="preserve"> 168593</t>
  </si>
  <si>
    <t>KB SCHULTZ CORP 4 PLEX</t>
  </si>
  <si>
    <t>KINGSTON WAY</t>
  </si>
  <si>
    <t>KINROSS DR</t>
  </si>
  <si>
    <t>LA CORSO PLACE</t>
  </si>
  <si>
    <t>LAS JUNTAS WAY</t>
  </si>
  <si>
    <t>LUCY LN</t>
  </si>
  <si>
    <t>MAYHEW CT</t>
  </si>
  <si>
    <t>MONTEGO</t>
  </si>
  <si>
    <t>N VILLA WAY</t>
  </si>
  <si>
    <t>OAK TREAT CT</t>
  </si>
  <si>
    <t>PIMLICO DR/PREAKNESS DR</t>
  </si>
  <si>
    <t>POMAR WAY</t>
  </si>
  <si>
    <t>ROXANNE CT</t>
  </si>
  <si>
    <t>RULE CT</t>
  </si>
  <si>
    <t>SAN SOUCI</t>
  </si>
  <si>
    <t xml:space="preserve"> 168411</t>
  </si>
  <si>
    <t>VANDERSLICE CT</t>
  </si>
  <si>
    <t>VILLAGE CT</t>
  </si>
  <si>
    <t>WALDEN RD</t>
  </si>
  <si>
    <t>LIVORNA RD</t>
  </si>
  <si>
    <t>CAMILLE AVE</t>
  </si>
  <si>
    <t>3157</t>
  </si>
  <si>
    <t>KUSS RD</t>
  </si>
  <si>
    <t xml:space="preserve"> 167660</t>
  </si>
  <si>
    <t>TOWN OF DANVILLE</t>
  </si>
  <si>
    <t>TASSAJARA RANCH RD</t>
  </si>
  <si>
    <t>GATETREE DR</t>
  </si>
  <si>
    <t>925-822-7096</t>
  </si>
  <si>
    <t>PARKHAVEN DR</t>
  </si>
  <si>
    <t>VAN PATTEN DR</t>
  </si>
  <si>
    <t>LAWRENCE RD</t>
  </si>
  <si>
    <t>GREEN VALLEY RD</t>
  </si>
  <si>
    <t>PARAISO DR</t>
  </si>
  <si>
    <t>CASABLANCA ST</t>
  </si>
  <si>
    <t>WOODRANCH CIR</t>
  </si>
  <si>
    <t>CAMINO RAMON</t>
  </si>
  <si>
    <t>W EL PINTADO</t>
  </si>
  <si>
    <t>JEWEL TER</t>
  </si>
  <si>
    <t>EL CERRO BLVD</t>
  </si>
  <si>
    <t>GREENBROOK DR</t>
  </si>
  <si>
    <t>STONE VALLEY ROAD</t>
  </si>
  <si>
    <t>SILVER OAK PL</t>
  </si>
  <si>
    <t>BLACKHAWK RD</t>
  </si>
  <si>
    <t>SILVER OAK LN</t>
  </si>
  <si>
    <t xml:space="preserve"> 168539</t>
  </si>
  <si>
    <t>DANVILLE MONTESSORI SCHOOL</t>
  </si>
  <si>
    <t>925-838-7434</t>
  </si>
  <si>
    <t>CABANA CT</t>
  </si>
  <si>
    <t>DANVILLE BLVD &amp; DEL AMIGO RD</t>
  </si>
  <si>
    <t>DANVILLE BLVD &amp; LA GONDA WAY</t>
  </si>
  <si>
    <t>HIDDEN OAK DR</t>
  </si>
  <si>
    <t>IRON HORSE TRAIL INTERSECTION</t>
  </si>
  <si>
    <t>EL NIDO</t>
  </si>
  <si>
    <t>STUART ST</t>
  </si>
  <si>
    <t>HUNSAKER CANYON RD</t>
  </si>
  <si>
    <t>NOGALES ST</t>
  </si>
  <si>
    <t>GLORIA TER</t>
  </si>
  <si>
    <t>DYER DR</t>
  </si>
  <si>
    <t>WILKINSON LN</t>
  </si>
  <si>
    <t>PLAZA WAY</t>
  </si>
  <si>
    <t>READ DR</t>
  </si>
  <si>
    <t>KNOX DR</t>
  </si>
  <si>
    <t>1ST ST</t>
  </si>
  <si>
    <t>4TH ST</t>
  </si>
  <si>
    <t>MT DIABLO &amp; GOLDEN GATE WAY</t>
  </si>
  <si>
    <t>MORAGA VALLEY LN</t>
  </si>
  <si>
    <t>CAMINO PABLO</t>
  </si>
  <si>
    <t xml:space="preserve"> 167596</t>
  </si>
  <si>
    <t>JOY IN MOTION</t>
  </si>
  <si>
    <t>94556-1116</t>
  </si>
  <si>
    <t>ST.MARYS COLLEGE-20YD IR COMP</t>
  </si>
  <si>
    <t>VIA GRANADA</t>
  </si>
  <si>
    <t>WOODMINSTER DR</t>
  </si>
  <si>
    <t>BATES BLVD</t>
  </si>
  <si>
    <t>NORTHWOOD DR</t>
  </si>
  <si>
    <t>CAMINO ENCINAS</t>
  </si>
  <si>
    <t>VIA LAS CRUCES</t>
  </si>
  <si>
    <t xml:space="preserve"> 167974</t>
  </si>
  <si>
    <t>MASH PETROLEUM</t>
  </si>
  <si>
    <t>510-919-8055</t>
  </si>
  <si>
    <t>EL CAMINO MORAGA</t>
  </si>
  <si>
    <t>ORCHARD RD</t>
  </si>
  <si>
    <t>AVENIDA DE ORINDA</t>
  </si>
  <si>
    <t>SAINT STEPHENS DR</t>
  </si>
  <si>
    <t>COUNTRY CLUB PLZ</t>
  </si>
  <si>
    <t>FINLEY RD</t>
  </si>
  <si>
    <t>GOLDEN RAIN RD</t>
  </si>
  <si>
    <t>TRAILS END DR</t>
  </si>
  <si>
    <t>PIPER RIDGE CT</t>
  </si>
  <si>
    <t>TAMPICO</t>
  </si>
  <si>
    <t>KEAVENY CT</t>
  </si>
  <si>
    <t>415-289-9289</t>
  </si>
  <si>
    <t>BOTHELLO</t>
  </si>
  <si>
    <t>8000460</t>
  </si>
  <si>
    <t>8000457</t>
  </si>
  <si>
    <t xml:space="preserve"> 168067</t>
  </si>
  <si>
    <t>NORTH BOUND 680</t>
  </si>
  <si>
    <t>COUNTRYWOOD CT</t>
  </si>
  <si>
    <t>HEATHER DR</t>
  </si>
  <si>
    <t>HOLLAND DR</t>
  </si>
  <si>
    <t>APOLLO CT</t>
  </si>
  <si>
    <t>NERO CT</t>
  </si>
  <si>
    <t>WHYTE PARK AVE</t>
  </si>
  <si>
    <t>OVERLOOK DR</t>
  </si>
  <si>
    <t>EL DIVISADERO AVE</t>
  </si>
  <si>
    <t>HILLCROFT WAY</t>
  </si>
  <si>
    <t>N VIA MONTE</t>
  </si>
  <si>
    <t>FRANK AND PAULS' AUTO REPAIR</t>
  </si>
  <si>
    <t>925-230-2386</t>
  </si>
  <si>
    <t>BUSKIRK AVE</t>
  </si>
  <si>
    <t>CITRUS CIR</t>
  </si>
  <si>
    <t>PANORAMIC WAY</t>
  </si>
  <si>
    <t>PUTNAM BLVD</t>
  </si>
  <si>
    <t>PEACHWILLOW LN</t>
  </si>
  <si>
    <t>MCNUTT AVE</t>
  </si>
  <si>
    <t>ARBOLADO DR</t>
  </si>
  <si>
    <t>SOUTH BOUND</t>
  </si>
  <si>
    <t>COMISTAS CT</t>
  </si>
  <si>
    <t>PINE CREEK RD</t>
  </si>
  <si>
    <t>MINERT RD</t>
  </si>
  <si>
    <t>VINOUS REVERIE</t>
  </si>
  <si>
    <t>BONANZA &amp; CALIFORNIA</t>
  </si>
  <si>
    <t>MINERT AND BANCROFT</t>
  </si>
  <si>
    <t>Lids / Other</t>
  </si>
  <si>
    <t xml:space="preserve"> 169492</t>
  </si>
  <si>
    <t>94549-7686</t>
  </si>
  <si>
    <t>925-984-5004</t>
  </si>
  <si>
    <t>94597-2764</t>
  </si>
  <si>
    <t>ASCENT WALNUT CREEK -126 UNITS</t>
  </si>
  <si>
    <t xml:space="preserve"> 168798</t>
  </si>
  <si>
    <t>RIVIERA FAMILY APT  30 UNITS</t>
  </si>
  <si>
    <t>RIVIERA FAMILY APT  28 UNITS</t>
  </si>
  <si>
    <t>1738</t>
  </si>
  <si>
    <t>ROSSMOOR RECYCLE CR</t>
  </si>
  <si>
    <t>SEQUIOA EQUITIES-ATRIUM *78*</t>
  </si>
  <si>
    <t xml:space="preserve"> 169445</t>
  </si>
  <si>
    <t>GACHINA LANDSCAPE MANAGEMENT</t>
  </si>
  <si>
    <t>2420</t>
  </si>
  <si>
    <t>94526-4406</t>
  </si>
  <si>
    <t>8000469</t>
  </si>
  <si>
    <t>8000470</t>
  </si>
  <si>
    <t>SUNRISE DANVILLE 63075 64G REC</t>
  </si>
  <si>
    <t>8000471</t>
  </si>
  <si>
    <t>177</t>
  </si>
  <si>
    <t>925-406-3000</t>
  </si>
  <si>
    <t xml:space="preserve"> 167441</t>
  </si>
  <si>
    <t>SONORA AVE</t>
  </si>
  <si>
    <t>94526-3833</t>
  </si>
  <si>
    <t>408-813-5532</t>
  </si>
  <si>
    <t xml:space="preserve"> 168845</t>
  </si>
  <si>
    <t>RITE AID</t>
  </si>
  <si>
    <t xml:space="preserve"> 169109</t>
  </si>
  <si>
    <t>DAVID'S MANAGEMENT</t>
  </si>
  <si>
    <t>415-310-2826</t>
  </si>
  <si>
    <t xml:space="preserve"> 169012</t>
  </si>
  <si>
    <t>ROTATOR TAPROOM</t>
  </si>
  <si>
    <t xml:space="preserve"> 169510</t>
  </si>
  <si>
    <t>8000507</t>
  </si>
  <si>
    <t>8000508</t>
  </si>
  <si>
    <t>CITY OF ORINDA-CTY HALL/POLICE</t>
  </si>
  <si>
    <t>ORINDA LIBRARY</t>
  </si>
  <si>
    <t xml:space="preserve"> 169728</t>
  </si>
  <si>
    <t>BREED PROPERTIES</t>
  </si>
  <si>
    <t>925-933-1044</t>
  </si>
  <si>
    <t xml:space="preserve"> 170352</t>
  </si>
  <si>
    <t>925-820-1821</t>
  </si>
  <si>
    <t xml:space="preserve"> 100801</t>
  </si>
  <si>
    <t>00411</t>
  </si>
  <si>
    <t>SODA AQUATIC CENTER</t>
  </si>
  <si>
    <t xml:space="preserve"> 170976</t>
  </si>
  <si>
    <t>925-280-3960</t>
  </si>
  <si>
    <t>925-820-2110</t>
  </si>
  <si>
    <t xml:space="preserve"> 169894</t>
  </si>
  <si>
    <t>8000501</t>
  </si>
  <si>
    <t>8000502</t>
  </si>
  <si>
    <t>8000509</t>
  </si>
  <si>
    <t>8000510</t>
  </si>
  <si>
    <t>8000472</t>
  </si>
  <si>
    <t>8000473</t>
  </si>
  <si>
    <t xml:space="preserve"> 169930</t>
  </si>
  <si>
    <t>LA FINESTRA RESTAURANT</t>
  </si>
  <si>
    <t>1419</t>
  </si>
  <si>
    <t>925-519-3500</t>
  </si>
  <si>
    <t xml:space="preserve">  10537</t>
  </si>
  <si>
    <t>8000496</t>
  </si>
  <si>
    <t>SPROUTS SPR000259 4YD REC</t>
  </si>
  <si>
    <t>8000495</t>
  </si>
  <si>
    <t>SPROUTS  #259  ORGANICS ONLY</t>
  </si>
  <si>
    <t>WALNUT CREEK BARBER SHOP</t>
  </si>
  <si>
    <t xml:space="preserve"> 170135</t>
  </si>
  <si>
    <t>EBX LOGISTICS</t>
  </si>
  <si>
    <t>94596-4481</t>
  </si>
  <si>
    <t>866-590-1050</t>
  </si>
  <si>
    <t xml:space="preserve"> 170003</t>
  </si>
  <si>
    <t>MICA LEASING COMPANY</t>
  </si>
  <si>
    <t xml:space="preserve"> 170532</t>
  </si>
  <si>
    <t>YGNACIO CENTER OWNER LLC</t>
  </si>
  <si>
    <t xml:space="preserve"> 171026</t>
  </si>
  <si>
    <t>8000505</t>
  </si>
  <si>
    <t>8000506</t>
  </si>
  <si>
    <t xml:space="preserve"> 170546</t>
  </si>
  <si>
    <t>STONEWOOD KITCHEN &amp; BATH</t>
  </si>
  <si>
    <t>2766</t>
  </si>
  <si>
    <t>94597-3996</t>
  </si>
  <si>
    <t>925-933-2245</t>
  </si>
  <si>
    <t>8000503</t>
  </si>
  <si>
    <t>8000504</t>
  </si>
  <si>
    <t>8000499</t>
  </si>
  <si>
    <t>8000500</t>
  </si>
  <si>
    <t>8000492</t>
  </si>
  <si>
    <t>8000493</t>
  </si>
  <si>
    <t>8000494</t>
  </si>
  <si>
    <t xml:space="preserve"> 169707</t>
  </si>
  <si>
    <t>925-266-7021</t>
  </si>
  <si>
    <t xml:space="preserve"> 170741</t>
  </si>
  <si>
    <t>RGSV, LLC 4-UNITS</t>
  </si>
  <si>
    <t>415-435-5500</t>
  </si>
  <si>
    <t>8000483</t>
  </si>
  <si>
    <t>8000485</t>
  </si>
  <si>
    <t>8000487</t>
  </si>
  <si>
    <t>8000486</t>
  </si>
  <si>
    <t>8000484</t>
  </si>
  <si>
    <t>8000488</t>
  </si>
  <si>
    <t>8000489</t>
  </si>
  <si>
    <t>8000490</t>
  </si>
  <si>
    <t>8000491</t>
  </si>
  <si>
    <t>925-482-5590</t>
  </si>
  <si>
    <t>Fluorescent</t>
  </si>
  <si>
    <t xml:space="preserve">Fluorescent </t>
  </si>
  <si>
    <t>CALIFORNIA BIKE AND SNOWBOARD</t>
  </si>
  <si>
    <t>1483</t>
  </si>
  <si>
    <t xml:space="preserve"> 171338</t>
  </si>
  <si>
    <t xml:space="preserve"> 171340</t>
  </si>
  <si>
    <t xml:space="preserve"> 171091</t>
  </si>
  <si>
    <t>JACK AND SILVIA DUDUM, FLP</t>
  </si>
  <si>
    <t xml:space="preserve"> 172127</t>
  </si>
  <si>
    <t>COCINA HERMANAS</t>
  </si>
  <si>
    <t>DOG &amp; CAT LAUNDROMAT</t>
  </si>
  <si>
    <t>LAFAYETTE MERCANTILE</t>
  </si>
  <si>
    <t xml:space="preserve"> 172102</t>
  </si>
  <si>
    <t>KLEMMEDSON #2-PROF. BLDG</t>
  </si>
  <si>
    <t xml:space="preserve"> 171829</t>
  </si>
  <si>
    <t>TORSAP KITCHEN</t>
  </si>
  <si>
    <t xml:space="preserve"> 171511</t>
  </si>
  <si>
    <t>415-400-5800</t>
  </si>
  <si>
    <t>KATHY QIU</t>
  </si>
  <si>
    <t>925-932-7900</t>
  </si>
  <si>
    <t xml:space="preserve"> 171631</t>
  </si>
  <si>
    <t>VF OUTDOOR</t>
  </si>
  <si>
    <t>1038 2ND LLC (12 UNITS)</t>
  </si>
  <si>
    <t>925-285-8221</t>
  </si>
  <si>
    <t>2157 DONALD DR ASSOC.-10 UNITS</t>
  </si>
  <si>
    <t>94596-3591</t>
  </si>
  <si>
    <t>94596-3675</t>
  </si>
  <si>
    <t>5951 AUTUMNWOOD DR</t>
  </si>
  <si>
    <t>5954 AUTUMNWOOD DR</t>
  </si>
  <si>
    <t>5961 AUTUMNWOOD DR</t>
  </si>
  <si>
    <t>1800 CASTLEBERRY LN</t>
  </si>
  <si>
    <t>1802 CASTLEBERRY LN</t>
  </si>
  <si>
    <t>1700 COMSTOCK DR</t>
  </si>
  <si>
    <t>1702 COMSTOCK DR</t>
  </si>
  <si>
    <t>1704 COMSTOCK DR</t>
  </si>
  <si>
    <t>1705 COMSTOCK DR</t>
  </si>
  <si>
    <t>1706 COMSTOCK DR</t>
  </si>
  <si>
    <t>1707 COMSTOCK DR</t>
  </si>
  <si>
    <t>1708 COMSTOCK DR</t>
  </si>
  <si>
    <t>1709 COMSTOCK DR</t>
  </si>
  <si>
    <t>1710 COMSTOCK DR</t>
  </si>
  <si>
    <t>1711 COMSTOCK DR</t>
  </si>
  <si>
    <t>1712 COMSTOCK DR</t>
  </si>
  <si>
    <t>1713 COMSTOCK DR</t>
  </si>
  <si>
    <t>1714 COMSTOCK DR</t>
  </si>
  <si>
    <t>1715 COMSTOCK DR</t>
  </si>
  <si>
    <t>1718 COMSTOCK DR</t>
  </si>
  <si>
    <t>1719 COMSTOCK DR</t>
  </si>
  <si>
    <t>1720 COMSTOCK DR</t>
  </si>
  <si>
    <t>1721 COMSTOCK DR</t>
  </si>
  <si>
    <t>1722 COMSTOCK DR</t>
  </si>
  <si>
    <t>1723 COMSTOCK DR</t>
  </si>
  <si>
    <t>1724 COMSTOCK DR</t>
  </si>
  <si>
    <t>1725 COMSTOCK DR</t>
  </si>
  <si>
    <t>1726 COMSTOCK DR</t>
  </si>
  <si>
    <t>1727 COMSTOCK DR</t>
  </si>
  <si>
    <t>1250 EDGEWATER CT</t>
  </si>
  <si>
    <t>1252 EDGEWATER CT</t>
  </si>
  <si>
    <t>1254 EDGEWATER CT</t>
  </si>
  <si>
    <t>1255 EDGEWATER CT</t>
  </si>
  <si>
    <t>1257 EDGEWATER CT</t>
  </si>
  <si>
    <t>1258 EDGEWATER CT</t>
  </si>
  <si>
    <t>501 FALCONWOOD CT</t>
  </si>
  <si>
    <t>503 FALCONWOOD CT</t>
  </si>
  <si>
    <t>505 FALCONWOOD CT</t>
  </si>
  <si>
    <t>507 FALCONWOOD CT</t>
  </si>
  <si>
    <t>603 FOXWOOD WAY</t>
  </si>
  <si>
    <t>605 FOXWOOD WAY</t>
  </si>
  <si>
    <t>607 FOXWOOD WAY</t>
  </si>
  <si>
    <t>611 FOXWOOD WAY</t>
  </si>
  <si>
    <t>613 FOXWOOD WAY</t>
  </si>
  <si>
    <t>3001 GREY EAGLE DR</t>
  </si>
  <si>
    <t>3002 GREY EAGLE DR</t>
  </si>
  <si>
    <t>3003 GREY EAGLE DR</t>
  </si>
  <si>
    <t>3004 GREY EAGLE DR</t>
  </si>
  <si>
    <t>3005 GREY EAGLE DR</t>
  </si>
  <si>
    <t>3006 GREY EAGLE DR</t>
  </si>
  <si>
    <t>3007 GREY EAGLE DR</t>
  </si>
  <si>
    <t>3008 GREY EAGLE DR</t>
  </si>
  <si>
    <t>3010 GREY EAGLE DR</t>
  </si>
  <si>
    <t>3011 GREY EAGLE DR</t>
  </si>
  <si>
    <t>3012 GREY EAGLE DR</t>
  </si>
  <si>
    <t>3013 GREY EAGLE DR</t>
  </si>
  <si>
    <t>3014 GREY EAGLE DR</t>
  </si>
  <si>
    <t>3016 GREY EAGLE DR</t>
  </si>
  <si>
    <t>3017 GREY EAGLE DR</t>
  </si>
  <si>
    <t>3021 GREY EAGLE DR</t>
  </si>
  <si>
    <t>3022 GREY EAGLE DR</t>
  </si>
  <si>
    <t>3023 GREY EAGLE DR</t>
  </si>
  <si>
    <t>3024 GREY EAGLE DR</t>
  </si>
  <si>
    <t>3025 GREY EAGLE DR</t>
  </si>
  <si>
    <t>3026 GREY EAGLE DR</t>
  </si>
  <si>
    <t>3027 GREY EAGLE DR</t>
  </si>
  <si>
    <t>3028 GREY EAGLE DR</t>
  </si>
  <si>
    <t>3031 GREY EAGLE DR</t>
  </si>
  <si>
    <t>3032 GREY EAGLE DR</t>
  </si>
  <si>
    <t>3033 GREY EAGLE DR</t>
  </si>
  <si>
    <t>3034 GREY EAGLE DR</t>
  </si>
  <si>
    <t>3035 GREY EAGLE DR</t>
  </si>
  <si>
    <t>3041 GREY EAGLE DR</t>
  </si>
  <si>
    <t>3043 GREY EAGLE DR</t>
  </si>
  <si>
    <t>3044 GREY EAGLE DR</t>
  </si>
  <si>
    <t>3046 GREY EAGLE DR</t>
  </si>
  <si>
    <t>3047 GREY EAGLE DR</t>
  </si>
  <si>
    <t>3051 GREY EAGLE DR</t>
  </si>
  <si>
    <t>3053 GREY EAGLE DR</t>
  </si>
  <si>
    <t>3055 GREY EAGLE DR</t>
  </si>
  <si>
    <t>3062 GREY EAGLE DR</t>
  </si>
  <si>
    <t>3064 GREY EAGLE DR</t>
  </si>
  <si>
    <t>3066 GREY EAGLE DR</t>
  </si>
  <si>
    <t>3073 GREY EAGLE DR</t>
  </si>
  <si>
    <t>3075 GREY EAGLE DR</t>
  </si>
  <si>
    <t>3077 GREY EAGLE DR</t>
  </si>
  <si>
    <t>3113 GREY EAGLE DR</t>
  </si>
  <si>
    <t>3115 GREY EAGLE DR</t>
  </si>
  <si>
    <t>3122 GREY EAGLE DR</t>
  </si>
  <si>
    <t>3124 GREY EAGLE DR</t>
  </si>
  <si>
    <t>3126 GREY EAGLE DR</t>
  </si>
  <si>
    <t>3128 GREY EAGLE DR</t>
  </si>
  <si>
    <t>3131 GREY EAGLE DR</t>
  </si>
  <si>
    <t>3133 GREY EAGLE DR</t>
  </si>
  <si>
    <t>3142 GREY EAGLE DR</t>
  </si>
  <si>
    <t>3144 GREY EAGLE DR</t>
  </si>
  <si>
    <t>3146 GREY EAGLE DR</t>
  </si>
  <si>
    <t>3148 GREY EAGLE DR</t>
  </si>
  <si>
    <t>3152 GREY EAGLE DR</t>
  </si>
  <si>
    <t>3154 GREY EAGLE DR</t>
  </si>
  <si>
    <t>3156 GREY EAGLE DR</t>
  </si>
  <si>
    <t>3158 GREY EAGLE DR</t>
  </si>
  <si>
    <t>520 HIGH EAGLE CT</t>
  </si>
  <si>
    <t>522 HIGH EAGLE CT</t>
  </si>
  <si>
    <t>526 HIGH EAGLE CT</t>
  </si>
  <si>
    <t>528 HIGH EAGLE CT</t>
  </si>
  <si>
    <t>533 HIGH EAGLE CT</t>
  </si>
  <si>
    <t>535 HIGH EAGLE CT</t>
  </si>
  <si>
    <t>537 HIGH EAGLE CT</t>
  </si>
  <si>
    <t>539 HIGH EAGLE CT</t>
  </si>
  <si>
    <t>540 HIGH EAGLE CT</t>
  </si>
  <si>
    <t>542 HIGH EAGLE CT</t>
  </si>
  <si>
    <t>546 HIGH EAGLE CT</t>
  </si>
  <si>
    <t>548 HIGH EAGLE CT</t>
  </si>
  <si>
    <t>553 HIGH EAGLE CT</t>
  </si>
  <si>
    <t>555 HIGH EAGLE CT</t>
  </si>
  <si>
    <t>557 HIGH EAGLE CT</t>
  </si>
  <si>
    <t>559 HIGH EAGLE CT</t>
  </si>
  <si>
    <t>560 HIGH EAGLE CT</t>
  </si>
  <si>
    <t>562 HIGH EAGLE CT</t>
  </si>
  <si>
    <t>566 HIGH EAGLE CT</t>
  </si>
  <si>
    <t>568 HIGH EAGLE CT</t>
  </si>
  <si>
    <t>570 HIGH EAGLE CT</t>
  </si>
  <si>
    <t>572 HIGH EAGLE CT</t>
  </si>
  <si>
    <t>576 HIGH EAGLE CT</t>
  </si>
  <si>
    <t>578 HIGH EAGLE CT</t>
  </si>
  <si>
    <t>583 HIGH EAGLE CT</t>
  </si>
  <si>
    <t>585 HIGH EAGLE CT</t>
  </si>
  <si>
    <t>587 HIGH EAGLE CT</t>
  </si>
  <si>
    <t>589 HIGH EAGLE CT</t>
  </si>
  <si>
    <t>590 HIGH EAGLE CT</t>
  </si>
  <si>
    <t>592 HIGH EAGLE CT</t>
  </si>
  <si>
    <t>596 HIGH EAGLE CT</t>
  </si>
  <si>
    <t>598 HIGH EAGLE CT</t>
  </si>
  <si>
    <t>5910 HORSEMANS CANYON DR</t>
  </si>
  <si>
    <t>5913 HORSEMANS CANYON DR</t>
  </si>
  <si>
    <t>5920 HORSEMANS CANYON DR</t>
  </si>
  <si>
    <t>6700 HORSEMANS CANYON DR</t>
  </si>
  <si>
    <t>1900 LAKESHIRE DR</t>
  </si>
  <si>
    <t>1901 LAKESHIRE DR</t>
  </si>
  <si>
    <t>1902 LAKESHIRE DR</t>
  </si>
  <si>
    <t>1903 LAKESHIRE DR</t>
  </si>
  <si>
    <t>1905 LAKESHIRE DR</t>
  </si>
  <si>
    <t>1907 LAKESHIRE DR</t>
  </si>
  <si>
    <t>1908 LAKESHIRE DR</t>
  </si>
  <si>
    <t>1909 LAKESHIRE DR</t>
  </si>
  <si>
    <t>1910 LAKESHIRE DR</t>
  </si>
  <si>
    <t>1911 LAKESHIRE DR</t>
  </si>
  <si>
    <t>1912 LAKESHIRE DR</t>
  </si>
  <si>
    <t>1914 LAKESHIRE DR</t>
  </si>
  <si>
    <t>1916 LAKESHIRE DR</t>
  </si>
  <si>
    <t>1917 LAKESHIRE DR</t>
  </si>
  <si>
    <t>1918 LAKESHIRE DR</t>
  </si>
  <si>
    <t>1919 LAKESHIRE DR</t>
  </si>
  <si>
    <t>1921 LAKESHIRE DR</t>
  </si>
  <si>
    <t>1923 LAKESHIRE DR</t>
  </si>
  <si>
    <t>1924 LAKESHIRE DR</t>
  </si>
  <si>
    <t>1925 LAKESHIRE DR</t>
  </si>
  <si>
    <t>1927 LAKESHIRE DR</t>
  </si>
  <si>
    <t>1928 LAKESHIRE DR</t>
  </si>
  <si>
    <t>1929 LAKESHIRE DR</t>
  </si>
  <si>
    <t>1931 LAKESHIRE DR</t>
  </si>
  <si>
    <t>1933 LAKESHIRE DR</t>
  </si>
  <si>
    <t>1935 LAKESHIRE DR</t>
  </si>
  <si>
    <t>1937 LAKESHIRE DR</t>
  </si>
  <si>
    <t>501 QUAIL HILL CT</t>
  </si>
  <si>
    <t>503 QUAIL HILL CT</t>
  </si>
  <si>
    <t>504 QUAIL HILL CT</t>
  </si>
  <si>
    <t>505 QUAIL HILL CT</t>
  </si>
  <si>
    <t>506 QUAIL HILL CT</t>
  </si>
  <si>
    <t>507 QUAIL HILL CT</t>
  </si>
  <si>
    <t>508 QUAIL HILL CT</t>
  </si>
  <si>
    <t>512 QUAIL HILL CT</t>
  </si>
  <si>
    <t>515 QUAIL HILL CT</t>
  </si>
  <si>
    <t>516 QUAIL HILL CT</t>
  </si>
  <si>
    <t>517 QUAIL HILL CT</t>
  </si>
  <si>
    <t>518 QUAIL HILL CT</t>
  </si>
  <si>
    <t>601 RED WING CT</t>
  </si>
  <si>
    <t>603 RED WING CT</t>
  </si>
  <si>
    <t>604 RED WING CT</t>
  </si>
  <si>
    <t>606 RED WING CT</t>
  </si>
  <si>
    <t>613 RED WING CT</t>
  </si>
  <si>
    <t>614 RED WING CT</t>
  </si>
  <si>
    <t>615 RED WING CT</t>
  </si>
  <si>
    <t>616 RED WING CT</t>
  </si>
  <si>
    <t>618 RED WING CT</t>
  </si>
  <si>
    <t>800 ROCKVIEW DR</t>
  </si>
  <si>
    <t>2804 SAKLAN INDIAN DR</t>
  </si>
  <si>
    <t>2806 SAKLAN INDIAN DR</t>
  </si>
  <si>
    <t>2812 SAKLAN INDIAN DR</t>
  </si>
  <si>
    <t>2814 SAKLAN INDIAN DR</t>
  </si>
  <si>
    <t>2816 SAKLAN INDIAN DR</t>
  </si>
  <si>
    <t>2818 SAKLAN INDIAN DR</t>
  </si>
  <si>
    <t>2822 SAKLAN INDIAN DR</t>
  </si>
  <si>
    <t>2824 SAKLAN INDIAN DR</t>
  </si>
  <si>
    <t>2826 SAKLAN INDIAN DR</t>
  </si>
  <si>
    <t>2828 SAKLAN INDIAN DR</t>
  </si>
  <si>
    <t>2832 SAKLAN INDIAN DR</t>
  </si>
  <si>
    <t>2834 SAKLAN INDIAN DR</t>
  </si>
  <si>
    <t>2836 SAKLAN INDIAN DR</t>
  </si>
  <si>
    <t>2838 SAKLAN INDIAN DR</t>
  </si>
  <si>
    <t>2842 SAKLAN INDIAN DR</t>
  </si>
  <si>
    <t>2844 SAKLAN INDIAN DR</t>
  </si>
  <si>
    <t>2846 SAKLAN INDIAN DR</t>
  </si>
  <si>
    <t>2852 SAKLAN INDIAN DR</t>
  </si>
  <si>
    <t>2854 SAKLAN INDIAN DR</t>
  </si>
  <si>
    <t>2856 SAKLAN INDIAN DR</t>
  </si>
  <si>
    <t>2858 SAKLAN INDIAN DR</t>
  </si>
  <si>
    <t>2861 SAKLAN INDIAN DR</t>
  </si>
  <si>
    <t>2863 SAKLAN INDIAN DR</t>
  </si>
  <si>
    <t>2865 SAKLAN INDIAN DR</t>
  </si>
  <si>
    <t>2871 SAKLAN INDIAN DR</t>
  </si>
  <si>
    <t>2872 SAKLAN INDIAN DR</t>
  </si>
  <si>
    <t>2873 SAKLAN INDIAN DR</t>
  </si>
  <si>
    <t>2874 SAKLAN INDIAN DR</t>
  </si>
  <si>
    <t>2876 SAKLAN INDIAN DR</t>
  </si>
  <si>
    <t>2878 SAKLAN INDIAN DR</t>
  </si>
  <si>
    <t>2881 SAKLAN INDIAN DR</t>
  </si>
  <si>
    <t>2882 SAKLAN INDIAN DR</t>
  </si>
  <si>
    <t>2883 SAKLAN INDIAN DR</t>
  </si>
  <si>
    <t>2884 SAKLAN INDIAN DR</t>
  </si>
  <si>
    <t>2886 SAKLAN INDIAN DR</t>
  </si>
  <si>
    <t>2888 SAKLAN INDIAN DR</t>
  </si>
  <si>
    <t>2889 SAKLAN INDIAN DR</t>
  </si>
  <si>
    <t>2912 SAKLAN INDIAN DR</t>
  </si>
  <si>
    <t>2914 SAKLAN INDIAN DR</t>
  </si>
  <si>
    <t>2916 SAKLAN INDIAN DR</t>
  </si>
  <si>
    <t>2918 SAKLAN INDIAN DR</t>
  </si>
  <si>
    <t>2922 SAKLAN INDIAN DR</t>
  </si>
  <si>
    <t>2924 SAKLAN INDIAN DR</t>
  </si>
  <si>
    <t>2926 SAKLAN INDIAN DR</t>
  </si>
  <si>
    <t>2928 SAKLAN INDIAN DR</t>
  </si>
  <si>
    <t>2932 SAKLAN INDIAN DR</t>
  </si>
  <si>
    <t>2934 SAKLAN INDIAN DR</t>
  </si>
  <si>
    <t>2936 SAKLAN INDIAN DR</t>
  </si>
  <si>
    <t>2938 SAKLAN INDIAN DR</t>
  </si>
  <si>
    <t>2952 SAKLAN INDIAN DR</t>
  </si>
  <si>
    <t>2954 SAKLAN INDIAN DR</t>
  </si>
  <si>
    <t>2956 SAKLAN INDIAN DR</t>
  </si>
  <si>
    <t>2958 SAKLAN INDIAN DR</t>
  </si>
  <si>
    <t>2962 SAKLAN INDIAN DR</t>
  </si>
  <si>
    <t>2964 SAKLAN INDIAN DR</t>
  </si>
  <si>
    <t>2966 SAKLAN INDIAN DR</t>
  </si>
  <si>
    <t>2968 SAKLAN INDIAN DR</t>
  </si>
  <si>
    <t>2982 SAKLAN INDIAN DR</t>
  </si>
  <si>
    <t>2984 SAKLAN INDIAN DR</t>
  </si>
  <si>
    <t>2986 SAKLAN INDIAN DR</t>
  </si>
  <si>
    <t>2988 SAKLAN INDIAN DR</t>
  </si>
  <si>
    <t>2992 SAKLAN INDIAN DR</t>
  </si>
  <si>
    <t>2994 SAKLAN INDIAN DR</t>
  </si>
  <si>
    <t>2996 SAKLAN INDIAN DR</t>
  </si>
  <si>
    <t>2998 SAKLAN INDIAN DR</t>
  </si>
  <si>
    <t>603 SHADOWHAWK WAY</t>
  </si>
  <si>
    <t>605 SHADOWHAWK WAY</t>
  </si>
  <si>
    <t>606 SHADOWHAWK WAY</t>
  </si>
  <si>
    <t>608 SHADOWHAWK WAY</t>
  </si>
  <si>
    <t>613 SHADOWHAWK WAY</t>
  </si>
  <si>
    <t>615 SHADOWHAWK WAY</t>
  </si>
  <si>
    <t>616 SHADOWHAWK WAY</t>
  </si>
  <si>
    <t>618 SHADOWHAWK WAY</t>
  </si>
  <si>
    <t>621 SHADOWHAWK WAY</t>
  </si>
  <si>
    <t>622 SHADOWHAWK WAY</t>
  </si>
  <si>
    <t>624 SHADOWHAWK WAY</t>
  </si>
  <si>
    <t>625 SHADOWHAWK WAY</t>
  </si>
  <si>
    <t>627 SHADOWHAWK WAY</t>
  </si>
  <si>
    <t>628 SHADOWHAWK WAY</t>
  </si>
  <si>
    <t>631 SHADOWHAWK WAY</t>
  </si>
  <si>
    <t>632 SHADOWHAWK WAY</t>
  </si>
  <si>
    <t>634 SHADOWHAWK WAY</t>
  </si>
  <si>
    <t>635 SHADOWHAWK WAY</t>
  </si>
  <si>
    <t>642 SHADOWHAWK WAY</t>
  </si>
  <si>
    <t>643 SHADOWHAWK WAY</t>
  </si>
  <si>
    <t>644 SHADOWHAWK WAY</t>
  </si>
  <si>
    <t>645 SHADOWHAWK WAY</t>
  </si>
  <si>
    <t>1910 SKYCREST DR</t>
  </si>
  <si>
    <t>513 SPOTTED OWL CT</t>
  </si>
  <si>
    <t>515 SPOTTED OWL CT</t>
  </si>
  <si>
    <t>517 SPOTTED OWL CT</t>
  </si>
  <si>
    <t>519 SPOTTED OWL CT</t>
  </si>
  <si>
    <t>523 SPOTTED OWL CT</t>
  </si>
  <si>
    <t>525 SPOTTED OWL CT</t>
  </si>
  <si>
    <t>527 SPOTTED OWL CT</t>
  </si>
  <si>
    <t>529 SPOTTED OWL CT</t>
  </si>
  <si>
    <t>532 SPOTTED OWL CT</t>
  </si>
  <si>
    <t>534 SPOTTED OWL CT</t>
  </si>
  <si>
    <t>536 SPOTTED OWL CT</t>
  </si>
  <si>
    <t>538 SPOTTED OWL CT</t>
  </si>
  <si>
    <t>543 SPOTTED OWL CT</t>
  </si>
  <si>
    <t>545 SPOTTED OWL CT</t>
  </si>
  <si>
    <t>547 SPOTTED OWL CT</t>
  </si>
  <si>
    <t>549 SPOTTED OWL CT</t>
  </si>
  <si>
    <t>552 SPOTTED OWL CT</t>
  </si>
  <si>
    <t>554 SPOTTED OWL CT</t>
  </si>
  <si>
    <t>556 SPOTTED OWL CT</t>
  </si>
  <si>
    <t>558 SPOTTED OWL CT</t>
  </si>
  <si>
    <t>1021 STANLEY DOLLAR DR</t>
  </si>
  <si>
    <t>1800 WALES DR</t>
  </si>
  <si>
    <t>1801 WALES DR</t>
  </si>
  <si>
    <t>1802 WALES DR</t>
  </si>
  <si>
    <t>1803 WALES DR</t>
  </si>
  <si>
    <t>1804 WALES DR</t>
  </si>
  <si>
    <t>1805 WALES DR</t>
  </si>
  <si>
    <t>1807 WALES DR</t>
  </si>
  <si>
    <t>1809 WALES DR</t>
  </si>
  <si>
    <t>1811 WALES DR</t>
  </si>
  <si>
    <t>1813 WALES DR</t>
  </si>
  <si>
    <t>1815 WALES DR</t>
  </si>
  <si>
    <t>1816 WALES DR</t>
  </si>
  <si>
    <t>1817 WALES DR</t>
  </si>
  <si>
    <t>1818 WALES DR</t>
  </si>
  <si>
    <t>1819 WALES DR</t>
  </si>
  <si>
    <t>1820 WALES DR</t>
  </si>
  <si>
    <t>1821 WALES DR</t>
  </si>
  <si>
    <t>1201 WHITEHALL CT</t>
  </si>
  <si>
    <t>1202 WHITEHALL CT</t>
  </si>
  <si>
    <t>1203 WHITEHALL CT</t>
  </si>
  <si>
    <t>1204 WHITEHALL CT</t>
  </si>
  <si>
    <t>701 WOODWREN CT</t>
  </si>
  <si>
    <t>703 WOODWREN CT</t>
  </si>
  <si>
    <t>713 WOODWREN CT</t>
  </si>
  <si>
    <t>715 WOODWREN CT</t>
  </si>
  <si>
    <t>FIESTA LANE</t>
  </si>
  <si>
    <t>916-386-8580</t>
  </si>
  <si>
    <t xml:space="preserve"> 172673</t>
  </si>
  <si>
    <t>94549-3788</t>
  </si>
  <si>
    <t>925-270-5368</t>
  </si>
  <si>
    <t>415-968-3513</t>
  </si>
  <si>
    <t xml:space="preserve"> 172880</t>
  </si>
  <si>
    <t>24 HOUR FITNESS</t>
  </si>
  <si>
    <t>925-946-1373</t>
  </si>
  <si>
    <t>1690</t>
  </si>
  <si>
    <t xml:space="preserve"> 173050</t>
  </si>
  <si>
    <t>ANTHONY LUKASZEWSKI</t>
  </si>
  <si>
    <t>925-216-1158</t>
  </si>
  <si>
    <t>510-393-8088</t>
  </si>
  <si>
    <t xml:space="preserve"> 172728</t>
  </si>
  <si>
    <t>MFAF, LLC</t>
  </si>
  <si>
    <t>925-765-7722</t>
  </si>
  <si>
    <t xml:space="preserve"> 172460</t>
  </si>
  <si>
    <t>SAFARI KID</t>
  </si>
  <si>
    <t>2210</t>
  </si>
  <si>
    <t>925-464-7663</t>
  </si>
  <si>
    <t>925-476-5197</t>
  </si>
  <si>
    <t>BUTTERCUP RESTAURANT</t>
  </si>
  <si>
    <t>1625 LOCUST ST</t>
  </si>
  <si>
    <t xml:space="preserve"> 173459</t>
  </si>
  <si>
    <t>212-779-4757</t>
  </si>
  <si>
    <t xml:space="preserve"> 173575</t>
  </si>
  <si>
    <t>BUDDY RUFFLES</t>
  </si>
  <si>
    <t>925-768-1389</t>
  </si>
  <si>
    <t>8000538</t>
  </si>
  <si>
    <t>8000537</t>
  </si>
  <si>
    <t>LESLIES POOL LLP000354 3YD REC</t>
  </si>
  <si>
    <t xml:space="preserve"> 173458</t>
  </si>
  <si>
    <t xml:space="preserve"> 174322</t>
  </si>
  <si>
    <t xml:space="preserve"> 174324</t>
  </si>
  <si>
    <t xml:space="preserve"> 174194</t>
  </si>
  <si>
    <t>KNOWLEDGE LEARNING</t>
  </si>
  <si>
    <t>925-943-6777</t>
  </si>
  <si>
    <t xml:space="preserve"> 174132</t>
  </si>
  <si>
    <t>BAY CLUB WALNUT CREEK</t>
  </si>
  <si>
    <t>415-901-9233</t>
  </si>
  <si>
    <t>925-525-9046</t>
  </si>
  <si>
    <t>CENTURY URBAN, LLC</t>
  </si>
  <si>
    <t>925-932-7700</t>
  </si>
  <si>
    <t>94595-2232</t>
  </si>
  <si>
    <t xml:space="preserve"> 173748</t>
  </si>
  <si>
    <t>HAMPTON WALDEN HOA (6 UNITS)</t>
  </si>
  <si>
    <t>510-845-7997</t>
  </si>
  <si>
    <t>925-323-3631</t>
  </si>
  <si>
    <t>MCLYNN MANOR (4 UNITS)</t>
  </si>
  <si>
    <t>510-918-8200</t>
  </si>
  <si>
    <t>2500 N MAIN ST</t>
  </si>
  <si>
    <t>2770 CAMINO DIABLO #A</t>
  </si>
  <si>
    <t>2850 CAMINO DIABLO</t>
  </si>
  <si>
    <t>2520 N MAIN ST</t>
  </si>
  <si>
    <t>2520 CAMINO DIABLO</t>
  </si>
  <si>
    <t>630 SAN RAMON VALLEY BLVD</t>
  </si>
  <si>
    <t>2800 CAMINO DIABLO</t>
  </si>
  <si>
    <t>590 SAN RAMON VALLEY BLVD</t>
  </si>
  <si>
    <t>1530 SAN LUIS RD</t>
  </si>
  <si>
    <t>2690 N MAIN ST</t>
  </si>
  <si>
    <t>1526 PALOS VERDES MALL</t>
  </si>
  <si>
    <t>Street Address</t>
  </si>
  <si>
    <t>Name</t>
  </si>
  <si>
    <t>1545 3RD AVE</t>
  </si>
  <si>
    <t>2140 N BROADWAY</t>
  </si>
  <si>
    <t>3003 OAK RD</t>
  </si>
  <si>
    <t>1717 N CALIFORNIA BLVD</t>
  </si>
  <si>
    <t>1337 N MAIN ST</t>
  </si>
  <si>
    <t>2860 N MAIN ST</t>
  </si>
  <si>
    <t>1388 S CALIFORNIA BLVD</t>
  </si>
  <si>
    <t>1301 S CALIFORNIA BLVD</t>
  </si>
  <si>
    <t>1390 S MAIN ST</t>
  </si>
  <si>
    <t>155 W LINDA MESA AVE</t>
  </si>
  <si>
    <t>1508 3RD AVE</t>
  </si>
  <si>
    <t>1561 3RD AVE</t>
  </si>
  <si>
    <t>2751 BUENA VISTA AVE</t>
  </si>
  <si>
    <t>360 ROSE AVE</t>
  </si>
  <si>
    <t>1136 SARANAP AVE</t>
  </si>
  <si>
    <t>3188 DANVILLE BLVD</t>
  </si>
  <si>
    <t>2098 MT DIABLO BLVD</t>
  </si>
  <si>
    <t>3389 MT DIABLO BLVD</t>
  </si>
  <si>
    <t>1801 OAKLAND BLVD #330</t>
  </si>
  <si>
    <t>1407 OAKLAND BLVD</t>
  </si>
  <si>
    <t>609 SAN RAMON VALLEY BLVD</t>
  </si>
  <si>
    <t>736 SAN RAMON VALLEY BLVD</t>
  </si>
  <si>
    <t>2363 BOULEVARD CIR</t>
  </si>
  <si>
    <t>1 BOONE CT</t>
  </si>
  <si>
    <t>1357 OAKLAND CT</t>
  </si>
  <si>
    <t>1320 EL CAPITAN DR</t>
  </si>
  <si>
    <t>76469</t>
  </si>
  <si>
    <t>1421 LESNICK LN</t>
  </si>
  <si>
    <t>130 PETTICOAT LN</t>
  </si>
  <si>
    <t>400 DIABLO RD</t>
  </si>
  <si>
    <t>444 DIABLO RD</t>
  </si>
  <si>
    <t>1375 LOCUST ST</t>
  </si>
  <si>
    <t>1275 BOULEVARD WAY</t>
  </si>
  <si>
    <t>3140 FOSTORIA WAY</t>
  </si>
  <si>
    <t>1530 3RD AVE</t>
  </si>
  <si>
    <t>3820 BLACKHAWK RD</t>
  </si>
  <si>
    <t>1661 BOTELHO DR</t>
  </si>
  <si>
    <t>2329 BOULEVARD CIR</t>
  </si>
  <si>
    <t>1255 BOULEVARD WAY</t>
  </si>
  <si>
    <t>1901 CAMINO RAMON #F</t>
  </si>
  <si>
    <t>811 CAMINO RAMON</t>
  </si>
  <si>
    <t>3500 CAMINO TASSAJARA</t>
  </si>
  <si>
    <t>4680 CAMINO TASSAJARA</t>
  </si>
  <si>
    <t>401976</t>
  </si>
  <si>
    <t>3176 DANVILLE BLVD</t>
  </si>
  <si>
    <t>970 DEWING AVE</t>
  </si>
  <si>
    <t>3458 GOLDEN GATE WAY</t>
  </si>
  <si>
    <t>1616 LOCUST ST</t>
  </si>
  <si>
    <t>56 MORAGA WAY</t>
  </si>
  <si>
    <t>3344 MT DIABLO BLVD</t>
  </si>
  <si>
    <t>1960 MT DIABLO BLVD</t>
  </si>
  <si>
    <t>2008 MT DIABLO BLVD</t>
  </si>
  <si>
    <t>1929 MT DIABLO BLVD</t>
  </si>
  <si>
    <t>3289 MT DIABLO BLVD</t>
  </si>
  <si>
    <t>3319 MT DIABLO BLVD</t>
  </si>
  <si>
    <t>1437 N BROADWAY</t>
  </si>
  <si>
    <t>2170 N MAIN ST</t>
  </si>
  <si>
    <t>78659</t>
  </si>
  <si>
    <t>3099 N MAIN ST</t>
  </si>
  <si>
    <t>2172 N MAIN ST</t>
  </si>
  <si>
    <t>1777 OAKLAND BLVD</t>
  </si>
  <si>
    <t>1870 OLYMPIC BLVD</t>
  </si>
  <si>
    <t>2229 OLYMPIC BLVD</t>
  </si>
  <si>
    <t>428 RAILROAD AVE</t>
  </si>
  <si>
    <t>1505 SAINT ALPHONSUS WAY</t>
  </si>
  <si>
    <t>3255 STANLEY BLVD</t>
  </si>
  <si>
    <t>1998 TICE VALLEY BLVD</t>
  </si>
  <si>
    <t>200 YGNACIO VALLEY RD</t>
  </si>
  <si>
    <t>1827 YGNACIO VALLEY RD</t>
  </si>
  <si>
    <t>VALENCIA RESIDENCE ASSN.(4)</t>
  </si>
  <si>
    <t>ORINDA OAKS ASSOC (22 UNITS)</t>
  </si>
  <si>
    <t>BROOKWOOD RESID.ASSN (52UNITS)</t>
  </si>
  <si>
    <t>925-519-0736</t>
  </si>
  <si>
    <t>MONTE VERDE-EDEN HOUSING *67*</t>
  </si>
  <si>
    <t>ORINDA SENIOR VILLAGE *150*</t>
  </si>
  <si>
    <t>510-999-1247</t>
  </si>
  <si>
    <t>MING TREE APARTMENTS 32-UNITS</t>
  </si>
  <si>
    <t>HORTENSIA ODZAK  3 UNITS</t>
  </si>
  <si>
    <t>94526-3821</t>
  </si>
  <si>
    <t xml:space="preserve"> 174701</t>
  </si>
  <si>
    <t>WELLS FARGO BANK</t>
  </si>
  <si>
    <t>925-382-5523</t>
  </si>
  <si>
    <t>MERRILL GARDENS AT LAF</t>
  </si>
  <si>
    <t>BUILDING BRIDGES PRE-SCHOOL</t>
  </si>
  <si>
    <t>925-788-7105</t>
  </si>
  <si>
    <t xml:space="preserve"> 175056</t>
  </si>
  <si>
    <t>JOHN MUIR MEDICAL PARK 4, INC</t>
  </si>
  <si>
    <t>BLDG 2-B</t>
  </si>
  <si>
    <t>310-429-3216</t>
  </si>
  <si>
    <t xml:space="preserve">  73114</t>
  </si>
  <si>
    <t>WALNUT KNOLLS ASSOC. POOL</t>
  </si>
  <si>
    <t>MURWOOD DR</t>
  </si>
  <si>
    <t>925-256-4522</t>
  </si>
  <si>
    <t xml:space="preserve"> 174720</t>
  </si>
  <si>
    <t>ASHLAND COMPANY</t>
  </si>
  <si>
    <t>2931</t>
  </si>
  <si>
    <t>925-322-8452</t>
  </si>
  <si>
    <t>Republic Services</t>
  </si>
  <si>
    <t>PEETS COFFEE #214</t>
  </si>
  <si>
    <t>PEETS COFFEE #226</t>
  </si>
  <si>
    <t xml:space="preserve"> 175303</t>
  </si>
  <si>
    <t>482</t>
  </si>
  <si>
    <t>925-785-6285</t>
  </si>
  <si>
    <t>925-837-7215</t>
  </si>
  <si>
    <t xml:space="preserve"> 176203</t>
  </si>
  <si>
    <t>ALLEN &amp; ASSOCIATES</t>
  </si>
  <si>
    <t xml:space="preserve"> 175519</t>
  </si>
  <si>
    <t xml:space="preserve">  99341</t>
  </si>
  <si>
    <t>MEADOW SWIM &amp; TENNIS CLUB</t>
  </si>
  <si>
    <t>HEATHER LN</t>
  </si>
  <si>
    <t>94563-3528</t>
  </si>
  <si>
    <t xml:space="preserve"> 176204</t>
  </si>
  <si>
    <t>ORINDA GROUP</t>
  </si>
  <si>
    <t>PEETS COFFEE #133</t>
  </si>
  <si>
    <t xml:space="preserve"> 176035</t>
  </si>
  <si>
    <t>WALNUT CREEK GARAGE CORP.</t>
  </si>
  <si>
    <t>510-874-7170</t>
  </si>
  <si>
    <t xml:space="preserve"> 175135</t>
  </si>
  <si>
    <t>925-285-0630</t>
  </si>
  <si>
    <t>925-283-3821</t>
  </si>
  <si>
    <t>SUNRISE DANVILLE 63075 4YD REC</t>
  </si>
  <si>
    <t xml:space="preserve"> 176243</t>
  </si>
  <si>
    <t>MORO INVESTMENT LLC</t>
  </si>
  <si>
    <t>925-939-5600</t>
  </si>
  <si>
    <t xml:space="preserve"> 175138</t>
  </si>
  <si>
    <t>PF CHANGS 2-T</t>
  </si>
  <si>
    <t xml:space="preserve"> 175523</t>
  </si>
  <si>
    <t xml:space="preserve"> 175524</t>
  </si>
  <si>
    <t xml:space="preserve"> 175520</t>
  </si>
  <si>
    <t xml:space="preserve"> 176021</t>
  </si>
  <si>
    <t xml:space="preserve"> 175515</t>
  </si>
  <si>
    <t xml:space="preserve"> 175510</t>
  </si>
  <si>
    <t>415-444-1600</t>
  </si>
  <si>
    <t xml:space="preserve"> 176591</t>
  </si>
  <si>
    <t>925-837-8444</t>
  </si>
  <si>
    <t>94549-3852</t>
  </si>
  <si>
    <t xml:space="preserve"> 177561</t>
  </si>
  <si>
    <t>925-937-3986</t>
  </si>
  <si>
    <t>CAMPOLINDO SCHOOL-MAINT YD 3YD</t>
  </si>
  <si>
    <t xml:space="preserve"> 112269</t>
  </si>
  <si>
    <t>ORINDA COUNTRY CLUBMAINT YARD</t>
  </si>
  <si>
    <t>916-538-8861</t>
  </si>
  <si>
    <t>415-624-4430</t>
  </si>
  <si>
    <t xml:space="preserve"> 177317</t>
  </si>
  <si>
    <t>FIVE STAR STABLES</t>
  </si>
  <si>
    <t xml:space="preserve"> 176767</t>
  </si>
  <si>
    <t xml:space="preserve"> 177582</t>
  </si>
  <si>
    <t>BIG 5 BSP000132 2YD MSW</t>
  </si>
  <si>
    <t xml:space="preserve"> 177586</t>
  </si>
  <si>
    <t>1380</t>
  </si>
  <si>
    <t>94596-4520</t>
  </si>
  <si>
    <t xml:space="preserve"> 177539</t>
  </si>
  <si>
    <t>WALNUT CREEK ORTHOPEDICS</t>
  </si>
  <si>
    <t xml:space="preserve"> 177439</t>
  </si>
  <si>
    <t>408-916-6564</t>
  </si>
  <si>
    <t>VINCE RUSCA  (4 UNITS)</t>
  </si>
  <si>
    <t>WALNUT CREEK MANOR (107 UNITS)</t>
  </si>
  <si>
    <t>DIABLO VILLAS (40 UNITS)</t>
  </si>
  <si>
    <t>BANCROFT HOMEOWNERS (14 UNITS)</t>
  </si>
  <si>
    <t>FOUNTAIN SPRINGS CONDOS/18UNTS</t>
  </si>
  <si>
    <t>PIONEER 1855 (6 UNITS)</t>
  </si>
  <si>
    <t>CREEKWOOD HOA (10 UNITS)</t>
  </si>
  <si>
    <t>Generator</t>
  </si>
  <si>
    <t xml:space="preserve"> 177884</t>
  </si>
  <si>
    <t>925-289-6925</t>
  </si>
  <si>
    <t>JEFF HEATON-3 UNITS</t>
  </si>
  <si>
    <t>TERRA CALIF ENT 7A</t>
  </si>
  <si>
    <t>LUDLOW PROPERTIES</t>
  </si>
  <si>
    <t xml:space="preserve"> 118270</t>
  </si>
  <si>
    <t>410</t>
  </si>
  <si>
    <t xml:space="preserve"> 178149</t>
  </si>
  <si>
    <t>445 RAILROAD LLC</t>
  </si>
  <si>
    <t>HEADS BY DESIGN</t>
  </si>
  <si>
    <t>TOWN OF DANVILLE- TRASH</t>
  </si>
  <si>
    <t xml:space="preserve"> 178393</t>
  </si>
  <si>
    <t>SUSHI YOKOHAMA DANVILLE LLC</t>
  </si>
  <si>
    <t xml:space="preserve"> 178185</t>
  </si>
  <si>
    <t>DAVITA WC WEST</t>
  </si>
  <si>
    <t>925-295-9830</t>
  </si>
  <si>
    <t>925-949-3539</t>
  </si>
  <si>
    <t xml:space="preserve"> 178540</t>
  </si>
  <si>
    <t>BOULEVARD WAY ASSOCIATES</t>
  </si>
  <si>
    <t xml:space="preserve"> 177897</t>
  </si>
  <si>
    <t>510-325-6490</t>
  </si>
  <si>
    <t xml:space="preserve"> 177804</t>
  </si>
  <si>
    <t>3620 INVESTORS, LLC</t>
  </si>
  <si>
    <t>1908 TICE VALLEY BLVD</t>
  </si>
  <si>
    <t>SIERRA GARDEN APTS - 24 UNITS</t>
  </si>
  <si>
    <t>94596-3679</t>
  </si>
  <si>
    <t>925-634-7774</t>
  </si>
  <si>
    <t xml:space="preserve">  53811</t>
  </si>
  <si>
    <t>CLYDE MILES CONSTRUCTION</t>
  </si>
  <si>
    <t>LEGACY DR</t>
  </si>
  <si>
    <t>373</t>
  </si>
  <si>
    <t>BLACKHAWK COUNTRY CLB-POOL&amp;FIT</t>
  </si>
  <si>
    <t xml:space="preserve"> 179477</t>
  </si>
  <si>
    <t>3RD PLACE MORAGA</t>
  </si>
  <si>
    <t>1558</t>
  </si>
  <si>
    <t xml:space="preserve"> 180131</t>
  </si>
  <si>
    <t>MORAGA ONE HOUR CLEANER</t>
  </si>
  <si>
    <t>492</t>
  </si>
  <si>
    <t>925-708-6974</t>
  </si>
  <si>
    <t xml:space="preserve"> 179762</t>
  </si>
  <si>
    <t>MOUNTAIN MIKES PIZZA</t>
  </si>
  <si>
    <t xml:space="preserve"> 179932</t>
  </si>
  <si>
    <t>NATIONS GIANT HAMBURGERS</t>
  </si>
  <si>
    <t>94556-1500</t>
  </si>
  <si>
    <t>SPRING RD</t>
  </si>
  <si>
    <t>317-946-7241</t>
  </si>
  <si>
    <t>Prior Year YTD</t>
  </si>
  <si>
    <t xml:space="preserve">  95612</t>
  </si>
  <si>
    <t>GLORIETTA ELEMENTARY</t>
  </si>
  <si>
    <t>MARTHA RD</t>
  </si>
  <si>
    <t>94563-3558</t>
  </si>
  <si>
    <t xml:space="preserve">  97881</t>
  </si>
  <si>
    <t>SLEEPY HOLLOW SCHOOL</t>
  </si>
  <si>
    <t>WASHINGTON LN</t>
  </si>
  <si>
    <t>94563-1325</t>
  </si>
  <si>
    <t xml:space="preserve">  94912</t>
  </si>
  <si>
    <t>ORINDA INTERMEDIATE SCHOOL</t>
  </si>
  <si>
    <t>IVY DR</t>
  </si>
  <si>
    <t>94563-4244</t>
  </si>
  <si>
    <t xml:space="preserve"> 182044</t>
  </si>
  <si>
    <t xml:space="preserve"> 140079</t>
  </si>
  <si>
    <t>WAGNER RANCH SCHOOL</t>
  </si>
  <si>
    <t>94563-1602</t>
  </si>
  <si>
    <t xml:space="preserve"> 181328</t>
  </si>
  <si>
    <t>K-9 KLIPPER</t>
  </si>
  <si>
    <t>925-640-0882</t>
  </si>
  <si>
    <t xml:space="preserve"> 181260</t>
  </si>
  <si>
    <t>THE CHILD DAYS SCHOOL, LLC</t>
  </si>
  <si>
    <t>372</t>
  </si>
  <si>
    <t>925-284-5672</t>
  </si>
  <si>
    <t xml:space="preserve"> 181038</t>
  </si>
  <si>
    <t>NOODLE THEORY</t>
  </si>
  <si>
    <t>376</t>
  </si>
  <si>
    <t>510-334-8730</t>
  </si>
  <si>
    <t xml:space="preserve"> 181120</t>
  </si>
  <si>
    <t>LAMORINDA PIZZA</t>
  </si>
  <si>
    <t>382</t>
  </si>
  <si>
    <t>925-595-8203</t>
  </si>
  <si>
    <t>384</t>
  </si>
  <si>
    <t xml:space="preserve"> 181536</t>
  </si>
  <si>
    <t>BARRINGTON COURT</t>
  </si>
  <si>
    <t>JLL/PROPERTY MGMT</t>
  </si>
  <si>
    <t>DANVILLE HARVEST</t>
  </si>
  <si>
    <t xml:space="preserve"> 180830</t>
  </si>
  <si>
    <t xml:space="preserve"> 180659</t>
  </si>
  <si>
    <t>ANNA NAILS</t>
  </si>
  <si>
    <t>510-520-5844</t>
  </si>
  <si>
    <t>MASSAGE ENVY</t>
  </si>
  <si>
    <t xml:space="preserve"> 181691</t>
  </si>
  <si>
    <t>925-378-2560</t>
  </si>
  <si>
    <t>925-274-1341</t>
  </si>
  <si>
    <t xml:space="preserve"> 181826</t>
  </si>
  <si>
    <t>TACO'S WALNUT CREEK</t>
  </si>
  <si>
    <t>831-227-3846</t>
  </si>
  <si>
    <t xml:space="preserve"> 181671</t>
  </si>
  <si>
    <t xml:space="preserve"> 181184</t>
  </si>
  <si>
    <t>ROSSMOOR *COMMUNITY GARDENS*</t>
  </si>
  <si>
    <t xml:space="preserve"> 180624</t>
  </si>
  <si>
    <t>HILL C20R G (4 UNITS)</t>
  </si>
  <si>
    <t xml:space="preserve"> 181448</t>
  </si>
  <si>
    <t>BROOK GARDEN APT 25 UNITS</t>
  </si>
  <si>
    <t>ALVARADO PLACE APTS (28 UNITS)</t>
  </si>
  <si>
    <t>Entry</t>
  </si>
  <si>
    <t>#101</t>
  </si>
  <si>
    <t>#11</t>
  </si>
  <si>
    <t>#112</t>
  </si>
  <si>
    <t>#116</t>
  </si>
  <si>
    <t>#16</t>
  </si>
  <si>
    <t>#160</t>
  </si>
  <si>
    <t>#19</t>
  </si>
  <si>
    <t>#201</t>
  </si>
  <si>
    <t>#207</t>
  </si>
  <si>
    <t>#210</t>
  </si>
  <si>
    <t>#26</t>
  </si>
  <si>
    <t>#330</t>
  </si>
  <si>
    <t>#680</t>
  </si>
  <si>
    <t>#A102</t>
  </si>
  <si>
    <t>#E</t>
  </si>
  <si>
    <t>#I</t>
  </si>
  <si>
    <t>#K</t>
  </si>
  <si>
    <t xml:space="preserve"> 182240</t>
  </si>
  <si>
    <t>LAFAYETTE RESTURANT GROUP LLC</t>
  </si>
  <si>
    <t>94596-6903</t>
  </si>
  <si>
    <t>94556-1961</t>
  </si>
  <si>
    <t>MORAGA COUNTRY CLUB (RO)</t>
  </si>
  <si>
    <t>MORAGA COUNTRY CLUB (GW)</t>
  </si>
  <si>
    <t>BIG 5 BSP000132 4YD REC</t>
  </si>
  <si>
    <t>HEATHER FARMS PARK POOL LOT</t>
  </si>
  <si>
    <t>94596-3706</t>
  </si>
  <si>
    <t xml:space="preserve"> 183220</t>
  </si>
  <si>
    <t>CVS FOOD WASTE</t>
  </si>
  <si>
    <t>ROSSMOOR RECYCLE NTR*RECYCLE*</t>
  </si>
  <si>
    <t>EASTSHORE PROPERTIES LLC *46*</t>
  </si>
  <si>
    <t>#1988</t>
  </si>
  <si>
    <t>#B4</t>
  </si>
  <si>
    <t>925-330-7064</t>
  </si>
  <si>
    <t>#156</t>
  </si>
  <si>
    <t>1727 LACASSIE OWNERS ASSN *12*</t>
  </si>
  <si>
    <t>94596-1000</t>
  </si>
  <si>
    <t>#380</t>
  </si>
  <si>
    <t>BLDGS 122 AND 2991</t>
  </si>
  <si>
    <t xml:space="preserve"> 184214</t>
  </si>
  <si>
    <t>ALAMO ACE HARDWARE</t>
  </si>
  <si>
    <t>3211</t>
  </si>
  <si>
    <t>94507-1913</t>
  </si>
  <si>
    <t>925-837-2420</t>
  </si>
  <si>
    <t>94596-5119</t>
  </si>
  <si>
    <t>CENTER SHADELANDS, LLC</t>
  </si>
  <si>
    <t>925-212-3821</t>
  </si>
  <si>
    <t>THE GROVE (36 UNITS)</t>
  </si>
  <si>
    <t>BOULEVARD TERRACE HOA(24 UNTS)</t>
  </si>
  <si>
    <t>1605 RIVIERA  (48 UNITS)</t>
  </si>
  <si>
    <t>CAPRICE APARTMENTS (14-UNITS)</t>
  </si>
  <si>
    <t>1874 BONANZA HOA (15 UNITS)</t>
  </si>
  <si>
    <t>GEORGE GAGE  (18 UNITS)</t>
  </si>
  <si>
    <t>TERRA CALIF ENT 3</t>
  </si>
  <si>
    <t>TERRA GRANADA DR ENT 4</t>
  </si>
  <si>
    <t>TERRA GRANADA DR ENT 8</t>
  </si>
  <si>
    <t>PHOENIX SALONS WC LLC</t>
  </si>
  <si>
    <t xml:space="preserve"> 184267</t>
  </si>
  <si>
    <t>CALIFORNIA PLAZA OWNER LLC</t>
  </si>
  <si>
    <t>#250</t>
  </si>
  <si>
    <t>ANTHONY'S CPF</t>
  </si>
  <si>
    <t xml:space="preserve"> 184030</t>
  </si>
  <si>
    <t xml:space="preserve"> 184609</t>
  </si>
  <si>
    <t xml:space="preserve"> 184610</t>
  </si>
  <si>
    <t xml:space="preserve"> 184662</t>
  </si>
  <si>
    <t xml:space="preserve"> 184666</t>
  </si>
  <si>
    <t xml:space="preserve"> 184551</t>
  </si>
  <si>
    <t>DIABLO WEST HOA</t>
  </si>
  <si>
    <t>YNEZ CIR</t>
  </si>
  <si>
    <t>94526-3551</t>
  </si>
  <si>
    <t>925-831-9045</t>
  </si>
  <si>
    <t xml:space="preserve"> 184045</t>
  </si>
  <si>
    <t>94596-4580</t>
  </si>
  <si>
    <t xml:space="preserve"> 184041</t>
  </si>
  <si>
    <t xml:space="preserve"> 183990</t>
  </si>
  <si>
    <t>NORTH PEAK EQUESTRIAN LLC</t>
  </si>
  <si>
    <t xml:space="preserve"> 184039</t>
  </si>
  <si>
    <t xml:space="preserve"> 184578</t>
  </si>
  <si>
    <t xml:space="preserve"> 184676</t>
  </si>
  <si>
    <t>94526-5572</t>
  </si>
  <si>
    <t xml:space="preserve"> 152868</t>
  </si>
  <si>
    <t>POSTINO RESTAURANT</t>
  </si>
  <si>
    <t>3565</t>
  </si>
  <si>
    <t>925-299-8700</t>
  </si>
  <si>
    <t xml:space="preserve"> 184091</t>
  </si>
  <si>
    <t>510-301-6317</t>
  </si>
  <si>
    <t xml:space="preserve"> 185705</t>
  </si>
  <si>
    <t>1716 LOFT LLC   48 APTS</t>
  </si>
  <si>
    <t>1716</t>
  </si>
  <si>
    <t>CHANG YI LONG    (4 UNITS)</t>
  </si>
  <si>
    <t>MOHAMMAD PANAHANDEH (3 UNITS)</t>
  </si>
  <si>
    <t xml:space="preserve"> 185527</t>
  </si>
  <si>
    <t>415-697-9000</t>
  </si>
  <si>
    <t xml:space="preserve"> 185530</t>
  </si>
  <si>
    <t>THE ALTERRA APTS - 57 UNITS</t>
  </si>
  <si>
    <t>2ND FL</t>
  </si>
  <si>
    <t>BLACKHAWK HOA</t>
  </si>
  <si>
    <t>ENGEO INC</t>
  </si>
  <si>
    <t>94526-5570</t>
  </si>
  <si>
    <t xml:space="preserve"> 173613</t>
  </si>
  <si>
    <t>2905</t>
  </si>
  <si>
    <t xml:space="preserve">  74641</t>
  </si>
  <si>
    <t>FIRE STATION-LAF#16</t>
  </si>
  <si>
    <t>4007</t>
  </si>
  <si>
    <t>LOS ARABIS DR</t>
  </si>
  <si>
    <t>94549-2710</t>
  </si>
  <si>
    <t>HERTZ REALTY INC</t>
  </si>
  <si>
    <t>NORTHGATE RD</t>
  </si>
  <si>
    <t xml:space="preserve"> 185709</t>
  </si>
  <si>
    <t>N P C R S</t>
  </si>
  <si>
    <t>2181</t>
  </si>
  <si>
    <t>94595-2505</t>
  </si>
  <si>
    <t>41</t>
  </si>
  <si>
    <t xml:space="preserve"> 185641</t>
  </si>
  <si>
    <t>S BROADWAY 1-R</t>
  </si>
  <si>
    <t xml:space="preserve"> 185356</t>
  </si>
  <si>
    <t>YGNACIO VALLEY LIBRARY</t>
  </si>
  <si>
    <t>2661</t>
  </si>
  <si>
    <t>Prior YTD</t>
  </si>
  <si>
    <t>Multi-Family</t>
  </si>
  <si>
    <t>STONE VALLEY MIDDLE SCHOOL</t>
  </si>
  <si>
    <t>925-934-4665</t>
  </si>
  <si>
    <t xml:space="preserve"> 186815</t>
  </si>
  <si>
    <t>HAYWARD TRANSFER STATION</t>
  </si>
  <si>
    <t>342</t>
  </si>
  <si>
    <t>510-606-1548</t>
  </si>
  <si>
    <t xml:space="preserve"> 186004</t>
  </si>
  <si>
    <t>GEORGE SEFEROGLOU</t>
  </si>
  <si>
    <t xml:space="preserve"> 186215</t>
  </si>
  <si>
    <t>3669</t>
  </si>
  <si>
    <t>24 HOUR FITNESS TFH000812 4YFR</t>
  </si>
  <si>
    <t>800-813-7704</t>
  </si>
  <si>
    <t>SUR LA TABLE</t>
  </si>
  <si>
    <t>925-640-4274</t>
  </si>
  <si>
    <t xml:space="preserve"> 184576</t>
  </si>
  <si>
    <t xml:space="preserve"> 186426</t>
  </si>
  <si>
    <t xml:space="preserve"> 186428</t>
  </si>
  <si>
    <t>ASHMAN PROPERTIES</t>
  </si>
  <si>
    <t xml:space="preserve"> 186425</t>
  </si>
  <si>
    <t xml:space="preserve"> 186423</t>
  </si>
  <si>
    <t xml:space="preserve"> 187614</t>
  </si>
  <si>
    <t>925-413-7249</t>
  </si>
  <si>
    <t>925-457-3027</t>
  </si>
  <si>
    <t xml:space="preserve"> 187818</t>
  </si>
  <si>
    <t xml:space="preserve"> 187820</t>
  </si>
  <si>
    <t xml:space="preserve"> 187819</t>
  </si>
  <si>
    <t>3235</t>
  </si>
  <si>
    <t>TREAT TOWERS OWNER LLC</t>
  </si>
  <si>
    <t xml:space="preserve"> 187698</t>
  </si>
  <si>
    <t xml:space="preserve"> 187173</t>
  </si>
  <si>
    <t>8000579</t>
  </si>
  <si>
    <t>PANERA 601453 4YD REC</t>
  </si>
  <si>
    <t>8000580</t>
  </si>
  <si>
    <t>925-388-0688</t>
  </si>
  <si>
    <t xml:space="preserve"> 187525</t>
  </si>
  <si>
    <t>510-571-0140</t>
  </si>
  <si>
    <t xml:space="preserve"> 187172</t>
  </si>
  <si>
    <t>NOAH'S BAGELS</t>
  </si>
  <si>
    <t>CHRIS PISCIOTTA (4 UNITS)</t>
  </si>
  <si>
    <t>ESSEX MANAGEMENT CORP 300UNITS</t>
  </si>
  <si>
    <t>925-212-4938</t>
  </si>
  <si>
    <t xml:space="preserve"> 188931</t>
  </si>
  <si>
    <t>R &amp; A CYCLES</t>
  </si>
  <si>
    <t>925-330-8066</t>
  </si>
  <si>
    <t>404-609-4219</t>
  </si>
  <si>
    <t xml:space="preserve"> 188972</t>
  </si>
  <si>
    <t>ORINDA 19 LLC</t>
  </si>
  <si>
    <t xml:space="preserve"> 188803</t>
  </si>
  <si>
    <t xml:space="preserve"> 188026</t>
  </si>
  <si>
    <t>WALNUT CREEK AUTO PROS LLC</t>
  </si>
  <si>
    <t>925-826-4750</t>
  </si>
  <si>
    <t xml:space="preserve"> 188863</t>
  </si>
  <si>
    <t>TRADER JOE'S  #65</t>
  </si>
  <si>
    <t>BANK OF AMERICA CA4-145</t>
  </si>
  <si>
    <t xml:space="preserve"> 188899</t>
  </si>
  <si>
    <t xml:space="preserve"> 188390</t>
  </si>
  <si>
    <t>312-446-7787</t>
  </si>
  <si>
    <t>KAISER PERM: HEALTH 5YD FL</t>
  </si>
  <si>
    <t xml:space="preserve"> 188021</t>
  </si>
  <si>
    <t>WE NEED MERCH SCREEN PRINTING</t>
  </si>
  <si>
    <t>925-577-3132</t>
  </si>
  <si>
    <t xml:space="preserve"> 188734</t>
  </si>
  <si>
    <t>ASAL ITALIA CA 1</t>
  </si>
  <si>
    <t>201-321-5475</t>
  </si>
  <si>
    <t xml:space="preserve"> 188873</t>
  </si>
  <si>
    <t>TRADER JOE'S #123</t>
  </si>
  <si>
    <t>AASAL BLDG INC</t>
  </si>
  <si>
    <t xml:space="preserve"> 188238</t>
  </si>
  <si>
    <t>1880</t>
  </si>
  <si>
    <t>94596-4094</t>
  </si>
  <si>
    <t>JET BLACK TINT</t>
  </si>
  <si>
    <t xml:space="preserve"> 188812</t>
  </si>
  <si>
    <t>BALLI CONSTRUCTION</t>
  </si>
  <si>
    <t>925-478-8182</t>
  </si>
  <si>
    <t>925-837-6007</t>
  </si>
  <si>
    <t>BANK OF AMERICA CA4-127</t>
  </si>
  <si>
    <t xml:space="preserve"> 188869</t>
  </si>
  <si>
    <t>BANK OF AMERICA CA4-182</t>
  </si>
  <si>
    <t>MELANIE BARTOLETTI FARM</t>
  </si>
  <si>
    <t>2659 N MAIN ST</t>
  </si>
  <si>
    <t>3093 CITRUS CIR</t>
  </si>
  <si>
    <t>3737 VALLEY VISTA RD</t>
  </si>
  <si>
    <t>3200 DANVILLE BLVD #200</t>
  </si>
  <si>
    <t>4155 BLACKHAWK PLAZA CIR</t>
  </si>
  <si>
    <t>1780 YGNACIO VALLEY RD</t>
  </si>
  <si>
    <t>1479 YGNACIO VALLEY RD</t>
  </si>
  <si>
    <t>1575 TREAT BLVD</t>
  </si>
  <si>
    <t>1511 TREAT BLVD</t>
  </si>
  <si>
    <t>2405 SHADELANDS DR #300</t>
  </si>
  <si>
    <t>106 LA CASA VIA</t>
  </si>
  <si>
    <t>2401 SHADELANDS DR</t>
  </si>
  <si>
    <t>301 LENNON LN</t>
  </si>
  <si>
    <t>120 YGNACIO VALLEY RD</t>
  </si>
  <si>
    <t>1790 YGNACIO VALLEY RD</t>
  </si>
  <si>
    <t>1750 HEATHER DR</t>
  </si>
  <si>
    <t>800 S BROADWAY</t>
  </si>
  <si>
    <t>1630 NEWELL AVE</t>
  </si>
  <si>
    <t>2967 YGNACIO VALLEY RD</t>
  </si>
  <si>
    <t>2094 MT DIABLO BLVD</t>
  </si>
  <si>
    <t>8200 CAMINO TASSAJARA #A</t>
  </si>
  <si>
    <t>7711 CROW CANYON RD</t>
  </si>
  <si>
    <t>120 LA CASA VIA</t>
  </si>
  <si>
    <t>3000 OAK RD</t>
  </si>
  <si>
    <t>1365 TREAT BLVD</t>
  </si>
  <si>
    <t>61 AVENIDA DE ORINDA</t>
  </si>
  <si>
    <t>7000 SUNNE LN #112</t>
  </si>
  <si>
    <t>Total CY</t>
  </si>
  <si>
    <t>N/A</t>
  </si>
  <si>
    <t>1275 BROADWAY PLZ</t>
  </si>
  <si>
    <t>89763</t>
  </si>
  <si>
    <t>189675</t>
  </si>
  <si>
    <t>925-288-1911</t>
  </si>
  <si>
    <t>4165 BLACKHAWK PLAZA CIR</t>
  </si>
  <si>
    <t>1414 PINE ST</t>
  </si>
  <si>
    <t>97162</t>
  </si>
  <si>
    <t>1355 MORAGA WAY</t>
  </si>
  <si>
    <t>97170</t>
  </si>
  <si>
    <t>2 CAMINO SOBRANTE</t>
  </si>
  <si>
    <t>210 N WIGET LN</t>
  </si>
  <si>
    <t>2235 N MAIN ST</t>
  </si>
  <si>
    <t>2255 N MAIN ST</t>
  </si>
  <si>
    <t>2404 N MAIN ST</t>
  </si>
  <si>
    <t>2679 N MAIN ST</t>
  </si>
  <si>
    <t>2190 N BROADWAY</t>
  </si>
  <si>
    <t>138928</t>
  </si>
  <si>
    <t>1821 MT DIABLO BLVD</t>
  </si>
  <si>
    <t>2281 OLYMPIC BLVD</t>
  </si>
  <si>
    <t>30469</t>
  </si>
  <si>
    <t>1425 PARKSIDE DR</t>
  </si>
  <si>
    <t>185 FRONT ST</t>
  </si>
  <si>
    <t>3518 MT DIABLO BLVD</t>
  </si>
  <si>
    <t>2071 N BROADWAY</t>
  </si>
  <si>
    <t>2040 N MAIN ST #7</t>
  </si>
  <si>
    <t>2288 N MAIN ST</t>
  </si>
  <si>
    <t>2900 N MAIN ST</t>
  </si>
  <si>
    <t>509 SAN RAMON VALLEY BLVD</t>
  </si>
  <si>
    <t>589 SAN RAMON VALLEY BLVD</t>
  </si>
  <si>
    <t>110 TAMPICO</t>
  </si>
  <si>
    <t>1399 YGNACIO VALLEY RD</t>
  </si>
  <si>
    <t>405548</t>
  </si>
  <si>
    <t>156 DIABLO RD</t>
  </si>
  <si>
    <t>319 DIABLO RD</t>
  </si>
  <si>
    <t>675 YGNACIO VALLEY RD</t>
  </si>
  <si>
    <t>941 YGNACIO VALLEY RD</t>
  </si>
  <si>
    <t>925-935-4880</t>
  </si>
  <si>
    <t>130 LA CASA VIA #202</t>
  </si>
  <si>
    <t>175 LA CASA VIA</t>
  </si>
  <si>
    <t>1225 ALPINE RD</t>
  </si>
  <si>
    <t>67488</t>
  </si>
  <si>
    <t>4115 BLACKHAWK PLAZA CIR</t>
  </si>
  <si>
    <t>67561</t>
  </si>
  <si>
    <t>6100 CAMINO TASSAJARA</t>
  </si>
  <si>
    <t>3000 DANVILLE BLVD</t>
  </si>
  <si>
    <t>1350 PINE ST</t>
  </si>
  <si>
    <t>1540 OLYMPIC BLVD</t>
  </si>
  <si>
    <t>1630 MT DIABLO BLVD</t>
  </si>
  <si>
    <t>444 CENTER ST</t>
  </si>
  <si>
    <t>3420 FOSTORIA WAY</t>
  </si>
  <si>
    <t xml:space="preserve"> 189268</t>
  </si>
  <si>
    <t>CA ACADEMY OF PERFORMING ARTS</t>
  </si>
  <si>
    <t>707-258-1101</t>
  </si>
  <si>
    <t xml:space="preserve"> 189080</t>
  </si>
  <si>
    <t>KEN MEYER</t>
  </si>
  <si>
    <t>94563-2530</t>
  </si>
  <si>
    <t xml:space="preserve"> 189534</t>
  </si>
  <si>
    <t>RILEY MADISON LLC</t>
  </si>
  <si>
    <t xml:space="preserve"> 189065</t>
  </si>
  <si>
    <t>916-477-5844</t>
  </si>
  <si>
    <t>SAN RAMON VALLEY HS YC</t>
  </si>
  <si>
    <t>BLACKHAWK COUNTRY CLUB YW 2-30</t>
  </si>
  <si>
    <t>CALIBER COLLISION 1172 4YD</t>
  </si>
  <si>
    <t xml:space="preserve"> 189675</t>
  </si>
  <si>
    <t>CALIBER COLLISION 1171 3YD</t>
  </si>
  <si>
    <t>ESSEX MANAGEMENT CORP 300 UNTS</t>
  </si>
  <si>
    <t xml:space="preserve"> 189273</t>
  </si>
  <si>
    <t>ST PAUL COMMONS 44 UNITS</t>
  </si>
  <si>
    <t xml:space="preserve"> 184584</t>
  </si>
  <si>
    <t>94596-4049</t>
  </si>
  <si>
    <t>925-451-1737</t>
  </si>
  <si>
    <t>925-963-1684</t>
  </si>
  <si>
    <t>925-989-5762</t>
  </si>
  <si>
    <t xml:space="preserve"> 190671</t>
  </si>
  <si>
    <t>LENNON REAL ESTATE HOLDING LLC</t>
  </si>
  <si>
    <t>HD NAIL SALON</t>
  </si>
  <si>
    <t>8000578</t>
  </si>
  <si>
    <t>PANERA 601453 4YD</t>
  </si>
  <si>
    <t>908-763-4518</t>
  </si>
  <si>
    <t xml:space="preserve"> 190259</t>
  </si>
  <si>
    <t>KEADJIAN ASSOCIATES</t>
  </si>
  <si>
    <t>94596-4676</t>
  </si>
  <si>
    <t>GSWC OFFICE FE OWNER LLC</t>
  </si>
  <si>
    <t>480-823-7093</t>
  </si>
  <si>
    <t xml:space="preserve"> 190747</t>
  </si>
  <si>
    <t>LAKEBRIDGE HOUSTON PARTNERS</t>
  </si>
  <si>
    <t>200 ALAMO PLZ</t>
  </si>
  <si>
    <t>Tons sent to Landfill due to COVID-19 EBMUD Shutdown</t>
  </si>
  <si>
    <t xml:space="preserve"> </t>
  </si>
  <si>
    <t>HAWTHORNE GRY015742B 4YD REC</t>
  </si>
  <si>
    <t>HAWTHORNE GRY015742B 3YD REC</t>
  </si>
  <si>
    <t>LIN YE  (7 UNITS)</t>
  </si>
  <si>
    <t xml:space="preserve"> 191334</t>
  </si>
  <si>
    <t>925-123-4567</t>
  </si>
  <si>
    <t>#130</t>
  </si>
  <si>
    <t>MORRISON'S JEWELRY</t>
  </si>
  <si>
    <t xml:space="preserve"> 191332</t>
  </si>
  <si>
    <t xml:space="preserve"> 191631</t>
  </si>
  <si>
    <t>SONIC BENZ SOA000070 40YD MSW</t>
  </si>
  <si>
    <t>AAT GEARY MARKET PL, LLC</t>
  </si>
  <si>
    <t>831-373-2707</t>
  </si>
  <si>
    <t>415-548-8833</t>
  </si>
  <si>
    <t xml:space="preserve">  27687</t>
  </si>
  <si>
    <t>MODERN CHINA CAFE</t>
  </si>
  <si>
    <t>1525</t>
  </si>
  <si>
    <t>WELCOME BUILDING MAINTENANCE</t>
  </si>
  <si>
    <t>925-788-6936</t>
  </si>
  <si>
    <t>925-808-1042</t>
  </si>
  <si>
    <t>8000587</t>
  </si>
  <si>
    <t>LAKESHORE LEARNING 15 3YD</t>
  </si>
  <si>
    <t>8000588</t>
  </si>
  <si>
    <t>LAKESHORE LEARNING 15 4YD REC</t>
  </si>
  <si>
    <t xml:space="preserve"> 191730</t>
  </si>
  <si>
    <t>OAKMONT MEMORIAL PARK</t>
  </si>
  <si>
    <t>925-935-3317</t>
  </si>
  <si>
    <t xml:space="preserve"> 191662</t>
  </si>
  <si>
    <t xml:space="preserve"> 191333</t>
  </si>
  <si>
    <t>REM</t>
  </si>
  <si>
    <t>DEL</t>
  </si>
  <si>
    <t>Enclosure</t>
  </si>
  <si>
    <t>#</t>
  </si>
  <si>
    <t>Size</t>
  </si>
  <si>
    <t>Type</t>
  </si>
  <si>
    <t>Recycling Status</t>
  </si>
  <si>
    <t>174324</t>
  </si>
  <si>
    <t>1232 BOULEVARD WAY</t>
  </si>
  <si>
    <t>94920</t>
  </si>
  <si>
    <t>600 S BROADWAY</t>
  </si>
  <si>
    <t>89995</t>
  </si>
  <si>
    <t>1972 TICE VALLEY BLVD</t>
  </si>
  <si>
    <t>1871 N MAIN ST</t>
  </si>
  <si>
    <t>94896</t>
  </si>
  <si>
    <t>710 BANCROFT RD</t>
  </si>
  <si>
    <t>66381</t>
  </si>
  <si>
    <t>67249</t>
  </si>
  <si>
    <t>600 N SAN CARLOS DR</t>
  </si>
  <si>
    <t>97188</t>
  </si>
  <si>
    <t>3540 MT DIABLO BLVD</t>
  </si>
  <si>
    <t>95729</t>
  </si>
  <si>
    <t>3496 CAMINO TASSAJARA</t>
  </si>
  <si>
    <t>Recycling: Shared</t>
  </si>
  <si>
    <t>170464</t>
  </si>
  <si>
    <t>3518 MT DIABLO BLVD #C</t>
  </si>
  <si>
    <t>334508</t>
  </si>
  <si>
    <t>1928 SAINT MARYS RD</t>
  </si>
  <si>
    <t>38203</t>
  </si>
  <si>
    <t>3424 CAMINO TASSAJARA</t>
  </si>
  <si>
    <t>191333</t>
  </si>
  <si>
    <t>1611 N BROADWAY</t>
  </si>
  <si>
    <t>1840 N MAIN ST</t>
  </si>
  <si>
    <t>Recycling: Backhaul</t>
  </si>
  <si>
    <t>Recycling: Self-Haul</t>
  </si>
  <si>
    <t>PET VET CARE CENTERS</t>
  </si>
  <si>
    <t>2040 N MAIN ST #1</t>
  </si>
  <si>
    <t>REAL PROPERTY MGMT (13 UNITS)</t>
  </si>
  <si>
    <t xml:space="preserve"> 192356</t>
  </si>
  <si>
    <t>FALL OAKS HOA - 15 UNITS</t>
  </si>
  <si>
    <t>WALNUT CREEK LLC  41 UNITS</t>
  </si>
  <si>
    <t>925-899-3151</t>
  </si>
  <si>
    <t>DEBOLT HEILIG-SILVA</t>
  </si>
  <si>
    <t xml:space="preserve"> 191899</t>
  </si>
  <si>
    <t>MORAGA CITY CANS HARDIE DR</t>
  </si>
  <si>
    <t>HARDIE DR</t>
  </si>
  <si>
    <t>94556-1103</t>
  </si>
  <si>
    <t>MORAGA CITY CANS</t>
  </si>
  <si>
    <t>MORAGA CITY CANS  5A RENT</t>
  </si>
  <si>
    <t>MORAGA CITY CANS STARBUCKS</t>
  </si>
  <si>
    <t>MORAGA CITY CANS BUS STOP</t>
  </si>
  <si>
    <t>MORAGA CITY CANS  7 ELEVEN</t>
  </si>
  <si>
    <t xml:space="preserve"> 192681</t>
  </si>
  <si>
    <t xml:space="preserve"> 192482</t>
  </si>
  <si>
    <t>94595-1178</t>
  </si>
  <si>
    <t xml:space="preserve"> 125061</t>
  </si>
  <si>
    <t>FUEGO TEQUILA BAR &amp; GRILL</t>
  </si>
  <si>
    <t>MORAGA CITY CANS WELLS FARGO</t>
  </si>
  <si>
    <t>MORAGA CITY CANS BANK OF AMER</t>
  </si>
  <si>
    <t>94556-1915</t>
  </si>
  <si>
    <t>MORAGA CITY CANS CHEVRON</t>
  </si>
  <si>
    <t>MORAGA CITY CANS ACROSS CHEV</t>
  </si>
  <si>
    <t>94556-1955</t>
  </si>
  <si>
    <t>EAST BAY REGIONAL PARKS -20YRD</t>
  </si>
  <si>
    <t>925-408-7457</t>
  </si>
  <si>
    <t xml:space="preserve"> 192069</t>
  </si>
  <si>
    <t>94596-4035</t>
  </si>
  <si>
    <t>MORAGA CITY CANS ACROSS CAMPO</t>
  </si>
  <si>
    <t>3745</t>
  </si>
  <si>
    <t>CAMPOLINDO DR</t>
  </si>
  <si>
    <t>94556-2431</t>
  </si>
  <si>
    <t>510-287-0849</t>
  </si>
  <si>
    <t xml:space="preserve"> 156212</t>
  </si>
  <si>
    <t>SMITH FEED SUPPLY</t>
  </si>
  <si>
    <t>8540</t>
  </si>
  <si>
    <t>94551-9413</t>
  </si>
  <si>
    <t>925-960-9074</t>
  </si>
  <si>
    <t>MORAGA CITY CANS VILLA LN</t>
  </si>
  <si>
    <t>3454 CAMINO TASSAJARA</t>
  </si>
  <si>
    <t>744 SAN RAMON VALLEY BLVD</t>
  </si>
  <si>
    <t>OUTDOOR SUPPLY HARDWARE- COMPA</t>
  </si>
  <si>
    <t>925-592-4005</t>
  </si>
  <si>
    <t>KIDZ BACKYARD</t>
  </si>
  <si>
    <t>1901 CAMINO RAMON #C</t>
  </si>
  <si>
    <t>925-830-8833</t>
  </si>
  <si>
    <t>94596-4186</t>
  </si>
  <si>
    <t>CADE APTS 4 UNITS</t>
  </si>
  <si>
    <t xml:space="preserve"> 193026</t>
  </si>
  <si>
    <t>JACKSON APTS  6-UNITS</t>
  </si>
  <si>
    <t>94549-4177</t>
  </si>
  <si>
    <t>THE SANDPIPER APTS-24 UNITS</t>
  </si>
  <si>
    <t xml:space="preserve"> 193885</t>
  </si>
  <si>
    <t xml:space="preserve"> 193170</t>
  </si>
  <si>
    <t>CHEVRON CVN097578 4YD REC</t>
  </si>
  <si>
    <t>CHEVRON CVN097578 3YD MSW</t>
  </si>
  <si>
    <t>415-310-3649</t>
  </si>
  <si>
    <t xml:space="preserve">  67587</t>
  </si>
  <si>
    <t>94526-4026</t>
  </si>
  <si>
    <t xml:space="preserve"> 194086</t>
  </si>
  <si>
    <t>379</t>
  </si>
  <si>
    <t xml:space="preserve"> 193165</t>
  </si>
  <si>
    <t>925-768-2686</t>
  </si>
  <si>
    <t>925-283-0114</t>
  </si>
  <si>
    <t xml:space="preserve"> 193587</t>
  </si>
  <si>
    <t>SMILE POWER ORTHODONICS</t>
  </si>
  <si>
    <t>94598-1812</t>
  </si>
  <si>
    <t>925-246-9337</t>
  </si>
  <si>
    <t xml:space="preserve"> 193773</t>
  </si>
  <si>
    <t>510-227-9435</t>
  </si>
  <si>
    <t>925-457-4678</t>
  </si>
  <si>
    <t xml:space="preserve"> 193171</t>
  </si>
  <si>
    <t>CHEVRON CVN093805 2YD REC</t>
  </si>
  <si>
    <t>CHEVRON CVN093805 2YD MSW</t>
  </si>
  <si>
    <t xml:space="preserve"> 315531</t>
  </si>
  <si>
    <t>ROUND-UP SALOON</t>
  </si>
  <si>
    <t>925-284-4817</t>
  </si>
  <si>
    <t>8000596</t>
  </si>
  <si>
    <t>8000598</t>
  </si>
  <si>
    <t>925-820-2800</t>
  </si>
  <si>
    <t xml:space="preserve"> 195267</t>
  </si>
  <si>
    <t>B12 LOVE</t>
  </si>
  <si>
    <t>1532</t>
  </si>
  <si>
    <t>619-889-2725</t>
  </si>
  <si>
    <t>AT&amp;T ATC000464 2YD REC</t>
  </si>
  <si>
    <t xml:space="preserve"> 194584</t>
  </si>
  <si>
    <t>SELF-REALIZATION FELLOWSHIP</t>
  </si>
  <si>
    <t>2317</t>
  </si>
  <si>
    <t>925-437-8888</t>
  </si>
  <si>
    <t xml:space="preserve"> 195228</t>
  </si>
  <si>
    <t>PINNACLE CAPITOL MGMT SVCS</t>
  </si>
  <si>
    <t>8000594</t>
  </si>
  <si>
    <t>8000595</t>
  </si>
  <si>
    <t>8000601</t>
  </si>
  <si>
    <t>BLACKHAWK COMM OWNERS ASSOC</t>
  </si>
  <si>
    <t>AVALON WALNUT AVB0CA587 3Y REC</t>
  </si>
  <si>
    <t xml:space="preserve"> 194689</t>
  </si>
  <si>
    <t xml:space="preserve"> 194693</t>
  </si>
  <si>
    <t xml:space="preserve"> 194694</t>
  </si>
  <si>
    <t xml:space="preserve"> 194699</t>
  </si>
  <si>
    <t>925-817-0835</t>
  </si>
  <si>
    <t>ARCHSTONE AVB0CA564 3YD MSW</t>
  </si>
  <si>
    <t>Compost</t>
  </si>
  <si>
    <t xml:space="preserve"> 195647</t>
  </si>
  <si>
    <t>271</t>
  </si>
  <si>
    <t xml:space="preserve"> 196120</t>
  </si>
  <si>
    <t>YOGA SIX</t>
  </si>
  <si>
    <t>415-310-0515</t>
  </si>
  <si>
    <t>94526-2719</t>
  </si>
  <si>
    <t xml:space="preserve"> 196446</t>
  </si>
  <si>
    <t>CALIPHONIA PHONE &amp; COMPUTER</t>
  </si>
  <si>
    <t>1383</t>
  </si>
  <si>
    <t>408-455-3415</t>
  </si>
  <si>
    <t xml:space="preserve"> 198419</t>
  </si>
  <si>
    <t xml:space="preserve"> 198444</t>
  </si>
  <si>
    <t>MUTUAL 39</t>
  </si>
  <si>
    <t xml:space="preserve"> 198288</t>
  </si>
  <si>
    <t>FIFTH W.C. MUTUAL</t>
  </si>
  <si>
    <t>925-535-9021</t>
  </si>
  <si>
    <t>94597-3285</t>
  </si>
  <si>
    <t>VILLA MONTEROSSO GRY016446 REC</t>
  </si>
  <si>
    <t>VILLA MONTEROSSO GRY016446 ORG</t>
  </si>
  <si>
    <t>925-239-1315</t>
  </si>
  <si>
    <t>94596-5671</t>
  </si>
  <si>
    <t>925-270-9378</t>
  </si>
  <si>
    <t xml:space="preserve"> 197571</t>
  </si>
  <si>
    <t xml:space="preserve"> 197834</t>
  </si>
  <si>
    <t xml:space="preserve"> 198396</t>
  </si>
  <si>
    <t>CASEY HOWARD DESIGNS</t>
  </si>
  <si>
    <t>RAILROAD CNTR</t>
  </si>
  <si>
    <t>925-837-1165</t>
  </si>
  <si>
    <t xml:space="preserve"> 198142</t>
  </si>
  <si>
    <t>306</t>
  </si>
  <si>
    <t>408-605-7312</t>
  </si>
  <si>
    <t xml:space="preserve"> 198020</t>
  </si>
  <si>
    <t>DIABLO CHEVRON</t>
  </si>
  <si>
    <t>925-586-2938</t>
  </si>
  <si>
    <t xml:space="preserve"> 197067</t>
  </si>
  <si>
    <t>CLUB 1220</t>
  </si>
  <si>
    <t>925-938-4559</t>
  </si>
  <si>
    <t>BROADWAY PLAZA RECYCLE 3R</t>
  </si>
  <si>
    <t xml:space="preserve">  92870</t>
  </si>
  <si>
    <t>KAISER ENVIRONMENTAL SERVICES</t>
  </si>
  <si>
    <t>2099 MT DIABLO INVESTORS LLC</t>
  </si>
  <si>
    <t>925-552-9377</t>
  </si>
  <si>
    <t>ALAMO PROFESSONAL BUILDING</t>
  </si>
  <si>
    <t xml:space="preserve"> 164552</t>
  </si>
  <si>
    <t>THE TAIL HAVEN</t>
  </si>
  <si>
    <t>3295</t>
  </si>
  <si>
    <t>AUTO TECH BLACK HAWK</t>
  </si>
  <si>
    <t xml:space="preserve">  30392</t>
  </si>
  <si>
    <t>4125</t>
  </si>
  <si>
    <t>94506-4902</t>
  </si>
  <si>
    <t>925-478-3795</t>
  </si>
  <si>
    <t xml:space="preserve"> 104512</t>
  </si>
  <si>
    <t>SCOTTS CATERING</t>
  </si>
  <si>
    <t>AUTUMN CREEK LEARNING</t>
  </si>
  <si>
    <t xml:space="preserve"> 198869</t>
  </si>
  <si>
    <t>PLEASANTON VALLEY INSURANCE</t>
  </si>
  <si>
    <t>925-462-2111</t>
  </si>
  <si>
    <t xml:space="preserve"> 198919</t>
  </si>
  <si>
    <t>CANNON QUALITY GROUP</t>
  </si>
  <si>
    <t>510-999-8888</t>
  </si>
  <si>
    <t>BELLA CARA ASETHETICS</t>
  </si>
  <si>
    <t xml:space="preserve"> 199717</t>
  </si>
  <si>
    <t>AURORA ORGANIC BEAUTY BAR</t>
  </si>
  <si>
    <t>858-354-4706</t>
  </si>
  <si>
    <t xml:space="preserve"> 199324</t>
  </si>
  <si>
    <t>THOMAS CREEKSIDE PROPERTIES</t>
  </si>
  <si>
    <t>94596-4635</t>
  </si>
  <si>
    <t>94556-2004</t>
  </si>
  <si>
    <t xml:space="preserve"> 199402</t>
  </si>
  <si>
    <t>BAY RADIO AND ALARM</t>
  </si>
  <si>
    <t>2149</t>
  </si>
  <si>
    <t>925-322-8995</t>
  </si>
  <si>
    <t>925-421-5298</t>
  </si>
  <si>
    <t xml:space="preserve"> 198876</t>
  </si>
  <si>
    <t>SONIC AUTO SOA000453 4YD MSW</t>
  </si>
  <si>
    <t>2198</t>
  </si>
  <si>
    <t xml:space="preserve"> 198637</t>
  </si>
  <si>
    <t>TIMELESS BEAUTY BAR</t>
  </si>
  <si>
    <t>2517</t>
  </si>
  <si>
    <t>925-395-3085</t>
  </si>
  <si>
    <t>LUXOR COURT APTS - 25 UNITS</t>
  </si>
  <si>
    <t>94596-5656</t>
  </si>
  <si>
    <t>510-414-0631</t>
  </si>
  <si>
    <t>OCC-Cardboard</t>
  </si>
  <si>
    <t xml:space="preserve"> 199858</t>
  </si>
  <si>
    <t>TACO BELL  #30807</t>
  </si>
  <si>
    <t>925-621-2608</t>
  </si>
  <si>
    <t>CITY OF LAFAYETTE 30YW GW</t>
  </si>
  <si>
    <t xml:space="preserve"> 199853</t>
  </si>
  <si>
    <t>TACO BELL  #30741</t>
  </si>
  <si>
    <t xml:space="preserve"> 200987</t>
  </si>
  <si>
    <t>REBECCA JARDINE DDS INC</t>
  </si>
  <si>
    <t xml:space="preserve"> 200749</t>
  </si>
  <si>
    <t>OUTDOOR SUPPLY HARDWARE</t>
  </si>
  <si>
    <t>VILLA LN \ MORAGA WAY</t>
  </si>
  <si>
    <t>CALIFORNIA MARBLE AND STONE</t>
  </si>
  <si>
    <t xml:space="preserve"> 200172</t>
  </si>
  <si>
    <t>JOSEPH LN</t>
  </si>
  <si>
    <t>94588-9547</t>
  </si>
  <si>
    <t>925-577-4883</t>
  </si>
  <si>
    <t>DIABLO COMMERCIAL PROP., LLC</t>
  </si>
  <si>
    <t>CHAVEZ MANAGEMENT LANE HOLDING</t>
  </si>
  <si>
    <t>HEATHER FARMS EQUESTRIAN</t>
  </si>
  <si>
    <t>925-577-3747</t>
  </si>
  <si>
    <t xml:space="preserve"> 200480</t>
  </si>
  <si>
    <t>2625 SHADELANDS ICJV, LLC</t>
  </si>
  <si>
    <t>214-916-5750</t>
  </si>
  <si>
    <t xml:space="preserve"> 199848</t>
  </si>
  <si>
    <t>SEQUOIA LIVING VIA MONTE</t>
  </si>
  <si>
    <t>925-935-2800</t>
  </si>
  <si>
    <t xml:space="preserve"> 200986</t>
  </si>
  <si>
    <t>BLAKE WANG DMD PC</t>
  </si>
  <si>
    <t>508-397-8405</t>
  </si>
  <si>
    <t xml:space="preserve"> 200283</t>
  </si>
  <si>
    <t xml:space="preserve"> 200320</t>
  </si>
  <si>
    <t xml:space="preserve"> 200281</t>
  </si>
  <si>
    <t xml:space="preserve"> 200088</t>
  </si>
  <si>
    <t xml:space="preserve"> 200087</t>
  </si>
  <si>
    <t xml:space="preserve"> 200090</t>
  </si>
  <si>
    <t xml:space="preserve"> 200085</t>
  </si>
  <si>
    <t xml:space="preserve"> 200951</t>
  </si>
  <si>
    <t xml:space="preserve"> 200345</t>
  </si>
  <si>
    <t xml:space="preserve"> 200343</t>
  </si>
  <si>
    <t xml:space="preserve"> 200942</t>
  </si>
  <si>
    <t>GOLDEN RAIN RD ENT 5</t>
  </si>
  <si>
    <t>386144</t>
  </si>
  <si>
    <t>1098 EAGLE NEST PL</t>
  </si>
  <si>
    <t>714 SAN RAMON VALLEY BLVD</t>
  </si>
  <si>
    <t>8000457, 8000460</t>
  </si>
  <si>
    <t>177582, 177586</t>
  </si>
  <si>
    <t>186426, 186428</t>
  </si>
  <si>
    <t>186423, 186425</t>
  </si>
  <si>
    <t>151205, 151218</t>
  </si>
  <si>
    <t>2646 N MAIN ST</t>
  </si>
  <si>
    <t>2658 N MAIN ST</t>
  </si>
  <si>
    <t>108430, 186270</t>
  </si>
  <si>
    <t>500 SAN PABLO DAM RD</t>
  </si>
  <si>
    <t>1410 LESNICK LN #A</t>
  </si>
  <si>
    <t>2645 N MAIN ST</t>
  </si>
  <si>
    <t>114973, 94326</t>
  </si>
  <si>
    <t>14 ORINDA WAY</t>
  </si>
  <si>
    <t>8000587, 8000588</t>
  </si>
  <si>
    <t>8000537, 8000538</t>
  </si>
  <si>
    <t>115171, 58790</t>
  </si>
  <si>
    <t>95547</t>
  </si>
  <si>
    <t>530 MORAGA RD</t>
  </si>
  <si>
    <t>2724 N MAIN ST</t>
  </si>
  <si>
    <t>110103, 110104</t>
  </si>
  <si>
    <t>125 RAILROAD AVE</t>
  </si>
  <si>
    <t xml:space="preserve"> 201249</t>
  </si>
  <si>
    <t>CREEKSIDE VILLA  4 UNITS</t>
  </si>
  <si>
    <t>PINE OAKS APTS 10 UNITS</t>
  </si>
  <si>
    <t xml:space="preserve"> 202207</t>
  </si>
  <si>
    <t>RJK INVESTMENTS L.P. 12 UNITS</t>
  </si>
  <si>
    <t>94596-6907</t>
  </si>
  <si>
    <t>3RD AVE PARTNERS LLC(4 UNITS)</t>
  </si>
  <si>
    <t xml:space="preserve"> 201842</t>
  </si>
  <si>
    <t>DIABLO PINES EIGHT LP 16 UNITS</t>
  </si>
  <si>
    <t xml:space="preserve"> 201565</t>
  </si>
  <si>
    <t>TRINITY HEIGHTS  HOA 12UNITS</t>
  </si>
  <si>
    <t>ENCLAVE LP - 32 UNITS</t>
  </si>
  <si>
    <t xml:space="preserve"> 201961</t>
  </si>
  <si>
    <t>3448 OHC LLC 8 UNITS</t>
  </si>
  <si>
    <t>MICHAEL KUCHKOVSKI 4 UNITS</t>
  </si>
  <si>
    <t xml:space="preserve"> 201081</t>
  </si>
  <si>
    <t>CAMBRIDGE MGMT COMPANY 35 UNIT</t>
  </si>
  <si>
    <t>408-727-3021</t>
  </si>
  <si>
    <t xml:space="preserve"> 201841</t>
  </si>
  <si>
    <t>TACO BELL CANTINA 37328</t>
  </si>
  <si>
    <t>888-705-0080</t>
  </si>
  <si>
    <t xml:space="preserve">  69492</t>
  </si>
  <si>
    <t>SILVIO QUATTRO, LLC</t>
  </si>
  <si>
    <t>925-820-9336</t>
  </si>
  <si>
    <t>ATHENIAN SCHOOL *GREEN WASTE*</t>
  </si>
  <si>
    <t>925-820-8523</t>
  </si>
  <si>
    <t xml:space="preserve"> 201543</t>
  </si>
  <si>
    <t>889 MORAGE RD INVESTORS LLC</t>
  </si>
  <si>
    <t>889</t>
  </si>
  <si>
    <t>94549-5027</t>
  </si>
  <si>
    <t>888-770-7574</t>
  </si>
  <si>
    <t xml:space="preserve"> 201553</t>
  </si>
  <si>
    <t>347-541-2157</t>
  </si>
  <si>
    <t xml:space="preserve"> 202125</t>
  </si>
  <si>
    <t>JP MORGAN SMS515601</t>
  </si>
  <si>
    <t xml:space="preserve"> 201490</t>
  </si>
  <si>
    <t>94556-1637</t>
  </si>
  <si>
    <t xml:space="preserve"> 202116</t>
  </si>
  <si>
    <t>JP MORGAN SMS158199</t>
  </si>
  <si>
    <t>707-815-9795</t>
  </si>
  <si>
    <t>925-254-1744</t>
  </si>
  <si>
    <t xml:space="preserve"> 202219</t>
  </si>
  <si>
    <t>DRAPINSKI TV INC</t>
  </si>
  <si>
    <t>925-946-1100</t>
  </si>
  <si>
    <t xml:space="preserve"> 201817</t>
  </si>
  <si>
    <t>POSH PUP GROOMING LLC</t>
  </si>
  <si>
    <t>1239</t>
  </si>
  <si>
    <t>925-899-2977</t>
  </si>
  <si>
    <t xml:space="preserve"> 201986</t>
  </si>
  <si>
    <t>COUNTRY EQUESTRIAN LLC</t>
  </si>
  <si>
    <t>925-254-4700</t>
  </si>
  <si>
    <t xml:space="preserve"> 202252</t>
  </si>
  <si>
    <t>CONCECO'S AUTOBODY</t>
  </si>
  <si>
    <t>925-349-5018</t>
  </si>
  <si>
    <t>TOWLE THOMPSON</t>
  </si>
  <si>
    <t xml:space="preserve"> 202118</t>
  </si>
  <si>
    <t>JP MORGAN SMS157867</t>
  </si>
  <si>
    <t xml:space="preserve"> 202117</t>
  </si>
  <si>
    <t>JP MORGAN SMS143044</t>
  </si>
  <si>
    <t xml:space="preserve"> 202122</t>
  </si>
  <si>
    <t>JP MORGAN SMS142949</t>
  </si>
  <si>
    <t>2221 N MAIN ST</t>
  </si>
  <si>
    <t>925 YGNACIO VALLEY RD</t>
  </si>
  <si>
    <t>554 YGNACIO VALLEY RD #A</t>
  </si>
  <si>
    <t>265 YGNACIO VALLEY RD</t>
  </si>
  <si>
    <t>2040 N MAIN ST #11</t>
  </si>
  <si>
    <t>2141 N BROADWAY</t>
  </si>
  <si>
    <t>1343 PINE ST</t>
  </si>
  <si>
    <t>2042 N MAIN ST</t>
  </si>
  <si>
    <t>2198 N MAIN ST</t>
  </si>
  <si>
    <t>86389</t>
  </si>
  <si>
    <t>390 N SAN CARLOS DR</t>
  </si>
  <si>
    <t>335 RHEEM BLVD</t>
  </si>
  <si>
    <t>169894</t>
  </si>
  <si>
    <t>222 RAILROAD AVE</t>
  </si>
  <si>
    <t>1994 TICE VALLEY BLVD</t>
  </si>
  <si>
    <t>177539, 197571</t>
  </si>
  <si>
    <t>1350 N MAIN ST</t>
  </si>
  <si>
    <t>1359 N MAIN ST</t>
  </si>
  <si>
    <t>2654 N MAIN ST</t>
  </si>
  <si>
    <t>2660 N MAIN ST</t>
  </si>
  <si>
    <t>8000505, 8000506</t>
  </si>
  <si>
    <t>2741 N MAIN ST</t>
  </si>
  <si>
    <t>1020 BROWN AVE #A</t>
  </si>
  <si>
    <t>2033 N BROADWAY</t>
  </si>
  <si>
    <t>1333 N MAIN ST</t>
  </si>
  <si>
    <t>1329 N MAIN ST</t>
  </si>
  <si>
    <t>1660 OLYMPIC BLVD</t>
  </si>
  <si>
    <t>2931 N MAIN ST</t>
  </si>
  <si>
    <t>620 SAN RAMON VALLEY BLVD</t>
  </si>
  <si>
    <t>2149 N BROADWAY</t>
  </si>
  <si>
    <t>2103 N MAIN ST</t>
  </si>
  <si>
    <t>2560 N MAIN ST</t>
  </si>
  <si>
    <t>551 SAN RAMON VALLEY BLVD</t>
  </si>
  <si>
    <t>3470 FOSTORIA WAY</t>
  </si>
  <si>
    <t>106545</t>
  </si>
  <si>
    <t>349 HARTZ AVE</t>
  </si>
  <si>
    <t>432 HARTZ AVE</t>
  </si>
  <si>
    <t>1514 PALOS VERDES MALL</t>
  </si>
  <si>
    <t>1470 DANVILLE BLVD</t>
  </si>
  <si>
    <t>1403 AUTOCENTER DR</t>
  </si>
  <si>
    <t>3524 MT DIABLO BLVD</t>
  </si>
  <si>
    <t>2830 N MAIN ST</t>
  </si>
  <si>
    <t>130 LA CASA VIA BLDG 2-B</t>
  </si>
  <si>
    <t>202116</t>
  </si>
  <si>
    <t>1299 SCHOOL ST</t>
  </si>
  <si>
    <t>110 LA CASA VIA</t>
  </si>
  <si>
    <t>2599 N MAIN ST</t>
  </si>
  <si>
    <t>1341 N MAIN ST</t>
  </si>
  <si>
    <t>1500 CANYON RD</t>
  </si>
  <si>
    <t>130 LA CASA VIA #213</t>
  </si>
  <si>
    <t>94549-4183</t>
  </si>
  <si>
    <t>1295 S MAIN ST</t>
  </si>
  <si>
    <t>1531 3RD AVE</t>
  </si>
  <si>
    <t>154 E PROSPECT AVE</t>
  </si>
  <si>
    <t>1301 YGNACIO VALLEY RD</t>
  </si>
  <si>
    <t>1241 BOULEVARD WAY</t>
  </si>
  <si>
    <t>2530 N MAIN ST</t>
  </si>
  <si>
    <t>1277 BOULEVARD WAY #B</t>
  </si>
  <si>
    <t>542 CENTER ST</t>
  </si>
  <si>
    <t>530 SAN RAMON VALLEY BLVD</t>
  </si>
  <si>
    <t>920 DIABLO RD</t>
  </si>
  <si>
    <t>535 SAN RAMON VALLEY BLVD</t>
  </si>
  <si>
    <t>688 SAN RAMON VALLEY BLVD</t>
  </si>
  <si>
    <t>939 HARTZ WAY</t>
  </si>
  <si>
    <t>1899 CASABLANCA ST</t>
  </si>
  <si>
    <t>611 SAN RAMON VALLEY BLVD</t>
  </si>
  <si>
    <t>485 HARTZ AVE</t>
  </si>
  <si>
    <t>MAYHEW COURT H O A WC   *14*</t>
  </si>
  <si>
    <t xml:space="preserve"> 202729</t>
  </si>
  <si>
    <t xml:space="preserve"> 202464</t>
  </si>
  <si>
    <t>925-367-8914</t>
  </si>
  <si>
    <t>510-918-4009</t>
  </si>
  <si>
    <t xml:space="preserve"> 203204</t>
  </si>
  <si>
    <t>BRANAGH DEV *JJ RANCH*</t>
  </si>
  <si>
    <t>ADOBE LN</t>
  </si>
  <si>
    <t>94563-4102</t>
  </si>
  <si>
    <t>925-323-8409</t>
  </si>
  <si>
    <t>415-973-9000</t>
  </si>
  <si>
    <t xml:space="preserve"> 202391</t>
  </si>
  <si>
    <t>2094</t>
  </si>
  <si>
    <t>925-872-6333</t>
  </si>
  <si>
    <t>LOCAL FOOD GROUP</t>
  </si>
  <si>
    <t xml:space="preserve"> 203050</t>
  </si>
  <si>
    <t>DAVIDON HOMES *WOODBURY CONDO*</t>
  </si>
  <si>
    <t>3700</t>
  </si>
  <si>
    <t xml:space="preserve"> 115483</t>
  </si>
  <si>
    <t>SAN MARCOS HOMEOWNERS</t>
  </si>
  <si>
    <t>RV LOT END CORTE DE LOS VECINO</t>
  </si>
  <si>
    <t>94583-1353</t>
  </si>
  <si>
    <t>124 ALAMO SQ, ALAMO</t>
  </si>
  <si>
    <t>2 APPLETREE LN, ALAMO</t>
  </si>
  <si>
    <t>50 CASA MARIA CT, ALAMO</t>
  </si>
  <si>
    <t>1392 DANVILLE BLVD, ALAMO</t>
  </si>
  <si>
    <t>1445 DANVILLE BLVD, ALAMO</t>
  </si>
  <si>
    <t>1470 DANVILLE BLVD, ALAMO</t>
  </si>
  <si>
    <t>2135 DANVILLE BLVD, ALAMO</t>
  </si>
  <si>
    <t>1000 CASABLANCA TER, DANVILLE</t>
  </si>
  <si>
    <t>3000 DAMANI CT, DANVILLE</t>
  </si>
  <si>
    <t>DANVILLE OAK PL, DANVILLE</t>
  </si>
  <si>
    <t>363 DIABLO RD, DANVILLE</t>
  </si>
  <si>
    <t xml:space="preserve"> 203764</t>
  </si>
  <si>
    <t>373 DIABLO RD, DANVILLE</t>
  </si>
  <si>
    <t>196 E LINDA MESA AVE, DANVILLE</t>
  </si>
  <si>
    <t>164 EL DORADO AVE, DANVILLE</t>
  </si>
  <si>
    <t>174 EL DORADO AVE, DANVILLE</t>
  </si>
  <si>
    <t>184 EL DORADO AVE, DANVILLE</t>
  </si>
  <si>
    <t>200 EL DORADO AVE, DANVILLE</t>
  </si>
  <si>
    <t>218 EL DORADO AVE, DANVILLE</t>
  </si>
  <si>
    <t>210 EL PINTO, DANVILLE</t>
  </si>
  <si>
    <t>88 ESTATES DR, DANVILLE</t>
  </si>
  <si>
    <t>394 ILO LN, DANVILLE</t>
  </si>
  <si>
    <t>408 LA GONDA WAY, DANVILLE</t>
  </si>
  <si>
    <t>40 LAUREL DR, DANVILLE</t>
  </si>
  <si>
    <t>80 LAUREL DR, DANVILLE</t>
  </si>
  <si>
    <t>822 PODVA RD, DANVILLE</t>
  </si>
  <si>
    <t>855 PODVA RD, DANVILLE</t>
  </si>
  <si>
    <t>191 RUBICON CIR, DANVILLE</t>
  </si>
  <si>
    <t>201 W PROSPECT AVE, DANVILLE</t>
  </si>
  <si>
    <t>206 W PROSPECT AVE, DANVILLE</t>
  </si>
  <si>
    <t>1015 2ND ST, LAFAYETTE</t>
  </si>
  <si>
    <t>1017 2ND ST, LAFAYETTE</t>
  </si>
  <si>
    <t>1038 2ND ST, LAFAYETTE</t>
  </si>
  <si>
    <t>999 ALMANOR LN, LAFAYETTE</t>
  </si>
  <si>
    <t>891 BELL ST, LAFAYETTE</t>
  </si>
  <si>
    <t>3606 BICKERSTAFF RD, LAFAYETTE</t>
  </si>
  <si>
    <t>3609 BICKERSTAFF RD, LAFAYETTE</t>
  </si>
  <si>
    <t>3619 BICKERSTAFF RD, LAFAYETTE</t>
  </si>
  <si>
    <t>3626 BICKERSTAFF RD, LAFAYETTE</t>
  </si>
  <si>
    <t>3628 BICKERSTAFF RD, LAFAYETTE</t>
  </si>
  <si>
    <t>3630 BICKERSTAFF RD, LAFAYETTE</t>
  </si>
  <si>
    <t>3520 BROOK ST, LAFAYETTE</t>
  </si>
  <si>
    <t>3535 BROOK ST, LAFAYETTE</t>
  </si>
  <si>
    <t>3548 BROOK ST, LAFAYETTE</t>
  </si>
  <si>
    <t>3549 BROOK ST, LAFAYETTE</t>
  </si>
  <si>
    <t>3569 BROOK ST, LAFAYETTE</t>
  </si>
  <si>
    <t>3578 BROOK ST, LAFAYETTE</t>
  </si>
  <si>
    <t>1007 BROWN AVE, LAFAYETTE</t>
  </si>
  <si>
    <t>1011 BROWN AVE, LAFAYETTE</t>
  </si>
  <si>
    <t>3079 CAMINO DIABLO, LAFAYETTE</t>
  </si>
  <si>
    <t>1076 CAROL LN, LAFAYETTE</t>
  </si>
  <si>
    <t>3603 CHESTNUT ST, LAFAYETTE</t>
  </si>
  <si>
    <t>3622 CHESTNUT ST, LAFAYETTE</t>
  </si>
  <si>
    <t>3652 CHESTNUT ST, LAFAYETTE</t>
  </si>
  <si>
    <t>930 COLINA CT, LAFAYETTE</t>
  </si>
  <si>
    <t>1000 CREEKWOOD PL, LAFAYETTE</t>
  </si>
  <si>
    <t>920 DEWING AVE, LAFAYETTE</t>
  </si>
  <si>
    <t>929 DEWING AVE, LAFAYETTE</t>
  </si>
  <si>
    <t>932 DEWING AVE, LAFAYETTE</t>
  </si>
  <si>
    <t>945 DEWING AVE, LAFAYETTE</t>
  </si>
  <si>
    <t>950 DEWING AVE, LAFAYETTE</t>
  </si>
  <si>
    <t>1000 DEWING AVE, LAFAYETTE</t>
  </si>
  <si>
    <t>974 DOLORES DR, LAFAYETTE</t>
  </si>
  <si>
    <t>909 EAST ST, LAFAYETTE</t>
  </si>
  <si>
    <t>936 EAST ST, LAFAYETTE</t>
  </si>
  <si>
    <t>949 EAST ST, LAFAYETTE</t>
  </si>
  <si>
    <t>3427 GOLDEN GATE WAY, LAFAYETTE</t>
  </si>
  <si>
    <t>3433 GOLDEN GATE WAY, LAFAYETTE</t>
  </si>
  <si>
    <t>3441 GOLDEN GATE WAY, LAFAYETTE</t>
  </si>
  <si>
    <t>3514 GOLDEN GATE WAY, LAFAYETTE</t>
  </si>
  <si>
    <t>3601 HAPPY VALLEY RD, LAFAYETTE</t>
  </si>
  <si>
    <t>909 HOUGH AVE, LAFAYETTE</t>
  </si>
  <si>
    <t>917 HOUGH AVE, LAFAYETTE</t>
  </si>
  <si>
    <t>933 HOUGH AVE, LAFAYETTE</t>
  </si>
  <si>
    <t>939 HOUGH AVE, LAFAYETTE</t>
  </si>
  <si>
    <t>940 HOUGH AVE, LAFAYETTE</t>
  </si>
  <si>
    <t>80 LAFAYETTE CIR, LAFAYETTE</t>
  </si>
  <si>
    <t>101 LAFAYETTE CIR, LAFAYETTE</t>
  </si>
  <si>
    <t>215 LAFAYETTE CIR, LAFAYETTE</t>
  </si>
  <si>
    <t>231 LAFAYETTE CIR, LAFAYETTE</t>
  </si>
  <si>
    <t>241 LAFAYETTE CIR, LAFAYETTE</t>
  </si>
  <si>
    <t>1116 LOVELAND DR, LAFAYETTE</t>
  </si>
  <si>
    <t>3512 MORAGA BLVD, LAFAYETTE</t>
  </si>
  <si>
    <t>950 MOUNTAIN VIEW DR, LAFAYETTE</t>
  </si>
  <si>
    <t>3349 MT DIABLO BLVD, LAFAYETTE</t>
  </si>
  <si>
    <t>3351 MT DIABLO BLVD, LAFAYETTE</t>
  </si>
  <si>
    <t>3366 MT DIABLO BLVD, LAFAYETTE</t>
  </si>
  <si>
    <t>3428 MT DIABLO BLVD, LAFAYETTE</t>
  </si>
  <si>
    <t>3661 MT DIABLO BLVD, LAFAYETTE</t>
  </si>
  <si>
    <t>3663 MT DIABLO BLVD, LAFAYETTE</t>
  </si>
  <si>
    <t>3686 MT DIABLO BLVD, LAFAYETTE</t>
  </si>
  <si>
    <t>3713 MT DIABLO BLVD, LAFAYETTE</t>
  </si>
  <si>
    <t>3235 MT DIABLO CT, LAFAYETTE</t>
  </si>
  <si>
    <t>3255 MT DIABLO CT, LAFAYETTE</t>
  </si>
  <si>
    <t>3448 ORCHARD HILL CT, LAFAYETTE</t>
  </si>
  <si>
    <t xml:space="preserve"> 203788</t>
  </si>
  <si>
    <t>3460 ORCHARD HILL CT, LAFAYETTE</t>
  </si>
  <si>
    <t>3467 ORCHARD HILL CT, LAFAYETTE</t>
  </si>
  <si>
    <t>3470 ORCHARD HILL CT, LAFAYETTE</t>
  </si>
  <si>
    <t>977 PAULSON CT, LAFAYETTE</t>
  </si>
  <si>
    <t>985 PAULSON CT, LAFAYETTE</t>
  </si>
  <si>
    <t>997 PAULSON CT, LAFAYETTE</t>
  </si>
  <si>
    <t>960 RISA RD, LAFAYETTE</t>
  </si>
  <si>
    <t>858 ROSEDALE AVE, LAFAYETTE</t>
  </si>
  <si>
    <t>975 S THOMPSON RD, LAFAYETTE</t>
  </si>
  <si>
    <t>983 S THOMPSON RD, LAFAYETTE</t>
  </si>
  <si>
    <t>998 S THOMPSON RD, LAFAYETTE</t>
  </si>
  <si>
    <t>1000 S THOMPSON RD, LAFAYETTE</t>
  </si>
  <si>
    <t>6 SONGBIRD CT, LAFAYETTE</t>
  </si>
  <si>
    <t>3771 SUNDALE RD, LAFAYETTE</t>
  </si>
  <si>
    <t>3572 TERRACE WAY, LAFAYETTE</t>
  </si>
  <si>
    <t>3574 TERRACE WAY, LAFAYETTE</t>
  </si>
  <si>
    <t>3576 TERRACE WAY, LAFAYETTE</t>
  </si>
  <si>
    <t>901 VILLAGE CTR, LAFAYETTE</t>
  </si>
  <si>
    <t>908 VILLAGE CTR, LAFAYETTE</t>
  </si>
  <si>
    <t>W CREEK CT, LAFAYETTE</t>
  </si>
  <si>
    <t>3620 WALNUT ST, LAFAYETTE</t>
  </si>
  <si>
    <t>3621 WALNUT ST, LAFAYETTE</t>
  </si>
  <si>
    <t>3631 WALNUT ST, LAFAYETTE</t>
  </si>
  <si>
    <t>3643 WALNUT ST, LAFAYETTE</t>
  </si>
  <si>
    <t>3653 WALNUT ST, LAFAYETTE</t>
  </si>
  <si>
    <t>3707 WEST RD, LAFAYETTE</t>
  </si>
  <si>
    <t>3544 WILDWOOD LN, LAFAYETTE</t>
  </si>
  <si>
    <t>1003 WOODBURY RD, LAFAYETTE</t>
  </si>
  <si>
    <t>107 ASCOT CT, MORAGA</t>
  </si>
  <si>
    <t>119 ASCOT CT, MORAGA</t>
  </si>
  <si>
    <t>120 ASCOT CT, MORAGA</t>
  </si>
  <si>
    <t>131 ASCOT CT, MORAGA</t>
  </si>
  <si>
    <t>142 ASCOT CT, MORAGA</t>
  </si>
  <si>
    <t>1942 ASCOT DR, MORAGA</t>
  </si>
  <si>
    <t>1962 ASCOT DR, MORAGA</t>
  </si>
  <si>
    <t>1965 ASCOT DR, MORAGA</t>
  </si>
  <si>
    <t>1977 ASCOT DR, MORAGA</t>
  </si>
  <si>
    <t>1981 ASCOT DR, MORAGA</t>
  </si>
  <si>
    <t>1989 ASCOT DR, MORAGA</t>
  </si>
  <si>
    <t>1997 ASCOT DR, MORAGA</t>
  </si>
  <si>
    <t>2009 ASCOT DR, MORAGA</t>
  </si>
  <si>
    <t>2015 ASCOT DR, MORAGA</t>
  </si>
  <si>
    <t>2022 ASCOT DR, MORAGA</t>
  </si>
  <si>
    <t>2027 ASCOT DR, MORAGA</t>
  </si>
  <si>
    <t>2032 ASCOT DR, MORAGA</t>
  </si>
  <si>
    <t>2036 ASCOT DR, MORAGA</t>
  </si>
  <si>
    <t>2044 ASCOT DR, MORAGA</t>
  </si>
  <si>
    <t>2045 ASCOT DR, MORAGA</t>
  </si>
  <si>
    <t>2050 ASCOT DR, MORAGA</t>
  </si>
  <si>
    <t>2051 ASCOT DR, MORAGA</t>
  </si>
  <si>
    <t>2056 ASCOT DR, MORAGA</t>
  </si>
  <si>
    <t>2084 ASCOT DR, MORAGA</t>
  </si>
  <si>
    <t>2096 ASCOT DR, MORAGA</t>
  </si>
  <si>
    <t>2129 ASCOT DR, MORAGA</t>
  </si>
  <si>
    <t>2130 ASCOT DR, MORAGA</t>
  </si>
  <si>
    <t>2135 ASCOT DR, MORAGA</t>
  </si>
  <si>
    <t>1351 CAMINO PERAL, MORAGA</t>
  </si>
  <si>
    <t>CAMINO PERAL, MORAGA</t>
  </si>
  <si>
    <t>403 CHALDA WAY, MORAGA</t>
  </si>
  <si>
    <t>2055 DONALD DR, MORAGA</t>
  </si>
  <si>
    <t>2057 DONALD DR, MORAGA</t>
  </si>
  <si>
    <t>2075 DONALD DR, MORAGA</t>
  </si>
  <si>
    <t>2101 DONALD DR, MORAGA</t>
  </si>
  <si>
    <t>2133 DONALD DR, MORAGA</t>
  </si>
  <si>
    <t>2145 DONALD DR, MORAGA</t>
  </si>
  <si>
    <t>2157 DONALD DR, MORAGA</t>
  </si>
  <si>
    <t>2 ELK CT, MORAGA</t>
  </si>
  <si>
    <t>600 MORAGA RD, MORAGA</t>
  </si>
  <si>
    <t>651 MORAGA RD, MORAGA</t>
  </si>
  <si>
    <t>660 MORAGA RD, MORAGA</t>
  </si>
  <si>
    <t>680 MORAGA RD, MORAGA</t>
  </si>
  <si>
    <t>327 RHEEM BLVD, MORAGA</t>
  </si>
  <si>
    <t>328 RHEEM BLVD, MORAGA</t>
  </si>
  <si>
    <t>336 RHEEM BLVD, MORAGA</t>
  </si>
  <si>
    <t>811 VILLA LN, MORAGA</t>
  </si>
  <si>
    <t>67 BROOKWOOD RD, ORINDA</t>
  </si>
  <si>
    <t>73 BROOKWOOD RD, ORINDA</t>
  </si>
  <si>
    <t>2 IRWIN WAY, ORINDA</t>
  </si>
  <si>
    <t>20 IRWIN WAY, ORINDA</t>
  </si>
  <si>
    <t>255 COGGINS DR, PLEASANT HILL</t>
  </si>
  <si>
    <t>1587 2ND AVE, WALNUT CREEK</t>
  </si>
  <si>
    <t>1550 3RD AVE, WALNUT CREEK</t>
  </si>
  <si>
    <t>1591 3RD AVE, WALNUT CREEK</t>
  </si>
  <si>
    <t>1595 3RD AVE, WALNUT CREEK</t>
  </si>
  <si>
    <t>1597 3RD AVE, WALNUT CREEK</t>
  </si>
  <si>
    <t>1958 3RD AVE, WALNUT CREEK</t>
  </si>
  <si>
    <t>1310 ALMA AVE, WALNUT CREEK</t>
  </si>
  <si>
    <t>1315 ALMA AVE, WALNUT CREEK</t>
  </si>
  <si>
    <t>1800 ALMA AVE, WALNUT CREEK</t>
  </si>
  <si>
    <t>1810 ALMOND AVE, WALNUT CREEK</t>
  </si>
  <si>
    <t>1200 ALPINE RD, WALNUT CREEK</t>
  </si>
  <si>
    <t>1204 ALPINE RD, WALNUT CREEK</t>
  </si>
  <si>
    <t>1206 ALPINE RD, WALNUT CREEK</t>
  </si>
  <si>
    <t>1225 ALPINE RD, WALNUT CREEK</t>
  </si>
  <si>
    <t>1196 ALTA VISTA DR, WALNUT CREEK</t>
  </si>
  <si>
    <t>1201 ALTA VISTA DR, WALNUT CREEK</t>
  </si>
  <si>
    <t>1681 ALVARADO AVE, WALNUT CREEK</t>
  </si>
  <si>
    <t>ALVARADO AVE, WALNUT CREEK</t>
  </si>
  <si>
    <t>1250 ARROYO WAY, WALNUT CREEK</t>
  </si>
  <si>
    <t>2634 BALDWIN LN, WALNUT CREEK</t>
  </si>
  <si>
    <t>2638 BALDWIN LN, WALNUT CREEK</t>
  </si>
  <si>
    <t>2642 BALDWIN LN, WALNUT CREEK</t>
  </si>
  <si>
    <t>2646 BALDWIN LN, WALNUT CREEK</t>
  </si>
  <si>
    <t>2659 BALDWIN LN, WALNUT CREEK</t>
  </si>
  <si>
    <t>2665 BALDWIN LN, WALNUT CREEK</t>
  </si>
  <si>
    <t>2677 BALDWIN LN, WALNUT CREEK</t>
  </si>
  <si>
    <t>2308 BANBURY PL, WALNUT CREEK</t>
  </si>
  <si>
    <t>951 BANCROFT RD, WALNUT CREEK</t>
  </si>
  <si>
    <t>1852 BONANZA ST, WALNUT CREEK</t>
  </si>
  <si>
    <t>1874 BONANZA ST, WALNUT CREEK</t>
  </si>
  <si>
    <t>1700 BOTELHO DR, WALNUT CREEK</t>
  </si>
  <si>
    <t>1776 BOTELHO DR, WALNUT CREEK</t>
  </si>
  <si>
    <t>1233 BOULEVARD WAY, WALNUT CREEK</t>
  </si>
  <si>
    <t>1305 BOULEVARD WAY, WALNUT CREEK</t>
  </si>
  <si>
    <t>1308 BOULEVARD WAY, WALNUT CREEK</t>
  </si>
  <si>
    <t>1336 BOULEVARD WAY, WALNUT CREEK</t>
  </si>
  <si>
    <t>2310 BUENA VISTA AVE, WALNUT CREEK</t>
  </si>
  <si>
    <t>2339 BUENA VISTA AVE, WALNUT CREEK</t>
  </si>
  <si>
    <t>2033 CAMEL LN, WALNUT CREEK</t>
  </si>
  <si>
    <t>2045 CAMEL LN, WALNUT CREEK</t>
  </si>
  <si>
    <t>2057 CAMEL LN, WALNUT CREEK</t>
  </si>
  <si>
    <t>2060 CAMEL LN, WALNUT CREEK</t>
  </si>
  <si>
    <t>2066 CAMEL LN, WALNUT CREEK</t>
  </si>
  <si>
    <t>2069 CAMEL LN, WALNUT CREEK</t>
  </si>
  <si>
    <t>2077 CAMEL LN, WALNUT CREEK</t>
  </si>
  <si>
    <t>2080 CAMEL LN, WALNUT CREEK</t>
  </si>
  <si>
    <t>1756 CAMINO VERDE, WALNUT CREEK</t>
  </si>
  <si>
    <t>1776 CAMINO VERDE, WALNUT CREEK</t>
  </si>
  <si>
    <t>1800 CAMINO VERDE, WALNUT CREEK</t>
  </si>
  <si>
    <t>1824 CAMINO VERDE, WALNUT CREEK</t>
  </si>
  <si>
    <t>1842 CAMINO VERDE, WALNUT CREEK</t>
  </si>
  <si>
    <t>1854 CAMINO VERDE, WALNUT CREEK</t>
  </si>
  <si>
    <t>1900 CAMINO VERDE, WALNUT CREEK</t>
  </si>
  <si>
    <t>1920 CAMINO VERDE, WALNUT CREEK</t>
  </si>
  <si>
    <t>1930 CAMINO VERDE, WALNUT CREEK</t>
  </si>
  <si>
    <t>1940 CAMINO VERDE, WALNUT CREEK</t>
  </si>
  <si>
    <t>1218 CARMEL CT, WALNUT CREEK</t>
  </si>
  <si>
    <t>1226 CARMEL CT, WALNUT CREEK</t>
  </si>
  <si>
    <t>1537 CARMEL DR, WALNUT CREEK</t>
  </si>
  <si>
    <t>1600 CARMEL DR, WALNUT CREEK</t>
  </si>
  <si>
    <t>1645 CARMEL DR, WALNUT CREEK</t>
  </si>
  <si>
    <t>1705 CARMEL DR, WALNUT CREEK</t>
  </si>
  <si>
    <t>1743 CARMEL DR, WALNUT CREEK</t>
  </si>
  <si>
    <t>1744 CARMEL DR, WALNUT CREEK</t>
  </si>
  <si>
    <t>1761 CARMEL DR, WALNUT CREEK</t>
  </si>
  <si>
    <t>1770 CARMEL DR, WALNUT CREEK</t>
  </si>
  <si>
    <t>60 CHERRY WAY, WALNUT CREEK</t>
  </si>
  <si>
    <t>260 COGGINS DR, WALNUT CREEK</t>
  </si>
  <si>
    <t>1745 COLE AVE, WALNUT CREEK</t>
  </si>
  <si>
    <t>1756 COLE AVE, WALNUT CREEK</t>
  </si>
  <si>
    <t>1800 COLE AVE, WALNUT CREEK</t>
  </si>
  <si>
    <t>1300 CREEKSIDE DR, WALNUT CREEK</t>
  </si>
  <si>
    <t>1309 CREEKSIDE DR, WALNUT CREEK</t>
  </si>
  <si>
    <t>1310 CREEKSIDE DR, WALNUT CREEK</t>
  </si>
  <si>
    <t>1320 CREEKSIDE DR, WALNUT CREEK</t>
  </si>
  <si>
    <t>1335 CREEKSIDE DR, WALNUT CREEK</t>
  </si>
  <si>
    <t>1336 CREEKSIDE DR, WALNUT CREEK</t>
  </si>
  <si>
    <t>1352 CREEKSIDE DR, WALNUT CREEK</t>
  </si>
  <si>
    <t>1357 CREEKSIDE DR, WALNUT CREEK</t>
  </si>
  <si>
    <t>1364 CREEKSIDE DR, WALNUT CREEK</t>
  </si>
  <si>
    <t>1372 CREEKSIDE DR, WALNUT CREEK</t>
  </si>
  <si>
    <t>1390 CREEKSIDE DR, WALNUT CREEK</t>
  </si>
  <si>
    <t>1400 CREEKSIDE DR, WALNUT CREEK</t>
  </si>
  <si>
    <t>1410 CREEKSIDE DR, WALNUT CREEK</t>
  </si>
  <si>
    <t>1411 CREEKSIDE DR, WALNUT CREEK</t>
  </si>
  <si>
    <t>1420 CREEKSIDE DR, WALNUT CREEK</t>
  </si>
  <si>
    <t>1435 CREEKSIDE DR, WALNUT CREEK</t>
  </si>
  <si>
    <t>1440 CREEKSIDE DR, WALNUT CREEK</t>
  </si>
  <si>
    <t>1441 CREEKSIDE DR, WALNUT CREEK</t>
  </si>
  <si>
    <t>1449 CREEKSIDE DR, WALNUT CREEK</t>
  </si>
  <si>
    <t>1450 CREEKSIDE DR, WALNUT CREEK</t>
  </si>
  <si>
    <t>1451 CREEKSIDE DR, WALNUT CREEK</t>
  </si>
  <si>
    <t>1461 CREEKSIDE DR, WALNUT CREEK</t>
  </si>
  <si>
    <t>1469 CREEKSIDE DR, WALNUT CREEK</t>
  </si>
  <si>
    <t>1470 CREEKSIDE DR, WALNUT CREEK</t>
  </si>
  <si>
    <t>1480 CREEKSIDE DR, WALNUT CREEK</t>
  </si>
  <si>
    <t>1936 DESERT CIR, WALNUT CREEK</t>
  </si>
  <si>
    <t>1941 DESERT CIR, WALNUT CREEK</t>
  </si>
  <si>
    <t>1942 DESERT CIR, WALNUT CREEK</t>
  </si>
  <si>
    <t>1945 DESERT CIR, WALNUT CREEK</t>
  </si>
  <si>
    <t>1948 DESERT CIR, WALNUT CREEK</t>
  </si>
  <si>
    <t>1954 DESERT CIR, WALNUT CREEK</t>
  </si>
  <si>
    <t>1959 DESERT CIR, WALNUT CREEK</t>
  </si>
  <si>
    <t>1960 DESERT CIR, WALNUT CREEK</t>
  </si>
  <si>
    <t>1963 DESERT CIR, WALNUT CREEK</t>
  </si>
  <si>
    <t>1967 DESERT CIR, WALNUT CREEK</t>
  </si>
  <si>
    <t>1971 DESERT CIR, WALNUT CREEK</t>
  </si>
  <si>
    <t>1972 DESERT CIR, WALNUT CREEK</t>
  </si>
  <si>
    <t>1974 DESERT CIR, WALNUT CREEK</t>
  </si>
  <si>
    <t>1976 DESERT CIR, WALNUT CREEK</t>
  </si>
  <si>
    <t>1978 DESERT CIR, WALNUT CREEK</t>
  </si>
  <si>
    <t>1980 DESERT CIR, WALNUT CREEK</t>
  </si>
  <si>
    <t>1981 DESERT CIR, WALNUT CREEK</t>
  </si>
  <si>
    <t>25 EL MIRADOR, WALNUT CREEK</t>
  </si>
  <si>
    <t>140 FLORA AVE, WALNUT CREEK</t>
  </si>
  <si>
    <t>141 FLORA AVE, WALNUT CREEK</t>
  </si>
  <si>
    <t>1515 GEARY RD, WALNUT CREEK</t>
  </si>
  <si>
    <t>1539 GEARY RD, WALNUT CREEK</t>
  </si>
  <si>
    <t>1547 GEARY RD, WALNUT CREEK</t>
  </si>
  <si>
    <t>2201 GEARY RD, WALNUT CREEK</t>
  </si>
  <si>
    <t>1000 HARVEY DR, WALNUT CREEK</t>
  </si>
  <si>
    <t>1001 HARVEY DR, WALNUT CREEK</t>
  </si>
  <si>
    <t>17 HOLCOMB CT, WALNUT CREEK</t>
  </si>
  <si>
    <t>HOLCOMB CT, WALNUT CREEK</t>
  </si>
  <si>
    <t>1241 HOMESTEAD AVE, WALNUT CREEK</t>
  </si>
  <si>
    <t>1261 HOMESTEAD AVE, WALNUT CREEK</t>
  </si>
  <si>
    <t>1281 HOMESTEAD AVE, WALNUT CREEK</t>
  </si>
  <si>
    <t>1315 HOMESTEAD AVE, WALNUT CREEK</t>
  </si>
  <si>
    <t>1214 HONEY TRL, WALNUT CREEK</t>
  </si>
  <si>
    <t>1330 HONEY TRL, WALNUT CREEK</t>
  </si>
  <si>
    <t>2524 JONES RD, WALNUT CREEK</t>
  </si>
  <si>
    <t>2534 JONES RD, WALNUT CREEK</t>
  </si>
  <si>
    <t>2548 JONES RD, WALNUT CREEK</t>
  </si>
  <si>
    <t>2600 JONES RD, WALNUT CREEK</t>
  </si>
  <si>
    <t>2602 JONES RD, WALNUT CREEK</t>
  </si>
  <si>
    <t>2650 JONES RD, WALNUT CREEK</t>
  </si>
  <si>
    <t>2696 JONES RD, WALNUT CREEK</t>
  </si>
  <si>
    <t>2708 JONES RD, WALNUT CREEK</t>
  </si>
  <si>
    <t>2714 JONES RD, WALNUT CREEK</t>
  </si>
  <si>
    <t>2720 JONES RD, WALNUT CREEK</t>
  </si>
  <si>
    <t>2786 JONES RD, WALNUT CREEK</t>
  </si>
  <si>
    <t>207 KINGSTON WAY, WALNUT CREEK</t>
  </si>
  <si>
    <t>100 KINROSS DR, WALNUT CREEK</t>
  </si>
  <si>
    <t>101 KINROSS DR, WALNUT CREEK</t>
  </si>
  <si>
    <t>180 LA CASA VIA, WALNUT CREEK</t>
  </si>
  <si>
    <t>LA CORSO PLACE, WALNUT CREEK</t>
  </si>
  <si>
    <t>1726 LACASSIE AVE, WALNUT CREEK</t>
  </si>
  <si>
    <t>1727 LACASSIE AVE, WALNUT CREEK</t>
  </si>
  <si>
    <t>1800 LACASSIE AVE, WALNUT CREEK</t>
  </si>
  <si>
    <t>1849 LACASSIE AVE, WALNUT CREEK</t>
  </si>
  <si>
    <t>1865 LACASSIE AVE, WALNUT CREEK</t>
  </si>
  <si>
    <t>1869 LACASSIE AVE, WALNUT CREEK</t>
  </si>
  <si>
    <t>1316 LAS JUNTAS WAY, WALNUT CREEK</t>
  </si>
  <si>
    <t>1340 LAS JUNTAS WAY, WALNUT CREEK</t>
  </si>
  <si>
    <t>1100 LINCOLN AVE, WALNUT CREEK</t>
  </si>
  <si>
    <t>1160 LINCOLN AVE, WALNUT CREEK</t>
  </si>
  <si>
    <t>1185 LINCOLN AVE, WALNUT CREEK</t>
  </si>
  <si>
    <t>2500 LUCY LN, WALNUT CREEK</t>
  </si>
  <si>
    <t>2515 LUCY LN, WALNUT CREEK</t>
  </si>
  <si>
    <t>1459 MARCHBANKS DR, WALNUT CREEK</t>
  </si>
  <si>
    <t>245 MASTERS CT, WALNUT CREEK</t>
  </si>
  <si>
    <t>3009 MAYHEW CT, WALNUT CREEK</t>
  </si>
  <si>
    <t>81 MAYHEW WAY, WALNUT CREEK</t>
  </si>
  <si>
    <t>225 MAYHEW WAY, WALNUT CREEK</t>
  </si>
  <si>
    <t>63 MISSION LN, WALNUT CREEK</t>
  </si>
  <si>
    <t>1301 MONTEGO, WALNUT CREEK</t>
  </si>
  <si>
    <t>1485 MONTEGO, WALNUT CREEK</t>
  </si>
  <si>
    <t>1592 MORGAN LN, WALNUT CREEK</t>
  </si>
  <si>
    <t>1596 MORGAN LN, WALNUT CREEK</t>
  </si>
  <si>
    <t>1598 MORGAN LN, WALNUT CREEK</t>
  </si>
  <si>
    <t>1307 MT PISGAH RD, WALNUT CREEK</t>
  </si>
  <si>
    <t>1330 MT PISGAH RD, WALNUT CREEK</t>
  </si>
  <si>
    <t>1340 MT PISGAH RD, WALNUT CREEK</t>
  </si>
  <si>
    <t>1354 MT PISGAH RD, WALNUT CREEK</t>
  </si>
  <si>
    <t>1355 MT PISGAH RD, WALNUT CREEK</t>
  </si>
  <si>
    <t>1360 MT PISGAH RD, WALNUT CREEK</t>
  </si>
  <si>
    <t>1365 MT PISGAH RD, WALNUT CREEK</t>
  </si>
  <si>
    <t>1465 MT PISGAH RD, WALNUT CREEK</t>
  </si>
  <si>
    <t>1470 MT PISGAH RD, WALNUT CREEK</t>
  </si>
  <si>
    <t>1500 N CALIFORNIA BLVD, WALNUT CREEK</t>
  </si>
  <si>
    <t>161 N CIVIC DR, WALNUT CREEK</t>
  </si>
  <si>
    <t>300 N CIVIC DR, WALNUT CREEK</t>
  </si>
  <si>
    <t>312 N CIVIC DR, WALNUT CREEK</t>
  </si>
  <si>
    <t>530 N CIVIC DR, WALNUT CREEK</t>
  </si>
  <si>
    <t>1360 N MAIN ST, WALNUT CREEK</t>
  </si>
  <si>
    <t>1382 N MAIN ST, WALNUT CREEK</t>
  </si>
  <si>
    <t>1716 N MAIN ST, WALNUT CREEK</t>
  </si>
  <si>
    <t>1960 N MAIN ST, WALNUT CREEK</t>
  </si>
  <si>
    <t>2383 N MAIN ST, WALNUT CREEK</t>
  </si>
  <si>
    <t>2971 N MAIN ST, WALNUT CREEK</t>
  </si>
  <si>
    <t>3065 N MAIN ST, WALNUT CREEK</t>
  </si>
  <si>
    <t>3073 N MAIN ST, WALNUT CREEK</t>
  </si>
  <si>
    <t>3081 N MAIN ST, WALNUT CREEK</t>
  </si>
  <si>
    <t>800 N VILLA WAY, WALNUT CREEK</t>
  </si>
  <si>
    <t>125 NEAR CT, WALNUT CREEK</t>
  </si>
  <si>
    <t>125A NEAR CT, WALNUT CREEK</t>
  </si>
  <si>
    <t>1500 NEWELL AVE, WALNUT CREEK</t>
  </si>
  <si>
    <t>1200 NEWELL HILL PL, WALNUT CREEK</t>
  </si>
  <si>
    <t>2540 OAK RD, WALNUT CREEK</t>
  </si>
  <si>
    <t>2578 OAK RD, WALNUT CREEK</t>
  </si>
  <si>
    <t>2582 OAK RD, WALNUT CREEK</t>
  </si>
  <si>
    <t>2590 OAK RD, WALNUT CREEK</t>
  </si>
  <si>
    <t>2596 OAK RD, WALNUT CREEK</t>
  </si>
  <si>
    <t>2598 OAK RD, WALNUT CREEK</t>
  </si>
  <si>
    <t>2600 OAK RD, WALNUT CREEK</t>
  </si>
  <si>
    <t>2651 OAK RD, WALNUT CREEK</t>
  </si>
  <si>
    <t>2677 OAK RD, WALNUT CREEK</t>
  </si>
  <si>
    <t>2700 OAK RD, WALNUT CREEK</t>
  </si>
  <si>
    <t>2701 OAK RD, WALNUT CREEK</t>
  </si>
  <si>
    <t>2738 OAK RD, WALNUT CREEK</t>
  </si>
  <si>
    <t>3128 OAK RD, WALNUT CREEK</t>
  </si>
  <si>
    <t>1 OAK TREAT CT, WALNUT CREEK</t>
  </si>
  <si>
    <t>1366 OAKLAND BLVD, WALNUT CREEK</t>
  </si>
  <si>
    <t>1384 OAKLAND BLVD, WALNUT CREEK</t>
  </si>
  <si>
    <t>1414 OAKLAND BLVD, WALNUT CREEK</t>
  </si>
  <si>
    <t>1440 OAKLAND BLVD, WALNUT CREEK</t>
  </si>
  <si>
    <t>1510 OAKLAND BLVD, WALNUT CREEK</t>
  </si>
  <si>
    <t>2037 OLYMPIC BLVD, WALNUT CREEK</t>
  </si>
  <si>
    <t>100 PARK LAKE CIR, WALNUT CREEK</t>
  </si>
  <si>
    <t>1744 PARKSIDE DR, WALNUT CREEK</t>
  </si>
  <si>
    <t>1471 PICO CT, WALNUT CREEK</t>
  </si>
  <si>
    <t>1472 PICO CT, WALNUT CREEK</t>
  </si>
  <si>
    <t>1481 PICO CT, WALNUT CREEK</t>
  </si>
  <si>
    <t>PIMLICO DR/PREAKNESS DR, WALNUT CREEK</t>
  </si>
  <si>
    <t>1785 POMAR WAY, WALNUT CREEK</t>
  </si>
  <si>
    <t>1515 RIVIERA AVE, WALNUT CREEK</t>
  </si>
  <si>
    <t>1605 RIVIERA AVE, WALNUT CREEK</t>
  </si>
  <si>
    <t>1620 RIVIERA AVE, WALNUT CREEK</t>
  </si>
  <si>
    <t>1738 RIVIERA AVE, WALNUT CREEK</t>
  </si>
  <si>
    <t>121 ROBLE RD, WALNUT CREEK</t>
  </si>
  <si>
    <t>103 ROXANNE CT, WALNUT CREEK</t>
  </si>
  <si>
    <t>105 RULE CT, WALNUT CREEK</t>
  </si>
  <si>
    <t>2316 SAN JUAN AVE, WALNUT CREEK</t>
  </si>
  <si>
    <t>1588 SAN LUIS RD, WALNUT CREEK</t>
  </si>
  <si>
    <t>1600 SAN LUIS RD, WALNUT CREEK</t>
  </si>
  <si>
    <t>1600 SAN MIGUEL DR, WALNUT CREEK</t>
  </si>
  <si>
    <t>1770 SAN MIGUEL DR, WALNUT CREEK</t>
  </si>
  <si>
    <t>1815 SAN MIGUEL DR, WALNUT CREEK</t>
  </si>
  <si>
    <t>1858 SAN MIGUEL DR, WALNUT CREEK</t>
  </si>
  <si>
    <t>1035 SAN SOUCI, WALNUT CREEK</t>
  </si>
  <si>
    <t>2992 SANTOS LN, WALNUT CREEK</t>
  </si>
  <si>
    <t>187 SARANAP AVE, WALNUT CREEK</t>
  </si>
  <si>
    <t>1150 SARANAP AVE, WALNUT CREEK</t>
  </si>
  <si>
    <t>1162 SARANAP AVE, WALNUT CREEK</t>
  </si>
  <si>
    <t>1180 SARANAP AVE, WALNUT CREEK</t>
  </si>
  <si>
    <t>1183 SARANAP AVE, WALNUT CREEK</t>
  </si>
  <si>
    <t>1195 SARANAP AVE, WALNUT CREEK</t>
  </si>
  <si>
    <t>114 SHARENE LN, WALNUT CREEK</t>
  </si>
  <si>
    <t>115 SHARENE LN, WALNUT CREEK</t>
  </si>
  <si>
    <t>130 SHARENE LN, WALNUT CREEK</t>
  </si>
  <si>
    <t>135 SHARENE LN, WALNUT CREEK</t>
  </si>
  <si>
    <t>140 SHARENE LN, WALNUT CREEK</t>
  </si>
  <si>
    <t>1725 SHUEY AVE, WALNUT CREEK</t>
  </si>
  <si>
    <t>1745 SHUEY AVE, WALNUT CREEK</t>
  </si>
  <si>
    <t>1765 SHUEY AVE, WALNUT CREEK</t>
  </si>
  <si>
    <t>1785 SHUEY AVE, WALNUT CREEK</t>
  </si>
  <si>
    <t>111 SIERRA DR, WALNUT CREEK</t>
  </si>
  <si>
    <t>121 SIERRA DR, WALNUT CREEK</t>
  </si>
  <si>
    <t>148 SIERRA DR, WALNUT CREEK</t>
  </si>
  <si>
    <t>153 SIERRA DR, WALNUT CREEK</t>
  </si>
  <si>
    <t>157 SIERRA DR, WALNUT CREEK</t>
  </si>
  <si>
    <t>160 SIERRA DR, WALNUT CREEK</t>
  </si>
  <si>
    <t>172 SIERRA DR, WALNUT CREEK</t>
  </si>
  <si>
    <t>176 SIERRA DR, WALNUT CREEK</t>
  </si>
  <si>
    <t>186 SIERRA DR, WALNUT CREEK</t>
  </si>
  <si>
    <t>190 SIERRA DR, WALNUT CREEK</t>
  </si>
  <si>
    <t>31 ST JOHNS CT, WALNUT CREEK</t>
  </si>
  <si>
    <t>1515 SUNNYVALE AVE, WALNUT CREEK</t>
  </si>
  <si>
    <t>1530 SUNNYVALE AVE, WALNUT CREEK</t>
  </si>
  <si>
    <t>1531 SUNNYVALE AVE, WALNUT CREEK</t>
  </si>
  <si>
    <t>1572 SUNNYVALE AVE, WALNUT CREEK</t>
  </si>
  <si>
    <t>1595 SUNNYVALE AVE, WALNUT CREEK</t>
  </si>
  <si>
    <t>1600 SUNNYVALE AVE, WALNUT CREEK</t>
  </si>
  <si>
    <t>1601 SUNNYVALE AVE, WALNUT CREEK</t>
  </si>
  <si>
    <t>33 TAHOE CT, WALNUT CREEK</t>
  </si>
  <si>
    <t>42 TAHOE CT, WALNUT CREEK</t>
  </si>
  <si>
    <t>45 TAHOE CT, WALNUT CREEK</t>
  </si>
  <si>
    <t>50 TAHOE CT, WALNUT CREEK</t>
  </si>
  <si>
    <t>57 TAHOE CT, WALNUT CREEK</t>
  </si>
  <si>
    <t>58 TAHOE CT, WALNUT CREEK</t>
  </si>
  <si>
    <t>1691 TICE VALLEY BLVD, WALNUT CREEK</t>
  </si>
  <si>
    <t>2150 TICE VALLEY BLVD, WALNUT CREEK</t>
  </si>
  <si>
    <t>1445 TREAT BLVD, WALNUT CREEK</t>
  </si>
  <si>
    <t>1715 TRINITY AVE, WALNUT CREEK</t>
  </si>
  <si>
    <t>1725 TRINITY AVE, WALNUT CREEK</t>
  </si>
  <si>
    <t>1812 TRINITY AVE, WALNUT CREEK</t>
  </si>
  <si>
    <t>1851 TRINITY AVE, WALNUT CREEK</t>
  </si>
  <si>
    <t>1855 TRINITY AVE, WALNUT CREEK</t>
  </si>
  <si>
    <t>1880 TRINITY AVE, WALNUT CREEK</t>
  </si>
  <si>
    <t>1945 TRINITY AVE, WALNUT CREEK</t>
  </si>
  <si>
    <t>1954 TRINITY AVE, WALNUT CREEK</t>
  </si>
  <si>
    <t>1963 TRINITY AVE, WALNUT CREEK</t>
  </si>
  <si>
    <t>1973 TRINITY AVE, WALNUT CREEK</t>
  </si>
  <si>
    <t>1988 TRINITY AVE, WALNUT CREEK</t>
  </si>
  <si>
    <t>2041 VANDERSLICE AVE, WALNUT CREEK</t>
  </si>
  <si>
    <t>2051 VANDERSLICE AVE, WALNUT CREEK</t>
  </si>
  <si>
    <t>2083 VANDERSLICE AVE, WALNUT CREEK</t>
  </si>
  <si>
    <t>2101 VANDERSLICE CT, WALNUT CREEK</t>
  </si>
  <si>
    <t>132 VILLAGE CT, WALNUT CREEK</t>
  </si>
  <si>
    <t>134 VILLAGE CT, WALNUT CREEK</t>
  </si>
  <si>
    <t>140 VILLAGE CT, WALNUT CREEK</t>
  </si>
  <si>
    <t>170 VILLAGE CT, WALNUT CREEK</t>
  </si>
  <si>
    <t>190 VILLAGE CT, WALNUT CREEK</t>
  </si>
  <si>
    <t>191 VILLAGE CT, WALNUT CREEK</t>
  </si>
  <si>
    <t>1298 WALDEN RD, WALNUT CREEK</t>
  </si>
  <si>
    <t>1310 WALDEN RD, WALNUT CREEK</t>
  </si>
  <si>
    <t>1350 WALDEN RD, WALNUT CREEK</t>
  </si>
  <si>
    <t>1160 WALKER AVE, WALNUT CREEK</t>
  </si>
  <si>
    <t>1166 WALKER AVE, WALNUT CREEK</t>
  </si>
  <si>
    <t>1170 WALKER AVE, WALNUT CREEK</t>
  </si>
  <si>
    <t>1196 WALKER AVE, WALNUT CREEK</t>
  </si>
  <si>
    <t>1240 WALKER AVE, WALNUT CREEK</t>
  </si>
  <si>
    <t>1250 WALKER AVE, WALNUT CREEK</t>
  </si>
  <si>
    <t>2560 WALNUT BLVD, WALNUT CREEK</t>
  </si>
  <si>
    <t>2570 WALNUT BLVD, WALNUT CREEK</t>
  </si>
  <si>
    <t>3173 WAYSIDE PLZ, WALNUT CREEK</t>
  </si>
  <si>
    <t>3183 WAYSIDE PLZ, WALNUT CREEK</t>
  </si>
  <si>
    <t>3193 WAYSIDE PLZ, WALNUT CREEK</t>
  </si>
  <si>
    <t>1050 WESLEY CT, WALNUT CREEK</t>
  </si>
  <si>
    <t>2340 WESTCLIFFE LN, WALNUT CREEK</t>
  </si>
  <si>
    <t>2364 WESTCLIFFE LN, WALNUT CREEK</t>
  </si>
  <si>
    <t>2456 WESTCLIFFE LN, WALNUT CREEK</t>
  </si>
  <si>
    <t>WALDEN PARK HOMEOWNERS(35UNTS)</t>
  </si>
  <si>
    <t>409 WESTCLIFFE PL, WALNUT CREEK</t>
  </si>
  <si>
    <t>555 YGNACIO VALLEY RD, WALNUT CREEK</t>
  </si>
  <si>
    <t>1011 YGNACIO VALLEY RD, WALNUT CREEK</t>
  </si>
  <si>
    <t>1020 YGNACIO VALLEY RD, WALNUT CREEK</t>
  </si>
  <si>
    <t>1080 YGNACIO VALLEY RD, WALNUT CREEK</t>
  </si>
  <si>
    <t>1919 YGNACIO VALLEY RD, WALNUT CREEK</t>
  </si>
  <si>
    <t>#A-102</t>
  </si>
  <si>
    <t xml:space="preserve"> 364778</t>
  </si>
  <si>
    <t>SAN RAMON VALLEY LITTLE LEAGUE</t>
  </si>
  <si>
    <t>925-640-6981</t>
  </si>
  <si>
    <t>POST OFFICE - DANVILLE</t>
  </si>
  <si>
    <t>925-625-1518</t>
  </si>
  <si>
    <t>GLENVIEW SWIM CLUB</t>
  </si>
  <si>
    <t>RAILROAD AVE LLC</t>
  </si>
  <si>
    <t>CALLE ARROYO</t>
  </si>
  <si>
    <t>MACHINERY PLANET</t>
  </si>
  <si>
    <t>ALL STAR</t>
  </si>
  <si>
    <t xml:space="preserve"> 203731</t>
  </si>
  <si>
    <t>866-557-9146</t>
  </si>
  <si>
    <t>RUDGEAR ESTATES POOL</t>
  </si>
  <si>
    <t>HILLENDALE CT</t>
  </si>
  <si>
    <t>510-309-9338</t>
  </si>
  <si>
    <t>ANTHROPOLOGIE URO000567 3Y MSW</t>
  </si>
  <si>
    <t xml:space="preserve"> 203500</t>
  </si>
  <si>
    <t>ROSSMOOR RETAIL PARTNERS C/O</t>
  </si>
  <si>
    <t>1387 S CALIFORNIA BLVD</t>
  </si>
  <si>
    <t>1914 TICE VALLEY BLVD</t>
  </si>
  <si>
    <t xml:space="preserve">Site Visits </t>
  </si>
  <si>
    <t>MM DANVILLE APTS LLC (144UNTS)</t>
  </si>
  <si>
    <t>PALOMA CONDO HOA (UNITS 18)</t>
  </si>
  <si>
    <t>SUPERIOR HOME REALTY(4 UNITS)</t>
  </si>
  <si>
    <t>COLE OWNERS ASSOCIATION/12UNTS</t>
  </si>
  <si>
    <t>818-424-9014</t>
  </si>
  <si>
    <t xml:space="preserve"> 204952</t>
  </si>
  <si>
    <t>STOKLEY PROPERTIES  6 UNITS</t>
  </si>
  <si>
    <t>2702 JONES RD, WALNUT CREEK</t>
  </si>
  <si>
    <t>94597-2860</t>
  </si>
  <si>
    <t>SAKLAN INDIAN DR ENT 12</t>
  </si>
  <si>
    <t>209-765-4123</t>
  </si>
  <si>
    <t xml:space="preserve"> 205029</t>
  </si>
  <si>
    <t>KMOR LLC</t>
  </si>
  <si>
    <t>94556-2206</t>
  </si>
  <si>
    <t>925-388-0888</t>
  </si>
  <si>
    <t xml:space="preserve"> 204541</t>
  </si>
  <si>
    <t>396</t>
  </si>
  <si>
    <t>925-998-4034</t>
  </si>
  <si>
    <t>CITY OF ORINDA- BATES &amp; DAVIS</t>
  </si>
  <si>
    <t>CITY OF ORINDA-SOUTH BUS STOP</t>
  </si>
  <si>
    <t>ORINDA CITY CANS LOARDS</t>
  </si>
  <si>
    <t>CITY OF ORINDA VASHELL &amp; MORAG</t>
  </si>
  <si>
    <t>ORINDA CITY CANS  CVS</t>
  </si>
  <si>
    <t>ORINDA CITY CANS  PEETS</t>
  </si>
  <si>
    <t>ORINDA CITY CANS NATIONS</t>
  </si>
  <si>
    <t>ORINDA CITY CANS NORTH BUS STO</t>
  </si>
  <si>
    <t>CITY OF ORINDA  CMTY PLAZA</t>
  </si>
  <si>
    <t>28</t>
  </si>
  <si>
    <t>94563-2592</t>
  </si>
  <si>
    <t>CITY OF ORINDA- GOLF COURSE</t>
  </si>
  <si>
    <t>925-380-9151</t>
  </si>
  <si>
    <t>CITY OF ORINDA THEATRE</t>
  </si>
  <si>
    <t xml:space="preserve"> 204893</t>
  </si>
  <si>
    <t>MONROE OPERATIONS</t>
  </si>
  <si>
    <t>7210</t>
  </si>
  <si>
    <t>94588-9466</t>
  </si>
  <si>
    <t>510-299-0726</t>
  </si>
  <si>
    <t xml:space="preserve"> 204770</t>
  </si>
  <si>
    <t>LE CAPRICE</t>
  </si>
  <si>
    <t>925-256-3690</t>
  </si>
  <si>
    <t>1614</t>
  </si>
  <si>
    <t>RESIDENCE INN BY MARRIOTT</t>
  </si>
  <si>
    <t>28-Quart - Green</t>
  </si>
  <si>
    <t>28-Quart - Blue</t>
  </si>
  <si>
    <t xml:space="preserve"> 205524</t>
  </si>
  <si>
    <t>925-838-7697</t>
  </si>
  <si>
    <t>8000606</t>
  </si>
  <si>
    <t>SMART &amp; FINAL 81786 3YD TRASH</t>
  </si>
  <si>
    <t>8000607</t>
  </si>
  <si>
    <t>SMART &amp; FINAL 81786 3YD REC</t>
  </si>
  <si>
    <t>8000608</t>
  </si>
  <si>
    <t>SMART &amp; FINAL 81786 2YD ORG</t>
  </si>
  <si>
    <t xml:space="preserve"> 206118</t>
  </si>
  <si>
    <t>8671919 LLC - EVA MCLEOD COMM</t>
  </si>
  <si>
    <t>841</t>
  </si>
  <si>
    <t>94526-1408</t>
  </si>
  <si>
    <t>650-440-0530</t>
  </si>
  <si>
    <t xml:space="preserve"> 206713</t>
  </si>
  <si>
    <t>3420 FOSTORIA WAY LLC</t>
  </si>
  <si>
    <t xml:space="preserve"> 206513</t>
  </si>
  <si>
    <t>DANVILLE AUTO CARE CENTER</t>
  </si>
  <si>
    <t>925-594-1946</t>
  </si>
  <si>
    <t xml:space="preserve"> 205775</t>
  </si>
  <si>
    <t>INFINITY LAW GROUP</t>
  </si>
  <si>
    <t>GLEN RD</t>
  </si>
  <si>
    <t xml:space="preserve"> 206022</t>
  </si>
  <si>
    <t>TOTAL VALIDATION</t>
  </si>
  <si>
    <t>1024</t>
  </si>
  <si>
    <t>94556-1900</t>
  </si>
  <si>
    <t>510-381-5599</t>
  </si>
  <si>
    <t xml:space="preserve"> 206547</t>
  </si>
  <si>
    <t>STORQUEST SELF STORAGE</t>
  </si>
  <si>
    <t>2870</t>
  </si>
  <si>
    <t>925-444-0733</t>
  </si>
  <si>
    <t xml:space="preserve"> 206249</t>
  </si>
  <si>
    <t>STATE FARM</t>
  </si>
  <si>
    <t>2005</t>
  </si>
  <si>
    <t>925-266-8997</t>
  </si>
  <si>
    <t xml:space="preserve">  78196</t>
  </si>
  <si>
    <t>WALNUT HEIGHTS SWIM CLUB</t>
  </si>
  <si>
    <t>VALLECITO LN</t>
  </si>
  <si>
    <t>94596-0681</t>
  </si>
  <si>
    <t>925-787-4495</t>
  </si>
  <si>
    <t>408-887-1184</t>
  </si>
  <si>
    <t>925-939-3112</t>
  </si>
  <si>
    <t>206713</t>
  </si>
  <si>
    <t>2870 CAMINO DIABLO</t>
  </si>
  <si>
    <t>75671, 86389</t>
  </si>
  <si>
    <t>New Services</t>
  </si>
  <si>
    <t>Old Services</t>
  </si>
  <si>
    <t>ROSSMOOR MUTUAL 70</t>
  </si>
  <si>
    <t xml:space="preserve"> 207448</t>
  </si>
  <si>
    <t>510-725-4775</t>
  </si>
  <si>
    <t>925-639-9234</t>
  </si>
  <si>
    <t>94507-1722</t>
  </si>
  <si>
    <t>925-447-3465</t>
  </si>
  <si>
    <t xml:space="preserve">  74583</t>
  </si>
  <si>
    <t>DEL AMIGO POOL</t>
  </si>
  <si>
    <t>94526-2324</t>
  </si>
  <si>
    <t xml:space="preserve">  86553</t>
  </si>
  <si>
    <t>LAS TRAMPAS POOL</t>
  </si>
  <si>
    <t>94549-5370</t>
  </si>
  <si>
    <t>925-247-5578</t>
  </si>
  <si>
    <t>925-451-1567</t>
  </si>
  <si>
    <t>925-362-7260</t>
  </si>
  <si>
    <t>HOLIDAY INN EXPRESS/IHG HOTEL</t>
  </si>
  <si>
    <t xml:space="preserve"> 103614</t>
  </si>
  <si>
    <t>SPRINGBROOK POOL</t>
  </si>
  <si>
    <t>94549-3240</t>
  </si>
  <si>
    <t>415-370-2936</t>
  </si>
  <si>
    <t xml:space="preserve"> 207170</t>
  </si>
  <si>
    <t>PRIMP SALON</t>
  </si>
  <si>
    <t>3399</t>
  </si>
  <si>
    <t>925-595-0930</t>
  </si>
  <si>
    <t xml:space="preserve"> 207112</t>
  </si>
  <si>
    <t>FIRST MILE CYCLE WORKS</t>
  </si>
  <si>
    <t>3566</t>
  </si>
  <si>
    <t>530-448-4070</t>
  </si>
  <si>
    <t xml:space="preserve"> 207841</t>
  </si>
  <si>
    <t>LAFAYETTE GLASS CO</t>
  </si>
  <si>
    <t>925-284-9510</t>
  </si>
  <si>
    <t xml:space="preserve"> 207991</t>
  </si>
  <si>
    <t>SAMANI HOLDINGS LLC</t>
  </si>
  <si>
    <t>4185</t>
  </si>
  <si>
    <t>94506-4694</t>
  </si>
  <si>
    <t>139235</t>
  </si>
  <si>
    <t>2800 YGNACIO VALLEY RD</t>
  </si>
  <si>
    <t>3471 MT DIABLO BLVD</t>
  </si>
  <si>
    <t>640 ST MARYS RD</t>
  </si>
  <si>
    <t>22 BRYANT WAY</t>
  </si>
  <si>
    <t>4185 BLACKHAWK PLAZA CIR</t>
  </si>
  <si>
    <t>1001 HARVEY DR, #156, WALNUT CREEK</t>
  </si>
  <si>
    <t>1170 LINCOLN AVE, #200, WALNUT CREEK</t>
  </si>
  <si>
    <t>1594 MORGAN LN, #B, WALNUT CREEK</t>
  </si>
  <si>
    <t>1655 N CALIFORNIA BLVD, #380, WALNUT CREEK</t>
  </si>
  <si>
    <t>1730 LACASSIE AVE, #6, WALNUT CREEK</t>
  </si>
  <si>
    <t>1967 ASCOT DR, #1973, MORAGA</t>
  </si>
  <si>
    <t>1982 ASCOT DR, #1988, MORAGA</t>
  </si>
  <si>
    <t>2016 ASCOT DR, #B4, MORAGA</t>
  </si>
  <si>
    <t>3589 WALNUT ST, #B, LAFAYETTE</t>
  </si>
  <si>
    <t>3686 MOSSWOOD DR, #3686,3688,3690, LAFAYETTE</t>
  </si>
  <si>
    <t>640 MORAGA RD, #114, MORAGA</t>
  </si>
  <si>
    <t>940 DEWING AVE, #D, LAFAYETTE</t>
  </si>
  <si>
    <t>925-323-0822</t>
  </si>
  <si>
    <t xml:space="preserve"> 209258</t>
  </si>
  <si>
    <t>925-389-0295</t>
  </si>
  <si>
    <t>925-247-4054</t>
  </si>
  <si>
    <t xml:space="preserve"> 208760</t>
  </si>
  <si>
    <t>ARTISTIC LANDSCAPE</t>
  </si>
  <si>
    <t>925-550-0831</t>
  </si>
  <si>
    <t xml:space="preserve"> 209283</t>
  </si>
  <si>
    <t>TAQUERIA LAPLAZA</t>
  </si>
  <si>
    <t>925-826-4695</t>
  </si>
  <si>
    <t xml:space="preserve"> 208747</t>
  </si>
  <si>
    <t>UBS FINANCIAL SERVICES</t>
  </si>
  <si>
    <t>4105</t>
  </si>
  <si>
    <t>1ST FLOOR</t>
  </si>
  <si>
    <t>94506-4828</t>
  </si>
  <si>
    <t>786-925-6084</t>
  </si>
  <si>
    <t xml:space="preserve"> 208535</t>
  </si>
  <si>
    <t>925-550-3809</t>
  </si>
  <si>
    <t>QUARRY HOUSE</t>
  </si>
  <si>
    <t xml:space="preserve"> 208482</t>
  </si>
  <si>
    <t>415-372-9231</t>
  </si>
  <si>
    <t xml:space="preserve"> 209517</t>
  </si>
  <si>
    <t>DAVID MEESE</t>
  </si>
  <si>
    <t>GOBEL WAY</t>
  </si>
  <si>
    <t>94597-2708</t>
  </si>
  <si>
    <t>415-407-4612</t>
  </si>
  <si>
    <t>925-699-5964</t>
  </si>
  <si>
    <t>510-924-3305</t>
  </si>
  <si>
    <t xml:space="preserve"> 208928</t>
  </si>
  <si>
    <t>SEQUOIA ECOLOGICAL CONSULTING</t>
  </si>
  <si>
    <t>94596-5732</t>
  </si>
  <si>
    <t>916-208-3788</t>
  </si>
  <si>
    <t>469-587-8657</t>
  </si>
  <si>
    <t>925-963-7313</t>
  </si>
  <si>
    <t xml:space="preserve"> 208454</t>
  </si>
  <si>
    <t>925-765-8453</t>
  </si>
  <si>
    <t>925-933-7278</t>
  </si>
  <si>
    <t>94598-2550</t>
  </si>
  <si>
    <t>3375</t>
  </si>
  <si>
    <t>925-323-1765</t>
  </si>
  <si>
    <t>510-435-9239</t>
  </si>
  <si>
    <t xml:space="preserve"> 210411</t>
  </si>
  <si>
    <t>TREBOR PROPERTIES - 17 UNITS</t>
  </si>
  <si>
    <t>VILLAS OF WALNUT CREEK(*133*)</t>
  </si>
  <si>
    <t>925-915-0896</t>
  </si>
  <si>
    <t>VILLAS II/ THE  (57 UNITS)</t>
  </si>
  <si>
    <t>925-947-2330</t>
  </si>
  <si>
    <t>925-933-3015</t>
  </si>
  <si>
    <t xml:space="preserve"> 210480</t>
  </si>
  <si>
    <t>BLISS DANVILLE</t>
  </si>
  <si>
    <t>925-323-9019</t>
  </si>
  <si>
    <t xml:space="preserve"> 210702</t>
  </si>
  <si>
    <t>Z2 CAPITAL LLC</t>
  </si>
  <si>
    <t>925-998-9945</t>
  </si>
  <si>
    <t>925-856-6343</t>
  </si>
  <si>
    <t xml:space="preserve"> 211103</t>
  </si>
  <si>
    <t>MONTE VISTA HIGH SCHOOL SRVUSD</t>
  </si>
  <si>
    <t>925-250-2963</t>
  </si>
  <si>
    <t>707-803-1645</t>
  </si>
  <si>
    <t xml:space="preserve"> 211016</t>
  </si>
  <si>
    <t>VANGUARD PROPERTIES INC</t>
  </si>
  <si>
    <t>971</t>
  </si>
  <si>
    <t>415-321-7270</t>
  </si>
  <si>
    <t>925-250-7060</t>
  </si>
  <si>
    <t>SYDNEY PAIGE FOUNDATION</t>
  </si>
  <si>
    <t>925-852-1337</t>
  </si>
  <si>
    <t>925-344-8719</t>
  </si>
  <si>
    <t xml:space="preserve"> 210704</t>
  </si>
  <si>
    <t>925-717-7100</t>
  </si>
  <si>
    <t>804-503-2000</t>
  </si>
  <si>
    <t>925-451-0613</t>
  </si>
  <si>
    <t>HALL REALTY SERVICE</t>
  </si>
  <si>
    <t>925-941-6441</t>
  </si>
  <si>
    <t>707-564-8506</t>
  </si>
  <si>
    <t>510-780-4696</t>
  </si>
  <si>
    <t>925-953-3131</t>
  </si>
  <si>
    <t>ASCOT HEIGHTS HOA (10 UNITS)</t>
  </si>
  <si>
    <t>510-754-3441</t>
  </si>
  <si>
    <t>VRIONIS APTS (18 UNITS)</t>
  </si>
  <si>
    <t>BETTE KOSICH 6 UNITS</t>
  </si>
  <si>
    <t>1281 HOMESTEAD HOMEOWNERS *12*</t>
  </si>
  <si>
    <t xml:space="preserve"> 212236</t>
  </si>
  <si>
    <t>STOKLEY PROPERTIES</t>
  </si>
  <si>
    <t xml:space="preserve"> 211963</t>
  </si>
  <si>
    <t>MUTUAL 41</t>
  </si>
  <si>
    <t>925-988-7697</t>
  </si>
  <si>
    <t>925-200-0078</t>
  </si>
  <si>
    <t>TERRA CALIFORNIA ENT 09</t>
  </si>
  <si>
    <t>TERRA CALIFORNIA ENT 10</t>
  </si>
  <si>
    <t>TERRA CALIFORNIA ENT 11</t>
  </si>
  <si>
    <t>TERRA CALIFORNIA ENT 12</t>
  </si>
  <si>
    <t>TERRA CALIFORNIA ENT 14</t>
  </si>
  <si>
    <t>925-408-5882</t>
  </si>
  <si>
    <t xml:space="preserve"> 211784</t>
  </si>
  <si>
    <t>94523</t>
  </si>
  <si>
    <t xml:space="preserve"> 211842</t>
  </si>
  <si>
    <t>MORAGA PROFESSIONAL CENTER</t>
  </si>
  <si>
    <t>1036</t>
  </si>
  <si>
    <t>94556-1949</t>
  </si>
  <si>
    <t>415-999-6400</t>
  </si>
  <si>
    <t>510-727-1800</t>
  </si>
  <si>
    <t xml:space="preserve"> 183753</t>
  </si>
  <si>
    <t>CHINO PROMENADE III, INC.</t>
  </si>
  <si>
    <t>707-762-0990</t>
  </si>
  <si>
    <t>925-519-9897</t>
  </si>
  <si>
    <t>EAGLE PEAK MONTESSORI SCHOOL</t>
  </si>
  <si>
    <t>925-946-0890</t>
  </si>
  <si>
    <t xml:space="preserve"> 212091</t>
  </si>
  <si>
    <t>1410 LESNICK LANE LLC</t>
  </si>
  <si>
    <t>415-601-5788</t>
  </si>
  <si>
    <t>860-990-6214</t>
  </si>
  <si>
    <t>925-980-5966</t>
  </si>
  <si>
    <t xml:space="preserve"> 211603</t>
  </si>
  <si>
    <t xml:space="preserve">  17661</t>
  </si>
  <si>
    <t>TIKI TOMS</t>
  </si>
  <si>
    <t>925-250-2911</t>
  </si>
  <si>
    <t>925-285-8555</t>
  </si>
  <si>
    <t xml:space="preserve"> 212078</t>
  </si>
  <si>
    <t>925-286-6672</t>
  </si>
  <si>
    <t xml:space="preserve"> 211997</t>
  </si>
  <si>
    <t>WINDSOR MANAGEMENT</t>
  </si>
  <si>
    <t>ENCINA GRANDE -CORNER ENCL</t>
  </si>
  <si>
    <t>133543</t>
  </si>
  <si>
    <t>85123</t>
  </si>
  <si>
    <t>163408</t>
  </si>
  <si>
    <t>8000501, 8000502</t>
  </si>
  <si>
    <t>8000425, 8000426</t>
  </si>
  <si>
    <t>111 EL CENTRO, DANVILLE</t>
  </si>
  <si>
    <t xml:space="preserve"> 159894</t>
  </si>
  <si>
    <t>E B HOUSES LLC (9 UNITS)</t>
  </si>
  <si>
    <t>EL CENTRO</t>
  </si>
  <si>
    <t>925-788-5148</t>
  </si>
  <si>
    <t>925-788-7198</t>
  </si>
  <si>
    <t>925-956-8111</t>
  </si>
  <si>
    <t>925-286-6433</t>
  </si>
  <si>
    <t>925-708-4245</t>
  </si>
  <si>
    <t>775-453-5244</t>
  </si>
  <si>
    <t>925-285-8732</t>
  </si>
  <si>
    <t xml:space="preserve"> 213949</t>
  </si>
  <si>
    <t>MUTUAL 40</t>
  </si>
  <si>
    <t>925-254-4113</t>
  </si>
  <si>
    <t>510-504-3240</t>
  </si>
  <si>
    <t>925-366-8284</t>
  </si>
  <si>
    <t xml:space="preserve"> 213070</t>
  </si>
  <si>
    <t>ALIREZA SHAHIDI</t>
  </si>
  <si>
    <t>925-933-2230</t>
  </si>
  <si>
    <t>ROSSMOOR RECYCLE CTR*GREENWST*</t>
  </si>
  <si>
    <t>707-290-0695</t>
  </si>
  <si>
    <t>925-280-3966</t>
  </si>
  <si>
    <t>925-451-0160</t>
  </si>
  <si>
    <t>ACS DISCOVERY SHOP WALNUT  1YD</t>
  </si>
  <si>
    <t>ACS DISCOVERY SHOP WALNUT REC</t>
  </si>
  <si>
    <t>925-945-8759</t>
  </si>
  <si>
    <t>925-295-4687</t>
  </si>
  <si>
    <t>925-938-8171</t>
  </si>
  <si>
    <t>94526-1129</t>
  </si>
  <si>
    <t>925-284-4100</t>
  </si>
  <si>
    <t xml:space="preserve"> 213755</t>
  </si>
  <si>
    <t>WILKINSON LANE LAFAYETTE LLC</t>
  </si>
  <si>
    <t>5530</t>
  </si>
  <si>
    <t>94588-9506</t>
  </si>
  <si>
    <t xml:space="preserve"> 212873</t>
  </si>
  <si>
    <t>SILVERCREEK ASSOCIATION MGMT</t>
  </si>
  <si>
    <t>916-877-7793</t>
  </si>
  <si>
    <t>Event Name</t>
  </si>
  <si>
    <t>925-687-1719</t>
  </si>
  <si>
    <t>QUARRY HOUSE DR</t>
  </si>
  <si>
    <t>94563-3746</t>
  </si>
  <si>
    <t>HOGAN CT</t>
  </si>
  <si>
    <t>94598-1323</t>
  </si>
  <si>
    <t>925-209-6342</t>
  </si>
  <si>
    <t>925-262-3013</t>
  </si>
  <si>
    <t>408-802-2893</t>
  </si>
  <si>
    <t>94596-3511</t>
  </si>
  <si>
    <t>94597-7995</t>
  </si>
  <si>
    <t>510-367-6697</t>
  </si>
  <si>
    <t>408-463-8945</t>
  </si>
  <si>
    <t>94588-9520</t>
  </si>
  <si>
    <t>510-908-1220</t>
  </si>
  <si>
    <t>CLEANUP CONTRACTORS - 101 HOGA</t>
  </si>
  <si>
    <t xml:space="preserve"> 215063</t>
  </si>
  <si>
    <t xml:space="preserve"> 214278</t>
  </si>
  <si>
    <t>ROOTED COFFEE CO</t>
  </si>
  <si>
    <t xml:space="preserve"> 214673</t>
  </si>
  <si>
    <t>LA FONTAINE</t>
  </si>
  <si>
    <t xml:space="preserve"> 214277</t>
  </si>
  <si>
    <t xml:space="preserve"> 214093</t>
  </si>
  <si>
    <t>SEEBON LLC</t>
  </si>
  <si>
    <t xml:space="preserve"> 214807</t>
  </si>
  <si>
    <t xml:space="preserve"> 214178</t>
  </si>
  <si>
    <t>FOUR CORNER VENTURES INC</t>
  </si>
  <si>
    <t xml:space="preserve"> 214540</t>
  </si>
  <si>
    <t>DAVID J LATINA LIVING TRUST</t>
  </si>
  <si>
    <t xml:space="preserve"> 214535</t>
  </si>
  <si>
    <t>FOX HOLLOW EQUESTRIAN CENTER</t>
  </si>
  <si>
    <t xml:space="preserve"> 214547</t>
  </si>
  <si>
    <t>STARBUCKS 15167</t>
  </si>
  <si>
    <t>925-283-9122</t>
  </si>
  <si>
    <t>MADRID RES ASSOC     (8 UNITS)</t>
  </si>
  <si>
    <t>TAHER SARWARY APTS (6 UNITS)</t>
  </si>
  <si>
    <t>925-788-0147</t>
  </si>
  <si>
    <t xml:space="preserve"> 214868</t>
  </si>
  <si>
    <t>PRIME BRIDGE CREEK LLC-152UNIT</t>
  </si>
  <si>
    <t>LENWORTH PROPERTIES LLC   *7*</t>
  </si>
  <si>
    <t>TAHERIPOUR APTS      (3 UNITS)</t>
  </si>
  <si>
    <t>SANS SOUCI ASSC.   (28 UNITS)</t>
  </si>
  <si>
    <t>STONER PROPERTIES    (4 UNITS)</t>
  </si>
  <si>
    <t>925-788-0797</t>
  </si>
  <si>
    <t xml:space="preserve"> 214865</t>
  </si>
  <si>
    <t>PRIME RESERVE CREEK LLC-99UNIT</t>
  </si>
  <si>
    <t>Town of Danville - Commercial</t>
  </si>
  <si>
    <t>Town of Danville - Multi-Family</t>
  </si>
  <si>
    <t>Town of Danville - All</t>
  </si>
  <si>
    <t>City of Lafayette - Commercial</t>
  </si>
  <si>
    <t>City of Lafayette - Multi-Family</t>
  </si>
  <si>
    <t>City of Lafayette - All</t>
  </si>
  <si>
    <t>Town of Moraga - Commercial</t>
  </si>
  <si>
    <t>Town of Moraga - Multi-Family</t>
  </si>
  <si>
    <t>Town of Moraga - All</t>
  </si>
  <si>
    <t>City of Orinda - Commercial</t>
  </si>
  <si>
    <t>City of Orinda - Multi-Family</t>
  </si>
  <si>
    <t>City of Orinda - All</t>
  </si>
  <si>
    <t>City of Walnut Creek - Commercial</t>
  </si>
  <si>
    <t>City of Walnut Creek - Multi-Family</t>
  </si>
  <si>
    <t>City of Walnut Creek - All</t>
  </si>
  <si>
    <t>3523 MT DIABLO BLVD</t>
  </si>
  <si>
    <t>925-998-7257</t>
  </si>
  <si>
    <t>925-808-1004</t>
  </si>
  <si>
    <t>FISHER              (22 UNITS)</t>
  </si>
  <si>
    <t>510-861-0303</t>
  </si>
  <si>
    <t>408-502-0264</t>
  </si>
  <si>
    <t>510-682-8877</t>
  </si>
  <si>
    <t>925-963-9863</t>
  </si>
  <si>
    <t>110 ALAMO PLZ // 9210134</t>
  </si>
  <si>
    <t>124 ALAMO PLZ // 9210134</t>
  </si>
  <si>
    <t>160 ALAMO PLZ // 9210134</t>
  </si>
  <si>
    <t>190 ALAMO PLZ // 9210134</t>
  </si>
  <si>
    <t>1 ALAMO SQ // 9210134</t>
  </si>
  <si>
    <t>333 CAMILLE AVE // 9210134</t>
  </si>
  <si>
    <t>925-262-7353</t>
  </si>
  <si>
    <t>1350 DANVILLE BLVD // 9210134</t>
  </si>
  <si>
    <t>1401 DANVILLE BLVD // 9210134</t>
  </si>
  <si>
    <t>1443 DANVILLE BLVD // 9210134</t>
  </si>
  <si>
    <t>1451 DANVILLE BLVD // 9210134</t>
  </si>
  <si>
    <t>1465 DANVILLE BLVD // 9210134</t>
  </si>
  <si>
    <t>1469 DANVILLE BLVD // 9210134</t>
  </si>
  <si>
    <t>1483 DANVILLE BLVD // 9210134</t>
  </si>
  <si>
    <t>1497 DANVILLE BLVD // 9210134</t>
  </si>
  <si>
    <t>1499 DANVILLE BLVD #201 // 9210134</t>
  </si>
  <si>
    <t>2501 DANVILLE BLVD // 9210134</t>
  </si>
  <si>
    <t>3000 DANVILLE BLVD // 9210134</t>
  </si>
  <si>
    <t>3150 DANVILLE BLVD // 9210134</t>
  </si>
  <si>
    <t>3157 DANVILLE BLVD // 9210134</t>
  </si>
  <si>
    <t>3160 DANVILLE BLVD // 9210134</t>
  </si>
  <si>
    <t>3168 DANVILLE BLVD // 9210134</t>
  </si>
  <si>
    <t>3176 DANVILLE BLVD // 9210134</t>
  </si>
  <si>
    <t>3177 DANVILLE BLVD // 9210134</t>
  </si>
  <si>
    <t>3188 DANVILLE BLVD // 9210134</t>
  </si>
  <si>
    <t>3189 DANVILLE BLVD // 9210134</t>
  </si>
  <si>
    <t>3191 DANVILLE BLVD // 9210134</t>
  </si>
  <si>
    <t>3195 DANVILLE BLVD // 9210134</t>
  </si>
  <si>
    <t>3200 DANVILLE BLVD #200 // 9210134</t>
  </si>
  <si>
    <t>3200 DANVILLE BLVD #A-102 // 9210134</t>
  </si>
  <si>
    <t>3201 DANVILLE BLVD // 9210134</t>
  </si>
  <si>
    <t>3202 DANVILLE BLVD // 9210134</t>
  </si>
  <si>
    <t>3211 DANVILLE BLVD // 9210134</t>
  </si>
  <si>
    <t>3219 DANVILLE BLVD // 9210134</t>
  </si>
  <si>
    <t>902 DANVILLE BLVD // 9210134</t>
  </si>
  <si>
    <t>120 HEMME AVE // 9210134</t>
  </si>
  <si>
    <t>180 HEMME AVE // 9210134</t>
  </si>
  <si>
    <t>2051 LIVORNA RD // 9210134</t>
  </si>
  <si>
    <t>2849 MIRANDA AVE // 9210134</t>
  </si>
  <si>
    <t>2964 MIRANDA AVE // 9210134</t>
  </si>
  <si>
    <t>3001 MIRANDA AVE // 9210134</t>
  </si>
  <si>
    <t>3169 ROUNDHILL RD // 9210134</t>
  </si>
  <si>
    <t>1505 SAINT ALPHONSUS WAY // 9210134</t>
  </si>
  <si>
    <t>1286 STONE VALLEY RD // 9210134</t>
  </si>
  <si>
    <t>2100 STONE VALLEY RD // 9210134</t>
  </si>
  <si>
    <t>100 SUMMIT RANCH RD // 9210134</t>
  </si>
  <si>
    <t>100 WILSON RD // 9210134</t>
  </si>
  <si>
    <t>599 BLACKHAWK CLUB DR // 9210134</t>
  </si>
  <si>
    <t>3461 BLACKHAWK PLAZA CIR // 9210134</t>
  </si>
  <si>
    <t>3550 BLACKHAWK PLAZA CIR // 9210134</t>
  </si>
  <si>
    <t>3750 BLACKHAWK PLAZA CIR // 9210134</t>
  </si>
  <si>
    <t>3900 BLACKHAWK PLAZA CIR // 9210134</t>
  </si>
  <si>
    <t>4000 BLACKHAWK PLAZA CIR // 9210134</t>
  </si>
  <si>
    <t>4080 BLACKHAWK PLAZA CIR // 9210134</t>
  </si>
  <si>
    <t>4100 BLACKHAWK PLAZA CIR // 9210134</t>
  </si>
  <si>
    <t>4105 BLACKHAWK PLAZA CIR 1ST FLOOR // 9210134</t>
  </si>
  <si>
    <t>4115 BLACKHAWK PLAZA CIR // 9210134</t>
  </si>
  <si>
    <t>4125 BLACKHAWK PLAZA CIR // 9210134</t>
  </si>
  <si>
    <t>4155 BLACKHAWK PLAZA CIR // 9210134</t>
  </si>
  <si>
    <t>4165 BLACKHAWK PLAZA CIR // 9210134</t>
  </si>
  <si>
    <t>4185 BLACKHAWK PLAZA CIR // 9210134</t>
  </si>
  <si>
    <t>3820 BLACKHAWK RD // 9210134</t>
  </si>
  <si>
    <t>968 BLEMER RD // 9210132</t>
  </si>
  <si>
    <t>1 BOONE CT // 9210132</t>
  </si>
  <si>
    <t>200 BOONE CT // 9210132</t>
  </si>
  <si>
    <t>741 BROOKSIDE DR // 9210132</t>
  </si>
  <si>
    <t>816 BROOKSIDE DR // 9210132</t>
  </si>
  <si>
    <t>1901 CAMINO RAMON #C // 9210132</t>
  </si>
  <si>
    <t>1901 CAMINO RAMON #F // 9210132</t>
  </si>
  <si>
    <t>710 CAMINO RAMON #200 // 9210132</t>
  </si>
  <si>
    <t>720 CAMINO RAMON // 9210132</t>
  </si>
  <si>
    <t>730 CAMINO RAMON // 9210132</t>
  </si>
  <si>
    <t>750 CAMINO RAMON // 9210132</t>
  </si>
  <si>
    <t>760 CAMINO RAMON // 9210132</t>
  </si>
  <si>
    <t>800 CAMINO RAMON // 9210132</t>
  </si>
  <si>
    <t>803 CAMINO RAMON // 9210132</t>
  </si>
  <si>
    <t>807 CAMINO RAMON // 9210132</t>
  </si>
  <si>
    <t>811 CAMINO RAMON // 9210132</t>
  </si>
  <si>
    <t>812 CAMINO RAMON // 9210132</t>
  </si>
  <si>
    <t>919 CAMINO RAMON // 9210132</t>
  </si>
  <si>
    <t>935 CAMINO RAMON // 9210132</t>
  </si>
  <si>
    <t>2305 CAMINO TASSAJARA // 9210132</t>
  </si>
  <si>
    <t>2420 CAMINO TASSAJARA // 9210132</t>
  </si>
  <si>
    <t>2605 CAMINO TASSAJARA // 9210132</t>
  </si>
  <si>
    <t>2615 CAMINO TASSAJARA // 9210132</t>
  </si>
  <si>
    <t>3201 CAMINO TASSAJARA // 9210132</t>
  </si>
  <si>
    <t>3400 CAMINO TASSAJARA // 9210132</t>
  </si>
  <si>
    <t>3420 CAMINO TASSAJARA // 9210132</t>
  </si>
  <si>
    <t>3424 CAMINO TASSAJARA // 9210132</t>
  </si>
  <si>
    <t>3452 CAMINO TASSAJARA // 9210132</t>
  </si>
  <si>
    <t>3454 CAMINO TASSAJARA // 9210132</t>
  </si>
  <si>
    <t>3500 CAMINO TASSAJARA // 9210132</t>
  </si>
  <si>
    <t>3550 CAMINO TASSAJARA // 9210132</t>
  </si>
  <si>
    <t>3600 CAMINO TASSAJARA // 9210132</t>
  </si>
  <si>
    <t>4000 CAMINO TASSAJARA // 9210134</t>
  </si>
  <si>
    <t>6100 CAMINO TASSAJARA // 9210134</t>
  </si>
  <si>
    <t>44 CHURCH ST // 9210132</t>
  </si>
  <si>
    <t>3521 COUNTRY CLUB PL // 9210134</t>
  </si>
  <si>
    <t>10000 CROW CANYON RD // 9210132</t>
  </si>
  <si>
    <t>11000 CROW CANYON RD // 9210132</t>
  </si>
  <si>
    <t>3400 CROW CANYON RD // 9210132</t>
  </si>
  <si>
    <t>7711 CROW CANYON RD // 9210132</t>
  </si>
  <si>
    <t>7777 CROW CANYON RD // 9210132</t>
  </si>
  <si>
    <t>8000 CROW CANYON RD // 9210132</t>
  </si>
  <si>
    <t>9000 CROW CANYON RD // 9210132</t>
  </si>
  <si>
    <t>9500 CROW CANYON RD #A // 9210132</t>
  </si>
  <si>
    <t>1470 DANVILLE BLVD // 9210132</t>
  </si>
  <si>
    <t>501 DANVILLE BLVD // 9210132</t>
  </si>
  <si>
    <t>650 DANVILLE BLVD // 9210132</t>
  </si>
  <si>
    <t>1001 DIABLO RD // 9210132</t>
  </si>
  <si>
    <t>1027 DIABLO RD // 9210132</t>
  </si>
  <si>
    <t>1051 DIABLO RD // 9210132</t>
  </si>
  <si>
    <t>121 DIABLO RD // 9210132</t>
  </si>
  <si>
    <t>146 DIABLO RD // 9210132</t>
  </si>
  <si>
    <t>155 DIABLO RD // 9210132</t>
  </si>
  <si>
    <t>1550 DIABLO RD // 9210132</t>
  </si>
  <si>
    <t>156 DIABLO RD // 9210132</t>
  </si>
  <si>
    <t>306 DIABLO RD // 9210132</t>
  </si>
  <si>
    <t>307 DIABLO RD // 9210132</t>
  </si>
  <si>
    <t>318 DIABLO RD // 9210132</t>
  </si>
  <si>
    <t>319 DIABLO RD // 9210132</t>
  </si>
  <si>
    <t>336 DIABLO RD // 9210132</t>
  </si>
  <si>
    <t>370 DIABLO RD // 9210132</t>
  </si>
  <si>
    <t>387 DIABLO RD // 9210132</t>
  </si>
  <si>
    <t>390 DIABLO RD // 9210132</t>
  </si>
  <si>
    <t>391 DIABLO RD // 9210132</t>
  </si>
  <si>
    <t>400 DIABLO RD // 9210132</t>
  </si>
  <si>
    <t>420 DIABLO RD // 9210132</t>
  </si>
  <si>
    <t>424 DIABLO RD // 9210132</t>
  </si>
  <si>
    <t>426 DIABLO RD // 9210132</t>
  </si>
  <si>
    <t>436 DIABLO RD // 9210132</t>
  </si>
  <si>
    <t>440 DIABLO RD // 9210132</t>
  </si>
  <si>
    <t>444 DIABLO RD // 9210132</t>
  </si>
  <si>
    <t>480 DIABLO RD // 9210132</t>
  </si>
  <si>
    <t>667 DIABLO RD // 9210132</t>
  </si>
  <si>
    <t>743 DIABLO RD // 9210132</t>
  </si>
  <si>
    <t>816 DIABLO RD // 9210132</t>
  </si>
  <si>
    <t>828 DIABLO RD // 9210132</t>
  </si>
  <si>
    <t>920 DIABLO RD // 9210132</t>
  </si>
  <si>
    <t>950 DIABLO RD // 9210132</t>
  </si>
  <si>
    <t>114 E PROSPECT AVE // 9210132</t>
  </si>
  <si>
    <t>120 E PROSPECT AVE // 9210132</t>
  </si>
  <si>
    <t>140 E PROSPECT AVE // 9210132</t>
  </si>
  <si>
    <t>145 E PROSPECT AVE // 9210132</t>
  </si>
  <si>
    <t>154 E PROSPECT AVE // 9210132</t>
  </si>
  <si>
    <t>172 E PROSPECT AVE // 9210132</t>
  </si>
  <si>
    <t>175 E PROSPECT AVE #100 // 9210132</t>
  </si>
  <si>
    <t>175 E PROSPECT AVE // 9210132</t>
  </si>
  <si>
    <t>1091 EAGLE NEST PL // 9210134</t>
  </si>
  <si>
    <t>1098 EAGLE NEST PL // 9210134</t>
  </si>
  <si>
    <t>1320 EL CAPITAN DR // 9210132</t>
  </si>
  <si>
    <t>600 EL CAPITAN DR // 9210132</t>
  </si>
  <si>
    <t>300 EL CERRO BLVD // 9210132</t>
  </si>
  <si>
    <t>400 EL CERRO BLVD // 9210132</t>
  </si>
  <si>
    <t>841 EL PINTADO RD // 9210132</t>
  </si>
  <si>
    <t>939 EL PINTADO RD // 9210132</t>
  </si>
  <si>
    <t>205 EL PINTO // 9210132</t>
  </si>
  <si>
    <t>3140 FOSTORIA WAY // 9210132</t>
  </si>
  <si>
    <t>3150 FOSTORIA WAY // 9210132</t>
  </si>
  <si>
    <t>3420 FOSTORIA WAY // 9210132</t>
  </si>
  <si>
    <t>3470 FOSTORIA WAY #C // 9210132</t>
  </si>
  <si>
    <t>3470 FOSTORIA WAY // 9210132</t>
  </si>
  <si>
    <t>169 FRONT ST // 9210132</t>
  </si>
  <si>
    <t>185 FRONT ST // 9210132</t>
  </si>
  <si>
    <t>233 FRONT ST // 9210132</t>
  </si>
  <si>
    <t>244 FRONT ST // 9210132</t>
  </si>
  <si>
    <t>33 FRONT ST // 9210132</t>
  </si>
  <si>
    <t>400 FRONT ST // 9210132</t>
  </si>
  <si>
    <t>409 FRONT ST // 9210132</t>
  </si>
  <si>
    <t>444 FRONT ST // 9210132</t>
  </si>
  <si>
    <t>67 FRONT ST // 9210132</t>
  </si>
  <si>
    <t>77 FRONT ST // 9210132</t>
  </si>
  <si>
    <t>85 FRONT ST // 9210132</t>
  </si>
  <si>
    <t>101 GATETREE DR // 9210132</t>
  </si>
  <si>
    <t>601 GLEN RD // 9210132</t>
  </si>
  <si>
    <t>1565 GREEN VALLEY RD // 9210132</t>
  </si>
  <si>
    <t>300 GREENBROOK DR // 9210132</t>
  </si>
  <si>
    <t>1475 HARLAN DR // 9210132</t>
  </si>
  <si>
    <t>103 HARTZ AVE // 9210132</t>
  </si>
  <si>
    <t>110 HARTZ AVE // 9210132</t>
  </si>
  <si>
    <t>115 HARTZ AVE // 9210132</t>
  </si>
  <si>
    <t>120 HARTZ AVE // 9210132</t>
  </si>
  <si>
    <t>127 HARTZ AVE // 9210132</t>
  </si>
  <si>
    <t>130 HARTZ AVE // 9210132</t>
  </si>
  <si>
    <t>145 HARTZ AVE // 9210132</t>
  </si>
  <si>
    <t>150 HARTZ AVE // 9210132</t>
  </si>
  <si>
    <t>171 HARTZ AVE // 9210132</t>
  </si>
  <si>
    <t>177 HARTZ AVE // 9210132</t>
  </si>
  <si>
    <t>180 HARTZ AVE // 9210132</t>
  </si>
  <si>
    <t>183 HARTZ AVE // 9210132</t>
  </si>
  <si>
    <t>190 HARTZ AVE // 9210132</t>
  </si>
  <si>
    <t>195 HARTZ AVE // 9210132</t>
  </si>
  <si>
    <t>200 HARTZ AVE // 9210132</t>
  </si>
  <si>
    <t>201 HARTZ AVE // 9210132</t>
  </si>
  <si>
    <t>221 HARTZ AVE // 9210132</t>
  </si>
  <si>
    <t>290 HARTZ AVE // 9210132</t>
  </si>
  <si>
    <t>298 HARTZ AVE // 9210132</t>
  </si>
  <si>
    <t>301 HARTZ AVE // 9210132</t>
  </si>
  <si>
    <t>310 HARTZ AVE // 9210132</t>
  </si>
  <si>
    <t>330 HARTZ AVE // 9210132</t>
  </si>
  <si>
    <t>331 HARTZ AVE // 9210132</t>
  </si>
  <si>
    <t>349 HARTZ AVE // 9210132</t>
  </si>
  <si>
    <t>415-716-6645</t>
  </si>
  <si>
    <t>356 HARTZ AVE // 9210132</t>
  </si>
  <si>
    <t>369 HARTZ AVE // 9210132</t>
  </si>
  <si>
    <t xml:space="preserve"> 216247</t>
  </si>
  <si>
    <t>HARTZ BRASIL</t>
  </si>
  <si>
    <t>370 HARTZ AVE // 9210132</t>
  </si>
  <si>
    <t>379 HARTZ AVE // 9210132</t>
  </si>
  <si>
    <t>391 HARTZ AVE // 9210132</t>
  </si>
  <si>
    <t>398 HARTZ AVE #A // 9210132</t>
  </si>
  <si>
    <t>398 HARTZ AVE // 9210132</t>
  </si>
  <si>
    <t>400 HARTZ AVE // 9210132</t>
  </si>
  <si>
    <t>401 HARTZ AVE #A // 9210132</t>
  </si>
  <si>
    <t>402 HARTZ AVE #C // 9210132</t>
  </si>
  <si>
    <t>406 HARTZ AVE // 9210132</t>
  </si>
  <si>
    <t>406 HARTZ AVE 2ND FL // 9210132</t>
  </si>
  <si>
    <t>408 HARTZ AVE // 9210132</t>
  </si>
  <si>
    <t>412 HARTZ AVE // 9210132</t>
  </si>
  <si>
    <t>425 HARTZ AVE // 9210132</t>
  </si>
  <si>
    <t>432 HARTZ AVE // 9210132</t>
  </si>
  <si>
    <t>438 HARTZ AVE // 9210132</t>
  </si>
  <si>
    <t>445 HARTZ AVE // 9210132</t>
  </si>
  <si>
    <t>455 HARTZ AVE // 9210132</t>
  </si>
  <si>
    <t>462 HARTZ AVE // 9210132</t>
  </si>
  <si>
    <t>480 HARTZ AVE // 9210132</t>
  </si>
  <si>
    <t>482 HARTZ AVE // 9210132</t>
  </si>
  <si>
    <t>485 HARTZ AVE // 9210132</t>
  </si>
  <si>
    <t>495 HARTZ AVE // 9210132</t>
  </si>
  <si>
    <t>500 HARTZ AVE // 9210132</t>
  </si>
  <si>
    <t>501 HARTZ AVE // 9210132</t>
  </si>
  <si>
    <t>531 HARTZ AVE // 9210132</t>
  </si>
  <si>
    <t>551 HARTZ AVE // 9210132</t>
  </si>
  <si>
    <t>571 HARTZ AVE // 9210132</t>
  </si>
  <si>
    <t>585 HARTZ AVE // 9210132</t>
  </si>
  <si>
    <t>680 HARTZ AVE // 9210132</t>
  </si>
  <si>
    <t>1011 HARTZ WAY // 9210132</t>
  </si>
  <si>
    <t>700 HARTZ WAY // 9210132</t>
  </si>
  <si>
    <t>822 HARTZ WAY // 9210132</t>
  </si>
  <si>
    <t>825 HARTZ WAY // 9210132</t>
  </si>
  <si>
    <t>931 HARTZ WAY // 9210132</t>
  </si>
  <si>
    <t>939 HARTZ WAY // 9210132</t>
  </si>
  <si>
    <t>710 HIGHLAND DR // 9210132</t>
  </si>
  <si>
    <t>1800 HOLBROOK DR // 9210132</t>
  </si>
  <si>
    <t>2200 HOLBROOK DR // 9210132</t>
  </si>
  <si>
    <t>237 JEWEL TER // 9210132</t>
  </si>
  <si>
    <t>1000 KUSS RD // 9210134</t>
  </si>
  <si>
    <t>1025 LA GONDA WAY // 9210132</t>
  </si>
  <si>
    <t>435 LA GONDA WAY #B // 9210132</t>
  </si>
  <si>
    <t>440 LA GONDA WAY // 9210132</t>
  </si>
  <si>
    <t>500 LA GONDA WAY // 9210132</t>
  </si>
  <si>
    <t>510 LA GONDA WAY // 9210132</t>
  </si>
  <si>
    <t>520 LA GONDA WAY // 9210132</t>
  </si>
  <si>
    <t>530 LA GONDA WAY // 9210132</t>
  </si>
  <si>
    <t>35 LAUREL DR // 9210132</t>
  </si>
  <si>
    <t>1455 LAWRENCE RD // 9210132</t>
  </si>
  <si>
    <t>4345 MANSFIELD DR // 9210134</t>
  </si>
  <si>
    <t>1000 MCCAULEY RD // 9210132</t>
  </si>
  <si>
    <t>2100 MOUNT DIABLO SCENIC BLVD // 9210134</t>
  </si>
  <si>
    <t>20 OAK CT // 9210132</t>
  </si>
  <si>
    <t>30 OAK CT // 9210132</t>
  </si>
  <si>
    <t>50 OAK CT // 9210132</t>
  </si>
  <si>
    <t>55 OAK CT // 9210132</t>
  </si>
  <si>
    <t>65 OAK CT // 9210132</t>
  </si>
  <si>
    <t>635 OLD ORCHARD DR // 9210132</t>
  </si>
  <si>
    <t>655 OLD ORCHARD DR // 9210132</t>
  </si>
  <si>
    <t>14 OSBORN WAY // 9210132</t>
  </si>
  <si>
    <t>173 PARAISO DR // 9210132</t>
  </si>
  <si>
    <t>126 PARKHAVEN DR // 9210132</t>
  </si>
  <si>
    <t>809 PODVA RD // 9210132</t>
  </si>
  <si>
    <t>300 QUINTERRA LN // 9210132</t>
  </si>
  <si>
    <t>1 RAILROAD AVE // 9210132</t>
  </si>
  <si>
    <t>100 RAILROAD AVE // 9210132</t>
  </si>
  <si>
    <t>115 RAILROAD AVE #B // 9210132</t>
  </si>
  <si>
    <t>115 RAILROAD AVE // 9210132</t>
  </si>
  <si>
    <t>125 RAILROAD AVE // 9210132</t>
  </si>
  <si>
    <t>155 RAILROAD AVE // 9210132</t>
  </si>
  <si>
    <t>185 RAILROAD AVE // 9210132</t>
  </si>
  <si>
    <t>205 RAILROAD AVE // 9210132</t>
  </si>
  <si>
    <t>210 RAILROAD AVE // 9210132</t>
  </si>
  <si>
    <t>228 RAILROAD AVE // 9210132</t>
  </si>
  <si>
    <t>23 RAILROAD AVE // 9210132</t>
  </si>
  <si>
    <t>294 RAILROAD AVE // 9210132</t>
  </si>
  <si>
    <t>31 RAILROAD AVE // 9210132</t>
  </si>
  <si>
    <t>342 RAILROAD AVE // 9210132</t>
  </si>
  <si>
    <t>345 RAILROAD AVE // 9210132</t>
  </si>
  <si>
    <t>350 RAILROAD AVE // 9210132</t>
  </si>
  <si>
    <t>390 RAILROAD AVE #101 // 9210132</t>
  </si>
  <si>
    <t>390 RAILROAD AVE // 9210132</t>
  </si>
  <si>
    <t>402 RAILROAD AVE // 9210132</t>
  </si>
  <si>
    <t>428 RAILROAD AVE #B // 9210132</t>
  </si>
  <si>
    <t>428 RAILROAD AVE // 9210132</t>
  </si>
  <si>
    <t>445 RAILROAD AVE // 9210132</t>
  </si>
  <si>
    <t>495 RAILROAD AVE // 9210132</t>
  </si>
  <si>
    <t>70 RAILROAD AVE // 9210132</t>
  </si>
  <si>
    <t>80 RAILROAD AVE // 9210132</t>
  </si>
  <si>
    <t>85 RAILROAD AVE // 9210132</t>
  </si>
  <si>
    <t>925-838-5757</t>
  </si>
  <si>
    <t>90 RAILROAD AVE // 9210132</t>
  </si>
  <si>
    <t>99 RAILROAD AVE // 9210132</t>
  </si>
  <si>
    <t>360 ROSE AVE // 9210132</t>
  </si>
  <si>
    <t>1453 SAN RAMON VALLEY BLVD // 9210132</t>
  </si>
  <si>
    <t>480 SAN RAMON VALLEY BLVD // 9210132</t>
  </si>
  <si>
    <t>486 SAN RAMON VALLEY BLVD // 9210132</t>
  </si>
  <si>
    <t>499 SAN RAMON VALLEY BLVD // 9210132</t>
  </si>
  <si>
    <t>509 SAN RAMON VALLEY BLVD // 9210132</t>
  </si>
  <si>
    <t>515 SAN RAMON VALLEY BLVD // 9210132</t>
  </si>
  <si>
    <t>530 SAN RAMON VALLEY BLVD // 9210132</t>
  </si>
  <si>
    <t>535 SAN RAMON VALLEY BLVD // 9210132</t>
  </si>
  <si>
    <t>542 SAN RAMON VALLEY BLVD #D // 9210132</t>
  </si>
  <si>
    <t>551 SAN RAMON VALLEY BLVD // 9210132</t>
  </si>
  <si>
    <t>558 SAN RAMON VALLEY BLVD // 9210132</t>
  </si>
  <si>
    <t>579 SAN RAMON VALLEY BLVD // 9210132</t>
  </si>
  <si>
    <t>585 SAN RAMON VALLEY BLVD // 9210132</t>
  </si>
  <si>
    <t>588 SAN RAMON VALLEY BLVD // 9210132</t>
  </si>
  <si>
    <t>589 SAN RAMON VALLEY BLVD // 9210132</t>
  </si>
  <si>
    <t>590 SAN RAMON VALLEY BLVD // 9210132</t>
  </si>
  <si>
    <t>600 SAN RAMON VALLEY BLVD // 9210132</t>
  </si>
  <si>
    <t>609 SAN RAMON VALLEY BLVD // 9210132</t>
  </si>
  <si>
    <t>611 SAN RAMON VALLEY BLVD // 9210132</t>
  </si>
  <si>
    <t>620 SAN RAMON VALLEY BLVD // 9210132</t>
  </si>
  <si>
    <t>621 SAN RAMON VALLEY BLVD // 9210132</t>
  </si>
  <si>
    <t>629 SAN RAMON VALLEY BLVD // 9210132</t>
  </si>
  <si>
    <t>630 SAN RAMON VALLEY BLVD // 9210132</t>
  </si>
  <si>
    <t>660 SAN RAMON VALLEY BLVD // 9210132</t>
  </si>
  <si>
    <t>664 SAN RAMON VALLEY BLVD // 9210132</t>
  </si>
  <si>
    <t>680 SAN RAMON VALLEY BLVD // 9210132</t>
  </si>
  <si>
    <t>688 SAN RAMON VALLEY BLVD // 9210132</t>
  </si>
  <si>
    <t>696 SAN RAMON VALLEY BLVD // 9210132</t>
  </si>
  <si>
    <t>714 SAN RAMON VALLEY BLVD // 9210132</t>
  </si>
  <si>
    <t>730 SAN RAMON VALLEY BLVD // 9210132</t>
  </si>
  <si>
    <t>736 SAN RAMON VALLEY BLVD // 9210132</t>
  </si>
  <si>
    <t>744 SAN RAMON VALLEY BLVD // 9210132</t>
  </si>
  <si>
    <t>760 SAN RAMON VALLEY BLVD // 9210132</t>
  </si>
  <si>
    <t>770 SAN RAMON VALLEY BLVD // 9210132</t>
  </si>
  <si>
    <t>780 SAN RAMON VALLEY BLVD // 9210132</t>
  </si>
  <si>
    <t>790 SAN RAMON VALLEY BLVD // 9210132</t>
  </si>
  <si>
    <t>800 SAN RAMON VALLEY BLVD // 9210132</t>
  </si>
  <si>
    <t>801 SAN RAMON VALLEY BLVD // 9210132</t>
  </si>
  <si>
    <t>811 SAN RAMON VALLEY BLVD #2 // 9210132</t>
  </si>
  <si>
    <t>907 SAN RAMON VALLEY BLVD // 9210132</t>
  </si>
  <si>
    <t>989 SAN RAMON VALLEY BLVD // 9210132</t>
  </si>
  <si>
    <t>100 SCHOOL ST // 9210132</t>
  </si>
  <si>
    <t>1000 SHERBURNE HILLS RD // 9210132</t>
  </si>
  <si>
    <t>1500 SHERBURNE HILLS RD // 9210132</t>
  </si>
  <si>
    <t>505 SILVER OAK LN // 9210134</t>
  </si>
  <si>
    <t>3665 SILVER OAK PL // 9210134</t>
  </si>
  <si>
    <t>101 SONORA AVE // 9210132</t>
  </si>
  <si>
    <t>2949 STONE VALLEY RD // 9210134</t>
  </si>
  <si>
    <t>3131 STONE VALLEY RD // 9210132</t>
  </si>
  <si>
    <t>3005 STONE VALLEY ROAD // 9210132</t>
  </si>
  <si>
    <t>736 SYCAMORE VALLEY RD // 9210132</t>
  </si>
  <si>
    <t>1000 TASSAJARA RANCH RD // 9210132</t>
  </si>
  <si>
    <t>10 TENNIS CLUB DR // 9210132</t>
  </si>
  <si>
    <t>9 TENNIS CLUB DR // 9210134</t>
  </si>
  <si>
    <t>103 TOWN AND COUNTRY DR // 9210132</t>
  </si>
  <si>
    <t>135 TOWN AND COUNTRY DR // 9210132</t>
  </si>
  <si>
    <t>140 TOWN AND COUNTRY DR // 9210132</t>
  </si>
  <si>
    <t>30 TOWN AND COUNTRY DR // 9210132</t>
  </si>
  <si>
    <t>99 TUSCANY WAY // 9210132</t>
  </si>
  <si>
    <t>1320 VAN PATTEN DR // 9210132</t>
  </si>
  <si>
    <t>208 W EL PINTADO // 9210132</t>
  </si>
  <si>
    <t>220 W EL PINTADO // 9210132</t>
  </si>
  <si>
    <t>400 W EL PINTADO // 9210132</t>
  </si>
  <si>
    <t>112 W LINDA MESA AVE // 9210132</t>
  </si>
  <si>
    <t>120 W LINDA MESA AVE // 9210132</t>
  </si>
  <si>
    <t>152 W LINDA MESA AVE // 9210132</t>
  </si>
  <si>
    <t>155 W LINDA MESA AVE // 9210132</t>
  </si>
  <si>
    <t>156 W LINDA MESA AVE // 9210132</t>
  </si>
  <si>
    <t>242 W LINDA MESA AVE // 9210132</t>
  </si>
  <si>
    <t>100 W PROSPECT AVE // 9210132</t>
  </si>
  <si>
    <t>19 WOODRANCH CIR // 9210132</t>
  </si>
  <si>
    <t>750 YNEZ CIR // 9210132</t>
  </si>
  <si>
    <t>210 CALLE ARROYO // 9210134</t>
  </si>
  <si>
    <t>1700 CLUBHOUSE RD // 9210134</t>
  </si>
  <si>
    <t>1701 EL NIDO // 9210134</t>
  </si>
  <si>
    <t>943 1ST ST // 9210136</t>
  </si>
  <si>
    <t>979 1ST ST // 9210136</t>
  </si>
  <si>
    <t>1010 2ND ST // 9210136</t>
  </si>
  <si>
    <t>978 2ND ST // 9210136</t>
  </si>
  <si>
    <t>947 4TH ST // 9210136</t>
  </si>
  <si>
    <t>1020 AILEEN ST // 9210136</t>
  </si>
  <si>
    <t>1059 AILEEN ST // 9210136</t>
  </si>
  <si>
    <t>1018 ALMANOR LN #C // 9210136</t>
  </si>
  <si>
    <t>1001 BLACKWOOD LN // 9210136</t>
  </si>
  <si>
    <t>3550 BROOK ST // 9210136</t>
  </si>
  <si>
    <t>1020 BROWN AVE #A // 9210136</t>
  </si>
  <si>
    <t>1021 BROWN AVE // 9210136</t>
  </si>
  <si>
    <t>1025 BROWN AVE // 9210136</t>
  </si>
  <si>
    <t>3001 CAMINO DIABLO // 9210136</t>
  </si>
  <si>
    <t>3125 CAMINO DIABLO // 9210136</t>
  </si>
  <si>
    <t>1003 CAROL LN // 9210136</t>
  </si>
  <si>
    <t>1035 CAROL LN // 9210136</t>
  </si>
  <si>
    <t>1078 CAROL LN // 9210136</t>
  </si>
  <si>
    <t>1080 CAROL LN // 9210136</t>
  </si>
  <si>
    <t>3616 CHESTNUT ST // 9210136</t>
  </si>
  <si>
    <t>3232 DEER HILL RD // 9210136</t>
  </si>
  <si>
    <t>3390 DEER HILL RD // 9210136</t>
  </si>
  <si>
    <t>3601 DEER HILL RD // 9210136</t>
  </si>
  <si>
    <t>930 DEWING AVE // 9210136</t>
  </si>
  <si>
    <t>936 DEWING AVE // 9210136</t>
  </si>
  <si>
    <t>938 DEWING AVE // 9210136</t>
  </si>
  <si>
    <t>957 DEWING AVE // 9210136</t>
  </si>
  <si>
    <t>963 DEWING AVE // 9210136</t>
  </si>
  <si>
    <t>970 DEWING AVE // 9210136</t>
  </si>
  <si>
    <t>971 DEWING AVE // 9210136</t>
  </si>
  <si>
    <t>3352 DYER DR // 9210136</t>
  </si>
  <si>
    <t>584 GLENSIDE DR // 9210136</t>
  </si>
  <si>
    <t>3254 GLORIA TER // 9210136</t>
  </si>
  <si>
    <t>3421 GOLDEN GATE WAY // 9210136</t>
  </si>
  <si>
    <t>3430 GOLDEN GATE WAY // 9210136</t>
  </si>
  <si>
    <t>3445 GOLDEN GATE WAY // 9210136</t>
  </si>
  <si>
    <t>3450 GOLDEN GATE WAY // 9210136</t>
  </si>
  <si>
    <t>3458 GOLDEN GATE WAY // 9210136</t>
  </si>
  <si>
    <t>3463 GOLDEN GATE WAY // 9210136</t>
  </si>
  <si>
    <t>3470 GOLDEN GATE WAY // 9210136</t>
  </si>
  <si>
    <t>3482 GOLDEN GATE WAY // 9210136</t>
  </si>
  <si>
    <t>3500 GOLDEN GATE WAY // 9210136</t>
  </si>
  <si>
    <t>3505 GOLDEN GATE WAY // 9210136</t>
  </si>
  <si>
    <t>3516 GOLDEN GATE WAY // 9210136</t>
  </si>
  <si>
    <t>3520 GOLDEN GATE WAY // 9210136</t>
  </si>
  <si>
    <t>3521 GOLDEN GATE WAY // 9210136</t>
  </si>
  <si>
    <t>3534 GOLDEN GATE WAY // 9210136</t>
  </si>
  <si>
    <t>3406 HALL LN // 9210136</t>
  </si>
  <si>
    <t>3454 HAMLIN RD // 9210136</t>
  </si>
  <si>
    <t>3608 HAPPY VALLEY RD // 9210136</t>
  </si>
  <si>
    <t>3610 HAPPY VALLEY RD // 9210136</t>
  </si>
  <si>
    <t>3620 HAPPY VALLEY RD // 9210136</t>
  </si>
  <si>
    <t>3855 HAPPY VALLEY RD // 9210136</t>
  </si>
  <si>
    <t>944 HOUGH AVE // 9210136</t>
  </si>
  <si>
    <t xml:space="preserve"> 215360</t>
  </si>
  <si>
    <t>ABIO PROPERTIES</t>
  </si>
  <si>
    <t>1055 HUNSAKER CANYON RD // 9210136</t>
  </si>
  <si>
    <t>49 KNOX DR // 9210136</t>
  </si>
  <si>
    <t>240 LAFAYETTE CIR // 9210136</t>
  </si>
  <si>
    <t>251 LAFAYETTE CIR // 9210136</t>
  </si>
  <si>
    <t>261 LAFAYETTE CIR // 9210136</t>
  </si>
  <si>
    <t>270 LAFAYETTE CIR #200 // 9210136</t>
  </si>
  <si>
    <t>271 LAFAYETTE CIR // 9210136</t>
  </si>
  <si>
    <t>284 LAFAYETTE CIR // 9210136</t>
  </si>
  <si>
    <t>286 LAFAYETTE CIR // 9210136</t>
  </si>
  <si>
    <t>50 LAFAYETTE CIR // 9210136</t>
  </si>
  <si>
    <t>53 LAFAYETTE CIR // 9210136</t>
  </si>
  <si>
    <t>81 LAFAYETTE CIR // 9210136</t>
  </si>
  <si>
    <t>999 LELAND DR // 9210136</t>
  </si>
  <si>
    <t>4007 LOS ARABIS DR // 9210136</t>
  </si>
  <si>
    <t>561 MERRIEWOOD DR // 9210136</t>
  </si>
  <si>
    <t>682 MICHAEL LN // 9210136</t>
  </si>
  <si>
    <t>889 MORAGA RD // 9210136</t>
  </si>
  <si>
    <t>895 MORAGA RD #8 // 9210136</t>
  </si>
  <si>
    <t>901 MORAGA RD #B // 9210136</t>
  </si>
  <si>
    <t>905 MORAGA RD // 9210136</t>
  </si>
  <si>
    <t>907 MORAGA RD // 9210136</t>
  </si>
  <si>
    <t>911 MORAGA RD // 9210136</t>
  </si>
  <si>
    <t>919 MORAGA RD // 9210136</t>
  </si>
  <si>
    <t>925 MORAGA RD // 9210136</t>
  </si>
  <si>
    <t>950 MORAGA RD // 9210136</t>
  </si>
  <si>
    <t>952 MORAGA RD // 9210136</t>
  </si>
  <si>
    <t>955 MORAGA RD // 9210136</t>
  </si>
  <si>
    <t>958 MORAGA RD // 9210136</t>
  </si>
  <si>
    <t>960 MORAGA RD // 9210136</t>
  </si>
  <si>
    <t>984 MORAGA RD // 9210136</t>
  </si>
  <si>
    <t>985 MORAGA RD // 9210136</t>
  </si>
  <si>
    <t>957 MOUNTAIN VIEW DR // 9210136</t>
  </si>
  <si>
    <t>965 MOUNTAIN VIEW DR // 9210136</t>
  </si>
  <si>
    <t>3287 MT DIABLO BLVD // 9210136</t>
  </si>
  <si>
    <t>3289 MT DIABLO BLVD // 9210136</t>
  </si>
  <si>
    <t>3291 MT DIABLO BLVD // 9210136</t>
  </si>
  <si>
    <t>3295 MT DIABLO BLVD // 9210136</t>
  </si>
  <si>
    <t>3297 MT DIABLO BLVD // 9210136</t>
  </si>
  <si>
    <t>3311 MT DIABLO BLVD // 9210136</t>
  </si>
  <si>
    <t>3319 MT DIABLO BLVD // 9210136</t>
  </si>
  <si>
    <t>3322 MT DIABLO BLVD // 9210136</t>
  </si>
  <si>
    <t>3328 MT DIABLO BLVD // 9210136</t>
  </si>
  <si>
    <t>3329 MT DIABLO BLVD // 9210136</t>
  </si>
  <si>
    <t>3330 MT DIABLO BLVD // 9210136</t>
  </si>
  <si>
    <t>3338 MT DIABLO BLVD // 9210136</t>
  </si>
  <si>
    <t>3343 MT DIABLO BLVD // 9210136</t>
  </si>
  <si>
    <t>3344 MT DIABLO BLVD // 9210136</t>
  </si>
  <si>
    <t>3347 MT DIABLO BLVD // 9210136</t>
  </si>
  <si>
    <t>3356 MT DIABLO BLVD // 9210136</t>
  </si>
  <si>
    <t>3357 MT DIABLO BLVD // 9210136</t>
  </si>
  <si>
    <t>3360 MT DIABLO BLVD // 9210136</t>
  </si>
  <si>
    <t>3363 MT DIABLO BLVD // 9210136</t>
  </si>
  <si>
    <t>3367 MT DIABLO BLVD // 9210136</t>
  </si>
  <si>
    <t>3370 MT DIABLO BLVD // 9210136</t>
  </si>
  <si>
    <t>3373 MT DIABLO BLVD // 9210136</t>
  </si>
  <si>
    <t>3375 MT DIABLO BLVD // 9210136</t>
  </si>
  <si>
    <t>3377 MT DIABLO BLVD // 9210136</t>
  </si>
  <si>
    <t>3379 MT DIABLO BLVD // 9210136</t>
  </si>
  <si>
    <t>3380 MT DIABLO BLVD // 9210136</t>
  </si>
  <si>
    <t>3389 MT DIABLO BLVD // 9210136</t>
  </si>
  <si>
    <t>3391 MT DIABLO BLVD // 9210136</t>
  </si>
  <si>
    <t>3393 MT DIABLO BLVD // 9210136</t>
  </si>
  <si>
    <t>3397 MT DIABLO BLVD // 9210136</t>
  </si>
  <si>
    <t>3399 MT DIABLO BLVD // 9210136</t>
  </si>
  <si>
    <t>3400 MT DIABLO BLVD // 9210136</t>
  </si>
  <si>
    <t>3401 MT DIABLO BLVD // 9210136</t>
  </si>
  <si>
    <t>3407 MT DIABLO BLVD // 9210136</t>
  </si>
  <si>
    <t>3413 MT DIABLO BLVD #C // 9210136</t>
  </si>
  <si>
    <t>3415 MT DIABLO BLVD // 9210136</t>
  </si>
  <si>
    <t>3416 MT DIABLO BLVD // 9210136</t>
  </si>
  <si>
    <t>3425 MT DIABLO BLVD // 9210136</t>
  </si>
  <si>
    <t>3426 MT DIABLO BLVD // 9210136</t>
  </si>
  <si>
    <t>3430 MT DIABLO BLVD #B // 9210136</t>
  </si>
  <si>
    <t>3435 MT DIABLO BLVD // 9210136</t>
  </si>
  <si>
    <t>3440 MT DIABLO BLVD // 9210136</t>
  </si>
  <si>
    <t>3441 MT DIABLO BLVD // 9210136</t>
  </si>
  <si>
    <t>3445 MT DIABLO BLVD // 9210136</t>
  </si>
  <si>
    <t>3447 MT DIABLO BLVD // 9210136</t>
  </si>
  <si>
    <t>3455 MT DIABLO BLVD // 9210136</t>
  </si>
  <si>
    <t>3458 MT DIABLO BLVD // 9210136</t>
  </si>
  <si>
    <t>3459 MT DIABLO BLVD // 9210136</t>
  </si>
  <si>
    <t>3470 MT DIABLO BLVD // 9210136</t>
  </si>
  <si>
    <t>3471 MT DIABLO BLVD // 9210136</t>
  </si>
  <si>
    <t>3483 MT DIABLO BLVD // 9210136</t>
  </si>
  <si>
    <t>3491 MT DIABLO BLVD // 9210136</t>
  </si>
  <si>
    <t>3492 MT DIABLO BLVD // 9210136</t>
  </si>
  <si>
    <t>3500 MT DIABLO BLVD // 9210136</t>
  </si>
  <si>
    <t>3501 MT DIABLO BLVD // 9210136</t>
  </si>
  <si>
    <t>3502 MT DIABLO BLVD // 9210136</t>
  </si>
  <si>
    <t>3505 MT DIABLO BLVD // 9210136</t>
  </si>
  <si>
    <t>3512 MT DIABLO BLVD // 9210136</t>
  </si>
  <si>
    <t>3515 MT DIABLO BLVD // 9210136</t>
  </si>
  <si>
    <t>3518 MT DIABLO BLVD #A // 9210136</t>
  </si>
  <si>
    <t>3518 MT DIABLO BLVD #C // 9210136</t>
  </si>
  <si>
    <t>3518 MT DIABLO BLVD #F // 9210136</t>
  </si>
  <si>
    <t>3518 MT DIABLO BLVD #H // 9210136</t>
  </si>
  <si>
    <t>3518 MT DIABLO BLVD #K // 9210136</t>
  </si>
  <si>
    <t>3518 MT DIABLO BLVD // 9210136</t>
  </si>
  <si>
    <t>3523 MT DIABLO BLVD // 9210136</t>
  </si>
  <si>
    <t>3524 MT DIABLO BLVD #B // 9210136</t>
  </si>
  <si>
    <t>3524 MT DIABLO BLVD // 9210136</t>
  </si>
  <si>
    <t>3525 MT DIABLO BLVD // 9210136</t>
  </si>
  <si>
    <t>3527 MT DIABLO BLVD // 9210136</t>
  </si>
  <si>
    <t>3528 MT DIABLO BLVD // 9210136</t>
  </si>
  <si>
    <t>3530 MT DIABLO BLVD // 9210136</t>
  </si>
  <si>
    <t>3547 MT DIABLO BLVD // 9210136</t>
  </si>
  <si>
    <t>3553 MT DIABLO BLVD // 9210136</t>
  </si>
  <si>
    <t>3555 MT DIABLO BLVD #B // 9210136</t>
  </si>
  <si>
    <t>3555 MT DIABLO BLVD // 9210136</t>
  </si>
  <si>
    <t>3557 MT DIABLO BLVD // 9210136</t>
  </si>
  <si>
    <t>3559 MT DIABLO BLVD // 9210136</t>
  </si>
  <si>
    <t>3563 MT DIABLO BLVD // 9210136</t>
  </si>
  <si>
    <t>3565 MT DIABLO BLVD // 9210136</t>
  </si>
  <si>
    <t>3566 MT DIABLO BLVD // 9210136</t>
  </si>
  <si>
    <t>3575 MT DIABLO BLVD // 9210136</t>
  </si>
  <si>
    <t>3576 MT DIABLO BLVD // 9210136</t>
  </si>
  <si>
    <t>3577 MT DIABLO BLVD // 9210136</t>
  </si>
  <si>
    <t>3580 MT DIABLO BLVD // 9210136</t>
  </si>
  <si>
    <t>3583 MT DIABLO BLVD // 9210136</t>
  </si>
  <si>
    <t>3584 MT DIABLO BLVD #A // 9210136</t>
  </si>
  <si>
    <t>3595 MT DIABLO BLVD // 9210136</t>
  </si>
  <si>
    <t>3600 MT DIABLO BLVD // 9210136</t>
  </si>
  <si>
    <t>3603 MT DIABLO BLVD // 9210136</t>
  </si>
  <si>
    <t>3614 MT DIABLO BLVD // 9210136</t>
  </si>
  <si>
    <t>3615 MT DIABLO BLVD // 9210136</t>
  </si>
  <si>
    <t>3620 MT DIABLO BLVD // 9210136</t>
  </si>
  <si>
    <t>3624 MT DIABLO BLVD // 9210136</t>
  </si>
  <si>
    <t>3625 MT DIABLO BLVD // 9210136</t>
  </si>
  <si>
    <t>3629 MT DIABLO BLVD #A // 9210136</t>
  </si>
  <si>
    <t>3629 MT DIABLO BLVD // 9210136</t>
  </si>
  <si>
    <t>3630 MT DIABLO BLVD // 9210136</t>
  </si>
  <si>
    <t>3632 MT DIABLO BLVD // 9210136</t>
  </si>
  <si>
    <t>3637 MT DIABLO BLVD // 9210136</t>
  </si>
  <si>
    <t>3640 MT DIABLO BLVD // 9210136</t>
  </si>
  <si>
    <t>3641 MT DIABLO BLVD // 9210136</t>
  </si>
  <si>
    <t>3643 MT DIABLO BLVD #B // 9210136</t>
  </si>
  <si>
    <t>3647 MT DIABLO BLVD // 9210136</t>
  </si>
  <si>
    <t>3649 MT DIABLO BLVD // 9210136</t>
  </si>
  <si>
    <t>3650 MT DIABLO BLVD // 9210136</t>
  </si>
  <si>
    <t>3654 MT DIABLO BLVD // 9210136</t>
  </si>
  <si>
    <t>3658 MT DIABLO BLVD // 9210136</t>
  </si>
  <si>
    <t>3669 MT DIABLO BLVD // 9210136</t>
  </si>
  <si>
    <t>3671 MT DIABLO BLVD // 9210136</t>
  </si>
  <si>
    <t>3675 MT DIABLO BLVD // 9210136</t>
  </si>
  <si>
    <t>3685 MT DIABLO BLVD // 9210136</t>
  </si>
  <si>
    <t>3687 MT DIABLO BLVD // 9210136</t>
  </si>
  <si>
    <t>3688 MT DIABLO BLVD // 9210136</t>
  </si>
  <si>
    <t>3690 MT DIABLO BLVD // 9210136</t>
  </si>
  <si>
    <t>3697 MT DIABLO BLVD // 9210136</t>
  </si>
  <si>
    <t>3700 MT DIABLO BLVD // 9210136</t>
  </si>
  <si>
    <t>3701 MT DIABLO BLVD // 9210136</t>
  </si>
  <si>
    <t>3703 MT DIABLO BLVD // 9210136</t>
  </si>
  <si>
    <t>3705 MT DIABLO BLVD // 9210136</t>
  </si>
  <si>
    <t>3717 MT DIABLO BLVD // 9210136</t>
  </si>
  <si>
    <t>3722 MT DIABLO BLVD // 9210136</t>
  </si>
  <si>
    <t>3725 MT DIABLO BLVD // 9210136</t>
  </si>
  <si>
    <t>3746 MT DIABLO BLVD #120 // 9210136</t>
  </si>
  <si>
    <t>3780 MT DIABLO BLVD // 9210136</t>
  </si>
  <si>
    <t>3799 MT DIABLO BLVD // 9210136</t>
  </si>
  <si>
    <t>3800 MT DIABLO BLVD #200 // 9210136</t>
  </si>
  <si>
    <t>3848 MT DIABLO BLVD // 9210136</t>
  </si>
  <si>
    <t>3849 MT DIABLO BLVD // 9210136</t>
  </si>
  <si>
    <t>4000 MT DIABLO BLVD // 9210136</t>
  </si>
  <si>
    <t>4010 MT DIABLO BLVD // 9210136</t>
  </si>
  <si>
    <t>3249 MT DIABLO CT // 9210136</t>
  </si>
  <si>
    <t>1150 NOGALES ST // 9210136</t>
  </si>
  <si>
    <t>1001 OAK HILL RD // 9210136</t>
  </si>
  <si>
    <t>1009 OAK HILL RD // 9210136</t>
  </si>
  <si>
    <t>1014 OAK HILL RD // 9210136</t>
  </si>
  <si>
    <t>1018 OAK HILL RD // 9210136</t>
  </si>
  <si>
    <t>999 OAK HILL RD // 9210136</t>
  </si>
  <si>
    <t>3182 OLD TUNNEL RD #C // 9210136</t>
  </si>
  <si>
    <t>3190 OLD TUNNEL RD // 9210136</t>
  </si>
  <si>
    <t>3210 OLD TUNNEL RD // 9210136</t>
  </si>
  <si>
    <t>3539 PLAZA WAY // 9210136</t>
  </si>
  <si>
    <t>1200 PLEASANT HILL RD // 9210136</t>
  </si>
  <si>
    <t>1545 PLEASANT HILL RD // 9210136</t>
  </si>
  <si>
    <t>1500 PURSON LN // 9210136</t>
  </si>
  <si>
    <t>363 READ DR // 9210136</t>
  </si>
  <si>
    <t>1965 RELIEZ VALLEY RD // 9210134</t>
  </si>
  <si>
    <t>1977 RELIEZ VALLEY RD // 9210134</t>
  </si>
  <si>
    <t>2099 RELIEZ VALLEY RD // 9210136</t>
  </si>
  <si>
    <t>945 RISA RD // 9210136</t>
  </si>
  <si>
    <t>950 RISA RD // 9210136</t>
  </si>
  <si>
    <t>954 RISA RD // 9210136</t>
  </si>
  <si>
    <t>3016 ROHRER DR // 9210136</t>
  </si>
  <si>
    <t>18 S ACRES RD // 9210136</t>
  </si>
  <si>
    <t>3455 SCHOOL ST // 9210136</t>
  </si>
  <si>
    <t>3509 SCHOOL ST // 9210136</t>
  </si>
  <si>
    <t>3511 SCHOOL ST #B // 9210136</t>
  </si>
  <si>
    <t>3511 SCHOOL ST // 9210136</t>
  </si>
  <si>
    <t>3535 SCHOOL ST // 9210136</t>
  </si>
  <si>
    <t>3301 SPRINGHILL RD // 9210136</t>
  </si>
  <si>
    <t>3352 SPRINGHILL RD // 9210136</t>
  </si>
  <si>
    <t>4021 SPRINGHILL RD // 9210136</t>
  </si>
  <si>
    <t>480 ST MARYS RD // 9210136</t>
  </si>
  <si>
    <t>498 ST MARYS RD // 9210136</t>
  </si>
  <si>
    <t>500 ST MARYS RD // 9210136</t>
  </si>
  <si>
    <t>620 ST MARYS RD // 9210136</t>
  </si>
  <si>
    <t>640 ST MARYS RD // 9210136</t>
  </si>
  <si>
    <t>711 ST MARYS RD // 9210136</t>
  </si>
  <si>
    <t>3200 STANLEY BLVD // 9210136</t>
  </si>
  <si>
    <t>3201 STANLEY BLVD #B // 9210136</t>
  </si>
  <si>
    <t>3201 STANLEY BLVD // 9210136</t>
  </si>
  <si>
    <t>3205 STANLEY BLVD // 9210136</t>
  </si>
  <si>
    <t>3255 STANLEY BLVD // 9210136</t>
  </si>
  <si>
    <t>1043 STUART ST // 9210136</t>
  </si>
  <si>
    <t>1049 STUART ST // 9210136</t>
  </si>
  <si>
    <t>1000 UPPER HAPPY VALLEY RD // 9210136</t>
  </si>
  <si>
    <t>915 VILLAGE CTR // 9210136</t>
  </si>
  <si>
    <t>925 VILLAGE CTR // 9210136</t>
  </si>
  <si>
    <t>3541 WILKINSON LN // 9210136</t>
  </si>
  <si>
    <t>3547 WILKINSON LN // 9210136</t>
  </si>
  <si>
    <t>8201 HIGHLAND RD // 9210134</t>
  </si>
  <si>
    <t>7879 MANNING RD // 9210135</t>
  </si>
  <si>
    <t>8540 MANNING RD // 9210135</t>
  </si>
  <si>
    <t>1940 MARCIEL RD // 9210134</t>
  </si>
  <si>
    <t>2000 MARCIEL RD // 9210135</t>
  </si>
  <si>
    <t>2000 VICTORINE RD // 9210135</t>
  </si>
  <si>
    <t>1920 ASCOT DR // 9210138</t>
  </si>
  <si>
    <t>1040 BOLLINGER CYN // 9210134</t>
  </si>
  <si>
    <t>1061 BOLLINGER CYN // 9210134</t>
  </si>
  <si>
    <t>1001 CAMINO PABLO // 9210138</t>
  </si>
  <si>
    <t>1010 CAMINO PABLO // 9210138</t>
  </si>
  <si>
    <t>1111 CAMINO PABLO // 9210138</t>
  </si>
  <si>
    <t>3745 CAMPOLINDO DR // 9210138</t>
  </si>
  <si>
    <t>1500 CANYON RD // 9210138</t>
  </si>
  <si>
    <t>1550 CANYON RD // 9210138</t>
  </si>
  <si>
    <t>1558 CANYON RD // 9210138</t>
  </si>
  <si>
    <t>1600 CANYON RD // 9210138</t>
  </si>
  <si>
    <t>1695 CANYON RD // 9210138</t>
  </si>
  <si>
    <t>444 CENTER ST // 9210138</t>
  </si>
  <si>
    <t>455 CENTER ST // 9210138</t>
  </si>
  <si>
    <t>460 CENTER ST // 9210138</t>
  </si>
  <si>
    <t>472 CENTER ST // 9210138</t>
  </si>
  <si>
    <t>492 CENTER ST // 9210138</t>
  </si>
  <si>
    <t>504 CENTER ST // 9210138</t>
  </si>
  <si>
    <t>512 CENTER ST // 9210138</t>
  </si>
  <si>
    <t>518 CENTER ST // 9210138</t>
  </si>
  <si>
    <t>535 CENTER ST // 9210138</t>
  </si>
  <si>
    <t>542 CENTER ST // 9210138</t>
  </si>
  <si>
    <t>558 CENTER ST // 9210138</t>
  </si>
  <si>
    <t>584 CENTER ST // 9210138</t>
  </si>
  <si>
    <t>586 CENTER ST // 9210138</t>
  </si>
  <si>
    <t>1001 COUNTRY CLUB DR // 9210138</t>
  </si>
  <si>
    <t>1004 COUNTRY CLUB DR // 9210138</t>
  </si>
  <si>
    <t>1020 COUNTRY CLUB DR // 9210138</t>
  </si>
  <si>
    <t>1024 COUNTRY CLUB DR // 9210138</t>
  </si>
  <si>
    <t>1025 COUNTRY CLUB DR // 9210138</t>
  </si>
  <si>
    <t>1036 COUNTRY CLUB DR // 9210138</t>
  </si>
  <si>
    <t>1042 COUNTRY CLUB DR // 9210138</t>
  </si>
  <si>
    <t>871 COUNTRY CLUB DR // 9210138</t>
  </si>
  <si>
    <t>910 COUNTRY CLUB DR // 9210138</t>
  </si>
  <si>
    <t>920 COUNTRY CLUB DR // 9210138</t>
  </si>
  <si>
    <t>925 COUNTRY CLUB DR // 9210138</t>
  </si>
  <si>
    <t>950 COUNTRY CLUB DR // 9210138</t>
  </si>
  <si>
    <t>2100 DONALD DR // 9210138</t>
  </si>
  <si>
    <t>1 HARDIE DR // 9210138</t>
  </si>
  <si>
    <t>90 LAIRD DR // 9210138</t>
  </si>
  <si>
    <t>1 MIRAMONTE DR // 9210138</t>
  </si>
  <si>
    <t>1410 MORAGA RD // 9210138</t>
  </si>
  <si>
    <t>1450 MORAGA RD // 9210138</t>
  </si>
  <si>
    <t>1460 MORAGA RD #B // 9210138</t>
  </si>
  <si>
    <t>1480 MORAGA RD #A // 9210138</t>
  </si>
  <si>
    <t>1480 MORAGA RD #F // 9210138</t>
  </si>
  <si>
    <t>1480 MORAGA RD #H // 9210138</t>
  </si>
  <si>
    <t>1480 MORAGA RD #I // 9210138</t>
  </si>
  <si>
    <t>155 MORAGA RD // 9210138</t>
  </si>
  <si>
    <t>300 MORAGA RD // 9210138</t>
  </si>
  <si>
    <t>310 MORAGA RD // 9210138</t>
  </si>
  <si>
    <t>410 MORAGA RD // 9210138</t>
  </si>
  <si>
    <t>425 MORAGA RD // 9210138</t>
  </si>
  <si>
    <t>455 MORAGA RD // 9210138</t>
  </si>
  <si>
    <t>470 MORAGA RD // 9210138</t>
  </si>
  <si>
    <t>521 MORAGA RD // 9210138</t>
  </si>
  <si>
    <t>530 MORAGA RD // 9210138</t>
  </si>
  <si>
    <t>533 MORAGA RD #16 // 9210138</t>
  </si>
  <si>
    <t>555 MORAGA RD // 9210138</t>
  </si>
  <si>
    <t>581 MORAGA RD // 9210138</t>
  </si>
  <si>
    <t>590 MORAGA RD // 9210138</t>
  </si>
  <si>
    <t>594 MORAGA RD // 9210138</t>
  </si>
  <si>
    <t>600 MORAGA RD // 9210138</t>
  </si>
  <si>
    <t>625 MORAGA RD // 9210138</t>
  </si>
  <si>
    <t>633 MORAGA RD // 9210138</t>
  </si>
  <si>
    <t>10 MORAGA VALLEY LN // 9210138</t>
  </si>
  <si>
    <t>1100 MORAGA WAY // 9210138</t>
  </si>
  <si>
    <t>1135 MORAGA WAY // 9210138</t>
  </si>
  <si>
    <t>1150 MORAGA WAY // 9210138</t>
  </si>
  <si>
    <t>1280 MORAGA WAY // 9210138</t>
  </si>
  <si>
    <t>1350 MORAGA WAY // 9210138</t>
  </si>
  <si>
    <t>1375 MORAGA WAY #B // 9210138</t>
  </si>
  <si>
    <t>1375 MORAGA WAY #D // 9210138</t>
  </si>
  <si>
    <t>1399 MORAGA WAY // 9210138</t>
  </si>
  <si>
    <t>1400 MORAGA WAY // 9210138</t>
  </si>
  <si>
    <t>1409 MORAGA WAY // 9210138</t>
  </si>
  <si>
    <t>1419 MORAGA WAY // 9210138</t>
  </si>
  <si>
    <t>1425 MORAGA WAY // 9210138</t>
  </si>
  <si>
    <t>1437 MORAGA WAY // 9210138</t>
  </si>
  <si>
    <t>1455 MORAGA WAY // 9210138</t>
  </si>
  <si>
    <t>1501 MORAGA WAY // 9210138</t>
  </si>
  <si>
    <t>350 PARK ST // 9210138</t>
  </si>
  <si>
    <t>356 PARK ST // 9210138</t>
  </si>
  <si>
    <t>360 PARK ST // 9210138</t>
  </si>
  <si>
    <t>370 PARK ST #A // 9210138</t>
  </si>
  <si>
    <t>370 PARK ST #E // 9210138</t>
  </si>
  <si>
    <t>372 PARK ST // 9210138</t>
  </si>
  <si>
    <t>376 PARK ST // 9210138</t>
  </si>
  <si>
    <t>382 PARK ST // 9210138</t>
  </si>
  <si>
    <t>384 PARK ST // 9210138</t>
  </si>
  <si>
    <t>396 PARK ST // 9210138</t>
  </si>
  <si>
    <t>400 PARK ST // 9210138</t>
  </si>
  <si>
    <t>329 RHEEM BLVD // 9210138</t>
  </si>
  <si>
    <t>333 RHEEM BLVD #A // 9210138</t>
  </si>
  <si>
    <t>335 RHEEM BLVD // 9210138</t>
  </si>
  <si>
    <t>339 RHEEM BLVD // 9210138</t>
  </si>
  <si>
    <t>343 RHEEM BLVD // 9210138</t>
  </si>
  <si>
    <t>346 RHEEM BLVD // 9210138</t>
  </si>
  <si>
    <t>348 RHEEM BLVD // 9210138</t>
  </si>
  <si>
    <t>350 RHEEM BLVD // 9210138</t>
  </si>
  <si>
    <t>351 RHEEM BLVD // 9210138</t>
  </si>
  <si>
    <t>383 RHEEM BLVD // 9210138</t>
  </si>
  <si>
    <t>398 RHEEM BLVD // 9210138</t>
  </si>
  <si>
    <t>1600 SAINT ANDREWS DR // 9210138</t>
  </si>
  <si>
    <t xml:space="preserve"> 215362</t>
  </si>
  <si>
    <t>GROWING LIGHT MONTESSORI</t>
  </si>
  <si>
    <t>1455 SAINT MARYS RD // 9210138</t>
  </si>
  <si>
    <t>925-899-5899</t>
  </si>
  <si>
    <t>1500 SAINT MARYS RD // 9210138</t>
  </si>
  <si>
    <t>1928 SAINT MARYS RD // 9210138</t>
  </si>
  <si>
    <t>1012 SCHOOL ST // 9210138</t>
  </si>
  <si>
    <t>1299 SCHOOL ST // 9210138</t>
  </si>
  <si>
    <t>1545 SCHOOL ST // 9210138</t>
  </si>
  <si>
    <t>1600 SCHOOL ST // 9210138</t>
  </si>
  <si>
    <t>1605 SCHOOL ST // 9210138</t>
  </si>
  <si>
    <t>1635 SCHOOL ST // 9210138</t>
  </si>
  <si>
    <t>1675 SCHOOL ST // 9210138</t>
  </si>
  <si>
    <t>1678 SCHOOL ST // 9210138</t>
  </si>
  <si>
    <t>1689 SCHOOL ST // 9210138</t>
  </si>
  <si>
    <t>1700 SCHOOL ST // 9210138</t>
  </si>
  <si>
    <t>1790 SCHOOL ST // 9210138</t>
  </si>
  <si>
    <t>3776 VIA GRANADA // 9210138</t>
  </si>
  <si>
    <t>1550 VIADER DR // 9210138</t>
  </si>
  <si>
    <t>22 WAKEFIELD DR // 9210138</t>
  </si>
  <si>
    <t>4055 WOODMINSTER DR // 9210138</t>
  </si>
  <si>
    <t>11 ALTARINDA RD // 9210140</t>
  </si>
  <si>
    <t>15 ALTARINDA RD // 9210140</t>
  </si>
  <si>
    <t>19 ALTARINDA RD // 9210140</t>
  </si>
  <si>
    <t>23 ALTARINDA RD // 9210140</t>
  </si>
  <si>
    <t>3 ALTARINDA RD // 9210140</t>
  </si>
  <si>
    <t>8 ALTARINDA RD // 9210140</t>
  </si>
  <si>
    <t>9 ALTARINDA RD // 9210140</t>
  </si>
  <si>
    <t>61 AVENIDA DE ORINDA // 9210140</t>
  </si>
  <si>
    <t>1 BATES BLVD // 9210140</t>
  </si>
  <si>
    <t>2 BATES BLVD // 9210140</t>
  </si>
  <si>
    <t>140 BROOKWOOD RD // 9210140</t>
  </si>
  <si>
    <t>224 BROOKWOOD RD // 9210140</t>
  </si>
  <si>
    <t>230 BROOKWOOD RD // 9210140</t>
  </si>
  <si>
    <t>43 BROOKWOOD RD // 9210140</t>
  </si>
  <si>
    <t>99 BROOKWOOD RD // 9210140</t>
  </si>
  <si>
    <t>20 BRYANT WAY // 9210140</t>
  </si>
  <si>
    <t>22 BRYANT WAY // 9210140</t>
  </si>
  <si>
    <t>12 CAMINO ENCINAS // 9210140</t>
  </si>
  <si>
    <t>8 CAMINO ENCINAS // 9210140</t>
  </si>
  <si>
    <t>11 CAMINO PABLO // 9210140</t>
  </si>
  <si>
    <t>118 CAMINO PABLO // 9210140</t>
  </si>
  <si>
    <t>190 CAMINO PABLO // 9210140</t>
  </si>
  <si>
    <t>350 CAMINO PABLO // 9210140</t>
  </si>
  <si>
    <t>6 CAMINO PABLO // 9210140</t>
  </si>
  <si>
    <t>1 CAMINO SOBRANTE // 9210140</t>
  </si>
  <si>
    <t>ORINDA COUNTRY CLUB RCY &amp; FW</t>
  </si>
  <si>
    <t>315 CAMINO SOBRANTE // 9210140</t>
  </si>
  <si>
    <t>9 COUNTRY CLUB PLZ // 9210140</t>
  </si>
  <si>
    <t>89 DAVIS RD // 9210140</t>
  </si>
  <si>
    <t>96 DAVIS RD // 9210140</t>
  </si>
  <si>
    <t>7 E ALTARINDA DR // 9210140</t>
  </si>
  <si>
    <t>25 EL CAMINO MORAGA // 9210140</t>
  </si>
  <si>
    <t>20 HEATHER LN // 9210140</t>
  </si>
  <si>
    <t>10 IRWIN WAY #A // 9210140</t>
  </si>
  <si>
    <t>10 IRWIN WAY // 9210140</t>
  </si>
  <si>
    <t>80 IVY DR // 9210140</t>
  </si>
  <si>
    <t>15 MARTHA RD // 9210140</t>
  </si>
  <si>
    <t>15 MORAGA WAY // 9210140</t>
  </si>
  <si>
    <t>196 MORAGA WAY // 9210140</t>
  </si>
  <si>
    <t>35 MORAGA WAY // 9210140</t>
  </si>
  <si>
    <t>41 MORAGA WAY // 9210140</t>
  </si>
  <si>
    <t>433 MORAGA WAY // 9210140</t>
  </si>
  <si>
    <t>451 MORAGA WAY // 9210140</t>
  </si>
  <si>
    <t>50 MORAGA WAY // 9210140</t>
  </si>
  <si>
    <t>501 MORAGA WAY // 9210140</t>
  </si>
  <si>
    <t>51 MORAGA WAY // 9210140</t>
  </si>
  <si>
    <t>56 MORAGA WAY // 9210140</t>
  </si>
  <si>
    <t>63 MORAGA WAY // 9210140</t>
  </si>
  <si>
    <t>64 MORAGA WAY // 9210140</t>
  </si>
  <si>
    <t>67 MORAGA WAY // 9210140</t>
  </si>
  <si>
    <t>74 MORAGA WAY // 9210140</t>
  </si>
  <si>
    <t>750 MORAGA WAY // 9210140</t>
  </si>
  <si>
    <t>76 MORAGA WAY // 9210140</t>
  </si>
  <si>
    <t>77 MORAGA WAY // 9210140</t>
  </si>
  <si>
    <t>80 MORAGA WAY // 9210140</t>
  </si>
  <si>
    <t>85 MORAGA WAY // 9210140</t>
  </si>
  <si>
    <t>89 MORAGA WAY // 9210140</t>
  </si>
  <si>
    <t>9 MORAGA WAY // 9210140</t>
  </si>
  <si>
    <t>93 MORAGA WAY // 9210140</t>
  </si>
  <si>
    <t>1 NORTHWOOD DR // 9210140</t>
  </si>
  <si>
    <t>111 OLD TUNNEL RD // 9210134</t>
  </si>
  <si>
    <t>295 ORCHARD RD // 9210140</t>
  </si>
  <si>
    <t>1 ORINDA WAY // 9210140</t>
  </si>
  <si>
    <t>11 ORINDA WAY // 9210140</t>
  </si>
  <si>
    <t>115 ORINDA WAY // 9210140</t>
  </si>
  <si>
    <t>14 ORINDA WAY // 9210140</t>
  </si>
  <si>
    <t>17 ORINDA WAY // 9210140</t>
  </si>
  <si>
    <t>19 ORINDA WAY #C // 9210140</t>
  </si>
  <si>
    <t>21 ORINDA WAY // 9210140</t>
  </si>
  <si>
    <t>22 ORINDA WAY // 9210140</t>
  </si>
  <si>
    <t>23 ORINDA WAY #H // 9210140</t>
  </si>
  <si>
    <t>23 ORINDA WAY // 9210140</t>
  </si>
  <si>
    <t>24 ORINDA WAY // 9210140</t>
  </si>
  <si>
    <t>25 ORINDA WAY // 9210140</t>
  </si>
  <si>
    <t>26 ORINDA WAY // 9210140</t>
  </si>
  <si>
    <t>27 ORINDA WAY // 9210140</t>
  </si>
  <si>
    <t>28 ORINDA WAY // 9210140</t>
  </si>
  <si>
    <t>29 ORINDA WAY // 9210140</t>
  </si>
  <si>
    <t>33 ORINDA WAY // 9210140</t>
  </si>
  <si>
    <t>37 ORINDA WAY // 9210140</t>
  </si>
  <si>
    <t>4 ORINDA WAY // 9210140</t>
  </si>
  <si>
    <t>63 ORINDA WAY // 9210140</t>
  </si>
  <si>
    <t>77 ORINDA WAY // 9210140</t>
  </si>
  <si>
    <t>79 ORINDA WAY // 9210140</t>
  </si>
  <si>
    <t>85 ORINDA WAY // 9210140</t>
  </si>
  <si>
    <t>87 ORINDA WAY // 9210140</t>
  </si>
  <si>
    <t>89 ORINDA WAY #4 // 9210140</t>
  </si>
  <si>
    <t>9 ORINDA WAY // 9210140</t>
  </si>
  <si>
    <t>99 ORINDA WAY // 9210140</t>
  </si>
  <si>
    <t>8 QUARRY HOUSE DR // 9210140</t>
  </si>
  <si>
    <t>66 SAINT STEPHENS DR // 9210140</t>
  </si>
  <si>
    <t>500 SAN PABLO DAM RD // 9210140</t>
  </si>
  <si>
    <t>1-11 SANTA MARIA WAY // 9210140</t>
  </si>
  <si>
    <t>20 SANTA MARIA WAY // 9210140</t>
  </si>
  <si>
    <t>39 SPRING RD // 9210140</t>
  </si>
  <si>
    <t>1 SUNNYSIDE LN // 9210140</t>
  </si>
  <si>
    <t>2 THEATRE SQ // 9210140</t>
  </si>
  <si>
    <t xml:space="preserve"> 215630</t>
  </si>
  <si>
    <t>PG &amp; E</t>
  </si>
  <si>
    <t>VALLEY VIEW DR</t>
  </si>
  <si>
    <t>94563-3943</t>
  </si>
  <si>
    <t>707-317-5675</t>
  </si>
  <si>
    <t>20 VIA LAS CRUCES // 9210140</t>
  </si>
  <si>
    <t>250 VILLAGE SQ // 9210140</t>
  </si>
  <si>
    <t>20 WASHINGTON LN // 9210140</t>
  </si>
  <si>
    <t>5945 BRUCE DR // 9210134</t>
  </si>
  <si>
    <t>5959 CAMINO TASSAJARA // 9210135</t>
  </si>
  <si>
    <t>7170 CAMINO TASSAJARA // 9210142</t>
  </si>
  <si>
    <t>7500 CAMINO TASSAJARA // 9210134</t>
  </si>
  <si>
    <t>7980 CAMINO TASSAJARA // 9210135</t>
  </si>
  <si>
    <t>8200 CAMINO TASSAJARA #A // 9210135</t>
  </si>
  <si>
    <t>8200 CAMINO TASSAJARA #B // 9210135</t>
  </si>
  <si>
    <t>8850 CAMINO TASSAJARA // 9210135</t>
  </si>
  <si>
    <t>1501 FINLEY RD // 9210134</t>
  </si>
  <si>
    <t>1501 FINLEY RD // 9210142</t>
  </si>
  <si>
    <t>5500 HIGHLAND RD // 9210134</t>
  </si>
  <si>
    <t>5900 HIGHLAND RD // 9210135</t>
  </si>
  <si>
    <t>6100 HIGHLAND RD // 9210134</t>
  </si>
  <si>
    <t>6100 HIGHLAND RD // 9210135</t>
  </si>
  <si>
    <t>6989 HIGHLAND RD // 9210135</t>
  </si>
  <si>
    <t>5530 JOHNSTON RD // 9210134</t>
  </si>
  <si>
    <t>7151 JOHNSTON RD // 9210134</t>
  </si>
  <si>
    <t>7210 JOHNSTON RD // 9210142</t>
  </si>
  <si>
    <t>7220 JOHNSTON RD // 9210142</t>
  </si>
  <si>
    <t>245 JOSEPH LN // 9210134</t>
  </si>
  <si>
    <t>5825 OLD SCHOOL RD // 9210134</t>
  </si>
  <si>
    <t>5900 OLD SCHOOL RD // 9210142</t>
  </si>
  <si>
    <t>1931 1ST AVE // 9210144</t>
  </si>
  <si>
    <t>1950 1ST AVE // 9210144</t>
  </si>
  <si>
    <t>1531 2ND AVE #A // 9210144</t>
  </si>
  <si>
    <t>1786 2ND AVE // 9210144</t>
  </si>
  <si>
    <t>1860 2ND AVE // 9210144</t>
  </si>
  <si>
    <t>1508 3RD AVE // 9210144</t>
  </si>
  <si>
    <t>1520 3RD AVE #A // 9210144</t>
  </si>
  <si>
    <t>1520 3RD AVE #B // 9210144</t>
  </si>
  <si>
    <t>1530 3RD AVE // 9210144</t>
  </si>
  <si>
    <t>1531 3RD AVE // 9210144</t>
  </si>
  <si>
    <t>1545 3RD AVE // 9210144</t>
  </si>
  <si>
    <t>1561 3RD AVE // 9210144</t>
  </si>
  <si>
    <t>1573 3RD AVE // 9210144</t>
  </si>
  <si>
    <t>1621 3RD AVE // 9210144</t>
  </si>
  <si>
    <t>1148 ALPINE RD // 9210144</t>
  </si>
  <si>
    <t>1155 ALPINE RD // 9210144</t>
  </si>
  <si>
    <t>1233 ALPINE RD // 9210144</t>
  </si>
  <si>
    <t>1243 ALPINE RD // 9210144</t>
  </si>
  <si>
    <t>1915 APOLLO CT // 9210144</t>
  </si>
  <si>
    <t>3775 ARBOLADO DR // 9210144</t>
  </si>
  <si>
    <t>1267 ARROYO WAY // 9210144</t>
  </si>
  <si>
    <t>8000622</t>
  </si>
  <si>
    <t>1270 ARROYO WAY // 9210144</t>
  </si>
  <si>
    <t>1410 ARROYO WAY // 9210144</t>
  </si>
  <si>
    <t>1430 ARROYO WAY // 9210144</t>
  </si>
  <si>
    <t>1403 AUTOCENTER DR // 9210144</t>
  </si>
  <si>
    <t>1410 AUTOCENTER DR // 9210144</t>
  </si>
  <si>
    <t>1552 BANCROFT RD // 9210144</t>
  </si>
  <si>
    <t>700 BANCROFT RD // 9210144</t>
  </si>
  <si>
    <t>704 BANCROFT RD #A // 9210144</t>
  </si>
  <si>
    <t>704 BANCROFT RD #C // 9210144</t>
  </si>
  <si>
    <t>716 BANCROFT RD // 9210144</t>
  </si>
  <si>
    <t>718 BANCROFT RD #C // 9210144</t>
  </si>
  <si>
    <t>718 BANCROFT RD // 9210144</t>
  </si>
  <si>
    <t>730 BANCROFT RD // 9210144</t>
  </si>
  <si>
    <t>738 BANCROFT RD // 9210144</t>
  </si>
  <si>
    <t>860 BANCROFT RD // 9210144</t>
  </si>
  <si>
    <t>1512 BONANZA ST // 9210144</t>
  </si>
  <si>
    <t>1530 BONANZA ST // 9210144</t>
  </si>
  <si>
    <t>1555 BONANZA ST // 9210144</t>
  </si>
  <si>
    <t>1615 BONANZA ST // 9210144</t>
  </si>
  <si>
    <t>1639 BONANZA ST // 9210144</t>
  </si>
  <si>
    <t>1727 BONANZA ST // 9210144</t>
  </si>
  <si>
    <t>1806 BONANZA ST // 9210144</t>
  </si>
  <si>
    <t>1820 BONANZA ST // 9210144</t>
  </si>
  <si>
    <t>1849 BONANZA ST // 9210144</t>
  </si>
  <si>
    <t>1109 BONT LN // 9210144</t>
  </si>
  <si>
    <t>1133 BONT LN // 9210144</t>
  </si>
  <si>
    <t>1141 BONT LN // 9210144</t>
  </si>
  <si>
    <t>1145 BONT LN // 9210144</t>
  </si>
  <si>
    <t>1184 BONT LN // 9210144</t>
  </si>
  <si>
    <t>1559 BOTELHO DR // 9210144</t>
  </si>
  <si>
    <t>1661 BOTELHO DR // 9210144</t>
  </si>
  <si>
    <t>1777 BOTELHO DR // 9210144</t>
  </si>
  <si>
    <t>1276 BOTHELLO // 9210144</t>
  </si>
  <si>
    <t>2325 BOULEVARD CIR // 9210144</t>
  </si>
  <si>
    <t>2329 BOULEVARD CIR // 9210144</t>
  </si>
  <si>
    <t>2333 BOULEVARD CIR // 9210144</t>
  </si>
  <si>
    <t>2337 BOULEVARD CIR // 9210144</t>
  </si>
  <si>
    <t>2345 BOULEVARD CIR // 9210144</t>
  </si>
  <si>
    <t>2363 BOULEVARD CIR // 9210144</t>
  </si>
  <si>
    <t>1100 BOULEVARD WAY // 9210144</t>
  </si>
  <si>
    <t>1176 BOULEVARD WAY // 9210144</t>
  </si>
  <si>
    <t>1177 BOULEVARD WAY // 9210134</t>
  </si>
  <si>
    <t>1179 BOULEVARD WAY #B // 9210144</t>
  </si>
  <si>
    <t>1181 BOULEVARD WAY // 9210134</t>
  </si>
  <si>
    <t>1196 BOULEVARD WAY // 9210144</t>
  </si>
  <si>
    <t>1218 BOULEVARD WAY // 9210134</t>
  </si>
  <si>
    <t>1232 BOULEVARD WAY // 9210134</t>
  </si>
  <si>
    <t>1235 BOULEVARD WAY // 9210144</t>
  </si>
  <si>
    <t>1237 BOULEVARD WAY // 9210144</t>
  </si>
  <si>
    <t>1239 BOULEVARD WAY // 9210134</t>
  </si>
  <si>
    <t>1241 BOULEVARD WAY // 9210144</t>
  </si>
  <si>
    <t>1245 BOULEVARD WAY // 9210144</t>
  </si>
  <si>
    <t>1248 BOULEVARD WAY // 9210134</t>
  </si>
  <si>
    <t>1255 BOULEVARD WAY // 9210134</t>
  </si>
  <si>
    <t>1275 BOULEVARD WAY // 9210134</t>
  </si>
  <si>
    <t>1277 BOULEVARD WAY #B // 9210144</t>
  </si>
  <si>
    <t>1277 BOULEVARD WAY // 9210144</t>
  </si>
  <si>
    <t>1279 BOULEVARD WAY // 9210144</t>
  </si>
  <si>
    <t>1280 BOULEVARD WAY #D // 9210134</t>
  </si>
  <si>
    <t>1291 BOULEVARD WAY // 9210144</t>
  </si>
  <si>
    <t>1590 BOULEVARD WAY // 9210134</t>
  </si>
  <si>
    <t>1200 BROADWAY PLZ // 9210144</t>
  </si>
  <si>
    <t>1275 BROADWAY PLZ // 9210144</t>
  </si>
  <si>
    <t>1307 BROADWAY PLZ // 9210144</t>
  </si>
  <si>
    <t>1342 BROADWAY PLZ // 9210144</t>
  </si>
  <si>
    <t>2207 BUENA VISTA AVE // 9210144</t>
  </si>
  <si>
    <t>2317 BUENA VISTA AVE // 9210144</t>
  </si>
  <si>
    <t>2336 BUENA VISTA AVE // 9210144</t>
  </si>
  <si>
    <t>2449 BUENA VISTA AVE // 9210144</t>
  </si>
  <si>
    <t>2460 BUENA VISTA AVE // 9210144</t>
  </si>
  <si>
    <t>2711 BUENA VISTA AVE // 9210144</t>
  </si>
  <si>
    <t>2751 BUENA VISTA AVE // 9210144</t>
  </si>
  <si>
    <t>2950 BUSKIRK AVE // 9210134</t>
  </si>
  <si>
    <t>2500 CAMINO DIABLO // 9210144</t>
  </si>
  <si>
    <t>2520 CAMINO DIABLO // 9210144</t>
  </si>
  <si>
    <t>2730 CAMINO DIABLO // 9210144</t>
  </si>
  <si>
    <t>2750 CAMINO DIABLO // 9210144</t>
  </si>
  <si>
    <t>2756 CAMINO DIABLO // 9210144</t>
  </si>
  <si>
    <t>2760 CAMINO DIABLO // 9210134</t>
  </si>
  <si>
    <t>2766 CAMINO DIABLO // 9210134</t>
  </si>
  <si>
    <t>2770 CAMINO DIABLO #A // 9210144</t>
  </si>
  <si>
    <t>2770 CAMINO DIABLO #B // 9210144</t>
  </si>
  <si>
    <t>2780 CAMINO DIABLO // 9210144</t>
  </si>
  <si>
    <t>2800 CAMINO DIABLO // 9210144</t>
  </si>
  <si>
    <t>2850 CAMINO DIABLO // 9210144</t>
  </si>
  <si>
    <t>2870 CAMINO DIABLO // 9210144</t>
  </si>
  <si>
    <t>2960 CAMINO DIABLO #300 // 9210134</t>
  </si>
  <si>
    <t>1350 CARLBACK AVE // 9210144</t>
  </si>
  <si>
    <t>1400 CARLBACK AVE // 9210144</t>
  </si>
  <si>
    <t>1413 CARLBACK AVE // 9210144</t>
  </si>
  <si>
    <t>1800 CARMEL DR // 9210144</t>
  </si>
  <si>
    <t>1035 CASTLE ROCK RD // 9210144</t>
  </si>
  <si>
    <t>1330 CASTLE ROCK RD // 9210134</t>
  </si>
  <si>
    <t>1350 CASTLE ROCK RD // 9210134</t>
  </si>
  <si>
    <t>1550 CASTLE ROCK RD // 9210134</t>
  </si>
  <si>
    <t>1600 CASTLE ROCK RD // 9210144</t>
  </si>
  <si>
    <t>425 CASTLE ROCK RD // 9210144</t>
  </si>
  <si>
    <t>980 CASTLE ROCK RD // 9210144</t>
  </si>
  <si>
    <t>2775 CEDRO LN // 9210144</t>
  </si>
  <si>
    <t>925-939-8600</t>
  </si>
  <si>
    <t>1400 CENTRAL AVE #3C // 9210144</t>
  </si>
  <si>
    <t>1400 CENTRAL AVE #A1 // 9210144</t>
  </si>
  <si>
    <t>180 CEREZO DR // 9210144</t>
  </si>
  <si>
    <t>2850 CHERRY LN // 9210134</t>
  </si>
  <si>
    <t>70 CHERRY WAY // 9210134</t>
  </si>
  <si>
    <t>3003 CITRUS CIR // 9210144</t>
  </si>
  <si>
    <t>3021 CITRUS CIR // 9210144</t>
  </si>
  <si>
    <t>3093 CITRUS CIR // 9210144</t>
  </si>
  <si>
    <t>1111 CIVIC DR // 9210144</t>
  </si>
  <si>
    <t>1150 CIVIC DR #101 // 9210144</t>
  </si>
  <si>
    <t>1251 CIVIC DR // 9210144</t>
  </si>
  <si>
    <t>1252 CIVIC DR // 9210144</t>
  </si>
  <si>
    <t>1300 CIVIC DR // 9210144</t>
  </si>
  <si>
    <t>1330 CIVIC DR // 9210144</t>
  </si>
  <si>
    <t>1365 CIVIC DR // 9210144</t>
  </si>
  <si>
    <t>1375 CIVIC DR // 9210144</t>
  </si>
  <si>
    <t>1524 CIVIC DR // 9210144</t>
  </si>
  <si>
    <t>1528 CIVIC DR // 9210144</t>
  </si>
  <si>
    <t>1601 CIVIC DR // 9210144</t>
  </si>
  <si>
    <t>39 COMISTAS CT // 9210144</t>
  </si>
  <si>
    <t>1706 COUNTRYWOOD CT // 9210144</t>
  </si>
  <si>
    <t>1342 CREEKSIDE DR // 9210144</t>
  </si>
  <si>
    <t>1475 CREEKSIDE DR // 9210144</t>
  </si>
  <si>
    <t>1450 CYPRESS ST // 9210144</t>
  </si>
  <si>
    <t>1517 CYPRESS ST // 9210144</t>
  </si>
  <si>
    <t>1527 CYPRESS ST // 9210144</t>
  </si>
  <si>
    <t>1965 DESERT CIR // 9210144</t>
  </si>
  <si>
    <t>1465 DUNCAN ST // 9210144</t>
  </si>
  <si>
    <t>2 ECKLEY LN // 9210144</t>
  </si>
  <si>
    <t>55 ECKLEY LN // 9210144</t>
  </si>
  <si>
    <t>74 ECKLEY LN // 9210144</t>
  </si>
  <si>
    <t>245 EL DIVISADERO AVE // 9210144</t>
  </si>
  <si>
    <t>1504 GEARY RD // 9210144</t>
  </si>
  <si>
    <t>1526 GEARY RD // 9210144</t>
  </si>
  <si>
    <t>1530 GEARY RD // 9210144</t>
  </si>
  <si>
    <t>1580 GEARY RD // 9210144</t>
  </si>
  <si>
    <t>1841 GEARY RD // 9210144</t>
  </si>
  <si>
    <t>1871 GEARY RD // 9210144</t>
  </si>
  <si>
    <t>1919 GEARY RD // 9210144</t>
  </si>
  <si>
    <t>1955 GEARY RD // 9210144</t>
  </si>
  <si>
    <t>1985 GEARY RD // 9210144</t>
  </si>
  <si>
    <t>1535 GIAMMONA DR // 9210144</t>
  </si>
  <si>
    <t>1860 GLENHAVEN AVE // 9210144</t>
  </si>
  <si>
    <t>1001 GOLDEN RAIN RD // 9210144</t>
  </si>
  <si>
    <t>3400 GOLDEN RAIN RD // 9210144</t>
  </si>
  <si>
    <t>1750 HEATHER DR // 9210144</t>
  </si>
  <si>
    <t>25 HILLCROFT WAY // 9210134</t>
  </si>
  <si>
    <t>1888 HOLLAND DR // 9210144</t>
  </si>
  <si>
    <t>800 HUTCHINSON RD // 9210144</t>
  </si>
  <si>
    <t>2805 JONES RD // 9210144</t>
  </si>
  <si>
    <t>1101 KEAVENY CT // 9210144</t>
  </si>
  <si>
    <t>106 LA CASA VIA // 9210144</t>
  </si>
  <si>
    <t>110 LA CASA VIA // 9210144</t>
  </si>
  <si>
    <t>112 LA CASA VIA // 9210144</t>
  </si>
  <si>
    <t>114 LA CASA VIA // 9210144</t>
  </si>
  <si>
    <t>120 LA CASA VIA // 9210144</t>
  </si>
  <si>
    <t>130 LA CASA VIA #2 // 9210144</t>
  </si>
  <si>
    <t>130 LA CASA VIA #202 // 9210144</t>
  </si>
  <si>
    <t>130 LA CASA VIA #213 // 9210144</t>
  </si>
  <si>
    <t>130 LA CASA VIA BLDG 2-B // 9210144</t>
  </si>
  <si>
    <t>175 LA CASA VIA // 9210144</t>
  </si>
  <si>
    <t>200 LA CASA VIA // 9210144</t>
  </si>
  <si>
    <t>240 LA CASA VIA #100 // 9210134</t>
  </si>
  <si>
    <t>240 LA CASA VIA // 9210134</t>
  </si>
  <si>
    <t>1801 LACASSIE AVE // 9210144</t>
  </si>
  <si>
    <t>2201 LARKEY LN // 9210144</t>
  </si>
  <si>
    <t>510-287-1815</t>
  </si>
  <si>
    <t>2721 LARKEY LN // 9210144</t>
  </si>
  <si>
    <t>2800 LARKEY LN // 9210144</t>
  </si>
  <si>
    <t>1338 LAS JUNTAS WAY // 9210144</t>
  </si>
  <si>
    <t xml:space="preserve"> 215379</t>
  </si>
  <si>
    <t>THARALDSON HOSPITALITY DEVELOP</t>
  </si>
  <si>
    <t>490</t>
  </si>
  <si>
    <t>94596-7318</t>
  </si>
  <si>
    <t>530-218-6401</t>
  </si>
  <si>
    <t>501 LAWRENCE WAY // 9210144</t>
  </si>
  <si>
    <t>511 LAWRENCE WAY // 9210144</t>
  </si>
  <si>
    <t>165 LENNON LN // 9210144</t>
  </si>
  <si>
    <t>301 LENNON LN // 9210144</t>
  </si>
  <si>
    <t>320 LENNON LN // 9210144</t>
  </si>
  <si>
    <t>355 LENNON LN // 9210144</t>
  </si>
  <si>
    <t>365 LENNON LN // 9210144</t>
  </si>
  <si>
    <t>401 LENNON LN // 9210144</t>
  </si>
  <si>
    <t>500 LENNON LN // 9210144</t>
  </si>
  <si>
    <t>501 LENNON LN // 9210144</t>
  </si>
  <si>
    <t>575 LENNON LN // 9210144</t>
  </si>
  <si>
    <t>1410 LESNICK LN #A // 9210144</t>
  </si>
  <si>
    <t>1421 LESNICK LN // 9210144</t>
  </si>
  <si>
    <t>1224 LINCOLN AVE // 9210144</t>
  </si>
  <si>
    <t>1420 LINCOLN AVE // 9210144</t>
  </si>
  <si>
    <t>1100 LOCUST ST // 9210144</t>
  </si>
  <si>
    <t>1101 LOCUST ST // 9210144</t>
  </si>
  <si>
    <t>1136 LOCUST ST // 9210144</t>
  </si>
  <si>
    <t>1140 LOCUST ST // 9210144</t>
  </si>
  <si>
    <t>1164 LOCUST ST // 9210144</t>
  </si>
  <si>
    <t>1171 LOCUST ST // 9210144</t>
  </si>
  <si>
    <t>1180 LOCUST ST // 9210144</t>
  </si>
  <si>
    <t>1181 LOCUST ST // 9210144</t>
  </si>
  <si>
    <t>1251 LOCUST ST // 9210144</t>
  </si>
  <si>
    <t>1301 LOCUST ST // 9210144</t>
  </si>
  <si>
    <t>1321 LOCUST ST // 9210144</t>
  </si>
  <si>
    <t>1325 LOCUST ST // 9210144</t>
  </si>
  <si>
    <t>1331 LOCUST ST // 9210144</t>
  </si>
  <si>
    <t>1343 LOCUST ST #101 // 9210144</t>
  </si>
  <si>
    <t>1347 LOCUST ST // 9210144</t>
  </si>
  <si>
    <t>1353 LOCUST ST // 9210144</t>
  </si>
  <si>
    <t>1359 LOCUST ST // 9210144</t>
  </si>
  <si>
    <t>1360 LOCUST ST // 9210144</t>
  </si>
  <si>
    <t>1370 LOCUST ST // 9210144</t>
  </si>
  <si>
    <t>1375 LOCUST ST // 9210144</t>
  </si>
  <si>
    <t>1387 LOCUST ST // 9210144</t>
  </si>
  <si>
    <t>1388 LOCUST ST // 9210144</t>
  </si>
  <si>
    <t>1410 LOCUST ST // 9210144</t>
  </si>
  <si>
    <t>1520 LOCUST ST // 9210144</t>
  </si>
  <si>
    <t>1524 LOCUST ST // 9210144</t>
  </si>
  <si>
    <t>1527 LOCUST ST // 9210144</t>
  </si>
  <si>
    <t>1529 LOCUST ST // 9210144</t>
  </si>
  <si>
    <t>1532 LOCUST ST // 9210144</t>
  </si>
  <si>
    <t>1536 LOCUST ST // 9210144</t>
  </si>
  <si>
    <t>1539 LOCUST ST // 9210144</t>
  </si>
  <si>
    <t>1544 LOCUST ST // 9210144</t>
  </si>
  <si>
    <t>1548 LOCUST ST // 9210144</t>
  </si>
  <si>
    <t>1552 LOCUST ST // 9210144</t>
  </si>
  <si>
    <t>1604 LOCUST ST // 9210144</t>
  </si>
  <si>
    <t>1605 LOCUST ST // 9210144</t>
  </si>
  <si>
    <t>1613 LOCUST ST // 9210144</t>
  </si>
  <si>
    <t>1616 LOCUST ST // 9210144</t>
  </si>
  <si>
    <t>1625 LOCUST ST // 9210144</t>
  </si>
  <si>
    <t>1632 LOCUST ST // 9210144</t>
  </si>
  <si>
    <t>1666 LOCUST ST // 9210144</t>
  </si>
  <si>
    <t>1668 LOCUST ST // 9210144</t>
  </si>
  <si>
    <t>1680 LOCUST ST // 9210144</t>
  </si>
  <si>
    <t>1684 LOCUST ST // 9210144</t>
  </si>
  <si>
    <t>1690 LOCUST ST // 9210144</t>
  </si>
  <si>
    <t>1755 LOCUST ST // 9210144</t>
  </si>
  <si>
    <t>122 LOS ALTOS AVE // 9210144</t>
  </si>
  <si>
    <t>2060 MAGNOLIA WAY // 9210134</t>
  </si>
  <si>
    <t>1501 MARCHBANKS DR // 9210144</t>
  </si>
  <si>
    <t>1540 MARCHBANKS DR // 9210144</t>
  </si>
  <si>
    <t>1551 MARCHBANKS DR // 9210144</t>
  </si>
  <si>
    <t>1402 MARIA LN // 9210144</t>
  </si>
  <si>
    <t>1440 MARIA LN // 9210144</t>
  </si>
  <si>
    <t>551 MARSHALL DR // 9210144</t>
  </si>
  <si>
    <t>200 MAYHEW WAY // 9210144</t>
  </si>
  <si>
    <t>1437 MAZDA DR // 9210144</t>
  </si>
  <si>
    <t>3276 MCNUTT AVE // 9210144</t>
  </si>
  <si>
    <t>1 MERITAGE LN // 9210134</t>
  </si>
  <si>
    <t>500 MINERT RD // 9210144</t>
  </si>
  <si>
    <t>52 MIRAMONTE CT // 9210144</t>
  </si>
  <si>
    <t>2675 MITCHELL DR // 9210144</t>
  </si>
  <si>
    <t>2730 MITCHELL DR // 9210144</t>
  </si>
  <si>
    <t>2775 MITCHELL DR // 9210144</t>
  </si>
  <si>
    <t>2780 MITCHELL DR // 9210144</t>
  </si>
  <si>
    <t>2875 MITCHELL DR // 9210144</t>
  </si>
  <si>
    <t>2890 MITCHELL DR // 9210144</t>
  </si>
  <si>
    <t>1455 MONTEGO // 9210144</t>
  </si>
  <si>
    <t>1151 MT DIABLO BLVD // 9210144</t>
  </si>
  <si>
    <t>1180 MT DIABLO BLVD // 9210144</t>
  </si>
  <si>
    <t>1200 MT DIABLO BLVD #207 // 9210144</t>
  </si>
  <si>
    <t>1300 MT DIABLO BLVD // 9210144</t>
  </si>
  <si>
    <t>1500 MT DIABLO BLVD // 9210144</t>
  </si>
  <si>
    <t>1501 MT DIABLO BLVD // 9210144</t>
  </si>
  <si>
    <t>1555 MT DIABLO BLVD // 9210144</t>
  </si>
  <si>
    <t>1614 MT DIABLO BLVD // 9210144</t>
  </si>
  <si>
    <t>1619 MT DIABLO BLVD // 9210144</t>
  </si>
  <si>
    <t>1628 MT DIABLO BLVD // 9210144</t>
  </si>
  <si>
    <t>1630 MT DIABLO BLVD // 9210144</t>
  </si>
  <si>
    <t>1645 MT DIABLO BLVD // 9210144</t>
  </si>
  <si>
    <t>1665 MT DIABLO BLVD // 9210144</t>
  </si>
  <si>
    <t>1685 MT DIABLO BLVD // 9210144</t>
  </si>
  <si>
    <t>1697 MT DIABLO BLVD // 9210144</t>
  </si>
  <si>
    <t>1700 MT DIABLO BLVD // 9210144</t>
  </si>
  <si>
    <t>1815 MT DIABLO BLVD // 9210144</t>
  </si>
  <si>
    <t>1818 MT DIABLO BLVD // 9210144</t>
  </si>
  <si>
    <t>1821 MT DIABLO BLVD // 9210144</t>
  </si>
  <si>
    <t>1822 MT DIABLO BLVD // 9210144</t>
  </si>
  <si>
    <t>1825 MT DIABLO BLVD // 9210144</t>
  </si>
  <si>
    <t>1828 MT DIABLO BLVD #B // 9210144</t>
  </si>
  <si>
    <t>1829 MT DIABLO BLVD // 9210144</t>
  </si>
  <si>
    <t>1849 MT DIABLO BLVD // 9210144</t>
  </si>
  <si>
    <t>1850 MT DIABLO BLVD #330 // 9210144</t>
  </si>
  <si>
    <t>1889 MT DIABLO BLVD // 9210144</t>
  </si>
  <si>
    <t>1909 MT DIABLO BLVD // 9210144</t>
  </si>
  <si>
    <t>1929 MT DIABLO BLVD // 9210144</t>
  </si>
  <si>
    <t>1930 MT DIABLO BLVD // 9210144</t>
  </si>
  <si>
    <t>1954 MT DIABLO BLVD // 9210144</t>
  </si>
  <si>
    <t>1960 MT DIABLO BLVD // 9210144</t>
  </si>
  <si>
    <t>2005 MT DIABLO BLVD // 9210144</t>
  </si>
  <si>
    <t>2008 MT DIABLO BLVD // 9210144</t>
  </si>
  <si>
    <t>2015 MT DIABLO BLVD // 9210144</t>
  </si>
  <si>
    <t>2021 MT DIABLO BLVD // 9210144</t>
  </si>
  <si>
    <t>2042 MT DIABLO BLVD // 9210144</t>
  </si>
  <si>
    <t>2044 MT DIABLO BLVD // 9210144</t>
  </si>
  <si>
    <t>2067 MT DIABLO BLVD // 9210144</t>
  </si>
  <si>
    <t>2079 MT DIABLO BLVD // 9210144</t>
  </si>
  <si>
    <t>2094 MT DIABLO BLVD // 9210144</t>
  </si>
  <si>
    <t>2098 MT DIABLO BLVD // 9210144</t>
  </si>
  <si>
    <t>2099 MT DIABLO BLVD #100 // 9210144</t>
  </si>
  <si>
    <t>2099 MT DIABLO BLVD // 9210144</t>
  </si>
  <si>
    <t>1315 MT PISGAH RD // 9210144</t>
  </si>
  <si>
    <t>1330 N BROADWAY // 9210144</t>
  </si>
  <si>
    <t>1375 N BROADWAY // 9210144</t>
  </si>
  <si>
    <t>1383 N BROADWAY // 9210144</t>
  </si>
  <si>
    <t>1385 N BROADWAY // 9210144</t>
  </si>
  <si>
    <t>1387 N BROADWAY // 9210144</t>
  </si>
  <si>
    <t>1389 N BROADWAY // 9210144</t>
  </si>
  <si>
    <t>1390 N BROADWAY // 9210144</t>
  </si>
  <si>
    <t>1401 N BROADWAY // 9210144</t>
  </si>
  <si>
    <t>1437 N BROADWAY // 9210144</t>
  </si>
  <si>
    <t>1441 N BROADWAY // 9210144</t>
  </si>
  <si>
    <t>1470 N BROADWAY // 9210144</t>
  </si>
  <si>
    <t>1475 N BROADWAY #220 // 9210144</t>
  </si>
  <si>
    <t>1475 N BROADWAY // 9210144</t>
  </si>
  <si>
    <t>1611 N BROADWAY // 9210144</t>
  </si>
  <si>
    <t>1627 N BROADWAY // 9210144</t>
  </si>
  <si>
    <t>1644 N BROADWAY // 9210144</t>
  </si>
  <si>
    <t>1700 N BROADWAY // 9210144</t>
  </si>
  <si>
    <t>1735 N BROADWAY // 9210144</t>
  </si>
  <si>
    <t>1760 N BROADWAY #303 // 9210144</t>
  </si>
  <si>
    <t>1799 N BROADWAY // 9210144</t>
  </si>
  <si>
    <t>1840 N BROADWAY // 9210144</t>
  </si>
  <si>
    <t>1981 N BROADWAY // 9210144</t>
  </si>
  <si>
    <t>2015 N BROADWAY // 9210144</t>
  </si>
  <si>
    <t>2020 N BROADWAY // 9210144</t>
  </si>
  <si>
    <t>2030 N BROADWAY // 9210144</t>
  </si>
  <si>
    <t>2033 N BROADWAY // 9210144</t>
  </si>
  <si>
    <t>2040 N BROADWAY // 9210144</t>
  </si>
  <si>
    <t>2050 N BROADWAY // 9210144</t>
  </si>
  <si>
    <t>2065 N BROADWAY // 9210144</t>
  </si>
  <si>
    <t>2070 N BROADWAY // 9210144</t>
  </si>
  <si>
    <t>2071 N BROADWAY // 9210144</t>
  </si>
  <si>
    <t>2085 N BROADWAY // 9210144</t>
  </si>
  <si>
    <t>2100 N BROADWAY // 9210144</t>
  </si>
  <si>
    <t>2140 N BROADWAY // 9210144</t>
  </si>
  <si>
    <t>2141 N BROADWAY // 9210144</t>
  </si>
  <si>
    <t>2147 N BROADWAY // 9210144</t>
  </si>
  <si>
    <t>2149 N BROADWAY // 9210144</t>
  </si>
  <si>
    <t>2155 N BROADWAY // 9210144</t>
  </si>
  <si>
    <t>2190 N BROADWAY // 9210144</t>
  </si>
  <si>
    <t>2195 N BROADWAY // 9210144</t>
  </si>
  <si>
    <t>1333 N CALIFORNIA BLVD #680 // 9210144</t>
  </si>
  <si>
    <t>1410 N CALIFORNIA BLVD // 9210144</t>
  </si>
  <si>
    <t>1444 N CALIFORNIA BLVD // 9210144</t>
  </si>
  <si>
    <t>1601 N CALIFORNIA BLVD // 9210144</t>
  </si>
  <si>
    <t>1646 N CALIFORNIA BLVD // 9210144</t>
  </si>
  <si>
    <t>1655 N CALIFORNIA BLVD // 9210144</t>
  </si>
  <si>
    <t>1676 N CALIFORNIA BLVD // 9210144</t>
  </si>
  <si>
    <t>1717 N CALIFORNIA BLVD // 9210144</t>
  </si>
  <si>
    <t>1777 N CALIFORNIA BLVD // 9210144</t>
  </si>
  <si>
    <t>1801 N CALIFORNIA BLVD // 9210144</t>
  </si>
  <si>
    <t>1990 N CALIFORNIA BLVD // 9210144</t>
  </si>
  <si>
    <t>2050 N CALIFORNIA BLVD // 9210144</t>
  </si>
  <si>
    <t>2121 N CALIFORNIA BLVD #250 // 9210144</t>
  </si>
  <si>
    <t>2175 N CALIFORNIA BLVD // 9210144</t>
  </si>
  <si>
    <t>140 N CIVIC DR // 9210144</t>
  </si>
  <si>
    <t>201 N CIVIC DR // 9210144</t>
  </si>
  <si>
    <t>313 N CIVIC DR // 9210144</t>
  </si>
  <si>
    <t>1101 N GATE RD // 9210134</t>
  </si>
  <si>
    <t>319 N GATE RD // 9210134</t>
  </si>
  <si>
    <t>695 N GATE RD // 9210134</t>
  </si>
  <si>
    <t>1325 N MAIN ST // 9210144</t>
  </si>
  <si>
    <t>1329 N MAIN ST // 9210144</t>
  </si>
  <si>
    <t>1333 N MAIN ST // 9210144</t>
  </si>
  <si>
    <t>1337 N MAIN ST // 9210144</t>
  </si>
  <si>
    <t>1341 N MAIN ST // 9210144</t>
  </si>
  <si>
    <t>1350 N MAIN ST // 9210144</t>
  </si>
  <si>
    <t>1354 N MAIN ST // 9210144</t>
  </si>
  <si>
    <t>1356 N MAIN ST // 9210144</t>
  </si>
  <si>
    <t>1357 N MAIN ST // 9210144</t>
  </si>
  <si>
    <t>1358 N MAIN ST // 9210144</t>
  </si>
  <si>
    <t>1359 N MAIN ST // 9210144</t>
  </si>
  <si>
    <t>1365\1367 N MAIN ST // 9210144</t>
  </si>
  <si>
    <t>1372 N MAIN ST // 9210144</t>
  </si>
  <si>
    <t>1375 N MAIN ST // 9210144</t>
  </si>
  <si>
    <t>1387 N MAIN ST // 9210144</t>
  </si>
  <si>
    <t xml:space="preserve"> 211056</t>
  </si>
  <si>
    <t>DUMPLING HOURS</t>
  </si>
  <si>
    <t>1389 N MAIN ST #B // 9210144</t>
  </si>
  <si>
    <t>94596-4664</t>
  </si>
  <si>
    <t>925-301-0898</t>
  </si>
  <si>
    <t>1394 N MAIN ST // 9210144</t>
  </si>
  <si>
    <t>1397 N MAIN ST // 9210144</t>
  </si>
  <si>
    <t>1402 N MAIN ST // 9210144</t>
  </si>
  <si>
    <t>1403 N MAIN ST // 9210144</t>
  </si>
  <si>
    <t>1414 N MAIN ST // 9210144</t>
  </si>
  <si>
    <t>1432 N MAIN ST // 9210144</t>
  </si>
  <si>
    <t>1440 N MAIN ST // 9210144</t>
  </si>
  <si>
    <t>1442 N MAIN ST // 9210144</t>
  </si>
  <si>
    <t>1444 N MAIN ST // 9210144</t>
  </si>
  <si>
    <t>1499 N MAIN ST // 9210144</t>
  </si>
  <si>
    <t>1501 N MAIN ST // 9210144</t>
  </si>
  <si>
    <t>1510 N MAIN ST // 9210144</t>
  </si>
  <si>
    <t>1517 N MAIN ST // 9210144</t>
  </si>
  <si>
    <t>1522 N MAIN ST // 9210144</t>
  </si>
  <si>
    <t>1525 N MAIN ST // 9210144</t>
  </si>
  <si>
    <t>1535 N MAIN ST // 9210144</t>
  </si>
  <si>
    <t>1539 N MAIN ST // 9210144</t>
  </si>
  <si>
    <t>1601 N MAIN ST // 9210144</t>
  </si>
  <si>
    <t>1602 N MAIN ST // 9210144</t>
  </si>
  <si>
    <t>1606 N MAIN ST // 9210144</t>
  </si>
  <si>
    <t>1616 N MAIN ST // 9210144</t>
  </si>
  <si>
    <t>1628 N MAIN ST // 9210144</t>
  </si>
  <si>
    <t>1655 N MAIN ST // 9210144</t>
  </si>
  <si>
    <t>1666 N MAIN ST // 9210144</t>
  </si>
  <si>
    <t>1707 N MAIN ST // 9210144</t>
  </si>
  <si>
    <t>1784 N MAIN ST // 9210144</t>
  </si>
  <si>
    <t>1800 N MAIN ST // 9210144</t>
  </si>
  <si>
    <t>1840 N MAIN ST // 9210144</t>
  </si>
  <si>
    <t>1980 N MAIN ST // 9210144</t>
  </si>
  <si>
    <t>2001 N MAIN ST // 9210144</t>
  </si>
  <si>
    <t>2020 N MAIN ST // 9210144</t>
  </si>
  <si>
    <t>2034 N MAIN ST // 9210144</t>
  </si>
  <si>
    <t>2038 N MAIN ST // 9210144</t>
  </si>
  <si>
    <t>2040 N MAIN ST #1 // 9210144</t>
  </si>
  <si>
    <t>2040 N MAIN ST #11 // 9210144</t>
  </si>
  <si>
    <t>2040 N MAIN ST #19 // 9210144</t>
  </si>
  <si>
    <t>2040 N MAIN ST #26 // 9210144</t>
  </si>
  <si>
    <t>2040 N MAIN ST #7 // 9210144</t>
  </si>
  <si>
    <t>2042 N MAIN ST // 9210144</t>
  </si>
  <si>
    <t>2103 N MAIN ST // 9210144</t>
  </si>
  <si>
    <t>2112 N MAIN ST // 9210144</t>
  </si>
  <si>
    <t>2170 N MAIN ST // 9210144</t>
  </si>
  <si>
    <t>2172 N MAIN ST // 9210144</t>
  </si>
  <si>
    <t>2198 N MAIN ST // 9210144</t>
  </si>
  <si>
    <t>2221 N MAIN ST // 9210144</t>
  </si>
  <si>
    <t>2235 N MAIN ST // 9210144</t>
  </si>
  <si>
    <t>2241 N MAIN ST // 9210144</t>
  </si>
  <si>
    <t>2244 N MAIN ST // 9210144</t>
  </si>
  <si>
    <t>2255 N MAIN ST // 9210144</t>
  </si>
  <si>
    <t>2263 N MAIN ST // 9210144</t>
  </si>
  <si>
    <t>2266 N MAIN ST // 9210144</t>
  </si>
  <si>
    <t>2288 N MAIN ST // 9210144</t>
  </si>
  <si>
    <t>2295 N MAIN ST // 9210144</t>
  </si>
  <si>
    <t>2329 N MAIN ST // 9210144</t>
  </si>
  <si>
    <t>2355 N MAIN ST // 9210144</t>
  </si>
  <si>
    <t>2390 N MAIN ST // 9210144</t>
  </si>
  <si>
    <t>2404 N MAIN ST // 9210144</t>
  </si>
  <si>
    <t>2410 N MAIN ST // 9210144</t>
  </si>
  <si>
    <t>2500 N MAIN ST // 9210144</t>
  </si>
  <si>
    <t>2517 N MAIN ST // 9210144</t>
  </si>
  <si>
    <t>2520 N MAIN ST // 9210144</t>
  </si>
  <si>
    <t>2521 N MAIN ST // 9210144</t>
  </si>
  <si>
    <t>2525 N MAIN ST // 9210144</t>
  </si>
  <si>
    <t>2530 N MAIN ST // 9210144</t>
  </si>
  <si>
    <t>2551 N MAIN ST // 9210144</t>
  </si>
  <si>
    <t>2555 N MAIN ST // 9210144</t>
  </si>
  <si>
    <t>2556 N MAIN ST // 9210144</t>
  </si>
  <si>
    <t>2560 N MAIN ST // 9210144</t>
  </si>
  <si>
    <t>2574 N MAIN ST // 9210144</t>
  </si>
  <si>
    <t>2576 N MAIN ST // 9210144</t>
  </si>
  <si>
    <t>2580 N MAIN ST // 9210144</t>
  </si>
  <si>
    <t>925-785-5172</t>
  </si>
  <si>
    <t>2590 N MAIN ST // 9210144</t>
  </si>
  <si>
    <t>2596 N MAIN ST // 9210144</t>
  </si>
  <si>
    <t>2599 N MAIN ST // 9210144</t>
  </si>
  <si>
    <t>2600 N MAIN ST // 9210144</t>
  </si>
  <si>
    <t>2645 N MAIN ST // 9210144</t>
  </si>
  <si>
    <t>2646 N MAIN ST // 9210144</t>
  </si>
  <si>
    <t>2654 N MAIN ST // 9210144</t>
  </si>
  <si>
    <t>2658 N MAIN ST // 9210144</t>
  </si>
  <si>
    <t>2659 N MAIN ST // 9210144</t>
  </si>
  <si>
    <t>2660 N MAIN ST // 9210144</t>
  </si>
  <si>
    <t>2678 N MAIN ST // 9210144</t>
  </si>
  <si>
    <t>2679 N MAIN ST // 9210144</t>
  </si>
  <si>
    <t>2690 N MAIN ST // 9210144</t>
  </si>
  <si>
    <t>2702 N MAIN ST // 9210144</t>
  </si>
  <si>
    <t>2710 N MAIN ST // 9210144</t>
  </si>
  <si>
    <t>2721 N MAIN ST // 9210144</t>
  </si>
  <si>
    <t>2724 N MAIN ST // 9210144</t>
  </si>
  <si>
    <t>2726 N MAIN ST // 9210144</t>
  </si>
  <si>
    <t>2730 N MAIN ST // 9210144</t>
  </si>
  <si>
    <t>2735 N MAIN ST // 9210144</t>
  </si>
  <si>
    <t>2737 N MAIN ST // 9210144</t>
  </si>
  <si>
    <t>2741 N MAIN ST // 9210144</t>
  </si>
  <si>
    <t>2750 N MAIN ST // 9210144</t>
  </si>
  <si>
    <t>2791 N MAIN ST // 9210144</t>
  </si>
  <si>
    <t>2800 N MAIN ST // 9210144</t>
  </si>
  <si>
    <t>2830 N MAIN ST // 9210144</t>
  </si>
  <si>
    <t>2855 N MAIN ST // 9210144</t>
  </si>
  <si>
    <t>2860 N MAIN ST // 9210144</t>
  </si>
  <si>
    <t>2890 N MAIN ST // 9210144</t>
  </si>
  <si>
    <t>2895 N MAIN ST // 9210144</t>
  </si>
  <si>
    <t>2900 N MAIN ST // 9210144</t>
  </si>
  <si>
    <t>2905 N MAIN ST // 9210144</t>
  </si>
  <si>
    <t>2925 N MAIN ST // 9210144</t>
  </si>
  <si>
    <t>2929 N MAIN ST // 9210144</t>
  </si>
  <si>
    <t>2931 N MAIN ST // 9210144</t>
  </si>
  <si>
    <t>2932 N MAIN ST // 9210144</t>
  </si>
  <si>
    <t>2940 N MAIN ST // 9210144</t>
  </si>
  <si>
    <t>2955 N MAIN ST // 9210144</t>
  </si>
  <si>
    <t>2965 N MAIN ST // 9210144</t>
  </si>
  <si>
    <t>2985 N MAIN ST // 9210144</t>
  </si>
  <si>
    <t>3099 N MAIN ST // 9210144</t>
  </si>
  <si>
    <t>3111 N MAIN ST // 9210144</t>
  </si>
  <si>
    <t>301 N SAN CARLOS DR // 9210144</t>
  </si>
  <si>
    <t>390 N SAN CARLOS DR // 9210144</t>
  </si>
  <si>
    <t>975 N SAN CARLOS DR // 9210134</t>
  </si>
  <si>
    <t>25 N VIA MONTE // 9210144</t>
  </si>
  <si>
    <t>100 N WIGET LN // 9210144</t>
  </si>
  <si>
    <t>111 N WIGET LN // 9210144</t>
  </si>
  <si>
    <t>190 N WIGET LN // 9210144</t>
  </si>
  <si>
    <t>205 N WIGET LN // 9210144</t>
  </si>
  <si>
    <t>210 N WIGET LN // 9210144</t>
  </si>
  <si>
    <t>298 N WIGET LN // 9210144</t>
  </si>
  <si>
    <t>325 N WIGET LN // 9210144</t>
  </si>
  <si>
    <t>370 N WIGET LN // 9210144</t>
  </si>
  <si>
    <t>400 N WIGET LN // 9210144</t>
  </si>
  <si>
    <t>1940 NERO CT // 9210144</t>
  </si>
  <si>
    <t>1211 NEWELL AVE #120 // 9210144</t>
  </si>
  <si>
    <t>1250 NEWELL AVE // 9210144</t>
  </si>
  <si>
    <t>1333 NEWELL AVE // 9210144</t>
  </si>
  <si>
    <t>1345 NEWELL AVE // 9210144</t>
  </si>
  <si>
    <t>1377 NEWELL AVE // 9210144</t>
  </si>
  <si>
    <t>1381 NEWELL AVE // 9210144</t>
  </si>
  <si>
    <t>1385 NEWELL AVE // 9210144</t>
  </si>
  <si>
    <t>1475 NEWELL AVE // 9210144</t>
  </si>
  <si>
    <t>1485 NEWELL AVE // 9210144</t>
  </si>
  <si>
    <t>1491 NEWELL AVE // 9210144</t>
  </si>
  <si>
    <t>1495 NEWELL AVE // 9210144</t>
  </si>
  <si>
    <t>1500 NEWELL AVE // 9210144</t>
  </si>
  <si>
    <t>1544 NEWELL AVE // 9210144</t>
  </si>
  <si>
    <t>1630 NEWELL AVE // 9210144</t>
  </si>
  <si>
    <t>1671 NEWELL AVE // 9210134</t>
  </si>
  <si>
    <t>1299 NEWELL HILL PL #300 // 9210144</t>
  </si>
  <si>
    <t>1551 NORTH BOUND 680 // 9210144</t>
  </si>
  <si>
    <t>100 NORTHGATE RD // 9210144</t>
  </si>
  <si>
    <t>1925 OAK GROVE RD // 9210144</t>
  </si>
  <si>
    <t>2210 OAK GROVE RD // 9210144</t>
  </si>
  <si>
    <t>2220 OAK GROVE RD // 9210144</t>
  </si>
  <si>
    <t>2228 OAK GROVE RD // 9210144</t>
  </si>
  <si>
    <t>2236 OAK GROVE RD #A // 9210144</t>
  </si>
  <si>
    <t>2244 OAK GROVE RD // 9210144</t>
  </si>
  <si>
    <t>2280 OAK GROVE RD // 9210144</t>
  </si>
  <si>
    <t>2411 OAK GROVE RD // 9210144</t>
  </si>
  <si>
    <t>2651 OAK GROVE RD // 9210144</t>
  </si>
  <si>
    <t>2661 OAK GROVE RD // 9210144</t>
  </si>
  <si>
    <t>2999 OAK RD #A // 9210144</t>
  </si>
  <si>
    <t>2999 OAK RD // 9210144</t>
  </si>
  <si>
    <t>3000 OAK RD // 9210134</t>
  </si>
  <si>
    <t>3003 OAK RD // 9210144</t>
  </si>
  <si>
    <t>3055 OAK RD // 9210144</t>
  </si>
  <si>
    <t>3100 OAK RD // 9210144</t>
  </si>
  <si>
    <t>3116 OAK RD // 9210134</t>
  </si>
  <si>
    <t>1220 OAKLAND BLVD // 9210144</t>
  </si>
  <si>
    <t>1229 OAKLAND BLVD // 9210144</t>
  </si>
  <si>
    <t>1291 OAKLAND BLVD #B // 9210144</t>
  </si>
  <si>
    <t>1371 OAKLAND BLVD // 9210144</t>
  </si>
  <si>
    <t>1407 OAKLAND BLVD // 9210144</t>
  </si>
  <si>
    <t>1415 OAKLAND BLVD // 9210144</t>
  </si>
  <si>
    <t>1515 OAKLAND BLVD // 9210144</t>
  </si>
  <si>
    <t>1777 OAKLAND BLVD // 9210144</t>
  </si>
  <si>
    <t>1801 OAKLAND BLVD #330 // 9210144</t>
  </si>
  <si>
    <t>1357 OAKLAND CT // 9210144</t>
  </si>
  <si>
    <t>1521 OLYMPIC BLVD // 9210144</t>
  </si>
  <si>
    <t>1530 OLYMPIC BLVD // 9210144</t>
  </si>
  <si>
    <t>1535 OLYMPIC BLVD // 9210144</t>
  </si>
  <si>
    <t>1540 OLYMPIC BLVD // 9210144</t>
  </si>
  <si>
    <t>1660 OLYMPIC BLVD // 9210144</t>
  </si>
  <si>
    <t>1855 OLYMPIC BLVD // 9210144</t>
  </si>
  <si>
    <t>1870 OLYMPIC BLVD // 9210144</t>
  </si>
  <si>
    <t>1875 OLYMPIC BLVD #130 // 9210144</t>
  </si>
  <si>
    <t>1900 OLYMPIC BLVD // 9210144</t>
  </si>
  <si>
    <t>1901 OLYMPIC BLVD // 9210144</t>
  </si>
  <si>
    <t>1908 OLYMPIC BLVD // 9210144</t>
  </si>
  <si>
    <t>1910 OLYMPIC BLVD // 9210144</t>
  </si>
  <si>
    <t>2131 OLYMPIC BLVD // 9210134</t>
  </si>
  <si>
    <t>2211 OLYMPIC BLVD // 9210144</t>
  </si>
  <si>
    <t xml:space="preserve"> 215357</t>
  </si>
  <si>
    <t>JDTTE LLC</t>
  </si>
  <si>
    <t>2221 OLYMPIC BLVD // 9210134</t>
  </si>
  <si>
    <t>925-915-0605</t>
  </si>
  <si>
    <t>2229 OLYMPIC BLVD // 9210134</t>
  </si>
  <si>
    <t>2231 OLYMPIC BLVD // 9210134</t>
  </si>
  <si>
    <t>2281 OLYMPIC BLVD // 9210144</t>
  </si>
  <si>
    <t>2291 OLYMPIC BLVD // 9210134</t>
  </si>
  <si>
    <t>2400 OLYMPIC BLVD // 9210134</t>
  </si>
  <si>
    <t>2369 OVERLOOK DR // 9210134</t>
  </si>
  <si>
    <t>1510 PALOS VERDES MALL #A // 9210144</t>
  </si>
  <si>
    <t>1510 PALOS VERDES MALL #C // 9210144</t>
  </si>
  <si>
    <t>1512 PALOS VERDES MALL #B // 9210144</t>
  </si>
  <si>
    <t>1512 PALOS VERDES MALL #D // 9210144</t>
  </si>
  <si>
    <t>1514 PALOS VERDES MALL // 9210144</t>
  </si>
  <si>
    <t>1520 PALOS VERDES MALL // 9210144</t>
  </si>
  <si>
    <t>1526 PALOS VERDES MALL // 9210144</t>
  </si>
  <si>
    <t>1544 PALOS VERDES MALL // 9210144</t>
  </si>
  <si>
    <t>1547 PALOS VERDES MALL // 9210144</t>
  </si>
  <si>
    <t>1553 PALOS VERDES MALL // 9210144</t>
  </si>
  <si>
    <t>1555 PALOS VERDES MALL // 9210144</t>
  </si>
  <si>
    <t>1562 PALOS VERDES MALL // 9210144</t>
  </si>
  <si>
    <t>1568 PALOS VERDES MALL // 9210144</t>
  </si>
  <si>
    <t>1570 PALOS VERDES MALL // 9210144</t>
  </si>
  <si>
    <t>1574 PALOS VERDES MALL // 9210144</t>
  </si>
  <si>
    <t>1600 PALOS VERDES MALL // 9210144</t>
  </si>
  <si>
    <t>31 PANORAMIC WAY // 9210134</t>
  </si>
  <si>
    <t>43 PANORAMIC WAY // 9210134</t>
  </si>
  <si>
    <t>2200 PARISH DR // 9210144</t>
  </si>
  <si>
    <t>1205 PARKSIDE DR // 9210144</t>
  </si>
  <si>
    <t>1301 PARKSIDE DR // 9210144</t>
  </si>
  <si>
    <t>1425 PARKSIDE DR // 9210144</t>
  </si>
  <si>
    <t>1550 PARKSIDE DR // 9210144</t>
  </si>
  <si>
    <t>1556 PARKSIDE DR // 9210144</t>
  </si>
  <si>
    <t>3275 PEACHWILLOW LN // 9210144</t>
  </si>
  <si>
    <t>130 PETTICOAT LN // 9210144</t>
  </si>
  <si>
    <t>401 PINE CREEK RD // 9210134</t>
  </si>
  <si>
    <t>1220 PINE ST // 9210144</t>
  </si>
  <si>
    <t>1250 PINE ST // 9210144</t>
  </si>
  <si>
    <t>1275 PINE ST // 9210144</t>
  </si>
  <si>
    <t>1300 PINE ST // 9210144</t>
  </si>
  <si>
    <t>1303 PINE ST // 9210144</t>
  </si>
  <si>
    <t>1309 PINE ST // 9210144</t>
  </si>
  <si>
    <t>1332 PINE ST // 9210144</t>
  </si>
  <si>
    <t>1339 PINE ST // 9210144</t>
  </si>
  <si>
    <t>1343 PINE ST // 9210144</t>
  </si>
  <si>
    <t>1350 PINE ST // 9210144</t>
  </si>
  <si>
    <t>1353 PINE ST #B // 9210144</t>
  </si>
  <si>
    <t>1360 PINE ST // 9210144</t>
  </si>
  <si>
    <t>1414 PINE ST // 9210144</t>
  </si>
  <si>
    <t>1415 PINE ST #A // 9210144</t>
  </si>
  <si>
    <t>1415 PINE ST #C // 9210144</t>
  </si>
  <si>
    <t>1435 PINE ST // 9210144</t>
  </si>
  <si>
    <t>1035 PIPER RIDGE CT // 9210144</t>
  </si>
  <si>
    <t>100 PRINGLE AVE #235 // 9210144</t>
  </si>
  <si>
    <t>3164 PUTNAM BLVD // 9210144</t>
  </si>
  <si>
    <t>33 QUAIL CT // 9210144</t>
  </si>
  <si>
    <t>43 QUAIL CT // 9210144</t>
  </si>
  <si>
    <t>1600 RIVIERA AVE // 9210144</t>
  </si>
  <si>
    <t>1670 RIVIERA AVE // 9210144</t>
  </si>
  <si>
    <t>1210 ROSSMOOR PKWY // 9210144</t>
  </si>
  <si>
    <t>1221 ROSSMOOR PKWY // 9210144</t>
  </si>
  <si>
    <t>1224 ROSSMOOR PKWY // 9210144</t>
  </si>
  <si>
    <t>1228 ROSSMOOR PKWY // 9210144</t>
  </si>
  <si>
    <t>1520 ROSSMOOR PKWY // 9210144</t>
  </si>
  <si>
    <t>1600 ROSSMOOR PKWY // 9210144</t>
  </si>
  <si>
    <t>710 S BROADWAY // 9210144</t>
  </si>
  <si>
    <t>800 S BROADWAY // 9210144</t>
  </si>
  <si>
    <t>1101 S CALIFORNIA BLVD // 9210144</t>
  </si>
  <si>
    <t>1105 S CALIFORNIA BLVD // 9210144</t>
  </si>
  <si>
    <t>1123 S CALIFORNIA BLVD // 9210144</t>
  </si>
  <si>
    <t>1151 S CALIFORNIA BLVD // 9210144</t>
  </si>
  <si>
    <t>1255 S CALIFORNIA BLVD // 9210144</t>
  </si>
  <si>
    <t>1276 S CALIFORNIA BLVD // 9210144</t>
  </si>
  <si>
    <t>1301 S CALIFORNIA BLVD // 9210144</t>
  </si>
  <si>
    <t>1372 S CALIFORNIA BLVD // 9210144</t>
  </si>
  <si>
    <t>1387 S CALIFORNIA BLVD // 9210144</t>
  </si>
  <si>
    <t>1388 S CALIFORNIA BLVD // 9210144</t>
  </si>
  <si>
    <t>1119 S MAIN ST // 9210144</t>
  </si>
  <si>
    <t>1149 S MAIN ST // 9210144</t>
  </si>
  <si>
    <t>1245 S MAIN ST // 9210144</t>
  </si>
  <si>
    <t>1251 S MAIN ST // 9210144</t>
  </si>
  <si>
    <t>1259 S MAIN ST // 9210144</t>
  </si>
  <si>
    <t>1295 S MAIN ST // 9210144</t>
  </si>
  <si>
    <t>1390 S MAIN ST // 9210144</t>
  </si>
  <si>
    <t>1425 S MAIN ST // 9210144</t>
  </si>
  <si>
    <t>1426 S MAIN ST // 9210144</t>
  </si>
  <si>
    <t>1444 S MAIN ST // 9210144</t>
  </si>
  <si>
    <t>1448 S MAIN ST // 9210144</t>
  </si>
  <si>
    <t>1460 S MAIN ST // 9210144</t>
  </si>
  <si>
    <t>1495 S MAIN ST // 9210144</t>
  </si>
  <si>
    <t>1500 S MAIN ST // 9210144</t>
  </si>
  <si>
    <t>1516 S MAIN ST // 9210144</t>
  </si>
  <si>
    <t>1600 S MAIN ST // 9210144</t>
  </si>
  <si>
    <t>2727 SAN CARLOS DR // 9210144</t>
  </si>
  <si>
    <t>2355 SAN JUAN AVE // 9210144</t>
  </si>
  <si>
    <t>1530 SAN LUIS RD // 9210144</t>
  </si>
  <si>
    <t>1814 SAN MIGUEL DR // 9210144</t>
  </si>
  <si>
    <t>1840 SAN MIGUEL DR #206 // 9210144</t>
  </si>
  <si>
    <t>1844 SAN MIGUEL DR #B // 9210144</t>
  </si>
  <si>
    <t>1855 SAN MIGUEL DR // 9210144</t>
  </si>
  <si>
    <t>1866 SAN MIGUEL DR // 9210144</t>
  </si>
  <si>
    <t>1911 SAN MIGUEL DR // 9210144</t>
  </si>
  <si>
    <t>1931 SAN MIGUEL DR #100 // 9210144</t>
  </si>
  <si>
    <t>2491 SAN MIGUEL DR // 9210134</t>
  </si>
  <si>
    <t>2515 SAN MIGUEL DR // 9210134</t>
  </si>
  <si>
    <t>1126 SARANAP AVE // 9210134</t>
  </si>
  <si>
    <t>1136 SARANAP AVE // 9210134</t>
  </si>
  <si>
    <t>1139 SARANAP AVE // 9210134</t>
  </si>
  <si>
    <t>2401 SHADELANDS DR // 9210144</t>
  </si>
  <si>
    <t>2405 SHADELANDS DR #300 // 9210144</t>
  </si>
  <si>
    <t>2625 SHADELANDS DR // 9210144</t>
  </si>
  <si>
    <t>2637 SHADELANDS DR // 9210144</t>
  </si>
  <si>
    <t>2640 SHADELANDS DR // 9210144</t>
  </si>
  <si>
    <t>2801 SHADELANDS DR // 9210144</t>
  </si>
  <si>
    <t>1785 SHUEY AVE // 9210144</t>
  </si>
  <si>
    <t>1457 SOS DR // 9210144</t>
  </si>
  <si>
    <t>1464 SOS DR // 9210144</t>
  </si>
  <si>
    <t>1465 SOS DR // 9210144</t>
  </si>
  <si>
    <t>1473 SOS DR // 9210144</t>
  </si>
  <si>
    <t>1481 SOS DR // 9210144</t>
  </si>
  <si>
    <t>680 SOUTH BOUND // 9210144</t>
  </si>
  <si>
    <t>2875 SPRING CREEK LN // 9210144</t>
  </si>
  <si>
    <t>1250 SPRINGBROOK RD // 9210144</t>
  </si>
  <si>
    <t>1266 SPRINGBROOK RD // 9210144</t>
  </si>
  <si>
    <t>1270 SPRINGBROOK RD // 9210144</t>
  </si>
  <si>
    <t>1006 STANLEY DOLLAR DR // 9210144</t>
  </si>
  <si>
    <t>1015 STANLEY DOLLAR DR // 9210144</t>
  </si>
  <si>
    <t>1021 STANLEY DOLLAR DR // 9210144</t>
  </si>
  <si>
    <t>2400 STEWART AVE // 9210144</t>
  </si>
  <si>
    <t>7000 SUNNE LN #112 // 9210144</t>
  </si>
  <si>
    <t>7001 SUNNE LN #100 // 9210144</t>
  </si>
  <si>
    <t>7001 SUNNE LN #116 // 9210144</t>
  </si>
  <si>
    <t>7001 SUNNE LN // 9210144</t>
  </si>
  <si>
    <t>1504 SUNNYVALE AVE // 9210144</t>
  </si>
  <si>
    <t>1543 SUNNYVALE AVE // 9210144</t>
  </si>
  <si>
    <t>1755 SUNNYVALE AVE // 9210144</t>
  </si>
  <si>
    <t>110 TAMPICO // 9210144</t>
  </si>
  <si>
    <t>130 TAMPICO // 9210144</t>
  </si>
  <si>
    <t>1751 TICE CREEK DR // 9210144</t>
  </si>
  <si>
    <t>1860 TICE CREEK DR #1 // 9210144</t>
  </si>
  <si>
    <t>1620 TICE VALLEY BLVD // 9210134</t>
  </si>
  <si>
    <t>1641 TICE VALLEY BLVD // 9210134</t>
  </si>
  <si>
    <t>1661 TICE VALLEY BLVD // 9210134</t>
  </si>
  <si>
    <t>1700 TICE VALLEY BLVD // 9210144</t>
  </si>
  <si>
    <t>1800 TICE VALLEY BLVD // 9210144</t>
  </si>
  <si>
    <t>1908 TICE VALLEY BLVD // 9210144</t>
  </si>
  <si>
    <t>1914 TICE VALLEY BLVD // 9210144</t>
  </si>
  <si>
    <t>1920 TICE VALLEY BLVD // 9210144</t>
  </si>
  <si>
    <t>1922 TICE VALLEY BLVD // 9210144</t>
  </si>
  <si>
    <t>1960 TICE VALLEY BLVD // 9210144</t>
  </si>
  <si>
    <t>1963 TICE VALLEY BLVD // 9210144</t>
  </si>
  <si>
    <t>1966 TICE VALLEY BLVD // 9210144</t>
  </si>
  <si>
    <t>1972 TICE VALLEY BLVD // 9210134</t>
  </si>
  <si>
    <t>1975 TICE VALLEY BLVD // 9210144</t>
  </si>
  <si>
    <t>1980 TICE VALLEY BLVD // 9210144</t>
  </si>
  <si>
    <t>1992 TICE VALLEY BLVD // 9210144</t>
  </si>
  <si>
    <t>1994 TICE VALLEY BLVD // 9210144</t>
  </si>
  <si>
    <t>1998 TICE VALLEY BLVD // 9210144</t>
  </si>
  <si>
    <t>2055 TICE VALLEY BLVD // 9210144</t>
  </si>
  <si>
    <t>2100 TICE VALLEY BLVD // 9210144</t>
  </si>
  <si>
    <t>2181 TICE VALLEY BLVD #B // 9210134</t>
  </si>
  <si>
    <t>2225 TICE VALLEY BLVD // 9210134</t>
  </si>
  <si>
    <t>1025 TRAILS END DR // 9210134</t>
  </si>
  <si>
    <t>1255 TREAT BLVD #210 // 9210144</t>
  </si>
  <si>
    <t>1340 TREAT BLVD // 9210134</t>
  </si>
  <si>
    <t>1345 TREAT BLVD // 9210144</t>
  </si>
  <si>
    <t>1350 TREAT BLVD // 9210134</t>
  </si>
  <si>
    <t>1365 TREAT BLVD // 9210134</t>
  </si>
  <si>
    <t>1400 TREAT BLVD // 9210134</t>
  </si>
  <si>
    <t>1411 TREAT BLVD // 9210144</t>
  </si>
  <si>
    <t>1425 TREAT BLVD // 9210134</t>
  </si>
  <si>
    <t>1450 TREAT BLVD // 9210134</t>
  </si>
  <si>
    <t>1485 TREAT BLVD // 9210144</t>
  </si>
  <si>
    <t>1511 TREAT BLVD // 9210134</t>
  </si>
  <si>
    <t>1535 TREAT BLVD #A102 // 9210134</t>
  </si>
  <si>
    <t>1575 TREAT BLVD // 9210144</t>
  </si>
  <si>
    <t>2054 TREAT BLVD #B // 9210144</t>
  </si>
  <si>
    <t>2064 TREAT BLVD #C // 9210144</t>
  </si>
  <si>
    <t>2064 TREAT BLVD #H // 9210144</t>
  </si>
  <si>
    <t>1888 TRINITY AVE // 9210144</t>
  </si>
  <si>
    <t>1924 TRINITY AVE // 9210144</t>
  </si>
  <si>
    <t>60 VALLECITO LN // 9210144</t>
  </si>
  <si>
    <t>3560 VALLEY VISTA RD // 9210144</t>
  </si>
  <si>
    <t>3737 VALLEY VISTA RD // 9210144</t>
  </si>
  <si>
    <t>3800 VALLEY VISTA RD // 9210144</t>
  </si>
  <si>
    <t>3820 VALLEY VISTA RD // 9210144</t>
  </si>
  <si>
    <t>1355 WALDEN RD // 9210144</t>
  </si>
  <si>
    <t>1050 WALNUT AVE // 9210144</t>
  </si>
  <si>
    <t>260 WALNUT AVE // 9210144</t>
  </si>
  <si>
    <t>535 WALNUT AVE // 9210144</t>
  </si>
  <si>
    <t>2425 WALNUT BLVD // 9210144</t>
  </si>
  <si>
    <t>2521 WALNUT BLVD // 9210144</t>
  </si>
  <si>
    <t>4064 WALNUT BLVD // 9210144</t>
  </si>
  <si>
    <t>2380 WARREN RD // 9210134</t>
  </si>
  <si>
    <t>11 WHITE HORSE CT // 9210134</t>
  </si>
  <si>
    <t>2263 WHYTE PARK AVE // 9210134</t>
  </si>
  <si>
    <t>399 WIGET LN // 9210144</t>
  </si>
  <si>
    <t>455 WIGET LN // 9210144</t>
  </si>
  <si>
    <t>1000 YGNACIO VALLEY RD // 9210144</t>
  </si>
  <si>
    <t>101 YGNACIO VALLEY RD #303 // 9210144</t>
  </si>
  <si>
    <t>120 YGNACIO VALLEY RD // 9210144</t>
  </si>
  <si>
    <t>1301 YGNACIO VALLEY RD // 9210144</t>
  </si>
  <si>
    <t>1399 YGNACIO VALLEY RD // 9210144</t>
  </si>
  <si>
    <t>1449 YGNACIO VALLEY RD // 9210144</t>
  </si>
  <si>
    <t>1479 YGNACIO VALLEY RD // 9210144</t>
  </si>
  <si>
    <t>1601 YGNACIO VALLEY RD // 9210144</t>
  </si>
  <si>
    <t>1650 YGNACIO VALLEY RD // 9210144</t>
  </si>
  <si>
    <t>1700 YGNACIO VALLEY RD // 9210144</t>
  </si>
  <si>
    <t>1780 YGNACIO VALLEY RD // 9210144</t>
  </si>
  <si>
    <t>1790 YGNACIO VALLEY RD // 9210144</t>
  </si>
  <si>
    <t>1805 YGNACIO VALLEY RD // 9210144</t>
  </si>
  <si>
    <t>1813 YGNACIO VALLEY RD // 9210144</t>
  </si>
  <si>
    <t>1815 YGNACIO VALLEY RD #D // 9210144</t>
  </si>
  <si>
    <t>1815 YGNACIO VALLEY RD // 9210144</t>
  </si>
  <si>
    <t>1821 YGNACIO VALLEY RD // 9210144</t>
  </si>
  <si>
    <t>1827 YGNACIO VALLEY RD // 9210144</t>
  </si>
  <si>
    <t>1831 YGNACIO VALLEY RD // 9210144</t>
  </si>
  <si>
    <t>1835 YGNACIO VALLEY RD // 9210144</t>
  </si>
  <si>
    <t>1867 YGNACIO VALLEY RD // 9210144</t>
  </si>
  <si>
    <t>1881 YGNACIO VALLEY RD // 9210144</t>
  </si>
  <si>
    <t>200 YGNACIO VALLEY RD // 9210144</t>
  </si>
  <si>
    <t>2021 YGNACIO VALLEY RD #B // 9210144</t>
  </si>
  <si>
    <t>2021 YGNACIO VALLEY RD #D // 9210144</t>
  </si>
  <si>
    <t>2021 YGNACIO VALLEY RD #H // 9210144</t>
  </si>
  <si>
    <t>2067 YGNACIO VALLEY RD // 9210144</t>
  </si>
  <si>
    <t>2121 YGNACIO VALLEY RD // 9210144</t>
  </si>
  <si>
    <t>2125 YGNACIO VALLEY RD // 9210144</t>
  </si>
  <si>
    <t>2175 YGNACIO VALLEY RD // 9210144</t>
  </si>
  <si>
    <t>2255 YGNACIO VALLEY RD // 9210144</t>
  </si>
  <si>
    <t>2303 YGNACIO VALLEY RD // 9210144</t>
  </si>
  <si>
    <t>245 YGNACIO VALLEY RD // 9210144</t>
  </si>
  <si>
    <t>265 YGNACIO VALLEY RD // 9210144</t>
  </si>
  <si>
    <t>2660 YGNACIO VALLEY RD // 9210144</t>
  </si>
  <si>
    <t>2700 YGNACIO VALLEY RD // 9210144</t>
  </si>
  <si>
    <t>2800 YGNACIO VALLEY RD // 9210144</t>
  </si>
  <si>
    <t>2803 YGNACIO VALLEY RD // 9210144</t>
  </si>
  <si>
    <t>2815 YGNACIO VALLEY RD // 9210144</t>
  </si>
  <si>
    <t>2820 YGNACIO VALLEY RD // 9210144</t>
  </si>
  <si>
    <t>2839 YGNACIO VALLEY RD // 9210144</t>
  </si>
  <si>
    <t>2844 YGNACIO VALLEY RD // 9210144</t>
  </si>
  <si>
    <t>2891 YGNACIO VALLEY RD // 9210144</t>
  </si>
  <si>
    <t>2895 YGNACIO VALLEY RD // 9210144</t>
  </si>
  <si>
    <t>2941 YGNACIO VALLEY RD // 9210144</t>
  </si>
  <si>
    <t>2967 YGNACIO VALLEY RD // 9210144</t>
  </si>
  <si>
    <t>2995 YGNACIO VALLEY RD // 9210144</t>
  </si>
  <si>
    <t>500 YGNACIO VALLEY RD #160 // 9210144</t>
  </si>
  <si>
    <t>544 YGNACIO VALLEY RD // 9210144</t>
  </si>
  <si>
    <t>554 YGNACIO VALLEY RD #A // 9210144</t>
  </si>
  <si>
    <t>577 YGNACIO VALLEY RD // 9210144</t>
  </si>
  <si>
    <t>587 YGNACIO VALLEY RD // 9210144</t>
  </si>
  <si>
    <t>590 YGNACIO VALLEY RD // 9210144</t>
  </si>
  <si>
    <t>604 YGNACIO VALLEY RD // 9210144</t>
  </si>
  <si>
    <t>605 YGNACIO VALLEY RD // 9210144</t>
  </si>
  <si>
    <t>635 YGNACIO VALLEY RD // 9210144</t>
  </si>
  <si>
    <t>640 YGNACIO VALLEY RD // 9210144</t>
  </si>
  <si>
    <t>660 YGNACIO VALLEY RD // 9210144</t>
  </si>
  <si>
    <t>675 YGNACIO VALLEY RD // 9210144</t>
  </si>
  <si>
    <t>700 YGNACIO VALLEY RD #120 // 9210144</t>
  </si>
  <si>
    <t>785 YGNACIO VALLEY RD // 9210144</t>
  </si>
  <si>
    <t>801 YGNACIO VALLEY RD // 9210144</t>
  </si>
  <si>
    <t>839 YGNACIO VALLEY RD // 9210144</t>
  </si>
  <si>
    <t>877 YGNACIO VALLEY RD // 9210144</t>
  </si>
  <si>
    <t>925 YGNACIO VALLEY RD // 9210144</t>
  </si>
  <si>
    <t>941 YGNACIO VALLEY RD // 9210144</t>
  </si>
  <si>
    <t>960 YGNACIO VALLEY RD // 9210144</t>
  </si>
  <si>
    <t>961 YGNACIO VALLEY RD // 9210144</t>
  </si>
  <si>
    <t>975 YGNACIO VALLEY RD // 9210144</t>
  </si>
  <si>
    <t xml:space="preserve">1 ALAMO SQ </t>
  </si>
  <si>
    <t xml:space="preserve">1 BATES BLVD </t>
  </si>
  <si>
    <t xml:space="preserve">1 BOONE CT </t>
  </si>
  <si>
    <t xml:space="preserve">1 CAMINO SOBRANTE </t>
  </si>
  <si>
    <t xml:space="preserve">1 HARDIE DR </t>
  </si>
  <si>
    <t xml:space="preserve">1 MAYHEW WAY </t>
  </si>
  <si>
    <t xml:space="preserve">1 MERITAGE LN </t>
  </si>
  <si>
    <t xml:space="preserve">1 MIRAMONTE DR </t>
  </si>
  <si>
    <t xml:space="preserve">1 NORTHWOOD DR </t>
  </si>
  <si>
    <t xml:space="preserve">1 ORINDA WAY </t>
  </si>
  <si>
    <t xml:space="preserve">1 RAILROAD AVE </t>
  </si>
  <si>
    <t xml:space="preserve">1 SUNNYSIDE LN </t>
  </si>
  <si>
    <t xml:space="preserve">10 IRWIN WAY #A </t>
  </si>
  <si>
    <t xml:space="preserve">10 IRWIN WAY </t>
  </si>
  <si>
    <t xml:space="preserve">10 MORAGA VALLEY LN </t>
  </si>
  <si>
    <t xml:space="preserve">10 ORINDA WAY </t>
  </si>
  <si>
    <t xml:space="preserve">10 TENNIS CLUB DR </t>
  </si>
  <si>
    <t xml:space="preserve">100 N WIGET LN </t>
  </si>
  <si>
    <t xml:space="preserve">100 NORTHGATE RD </t>
  </si>
  <si>
    <t xml:space="preserve">100 PRINGLE AVE #235 </t>
  </si>
  <si>
    <t xml:space="preserve">100 RAILROAD AVE </t>
  </si>
  <si>
    <t xml:space="preserve">100 SCHOOL ST </t>
  </si>
  <si>
    <t xml:space="preserve">100 SUMMIT RANCH RD </t>
  </si>
  <si>
    <t xml:space="preserve">100 W PROSPECT AVE </t>
  </si>
  <si>
    <t xml:space="preserve">100 WILSON RD </t>
  </si>
  <si>
    <t xml:space="preserve">1000 KUSS RD </t>
  </si>
  <si>
    <t xml:space="preserve">1000 MCCAULEY RD </t>
  </si>
  <si>
    <t xml:space="preserve">1000 SHERBURNE HILLS RD </t>
  </si>
  <si>
    <t xml:space="preserve">1000 TASSAJARA RANCH RD </t>
  </si>
  <si>
    <t xml:space="preserve">1000 UPPER HAPPY VALLEY RD </t>
  </si>
  <si>
    <t xml:space="preserve">1000 YGNACIO VALLEY RD </t>
  </si>
  <si>
    <t xml:space="preserve">10000 CROW CANYON RD </t>
  </si>
  <si>
    <t xml:space="preserve">1001 BLACKWOOD LN </t>
  </si>
  <si>
    <t xml:space="preserve">1001 CAMINO PABLO </t>
  </si>
  <si>
    <t xml:space="preserve">1001 COUNTRY CLUB DR </t>
  </si>
  <si>
    <t xml:space="preserve">1001 DIABLO RD </t>
  </si>
  <si>
    <t xml:space="preserve">1001 GOLDEN RAIN RD </t>
  </si>
  <si>
    <t xml:space="preserve">1001 OAK HILL RD </t>
  </si>
  <si>
    <t xml:space="preserve">1003 CAROL LN </t>
  </si>
  <si>
    <t xml:space="preserve">1004 COUNTRY CLUB DR </t>
  </si>
  <si>
    <t xml:space="preserve">1006 STANLEY DOLLAR DR </t>
  </si>
  <si>
    <t xml:space="preserve">1009 OAK HILL RD </t>
  </si>
  <si>
    <t xml:space="preserve">101 GATETREE DR </t>
  </si>
  <si>
    <t xml:space="preserve">101 HOGAN CT </t>
  </si>
  <si>
    <t xml:space="preserve">101 SONORA AVE </t>
  </si>
  <si>
    <t xml:space="preserve">101 YGNACIO VALLEY RD #303 </t>
  </si>
  <si>
    <t xml:space="preserve">1010 2ND ST </t>
  </si>
  <si>
    <t xml:space="preserve">1010 CAMINO PABLO </t>
  </si>
  <si>
    <t xml:space="preserve">1011 HARTZ WAY </t>
  </si>
  <si>
    <t xml:space="preserve">1012 SCHOOL ST </t>
  </si>
  <si>
    <t xml:space="preserve">1014 OAK HILL RD </t>
  </si>
  <si>
    <t xml:space="preserve">1015 STANLEY DOLLAR DR </t>
  </si>
  <si>
    <t xml:space="preserve">1018 ALMANOR LN #C </t>
  </si>
  <si>
    <t xml:space="preserve">1018 OAK HILL RD </t>
  </si>
  <si>
    <t xml:space="preserve">1020 AILEEN ST </t>
  </si>
  <si>
    <t xml:space="preserve">1020 BROWN AVE #A </t>
  </si>
  <si>
    <t xml:space="preserve">1020 COUNTRY CLUB DR </t>
  </si>
  <si>
    <t xml:space="preserve">1021 BROWN AVE </t>
  </si>
  <si>
    <t xml:space="preserve">1021 STANLEY DOLLAR DR </t>
  </si>
  <si>
    <t xml:space="preserve">1024 COUNTRY CLUB DR </t>
  </si>
  <si>
    <t xml:space="preserve">1025 BROWN AVE </t>
  </si>
  <si>
    <t xml:space="preserve">1025 COUNTRY CLUB DR </t>
  </si>
  <si>
    <t xml:space="preserve">1025 LA GONDA WAY </t>
  </si>
  <si>
    <t xml:space="preserve">1025 TRAILS END DR </t>
  </si>
  <si>
    <t xml:space="preserve">1027 DIABLO RD </t>
  </si>
  <si>
    <t xml:space="preserve">103 HARTZ AVE </t>
  </si>
  <si>
    <t xml:space="preserve">103 TOWN AND COUNTRY DR </t>
  </si>
  <si>
    <t xml:space="preserve">1035 CAROL LN </t>
  </si>
  <si>
    <t xml:space="preserve">1035 CASTLE ROCK RD </t>
  </si>
  <si>
    <t xml:space="preserve">1035 PIPER RIDGE CT </t>
  </si>
  <si>
    <t xml:space="preserve">1036 COUNTRY CLUB DR </t>
  </si>
  <si>
    <t xml:space="preserve">1040 BOLLINGER CYN </t>
  </si>
  <si>
    <t xml:space="preserve">1042 COUNTRY CLUB DR </t>
  </si>
  <si>
    <t xml:space="preserve">1043 STUART ST </t>
  </si>
  <si>
    <t xml:space="preserve">1049 STUART ST </t>
  </si>
  <si>
    <t xml:space="preserve">1050 WALNUT AVE </t>
  </si>
  <si>
    <t xml:space="preserve">1051 DIABLO RD </t>
  </si>
  <si>
    <t xml:space="preserve">1055 HUNSAKER CANYON RD </t>
  </si>
  <si>
    <t xml:space="preserve">1059 AILEEN ST </t>
  </si>
  <si>
    <t xml:space="preserve">106 LA CASA VIA </t>
  </si>
  <si>
    <t xml:space="preserve">1061 BOLLINGER CYN </t>
  </si>
  <si>
    <t xml:space="preserve">1078 CAROL LN </t>
  </si>
  <si>
    <t xml:space="preserve">1080 CAROL LN </t>
  </si>
  <si>
    <t xml:space="preserve">1091 EAGLE NEST PL </t>
  </si>
  <si>
    <t xml:space="preserve">1094 EAGLE NEST PL </t>
  </si>
  <si>
    <t xml:space="preserve">1098 EAGLE NEST PL </t>
  </si>
  <si>
    <t xml:space="preserve">11 ALTARINDA RD </t>
  </si>
  <si>
    <t xml:space="preserve">11 CAMINO PABLO </t>
  </si>
  <si>
    <t xml:space="preserve">11 ORINDA WAY </t>
  </si>
  <si>
    <t xml:space="preserve">11 WHITE HORSE CT </t>
  </si>
  <si>
    <t xml:space="preserve">110 ALAMO PLZ </t>
  </si>
  <si>
    <t xml:space="preserve">110 HARTZ AVE </t>
  </si>
  <si>
    <t xml:space="preserve">110 LA CASA VIA </t>
  </si>
  <si>
    <t xml:space="preserve">110 TAMPICO </t>
  </si>
  <si>
    <t xml:space="preserve">1100 BOULEVARD WAY </t>
  </si>
  <si>
    <t xml:space="preserve">1100 LOCUST ST </t>
  </si>
  <si>
    <t xml:space="preserve">1100 MORAGA WAY </t>
  </si>
  <si>
    <t xml:space="preserve">11000 CROW CANYON RD </t>
  </si>
  <si>
    <t xml:space="preserve">1101 KEAVENY CT </t>
  </si>
  <si>
    <t xml:space="preserve">1101 LOCUST ST </t>
  </si>
  <si>
    <t xml:space="preserve">1101 N GATE RD </t>
  </si>
  <si>
    <t xml:space="preserve">1101 S CALIFORNIA BLVD </t>
  </si>
  <si>
    <t xml:space="preserve">1105 S CALIFORNIA BLVD </t>
  </si>
  <si>
    <t xml:space="preserve">1109 BONT LN </t>
  </si>
  <si>
    <t xml:space="preserve">111 N WIGET LN </t>
  </si>
  <si>
    <t xml:space="preserve">111 OLD TUNNEL RD </t>
  </si>
  <si>
    <t xml:space="preserve">1-11 SANTA MARIA WAY </t>
  </si>
  <si>
    <t xml:space="preserve">1111 CAMINO PABLO </t>
  </si>
  <si>
    <t xml:space="preserve">1111 CIVIC DR </t>
  </si>
  <si>
    <t xml:space="preserve">1119 S MAIN ST </t>
  </si>
  <si>
    <t xml:space="preserve">112 LA CASA VIA </t>
  </si>
  <si>
    <t xml:space="preserve">112 W LINDA MESA AVE </t>
  </si>
  <si>
    <t xml:space="preserve">1123 S CALIFORNIA BLVD </t>
  </si>
  <si>
    <t xml:space="preserve">1126 SARANAP AVE </t>
  </si>
  <si>
    <t xml:space="preserve">1133 BONT LN </t>
  </si>
  <si>
    <t xml:space="preserve">1135 MORAGA WAY </t>
  </si>
  <si>
    <t xml:space="preserve">1136 LOCUST ST </t>
  </si>
  <si>
    <t xml:space="preserve">1136 SARANAP AVE </t>
  </si>
  <si>
    <t xml:space="preserve">1139 SARANAP AVE </t>
  </si>
  <si>
    <t xml:space="preserve">114 E PROSPECT AVE </t>
  </si>
  <si>
    <t xml:space="preserve">114 LA CASA VIA </t>
  </si>
  <si>
    <t xml:space="preserve">1140 LOCUST ST </t>
  </si>
  <si>
    <t xml:space="preserve">1141 BONT LN </t>
  </si>
  <si>
    <t xml:space="preserve">1145 BONT LN </t>
  </si>
  <si>
    <t xml:space="preserve">1148 ALPINE RD </t>
  </si>
  <si>
    <t xml:space="preserve">1149 S MAIN ST </t>
  </si>
  <si>
    <t xml:space="preserve">115 HARTZ AVE </t>
  </si>
  <si>
    <t xml:space="preserve">115 ORINDA WAY </t>
  </si>
  <si>
    <t xml:space="preserve">115 RAILROAD AVE #B </t>
  </si>
  <si>
    <t xml:space="preserve">115 RAILROAD AVE </t>
  </si>
  <si>
    <t xml:space="preserve">1150 CIVIC DR #101 </t>
  </si>
  <si>
    <t xml:space="preserve">1150 MORAGA WAY </t>
  </si>
  <si>
    <t xml:space="preserve">1150 NOGALES ST </t>
  </si>
  <si>
    <t xml:space="preserve">1151 MT DIABLO BLVD </t>
  </si>
  <si>
    <t xml:space="preserve">1151 S CALIFORNIA BLVD </t>
  </si>
  <si>
    <t xml:space="preserve">1155 ALPINE RD </t>
  </si>
  <si>
    <t xml:space="preserve">1164 LOCUST ST </t>
  </si>
  <si>
    <t xml:space="preserve">1171 LOCUST ST </t>
  </si>
  <si>
    <t xml:space="preserve">1176 BOULEVARD WAY </t>
  </si>
  <si>
    <t xml:space="preserve">1177 BOULEVARD WAY </t>
  </si>
  <si>
    <t xml:space="preserve">1179 BOULEVARD WAY #B </t>
  </si>
  <si>
    <t xml:space="preserve">118 CAMINO PABLO </t>
  </si>
  <si>
    <t xml:space="preserve">1180 LOCUST ST </t>
  </si>
  <si>
    <t xml:space="preserve">1180 MT DIABLO BLVD </t>
  </si>
  <si>
    <t xml:space="preserve">1181 BOULEVARD WAY </t>
  </si>
  <si>
    <t xml:space="preserve">1181 LOCUST ST </t>
  </si>
  <si>
    <t xml:space="preserve">1184 BONT LN </t>
  </si>
  <si>
    <t xml:space="preserve">1196 BOULEVARD WAY </t>
  </si>
  <si>
    <t xml:space="preserve">12 CAMINO ENCINAS </t>
  </si>
  <si>
    <t xml:space="preserve">120 E PROSPECT AVE </t>
  </si>
  <si>
    <t xml:space="preserve">120 HARTZ AVE </t>
  </si>
  <si>
    <t xml:space="preserve">120 HEMME AVE </t>
  </si>
  <si>
    <t xml:space="preserve">120 LA CASA VIA </t>
  </si>
  <si>
    <t xml:space="preserve">120 W LINDA MESA AVE </t>
  </si>
  <si>
    <t xml:space="preserve">120 YGNACIO VALLEY RD </t>
  </si>
  <si>
    <t xml:space="preserve">1200 BROADWAY PLZ </t>
  </si>
  <si>
    <t xml:space="preserve">1200 MT DIABLO BLVD #207 </t>
  </si>
  <si>
    <t xml:space="preserve">1200 PLEASANT HILL RD </t>
  </si>
  <si>
    <t xml:space="preserve">1205 PARKSIDE DR </t>
  </si>
  <si>
    <t xml:space="preserve">121 DIABLO RD </t>
  </si>
  <si>
    <t xml:space="preserve">1210 ROSSMOOR PKWY </t>
  </si>
  <si>
    <t xml:space="preserve">1211 NEWELL AVE #120 </t>
  </si>
  <si>
    <t xml:space="preserve">1218 BOULEVARD WAY </t>
  </si>
  <si>
    <t xml:space="preserve">122 LOS ALTOS AVE </t>
  </si>
  <si>
    <t xml:space="preserve">1220 OAKLAND BLVD </t>
  </si>
  <si>
    <t xml:space="preserve">1220 PINE ST </t>
  </si>
  <si>
    <t xml:space="preserve">1221 ROSSMOOR PKWY </t>
  </si>
  <si>
    <t xml:space="preserve">1224 LINCOLN AVE </t>
  </si>
  <si>
    <t xml:space="preserve">1224 ROSSMOOR PKWY </t>
  </si>
  <si>
    <t xml:space="preserve">1228 ROSSMOOR PKWY </t>
  </si>
  <si>
    <t xml:space="preserve">1229 OAKLAND BLVD </t>
  </si>
  <si>
    <t xml:space="preserve">1232 BOULEVARD WAY </t>
  </si>
  <si>
    <t xml:space="preserve">1233 ALPINE RD </t>
  </si>
  <si>
    <t xml:space="preserve">1235 BOULEVARD WAY </t>
  </si>
  <si>
    <t xml:space="preserve">1237 BOULEVARD WAY </t>
  </si>
  <si>
    <t xml:space="preserve">1239 BOULEVARD WAY </t>
  </si>
  <si>
    <t xml:space="preserve">124 ALAMO PLZ </t>
  </si>
  <si>
    <t xml:space="preserve">1241 BOULEVARD WAY </t>
  </si>
  <si>
    <t xml:space="preserve">1243 ALPINE RD </t>
  </si>
  <si>
    <t xml:space="preserve">1243 BOULEVARD WAY </t>
  </si>
  <si>
    <t xml:space="preserve">1245 BOULEVARD WAY </t>
  </si>
  <si>
    <t xml:space="preserve">1245 S MAIN ST </t>
  </si>
  <si>
    <t xml:space="preserve">1248 BOULEVARD WAY </t>
  </si>
  <si>
    <t xml:space="preserve">125 RAILROAD AVE </t>
  </si>
  <si>
    <t xml:space="preserve">1250 NEWELL AVE </t>
  </si>
  <si>
    <t xml:space="preserve">1250 PINE ST </t>
  </si>
  <si>
    <t xml:space="preserve">1250 SPRINGBROOK RD </t>
  </si>
  <si>
    <t xml:space="preserve">1251 CIVIC DR </t>
  </si>
  <si>
    <t xml:space="preserve">1251 LOCUST ST </t>
  </si>
  <si>
    <t xml:space="preserve">1251 S MAIN ST </t>
  </si>
  <si>
    <t xml:space="preserve">1252 CIVIC DR </t>
  </si>
  <si>
    <t xml:space="preserve">1255 BOULEVARD WAY </t>
  </si>
  <si>
    <t xml:space="preserve">1255 S CALIFORNIA BLVD </t>
  </si>
  <si>
    <t xml:space="preserve">1255 TREAT BLVD #210 </t>
  </si>
  <si>
    <t xml:space="preserve">1259 S MAIN ST </t>
  </si>
  <si>
    <t xml:space="preserve">126 PARKHAVEN DR </t>
  </si>
  <si>
    <t xml:space="preserve">1266 SPRINGBROOK RD </t>
  </si>
  <si>
    <t xml:space="preserve">1267 ARROYO WAY </t>
  </si>
  <si>
    <t xml:space="preserve">127 HARTZ AVE </t>
  </si>
  <si>
    <t xml:space="preserve">1270 ARROYO WAY </t>
  </si>
  <si>
    <t xml:space="preserve">1270 SPRINGBROOK RD </t>
  </si>
  <si>
    <t xml:space="preserve">1275 BOULEVARD WAY </t>
  </si>
  <si>
    <t xml:space="preserve">1275 BROADWAY PLZ </t>
  </si>
  <si>
    <t xml:space="preserve">1275 PINE ST </t>
  </si>
  <si>
    <t xml:space="preserve">1276 BOTHELLO </t>
  </si>
  <si>
    <t xml:space="preserve">1276 S CALIFORNIA BLVD </t>
  </si>
  <si>
    <t xml:space="preserve">1277 BOULEVARD WAY #B </t>
  </si>
  <si>
    <t xml:space="preserve">1277 BOULEVARD WAY </t>
  </si>
  <si>
    <t xml:space="preserve">1279 BOULEVARD WAY </t>
  </si>
  <si>
    <t xml:space="preserve">1280 BOULEVARD WAY #D </t>
  </si>
  <si>
    <t xml:space="preserve">1280 MORAGA WAY </t>
  </si>
  <si>
    <t xml:space="preserve">1286 STONE VALLEY RD </t>
  </si>
  <si>
    <t xml:space="preserve">1291 BOULEVARD WAY </t>
  </si>
  <si>
    <t xml:space="preserve">1291 OAKLAND BLVD #B </t>
  </si>
  <si>
    <t xml:space="preserve">1295 S MAIN ST </t>
  </si>
  <si>
    <t xml:space="preserve">1299 NEWELL HILL PL #300 </t>
  </si>
  <si>
    <t xml:space="preserve">1299 SCHOOL ST </t>
  </si>
  <si>
    <t xml:space="preserve">130 HARTZ AVE </t>
  </si>
  <si>
    <t xml:space="preserve">130 LA CASA VIA #2 </t>
  </si>
  <si>
    <t xml:space="preserve">130 LA CASA VIA #202 </t>
  </si>
  <si>
    <t xml:space="preserve">130 LA CASA VIA #213 </t>
  </si>
  <si>
    <t xml:space="preserve">130 LA CASA VIA BLDG 2-B </t>
  </si>
  <si>
    <t xml:space="preserve">130 PETTICOAT LN </t>
  </si>
  <si>
    <t xml:space="preserve">130 TAMPICO </t>
  </si>
  <si>
    <t xml:space="preserve">1300 CIVIC DR </t>
  </si>
  <si>
    <t xml:space="preserve">1300 MT DIABLO BLVD </t>
  </si>
  <si>
    <t xml:space="preserve">1300 PINE ST </t>
  </si>
  <si>
    <t xml:space="preserve">1300 S MAIN ST </t>
  </si>
  <si>
    <t xml:space="preserve">1301 LOCUST ST </t>
  </si>
  <si>
    <t xml:space="preserve">1301 PARKSIDE DR </t>
  </si>
  <si>
    <t xml:space="preserve">1301 S CALIFORNIA BLVD </t>
  </si>
  <si>
    <t xml:space="preserve">1301 YGNACIO VALLEY RD </t>
  </si>
  <si>
    <t xml:space="preserve">1303 PINE ST </t>
  </si>
  <si>
    <t xml:space="preserve">1307 BROADWAY PLZ </t>
  </si>
  <si>
    <t xml:space="preserve">1309 PINE ST </t>
  </si>
  <si>
    <t xml:space="preserve">1315 MT PISGAH RD </t>
  </si>
  <si>
    <t xml:space="preserve">1320 EL CAPITAN DR </t>
  </si>
  <si>
    <t xml:space="preserve">1320 VAN PATTEN DR </t>
  </si>
  <si>
    <t xml:space="preserve">1321 LOCUST ST </t>
  </si>
  <si>
    <t xml:space="preserve">1325 LOCUST ST </t>
  </si>
  <si>
    <t xml:space="preserve">1325 N MAIN ST </t>
  </si>
  <si>
    <t xml:space="preserve">1329 N MAIN ST </t>
  </si>
  <si>
    <t xml:space="preserve">1330 CASTLE ROCK RD </t>
  </si>
  <si>
    <t xml:space="preserve">1330 CIVIC DR </t>
  </si>
  <si>
    <t xml:space="preserve">1330 N BROADWAY </t>
  </si>
  <si>
    <t xml:space="preserve">1331 LOCUST ST </t>
  </si>
  <si>
    <t xml:space="preserve">1332 PINE ST </t>
  </si>
  <si>
    <t xml:space="preserve">1333 N CALIFORNIA BLVD #680 </t>
  </si>
  <si>
    <t xml:space="preserve">1333 N MAIN ST </t>
  </si>
  <si>
    <t xml:space="preserve">1333 NEWELL AVE </t>
  </si>
  <si>
    <t xml:space="preserve">1337 N MAIN ST </t>
  </si>
  <si>
    <t xml:space="preserve">1338 LAS JUNTAS WAY </t>
  </si>
  <si>
    <t xml:space="preserve">1339 PINE ST </t>
  </si>
  <si>
    <t xml:space="preserve">1340 TREAT BLVD </t>
  </si>
  <si>
    <t xml:space="preserve">1341 N MAIN ST </t>
  </si>
  <si>
    <t xml:space="preserve">1342 BROADWAY PLZ </t>
  </si>
  <si>
    <t xml:space="preserve">1342 CREEKSIDE DR </t>
  </si>
  <si>
    <t xml:space="preserve">1343 LOCUST ST #101 </t>
  </si>
  <si>
    <t xml:space="preserve">1343 PINE ST </t>
  </si>
  <si>
    <t xml:space="preserve">1345 NEWELL AVE </t>
  </si>
  <si>
    <t xml:space="preserve">1345 TREAT BLVD </t>
  </si>
  <si>
    <t xml:space="preserve">1347 LOCUST ST </t>
  </si>
  <si>
    <t xml:space="preserve">135 TOWN AND COUNTRY DR </t>
  </si>
  <si>
    <t xml:space="preserve">1350 CARLBACK AVE </t>
  </si>
  <si>
    <t xml:space="preserve">1350 CASTLE ROCK RD </t>
  </si>
  <si>
    <t xml:space="preserve">1350 DANVILLE BLVD </t>
  </si>
  <si>
    <t xml:space="preserve">1350 MORAGA WAY </t>
  </si>
  <si>
    <t xml:space="preserve">1350 N MAIN ST </t>
  </si>
  <si>
    <t xml:space="preserve">1350 PINE ST </t>
  </si>
  <si>
    <t xml:space="preserve">1350 TREAT BLVD </t>
  </si>
  <si>
    <t xml:space="preserve">1353 LOCUST ST </t>
  </si>
  <si>
    <t xml:space="preserve">1353 PINE ST #B </t>
  </si>
  <si>
    <t xml:space="preserve">1354 N MAIN ST </t>
  </si>
  <si>
    <t xml:space="preserve">1355 MORAGA WAY </t>
  </si>
  <si>
    <t xml:space="preserve">1355 WALDEN RD </t>
  </si>
  <si>
    <t xml:space="preserve">1356 N MAIN ST </t>
  </si>
  <si>
    <t xml:space="preserve">1357 N MAIN ST </t>
  </si>
  <si>
    <t xml:space="preserve">1357 OAKLAND CT </t>
  </si>
  <si>
    <t xml:space="preserve">1358 N MAIN ST </t>
  </si>
  <si>
    <t xml:space="preserve">1359 LOCUST ST </t>
  </si>
  <si>
    <t xml:space="preserve">1359 N MAIN ST </t>
  </si>
  <si>
    <t xml:space="preserve">1360 LOCUST ST </t>
  </si>
  <si>
    <t xml:space="preserve">1360 PINE ST </t>
  </si>
  <si>
    <t xml:space="preserve">1365 CIVIC DR </t>
  </si>
  <si>
    <t xml:space="preserve">1365 TREAT BLVD </t>
  </si>
  <si>
    <t xml:space="preserve">1365\1367 N MAIN ST </t>
  </si>
  <si>
    <t xml:space="preserve">1370 LOCUST ST </t>
  </si>
  <si>
    <t xml:space="preserve">1371 OAKLAND BLVD </t>
  </si>
  <si>
    <t xml:space="preserve">1372 N MAIN ST </t>
  </si>
  <si>
    <t xml:space="preserve">1372 S CALIFORNIA BLVD </t>
  </si>
  <si>
    <t xml:space="preserve">1375 CIVIC DR </t>
  </si>
  <si>
    <t xml:space="preserve">1375 LOCUST ST </t>
  </si>
  <si>
    <t xml:space="preserve">1375 MORAGA WAY #B </t>
  </si>
  <si>
    <t xml:space="preserve">1375 MORAGA WAY #D </t>
  </si>
  <si>
    <t xml:space="preserve">1375 N BROADWAY </t>
  </si>
  <si>
    <t xml:space="preserve">1375 N MAIN ST </t>
  </si>
  <si>
    <t xml:space="preserve">1377 NEWELL AVE </t>
  </si>
  <si>
    <t xml:space="preserve">1381 NEWELL AVE </t>
  </si>
  <si>
    <t xml:space="preserve">1383 N BROADWAY </t>
  </si>
  <si>
    <t xml:space="preserve">1385 N BROADWAY </t>
  </si>
  <si>
    <t xml:space="preserve">1385 NEWELL AVE </t>
  </si>
  <si>
    <t xml:space="preserve">1387 LOCUST ST </t>
  </si>
  <si>
    <t xml:space="preserve">1387 N BROADWAY </t>
  </si>
  <si>
    <t xml:space="preserve">1387 N MAIN ST </t>
  </si>
  <si>
    <t xml:space="preserve">1387 S CALIFORNIA BLVD </t>
  </si>
  <si>
    <t xml:space="preserve">1388 LOCUST ST </t>
  </si>
  <si>
    <t xml:space="preserve">1388 S CALIFORNIA BLVD </t>
  </si>
  <si>
    <t xml:space="preserve">1389 N BROADWAY </t>
  </si>
  <si>
    <t xml:space="preserve">1389 N MAIN ST #B </t>
  </si>
  <si>
    <t xml:space="preserve">1390 N BROADWAY </t>
  </si>
  <si>
    <t xml:space="preserve">1390 S MAIN ST </t>
  </si>
  <si>
    <t xml:space="preserve">1394 N MAIN ST </t>
  </si>
  <si>
    <t xml:space="preserve">1397 N MAIN ST </t>
  </si>
  <si>
    <t xml:space="preserve">1399 MORAGA WAY </t>
  </si>
  <si>
    <t xml:space="preserve">1399 YGNACIO VALLEY RD </t>
  </si>
  <si>
    <t xml:space="preserve">14 ORINDA WAY </t>
  </si>
  <si>
    <t xml:space="preserve">14 OSBORN WAY </t>
  </si>
  <si>
    <t xml:space="preserve">140 BROOKWOOD RD </t>
  </si>
  <si>
    <t xml:space="preserve">140 E PROSPECT AVE </t>
  </si>
  <si>
    <t xml:space="preserve">140 N CIVIC DR </t>
  </si>
  <si>
    <t xml:space="preserve">140 TOWN AND COUNTRY DR </t>
  </si>
  <si>
    <t xml:space="preserve">140 VALLEY VIEW DR </t>
  </si>
  <si>
    <t xml:space="preserve">1400 CARLBACK AVE </t>
  </si>
  <si>
    <t xml:space="preserve">1400 CENTRAL AVE #3C </t>
  </si>
  <si>
    <t xml:space="preserve">1400 CENTRAL AVE #A1 </t>
  </si>
  <si>
    <t xml:space="preserve">1400 MORAGA WAY </t>
  </si>
  <si>
    <t xml:space="preserve">1400 TREAT BLVD </t>
  </si>
  <si>
    <t xml:space="preserve">1401 DANVILLE BLVD </t>
  </si>
  <si>
    <t xml:space="preserve">1401 N BROADWAY </t>
  </si>
  <si>
    <t xml:space="preserve">1402 MARIA LN </t>
  </si>
  <si>
    <t xml:space="preserve">1402 N MAIN ST </t>
  </si>
  <si>
    <t xml:space="preserve">1403 AUTOCENTER DR </t>
  </si>
  <si>
    <t xml:space="preserve">1403 N MAIN ST </t>
  </si>
  <si>
    <t xml:space="preserve">1407 OAKLAND BLVD </t>
  </si>
  <si>
    <t xml:space="preserve">1409 MORAGA WAY </t>
  </si>
  <si>
    <t xml:space="preserve">1410 ARROYO WAY </t>
  </si>
  <si>
    <t xml:space="preserve">1410 AUTOCENTER DR </t>
  </si>
  <si>
    <t xml:space="preserve">1410 LESNICK LN #A </t>
  </si>
  <si>
    <t xml:space="preserve">1410 LOCUST ST </t>
  </si>
  <si>
    <t xml:space="preserve">1410 MORAGA RD </t>
  </si>
  <si>
    <t xml:space="preserve">1410 N CALIFORNIA BLVD </t>
  </si>
  <si>
    <t xml:space="preserve">1411 TREAT BLVD </t>
  </si>
  <si>
    <t xml:space="preserve">1413 CARLBACK AVE </t>
  </si>
  <si>
    <t xml:space="preserve">1414 N MAIN ST </t>
  </si>
  <si>
    <t xml:space="preserve">1414 PINE ST </t>
  </si>
  <si>
    <t xml:space="preserve">1415 OAKLAND BLVD </t>
  </si>
  <si>
    <t xml:space="preserve">1415 PINE ST #A </t>
  </si>
  <si>
    <t xml:space="preserve">1415 PINE ST #C </t>
  </si>
  <si>
    <t xml:space="preserve">1419 MORAGA WAY </t>
  </si>
  <si>
    <t xml:space="preserve">1420 LINCOLN AVE </t>
  </si>
  <si>
    <t xml:space="preserve">1421 LESNICK LN </t>
  </si>
  <si>
    <t xml:space="preserve">1425 MORAGA WAY </t>
  </si>
  <si>
    <t xml:space="preserve">1425 PARKSIDE DR </t>
  </si>
  <si>
    <t xml:space="preserve">1425 S MAIN ST </t>
  </si>
  <si>
    <t xml:space="preserve">1425 TREAT BLVD </t>
  </si>
  <si>
    <t xml:space="preserve">1426 S MAIN ST </t>
  </si>
  <si>
    <t xml:space="preserve">1430 ARROYO WAY </t>
  </si>
  <si>
    <t xml:space="preserve">1432 N MAIN ST </t>
  </si>
  <si>
    <t xml:space="preserve">1435 PINE ST </t>
  </si>
  <si>
    <t xml:space="preserve">1437 MAZDA DR </t>
  </si>
  <si>
    <t xml:space="preserve">1437 MORAGA WAY </t>
  </si>
  <si>
    <t xml:space="preserve">1437 N BROADWAY </t>
  </si>
  <si>
    <t xml:space="preserve">1440 MARIA LN </t>
  </si>
  <si>
    <t xml:space="preserve">1440 N MAIN ST </t>
  </si>
  <si>
    <t xml:space="preserve">1441 N BROADWAY </t>
  </si>
  <si>
    <t xml:space="preserve">1442 N MAIN ST </t>
  </si>
  <si>
    <t xml:space="preserve">1443 DANVILLE BLVD </t>
  </si>
  <si>
    <t xml:space="preserve">1444 N CALIFORNIA BLVD </t>
  </si>
  <si>
    <t xml:space="preserve">1444 N MAIN ST </t>
  </si>
  <si>
    <t xml:space="preserve">1444 S MAIN ST </t>
  </si>
  <si>
    <t xml:space="preserve">1448 S MAIN ST </t>
  </si>
  <si>
    <t xml:space="preserve">1449 YGNACIO VALLEY RD </t>
  </si>
  <si>
    <t xml:space="preserve">145 E PROSPECT AVE </t>
  </si>
  <si>
    <t xml:space="preserve">145 HARTZ AVE </t>
  </si>
  <si>
    <t xml:space="preserve">1450 CYPRESS ST </t>
  </si>
  <si>
    <t xml:space="preserve">1450 MORAGA RD </t>
  </si>
  <si>
    <t xml:space="preserve">1450 TREAT BLVD </t>
  </si>
  <si>
    <t xml:space="preserve">1451 DANVILLE BLVD </t>
  </si>
  <si>
    <t xml:space="preserve">1453 SAN RAMON VALLEY BLVD </t>
  </si>
  <si>
    <t xml:space="preserve">1455 LAWRENCE RD </t>
  </si>
  <si>
    <t xml:space="preserve">1455 MONTEGO </t>
  </si>
  <si>
    <t xml:space="preserve">1455 MORAGA WAY </t>
  </si>
  <si>
    <t xml:space="preserve">1455 SAINT MARYS RD </t>
  </si>
  <si>
    <t xml:space="preserve">1457 SOS DR </t>
  </si>
  <si>
    <t xml:space="preserve">146 DIABLO RD </t>
  </si>
  <si>
    <t xml:space="preserve">1460 MORAGA RD #B </t>
  </si>
  <si>
    <t xml:space="preserve">1460 S MAIN ST </t>
  </si>
  <si>
    <t xml:space="preserve">1464 SOS DR </t>
  </si>
  <si>
    <t xml:space="preserve">1465 DANVILLE BLVD </t>
  </si>
  <si>
    <t xml:space="preserve">1465 DUNCAN ST </t>
  </si>
  <si>
    <t xml:space="preserve">1465 SOS DR </t>
  </si>
  <si>
    <t xml:space="preserve">1469 DANVILLE BLVD </t>
  </si>
  <si>
    <t xml:space="preserve">1470 DANVILLE BLVD </t>
  </si>
  <si>
    <t xml:space="preserve">1470 N BROADWAY </t>
  </si>
  <si>
    <t xml:space="preserve">1473 SOS DR </t>
  </si>
  <si>
    <t xml:space="preserve">1475 CREEKSIDE DR </t>
  </si>
  <si>
    <t xml:space="preserve">1475 HARLAN DR </t>
  </si>
  <si>
    <t xml:space="preserve">1475 N BROADWAY #220 </t>
  </si>
  <si>
    <t xml:space="preserve">1475 N BROADWAY </t>
  </si>
  <si>
    <t xml:space="preserve">1475 NEWELL AVE </t>
  </si>
  <si>
    <t xml:space="preserve">1479 YGNACIO VALLEY RD </t>
  </si>
  <si>
    <t xml:space="preserve">1480 MORAGA RD #A </t>
  </si>
  <si>
    <t xml:space="preserve">1480 MORAGA RD #F </t>
  </si>
  <si>
    <t xml:space="preserve">1480 MORAGA RD #H </t>
  </si>
  <si>
    <t xml:space="preserve">1480 MORAGA RD #I </t>
  </si>
  <si>
    <t xml:space="preserve">1481 SOS DR </t>
  </si>
  <si>
    <t xml:space="preserve">1483 DANVILLE BLVD </t>
  </si>
  <si>
    <t xml:space="preserve">1485 NEWELL AVE </t>
  </si>
  <si>
    <t xml:space="preserve">1485 TREAT BLVD </t>
  </si>
  <si>
    <t xml:space="preserve">1491 NEWELL AVE </t>
  </si>
  <si>
    <t xml:space="preserve">1495 NEWELL AVE </t>
  </si>
  <si>
    <t xml:space="preserve">1495 S MAIN ST </t>
  </si>
  <si>
    <t xml:space="preserve">1497 DANVILLE BLVD </t>
  </si>
  <si>
    <t xml:space="preserve">1499 DANVILLE BLVD #201 </t>
  </si>
  <si>
    <t xml:space="preserve">1499 N MAIN ST </t>
  </si>
  <si>
    <t xml:space="preserve">15 ALTARINDA RD </t>
  </si>
  <si>
    <t xml:space="preserve">15 MARTHA RD </t>
  </si>
  <si>
    <t xml:space="preserve">15 MORAGA WAY </t>
  </si>
  <si>
    <t xml:space="preserve">150 HARTZ AVE </t>
  </si>
  <si>
    <t xml:space="preserve">1500 CANYON RD </t>
  </si>
  <si>
    <t xml:space="preserve">1500 MT DIABLO BLVD </t>
  </si>
  <si>
    <t xml:space="preserve">1500 NEWELL AVE </t>
  </si>
  <si>
    <t xml:space="preserve">1500 PURSON LN </t>
  </si>
  <si>
    <t xml:space="preserve">1500 S MAIN ST </t>
  </si>
  <si>
    <t xml:space="preserve">1500 SAINT MARYS RD </t>
  </si>
  <si>
    <t xml:space="preserve">1500 SHERBURNE HILLS RD </t>
  </si>
  <si>
    <t xml:space="preserve">1501 FINLEY RD </t>
  </si>
  <si>
    <t xml:space="preserve">1501 MARCHBANKS DR </t>
  </si>
  <si>
    <t xml:space="preserve">1501 MORAGA WAY </t>
  </si>
  <si>
    <t xml:space="preserve">1501 MT DIABLO BLVD </t>
  </si>
  <si>
    <t xml:space="preserve">1501 N MAIN ST </t>
  </si>
  <si>
    <t xml:space="preserve">1504 GEARY RD </t>
  </si>
  <si>
    <t xml:space="preserve">1504 SUNNYVALE AVE </t>
  </si>
  <si>
    <t xml:space="preserve">1505 SAINT ALPHONSUS WAY </t>
  </si>
  <si>
    <t xml:space="preserve">1508 3RD AVE </t>
  </si>
  <si>
    <t xml:space="preserve">1510 N MAIN ST </t>
  </si>
  <si>
    <t xml:space="preserve">1510 PALOS VERDES MALL #A </t>
  </si>
  <si>
    <t xml:space="preserve">1510 PALOS VERDES MALL #C </t>
  </si>
  <si>
    <t xml:space="preserve">1511 TREAT BLVD </t>
  </si>
  <si>
    <t xml:space="preserve">1512 BONANZA ST </t>
  </si>
  <si>
    <t xml:space="preserve">1512 PALOS VERDES MALL #B </t>
  </si>
  <si>
    <t xml:space="preserve">1512 PALOS VERDES MALL #D </t>
  </si>
  <si>
    <t xml:space="preserve">1514 PALOS VERDES MALL </t>
  </si>
  <si>
    <t xml:space="preserve">1515 OAKLAND BLVD </t>
  </si>
  <si>
    <t xml:space="preserve">1516 S MAIN ST </t>
  </si>
  <si>
    <t xml:space="preserve">1517 CYPRESS ST </t>
  </si>
  <si>
    <t xml:space="preserve">1517 N MAIN ST </t>
  </si>
  <si>
    <t xml:space="preserve">152 W LINDA MESA AVE </t>
  </si>
  <si>
    <t xml:space="preserve">1520 3RD AVE #A </t>
  </si>
  <si>
    <t xml:space="preserve">1520 3RD AVE #B </t>
  </si>
  <si>
    <t xml:space="preserve">1520 LOCUST ST </t>
  </si>
  <si>
    <t xml:space="preserve">1520 PALOS VERDES MALL </t>
  </si>
  <si>
    <t xml:space="preserve">1520 ROSSMOOR PKWY </t>
  </si>
  <si>
    <t xml:space="preserve">1521 OLYMPIC BLVD </t>
  </si>
  <si>
    <t xml:space="preserve">1522 N MAIN ST </t>
  </si>
  <si>
    <t xml:space="preserve">1524 CIVIC DR </t>
  </si>
  <si>
    <t xml:space="preserve">1524 LOCUST ST </t>
  </si>
  <si>
    <t xml:space="preserve">1525 N MAIN ST </t>
  </si>
  <si>
    <t xml:space="preserve">1526 GEARY RD </t>
  </si>
  <si>
    <t xml:space="preserve">1526 PALOS VERDES MALL </t>
  </si>
  <si>
    <t xml:space="preserve">1527 CYPRESS ST </t>
  </si>
  <si>
    <t xml:space="preserve">1527 LOCUST ST </t>
  </si>
  <si>
    <t xml:space="preserve">1528 CIVIC DR </t>
  </si>
  <si>
    <t xml:space="preserve">1529 LOCUST ST </t>
  </si>
  <si>
    <t xml:space="preserve">1530 3RD AVE </t>
  </si>
  <si>
    <t xml:space="preserve">1530 BONANZA ST </t>
  </si>
  <si>
    <t xml:space="preserve">1530 GEARY RD </t>
  </si>
  <si>
    <t xml:space="preserve">1530 OLYMPIC BLVD </t>
  </si>
  <si>
    <t xml:space="preserve">1530 SAN LUIS RD </t>
  </si>
  <si>
    <t xml:space="preserve">1531 2ND AVE #A </t>
  </si>
  <si>
    <t xml:space="preserve">1531 3RD AVE </t>
  </si>
  <si>
    <t xml:space="preserve">1532 LOCUST ST </t>
  </si>
  <si>
    <t xml:space="preserve">1535 GIAMMONA DR </t>
  </si>
  <si>
    <t xml:space="preserve">1535 N MAIN ST </t>
  </si>
  <si>
    <t xml:space="preserve">1535 OLYMPIC BLVD </t>
  </si>
  <si>
    <t xml:space="preserve">1535 TREAT BLVD #A102 </t>
  </si>
  <si>
    <t xml:space="preserve">1536 LOCUST ST </t>
  </si>
  <si>
    <t xml:space="preserve">1539 LOCUST ST </t>
  </si>
  <si>
    <t xml:space="preserve">1539 N MAIN ST </t>
  </si>
  <si>
    <t xml:space="preserve">154 E PROSPECT AVE </t>
  </si>
  <si>
    <t xml:space="preserve">1540 MARCHBANKS DR </t>
  </si>
  <si>
    <t xml:space="preserve">1540 OLYMPIC BLVD </t>
  </si>
  <si>
    <t xml:space="preserve">1543 SUNNYVALE AVE </t>
  </si>
  <si>
    <t xml:space="preserve">1544 LOCUST ST </t>
  </si>
  <si>
    <t xml:space="preserve">1544 NEWELL AVE </t>
  </si>
  <si>
    <t xml:space="preserve">1544 PALOS VERDES MALL </t>
  </si>
  <si>
    <t xml:space="preserve">1545 3RD AVE </t>
  </si>
  <si>
    <t xml:space="preserve">1545 PLEASANT HILL RD </t>
  </si>
  <si>
    <t xml:space="preserve">1545 SCHOOL ST </t>
  </si>
  <si>
    <t xml:space="preserve">1547 PALOS VERDES MALL </t>
  </si>
  <si>
    <t xml:space="preserve">1548 LOCUST ST </t>
  </si>
  <si>
    <t xml:space="preserve">155 DIABLO RD </t>
  </si>
  <si>
    <t xml:space="preserve">155 MORAGA RD </t>
  </si>
  <si>
    <t xml:space="preserve">155 RAILROAD AVE </t>
  </si>
  <si>
    <t xml:space="preserve">155 W LINDA MESA AVE </t>
  </si>
  <si>
    <t xml:space="preserve">1550 CANYON RD </t>
  </si>
  <si>
    <t xml:space="preserve">1550 CASTLE ROCK RD </t>
  </si>
  <si>
    <t xml:space="preserve">1550 DIABLO RD </t>
  </si>
  <si>
    <t xml:space="preserve">1550 PARKSIDE DR </t>
  </si>
  <si>
    <t xml:space="preserve">1550 VIADER DR </t>
  </si>
  <si>
    <t xml:space="preserve">1551 MARCHBANKS DR </t>
  </si>
  <si>
    <t xml:space="preserve">1551 NORTH BOUND 680 </t>
  </si>
  <si>
    <t xml:space="preserve">1552 BANCROFT RD </t>
  </si>
  <si>
    <t xml:space="preserve">1552 LOCUST ST </t>
  </si>
  <si>
    <t xml:space="preserve">1553 PALOS VERDES MALL </t>
  </si>
  <si>
    <t xml:space="preserve">1555 BONANZA ST </t>
  </si>
  <si>
    <t xml:space="preserve">1555 MT DIABLO BLVD </t>
  </si>
  <si>
    <t xml:space="preserve">1555 PALOS VERDES MALL </t>
  </si>
  <si>
    <t xml:space="preserve">1556 PARKSIDE DR </t>
  </si>
  <si>
    <t xml:space="preserve">1558 CANYON RD </t>
  </si>
  <si>
    <t xml:space="preserve">1559 BOTELHO DR </t>
  </si>
  <si>
    <t xml:space="preserve">156 DIABLO RD </t>
  </si>
  <si>
    <t xml:space="preserve">156 W LINDA MESA AVE </t>
  </si>
  <si>
    <t xml:space="preserve">1561 3RD AVE </t>
  </si>
  <si>
    <t xml:space="preserve">1562 PALOS VERDES MALL </t>
  </si>
  <si>
    <t xml:space="preserve">1565 GREEN VALLEY RD </t>
  </si>
  <si>
    <t xml:space="preserve">1568 PALOS VERDES MALL </t>
  </si>
  <si>
    <t xml:space="preserve">1570 PALOS VERDES MALL </t>
  </si>
  <si>
    <t xml:space="preserve">1573 3RD AVE </t>
  </si>
  <si>
    <t xml:space="preserve">1574 PALOS VERDES MALL </t>
  </si>
  <si>
    <t xml:space="preserve">1575 TREAT BLVD </t>
  </si>
  <si>
    <t xml:space="preserve">1580 GEARY RD </t>
  </si>
  <si>
    <t xml:space="preserve">1590 BOULEVARD WAY </t>
  </si>
  <si>
    <t xml:space="preserve">160 ALAMO PLZ </t>
  </si>
  <si>
    <t xml:space="preserve">1600 CANYON RD </t>
  </si>
  <si>
    <t xml:space="preserve">1600 CASTLE ROCK RD </t>
  </si>
  <si>
    <t xml:space="preserve">1600 PALOS VERDES MALL </t>
  </si>
  <si>
    <t xml:space="preserve">1600 RIVIERA AVE </t>
  </si>
  <si>
    <t xml:space="preserve">1600 ROSSMOOR PKWY </t>
  </si>
  <si>
    <t xml:space="preserve">1600 S MAIN ST </t>
  </si>
  <si>
    <t xml:space="preserve">1600 SAINT ANDREWS DR </t>
  </si>
  <si>
    <t xml:space="preserve">1600 SCHOOL ST </t>
  </si>
  <si>
    <t xml:space="preserve">1601 CIVIC DR </t>
  </si>
  <si>
    <t xml:space="preserve">1601 N CALIFORNIA BLVD </t>
  </si>
  <si>
    <t xml:space="preserve">1601 N MAIN ST </t>
  </si>
  <si>
    <t xml:space="preserve">1601 YGNACIO VALLEY RD </t>
  </si>
  <si>
    <t xml:space="preserve">1602 N MAIN ST </t>
  </si>
  <si>
    <t xml:space="preserve">1604 LOCUST ST </t>
  </si>
  <si>
    <t xml:space="preserve">1605 LOCUST ST </t>
  </si>
  <si>
    <t xml:space="preserve">1605 SCHOOL ST </t>
  </si>
  <si>
    <t xml:space="preserve">1606 N MAIN ST </t>
  </si>
  <si>
    <t xml:space="preserve">1611 N BROADWAY </t>
  </si>
  <si>
    <t xml:space="preserve">1613 LOCUST ST </t>
  </si>
  <si>
    <t xml:space="preserve">1614 MT DIABLO BLVD </t>
  </si>
  <si>
    <t xml:space="preserve">1615 BONANZA ST </t>
  </si>
  <si>
    <t xml:space="preserve">1616 LOCUST ST </t>
  </si>
  <si>
    <t xml:space="preserve">1616 N MAIN ST </t>
  </si>
  <si>
    <t xml:space="preserve">1619 MT DIABLO BLVD </t>
  </si>
  <si>
    <t xml:space="preserve">1620 TICE VALLEY BLVD </t>
  </si>
  <si>
    <t xml:space="preserve">1621 3RD AVE </t>
  </si>
  <si>
    <t xml:space="preserve">1625 LOCUST ST </t>
  </si>
  <si>
    <t xml:space="preserve">1627 N BROADWAY </t>
  </si>
  <si>
    <t xml:space="preserve">1628 MT DIABLO BLVD </t>
  </si>
  <si>
    <t xml:space="preserve">1628 N MAIN ST </t>
  </si>
  <si>
    <t xml:space="preserve">1630 MT DIABLO BLVD </t>
  </si>
  <si>
    <t xml:space="preserve">1630 NEWELL AVE </t>
  </si>
  <si>
    <t xml:space="preserve">1632 LOCUST ST </t>
  </si>
  <si>
    <t xml:space="preserve">1635 SCHOOL ST </t>
  </si>
  <si>
    <t xml:space="preserve">1639 BONANZA ST </t>
  </si>
  <si>
    <t xml:space="preserve">1641 TICE VALLEY BLVD </t>
  </si>
  <si>
    <t xml:space="preserve">1644 N BROADWAY </t>
  </si>
  <si>
    <t xml:space="preserve">1645 MT DIABLO BLVD </t>
  </si>
  <si>
    <t xml:space="preserve">1646 N CALIFORNIA BLVD </t>
  </si>
  <si>
    <t xml:space="preserve">165 LENNON LN </t>
  </si>
  <si>
    <t xml:space="preserve">1650 YGNACIO VALLEY RD </t>
  </si>
  <si>
    <t xml:space="preserve">1655 N CALIFORNIA BLVD </t>
  </si>
  <si>
    <t xml:space="preserve">1655 N MAIN ST </t>
  </si>
  <si>
    <t xml:space="preserve">1660 OLYMPIC BLVD </t>
  </si>
  <si>
    <t xml:space="preserve">1661 BOTELHO DR </t>
  </si>
  <si>
    <t xml:space="preserve">1661 TICE VALLEY BLVD </t>
  </si>
  <si>
    <t xml:space="preserve">1665 MT DIABLO BLVD </t>
  </si>
  <si>
    <t xml:space="preserve">1666 LOCUST ST </t>
  </si>
  <si>
    <t xml:space="preserve">1666 N MAIN ST </t>
  </si>
  <si>
    <t xml:space="preserve">1668 LOCUST ST </t>
  </si>
  <si>
    <t xml:space="preserve">1670 RIVIERA AVE </t>
  </si>
  <si>
    <t xml:space="preserve">1671 NEWELL AVE </t>
  </si>
  <si>
    <t xml:space="preserve">1675 SCHOOL ST </t>
  </si>
  <si>
    <t xml:space="preserve">1676 N CALIFORNIA BLVD </t>
  </si>
  <si>
    <t xml:space="preserve">1678 SCHOOL ST </t>
  </si>
  <si>
    <t xml:space="preserve">1680 LOCUST ST </t>
  </si>
  <si>
    <t xml:space="preserve">1684 LOCUST ST </t>
  </si>
  <si>
    <t xml:space="preserve">1685 MT DIABLO BLVD </t>
  </si>
  <si>
    <t xml:space="preserve">1689 SCHOOL ST </t>
  </si>
  <si>
    <t xml:space="preserve">169 FRONT ST </t>
  </si>
  <si>
    <t xml:space="preserve">1690 LOCUST ST </t>
  </si>
  <si>
    <t xml:space="preserve">1695 CANYON RD </t>
  </si>
  <si>
    <t xml:space="preserve">1697 MT DIABLO BLVD </t>
  </si>
  <si>
    <t xml:space="preserve">17 ORINDA WAY </t>
  </si>
  <si>
    <t xml:space="preserve">1700 CLUBHOUSE RD </t>
  </si>
  <si>
    <t xml:space="preserve">1700 MT DIABLO BLVD </t>
  </si>
  <si>
    <t xml:space="preserve">1700 N BROADWAY </t>
  </si>
  <si>
    <t xml:space="preserve">1700 SCHOOL ST </t>
  </si>
  <si>
    <t xml:space="preserve">1700 TICE VALLEY BLVD </t>
  </si>
  <si>
    <t xml:space="preserve">1700 YGNACIO VALLEY RD </t>
  </si>
  <si>
    <t xml:space="preserve">1701 EL NIDO </t>
  </si>
  <si>
    <t xml:space="preserve">1706 COUNTRYWOOD CT </t>
  </si>
  <si>
    <t xml:space="preserve">1707 N MAIN ST </t>
  </si>
  <si>
    <t xml:space="preserve">171 HARTZ AVE </t>
  </si>
  <si>
    <t xml:space="preserve">1717 N CALIFORNIA BLVD </t>
  </si>
  <si>
    <t xml:space="preserve">172 E PROSPECT AVE </t>
  </si>
  <si>
    <t xml:space="preserve">1727 BONANZA ST </t>
  </si>
  <si>
    <t xml:space="preserve">173 PARAISO DR </t>
  </si>
  <si>
    <t xml:space="preserve">1735 N BROADWAY </t>
  </si>
  <si>
    <t xml:space="preserve">175 E PROSPECT AVE #100 </t>
  </si>
  <si>
    <t xml:space="preserve">175 E PROSPECT AVE </t>
  </si>
  <si>
    <t xml:space="preserve">175 LA CASA VIA </t>
  </si>
  <si>
    <t xml:space="preserve">1750 HEATHER DR </t>
  </si>
  <si>
    <t xml:space="preserve">1751 TICE CREEK DR </t>
  </si>
  <si>
    <t xml:space="preserve">1755 LOCUST ST </t>
  </si>
  <si>
    <t xml:space="preserve">1755 SUNNYVALE AVE </t>
  </si>
  <si>
    <t xml:space="preserve">1760 N BROADWAY #303 </t>
  </si>
  <si>
    <t xml:space="preserve">177 HARTZ AVE </t>
  </si>
  <si>
    <t xml:space="preserve">1777 BOTELHO DR </t>
  </si>
  <si>
    <t xml:space="preserve">1777 N CALIFORNIA BLVD </t>
  </si>
  <si>
    <t xml:space="preserve">1777 OAKLAND BLVD </t>
  </si>
  <si>
    <t xml:space="preserve">1780 YGNACIO VALLEY RD </t>
  </si>
  <si>
    <t xml:space="preserve">1784 N MAIN ST </t>
  </si>
  <si>
    <t xml:space="preserve">1785 SHUEY AVE </t>
  </si>
  <si>
    <t xml:space="preserve">1786 2ND AVE </t>
  </si>
  <si>
    <t xml:space="preserve">1790 SCHOOL ST </t>
  </si>
  <si>
    <t xml:space="preserve">1790 YGNACIO VALLEY RD </t>
  </si>
  <si>
    <t xml:space="preserve">1799 N BROADWAY </t>
  </si>
  <si>
    <t xml:space="preserve">18 S ACRES RD </t>
  </si>
  <si>
    <t xml:space="preserve">180 CEREZO DR </t>
  </si>
  <si>
    <t xml:space="preserve">180 HARTZ AVE </t>
  </si>
  <si>
    <t xml:space="preserve">180 HEMME AVE </t>
  </si>
  <si>
    <t xml:space="preserve">1800 CARMEL DR </t>
  </si>
  <si>
    <t xml:space="preserve">1800 HOLBROOK DR </t>
  </si>
  <si>
    <t xml:space="preserve">1800 N MAIN ST </t>
  </si>
  <si>
    <t xml:space="preserve">1800 TICE VALLEY BLVD </t>
  </si>
  <si>
    <t xml:space="preserve">1801 LACASSIE AVE </t>
  </si>
  <si>
    <t xml:space="preserve">1801 N CALIFORNIA BLVD </t>
  </si>
  <si>
    <t xml:space="preserve">1801 OAKLAND BLVD #330 </t>
  </si>
  <si>
    <t xml:space="preserve">1805 YGNACIO VALLEY RD </t>
  </si>
  <si>
    <t xml:space="preserve">1806 BONANZA ST </t>
  </si>
  <si>
    <t xml:space="preserve">1813 YGNACIO VALLEY RD </t>
  </si>
  <si>
    <t xml:space="preserve">1814 SAN MIGUEL DR </t>
  </si>
  <si>
    <t xml:space="preserve">1815 MT DIABLO BLVD </t>
  </si>
  <si>
    <t xml:space="preserve">1815 YGNACIO VALLEY RD #D </t>
  </si>
  <si>
    <t xml:space="preserve">1815 YGNACIO VALLEY RD </t>
  </si>
  <si>
    <t xml:space="preserve">1818 MT DIABLO BLVD </t>
  </si>
  <si>
    <t xml:space="preserve">1820 BONANZA ST </t>
  </si>
  <si>
    <t xml:space="preserve">1821 MT DIABLO BLVD </t>
  </si>
  <si>
    <t xml:space="preserve">1821 YGNACIO VALLEY RD </t>
  </si>
  <si>
    <t xml:space="preserve">1822 MT DIABLO BLVD </t>
  </si>
  <si>
    <t xml:space="preserve">1825 MT DIABLO BLVD </t>
  </si>
  <si>
    <t xml:space="preserve">1827 YGNACIO VALLEY RD </t>
  </si>
  <si>
    <t xml:space="preserve">1828 MT DIABLO BLVD #B </t>
  </si>
  <si>
    <t xml:space="preserve">1829 MT DIABLO BLVD </t>
  </si>
  <si>
    <t xml:space="preserve">183 HARTZ AVE </t>
  </si>
  <si>
    <t xml:space="preserve">1831 YGNACIO VALLEY RD </t>
  </si>
  <si>
    <t xml:space="preserve">1835 YGNACIO VALLEY RD </t>
  </si>
  <si>
    <t xml:space="preserve">1840 N BROADWAY </t>
  </si>
  <si>
    <t xml:space="preserve">1840 N MAIN ST </t>
  </si>
  <si>
    <t xml:space="preserve">1840 SAN MIGUEL DR #206 </t>
  </si>
  <si>
    <t xml:space="preserve">1841 GEARY RD </t>
  </si>
  <si>
    <t xml:space="preserve">1844 SAN MIGUEL DR #B </t>
  </si>
  <si>
    <t xml:space="preserve">1847 NEWELL AVE </t>
  </si>
  <si>
    <t xml:space="preserve">1849 BONANZA ST </t>
  </si>
  <si>
    <t xml:space="preserve">1849 MT DIABLO BLVD </t>
  </si>
  <si>
    <t xml:space="preserve">185 FRONT ST </t>
  </si>
  <si>
    <t xml:space="preserve">185 RAILROAD AVE </t>
  </si>
  <si>
    <t xml:space="preserve">1850 MT DIABLO BLVD #330 </t>
  </si>
  <si>
    <t xml:space="preserve">1855 OLYMPIC BLVD </t>
  </si>
  <si>
    <t xml:space="preserve">1855 SAN MIGUEL DR </t>
  </si>
  <si>
    <t xml:space="preserve">1860 2ND AVE </t>
  </si>
  <si>
    <t xml:space="preserve">1860 GLENHAVEN AVE </t>
  </si>
  <si>
    <t xml:space="preserve">1860 TICE CREEK DR #1 </t>
  </si>
  <si>
    <t xml:space="preserve">1860 TICE CREEK DR </t>
  </si>
  <si>
    <t xml:space="preserve">1866 SAN MIGUEL DR </t>
  </si>
  <si>
    <t xml:space="preserve">1867 YGNACIO VALLEY RD </t>
  </si>
  <si>
    <t xml:space="preserve">1870 OLYMPIC BLVD </t>
  </si>
  <si>
    <t xml:space="preserve">1871 GEARY RD </t>
  </si>
  <si>
    <t xml:space="preserve">1871 N MAIN ST </t>
  </si>
  <si>
    <t xml:space="preserve">1875 OLYMPIC BLVD #130 </t>
  </si>
  <si>
    <t xml:space="preserve">1881 YGNACIO VALLEY RD </t>
  </si>
  <si>
    <t xml:space="preserve">1888 HOLLAND DR </t>
  </si>
  <si>
    <t xml:space="preserve">1888 TRINITY AVE </t>
  </si>
  <si>
    <t xml:space="preserve">1889 MT DIABLO BLVD </t>
  </si>
  <si>
    <t xml:space="preserve">1899 CASABLANCA ST </t>
  </si>
  <si>
    <t xml:space="preserve">19 ALTARINDA RD </t>
  </si>
  <si>
    <t xml:space="preserve">19 ORINDA WAY #C </t>
  </si>
  <si>
    <t xml:space="preserve">19 WOODRANCH CIR </t>
  </si>
  <si>
    <t xml:space="preserve">190 ALAMO PLZ </t>
  </si>
  <si>
    <t xml:space="preserve">190 CAMINO PABLO </t>
  </si>
  <si>
    <t xml:space="preserve">190 HARTZ AVE </t>
  </si>
  <si>
    <t xml:space="preserve">190 N WIGET LN </t>
  </si>
  <si>
    <t xml:space="preserve">1900 OLYMPIC BLVD </t>
  </si>
  <si>
    <t xml:space="preserve">1901 CAMINO RAMON #C </t>
  </si>
  <si>
    <t xml:space="preserve">1901 CAMINO RAMON #F </t>
  </si>
  <si>
    <t xml:space="preserve">1901 OLYMPIC BLVD </t>
  </si>
  <si>
    <t xml:space="preserve">1908 OLYMPIC BLVD </t>
  </si>
  <si>
    <t xml:space="preserve">1908 TICE VALLEY BLVD </t>
  </si>
  <si>
    <t xml:space="preserve">1909 MT DIABLO BLVD </t>
  </si>
  <si>
    <t xml:space="preserve">1910 OLYMPIC BLVD </t>
  </si>
  <si>
    <t xml:space="preserve">1911 SAN MIGUEL DR </t>
  </si>
  <si>
    <t xml:space="preserve">1914 TICE VALLEY BLVD </t>
  </si>
  <si>
    <t xml:space="preserve">1915 APOLLO CT </t>
  </si>
  <si>
    <t xml:space="preserve">1919 GEARY RD </t>
  </si>
  <si>
    <t xml:space="preserve">1920 ASCOT DR </t>
  </si>
  <si>
    <t xml:space="preserve">1920 MAGNOLIA WAY </t>
  </si>
  <si>
    <t xml:space="preserve">1920 TICE VALLEY BLVD </t>
  </si>
  <si>
    <t xml:space="preserve">1922 TICE VALLEY BLVD </t>
  </si>
  <si>
    <t xml:space="preserve">1924 TRINITY AVE </t>
  </si>
  <si>
    <t xml:space="preserve">1925 OAK GROVE RD </t>
  </si>
  <si>
    <t xml:space="preserve">1928 SAINT MARYS RD </t>
  </si>
  <si>
    <t xml:space="preserve">1929 MT DIABLO BLVD </t>
  </si>
  <si>
    <t xml:space="preserve">1930 MT DIABLO BLVD </t>
  </si>
  <si>
    <t xml:space="preserve">1931 1ST AVE </t>
  </si>
  <si>
    <t xml:space="preserve">1931 SAN MIGUEL DR #100 </t>
  </si>
  <si>
    <t xml:space="preserve">1940 MARCIEL RD </t>
  </si>
  <si>
    <t xml:space="preserve">1940 NERO CT </t>
  </si>
  <si>
    <t xml:space="preserve">195 HARTZ AVE </t>
  </si>
  <si>
    <t xml:space="preserve">1950 1ST AVE </t>
  </si>
  <si>
    <t xml:space="preserve">1954 MT DIABLO BLVD </t>
  </si>
  <si>
    <t xml:space="preserve">1955 GEARY RD </t>
  </si>
  <si>
    <t xml:space="preserve">196 MORAGA WAY </t>
  </si>
  <si>
    <t xml:space="preserve">1960 MT DIABLO BLVD </t>
  </si>
  <si>
    <t xml:space="preserve">1960 TICE VALLEY BLVD </t>
  </si>
  <si>
    <t xml:space="preserve">1963 TICE VALLEY BLVD </t>
  </si>
  <si>
    <t xml:space="preserve">1965 DESERT CIR </t>
  </si>
  <si>
    <t xml:space="preserve">1965 RELIEZ VALLEY RD </t>
  </si>
  <si>
    <t xml:space="preserve">1966 TICE VALLEY BLVD </t>
  </si>
  <si>
    <t xml:space="preserve">1972 TICE VALLEY BLVD </t>
  </si>
  <si>
    <t xml:space="preserve">1975 TICE VALLEY BLVD </t>
  </si>
  <si>
    <t xml:space="preserve">1977 RELIEZ VALLEY RD </t>
  </si>
  <si>
    <t xml:space="preserve">1980 N MAIN ST </t>
  </si>
  <si>
    <t xml:space="preserve">1980 TICE VALLEY BLVD </t>
  </si>
  <si>
    <t xml:space="preserve">1981 N BROADWAY </t>
  </si>
  <si>
    <t xml:space="preserve">1985 GEARY RD </t>
  </si>
  <si>
    <t xml:space="preserve">1990 N CALIFORNIA BLVD </t>
  </si>
  <si>
    <t xml:space="preserve">1992 TICE VALLEY BLVD </t>
  </si>
  <si>
    <t xml:space="preserve">1994 TICE VALLEY BLVD </t>
  </si>
  <si>
    <t xml:space="preserve">1998 TICE VALLEY BLVD </t>
  </si>
  <si>
    <t xml:space="preserve">2 BATES BLVD </t>
  </si>
  <si>
    <t xml:space="preserve">2 CAMINO SOBRANTE </t>
  </si>
  <si>
    <t xml:space="preserve">2 ECKLEY LN </t>
  </si>
  <si>
    <t xml:space="preserve">2 THEATRE SQ </t>
  </si>
  <si>
    <t xml:space="preserve">20 BRYANT WAY </t>
  </si>
  <si>
    <t xml:space="preserve">20 HEATHER LN </t>
  </si>
  <si>
    <t xml:space="preserve">20 OAK CT </t>
  </si>
  <si>
    <t xml:space="preserve">20 SANTA MARIA WAY </t>
  </si>
  <si>
    <t xml:space="preserve">20 VIA LAS CRUCES </t>
  </si>
  <si>
    <t xml:space="preserve">20 WASHINGTON LN </t>
  </si>
  <si>
    <t xml:space="preserve">200 ALAMO PLZ </t>
  </si>
  <si>
    <t xml:space="preserve">200 BOONE CT </t>
  </si>
  <si>
    <t xml:space="preserve">200 HARTZ AVE </t>
  </si>
  <si>
    <t xml:space="preserve">200 LA CASA VIA </t>
  </si>
  <si>
    <t xml:space="preserve">200 MAYHEW WAY </t>
  </si>
  <si>
    <t xml:space="preserve">200 YGNACIO VALLEY RD </t>
  </si>
  <si>
    <t xml:space="preserve">2000 MARCIEL RD </t>
  </si>
  <si>
    <t xml:space="preserve">2000 VICTORINE RD </t>
  </si>
  <si>
    <t xml:space="preserve">2001 LUSITANO ST </t>
  </si>
  <si>
    <t xml:space="preserve">2001 N MAIN ST </t>
  </si>
  <si>
    <t xml:space="preserve">2005 MT DIABLO BLVD </t>
  </si>
  <si>
    <t xml:space="preserve">2008 MT DIABLO BLVD </t>
  </si>
  <si>
    <t xml:space="preserve">201 HARTZ AVE </t>
  </si>
  <si>
    <t xml:space="preserve">201 N CIVIC DR </t>
  </si>
  <si>
    <t xml:space="preserve">2015 MT DIABLO BLVD </t>
  </si>
  <si>
    <t xml:space="preserve">2015 N BROADWAY </t>
  </si>
  <si>
    <t xml:space="preserve">2016 OLYMPIC BLVD </t>
  </si>
  <si>
    <t xml:space="preserve">2020 N BROADWAY </t>
  </si>
  <si>
    <t xml:space="preserve">2020 N MAIN ST </t>
  </si>
  <si>
    <t xml:space="preserve">2021 MT DIABLO BLVD </t>
  </si>
  <si>
    <t xml:space="preserve">2021 YGNACIO VALLEY RD #B </t>
  </si>
  <si>
    <t xml:space="preserve">2021 YGNACIO VALLEY RD #D </t>
  </si>
  <si>
    <t xml:space="preserve">2021 YGNACIO VALLEY RD #H </t>
  </si>
  <si>
    <t xml:space="preserve">2030 N BROADWAY </t>
  </si>
  <si>
    <t xml:space="preserve">2033 N BROADWAY </t>
  </si>
  <si>
    <t xml:space="preserve">2034 N MAIN ST </t>
  </si>
  <si>
    <t xml:space="preserve">2038 N MAIN ST </t>
  </si>
  <si>
    <t xml:space="preserve">2040 N BROADWAY </t>
  </si>
  <si>
    <t xml:space="preserve">2040 N MAIN ST #1 </t>
  </si>
  <si>
    <t xml:space="preserve">2040 N MAIN ST #11 </t>
  </si>
  <si>
    <t xml:space="preserve">2040 N MAIN ST #19 </t>
  </si>
  <si>
    <t xml:space="preserve">2040 N MAIN ST #26 </t>
  </si>
  <si>
    <t xml:space="preserve">2040 N MAIN ST #7 </t>
  </si>
  <si>
    <t xml:space="preserve">2042 MT DIABLO BLVD </t>
  </si>
  <si>
    <t xml:space="preserve">2042 N MAIN ST </t>
  </si>
  <si>
    <t xml:space="preserve">2044 MT DIABLO BLVD </t>
  </si>
  <si>
    <t xml:space="preserve">205 EL PINTO </t>
  </si>
  <si>
    <t xml:space="preserve">205 N WIGET LN </t>
  </si>
  <si>
    <t xml:space="preserve">205 RAILROAD AVE </t>
  </si>
  <si>
    <t xml:space="preserve">2050 N BROADWAY </t>
  </si>
  <si>
    <t xml:space="preserve">2050 N CALIFORNIA BLVD </t>
  </si>
  <si>
    <t xml:space="preserve">2050 VANDERSLICE AVE </t>
  </si>
  <si>
    <t xml:space="preserve">2051 LIVORNA RD </t>
  </si>
  <si>
    <t xml:space="preserve">2054 TREAT BLVD #B </t>
  </si>
  <si>
    <t xml:space="preserve">2055 TICE VALLEY BLVD </t>
  </si>
  <si>
    <t xml:space="preserve">2060 MAGNOLIA WAY </t>
  </si>
  <si>
    <t xml:space="preserve">2064 TREAT BLVD #C </t>
  </si>
  <si>
    <t xml:space="preserve">2064 TREAT BLVD #H </t>
  </si>
  <si>
    <t xml:space="preserve">2065 N BROADWAY </t>
  </si>
  <si>
    <t xml:space="preserve">2067 MT DIABLO BLVD </t>
  </si>
  <si>
    <t xml:space="preserve">2067 YGNACIO VALLEY RD </t>
  </si>
  <si>
    <t xml:space="preserve">2070 N BROADWAY </t>
  </si>
  <si>
    <t xml:space="preserve">2071 N BROADWAY </t>
  </si>
  <si>
    <t xml:space="preserve">2079 MT DIABLO BLVD </t>
  </si>
  <si>
    <t xml:space="preserve">208 W EL PINTADO </t>
  </si>
  <si>
    <t xml:space="preserve">2085 N BROADWAY </t>
  </si>
  <si>
    <t xml:space="preserve">2087 N BROADWAY </t>
  </si>
  <si>
    <t xml:space="preserve">2094 MT DIABLO BLVD </t>
  </si>
  <si>
    <t xml:space="preserve">2098 MT DIABLO BLVD </t>
  </si>
  <si>
    <t xml:space="preserve">2099 MT DIABLO BLVD #100 </t>
  </si>
  <si>
    <t xml:space="preserve">2099 MT DIABLO BLVD </t>
  </si>
  <si>
    <t xml:space="preserve">2099 RELIEZ VALLEY RD </t>
  </si>
  <si>
    <t xml:space="preserve">21 ORINDA WAY </t>
  </si>
  <si>
    <t xml:space="preserve">210 CALLE ARROYO </t>
  </si>
  <si>
    <t xml:space="preserve">210 N WIGET LN </t>
  </si>
  <si>
    <t xml:space="preserve">210 RAILROAD AVE </t>
  </si>
  <si>
    <t xml:space="preserve">2100 DONALD DR </t>
  </si>
  <si>
    <t xml:space="preserve">2100 MOUNT DIABLO SCENIC BLVD </t>
  </si>
  <si>
    <t xml:space="preserve">2100 N BROADWAY </t>
  </si>
  <si>
    <t xml:space="preserve">2100 STONE VALLEY RD </t>
  </si>
  <si>
    <t xml:space="preserve">2100 TICE VALLEY BLVD </t>
  </si>
  <si>
    <t xml:space="preserve">2103 N MAIN ST </t>
  </si>
  <si>
    <t xml:space="preserve">2112 N MAIN ST </t>
  </si>
  <si>
    <t xml:space="preserve">2121 N CALIFORNIA BLVD #250 </t>
  </si>
  <si>
    <t xml:space="preserve">2121 YGNACIO VALLEY RD </t>
  </si>
  <si>
    <t xml:space="preserve">2125 YGNACIO VALLEY RD </t>
  </si>
  <si>
    <t xml:space="preserve">2131 OLYMPIC BLVD </t>
  </si>
  <si>
    <t xml:space="preserve">2140 N BROADWAY </t>
  </si>
  <si>
    <t xml:space="preserve">2141 N BROADWAY </t>
  </si>
  <si>
    <t xml:space="preserve">2147 N BROADWAY </t>
  </si>
  <si>
    <t xml:space="preserve">2149 N BROADWAY </t>
  </si>
  <si>
    <t xml:space="preserve">2155 N BROADWAY </t>
  </si>
  <si>
    <t xml:space="preserve">2170 N MAIN ST </t>
  </si>
  <si>
    <t xml:space="preserve">2172 N MAIN ST </t>
  </si>
  <si>
    <t xml:space="preserve">2175 N CALIFORNIA BLVD </t>
  </si>
  <si>
    <t xml:space="preserve">2175 YGNACIO VALLEY RD </t>
  </si>
  <si>
    <t xml:space="preserve">2181 TICE VALLEY BLVD #B </t>
  </si>
  <si>
    <t xml:space="preserve">2190 N BROADWAY </t>
  </si>
  <si>
    <t xml:space="preserve">2195 N BROADWAY </t>
  </si>
  <si>
    <t xml:space="preserve">2198 N MAIN ST </t>
  </si>
  <si>
    <t xml:space="preserve">22 BRYANT WAY </t>
  </si>
  <si>
    <t xml:space="preserve">22 ORINDA WAY </t>
  </si>
  <si>
    <t xml:space="preserve">22 WAKEFIELD DR </t>
  </si>
  <si>
    <t xml:space="preserve">220 W EL PINTADO </t>
  </si>
  <si>
    <t xml:space="preserve">2200 HOLBROOK DR </t>
  </si>
  <si>
    <t xml:space="preserve">2200 PARISH DR </t>
  </si>
  <si>
    <t xml:space="preserve">2201 LARKEY LN </t>
  </si>
  <si>
    <t xml:space="preserve">2207 BUENA VISTA AVE </t>
  </si>
  <si>
    <t xml:space="preserve">221 HARTZ AVE </t>
  </si>
  <si>
    <t xml:space="preserve">2210 OAK GROVE RD </t>
  </si>
  <si>
    <t xml:space="preserve">2211 OLYMPIC BLVD </t>
  </si>
  <si>
    <t xml:space="preserve">222 RAILROAD AVE </t>
  </si>
  <si>
    <t xml:space="preserve">2220 OAK GROVE RD </t>
  </si>
  <si>
    <t xml:space="preserve">2221 N MAIN ST </t>
  </si>
  <si>
    <t xml:space="preserve">2221 OLYMPIC BLVD </t>
  </si>
  <si>
    <t xml:space="preserve">2225 TICE VALLEY BLVD </t>
  </si>
  <si>
    <t xml:space="preserve">2228 OAK GROVE RD </t>
  </si>
  <si>
    <t xml:space="preserve">2229 OLYMPIC BLVD </t>
  </si>
  <si>
    <t xml:space="preserve">2231 OLYMPIC BLVD </t>
  </si>
  <si>
    <t xml:space="preserve">2235 N MAIN ST </t>
  </si>
  <si>
    <t xml:space="preserve">2236 OAK GROVE RD #A </t>
  </si>
  <si>
    <t xml:space="preserve">224 BROOKWOOD RD </t>
  </si>
  <si>
    <t xml:space="preserve">2241 N MAIN ST </t>
  </si>
  <si>
    <t xml:space="preserve">2244 N MAIN ST </t>
  </si>
  <si>
    <t xml:space="preserve">2244 OAK GROVE RD </t>
  </si>
  <si>
    <t xml:space="preserve">2255 N MAIN ST </t>
  </si>
  <si>
    <t xml:space="preserve">2255 YGNACIO VALLEY RD </t>
  </si>
  <si>
    <t xml:space="preserve">2263 N MAIN ST </t>
  </si>
  <si>
    <t xml:space="preserve">2263 WHYTE PARK AVE </t>
  </si>
  <si>
    <t xml:space="preserve">2266 N MAIN ST </t>
  </si>
  <si>
    <t xml:space="preserve">2270 OAK GROVE RD </t>
  </si>
  <si>
    <t xml:space="preserve">228 RAILROAD AVE </t>
  </si>
  <si>
    <t xml:space="preserve">2280 OAK GROVE RD </t>
  </si>
  <si>
    <t xml:space="preserve">2281 OLYMPIC BLVD </t>
  </si>
  <si>
    <t xml:space="preserve">2288 N MAIN ST </t>
  </si>
  <si>
    <t xml:space="preserve">2291 OLYMPIC BLVD </t>
  </si>
  <si>
    <t xml:space="preserve">2295 N MAIN ST </t>
  </si>
  <si>
    <t xml:space="preserve">23 ALTARINDA RD </t>
  </si>
  <si>
    <t xml:space="preserve">23 ORINDA WAY #H </t>
  </si>
  <si>
    <t xml:space="preserve">23 ORINDA WAY </t>
  </si>
  <si>
    <t xml:space="preserve">23 RAILROAD AVE </t>
  </si>
  <si>
    <t xml:space="preserve">230 BROOKWOOD RD </t>
  </si>
  <si>
    <t xml:space="preserve">2303 YGNACIO VALLEY RD </t>
  </si>
  <si>
    <t xml:space="preserve">2305 CAMINO TASSAJARA </t>
  </si>
  <si>
    <t xml:space="preserve">2317 BUENA VISTA AVE </t>
  </si>
  <si>
    <t xml:space="preserve">2325 BOULEVARD CIR </t>
  </si>
  <si>
    <t xml:space="preserve">2329 BOULEVARD CIR </t>
  </si>
  <si>
    <t xml:space="preserve">2329 N MAIN ST </t>
  </si>
  <si>
    <t xml:space="preserve">233 FRONT ST </t>
  </si>
  <si>
    <t xml:space="preserve">2333 BOULEVARD CIR </t>
  </si>
  <si>
    <t xml:space="preserve">2336 BUENA VISTA AVE </t>
  </si>
  <si>
    <t xml:space="preserve">2337 BOULEVARD CIR </t>
  </si>
  <si>
    <t xml:space="preserve">2345 BOULEVARD CIR </t>
  </si>
  <si>
    <t xml:space="preserve">2355 N MAIN ST </t>
  </si>
  <si>
    <t xml:space="preserve">2355 SAN JUAN AVE </t>
  </si>
  <si>
    <t xml:space="preserve">2363 BOULEVARD CIR </t>
  </si>
  <si>
    <t xml:space="preserve">2369 OVERLOOK DR </t>
  </si>
  <si>
    <t xml:space="preserve">237 JEWEL TER </t>
  </si>
  <si>
    <t xml:space="preserve">2380 WARREN RD </t>
  </si>
  <si>
    <t xml:space="preserve">2390 N MAIN ST </t>
  </si>
  <si>
    <t xml:space="preserve">24 ORINDA WAY </t>
  </si>
  <si>
    <t xml:space="preserve">240 LA CASA VIA #100 </t>
  </si>
  <si>
    <t xml:space="preserve">240 LA CASA VIA </t>
  </si>
  <si>
    <t xml:space="preserve">240 LAFAYETTE CIR </t>
  </si>
  <si>
    <t xml:space="preserve">2400 OLYMPIC BLVD </t>
  </si>
  <si>
    <t xml:space="preserve">2400 STEWART AVE </t>
  </si>
  <si>
    <t xml:space="preserve">2401 SHADELANDS DR </t>
  </si>
  <si>
    <t xml:space="preserve">2404 N MAIN ST </t>
  </si>
  <si>
    <t xml:space="preserve">2405 SHADELANDS DR #300 </t>
  </si>
  <si>
    <t xml:space="preserve">2410 N MAIN ST </t>
  </si>
  <si>
    <t xml:space="preserve">2411 OAK GROVE RD </t>
  </si>
  <si>
    <t xml:space="preserve">242 W LINDA MESA AVE </t>
  </si>
  <si>
    <t xml:space="preserve">2420 CAMINO TASSAJARA #B </t>
  </si>
  <si>
    <t xml:space="preserve">2420 CAMINO TASSAJARA </t>
  </si>
  <si>
    <t xml:space="preserve">2425 WALNUT BLVD </t>
  </si>
  <si>
    <t xml:space="preserve">244 FRONT ST </t>
  </si>
  <si>
    <t xml:space="preserve">2449 BUENA VISTA AVE </t>
  </si>
  <si>
    <t xml:space="preserve">245 EL DIVISADERO AVE </t>
  </si>
  <si>
    <t xml:space="preserve">245 JOSEPH LN </t>
  </si>
  <si>
    <t xml:space="preserve">245 YGNACIO VALLEY RD </t>
  </si>
  <si>
    <t xml:space="preserve">2460 BUENA VISTA AVE </t>
  </si>
  <si>
    <t xml:space="preserve">2491 SAN MIGUEL DR </t>
  </si>
  <si>
    <t xml:space="preserve">25 EL CAMINO MORAGA </t>
  </si>
  <si>
    <t xml:space="preserve">25 HILLCROFT WAY </t>
  </si>
  <si>
    <t xml:space="preserve">25 N VIA MONTE </t>
  </si>
  <si>
    <t xml:space="preserve">25 ORINDA WAY </t>
  </si>
  <si>
    <t xml:space="preserve">250 VILLAGE SQ </t>
  </si>
  <si>
    <t xml:space="preserve">2500 CAMINO DIABLO </t>
  </si>
  <si>
    <t xml:space="preserve">2500 N MAIN ST </t>
  </si>
  <si>
    <t xml:space="preserve">2501 DANVILLE BLVD </t>
  </si>
  <si>
    <t xml:space="preserve">251 LAFAYETTE CIR </t>
  </si>
  <si>
    <t xml:space="preserve">2515 SAN MIGUEL DR </t>
  </si>
  <si>
    <t xml:space="preserve">2517 N MAIN ST </t>
  </si>
  <si>
    <t xml:space="preserve">2520 CAMINO DIABLO </t>
  </si>
  <si>
    <t xml:space="preserve">2520 N MAIN ST </t>
  </si>
  <si>
    <t xml:space="preserve">2521 N MAIN ST </t>
  </si>
  <si>
    <t xml:space="preserve">2521 WALNUT BLVD </t>
  </si>
  <si>
    <t xml:space="preserve">2525 N MAIN ST </t>
  </si>
  <si>
    <t xml:space="preserve">2530 N MAIN ST </t>
  </si>
  <si>
    <t xml:space="preserve">2551 N MAIN ST </t>
  </si>
  <si>
    <t xml:space="preserve">2555 N MAIN ST </t>
  </si>
  <si>
    <t xml:space="preserve">2556 N MAIN ST </t>
  </si>
  <si>
    <t xml:space="preserve">2560 N MAIN ST </t>
  </si>
  <si>
    <t xml:space="preserve">2574 N MAIN ST </t>
  </si>
  <si>
    <t xml:space="preserve">2576 N MAIN ST </t>
  </si>
  <si>
    <t xml:space="preserve">2580 N MAIN ST </t>
  </si>
  <si>
    <t xml:space="preserve">2590 N MAIN ST </t>
  </si>
  <si>
    <t xml:space="preserve">2596 N MAIN ST </t>
  </si>
  <si>
    <t xml:space="preserve">2599 N MAIN ST </t>
  </si>
  <si>
    <t xml:space="preserve">26 ORINDA WAY </t>
  </si>
  <si>
    <t xml:space="preserve">260 WALNUT AVE </t>
  </si>
  <si>
    <t xml:space="preserve">2600 N MAIN ST </t>
  </si>
  <si>
    <t xml:space="preserve">2605 CAMINO TASSAJARA </t>
  </si>
  <si>
    <t xml:space="preserve">261 LAFAYETTE CIR </t>
  </si>
  <si>
    <t xml:space="preserve">2615 CAMINO TASSAJARA </t>
  </si>
  <si>
    <t xml:space="preserve">2625 SHADELANDS DR </t>
  </si>
  <si>
    <t xml:space="preserve">2637 SHADELANDS DR </t>
  </si>
  <si>
    <t xml:space="preserve">2640 SHADELANDS DR </t>
  </si>
  <si>
    <t xml:space="preserve">2645 N MAIN ST </t>
  </si>
  <si>
    <t xml:space="preserve">2646 N MAIN ST </t>
  </si>
  <si>
    <t xml:space="preserve">265 YGNACIO VALLEY RD </t>
  </si>
  <si>
    <t xml:space="preserve">2651 OAK GROVE RD </t>
  </si>
  <si>
    <t xml:space="preserve">2654 N MAIN ST </t>
  </si>
  <si>
    <t xml:space="preserve">2658 N MAIN ST </t>
  </si>
  <si>
    <t xml:space="preserve">2659 N MAIN ST </t>
  </si>
  <si>
    <t xml:space="preserve">2660 N MAIN ST </t>
  </si>
  <si>
    <t xml:space="preserve">2660 YGNACIO VALLEY RD </t>
  </si>
  <si>
    <t xml:space="preserve">2661 OAK GROVE RD </t>
  </si>
  <si>
    <t xml:space="preserve">2675 MITCHELL DR </t>
  </si>
  <si>
    <t xml:space="preserve">2678 N MAIN ST </t>
  </si>
  <si>
    <t xml:space="preserve">2679 N MAIN ST </t>
  </si>
  <si>
    <t xml:space="preserve">2690 N MAIN ST </t>
  </si>
  <si>
    <t xml:space="preserve">27 ORINDA WAY </t>
  </si>
  <si>
    <t xml:space="preserve">270 LAFAYETTE CIR #200 </t>
  </si>
  <si>
    <t xml:space="preserve">2700 YGNACIO VALLEY RD </t>
  </si>
  <si>
    <t xml:space="preserve">2702 N MAIN ST </t>
  </si>
  <si>
    <t xml:space="preserve">271 LAFAYETTE CIR </t>
  </si>
  <si>
    <t xml:space="preserve">2710 N MAIN ST </t>
  </si>
  <si>
    <t xml:space="preserve">2711 BUENA VISTA AVE </t>
  </si>
  <si>
    <t xml:space="preserve">2721 LARKEY LN </t>
  </si>
  <si>
    <t xml:space="preserve">2721 N MAIN ST </t>
  </si>
  <si>
    <t xml:space="preserve">2724 N MAIN ST </t>
  </si>
  <si>
    <t xml:space="preserve">2726 N MAIN ST </t>
  </si>
  <si>
    <t xml:space="preserve">2727 SAN CARLOS DR </t>
  </si>
  <si>
    <t xml:space="preserve">2730 CAMINO DIABLO </t>
  </si>
  <si>
    <t xml:space="preserve">2730 MITCHELL DR </t>
  </si>
  <si>
    <t xml:space="preserve">2730 N MAIN ST </t>
  </si>
  <si>
    <t xml:space="preserve">2735 N MAIN ST </t>
  </si>
  <si>
    <t xml:space="preserve">2737 N MAIN ST </t>
  </si>
  <si>
    <t xml:space="preserve">2741 N MAIN ST </t>
  </si>
  <si>
    <t xml:space="preserve">2750 CAMINO DIABLO </t>
  </si>
  <si>
    <t xml:space="preserve">2750 N MAIN ST </t>
  </si>
  <si>
    <t xml:space="preserve">2751 BUENA VISTA AVE </t>
  </si>
  <si>
    <t xml:space="preserve">2756 CAMINO DIABLO </t>
  </si>
  <si>
    <t xml:space="preserve">2760 CAMINO DIABLO </t>
  </si>
  <si>
    <t xml:space="preserve">2766 CAMINO DIABLO </t>
  </si>
  <si>
    <t xml:space="preserve">2770 CAMINO DIABLO #A </t>
  </si>
  <si>
    <t xml:space="preserve">2770 CAMINO DIABLO #B </t>
  </si>
  <si>
    <t xml:space="preserve">2775 CEDRO LN </t>
  </si>
  <si>
    <t xml:space="preserve">2775 MITCHELL DR </t>
  </si>
  <si>
    <t xml:space="preserve">2780 CAMINO DIABLO </t>
  </si>
  <si>
    <t xml:space="preserve">2780 MITCHELL DR </t>
  </si>
  <si>
    <t xml:space="preserve">2791 N MAIN ST </t>
  </si>
  <si>
    <t xml:space="preserve">28 ORINDA WAY </t>
  </si>
  <si>
    <t xml:space="preserve">2800 CAMINO DIABLO </t>
  </si>
  <si>
    <t xml:space="preserve">2800 LARKEY LN </t>
  </si>
  <si>
    <t xml:space="preserve">2800 N MAIN ST </t>
  </si>
  <si>
    <t xml:space="preserve">2800 YGNACIO VALLEY RD </t>
  </si>
  <si>
    <t xml:space="preserve">2801 SHADELANDS DR </t>
  </si>
  <si>
    <t xml:space="preserve">2803 YGNACIO VALLEY RD </t>
  </si>
  <si>
    <t xml:space="preserve">2805 JONES RD </t>
  </si>
  <si>
    <t xml:space="preserve">2815 YGNACIO VALLEY RD </t>
  </si>
  <si>
    <t xml:space="preserve">2820 YGNACIO VALLEY RD </t>
  </si>
  <si>
    <t xml:space="preserve">2830 N MAIN ST </t>
  </si>
  <si>
    <t xml:space="preserve">2839 YGNACIO VALLEY RD </t>
  </si>
  <si>
    <t xml:space="preserve">284 LAFAYETTE CIR </t>
  </si>
  <si>
    <t xml:space="preserve">2844 YGNACIO VALLEY RD </t>
  </si>
  <si>
    <t xml:space="preserve">2849 MIRANDA AVE </t>
  </si>
  <si>
    <t xml:space="preserve">2850 CAMINO DIABLO </t>
  </si>
  <si>
    <t xml:space="preserve">2850 CHERRY LN </t>
  </si>
  <si>
    <t xml:space="preserve">2855 N MAIN ST </t>
  </si>
  <si>
    <t xml:space="preserve">286 LAFAYETTE CIR </t>
  </si>
  <si>
    <t xml:space="preserve">2860 N MAIN ST </t>
  </si>
  <si>
    <t xml:space="preserve">2870 CAMINO DIABLO </t>
  </si>
  <si>
    <t xml:space="preserve">2875 MITCHELL DR </t>
  </si>
  <si>
    <t xml:space="preserve">2875 SPRING CREEK LN </t>
  </si>
  <si>
    <t xml:space="preserve">2890 MITCHELL DR </t>
  </si>
  <si>
    <t xml:space="preserve">2890 N MAIN ST </t>
  </si>
  <si>
    <t xml:space="preserve">2891 YGNACIO VALLEY RD </t>
  </si>
  <si>
    <t xml:space="preserve">2895 N MAIN ST </t>
  </si>
  <si>
    <t xml:space="preserve">2895 YGNACIO VALLEY RD </t>
  </si>
  <si>
    <t xml:space="preserve">29 ORINDA WAY </t>
  </si>
  <si>
    <t xml:space="preserve">290 HARTZ AVE </t>
  </si>
  <si>
    <t xml:space="preserve">2900 N MAIN ST </t>
  </si>
  <si>
    <t xml:space="preserve">2905 N MAIN ST </t>
  </si>
  <si>
    <t xml:space="preserve">2925 N MAIN ST </t>
  </si>
  <si>
    <t xml:space="preserve">2929 N MAIN ST </t>
  </si>
  <si>
    <t xml:space="preserve">2931 N MAIN ST </t>
  </si>
  <si>
    <t xml:space="preserve">2932 N MAIN ST </t>
  </si>
  <si>
    <t xml:space="preserve">294 RAILROAD AVE </t>
  </si>
  <si>
    <t xml:space="preserve">2940 N MAIN ST </t>
  </si>
  <si>
    <t xml:space="preserve">2941 YGNACIO VALLEY RD </t>
  </si>
  <si>
    <t xml:space="preserve">2949 STONE VALLEY RD </t>
  </si>
  <si>
    <t xml:space="preserve">295 ORCHARD RD </t>
  </si>
  <si>
    <t xml:space="preserve">2950 BUSKIRK AVE </t>
  </si>
  <si>
    <t xml:space="preserve">2955 N MAIN ST </t>
  </si>
  <si>
    <t xml:space="preserve">2960 CAMINO DIABLO #300 </t>
  </si>
  <si>
    <t xml:space="preserve">2964 MIRANDA AVE </t>
  </si>
  <si>
    <t xml:space="preserve">2965 N MAIN ST </t>
  </si>
  <si>
    <t xml:space="preserve">2967 YGNACIO VALLEY RD </t>
  </si>
  <si>
    <t xml:space="preserve">298 HARTZ AVE </t>
  </si>
  <si>
    <t xml:space="preserve">298 N WIGET LN </t>
  </si>
  <si>
    <t xml:space="preserve">2985 N MAIN ST </t>
  </si>
  <si>
    <t xml:space="preserve">2995 YGNACIO VALLEY RD </t>
  </si>
  <si>
    <t xml:space="preserve">2999 OAK RD #A </t>
  </si>
  <si>
    <t xml:space="preserve">2999 OAK RD </t>
  </si>
  <si>
    <t xml:space="preserve">3 ALTARINDA RD </t>
  </si>
  <si>
    <t xml:space="preserve">30 OAK CT </t>
  </si>
  <si>
    <t xml:space="preserve">30 TOWN AND COUNTRY DR </t>
  </si>
  <si>
    <t xml:space="preserve">300 EL CERRO BLVD </t>
  </si>
  <si>
    <t xml:space="preserve">300 GREENBROOK DR </t>
  </si>
  <si>
    <t xml:space="preserve">300 MORAGA RD </t>
  </si>
  <si>
    <t xml:space="preserve">300 QUINTERRA LN </t>
  </si>
  <si>
    <t xml:space="preserve">3000 DANVILLE BLVD </t>
  </si>
  <si>
    <t xml:space="preserve">3000 OAK RD </t>
  </si>
  <si>
    <t xml:space="preserve">3001 CAMINO DIABLO </t>
  </si>
  <si>
    <t xml:space="preserve">3001 MIRANDA AVE </t>
  </si>
  <si>
    <t xml:space="preserve">3003 CITRUS CIR </t>
  </si>
  <si>
    <t xml:space="preserve">3003 OAK RD </t>
  </si>
  <si>
    <t xml:space="preserve">3005 STONE VALLEY ROAD </t>
  </si>
  <si>
    <t xml:space="preserve">301 HARTZ AVE </t>
  </si>
  <si>
    <t xml:space="preserve">301 LENNON LN </t>
  </si>
  <si>
    <t xml:space="preserve">301 N SAN CARLOS DR </t>
  </si>
  <si>
    <t xml:space="preserve">3016 ROHRER DR </t>
  </si>
  <si>
    <t xml:space="preserve">3021 CITRUS CIR </t>
  </si>
  <si>
    <t xml:space="preserve">3055 OAK RD </t>
  </si>
  <si>
    <t xml:space="preserve">306 DIABLO RD </t>
  </si>
  <si>
    <t xml:space="preserve">307 DIABLO RD </t>
  </si>
  <si>
    <t xml:space="preserve">3093 CITRUS CIR </t>
  </si>
  <si>
    <t xml:space="preserve">3099 N MAIN ST </t>
  </si>
  <si>
    <t xml:space="preserve">31 GOBEL WAY </t>
  </si>
  <si>
    <t xml:space="preserve">31 PANORAMIC WAY </t>
  </si>
  <si>
    <t xml:space="preserve">31 RAILROAD AVE </t>
  </si>
  <si>
    <t xml:space="preserve">310 HARTZ AVE </t>
  </si>
  <si>
    <t xml:space="preserve">310 MORAGA RD </t>
  </si>
  <si>
    <t xml:space="preserve">3100 OAK RD </t>
  </si>
  <si>
    <t xml:space="preserve">3111 N MAIN ST </t>
  </si>
  <si>
    <t xml:space="preserve">3116 OAK RD </t>
  </si>
  <si>
    <t xml:space="preserve">3125 CAMINO DIABLO </t>
  </si>
  <si>
    <t xml:space="preserve">313 N CIVIC DR </t>
  </si>
  <si>
    <t xml:space="preserve">3131 STONE VALLEY RD </t>
  </si>
  <si>
    <t xml:space="preserve">3140 FOSTORIA WAY </t>
  </si>
  <si>
    <t xml:space="preserve">315 CAMINO SOBRANTE </t>
  </si>
  <si>
    <t xml:space="preserve">3150 DANVILLE BLVD </t>
  </si>
  <si>
    <t xml:space="preserve">3150 FOSTORIA WAY </t>
  </si>
  <si>
    <t xml:space="preserve">3157 DANVILLE BLVD </t>
  </si>
  <si>
    <t xml:space="preserve">3160 DANVILLE BLVD </t>
  </si>
  <si>
    <t xml:space="preserve">3164 PUTNAM BLVD </t>
  </si>
  <si>
    <t xml:space="preserve">3168 DANVILLE BLVD </t>
  </si>
  <si>
    <t xml:space="preserve">3169 ROUNDHILL RD </t>
  </si>
  <si>
    <t xml:space="preserve">3176 DANVILLE BLVD </t>
  </si>
  <si>
    <t xml:space="preserve">3177 DANVILLE BLVD </t>
  </si>
  <si>
    <t xml:space="preserve">318 DIABLO RD </t>
  </si>
  <si>
    <t xml:space="preserve">3182 OLD TUNNEL RD #C </t>
  </si>
  <si>
    <t xml:space="preserve">3188 DANVILLE BLVD </t>
  </si>
  <si>
    <t xml:space="preserve">3189 DANVILLE BLVD </t>
  </si>
  <si>
    <t xml:space="preserve">319 DIABLO RD </t>
  </si>
  <si>
    <t xml:space="preserve">319 N GATE RD </t>
  </si>
  <si>
    <t xml:space="preserve">3190 OLD TUNNEL RD </t>
  </si>
  <si>
    <t xml:space="preserve">3191 DANVILLE BLVD </t>
  </si>
  <si>
    <t xml:space="preserve">3195 DANVILLE BLVD </t>
  </si>
  <si>
    <t xml:space="preserve">320 LENNON LN </t>
  </si>
  <si>
    <t xml:space="preserve">3200 DANVILLE BLVD #200 </t>
  </si>
  <si>
    <t xml:space="preserve">3200 DANVILLE BLVD #A-102 </t>
  </si>
  <si>
    <t xml:space="preserve">3200 STANLEY BLVD </t>
  </si>
  <si>
    <t xml:space="preserve">3201 CAMINO TASSAJARA </t>
  </si>
  <si>
    <t xml:space="preserve">3201 DANVILLE BLVD </t>
  </si>
  <si>
    <t xml:space="preserve">3201 STANLEY BLVD #B </t>
  </si>
  <si>
    <t xml:space="preserve">3201 STANLEY BLVD </t>
  </si>
  <si>
    <t xml:space="preserve">3202 DANVILLE BLVD </t>
  </si>
  <si>
    <t xml:space="preserve">3205 STANLEY BLVD </t>
  </si>
  <si>
    <t xml:space="preserve">3210 OLD TUNNEL RD </t>
  </si>
  <si>
    <t xml:space="preserve">3211 DANVILLE BLVD </t>
  </si>
  <si>
    <t xml:space="preserve">3219 DANVILLE BLVD </t>
  </si>
  <si>
    <t xml:space="preserve">3232 DEER HILL RD </t>
  </si>
  <si>
    <t xml:space="preserve">3249 MT DIABLO CT </t>
  </si>
  <si>
    <t xml:space="preserve">325 N WIGET LN </t>
  </si>
  <si>
    <t xml:space="preserve">3254 GLORIA TER </t>
  </si>
  <si>
    <t xml:space="preserve">3255 STANLEY BLVD </t>
  </si>
  <si>
    <t xml:space="preserve">3275 PEACHWILLOW LN </t>
  </si>
  <si>
    <t xml:space="preserve">3276 MCNUTT AVE </t>
  </si>
  <si>
    <t xml:space="preserve">3287 MT DIABLO BLVD </t>
  </si>
  <si>
    <t xml:space="preserve">3289 MT DIABLO BLVD </t>
  </si>
  <si>
    <t xml:space="preserve">329 RHEEM BLVD </t>
  </si>
  <si>
    <t xml:space="preserve">3291 MT DIABLO BLVD </t>
  </si>
  <si>
    <t xml:space="preserve">3291 MT DIABLO CT </t>
  </si>
  <si>
    <t xml:space="preserve">3295 MT DIABLO BLVD </t>
  </si>
  <si>
    <t xml:space="preserve">3297 MT DIABLO BLVD </t>
  </si>
  <si>
    <t xml:space="preserve">33 FRONT ST </t>
  </si>
  <si>
    <t xml:space="preserve">33 ORINDA WAY </t>
  </si>
  <si>
    <t xml:space="preserve">33 QUAIL CT </t>
  </si>
  <si>
    <t xml:space="preserve">330 HARTZ AVE </t>
  </si>
  <si>
    <t xml:space="preserve">3301 SPRINGHILL RD </t>
  </si>
  <si>
    <t xml:space="preserve">331 HARTZ AVE </t>
  </si>
  <si>
    <t xml:space="preserve">3311 MT DIABLO BLVD </t>
  </si>
  <si>
    <t xml:space="preserve">3319 MT DIABLO BLVD </t>
  </si>
  <si>
    <t xml:space="preserve">3322 MT DIABLO BLVD </t>
  </si>
  <si>
    <t xml:space="preserve">3328 MT DIABLO BLVD </t>
  </si>
  <si>
    <t xml:space="preserve">3329 MT DIABLO BLVD </t>
  </si>
  <si>
    <t xml:space="preserve">333 CAMILLE AVE </t>
  </si>
  <si>
    <t xml:space="preserve">333 RHEEM BLVD #A </t>
  </si>
  <si>
    <t xml:space="preserve">3330 MT DIABLO BLVD </t>
  </si>
  <si>
    <t xml:space="preserve">3338 MT DIABLO BLVD </t>
  </si>
  <si>
    <t xml:space="preserve">3343 MT DIABLO BLVD </t>
  </si>
  <si>
    <t xml:space="preserve">3344 MT DIABLO BLVD </t>
  </si>
  <si>
    <t xml:space="preserve">3347 MT DIABLO BLVD </t>
  </si>
  <si>
    <t xml:space="preserve">335 RHEEM BLVD </t>
  </si>
  <si>
    <t xml:space="preserve">3352 DYER DR </t>
  </si>
  <si>
    <t xml:space="preserve">3352 SPRINGHILL RD </t>
  </si>
  <si>
    <t xml:space="preserve">3356 MT DIABLO BLVD </t>
  </si>
  <si>
    <t xml:space="preserve">3357 MT DIABLO BLVD </t>
  </si>
  <si>
    <t xml:space="preserve">336 DIABLO RD </t>
  </si>
  <si>
    <t xml:space="preserve">3360 MT DIABLO BLVD </t>
  </si>
  <si>
    <t xml:space="preserve">3363 MT DIABLO BLVD </t>
  </si>
  <si>
    <t xml:space="preserve">3367 MT DIABLO BLVD </t>
  </si>
  <si>
    <t xml:space="preserve">3370 MT DIABLO BLVD </t>
  </si>
  <si>
    <t xml:space="preserve">3373 MT DIABLO BLVD </t>
  </si>
  <si>
    <t xml:space="preserve">3375 MT DIABLO BLVD </t>
  </si>
  <si>
    <t xml:space="preserve">3377 MT DIABLO BLVD </t>
  </si>
  <si>
    <t xml:space="preserve">3379 MT DIABLO BLVD </t>
  </si>
  <si>
    <t xml:space="preserve">3380 MT DIABLO BLVD </t>
  </si>
  <si>
    <t xml:space="preserve">3389 MT DIABLO BLVD </t>
  </si>
  <si>
    <t xml:space="preserve">339 RHEEM BLVD </t>
  </si>
  <si>
    <t xml:space="preserve">3390 DEER HILL RD </t>
  </si>
  <si>
    <t xml:space="preserve">3391 MT DIABLO BLVD </t>
  </si>
  <si>
    <t xml:space="preserve">3393 MT DIABLO BLVD </t>
  </si>
  <si>
    <t xml:space="preserve">3397 MT DIABLO BLVD </t>
  </si>
  <si>
    <t xml:space="preserve">3399 MT DIABLO BLVD </t>
  </si>
  <si>
    <t xml:space="preserve">3400 CAMINO TASSAJARA </t>
  </si>
  <si>
    <t xml:space="preserve">3400 CROW CANYON RD </t>
  </si>
  <si>
    <t xml:space="preserve">3400 GOLDEN RAIN RD </t>
  </si>
  <si>
    <t xml:space="preserve">3400 MT DIABLO BLVD </t>
  </si>
  <si>
    <t xml:space="preserve">3401 MT DIABLO BLVD </t>
  </si>
  <si>
    <t xml:space="preserve">3406 HALL LN </t>
  </si>
  <si>
    <t xml:space="preserve">3407 MT DIABLO BLVD </t>
  </si>
  <si>
    <t xml:space="preserve">3413 MT DIABLO BLVD #C </t>
  </si>
  <si>
    <t xml:space="preserve">3415 MT DIABLO BLVD </t>
  </si>
  <si>
    <t xml:space="preserve">3416 MT DIABLO BLVD </t>
  </si>
  <si>
    <t xml:space="preserve">342 RAILROAD AVE </t>
  </si>
  <si>
    <t xml:space="preserve">3420 CAMINO TASSAJARA </t>
  </si>
  <si>
    <t xml:space="preserve">3420 FOSTORIA WAY </t>
  </si>
  <si>
    <t xml:space="preserve">3421 GOLDEN GATE WAY </t>
  </si>
  <si>
    <t xml:space="preserve">3424 CAMINO TASSAJARA </t>
  </si>
  <si>
    <t xml:space="preserve">3425 MT DIABLO BLVD </t>
  </si>
  <si>
    <t xml:space="preserve">3426 MT DIABLO BLVD </t>
  </si>
  <si>
    <t xml:space="preserve">343 RHEEM BLVD </t>
  </si>
  <si>
    <t xml:space="preserve">3430 GOLDEN GATE WAY </t>
  </si>
  <si>
    <t xml:space="preserve">3430 MT DIABLO BLVD #B </t>
  </si>
  <si>
    <t xml:space="preserve">3435 MT DIABLO BLVD </t>
  </si>
  <si>
    <t xml:space="preserve">3440 MT DIABLO BLVD </t>
  </si>
  <si>
    <t xml:space="preserve">3441 MT DIABLO BLVD </t>
  </si>
  <si>
    <t xml:space="preserve">3445 GOLDEN GATE WAY </t>
  </si>
  <si>
    <t xml:space="preserve">3445 MT DIABLO BLVD </t>
  </si>
  <si>
    <t xml:space="preserve">3447 MT DIABLO BLVD </t>
  </si>
  <si>
    <t xml:space="preserve">345 RAILROAD AVE </t>
  </si>
  <si>
    <t xml:space="preserve">3450 GOLDEN GATE WAY </t>
  </si>
  <si>
    <t xml:space="preserve">3452 CAMINO TASSAJARA </t>
  </si>
  <si>
    <t xml:space="preserve">3454 CAMINO TASSAJARA </t>
  </si>
  <si>
    <t xml:space="preserve">3454 HAMLIN RD </t>
  </si>
  <si>
    <t xml:space="preserve">3455 MT DIABLO BLVD </t>
  </si>
  <si>
    <t xml:space="preserve">3455 SCHOOL ST </t>
  </si>
  <si>
    <t xml:space="preserve">3458 GOLDEN GATE WAY </t>
  </si>
  <si>
    <t xml:space="preserve">3458 MT DIABLO BLVD </t>
  </si>
  <si>
    <t xml:space="preserve">3459 MT DIABLO BLVD </t>
  </si>
  <si>
    <t xml:space="preserve">346 RHEEM BLVD </t>
  </si>
  <si>
    <t xml:space="preserve">3461 BLACKHAWK PLAZA CIR </t>
  </si>
  <si>
    <t xml:space="preserve">3463 GOLDEN GATE WAY </t>
  </si>
  <si>
    <t xml:space="preserve">3470 FOSTORIA WAY #C </t>
  </si>
  <si>
    <t xml:space="preserve">3470 FOSTORIA WAY </t>
  </si>
  <si>
    <t xml:space="preserve">3470 GOLDEN GATE WAY </t>
  </si>
  <si>
    <t xml:space="preserve">3470 MT DIABLO BLVD </t>
  </si>
  <si>
    <t xml:space="preserve">3471 MT DIABLO BLVD </t>
  </si>
  <si>
    <t xml:space="preserve">348 RHEEM BLVD </t>
  </si>
  <si>
    <t xml:space="preserve">3482 GOLDEN GATE WAY </t>
  </si>
  <si>
    <t xml:space="preserve">3483 MT DIABLO BLVD </t>
  </si>
  <si>
    <t xml:space="preserve">349 HARTZ AVE </t>
  </si>
  <si>
    <t xml:space="preserve">3491 MT DIABLO BLVD </t>
  </si>
  <si>
    <t xml:space="preserve">3492 MT DIABLO BLVD </t>
  </si>
  <si>
    <t xml:space="preserve">3496 CAMINO TASSAJARA </t>
  </si>
  <si>
    <t xml:space="preserve">35 LAUREL DR </t>
  </si>
  <si>
    <t xml:space="preserve">35 MORAGA WAY </t>
  </si>
  <si>
    <t xml:space="preserve">350 CAMINO PABLO </t>
  </si>
  <si>
    <t xml:space="preserve">350 PARK ST </t>
  </si>
  <si>
    <t xml:space="preserve">350 RAILROAD AVE </t>
  </si>
  <si>
    <t xml:space="preserve">350 RHEEM BLVD </t>
  </si>
  <si>
    <t xml:space="preserve">3500 CAMINO TASSAJARA </t>
  </si>
  <si>
    <t xml:space="preserve">3500 GOLDEN GATE WAY </t>
  </si>
  <si>
    <t xml:space="preserve">3500 MT DIABLO BLVD </t>
  </si>
  <si>
    <t xml:space="preserve">3501 MT DIABLO BLVD </t>
  </si>
  <si>
    <t xml:space="preserve">3502 MT DIABLO BLVD </t>
  </si>
  <si>
    <t xml:space="preserve">3505 GOLDEN GATE WAY </t>
  </si>
  <si>
    <t xml:space="preserve">3505 MT DIABLO BLVD </t>
  </si>
  <si>
    <t xml:space="preserve">3509 SCHOOL ST </t>
  </si>
  <si>
    <t xml:space="preserve">351 RHEEM BLVD </t>
  </si>
  <si>
    <t xml:space="preserve">3511 SCHOOL ST #B </t>
  </si>
  <si>
    <t xml:space="preserve">3511 SCHOOL ST </t>
  </si>
  <si>
    <t xml:space="preserve">3512 MT DIABLO BLVD </t>
  </si>
  <si>
    <t xml:space="preserve">3515 MT DIABLO BLVD </t>
  </si>
  <si>
    <t xml:space="preserve">3516 GOLDEN GATE WAY </t>
  </si>
  <si>
    <t xml:space="preserve">3518 MT DIABLO BLVD #A </t>
  </si>
  <si>
    <t xml:space="preserve">3518 MT DIABLO BLVD #C </t>
  </si>
  <si>
    <t xml:space="preserve">3518 MT DIABLO BLVD #F </t>
  </si>
  <si>
    <t xml:space="preserve">3518 MT DIABLO BLVD #H </t>
  </si>
  <si>
    <t xml:space="preserve">3518 MT DIABLO BLVD #K </t>
  </si>
  <si>
    <t xml:space="preserve">3518 MT DIABLO BLVD </t>
  </si>
  <si>
    <t xml:space="preserve">3520 GOLDEN GATE WAY </t>
  </si>
  <si>
    <t xml:space="preserve">3521 COUNTRY CLUB PL </t>
  </si>
  <si>
    <t xml:space="preserve">3521 GOLDEN GATE WAY </t>
  </si>
  <si>
    <t xml:space="preserve">3523 MT DIABLO BLVD </t>
  </si>
  <si>
    <t xml:space="preserve">3524 MT DIABLO BLVD #B </t>
  </si>
  <si>
    <t xml:space="preserve">3524 MT DIABLO BLVD </t>
  </si>
  <si>
    <t xml:space="preserve">3525 MT DIABLO BLVD </t>
  </si>
  <si>
    <t xml:space="preserve">3527 MT DIABLO BLVD </t>
  </si>
  <si>
    <t xml:space="preserve">3528 MT DIABLO BLVD </t>
  </si>
  <si>
    <t xml:space="preserve">3530 MT DIABLO BLVD </t>
  </si>
  <si>
    <t xml:space="preserve">3534 GOLDEN GATE WAY </t>
  </si>
  <si>
    <t xml:space="preserve">3535 SCHOOL ST </t>
  </si>
  <si>
    <t xml:space="preserve">3539 PLAZA WAY </t>
  </si>
  <si>
    <t xml:space="preserve">3540 MT DIABLO BLVD </t>
  </si>
  <si>
    <t xml:space="preserve">3541 WILKINSON LN </t>
  </si>
  <si>
    <t xml:space="preserve">3547 MT DIABLO BLVD </t>
  </si>
  <si>
    <t xml:space="preserve">3547 WILKINSON LN </t>
  </si>
  <si>
    <t xml:space="preserve">355 LENNON LN </t>
  </si>
  <si>
    <t xml:space="preserve">3550 BLACKHAWK PLAZA CIR </t>
  </si>
  <si>
    <t xml:space="preserve">3550 BROOK ST </t>
  </si>
  <si>
    <t xml:space="preserve">3550 CAMINO TASSAJARA </t>
  </si>
  <si>
    <t xml:space="preserve">3553 MT DIABLO BLVD </t>
  </si>
  <si>
    <t xml:space="preserve">3555 MT DIABLO BLVD #B </t>
  </si>
  <si>
    <t xml:space="preserve">3555 MT DIABLO BLVD </t>
  </si>
  <si>
    <t xml:space="preserve">3557 MT DIABLO BLVD </t>
  </si>
  <si>
    <t xml:space="preserve">3559 MT DIABLO BLVD </t>
  </si>
  <si>
    <t xml:space="preserve">356 HARTZ AVE </t>
  </si>
  <si>
    <t xml:space="preserve">356 PARK ST </t>
  </si>
  <si>
    <t xml:space="preserve">3560 VALLEY VISTA RD </t>
  </si>
  <si>
    <t xml:space="preserve">3563 MT DIABLO BLVD </t>
  </si>
  <si>
    <t xml:space="preserve">3565 MT DIABLO BLVD </t>
  </si>
  <si>
    <t xml:space="preserve">3566 MT DIABLO BLVD </t>
  </si>
  <si>
    <t xml:space="preserve">3575 MT DIABLO BLVD </t>
  </si>
  <si>
    <t xml:space="preserve">3576 MT DIABLO BLVD </t>
  </si>
  <si>
    <t xml:space="preserve">3577 MT DIABLO BLVD </t>
  </si>
  <si>
    <t xml:space="preserve">3580 MT DIABLO BLVD </t>
  </si>
  <si>
    <t xml:space="preserve">3583 MT DIABLO BLVD </t>
  </si>
  <si>
    <t xml:space="preserve">3584 MT DIABLO BLVD #A </t>
  </si>
  <si>
    <t xml:space="preserve">3595 MT DIABLO BLVD </t>
  </si>
  <si>
    <t xml:space="preserve">360 PARK ST </t>
  </si>
  <si>
    <t xml:space="preserve">360 ROSE AVE </t>
  </si>
  <si>
    <t xml:space="preserve">3600 CAMINO TASSAJARA </t>
  </si>
  <si>
    <t xml:space="preserve">3600 MT DIABLO BLVD </t>
  </si>
  <si>
    <t xml:space="preserve">3601 DEER HILL RD </t>
  </si>
  <si>
    <t xml:space="preserve">3603 MT DIABLO BLVD </t>
  </si>
  <si>
    <t xml:space="preserve">3608 HAPPY VALLEY RD </t>
  </si>
  <si>
    <t xml:space="preserve">3610 HAPPY VALLEY RD </t>
  </si>
  <si>
    <t xml:space="preserve">3614 MT DIABLO BLVD </t>
  </si>
  <si>
    <t xml:space="preserve">3615 MT DIABLO BLVD </t>
  </si>
  <si>
    <t xml:space="preserve">3616 CHESTNUT ST </t>
  </si>
  <si>
    <t xml:space="preserve">3620 HAPPY VALLEY RD </t>
  </si>
  <si>
    <t xml:space="preserve">3620 MT DIABLO BLVD </t>
  </si>
  <si>
    <t xml:space="preserve">3624 MT DIABLO BLVD </t>
  </si>
  <si>
    <t xml:space="preserve">3625 MT DIABLO BLVD </t>
  </si>
  <si>
    <t xml:space="preserve">3629 MT DIABLO BLVD #A </t>
  </si>
  <si>
    <t xml:space="preserve">3629 MT DIABLO BLVD </t>
  </si>
  <si>
    <t xml:space="preserve">363 READ DR </t>
  </si>
  <si>
    <t xml:space="preserve">3630 MT DIABLO BLVD </t>
  </si>
  <si>
    <t xml:space="preserve">3632 MT DIABLO BLVD </t>
  </si>
  <si>
    <t xml:space="preserve">3637 MT DIABLO BLVD </t>
  </si>
  <si>
    <t xml:space="preserve">3640 MT DIABLO BLVD </t>
  </si>
  <si>
    <t xml:space="preserve">3641 MT DIABLO BLVD </t>
  </si>
  <si>
    <t xml:space="preserve">3643 MT DIABLO BLVD #B </t>
  </si>
  <si>
    <t xml:space="preserve">3647 MT DIABLO BLVD </t>
  </si>
  <si>
    <t xml:space="preserve">3649 MT DIABLO BLVD </t>
  </si>
  <si>
    <t xml:space="preserve">365 LENNON LN </t>
  </si>
  <si>
    <t xml:space="preserve">3650 MT DIABLO BLVD </t>
  </si>
  <si>
    <t xml:space="preserve">3654 MT DIABLO BLVD </t>
  </si>
  <si>
    <t xml:space="preserve">3658 MT DIABLO BLVD </t>
  </si>
  <si>
    <t xml:space="preserve">3665 SILVER OAK PL </t>
  </si>
  <si>
    <t xml:space="preserve">3669 MT DIABLO BLVD </t>
  </si>
  <si>
    <t xml:space="preserve">3671 MT DIABLO BLVD </t>
  </si>
  <si>
    <t xml:space="preserve">3675 MT DIABLO BLVD </t>
  </si>
  <si>
    <t xml:space="preserve">3685 MT DIABLO BLVD </t>
  </si>
  <si>
    <t xml:space="preserve">3687 MT DIABLO BLVD </t>
  </si>
  <si>
    <t xml:space="preserve">3688 MT DIABLO BLVD </t>
  </si>
  <si>
    <t xml:space="preserve">369 HARTZ AVE </t>
  </si>
  <si>
    <t xml:space="preserve">3690 MT DIABLO BLVD </t>
  </si>
  <si>
    <t xml:space="preserve">3697 MT DIABLO BLVD </t>
  </si>
  <si>
    <t xml:space="preserve">37 ORINDA WAY </t>
  </si>
  <si>
    <t xml:space="preserve">370 DIABLO RD </t>
  </si>
  <si>
    <t xml:space="preserve">370 HARTZ AVE </t>
  </si>
  <si>
    <t xml:space="preserve">370 N WIGET LN </t>
  </si>
  <si>
    <t xml:space="preserve">370 PARK ST #A </t>
  </si>
  <si>
    <t xml:space="preserve">370 PARK ST #E </t>
  </si>
  <si>
    <t xml:space="preserve">3700 MT DIABLO BLVD </t>
  </si>
  <si>
    <t xml:space="preserve">3701 MT DIABLO BLVD </t>
  </si>
  <si>
    <t xml:space="preserve">3703 MT DIABLO BLVD </t>
  </si>
  <si>
    <t xml:space="preserve">3705 MT DIABLO BLVD </t>
  </si>
  <si>
    <t xml:space="preserve">3717 MT DIABLO BLVD </t>
  </si>
  <si>
    <t xml:space="preserve">372 PARK ST </t>
  </si>
  <si>
    <t xml:space="preserve">3722 MT DIABLO BLVD </t>
  </si>
  <si>
    <t xml:space="preserve">3725 MT DIABLO BLVD </t>
  </si>
  <si>
    <t xml:space="preserve">3737 VALLEY VISTA RD </t>
  </si>
  <si>
    <t xml:space="preserve">3745 CAMPOLINDO DR </t>
  </si>
  <si>
    <t xml:space="preserve">3746 MT DIABLO BLVD #120 </t>
  </si>
  <si>
    <t xml:space="preserve">3750 BLACKHAWK PLAZA CIR </t>
  </si>
  <si>
    <t xml:space="preserve">376 PARK ST </t>
  </si>
  <si>
    <t xml:space="preserve">3775 ARBOLADO DR </t>
  </si>
  <si>
    <t xml:space="preserve">3776 VIA GRANADA </t>
  </si>
  <si>
    <t xml:space="preserve">3780 MT DIABLO BLVD </t>
  </si>
  <si>
    <t xml:space="preserve">379 HARTZ AVE </t>
  </si>
  <si>
    <t xml:space="preserve">3799 MT DIABLO BLVD </t>
  </si>
  <si>
    <t xml:space="preserve">3800 MT DIABLO BLVD #200 </t>
  </si>
  <si>
    <t xml:space="preserve">3800 VALLEY VISTA RD </t>
  </si>
  <si>
    <t xml:space="preserve">382 PARK ST </t>
  </si>
  <si>
    <t xml:space="preserve">3820 BLACKHAWK RD </t>
  </si>
  <si>
    <t xml:space="preserve">3820 VALLEY VISTA RD </t>
  </si>
  <si>
    <t xml:space="preserve">383 RHEEM BLVD </t>
  </si>
  <si>
    <t xml:space="preserve">384 PARK ST </t>
  </si>
  <si>
    <t xml:space="preserve">3848 MT DIABLO BLVD </t>
  </si>
  <si>
    <t xml:space="preserve">3849 MT DIABLO BLVD </t>
  </si>
  <si>
    <t xml:space="preserve">3855 HAPPY VALLEY RD </t>
  </si>
  <si>
    <t xml:space="preserve">387 DIABLO RD </t>
  </si>
  <si>
    <t xml:space="preserve">39 COMISTAS CT </t>
  </si>
  <si>
    <t xml:space="preserve">39 SPRING RD </t>
  </si>
  <si>
    <t xml:space="preserve">390 DIABLO RD </t>
  </si>
  <si>
    <t xml:space="preserve">390 N SAN CARLOS DR </t>
  </si>
  <si>
    <t xml:space="preserve">390 RAILROAD AVE #101 </t>
  </si>
  <si>
    <t xml:space="preserve">390 RAILROAD AVE </t>
  </si>
  <si>
    <t xml:space="preserve">3900 BLACKHAWK PLAZA CIR </t>
  </si>
  <si>
    <t xml:space="preserve">391 DIABLO RD </t>
  </si>
  <si>
    <t xml:space="preserve">391 HARTZ AVE </t>
  </si>
  <si>
    <t xml:space="preserve">396 PARK ST </t>
  </si>
  <si>
    <t xml:space="preserve">398 HARTZ AVE #A </t>
  </si>
  <si>
    <t xml:space="preserve">398 HARTZ AVE </t>
  </si>
  <si>
    <t xml:space="preserve">398 RHEEM BLVD </t>
  </si>
  <si>
    <t xml:space="preserve">399 WIGET LN </t>
  </si>
  <si>
    <t xml:space="preserve">4 ORINDA WAY </t>
  </si>
  <si>
    <t xml:space="preserve">400 DIABLO RD </t>
  </si>
  <si>
    <t xml:space="preserve">400 EL CERRO BLVD </t>
  </si>
  <si>
    <t xml:space="preserve">400 FRONT ST </t>
  </si>
  <si>
    <t xml:space="preserve">400 HARTZ AVE </t>
  </si>
  <si>
    <t xml:space="preserve">400 N WIGET LN </t>
  </si>
  <si>
    <t xml:space="preserve">400 PARK ST </t>
  </si>
  <si>
    <t xml:space="preserve">400 W EL PINTADO </t>
  </si>
  <si>
    <t xml:space="preserve">4000 BLACKHAWK PLAZA CIR </t>
  </si>
  <si>
    <t xml:space="preserve">4000 CAMINO TASSAJARA </t>
  </si>
  <si>
    <t xml:space="preserve">4000 MT DIABLO BLVD </t>
  </si>
  <si>
    <t xml:space="preserve">4007 LOS ARABIS DR </t>
  </si>
  <si>
    <t xml:space="preserve">401 HARTZ AVE #A </t>
  </si>
  <si>
    <t xml:space="preserve">401 LENNON LN </t>
  </si>
  <si>
    <t xml:space="preserve">401 PINE CREEK RD </t>
  </si>
  <si>
    <t xml:space="preserve">4010 MT DIABLO BLVD </t>
  </si>
  <si>
    <t xml:space="preserve">402 HARTZ AVE #C </t>
  </si>
  <si>
    <t xml:space="preserve">402 RAILROAD AVE </t>
  </si>
  <si>
    <t xml:space="preserve">4021 SPRINGHILL RD </t>
  </si>
  <si>
    <t xml:space="preserve">4055 WOODMINSTER DR </t>
  </si>
  <si>
    <t xml:space="preserve">406 HARTZ AVE </t>
  </si>
  <si>
    <t xml:space="preserve">406 HARTZ AVE 2ND FL </t>
  </si>
  <si>
    <t xml:space="preserve">4064 WALNUT BLVD </t>
  </si>
  <si>
    <t xml:space="preserve">408 HARTZ AVE </t>
  </si>
  <si>
    <t xml:space="preserve">4080 BLACKHAWK PLAZA CIR </t>
  </si>
  <si>
    <t xml:space="preserve">409 FRONT ST </t>
  </si>
  <si>
    <t xml:space="preserve">41 MORAGA WAY </t>
  </si>
  <si>
    <t xml:space="preserve">410 MORAGA RD </t>
  </si>
  <si>
    <t xml:space="preserve">4100 BLACKHAWK PLAZA CIR </t>
  </si>
  <si>
    <t xml:space="preserve">4105 BLACKHAWK PLAZA CIR 1ST FLOOR </t>
  </si>
  <si>
    <t xml:space="preserve">4115 BLACKHAWK PLAZA CIR </t>
  </si>
  <si>
    <t xml:space="preserve">412 HARTZ AVE </t>
  </si>
  <si>
    <t xml:space="preserve">4125 BLACKHAWK PLAZA CIR </t>
  </si>
  <si>
    <t xml:space="preserve">4155 BLACKHAWK PLAZA CIR </t>
  </si>
  <si>
    <t xml:space="preserve">4165 BLACKHAWK PLAZA CIR </t>
  </si>
  <si>
    <t xml:space="preserve">4185 BLACKHAWK PLAZA CIR </t>
  </si>
  <si>
    <t xml:space="preserve">420 DIABLO RD </t>
  </si>
  <si>
    <t xml:space="preserve">424 DIABLO RD </t>
  </si>
  <si>
    <t xml:space="preserve">425 CASTLE ROCK RD </t>
  </si>
  <si>
    <t xml:space="preserve">425 HARTZ AVE </t>
  </si>
  <si>
    <t xml:space="preserve">425 MORAGA RD </t>
  </si>
  <si>
    <t xml:space="preserve">426 DIABLO RD </t>
  </si>
  <si>
    <t xml:space="preserve">428 RAILROAD AVE #B </t>
  </si>
  <si>
    <t xml:space="preserve">428 RAILROAD AVE </t>
  </si>
  <si>
    <t xml:space="preserve">43 BROOKWOOD RD </t>
  </si>
  <si>
    <t xml:space="preserve">43 PANORAMIC WAY </t>
  </si>
  <si>
    <t xml:space="preserve">43 QUAIL CT </t>
  </si>
  <si>
    <t xml:space="preserve">432 HARTZ AVE </t>
  </si>
  <si>
    <t xml:space="preserve">433 MORAGA WAY </t>
  </si>
  <si>
    <t xml:space="preserve">4345 MANSFIELD DR </t>
  </si>
  <si>
    <t xml:space="preserve">435 LA GONDA WAY #B </t>
  </si>
  <si>
    <t xml:space="preserve">436 DIABLO RD </t>
  </si>
  <si>
    <t xml:space="preserve">438 HARTZ AVE </t>
  </si>
  <si>
    <t xml:space="preserve">44 CHURCH ST </t>
  </si>
  <si>
    <t xml:space="preserve">440 DIABLO RD </t>
  </si>
  <si>
    <t xml:space="preserve">440 LA GONDA WAY </t>
  </si>
  <si>
    <t xml:space="preserve">444 CENTER ST </t>
  </si>
  <si>
    <t xml:space="preserve">444 DIABLO RD </t>
  </si>
  <si>
    <t xml:space="preserve">444 FRONT ST </t>
  </si>
  <si>
    <t xml:space="preserve">445 HARTZ AVE </t>
  </si>
  <si>
    <t xml:space="preserve">445 RAILROAD AVE </t>
  </si>
  <si>
    <t xml:space="preserve">451 MORAGA WAY </t>
  </si>
  <si>
    <t xml:space="preserve">455 CENTER ST </t>
  </si>
  <si>
    <t xml:space="preserve">455 HARTZ AVE </t>
  </si>
  <si>
    <t xml:space="preserve">455 MORAGA RD </t>
  </si>
  <si>
    <t xml:space="preserve">455 WIGET LN </t>
  </si>
  <si>
    <t xml:space="preserve">460 CENTER ST </t>
  </si>
  <si>
    <t xml:space="preserve">462 HARTZ AVE </t>
  </si>
  <si>
    <t xml:space="preserve">4675 CAMINO TASSAJARA </t>
  </si>
  <si>
    <t xml:space="preserve">4680 CAMINO TASSAJARA </t>
  </si>
  <si>
    <t xml:space="preserve">470 MORAGA RD </t>
  </si>
  <si>
    <t xml:space="preserve">472 CENTER ST </t>
  </si>
  <si>
    <t xml:space="preserve">480 DIABLO RD </t>
  </si>
  <si>
    <t xml:space="preserve">480 HARTZ AVE </t>
  </si>
  <si>
    <t xml:space="preserve">480 SAN RAMON VALLEY BLVD </t>
  </si>
  <si>
    <t xml:space="preserve">480 ST MARYS RD </t>
  </si>
  <si>
    <t xml:space="preserve">482 HARTZ AVE </t>
  </si>
  <si>
    <t xml:space="preserve">485 HARTZ AVE </t>
  </si>
  <si>
    <t xml:space="preserve">486 SAN RAMON VALLEY BLVD </t>
  </si>
  <si>
    <t xml:space="preserve">49 KNOX DR </t>
  </si>
  <si>
    <t xml:space="preserve">490 LAWRENCE WAY </t>
  </si>
  <si>
    <t xml:space="preserve">492 CENTER ST </t>
  </si>
  <si>
    <t xml:space="preserve">495 HARTZ AVE </t>
  </si>
  <si>
    <t xml:space="preserve">495 RAILROAD AVE </t>
  </si>
  <si>
    <t xml:space="preserve">498 ST MARYS RD </t>
  </si>
  <si>
    <t xml:space="preserve">499 SAN RAMON VALLEY BLVD </t>
  </si>
  <si>
    <t xml:space="preserve">50 LAFAYETTE CIR </t>
  </si>
  <si>
    <t xml:space="preserve">50 MORAGA WAY </t>
  </si>
  <si>
    <t xml:space="preserve">50 OAK CT </t>
  </si>
  <si>
    <t xml:space="preserve">500 HARTZ AVE </t>
  </si>
  <si>
    <t xml:space="preserve">500 LA GONDA WAY </t>
  </si>
  <si>
    <t xml:space="preserve">500 LENNON LN </t>
  </si>
  <si>
    <t xml:space="preserve">500 MINERT RD </t>
  </si>
  <si>
    <t xml:space="preserve">500 SAN PABLO DAM RD </t>
  </si>
  <si>
    <t xml:space="preserve">500 ST MARYS RD </t>
  </si>
  <si>
    <t xml:space="preserve">500 YGNACIO VALLEY RD #160 </t>
  </si>
  <si>
    <t xml:space="preserve">501 DANVILLE BLVD </t>
  </si>
  <si>
    <t xml:space="preserve">501 HARTZ AVE </t>
  </si>
  <si>
    <t xml:space="preserve">501 LAWRENCE WAY </t>
  </si>
  <si>
    <t xml:space="preserve">501 LENNON LN </t>
  </si>
  <si>
    <t xml:space="preserve">501 MORAGA WAY </t>
  </si>
  <si>
    <t xml:space="preserve">504 CENTER ST </t>
  </si>
  <si>
    <t xml:space="preserve">505 SILVER OAK LN </t>
  </si>
  <si>
    <t xml:space="preserve">509 SAN RAMON VALLEY BLVD </t>
  </si>
  <si>
    <t xml:space="preserve">51 MORAGA WAY </t>
  </si>
  <si>
    <t xml:space="preserve">510 LA GONDA WAY </t>
  </si>
  <si>
    <t xml:space="preserve">511 LAWRENCE WAY </t>
  </si>
  <si>
    <t xml:space="preserve">512 CENTER ST </t>
  </si>
  <si>
    <t xml:space="preserve">515 SAN RAMON VALLEY BLVD </t>
  </si>
  <si>
    <t xml:space="preserve">518 CENTER ST </t>
  </si>
  <si>
    <t xml:space="preserve">52 MIRAMONTE CT </t>
  </si>
  <si>
    <t xml:space="preserve">520 LA GONDA WAY </t>
  </si>
  <si>
    <t xml:space="preserve">521 MORAGA RD </t>
  </si>
  <si>
    <t xml:space="preserve">53 LAFAYETTE CIR </t>
  </si>
  <si>
    <t xml:space="preserve">530 LA GONDA WAY </t>
  </si>
  <si>
    <t xml:space="preserve">530 MORAGA RD </t>
  </si>
  <si>
    <t xml:space="preserve">530 SAN RAMON VALLEY BLVD </t>
  </si>
  <si>
    <t xml:space="preserve">531 HARTZ AVE </t>
  </si>
  <si>
    <t xml:space="preserve">533 MORAGA RD #16 </t>
  </si>
  <si>
    <t xml:space="preserve">535 CENTER ST </t>
  </si>
  <si>
    <t xml:space="preserve">535 SAN RAMON VALLEY BLVD </t>
  </si>
  <si>
    <t xml:space="preserve">535 WALNUT AVE </t>
  </si>
  <si>
    <t xml:space="preserve">542 CENTER ST </t>
  </si>
  <si>
    <t xml:space="preserve">542 SAN RAMON VALLEY BLVD #D </t>
  </si>
  <si>
    <t xml:space="preserve">544 YGNACIO VALLEY RD </t>
  </si>
  <si>
    <t xml:space="preserve">55 ECKLEY LN </t>
  </si>
  <si>
    <t xml:space="preserve">55 OAK CT </t>
  </si>
  <si>
    <t xml:space="preserve">5500 HIGHLAND RD </t>
  </si>
  <si>
    <t xml:space="preserve">551 HARTZ AVE </t>
  </si>
  <si>
    <t xml:space="preserve">551 MARSHALL DR </t>
  </si>
  <si>
    <t xml:space="preserve">551 SAN RAMON VALLEY BLVD </t>
  </si>
  <si>
    <t xml:space="preserve">5530 JOHNSTON RD </t>
  </si>
  <si>
    <t xml:space="preserve">554 YGNACIO VALLEY RD #A </t>
  </si>
  <si>
    <t xml:space="preserve">555 MORAGA RD </t>
  </si>
  <si>
    <t xml:space="preserve">558 CENTER ST </t>
  </si>
  <si>
    <t xml:space="preserve">558 SAN RAMON VALLEY BLVD </t>
  </si>
  <si>
    <t xml:space="preserve">56 MORAGA WAY </t>
  </si>
  <si>
    <t xml:space="preserve">561 MERRIEWOOD DR </t>
  </si>
  <si>
    <t xml:space="preserve">571 HARTZ AVE </t>
  </si>
  <si>
    <t xml:space="preserve">575 LENNON LN </t>
  </si>
  <si>
    <t xml:space="preserve">577 YGNACIO VALLEY RD </t>
  </si>
  <si>
    <t xml:space="preserve">579 SAN RAMON VALLEY BLVD </t>
  </si>
  <si>
    <t xml:space="preserve">581 MORAGA RD </t>
  </si>
  <si>
    <t xml:space="preserve">5825 OLD SCHOOL RD </t>
  </si>
  <si>
    <t xml:space="preserve">584 CENTER ST </t>
  </si>
  <si>
    <t xml:space="preserve">584 GLENSIDE DR </t>
  </si>
  <si>
    <t xml:space="preserve">585 HARTZ AVE </t>
  </si>
  <si>
    <t xml:space="preserve">585 SAN RAMON VALLEY BLVD </t>
  </si>
  <si>
    <t xml:space="preserve">586 CENTER ST </t>
  </si>
  <si>
    <t xml:space="preserve">587 YGNACIO VALLEY RD </t>
  </si>
  <si>
    <t xml:space="preserve">588 SAN RAMON VALLEY BLVD </t>
  </si>
  <si>
    <t xml:space="preserve">589 SAN RAMON VALLEY BLVD </t>
  </si>
  <si>
    <t xml:space="preserve">590 MORAGA RD </t>
  </si>
  <si>
    <t xml:space="preserve">590 SAN RAMON VALLEY BLVD </t>
  </si>
  <si>
    <t xml:space="preserve">590 YGNACIO VALLEY RD </t>
  </si>
  <si>
    <t xml:space="preserve">5900 HIGHLAND RD </t>
  </si>
  <si>
    <t xml:space="preserve">5900 OLD SCHOOL RD </t>
  </si>
  <si>
    <t xml:space="preserve">594 MORAGA RD </t>
  </si>
  <si>
    <t xml:space="preserve">5945 BRUCE DR </t>
  </si>
  <si>
    <t xml:space="preserve">5959 CAMINO TASSAJARA </t>
  </si>
  <si>
    <t xml:space="preserve">599 BLACKHAWK CLUB DR </t>
  </si>
  <si>
    <t xml:space="preserve">6 CAMINO PABLO </t>
  </si>
  <si>
    <t xml:space="preserve">60 VALLECITO LN </t>
  </si>
  <si>
    <t xml:space="preserve">600 EL CAPITAN DR </t>
  </si>
  <si>
    <t xml:space="preserve">600 MORAGA RD </t>
  </si>
  <si>
    <t xml:space="preserve">600 N SAN CARLOS DR </t>
  </si>
  <si>
    <t xml:space="preserve">600 S BROADWAY </t>
  </si>
  <si>
    <t xml:space="preserve">600 SAN RAMON VALLEY BLVD </t>
  </si>
  <si>
    <t xml:space="preserve">601 GLEN RD </t>
  </si>
  <si>
    <t xml:space="preserve">6011 MASSARA ST </t>
  </si>
  <si>
    <t xml:space="preserve">604 YGNACIO VALLEY RD </t>
  </si>
  <si>
    <t xml:space="preserve">605 YGNACIO VALLEY RD </t>
  </si>
  <si>
    <t xml:space="preserve">609 SAN RAMON VALLEY BLVD </t>
  </si>
  <si>
    <t xml:space="preserve">61 AVENIDA DE ORINDA </t>
  </si>
  <si>
    <t xml:space="preserve">6100 CAMINO TASSAJARA </t>
  </si>
  <si>
    <t xml:space="preserve">6100 HIGHLAND RD </t>
  </si>
  <si>
    <t xml:space="preserve">611 SAN RAMON VALLEY BLVD </t>
  </si>
  <si>
    <t xml:space="preserve">620 SAN RAMON VALLEY BLVD </t>
  </si>
  <si>
    <t xml:space="preserve">620 ST MARYS RD </t>
  </si>
  <si>
    <t xml:space="preserve">621 SAN RAMON VALLEY BLVD </t>
  </si>
  <si>
    <t xml:space="preserve">625 MORAGA RD </t>
  </si>
  <si>
    <t xml:space="preserve">629 SAN RAMON VALLEY BLVD </t>
  </si>
  <si>
    <t xml:space="preserve">63 MORAGA WAY </t>
  </si>
  <si>
    <t xml:space="preserve">63 ORINDA WAY </t>
  </si>
  <si>
    <t xml:space="preserve">630 SAN RAMON VALLEY BLVD </t>
  </si>
  <si>
    <t xml:space="preserve">633 MORAGA RD </t>
  </si>
  <si>
    <t xml:space="preserve">635 OLD ORCHARD DR </t>
  </si>
  <si>
    <t xml:space="preserve">635 YGNACIO VALLEY RD </t>
  </si>
  <si>
    <t xml:space="preserve">64 MORAGA WAY </t>
  </si>
  <si>
    <t xml:space="preserve">640 ST MARYS RD </t>
  </si>
  <si>
    <t xml:space="preserve">640 YGNACIO VALLEY RD </t>
  </si>
  <si>
    <t xml:space="preserve">65 OAK CT </t>
  </si>
  <si>
    <t xml:space="preserve">650 DANVILLE BLVD </t>
  </si>
  <si>
    <t xml:space="preserve">655 OLD ORCHARD DR </t>
  </si>
  <si>
    <t xml:space="preserve">66 SAINT STEPHENS DR </t>
  </si>
  <si>
    <t xml:space="preserve">660 SAN RAMON VALLEY BLVD </t>
  </si>
  <si>
    <t xml:space="preserve">660 YGNACIO VALLEY RD </t>
  </si>
  <si>
    <t xml:space="preserve">664 SAN RAMON VALLEY BLVD </t>
  </si>
  <si>
    <t xml:space="preserve">667 DIABLO RD </t>
  </si>
  <si>
    <t xml:space="preserve">67 FRONT ST </t>
  </si>
  <si>
    <t xml:space="preserve">67 MORAGA WAY </t>
  </si>
  <si>
    <t xml:space="preserve">675 YGNACIO VALLEY RD </t>
  </si>
  <si>
    <t xml:space="preserve">680 HARTZ AVE </t>
  </si>
  <si>
    <t xml:space="preserve">680 SAN RAMON VALLEY BLVD </t>
  </si>
  <si>
    <t xml:space="preserve">680 SOUTH BOUND </t>
  </si>
  <si>
    <t xml:space="preserve">682 MICHAEL LN </t>
  </si>
  <si>
    <t xml:space="preserve">688 SAN RAMON VALLEY BLVD </t>
  </si>
  <si>
    <t xml:space="preserve">695 N GATE RD </t>
  </si>
  <si>
    <t xml:space="preserve">696 SAN RAMON VALLEY BLVD </t>
  </si>
  <si>
    <t xml:space="preserve">6989 HIGHLAND RD </t>
  </si>
  <si>
    <t xml:space="preserve">7 E ALTARINDA DR </t>
  </si>
  <si>
    <t xml:space="preserve">70 CHERRY WAY </t>
  </si>
  <si>
    <t xml:space="preserve">70 RAILROAD AVE </t>
  </si>
  <si>
    <t xml:space="preserve">700 BANCROFT RD </t>
  </si>
  <si>
    <t xml:space="preserve">700 HARTZ WAY </t>
  </si>
  <si>
    <t xml:space="preserve">700 YGNACIO VALLEY RD #120 </t>
  </si>
  <si>
    <t xml:space="preserve">7000 SUNNE LN #112 </t>
  </si>
  <si>
    <t xml:space="preserve">7001 SUNNE LN #100 </t>
  </si>
  <si>
    <t xml:space="preserve">7001 SUNNE LN #116 </t>
  </si>
  <si>
    <t xml:space="preserve">7001 SUNNE LN </t>
  </si>
  <si>
    <t xml:space="preserve">704 BANCROFT RD #A </t>
  </si>
  <si>
    <t xml:space="preserve">704 BANCROFT RD #C </t>
  </si>
  <si>
    <t xml:space="preserve">710 BANCROFT RD </t>
  </si>
  <si>
    <t xml:space="preserve">710 CAMINO RAMON #200 </t>
  </si>
  <si>
    <t xml:space="preserve">710 HIGHLAND DR </t>
  </si>
  <si>
    <t xml:space="preserve">710 S BROADWAY </t>
  </si>
  <si>
    <t xml:space="preserve">711 ST MARYS RD </t>
  </si>
  <si>
    <t xml:space="preserve">714 SAN RAMON VALLEY BLVD </t>
  </si>
  <si>
    <t xml:space="preserve">715 S BROADWAY </t>
  </si>
  <si>
    <t xml:space="preserve">7151 JOHNSTON RD </t>
  </si>
  <si>
    <t xml:space="preserve">716 BANCROFT RD </t>
  </si>
  <si>
    <t xml:space="preserve">7170 CAMINO TASSAJARA </t>
  </si>
  <si>
    <t xml:space="preserve">718 BANCROFT RD #C </t>
  </si>
  <si>
    <t xml:space="preserve">718 BANCROFT RD </t>
  </si>
  <si>
    <t xml:space="preserve">720 CAMINO RAMON </t>
  </si>
  <si>
    <t xml:space="preserve">7210 JOHNSTON RD </t>
  </si>
  <si>
    <t xml:space="preserve">7220 JOHNSTON RD </t>
  </si>
  <si>
    <t xml:space="preserve">730 BANCROFT RD </t>
  </si>
  <si>
    <t xml:space="preserve">730 CAMINO RAMON </t>
  </si>
  <si>
    <t xml:space="preserve">730 SAN RAMON VALLEY BLVD </t>
  </si>
  <si>
    <t xml:space="preserve">736 SAN RAMON VALLEY BLVD </t>
  </si>
  <si>
    <t xml:space="preserve">736 SYCAMORE VALLEY RD </t>
  </si>
  <si>
    <t xml:space="preserve">738 BANCROFT RD </t>
  </si>
  <si>
    <t xml:space="preserve">74 ECKLEY LN </t>
  </si>
  <si>
    <t xml:space="preserve">74 MORAGA WAY </t>
  </si>
  <si>
    <t xml:space="preserve">741 BROOKSIDE DR </t>
  </si>
  <si>
    <t xml:space="preserve">743 DIABLO RD </t>
  </si>
  <si>
    <t xml:space="preserve">744 SAN RAMON VALLEY BLVD </t>
  </si>
  <si>
    <t xml:space="preserve">750 CAMINO RAMON </t>
  </si>
  <si>
    <t xml:space="preserve">750 MORAGA WAY </t>
  </si>
  <si>
    <t xml:space="preserve">750 YNEZ CIR </t>
  </si>
  <si>
    <t xml:space="preserve">7500 CAMINO TASSAJARA </t>
  </si>
  <si>
    <t xml:space="preserve">76 MORAGA WAY </t>
  </si>
  <si>
    <t xml:space="preserve">760 CAMINO RAMON </t>
  </si>
  <si>
    <t xml:space="preserve">760 SAN RAMON VALLEY BLVD </t>
  </si>
  <si>
    <t xml:space="preserve">77 FRONT ST </t>
  </si>
  <si>
    <t xml:space="preserve">77 MORAGA WAY </t>
  </si>
  <si>
    <t xml:space="preserve">77 ORINDA WAY </t>
  </si>
  <si>
    <t xml:space="preserve">770 SAN RAMON VALLEY BLVD </t>
  </si>
  <si>
    <t xml:space="preserve">7711 CROW CANYON RD </t>
  </si>
  <si>
    <t xml:space="preserve">7777 CROW CANYON RD </t>
  </si>
  <si>
    <t xml:space="preserve">780 SAN RAMON VALLEY BLVD </t>
  </si>
  <si>
    <t xml:space="preserve">785 YGNACIO VALLEY RD </t>
  </si>
  <si>
    <t xml:space="preserve">7879 MANNING RD </t>
  </si>
  <si>
    <t xml:space="preserve">79 ORINDA WAY </t>
  </si>
  <si>
    <t xml:space="preserve">790 SAN RAMON VALLEY BLVD </t>
  </si>
  <si>
    <t xml:space="preserve">7980 CAMINO TASSAJARA </t>
  </si>
  <si>
    <t xml:space="preserve">8 ALTARINDA RD </t>
  </si>
  <si>
    <t xml:space="preserve">8 CAMINO ENCINAS </t>
  </si>
  <si>
    <t xml:space="preserve">8 QUARRY HOUSE DR </t>
  </si>
  <si>
    <t xml:space="preserve">80 IVY DR </t>
  </si>
  <si>
    <t xml:space="preserve">80 MORAGA WAY </t>
  </si>
  <si>
    <t xml:space="preserve">80 RAILROAD AVE </t>
  </si>
  <si>
    <t xml:space="preserve">800 CAMINO RAMON </t>
  </si>
  <si>
    <t xml:space="preserve">800 HUTCHINSON RD </t>
  </si>
  <si>
    <t xml:space="preserve">800 ROCKVIEW DR </t>
  </si>
  <si>
    <t xml:space="preserve">800 S BROADWAY </t>
  </si>
  <si>
    <t xml:space="preserve">800 SAN RAMON VALLEY BLVD </t>
  </si>
  <si>
    <t xml:space="preserve">8000 CROW CANYON RD </t>
  </si>
  <si>
    <t xml:space="preserve">801 SAN RAMON VALLEY BLVD </t>
  </si>
  <si>
    <t xml:space="preserve">801 YGNACIO VALLEY RD </t>
  </si>
  <si>
    <t xml:space="preserve">803 CAMINO RAMON </t>
  </si>
  <si>
    <t xml:space="preserve">807 CAMINO RAMON </t>
  </si>
  <si>
    <t xml:space="preserve">809 PODVA RD </t>
  </si>
  <si>
    <t xml:space="preserve">81 LAFAYETTE CIR </t>
  </si>
  <si>
    <t xml:space="preserve">811 CAMINO RAMON </t>
  </si>
  <si>
    <t xml:space="preserve">811 SAN RAMON VALLEY BLVD #2 </t>
  </si>
  <si>
    <t xml:space="preserve">812 CAMINO RAMON </t>
  </si>
  <si>
    <t xml:space="preserve">816 BROOKSIDE DR </t>
  </si>
  <si>
    <t xml:space="preserve">816 DIABLO RD </t>
  </si>
  <si>
    <t xml:space="preserve">8200 CAMINO TASSAJARA #A </t>
  </si>
  <si>
    <t xml:space="preserve">8200 CAMINO TASSAJARA #B </t>
  </si>
  <si>
    <t xml:space="preserve">8201 HIGHLAND RD </t>
  </si>
  <si>
    <t xml:space="preserve">822 HARTZ WAY </t>
  </si>
  <si>
    <t xml:space="preserve">825 HARTZ WAY </t>
  </si>
  <si>
    <t xml:space="preserve">828 DIABLO RD </t>
  </si>
  <si>
    <t xml:space="preserve">839 YGNACIO VALLEY RD </t>
  </si>
  <si>
    <t xml:space="preserve">841 EL PINTADO RD </t>
  </si>
  <si>
    <t xml:space="preserve">85 FRONT ST </t>
  </si>
  <si>
    <t xml:space="preserve">85 MORAGA WAY </t>
  </si>
  <si>
    <t xml:space="preserve">85 ORINDA WAY </t>
  </si>
  <si>
    <t xml:space="preserve">85 RAILROAD AVE </t>
  </si>
  <si>
    <t xml:space="preserve">8540 MANNING RD </t>
  </si>
  <si>
    <t xml:space="preserve">860 BANCROFT RD </t>
  </si>
  <si>
    <t xml:space="preserve">87 ORINDA WAY </t>
  </si>
  <si>
    <t xml:space="preserve">871 COUNTRY CLUB DR </t>
  </si>
  <si>
    <t xml:space="preserve">877 YGNACIO VALLEY RD </t>
  </si>
  <si>
    <t xml:space="preserve">8850 CAMINO TASSAJARA </t>
  </si>
  <si>
    <t xml:space="preserve">889 MORAGA RD </t>
  </si>
  <si>
    <t xml:space="preserve">89 DAVIS RD </t>
  </si>
  <si>
    <t xml:space="preserve">89 MORAGA WAY </t>
  </si>
  <si>
    <t xml:space="preserve">89 ORINDA WAY #4 </t>
  </si>
  <si>
    <t xml:space="preserve">895 MORAGA RD #8 </t>
  </si>
  <si>
    <t xml:space="preserve">9 ALTARINDA RD </t>
  </si>
  <si>
    <t xml:space="preserve">9 COUNTRY CLUB PLZ </t>
  </si>
  <si>
    <t xml:space="preserve">9 MORAGA WAY </t>
  </si>
  <si>
    <t xml:space="preserve">9 ORINDA WAY </t>
  </si>
  <si>
    <t xml:space="preserve">9 TENNIS CLUB DR </t>
  </si>
  <si>
    <t xml:space="preserve">90 LAIRD DR </t>
  </si>
  <si>
    <t xml:space="preserve">90 RAILROAD AVE </t>
  </si>
  <si>
    <t xml:space="preserve">9000 CROW CANYON RD </t>
  </si>
  <si>
    <t xml:space="preserve">901 MORAGA RD #B </t>
  </si>
  <si>
    <t xml:space="preserve">902 DANVILLE BLVD </t>
  </si>
  <si>
    <t xml:space="preserve">905 MORAGA RD </t>
  </si>
  <si>
    <t xml:space="preserve">907 MORAGA RD </t>
  </si>
  <si>
    <t xml:space="preserve">907 SAN RAMON VALLEY BLVD </t>
  </si>
  <si>
    <t xml:space="preserve">910 COUNTRY CLUB DR </t>
  </si>
  <si>
    <t xml:space="preserve">911 MORAGA RD </t>
  </si>
  <si>
    <t xml:space="preserve">915 VILLAGE CTR </t>
  </si>
  <si>
    <t xml:space="preserve">919 CAMINO RAMON </t>
  </si>
  <si>
    <t xml:space="preserve">919 MORAGA RD </t>
  </si>
  <si>
    <t xml:space="preserve">920 COUNTRY CLUB DR </t>
  </si>
  <si>
    <t xml:space="preserve">920 DIABLO RD </t>
  </si>
  <si>
    <t xml:space="preserve">925 COUNTRY CLUB DR </t>
  </si>
  <si>
    <t xml:space="preserve">925 MORAGA RD </t>
  </si>
  <si>
    <t xml:space="preserve">925 VILLAGE CTR </t>
  </si>
  <si>
    <t xml:space="preserve">925 YGNACIO VALLEY RD </t>
  </si>
  <si>
    <t xml:space="preserve">93 MORAGA WAY </t>
  </si>
  <si>
    <t xml:space="preserve">930 DEWING AVE </t>
  </si>
  <si>
    <t xml:space="preserve">931 HARTZ WAY </t>
  </si>
  <si>
    <t xml:space="preserve">935 CAMINO RAMON </t>
  </si>
  <si>
    <t xml:space="preserve">936 DEWING AVE </t>
  </si>
  <si>
    <t xml:space="preserve">938 DEWING AVE </t>
  </si>
  <si>
    <t xml:space="preserve">939 EL PINTADO RD </t>
  </si>
  <si>
    <t xml:space="preserve">939 HARTZ WAY </t>
  </si>
  <si>
    <t xml:space="preserve">941 YGNACIO VALLEY RD </t>
  </si>
  <si>
    <t xml:space="preserve">943 1ST ST </t>
  </si>
  <si>
    <t xml:space="preserve">944 HOUGH AVE </t>
  </si>
  <si>
    <t xml:space="preserve">945 RISA RD </t>
  </si>
  <si>
    <t xml:space="preserve">947 4TH ST </t>
  </si>
  <si>
    <t xml:space="preserve">950 COUNTRY CLUB DR </t>
  </si>
  <si>
    <t xml:space="preserve">950 DIABLO RD </t>
  </si>
  <si>
    <t xml:space="preserve">950 MORAGA RD </t>
  </si>
  <si>
    <t xml:space="preserve">950 RISA RD </t>
  </si>
  <si>
    <t xml:space="preserve">9500 CROW CANYON RD #A </t>
  </si>
  <si>
    <t xml:space="preserve">952 MORAGA RD </t>
  </si>
  <si>
    <t xml:space="preserve">954 RISA RD </t>
  </si>
  <si>
    <t xml:space="preserve">955 MORAGA RD </t>
  </si>
  <si>
    <t xml:space="preserve">957 DEWING AVE </t>
  </si>
  <si>
    <t xml:space="preserve">957 MOUNTAIN VIEW DR </t>
  </si>
  <si>
    <t xml:space="preserve">958 MORAGA RD </t>
  </si>
  <si>
    <t xml:space="preserve">96 DAVIS RD </t>
  </si>
  <si>
    <t xml:space="preserve">960 MORAGA RD </t>
  </si>
  <si>
    <t xml:space="preserve">960 YGNACIO VALLEY RD </t>
  </si>
  <si>
    <t xml:space="preserve">961 YGNACIO VALLEY RD </t>
  </si>
  <si>
    <t xml:space="preserve">963 DEWING AVE </t>
  </si>
  <si>
    <t xml:space="preserve">965 MOUNTAIN VIEW DR </t>
  </si>
  <si>
    <t xml:space="preserve">968 BLEMER RD </t>
  </si>
  <si>
    <t xml:space="preserve">970 DEWING AVE </t>
  </si>
  <si>
    <t xml:space="preserve">971 DEWING AVE </t>
  </si>
  <si>
    <t xml:space="preserve">975 N SAN CARLOS DR </t>
  </si>
  <si>
    <t xml:space="preserve">975 YGNACIO VALLEY RD </t>
  </si>
  <si>
    <t xml:space="preserve">978 2ND ST </t>
  </si>
  <si>
    <t xml:space="preserve">979 1ST ST </t>
  </si>
  <si>
    <t xml:space="preserve">980 CASTLE ROCK RD </t>
  </si>
  <si>
    <t xml:space="preserve">984 MORAGA RD </t>
  </si>
  <si>
    <t xml:space="preserve">985 MORAGA RD </t>
  </si>
  <si>
    <t xml:space="preserve">989 SAN RAMON VALLEY BLVD </t>
  </si>
  <si>
    <t xml:space="preserve">99 BROOKWOOD RD </t>
  </si>
  <si>
    <t xml:space="preserve">99 ORINDA WAY </t>
  </si>
  <si>
    <t xml:space="preserve">99 RAILROAD AVE </t>
  </si>
  <si>
    <t xml:space="preserve">99 TUSCANY WAY </t>
  </si>
  <si>
    <t xml:space="preserve">999 LELAND DR </t>
  </si>
  <si>
    <t xml:space="preserve">999 OAK HILL RD </t>
  </si>
  <si>
    <t>Mega Thor Repairs</t>
  </si>
  <si>
    <t>City of Lafayette</t>
  </si>
  <si>
    <t>Contra Costa County (RecycleSmart)</t>
  </si>
  <si>
    <t>Town of Danville</t>
  </si>
  <si>
    <t>City of Walnut Creek</t>
  </si>
  <si>
    <t>City of Orinda</t>
  </si>
  <si>
    <t>Town of Moraga</t>
  </si>
  <si>
    <t>218 VALLEY CREEK LN, DANVILLE</t>
  </si>
  <si>
    <t>925-305-7852</t>
  </si>
  <si>
    <t xml:space="preserve"> 217259</t>
  </si>
  <si>
    <t>CAMINO VERDE (5 UNITS)</t>
  </si>
  <si>
    <t>310-749-6037</t>
  </si>
  <si>
    <t xml:space="preserve"> 217193</t>
  </si>
  <si>
    <t>DANVILLE PARK APARTMENTS-96UNT</t>
  </si>
  <si>
    <t>VALLEY CREEK LN</t>
  </si>
  <si>
    <t>94526-2528</t>
  </si>
  <si>
    <t>94526-3475</t>
  </si>
  <si>
    <t>310-701-2116</t>
  </si>
  <si>
    <t>503-407-2340</t>
  </si>
  <si>
    <t>925-817-2708</t>
  </si>
  <si>
    <t>661-993-7512</t>
  </si>
  <si>
    <t xml:space="preserve"> 217350</t>
  </si>
  <si>
    <t>ALTOS REALTY ADVISORS</t>
  </si>
  <si>
    <t xml:space="preserve"> 217070</t>
  </si>
  <si>
    <t>DANVILLE COMMONS</t>
  </si>
  <si>
    <t>321 HARTZ AVE #200 // 9210132</t>
  </si>
  <si>
    <t>321</t>
  </si>
  <si>
    <t>94526-3336</t>
  </si>
  <si>
    <t xml:space="preserve"> 217228</t>
  </si>
  <si>
    <t>DANVILLE GAS AND CAR WASH</t>
  </si>
  <si>
    <t>925-838-7729</t>
  </si>
  <si>
    <t>925-786-0352</t>
  </si>
  <si>
    <t xml:space="preserve"> 217027</t>
  </si>
  <si>
    <t>ALAMO EXECUTIVE CENTER LLC</t>
  </si>
  <si>
    <t>925-766-4938</t>
  </si>
  <si>
    <t xml:space="preserve"> 216690</t>
  </si>
  <si>
    <t>415-218-3982</t>
  </si>
  <si>
    <t>925-935-0160</t>
  </si>
  <si>
    <t>CITY OF LAFAYETTE 76 GAS</t>
  </si>
  <si>
    <t>925-256-1864</t>
  </si>
  <si>
    <t>LAF CITY CAN -LIBRARY *3*</t>
  </si>
  <si>
    <t>LAF CITY CAN-GAZEBO PARKING LT</t>
  </si>
  <si>
    <t>LAF CITY CAN-WORLD TRAVEL</t>
  </si>
  <si>
    <t>LAF CITY CAN=CHEVRON</t>
  </si>
  <si>
    <t>LAF CITY CAN- MECHANIC BANK</t>
  </si>
  <si>
    <t>LAF CITY CAN-OFFICE BLDG</t>
  </si>
  <si>
    <t>LAF CITY CAN- ABSOLUTE CENTER</t>
  </si>
  <si>
    <t>LAF CITY CAN-TRADER JOES</t>
  </si>
  <si>
    <t>LAF CITY CAN-ROUNDTABLE PIZZA</t>
  </si>
  <si>
    <t>LAF CITY CAN-CVS</t>
  </si>
  <si>
    <t>LAF CITY CAN-CALIF HAIRCUTS</t>
  </si>
  <si>
    <t>00018</t>
  </si>
  <si>
    <t>LAF CITY CAN-DIABLO FOODS</t>
  </si>
  <si>
    <t>LAF CITY CAN-CHASE BANK</t>
  </si>
  <si>
    <t>LAF CITY CAN-BANK OF WEST</t>
  </si>
  <si>
    <t>LAF CITY CAN-VENTURE</t>
  </si>
  <si>
    <t>3571 MT DIABLO BLVD // 9210136</t>
  </si>
  <si>
    <t>3571</t>
  </si>
  <si>
    <t>LAF CITY CAN</t>
  </si>
  <si>
    <t>3561 MT DIABLO BLVD // 9210136</t>
  </si>
  <si>
    <t>3561</t>
  </si>
  <si>
    <t>94549-3871</t>
  </si>
  <si>
    <t>LAF CITY CAN-VERY NICE POOLS</t>
  </si>
  <si>
    <t>LAF CITY CAN-RESERVOIR</t>
  </si>
  <si>
    <t>360 CITY CAN- GOURMET BURRITO</t>
  </si>
  <si>
    <t>3655 MT DIABLO BLVD // 9210136</t>
  </si>
  <si>
    <t>3655</t>
  </si>
  <si>
    <t>00027</t>
  </si>
  <si>
    <t>LAF CITY CAN-OLD BOSWELLS</t>
  </si>
  <si>
    <t>00028</t>
  </si>
  <si>
    <t>LAF CITY CAN-MDB@VILLAGE CNTR</t>
  </si>
  <si>
    <t>BAR CIY CAN-BARRANCO COCINA</t>
  </si>
  <si>
    <t>3596 MT DIABLO BLVD // 9210136</t>
  </si>
  <si>
    <t>3596</t>
  </si>
  <si>
    <t>94549-3829</t>
  </si>
  <si>
    <t>LAF CITY CAN- NAILS</t>
  </si>
  <si>
    <t xml:space="preserve"> 217444</t>
  </si>
  <si>
    <t>MILLIES'S AMERICAN KITCHEN</t>
  </si>
  <si>
    <t>925-285-9776</t>
  </si>
  <si>
    <t>LAFAYETTE CITY CAN BEAR STATUE</t>
  </si>
  <si>
    <t>LAF CITY CAN-CORAL POOL</t>
  </si>
  <si>
    <t>LAF CITY CAN - LAVASH</t>
  </si>
  <si>
    <t>LAF CITY CAN - WALGREEN</t>
  </si>
  <si>
    <t>LAF CITY CAN -GAZEBO</t>
  </si>
  <si>
    <t>925-323-5280</t>
  </si>
  <si>
    <t>2033 N MAIN ST // 9210144</t>
  </si>
  <si>
    <t>94596-3722</t>
  </si>
  <si>
    <t>510-287-1392</t>
  </si>
  <si>
    <t xml:space="preserve"> 217321</t>
  </si>
  <si>
    <t xml:space="preserve"> 217023</t>
  </si>
  <si>
    <t>NETWORK OPTIX</t>
  </si>
  <si>
    <t xml:space="preserve"> 217080</t>
  </si>
  <si>
    <t>RCI STATION PLAZA LLC</t>
  </si>
  <si>
    <t>707-688-3673</t>
  </si>
  <si>
    <t>415-320-6222</t>
  </si>
  <si>
    <t xml:space="preserve">2033 N MAIN ST </t>
  </si>
  <si>
    <t xml:space="preserve">321 HARTZ AVE #200 </t>
  </si>
  <si>
    <t xml:space="preserve">3561 MT DIABLO BLVD </t>
  </si>
  <si>
    <t xml:space="preserve">3571 MT DIABLO BLVD </t>
  </si>
  <si>
    <t xml:space="preserve">3596 MT DIABLO BLVD </t>
  </si>
  <si>
    <t xml:space="preserve">3655 MT DIABLO BLVD </t>
  </si>
  <si>
    <t>85704</t>
  </si>
  <si>
    <t>3128 OAK RD</t>
  </si>
  <si>
    <t>3360 MT DIABLO BLVD</t>
  </si>
  <si>
    <t>3100 OAK RD</t>
  </si>
  <si>
    <t>1755 TRINITY AVE, WALNUT CREEK</t>
  </si>
  <si>
    <t>Combined Address Detail</t>
  </si>
  <si>
    <t>State/Province</t>
  </si>
  <si>
    <t>Zip/Postal Code</t>
  </si>
  <si>
    <t>Yards Per Week</t>
  </si>
  <si>
    <t>510-333-2163</t>
  </si>
  <si>
    <t>408-204-3089</t>
  </si>
  <si>
    <t>925-984-9160</t>
  </si>
  <si>
    <t>JANI TSENG (14 UNITS)</t>
  </si>
  <si>
    <t xml:space="preserve"> 217577</t>
  </si>
  <si>
    <t>WALNUT HILLS APT</t>
  </si>
  <si>
    <t>94596-4068</t>
  </si>
  <si>
    <t>925-935-6956</t>
  </si>
  <si>
    <t>415-297-3200</t>
  </si>
  <si>
    <t xml:space="preserve">1489 NEWELL AVE </t>
  </si>
  <si>
    <t xml:space="preserve">1556 MT DIABLO BLVD </t>
  </si>
  <si>
    <t>925-820-5086</t>
  </si>
  <si>
    <t>925-980-0592</t>
  </si>
  <si>
    <t xml:space="preserve"> 218288</t>
  </si>
  <si>
    <t>SALLY &amp; ROBERT MCLAUGHLIN</t>
  </si>
  <si>
    <t>925-766-6146</t>
  </si>
  <si>
    <t>562-343-4308</t>
  </si>
  <si>
    <t>415-860-6666</t>
  </si>
  <si>
    <t>925-819-1559</t>
  </si>
  <si>
    <t xml:space="preserve"> 217930</t>
  </si>
  <si>
    <t>FRINGE AND FERN</t>
  </si>
  <si>
    <t>1489 NEWELL AVE // 9210144</t>
  </si>
  <si>
    <t>1489</t>
  </si>
  <si>
    <t>925-784-5377</t>
  </si>
  <si>
    <t xml:space="preserve"> 217368</t>
  </si>
  <si>
    <t>BLACKHAWK COUNTRY CLUB</t>
  </si>
  <si>
    <t xml:space="preserve">  52535</t>
  </si>
  <si>
    <t>1550 VIADER DR</t>
  </si>
  <si>
    <t>Front Load Recycling</t>
  </si>
  <si>
    <t>Organics (Food Waste)</t>
  </si>
  <si>
    <t>121 ROBLE RD, BLDGS 122 AND 2991, WALNUT CREEK</t>
  </si>
  <si>
    <t>3523 GOLDEN GATE WAY, LAFAYETTE</t>
  </si>
  <si>
    <t>510-228-2950</t>
  </si>
  <si>
    <t>408-630-5066</t>
  </si>
  <si>
    <t xml:space="preserve"> 219216</t>
  </si>
  <si>
    <t>PREMIUM PROPERTIES  4UNIT</t>
  </si>
  <si>
    <t>94549-4427</t>
  </si>
  <si>
    <t>PINE BROOK           (9 UNITS)</t>
  </si>
  <si>
    <t>3RD AVE PARTNERS LLC (4 UNITS)</t>
  </si>
  <si>
    <t>925-389-7229</t>
  </si>
  <si>
    <t>707-623-4387</t>
  </si>
  <si>
    <t>925-935-6580</t>
  </si>
  <si>
    <t>925-414-4050</t>
  </si>
  <si>
    <t xml:space="preserve">100 GATEWAY BLVD </t>
  </si>
  <si>
    <t xml:space="preserve">111 LONGLEAF DR </t>
  </si>
  <si>
    <t xml:space="preserve">1229 LINCOLN AVE </t>
  </si>
  <si>
    <t xml:space="preserve">267 HARTZ AVE </t>
  </si>
  <si>
    <t xml:space="preserve">3477 GOLDEN GATE WAY </t>
  </si>
  <si>
    <t xml:space="preserve">444 HARTZ AVE </t>
  </si>
  <si>
    <t xml:space="preserve">581 YGNACIO VALLEY RD </t>
  </si>
  <si>
    <t xml:space="preserve">71 LAFAYETTE CIR #200 </t>
  </si>
  <si>
    <t xml:space="preserve">7191 JOHNSTON RD </t>
  </si>
  <si>
    <t xml:space="preserve"> 218578</t>
  </si>
  <si>
    <t>TIER ONE RETAIL GROUP</t>
  </si>
  <si>
    <t>71 LAFAYETTE CIR #200 // 9210136</t>
  </si>
  <si>
    <t>94549-7694</t>
  </si>
  <si>
    <t>415-509-3267</t>
  </si>
  <si>
    <t xml:space="preserve">  51812</t>
  </si>
  <si>
    <t>CALIFORNIA SHAKESPEARE</t>
  </si>
  <si>
    <t>100 GATEWAY BLVD // 9210140</t>
  </si>
  <si>
    <t>GATEWAY BLVD</t>
  </si>
  <si>
    <t xml:space="preserve"> 219407</t>
  </si>
  <si>
    <t>WOODLAND CABANA CLUB</t>
  </si>
  <si>
    <t>111 LONGLEAF DR // 9210144</t>
  </si>
  <si>
    <t>LONGLEAF DR</t>
  </si>
  <si>
    <t>94598-2626</t>
  </si>
  <si>
    <t>619-395-6626</t>
  </si>
  <si>
    <t xml:space="preserve"> 218593</t>
  </si>
  <si>
    <t>VIRTUE &amp; VICE</t>
  </si>
  <si>
    <t>267 HARTZ AVE // 9210132</t>
  </si>
  <si>
    <t>267</t>
  </si>
  <si>
    <t>510-300-7689</t>
  </si>
  <si>
    <t xml:space="preserve"> 218871</t>
  </si>
  <si>
    <t>AT HOME DECOR &amp; DESIGN</t>
  </si>
  <si>
    <t>444 HARTZ AVE // 9210132</t>
  </si>
  <si>
    <t>925-831-1344</t>
  </si>
  <si>
    <t>581 YGNACIO VALLEY RD // 9210144</t>
  </si>
  <si>
    <t>925-954-1520</t>
  </si>
  <si>
    <t xml:space="preserve"> 218725</t>
  </si>
  <si>
    <t>MNS LIMITED FAMILY PARTNERSHIP</t>
  </si>
  <si>
    <t>1229 LINCOLN AVE // 9210144</t>
  </si>
  <si>
    <t>94596-4640</t>
  </si>
  <si>
    <t>916-622-7324</t>
  </si>
  <si>
    <t>925-705-1010</t>
  </si>
  <si>
    <t>510-453-8697</t>
  </si>
  <si>
    <t xml:space="preserve"> 218797</t>
  </si>
  <si>
    <t>CALIFORNIA COMMUNITY HOUSING</t>
  </si>
  <si>
    <t>510-632-6712</t>
  </si>
  <si>
    <t xml:space="preserve"> 219231</t>
  </si>
  <si>
    <t xml:space="preserve"> 218989</t>
  </si>
  <si>
    <t>CHABAD</t>
  </si>
  <si>
    <t>3477 GOLDEN GATE WAY // 9210136</t>
  </si>
  <si>
    <t>3477</t>
  </si>
  <si>
    <t xml:space="preserve"> 219172</t>
  </si>
  <si>
    <t>KELLY MADDOX TRAINING</t>
  </si>
  <si>
    <t>7191 JOHNSTON RD // 9210142</t>
  </si>
  <si>
    <t>7191</t>
  </si>
  <si>
    <t>94588-9595</t>
  </si>
  <si>
    <t>925-575-4818</t>
  </si>
  <si>
    <t>344 RHEEM BLVD, MORAGA</t>
  </si>
  <si>
    <t xml:space="preserve"> 219561</t>
  </si>
  <si>
    <t>AVALON WALNUT RIDGE</t>
  </si>
  <si>
    <t>925-999-6292</t>
  </si>
  <si>
    <t>925-382-2970</t>
  </si>
  <si>
    <t xml:space="preserve"> 219651</t>
  </si>
  <si>
    <t>S4 BUSINESS VENTURE LLC</t>
  </si>
  <si>
    <t>344</t>
  </si>
  <si>
    <t>94556-3100</t>
  </si>
  <si>
    <t xml:space="preserve"> 220473</t>
  </si>
  <si>
    <t xml:space="preserve"> 220161</t>
  </si>
  <si>
    <t>925-788-1027</t>
  </si>
  <si>
    <t>925-202-9121</t>
  </si>
  <si>
    <t>Contact Group Number</t>
  </si>
  <si>
    <t>Column Labels</t>
  </si>
  <si>
    <t xml:space="preserve">1548 PALOS VERDES MALL </t>
  </si>
  <si>
    <t xml:space="preserve">2765 MITCHELL DR </t>
  </si>
  <si>
    <t xml:space="preserve">404 MARSHALL DR </t>
  </si>
  <si>
    <t>415-707-9783</t>
  </si>
  <si>
    <t>415-636-1407</t>
  </si>
  <si>
    <t>LINDENMEYR CENTRAL</t>
  </si>
  <si>
    <t xml:space="preserve"> 220557</t>
  </si>
  <si>
    <t>PPM GERMAN AUTOWERK</t>
  </si>
  <si>
    <t>925-937-2277</t>
  </si>
  <si>
    <t xml:space="preserve"> 220397</t>
  </si>
  <si>
    <t>ANAM INVESTMENTS LLC</t>
  </si>
  <si>
    <t>714-313-7922</t>
  </si>
  <si>
    <t>925-837-4566</t>
  </si>
  <si>
    <t xml:space="preserve">  72447</t>
  </si>
  <si>
    <t>INDIAN VALLEY SWIM CLUB</t>
  </si>
  <si>
    <t>404 MARSHALL DR // 9210144</t>
  </si>
  <si>
    <t>404</t>
  </si>
  <si>
    <t>94598-4814</t>
  </si>
  <si>
    <t>HAWTHORNE DR</t>
  </si>
  <si>
    <t>925-310-4700</t>
  </si>
  <si>
    <t xml:space="preserve"> 219751</t>
  </si>
  <si>
    <t>WORLD FAMOUS HOT BOYS</t>
  </si>
  <si>
    <t>925-961-1306</t>
  </si>
  <si>
    <t>925-577-3328</t>
  </si>
  <si>
    <t xml:space="preserve"> 219585</t>
  </si>
  <si>
    <t>LEMON BLOSSOM CREATIONS</t>
  </si>
  <si>
    <t>1548 PALOS VERDES MALL // 9210144</t>
  </si>
  <si>
    <t>925-255-8381</t>
  </si>
  <si>
    <t>1556 MT DIABLO BLVD // 9210144</t>
  </si>
  <si>
    <t>925-890-9428</t>
  </si>
  <si>
    <t>916-479-0153</t>
  </si>
  <si>
    <t>925-334-0729</t>
  </si>
  <si>
    <t>509-329-7007</t>
  </si>
  <si>
    <t>925-208-9242</t>
  </si>
  <si>
    <t xml:space="preserve"> 219864</t>
  </si>
  <si>
    <t>SHADELANDS POST ACUTE</t>
  </si>
  <si>
    <t>2765 MITCHELL DR // 9210144</t>
  </si>
  <si>
    <t>2765</t>
  </si>
  <si>
    <t xml:space="preserve"> 102731</t>
  </si>
  <si>
    <t>MORAGA RANCH SWIM POOL</t>
  </si>
  <si>
    <t>BAITX &amp; EL CAMINO</t>
  </si>
  <si>
    <t>94556-0180</t>
  </si>
  <si>
    <t>925-628-5133</t>
  </si>
  <si>
    <t>Yard Waste &amp; Food Waste</t>
  </si>
  <si>
    <t>1437 MAZDA DR</t>
  </si>
  <si>
    <t>Schools Organics</t>
  </si>
  <si>
    <t>Industrial Organics</t>
  </si>
  <si>
    <t>Government Recycling</t>
  </si>
  <si>
    <t>925-264-8767</t>
  </si>
  <si>
    <t>510-701-6949</t>
  </si>
  <si>
    <t xml:space="preserve">1000 HARVEY DR #100 </t>
  </si>
  <si>
    <t xml:space="preserve">1009 OAK HILL RD #1 </t>
  </si>
  <si>
    <t xml:space="preserve">1499 N CALIFORNIA BLVD </t>
  </si>
  <si>
    <t xml:space="preserve">1511 LOCUST ST </t>
  </si>
  <si>
    <t xml:space="preserve">1942 MT DIABLO BLVD </t>
  </si>
  <si>
    <t xml:space="preserve">37 ALAMO SQ #G </t>
  </si>
  <si>
    <t xml:space="preserve">496 CENTER ST </t>
  </si>
  <si>
    <t xml:space="preserve">631 SILVER LAKE DR </t>
  </si>
  <si>
    <t xml:space="preserve">85 OAK CT </t>
  </si>
  <si>
    <t xml:space="preserve"> 221568</t>
  </si>
  <si>
    <t>WC PROPERTIES EDEN  BLDG230A</t>
  </si>
  <si>
    <t>916-494-4025</t>
  </si>
  <si>
    <t>WC PROPERTIES EDEN LLC BLD 190</t>
  </si>
  <si>
    <t>WC PROPERTIES EDEN LLCBLDG 180</t>
  </si>
  <si>
    <t>WC PROPERTIES EDEN LLCBLDG 170</t>
  </si>
  <si>
    <t>WC PROPERTIES EDEN LLCBLDG 140</t>
  </si>
  <si>
    <t>WC PROPERTIES EDEN LLCBLDG 115</t>
  </si>
  <si>
    <t>WC PROPERTIES EDEN LLCBLDG 120</t>
  </si>
  <si>
    <t>WC PROPERTIES EDEN LLCBLDG 150</t>
  </si>
  <si>
    <t>WC PROPERTIES EDENBLDG215-2254</t>
  </si>
  <si>
    <t>WC PROPERTIES *KATRINA BAKERY*</t>
  </si>
  <si>
    <t>WC PROPERTIES EDEN*GREAT DONUT</t>
  </si>
  <si>
    <t>WC PROPERTIES EDEN*PANERA*</t>
  </si>
  <si>
    <t>WC PROPERTIES *BISTRO HA LA*</t>
  </si>
  <si>
    <t xml:space="preserve"> 221574</t>
  </si>
  <si>
    <t>WC PROPERTIES EDENS*ALAMO 12YD</t>
  </si>
  <si>
    <t>WC PROPERTIES EDEN*ROUNDTABLE</t>
  </si>
  <si>
    <t xml:space="preserve"> 221618</t>
  </si>
  <si>
    <t>37 ALAMO SQ #G // 9210134</t>
  </si>
  <si>
    <t>#G</t>
  </si>
  <si>
    <t>925-948-6747</t>
  </si>
  <si>
    <t xml:space="preserve"> 130252</t>
  </si>
  <si>
    <t>925-866-8900</t>
  </si>
  <si>
    <t>925-588-5457</t>
  </si>
  <si>
    <t xml:space="preserve"> 220804</t>
  </si>
  <si>
    <t>DANVILLE FOODS LLC</t>
  </si>
  <si>
    <t>925-984-5120</t>
  </si>
  <si>
    <t>510-366-3312</t>
  </si>
  <si>
    <t xml:space="preserve"> 220912</t>
  </si>
  <si>
    <t>GLOBAL GENERAL INSURANCE SVC</t>
  </si>
  <si>
    <t>85 OAK CT // 9210132</t>
  </si>
  <si>
    <t>925-216-1379</t>
  </si>
  <si>
    <t>CROW CANYON C C POOL #3</t>
  </si>
  <si>
    <t>631 SILVER LAKE DR // 9210132</t>
  </si>
  <si>
    <t>94526-6259</t>
  </si>
  <si>
    <t xml:space="preserve"> 221330</t>
  </si>
  <si>
    <t>MT DIABLO NAIL SALON</t>
  </si>
  <si>
    <t>3409</t>
  </si>
  <si>
    <t>94549-3990</t>
  </si>
  <si>
    <t xml:space="preserve"> 221129</t>
  </si>
  <si>
    <t>1009 OAK HILL RD #1 // 9210136</t>
  </si>
  <si>
    <t>925-962-9201</t>
  </si>
  <si>
    <t xml:space="preserve"> 220915</t>
  </si>
  <si>
    <t>TEDDY BEAR WASH &amp; DRY</t>
  </si>
  <si>
    <t>496 CENTER ST // 9210138</t>
  </si>
  <si>
    <t>496</t>
  </si>
  <si>
    <t>510-910-5216</t>
  </si>
  <si>
    <t xml:space="preserve"> 221264</t>
  </si>
  <si>
    <t>LEISURE ESCAPE</t>
  </si>
  <si>
    <t>925-788-2159</t>
  </si>
  <si>
    <t xml:space="preserve"> 220671</t>
  </si>
  <si>
    <t>TU TU SCHOOL</t>
  </si>
  <si>
    <t>1000 HARVEY DR #100 // 9210144</t>
  </si>
  <si>
    <t>510-764-7600</t>
  </si>
  <si>
    <t xml:space="preserve"> 221487</t>
  </si>
  <si>
    <t>HERRITAGE PLAZA LS</t>
  </si>
  <si>
    <t>1511 LOCUST ST // 9210144</t>
  </si>
  <si>
    <t>1942 MT DIABLO BLVD // 9210144</t>
  </si>
  <si>
    <t>925-935-0256</t>
  </si>
  <si>
    <t xml:space="preserve"> 220762</t>
  </si>
  <si>
    <t>PANAMA BAY COFFEE</t>
  </si>
  <si>
    <t>1499 N CALIFORNIA BLVD // 9210144</t>
  </si>
  <si>
    <t>94596-4519</t>
  </si>
  <si>
    <t>925-330-0675</t>
  </si>
  <si>
    <t>888-523-5323</t>
  </si>
  <si>
    <t>408-472-7695</t>
  </si>
  <si>
    <t>408-569-4178</t>
  </si>
  <si>
    <t>925-937-5559</t>
  </si>
  <si>
    <t>707-280-3774</t>
  </si>
  <si>
    <t xml:space="preserve"> 222598</t>
  </si>
  <si>
    <t>MAIN STREET MANAGEMENT</t>
  </si>
  <si>
    <t>707-252-2022</t>
  </si>
  <si>
    <t xml:space="preserve">1323 LOCUST ST </t>
  </si>
  <si>
    <t xml:space="preserve">1357 S MAIN ST </t>
  </si>
  <si>
    <t xml:space="preserve">1566 PALOS VERDES MALL </t>
  </si>
  <si>
    <t xml:space="preserve">40 OAK CT </t>
  </si>
  <si>
    <t>925-895-2717</t>
  </si>
  <si>
    <t>925-736-7492</t>
  </si>
  <si>
    <t xml:space="preserve"> 222772</t>
  </si>
  <si>
    <t>TEMMERMAN CILLEY KOHLMANN</t>
  </si>
  <si>
    <t>40 OAK CT // 9210132</t>
  </si>
  <si>
    <t>408-998-9500</t>
  </si>
  <si>
    <t>ROZITA DADGOSTARI</t>
  </si>
  <si>
    <t xml:space="preserve"> 222336</t>
  </si>
  <si>
    <t>KIMBERLY HARRISON INTERIORS</t>
  </si>
  <si>
    <t>510-310-4135</t>
  </si>
  <si>
    <t>925-270-7800</t>
  </si>
  <si>
    <t xml:space="preserve"> 221974</t>
  </si>
  <si>
    <t>925-644-1651</t>
  </si>
  <si>
    <t>216-755-5500</t>
  </si>
  <si>
    <t xml:space="preserve"> 221916</t>
  </si>
  <si>
    <t>STREAMLINE MANAGEMENT</t>
  </si>
  <si>
    <t>925-464-2764</t>
  </si>
  <si>
    <t xml:space="preserve"> 221913</t>
  </si>
  <si>
    <t>INDIGO AND POPPY</t>
  </si>
  <si>
    <t>925-638-3800</t>
  </si>
  <si>
    <t>800-552-2039</t>
  </si>
  <si>
    <t xml:space="preserve"> 222818</t>
  </si>
  <si>
    <t xml:space="preserve"> 221944</t>
  </si>
  <si>
    <t>THE RIVER ROOM SALON</t>
  </si>
  <si>
    <t>831-905-5179</t>
  </si>
  <si>
    <t>510-544-3085</t>
  </si>
  <si>
    <t xml:space="preserve"> 222723</t>
  </si>
  <si>
    <t>THE LOUNGE NAIL SPA</t>
  </si>
  <si>
    <t>1323 LOCUST ST // 9210144</t>
  </si>
  <si>
    <t>1323</t>
  </si>
  <si>
    <t>510-984-8100</t>
  </si>
  <si>
    <t xml:space="preserve"> 222974</t>
  </si>
  <si>
    <t>SWEETGREEN</t>
  </si>
  <si>
    <t>678-772-4339</t>
  </si>
  <si>
    <t xml:space="preserve"> 222493</t>
  </si>
  <si>
    <t>TAILORED HOUSE</t>
  </si>
  <si>
    <t>925-413-315</t>
  </si>
  <si>
    <t>925-457-9192</t>
  </si>
  <si>
    <t>510-227-7347</t>
  </si>
  <si>
    <t>1566 PALOS VERDES MALL // 9210144</t>
  </si>
  <si>
    <t>1566</t>
  </si>
  <si>
    <t xml:space="preserve"> 222816</t>
  </si>
  <si>
    <t>REMOVERY</t>
  </si>
  <si>
    <t>1357 S MAIN ST // 9210144</t>
  </si>
  <si>
    <t>737-260-3259</t>
  </si>
  <si>
    <t>925-595-8308</t>
  </si>
  <si>
    <t>914-236-2933</t>
  </si>
  <si>
    <t>CIGAR LOFT</t>
  </si>
  <si>
    <t xml:space="preserve">1149 ALPINE RD </t>
  </si>
  <si>
    <t>292656</t>
  </si>
  <si>
    <t>1501 MT DIABLO BLVD</t>
  </si>
  <si>
    <t>1357 S MAIN ST</t>
  </si>
  <si>
    <t>101 PRINGLE AVE, WALNUT CREEK</t>
  </si>
  <si>
    <t>94506-</t>
  </si>
  <si>
    <t>925-785-5419</t>
  </si>
  <si>
    <t>512-545-3488</t>
  </si>
  <si>
    <t xml:space="preserve"> 223578</t>
  </si>
  <si>
    <t>WCTV PARCEL 2 LLC*WAYMARK*</t>
  </si>
  <si>
    <t>925-323-0823</t>
  </si>
  <si>
    <t>925-330-8265</t>
  </si>
  <si>
    <t>MONARCH APTS-WC 29-UNITS</t>
  </si>
  <si>
    <t>925-788-0562</t>
  </si>
  <si>
    <t xml:space="preserve">1000 RIVER ROCK LN </t>
  </si>
  <si>
    <t xml:space="preserve">2710 CAMINO DIABLO </t>
  </si>
  <si>
    <t xml:space="preserve">3210 DANVILLE BLVD </t>
  </si>
  <si>
    <t xml:space="preserve">3460 LANA LN </t>
  </si>
  <si>
    <t xml:space="preserve">3527 WILKINSON LN </t>
  </si>
  <si>
    <t xml:space="preserve">501 ORINDAWOODS DR </t>
  </si>
  <si>
    <t xml:space="preserve">ARBOLADO &amp; SUTTON DR </t>
  </si>
  <si>
    <t xml:space="preserve">BAITX &amp; EL CAMINO </t>
  </si>
  <si>
    <t xml:space="preserve">BONANZA &amp; CALIFORNIA </t>
  </si>
  <si>
    <t xml:space="preserve">CABANA CT </t>
  </si>
  <si>
    <t xml:space="preserve">DANVILLE BLVD &amp; DEL AMIGO RD </t>
  </si>
  <si>
    <t xml:space="preserve">DANVILLE BLVD &amp; LA GONDA WAY </t>
  </si>
  <si>
    <t xml:space="preserve">EASY ST </t>
  </si>
  <si>
    <t xml:space="preserve">FRONT ST </t>
  </si>
  <si>
    <t xml:space="preserve">HIDDEN OAK DR </t>
  </si>
  <si>
    <t xml:space="preserve">HILLENDALE CT </t>
  </si>
  <si>
    <t xml:space="preserve">IRON HORSE TRAIL INTERSECTION </t>
  </si>
  <si>
    <t xml:space="preserve">MAIDEN LN </t>
  </si>
  <si>
    <t xml:space="preserve">MINERT AND BANCROFT </t>
  </si>
  <si>
    <t xml:space="preserve">MT DIABLO &amp; GOLDEN GATE WAY </t>
  </si>
  <si>
    <t xml:space="preserve">MURWOOD DR </t>
  </si>
  <si>
    <t xml:space="preserve">N BROADWAY </t>
  </si>
  <si>
    <t xml:space="preserve">ORINDA FIELDS LN </t>
  </si>
  <si>
    <t xml:space="preserve">PLAZA PARK &amp; MORAGA </t>
  </si>
  <si>
    <t xml:space="preserve">RAILROAD AVE </t>
  </si>
  <si>
    <t xml:space="preserve">RV LOT END CORTE DE LOS VECINO </t>
  </si>
  <si>
    <t xml:space="preserve">TICE VALLEY BLVD </t>
  </si>
  <si>
    <t xml:space="preserve">VILLA LN \ MORAGA WAY </t>
  </si>
  <si>
    <t xml:space="preserve">WESTCLIFFE LN </t>
  </si>
  <si>
    <t xml:space="preserve">WESTFIELD CIR </t>
  </si>
  <si>
    <t>925-216-9833</t>
  </si>
  <si>
    <t>925-708-4884</t>
  </si>
  <si>
    <t>RAILROAD AVE // 9210132</t>
  </si>
  <si>
    <t xml:space="preserve"> 224040</t>
  </si>
  <si>
    <t>OAK TREE ANIMAL HOSPITAL</t>
  </si>
  <si>
    <t xml:space="preserve"> 208348</t>
  </si>
  <si>
    <t>DANVILLE STONEY BROOK</t>
  </si>
  <si>
    <t>1000 RIVER ROCK LN // 9210132</t>
  </si>
  <si>
    <t>RIVER ROCK LN</t>
  </si>
  <si>
    <t>DAVIDON HOMES - MAGEE PRESERVE</t>
  </si>
  <si>
    <t>FRONT ST // 9210132</t>
  </si>
  <si>
    <t>WESTFIELD CIR // 9210132</t>
  </si>
  <si>
    <t>925-378-0766</t>
  </si>
  <si>
    <t>DANVILLE BLVD &amp; LA GONDA WAY // 9210132</t>
  </si>
  <si>
    <t>DANVILLE BLVD &amp; DEL AMIGO RD // 9210132</t>
  </si>
  <si>
    <t>IRON HORSE TRAIL INTERSECTION // 9210132</t>
  </si>
  <si>
    <t>CABANA CT // 9210132</t>
  </si>
  <si>
    <t>MAIDEN LN // 9210132</t>
  </si>
  <si>
    <t>HIDDEN OAK DR // 9210132</t>
  </si>
  <si>
    <t xml:space="preserve"> 224277</t>
  </si>
  <si>
    <t>SCREEN DOCTORS</t>
  </si>
  <si>
    <t>3210 DANVILLE BLVD // 9210134</t>
  </si>
  <si>
    <t>925-270-5733</t>
  </si>
  <si>
    <t>EASY ST // 9210134</t>
  </si>
  <si>
    <t>925-216-6316</t>
  </si>
  <si>
    <t>MURWOOD DR // 9210134</t>
  </si>
  <si>
    <t xml:space="preserve"> 223209</t>
  </si>
  <si>
    <t>FIVE LITTLE MONKEYS</t>
  </si>
  <si>
    <t>3527 WILKINSON LN // 9210136</t>
  </si>
  <si>
    <t>510-734-8378</t>
  </si>
  <si>
    <t xml:space="preserve">  74591</t>
  </si>
  <si>
    <t>LAS TRAMPAS SCHOOL</t>
  </si>
  <si>
    <t>3460 LANA LN // 9210136</t>
  </si>
  <si>
    <t>LANA LN</t>
  </si>
  <si>
    <t>94549-4519</t>
  </si>
  <si>
    <t>PLAZA PARK &amp; MORAGA // 9210136</t>
  </si>
  <si>
    <t>MT DIABLO &amp; GOLDEN GATE WAY // 9210136</t>
  </si>
  <si>
    <t>925-586-8409</t>
  </si>
  <si>
    <t>VILLA LN \ MORAGA WAY // 9210138</t>
  </si>
  <si>
    <t>BAITX &amp; EL CAMINO // 9210138</t>
  </si>
  <si>
    <t>501 ORINDAWOODS DR // 9210140</t>
  </si>
  <si>
    <t>94563-2413</t>
  </si>
  <si>
    <t>ORINDA FIELDS LN // 9210140</t>
  </si>
  <si>
    <t>ORINDA FIELDS LN</t>
  </si>
  <si>
    <t>CIG-LEI YGNACIO ASSOCIATES</t>
  </si>
  <si>
    <t>925-287-0297</t>
  </si>
  <si>
    <t>HILLENDALE CT // 9210144</t>
  </si>
  <si>
    <t>925-219-7549</t>
  </si>
  <si>
    <t xml:space="preserve">  42700</t>
  </si>
  <si>
    <t>1149 ALPINE RD // 9210144</t>
  </si>
  <si>
    <t>925-280-5537</t>
  </si>
  <si>
    <t>JOHN MUIR MEDICAL CEN 25Y CMP</t>
  </si>
  <si>
    <t>THE ORCHARDS @ DULCE/PLUCKED</t>
  </si>
  <si>
    <t>925-595-1611</t>
  </si>
  <si>
    <t>925-588-2038</t>
  </si>
  <si>
    <t>WESTCLIFFE LN // 9210144</t>
  </si>
  <si>
    <t>BONANZA &amp; CALIFORNIA // 9210144</t>
  </si>
  <si>
    <t>N BROADWAY // 9210144</t>
  </si>
  <si>
    <t xml:space="preserve"> 224141</t>
  </si>
  <si>
    <t>BAILEY WINDOWS AND DOORS</t>
  </si>
  <si>
    <t>2710 CAMINO DIABLO // 9210144</t>
  </si>
  <si>
    <t>925-332-1234</t>
  </si>
  <si>
    <t>Sunday Lift Day</t>
  </si>
  <si>
    <t>909-969-3832</t>
  </si>
  <si>
    <t>213-509-5225</t>
  </si>
  <si>
    <t>925-963-3290</t>
  </si>
  <si>
    <t>925-324-4759</t>
  </si>
  <si>
    <t xml:space="preserve">1001 HARVEY DR </t>
  </si>
  <si>
    <t xml:space="preserve">1449 SOS DR </t>
  </si>
  <si>
    <t xml:space="preserve">19 MORAGA WAY </t>
  </si>
  <si>
    <t xml:space="preserve">2341 BOULEVARD CIR </t>
  </si>
  <si>
    <t xml:space="preserve">3570 MT DIABLO BLVD </t>
  </si>
  <si>
    <t xml:space="preserve">484 CENTER ST </t>
  </si>
  <si>
    <t xml:space="preserve">909 CAMINO RAMON </t>
  </si>
  <si>
    <t xml:space="preserve">DIABLO RD AT MCCAULEY RD </t>
  </si>
  <si>
    <t>505-570-9076</t>
  </si>
  <si>
    <t xml:space="preserve"> 225324</t>
  </si>
  <si>
    <t>SUSHI ISLAND</t>
  </si>
  <si>
    <t>19 MORAGA WAY // 9210140</t>
  </si>
  <si>
    <t>510-918-7898</t>
  </si>
  <si>
    <t>HANAZEN</t>
  </si>
  <si>
    <t>801-949-4299</t>
  </si>
  <si>
    <t xml:space="preserve"> 225357</t>
  </si>
  <si>
    <t>VILLAGE SHOPPING CENTER</t>
  </si>
  <si>
    <t>94526-3899</t>
  </si>
  <si>
    <t xml:space="preserve"> 225031</t>
  </si>
  <si>
    <t>FLATIRON CONSTRUCTION</t>
  </si>
  <si>
    <t>707-320-3048</t>
  </si>
  <si>
    <t>925-522-1010</t>
  </si>
  <si>
    <t>484 CENTER ST // 9210138</t>
  </si>
  <si>
    <t>484</t>
  </si>
  <si>
    <t>ROSE GARDEN *REPUB CAKES*</t>
  </si>
  <si>
    <t>94526-4274</t>
  </si>
  <si>
    <t xml:space="preserve"> 224894</t>
  </si>
  <si>
    <t>TRI-VALLEY YOUNG LEARNERS LLC</t>
  </si>
  <si>
    <t>909 CAMINO RAMON // 9210132</t>
  </si>
  <si>
    <t xml:space="preserve"> 225753</t>
  </si>
  <si>
    <t xml:space="preserve"> 225752</t>
  </si>
  <si>
    <t>1001 HARVEY DR // 9210144</t>
  </si>
  <si>
    <t>8000637</t>
  </si>
  <si>
    <t>8000638</t>
  </si>
  <si>
    <t>8000639</t>
  </si>
  <si>
    <t xml:space="preserve"> 224814</t>
  </si>
  <si>
    <t xml:space="preserve"> 225348</t>
  </si>
  <si>
    <t>B&amp;B LOCKSMITH AND SECURITY</t>
  </si>
  <si>
    <t>1449 SOS DR // 9210144</t>
  </si>
  <si>
    <t>415-423-0182</t>
  </si>
  <si>
    <t>8000634</t>
  </si>
  <si>
    <t>8000635</t>
  </si>
  <si>
    <t>8000636</t>
  </si>
  <si>
    <t>8000640</t>
  </si>
  <si>
    <t>925-899-9808</t>
  </si>
  <si>
    <t>925-956-3626</t>
  </si>
  <si>
    <t>925-303-7146</t>
  </si>
  <si>
    <t xml:space="preserve"> 225696</t>
  </si>
  <si>
    <t>415-419-7202</t>
  </si>
  <si>
    <t>925-998-2310</t>
  </si>
  <si>
    <t xml:space="preserve"> 224921</t>
  </si>
  <si>
    <t>MANE SALON LLC</t>
  </si>
  <si>
    <t>2341 BOULEVARD CIR // 9210144</t>
  </si>
  <si>
    <t>2341</t>
  </si>
  <si>
    <t>925-212-6741</t>
  </si>
  <si>
    <t>925-935-3276</t>
  </si>
  <si>
    <t xml:space="preserve"> 224784</t>
  </si>
  <si>
    <t>CALIFORNIA CAPITAL&amp;INVEST GRP</t>
  </si>
  <si>
    <t>925-934-8211</t>
  </si>
  <si>
    <t>925-310-2365</t>
  </si>
  <si>
    <t xml:space="preserve"> 224516</t>
  </si>
  <si>
    <t>CHLOE NAIL LOUNGE</t>
  </si>
  <si>
    <t>3570 MT DIABLO BLVD // 9210136</t>
  </si>
  <si>
    <t>3570</t>
  </si>
  <si>
    <t>DIABLO RD AT MCCAULEY RD</t>
  </si>
  <si>
    <t>925-937-6042</t>
  </si>
  <si>
    <t>100602</t>
  </si>
  <si>
    <t>10 ORINDA WAY</t>
  </si>
  <si>
    <t>3445 GOLDEN GATE WAY</t>
  </si>
  <si>
    <t>1942 MT DIABLO BLVD</t>
  </si>
  <si>
    <t>925-247-4320</t>
  </si>
  <si>
    <t>925-282-5182</t>
  </si>
  <si>
    <t>THE ALTERRA APTS  4 UNITS</t>
  </si>
  <si>
    <t xml:space="preserve"> 227043</t>
  </si>
  <si>
    <t>THE ARROYO-100 UNITS</t>
  </si>
  <si>
    <t>925-766-6141</t>
  </si>
  <si>
    <t>925-997-2761</t>
  </si>
  <si>
    <t>925-979-9802</t>
  </si>
  <si>
    <t>925-322-8803</t>
  </si>
  <si>
    <t xml:space="preserve">101 PRINGLE AVE </t>
  </si>
  <si>
    <t xml:space="preserve">1250 LAS JUNTAS WAY </t>
  </si>
  <si>
    <t xml:space="preserve">1326 BOULEVARD WAY </t>
  </si>
  <si>
    <t xml:space="preserve">1719 BONANZA ST </t>
  </si>
  <si>
    <t xml:space="preserve">2389 N MAIN ST </t>
  </si>
  <si>
    <t xml:space="preserve">700 HAWTHORNE DR </t>
  </si>
  <si>
    <t>925-642-9357</t>
  </si>
  <si>
    <t>914-696-9297</t>
  </si>
  <si>
    <t>POST OFFICE - DANVILLE ANNEX</t>
  </si>
  <si>
    <t xml:space="preserve"> 226594</t>
  </si>
  <si>
    <t>POST OFFICE - ALAMO</t>
  </si>
  <si>
    <t>COMMUNITY PRESBYTERIAN CHURCH</t>
  </si>
  <si>
    <t xml:space="preserve"> 227008</t>
  </si>
  <si>
    <t>LOARDS ICE CREAM - ORINDA LLC</t>
  </si>
  <si>
    <t>510-847-8993</t>
  </si>
  <si>
    <t xml:space="preserve"> 226418</t>
  </si>
  <si>
    <t>SKIN LAB &amp; CONTOUR LLC</t>
  </si>
  <si>
    <t>925-768-5000</t>
  </si>
  <si>
    <t>925-270-5588</t>
  </si>
  <si>
    <t>925-542-8092</t>
  </si>
  <si>
    <t xml:space="preserve"> 226673</t>
  </si>
  <si>
    <t>CCC FIRE STATION #4</t>
  </si>
  <si>
    <t>700 HAWTHORNE DR // 9210134</t>
  </si>
  <si>
    <t>94596-6111</t>
  </si>
  <si>
    <t>317-459-8488</t>
  </si>
  <si>
    <t>925-855-8888</t>
  </si>
  <si>
    <t xml:space="preserve"> 225677</t>
  </si>
  <si>
    <t>209-470-0193</t>
  </si>
  <si>
    <t>925-565-1669</t>
  </si>
  <si>
    <t>925-451-2188</t>
  </si>
  <si>
    <t xml:space="preserve"> 226588</t>
  </si>
  <si>
    <t>HABITAT FOR HUMANITY EAST BAY/</t>
  </si>
  <si>
    <t>1250 LAS JUNTAS WAY // 9210144</t>
  </si>
  <si>
    <t>510-251-6304</t>
  </si>
  <si>
    <t xml:space="preserve"> 226481</t>
  </si>
  <si>
    <t>925-705-0087</t>
  </si>
  <si>
    <t xml:space="preserve"> 226670</t>
  </si>
  <si>
    <t>GS EAST BAY HEALTH</t>
  </si>
  <si>
    <t>510-978-8424</t>
  </si>
  <si>
    <t>1326 BOULEVARD WAY // 9210144</t>
  </si>
  <si>
    <t>1326</t>
  </si>
  <si>
    <t>94595-1208</t>
  </si>
  <si>
    <t>CALIBER COLLISION 1172 3YD REC</t>
  </si>
  <si>
    <t>CBRE COMERICA 93932 64G TRASH</t>
  </si>
  <si>
    <t>925-528-9805</t>
  </si>
  <si>
    <t>510-384-3399</t>
  </si>
  <si>
    <t>925-451-3490</t>
  </si>
  <si>
    <t xml:space="preserve"> 226137</t>
  </si>
  <si>
    <t>408-316-7415</t>
  </si>
  <si>
    <t>925-727-7883</t>
  </si>
  <si>
    <t xml:space="preserve"> 226709</t>
  </si>
  <si>
    <t>ATRIA</t>
  </si>
  <si>
    <t xml:space="preserve"> 225945</t>
  </si>
  <si>
    <t>THE KENSINGTON</t>
  </si>
  <si>
    <t xml:space="preserve"> 226495</t>
  </si>
  <si>
    <t>THE GARDEN</t>
  </si>
  <si>
    <t>1719 BONANZA ST // 9210144</t>
  </si>
  <si>
    <t>925-206-5400</t>
  </si>
  <si>
    <t>POST OFFICE - ROSSMOOR</t>
  </si>
  <si>
    <t>510-715-1305</t>
  </si>
  <si>
    <t>ACCELERATED LEARNING ACADEMY</t>
  </si>
  <si>
    <t>8000648</t>
  </si>
  <si>
    <t>8000641</t>
  </si>
  <si>
    <t>8000643</t>
  </si>
  <si>
    <t>8000644</t>
  </si>
  <si>
    <t xml:space="preserve"> 226145</t>
  </si>
  <si>
    <t>GALAXY HOTELS GROUP</t>
  </si>
  <si>
    <t>2389 N MAIN ST // 9210144</t>
  </si>
  <si>
    <t>2389</t>
  </si>
  <si>
    <t>CALIBER COLLISION 1171 3YD REC</t>
  </si>
  <si>
    <t>510-376-3617</t>
  </si>
  <si>
    <t>925-269-3154</t>
  </si>
  <si>
    <t>POST OFFICE - LAFAYETTE ANNEX</t>
  </si>
  <si>
    <t>POST OFFICE - LAFAYETTE</t>
  </si>
  <si>
    <t>925-588-8216</t>
  </si>
  <si>
    <t>3400 CAMINO TASSAJARA</t>
  </si>
  <si>
    <t>152 W LINDA MESA AVE</t>
  </si>
  <si>
    <t>79467</t>
  </si>
  <si>
    <t>3400 MT DIABLO BLVD</t>
  </si>
  <si>
    <t>1326 BOULEVARD WAY</t>
  </si>
  <si>
    <t>153640, 8000095</t>
  </si>
  <si>
    <t>1499 N MAIN ST</t>
  </si>
  <si>
    <t>1500 VILLA WAY S, WALNUT CREEK</t>
  </si>
  <si>
    <t>1910 N MAIN ST, WALNUT CREEK</t>
  </si>
  <si>
    <t>VILLA WAY S</t>
  </si>
  <si>
    <t>JOHN CHARLOT  5 UNITS</t>
  </si>
  <si>
    <t>LAFAYETTE COMMONS,LLC 36 UNITS</t>
  </si>
  <si>
    <t>925-708-3507</t>
  </si>
  <si>
    <t>408-802-5545</t>
  </si>
  <si>
    <t>925-278-0022</t>
  </si>
  <si>
    <t xml:space="preserve"> 227163</t>
  </si>
  <si>
    <t>ANTON NOMA APARTMENTS</t>
  </si>
  <si>
    <t>925-344-9172</t>
  </si>
  <si>
    <t>925-930-7298</t>
  </si>
  <si>
    <t>617-939-3464</t>
  </si>
  <si>
    <t xml:space="preserve">1271 BOULEVARD WAY </t>
  </si>
  <si>
    <t xml:space="preserve">132 ALTA VISTA WAY </t>
  </si>
  <si>
    <t xml:space="preserve">1910 N MAIN ST </t>
  </si>
  <si>
    <t xml:space="preserve">1997 TICE VALLEY BLVD </t>
  </si>
  <si>
    <t xml:space="preserve">301 SYCAMORE VALLEY RD W #B </t>
  </si>
  <si>
    <t xml:space="preserve">3240 STONE VALLEY RD W </t>
  </si>
  <si>
    <t xml:space="preserve">440 SYCAMORE VALLEY RD W </t>
  </si>
  <si>
    <t xml:space="preserve">501 SYCAMORE VALLEY RD W </t>
  </si>
  <si>
    <t xml:space="preserve">700 SYCAMORE VALLEY RD W </t>
  </si>
  <si>
    <t xml:space="preserve">704 SYCAMORE VALLEY RD W </t>
  </si>
  <si>
    <t xml:space="preserve">BEAR CREEK RD AT HAPPY VALLEY </t>
  </si>
  <si>
    <t xml:space="preserve">SYCAMORE VALLEY RD E </t>
  </si>
  <si>
    <t>301 SYCAMORE VALLEY RD W #B // 9210132</t>
  </si>
  <si>
    <t>SYCAMORE VALLEY RD W</t>
  </si>
  <si>
    <t xml:space="preserve"> 227446</t>
  </si>
  <si>
    <t>M-23 MECHANICAL SYSTEMS</t>
  </si>
  <si>
    <t>925-730-9126</t>
  </si>
  <si>
    <t>SYCAMORE VALLEY RD E // 9210132</t>
  </si>
  <si>
    <t>SYCAMORE VALLEY RD E</t>
  </si>
  <si>
    <t>501 SYCAMORE VALLEY RD W // 9210132</t>
  </si>
  <si>
    <t>700 SYCAMORE VALLEY RD W // 9210132</t>
  </si>
  <si>
    <t>440 SYCAMORE VALLEY RD W // 9210132</t>
  </si>
  <si>
    <t>925-315-2941</t>
  </si>
  <si>
    <t xml:space="preserve"> 227775</t>
  </si>
  <si>
    <t>NIBBI BROS COST 017000</t>
  </si>
  <si>
    <t>ALTA VISTA WAY</t>
  </si>
  <si>
    <t>94506-4658</t>
  </si>
  <si>
    <t>415-748-8432</t>
  </si>
  <si>
    <t xml:space="preserve"> 228070</t>
  </si>
  <si>
    <t>925-980-9398</t>
  </si>
  <si>
    <t>3240 STONE VALLEY RD W // 9210134</t>
  </si>
  <si>
    <t>STONE VALLEY RD W</t>
  </si>
  <si>
    <t>2050 VANDERSLICE AVE // 9210134</t>
  </si>
  <si>
    <t>1847 NEWELL AVE // 9210134</t>
  </si>
  <si>
    <t>2001 LUSITANO ST // 9210134</t>
  </si>
  <si>
    <t>6011 MASSARA ST // 9210134</t>
  </si>
  <si>
    <t xml:space="preserve"> 227379</t>
  </si>
  <si>
    <t>MAKE IT HOME</t>
  </si>
  <si>
    <t>1271 BOULEVARD WAY // 9210134</t>
  </si>
  <si>
    <t>1271</t>
  </si>
  <si>
    <t>1899 CASABLANCA ST // 9210134</t>
  </si>
  <si>
    <t>4675 CAMINO TASSAJARA // 9210134</t>
  </si>
  <si>
    <t>4680 CAMINO TASSAJARA // 9210134</t>
  </si>
  <si>
    <t>925-852-5540</t>
  </si>
  <si>
    <t xml:space="preserve"> 228166</t>
  </si>
  <si>
    <t>RANGER PIPELINES</t>
  </si>
  <si>
    <t>BEAR CREEK RD AT HAPPY VALLEY</t>
  </si>
  <si>
    <t>925-254-3770</t>
  </si>
  <si>
    <t>1997 TICE VALLEY BLVD // 9210144</t>
  </si>
  <si>
    <t>510-331-6599</t>
  </si>
  <si>
    <t>925-207-1431</t>
  </si>
  <si>
    <t>1910 N MAIN ST // 9210144</t>
  </si>
  <si>
    <t>OFFICE DEPOTMAX DC 006447 CART</t>
  </si>
  <si>
    <t xml:space="preserve"> 227746</t>
  </si>
  <si>
    <t>WASTE HARMONICS (ROSS STORE)</t>
  </si>
  <si>
    <t>585-924-9640</t>
  </si>
  <si>
    <t>94596-4593</t>
  </si>
  <si>
    <t>925-949-3179</t>
  </si>
  <si>
    <t>210 LAFAYETTE CIR, LAFAYETTE</t>
  </si>
  <si>
    <t>3639 WALNUT ST, LAFAYETTE</t>
  </si>
  <si>
    <t>925-954-9976</t>
  </si>
  <si>
    <t xml:space="preserve"> 228913</t>
  </si>
  <si>
    <t>LAFAYETTE OWNERS ASSOCIATION</t>
  </si>
  <si>
    <t>94549-7610</t>
  </si>
  <si>
    <t>925-597-2712</t>
  </si>
  <si>
    <t xml:space="preserve"> 228686</t>
  </si>
  <si>
    <t>JIM BLACK   9 UNITS</t>
  </si>
  <si>
    <t>3639</t>
  </si>
  <si>
    <t>94549-4282</t>
  </si>
  <si>
    <t>650-888-1665</t>
  </si>
  <si>
    <t>925-330-6534</t>
  </si>
  <si>
    <t>510-543-5442</t>
  </si>
  <si>
    <t xml:space="preserve"> 228790</t>
  </si>
  <si>
    <t>VAYA APRT GRY016435</t>
  </si>
  <si>
    <t>925-548-7952</t>
  </si>
  <si>
    <t>925-487-8978</t>
  </si>
  <si>
    <t>TERRA GRANADA ENTRY 14 DR</t>
  </si>
  <si>
    <t>TERRA GRANADA ENTRY 18 DR</t>
  </si>
  <si>
    <t>TERRA GRANADA ENTRY 19 DR</t>
  </si>
  <si>
    <t>TERRA GRANADA ENTRY 21 DR</t>
  </si>
  <si>
    <t>TERRA GRANADA ENTRY 22 DR</t>
  </si>
  <si>
    <t>TERRA GRANADA ENTRY 23 DR</t>
  </si>
  <si>
    <t>TERRA GRANADA ENTRY 24 DR</t>
  </si>
  <si>
    <t>TERRA GRANADA ENTRY 25 DR</t>
  </si>
  <si>
    <t xml:space="preserve"> 229085</t>
  </si>
  <si>
    <t>MUTUAL (HOA) 53-S86KK R06</t>
  </si>
  <si>
    <t xml:space="preserve"> 229086</t>
  </si>
  <si>
    <t>MUTUAL (HOA) 55-S89KK R06</t>
  </si>
  <si>
    <t>MUTUAL (HOA) 55-S90KK R06</t>
  </si>
  <si>
    <t>MUTUAL (HOA) 55-S91KK R06</t>
  </si>
  <si>
    <t xml:space="preserve"> 229087</t>
  </si>
  <si>
    <t>MUTUAL (HOA) 50-S92KK R06</t>
  </si>
  <si>
    <t>MUTUAL (HOA) 50-S93KK R06</t>
  </si>
  <si>
    <t>MUTUAL (HOA) 50-S94KK R06</t>
  </si>
  <si>
    <t>MUTUAL (HOA) 50-S95KK R06</t>
  </si>
  <si>
    <t xml:space="preserve">15 RISA CT </t>
  </si>
  <si>
    <t xml:space="preserve">1599 NEWELL AVE </t>
  </si>
  <si>
    <t xml:space="preserve">186 CAMINO PABLO </t>
  </si>
  <si>
    <t xml:space="preserve">210 LAFAYETTE CIR </t>
  </si>
  <si>
    <t xml:space="preserve">2700 MITCHELL DR #A </t>
  </si>
  <si>
    <t xml:space="preserve">3355 MT DIABLO BLVD </t>
  </si>
  <si>
    <t xml:space="preserve">65 MORAGA WAY </t>
  </si>
  <si>
    <t xml:space="preserve">7101 CAMINO TASSAJARA </t>
  </si>
  <si>
    <t xml:space="preserve"> 228483</t>
  </si>
  <si>
    <t>DIABLO TAQUERIA</t>
  </si>
  <si>
    <t>94526-4279</t>
  </si>
  <si>
    <t>222 RAILROAD AVE // 9210132</t>
  </si>
  <si>
    <t>501-844-1148</t>
  </si>
  <si>
    <t xml:space="preserve"> 228430</t>
  </si>
  <si>
    <t>LEONIDS LLC</t>
  </si>
  <si>
    <t>7101 CAMINO TASSAJARA // 9210134</t>
  </si>
  <si>
    <t>7101</t>
  </si>
  <si>
    <t>94588-9565</t>
  </si>
  <si>
    <t>925-339-2270</t>
  </si>
  <si>
    <t>925-305-5894</t>
  </si>
  <si>
    <t xml:space="preserve"> 229016</t>
  </si>
  <si>
    <t>LAFAYETTE WORKING SPACE</t>
  </si>
  <si>
    <t>3355 MT DIABLO BLVD // 9210136</t>
  </si>
  <si>
    <t>3355</t>
  </si>
  <si>
    <t>510-679-0870</t>
  </si>
  <si>
    <t>925-815-8324</t>
  </si>
  <si>
    <t>925-858-9379</t>
  </si>
  <si>
    <t>210 LAFAYETTE CIR // 9210136</t>
  </si>
  <si>
    <t>925-771-9525</t>
  </si>
  <si>
    <t xml:space="preserve"> 228404</t>
  </si>
  <si>
    <t>TANGELO FRO YO</t>
  </si>
  <si>
    <t>925-377-6000</t>
  </si>
  <si>
    <t xml:space="preserve"> 228399</t>
  </si>
  <si>
    <t>MORAGA VALLEY SWIM &amp; TENNIS</t>
  </si>
  <si>
    <t>15 RISA CT // 9210140</t>
  </si>
  <si>
    <t>RISA CT</t>
  </si>
  <si>
    <t>94563-4320</t>
  </si>
  <si>
    <t>925-871-8439</t>
  </si>
  <si>
    <t xml:space="preserve"> 228322</t>
  </si>
  <si>
    <t>NATIONS FOODSERVICE</t>
  </si>
  <si>
    <t>65 MORAGA WAY // 9210140</t>
  </si>
  <si>
    <t>510-375-4709</t>
  </si>
  <si>
    <t>CITY OF ORINDA SPORTS FIELD</t>
  </si>
  <si>
    <t>7101 CAMINO TASSAJARA // 9210142</t>
  </si>
  <si>
    <t xml:space="preserve"> 229029</t>
  </si>
  <si>
    <t>CALICRAFT</t>
  </si>
  <si>
    <t>2700 MITCHELL DR #A // 9210144</t>
  </si>
  <si>
    <t>925-222-5181</t>
  </si>
  <si>
    <t>925-725-1188</t>
  </si>
  <si>
    <t>419-559-8448</t>
  </si>
  <si>
    <t xml:space="preserve">  93152</t>
  </si>
  <si>
    <t>KAISER CPFC CONSTRUCTION SVCS</t>
  </si>
  <si>
    <t>94596-3686</t>
  </si>
  <si>
    <t xml:space="preserve"> 229164</t>
  </si>
  <si>
    <t>SAVERS INC</t>
  </si>
  <si>
    <t>925-939-1333</t>
  </si>
  <si>
    <t>925-274-2801</t>
  </si>
  <si>
    <t>925-216-5438</t>
  </si>
  <si>
    <t xml:space="preserve">  88195</t>
  </si>
  <si>
    <t>TEXXOIL STATION</t>
  </si>
  <si>
    <t>1599 NEWELL AVE // 9210144</t>
  </si>
  <si>
    <t>1599</t>
  </si>
  <si>
    <t>94596-5113</t>
  </si>
  <si>
    <t>925-360-6196</t>
  </si>
  <si>
    <t>925-628-0329</t>
  </si>
  <si>
    <t>510-224-7347</t>
  </si>
  <si>
    <t>100 SUMMIT RANCH RD</t>
  </si>
  <si>
    <t>925-998-7610</t>
  </si>
  <si>
    <t xml:space="preserve"> 229999</t>
  </si>
  <si>
    <t>BEAUMONT CT LLC 10 UNIT</t>
  </si>
  <si>
    <t>510-865-8700</t>
  </si>
  <si>
    <t>925-954-1224</t>
  </si>
  <si>
    <t>925-324-2976</t>
  </si>
  <si>
    <t>727-418-8987</t>
  </si>
  <si>
    <t>925-998-0187</t>
  </si>
  <si>
    <t xml:space="preserve">1686 LOCUST ST </t>
  </si>
  <si>
    <t xml:space="preserve">312 RAILROAD AVE </t>
  </si>
  <si>
    <t xml:space="preserve">3198 GLORIA TER </t>
  </si>
  <si>
    <t xml:space="preserve">495 HARTZ AVE #C </t>
  </si>
  <si>
    <t>495 HARTZ AVE #C // 9210132</t>
  </si>
  <si>
    <t>312 RAILROAD AVE // 9210132</t>
  </si>
  <si>
    <t>NEW DANVILLE BOWLING</t>
  </si>
  <si>
    <t>DIABLO COUNTRY CLUB-GREENWASTE</t>
  </si>
  <si>
    <t>1243 BOULEVARD WAY // 9210134</t>
  </si>
  <si>
    <t>415-652-0142</t>
  </si>
  <si>
    <t>310-287-4606</t>
  </si>
  <si>
    <t>925-588-1155</t>
  </si>
  <si>
    <t xml:space="preserve"> 229783</t>
  </si>
  <si>
    <t>DAVID LANGON CONSTRUCTION - 20</t>
  </si>
  <si>
    <t>3198</t>
  </si>
  <si>
    <t>925-698-6486</t>
  </si>
  <si>
    <t xml:space="preserve"> 229465</t>
  </si>
  <si>
    <t>MORAGA GAS</t>
  </si>
  <si>
    <t>415-271-9284</t>
  </si>
  <si>
    <t xml:space="preserve"> 198002</t>
  </si>
  <si>
    <t>EBMUD</t>
  </si>
  <si>
    <t>510-453-7432</t>
  </si>
  <si>
    <t xml:space="preserve"> 229833</t>
  </si>
  <si>
    <t xml:space="preserve"> 229949</t>
  </si>
  <si>
    <t>MONTESACRO</t>
  </si>
  <si>
    <t>1686 LOCUST ST // 9210144</t>
  </si>
  <si>
    <t>1686</t>
  </si>
  <si>
    <t xml:space="preserve"> 229946</t>
  </si>
  <si>
    <t>BAR CAMINO</t>
  </si>
  <si>
    <t>510-229-2587</t>
  </si>
  <si>
    <t>1997 TICE VALLEY BLVD</t>
  </si>
  <si>
    <t>227746, 229833</t>
  </si>
  <si>
    <t>3543 BROOK ST, LAFAYETTE</t>
  </si>
  <si>
    <t>925-351-3866</t>
  </si>
  <si>
    <t>510-861-8016</t>
  </si>
  <si>
    <t>925-285-2725</t>
  </si>
  <si>
    <t>925-285-9275</t>
  </si>
  <si>
    <t xml:space="preserve"> 230944</t>
  </si>
  <si>
    <t>REIS PROPERTIES - 4 UNITS</t>
  </si>
  <si>
    <t>510-432-9207</t>
  </si>
  <si>
    <t xml:space="preserve"> 230909</t>
  </si>
  <si>
    <t>CAMBRIDGE MANAGEMENT-14 UNITS</t>
  </si>
  <si>
    <t>3543</t>
  </si>
  <si>
    <t>94549-4358</t>
  </si>
  <si>
    <t>510-977-3500</t>
  </si>
  <si>
    <t>925-989-0811</t>
  </si>
  <si>
    <t xml:space="preserve"> 231178</t>
  </si>
  <si>
    <t>TREBOR PROPERTIES  20 UNITS</t>
  </si>
  <si>
    <t>510-915-8321</t>
  </si>
  <si>
    <t>925-210-1273</t>
  </si>
  <si>
    <t>510-310-2948</t>
  </si>
  <si>
    <t xml:space="preserve">1000 LELAND DR </t>
  </si>
  <si>
    <t xml:space="preserve">1517 2ND AVE </t>
  </si>
  <si>
    <t xml:space="preserve">1761 CARMEL DR </t>
  </si>
  <si>
    <t xml:space="preserve">2073 MT DIABLO BLVD </t>
  </si>
  <si>
    <t xml:space="preserve">312 N CIVIC DR </t>
  </si>
  <si>
    <t xml:space="preserve">  74633</t>
  </si>
  <si>
    <t>SUN VALLEY SWIMMING POOL ASSOC</t>
  </si>
  <si>
    <t>1000 LELAND DR // 9210136</t>
  </si>
  <si>
    <t>94549-4130</t>
  </si>
  <si>
    <t>415-867-6932</t>
  </si>
  <si>
    <t>650-223-1922</t>
  </si>
  <si>
    <t>704-948-5718</t>
  </si>
  <si>
    <t>925-451-2564</t>
  </si>
  <si>
    <t>310-309-7539</t>
  </si>
  <si>
    <t xml:space="preserve"> 230407</t>
  </si>
  <si>
    <t>7-ELEVEN STORE</t>
  </si>
  <si>
    <t>510-364-3321</t>
  </si>
  <si>
    <t xml:space="preserve"> 230742</t>
  </si>
  <si>
    <t>ECO PERFORMANCE BUILDERS</t>
  </si>
  <si>
    <t>1517 2ND AVE // 9210144</t>
  </si>
  <si>
    <t>94597-2622</t>
  </si>
  <si>
    <t>925-708-9499</t>
  </si>
  <si>
    <t>1761 CARMEL DR // 9210144</t>
  </si>
  <si>
    <t>925-766-8849</t>
  </si>
  <si>
    <t xml:space="preserve"> 230531</t>
  </si>
  <si>
    <t>615-969-0229</t>
  </si>
  <si>
    <t>925-324-6349</t>
  </si>
  <si>
    <t xml:space="preserve"> 231099</t>
  </si>
  <si>
    <t>THE WORKSHOP SALON</t>
  </si>
  <si>
    <t>2073 MT DIABLO BLVD // 9210144</t>
  </si>
  <si>
    <t>2073</t>
  </si>
  <si>
    <t>925-586-3704</t>
  </si>
  <si>
    <t>8000670</t>
  </si>
  <si>
    <t>8000677</t>
  </si>
  <si>
    <t>312 N CIVIC DR // 9210144</t>
  </si>
  <si>
    <t>94526-3877</t>
  </si>
  <si>
    <t>WOODBURY HIGHLANDS MAINT CORP</t>
  </si>
  <si>
    <t>ROYAL SIAM</t>
  </si>
  <si>
    <t xml:space="preserve"> 231090</t>
  </si>
  <si>
    <t>925-794-6060</t>
  </si>
  <si>
    <t>PANERA 601453 64G ORGANIC</t>
  </si>
  <si>
    <t>925-376-1400</t>
  </si>
  <si>
    <t>925-922-7749</t>
  </si>
  <si>
    <t>1900 OLYMPIC BLVD</t>
  </si>
  <si>
    <t>229164, 230531</t>
  </si>
  <si>
    <t>8000670, 8000677</t>
  </si>
  <si>
    <t xml:space="preserve"> 100802</t>
  </si>
  <si>
    <t>00641</t>
  </si>
  <si>
    <t>DIABLO VISTA MIDDLE SCHOOL</t>
  </si>
  <si>
    <t>4100 CAMINO TASSAJARA // 9210132</t>
  </si>
  <si>
    <t>94506-4700</t>
  </si>
  <si>
    <t>925-855-7600</t>
  </si>
  <si>
    <t>ANNE-MARIE GAN</t>
  </si>
  <si>
    <t xml:space="preserve"> 231979</t>
  </si>
  <si>
    <t>1000 HARVEY DR // 9210134</t>
  </si>
  <si>
    <t>71 LAFAYETTE CIR #100 // 9210136</t>
  </si>
  <si>
    <t>950 HOUGH AVE #A // 9210136</t>
  </si>
  <si>
    <t xml:space="preserve"> 231268</t>
  </si>
  <si>
    <t>YOUR CBD STORE</t>
  </si>
  <si>
    <t>3631 MT DIABLO BLVD #A // 9210136</t>
  </si>
  <si>
    <t>650-279-7263</t>
  </si>
  <si>
    <t>3409 MT DIABLO BLVD #A-B // 9210136</t>
  </si>
  <si>
    <t>#A-B</t>
  </si>
  <si>
    <t>DIAMOND CONSTRUCTION- 30YD C&amp;D</t>
  </si>
  <si>
    <t>LUCAS RANCH RD</t>
  </si>
  <si>
    <t>94549-5562</t>
  </si>
  <si>
    <t xml:space="preserve"> 231374</t>
  </si>
  <si>
    <t>BETTS PRESCHOOL LLC</t>
  </si>
  <si>
    <t>510-701-0027</t>
  </si>
  <si>
    <t xml:space="preserve"> 219959</t>
  </si>
  <si>
    <t>GLORIETTA BLVD</t>
  </si>
  <si>
    <t xml:space="preserve"> 102111</t>
  </si>
  <si>
    <t>SCOTTSDALE SWIM CLUB</t>
  </si>
  <si>
    <t>500 WALNUT AVE // 9210144</t>
  </si>
  <si>
    <t>94598-3731</t>
  </si>
  <si>
    <t>650-759-8088</t>
  </si>
  <si>
    <t>1604 MT DIABLO BLVD // 9210144</t>
  </si>
  <si>
    <t>8000678</t>
  </si>
  <si>
    <t>WARBY PARKER US0126 96GAL REC</t>
  </si>
  <si>
    <t>8000679</t>
  </si>
  <si>
    <t>WARBY PARKER US0126 96GAL</t>
  </si>
  <si>
    <t xml:space="preserve"> 231755</t>
  </si>
  <si>
    <t>CAL ENGINEERING &amp; GEOLOGY, INC</t>
  </si>
  <si>
    <t>718-685-2125</t>
  </si>
  <si>
    <t xml:space="preserve"> 231625</t>
  </si>
  <si>
    <t>HUSTEADS AUTO BODY</t>
  </si>
  <si>
    <t>1075 BOULEVARD WAY // 9210144</t>
  </si>
  <si>
    <t>1075</t>
  </si>
  <si>
    <t>94595-1103</t>
  </si>
  <si>
    <t>925-428-1991</t>
  </si>
  <si>
    <t xml:space="preserve">  77693</t>
  </si>
  <si>
    <t>LIVORNA SWIM CLUB</t>
  </si>
  <si>
    <t>2533 TROTTER WAY // 9210144</t>
  </si>
  <si>
    <t>2533</t>
  </si>
  <si>
    <t>TROTTER WAY</t>
  </si>
  <si>
    <t>94596-6533</t>
  </si>
  <si>
    <t>925-417-7100</t>
  </si>
  <si>
    <t xml:space="preserve">1000 HARVEY DR </t>
  </si>
  <si>
    <t xml:space="preserve">1075 BOULEVARD WAY </t>
  </si>
  <si>
    <t xml:space="preserve">1604 MT DIABLO BLVD </t>
  </si>
  <si>
    <t xml:space="preserve">2533 TROTTER WAY </t>
  </si>
  <si>
    <t xml:space="preserve">3409 MT DIABLO BLVD #A-B </t>
  </si>
  <si>
    <t xml:space="preserve">3631 MT DIABLO BLVD #A </t>
  </si>
  <si>
    <t xml:space="preserve">373 GLORIETTA BLVD </t>
  </si>
  <si>
    <t xml:space="preserve">4100 CAMINO TASSAJARA </t>
  </si>
  <si>
    <t xml:space="preserve">500 WALNUT AVE </t>
  </si>
  <si>
    <t xml:space="preserve">71 LAFAYETTE CIR #100 </t>
  </si>
  <si>
    <t xml:space="preserve">77 LUCAS RANCH RD </t>
  </si>
  <si>
    <t xml:space="preserve">950 HOUGH AVE #A </t>
  </si>
  <si>
    <t>3585 BROOK ST, LAFAYETTE</t>
  </si>
  <si>
    <t xml:space="preserve"> 231595</t>
  </si>
  <si>
    <t xml:space="preserve"> 231828</t>
  </si>
  <si>
    <t>QUIX LLC 12</t>
  </si>
  <si>
    <t>3585</t>
  </si>
  <si>
    <t>94549-4954</t>
  </si>
  <si>
    <t>925-890-8890</t>
  </si>
  <si>
    <t>925-588-3648</t>
  </si>
  <si>
    <t xml:space="preserve"> 231757</t>
  </si>
  <si>
    <t>WELLS &amp; PARKER REAL EST 8 UNIT</t>
  </si>
  <si>
    <t>510-688-5209</t>
  </si>
  <si>
    <t>94596-7028</t>
  </si>
  <si>
    <t>925-954-7424</t>
  </si>
  <si>
    <t>1075 BOULEVARD WAY</t>
  </si>
  <si>
    <t>2045 DONALD DR, MORAGA</t>
  </si>
  <si>
    <t>VISTA PALMS APTS - 45 UNITS</t>
  </si>
  <si>
    <t xml:space="preserve"> 232155</t>
  </si>
  <si>
    <t>KHOI NGUYEN  4 UNITS</t>
  </si>
  <si>
    <t>510-384-5728</t>
  </si>
  <si>
    <t>SUNNYVALE APTS  12 UNITS</t>
  </si>
  <si>
    <t>3015 GREY EAGLE DR</t>
  </si>
  <si>
    <t>925-988-7617</t>
  </si>
  <si>
    <t>00250</t>
  </si>
  <si>
    <t>3015</t>
  </si>
  <si>
    <t xml:space="preserve">1050 WESLEY CT </t>
  </si>
  <si>
    <t xml:space="preserve">200 CAMINO PABLO </t>
  </si>
  <si>
    <t xml:space="preserve">3469 MT DIABLO BLVD </t>
  </si>
  <si>
    <t xml:space="preserve">3544 WILDWOOD LN </t>
  </si>
  <si>
    <t xml:space="preserve">990 MORAGA RD </t>
  </si>
  <si>
    <t>SYCAMORE PLACE SR HOUSING LP</t>
  </si>
  <si>
    <t xml:space="preserve"> 232562</t>
  </si>
  <si>
    <t>AC 3</t>
  </si>
  <si>
    <t>3469 MT DIABLO BLVD // 9210136</t>
  </si>
  <si>
    <t>3469</t>
  </si>
  <si>
    <t>510-865-2455</t>
  </si>
  <si>
    <t>3544 WILDWOOD LN // 9210136</t>
  </si>
  <si>
    <t xml:space="preserve"> 232460</t>
  </si>
  <si>
    <t>990 MORAGA RD // 9210136</t>
  </si>
  <si>
    <t>990</t>
  </si>
  <si>
    <t>94549-4495</t>
  </si>
  <si>
    <t>925-299-3227</t>
  </si>
  <si>
    <t xml:space="preserve"> 232524</t>
  </si>
  <si>
    <t>EASTBAY MUNICIPAL UTILITY</t>
  </si>
  <si>
    <t>200 CAMINO PABLO // 9210140</t>
  </si>
  <si>
    <t>510-318-4903</t>
  </si>
  <si>
    <t>1050 WESLEY CT // 9210144</t>
  </si>
  <si>
    <t>415-740-5714</t>
  </si>
  <si>
    <t>925-548-3493</t>
  </si>
  <si>
    <t>CREEKWOOD     UNIT 5</t>
  </si>
  <si>
    <t>928-206-8882</t>
  </si>
  <si>
    <t>ROSSMOOR MUTUAL 39</t>
  </si>
  <si>
    <t xml:space="preserve">1214 HONEY TRL </t>
  </si>
  <si>
    <t xml:space="preserve">1322 BOULEVARD WAY </t>
  </si>
  <si>
    <t xml:space="preserve">1601 TICE VALLEY BLVD </t>
  </si>
  <si>
    <t xml:space="preserve">1890 N MAIN ST </t>
  </si>
  <si>
    <t xml:space="preserve">67 BROOKWOOD RD </t>
  </si>
  <si>
    <t xml:space="preserve"> 232994</t>
  </si>
  <si>
    <t>GOOD COMMON SENSE NATURALS</t>
  </si>
  <si>
    <t>626-818-7271</t>
  </si>
  <si>
    <t>67 BROOKWOOD RD // 9210140</t>
  </si>
  <si>
    <t>925-360-5351</t>
  </si>
  <si>
    <t>JOHN DE SOUSA</t>
  </si>
  <si>
    <t xml:space="preserve"> 233343</t>
  </si>
  <si>
    <t>831-970-8634</t>
  </si>
  <si>
    <t>916-300-4904</t>
  </si>
  <si>
    <t>1214 HONEY TRL // 9210134</t>
  </si>
  <si>
    <t xml:space="preserve"> 232946</t>
  </si>
  <si>
    <t>CHICKEN &amp; THE FARM INC</t>
  </si>
  <si>
    <t>1322 BOULEVARD WAY // 9210144</t>
  </si>
  <si>
    <t>1322</t>
  </si>
  <si>
    <t>925-360-5018</t>
  </si>
  <si>
    <t>925-725-4200</t>
  </si>
  <si>
    <t xml:space="preserve"> 232997</t>
  </si>
  <si>
    <t>TICE VALLEY TEXACO</t>
  </si>
  <si>
    <t>1601 TICE VALLEY BLVD // 9210134</t>
  </si>
  <si>
    <t>209-612-6305</t>
  </si>
  <si>
    <t xml:space="preserve"> 233344</t>
  </si>
  <si>
    <t>VINTEIGE</t>
  </si>
  <si>
    <t>1890 N MAIN ST // 9210144</t>
  </si>
  <si>
    <t>1890</t>
  </si>
  <si>
    <t>323-868-1858</t>
  </si>
  <si>
    <t>1895</t>
  </si>
  <si>
    <t>2016 OLYMPIC BLVD // 9210134</t>
  </si>
  <si>
    <t>8000683</t>
  </si>
  <si>
    <t>CIVIC FELINE CLINIC 419 2YD</t>
  </si>
  <si>
    <t>8000684</t>
  </si>
  <si>
    <t>CIVICFELINE CLINIC 419 2YD REC</t>
  </si>
  <si>
    <t>925-378-9462</t>
  </si>
  <si>
    <t xml:space="preserve">Total </t>
  </si>
  <si>
    <t>78139</t>
  </si>
  <si>
    <t>233 FRONT ST</t>
  </si>
  <si>
    <t>1555 RIVIERA AVE, WALNUT CREEK</t>
  </si>
  <si>
    <t xml:space="preserve"> 234340</t>
  </si>
  <si>
    <t>HANOVER COMPANY</t>
  </si>
  <si>
    <t>3050</t>
  </si>
  <si>
    <t>484-378-5167</t>
  </si>
  <si>
    <t xml:space="preserve"> 233972</t>
  </si>
  <si>
    <t>241 LAFAYETTE LP 21 UNITS</t>
  </si>
  <si>
    <t>510-280-5050</t>
  </si>
  <si>
    <t xml:space="preserve"> 234253</t>
  </si>
  <si>
    <t>15FIFTY5 APARTMENTS (110 UNITS</t>
  </si>
  <si>
    <t>94596-7314</t>
  </si>
  <si>
    <t>866-947-7379</t>
  </si>
  <si>
    <t>925-934-1117</t>
  </si>
  <si>
    <t>408-857-2911</t>
  </si>
  <si>
    <t xml:space="preserve">100 HARTZ AVE </t>
  </si>
  <si>
    <t xml:space="preserve">1400 MONTEGO </t>
  </si>
  <si>
    <t xml:space="preserve">1813 MT DIABLO BLVD </t>
  </si>
  <si>
    <t xml:space="preserve">1853 BONANZA ST </t>
  </si>
  <si>
    <t xml:space="preserve">1990 N CALIFORNIA BLVD #A </t>
  </si>
  <si>
    <t xml:space="preserve"> 234122</t>
  </si>
  <si>
    <t>URBAN BLOSSOM AND DECOR</t>
  </si>
  <si>
    <t>100 HARTZ AVE // 9210132</t>
  </si>
  <si>
    <t>925-302-0001</t>
  </si>
  <si>
    <t>8000688</t>
  </si>
  <si>
    <t xml:space="preserve"> 234397</t>
  </si>
  <si>
    <t>SWEET AFFAIR BAKERY</t>
  </si>
  <si>
    <t>1990 N CALIFORNIA BLVD #A // 9210144</t>
  </si>
  <si>
    <t>925-395-1695</t>
  </si>
  <si>
    <t xml:space="preserve"> 233983</t>
  </si>
  <si>
    <t>BAY AREA TILE AND HARDWOOD SUP</t>
  </si>
  <si>
    <t>1813 MT DIABLO BLVD // 9210144</t>
  </si>
  <si>
    <t xml:space="preserve"> 234395</t>
  </si>
  <si>
    <t>BRIONES EYECARE</t>
  </si>
  <si>
    <t xml:space="preserve"> 233830</t>
  </si>
  <si>
    <t>BOBA STUDIO</t>
  </si>
  <si>
    <t>408-966-3598</t>
  </si>
  <si>
    <t xml:space="preserve"> 234678</t>
  </si>
  <si>
    <t>POWER SYSTEMS DESIGN</t>
  </si>
  <si>
    <t>1853 BONANZA ST // 9210144</t>
  </si>
  <si>
    <t>1853</t>
  </si>
  <si>
    <t>925-933-8485</t>
  </si>
  <si>
    <t>408-832-8989</t>
  </si>
  <si>
    <t xml:space="preserve"> 225645</t>
  </si>
  <si>
    <t>1400 MONTEGO // 9210144</t>
  </si>
  <si>
    <t>94598-2950</t>
  </si>
  <si>
    <t xml:space="preserve"> 225648</t>
  </si>
  <si>
    <t xml:space="preserve"> 225651</t>
  </si>
  <si>
    <t>TABLE OF CONTENTS</t>
  </si>
  <si>
    <t>Contra Costa County (RecycleSmart) - Commercial</t>
  </si>
  <si>
    <t>Contra Costa County (RecycleSmart) - Multi-Family</t>
  </si>
  <si>
    <t>Contra Costa County (RecycleSmart) - All</t>
  </si>
  <si>
    <t>1813 MT DIABLO BLVD</t>
  </si>
  <si>
    <t>Invoiced Amount</t>
  </si>
  <si>
    <t>Total Amount</t>
  </si>
  <si>
    <t>1295 HOMESTEAD AVE, WALNUT CREEK</t>
  </si>
  <si>
    <t>2320 WESTCLIFFE LN, WALNUT CREEK</t>
  </si>
  <si>
    <t>3050 DEL HOMBRE LN, WALNUT CREEK</t>
  </si>
  <si>
    <t>VILLA MONTEROSSO GRY016446 MSW</t>
  </si>
  <si>
    <t>MERIDIAN APT HOMES (60 UNITS)</t>
  </si>
  <si>
    <t>AVALON AVB0CA085B 3YD REC</t>
  </si>
  <si>
    <t>AVALON AVB0CA085B 2YD C REC</t>
  </si>
  <si>
    <t>AVALON AVB0CA085B 2YD C MSW</t>
  </si>
  <si>
    <t>AVALON WC AVB0CA085B ORG</t>
  </si>
  <si>
    <t>DEL HOMBRE LN</t>
  </si>
  <si>
    <t>94597-2293</t>
  </si>
  <si>
    <t>AVALONBAY AVB0CA564 YW</t>
  </si>
  <si>
    <t>AVALON WALNUT AVB0CA587 3Y MSW</t>
  </si>
  <si>
    <t>AVALON WALNUT AVB0CA587 4Y REC</t>
  </si>
  <si>
    <t>AVALON WALNUT AVB0CA587 4Y MSW</t>
  </si>
  <si>
    <t>AVALONBAY AVB0CA085 30YD C MSW</t>
  </si>
  <si>
    <t>9210244</t>
  </si>
  <si>
    <t>VAYA APT GRY016435 3YD REC</t>
  </si>
  <si>
    <t>VAYA APT GRY016435 3YD C MSW</t>
  </si>
  <si>
    <t>GREYSTAR GRY015742 2YD MSW</t>
  </si>
  <si>
    <t>GREYSTAR GRY015742 REC</t>
  </si>
  <si>
    <t>GREYSTAR GRY015742 YW</t>
  </si>
  <si>
    <t xml:space="preserve"> 235048</t>
  </si>
  <si>
    <t>YGNACIO VILLAGE APTS</t>
  </si>
  <si>
    <t>94598-2852</t>
  </si>
  <si>
    <t>925-648-5591</t>
  </si>
  <si>
    <t xml:space="preserve"> 234767</t>
  </si>
  <si>
    <t>RESCORE WCMCD LLC</t>
  </si>
  <si>
    <t>925-832-1380</t>
  </si>
  <si>
    <t>ARCHSTONE AVB0CA504 4YD REC</t>
  </si>
  <si>
    <t>ARCHSTONE AVB0CA504 ORG</t>
  </si>
  <si>
    <t>ARCHSTONE AVB0CA504 REC</t>
  </si>
  <si>
    <t>AVALON AVB0CA504 YW</t>
  </si>
  <si>
    <t>AVALONBAY AVB0CA085 4YD REC</t>
  </si>
  <si>
    <t>AVALONBAY AVB0CA085 3YD REC</t>
  </si>
  <si>
    <t>AVALONBAY AVB0CA085 2YD REC</t>
  </si>
  <si>
    <t xml:space="preserve"> 235049</t>
  </si>
  <si>
    <t>WESTCLIFFE TRAIL APTS</t>
  </si>
  <si>
    <t>2320</t>
  </si>
  <si>
    <t>94597-3373</t>
  </si>
  <si>
    <t>PINES APT GRY015742B 4YD MSW</t>
  </si>
  <si>
    <t>PINES APT GRY015742B 3YD REC</t>
  </si>
  <si>
    <t>PINES APT GRY015742B YW</t>
  </si>
  <si>
    <t>HAWTHORNE GRY015742B 2YD MSW</t>
  </si>
  <si>
    <t>HAWTHORNE GRY015742B YW</t>
  </si>
  <si>
    <t>HAWTHORNE GRY015742B 3YD MSW</t>
  </si>
  <si>
    <t>LA POSADA GRY015742B 2Y MSW</t>
  </si>
  <si>
    <t>LA POSADA GRY015742B 4Y REC</t>
  </si>
  <si>
    <t>LA POSADA APT GRY015742B YW</t>
  </si>
  <si>
    <t>CITY VIEW APT GRY015742A MSW</t>
  </si>
  <si>
    <t>CITY VIEW APT GRY015742A REC</t>
  </si>
  <si>
    <t>CITY VIEW APT GRY015742A YW</t>
  </si>
  <si>
    <t>WINDSOR APT GRY016418 3YD MSW</t>
  </si>
  <si>
    <t>WINDSOR APT GRY016418 4YD REC</t>
  </si>
  <si>
    <t>WINDSOR APT GRY016418 YW</t>
  </si>
  <si>
    <t>ARCHSTONE AVB0CA504 20YD C MSW</t>
  </si>
  <si>
    <t>6104 HORSEMANS CANYON DR</t>
  </si>
  <si>
    <t>ROSSMOOR MUTUAL 61</t>
  </si>
  <si>
    <t>6104</t>
  </si>
  <si>
    <t>94595-4304</t>
  </si>
  <si>
    <t xml:space="preserve">1 OAK TREAT CT </t>
  </si>
  <si>
    <t xml:space="preserve">1128 SUNSHINE CIR </t>
  </si>
  <si>
    <t xml:space="preserve">134 VILLAGE CT </t>
  </si>
  <si>
    <t xml:space="preserve">1388 N MAIN ST </t>
  </si>
  <si>
    <t xml:space="preserve">1389 N MAIN ST #A </t>
  </si>
  <si>
    <t xml:space="preserve">1406 N BROADWAY </t>
  </si>
  <si>
    <t xml:space="preserve">2161 YGNACIO VALLEY RD </t>
  </si>
  <si>
    <t xml:space="preserve">2425 CAMINO TASSAJARA </t>
  </si>
  <si>
    <t xml:space="preserve">514 MONARCH RIDGE DR </t>
  </si>
  <si>
    <t xml:space="preserve">607 SAN RAMON VALLEY BLVD </t>
  </si>
  <si>
    <t xml:space="preserve">7001 SUNNE LN #120 </t>
  </si>
  <si>
    <t xml:space="preserve">935 MORAGA RD </t>
  </si>
  <si>
    <t>9210232</t>
  </si>
  <si>
    <t xml:space="preserve"> 235466</t>
  </si>
  <si>
    <t>TIDES</t>
  </si>
  <si>
    <t>408-892-1377</t>
  </si>
  <si>
    <t xml:space="preserve"> 235196</t>
  </si>
  <si>
    <t>CB FIT-DANVILLE</t>
  </si>
  <si>
    <t>607 SAN RAMON VALLEY BLVD // 9210132</t>
  </si>
  <si>
    <t>415-217-9115</t>
  </si>
  <si>
    <t>WELLS FARGO WFA199178 ORG</t>
  </si>
  <si>
    <t>AT&amp;T ATC0W1134 2YD MSW</t>
  </si>
  <si>
    <t>AT&amp;T ATC0W1134 3YD REC</t>
  </si>
  <si>
    <t xml:space="preserve"> 220389</t>
  </si>
  <si>
    <t>MEADOW CREEK POOL</t>
  </si>
  <si>
    <t>1128 SUNSHINE CIR // 9210132</t>
  </si>
  <si>
    <t>1128</t>
  </si>
  <si>
    <t>SUNSHINE CIR</t>
  </si>
  <si>
    <t>94506</t>
  </si>
  <si>
    <t xml:space="preserve"> 235092</t>
  </si>
  <si>
    <t>DIABLO LODGE BKD024738 4YD MSW</t>
  </si>
  <si>
    <t>CHEVRON CVN092075 3YD REC</t>
  </si>
  <si>
    <t>DIABLO LODGE BKD024738 ORG</t>
  </si>
  <si>
    <t>CHEVRON CVN092075 ORG</t>
  </si>
  <si>
    <t>CHEVRON CVN092075 2YD MSW</t>
  </si>
  <si>
    <t>BARRINGTON BKD024341 3YD OCC</t>
  </si>
  <si>
    <t>BARRINGTON BKD024341 3YD MSW</t>
  </si>
  <si>
    <t>94526-4405</t>
  </si>
  <si>
    <t>925-895-6337</t>
  </si>
  <si>
    <t>BANFIELD PET BPH004008 3YD MSW</t>
  </si>
  <si>
    <t>BANFIELD PET BPH004008 2YD REC</t>
  </si>
  <si>
    <t>BANFIELD PET BPH004008 ORG</t>
  </si>
  <si>
    <t>WELLS FARGO WFA199178 1YD MSW</t>
  </si>
  <si>
    <t>925-648-8888</t>
  </si>
  <si>
    <t xml:space="preserve">  69062</t>
  </si>
  <si>
    <t>BETA HEALTHCARE GROUP</t>
  </si>
  <si>
    <t>925-838-6070</t>
  </si>
  <si>
    <t>9210234</t>
  </si>
  <si>
    <t>CHEVRON CVN093805 ORG</t>
  </si>
  <si>
    <t>WELLS FARGO WFA144404 ORG</t>
  </si>
  <si>
    <t>AT&amp;T ATC0W1386 1YD MSW</t>
  </si>
  <si>
    <t>AT&amp;T ATC0W1386 REC</t>
  </si>
  <si>
    <t>AVALON AVB0CA085B 4YD OCC</t>
  </si>
  <si>
    <t xml:space="preserve"> 235106</t>
  </si>
  <si>
    <t>WALNUT CREEK AVB0CA085 3YD MSW</t>
  </si>
  <si>
    <t>1001 HARVEY DR // 9210134</t>
  </si>
  <si>
    <t>KNOWLEDGE LEARN KLC070343 MSW</t>
  </si>
  <si>
    <t>KNOWLEDGE LEARN KLC070343 REC</t>
  </si>
  <si>
    <t>WELLS FARGO WFA144404 2YD MSW</t>
  </si>
  <si>
    <t>9210236</t>
  </si>
  <si>
    <t>408-254-3827</t>
  </si>
  <si>
    <t>925-962-6955</t>
  </si>
  <si>
    <t>CHEVRON CVN095890 ORG</t>
  </si>
  <si>
    <t>LESLIES POOL LLP000354 1YD MSW</t>
  </si>
  <si>
    <t xml:space="preserve"> 235750</t>
  </si>
  <si>
    <t>935 MORAGA RD INVESTORS LLC</t>
  </si>
  <si>
    <t>935 MORAGA RD // 9210136</t>
  </si>
  <si>
    <t>94549-4584</t>
  </si>
  <si>
    <t>AT&amp;T ATC0W1041 2YD MSW</t>
  </si>
  <si>
    <t>AT&amp;T ATC0W1041 REC</t>
  </si>
  <si>
    <t>ATRIA ASL010301 1YD ORG</t>
  </si>
  <si>
    <t>ATRIA ASL010301 4YD MSW</t>
  </si>
  <si>
    <t>ATRIA ASL010301 ORG</t>
  </si>
  <si>
    <t>WELLS FARGO WFA199202 1YD MSW</t>
  </si>
  <si>
    <t>CHEVRON CVN095890 3YD MSW</t>
  </si>
  <si>
    <t>9210238</t>
  </si>
  <si>
    <t>AT&amp;T ATC0W1115 2YD MSW</t>
  </si>
  <si>
    <t>AT&amp;T ATC0W1115 REC</t>
  </si>
  <si>
    <t>DOLLAR TREE DLL004472 2YD MSW</t>
  </si>
  <si>
    <t>WELLS FARGO WFA199258 REC</t>
  </si>
  <si>
    <t>WELLS FARGO WFA199258 MSW</t>
  </si>
  <si>
    <t>9210240</t>
  </si>
  <si>
    <t>AT&amp;T ATC0W1023 1YD MSW</t>
  </si>
  <si>
    <t>AT&amp;T ATC0W1023 REC</t>
  </si>
  <si>
    <t>WELLS FARGO WFA199270 2YD REC</t>
  </si>
  <si>
    <t>CHEVRON CVN097407 ORG</t>
  </si>
  <si>
    <t>RITE AID RTA005933 ORG</t>
  </si>
  <si>
    <t>RITE AID RTA005933 6YD MSW</t>
  </si>
  <si>
    <t>WELLS FARGO WFA199270 2YD MSW</t>
  </si>
  <si>
    <t>CHEVRON CVN097407 4YD MSW</t>
  </si>
  <si>
    <t xml:space="preserve"> 235737</t>
  </si>
  <si>
    <t>SANGHA RESTAURANT</t>
  </si>
  <si>
    <t>7001 SUNNE LN #120 // 9210144</t>
  </si>
  <si>
    <t>925-628-4002</t>
  </si>
  <si>
    <t>1389 N MAIN ST #A // 9210144</t>
  </si>
  <si>
    <t xml:space="preserve"> 235510</t>
  </si>
  <si>
    <t>BALJIT BHANDAL</t>
  </si>
  <si>
    <t>510-409-4406</t>
  </si>
  <si>
    <t>CHEVRON CVN095595 2YD REC</t>
  </si>
  <si>
    <t>URBAN OUTFITTERS URO000093 MSW</t>
  </si>
  <si>
    <t>URBAN OUTFITTERS URO000093 REC</t>
  </si>
  <si>
    <t>FED EX FED005141 6YD REC</t>
  </si>
  <si>
    <t>CHEVRON CVN095595 ORG</t>
  </si>
  <si>
    <t>AT&amp;T AWI000965 ORG</t>
  </si>
  <si>
    <t>KINDERCARE KLC070347 YW</t>
  </si>
  <si>
    <t>AT&amp;T AWI000965 REC</t>
  </si>
  <si>
    <t>AT&amp;T AWI000965 MSW</t>
  </si>
  <si>
    <t>KINDERCARE KLC070347 2YD MSW</t>
  </si>
  <si>
    <t>KINDERCARE KLC070347 1YD REC</t>
  </si>
  <si>
    <t xml:space="preserve"> 235486</t>
  </si>
  <si>
    <t>BLACKSTONE DEVELOPMENT</t>
  </si>
  <si>
    <t>MONARCH RIDGE DR</t>
  </si>
  <si>
    <t>94597-2937</t>
  </si>
  <si>
    <t>510-734-6349</t>
  </si>
  <si>
    <t>BENZ SOA000070 4YD REC</t>
  </si>
  <si>
    <t>TIFFANY COURT RMG055045 3Y MSW</t>
  </si>
  <si>
    <t>TIFFANY COURT RMG055045 3Y REC</t>
  </si>
  <si>
    <t>TIFFANY COURT RMG055045 ORG</t>
  </si>
  <si>
    <t>AVALON WC AVB0CA085 ORG</t>
  </si>
  <si>
    <t>SONIC BENZ SOA000070 20Y C MSW</t>
  </si>
  <si>
    <t>RITE AID RTA005948 4YD REC</t>
  </si>
  <si>
    <t>RITE AID RTA005948 ORG</t>
  </si>
  <si>
    <t>ATRIA ASL010582 4YD MSW</t>
  </si>
  <si>
    <t>ATRIA ASL010582 4YD REC</t>
  </si>
  <si>
    <t>ATRIA ASL010582 ORG</t>
  </si>
  <si>
    <t>MACYS MCY000324A 40YD C MSW</t>
  </si>
  <si>
    <t xml:space="preserve"> 235734</t>
  </si>
  <si>
    <t>JAMAL ZAKA</t>
  </si>
  <si>
    <t>2161 YGNACIO VALLEY RD // 9210144</t>
  </si>
  <si>
    <t>2161</t>
  </si>
  <si>
    <t>94598-3396</t>
  </si>
  <si>
    <t>CHEVRON CVN099206 ORG</t>
  </si>
  <si>
    <t>SPROUTS SPR000259 30YD C MSW</t>
  </si>
  <si>
    <t xml:space="preserve"> 206711</t>
  </si>
  <si>
    <t>CUPCAKIN BAKE SHOP</t>
  </si>
  <si>
    <t>1388 N MAIN ST // 9210144</t>
  </si>
  <si>
    <t>510-376-4593</t>
  </si>
  <si>
    <t>CHEVRON CVN094640 3YD REC</t>
  </si>
  <si>
    <t>HERTZ HRT069755 MSW</t>
  </si>
  <si>
    <t>HERTZ HRT069755 REC</t>
  </si>
  <si>
    <t>WELLS FARGO WFA199585 REC</t>
  </si>
  <si>
    <t>CHEVRON CVN094640 ORG</t>
  </si>
  <si>
    <t>SONIC AUTO SOA000453 4YD OCC</t>
  </si>
  <si>
    <t>WELLS FARGO WFA199585 MSW</t>
  </si>
  <si>
    <t>CHEVRON CVN094640 3YD MSW</t>
  </si>
  <si>
    <t>AT&amp;T ATC0W1135 2YD MSW</t>
  </si>
  <si>
    <t>AT&amp;T ATC0W1135 REC</t>
  </si>
  <si>
    <t>PUBLIC STORAGE PUB008368 REC</t>
  </si>
  <si>
    <t>PUBLIC STORAGE PUB008368 MSW</t>
  </si>
  <si>
    <t>TARGET TGT001208 40YD C MSW</t>
  </si>
  <si>
    <t>925-945-8307</t>
  </si>
  <si>
    <t>ANTHROPOLOGIE URO000567 4Y REC</t>
  </si>
  <si>
    <t>ANTHROPOLOGIE URO000567 YW</t>
  </si>
  <si>
    <t>CHEESECAKE CHF000146 4YD MSW</t>
  </si>
  <si>
    <t>CHEESECAKE CHF000146 4YD REC</t>
  </si>
  <si>
    <t>AT&amp;T ATC000464 3YD MSW</t>
  </si>
  <si>
    <t>SONIC AUTO SOA000071 4YD REC</t>
  </si>
  <si>
    <t>CHEESECAKE CHF000146 2YD ORG</t>
  </si>
  <si>
    <t>SONIC AUTO SOA000071 REC</t>
  </si>
  <si>
    <t>SONIC AUTO SOA000071 2YD MSW</t>
  </si>
  <si>
    <t>SONIC AUTO SOA000071 4YD MSW</t>
  </si>
  <si>
    <t>DISCOUNT TIRE DIT000918 4Y REC</t>
  </si>
  <si>
    <t>AMERICAN TIRE DIT000918 2Y MSW</t>
  </si>
  <si>
    <t xml:space="preserve"> 234775</t>
  </si>
  <si>
    <t>YARDBIRD</t>
  </si>
  <si>
    <t>1406 N BROADWAY // 9210144</t>
  </si>
  <si>
    <t>1406</t>
  </si>
  <si>
    <t>1 OAK TREAT CT // 9210144</t>
  </si>
  <si>
    <t>RITE AID RTA005948 4YD MSW</t>
  </si>
  <si>
    <t>134 VILLAGE CT // 9210144</t>
  </si>
  <si>
    <t>WELLS FARGO WFA191351 1YD MSW</t>
  </si>
  <si>
    <t>CHEVRON CVN095595 2YD MSW</t>
  </si>
  <si>
    <t>CHEVRON CVN099206 2YD MSW</t>
  </si>
  <si>
    <t>FED EX FED005141 5YD MSW</t>
  </si>
  <si>
    <t>1665 CARMEL DR, WALNUT CREEK</t>
  </si>
  <si>
    <t>R.G. HILL (5 UNITS)</t>
  </si>
  <si>
    <t xml:space="preserve"> 236940</t>
  </si>
  <si>
    <t>94596-4217</t>
  </si>
  <si>
    <t>510-589-3992</t>
  </si>
  <si>
    <t xml:space="preserve">1030 COUNTRY CLUB DR </t>
  </si>
  <si>
    <t xml:space="preserve">1611 NEWELL AVE </t>
  </si>
  <si>
    <t xml:space="preserve">315 ARLINGTON CT </t>
  </si>
  <si>
    <t xml:space="preserve">40 BOBOLINK RD </t>
  </si>
  <si>
    <t xml:space="preserve">6000 OLD SCHOOL RD </t>
  </si>
  <si>
    <t>925-718-5250</t>
  </si>
  <si>
    <t xml:space="preserve"> 236998</t>
  </si>
  <si>
    <t>BIANCA VALJALO</t>
  </si>
  <si>
    <t>ARLINGTON CT</t>
  </si>
  <si>
    <t>94526-5501</t>
  </si>
  <si>
    <t>925-899-8482</t>
  </si>
  <si>
    <t>94526-3500</t>
  </si>
  <si>
    <t xml:space="preserve"> 236913</t>
  </si>
  <si>
    <t>ACORN LEARNING CENTER MAND ORG</t>
  </si>
  <si>
    <t>925-283-2258</t>
  </si>
  <si>
    <t>510-910-4858</t>
  </si>
  <si>
    <t>925-708-5905</t>
  </si>
  <si>
    <t xml:space="preserve"> 236209</t>
  </si>
  <si>
    <t>1030 COUNTRY CLUB DR // 9210138</t>
  </si>
  <si>
    <t>1030</t>
  </si>
  <si>
    <t>94556-1950</t>
  </si>
  <si>
    <t xml:space="preserve"> 236508</t>
  </si>
  <si>
    <t>510-213-3578</t>
  </si>
  <si>
    <t xml:space="preserve"> 236129</t>
  </si>
  <si>
    <t>40 BOBOLINK RD // 9210140</t>
  </si>
  <si>
    <t>BOBOLINK RD</t>
  </si>
  <si>
    <t>94563-1741</t>
  </si>
  <si>
    <t>601-859-7313</t>
  </si>
  <si>
    <t xml:space="preserve"> 236211</t>
  </si>
  <si>
    <t>SIX K RANCH</t>
  </si>
  <si>
    <t>6000 OLD SCHOOL RD // 9210142</t>
  </si>
  <si>
    <t>6000</t>
  </si>
  <si>
    <t>94588-9444</t>
  </si>
  <si>
    <t>925-518-6921</t>
  </si>
  <si>
    <t>925-323-5186</t>
  </si>
  <si>
    <t xml:space="preserve"> 236509</t>
  </si>
  <si>
    <t>MOBILE GAS STATION</t>
  </si>
  <si>
    <t>1611 NEWELL AVE // 9210144</t>
  </si>
  <si>
    <t>94596-5001</t>
  </si>
  <si>
    <t>925-348-2172</t>
  </si>
  <si>
    <t xml:space="preserve"> 236868</t>
  </si>
  <si>
    <t>8000700</t>
  </si>
  <si>
    <t>SHAKE SHACK SCK001362 3YD MSW</t>
  </si>
  <si>
    <t>8000701</t>
  </si>
  <si>
    <t>SHAKE SHACK SCK001362 3YD REC</t>
  </si>
  <si>
    <t>8000702</t>
  </si>
  <si>
    <t>SHAKE SHACK SCK001362 ORG TOT</t>
  </si>
  <si>
    <t>8000703</t>
  </si>
  <si>
    <t>THE UPS STORE</t>
  </si>
  <si>
    <t xml:space="preserve"> 237133</t>
  </si>
  <si>
    <t>IVY PARK AT WALNUT CREEK</t>
  </si>
  <si>
    <t>949-744-5200</t>
  </si>
  <si>
    <t xml:space="preserve"> 236624</t>
  </si>
  <si>
    <t>WALNUT CREEK CLEANER/OMEERA</t>
  </si>
  <si>
    <t>510-314-9952</t>
  </si>
  <si>
    <t xml:space="preserve"> 237120</t>
  </si>
  <si>
    <t>GENUINE PARTS COMPANY 023</t>
  </si>
  <si>
    <t>916-239-3410</t>
  </si>
  <si>
    <t>ELIA RESTAURANT</t>
  </si>
  <si>
    <t>510-367-4080</t>
  </si>
  <si>
    <t>COMCAST ST-WALNUT 96G YDWST</t>
  </si>
  <si>
    <t>COMCAST ST-WALNUT 3YD TRASH</t>
  </si>
  <si>
    <t>COMCAST ST-WALNUT 2YD REC</t>
  </si>
  <si>
    <t xml:space="preserve">1530 LOCUST ST </t>
  </si>
  <si>
    <t>2965 N MAIN ST</t>
  </si>
  <si>
    <t>94596-3932</t>
  </si>
  <si>
    <t xml:space="preserve"> 237901</t>
  </si>
  <si>
    <t>CRATE &amp; BARREL EDI000422 4Y R</t>
  </si>
  <si>
    <t xml:space="preserve">105 ORINDA WAY </t>
  </si>
  <si>
    <t xml:space="preserve">1201 S MAIN ST </t>
  </si>
  <si>
    <t xml:space="preserve">1295 PARKSIDE DR </t>
  </si>
  <si>
    <t xml:space="preserve">175 HARTZ AVE </t>
  </si>
  <si>
    <t xml:space="preserve">301 N CIVIC DR </t>
  </si>
  <si>
    <t xml:space="preserve">3091 N MAIN ST </t>
  </si>
  <si>
    <t xml:space="preserve">455 LEGACY DR </t>
  </si>
  <si>
    <t xml:space="preserve">480 OAKSHIRE PL </t>
  </si>
  <si>
    <t xml:space="preserve">690 YGNACIO VALLEY RD </t>
  </si>
  <si>
    <t xml:space="preserve">  68775</t>
  </si>
  <si>
    <t>DANVILLE BIKE</t>
  </si>
  <si>
    <t>175 HARTZ AVE // 9210132</t>
  </si>
  <si>
    <t>925-837-0966</t>
  </si>
  <si>
    <t xml:space="preserve"> 237632</t>
  </si>
  <si>
    <t>PETE'S BRASS RAIL AND CARWASH</t>
  </si>
  <si>
    <t xml:space="preserve"> 237994</t>
  </si>
  <si>
    <t>MASTER WEALTH LLC</t>
  </si>
  <si>
    <t>510-582-7060</t>
  </si>
  <si>
    <t>COSTCO 0021 8YD REC</t>
  </si>
  <si>
    <t>COSTCO 0021 25YD COMP FOODWSTE</t>
  </si>
  <si>
    <t>COSTCO 0021 30YD</t>
  </si>
  <si>
    <t>COSTCO 0021 30YD COMP</t>
  </si>
  <si>
    <t xml:space="preserve"> 215625</t>
  </si>
  <si>
    <t>JR ROSSI CONSTRUCTION - 480 OA</t>
  </si>
  <si>
    <t>OAKSHIRE PL</t>
  </si>
  <si>
    <t>94507-2332</t>
  </si>
  <si>
    <t>925-457-7163</t>
  </si>
  <si>
    <t>8000709</t>
  </si>
  <si>
    <t>VCA BPH000523 2YD MSW</t>
  </si>
  <si>
    <t>8000707</t>
  </si>
  <si>
    <t>VCA BPH000523 1YD REC</t>
  </si>
  <si>
    <t>925-548-7511</t>
  </si>
  <si>
    <t>510-589-6135</t>
  </si>
  <si>
    <t>8000711</t>
  </si>
  <si>
    <t>VCA BPH04025V 1YD REC</t>
  </si>
  <si>
    <t>8000712</t>
  </si>
  <si>
    <t>VCA BPH04025V 1YD MSW</t>
  </si>
  <si>
    <t>EAST BAY MUD/ GREEN WASTE 20Y</t>
  </si>
  <si>
    <t>415-744-4418</t>
  </si>
  <si>
    <t xml:space="preserve"> 237810</t>
  </si>
  <si>
    <t>GARDEN NEST</t>
  </si>
  <si>
    <t>105 ORINDA WAY // 9210140</t>
  </si>
  <si>
    <t>925-922-0322</t>
  </si>
  <si>
    <t>925-260-5478</t>
  </si>
  <si>
    <t xml:space="preserve"> 237931</t>
  </si>
  <si>
    <t>MENDOCINO FARMS</t>
  </si>
  <si>
    <t>714-743-8794</t>
  </si>
  <si>
    <t xml:space="preserve"> 238065</t>
  </si>
  <si>
    <t>925-279-4645</t>
  </si>
  <si>
    <t>301 N CIVIC DR // 9210144</t>
  </si>
  <si>
    <t xml:space="preserve"> 236930</t>
  </si>
  <si>
    <t>1295 PARKSIDE DR // 9210144</t>
  </si>
  <si>
    <t>925-932-1419</t>
  </si>
  <si>
    <t xml:space="preserve"> 237929</t>
  </si>
  <si>
    <t>JACK &amp; SYLIA DUDUM FLP</t>
  </si>
  <si>
    <t>690</t>
  </si>
  <si>
    <t xml:space="preserve"> 237593</t>
  </si>
  <si>
    <t>PORTAL ARTESANAL</t>
  </si>
  <si>
    <t>3091 N MAIN ST // 9210144</t>
  </si>
  <si>
    <t>3091</t>
  </si>
  <si>
    <t>925-270-9877</t>
  </si>
  <si>
    <t>SANDAI FOOD WASTE</t>
  </si>
  <si>
    <t>SANDAI RESTAURANT</t>
  </si>
  <si>
    <t>CRASH CHAMPIONS 325 3YD COMP</t>
  </si>
  <si>
    <t>CRASH CHAMPIONS 325 3YD REC</t>
  </si>
  <si>
    <t>LAS LOMAS HIGH SCHOOL-20YD GW</t>
  </si>
  <si>
    <t xml:space="preserve"> 237902</t>
  </si>
  <si>
    <t>CRATE &amp; BARREL EDI000422 4Y TR</t>
  </si>
  <si>
    <t>1201 S MAIN ST // 9210144</t>
  </si>
  <si>
    <t xml:space="preserve"> 231521</t>
  </si>
  <si>
    <t>FLOWERS SALON</t>
  </si>
  <si>
    <t>1530 LOCUST ST // 9210144</t>
  </si>
  <si>
    <t>925-451-3055</t>
  </si>
  <si>
    <t>CRASH CHAMPIONS 324 4YD REC</t>
  </si>
  <si>
    <t>CRASH CHAMPIONS 324 10YD COMP</t>
  </si>
  <si>
    <t>ATRIA ASL010579 1-64G ORG</t>
  </si>
  <si>
    <t>ATRIA ASL010579 1-4YD REC</t>
  </si>
  <si>
    <t>ATRIA ASL010579 1-8YD MSW</t>
  </si>
  <si>
    <t>237901, 237902</t>
  </si>
  <si>
    <t>1201 S MAIN ST</t>
  </si>
  <si>
    <t>15 BALDWIN CT, WALNUT CREEK</t>
  </si>
  <si>
    <t>415-370-7414</t>
  </si>
  <si>
    <t>707-483-6363</t>
  </si>
  <si>
    <t>925-247-4848</t>
  </si>
  <si>
    <t xml:space="preserve"> 167919</t>
  </si>
  <si>
    <t>BRYAN &amp; SUSAN FONG (15 UNITS)</t>
  </si>
  <si>
    <t>BALDWIN CT</t>
  </si>
  <si>
    <t>94597-2664</t>
  </si>
  <si>
    <t xml:space="preserve">100 PARK LAKE CIR </t>
  </si>
  <si>
    <t xml:space="preserve">2700 MITCHELL DR </t>
  </si>
  <si>
    <t xml:space="preserve">2764 CAMINO DIABLO </t>
  </si>
  <si>
    <t xml:space="preserve">375 W EL PINTADO </t>
  </si>
  <si>
    <t xml:space="preserve">66 LUCAS RANCH RD </t>
  </si>
  <si>
    <t>SUNRISE DANVILLE 63075 4YD TRS</t>
  </si>
  <si>
    <t xml:space="preserve"> 238427</t>
  </si>
  <si>
    <t>HANFORD ARC - 375 W EL PINTADO</t>
  </si>
  <si>
    <t>94526-2654</t>
  </si>
  <si>
    <t>707-975-3061</t>
  </si>
  <si>
    <t>925-837-2327</t>
  </si>
  <si>
    <t xml:space="preserve"> 239250</t>
  </si>
  <si>
    <t>PRIMROSE SCHOOL OF DANVILLE</t>
  </si>
  <si>
    <t>2425 CAMINO TASSAJARA // 9210132</t>
  </si>
  <si>
    <t>415-377-3576</t>
  </si>
  <si>
    <t xml:space="preserve"> 238547</t>
  </si>
  <si>
    <t>SPEC STONES SPECS IMPORT</t>
  </si>
  <si>
    <t>2764 CAMINO DIABLO // 9210134</t>
  </si>
  <si>
    <t>2764</t>
  </si>
  <si>
    <t>415-307-1174</t>
  </si>
  <si>
    <t>DIAMOND COSNTRUCTION LAFAYETTE</t>
  </si>
  <si>
    <t>925-434-6154</t>
  </si>
  <si>
    <t xml:space="preserve"> 239601</t>
  </si>
  <si>
    <t>WEDGEWOOD WEDDINGS</t>
  </si>
  <si>
    <t>925-255-6971</t>
  </si>
  <si>
    <t xml:space="preserve"> 239267</t>
  </si>
  <si>
    <t>2021 YVR LLC</t>
  </si>
  <si>
    <t>310-363-0369</t>
  </si>
  <si>
    <t xml:space="preserve"> 238590</t>
  </si>
  <si>
    <t>CAMP CONSTRUCTION - 100 PARK L</t>
  </si>
  <si>
    <t>925-752-1186</t>
  </si>
  <si>
    <t xml:space="preserve"> 238484</t>
  </si>
  <si>
    <t>2700 MITCHELL DR LLC</t>
  </si>
  <si>
    <t>2700 MITCHELL DR // 9210144</t>
  </si>
  <si>
    <t>949-310-1342</t>
  </si>
  <si>
    <t xml:space="preserve"> 200563</t>
  </si>
  <si>
    <t>COLIN CONSTRUCTION COMPANY - 5</t>
  </si>
  <si>
    <t>530-933-2699</t>
  </si>
  <si>
    <t>323-481-7174</t>
  </si>
  <si>
    <t xml:space="preserve"> 238495</t>
  </si>
  <si>
    <t>AUTO DIAGNOSTIC AND REPAIR,WC</t>
  </si>
  <si>
    <t>925-464-7632</t>
  </si>
  <si>
    <t>MARRIOTT HOTEL #95</t>
  </si>
  <si>
    <t>AB 1826: Reason for Exemption</t>
  </si>
  <si>
    <t>Less Than ½ CY</t>
  </si>
  <si>
    <t>Lack of Space</t>
  </si>
  <si>
    <t>925-329-7757</t>
  </si>
  <si>
    <t xml:space="preserve">1315 BROADWAY PLAZA </t>
  </si>
  <si>
    <t xml:space="preserve">1400 LAWRENCE RD </t>
  </si>
  <si>
    <t xml:space="preserve">21 MORAGA WAY </t>
  </si>
  <si>
    <t xml:space="preserve">2717 N MAIN ST </t>
  </si>
  <si>
    <t xml:space="preserve">3385 MT DIABLO BLVD </t>
  </si>
  <si>
    <t xml:space="preserve">3850 CROW CANYON RD </t>
  </si>
  <si>
    <t xml:space="preserve">711 SILVER LAKE DR </t>
  </si>
  <si>
    <t xml:space="preserve"> 240044</t>
  </si>
  <si>
    <t>BAY CLUB CROW CANYON</t>
  </si>
  <si>
    <t>711 SILVER LAKE DR // 9210132</t>
  </si>
  <si>
    <t>94526-6241</t>
  </si>
  <si>
    <t>925-594-2277</t>
  </si>
  <si>
    <t xml:space="preserve"> 240042</t>
  </si>
  <si>
    <t xml:space="preserve"> 240094</t>
  </si>
  <si>
    <t>MAINTENANCE YARD'S 30YD PERM</t>
  </si>
  <si>
    <t>3850 CROW CANYON RD // 9210132</t>
  </si>
  <si>
    <t>3850</t>
  </si>
  <si>
    <t>619-677-7485</t>
  </si>
  <si>
    <t xml:space="preserve"> 240282</t>
  </si>
  <si>
    <t>1400 LAWRENCE RD // 9210132</t>
  </si>
  <si>
    <t>94506-4736</t>
  </si>
  <si>
    <t xml:space="preserve"> 240421</t>
  </si>
  <si>
    <t>LENWORTH PROPERTIES</t>
  </si>
  <si>
    <t>415-860-5000</t>
  </si>
  <si>
    <t xml:space="preserve"> 239893</t>
  </si>
  <si>
    <t>3385 MT DIABLO BLVD // 9210136</t>
  </si>
  <si>
    <t>3385</t>
  </si>
  <si>
    <t>510-620-4251</t>
  </si>
  <si>
    <t>415-299-3283</t>
  </si>
  <si>
    <t>925-330-2622</t>
  </si>
  <si>
    <t xml:space="preserve"> 240037</t>
  </si>
  <si>
    <t xml:space="preserve"> 181672</t>
  </si>
  <si>
    <t>21 MORAGA WAY // 9210140</t>
  </si>
  <si>
    <t>650-576-7951</t>
  </si>
  <si>
    <t xml:space="preserve"> 239974</t>
  </si>
  <si>
    <t>SCHARMER SPRINKLERS</t>
  </si>
  <si>
    <t>2717 N MAIN ST // 9210144</t>
  </si>
  <si>
    <t>2717</t>
  </si>
  <si>
    <t>94597-2784</t>
  </si>
  <si>
    <t>925-787-5102</t>
  </si>
  <si>
    <t>925-766-4311</t>
  </si>
  <si>
    <t>1315 BROADWAY PLAZA // 9210144</t>
  </si>
  <si>
    <t>BROADWAY PLAZA</t>
  </si>
  <si>
    <t xml:space="preserve"> 240149</t>
  </si>
  <si>
    <t>LIFETIME LTF001183 1-8YD REC</t>
  </si>
  <si>
    <t>1599 NEWELL AVE</t>
  </si>
  <si>
    <t>3630 MT DIABLO BLVD</t>
  </si>
  <si>
    <t>3375 MT DIABLO BLVD</t>
  </si>
  <si>
    <t>3291 MT DIABLO BLVD</t>
  </si>
  <si>
    <t>1790 SCHOOL ST</t>
  </si>
  <si>
    <t>The customer is not interested in food waste</t>
  </si>
  <si>
    <t>2844 YGNACIO VALLEY RD</t>
  </si>
  <si>
    <t>925-596-5326</t>
  </si>
  <si>
    <t>925-775-9905</t>
  </si>
  <si>
    <t xml:space="preserve">181 HARTZ AVE </t>
  </si>
  <si>
    <t xml:space="preserve">8020 CAMINO TASSAJARA </t>
  </si>
  <si>
    <t xml:space="preserve">1031 BLACKWOOD LN </t>
  </si>
  <si>
    <t xml:space="preserve">699 ORINDAWOODS DR </t>
  </si>
  <si>
    <t xml:space="preserve">1315 BROADWAY PLZ </t>
  </si>
  <si>
    <t xml:space="preserve">1147 ALPINE RD </t>
  </si>
  <si>
    <t>2420 CAMINO TASSAJARA #B // 9210232</t>
  </si>
  <si>
    <t>SHERWIN WILLIAMS 8198 2YD TRSH</t>
  </si>
  <si>
    <t>SHERWIN WILLIAMS 8198 3YD SSR</t>
  </si>
  <si>
    <t>700 SYCAMORE VALLEY RD W // 9210232</t>
  </si>
  <si>
    <t>704 SYCAMORE VALLEY RD W // 9210232</t>
  </si>
  <si>
    <t xml:space="preserve"> 240809</t>
  </si>
  <si>
    <t>ALKA'S BROW STUDIO</t>
  </si>
  <si>
    <t>181 HARTZ AVE // 9210132</t>
  </si>
  <si>
    <t>181</t>
  </si>
  <si>
    <t>925-222-1777</t>
  </si>
  <si>
    <t>315 ARLINGTON CT // 9210232</t>
  </si>
  <si>
    <t>711 SILVER LAKE DR // 9210232</t>
  </si>
  <si>
    <t>9 TENNIS CLUB DR // 9210232</t>
  </si>
  <si>
    <t>1094 EAGLE NEST PL // 9210232</t>
  </si>
  <si>
    <t>DIABLO RD AT MCCAULEY RD // 9210232</t>
  </si>
  <si>
    <t>3850 CROW CANYON RD // 9210232</t>
  </si>
  <si>
    <t>1000 SHERBURNE HILLS RD // 9210232</t>
  </si>
  <si>
    <t>132 ALTA VISTA WAY // 9210232</t>
  </si>
  <si>
    <t>3420 FOSTORIA WAY // 9210232</t>
  </si>
  <si>
    <t>3150 FOSTORIA WAY // 9210232</t>
  </si>
  <si>
    <t>3140 FOSTORIA WAY // 9210232</t>
  </si>
  <si>
    <t>375 W EL PINTADO // 9210232</t>
  </si>
  <si>
    <t>660 SAN RAMON VALLEY BLVD // 9210232</t>
  </si>
  <si>
    <t>3496 CAMINO TASSAJARA // 9210232</t>
  </si>
  <si>
    <t>3454 CAMINO TASSAJARA // 9210232</t>
  </si>
  <si>
    <t>2100 MOUNT DIABLO SCENIC BLVD // 9210234</t>
  </si>
  <si>
    <t>3211 DANVILLE BLVD // 9210234</t>
  </si>
  <si>
    <t>4100 BLACKHAWK PLAZA CIR // 9210234</t>
  </si>
  <si>
    <t>455 LEGACY DR // 9210234</t>
  </si>
  <si>
    <t>480 OAKSHIRE PL // 9210234</t>
  </si>
  <si>
    <t>110 ALAMO PLZ // 9210234</t>
  </si>
  <si>
    <t>3169 ROUNDHILL RD // 9210234</t>
  </si>
  <si>
    <t>5500 HIGHLAND RD // 9210234</t>
  </si>
  <si>
    <t>1700 CLUBHOUSE RD // 9210234</t>
  </si>
  <si>
    <t>70 CHERRY WAY // 9210234</t>
  </si>
  <si>
    <t xml:space="preserve"> 241201</t>
  </si>
  <si>
    <t>EMILIANO BERNARDO</t>
  </si>
  <si>
    <t>8020 CAMINO TASSAJARA // 9210134</t>
  </si>
  <si>
    <t>8020</t>
  </si>
  <si>
    <t>94588-9566</t>
  </si>
  <si>
    <t>925-640-3221</t>
  </si>
  <si>
    <t>200 ALAMO PLZ // 9210234</t>
  </si>
  <si>
    <t>5959 CAMINO TASSAJARA // 9210234</t>
  </si>
  <si>
    <t>3700 MT DIABLO BLVD // 9210236</t>
  </si>
  <si>
    <t>3849 MT DIABLO BLVD // 9210236</t>
  </si>
  <si>
    <t>3502 MT DIABLO BLVD // 9210236</t>
  </si>
  <si>
    <t xml:space="preserve"> 241263</t>
  </si>
  <si>
    <t>3595 MT DIABLO BLVD // 9210236</t>
  </si>
  <si>
    <t>415-290-8560</t>
  </si>
  <si>
    <t>4010 MT DIABLO BLVD // 9210236</t>
  </si>
  <si>
    <t>510-506-3331</t>
  </si>
  <si>
    <t>3615 MT DIABLO BLVD // 9210236</t>
  </si>
  <si>
    <t>3540 MT DIABLO BLVD // 9210236</t>
  </si>
  <si>
    <t>3291 MT DIABLO CT // 9210236</t>
  </si>
  <si>
    <t xml:space="preserve"> 240936</t>
  </si>
  <si>
    <t>1031 BLACKWOOD LN // 9210136</t>
  </si>
  <si>
    <t>1031</t>
  </si>
  <si>
    <t>925-381-6220</t>
  </si>
  <si>
    <t>1000 UPPER HAPPY VALLEY RD // 9210236</t>
  </si>
  <si>
    <t>2099 RELIEZ VALLEY RD // 9210236</t>
  </si>
  <si>
    <t>985 MORAGA RD // 9210236</t>
  </si>
  <si>
    <t>77 LUCAS RANCH RD // 9210236</t>
  </si>
  <si>
    <t>66 LUCAS RANCH RD // 9210236</t>
  </si>
  <si>
    <t>3198 GLORIA TER // 9210236</t>
  </si>
  <si>
    <t>3001 CAMINO DIABLO // 9210236</t>
  </si>
  <si>
    <t>1200 PLEASANT HILL RD // 9210236</t>
  </si>
  <si>
    <t>3455 SCHOOL ST // 9210236</t>
  </si>
  <si>
    <t>BEAR CREEK RD AT HAPPY VALLEY // 9210236</t>
  </si>
  <si>
    <t>1 MIRAMONTE DR // 9210238</t>
  </si>
  <si>
    <t>1600 SAINT ANDREWS DR // 9210238</t>
  </si>
  <si>
    <t>310 MORAGA RD // 9210238</t>
  </si>
  <si>
    <t>1550 CANYON RD // 9210238</t>
  </si>
  <si>
    <t>1928 SAINT MARYS RD // 9210238</t>
  </si>
  <si>
    <t>590 MORAGA RD // 9210238</t>
  </si>
  <si>
    <t xml:space="preserve"> 240810</t>
  </si>
  <si>
    <t>LA CHAMBA TAQUERIA</t>
  </si>
  <si>
    <t>415-596-7435</t>
  </si>
  <si>
    <t>472 CENTER ST // 9210238</t>
  </si>
  <si>
    <t>1355 MORAGA WAY // 9210238</t>
  </si>
  <si>
    <t>300 MORAGA RD // 9210238</t>
  </si>
  <si>
    <t>373 GLORIETTA BLVD // 9210240</t>
  </si>
  <si>
    <t>140 VALLEY VIEW DR // 9210240</t>
  </si>
  <si>
    <t xml:space="preserve"> 241023</t>
  </si>
  <si>
    <t>ORINDAWOODS HOA</t>
  </si>
  <si>
    <t>699 ORINDAWOODS DR // 9210240</t>
  </si>
  <si>
    <t>699</t>
  </si>
  <si>
    <t>111 OLD TUNNEL RD // 9210240</t>
  </si>
  <si>
    <t>87 ORINDA WAY // 9210240</t>
  </si>
  <si>
    <t>10 ORINDA WAY // 9210240</t>
  </si>
  <si>
    <t>190 CAMINO PABLO // 9210240</t>
  </si>
  <si>
    <t>315 CAMINO SOBRANTE // 9210240</t>
  </si>
  <si>
    <t>500 SAN PABLO DAM RD // 9210240</t>
  </si>
  <si>
    <t>186 CAMINO PABLO // 9210240</t>
  </si>
  <si>
    <t>750 MORAGA WAY // 9210240</t>
  </si>
  <si>
    <t>2 CAMINO SOBRANTE // 9210240</t>
  </si>
  <si>
    <t>2405 SHADELANDS DR #300 // 9210244</t>
  </si>
  <si>
    <t>1333 NEWELL AVE // 9210244</t>
  </si>
  <si>
    <t>THE STADIUM PUB</t>
  </si>
  <si>
    <t xml:space="preserve"> 241320</t>
  </si>
  <si>
    <t>KOOL NAILS</t>
  </si>
  <si>
    <t>510-701-6541</t>
  </si>
  <si>
    <t xml:space="preserve"> 240684</t>
  </si>
  <si>
    <t>WALNUT CREEK LIGHTING CO.</t>
  </si>
  <si>
    <t>925-961-7123</t>
  </si>
  <si>
    <t>101 PRINGLE AVE // 9210244</t>
  </si>
  <si>
    <t>TICE VALLEY BLVD // 9210244</t>
  </si>
  <si>
    <t>1345 TREAT BLVD // 9210244</t>
  </si>
  <si>
    <t>1997 TICE VALLEY BLVD // 9210244</t>
  </si>
  <si>
    <t>100 PARK LAKE CIR // 9210244</t>
  </si>
  <si>
    <t>713-413-2267</t>
  </si>
  <si>
    <t>101 HOGAN CT // 9210244</t>
  </si>
  <si>
    <t>600 N SAN CARLOS DR // 9210244</t>
  </si>
  <si>
    <t>514 MONARCH RIDGE DR // 9210244</t>
  </si>
  <si>
    <t>1559 BOTELHO DR // 9210244</t>
  </si>
  <si>
    <t>800 ROCKVIEW DR // 9210244</t>
  </si>
  <si>
    <t>925-381-2256</t>
  </si>
  <si>
    <t>1860 TICE CREEK DR // 9210244</t>
  </si>
  <si>
    <t>1301 PARKSIDE DR // 9210244</t>
  </si>
  <si>
    <t>575 LENNON LN // 9210244</t>
  </si>
  <si>
    <t>501 LENNON LN // 9210244</t>
  </si>
  <si>
    <t>925-407-7841</t>
  </si>
  <si>
    <t>2201 LARKEY LN // 9210244</t>
  </si>
  <si>
    <t>1224 ROSSMOOR PKWY // 9210244</t>
  </si>
  <si>
    <t>1275 BROADWAY PLZ // 9210244</t>
  </si>
  <si>
    <t xml:space="preserve"> 240685</t>
  </si>
  <si>
    <t>COOPERAGE 2 LLC</t>
  </si>
  <si>
    <t>925-787-2063</t>
  </si>
  <si>
    <t xml:space="preserve"> 240496</t>
  </si>
  <si>
    <t>LIFETIME LTF001183 1-4Y MSW</t>
  </si>
  <si>
    <t>1315 BROADWAY PLZ // 9210144</t>
  </si>
  <si>
    <t xml:space="preserve"> 240498</t>
  </si>
  <si>
    <t>LIFETIME LTF001183 1-4Y REC</t>
  </si>
  <si>
    <t xml:space="preserve"> 240657</t>
  </si>
  <si>
    <t>LIFETIME LTF001183 1-64G ORG</t>
  </si>
  <si>
    <t>1200 BROADWAY PLZ // 9210244</t>
  </si>
  <si>
    <t>3003 OAK RD // 9210244</t>
  </si>
  <si>
    <t xml:space="preserve"> 241119</t>
  </si>
  <si>
    <t>980 CASTLE ROCK RD, LLC</t>
  </si>
  <si>
    <t>925-575-0015</t>
  </si>
  <si>
    <t>2805 JONES RD // 9210244</t>
  </si>
  <si>
    <t>2941 YGNACIO VALLEY RD // 9210244</t>
  </si>
  <si>
    <t>710 BANCROFT RD // 9210244</t>
  </si>
  <si>
    <t xml:space="preserve"> 240564</t>
  </si>
  <si>
    <t>OLYMPIC SPA</t>
  </si>
  <si>
    <t>1147 ALPINE RD // 9210144</t>
  </si>
  <si>
    <t>925-999-6768</t>
  </si>
  <si>
    <t>425 CASTLE ROCK RD // 9210244</t>
  </si>
  <si>
    <t>1601 YGNACIO VALLEY RD // 9210244</t>
  </si>
  <si>
    <t>2270 OAK GROVE RD // 9210244</t>
  </si>
  <si>
    <t>1530 GEARY RD // 9210244</t>
  </si>
  <si>
    <t>1600 CASTLE ROCK RD // 9210244</t>
  </si>
  <si>
    <t>1707 N MAIN ST // 9210244</t>
  </si>
  <si>
    <t>1871 N MAIN ST // 9210244</t>
  </si>
  <si>
    <t>1300 S MAIN ST // 9210244</t>
  </si>
  <si>
    <t>1295 S MAIN ST // 9210244</t>
  </si>
  <si>
    <t>1460 S MAIN ST // 9210244</t>
  </si>
  <si>
    <t>1425 S MAIN ST // 9210244</t>
  </si>
  <si>
    <t>1251 LOCUST ST // 9210244</t>
  </si>
  <si>
    <t>1136 LOCUST ST // 9210244</t>
  </si>
  <si>
    <t>175 LA CASA VIA // 9210244</t>
  </si>
  <si>
    <t>1 MAYHEW WAY // 9210244</t>
  </si>
  <si>
    <t xml:space="preserve"> 240822</t>
  </si>
  <si>
    <t>925-939-4989</t>
  </si>
  <si>
    <t>1250 LAS JUNTAS WAY // 9210244</t>
  </si>
  <si>
    <t>31 GOBEL WAY // 9210244</t>
  </si>
  <si>
    <t>490 LAWRENCE WAY // 9210244</t>
  </si>
  <si>
    <t>2087 N BROADWAY // 9210244</t>
  </si>
  <si>
    <t>BONDADOSO COFFEE &amp; TEA INC.</t>
  </si>
  <si>
    <t>2140 N BROADWAY // 9210244</t>
  </si>
  <si>
    <t>715 S BROADWAY // 9210244</t>
  </si>
  <si>
    <t>1600 PALOS VERDES MALL // 9210244</t>
  </si>
  <si>
    <t>ARBOLADO &amp; SUTTON DR // 9210244</t>
  </si>
  <si>
    <t>511 LAWRENCE WAY // 9210244</t>
  </si>
  <si>
    <t>MINERT AND BANCROFT // 9210244</t>
  </si>
  <si>
    <t>RV LOT END CORTE DE LOS VECINO // 9210244</t>
  </si>
  <si>
    <t>PORSCHE WALNUT CREEK</t>
  </si>
  <si>
    <t>600 S BROADWAY // 9210244</t>
  </si>
  <si>
    <t>4021 SPRINGHILL RD</t>
  </si>
  <si>
    <t>Customer adds food waste on a seasonal basis will add again in 2021</t>
  </si>
  <si>
    <t>TASSAJARA CROSSING 4YD COMP</t>
  </si>
  <si>
    <t>BANK OF AMERICA CA4-118</t>
  </si>
  <si>
    <t>BART PLEASANT HILL</t>
  </si>
  <si>
    <t>130 LA CASA VIA #2</t>
  </si>
  <si>
    <t>M L FOSTER</t>
  </si>
  <si>
    <t>1700 RIVIERA AVE, WALNUT CREEK</t>
  </si>
  <si>
    <t>699 ORINDAWOODS DR, ORINDA</t>
  </si>
  <si>
    <t>818-766-7344</t>
  </si>
  <si>
    <t>925-283-7800</t>
  </si>
  <si>
    <t xml:space="preserve"> 241548</t>
  </si>
  <si>
    <t>ORINDAWOODS HOA -  SW 1YD FL</t>
  </si>
  <si>
    <t>702-629-2294</t>
  </si>
  <si>
    <t>MARPLES PROPERTY MGMT 5 UNIT</t>
  </si>
  <si>
    <t>415-530-9506</t>
  </si>
  <si>
    <t>94596-3688</t>
  </si>
  <si>
    <t>510-237-2168</t>
  </si>
  <si>
    <t>925-351-8386</t>
  </si>
  <si>
    <t>925-330-0561</t>
  </si>
  <si>
    <t>415-465-2350</t>
  </si>
  <si>
    <t>510-908-0041</t>
  </si>
  <si>
    <t xml:space="preserve">2251 OLYMPIC BLVD </t>
  </si>
  <si>
    <t>2420 CAMINO TASSAJARA #B // 9210132</t>
  </si>
  <si>
    <t>925-208-1759</t>
  </si>
  <si>
    <t>925-360-7275</t>
  </si>
  <si>
    <t>925-804-1946</t>
  </si>
  <si>
    <t xml:space="preserve"> 242334</t>
  </si>
  <si>
    <t>I CAN DO THAT</t>
  </si>
  <si>
    <t>925-217-4582</t>
  </si>
  <si>
    <t xml:space="preserve"> 242259</t>
  </si>
  <si>
    <t>GREEN FISH MARKET</t>
  </si>
  <si>
    <t>2251 OLYMPIC BLVD // 9210134</t>
  </si>
  <si>
    <t>2251</t>
  </si>
  <si>
    <t>510-919-8359</t>
  </si>
  <si>
    <t>VICTRA CA120</t>
  </si>
  <si>
    <t>562-485-4138</t>
  </si>
  <si>
    <t>510-377-1777</t>
  </si>
  <si>
    <t>925-330-2658</t>
  </si>
  <si>
    <t>951-491-8110</t>
  </si>
  <si>
    <t>925-280-3969</t>
  </si>
  <si>
    <t>925-631-8811</t>
  </si>
  <si>
    <t>219-299-9242</t>
  </si>
  <si>
    <t>OREILLYS ORE0062871 2YD MSW</t>
  </si>
  <si>
    <t>690 YGNACIO VALLEY RD // 9210144</t>
  </si>
  <si>
    <t>925-779-5292</t>
  </si>
  <si>
    <t>925-440-7380</t>
  </si>
  <si>
    <t>Extra Recy (ZAR)</t>
  </si>
  <si>
    <t>2637 SHADELANDS DR, WALNUT CREEK</t>
  </si>
  <si>
    <t>510-594-7600</t>
  </si>
  <si>
    <t>562-240-3263</t>
  </si>
  <si>
    <t>925-766-0436</t>
  </si>
  <si>
    <t xml:space="preserve"> 243057</t>
  </si>
  <si>
    <t>SPANISH CASTLE APTS. LLC</t>
  </si>
  <si>
    <t>702-999-9999</t>
  </si>
  <si>
    <t>408-399-2626</t>
  </si>
  <si>
    <t>510-791-1266</t>
  </si>
  <si>
    <t>415-309-3956</t>
  </si>
  <si>
    <t>415-989-1111</t>
  </si>
  <si>
    <t>510-704-1240</t>
  </si>
  <si>
    <t>951-486-1030</t>
  </si>
  <si>
    <t>510-582-1460</t>
  </si>
  <si>
    <t>510-974-0925</t>
  </si>
  <si>
    <t>925-301-7535</t>
  </si>
  <si>
    <t>415-849-8400</t>
  </si>
  <si>
    <t>925-439-2170</t>
  </si>
  <si>
    <t>408-420-5757</t>
  </si>
  <si>
    <t>949-309-8257</t>
  </si>
  <si>
    <t>415-265-2540</t>
  </si>
  <si>
    <t>510-526-1182</t>
  </si>
  <si>
    <t>925-284-1269</t>
  </si>
  <si>
    <t>510-388-0080</t>
  </si>
  <si>
    <t>925-283-6303</t>
  </si>
  <si>
    <t>510-262-1795</t>
  </si>
  <si>
    <t>917-847-8801</t>
  </si>
  <si>
    <t>949-232-4602</t>
  </si>
  <si>
    <t>925-586-6343</t>
  </si>
  <si>
    <t>925-254-6015</t>
  </si>
  <si>
    <t>707-439-6282</t>
  </si>
  <si>
    <t>510-772-6745</t>
  </si>
  <si>
    <t>435-750-2088</t>
  </si>
  <si>
    <t>925-746-5600</t>
  </si>
  <si>
    <t>510-689-1313</t>
  </si>
  <si>
    <t>925-255-5376</t>
  </si>
  <si>
    <t>925-586-0631</t>
  </si>
  <si>
    <t>408-354-4200</t>
  </si>
  <si>
    <t>510-303-3298</t>
  </si>
  <si>
    <t>925-962-5700</t>
  </si>
  <si>
    <t>925-939-2249</t>
  </si>
  <si>
    <t>818-821-8487</t>
  </si>
  <si>
    <t>415-608-9977</t>
  </si>
  <si>
    <t>925-979-5550</t>
  </si>
  <si>
    <t>925-937-0246</t>
  </si>
  <si>
    <t>801-440-1648</t>
  </si>
  <si>
    <t>925-937-6124</t>
  </si>
  <si>
    <t>925-820-7660</t>
  </si>
  <si>
    <t>916-241-6172</t>
  </si>
  <si>
    <t>925-899-4989</t>
  </si>
  <si>
    <t>925-695-5944</t>
  </si>
  <si>
    <t>925-553-7558</t>
  </si>
  <si>
    <t>925-286-2812</t>
  </si>
  <si>
    <t>510-579-5222</t>
  </si>
  <si>
    <t>925-324-5074</t>
  </si>
  <si>
    <t>510-384-6405</t>
  </si>
  <si>
    <t>510-647-0700</t>
  </si>
  <si>
    <t>510-283-6980</t>
  </si>
  <si>
    <t>510-845-1077</t>
  </si>
  <si>
    <t>925-989-9999</t>
  </si>
  <si>
    <t>925-937-1595</t>
  </si>
  <si>
    <t>925-891-4898</t>
  </si>
  <si>
    <t>925-708-9761</t>
  </si>
  <si>
    <t>209-996-2130</t>
  </si>
  <si>
    <t xml:space="preserve">33 ALAMO SQ #200 </t>
  </si>
  <si>
    <t xml:space="preserve">355 HARTZ AVE #A </t>
  </si>
  <si>
    <t>510-851-5241</t>
  </si>
  <si>
    <t xml:space="preserve"> 242533</t>
  </si>
  <si>
    <t>FLOOR TEX DESIGN</t>
  </si>
  <si>
    <t>355 HARTZ AVE #A // 9210132</t>
  </si>
  <si>
    <t>94526-3536</t>
  </si>
  <si>
    <t>925-838-5580</t>
  </si>
  <si>
    <t>925-683-4546</t>
  </si>
  <si>
    <t>925-363-3467</t>
  </si>
  <si>
    <t>925-785-2150</t>
  </si>
  <si>
    <t xml:space="preserve"> 242957</t>
  </si>
  <si>
    <t>ROIC-IRON HORSE PLAZA</t>
  </si>
  <si>
    <t>858-255-4929</t>
  </si>
  <si>
    <t>925-639-8774</t>
  </si>
  <si>
    <t>925-219-7790</t>
  </si>
  <si>
    <t>925-260-4350</t>
  </si>
  <si>
    <t>925-378-5000</t>
  </si>
  <si>
    <t>714-444-4940</t>
  </si>
  <si>
    <t>925-247-1000</t>
  </si>
  <si>
    <t>510-334-3854</t>
  </si>
  <si>
    <t>925-820-6000</t>
  </si>
  <si>
    <t>925-837-7686</t>
  </si>
  <si>
    <t>925-552-1200</t>
  </si>
  <si>
    <t>775-217-3049</t>
  </si>
  <si>
    <t>925-332-0344</t>
  </si>
  <si>
    <t xml:space="preserve"> 242994</t>
  </si>
  <si>
    <t>146 DIABLO RD LLC</t>
  </si>
  <si>
    <t>925-498-3112</t>
  </si>
  <si>
    <t>925-349-1578</t>
  </si>
  <si>
    <t>925-963-8166</t>
  </si>
  <si>
    <t>970-599-5927</t>
  </si>
  <si>
    <t>541-231-1411</t>
  </si>
  <si>
    <t>925-685-0586</t>
  </si>
  <si>
    <t>925-548-6965</t>
  </si>
  <si>
    <t>408-489-1414</t>
  </si>
  <si>
    <t>925-648-7001</t>
  </si>
  <si>
    <t>TASSAJARA CROSSING - FIVE GUYS</t>
  </si>
  <si>
    <t>650-703-2885</t>
  </si>
  <si>
    <t>925-228-8383</t>
  </si>
  <si>
    <t xml:space="preserve"> 242498</t>
  </si>
  <si>
    <t>STONE VALLEY FARM</t>
  </si>
  <si>
    <t>33 ALAMO SQ #200 // 9210134</t>
  </si>
  <si>
    <t>925-997-2599</t>
  </si>
  <si>
    <t>925-984-3485</t>
  </si>
  <si>
    <t>914-977-3400</t>
  </si>
  <si>
    <t>925-736-6520</t>
  </si>
  <si>
    <t>925-457-6674</t>
  </si>
  <si>
    <t>925-698-8480</t>
  </si>
  <si>
    <t>239-908-3886</t>
  </si>
  <si>
    <t>858-485-5900</t>
  </si>
  <si>
    <t>925-586-4230</t>
  </si>
  <si>
    <t>888-400-2246</t>
  </si>
  <si>
    <t>510-696-0753</t>
  </si>
  <si>
    <t>510-409-4779</t>
  </si>
  <si>
    <t>914-441-1700</t>
  </si>
  <si>
    <t>925-900-8861</t>
  </si>
  <si>
    <t>925-325-3123</t>
  </si>
  <si>
    <t>925-385-2015</t>
  </si>
  <si>
    <t>925-942-2469</t>
  </si>
  <si>
    <t>925-997-5069</t>
  </si>
  <si>
    <t>925-938-5004</t>
  </si>
  <si>
    <t>415-760-3117</t>
  </si>
  <si>
    <t>503-692-0290</t>
  </si>
  <si>
    <t>925-284-4729</t>
  </si>
  <si>
    <t>925-284-2232</t>
  </si>
  <si>
    <t>858-336-1496</t>
  </si>
  <si>
    <t>925-352-4902</t>
  </si>
  <si>
    <t>925-299-6912</t>
  </si>
  <si>
    <t>206-676-5644</t>
  </si>
  <si>
    <t>512-709-9102</t>
  </si>
  <si>
    <t>925-200-4929</t>
  </si>
  <si>
    <t>925-360-7024</t>
  </si>
  <si>
    <t>925-299-1404</t>
  </si>
  <si>
    <t>775-853-6025</t>
  </si>
  <si>
    <t>925-299-3506</t>
  </si>
  <si>
    <t>925-283-4550</t>
  </si>
  <si>
    <t>510-867-7387</t>
  </si>
  <si>
    <t>925-878-1231</t>
  </si>
  <si>
    <t>925-377-2400</t>
  </si>
  <si>
    <t>925-376-7369</t>
  </si>
  <si>
    <t>925-207-4676</t>
  </si>
  <si>
    <t>925-382-5462</t>
  </si>
  <si>
    <t>510-827-2446</t>
  </si>
  <si>
    <t>408-350-5700</t>
  </si>
  <si>
    <t>316-303-2746</t>
  </si>
  <si>
    <t>925-377-1700</t>
  </si>
  <si>
    <t>415-305-5073</t>
  </si>
  <si>
    <t>925-377-4163</t>
  </si>
  <si>
    <t>925-336-0150</t>
  </si>
  <si>
    <t>510-910-6434</t>
  </si>
  <si>
    <t>925-258-6211</t>
  </si>
  <si>
    <t>925-945-8088</t>
  </si>
  <si>
    <t>630-742-8078</t>
  </si>
  <si>
    <t>650-245-3125</t>
  </si>
  <si>
    <t>925-254-2020</t>
  </si>
  <si>
    <t>925-414-3366</t>
  </si>
  <si>
    <t>646-600-9181</t>
  </si>
  <si>
    <t>925-788-0726</t>
  </si>
  <si>
    <t>510-220-5677</t>
  </si>
  <si>
    <t>925-258-4545</t>
  </si>
  <si>
    <t>510-287-0274</t>
  </si>
  <si>
    <t>650-440-2450</t>
  </si>
  <si>
    <t>209-631-9466</t>
  </si>
  <si>
    <t>925-378-7980</t>
  </si>
  <si>
    <t>949-215-2255</t>
  </si>
  <si>
    <t>925-935-8800</t>
  </si>
  <si>
    <t>925-639-8788</t>
  </si>
  <si>
    <t>925-831-9654</t>
  </si>
  <si>
    <t>925-935-9220</t>
  </si>
  <si>
    <t>1415 OAKLAND BLVD LL</t>
  </si>
  <si>
    <t>925-627-4270</t>
  </si>
  <si>
    <t>510-712-9970</t>
  </si>
  <si>
    <t>925-939-3421</t>
  </si>
  <si>
    <t>925-705-7502</t>
  </si>
  <si>
    <t>8000730</t>
  </si>
  <si>
    <t>7 ELEVEN 17906 2YD TRASH</t>
  </si>
  <si>
    <t>8000731</t>
  </si>
  <si>
    <t>7 ELEVEN 17906 64G  ORGANIC</t>
  </si>
  <si>
    <t>8000732</t>
  </si>
  <si>
    <t>7 ELEVEN 17906 96G  REC</t>
  </si>
  <si>
    <t>925-256-9824</t>
  </si>
  <si>
    <t>925-286-9759</t>
  </si>
  <si>
    <t>508-821-0479</t>
  </si>
  <si>
    <t>209-328-8030</t>
  </si>
  <si>
    <t>925-525-4241</t>
  </si>
  <si>
    <t>925-283-4100</t>
  </si>
  <si>
    <t>510-459-9393</t>
  </si>
  <si>
    <t>310-422-4765</t>
  </si>
  <si>
    <t>925-286-6509</t>
  </si>
  <si>
    <t>925-934-8459</t>
  </si>
  <si>
    <t>925-935-9180</t>
  </si>
  <si>
    <t>925-431-9827</t>
  </si>
  <si>
    <t>510-938-5801</t>
  </si>
  <si>
    <t>925-200-3279</t>
  </si>
  <si>
    <t>925-457-1066</t>
  </si>
  <si>
    <t>925-283-6650</t>
  </si>
  <si>
    <t>925-765-6116</t>
  </si>
  <si>
    <t>925-372-8400</t>
  </si>
  <si>
    <t>925-446-9683</t>
  </si>
  <si>
    <t>925-378-3360</t>
  </si>
  <si>
    <t>925-595-1153</t>
  </si>
  <si>
    <t>925-935-1587</t>
  </si>
  <si>
    <t>925-348-2002</t>
  </si>
  <si>
    <t>831-235-9957</t>
  </si>
  <si>
    <t>415-505-7011</t>
  </si>
  <si>
    <t>Generator Type</t>
  </si>
  <si>
    <t>118255</t>
  </si>
  <si>
    <t>1010 2ND ST</t>
  </si>
  <si>
    <t>AB 1826</t>
  </si>
  <si>
    <t>Covered</t>
  </si>
  <si>
    <t>1030 COUNTRY CLUB DR</t>
  </si>
  <si>
    <t>8 QUARRY HOUSE DR</t>
  </si>
  <si>
    <t>Exempt</t>
  </si>
  <si>
    <t>3021 CITRUS CIR</t>
  </si>
  <si>
    <t>3469 MT DIABLO BLVD, LAFAYETTE</t>
  </si>
  <si>
    <t>925-332-2200</t>
  </si>
  <si>
    <t>925-282-5018</t>
  </si>
  <si>
    <t xml:space="preserve"> 243454</t>
  </si>
  <si>
    <t>BOULDERS APTS - ENCLOSURE 1</t>
  </si>
  <si>
    <t>925-937-2922</t>
  </si>
  <si>
    <t>BOULDERS APTS - ENCLOSURE 2</t>
  </si>
  <si>
    <t>BOULDERS APTS - ENCLOSURE 3</t>
  </si>
  <si>
    <t>BOULDERS APTS - ENCLOSURE 4</t>
  </si>
  <si>
    <t>BOULDERS APTS - ENCLOSURE 5</t>
  </si>
  <si>
    <t>BOULDERS APTS - ENCLOSURE 6</t>
  </si>
  <si>
    <t>BOULDERS APTS - ENCLOSURE 7</t>
  </si>
  <si>
    <t>510-641-9990</t>
  </si>
  <si>
    <t>915-930-0559</t>
  </si>
  <si>
    <t>2848 SAKLAN INDIAN DR</t>
  </si>
  <si>
    <t>ROSSMOOR MUTUAL - 61</t>
  </si>
  <si>
    <t>2848</t>
  </si>
  <si>
    <t xml:space="preserve">1226 ROSSMOOR PKWY </t>
  </si>
  <si>
    <t xml:space="preserve">1240 N GATE RD </t>
  </si>
  <si>
    <t xml:space="preserve">1700 N MAIN ST </t>
  </si>
  <si>
    <t xml:space="preserve">2064 TREAT BLVD #B </t>
  </si>
  <si>
    <t xml:space="preserve">300 S EAGLE NEST LN </t>
  </si>
  <si>
    <t xml:space="preserve">3430 MT DIABLO BLVD #A </t>
  </si>
  <si>
    <t xml:space="preserve">3501 SCHOOL ST </t>
  </si>
  <si>
    <t xml:space="preserve">360 DIABLO RD </t>
  </si>
  <si>
    <t xml:space="preserve">361 RHEEM BLVD </t>
  </si>
  <si>
    <t xml:space="preserve">3700 MT DIABLO BLVD #10 </t>
  </si>
  <si>
    <t xml:space="preserve">91 LAFAYETTE CIR </t>
  </si>
  <si>
    <t xml:space="preserve"> 243827</t>
  </si>
  <si>
    <t xml:space="preserve"> 244082</t>
  </si>
  <si>
    <t>MARK ATTARHA</t>
  </si>
  <si>
    <t>360 DIABLO RD // 9210132</t>
  </si>
  <si>
    <t xml:space="preserve"> 243392</t>
  </si>
  <si>
    <t>925-837-2315</t>
  </si>
  <si>
    <t>TASSAJARA CROSSING-HI-TECH BUR</t>
  </si>
  <si>
    <t>TASSAJARA CROSSING - TOGOS</t>
  </si>
  <si>
    <t>TASSAJARA CRSSG CHINA PARADISE</t>
  </si>
  <si>
    <t>TASSAJARA CROSSING - SAFEWAY</t>
  </si>
  <si>
    <t>TASSAJARA CROSSING-WELLS FARGO</t>
  </si>
  <si>
    <t>TASSAJARA CROSSING - ACE FR 4Y</t>
  </si>
  <si>
    <t>300 S EAGLE NEST LN // 9210234</t>
  </si>
  <si>
    <t>S EAGLE NEST LN</t>
  </si>
  <si>
    <t>94506-5812</t>
  </si>
  <si>
    <t xml:space="preserve"> 243572</t>
  </si>
  <si>
    <t>RICHARD DUBOIS</t>
  </si>
  <si>
    <t>1240 N GATE RD // 9210134</t>
  </si>
  <si>
    <t>94598-5108</t>
  </si>
  <si>
    <t>925-323-1694</t>
  </si>
  <si>
    <t>925-457-1961</t>
  </si>
  <si>
    <t xml:space="preserve"> 243910</t>
  </si>
  <si>
    <t>BARREL SHOPPE, LLC</t>
  </si>
  <si>
    <t>3430 MT DIABLO BLVD #A // 9210136</t>
  </si>
  <si>
    <t>925-330-3965</t>
  </si>
  <si>
    <t>WOODBURY HIGHLANDS - BLDG 10</t>
  </si>
  <si>
    <t>3700 MT DIABLO BLVD #10 // 9210136</t>
  </si>
  <si>
    <t>#10</t>
  </si>
  <si>
    <t xml:space="preserve"> 243819</t>
  </si>
  <si>
    <t>THE ART ROOM</t>
  </si>
  <si>
    <t>91 LAFAYETTE CIR // 9210136</t>
  </si>
  <si>
    <t>91</t>
  </si>
  <si>
    <t>925-212-7149</t>
  </si>
  <si>
    <t>925-339-1650</t>
  </si>
  <si>
    <t xml:space="preserve"> 243762</t>
  </si>
  <si>
    <t>3501 SCHOOL ST // 9210136</t>
  </si>
  <si>
    <t>510-812-0453</t>
  </si>
  <si>
    <t xml:space="preserve"> 243560</t>
  </si>
  <si>
    <t>361 RHEEM BLVD // 9210138</t>
  </si>
  <si>
    <t>510-230-7784</t>
  </si>
  <si>
    <t xml:space="preserve"> 243830</t>
  </si>
  <si>
    <t>415-806-0519</t>
  </si>
  <si>
    <t xml:space="preserve"> 224711</t>
  </si>
  <si>
    <t>PIZZALINA WALNUT CREEK LLC</t>
  </si>
  <si>
    <t>2064 TREAT BLVD #B // 9210144</t>
  </si>
  <si>
    <t>209-304-4537</t>
  </si>
  <si>
    <t>925-979-9642</t>
  </si>
  <si>
    <t xml:space="preserve"> 205349</t>
  </si>
  <si>
    <t>TILTON PACIFIC CONSTRUCTION -</t>
  </si>
  <si>
    <t>916-812-0215</t>
  </si>
  <si>
    <t xml:space="preserve"> 243831</t>
  </si>
  <si>
    <t>310-693-4398</t>
  </si>
  <si>
    <t>8000738</t>
  </si>
  <si>
    <t>7 ELEVEN  38955 96G  ORGANIC</t>
  </si>
  <si>
    <t>8000739</t>
  </si>
  <si>
    <t>7 ELEVEN  38955 4YD  REC</t>
  </si>
  <si>
    <t>8000740</t>
  </si>
  <si>
    <t>7 ELEVEN  38955 4YD  TRASH</t>
  </si>
  <si>
    <t xml:space="preserve"> 243358</t>
  </si>
  <si>
    <t>LAN MARK PLAZA, LLC</t>
  </si>
  <si>
    <t>1700 N MAIN ST // 9210144</t>
  </si>
  <si>
    <t xml:space="preserve"> 243823</t>
  </si>
  <si>
    <t>925-930-7775</t>
  </si>
  <si>
    <t xml:space="preserve"> 243700</t>
  </si>
  <si>
    <t>OLI PLACE LLC</t>
  </si>
  <si>
    <t>650-648-3606</t>
  </si>
  <si>
    <t xml:space="preserve"> 243701</t>
  </si>
  <si>
    <t xml:space="preserve"> 243366</t>
  </si>
  <si>
    <t>COLISEUM DENTAL WC</t>
  </si>
  <si>
    <t>1975 TICE VALLEY BLVD // 9210244</t>
  </si>
  <si>
    <t>1226 ROSSMOOR PKWY // 9210244</t>
  </si>
  <si>
    <t>94595-2538</t>
  </si>
  <si>
    <t>115156, 6915</t>
  </si>
  <si>
    <t>168845, 94490</t>
  </si>
  <si>
    <t>27 ORINDA WAY</t>
  </si>
  <si>
    <t>91468</t>
  </si>
  <si>
    <t>2270 OAK GROVE RD</t>
  </si>
  <si>
    <t>Organics Status</t>
  </si>
  <si>
    <t>1483 DANVILLE BLVD</t>
  </si>
  <si>
    <t>925-243-1797</t>
  </si>
  <si>
    <t>925-639-9797</t>
  </si>
  <si>
    <t>510-928-2860</t>
  </si>
  <si>
    <t>925-254-7744</t>
  </si>
  <si>
    <t>925-746-0500</t>
  </si>
  <si>
    <t xml:space="preserve">1150 LINCOLN AVE </t>
  </si>
  <si>
    <t xml:space="preserve">1320 LOCUST ST </t>
  </si>
  <si>
    <t xml:space="preserve">1380 N CALIFORNIA BLVD </t>
  </si>
  <si>
    <t xml:space="preserve">177 LA CASA VIA </t>
  </si>
  <si>
    <t xml:space="preserve">241 HARTZ AVE </t>
  </si>
  <si>
    <t xml:space="preserve">2559 ROMLEY LN </t>
  </si>
  <si>
    <t xml:space="preserve">276 CAMINO PABLO </t>
  </si>
  <si>
    <t xml:space="preserve">70 ADOBE LN </t>
  </si>
  <si>
    <t xml:space="preserve">7900 CARNEAL RD </t>
  </si>
  <si>
    <t xml:space="preserve"> 244476</t>
  </si>
  <si>
    <t>SOURDOUGH AND COMPANY</t>
  </si>
  <si>
    <t>241 HARTZ AVE // 9210132</t>
  </si>
  <si>
    <t>209-627-8803</t>
  </si>
  <si>
    <t xml:space="preserve"> 244664</t>
  </si>
  <si>
    <t>NCAT</t>
  </si>
  <si>
    <t>925-785-1711</t>
  </si>
  <si>
    <t>510-996-2583</t>
  </si>
  <si>
    <t>UNION BANK CA 0262</t>
  </si>
  <si>
    <t xml:space="preserve"> 244508</t>
  </si>
  <si>
    <t>JOSE NUNEZ</t>
  </si>
  <si>
    <t>2559 ROMLEY LN // 9210234</t>
  </si>
  <si>
    <t>2559</t>
  </si>
  <si>
    <t>ROMLEY LN</t>
  </si>
  <si>
    <t>94507-1166</t>
  </si>
  <si>
    <t>415-517-8070</t>
  </si>
  <si>
    <t>925-476-5297</t>
  </si>
  <si>
    <t xml:space="preserve"> 244453</t>
  </si>
  <si>
    <t>BLAKE HOULE</t>
  </si>
  <si>
    <t>7900 CARNEAL RD // 9210134</t>
  </si>
  <si>
    <t>7900</t>
  </si>
  <si>
    <t>CARNEAL RD</t>
  </si>
  <si>
    <t>94551-9411</t>
  </si>
  <si>
    <t>925-550-7588</t>
  </si>
  <si>
    <t>925-876-1460</t>
  </si>
  <si>
    <t>925-964-2094</t>
  </si>
  <si>
    <t>94506-4745</t>
  </si>
  <si>
    <t>925-588-7422</t>
  </si>
  <si>
    <t>925-284-8816</t>
  </si>
  <si>
    <t>AMARIN THAI CUISINE</t>
  </si>
  <si>
    <t>801-634-9950</t>
  </si>
  <si>
    <t>714-962-4160</t>
  </si>
  <si>
    <t xml:space="preserve"> 244594</t>
  </si>
  <si>
    <t>CITY OF LAFAYETTE - 20YD GW</t>
  </si>
  <si>
    <t>480 ST MARYS RD // 9210236</t>
  </si>
  <si>
    <t>70 ADOBE LN // 9210240</t>
  </si>
  <si>
    <t>415-710-0383</t>
  </si>
  <si>
    <t xml:space="preserve"> 244352</t>
  </si>
  <si>
    <t>276 CAMINO PABLO // 9210140</t>
  </si>
  <si>
    <t>276</t>
  </si>
  <si>
    <t>94563-1603</t>
  </si>
  <si>
    <t>510-867-5305</t>
  </si>
  <si>
    <t>JP MORGAN CHASE</t>
  </si>
  <si>
    <t xml:space="preserve"> 244487</t>
  </si>
  <si>
    <t>1150 LINCOLN AVE // 9210144</t>
  </si>
  <si>
    <t>925-393-1218</t>
  </si>
  <si>
    <t>1380 N CALIFORNIA BLVD // 9210144</t>
  </si>
  <si>
    <t>94596-5109</t>
  </si>
  <si>
    <t xml:space="preserve"> 244179</t>
  </si>
  <si>
    <t>TICE VALLEY POST ACUTE</t>
  </si>
  <si>
    <t>269-365-6608</t>
  </si>
  <si>
    <t xml:space="preserve"> 244181</t>
  </si>
  <si>
    <t>TICE VALLEY POST ACUTE - 10YD</t>
  </si>
  <si>
    <t xml:space="preserve"> 244846</t>
  </si>
  <si>
    <t>925-914-7576</t>
  </si>
  <si>
    <t>502-931-9300</t>
  </si>
  <si>
    <t xml:space="preserve"> 244180</t>
  </si>
  <si>
    <t>ROSSMOOR POST ACUTE</t>
  </si>
  <si>
    <t>1226 ROSSMOOR PKWY // 9210144</t>
  </si>
  <si>
    <t xml:space="preserve"> 244182</t>
  </si>
  <si>
    <t>ROSSMOOR POST ACUTE - 10YD</t>
  </si>
  <si>
    <t>925-408-9180</t>
  </si>
  <si>
    <t>925-297-9481</t>
  </si>
  <si>
    <t xml:space="preserve"> 244437</t>
  </si>
  <si>
    <t>DOUGH ZONE</t>
  </si>
  <si>
    <t>1320 LOCUST ST // 9210144</t>
  </si>
  <si>
    <t>650-880-3380</t>
  </si>
  <si>
    <t xml:space="preserve"> 244797</t>
  </si>
  <si>
    <t>JOHN MUIR CANCER CENTER</t>
  </si>
  <si>
    <t>177 LA CASA VIA // 9210144</t>
  </si>
  <si>
    <t>94598-6101</t>
  </si>
  <si>
    <t xml:space="preserve"> 244795</t>
  </si>
  <si>
    <t>177 LA CASA VIA // 9210244</t>
  </si>
  <si>
    <t>373787</t>
  </si>
  <si>
    <t>124 ALAMO PLZ</t>
  </si>
  <si>
    <t>SUSTAINABILITY ADVISOR REPORTS</t>
  </si>
  <si>
    <t>RY10 2024 - 2025</t>
  </si>
  <si>
    <t>96GW   (YAR)</t>
  </si>
  <si>
    <t>1 Extra 64GW   (ZAY)</t>
  </si>
  <si>
    <t>1 Extra 64 gw and 1 96g GW  (YA4)</t>
  </si>
  <si>
    <t>2 Extra 64 gal GW   (YA2)</t>
  </si>
  <si>
    <t>2 Extra 64GW and 1 extra 96GW  (YA6)</t>
  </si>
  <si>
    <t>96 gal recycle upgrade (REC)</t>
  </si>
  <si>
    <t>96 gal Extra GW (YA1)</t>
  </si>
  <si>
    <t>96GW    (YAR)</t>
  </si>
  <si>
    <t>1 Extra 64GW   (YA2)</t>
  </si>
  <si>
    <t>1 Extra 64GW and 1 extra 96GW   (YA3)</t>
  </si>
  <si>
    <t>2 Extra 64 gal (YA4)</t>
  </si>
  <si>
    <t>3 Extra 64GW    (YA6)</t>
  </si>
  <si>
    <t>1 Extra 96GW (YA7)</t>
  </si>
  <si>
    <t>1 Extra 96GW   (YA3)</t>
  </si>
  <si>
    <t>1 Extra 64GW   (YA3)</t>
  </si>
  <si>
    <t>3 Extra 64GW   (YA4)</t>
  </si>
  <si>
    <t>1 Extra 96GW (YA5)</t>
  </si>
  <si>
    <t>1 Extra 64GW and 1 Extra 96GW   (YA4)</t>
  </si>
  <si>
    <t>2 Extra 64GW (YA5)</t>
  </si>
  <si>
    <t>3 Extra 64GW   (YA6)</t>
  </si>
  <si>
    <t>1 Extra 96GW  (YA2)</t>
  </si>
  <si>
    <t>2 Extra 64GW (YA3)</t>
  </si>
  <si>
    <t>2 Extra 96GW (YA4)</t>
  </si>
  <si>
    <t>2 Extra 96 gal GW   (YA5)</t>
  </si>
  <si>
    <t>925-284-2622</t>
  </si>
  <si>
    <t>925-285-4117</t>
  </si>
  <si>
    <t>925-687-5532</t>
  </si>
  <si>
    <t>530-400-2565</t>
  </si>
  <si>
    <t>1665 CARMEL LLC   (8 UNITS)</t>
  </si>
  <si>
    <t>925-905-9488</t>
  </si>
  <si>
    <t>925-939-1900</t>
  </si>
  <si>
    <t>925-352-3239</t>
  </si>
  <si>
    <t xml:space="preserve">1534 LOCUST ST </t>
  </si>
  <si>
    <t xml:space="preserve">2246 OAK GROVE RD </t>
  </si>
  <si>
    <t xml:space="preserve">4195 BLACKHAWK PL </t>
  </si>
  <si>
    <t xml:space="preserve">695 N GATE RD #B </t>
  </si>
  <si>
    <t xml:space="preserve">72 EL TOYONAL </t>
  </si>
  <si>
    <t>925-785-7077</t>
  </si>
  <si>
    <t>FO</t>
  </si>
  <si>
    <t>925-999-9999</t>
  </si>
  <si>
    <t xml:space="preserve"> 245684</t>
  </si>
  <si>
    <t>707-632-9334</t>
  </si>
  <si>
    <t>TASSAJARA CROSSING PATIO &amp; FRP</t>
  </si>
  <si>
    <t>TASSAJARA CROSSING-PATIO&amp; FRP</t>
  </si>
  <si>
    <t xml:space="preserve"> 245744</t>
  </si>
  <si>
    <t>695 N GATE RD #B // 9210134</t>
  </si>
  <si>
    <t>925-457-9152</t>
  </si>
  <si>
    <t>94595</t>
  </si>
  <si>
    <t xml:space="preserve"> 245769</t>
  </si>
  <si>
    <t>4195 BLACKHAWK PL // 9210134</t>
  </si>
  <si>
    <t>BLACKHAWK PL</t>
  </si>
  <si>
    <t>94507-4000</t>
  </si>
  <si>
    <t xml:space="preserve"> 245680</t>
  </si>
  <si>
    <t xml:space="preserve"> 245770</t>
  </si>
  <si>
    <t>BOY SCOUTS #204</t>
  </si>
  <si>
    <t>925-393-4089</t>
  </si>
  <si>
    <t>925-323-2515</t>
  </si>
  <si>
    <t>814-835-2836</t>
  </si>
  <si>
    <t>8000748</t>
  </si>
  <si>
    <t>TJX-HOMEGOODS H0385 64G ORG</t>
  </si>
  <si>
    <t>8000754</t>
  </si>
  <si>
    <t>TJX-HOMEGOODS H0385 8YD TRASH</t>
  </si>
  <si>
    <t>8000753</t>
  </si>
  <si>
    <t>TJX-HOMEGOODS H0385 SSR COMP</t>
  </si>
  <si>
    <t>510-943-8076</t>
  </si>
  <si>
    <t>925-778-2968</t>
  </si>
  <si>
    <t>707-774-5098</t>
  </si>
  <si>
    <t>510-715-8447</t>
  </si>
  <si>
    <t>510-282-7659</t>
  </si>
  <si>
    <t xml:space="preserve"> 244987</t>
  </si>
  <si>
    <t>93 MWO LLC</t>
  </si>
  <si>
    <t>925-254-4167</t>
  </si>
  <si>
    <t>925-253-9950</t>
  </si>
  <si>
    <t xml:space="preserve">  94433</t>
  </si>
  <si>
    <t>ORINDA PARK POOL</t>
  </si>
  <si>
    <t>72 EL TOYONAL // 9210140</t>
  </si>
  <si>
    <t>72</t>
  </si>
  <si>
    <t>EL TOYONAL</t>
  </si>
  <si>
    <t>94563-2228</t>
  </si>
  <si>
    <t>925-699-4090</t>
  </si>
  <si>
    <t>CITRUS MARKET/ICE MONSTER-OR</t>
  </si>
  <si>
    <t>925-435-8074</t>
  </si>
  <si>
    <t>2016 OLYMPIC BLVD // 9210144</t>
  </si>
  <si>
    <t>925-943-5858</t>
  </si>
  <si>
    <t>925-472-0225</t>
  </si>
  <si>
    <t>925-672-9737</t>
  </si>
  <si>
    <t>CITRUS MARKET/ EL MOLINO -OR</t>
  </si>
  <si>
    <t>CITRUS MARKETPLACE SHOPS -OR</t>
  </si>
  <si>
    <t>2246 OAK GROVE RD // 9210144</t>
  </si>
  <si>
    <t>2246</t>
  </si>
  <si>
    <t>CITRUS MARKET PLACE -TR &amp; RC</t>
  </si>
  <si>
    <t>925-250-5961</t>
  </si>
  <si>
    <t>8000750</t>
  </si>
  <si>
    <t>TJ MAXX T1503 8YD TRASH</t>
  </si>
  <si>
    <t xml:space="preserve"> 244950</t>
  </si>
  <si>
    <t>EASY BREEZY FROZEN YOGURT</t>
  </si>
  <si>
    <t>510-432-5244</t>
  </si>
  <si>
    <t>8000755</t>
  </si>
  <si>
    <t xml:space="preserve"> 245158</t>
  </si>
  <si>
    <t>DARYOUSH</t>
  </si>
  <si>
    <t>1534 LOCUST ST // 9210144</t>
  </si>
  <si>
    <t>1534</t>
  </si>
  <si>
    <t>510-848-9111</t>
  </si>
  <si>
    <t xml:space="preserve"> 245475</t>
  </si>
  <si>
    <t>925-357-5729</t>
  </si>
  <si>
    <t>928-999-9999</t>
  </si>
  <si>
    <t>Rate Year 10, March 2024 to February 2025</t>
  </si>
  <si>
    <t>9210340</t>
  </si>
  <si>
    <t>2891 YGNACIO VALLEY RD</t>
  </si>
  <si>
    <t>1954 MT DIABLO BLVD</t>
  </si>
  <si>
    <t>Units</t>
  </si>
  <si>
    <t>Services</t>
  </si>
  <si>
    <t>Non-Compliant:</t>
  </si>
  <si>
    <t>245769</t>
  </si>
  <si>
    <t>4195 BLACKHAWK PL</t>
  </si>
  <si>
    <t>Exempt:</t>
  </si>
  <si>
    <t>1x RO 15CY &lt;MS&gt; 1x/week Compactor (Tue)
1x FR 4CY &lt;MR&gt; 3x/week (Mon-Wed-Fri)</t>
  </si>
  <si>
    <t>1x FL 2CY &lt;MS&gt; 1x/week (Thu)
1x FR 2CY &lt;MR&gt; 1x/week (Wed)</t>
  </si>
  <si>
    <t>8000055, 8000056</t>
  </si>
  <si>
    <t>1521 OLYMPIC BLVD</t>
  </si>
  <si>
    <t>8000331, 8000333, 8000755</t>
  </si>
  <si>
    <t>1255 TREAT BLVD #210</t>
  </si>
  <si>
    <t>1464 SOS DR, WALNUT CREEK</t>
  </si>
  <si>
    <t>RITA CLAUSSEN (4 UNITS)</t>
  </si>
  <si>
    <t>925-381-8401</t>
  </si>
  <si>
    <t>925-878-8846</t>
  </si>
  <si>
    <t xml:space="preserve"> 246222</t>
  </si>
  <si>
    <t>PLETZ PROPERTIES LLC</t>
  </si>
  <si>
    <t>925-787-7105</t>
  </si>
  <si>
    <t>925-324-4143</t>
  </si>
  <si>
    <t>925-405-7040</t>
  </si>
  <si>
    <t>STAGING AREA</t>
  </si>
  <si>
    <t xml:space="preserve">10 CALVIN CT </t>
  </si>
  <si>
    <t xml:space="preserve">1538 LOCUST ST CALIFORNIA CCCADIS04 </t>
  </si>
  <si>
    <t xml:space="preserve">1538 LOCUST ST CALIFORNIA GWOJKNDIS02 </t>
  </si>
  <si>
    <t xml:space="preserve">3150 LUCAS DR </t>
  </si>
  <si>
    <t xml:space="preserve">3976 S PEARDALE DR </t>
  </si>
  <si>
    <t xml:space="preserve">508 CENTER ST </t>
  </si>
  <si>
    <t xml:space="preserve">569 SAN RAMON VALLEY BLVD </t>
  </si>
  <si>
    <t xml:space="preserve">650 ORINDAWOODS DR </t>
  </si>
  <si>
    <t xml:space="preserve">675 HARTZ AVE </t>
  </si>
  <si>
    <t xml:space="preserve">744 BANCROFT RD SC71100 </t>
  </si>
  <si>
    <t xml:space="preserve">800 DUXBURY CT </t>
  </si>
  <si>
    <t xml:space="preserve">800 ROCKVIEW DR STAGING AREA </t>
  </si>
  <si>
    <t>MAGUEYS RESTAURANT ENC 1</t>
  </si>
  <si>
    <t>RJ'S ASIAN FUSION ENC 2</t>
  </si>
  <si>
    <t>BEV MO #0027</t>
  </si>
  <si>
    <t>BMO180</t>
  </si>
  <si>
    <t xml:space="preserve"> 246815</t>
  </si>
  <si>
    <t>675 HARTZ LLC</t>
  </si>
  <si>
    <t>675 HARTZ AVE // 9210132</t>
  </si>
  <si>
    <t>94526-3838</t>
  </si>
  <si>
    <t xml:space="preserve"> 246228</t>
  </si>
  <si>
    <t>833-787-4636</t>
  </si>
  <si>
    <t>209-608-4808</t>
  </si>
  <si>
    <t xml:space="preserve"> 246688</t>
  </si>
  <si>
    <t>FRAICHE CATERING</t>
  </si>
  <si>
    <t>569 SAN RAMON VALLEY BLVD // 9210132</t>
  </si>
  <si>
    <t>569</t>
  </si>
  <si>
    <t>925-389-0348</t>
  </si>
  <si>
    <t>209-548-6518</t>
  </si>
  <si>
    <t xml:space="preserve"> 246180</t>
  </si>
  <si>
    <t>925-785-2288</t>
  </si>
  <si>
    <t>415-519-9955</t>
  </si>
  <si>
    <t xml:space="preserve"> 245901</t>
  </si>
  <si>
    <t>PG &amp; ESUB STATION CONCORDED</t>
  </si>
  <si>
    <t>3150 LUCAS DR // 9210236</t>
  </si>
  <si>
    <t>LUCAS DR</t>
  </si>
  <si>
    <t>510-246-1716</t>
  </si>
  <si>
    <t xml:space="preserve"> 245893</t>
  </si>
  <si>
    <t>WHOLE FOODS MARKET  10YD CMP</t>
  </si>
  <si>
    <t>616-403-8794</t>
  </si>
  <si>
    <t xml:space="preserve"> 245895</t>
  </si>
  <si>
    <t>BMO 620</t>
  </si>
  <si>
    <t>415-637-1427</t>
  </si>
  <si>
    <t>CHEVRON CVN095890 2YD REC</t>
  </si>
  <si>
    <t>650-269-8808</t>
  </si>
  <si>
    <t>WOODBURY HIGHLANDS BLDG 9</t>
  </si>
  <si>
    <t xml:space="preserve"> 246754</t>
  </si>
  <si>
    <t>JIM SUNSERI</t>
  </si>
  <si>
    <t>3976 S PEARDALE DR // 9210236</t>
  </si>
  <si>
    <t>3976</t>
  </si>
  <si>
    <t>S PEARDALE DR</t>
  </si>
  <si>
    <t>94549-2837</t>
  </si>
  <si>
    <t>415-314-8572</t>
  </si>
  <si>
    <t xml:space="preserve"> 245887</t>
  </si>
  <si>
    <t>BEING HAIR AND SKIN STUDIO</t>
  </si>
  <si>
    <t>508 CENTER ST // 9210138</t>
  </si>
  <si>
    <t>707-712-1553</t>
  </si>
  <si>
    <t>925-588-9818</t>
  </si>
  <si>
    <t>NEW APOSTOLIC CHURCH</t>
  </si>
  <si>
    <t xml:space="preserve"> 246185</t>
  </si>
  <si>
    <t>BEV MO #0026</t>
  </si>
  <si>
    <t>925-998-4613</t>
  </si>
  <si>
    <t>BMO 121</t>
  </si>
  <si>
    <t>CHEVRON CVN097407 4YD REC</t>
  </si>
  <si>
    <t xml:space="preserve"> 214729</t>
  </si>
  <si>
    <t>ORINDAWOODS TENNIS CLUB</t>
  </si>
  <si>
    <t>650 ORINDAWOODS DR // 9210140</t>
  </si>
  <si>
    <t>94563-2414</t>
  </si>
  <si>
    <t>925-284-4382</t>
  </si>
  <si>
    <t xml:space="preserve"> 246202</t>
  </si>
  <si>
    <t>744 BANCROFT RD SC71100 // 9210144</t>
  </si>
  <si>
    <t>SC71100</t>
  </si>
  <si>
    <t xml:space="preserve"> 246499</t>
  </si>
  <si>
    <t>MICHAEL GIPNER</t>
  </si>
  <si>
    <t>10 CALVIN CT // 9210234</t>
  </si>
  <si>
    <t>CALVIN CT</t>
  </si>
  <si>
    <t>94595-1326</t>
  </si>
  <si>
    <t>925-787-3914</t>
  </si>
  <si>
    <t xml:space="preserve">  72520</t>
  </si>
  <si>
    <t>LARKEY SWIM CLUB</t>
  </si>
  <si>
    <t>800 DUXBURY CT // 9210144</t>
  </si>
  <si>
    <t>DUXBURY CT</t>
  </si>
  <si>
    <t>94597-2429</t>
  </si>
  <si>
    <t>925-285-8017</t>
  </si>
  <si>
    <t>415-994-3896</t>
  </si>
  <si>
    <t>1538 LOCUST ST CALIFORNIA CCCADIS04 // 9210144</t>
  </si>
  <si>
    <t>CALIFORNIA CCCADIS04</t>
  </si>
  <si>
    <t>1538 LOCUST ST CALIFORNIA GWOJKNDIS02 // 9210144</t>
  </si>
  <si>
    <t>CALIFORNIA GWOJKNDIS02</t>
  </si>
  <si>
    <t>94596-5142</t>
  </si>
  <si>
    <t>415-505-3351</t>
  </si>
  <si>
    <t>BEV MO #0001</t>
  </si>
  <si>
    <t xml:space="preserve"> 245897</t>
  </si>
  <si>
    <t>WHOLE FOODS MARKET - 20YD CMP</t>
  </si>
  <si>
    <t>616-403-8479</t>
  </si>
  <si>
    <t xml:space="preserve"> 245898</t>
  </si>
  <si>
    <t xml:space="preserve"> 246177</t>
  </si>
  <si>
    <t>BEV MO #0070</t>
  </si>
  <si>
    <t xml:space="preserve"> 246179</t>
  </si>
  <si>
    <t>800 ROCKVIEW DR STAGING AREA // 9210144</t>
  </si>
  <si>
    <t xml:space="preserve"> 246567</t>
  </si>
  <si>
    <t>THE HANG OUT</t>
  </si>
  <si>
    <t>415-290-6584</t>
  </si>
  <si>
    <t>925-788-7640</t>
  </si>
  <si>
    <t>925-685-4837</t>
  </si>
  <si>
    <t>STERICYCL JOHN MUIR 30PERM MSW</t>
  </si>
  <si>
    <t xml:space="preserve"> 245896</t>
  </si>
  <si>
    <t xml:space="preserve"> 245972</t>
  </si>
  <si>
    <t>WHOLE FOODS MARKET FW 20Y COMP</t>
  </si>
  <si>
    <t>Walnut Creek / Danville / County</t>
  </si>
  <si>
    <t>Compost Giveaway #1</t>
  </si>
  <si>
    <t>Total 80 cubic yards of compost distributed to residents</t>
  </si>
  <si>
    <t>Activity Type</t>
  </si>
  <si>
    <t>Site Visit</t>
  </si>
  <si>
    <t>1615 BONANZA ST</t>
  </si>
  <si>
    <t>145006, 184041, 88880</t>
  </si>
  <si>
    <t>88476</t>
  </si>
  <si>
    <t>2236 OAK GROVE RD #A</t>
  </si>
  <si>
    <t>2220 OAK GROVE RD</t>
  </si>
  <si>
    <t>89185</t>
  </si>
  <si>
    <t>3643 MT DIABLO BLVD #B</t>
  </si>
  <si>
    <t>Requested?</t>
  </si>
  <si>
    <t>1x FL 4CY &lt;MS&gt; 1x/week (Fri)
1x FR 4CY &lt;MR&gt; 5x/week (Mon-Tue-Wed-Thu-Fri)
1x YC 0.48CY &lt;CG&gt; 1x/week (Thu)</t>
  </si>
  <si>
    <t>Participation Rates - RecycleSmart</t>
  </si>
  <si>
    <t xml:space="preserve">Compliant, but not directly through Republic: </t>
  </si>
  <si>
    <t>161054</t>
  </si>
  <si>
    <t>300 S EAGLE NEST LN</t>
  </si>
  <si>
    <t>155 DIABLO RD</t>
  </si>
  <si>
    <t>8000195, 8000196</t>
  </si>
  <si>
    <t>3625 MT DIABLO BLVD</t>
  </si>
  <si>
    <t>The have their own system in place for organics through their corporate offices</t>
  </si>
  <si>
    <t>1031 BLACKWOOD LN</t>
  </si>
  <si>
    <t>6 CAMINO PABLO</t>
  </si>
  <si>
    <t>738 BANCROFT RD</t>
  </si>
  <si>
    <t>Walnut Creek Earth Day Festival</t>
  </si>
  <si>
    <t>6.4 lbs</t>
  </si>
  <si>
    <t>12.4 lbs</t>
  </si>
  <si>
    <t>16.8 lbs</t>
  </si>
  <si>
    <t>Lafayette Earth Day Festival</t>
  </si>
  <si>
    <t>2.7 lbs</t>
  </si>
  <si>
    <t>13.2 lbs</t>
  </si>
  <si>
    <t>19.0 lbs</t>
  </si>
  <si>
    <t>Danville Interfaith EarthFest</t>
  </si>
  <si>
    <t>13 lbs</t>
  </si>
  <si>
    <t>9 lbs</t>
  </si>
  <si>
    <t>4 lbs</t>
  </si>
  <si>
    <t>8000758</t>
  </si>
  <si>
    <t>AVALON I AVB0CA564 REC</t>
  </si>
  <si>
    <t>8000759</t>
  </si>
  <si>
    <t>AVALON II AVB0CA587 FDW</t>
  </si>
  <si>
    <t>925-330-1158</t>
  </si>
  <si>
    <t>808-635-5098</t>
  </si>
  <si>
    <t>510-282-7463</t>
  </si>
  <si>
    <t>925-478-8048</t>
  </si>
  <si>
    <t xml:space="preserve"> 247678</t>
  </si>
  <si>
    <t>TRINITY APTS 7 UNITS</t>
  </si>
  <si>
    <t>925-238-6635</t>
  </si>
  <si>
    <t>DALE MARCELLINI (3 UNITS)</t>
  </si>
  <si>
    <t>ROCKLEDGE BTWN ENT 7 &amp; 8</t>
  </si>
  <si>
    <t>541-520-4769</t>
  </si>
  <si>
    <t xml:space="preserve">100 LAFAYETTE CIR </t>
  </si>
  <si>
    <t xml:space="preserve">148 E PROSPECT AVE </t>
  </si>
  <si>
    <t xml:space="preserve">2153 OAK GROVE RD </t>
  </si>
  <si>
    <t xml:space="preserve">27 MAPLEWOOD DR </t>
  </si>
  <si>
    <t xml:space="preserve">3109 CAFETO DR </t>
  </si>
  <si>
    <t xml:space="preserve">3549 WILKINSON LN </t>
  </si>
  <si>
    <t xml:space="preserve">3700 MT DIABLO BLVD #9 </t>
  </si>
  <si>
    <t xml:space="preserve">3799 CAMPOLINDO DR </t>
  </si>
  <si>
    <t xml:space="preserve">4130 HAPPY VALLEY RD </t>
  </si>
  <si>
    <t>925-487-3851</t>
  </si>
  <si>
    <t xml:space="preserve"> 247192</t>
  </si>
  <si>
    <t>148 E PROSPECT AVE // 9210132</t>
  </si>
  <si>
    <t>415-694-0363</t>
  </si>
  <si>
    <t xml:space="preserve"> 246953</t>
  </si>
  <si>
    <t>MOUNTAIN CASCADE - 27 MAPLEWOO</t>
  </si>
  <si>
    <t>27 MAPLEWOOD DR // 9210232</t>
  </si>
  <si>
    <t>MAPLEWOOD DR</t>
  </si>
  <si>
    <t>94506-2032</t>
  </si>
  <si>
    <t>925-525-2827</t>
  </si>
  <si>
    <t>925-588-6254</t>
  </si>
  <si>
    <t>704-209-4241</t>
  </si>
  <si>
    <t>925-878-5512</t>
  </si>
  <si>
    <t>3700 MT DIABLO BLVD #9 // 9210136</t>
  </si>
  <si>
    <t>#9</t>
  </si>
  <si>
    <t>925-360-6765</t>
  </si>
  <si>
    <t>415-742-8982</t>
  </si>
  <si>
    <t>903-328-6496</t>
  </si>
  <si>
    <t>646-400-0174</t>
  </si>
  <si>
    <t>DIAMOND CONSTRUCTION - 100 LAF</t>
  </si>
  <si>
    <t>100 LAFAYETTE CIR // 9210236</t>
  </si>
  <si>
    <t>94549-7688</t>
  </si>
  <si>
    <t>925-250-8752</t>
  </si>
  <si>
    <t xml:space="preserve"> 247298</t>
  </si>
  <si>
    <t>VALROY CONSTRUCTION - 3549 WIL</t>
  </si>
  <si>
    <t>3549 WILKINSON LN // 9210236</t>
  </si>
  <si>
    <t>209-678-7131</t>
  </si>
  <si>
    <t>925-216-4211</t>
  </si>
  <si>
    <t>925-283-8605</t>
  </si>
  <si>
    <t>925-357-2008</t>
  </si>
  <si>
    <t>925-890-1167</t>
  </si>
  <si>
    <t>714-833-3086</t>
  </si>
  <si>
    <t>408-718-8273</t>
  </si>
  <si>
    <t>CAMPOLINDO HIGH SCH-GREENWASTE</t>
  </si>
  <si>
    <t>415-992-2688</t>
  </si>
  <si>
    <t xml:space="preserve"> 247168</t>
  </si>
  <si>
    <t>415-203-5819</t>
  </si>
  <si>
    <t xml:space="preserve">  99440</t>
  </si>
  <si>
    <t>CAMPOLINDO HOA CABANA CLUB</t>
  </si>
  <si>
    <t>3799 CAMPOLINDO DR // 9210138</t>
  </si>
  <si>
    <t>925-708-3504</t>
  </si>
  <si>
    <t>4130 HAPPY VALLEY RD // 9210240</t>
  </si>
  <si>
    <t>4130</t>
  </si>
  <si>
    <t>94563-1200</t>
  </si>
  <si>
    <t xml:space="preserve"> 246553</t>
  </si>
  <si>
    <t>PETRA CONSTRUCTION INC - 501 M</t>
  </si>
  <si>
    <t>501 MORAGA WAY // 9210240</t>
  </si>
  <si>
    <t>925-339-4237</t>
  </si>
  <si>
    <t>925-969-1936</t>
  </si>
  <si>
    <t>DR JAMES FIATARONE</t>
  </si>
  <si>
    <t>FEDEX OFFICE FED005141 FDW</t>
  </si>
  <si>
    <t>8000764</t>
  </si>
  <si>
    <t>URBAN OUTFITTERS URO000093 FDW</t>
  </si>
  <si>
    <t>8000761</t>
  </si>
  <si>
    <t>CHEVRON CVN094640 REC</t>
  </si>
  <si>
    <t>TILTON PACIFIC CONSTRUCTION</t>
  </si>
  <si>
    <t>916-626-2103</t>
  </si>
  <si>
    <t xml:space="preserve">  84038</t>
  </si>
  <si>
    <t>OAK GROVE SWIMMING POOL</t>
  </si>
  <si>
    <t>3109 CAFETO DR // 9210144</t>
  </si>
  <si>
    <t>3109</t>
  </si>
  <si>
    <t>CAFETO DR</t>
  </si>
  <si>
    <t>94598-3812</t>
  </si>
  <si>
    <t>925-766-3444</t>
  </si>
  <si>
    <t>925-768-6419</t>
  </si>
  <si>
    <t xml:space="preserve"> 246957</t>
  </si>
  <si>
    <t>BANK OF AMERCIA CA4-218</t>
  </si>
  <si>
    <t>2153 OAK GROVE RD // 9210144</t>
  </si>
  <si>
    <t>2153</t>
  </si>
  <si>
    <t>94598-2535</t>
  </si>
  <si>
    <t>585-924-1679</t>
  </si>
  <si>
    <t>707-647-1600</t>
  </si>
  <si>
    <t>925-938-5500</t>
  </si>
  <si>
    <t>LAS LOMAS HIGH SCH - 20Y TRASH</t>
  </si>
  <si>
    <t>925-408-3581</t>
  </si>
  <si>
    <t xml:space="preserve"> 247812</t>
  </si>
  <si>
    <t>ALCOSTA ON BROADWAY</t>
  </si>
  <si>
    <t>209-712-2648</t>
  </si>
  <si>
    <t>925-788-5541</t>
  </si>
  <si>
    <t>WIGHTMAN NORTON TRUSTEE</t>
  </si>
  <si>
    <t>925-674-1646</t>
  </si>
  <si>
    <t>WEBSITE STATISTICS</t>
  </si>
  <si>
    <t>Unique Visitors</t>
  </si>
  <si>
    <t># Hits</t>
  </si>
  <si>
    <t>ContraCostaRecycles.com</t>
  </si>
  <si>
    <t>Cleanup Day Schedule</t>
  </si>
  <si>
    <t>ContraCostaComposts.com</t>
  </si>
  <si>
    <t>RepublicServices.com/RecycleSmartCA</t>
  </si>
  <si>
    <t>NEW "RY10 Complete"</t>
  </si>
  <si>
    <t>Comm Accounts</t>
  </si>
  <si>
    <t>Comm Tenants</t>
  </si>
  <si>
    <t>Multifamily Accounts</t>
  </si>
  <si>
    <t>Total New Completed</t>
  </si>
  <si>
    <t>BACKYARD COMPOST CERTIFICATIONS</t>
  </si>
  <si>
    <t>New Certifications</t>
  </si>
  <si>
    <t>FOOD RECYCLING PARTICIPANTS</t>
  </si>
  <si>
    <t>MAILERS &amp; OUTREACH</t>
  </si>
  <si>
    <t>Walnut Creek Art &amp; Wine</t>
  </si>
  <si>
    <t>1.59 tons</t>
  </si>
  <si>
    <t>1.63 tons</t>
  </si>
  <si>
    <t>0.48 tons</t>
  </si>
  <si>
    <t>1601 YGNACIO VALLEY RD</t>
  </si>
  <si>
    <t>320 LENNON LN</t>
  </si>
  <si>
    <t>250 VILLAGE SQ</t>
  </si>
  <si>
    <t>96685</t>
  </si>
  <si>
    <t>877 YGNACIO VALLEY RD</t>
  </si>
  <si>
    <t>1x FL 2CY &lt;MS&gt; 1x/week (Mon)
1x FR 3CY &lt;MR&gt; 2x/week (Mon-Fri)
1x OR 0.32CY &lt;FW&gt; 1x/week (Tue)</t>
  </si>
  <si>
    <t>1x FL 4CY &lt;MS&gt; 1x/week (Mon)
1x FR 4CY &lt;MR&gt; 1x/week (Tue)
1x OR 0.32CY &lt;FW&gt; 1x/week (Mon)</t>
  </si>
  <si>
    <t>1x FL 3CY &lt;MS&gt; 5x/week (Mon-Tue-Wed-Thu-Fri)
2x FR 3CY &lt;MR&gt; 2x/week (Tue-Thu)
1x OR 0.32CY &lt;FW&gt; 1x/week (Tue)</t>
  </si>
  <si>
    <t>1x FL 1CY &lt;MS&gt; 1x/week (Thu)
1x FR 2CY &lt;MR&gt; 3x/week (Mon-Wed-Fri)
1x OR 0.17CY &lt;FW&gt; 1x/week (Tue)</t>
  </si>
  <si>
    <t>1x FL 2CY &lt;MS&gt; 1x/week (Mon)
1x FR 2CY &lt;MR&gt; 1x/week (Mon)</t>
  </si>
  <si>
    <t>4x CA 0.48CY &lt;MS&gt; 1x/week (Wed)
2x RC 0.48CY &lt;MR&gt; 1x/week (Wed)</t>
  </si>
  <si>
    <t>1x FL 1CY &lt;MS&gt; 1x/week (Wed)
1x FR 1CY &lt;MR&gt; 1x/week (Wed)
1x YC 0.32CY &lt;CG&gt; 1x/week (Tue)</t>
  </si>
  <si>
    <t>1x FL 1CY &lt;MS&gt; 1x/week (Wed)
1x FR 1CY &lt;MR&gt; 1x/week (Wed)</t>
  </si>
  <si>
    <t>245897</t>
  </si>
  <si>
    <t>1333 NEWELL AVE</t>
  </si>
  <si>
    <t>208454</t>
  </si>
  <si>
    <t>2800 N MAIN ST</t>
  </si>
  <si>
    <t>1805 YGNACIO VALLEY RD</t>
  </si>
  <si>
    <t>175135</t>
  </si>
  <si>
    <t>214807, 8000092</t>
  </si>
  <si>
    <t>3157 DANVILLE BLVD</t>
  </si>
  <si>
    <t>3189 DANVILLE BLVD</t>
  </si>
  <si>
    <t>968 BLEMER RD</t>
  </si>
  <si>
    <t>Not Recycling: No Service</t>
  </si>
  <si>
    <t>1x FL 2CY &lt;MS&gt; 1x/week (Thu)
1x FR 1CY &lt;MR&gt; 1x/week (Tue)</t>
  </si>
  <si>
    <t>Not Recycling: Not Participating</t>
  </si>
  <si>
    <t>1x FL 2CY &lt;MS&gt; 1x/week (Wed)
1x FR 2CY &lt;MR&gt; 1x/week (Wed)</t>
  </si>
  <si>
    <t>1x FL 2CY &lt;MS&gt; 1x/week (Tue)
1x FR 2CY &lt;MR&gt; 1x/week (Wed)</t>
  </si>
  <si>
    <t>1x FL 4CY &lt;MS&gt; 3x/week (Mon-Wed-Fri)
1x FR 4CY &lt;MR&gt; 3x/week (Mon-Wed-Fri)</t>
  </si>
  <si>
    <t>1x FL 1CY &lt;MS&gt; 1x/week (Thu)
1x FR 1CY &lt;MR&gt; 1x/week (Wed)</t>
  </si>
  <si>
    <t>246957</t>
  </si>
  <si>
    <t>2153 OAK GROVE RD</t>
  </si>
  <si>
    <t>Recycling: Hauler</t>
  </si>
  <si>
    <t>1x FL 2CY &lt;MS&gt; 1x/week (Mon)
1x FR 2CY &lt;MR&gt; 1x/week (Wed)</t>
  </si>
  <si>
    <t>1x FL 3CY &lt;MS&gt; 1x/week (Fri)
1x FR 2CY &lt;MR&gt; 1x/week (Wed)</t>
  </si>
  <si>
    <t>1x RO 40CY &lt;MS&gt; (On-Call) Compactor
1x FR 4CY &lt;MR&gt; 2x/week (Tue-Fri)</t>
  </si>
  <si>
    <t>1x FR 3CY &lt;MR&gt; 1x/week (Mon)</t>
  </si>
  <si>
    <t>1x FL 1CY &lt;MS&gt; 1x/week (Fri)
1x FR 1CY &lt;MR&gt; 1x/week (Fri)</t>
  </si>
  <si>
    <t>37 ALAMO SQ #G</t>
  </si>
  <si>
    <t>1x FL 3CY &lt;MS&gt; 1x/week (Mon)
1x FR 3CY &lt;MS&gt; 1x/week (Mon)
1x FO 2CY &lt;FW&gt; 1x/week (Wed)
4x YC 0.48CY &lt;CG&gt; 1x/week (Mon)</t>
  </si>
  <si>
    <t>3477 GOLDEN GATE WAY</t>
  </si>
  <si>
    <t>1x CA 0.48CY &lt;MS&gt; 1x/week (Tue)
1x FR 3CY &lt;MR&gt; 2x/week (Tue-Fri)
1x YC 0.32CY &lt;CG&gt; 1x/week (Wed)</t>
  </si>
  <si>
    <t>1x FL 1CY &lt;MS&gt; 1x/week (Wed)
1x FR 1CY &lt;MR&gt; 1x/week (Tue)</t>
  </si>
  <si>
    <t>1x FL 3CY &lt;MS&gt; 1x/week (Thu)
1x FR 2CY &lt;MR&gt; 2x/week (Mon-Fri)</t>
  </si>
  <si>
    <t>115 RAILROAD AVE #B</t>
  </si>
  <si>
    <t>1x FL 2CY &lt;MS&gt; 1x/week (Tue)
1x FR 1CY &lt;MR&gt; 1x/week (Thu)
1x YC 0.48CY &lt;CG&gt; 1x/week (Mon)</t>
  </si>
  <si>
    <t>1x FL 3CY &lt;MS&gt; 1x/week (Fri)
2x RC 0.48CY &lt;MR&gt; 1x/week (Wed)</t>
  </si>
  <si>
    <t>1x FL 2CY &lt;MS&gt; 1x/week (Thu)
1x FR 2CY &lt;MR&gt; 1x/week (Tue)</t>
  </si>
  <si>
    <t>1x FL 4CY &lt;MS&gt; 1x/week (Tue)
1x FR 4CY &lt;MR&gt; 1x/week (Tue)</t>
  </si>
  <si>
    <t>321 HARTZ AVE #200</t>
  </si>
  <si>
    <t>1x FL 2CY &lt;MS&gt; 1x/week (Wed)</t>
  </si>
  <si>
    <t>1x FL 3CY &lt;MS&gt; 1x/week (Tue)
1x RC 0.32CY &lt;MR&gt; 1x/week (Tue)</t>
  </si>
  <si>
    <t>1x RO 20CY &lt;MS&gt; (On-Call) Compactor
1x FR 3CY &lt;MR&gt; 2x/week (Mon-Thu)</t>
  </si>
  <si>
    <t>1x FL 4CY &lt;MS&gt; 4x/week (Mon-Tue-Wed-Fri)
1x FR 4CY &lt;MR&gt; 3x/week (Mon-Wed-Fri)</t>
  </si>
  <si>
    <t>1x FL 3CY &lt;MS&gt; 1x/week (Fri)
1x FR 2CY &lt;MR&gt; 1x/week (Tue)</t>
  </si>
  <si>
    <t>1x CA 0.48CY &lt;MS&gt; 1x/week (Thu)
1x FR 2CY &lt;MR&gt; 1x/week (Wed)</t>
  </si>
  <si>
    <t>1x FL 1CY &lt;MS&gt; 1x/week (Tue)
1x FR 1CY &lt;MR&gt; 1x/week (Thu)</t>
  </si>
  <si>
    <t>1x FL 3CY &lt;MS&gt; 1x/week (Thu)
1x FR 3CY &lt;MR&gt; 1x/week (Wed)</t>
  </si>
  <si>
    <t>1x FL 2CY &lt;MS&gt; 1x/week (Tue)
1x FR 2CY &lt;MR&gt; 1x/week (Tue)</t>
  </si>
  <si>
    <t>404 MARSHALL DR</t>
  </si>
  <si>
    <t>1x RL 2CY &lt;MS&gt; 1x/week (Thu)
1x FR 1CY &lt;MR&gt; 1x/week (Tue)
1x OR 0.32CY &lt;CG&gt; 1x/week (Thu)</t>
  </si>
  <si>
    <t>1x FL 3CY &lt;MS&gt; 2x/week (Mon-Fri)
1x FR 4CY &lt;MR&gt; 1x/week (Mon)</t>
  </si>
  <si>
    <t>1601 TICE VALLEY BLVD</t>
  </si>
  <si>
    <t>1x FL 2CY &lt;MS&gt; 1x/week (Fri)
1x FR 1CY &lt;MR&gt; 1x/week (Wed)
1x OR 0.32CY &lt;FW&gt; 1x/week (Fri)</t>
  </si>
  <si>
    <t>1x FL 3CY &lt;MS&gt; 2x/week (Tue-Thu)
1x FR 3CY &lt;MR&gt; 2x/week (Tue-Thu)</t>
  </si>
  <si>
    <t>2533 TROTTER WAY</t>
  </si>
  <si>
    <t>1x FL 3CY &lt;MS&gt; 1x/week (Thu)
1x FR 3CY &lt;MR&gt; 1x/week (Tue)</t>
  </si>
  <si>
    <t>1x FL 2CY &lt;MS&gt; 1x/week (Tue)
1x FR 1CY &lt;MR&gt; 1x/week (Mon)</t>
  </si>
  <si>
    <t>1x FL 3CY &lt;MS&gt; 2x/week (Tue-Fri)
1x FR 3CY &lt;MR&gt; 1x/week (Tue)</t>
  </si>
  <si>
    <t>1x FL 2CY &lt;MS&gt; 1x/week (Thu)
1x FR 2CY &lt;MR&gt; 1x/week (Thu)</t>
  </si>
  <si>
    <t>1x FL 1CY &lt;MS&gt; 1x/week (Tue)
1x FR 2CY &lt;MR&gt; 1x/week (Thu)</t>
  </si>
  <si>
    <t>1x FL 2CY &lt;MS&gt; 2x/week (Mon-Thu)
1x FR 2CY &lt;MR&gt; 2x/week (Tue-Fri)</t>
  </si>
  <si>
    <t>1x RO 10CY &lt;MS&gt; 1x/week Compactor (Thu)
1x FR 8CY &lt;MR&gt; 5x/week (Mon-Tue-Wed-Thu-Fri)</t>
  </si>
  <si>
    <t>172880, 8000596, 8000598</t>
  </si>
  <si>
    <t>351 RHEEM BLVD</t>
  </si>
  <si>
    <t>1x FL 8CY &lt;MS&gt; 1x/week (Fri)
1x FR 4CY &lt;PS&gt; 2x/week (Tue-Fri)
1x OR 0.32CY &lt;FW&gt; 1x/week (Tue)</t>
  </si>
  <si>
    <t>1x FL 1CY &lt;MS&gt; 1x/week (Tue)
1x FR 4CY &lt;MR&gt; 1x/week (Wed)</t>
  </si>
  <si>
    <t>1x FL 2CY &lt;MS&gt; 1x/week (Fri)
1x FR 2CY &lt;MR&gt; 1x/week (Thu)</t>
  </si>
  <si>
    <t>1x FL 2CY &lt;MS&gt; 1x/week (Wed)
1x FR 2CY &lt;MR&gt; 1x/week (Thu)</t>
  </si>
  <si>
    <t>1x FL 3CY &lt;MS&gt; 1x/week (Thu)
1x FR 4CY &lt;MR&gt; 2x/week (Tue-Fri)</t>
  </si>
  <si>
    <t>696 SAN RAMON VALLEY BLVD</t>
  </si>
  <si>
    <t>1x FL 1CY &lt;MS&gt; 1x/week (Thu)
1x FR 1CY &lt;MR&gt; 3x/week (Mon-Wed-Fri)</t>
  </si>
  <si>
    <t>1x FL 4CY &lt;MS&gt; 1x/week (Thu)
1x FR 4CY &lt;MR&gt; 1x/week (Fri)</t>
  </si>
  <si>
    <t>2099 MT DIABLO BLVD #100</t>
  </si>
  <si>
    <t>1x FL 3CY &lt;MS&gt; 1x/week (Fri)
1x FR 3CY &lt;MR&gt; 5x/week (Mon-Tue-Wed-Thu-Fri)
1x OR 0.32CY &lt;FW&gt; 1x/week (Fri)</t>
  </si>
  <si>
    <t>500 LA GONDA WAY</t>
  </si>
  <si>
    <t>1x FR 3CY &lt;MR&gt; 1x/week (Wed)
1x OR 0.32CY &lt;CG&gt; 2x/week (Mon-Thu)</t>
  </si>
  <si>
    <t>1x FL 1CY &lt;MS&gt; 1x/week (Wed)
1x FR 2CY &lt;MR&gt; 1x/week (Mon)</t>
  </si>
  <si>
    <t>1x FL 3CY &lt;MS&gt; 1x/week (Wed)
1x FR 3CY &lt;MR&gt; 1x/week (Wed)</t>
  </si>
  <si>
    <t>1x FL 4CY &lt;MS&gt; 1x/week (Fri)
1x FR 3CY &lt;MR&gt; 3x/week (Mon-Wed-Fri)</t>
  </si>
  <si>
    <t>2640 SHADELANDS DR</t>
  </si>
  <si>
    <t>1x FL 2CY &lt;MS&gt; 2x/week (Mon-Fri)
1x FL 4CY &lt;MS&gt; 3x/week (Mon-Wed-Fri)
1x FR 4CY &lt;MR&gt; 3x/week (Mon-Wed-Fri)
1x OR 0.32CY &lt;FW&gt; 3x/week (Mon-Wed-Fri)</t>
  </si>
  <si>
    <t>600 SAN RAMON VALLEY BLVD</t>
  </si>
  <si>
    <t>1x FL 2CY &lt;MS&gt; 3x/week (Mon-Wed-Fri)
1x FR 2CY &lt;MR&gt; 3x/week (Mon-Wed-Fri)</t>
  </si>
  <si>
    <t>1x FL 2CY &lt;MS&gt; 2x/week (Tue-Fri)
1x FR 4CY &lt;MR&gt; 2x/week (Tue-Thu)</t>
  </si>
  <si>
    <t>1x FL 2CY &lt;MS&gt; 1x/week (Mon)
6x RC 0.48CY &lt;MR&gt; 1x/week (Wed)
1x FR 2CY &lt;MR&gt; 2x/week (Mon-Thu)</t>
  </si>
  <si>
    <t>7220 JOHNSTON RD</t>
  </si>
  <si>
    <t>1x FL 2CY &lt;MS&gt; 1x/week (Thu)
1x RC 0.32CY &lt;MR&gt; 1x/week (Mon)</t>
  </si>
  <si>
    <t>1440 MARIA LN</t>
  </si>
  <si>
    <t>2x FL 3CY &lt;MS&gt; 2x/week (Tue-Fri)
2x FR 3CY &lt;MR&gt; 2x/week (Tue-Fri)
1x YC 0.48CY &lt;CG&gt; 1x/week (Thu)</t>
  </si>
  <si>
    <t>1x CA 0.48CY &lt;MS&gt; 1x/week (Tue)
1x FR 2CY &lt;MR&gt; 1x/week (Tue)</t>
  </si>
  <si>
    <t>1x FL 3CY &lt;MS&gt; 1x/week (Fri)
1x FR 3CY &lt;MR&gt; 1x/week (Fri)</t>
  </si>
  <si>
    <t>1x FL 2CY &lt;MS&gt; 3x/week (Tue-Wed-Fri)
1x FR 3CY &lt;MR&gt; 1x/week (Tue)</t>
  </si>
  <si>
    <t>1x FL 2CY &lt;MS&gt; 1x/week (Wed)
1x FR 1CY &lt;MR&gt; 1x/week (Wed)</t>
  </si>
  <si>
    <t>1x FL 1CY &lt;MS&gt; 1x/week (Wed)
1x FR 3CY &lt;MR&gt; 1x/week (Wed)</t>
  </si>
  <si>
    <t>2x CA 0.17CY &lt;MS&gt; 1x/week (Mon)
2x RC 0.32CY &lt;MR&gt; 3x/week (Mon-Wed-Fri)</t>
  </si>
  <si>
    <t>1x CA 0.48CY &lt;MS&gt; 5x/week (Mon-Tue-Wed-Thu-Fri)
2x RC 0.48CY &lt;MR&gt; 5x/week (Mon-Tue-Wed-Thu-Fri)</t>
  </si>
  <si>
    <t>171338, 171340, 228070</t>
  </si>
  <si>
    <t>812 CAMINO RAMON</t>
  </si>
  <si>
    <t>1x FL 3CY &lt;MS&gt; 1x/week (Wed)
1x FR 2CY &lt;MR&gt; 1x/week (Wed)
1x OR 0.32CY &lt;FW&gt; 1x/week (Tue)</t>
  </si>
  <si>
    <t>1x FL 2CY &lt;MS&gt; 1x/week (Tue)
1x RC 0.48CY &lt;MR&gt; 1x/week (Tue)</t>
  </si>
  <si>
    <t>1x FL 2CY &lt;MS&gt; 1x/week (Tue)
1x FR 3CY &lt;MR&gt; 2x/week (Mon-Thu)</t>
  </si>
  <si>
    <t>8000472, 8000473, 8000622</t>
  </si>
  <si>
    <t>1267 ARROYO WAY</t>
  </si>
  <si>
    <t>1x FL 3CY &lt;MS&gt; 1x/week (Thu)
1x FR 2CY &lt;MR&gt; 1x/week (Tue)
1x YC 0.48CY &lt;CG&gt; 1x/week (Thu)</t>
  </si>
  <si>
    <t>1x FL 6CY &lt;MS&gt; 1x/week (Wed)
1x FR 6CY &lt;MR&gt; 2x/week (Tue-Fri)</t>
  </si>
  <si>
    <t>1x FL 2CY &lt;MS&gt; 1x/week (Wed)
1x FR 1CY &lt;MR&gt; 2x/week (Wed-Fri)</t>
  </si>
  <si>
    <t>1x CA 0.48CY &lt;MS&gt; 2x/week (Wed-Fri)
1x FR 3CY &lt;MR&gt; 1x/week (Wed)</t>
  </si>
  <si>
    <t>1x FL 2CY &lt;MS&gt; 1x/week (Thu)
1x FR 4CY &lt;MR&gt; 1x/week (Thu)</t>
  </si>
  <si>
    <t>1x FL 2CY &lt;MS&gt; 1x/week (Thu)
1x OR 0.48CY &lt;FW&gt; 1x/week (Mon)</t>
  </si>
  <si>
    <t>1x FL 1CY &lt;MS&gt; 2x/week (Tue-Fri)
1x RC 0.48CY &lt;MR&gt; 2x/week (Tue-Thu)</t>
  </si>
  <si>
    <t>1960 TICE VALLEY BLVD</t>
  </si>
  <si>
    <t>1x FL 4CY &lt;MS&gt; 2x/week (Tue-Fri)
1x FR 2CY &lt;MR&gt; 1x/week (Tue)
1x FR 4CY &lt;MR&gt; 2x/week (Tue-Fri)</t>
  </si>
  <si>
    <t>1000 DEWING AVE</t>
  </si>
  <si>
    <t>1x FL 2CY &lt;MS&gt; 3x/week (Mon-Wed-Fri)
2x FR 2CY &lt;MR&gt; 3x/week (Mon-Wed-Fri)
2x YC 0.32CY &lt;CG&gt; 1x/week (Wed)</t>
  </si>
  <si>
    <t>1x CA 0.48CY &lt;MS&gt; 3x/week (Mon-Wed-Fri)
1x RC 0.48CY &lt;MR&gt; 2x/week (Mon-Thu)</t>
  </si>
  <si>
    <t>3065 N MAIN ST</t>
  </si>
  <si>
    <t>1x FL 3CY &lt;MS&gt; 2x/week (Mon-Thu)
1x FR 3CY &lt;MR&gt; 2x/week (Mon-Thu)
1x YC 0.32CY &lt;CG&gt; 1x/week (Fri)</t>
  </si>
  <si>
    <t>ACS DISCOVERY SHOP WALNUT 1YD</t>
  </si>
  <si>
    <t>1538 LOCUST ST CALIFORNIA CCCADIS04</t>
  </si>
  <si>
    <t>1x FL 1CY &lt;MS&gt; 2x/week (Mon-Thu)
1x FR 2CY &lt;MR&gt; 1x/week (Thu)</t>
  </si>
  <si>
    <t>190 N WIGET LN</t>
  </si>
  <si>
    <t>1x FL 3CY &lt;MS&gt; 2x/week (Mon-Thu)
1x FR 3CY &lt;MR&gt; 2x/week (Mon-Thu)</t>
  </si>
  <si>
    <t>1x CA 0.17CY &lt;MS&gt; 1x/week (Wed)
1x FR 2CY &lt;MR&gt; 1x/week (Wed)</t>
  </si>
  <si>
    <t>1x FL 8CY &lt;MS&gt; 4x/week (Mon-Wed-Thu-Fri)</t>
  </si>
  <si>
    <t>640 YGNACIO VALLEY RD</t>
  </si>
  <si>
    <t>1x FL 6CY &lt;MS&gt; 1x/week (Fri)
1x FR 3CY &lt;MR&gt; 1x/week (Wed)
1x OR 0.32CY &lt;FW&gt; 1x/week (Wed)</t>
  </si>
  <si>
    <t>1x FL 4CY &lt;MS&gt; 2x/week (Tue-Fri)
1x FR 4CY &lt;MR&gt; 3x/week (Mon-Wed-Fri)</t>
  </si>
  <si>
    <t>8540 MANNING RD</t>
  </si>
  <si>
    <t>1x FL 1CY &lt;MS&gt; 1x/week (Tue)
1x FR 2CY &lt;MR&gt; 1x/week (Fri)</t>
  </si>
  <si>
    <t>2112 N MAIN ST</t>
  </si>
  <si>
    <t>2x FL 4CY &lt;MS&gt; 1x/week (Tue)
8x RC 0.48CY &lt;MR&gt; 1x/week (Tue)
1x OR 0.32CY &lt;CG&gt; 2x/week (Mon-Fri)</t>
  </si>
  <si>
    <t>2637 SHADELANDS DR</t>
  </si>
  <si>
    <t>1x FL 3CY &lt;MS&gt; 5x/week (Mon-Tue-Wed-Thu-Fri)
1x FR 3CY &lt;MR&gt; 5x/week (Mon-Tue-Wed-Thu-Fri)
1x OR 0.32CY &lt;FW&gt; 1x/week (Wed)</t>
  </si>
  <si>
    <t>8000707, 8000709</t>
  </si>
  <si>
    <t>1590 BOULEVARD WAY</t>
  </si>
  <si>
    <t>1x FL 2CY &lt;MS&gt; 1x/week (Tue)
1x FR 1CY &lt;MR&gt; 1x/week (Tue)</t>
  </si>
  <si>
    <t>8000123, 8000124</t>
  </si>
  <si>
    <t>1x FL 2CY &lt;MS&gt; 4x/week (Mon-Tue-Thu-Fri)
1x FR 2CY &lt;MR&gt; 5x/week (Mon-Tue-Wed-Thu-Fri)</t>
  </si>
  <si>
    <t>1x FL 3CY &lt;MS&gt; 3x/week (Mon-Wed-Fri)
1x FR 3CY &lt;MR&gt; 2x/week (Mon-Wed)</t>
  </si>
  <si>
    <t>1x FL 2CY &lt;MS&gt; 2x/week (Tue-Fri)
1x FR 4CY &lt;MR&gt; 3x/week (Mon-Wed-Fri)</t>
  </si>
  <si>
    <t>1x FL 1CY &lt;MS&gt; 2x/week (Wed-Fri)
2x RC 0.48CY &lt;MR&gt; 1x/week (Wed)</t>
  </si>
  <si>
    <t>1080 YGNACIO VALLEY RD</t>
  </si>
  <si>
    <t>1x RL 2CY &lt;MS&gt; 3x/week (Mon-Wed-Fri)
2x RC 0.48CY &lt;MR&gt; 2x/week (Mon-Thu)
1x YC 0.48CY &lt;CG&gt; 1x/week (Thu)</t>
  </si>
  <si>
    <t>1x FL 3CY &lt;MS&gt; 1x/week (Fri)
2x RC 0.48CY &lt;MR&gt; 1x/week (Mon)
1x YC 0.48CY &lt;CG&gt; 1x/week (Thu)</t>
  </si>
  <si>
    <t>605 YGNACIO VALLEY RD</t>
  </si>
  <si>
    <t>1x FL 3CY &lt;MS&gt; 2x/week (Tue-Fri)
2x RC 0.48CY &lt;MR&gt; 1x/week (Tue)
1x YC 0.17CY &lt;CG&gt; 1x/week (Thu)</t>
  </si>
  <si>
    <t>1x FL 4CY &lt;MS&gt; 3x/week (Mon-Wed-Fri)
1x FR 2CY &lt;MR&gt; 1x/week (Wed)
1x RC 0.48CY &lt;MR&gt; 2x/week (Mon-Wed)</t>
  </si>
  <si>
    <t>200683</t>
  </si>
  <si>
    <t>19 WOODRANCH CIR</t>
  </si>
  <si>
    <t>4x CA 0.48CY &lt;MS&gt; 1x/week (Mon)
1x RC 0.32CY &lt;MR&gt; 1x/week (Mon)</t>
  </si>
  <si>
    <t>455 WIGET LN</t>
  </si>
  <si>
    <t>1x FL 4CY &lt;MS&gt; 5x/week (Mon-Tue-Wed-Thu-Fri)
1x FR 3CY &lt;MR&gt; 2x/week (Mon-Thu)</t>
  </si>
  <si>
    <t>1x FL 1CY &lt;MS&gt; 1x/week (Wed)
3x RC 0.48CY &lt;MR&gt; 1x/week (Fri)</t>
  </si>
  <si>
    <t>1350 TREAT BLVD</t>
  </si>
  <si>
    <t>1x FL 2CY &lt;MS&gt; 2x/week (Mon-Thu)
1x RC 0.48CY &lt;MR&gt; 1x/week (Tue)</t>
  </si>
  <si>
    <t>1x FL 4CY &lt;MS&gt; 3x/week (Mon-Wed-Fri)
2x RC 0.48CY &lt;MR&gt; 1x/week (Tue)
1x FR 4CY &lt;MR&gt; 2x/week (Tue-Thu)</t>
  </si>
  <si>
    <t>1x FL 2CY &lt;MS&gt; 1x/week (Fri)
1x FR 2CY &lt;MR&gt; 1x/week (Wed)</t>
  </si>
  <si>
    <t>1x FL 4CY &lt;MS&gt; 3x/week (Mon-Wed-Fri)
1x FR 2CY &lt;MR&gt; 1x/week (Tue)</t>
  </si>
  <si>
    <t>1x RL 2CY &lt;MS&gt; 1x/week (Wed)</t>
  </si>
  <si>
    <t>174701, 215063, 8000096</t>
  </si>
  <si>
    <t>585 SAN RAMON VALLEY BLVD</t>
  </si>
  <si>
    <t>1x FL 1CY &lt;MS&gt; 2x/week (Tue-Fri)
1x FR 1CY &lt;MR&gt; 1x/week (Fri)
1x OR 0.32CY &lt;FW&gt; 1x/week (Tue)</t>
  </si>
  <si>
    <t>499 SAN RAMON VALLEY BLVD</t>
  </si>
  <si>
    <t>1x FL 2CY &lt;MS&gt; 1x/week (Tue)
1x FR 4CY &lt;MR&gt; 2x/week (Mon-Thu)
1x OR 0.32CY &lt;FW&gt; 1x/week (Thu)</t>
  </si>
  <si>
    <t>1x FL 4CY &lt;MS&gt; 1x/week (Mon)
1x FR 3CY &lt;MR&gt; 2x/week (Mon-Thu)</t>
  </si>
  <si>
    <t>1x FL 2CY &lt;MS&gt; 1x/week (Tue)
1x FR 3CY &lt;MR&gt; 1x/week (Thu)</t>
  </si>
  <si>
    <t>1x FL 2CY &lt;MS&gt; 1x/week (Wed)
1x FR 4CY &lt;MR&gt; 1x/week (Wed)</t>
  </si>
  <si>
    <t>1x FL 4CY &lt;MS&gt; 2x/week (Mon-Thu)
1x FR 2CY &lt;PB&gt; 1x/week (Wed)</t>
  </si>
  <si>
    <t>1x FL 3CY &lt;MS&gt; 1x/week (Thu)
3x RC 0.48CY &lt;MR&gt; 1x/week (Thu)</t>
  </si>
  <si>
    <t>1x FL 2CY &lt;MS&gt; 5x/week (Mon-Tue-Wed-Thu-Fri)
3x RC 0.48CY &lt;MR&gt; 1x/week (Thu)</t>
  </si>
  <si>
    <t>105 RULE CT</t>
  </si>
  <si>
    <t>4x CA 0.32CY &lt;MS&gt; 1x/week (Thu)
4x RC 0.48CY &lt;MR&gt; 3x/week (Mon-Wed-Fri)
1x YC 0.32CY &lt;CG&gt; 1x/week (Wed)</t>
  </si>
  <si>
    <t>398 RHEEM BLVD</t>
  </si>
  <si>
    <t>1x FL 1CY &lt;MS&gt; 1x/week (Wed)
1x FR 1CY &lt;MR&gt; 2x/week (Mon-Thu)
1x YC 0.32CY &lt;CG&gt; 1x/week (Tue)</t>
  </si>
  <si>
    <t>1x CA 0.48CY &lt;MS&gt; 2x/week (Tue-Fri)
1x FR 2CY &lt;MR&gt; 3x/week (Mon-Wed-Fri)</t>
  </si>
  <si>
    <t>1x CA 0.48CY &lt;MS&gt; 2x/week (Tue-Fri)
2x RC 0.48CY &lt;MR&gt; 3x/week (Wed-Thu-Fri)</t>
  </si>
  <si>
    <t>1x FL 2CY &lt;MS&gt; 1x/week (Tue)
1x FR 2CY &lt;MR&gt; 1x/week (Thu)</t>
  </si>
  <si>
    <t>1x FL 1CY &lt;MS&gt; 1x/week (Thu)
3x RC 0.48CY &lt;MR&gt; 1x/week (Tue)</t>
  </si>
  <si>
    <t>1x FL 4CY &lt;MS&gt; 2x/week (Mon-Thu)
1x FR 4CY &lt;MR&gt; 6x/week (Mon-Tue-Wed-Thu-Fri-Sat)
1x OR 0.32CY &lt;FW&gt; 1x/week (Thu)</t>
  </si>
  <si>
    <t>5x CA 0.48CY &lt;MS&gt; 1x/week (Mon)
2x RC 0.48CY &lt;MR&gt; 1x/week (Tue)</t>
  </si>
  <si>
    <t>1875 OLYMPIC BLVD #130</t>
  </si>
  <si>
    <t>1x FL 2CY &lt;MS&gt; 1x/week (Tue)
1x FR 4CY &lt;MR&gt; 2x/week (Mon-Fri)</t>
  </si>
  <si>
    <t>1x FL 3CY &lt;MS&gt; 2x/week (Mon-Fri)
1x FR 1CY &lt;MR&gt; 1x/week (Tue)</t>
  </si>
  <si>
    <t>1x FL 3CY &lt;MS&gt; 1x/week (Tue)
1x FR 4CY &lt;MR&gt; 2x/week (Tue-Thu)</t>
  </si>
  <si>
    <t>1x FL 3CY &lt;MS&gt; 2x/week (Wed-Fri)
2x FR 3CY &lt;MR&gt; 1x/week (Tue)</t>
  </si>
  <si>
    <t>50 OAK CT</t>
  </si>
  <si>
    <t>1x FL 2CY &lt;MS&gt; 1x/week (Tue)
1x FR 2CY &lt;MR&gt; 1x/week (Thu)
1x YC 0.32CY &lt;CG&gt; 1x/week (Mon)</t>
  </si>
  <si>
    <t>1x FL 4CY &lt;MS&gt; 1x/week (Thu)
1x FR 4CY &lt;MR&gt; 1x/week (Wed)</t>
  </si>
  <si>
    <t>1x FL 2CY &lt;MS&gt; 1x/week (Thu)
1x FR 1CY &lt;MR&gt; 2x/week (Mon-Thu)</t>
  </si>
  <si>
    <t>1385 NEWELL AVE</t>
  </si>
  <si>
    <t>1x FL 5CY &lt;MS&gt; 1x/week (Wed)
1x FR 4CY &lt;MR&gt; 1x/week (Wed)
1x OR 0.32CY &lt;FW&gt; 1x/week (Wed)</t>
  </si>
  <si>
    <t>1x FL 3CY &lt;MS&gt; 1x/week (Tue)
1x FR 1CY &lt;MR&gt; 1x/week (Fri)</t>
  </si>
  <si>
    <t>2730 N MAIN ST</t>
  </si>
  <si>
    <t>1x FL 2CY &lt;MS&gt; 3x/week (Mon-Wed-Fri)
4x RC 0.48CY &lt;MR&gt; 3x/week (Mon-Wed-Fri)
1x OR 0.32CY &lt;FW&gt; 1x/week (Tue)</t>
  </si>
  <si>
    <t>1x FL 3CY &lt;MS&gt; 1x/week (Wed)
2x RC 0.48CY &lt;MR&gt; 2x/week (Tue-Thu)</t>
  </si>
  <si>
    <t>1x FL 1CY &lt;MS&gt; 1x/week (Tue)
1x FR 3CY &lt;MR&gt; 2x/week (Tue-Thu)</t>
  </si>
  <si>
    <t>3073 N MAIN ST</t>
  </si>
  <si>
    <t>2x FL 3CY &lt;MS&gt; 2x/week (Tue-Fri)
1x FR 2CY &lt;MR&gt; 2x/week (Mon-Thu)
1x YC 0.48CY &lt;CG&gt; 1x/week (Fri)</t>
  </si>
  <si>
    <t>1x RL 2CY &lt;MS&gt; 1x/week (Mon)
1x RC 0.48CY &lt;MR&gt; 1x/week (Fri)</t>
  </si>
  <si>
    <t>1980 N MAIN ST</t>
  </si>
  <si>
    <t>1x FL 2CY &lt;MS&gt; 2x/week (Tue-Fri)
1x RC 0.48CY &lt;MR&gt; 2x/week (Mon-Wed)
1x YC 0.48CY &lt;CG&gt; 1x/week (Thu)</t>
  </si>
  <si>
    <t>1x FL 4CY &lt;MS&gt; 1x/week (Tue)</t>
  </si>
  <si>
    <t>1x FL 1CY &lt;MS&gt; 1x/week (Tue)
1x FR 1CY &lt;MR&gt; 2x/week (Tue-Fri)</t>
  </si>
  <si>
    <t>1x FL 1CY &lt;MS&gt; 2x/week (Tue-Fri)
1x FR 1CY &lt;MR&gt; 1x/week (Mon)</t>
  </si>
  <si>
    <t>1x FL 1CY &lt;MS&gt; 1x/week (Tue)
1x FR 3CY &lt;MR&gt; 1x/week (Mon)</t>
  </si>
  <si>
    <t>1x CA 0.32CY &lt;MS&gt; 2x/week (Tue-Fri)
1x FR 1CY &lt;MR&gt; 4x/week (Mon-Tue-Wed-Fri)</t>
  </si>
  <si>
    <t>1475 N BROADWAY #220</t>
  </si>
  <si>
    <t>1x FL 3CY &lt;MS&gt; 3x/week (Mon-Wed-Fri)
1x FR 3CY &lt;MR&gt; 2x/week (Tue-Fri)</t>
  </si>
  <si>
    <t>2020 N BROADWAY</t>
  </si>
  <si>
    <t>1x FL 4CY &lt;MS&gt; 1x/week (Tue)
1x FR 1CY &lt;MR&gt; 1x/week (Wed)
1x OR 0.32CY &lt;FW&gt; 1x/week (Thu)</t>
  </si>
  <si>
    <t>1x FL 1CY &lt;MS&gt; 2x/week (Mon-Thu)</t>
  </si>
  <si>
    <t>1x CA 0.17CY &lt;MS&gt; 1x/week (Tue)
2x RC 0.48CY &lt;MR&gt; 2x/week (Mon-Thu)</t>
  </si>
  <si>
    <t>3373 MT DIABLO BLVD</t>
  </si>
  <si>
    <t>1x FL 2CY &lt;MS&gt; 1x/week (Wed)
1x FR 1CY &lt;MR&gt; 2x/week (Tue-Thu)</t>
  </si>
  <si>
    <t>1x FL 3CY &lt;MS&gt; 1x/week (Thu)
4x RC 0.48CY &lt;MR&gt; 2x/week (Mon-Fri)</t>
  </si>
  <si>
    <t>1x FL 1CY &lt;MS&gt; 1x/week (Wed)
1x FR 2CY &lt;MR&gt; 3x/week (Mon-Wed-Fri)</t>
  </si>
  <si>
    <t>1x FL 1CY &lt;MS&gt; 1x/week (Thu)
1x FR 3CY &lt;MR&gt; 1x/week (Thu)</t>
  </si>
  <si>
    <t>1x FL 1CY &lt;MS&gt; 2x/week (Wed-Fri)
1x FR 1CY &lt;MR&gt; 2x/week (Wed-Fri)</t>
  </si>
  <si>
    <t>1x CA 0.48CY &lt;MS&gt; 1x/week (Thu)
1x FL 3CY &lt;MS&gt; 3x/week (Mon-Wed-Fri)
1x RC 0.48CY &lt;MR&gt; 1x/week (Wed)
1x FR 2CY &lt;MR&gt; 3x/week (Mon-Wed-Fri)
1x YC 0.32CY &lt;CG&gt; 1x/week (Wed)</t>
  </si>
  <si>
    <t>1x FL 2CY &lt;MS&gt; 2x/week (Tue-Thu)
1x FR 4CY &lt;MR&gt; 3x/week (Mon-Wed-Fri)</t>
  </si>
  <si>
    <t>1x FL 1CY &lt;MS&gt; 1x/week (Wed)
1x FR 6CY &lt;MR&gt; 3x/week (Mon-Wed-Fri)</t>
  </si>
  <si>
    <t>1x FL 1CY &lt;MS&gt; 1x/week (Wed)
4x RC 0.48CY &lt;MR&gt; 1x/week (Tue)</t>
  </si>
  <si>
    <t>2780 MITCHELL DR</t>
  </si>
  <si>
    <t>1x FL 2CY &lt;MS&gt; 2x/week (Mon-Thu)
2x RC 0.48CY &lt;MR&gt; 2x/week (Mon-Thu)</t>
  </si>
  <si>
    <t>2515 LUCY LN</t>
  </si>
  <si>
    <t>2x FL 2CY &lt;MS&gt; 1x/week (Wed)
2x FR 2CY &lt;MR&gt; 1x/week (Mon)
2x YC 0.48CY &lt;CG&gt; 1x/week (Wed)</t>
  </si>
  <si>
    <t>2x FL 3CY &lt;MS&gt; 2x/week (Tue-Fri)
2x FR 2CY &lt;MR&gt; 2x/week (Tue-Thu)</t>
  </si>
  <si>
    <t>113277, 67264</t>
  </si>
  <si>
    <t>511 LAWRENCE WAY</t>
  </si>
  <si>
    <t>1x RO 20CY &lt;MS&gt; 2x/week (Tue-Fri)
1x FR 4CY &lt;MR&gt; 1x/week (Mon)
1x OR 0.32CY &lt;FW&gt; 1x/week (Thu)</t>
  </si>
  <si>
    <t>530 LA GONDA WAY</t>
  </si>
  <si>
    <t>1214 HONEY TRL</t>
  </si>
  <si>
    <t>2x FL 2CY &lt;MS&gt; 2x/week (Mon-Thu)
1x FR 6CY &lt;MR&gt; 2x/week (Mon-Wed)
2x YC 0.48CY &lt;CG&gt; 1x/week (Fri)</t>
  </si>
  <si>
    <t>2x FL 4CY &lt;MS&gt; 2x/week (Mon-Fri)
1x FR 3CY &lt;MR&gt; 1x/week (Thu)</t>
  </si>
  <si>
    <t>1x FL 1CY &lt;MS&gt; 2x/week (Tue-Fri)
3x RC 0.48CY &lt;MR&gt; 1x/week (Fri)</t>
  </si>
  <si>
    <t>187698, 193170, 8000131</t>
  </si>
  <si>
    <t>145 HARTZ AVE</t>
  </si>
  <si>
    <t>1x FL 3CY &lt;MS&gt; 3x/week (Mon-Wed-Fri)
1x FR 4CY &lt;MR&gt; 2x/week (Tue-Fri)
1x OR 0.32CY &lt;FW&gt; 1x/week (Thu)</t>
  </si>
  <si>
    <t>1x FL 2CY &lt;MS&gt; 1x/week (Tue)
1x FR 3CY &lt;MR&gt; 1x/week (Tue)</t>
  </si>
  <si>
    <t>1x FL 2CY &lt;MS&gt; 1x/week (Tue)
1x FR 1CY &lt;PS&gt; 2x/week (Mon-Thu)</t>
  </si>
  <si>
    <t>1x FL 3CY &lt;MS&gt; 1x/week (Tue)
1x FR 1CY &lt;MR&gt; 1x/week (Tue)</t>
  </si>
  <si>
    <t>210 EL PINTO</t>
  </si>
  <si>
    <t>1x FL 2CY &lt;MS&gt; 1x/week (Thu)
3x RC 0.48CY &lt;MR&gt; 1x/week (Tue)
1x YC 0.32CY &lt;CG&gt; 1x/week (Mon)</t>
  </si>
  <si>
    <t>390 DIABLO RD</t>
  </si>
  <si>
    <t>370 DIABLO RD</t>
  </si>
  <si>
    <t>1x FL 3CY &lt;MS&gt; 3x/week (Mon-Wed-Fri)
1x RC 0.48CY &lt;MR&gt; 3x/week (Mon-Wed-Fri)</t>
  </si>
  <si>
    <t>1x FL 1CY &lt;MS&gt; 1x/week (Tue)
1x FR 2CY &lt;MR&gt; 1x/week (Wed)</t>
  </si>
  <si>
    <t>318 DIABLO RD</t>
  </si>
  <si>
    <t>2x CA 0.48CY &lt;MS&gt; 1x/week (Tue)
1x FR 2CY &lt;MR&gt; 3x/week (Mon-Wed-Fri)</t>
  </si>
  <si>
    <t>225677, 236913</t>
  </si>
  <si>
    <t>816 DIABLO RD</t>
  </si>
  <si>
    <t>1x FL 2CY &lt;MS&gt; 1x/week (Wed)
1x RC 0.48CY &lt;MR&gt; 1x/week (Tue)
1x OR 0.32CY &lt;FW&gt; 1x/week (Tue)</t>
  </si>
  <si>
    <t>2x CA 0.48CY &lt;MS&gt; 3x/week (Mon-Wed-Fri)
6x RC 0.48CY &lt;MR&gt; 2x/week (Mon-Thu)</t>
  </si>
  <si>
    <t>1x FL 4CY &lt;MS&gt; 2x/week (Mon-Thu)
1x FR 4CY &lt;MR&gt; 2x/week (Mon-Thu)</t>
  </si>
  <si>
    <t>1497 DANVILLE BLVD</t>
  </si>
  <si>
    <t>1x FL 2CY &lt;MS&gt; 1x/week (Tue)
2x FR 2CY &lt;MR&gt; 3x/week (Mon-Wed-Fri)
1x OR 0.32CY &lt;FW&gt; 1x/week (Thu)</t>
  </si>
  <si>
    <t>1x RL 2CY &lt;MS&gt; 1x/week (Fri)
3x RC 0.48CY &lt;MR&gt; 1x/week (Wed)</t>
  </si>
  <si>
    <t>910 COUNTRY CLUB DR</t>
  </si>
  <si>
    <t>3003 CITRUS CIR</t>
  </si>
  <si>
    <t>1x FL 2CY &lt;MS&gt; 1x/week (Thu)
1x FR 1CY &lt;MR&gt; 1x/week (Tue)
1x YC 0.48CY &lt;CG&gt; 1x/week (Fri)</t>
  </si>
  <si>
    <t>1x FL 3CY &lt;MS&gt; 1x/week (Tue)
1x FR 2CY &lt;MR&gt; 1x/week (Tue)</t>
  </si>
  <si>
    <t>1x FL 1CY &lt;MS&gt; 3x/week (Mon-Wed-Fri)
1x FR 2CY &lt;MR&gt; 1x/week (Tue)</t>
  </si>
  <si>
    <t>1800 CARMEL DR</t>
  </si>
  <si>
    <t>1x FL 2CY &lt;MS&gt; 1x/week (Thu)
1x FR 2CY &lt;MR&gt; 1x/week (Thu)
2x YC 0.48CY &lt;CG&gt; 1x/week (Thu)</t>
  </si>
  <si>
    <t>1x FL 2CY &lt;MS&gt; 1x/week (Wed)
2x RC 0.48CY &lt;MR&gt; 1x/week (Tue)</t>
  </si>
  <si>
    <t>1x FL 2CY &lt;MS&gt; 1x/week (Thu)
1x FR 4CY &lt;MR&gt; 1x/week (Tue)</t>
  </si>
  <si>
    <t>1x FL 2CY &lt;MS&gt; 2x/week (Tue-Fri)
1x FR 2CY &lt;PC&gt; 2x/week (Tue-Fri)</t>
  </si>
  <si>
    <t>8200 CAMINO TASSAJARA #B</t>
  </si>
  <si>
    <t>Recycling: On-Site</t>
  </si>
  <si>
    <t>1x FL 2CY &lt;MS&gt; 1x/week (Thu)
1x FR 3CY &lt;MR&gt; 1x/week (Thu)</t>
  </si>
  <si>
    <t>1x FL 2CY &lt;MS&gt; 2x/week (Tue-Fri)
1x FR 2CY &lt;MR&gt; 3x/week (Mon-Wed-Fri)</t>
  </si>
  <si>
    <t>760 CAMINO RAMON</t>
  </si>
  <si>
    <t>1x FL 3CY &lt;MS&gt; 2x/week (Mon-Fri)
1x FR 4CY &lt;MR&gt; 2x/week (Mon-Thu)</t>
  </si>
  <si>
    <t>1x FL 4CY &lt;MS&gt; 2x/week (Wed-Fri)
2x FR 8CY &lt;MR&gt; 4x/week (Mon-Wed-Thu-Fri)</t>
  </si>
  <si>
    <t>93591</t>
  </si>
  <si>
    <t>1x FL 1CY &lt;MS&gt; 1x/week (Tue)
1x FR 4CY &lt;MR&gt; 1x/week (Thu)</t>
  </si>
  <si>
    <t>2730 CAMINO DIABLO</t>
  </si>
  <si>
    <t>1x FL 2CY &lt;MS&gt; 2x/week (Wed-Fri)
1x FR 2CY &lt;MR&gt; 3x/week (Mon-Wed-Fri)
1x OR 0.32CY &lt;FW&gt; 3x/week (Mon-Wed-Fri)</t>
  </si>
  <si>
    <t>1x FL 3CY &lt;MS&gt; 2x/week (Tue-Fri)
1x FR 3CY &lt;MR&gt; 3x/week (Mon-Wed-Fri)</t>
  </si>
  <si>
    <t>1x FL 2CY &lt;MS&gt; 1x/week (Tue)
1x FR 2CY &lt;MR&gt; 1x/week (Mon)</t>
  </si>
  <si>
    <t>333 CAMILLE AVE</t>
  </si>
  <si>
    <t>1x FL 3CY &lt;MS&gt; 1x/week (Tue)
1x FR 4CY &lt;MR&gt; 1x/week (Wed)</t>
  </si>
  <si>
    <t>1x FL 2CY &lt;MS&gt; 1x/week (Fri)
1x FR 3CY &lt;MR&gt; 1x/week (Mon)</t>
  </si>
  <si>
    <t>1x FL 1CY &lt;MS&gt; 2x/week (Tue-Fri)
1x FR 2CY &lt;MR&gt; 2x/week (Mon-Thu)</t>
  </si>
  <si>
    <t>1x FL 3CY &lt;MS&gt; 2x/week (Mon-Thu)
1x FR 3CY &lt;MR&gt; 1x/week (Tue)</t>
  </si>
  <si>
    <t>1x FL 3CY &lt;MS&gt; 1x/week (Thu)
5x RC 0.48CY &lt;MR&gt; 1x/week (Fri)</t>
  </si>
  <si>
    <t>1x FL 4CY &lt;MS&gt; 1x/week (Tue)
1x FR 3CY &lt;MR&gt; 1x/week (Thu)</t>
  </si>
  <si>
    <t>1x FL 2CY &lt;MS&gt; 1x/week (Thu)
1x FR 4CY &lt;MR&gt; 1x/week (Thu)
2x RC 0.48CY &lt;PS&gt; 2x/week (Tue-Fri)</t>
  </si>
  <si>
    <t>1x RL 2CY &lt;MS&gt; 2x/week (Tue-Thu)
1x RC 0.48CY &lt;MR&gt; 1x/week (Wed)</t>
  </si>
  <si>
    <t>1x FL 2CY &lt;MS&gt; 1x/week (Fri)
1x FR 3CY &lt;MR&gt; 1x/week (Thu)</t>
  </si>
  <si>
    <t>72421</t>
  </si>
  <si>
    <t>99 TUSCANY WAY</t>
  </si>
  <si>
    <t>67 MORAGA WAY</t>
  </si>
  <si>
    <t>1x FL 2CY &lt;MS&gt; 1x/week (Tue)
3x RC 0.48CY &lt;MR&gt; 1x/week (Tue)</t>
  </si>
  <si>
    <t>520 LA GONDA WAY</t>
  </si>
  <si>
    <t>1x FL 3CY &lt;MS&gt; 1x/week (Thu)
1x FR 2CY &lt;MR&gt; 1x/week (Wed)
2x YC 0.32CY &lt;CG&gt; 1x/week (Mon)</t>
  </si>
  <si>
    <t>1x FL 6CY &lt;MS&gt; 5x/week (Mon-Tue-Wed-Thu-Fri)
1x FR 6CY &lt;MR&gt; 3x/week (Mon-Wed-Fri)
1x IR 30CY &lt;MR&gt; (On-Call) Compactor</t>
  </si>
  <si>
    <t>1x FL 6CY &lt;MS&gt; 1x/week (Fri)
1x FR 4CY &lt;MR&gt; 2x/week (Mon-Thu)</t>
  </si>
  <si>
    <t>1177 BOULEVARD WAY</t>
  </si>
  <si>
    <t>1x FL 2CY &lt;MS&gt; 1x/week (Wed)
1x RC 0.48CY &lt;MR&gt; 1x/week (Wed)
1x YC 0.32CY &lt;CG&gt; 1x/week (Wed)</t>
  </si>
  <si>
    <t>1x CA 0.17CY &lt;MS&gt; 1x/week (Wed)
4x RC 0.48CY &lt;MR&gt; 1x/week (Wed)</t>
  </si>
  <si>
    <t>1x RO 10CY &lt;MS&gt; (On-Call) Compactor
1x FR 4CY &lt;PS&gt; 2x/week (Tue-Thu)</t>
  </si>
  <si>
    <t>1x FL 3CY &lt;MS&gt; 1x/week (Wed)
1x RC 0.48CY &lt;MR&gt; 1x/week (Wed)</t>
  </si>
  <si>
    <t>1x FL 2CY &lt;MS&gt; 3x/week (Mon-Wed-Fri)
1x FR 1CY &lt;PS&gt; 3x/week (Mon-Wed-Fri)</t>
  </si>
  <si>
    <t>1300 PINE ST</t>
  </si>
  <si>
    <t>1x FL 3CY &lt;MS&gt; 2x/week (Tue-Fri)
1x RC 0.48CY &lt;MR&gt; 1x/week (Fri)</t>
  </si>
  <si>
    <t>400 FRONT ST</t>
  </si>
  <si>
    <t>1x FL 4CY &lt;MS&gt; 3x/week (Mon-Wed-Fri)
1x FR 3CY &lt;MR&gt; 1x/week (Wed)
1x OR 0.32CY &lt;FW&gt; 1x/week (Mon)</t>
  </si>
  <si>
    <t>1x FL 3CY &lt;MS&gt; 1x/week (Fri)
1x FR 3CY &lt;MR&gt; 1x/week (Fri)
1x FO 1CY &lt;FW&gt; 1x/week (Fri)</t>
  </si>
  <si>
    <t>1x FL 1CY &lt;MS&gt; 1x/week (Wed)
1x FR 1CY &lt;MR&gt; 1x/week (Thu)</t>
  </si>
  <si>
    <t>1x FL 3CY &lt;MS&gt; 1x/week (Thu)
3x RC 0.48CY &lt;MR&gt; 1x/week (Wed)</t>
  </si>
  <si>
    <t>590 YGNACIO VALLEY RD</t>
  </si>
  <si>
    <t>2x FL 2CY &lt;MS&gt; 2x/week (Tue-Fri)
2x FR 2CY &lt;MR&gt; 2x/week (Tue-Fri)
2x OR 0.32CY &lt;FW&gt; 1x/week (Thu)</t>
  </si>
  <si>
    <t>1x FL 4CY &lt;MS&gt; 1x/week (Thu)
1x FR 2CY &lt;MR&gt; 1x/week (Tue)</t>
  </si>
  <si>
    <t>1x FL 2CY &lt;MS&gt; 3x/week (Mon-Wed-Fri)
1x FR 3CY &lt;MR&gt; 2x/week (Tue-Fri)</t>
  </si>
  <si>
    <t>245 YGNACIO VALLEY RD</t>
  </si>
  <si>
    <t>1x FL 3CY &lt;MS&gt; 1x/week (Thu)
1x FR 2CY &lt;MR&gt; 2x/week (Mon-Thu)
1x YC 0.48CY &lt;CG&gt; 1x/week (Thu)</t>
  </si>
  <si>
    <t>700 YGNACIO VALLEY RD #120</t>
  </si>
  <si>
    <t>1x RL 1CY &lt;MS&gt; 2x/week (Tue-Fri)
1x FR 1CY &lt;PS&gt; 2x/week (Mon-Thu)
1x YC 0.32CY &lt;CG&gt; 1x/week (Thu)</t>
  </si>
  <si>
    <t>1x FL 4CY &lt;MS&gt; 1x/week (Thu)
1x FR 4CY &lt;MR&gt; 1x/week (Thu)</t>
  </si>
  <si>
    <t>2x RL 2CY &lt;MS&gt; 1x/week (Tue)
1x RC 0.48CY &lt;MR&gt; 1x/week (Thu)</t>
  </si>
  <si>
    <t>2100 STONE VALLEY RD</t>
  </si>
  <si>
    <t>1x FL 2CY &lt;MS&gt; 1x/week (Wed)
2x RC 0.48CY &lt;MR&gt; 1x/week (Thu)
1x YC 0.32CY &lt;CG&gt; 1x/week (Mon)</t>
  </si>
  <si>
    <t>1x FL 4CY &lt;MS&gt; 1x/week (Tue)
1x FR 2CY &lt;MR&gt; 1x/week (Wed)</t>
  </si>
  <si>
    <t>1x FL 2CY &lt;MS&gt; 1x/week (Wed)
1x RO 20CY &lt;MS&gt; (On-Call)
1x FR 4CY &lt;MR&gt; 1x/week (Thu)</t>
  </si>
  <si>
    <t>1x FL 4CY &lt;MS&gt; 2x/week (Mon-Thu)
1x FR 4CY &lt;PS&gt; 5x/week (Mon-Tue-Wed-Thu-Fri)</t>
  </si>
  <si>
    <t>8000748, 8000753, 8000754</t>
  </si>
  <si>
    <t>590 MORAGA RD</t>
  </si>
  <si>
    <t>2x FL 8CY &lt;MS&gt; 3x/week (Mon-Wed-Fri)
1x IR 40CY &lt;MR&gt; (On-Call) Compactor
1x OR 0.32CY &lt;FW&gt; 1x/week (Tue)</t>
  </si>
  <si>
    <t>69955</t>
  </si>
  <si>
    <t>1000 MCCAULEY RD</t>
  </si>
  <si>
    <t>1x FL 2CY &lt;MS&gt; 1x/week (Wed)
1x FR 1CY &lt;MR&gt; 1x/week (Wed)
1x YC 0.48CY &lt;CG&gt; 1x/week (Mon)</t>
  </si>
  <si>
    <t>1x FL 4CY &lt;MS&gt; 3x/week (Mon-Wed-Fri)
1x FR 3CY &lt;MR&gt; 3x/week (Mon-Wed-Fri)</t>
  </si>
  <si>
    <t>1x FL 4CY &lt;MS&gt; 1x/week (Wed)
1x FR 2CY &lt;PS&gt; 3x/week (Mon-Wed-Fri)</t>
  </si>
  <si>
    <t>1x FL 2CY &lt;MS&gt; 2x/week (Tue-Fri)
1x FR 2CY &lt;MR&gt; 1x/week (Wed)</t>
  </si>
  <si>
    <t>1x FL 2CY &lt;MS&gt; 1x/week (Wed)
1x FR 3CY &lt;MR&gt; 2x/week (Tue-Fri)</t>
  </si>
  <si>
    <t>1x FL 2CY &lt;MS&gt; 2x/week (Tue-Fri)
1x FR 2CY &lt;PS&gt; 2x/week (Mon-Fri)</t>
  </si>
  <si>
    <t>9500 CROW CANYON RD #A</t>
  </si>
  <si>
    <t>1x FL 2CY &lt;MS&gt; 1x/week (Wed)
1x FR 2CY &lt;PS&gt; 1x/week (Wed)
2x YC 0.32CY &lt;CG&gt; 1x/week (Mon)</t>
  </si>
  <si>
    <t>364778</t>
  </si>
  <si>
    <t>1x FL 2CY &lt;MS&gt; 1x/week (Thu)</t>
  </si>
  <si>
    <t>3544 WILDWOOD LN</t>
  </si>
  <si>
    <t>4x CA 0.48CY &lt;MS&gt; 2x/week (Mon-Fri)
4x RC 0.48CY &lt;MR&gt; 1x/week (Thu)
1x YC 0.48CY &lt;CG&gt; 1x/week (Wed)</t>
  </si>
  <si>
    <t>1500 PURSON LN</t>
  </si>
  <si>
    <t>1x FL 4CY &lt;MS&gt; 1x/week (Tue)
1x FR 4CY &lt;MR&gt; 1x/week (Wed)</t>
  </si>
  <si>
    <t>1x FL 3CY &lt;MS&gt; 3x/week (Mon-Wed-Fri)
1x FR 3CY &lt;MR&gt; 3x/week (Mon-Wed-Fri)</t>
  </si>
  <si>
    <t>140 TOWN AND COUNTRY DR</t>
  </si>
  <si>
    <t>1x FL 3CY &lt;MS&gt; 1x/week (Thu)
2x FR 2CY &lt;MR&gt; 1x/week (Mon)
2x YC 0.32CY &lt;CG&gt; 1x/week (Wed)</t>
  </si>
  <si>
    <t>1x FL 4CY &lt;MS&gt; 4x/week (Mon-Tue-Wed-Fri)
1x FR 4CY &lt;MR&gt; 2x/week (Tue-Thu)</t>
  </si>
  <si>
    <t>3x CA 0.48CY &lt;MS&gt; 1x/week (Tue)
3x RC 0.48CY &lt;MR&gt; 1x/week (Tue)</t>
  </si>
  <si>
    <t>1301 PARKSIDE DR</t>
  </si>
  <si>
    <t>1x FL 3CY &lt;MS&gt; 1x/week (Thu)
1x FR 3CY &lt;MR&gt; 1x/week (Thu)</t>
  </si>
  <si>
    <t>1x FL 1CY &lt;MS&gt; 1x/week (Thu)
1x FR 1CY &lt;MR&gt; 1x/week (Fri)</t>
  </si>
  <si>
    <t>1x FL 2CY &lt;MS&gt; 5x/week (Mon-Tue-Wed-Thu-Fri)
1x FR 3CY &lt;MR&gt; 2x/week (Mon-Thu)</t>
  </si>
  <si>
    <t>1x FL 2CY &lt;MS&gt; 2x/week (Tue-Fri)
1x FR 2CY &lt;MR&gt; 1x/week (Thu)</t>
  </si>
  <si>
    <t>200 BOONE CT</t>
  </si>
  <si>
    <t>1x FL 6CY &lt;MS&gt; 1x/week (Mon)
1x FR 2CY &lt;MR&gt; 1x/week (Mon)
1x YC 0.48CY &lt;CG&gt; 1x/week (Mon)</t>
  </si>
  <si>
    <t>1x FL 1CY &lt;MS&gt; 2x/week (Mon-Thu)
1x FR 2CY &lt;PS&gt; 1x/week (Wed)</t>
  </si>
  <si>
    <t>1x FL 3CY &lt;MS&gt; 1x/week (Tue)
1x FR 2CY &lt;MR&gt; 2x/week (Mon-Thu)</t>
  </si>
  <si>
    <t>1x FL 2CY &lt;MS&gt; 2x/week (Tue-Fri)
1x FR 2CY &lt;MR&gt; 2x/week (Tue-Thu)</t>
  </si>
  <si>
    <t>1x FL 4CY &lt;MS&gt; 2x/week (Tue-Fri)
1x FR 3CY &lt;MR&gt; 3x/week (Mon-Wed-Fri)</t>
  </si>
  <si>
    <t>1x FL 2CY &lt;MS&gt; 1x/week (Wed)
1x FR 4CY &lt;MR&gt; 1x/week (Tue)</t>
  </si>
  <si>
    <t>1x FL 3CY &lt;MS&gt; 1x/week (Wed)
1x FL 4CY &lt;MS&gt; 3x/week (Mon-Wed-Fri)
1x FR 3CY &lt;MR&gt; 1x/week (Wed)
1x FR 4CY &lt;MR&gt; 5x/week (Mon-Tue-Wed-Thu-Fri)
1x FO 2CY &lt;FW&gt; 3x/week (Mon-Wed-Fri)</t>
  </si>
  <si>
    <t>1x FL 3CY &lt;MS&gt; 1x/week (Thu)
2x RC 0.48CY &lt;MR&gt; 1x/week (Fri)</t>
  </si>
  <si>
    <t>907 SAN RAMON VALLEY BLVD</t>
  </si>
  <si>
    <t>1x FL 4CY &lt;MS&gt; 6x/week (Mon-Tue-Wed-Thu-Fri-Sat)
1x FR 4CY &lt;MR&gt; 2x/week (Tue-Thu)
1x FR 4CY &lt;MR&gt; 3x/week (Tue-Thu-Fri)
1x OR 0.32CY &lt;FW&gt; 1x/week (Thu)</t>
  </si>
  <si>
    <t>1x CA 0.17CY &lt;MS&gt; 1x/week (Tue)
1x FR 2CY &lt;MR&gt; 1x/week (Fri)</t>
  </si>
  <si>
    <t>1x FL 2CY &lt;MS&gt; 1x/week (Thu)
1x FR 2CY &lt;MR&gt; 2x/week (Mon-Fri)</t>
  </si>
  <si>
    <t>1x CA 0.48CY &lt;MS&gt; 1x/week (Tue)
1x FR 2CY &lt;MR&gt; 1x/week (Wed)</t>
  </si>
  <si>
    <t>579 SAN RAMON VALLEY BLVD</t>
  </si>
  <si>
    <t>1x FL 2CY &lt;MS&gt; 1x/week (Wed)
3x RC 0.48CY &lt;MR&gt; 1x/week (Fri)
1x YC 0.32CY &lt;CG&gt; 1x/week (Mon)</t>
  </si>
  <si>
    <t>1x FL 1CY &lt;MS&gt; 1x/week (Wed)
2x RC 0.48CY &lt;MR&gt; 2x/week (Wed-Fri)</t>
  </si>
  <si>
    <t>1x FL 2CY &lt;MS&gt; 1x/week (Thu)
2x FR 4CY &lt;MR&gt; 1x/week (Thu)</t>
  </si>
  <si>
    <t>361 RHEEM BLVD</t>
  </si>
  <si>
    <t>This is a restuarant there is no organic waste, they do have food waste containers</t>
  </si>
  <si>
    <t>1x FL 1CY &lt;MS&gt; 2x/week (Mon-Fri)</t>
  </si>
  <si>
    <t>3x CA 0.48CY &lt;MS&gt; 3x/week (Mon-Wed-Fri)
2x RC 0.48CY &lt;MR&gt; 1x/week (Mon)</t>
  </si>
  <si>
    <t>146552, 8000764, 87553</t>
  </si>
  <si>
    <t>4x CA 0.48CY &lt;MS&gt; 5x/week (Mon-Tue-Wed-Thu-Fri)
6x RC 0.48CY &lt;MR&gt; 5x/week (Mon-Tue-Wed-Thu-Fri)
1x OR 0.32CY &lt;FW&gt; 1x/week (Mon)</t>
  </si>
  <si>
    <t>1x RL 2CY &lt;MS&gt; 1x/week (Mon)
1x FR 1CY &lt;RG&gt; 1x/week (Tue)</t>
  </si>
  <si>
    <t>1x FL 3CY &lt;MS&gt; 1x/week (Fri)
1x FR 3CY &lt;MR&gt; 1x/week (Thu)</t>
  </si>
  <si>
    <t>1x FL 2CY &lt;MS&gt; 1x/week (Mon)
1x FR 4CY &lt;MR&gt; 1x/week (Mon)</t>
  </si>
  <si>
    <t>1x FL 5CY &lt;MS&gt; 2x/week (Tue-Fri)
1x FR 6CY &lt;MR&gt; 3x/week (Mon-Wed-Fri)
1x OR 0.32CY &lt;FW&gt; 1x/week (Mon)</t>
  </si>
  <si>
    <t>3515 MT DIABLO BLVD</t>
  </si>
  <si>
    <t>2099 MT DIABLO BLVD</t>
  </si>
  <si>
    <t>1x FL 2CY &lt;MS&gt; 3x/week (Mon-Wed-Fri)
1x RC 0.48CY &lt;MR&gt; 1x/week (Wed)
1x YC 0.32CY &lt;CG&gt; 1x/week (Wed)</t>
  </si>
  <si>
    <t>1x FL 4CY &lt;MS&gt; 2x/week (Mon-Thu)
1x FR 2CY &lt;MR&gt; 3x/week (Tue-Thu-Fri)</t>
  </si>
  <si>
    <t>3322 MT DIABLO BLVD</t>
  </si>
  <si>
    <t>1x FL 3CY &lt;MS&gt; 1x/week (Thu)
1x FR 4CY &lt;MR&gt; 1x/week (Mon)
1x OR 0.32CY &lt;FW&gt; 1x/week (Tue)</t>
  </si>
  <si>
    <t>3518 MT DIABLO BLVD #F</t>
  </si>
  <si>
    <t>1x CA 0.32CY &lt;MS&gt; 3x/week (Mon-Wed-Fri)
1x FR 1CY &lt;MR&gt; 2x/week (Mon-Fri)
1x OR 0.32CY &lt;FW&gt; 1x/week (Thu)</t>
  </si>
  <si>
    <t>1200 MT DIABLO BLVD #207</t>
  </si>
  <si>
    <t>1x FL 4CY &lt;MS&gt; 1x/week (Thu)
2x RC 0.48CY &lt;MR&gt; 1x/week (Thu)</t>
  </si>
  <si>
    <t>1x FL 2CY &lt;MS&gt; 2x/week (Mon-Fri)
1x FR 2CY &lt;MR&gt; 1x/week (Tue)</t>
  </si>
  <si>
    <t>3200 DANVILLE BLVD #A-102</t>
  </si>
  <si>
    <t>1x FL 1CY &lt;MS&gt; 2x/week (Tue-Fri)
5x RC 0.48CY &lt;MR&gt; 2x/week (Wed-Fri)</t>
  </si>
  <si>
    <t>1x CA 0.32CY &lt;MS&gt; 1x/week (Tue)
1x FR 2CY &lt;MR&gt; 2x/week (Mon-Wed)</t>
  </si>
  <si>
    <t>1x FL 8CY &lt;MS&gt; 1x/week (Wed)</t>
  </si>
  <si>
    <t>1x FL 3CY &lt;MS&gt; 1x/week (Tue)
1x FR 3CY &lt;MR&gt; 1x/week (Fri)</t>
  </si>
  <si>
    <t>1x FL 6CY &lt;MS&gt; 1x/week (Tue)
1x FR 1CY &lt;MR&gt; 1x/week (Fri)</t>
  </si>
  <si>
    <t>1x FL 1CY &lt;MS&gt; 1x/week (Tue)
1x FR 3CY &lt;MR&gt; 1x/week (Thu)</t>
  </si>
  <si>
    <t>1x FL 3CY &lt;MS&gt; 1x/week (Tue)
1x FR 3CY &lt;MR&gt; 1x/week (Tue)</t>
  </si>
  <si>
    <t>1x FL 3CY &lt;MS&gt; 1x/week (Wed)
1x IR 40CY &lt;MR&gt; (On-Call) Compactor</t>
  </si>
  <si>
    <t>1x FL 3CY &lt;MS&gt; 3x/week (Mon-Wed-Fri)
2x RC 0.48CY &lt;MR&gt; 1x/week (Thu)</t>
  </si>
  <si>
    <t>1x FL 3CY &lt;MS&gt; 3x/week (Mon-Wed-Fri)
1x FR 3CY &lt;MR&gt; 4x/week (Mon-Wed-Thu-Fri)</t>
  </si>
  <si>
    <t>1x FL 3CY &lt;MS&gt; 1x/week (Tue)
1x FR 4CY &lt;MR&gt; 2x/week (Tue-Fri)</t>
  </si>
  <si>
    <t>2155 N BROADWAY</t>
  </si>
  <si>
    <t>1x FL 3CY &lt;MS&gt; 1x/week (Tue)
1x FR 3CY &lt;MR&gt; 2x/week (Mon-Thu)</t>
  </si>
  <si>
    <t>2x CA 0.48CY &lt;MS&gt; 2x/week (Mon-Thu)
1x FR 2CY &lt;MR&gt; 2x/week (Mon-Thu)</t>
  </si>
  <si>
    <t>3x CA 0.48CY &lt;MS&gt; 2x/week (Mon-Thu)
1x RC 0.48CY &lt;MR&gt; 1x/week (Wed)</t>
  </si>
  <si>
    <t>1x FL 3CY &lt;MS&gt; 1x/week (Fri)</t>
  </si>
  <si>
    <t>1x FL 4CY &lt;MS&gt; 2x/week (Tue-Thu)
1x FR 4CY &lt;MR&gt; 1x/week (Fri)</t>
  </si>
  <si>
    <t>1x FL 4CY &lt;MS&gt; 1x/week (Wed)
1x FR 4CY &lt;MR&gt; 1x/week (Wed)</t>
  </si>
  <si>
    <t>1x FL 2CY &lt;MS&gt; 1x/week (Wed)
1x FR 4CY &lt;MR&gt; 1x/week (Thu)</t>
  </si>
  <si>
    <t>1x FL 8CY &lt;MS&gt; 2x/week (Mon-Thu)
1x FR 8CY &lt;MR&gt; 3x/week (Mon-Wed-Fri)</t>
  </si>
  <si>
    <t>1x FL 2CY &lt;MS&gt; 1x/week (Thu)
1x FR 1CY &lt;MR&gt; 1x/week (Thu)</t>
  </si>
  <si>
    <t>1x FL 2CY &lt;MS&gt; 1x/week (Tue)
1x FR 3CY &lt;MR&gt; 2x/week (Tue-Thu)</t>
  </si>
  <si>
    <t>1x FL 4CY &lt;MS&gt; 2x/week (Tue-Thu)
1x FR 4CY &lt;MR&gt; 1x/week (Thu)</t>
  </si>
  <si>
    <t>2556 N MAIN ST</t>
  </si>
  <si>
    <t>1x FL 2CY &lt;MS&gt; 2x/week (Tue-Thu)
1x FR 3CY &lt;MR&gt; 2x/week (Tue-Thu)
1x OR 0.32CY &lt;FW&gt; 1x/week (Mon)</t>
  </si>
  <si>
    <t>1x FL 3CY &lt;MS&gt; 3x/week (Mon-Wed-Fri)
1x FR 4CY &lt;MR&gt; 2x/week (Wed-Fri)
1x FR 3CY &lt;MR&gt; 3x/week (Mon-Wed-Fri)</t>
  </si>
  <si>
    <t>1x FL 2CY &lt;MS&gt; 1x/week (Thu)
1x FR 2CY &lt;MR&gt; 3x/week (Mon-Wed-Fri)</t>
  </si>
  <si>
    <t>2020 N MAIN ST</t>
  </si>
  <si>
    <t>1x FL 4CY &lt;MS&gt; 3x/week (Mon-Wed-Fri)
1x FR 4CY &lt;PS&gt; 3x/week (Mon-Wed-Fri)
1x YC 0.48CY &lt;CG&gt; 1x/week (Fri)</t>
  </si>
  <si>
    <t>1x FL 1CY &lt;MS&gt; 1x/week (Fri)
1x FR 1CY &lt;MR&gt; 1x/week (Wed)</t>
  </si>
  <si>
    <t>1x CA 0.48CY &lt;MS&gt; 2x/week (Mon-Fri)
1x RC 0.48CY &lt;MR&gt; 5x/week (Mon-Tue-Wed-Thu-Fri)</t>
  </si>
  <si>
    <t>1x FL 2CY &lt;MS&gt; 1x/week (Wed)
2x RC 0.48CY &lt;MR&gt; 1x/week (Fri)</t>
  </si>
  <si>
    <t>1x FL 1CY &lt;MS&gt; 1x/week (Tue)
1x FR 1CY &lt;MR&gt; 1x/week (Tue)</t>
  </si>
  <si>
    <t>1x FL 2CY &lt;MS&gt; 1x/week (Wed)
1x FR 1CY &lt;MR&gt; 5x/week (Mon-Tue-Wed-Thu-Fri)</t>
  </si>
  <si>
    <t>1x FL 4CY &lt;MS&gt; 1x/week (Wed)
1x FR 1CY &lt;MR&gt; 2x/week (Mon-Thu)</t>
  </si>
  <si>
    <t>1x CA 0.32CY &lt;MS&gt; 1x/week (Wed)
1x FR 2CY &lt;MR&gt; 1x/week (Tue)</t>
  </si>
  <si>
    <t>1x FL 1CY &lt;MS&gt; 1x/week (Tue)
1x FR 2CY &lt;MR&gt; 1x/week (Tue)</t>
  </si>
  <si>
    <t>1x FL 2CY &lt;MS&gt; 2x/week (Mon-Fri)
1x FR 3CY &lt;MR&gt; 2x/week (Tue-Thu)</t>
  </si>
  <si>
    <t>1x FL 2CY &lt;MS&gt; 2x/week (Tue-Fri)
1x FR 2CY &lt;MR&gt; 2x/week (Tue-Fri)</t>
  </si>
  <si>
    <t>2x CA 0.48CY &lt;MS&gt; 1x/week (Tue)
5x RC 0.48CY &lt;MR&gt; 1x/week (Fri)</t>
  </si>
  <si>
    <t>9210344</t>
  </si>
  <si>
    <t>Compost Giveaway #2</t>
  </si>
  <si>
    <t>Lafayette / Orinda / Moraga</t>
  </si>
  <si>
    <t>Ascot Dr/Ct Cleanup, Resi Customer Guides</t>
  </si>
  <si>
    <t>Multi-Family Customer Guides</t>
  </si>
  <si>
    <t>3661 MT DIABLO BLVD, #A, LAFAYETTE</t>
  </si>
  <si>
    <t>925-683-9526</t>
  </si>
  <si>
    <t xml:space="preserve"> 113693</t>
  </si>
  <si>
    <t>ELAN R.G. LONGSTREET- 4PLEX</t>
  </si>
  <si>
    <t>925-219-5234</t>
  </si>
  <si>
    <t xml:space="preserve">1002 BLACKWOOD LN </t>
  </si>
  <si>
    <t xml:space="preserve">1160 ALPINE RD </t>
  </si>
  <si>
    <t xml:space="preserve">1541 PALOS VERDES MALL </t>
  </si>
  <si>
    <t xml:space="preserve">166 E PROSPECT AVE </t>
  </si>
  <si>
    <t xml:space="preserve">8 RAE DR </t>
  </si>
  <si>
    <t xml:space="preserve"> 248871</t>
  </si>
  <si>
    <t>FAVORITE STORY</t>
  </si>
  <si>
    <t>166 E PROSPECT AVE // 9210132</t>
  </si>
  <si>
    <t>166</t>
  </si>
  <si>
    <t>646-498-9372</t>
  </si>
  <si>
    <t xml:space="preserve"> 248132</t>
  </si>
  <si>
    <t>LITTLE GENIUS ACADEMY DANVILLE</t>
  </si>
  <si>
    <t xml:space="preserve"> 248734</t>
  </si>
  <si>
    <t>SMART &amp; FINAL 81786 ORG 65 GAL</t>
  </si>
  <si>
    <t>DIAMOND CONSTRUCTION - 375 WES</t>
  </si>
  <si>
    <t>8000766</t>
  </si>
  <si>
    <t>CRASH CHAMPIONS 322 64G ORG</t>
  </si>
  <si>
    <t>1002 BLACKWOOD LN // 9210136</t>
  </si>
  <si>
    <t>1002</t>
  </si>
  <si>
    <t>510-562-8470</t>
  </si>
  <si>
    <t>925-768-9393</t>
  </si>
  <si>
    <t xml:space="preserve"> 248386</t>
  </si>
  <si>
    <t>DOVER SADDLERY #14</t>
  </si>
  <si>
    <t>267-308-0123</t>
  </si>
  <si>
    <t xml:space="preserve">  48908</t>
  </si>
  <si>
    <t>00091</t>
  </si>
  <si>
    <t>PERALTA CONSTRUCION - 8 RAE DR</t>
  </si>
  <si>
    <t>8 RAE DR // 9210240</t>
  </si>
  <si>
    <t>RAE DR</t>
  </si>
  <si>
    <t>94563-4360</t>
  </si>
  <si>
    <t>510-502-7405</t>
  </si>
  <si>
    <t xml:space="preserve"> 248990</t>
  </si>
  <si>
    <t>SEQUOIA PACIFIC BUILDERS - 224</t>
  </si>
  <si>
    <t>224 BROOKWOOD RD // 9210240</t>
  </si>
  <si>
    <t>530-379-5734</t>
  </si>
  <si>
    <t xml:space="preserve"> 248935</t>
  </si>
  <si>
    <t>BERKLEY KUMC</t>
  </si>
  <si>
    <t>510-990-4889</t>
  </si>
  <si>
    <t xml:space="preserve"> 248711</t>
  </si>
  <si>
    <t>EZEKIEL EQUITIES</t>
  </si>
  <si>
    <t>510-917-0770</t>
  </si>
  <si>
    <t xml:space="preserve"> 247620</t>
  </si>
  <si>
    <t>SONIC SOA000070 1-30YD MSW</t>
  </si>
  <si>
    <t xml:space="preserve"> 248489</t>
  </si>
  <si>
    <t>HEAVENLY MUSIC ACADEMY</t>
  </si>
  <si>
    <t>1541 PALOS VERDES MALL // 9210144</t>
  </si>
  <si>
    <t>1541</t>
  </si>
  <si>
    <t>925-393-3990</t>
  </si>
  <si>
    <t xml:space="preserve"> 248949</t>
  </si>
  <si>
    <t>THE PLANT SANCTUARY</t>
  </si>
  <si>
    <t>925-518-3759</t>
  </si>
  <si>
    <t xml:space="preserve"> 248721</t>
  </si>
  <si>
    <t>ENCORE MED SPA</t>
  </si>
  <si>
    <t>1160 ALPINE RD // 9210144</t>
  </si>
  <si>
    <t>94596-4402</t>
  </si>
  <si>
    <t>925-932-1843</t>
  </si>
  <si>
    <t xml:space="preserve"> 248792</t>
  </si>
  <si>
    <t>NOHRS AUTO SALES</t>
  </si>
  <si>
    <t>925-788-7592</t>
  </si>
  <si>
    <t>925-785-6347</t>
  </si>
  <si>
    <t>8000769</t>
  </si>
  <si>
    <t>CRASH CHAMPIONS 325 64G ORG</t>
  </si>
  <si>
    <t xml:space="preserve"> 248523</t>
  </si>
  <si>
    <t>SHAWMUT DESIGN &amp; CONSTRUCTION</t>
  </si>
  <si>
    <t>925-933-9580</t>
  </si>
  <si>
    <t>8000768</t>
  </si>
  <si>
    <t>CRASH CHAMPIONS 324 64G ORG</t>
  </si>
  <si>
    <t>Orinda Opera in the Park</t>
  </si>
  <si>
    <t>18.2 lbs</t>
  </si>
  <si>
    <t>5.2 lbs</t>
  </si>
  <si>
    <t>20.3 lbs</t>
  </si>
  <si>
    <t>LA FIESTA SQUARE - 985 MORAGA RD</t>
  </si>
  <si>
    <t>221916, 221974</t>
  </si>
  <si>
    <t>985 MORAGA RD</t>
  </si>
  <si>
    <t>HERITAGE POINTE APTS-WC *140* - 1725 SHUEY AVE</t>
  </si>
  <si>
    <t>1725 SHUEY AVE</t>
  </si>
  <si>
    <t>90456</t>
  </si>
  <si>
    <t>158272</t>
  </si>
  <si>
    <t>2100 N BROADWAY</t>
  </si>
  <si>
    <t>248386</t>
  </si>
  <si>
    <t>1x FL 4CY &lt;MS&gt; 1x/week (Wed)
1x FR 8CY &lt;MR&gt; 1x/week (Tue)</t>
  </si>
  <si>
    <t>1902 MT DIABLO BLVD</t>
  </si>
  <si>
    <t>1x CA 0.48CY &lt;MS&gt; 1x/week (Tue)
1x FR 2CY &lt;MR&gt; 3x/week (Mon-Wed-Fri)</t>
  </si>
  <si>
    <t>8000643, 8000644, 8000769</t>
  </si>
  <si>
    <t>1x FL 3CY &lt;MS&gt; 1x/week (Wed)
1x FR 3CY &lt;MR&gt; 1x/week (Fri)
1x OR 0.32CY &lt;FW&gt; 1x/week (Tue)</t>
  </si>
  <si>
    <t>1x FL 1CY &lt;MS&gt; 1x/week (Wed)
1x FR 4CY &lt;MR&gt; 1x/week (Wed)</t>
  </si>
  <si>
    <t>8000641, 8000648, 8000768</t>
  </si>
  <si>
    <t>1x RO 10CY &lt;MS&gt; (On-Call) Compactor
1x FR 4CY &lt;MR&gt; 1x/week (Wed)
1x OR 0.32CY &lt;FW&gt; 1x/week (Mon)</t>
  </si>
  <si>
    <t>Missed Container Credits</t>
  </si>
  <si>
    <t>Tab 43</t>
  </si>
  <si>
    <t>Credit Amount</t>
  </si>
  <si>
    <t>Date Credit Issued</t>
  </si>
  <si>
    <t>Acct #</t>
  </si>
  <si>
    <t>Site #</t>
  </si>
  <si>
    <t>Area Code</t>
  </si>
  <si>
    <t>Phone #</t>
  </si>
  <si>
    <t xml:space="preserve"> 118025</t>
  </si>
  <si>
    <t>MICHAEL EVANS</t>
  </si>
  <si>
    <t>3341 MT DIABLO BLVD  LAFAYETTE</t>
  </si>
  <si>
    <t xml:space="preserve">  84927</t>
  </si>
  <si>
    <t>RYAN CROWLEY</t>
  </si>
  <si>
    <t>612 BANISTER LN      ALAMO</t>
  </si>
  <si>
    <t>GAYLE THOMAS</t>
  </si>
  <si>
    <t xml:space="preserve">  89179</t>
  </si>
  <si>
    <t>ARTHUR B COHEN</t>
  </si>
  <si>
    <t>10 CANYON VIEW DR    ORINDA</t>
  </si>
  <si>
    <t>1003 WOODBURY RD     LAFAYETTE</t>
  </si>
  <si>
    <t>350 CAMINO PABLO     ORINDA</t>
  </si>
  <si>
    <t>920 COUNTRY CLUB DR  MORAGA</t>
  </si>
  <si>
    <t xml:space="preserve"> 107711</t>
  </si>
  <si>
    <t>ANNETTE MCAVENIA</t>
  </si>
  <si>
    <t>18 CANYON VIEW DR    ORINDA</t>
  </si>
  <si>
    <t xml:space="preserve"> 182673</t>
  </si>
  <si>
    <t>BOBBY SMALLMAN</t>
  </si>
  <si>
    <t>19 BRIONES VW        ORINDA</t>
  </si>
  <si>
    <t>5121306</t>
  </si>
  <si>
    <t>PAT JENKINS</t>
  </si>
  <si>
    <t xml:space="preserve"> 183140</t>
  </si>
  <si>
    <t>NICHOLAS HRDY</t>
  </si>
  <si>
    <t>5 CANYON VIEW DR     ORINDA</t>
  </si>
  <si>
    <t xml:space="preserve"> 204458</t>
  </si>
  <si>
    <t>ASHLEY MATTER</t>
  </si>
  <si>
    <t>1191 CAMINO VALLECIT LAFAYETTE</t>
  </si>
  <si>
    <t>5780796</t>
  </si>
  <si>
    <t>MARIA EBERLE</t>
  </si>
  <si>
    <t>7 CANYON VIEW DR     ORINDA</t>
  </si>
  <si>
    <t xml:space="preserve">  89170</t>
  </si>
  <si>
    <t>J.M PRESSLER</t>
  </si>
  <si>
    <t>9 CANYON VIEW DR     ORINDA</t>
  </si>
  <si>
    <t>5643150</t>
  </si>
  <si>
    <t>KIRK T. HALEY</t>
  </si>
  <si>
    <t>14 CANYON VIEW DR    ORINDA</t>
  </si>
  <si>
    <t xml:space="preserve">  89193</t>
  </si>
  <si>
    <t>RAYMOND L PARODI</t>
  </si>
  <si>
    <t>17 CANYON VIEW DR    ORINDA</t>
  </si>
  <si>
    <t xml:space="preserve"> 181893</t>
  </si>
  <si>
    <t>LAURA COURTNEY</t>
  </si>
  <si>
    <t>29 CANYON VIEW DR    ORINDA</t>
  </si>
  <si>
    <t xml:space="preserve">   5308</t>
  </si>
  <si>
    <t>TRUDY HUMMEL</t>
  </si>
  <si>
    <t>30 CANYON VIEW DR    ORINDA</t>
  </si>
  <si>
    <t>5677513</t>
  </si>
  <si>
    <t>SIAMAK BEHBAHANI</t>
  </si>
  <si>
    <t>32 CANYON VIEW DR    ORINDA</t>
  </si>
  <si>
    <t>5010145</t>
  </si>
  <si>
    <t>BARBARA LIBOVE</t>
  </si>
  <si>
    <t>34 CANYON VIEW DR    ORINDA</t>
  </si>
  <si>
    <t xml:space="preserve"> 238861</t>
  </si>
  <si>
    <t>MICHELLE BRUNAK</t>
  </si>
  <si>
    <t>35 CANYON VIEW DR    ORINDA</t>
  </si>
  <si>
    <t xml:space="preserve">  89251</t>
  </si>
  <si>
    <t>CLAYTON M CARLSON</t>
  </si>
  <si>
    <t>36 CANYON VIEW DR    ORINDA</t>
  </si>
  <si>
    <t xml:space="preserve">  89268</t>
  </si>
  <si>
    <t>JOAN LENNOX</t>
  </si>
  <si>
    <t>39 CANYON VIEW DR    ORINDA</t>
  </si>
  <si>
    <t xml:space="preserve">  88270</t>
  </si>
  <si>
    <t>NICOLE IONASCU</t>
  </si>
  <si>
    <t>43 CANYON VIEW DR    ORINDA</t>
  </si>
  <si>
    <t xml:space="preserve"> 202040</t>
  </si>
  <si>
    <t>XIAOFEI PU</t>
  </si>
  <si>
    <t>3 BRIONES VW         ORINDA</t>
  </si>
  <si>
    <t xml:space="preserve">  58164</t>
  </si>
  <si>
    <t>SUSAN SCHLICHT</t>
  </si>
  <si>
    <t>15 BRIONES VW        ORINDA</t>
  </si>
  <si>
    <t>945 RISA RD          LAFAYETTE</t>
  </si>
  <si>
    <t xml:space="preserve"> 220882</t>
  </si>
  <si>
    <t>JOHN &amp; SWATI JORGENSEN</t>
  </si>
  <si>
    <t>65 HACIENDA CIR      ORINDA</t>
  </si>
  <si>
    <t xml:space="preserve"> 218686</t>
  </si>
  <si>
    <t>CHRIS BURNS</t>
  </si>
  <si>
    <t>86 GRANDVIEW PL      WALNUT CREEK</t>
  </si>
  <si>
    <t>5812938</t>
  </si>
  <si>
    <t>ROGER DAINER</t>
  </si>
  <si>
    <t xml:space="preserve"> 618611</t>
  </si>
  <si>
    <t>KIM MORGAN</t>
  </si>
  <si>
    <t>478 EL PINTADO RD    DANVILLE</t>
  </si>
  <si>
    <t>15 RISA CT           ORINDA</t>
  </si>
  <si>
    <t>ARACELY LOUNGE</t>
  </si>
  <si>
    <t xml:space="preserve"> 473661</t>
  </si>
  <si>
    <t>LEONA ANDERSON</t>
  </si>
  <si>
    <t>1 SOULE RD           ORINDA</t>
  </si>
  <si>
    <t>5602180</t>
  </si>
  <si>
    <t>PAUL NATHAN</t>
  </si>
  <si>
    <t>754 MINER RD         ORINDA</t>
  </si>
  <si>
    <t>53 LAFAYETTE CIR     LAFAYETTE</t>
  </si>
  <si>
    <t xml:space="preserve">  31225</t>
  </si>
  <si>
    <t>CLONIA CAUTIS</t>
  </si>
  <si>
    <t>20 NATHAN PL         DANVILLE</t>
  </si>
  <si>
    <t>5773841</t>
  </si>
  <si>
    <t>MICHAEL NIETO</t>
  </si>
  <si>
    <t>2 SHELBY HILL LN     DANVILLE</t>
  </si>
  <si>
    <t xml:space="preserve"> 231250</t>
  </si>
  <si>
    <t>BROOKS NELSON</t>
  </si>
  <si>
    <t>425 EL ALAMO         DANVILLE</t>
  </si>
  <si>
    <t xml:space="preserve"> 175893</t>
  </si>
  <si>
    <t>KEN NOBLE</t>
  </si>
  <si>
    <t>323 EL PINTADO HEIGH DANVILLE</t>
  </si>
  <si>
    <t xml:space="preserve"> 214450</t>
  </si>
  <si>
    <t>JIM NUTI</t>
  </si>
  <si>
    <t>756 EL PINTADO RD    DANVILLE</t>
  </si>
  <si>
    <t xml:space="preserve"> 102965</t>
  </si>
  <si>
    <t>MICHELLE MEINEKE</t>
  </si>
  <si>
    <t>240 PIEDMONT LN      DANVILLE</t>
  </si>
  <si>
    <t xml:space="preserve"> 184281</t>
  </si>
  <si>
    <t>MARC CHAPMAN</t>
  </si>
  <si>
    <t>480 EL ALAMO         DANVILLE</t>
  </si>
  <si>
    <t xml:space="preserve">  67019</t>
  </si>
  <si>
    <t>CHRISTOPHE JOB</t>
  </si>
  <si>
    <t>489 EL ALAMO         DANVILLE</t>
  </si>
  <si>
    <t>5566740</t>
  </si>
  <si>
    <t>RICK KIPER</t>
  </si>
  <si>
    <t>75 EL PINTADO PL     DANVILLE</t>
  </si>
  <si>
    <t xml:space="preserve">  14553</t>
  </si>
  <si>
    <t>SURENDER PUNIA</t>
  </si>
  <si>
    <t>289 EL PINTO         DANVILLE</t>
  </si>
  <si>
    <t xml:space="preserve">  53929</t>
  </si>
  <si>
    <t>KATHI COSTELLO</t>
  </si>
  <si>
    <t>225 PIEDMONT LN      DANVILLE</t>
  </si>
  <si>
    <t>5671672</t>
  </si>
  <si>
    <t>GLENN NOVOTNY</t>
  </si>
  <si>
    <t>230 PIEDMONT LN      DANVILLE</t>
  </si>
  <si>
    <t xml:space="preserve"> 235527</t>
  </si>
  <si>
    <t>LORAN KIMINSKY</t>
  </si>
  <si>
    <t>250 PIEDMONT LN      DANVILLE</t>
  </si>
  <si>
    <t>5890298</t>
  </si>
  <si>
    <t>JULIE PERSSE</t>
  </si>
  <si>
    <t>7 SHELBY HILL LN     DANVILLE</t>
  </si>
  <si>
    <t xml:space="preserve"> 457093</t>
  </si>
  <si>
    <t>G PIOMBO</t>
  </si>
  <si>
    <t>9 SHELBY HILL LN     DANVILLE</t>
  </si>
  <si>
    <t xml:space="preserve"> 457102</t>
  </si>
  <si>
    <t>JAMES MOSSOP</t>
  </si>
  <si>
    <t>10 SHELBY HILL LN    DANVILLE</t>
  </si>
  <si>
    <t xml:space="preserve"> 523480</t>
  </si>
  <si>
    <t>CHARLES MADEWELL</t>
  </si>
  <si>
    <t>614 TIMPANOGOS LN    DANVILLE</t>
  </si>
  <si>
    <t>5152806</t>
  </si>
  <si>
    <t>GERRILYN ANKENMAN</t>
  </si>
  <si>
    <t>618 TIMPANOGOS LN    DANVILLE</t>
  </si>
  <si>
    <t xml:space="preserve">  62968</t>
  </si>
  <si>
    <t>NATHAN SWALLOW</t>
  </si>
  <si>
    <t>22 NATHAN PL         DANVILLE</t>
  </si>
  <si>
    <t xml:space="preserve"> 137847</t>
  </si>
  <si>
    <t>ELIZABETH LIVINGSTON</t>
  </si>
  <si>
    <t>29 NATHAN PL         DANVILLE</t>
  </si>
  <si>
    <t xml:space="preserve"> 359142</t>
  </si>
  <si>
    <t>DENISE BOUCHER</t>
  </si>
  <si>
    <t>30 NATHAN PL         DANVILLE</t>
  </si>
  <si>
    <t xml:space="preserve"> 234036</t>
  </si>
  <si>
    <t>JAY TOOLE</t>
  </si>
  <si>
    <t>4 OHLSON LN          DANVILLE</t>
  </si>
  <si>
    <t xml:space="preserve"> 195857</t>
  </si>
  <si>
    <t>SUSAN &amp; PATRICK MCCANN</t>
  </si>
  <si>
    <t>8 OHLSON LN          DANVILLE</t>
  </si>
  <si>
    <t xml:space="preserve"> 125529</t>
  </si>
  <si>
    <t>SEVERINE MUNDAY</t>
  </si>
  <si>
    <t>11 OHLSON LN         DANVILLE</t>
  </si>
  <si>
    <t xml:space="preserve">  58205</t>
  </si>
  <si>
    <t>BESSIE ROSENBENG</t>
  </si>
  <si>
    <t>200 PIEDMONT LN      DANVILLE</t>
  </si>
  <si>
    <t xml:space="preserve"> 183191</t>
  </si>
  <si>
    <t>LAUREN VANSICKLE</t>
  </si>
  <si>
    <t>215 PIEDMONT LN      DANVILLE</t>
  </si>
  <si>
    <t xml:space="preserve"> 199978</t>
  </si>
  <si>
    <t>KATHERINE NEPO</t>
  </si>
  <si>
    <t>220 PIEDMONT LN      DANVILLE</t>
  </si>
  <si>
    <t>5129770</t>
  </si>
  <si>
    <t>TOM SPIES</t>
  </si>
  <si>
    <t>240 EL PINTO         DANVILLE</t>
  </si>
  <si>
    <t xml:space="preserve"> 177006</t>
  </si>
  <si>
    <t>MARK HARRIGAN</t>
  </si>
  <si>
    <t>246 EL PINTO         DANVILLE</t>
  </si>
  <si>
    <t xml:space="preserve"> 156625</t>
  </si>
  <si>
    <t>DARCY DEITZ</t>
  </si>
  <si>
    <t>250 EL PINTO         DANVILLE</t>
  </si>
  <si>
    <t xml:space="preserve"> 108888</t>
  </si>
  <si>
    <t>LAUREN INMANSEMERAU</t>
  </si>
  <si>
    <t>260 EL PINTO         DANVILLE</t>
  </si>
  <si>
    <t>5479290</t>
  </si>
  <si>
    <t>HAYSAN ABU'GHABEN</t>
  </si>
  <si>
    <t>270 EL PINTO         DANVILLE</t>
  </si>
  <si>
    <t xml:space="preserve"> 218228</t>
  </si>
  <si>
    <t>STEPHANIE SINGH</t>
  </si>
  <si>
    <t>291 EL PINTO         DANVILLE</t>
  </si>
  <si>
    <t xml:space="preserve"> 203049</t>
  </si>
  <si>
    <t>NANDA PUROHIT</t>
  </si>
  <si>
    <t>315 EL PINTO         DANVILLE</t>
  </si>
  <si>
    <t xml:space="preserve">  95416</t>
  </si>
  <si>
    <t>JULIE PECK</t>
  </si>
  <si>
    <t>78 HILLMONT PL       DANVILLE</t>
  </si>
  <si>
    <t xml:space="preserve">  43078</t>
  </si>
  <si>
    <t>BILL BRYANT</t>
  </si>
  <si>
    <t>86 HILLMONT PL       DANVILLE</t>
  </si>
  <si>
    <t xml:space="preserve"> 163281</t>
  </si>
  <si>
    <t>CATHY YIH</t>
  </si>
  <si>
    <t>437 EL ALAMO         DANVILLE</t>
  </si>
  <si>
    <t>5813407</t>
  </si>
  <si>
    <t>TRISHIA MARQUES</t>
  </si>
  <si>
    <t>429 EL ALAMO         DANVILLE</t>
  </si>
  <si>
    <t xml:space="preserve"> 618579</t>
  </si>
  <si>
    <t>ELLEN FRASHESKI</t>
  </si>
  <si>
    <t>477 EL ALAMO         DANVILLE</t>
  </si>
  <si>
    <t>5236096</t>
  </si>
  <si>
    <t>CONNIE LOWE</t>
  </si>
  <si>
    <t>485 EL ALAMO         DANVILLE</t>
  </si>
  <si>
    <t>5368139</t>
  </si>
  <si>
    <t>TARA STAUBER</t>
  </si>
  <si>
    <t>35 EL PINTADO PL     DANVILLE</t>
  </si>
  <si>
    <t>5933361</t>
  </si>
  <si>
    <t>MASSOOD DARVISH</t>
  </si>
  <si>
    <t>65 EL PINTADO PL     DANVILLE</t>
  </si>
  <si>
    <t xml:space="preserve"> 172605</t>
  </si>
  <si>
    <t>JAMI COX</t>
  </si>
  <si>
    <t>564 EL PINTADO RD    DANVILLE</t>
  </si>
  <si>
    <t>5801279</t>
  </si>
  <si>
    <t>MARGIE GIUSTI</t>
  </si>
  <si>
    <t>620 TIMPANOGOS LN    DANVILLE</t>
  </si>
  <si>
    <t xml:space="preserve"> 523522</t>
  </si>
  <si>
    <t>MARK BOWLER</t>
  </si>
  <si>
    <t>622 TIMPANOGOS LN    DANVILLE</t>
  </si>
  <si>
    <t xml:space="preserve"> 198832</t>
  </si>
  <si>
    <t>JINA SANTOS</t>
  </si>
  <si>
    <t>79 HILLMONT PL       DANVILLE</t>
  </si>
  <si>
    <t xml:space="preserve"> 244098</t>
  </si>
  <si>
    <t>DENNIS N CLARKE</t>
  </si>
  <si>
    <t>81 HILLMONT PL       DANVILLE</t>
  </si>
  <si>
    <t>5088158</t>
  </si>
  <si>
    <t>STEVE LOVELLA</t>
  </si>
  <si>
    <t>87 HILLMONT PL       DANVILLE</t>
  </si>
  <si>
    <t xml:space="preserve"> 372698</t>
  </si>
  <si>
    <t>GLORIA OHLSON</t>
  </si>
  <si>
    <t>1 OHLSON LN          DANVILLE</t>
  </si>
  <si>
    <t xml:space="preserve"> 205741</t>
  </si>
  <si>
    <t>CINDY WANG</t>
  </si>
  <si>
    <t>10 OHLSON LN         DANVILLE</t>
  </si>
  <si>
    <t>5018908</t>
  </si>
  <si>
    <t>STEVEN SCHEINER</t>
  </si>
  <si>
    <t>12 OHLSON LN         DANVILLE</t>
  </si>
  <si>
    <t xml:space="preserve"> 138807</t>
  </si>
  <si>
    <t>KATHLEEN MALAKOFF</t>
  </si>
  <si>
    <t>235 PIEDMONT LN      DANVILLE</t>
  </si>
  <si>
    <t>5756895</t>
  </si>
  <si>
    <t>RICHARD MACDONALD</t>
  </si>
  <si>
    <t>245 PIEDMONT LN      DANVILLE</t>
  </si>
  <si>
    <t xml:space="preserve"> 237363</t>
  </si>
  <si>
    <t>JENNY CHO</t>
  </si>
  <si>
    <t>616 TIMPANOGOS LN    DANVILLE</t>
  </si>
  <si>
    <t>5518089</t>
  </si>
  <si>
    <t>ANA RECIO</t>
  </si>
  <si>
    <t>857 EL PINTADO RD    DANVILLE</t>
  </si>
  <si>
    <t xml:space="preserve"> 176628</t>
  </si>
  <si>
    <t>ERNEST LAMPKIN</t>
  </si>
  <si>
    <t>861 EL PINTADO RD    DANVILLE</t>
  </si>
  <si>
    <t>5203286</t>
  </si>
  <si>
    <t>KEVIN CRONIN</t>
  </si>
  <si>
    <t>863 EL PINTADO RD    DANVILLE</t>
  </si>
  <si>
    <t>5033147</t>
  </si>
  <si>
    <t>RON JEHA</t>
  </si>
  <si>
    <t>865 EL PINTADO RD    DANVILLE</t>
  </si>
  <si>
    <t xml:space="preserve">  70436</t>
  </si>
  <si>
    <t>CURT MOLDENHAUER</t>
  </si>
  <si>
    <t>867 EL PINTADO RD    DANVILLE</t>
  </si>
  <si>
    <t xml:space="preserve"> 152260</t>
  </si>
  <si>
    <t>DANIEL MCDERMOTT</t>
  </si>
  <si>
    <t>60 HILLMONT PL       DANVILLE</t>
  </si>
  <si>
    <t xml:space="preserve"> 243147</t>
  </si>
  <si>
    <t>PAUL CLARK</t>
  </si>
  <si>
    <t>69 HILLMONT PL       DANVILLE</t>
  </si>
  <si>
    <t xml:space="preserve"> 107043</t>
  </si>
  <si>
    <t>MATTHEW ALFANO</t>
  </si>
  <si>
    <t>70 HILLMONT PL       DANVILLE</t>
  </si>
  <si>
    <t xml:space="preserve"> 182823</t>
  </si>
  <si>
    <t>AMANDEEP KAUR</t>
  </si>
  <si>
    <t>562 EL PINTADO RD    DANVILLE</t>
  </si>
  <si>
    <t>5901681</t>
  </si>
  <si>
    <t>ALOHA SAUNDERS</t>
  </si>
  <si>
    <t>623 EL PINTADO RD    DANVILLE</t>
  </si>
  <si>
    <t xml:space="preserve"> 187363</t>
  </si>
  <si>
    <t>JENSON SO</t>
  </si>
  <si>
    <t>632 EL PINTADO RD    DANVILLE</t>
  </si>
  <si>
    <t>5487202</t>
  </si>
  <si>
    <t>SHAWN SHELLY LOBER</t>
  </si>
  <si>
    <t>642 EL PINTADO RD    DANVILLE</t>
  </si>
  <si>
    <t xml:space="preserve"> 163427</t>
  </si>
  <si>
    <t>ASHLEY SCOTT</t>
  </si>
  <si>
    <t>734 EL PINTADO RD    DANVILLE</t>
  </si>
  <si>
    <t xml:space="preserve">  68376</t>
  </si>
  <si>
    <t>JODY ARCHER</t>
  </si>
  <si>
    <t>740 EL PINTADO RD    DANVILLE</t>
  </si>
  <si>
    <t xml:space="preserve"> 229943</t>
  </si>
  <si>
    <t>NADER AHMADI</t>
  </si>
  <si>
    <t>748 EL PINTADO RD    DANVILLE</t>
  </si>
  <si>
    <t xml:space="preserve"> 189668</t>
  </si>
  <si>
    <t>750 EL PINTADO RD    DANVILLE</t>
  </si>
  <si>
    <t xml:space="preserve">  23087</t>
  </si>
  <si>
    <t>KIRAN KAUR</t>
  </si>
  <si>
    <t>480 EL PINTADO RD    DANVILLE</t>
  </si>
  <si>
    <t>5145420</t>
  </si>
  <si>
    <t>MARY FANUCCHI</t>
  </si>
  <si>
    <t>482 EL PINTADO RD    DANVILLE</t>
  </si>
  <si>
    <t>5541008</t>
  </si>
  <si>
    <t>HODA KHALIL</t>
  </si>
  <si>
    <t>494 EL PINTADO RD    DANVILLE</t>
  </si>
  <si>
    <t xml:space="preserve"> 176041</t>
  </si>
  <si>
    <t>JAMES HANSON</t>
  </si>
  <si>
    <t>496 EL PINTADO RD    DANVILLE</t>
  </si>
  <si>
    <t>5397252</t>
  </si>
  <si>
    <t>STEVE SIDORE</t>
  </si>
  <si>
    <t>498 EL PINTADO RD    DANVILLE</t>
  </si>
  <si>
    <t xml:space="preserve"> 105216</t>
  </si>
  <si>
    <t>TODD THOMPSON</t>
  </si>
  <si>
    <t xml:space="preserve">  43169</t>
  </si>
  <si>
    <t>CELINE DEL POUYS</t>
  </si>
  <si>
    <t>305 EL PINTADO HEIGH DANVILLE</t>
  </si>
  <si>
    <t>5577531</t>
  </si>
  <si>
    <t>TERESA SCHEIBLEY</t>
  </si>
  <si>
    <t>315 EL PINTADO HEIGH DANVILLE</t>
  </si>
  <si>
    <t xml:space="preserve"> 175919</t>
  </si>
  <si>
    <t>GERHARDT SCHMOECKEL</t>
  </si>
  <si>
    <t>341 EL PINTADO HEIGH DANVILLE</t>
  </si>
  <si>
    <t xml:space="preserve"> 136568</t>
  </si>
  <si>
    <t>ERIK LARSON</t>
  </si>
  <si>
    <t>45 EL PINTADO PL     DANVILLE</t>
  </si>
  <si>
    <t xml:space="preserve"> 211098</t>
  </si>
  <si>
    <t>SHANE GONZALEZ</t>
  </si>
  <si>
    <t>55 EL PINTADO PL     DANVILLE</t>
  </si>
  <si>
    <t xml:space="preserve"> 233665</t>
  </si>
  <si>
    <t>SWATHI KUCHIMANCHI</t>
  </si>
  <si>
    <t>468 EL PINTADO RD    DANVILLE</t>
  </si>
  <si>
    <t>5341656</t>
  </si>
  <si>
    <t>BONNIE ANTOUN</t>
  </si>
  <si>
    <t>472 EL PINTADO RD    DANVILLE</t>
  </si>
  <si>
    <t xml:space="preserve"> 165766</t>
  </si>
  <si>
    <t>SARAH MARSH</t>
  </si>
  <si>
    <t>476 EL PINTADO RD    DANVILLE</t>
  </si>
  <si>
    <t xml:space="preserve"> 243346</t>
  </si>
  <si>
    <t>CYNTHIA TOBY</t>
  </si>
  <si>
    <t>401 BRIGHAM LN       DANVILLE</t>
  </si>
  <si>
    <t xml:space="preserve"> 208100</t>
  </si>
  <si>
    <t>RACHEL TOBY</t>
  </si>
  <si>
    <t>403 BRIGHAM LN       DANVILLE</t>
  </si>
  <si>
    <t xml:space="preserve"> 617621</t>
  </si>
  <si>
    <t>ROBERT BIRDWELL</t>
  </si>
  <si>
    <t>411 BRIGHAM LN       DANVILLE</t>
  </si>
  <si>
    <t>5277751</t>
  </si>
  <si>
    <t>JOHN LOGAN</t>
  </si>
  <si>
    <t>415 BRIGHAM LN       DANVILLE</t>
  </si>
  <si>
    <t xml:space="preserve">  57969</t>
  </si>
  <si>
    <t>JAMES CANDY</t>
  </si>
  <si>
    <t>417 BRIGHAM LN       DANVILLE</t>
  </si>
  <si>
    <t xml:space="preserve"> 207687</t>
  </si>
  <si>
    <t>PRESTON SMALLEY</t>
  </si>
  <si>
    <t>435 EL ALAMO         DANVILLE</t>
  </si>
  <si>
    <t xml:space="preserve">  58299</t>
  </si>
  <si>
    <t>MARIE WHITIS &amp; JORDAN INKELES</t>
  </si>
  <si>
    <t>115 LINHARES LN      ALAMO</t>
  </si>
  <si>
    <t xml:space="preserve"> 205279</t>
  </si>
  <si>
    <t>ANN HERZOG</t>
  </si>
  <si>
    <t>134 GAYWOOD RD       ALAMO</t>
  </si>
  <si>
    <t xml:space="preserve"> 182762</t>
  </si>
  <si>
    <t>SEANDAN NG</t>
  </si>
  <si>
    <t>THOMAS SCHNEIDER</t>
  </si>
  <si>
    <t xml:space="preserve"> 192545</t>
  </si>
  <si>
    <t>ANDREW HULL</t>
  </si>
  <si>
    <t>1801 PETERS RANCH RD DANVILLE</t>
  </si>
  <si>
    <t>5566260</t>
  </si>
  <si>
    <t>MARISA O'RIELLY</t>
  </si>
  <si>
    <t>3 PARROT PL          DANVILLE</t>
  </si>
  <si>
    <t>5541107</t>
  </si>
  <si>
    <t>ROBERT KADESH</t>
  </si>
  <si>
    <t>20 NADINE PL         DANVILLE</t>
  </si>
  <si>
    <t xml:space="preserve">  84259</t>
  </si>
  <si>
    <t>TOM HARTMAN</t>
  </si>
  <si>
    <t xml:space="preserve"> 178357</t>
  </si>
  <si>
    <t>MELISSA KRESS</t>
  </si>
  <si>
    <t>125 LINHARES LN      ALAMO</t>
  </si>
  <si>
    <t xml:space="preserve"> 214094</t>
  </si>
  <si>
    <t>SIMON DAUOT</t>
  </si>
  <si>
    <t>126 LINHARES LN      ALAMO</t>
  </si>
  <si>
    <t xml:space="preserve"> 120036</t>
  </si>
  <si>
    <t>STEVE TCHEJEYAN</t>
  </si>
  <si>
    <t>129 LINHARES LN      ALAMO</t>
  </si>
  <si>
    <t>5626106</t>
  </si>
  <si>
    <t>GREG WIENER</t>
  </si>
  <si>
    <t>130 LINHARES LN      ALAMO</t>
  </si>
  <si>
    <t xml:space="preserve"> 180701</t>
  </si>
  <si>
    <t>KIM VARNI</t>
  </si>
  <si>
    <t>101 LINHARES LN      ALAMO</t>
  </si>
  <si>
    <t xml:space="preserve"> 298380</t>
  </si>
  <si>
    <t>J SUANING</t>
  </si>
  <si>
    <t>105 LINHARES LN      ALAMO</t>
  </si>
  <si>
    <t>5781869</t>
  </si>
  <si>
    <t>WENDY HIGGINS</t>
  </si>
  <si>
    <t>107 LINHARES LN      ALAMO</t>
  </si>
  <si>
    <t xml:space="preserve"> 134633</t>
  </si>
  <si>
    <t>CINDY JOHNSTON</t>
  </si>
  <si>
    <t>122 LINHARES LN      ALAMO</t>
  </si>
  <si>
    <t xml:space="preserve"> 236652</t>
  </si>
  <si>
    <t>TYLER VIK</t>
  </si>
  <si>
    <t>135 GAYWOOD RD       ALAMO</t>
  </si>
  <si>
    <t xml:space="preserve"> 117454</t>
  </si>
  <si>
    <t>CHRIS CAMPBELL</t>
  </si>
  <si>
    <t>136 GAYWOOD RD       ALAMO</t>
  </si>
  <si>
    <t xml:space="preserve"> 220360</t>
  </si>
  <si>
    <t>DAVID MAJERONI</t>
  </si>
  <si>
    <t>137 GAYWOOD RD       ALAMO</t>
  </si>
  <si>
    <t xml:space="preserve">  40078</t>
  </si>
  <si>
    <t>TOVE STOKKELAND</t>
  </si>
  <si>
    <t>138 GAYWOOD RD       ALAMO</t>
  </si>
  <si>
    <t xml:space="preserve"> 205516</t>
  </si>
  <si>
    <t>MARC &amp; BRITTNEY FARMER</t>
  </si>
  <si>
    <t>140 GAYWOOD RD       ALAMO</t>
  </si>
  <si>
    <t>5681275</t>
  </si>
  <si>
    <t>HENRY BARTLEY</t>
  </si>
  <si>
    <t>142 GAYWOOD RD       ALAMO</t>
  </si>
  <si>
    <t xml:space="preserve"> 231554</t>
  </si>
  <si>
    <t>JEREMY KENDRICK</t>
  </si>
  <si>
    <t>133 GAYWOOD RD       ALAMO</t>
  </si>
  <si>
    <t>JOHN KOLAR</t>
  </si>
  <si>
    <t xml:space="preserve"> 213902</t>
  </si>
  <si>
    <t>NEDA OR ALI NIKOO</t>
  </si>
  <si>
    <t>747 EL PINTADO RD    DANVILLE</t>
  </si>
  <si>
    <t xml:space="preserve">  71949</t>
  </si>
  <si>
    <t>DR RAMFORD NG</t>
  </si>
  <si>
    <t>225 EL PINTO         DANVILLE</t>
  </si>
  <si>
    <t xml:space="preserve"> 105504</t>
  </si>
  <si>
    <t>MARK WILLIAMS</t>
  </si>
  <si>
    <t>3 CANYON VIEW DR     ORINDA</t>
  </si>
  <si>
    <t xml:space="preserve"> 315276</t>
  </si>
  <si>
    <t>LISA PALMER</t>
  </si>
  <si>
    <t>33 MADSEN LN         WALNUT CREEK</t>
  </si>
  <si>
    <t xml:space="preserve"> 170060</t>
  </si>
  <si>
    <t>GISELLE BISABRI</t>
  </si>
  <si>
    <t>20 SILVERWOOD CT     ORINDA</t>
  </si>
  <si>
    <t xml:space="preserve"> 566159</t>
  </si>
  <si>
    <t>SU BUCHIGNANI</t>
  </si>
  <si>
    <t>9 WHITE OAK DR       LAFAYETTE</t>
  </si>
  <si>
    <t xml:space="preserve"> 327189</t>
  </si>
  <si>
    <t>JERALD SHAPIRO</t>
  </si>
  <si>
    <t>1881 MEADOW LN       WALNUT CREEK</t>
  </si>
  <si>
    <t xml:space="preserve">  81034</t>
  </si>
  <si>
    <t>NANCY MC CAULOU-BERNATZ</t>
  </si>
  <si>
    <t>348 CAMINO SOBRANTE  ORINDA</t>
  </si>
  <si>
    <t xml:space="preserve"> 532754</t>
  </si>
  <si>
    <t>G LIERMAN</t>
  </si>
  <si>
    <t xml:space="preserve"> 235515</t>
  </si>
  <si>
    <t>LAURA MACDONALD</t>
  </si>
  <si>
    <t>1 DOS POSOS          ORINDA</t>
  </si>
  <si>
    <t>925-314-5010</t>
  </si>
  <si>
    <t>916-870-2670</t>
  </si>
  <si>
    <t>888-854-9444</t>
  </si>
  <si>
    <t>714-844-5861</t>
  </si>
  <si>
    <t>510-965-4664</t>
  </si>
  <si>
    <t>925-229-4505</t>
  </si>
  <si>
    <t>213-381-2182</t>
  </si>
  <si>
    <t>347-446-0541</t>
  </si>
  <si>
    <t>925-785-6725</t>
  </si>
  <si>
    <t>323-530-1302</t>
  </si>
  <si>
    <t>661-289-8859</t>
  </si>
  <si>
    <t>925-679-6058</t>
  </si>
  <si>
    <t>415-237-6240</t>
  </si>
  <si>
    <t>510-778-4906</t>
  </si>
  <si>
    <t>714-900-9648</t>
  </si>
  <si>
    <t xml:space="preserve">148 DONALD DR </t>
  </si>
  <si>
    <t xml:space="preserve">1902 MT DIABLO BLVD </t>
  </si>
  <si>
    <t xml:space="preserve">1908 TICE VALLEY BLVD #A </t>
  </si>
  <si>
    <t xml:space="preserve">20 AVENIDA DE ORINDA </t>
  </si>
  <si>
    <t xml:space="preserve">2519 SOMERSVILLE RD </t>
  </si>
  <si>
    <t xml:space="preserve">2540 N MAIN ST </t>
  </si>
  <si>
    <t xml:space="preserve">3568 MT DIABLO BLVD </t>
  </si>
  <si>
    <t xml:space="preserve">391 DIABLO RD #100 </t>
  </si>
  <si>
    <t xml:space="preserve"> 249487</t>
  </si>
  <si>
    <t>DIABLO VALLEY ANIMAL HOSPITAL</t>
  </si>
  <si>
    <t>391 DIABLO RD #100 // 9210132</t>
  </si>
  <si>
    <t>925-263-2528</t>
  </si>
  <si>
    <t>415-394-6400</t>
  </si>
  <si>
    <t>925-938-8214</t>
  </si>
  <si>
    <t>925-451-3674</t>
  </si>
  <si>
    <t>800-275-1414</t>
  </si>
  <si>
    <t xml:space="preserve"> 250137</t>
  </si>
  <si>
    <t>CVS 09800</t>
  </si>
  <si>
    <t>609-856-0715</t>
  </si>
  <si>
    <t>925-900-3330</t>
  </si>
  <si>
    <t>925-820-0185</t>
  </si>
  <si>
    <t>877-294-4150</t>
  </si>
  <si>
    <t xml:space="preserve"> 250135</t>
  </si>
  <si>
    <t>DRM</t>
  </si>
  <si>
    <t>609-853-0715</t>
  </si>
  <si>
    <t>925-736-6442</t>
  </si>
  <si>
    <t>650-250-0241</t>
  </si>
  <si>
    <t xml:space="preserve"> 249430</t>
  </si>
  <si>
    <t>LITTLE SEEDS</t>
  </si>
  <si>
    <t>3568 MT DIABLO BLVD // 9210136</t>
  </si>
  <si>
    <t>3568</t>
  </si>
  <si>
    <t>707-364-9199</t>
  </si>
  <si>
    <t>925-299-6779</t>
  </si>
  <si>
    <t xml:space="preserve"> 249486</t>
  </si>
  <si>
    <t>EL TALPENSE MEXICAN RESTAURANT</t>
  </si>
  <si>
    <t>510-815-5814</t>
  </si>
  <si>
    <t xml:space="preserve"> 250139</t>
  </si>
  <si>
    <t>925-284-4073</t>
  </si>
  <si>
    <t>BANK OF AMERICA CA4-169</t>
  </si>
  <si>
    <t>2519</t>
  </si>
  <si>
    <t>SOMERSVILLE RD</t>
  </si>
  <si>
    <t>ANTIOCH</t>
  </si>
  <si>
    <t>94509-4408</t>
  </si>
  <si>
    <t>707-632-9934</t>
  </si>
  <si>
    <t>7C</t>
  </si>
  <si>
    <t>650-888-8623</t>
  </si>
  <si>
    <t>BRANAGH DEVELOPMENT - 148 DONA</t>
  </si>
  <si>
    <t>148 DONALD DR // 9210238</t>
  </si>
  <si>
    <t>94556-2355</t>
  </si>
  <si>
    <t xml:space="preserve"> 249204</t>
  </si>
  <si>
    <t>MORAGA COUNTRY OFFICE LLC</t>
  </si>
  <si>
    <t>925-389-2194</t>
  </si>
  <si>
    <t xml:space="preserve"> 250133</t>
  </si>
  <si>
    <t xml:space="preserve"> 249445</t>
  </si>
  <si>
    <t>25 ORINDA HOLDINGS</t>
  </si>
  <si>
    <t>818-842-5251</t>
  </si>
  <si>
    <t xml:space="preserve"> 250140</t>
  </si>
  <si>
    <t>BUGLER CONSTRUCTION</t>
  </si>
  <si>
    <t>20 AVENIDA DE ORINDA // 9210240</t>
  </si>
  <si>
    <t>510-579-8712</t>
  </si>
  <si>
    <t>323-758-9161</t>
  </si>
  <si>
    <t>530-329-8336</t>
  </si>
  <si>
    <t>1908 TICE VALLEY BLVD #A // 9210144</t>
  </si>
  <si>
    <t>626-281-8649</t>
  </si>
  <si>
    <t>925-627-2920</t>
  </si>
  <si>
    <t xml:space="preserve"> 250136</t>
  </si>
  <si>
    <t xml:space="preserve"> 249610</t>
  </si>
  <si>
    <t>TERRA OUTDOOR LIVING</t>
  </si>
  <si>
    <t>1902 MT DIABLO BLVD // 9210144</t>
  </si>
  <si>
    <t>707-241-5625</t>
  </si>
  <si>
    <t xml:space="preserve"> 250132</t>
  </si>
  <si>
    <t>626-658-3962</t>
  </si>
  <si>
    <t>818-242-2105</t>
  </si>
  <si>
    <t xml:space="preserve"> 249976</t>
  </si>
  <si>
    <t>SONIC BENZ SOA000070 64G ORG</t>
  </si>
  <si>
    <t>CF</t>
  </si>
  <si>
    <t>925-934-9328</t>
  </si>
  <si>
    <t>CLEANUP CONTRACTORS - 2037 ROC</t>
  </si>
  <si>
    <t>925-768-6680</t>
  </si>
  <si>
    <t xml:space="preserve"> 250138</t>
  </si>
  <si>
    <t xml:space="preserve"> 249648</t>
  </si>
  <si>
    <t>DEMPSEY CONSTRUCTION - 2540 N</t>
  </si>
  <si>
    <t>2540 N MAIN ST // 9210244</t>
  </si>
  <si>
    <t>760-420-0334</t>
  </si>
  <si>
    <t>972-668-0327</t>
  </si>
  <si>
    <t>510-287-0836</t>
  </si>
  <si>
    <t xml:space="preserve"> 249978</t>
  </si>
  <si>
    <t>SONIC AUTO SOA000453 64G ORG</t>
  </si>
  <si>
    <t>925-935-7450</t>
  </si>
  <si>
    <t>925-519-8795</t>
  </si>
  <si>
    <t xml:space="preserve"> 249325</t>
  </si>
  <si>
    <t>DRAGON ARCH</t>
  </si>
  <si>
    <t>925-393-8885</t>
  </si>
  <si>
    <t xml:space="preserve"> 249977</t>
  </si>
  <si>
    <t>SONIC AUTO SOA000071 64G ORG</t>
  </si>
  <si>
    <t>323-250-8034</t>
  </si>
  <si>
    <t>510-507-1407</t>
  </si>
  <si>
    <t>323-254-2229</t>
  </si>
  <si>
    <t>888-901-4600</t>
  </si>
  <si>
    <t>618-973-9205</t>
  </si>
  <si>
    <t>562-402-8330</t>
  </si>
  <si>
    <t>213-384-2151</t>
  </si>
  <si>
    <t>818-846-3777</t>
  </si>
  <si>
    <t>PETROLEUM &amp; AMENITIES  INC.</t>
  </si>
  <si>
    <t>510-384-2907</t>
  </si>
  <si>
    <t>925-233-5346</t>
  </si>
  <si>
    <t>213-744-2331</t>
  </si>
  <si>
    <t>Orinda Fourth of July Parade</t>
  </si>
  <si>
    <t>100.5 lbs</t>
  </si>
  <si>
    <t>14.8 lbs</t>
  </si>
  <si>
    <t>32.7 lbs</t>
  </si>
  <si>
    <t>95422</t>
  </si>
  <si>
    <t>100673</t>
  </si>
  <si>
    <t>110386</t>
  </si>
  <si>
    <t>135573</t>
  </si>
  <si>
    <t>88500</t>
  </si>
  <si>
    <t>88567</t>
  </si>
  <si>
    <t>167974</t>
  </si>
  <si>
    <t>123384</t>
  </si>
  <si>
    <t>WELLS &amp; PARKER REAL EST 8 UNIT - 1869 LACASSIE AVE</t>
  </si>
  <si>
    <t>231757</t>
  </si>
  <si>
    <t>86504</t>
  </si>
  <si>
    <t>THE RIVER ROOM SALON - 2337 BOULEVARD CIR</t>
  </si>
  <si>
    <t>221944</t>
  </si>
  <si>
    <t>LARKEY SWIM CLUB - 800 DUXBURY CT</t>
  </si>
  <si>
    <t>72520</t>
  </si>
  <si>
    <t>176591</t>
  </si>
  <si>
    <t>249610</t>
  </si>
  <si>
    <t>249204</t>
  </si>
  <si>
    <t>1042 COUNTRY CLUB DR</t>
  </si>
  <si>
    <t>240936</t>
  </si>
  <si>
    <t>237120</t>
  </si>
  <si>
    <t>236209</t>
  </si>
  <si>
    <t>233983</t>
  </si>
  <si>
    <t>231625</t>
  </si>
  <si>
    <t>161068</t>
  </si>
  <si>
    <t>222816</t>
  </si>
  <si>
    <t>222493</t>
  </si>
  <si>
    <t>221618</t>
  </si>
  <si>
    <t>218989</t>
  </si>
  <si>
    <t>218288</t>
  </si>
  <si>
    <t>375063</t>
  </si>
  <si>
    <t>217350</t>
  </si>
  <si>
    <t>217321</t>
  </si>
  <si>
    <t>217228</t>
  </si>
  <si>
    <t>217080</t>
  </si>
  <si>
    <t>217070</t>
  </si>
  <si>
    <t>207841</t>
  </si>
  <si>
    <t>187525</t>
  </si>
  <si>
    <t>148908</t>
  </si>
  <si>
    <t>75770</t>
  </si>
  <si>
    <t>40557</t>
  </si>
  <si>
    <t>214178</t>
  </si>
  <si>
    <t>212091</t>
  </si>
  <si>
    <t>210704</t>
  </si>
  <si>
    <t>72447</t>
  </si>
  <si>
    <t>207991</t>
  </si>
  <si>
    <t>232997</t>
  </si>
  <si>
    <t>77693</t>
  </si>
  <si>
    <t>206547</t>
  </si>
  <si>
    <t>203500</t>
  </si>
  <si>
    <t>202391</t>
  </si>
  <si>
    <t>202252</t>
  </si>
  <si>
    <t>1x CA 0.48CY &lt;MS&gt; 1x/week (Wed)
1x FR 2CY &lt;MR&gt; 1x/week (Tue)</t>
  </si>
  <si>
    <t>1x FL 2CY &lt;MS&gt; 1x/week (Thu)
1x RC 0.48CY &lt;MR&gt; 1x/week (Tue)
1x YC 0.32CY &lt;CG&gt; 1x/week (Tue)</t>
  </si>
  <si>
    <t>198876, 211603, 249978</t>
  </si>
  <si>
    <t>1x CF 0.32CY &lt;FW&gt; 1x/week (Wed)
1x FL 4CY &lt;MS&gt; 2x/week (Tue-Thu)
1x FR 4CY &lt;MR&gt; 2x/week (Tue-Thu)</t>
  </si>
  <si>
    <t>250139</t>
  </si>
  <si>
    <t>199402</t>
  </si>
  <si>
    <t>38204</t>
  </si>
  <si>
    <t>198020</t>
  </si>
  <si>
    <t>193885</t>
  </si>
  <si>
    <t>202122</t>
  </si>
  <si>
    <t>192681</t>
  </si>
  <si>
    <t>191631</t>
  </si>
  <si>
    <t>73584</t>
  </si>
  <si>
    <t>188931</t>
  </si>
  <si>
    <t>245684</t>
  </si>
  <si>
    <t>188390</t>
  </si>
  <si>
    <t>188021</t>
  </si>
  <si>
    <t>184610</t>
  </si>
  <si>
    <t>184609</t>
  </si>
  <si>
    <t>184578</t>
  </si>
  <si>
    <t>181691</t>
  </si>
  <si>
    <t>72720</t>
  </si>
  <si>
    <t>177439</t>
  </si>
  <si>
    <t>177317</t>
  </si>
  <si>
    <t>176767</t>
  </si>
  <si>
    <t>176035</t>
  </si>
  <si>
    <t>176021</t>
  </si>
  <si>
    <t>175056</t>
  </si>
  <si>
    <t>174720</t>
  </si>
  <si>
    <t>173459</t>
  </si>
  <si>
    <t>171631</t>
  </si>
  <si>
    <t>169109</t>
  </si>
  <si>
    <t>169012</t>
  </si>
  <si>
    <t>250132</t>
  </si>
  <si>
    <t>165165</t>
  </si>
  <si>
    <t>162611</t>
  </si>
  <si>
    <t>162144</t>
  </si>
  <si>
    <t>161066</t>
  </si>
  <si>
    <t>160268</t>
  </si>
  <si>
    <t>158938</t>
  </si>
  <si>
    <t>157797</t>
  </si>
  <si>
    <t>155872</t>
  </si>
  <si>
    <t>155483</t>
  </si>
  <si>
    <t>156212</t>
  </si>
  <si>
    <t>154699</t>
  </si>
  <si>
    <t>153857</t>
  </si>
  <si>
    <t>81125</t>
  </si>
  <si>
    <t>272070</t>
  </si>
  <si>
    <t>80978</t>
  </si>
  <si>
    <t>92429</t>
  </si>
  <si>
    <t>80952</t>
  </si>
  <si>
    <t>80788</t>
  </si>
  <si>
    <t>80432</t>
  </si>
  <si>
    <t>253724</t>
  </si>
  <si>
    <t>69849</t>
  </si>
  <si>
    <t>78162</t>
  </si>
  <si>
    <t>77891</t>
  </si>
  <si>
    <t>77149</t>
  </si>
  <si>
    <t>341578</t>
  </si>
  <si>
    <t>230037</t>
  </si>
  <si>
    <t>86694</t>
  </si>
  <si>
    <t>99507</t>
  </si>
  <si>
    <t>327494</t>
  </si>
  <si>
    <t>71092</t>
  </si>
  <si>
    <t>70904</t>
  </si>
  <si>
    <t>336719</t>
  </si>
  <si>
    <t>70334</t>
  </si>
  <si>
    <t>92098</t>
  </si>
  <si>
    <t>162743</t>
  </si>
  <si>
    <t>338467</t>
  </si>
  <si>
    <t>268540</t>
  </si>
  <si>
    <t>363275</t>
  </si>
  <si>
    <t>70656</t>
  </si>
  <si>
    <t>126235</t>
  </si>
  <si>
    <t>92718</t>
  </si>
  <si>
    <t>88831</t>
  </si>
  <si>
    <t>88823</t>
  </si>
  <si>
    <t>102715</t>
  </si>
  <si>
    <t>163139</t>
  </si>
  <si>
    <t>88229</t>
  </si>
  <si>
    <t>88195</t>
  </si>
  <si>
    <t>240684</t>
  </si>
  <si>
    <t>85860</t>
  </si>
  <si>
    <t>159426</t>
  </si>
  <si>
    <t>86421</t>
  </si>
  <si>
    <t>279109</t>
  </si>
  <si>
    <t>83436</t>
  </si>
  <si>
    <t>86926</t>
  </si>
  <si>
    <t>86264</t>
  </si>
  <si>
    <t>85340</t>
  </si>
  <si>
    <t>76844</t>
  </si>
  <si>
    <t>79087</t>
  </si>
  <si>
    <t>125617</t>
  </si>
  <si>
    <t>228387</t>
  </si>
  <si>
    <t>253245</t>
  </si>
  <si>
    <t>248369</t>
  </si>
  <si>
    <t>403980</t>
  </si>
  <si>
    <t>75457</t>
  </si>
  <si>
    <t>72942</t>
  </si>
  <si>
    <t>80762</t>
  </si>
  <si>
    <t>166728</t>
  </si>
  <si>
    <t>77354</t>
  </si>
  <si>
    <t>131094</t>
  </si>
  <si>
    <t>296814</t>
  </si>
  <si>
    <t>87650</t>
  </si>
  <si>
    <t>87635</t>
  </si>
  <si>
    <t>87601</t>
  </si>
  <si>
    <t>87585</t>
  </si>
  <si>
    <t>78089</t>
  </si>
  <si>
    <t>300053</t>
  </si>
  <si>
    <t>356469</t>
  </si>
  <si>
    <t>358473</t>
  </si>
  <si>
    <t>89136</t>
  </si>
  <si>
    <t>283283</t>
  </si>
  <si>
    <t>77768</t>
  </si>
  <si>
    <t>74120</t>
  </si>
  <si>
    <t>74054</t>
  </si>
  <si>
    <t>69740</t>
  </si>
  <si>
    <t>89029</t>
  </si>
  <si>
    <t>69567</t>
  </si>
  <si>
    <t>133264</t>
  </si>
  <si>
    <t>86439</t>
  </si>
  <si>
    <t>72827</t>
  </si>
  <si>
    <t>159228</t>
  </si>
  <si>
    <t>18220</t>
  </si>
  <si>
    <t>252122</t>
  </si>
  <si>
    <t>243827</t>
  </si>
  <si>
    <t>148338</t>
  </si>
  <si>
    <t>68478</t>
  </si>
  <si>
    <t>68270</t>
  </si>
  <si>
    <t>72348</t>
  </si>
  <si>
    <t>69351</t>
  </si>
  <si>
    <t>188573</t>
  </si>
  <si>
    <t>230407</t>
  </si>
  <si>
    <t>91694</t>
  </si>
  <si>
    <t>97485</t>
  </si>
  <si>
    <t>307868</t>
  </si>
  <si>
    <t>400630</t>
  </si>
  <si>
    <t>385401</t>
  </si>
  <si>
    <t>72579</t>
  </si>
  <si>
    <t>95000</t>
  </si>
  <si>
    <t>222299</t>
  </si>
  <si>
    <t>84125</t>
  </si>
  <si>
    <t>89841</t>
  </si>
  <si>
    <t>96283</t>
  </si>
  <si>
    <t>44253</t>
  </si>
  <si>
    <t>405910</t>
  </si>
  <si>
    <t>73783</t>
  </si>
  <si>
    <t>243830</t>
  </si>
  <si>
    <t>95432</t>
  </si>
  <si>
    <t>92163</t>
  </si>
  <si>
    <t>92148</t>
  </si>
  <si>
    <t>401018</t>
  </si>
  <si>
    <t>70375</t>
  </si>
  <si>
    <t>76711</t>
  </si>
  <si>
    <t>83824</t>
  </si>
  <si>
    <t>83659</t>
  </si>
  <si>
    <t>198531</t>
  </si>
  <si>
    <t>139907</t>
  </si>
  <si>
    <t>72629</t>
  </si>
  <si>
    <t>88211</t>
  </si>
  <si>
    <t>45902</t>
  </si>
  <si>
    <t>146182</t>
  </si>
  <si>
    <t>256735</t>
  </si>
  <si>
    <t>71340</t>
  </si>
  <si>
    <t>152057</t>
  </si>
  <si>
    <t>75994</t>
  </si>
  <si>
    <t>75812</t>
  </si>
  <si>
    <t>140214, 249977, 8000247</t>
  </si>
  <si>
    <t>76521</t>
  </si>
  <si>
    <t>75572</t>
  </si>
  <si>
    <t>110433</t>
  </si>
  <si>
    <t>142629</t>
  </si>
  <si>
    <t>81802</t>
  </si>
  <si>
    <t>9617</t>
  </si>
  <si>
    <t>110517</t>
  </si>
  <si>
    <t>98282</t>
  </si>
  <si>
    <t>44075</t>
  </si>
  <si>
    <t>80812</t>
  </si>
  <si>
    <t>123612</t>
  </si>
  <si>
    <t>144631</t>
  </si>
  <si>
    <t>36369</t>
  </si>
  <si>
    <t>152839</t>
  </si>
  <si>
    <t>86553</t>
  </si>
  <si>
    <t>86488</t>
  </si>
  <si>
    <t>243831</t>
  </si>
  <si>
    <t>250133</t>
  </si>
  <si>
    <t>176222</t>
  </si>
  <si>
    <t>219816</t>
  </si>
  <si>
    <t>140749</t>
  </si>
  <si>
    <t>154930</t>
  </si>
  <si>
    <t>250138</t>
  </si>
  <si>
    <t>141931</t>
  </si>
  <si>
    <t>117006</t>
  </si>
  <si>
    <t>54816</t>
  </si>
  <si>
    <t>78493</t>
  </si>
  <si>
    <t>119831</t>
  </si>
  <si>
    <t>17993</t>
  </si>
  <si>
    <t>136501</t>
  </si>
  <si>
    <t>116865, 249976, 8000245</t>
  </si>
  <si>
    <t>1x CF 0.32CY &lt;FW&gt; 1x/week (Wed)
1x RO 20CY &lt;MS&gt; (On-Call) Compactor
2x FR 4CY &lt;MR&gt; 5x/week (Mon-Tue-Wed-Thu-Fri)</t>
  </si>
  <si>
    <t>100675</t>
  </si>
  <si>
    <t>132102</t>
  </si>
  <si>
    <t>67587</t>
  </si>
  <si>
    <t>67579</t>
  </si>
  <si>
    <t>83923</t>
  </si>
  <si>
    <t>187245</t>
  </si>
  <si>
    <t>258137</t>
  </si>
  <si>
    <t>117817</t>
  </si>
  <si>
    <t>353227</t>
  </si>
  <si>
    <t>310847</t>
  </si>
  <si>
    <t>96168</t>
  </si>
  <si>
    <t>125641</t>
  </si>
  <si>
    <t>14941</t>
  </si>
  <si>
    <t>71266</t>
  </si>
  <si>
    <t>110988</t>
  </si>
  <si>
    <t>224040</t>
  </si>
  <si>
    <t>98283</t>
  </si>
  <si>
    <t>394445</t>
  </si>
  <si>
    <t>243560</t>
  </si>
  <si>
    <t>58595</t>
  </si>
  <si>
    <t>290858</t>
  </si>
  <si>
    <t>88575</t>
  </si>
  <si>
    <t>273813</t>
  </si>
  <si>
    <t>143715</t>
  </si>
  <si>
    <t>54084</t>
  </si>
  <si>
    <t>79843</t>
  </si>
  <si>
    <t>77453</t>
  </si>
  <si>
    <t>86708</t>
  </si>
  <si>
    <t>84400</t>
  </si>
  <si>
    <t>38484</t>
  </si>
  <si>
    <t>70425</t>
  </si>
  <si>
    <t>127348</t>
  </si>
  <si>
    <t>1x FL 3CY &lt;MS&gt; 1x/week (Tue)
1x FR 3CY &lt;MR&gt; 1x/week (Wed)
1x YC 0.48CY &lt;CG&gt; 1x/week (Mon)</t>
  </si>
  <si>
    <t>76513</t>
  </si>
  <si>
    <t>17208</t>
  </si>
  <si>
    <t>139342</t>
  </si>
  <si>
    <t>88286</t>
  </si>
  <si>
    <t>56343</t>
  </si>
  <si>
    <t>71862</t>
  </si>
  <si>
    <t>142381</t>
  </si>
  <si>
    <t>130343</t>
  </si>
  <si>
    <t>202117</t>
  </si>
  <si>
    <t>92811</t>
  </si>
  <si>
    <t>27732</t>
  </si>
  <si>
    <t>130319</t>
  </si>
  <si>
    <t>1x FL 1CY &lt;MS&gt; 1x/week (Tue)
1x FR 1CY &lt;MR&gt; 1x/week (Mon)
1x YC 0.32CY &lt;CG&gt; 1x/week (Fri)</t>
  </si>
  <si>
    <t>354258</t>
  </si>
  <si>
    <t>134261</t>
  </si>
  <si>
    <t>99739</t>
  </si>
  <si>
    <t>15140</t>
  </si>
  <si>
    <t>85803</t>
  </si>
  <si>
    <t>78428</t>
  </si>
  <si>
    <t>86177</t>
  </si>
  <si>
    <t>84855</t>
  </si>
  <si>
    <t>84590</t>
  </si>
  <si>
    <t>145172</t>
  </si>
  <si>
    <t>31605</t>
  </si>
  <si>
    <t>76240</t>
  </si>
  <si>
    <t>82354</t>
  </si>
  <si>
    <t>97748</t>
  </si>
  <si>
    <t>382408</t>
  </si>
  <si>
    <t>90524</t>
  </si>
  <si>
    <t>76686</t>
  </si>
  <si>
    <t>77245</t>
  </si>
  <si>
    <t>85977</t>
  </si>
  <si>
    <t>87957</t>
  </si>
  <si>
    <t>20467</t>
  </si>
  <si>
    <t>150142</t>
  </si>
  <si>
    <t>129878</t>
  </si>
  <si>
    <t>Drivers</t>
  </si>
  <si>
    <t>Trucks</t>
  </si>
  <si>
    <t>Average Available Drivers &amp; Trucks</t>
  </si>
  <si>
    <t>415-310-6688</t>
  </si>
  <si>
    <t>925-286-9804</t>
  </si>
  <si>
    <t>949-448-6302</t>
  </si>
  <si>
    <t>1716 COMSTOCK DR</t>
  </si>
  <si>
    <t>CANYONWOOD CT ENT 08</t>
  </si>
  <si>
    <t>510-570-4467</t>
  </si>
  <si>
    <t xml:space="preserve">1611-1613 N MAIN ST </t>
  </si>
  <si>
    <t xml:space="preserve">1760 BONANZA ST </t>
  </si>
  <si>
    <t xml:space="preserve">1895 YGNACIO VALLEY RD STE 28 </t>
  </si>
  <si>
    <t xml:space="preserve">2037 ROCKSPRING PL </t>
  </si>
  <si>
    <t xml:space="preserve">2635 N MAIN ST </t>
  </si>
  <si>
    <t xml:space="preserve">3631 MT DIABLO BLVD STE A </t>
  </si>
  <si>
    <t xml:space="preserve">3709 MT DIABLO BLVD </t>
  </si>
  <si>
    <t xml:space="preserve">380 PARK ST </t>
  </si>
  <si>
    <t xml:space="preserve">450 DIABLO RD A1007401101708198 </t>
  </si>
  <si>
    <t xml:space="preserve">580 MORAGA RD </t>
  </si>
  <si>
    <t xml:space="preserve">650 SAN RAMON VALLEY BLVD </t>
  </si>
  <si>
    <t xml:space="preserve">718 BANCROFT RD STE B </t>
  </si>
  <si>
    <t xml:space="preserve">8010 CAMINO TASSAJARA </t>
  </si>
  <si>
    <t>450 DIABLO RD A1007401101708198 // 9210132</t>
  </si>
  <si>
    <t>A1007401101708198</t>
  </si>
  <si>
    <t xml:space="preserve"> 250933</t>
  </si>
  <si>
    <t>ESSENCE BJJ DANVILLE</t>
  </si>
  <si>
    <t>341-465-2598</t>
  </si>
  <si>
    <t>650-303-8136</t>
  </si>
  <si>
    <t>650 SAN RAMON VALLEY BLVD // 9210132</t>
  </si>
  <si>
    <t>925-487-4022</t>
  </si>
  <si>
    <t>831-626-3036</t>
  </si>
  <si>
    <t>STONE VALLEY HOLDINGS, LLC</t>
  </si>
  <si>
    <t>805-709-8615</t>
  </si>
  <si>
    <t xml:space="preserve">  72363</t>
  </si>
  <si>
    <t>PARKMEAD ELEMENTARY</t>
  </si>
  <si>
    <t>1920 MAGNOLIA WAY // 9210134</t>
  </si>
  <si>
    <t>510-944-6858</t>
  </si>
  <si>
    <t xml:space="preserve"> 251079</t>
  </si>
  <si>
    <t>GATEWOOD ROSE RAMBAGH</t>
  </si>
  <si>
    <t>8010 CAMINO TASSAJARA // 9210134</t>
  </si>
  <si>
    <t>8010</t>
  </si>
  <si>
    <t>925-202-1614</t>
  </si>
  <si>
    <t>925-818-4400</t>
  </si>
  <si>
    <t>3631 MT DIABLO BLVD STE A // 9210136</t>
  </si>
  <si>
    <t>STE A</t>
  </si>
  <si>
    <t>702-979-0560</t>
  </si>
  <si>
    <t xml:space="preserve"> 251233</t>
  </si>
  <si>
    <t>MARKS PAINT MART LA MORINDA</t>
  </si>
  <si>
    <t>3709 MT DIABLO BLVD // 9210136</t>
  </si>
  <si>
    <t>3709</t>
  </si>
  <si>
    <t>510-653-0986</t>
  </si>
  <si>
    <t>925-631-4000</t>
  </si>
  <si>
    <t>580 MORAGA RD // 9210138</t>
  </si>
  <si>
    <t>94556</t>
  </si>
  <si>
    <t xml:space="preserve"> 250503</t>
  </si>
  <si>
    <t>CHINA MOON RESTAURANT</t>
  </si>
  <si>
    <t>380 PARK ST // 9210138</t>
  </si>
  <si>
    <t>380</t>
  </si>
  <si>
    <t>510-356-7033</t>
  </si>
  <si>
    <t>510-544-3112</t>
  </si>
  <si>
    <t xml:space="preserve"> 250306</t>
  </si>
  <si>
    <t>408-504-6680</t>
  </si>
  <si>
    <t>CVS 09939</t>
  </si>
  <si>
    <t>BUGLER CONSTRUCTION - 20 AVENI</t>
  </si>
  <si>
    <t>1895 YGNACIO VALLEY RD STE 28 // 9210144</t>
  </si>
  <si>
    <t>STE 28</t>
  </si>
  <si>
    <t>718 BANCROFT RD STE B // 9210144</t>
  </si>
  <si>
    <t>STE B</t>
  </si>
  <si>
    <t>8000762</t>
  </si>
  <si>
    <t>SM RET WV, LLC - WOODHOUSE SPA</t>
  </si>
  <si>
    <t>SM RET WV, LLC - CHEESE STEAK</t>
  </si>
  <si>
    <t xml:space="preserve"> 250155</t>
  </si>
  <si>
    <t>HUFTT WALNUT CREEK MF LP</t>
  </si>
  <si>
    <t>415-378-5686</t>
  </si>
  <si>
    <t>925-577-2012</t>
  </si>
  <si>
    <t xml:space="preserve"> 251001</t>
  </si>
  <si>
    <t>BOMAC'S LOCKSMITHS</t>
  </si>
  <si>
    <t>2635 N MAIN ST // 9210144</t>
  </si>
  <si>
    <t>2635</t>
  </si>
  <si>
    <t xml:space="preserve"> 250632</t>
  </si>
  <si>
    <t>UP THE CREEK RECORDS</t>
  </si>
  <si>
    <t>925-954-1261</t>
  </si>
  <si>
    <t>925-260-4614</t>
  </si>
  <si>
    <t>925-357-2006</t>
  </si>
  <si>
    <t xml:space="preserve"> 223208</t>
  </si>
  <si>
    <t>ANVIL BUILDERS - 2201 LARKEY L</t>
  </si>
  <si>
    <t>510-507-2887</t>
  </si>
  <si>
    <t>2037 ROCKSPRING PL // 9210244</t>
  </si>
  <si>
    <t>ROCKSPRING PL</t>
  </si>
  <si>
    <t>94596-6159</t>
  </si>
  <si>
    <t xml:space="preserve"> 250329</t>
  </si>
  <si>
    <t>SPROUTS SPR000259 30YD OCC</t>
  </si>
  <si>
    <t xml:space="preserve"> 251260</t>
  </si>
  <si>
    <t>JACK AND SYLVIA DUDUM, FLP</t>
  </si>
  <si>
    <t>1760 BONANZA ST // 9210144</t>
  </si>
  <si>
    <t>415-250-0908</t>
  </si>
  <si>
    <t xml:space="preserve"> 250996</t>
  </si>
  <si>
    <t>HIGHLINE CUSTOM JEWELRY</t>
  </si>
  <si>
    <t>1611-1613 N MAIN ST // 9210144</t>
  </si>
  <si>
    <t>1611-1613 N MAIN ST</t>
  </si>
  <si>
    <t>209-814-1224</t>
  </si>
  <si>
    <t>510-447-9647</t>
  </si>
  <si>
    <t>MAGUEYS RESTAURANT ENC 1 - 3168 DANVILLE BLVD</t>
  </si>
  <si>
    <t>LAFAYETTE TOWN CENTER - 3600 MT DIABLO BLVD</t>
  </si>
  <si>
    <t>308759</t>
  </si>
  <si>
    <t>3600 MT DIABLO BLVD</t>
  </si>
  <si>
    <t>Mocha Mocha Espresso Bar - 1601 Ygnacio Valley Rd</t>
  </si>
  <si>
    <t>1601 Ygnacio Valley Rd</t>
  </si>
  <si>
    <t>ROUNDHILL COUNTRY CLUB - 3169 ROUNDHILL RD</t>
  </si>
  <si>
    <t>147560, 28467, 66589</t>
  </si>
  <si>
    <t>3169 ROUNDHILL RD</t>
  </si>
  <si>
    <t>DIABLO COUNTRY CLUB - 1700 CLUBHOUSE RD</t>
  </si>
  <si>
    <t>71845, 94771</t>
  </si>
  <si>
    <t>1700 CLUBHOUSE RD</t>
  </si>
  <si>
    <t>21054</t>
  </si>
  <si>
    <t>3560 VALLEY VISTA RD</t>
  </si>
  <si>
    <t>DIABLO COUNTRY CLUB - 210 CALLE ARROYO</t>
  </si>
  <si>
    <t>71845</t>
  </si>
  <si>
    <t>210 CALLE ARROYO</t>
  </si>
  <si>
    <t>238065</t>
  </si>
  <si>
    <t>SM RET WV, LLC - WOODHOUSE SPA - 1444 N CALIFORNIA BLVD</t>
  </si>
  <si>
    <t>JOHN MUIR CANCER CENTER - 177 LA CASA VIA</t>
  </si>
  <si>
    <t>244795, 244797</t>
  </si>
  <si>
    <t>ISLAND DREAM HOMES, LLC - 2400 OLYMPIC BLVD</t>
  </si>
  <si>
    <t>139221</t>
  </si>
  <si>
    <t>ROTATOR TAPROOM - 1415 PINE ST #C</t>
  </si>
  <si>
    <t>168067</t>
  </si>
  <si>
    <t>PETER SAPUTO (APTS) 4 UNITS - 1206 ALPINE RD</t>
  </si>
  <si>
    <t>77248</t>
  </si>
  <si>
    <t>ENCORE MED SPA - 1160 ALPINE RD</t>
  </si>
  <si>
    <t>248721</t>
  </si>
  <si>
    <t>240564, 246202</t>
  </si>
  <si>
    <t>JOHN MUIR MEDICAL -20YRD GW - 1601 YGNACIO VALLEY RD</t>
  </si>
  <si>
    <t>137138, 8000279, 8000280</t>
  </si>
  <si>
    <t>GREEN FISH MARKET - 2251 OLYMPIC BLVD</t>
  </si>
  <si>
    <t>242259</t>
  </si>
  <si>
    <t>2251 OLYMPIC BLVD</t>
  </si>
  <si>
    <t>CARMEL TOWERS CONDO 34-UNITS - 1743 CARMEL DR</t>
  </si>
  <si>
    <t>111582</t>
  </si>
  <si>
    <t>FLOWER BOWL - 2325 BOULEVARD CIR</t>
  </si>
  <si>
    <t>234369</t>
  </si>
  <si>
    <t>DUMPLING HOURS - 1389 N MAIN ST #B</t>
  </si>
  <si>
    <t>211056</t>
  </si>
  <si>
    <t>1389 N MAIN ST #B</t>
  </si>
  <si>
    <t>BLACKHAWK PLAZA GRILL FW 1.5YD - 3550 BLACKHAWK PLAZA CIR</t>
  </si>
  <si>
    <t>363606</t>
  </si>
  <si>
    <t>200480</t>
  </si>
  <si>
    <t>1x FL 5CY &lt;MS&gt; 3x/week (Mon-Wed-Fri)
1x FR 4CY &lt;PS&gt; 2x/week (Tue-Thu)</t>
  </si>
  <si>
    <t>FRAICHE CATERING - 569 SAN RAMON VALLEY BLVD</t>
  </si>
  <si>
    <t>246688</t>
  </si>
  <si>
    <t>1x FL 2CY &lt;MS&gt; 2x/week (Mon-Thu)
1x FR 4CY &lt;MR&gt; 2x/week (Mon-Thu)
1x OR 0.32CY &lt;FW&gt; 2x/week (Mon-Thu)</t>
  </si>
  <si>
    <t>6x CA 0.32CY &lt;MS&gt; 1x/week (Wed)
2x RC 0.48CY &lt;MR&gt; 1x/week (Wed)
1x OR 0.32CY &lt;CG&gt; 1x/week (Wed)
1x YC 0.48CY &lt;CG&gt; 1x/week (Wed)</t>
  </si>
  <si>
    <t>Yes</t>
  </si>
  <si>
    <t>1x FL 2CY &lt;MS&gt; 2x/week (Mon-Thu)
1x FR 2CY &lt;MR&gt; 2x/week (Mon-Thu)
6x YC 0.48CY &lt;CG&gt; 1x/week (Thu)
3x YC 0.32CY &lt;CG&gt; 1x/week (Thu)</t>
  </si>
  <si>
    <t>397323</t>
  </si>
  <si>
    <t>1377 NEWELL AVE</t>
  </si>
  <si>
    <t>290759</t>
  </si>
  <si>
    <t>965 MOUNTAIN VIEW DR</t>
  </si>
  <si>
    <t>4000 BLACKHAWK PLAZA CIR</t>
  </si>
  <si>
    <t>3550 BLACKHAWK PLAZA CIR</t>
  </si>
  <si>
    <t>251079</t>
  </si>
  <si>
    <t>8010 CAMINO TASSAJARA</t>
  </si>
  <si>
    <t>1x FL 1CY &lt;MS&gt; 1x/week (Thu)
1x FR 1CY &lt;MR&gt; 1x/week (Thu)</t>
  </si>
  <si>
    <t>1x FL 4CY &lt;MS&gt; 1x/week (Mon)
1x RC 0.48CY &lt;MR&gt; 1x/week (Mon)
1x YC 0.32CY &lt;CG&gt; 1x/week (Fri)</t>
  </si>
  <si>
    <t>1x FL 3CY &lt;MS&gt; 2x/week (Mon-Fri)
1x FR 3CY &lt;MR&gt; 5x/week (Mon-Tue-Wed-Thu-Fri)
1x OR 0.32CY &lt;FW&gt; 1x/week (Mon)</t>
  </si>
  <si>
    <t>2625 SHADELANDS DR</t>
  </si>
  <si>
    <t>1x FL 4CY &lt;MS&gt; 2x/week (Mon-Thu)
1x FR 4CY &lt;MR&gt; 2x/week (Tue-Thu)
1x OR 0.32CY &lt;FW&gt; 1x/week (Tue)</t>
  </si>
  <si>
    <t>1x FL 1CY &lt;MS&gt; 1x/week (Tue)
1x FR 1CY &lt;MR&gt; 1x/week (Fri)
1x RC 0.32CY &lt;MR&gt; 1x/week (Fri)</t>
  </si>
  <si>
    <t>1x FL 3CY &lt;MS&gt; 2x/week (Tue-Thu)
1x FL 2CY &lt;MS&gt; 2x/week (Mon-Thu)
1x RC 0.48CY &lt;MR&gt; 1x/week (Fri)
1x FR 2CY &lt;MR&gt; 2x/week (Tue-Fri)</t>
  </si>
  <si>
    <t>1x CF 0.32CY &lt;FW&gt; 1x/week (Wed)
1x FL 4CY &lt;MS&gt; 1x/week (Wed)
1x FR 4CY &lt;PS&gt; 2x/week (Mon-Thu)</t>
  </si>
  <si>
    <t>1x FL 4CY &lt;MS&gt; 1x/week (Tue)
1x FR 4CY &lt;MR&gt; 1x/week (Thu)</t>
  </si>
  <si>
    <t>580 MORAGA RD</t>
  </si>
  <si>
    <t>1x FL 4CY &lt;MS&gt; 1x/week (Tue)
1x FR 2CY &lt;MR&gt; 1x/week (Tue)</t>
  </si>
  <si>
    <t>450 DIABLO RD A1007401101708198</t>
  </si>
  <si>
    <t>1x FL 3CY &lt;MS&gt; 5x/week (Mon-Tue-Wed-Thu-Fri)
1x FR 3CY &lt;MR&gt; 3x/week (Mon-Wed-Fri)</t>
  </si>
  <si>
    <t>1530 OLYMPIC BLVD</t>
  </si>
  <si>
    <t>149165, 8000139, 8000762</t>
  </si>
  <si>
    <t xml:space="preserve"> 122813</t>
  </si>
  <si>
    <t>CARRIE BARLOW</t>
  </si>
  <si>
    <t>44 CRICKET HILL RD   LAFAYETTE</t>
  </si>
  <si>
    <t xml:space="preserve"> 229328</t>
  </si>
  <si>
    <t>ANN APPERT</t>
  </si>
  <si>
    <t>3965 HAPPY VALLEY RD LAFAYETTE</t>
  </si>
  <si>
    <t xml:space="preserve"> 234635</t>
  </si>
  <si>
    <t>KYM ELAM</t>
  </si>
  <si>
    <t>230 LARK LN          ALAMO</t>
  </si>
  <si>
    <t xml:space="preserve"> 137258</t>
  </si>
  <si>
    <t>BRUCE LESSER</t>
  </si>
  <si>
    <t>2328 TICE VALLEY BLV WALNUT CREEK</t>
  </si>
  <si>
    <t xml:space="preserve"> 166914</t>
  </si>
  <si>
    <t>AMANDA &amp; JOHN AMBROSE</t>
  </si>
  <si>
    <t>287 LARK LN          ALAMO</t>
  </si>
  <si>
    <t xml:space="preserve"> 474189</t>
  </si>
  <si>
    <t>DONALD PALMER</t>
  </si>
  <si>
    <t>100 SOUTH CT         ALAMO</t>
  </si>
  <si>
    <t xml:space="preserve">  23876</t>
  </si>
  <si>
    <t>HAMID RASSAI</t>
  </si>
  <si>
    <t>288 CASTLE CREST RD  ALAMO</t>
  </si>
  <si>
    <t>5922901</t>
  </si>
  <si>
    <t>DESMOND BELL</t>
  </si>
  <si>
    <t>267 CASTLE HILL RANC WALNUT CREEK</t>
  </si>
  <si>
    <t xml:space="preserve"> 219700</t>
  </si>
  <si>
    <t>KERI HAWKINS</t>
  </si>
  <si>
    <t>269 CASTLE HILL RANC WALNUT CREEK</t>
  </si>
  <si>
    <t xml:space="preserve">  96827</t>
  </si>
  <si>
    <t>B VAN WOLBECK</t>
  </si>
  <si>
    <t>280 CASTLE HILL RANC WALNUT CREEK</t>
  </si>
  <si>
    <t xml:space="preserve"> 216223</t>
  </si>
  <si>
    <t>JAMES KENNEDY</t>
  </si>
  <si>
    <t>1731 MEADOW LN       WALNUT CREEK</t>
  </si>
  <si>
    <t xml:space="preserve">  32952</t>
  </si>
  <si>
    <t>DAN LIPSCOMB</t>
  </si>
  <si>
    <t>1761 MEADOW LN       WALNUT CREEK</t>
  </si>
  <si>
    <t xml:space="preserve">  65218</t>
  </si>
  <si>
    <t>MICHAEL DESROSIERS</t>
  </si>
  <si>
    <t>100 KIRKCREST CT     ALAMO</t>
  </si>
  <si>
    <t xml:space="preserve"> 143150</t>
  </si>
  <si>
    <t>JOE BARALE</t>
  </si>
  <si>
    <t>197 LA COLINA DR     ALAMO</t>
  </si>
  <si>
    <t xml:space="preserve"> 272427</t>
  </si>
  <si>
    <t>LESLIE BARRON</t>
  </si>
  <si>
    <t>200 LA COLINA DR     ALAMO</t>
  </si>
  <si>
    <t xml:space="preserve"> 157104</t>
  </si>
  <si>
    <t>PETER CHIZEVER</t>
  </si>
  <si>
    <t>271 LARK LN          ALAMO</t>
  </si>
  <si>
    <t xml:space="preserve"> 229401</t>
  </si>
  <si>
    <t>PAUL SAX</t>
  </si>
  <si>
    <t>3995 HAPPY VALLEY RD LAFAYETTE</t>
  </si>
  <si>
    <t xml:space="preserve"> 229419</t>
  </si>
  <si>
    <t>TIM MC CLINTICK</t>
  </si>
  <si>
    <t>3997 HAPPY VALLEY RD LAFAYETTE</t>
  </si>
  <si>
    <t xml:space="preserve"> 240521</t>
  </si>
  <si>
    <t>EMILY FAIRBAIRN</t>
  </si>
  <si>
    <t>4037 HAPPY VALLEY RD LAFAYETTE</t>
  </si>
  <si>
    <t>5586748</t>
  </si>
  <si>
    <t>JEFF WENDT</t>
  </si>
  <si>
    <t>4101 HAPPY VALLEY RD LAFAYETTE</t>
  </si>
  <si>
    <t xml:space="preserve"> 228787</t>
  </si>
  <si>
    <t>MARILYN SCHULTE</t>
  </si>
  <si>
    <t>4107 HAPPY VALLEY RD LAFAYETTE</t>
  </si>
  <si>
    <t xml:space="preserve">  68555</t>
  </si>
  <si>
    <t>HOLLY BENDER</t>
  </si>
  <si>
    <t>4109 HAPPY VALLEY RD LAFAYETTE</t>
  </si>
  <si>
    <t xml:space="preserve"> 166527</t>
  </si>
  <si>
    <t>JOANNE MOSELLEN</t>
  </si>
  <si>
    <t>395 DALEWOOD DR      ORINDA</t>
  </si>
  <si>
    <t xml:space="preserve"> 188127</t>
  </si>
  <si>
    <t>SHAHIDA HABIBULLAH</t>
  </si>
  <si>
    <t>1 DALEWOOD TER       ORINDA</t>
  </si>
  <si>
    <t xml:space="preserve"> 206779</t>
  </si>
  <si>
    <t>MARYAM NABAVI</t>
  </si>
  <si>
    <t>2300 TICE VALLEY BLV WALNUT CREEK</t>
  </si>
  <si>
    <t>5638069</t>
  </si>
  <si>
    <t>ROBERTA WELDEN</t>
  </si>
  <si>
    <t>2310 TICE VALLEY BLV WALNUT CREEK</t>
  </si>
  <si>
    <t>5697347</t>
  </si>
  <si>
    <t>ELKA ESUER</t>
  </si>
  <si>
    <t>2314 TICE VALLEY BLV WALNUT CREEK</t>
  </si>
  <si>
    <t xml:space="preserve"> 522607</t>
  </si>
  <si>
    <t>THOMAS S SODER</t>
  </si>
  <si>
    <t>2322 TICE VALLEY BLV WALNUT CREEK</t>
  </si>
  <si>
    <t xml:space="preserve"> 162576</t>
  </si>
  <si>
    <t>ALISE MALIKYAR</t>
  </si>
  <si>
    <t>2324 TICE VALLEY BLV WALNUT CREEK</t>
  </si>
  <si>
    <t xml:space="preserve"> 522285</t>
  </si>
  <si>
    <t>JEAN PERO</t>
  </si>
  <si>
    <t>2326 TICE VALLEY BLV WALNUT CREEK</t>
  </si>
  <si>
    <t xml:space="preserve"> 228516</t>
  </si>
  <si>
    <t>BECKY COURTER</t>
  </si>
  <si>
    <t>1591 SPRINGBROOK RD  WALNUT CREEK</t>
  </si>
  <si>
    <t xml:space="preserve">  71591</t>
  </si>
  <si>
    <t>MICHELLE BARKER</t>
  </si>
  <si>
    <t>59 SADDLE RD         WALNUT CREEK</t>
  </si>
  <si>
    <t xml:space="preserve"> 198884</t>
  </si>
  <si>
    <t>FRANK HITTELL</t>
  </si>
  <si>
    <t>61 SADDLE RD         WALNUT CREEK</t>
  </si>
  <si>
    <t xml:space="preserve"> 434721</t>
  </si>
  <si>
    <t>T POORE</t>
  </si>
  <si>
    <t>65 SADDLE RD         WALNUT CREEK</t>
  </si>
  <si>
    <t xml:space="preserve"> 212840</t>
  </si>
  <si>
    <t>ELPINIKE PAPPOUS</t>
  </si>
  <si>
    <t>66 SADDLE RD         WALNUT CREEK</t>
  </si>
  <si>
    <t xml:space="preserve"> 222020</t>
  </si>
  <si>
    <t>BRIAN CALLAN</t>
  </si>
  <si>
    <t>71 SADDLE RD         WALNUT CREEK</t>
  </si>
  <si>
    <t xml:space="preserve"> 197412</t>
  </si>
  <si>
    <t>SUJA VARUGHESE</t>
  </si>
  <si>
    <t>115 SADDLE RD        WALNUT CREEK</t>
  </si>
  <si>
    <t xml:space="preserve"> 398910</t>
  </si>
  <si>
    <t>MARY HUMPHREY</t>
  </si>
  <si>
    <t>3 POCO LN            WALNUT CREEK</t>
  </si>
  <si>
    <t>5749320</t>
  </si>
  <si>
    <t>JAMES WARFORD</t>
  </si>
  <si>
    <t>5 POCO LN            WALNUT CREEK</t>
  </si>
  <si>
    <t xml:space="preserve"> 398919</t>
  </si>
  <si>
    <t>J GREER</t>
  </si>
  <si>
    <t>15 POCO LN           WALNUT CREEK</t>
  </si>
  <si>
    <t>5261789</t>
  </si>
  <si>
    <t>MICHAEL QUILLIN</t>
  </si>
  <si>
    <t>16 POCO LN           WALNUT CREEK</t>
  </si>
  <si>
    <t xml:space="preserve"> 196297</t>
  </si>
  <si>
    <t>STEVEN NEPOWADA</t>
  </si>
  <si>
    <t>25 POCO LN           WALNUT CREEK</t>
  </si>
  <si>
    <t xml:space="preserve"> 398942</t>
  </si>
  <si>
    <t>ROBERT IMAGAWA</t>
  </si>
  <si>
    <t>26 POCO LN           WALNUT CREEK</t>
  </si>
  <si>
    <t xml:space="preserve"> 434654</t>
  </si>
  <si>
    <t>54 SADDLE RD         WALNUT CREEK</t>
  </si>
  <si>
    <t xml:space="preserve"> 434662</t>
  </si>
  <si>
    <t>JODY KEISLING</t>
  </si>
  <si>
    <t>55 SADDLE RD         WALNUT CREEK</t>
  </si>
  <si>
    <t xml:space="preserve"> 168809</t>
  </si>
  <si>
    <t>KRISTEN DECKER</t>
  </si>
  <si>
    <t>57 SADDLE RD         WALNUT CREEK</t>
  </si>
  <si>
    <t xml:space="preserve">  82427</t>
  </si>
  <si>
    <t>YVETTE NICCOLLS</t>
  </si>
  <si>
    <t>58 SADDLE RD         WALNUT CREEK</t>
  </si>
  <si>
    <t xml:space="preserve">  52626</t>
  </si>
  <si>
    <t>MONIQUE WILLSON</t>
  </si>
  <si>
    <t xml:space="preserve"> 327263</t>
  </si>
  <si>
    <t>MIKE RIDENHOUR</t>
  </si>
  <si>
    <t>1915 MEADOW LN       WALNUT CREEK</t>
  </si>
  <si>
    <t xml:space="preserve"> 327271</t>
  </si>
  <si>
    <t>LU SCHLOEMER</t>
  </si>
  <si>
    <t>1918 MEADOW LN       WALNUT CREEK</t>
  </si>
  <si>
    <t xml:space="preserve"> 183850</t>
  </si>
  <si>
    <t>MARK/MERCEDES MURALLO</t>
  </si>
  <si>
    <t>1920 MEADOW LN       WALNUT CREEK</t>
  </si>
  <si>
    <t xml:space="preserve"> 327742</t>
  </si>
  <si>
    <t>THOMAS GARDNER</t>
  </si>
  <si>
    <t>1968 MEADOW RD       WALNUT CREEK</t>
  </si>
  <si>
    <t>5433198</t>
  </si>
  <si>
    <t>RONJIT SUFI</t>
  </si>
  <si>
    <t>20 MONTE CREST CT    WALNUT CREEK</t>
  </si>
  <si>
    <t>5427687</t>
  </si>
  <si>
    <t>PAUL CANDAU</t>
  </si>
  <si>
    <t>21 MONTE CREST CT    WALNUT CREEK</t>
  </si>
  <si>
    <t>5435128</t>
  </si>
  <si>
    <t>RICK ISAAC</t>
  </si>
  <si>
    <t>26 MONTE CREST CT    WALNUT CREEK</t>
  </si>
  <si>
    <t xml:space="preserve"> 180104</t>
  </si>
  <si>
    <t>BEN LESSER</t>
  </si>
  <si>
    <t>27 MONTE CREST CT    WALNUT CREEK</t>
  </si>
  <si>
    <t xml:space="preserve"> 231809</t>
  </si>
  <si>
    <t>MARK DRAYER</t>
  </si>
  <si>
    <t>400 MONTECILLO DR    WALNUT CREEK</t>
  </si>
  <si>
    <t xml:space="preserve"> 139052</t>
  </si>
  <si>
    <t>IRA KLEIMON/ PAUL MCCAULEY</t>
  </si>
  <si>
    <t>404 MONTECILLO DR    WALNUT CREEK</t>
  </si>
  <si>
    <t xml:space="preserve"> 327023</t>
  </si>
  <si>
    <t>JOAN COY</t>
  </si>
  <si>
    <t>1730 MEADOW LN       WALNUT CREEK</t>
  </si>
  <si>
    <t xml:space="preserve"> 327049</t>
  </si>
  <si>
    <t>MARSHALL MEYER</t>
  </si>
  <si>
    <t>1740 MEADOW LN       WALNUT CREEK</t>
  </si>
  <si>
    <t xml:space="preserve"> 201337</t>
  </si>
  <si>
    <t>TARIQ ALI</t>
  </si>
  <si>
    <t>1751 MEADOW LN       WALNUT CREEK</t>
  </si>
  <si>
    <t xml:space="preserve"> 207698</t>
  </si>
  <si>
    <t>LEO LANDES</t>
  </si>
  <si>
    <t>1760 MEADOW LN       WALNUT CREEK</t>
  </si>
  <si>
    <t xml:space="preserve">  93270</t>
  </si>
  <si>
    <t>DABNEY LAWLESS</t>
  </si>
  <si>
    <t>1799 MEADOW LN       WALNUT CREEK</t>
  </si>
  <si>
    <t xml:space="preserve"> 327114</t>
  </si>
  <si>
    <t>JEFF IDELSON</t>
  </si>
  <si>
    <t>1809 MEADOW LN       WALNUT CREEK</t>
  </si>
  <si>
    <t xml:space="preserve"> 231144</t>
  </si>
  <si>
    <t>TIMOTHY ORTIZ</t>
  </si>
  <si>
    <t>1810 MEADOW LN       WALNUT CREEK</t>
  </si>
  <si>
    <t xml:space="preserve"> 164362</t>
  </si>
  <si>
    <t>DEBORAH JONES</t>
  </si>
  <si>
    <t>1816 MEADOW LN       WALNUT CREEK</t>
  </si>
  <si>
    <t xml:space="preserve"> 237885</t>
  </si>
  <si>
    <t>ALICE CARRAHER</t>
  </si>
  <si>
    <t>1860 MEADOW LN       WALNUT CREEK</t>
  </si>
  <si>
    <t xml:space="preserve"> 327155</t>
  </si>
  <si>
    <t>MICHAEL RADCLIFFE</t>
  </si>
  <si>
    <t>1870 MEADOW LN       WALNUT CREEK</t>
  </si>
  <si>
    <t xml:space="preserve"> 153281</t>
  </si>
  <si>
    <t>MARK RABINOVITZ</t>
  </si>
  <si>
    <t>1874 MEADOW LN       WALNUT CREEK</t>
  </si>
  <si>
    <t xml:space="preserve"> 129777</t>
  </si>
  <si>
    <t>VICKI INDIG SMITH</t>
  </si>
  <si>
    <t>1888 MEADOW LN       WALNUT CREEK</t>
  </si>
  <si>
    <t xml:space="preserve"> 327205</t>
  </si>
  <si>
    <t>J STOLL</t>
  </si>
  <si>
    <t>1891 MEADOW LN       WALNUT CREEK</t>
  </si>
  <si>
    <t xml:space="preserve"> 127968</t>
  </si>
  <si>
    <t>DAVID DILLON</t>
  </si>
  <si>
    <t>1894 MEADOW LN       WALNUT CREEK</t>
  </si>
  <si>
    <t xml:space="preserve"> 126191</t>
  </si>
  <si>
    <t>DEREK DECESARE</t>
  </si>
  <si>
    <t>1905 MEADOW LN       WALNUT CREEK</t>
  </si>
  <si>
    <t>5077615</t>
  </si>
  <si>
    <t>HORST &amp; GABRIELLE BETHGE</t>
  </si>
  <si>
    <t>1910 MEADOW LN       WALNUT CREEK</t>
  </si>
  <si>
    <t xml:space="preserve">  51800</t>
  </si>
  <si>
    <t>CLAIRE BERNARDO</t>
  </si>
  <si>
    <t>33 JULIANNE CT       WALNUT CREEK</t>
  </si>
  <si>
    <t xml:space="preserve"> 262014</t>
  </si>
  <si>
    <t>IRA A KLEIMAN</t>
  </si>
  <si>
    <t>35 JULIANNE CT       WALNUT CREEK</t>
  </si>
  <si>
    <t>5747985</t>
  </si>
  <si>
    <t>MONA CLEE</t>
  </si>
  <si>
    <t>1936 COVENTRY CT     WALNUT CREEK</t>
  </si>
  <si>
    <t xml:space="preserve"> 114827</t>
  </si>
  <si>
    <t>STACY OKU</t>
  </si>
  <si>
    <t>1941 COVENTRY CT     WALNUT CREEK</t>
  </si>
  <si>
    <t xml:space="preserve"> 127160</t>
  </si>
  <si>
    <t>WILLIAM SPAULDING</t>
  </si>
  <si>
    <t>1942 COVENTRY CT     WALNUT CREEK</t>
  </si>
  <si>
    <t xml:space="preserve">  96669</t>
  </si>
  <si>
    <t>SCOTT ACHELIS</t>
  </si>
  <si>
    <t>257 CASTLE HILL RANC WALNUT CREEK</t>
  </si>
  <si>
    <t xml:space="preserve">  96677</t>
  </si>
  <si>
    <t>DOUG TAMBLING</t>
  </si>
  <si>
    <t>260 CASTLE HILL RANC WALNUT CREEK</t>
  </si>
  <si>
    <t xml:space="preserve">  96687</t>
  </si>
  <si>
    <t>ROGER PELL</t>
  </si>
  <si>
    <t>261 CASTLE HILL RANC WALNUT CREEK</t>
  </si>
  <si>
    <t xml:space="preserve"> 120031</t>
  </si>
  <si>
    <t>ANNA JOHNSON</t>
  </si>
  <si>
    <t>264 CASTLE HILL RANC WALNUT CREEK</t>
  </si>
  <si>
    <t>5671748</t>
  </si>
  <si>
    <t>ED ZILBERTS</t>
  </si>
  <si>
    <t>265 CASTLE HILL RANC WALNUT CREEK</t>
  </si>
  <si>
    <t xml:space="preserve">  96727</t>
  </si>
  <si>
    <t>PETER WIEBENS</t>
  </si>
  <si>
    <t>268 CASTLE HILL RANC WALNUT CREEK</t>
  </si>
  <si>
    <t xml:space="preserve">  96745</t>
  </si>
  <si>
    <t>CHARLES EITZEL</t>
  </si>
  <si>
    <t xml:space="preserve"> 242043</t>
  </si>
  <si>
    <t>CASSANDRA ROBERTS</t>
  </si>
  <si>
    <t>270 CASTLE HILL RANC WALNUT CREEK</t>
  </si>
  <si>
    <t xml:space="preserve"> 213708</t>
  </si>
  <si>
    <t>GEORGE BAEDER</t>
  </si>
  <si>
    <t>273 CASTLE HILL RANC WALNUT CREEK</t>
  </si>
  <si>
    <t>5491220</t>
  </si>
  <si>
    <t xml:space="preserve">  96785</t>
  </si>
  <si>
    <t>DAVID SPEARS</t>
  </si>
  <si>
    <t>274 CASTLE HILL RANC WALNUT CREEK</t>
  </si>
  <si>
    <t xml:space="preserve">  96792</t>
  </si>
  <si>
    <t>TOM TWIST</t>
  </si>
  <si>
    <t>275 CASTLE HILL RANC WALNUT CREEK</t>
  </si>
  <si>
    <t xml:space="preserve"> 124098</t>
  </si>
  <si>
    <t>MARC KHRISTO</t>
  </si>
  <si>
    <t>276 CASTLE HILL RANC WALNUT CREEK</t>
  </si>
  <si>
    <t xml:space="preserve"> 162964</t>
  </si>
  <si>
    <t>KENNETH WIGGINTON</t>
  </si>
  <si>
    <t>277 CASTLE HILL RANC WALNUT CREEK</t>
  </si>
  <si>
    <t xml:space="preserve"> 233919</t>
  </si>
  <si>
    <t>MELISSA HOLTHAUS &amp; VINCENT VAN</t>
  </si>
  <si>
    <t>279 CASTLE HILL RANC WALNUT CREEK</t>
  </si>
  <si>
    <t xml:space="preserve"> 213908</t>
  </si>
  <si>
    <t>JAMES WILLSON</t>
  </si>
  <si>
    <t>281 CASTLE HILL RANC WALNUT CREEK</t>
  </si>
  <si>
    <t xml:space="preserve"> 237775</t>
  </si>
  <si>
    <t>AJ MCGOWAN</t>
  </si>
  <si>
    <t>289 CASTLE HILL RANC WALNUT CREEK</t>
  </si>
  <si>
    <t>5896295</t>
  </si>
  <si>
    <t>CINDI BERNHARDT</t>
  </si>
  <si>
    <t>32 CANDLEWOOD PL     WALNUT CREEK</t>
  </si>
  <si>
    <t xml:space="preserve">  86422</t>
  </si>
  <si>
    <t>R BIRTCIL</t>
  </si>
  <si>
    <t>36 CANDLEWOOD PL     WALNUT CREEK</t>
  </si>
  <si>
    <t xml:space="preserve">  76931</t>
  </si>
  <si>
    <t>MOIRA DERBY</t>
  </si>
  <si>
    <t>264 CASTLE GLEN RD   WALNUT CREEK</t>
  </si>
  <si>
    <t xml:space="preserve"> 169661</t>
  </si>
  <si>
    <t>AARON JONES</t>
  </si>
  <si>
    <t>281 CASTLE GLEN RD   WALNUT CREEK</t>
  </si>
  <si>
    <t xml:space="preserve"> 115841</t>
  </si>
  <si>
    <t>ANTONIO FLORES</t>
  </si>
  <si>
    <t>289 CASTLE GLEN RD   WALNUT CREEK</t>
  </si>
  <si>
    <t xml:space="preserve">  96404</t>
  </si>
  <si>
    <t>DUANE STINSON</t>
  </si>
  <si>
    <t>296 CASTLE GLEN RD   WALNUT CREEK</t>
  </si>
  <si>
    <t xml:space="preserve"> 222724</t>
  </si>
  <si>
    <t>PATRICK OR JESSICA DOHERTY/KES</t>
  </si>
  <si>
    <t>304 CASTLE GLEN RD   WALNUT CREEK</t>
  </si>
  <si>
    <t xml:space="preserve"> 216421</t>
  </si>
  <si>
    <t>MARCY WEISS</t>
  </si>
  <si>
    <t>201 CASTLE HILL RANC WALNUT CREEK</t>
  </si>
  <si>
    <t xml:space="preserve"> 214523</t>
  </si>
  <si>
    <t>MARIA STA ANA</t>
  </si>
  <si>
    <t>250 CASTLE HILL RANC WALNUT CREEK</t>
  </si>
  <si>
    <t xml:space="preserve"> 249019</t>
  </si>
  <si>
    <t>D MILLAN</t>
  </si>
  <si>
    <t>256 CASTLE HILL RANC WALNUT CREEK</t>
  </si>
  <si>
    <t xml:space="preserve"> 192117</t>
  </si>
  <si>
    <t>ALICE LIN</t>
  </si>
  <si>
    <t>100 ADAMS RANCH RD   WALNUT CREEK</t>
  </si>
  <si>
    <t>5879549</t>
  </si>
  <si>
    <t>ART SCIMIA</t>
  </si>
  <si>
    <t>111 ADAMS RANCH RD   WALNUT CREEK</t>
  </si>
  <si>
    <t>5828702</t>
  </si>
  <si>
    <t>CHARLES PECK</t>
  </si>
  <si>
    <t>120 ADAMS RANCH RD   WALNUT CREEK</t>
  </si>
  <si>
    <t xml:space="preserve"> 152931</t>
  </si>
  <si>
    <t>GUY FARBER</t>
  </si>
  <si>
    <t>121 ADAMS RANCH RD   WALNUT CREEK</t>
  </si>
  <si>
    <t xml:space="preserve">  61293</t>
  </si>
  <si>
    <t>KIM SMITH</t>
  </si>
  <si>
    <t>130 ADAMS RANCH RD   WALNUT CREEK</t>
  </si>
  <si>
    <t>5843131</t>
  </si>
  <si>
    <t>CHIU LAU</t>
  </si>
  <si>
    <t>140 ADAMS RANCH RD   WALNUT CREEK</t>
  </si>
  <si>
    <t>5824024</t>
  </si>
  <si>
    <t>150 ADAMS RANCH RD   WALNUT CREEK</t>
  </si>
  <si>
    <t xml:space="preserve">  75121</t>
  </si>
  <si>
    <t>WENBING YUN</t>
  </si>
  <si>
    <t>151 ADAMS RANCH RD   WALNUT CREEK</t>
  </si>
  <si>
    <t xml:space="preserve"> 474197</t>
  </si>
  <si>
    <t>MR BUTTERY</t>
  </si>
  <si>
    <t>121 SOUTH CT         ALAMO</t>
  </si>
  <si>
    <t xml:space="preserve"> 208823</t>
  </si>
  <si>
    <t>MARY TRAN</t>
  </si>
  <si>
    <t>140 SOUTH CT         ALAMO</t>
  </si>
  <si>
    <t xml:space="preserve"> 474214</t>
  </si>
  <si>
    <t>PATRICK MURPHY</t>
  </si>
  <si>
    <t>200 SOUTH CT         ALAMO</t>
  </si>
  <si>
    <t xml:space="preserve"> 161746</t>
  </si>
  <si>
    <t>SKYLER PATMON</t>
  </si>
  <si>
    <t>220 SOUTH CT         ALAMO</t>
  </si>
  <si>
    <t xml:space="preserve">  84142</t>
  </si>
  <si>
    <t>JENELLE MOHAN</t>
  </si>
  <si>
    <t>192 LA COLINA DR     ALAMO</t>
  </si>
  <si>
    <t xml:space="preserve">  51928</t>
  </si>
  <si>
    <t>KATHY SALISBURY</t>
  </si>
  <si>
    <t>193 LA COLINA DR     ALAMO</t>
  </si>
  <si>
    <t>5601257</t>
  </si>
  <si>
    <t>LONNY ORONA</t>
  </si>
  <si>
    <t>195 LA COLINA DR     ALAMO</t>
  </si>
  <si>
    <t xml:space="preserve"> 207502</t>
  </si>
  <si>
    <t>SHERRY STEINMETZ</t>
  </si>
  <si>
    <t>196 LA COLINA DR     ALAMO</t>
  </si>
  <si>
    <t xml:space="preserve">  82334</t>
  </si>
  <si>
    <t>JOE COLLINS</t>
  </si>
  <si>
    <t>198 LA COLINA DR     ALAMO</t>
  </si>
  <si>
    <t xml:space="preserve"> 242580</t>
  </si>
  <si>
    <t>OPULENT DESIGNS</t>
  </si>
  <si>
    <t>199 LA COLINA DR     ALAMO</t>
  </si>
  <si>
    <t>5736657</t>
  </si>
  <si>
    <t>JENNIFER VAN CAMP</t>
  </si>
  <si>
    <t>201 LA COLINA DR     ALAMO</t>
  </si>
  <si>
    <t xml:space="preserve"> 272443</t>
  </si>
  <si>
    <t>ROBERT JACOBS</t>
  </si>
  <si>
    <t>210 LA COLINA DR     ALAMO</t>
  </si>
  <si>
    <t xml:space="preserve"> 242328</t>
  </si>
  <si>
    <t>MANDY CROCKETT</t>
  </si>
  <si>
    <t>211 LA COLINA DR     ALAMO</t>
  </si>
  <si>
    <t xml:space="preserve"> 214998</t>
  </si>
  <si>
    <t>ETHAN GILBERT</t>
  </si>
  <si>
    <t>217 LA COLINA DR     ALAMO</t>
  </si>
  <si>
    <t xml:space="preserve"> 272477</t>
  </si>
  <si>
    <t>F MUNKNER</t>
  </si>
  <si>
    <t>219 LA COLINA DR     ALAMO</t>
  </si>
  <si>
    <t>5765441</t>
  </si>
  <si>
    <t>LOUISE HERTEL</t>
  </si>
  <si>
    <t>222 LA COLINA DR     ALAMO</t>
  </si>
  <si>
    <t xml:space="preserve"> 247772</t>
  </si>
  <si>
    <t>MARLA LIPSCHULTZ</t>
  </si>
  <si>
    <t>226 LA COLINA DR     ALAMO</t>
  </si>
  <si>
    <t xml:space="preserve"> 249736</t>
  </si>
  <si>
    <t>JULIA WILLSIE</t>
  </si>
  <si>
    <t>277 LARK LN          ALAMO</t>
  </si>
  <si>
    <t>5718226</t>
  </si>
  <si>
    <t>LINDA STANDEN</t>
  </si>
  <si>
    <t>300 LARK LN          ALAMO</t>
  </si>
  <si>
    <t xml:space="preserve">  60250</t>
  </si>
  <si>
    <t>LOUISE FERDUN</t>
  </si>
  <si>
    <t>1534 LAS TRAMPAS RD  ALAMO</t>
  </si>
  <si>
    <t xml:space="preserve"> 244835</t>
  </si>
  <si>
    <t>AMIR MANUCHEHRY</t>
  </si>
  <si>
    <t>1 KIRKCREST CT       ALAMO</t>
  </si>
  <si>
    <t xml:space="preserve"> 234133</t>
  </si>
  <si>
    <t>JACKIE PHAN</t>
  </si>
  <si>
    <t>7 KIRKCREST CT       ALAMO</t>
  </si>
  <si>
    <t xml:space="preserve"> 205803</t>
  </si>
  <si>
    <t>ADAM FREEMAN</t>
  </si>
  <si>
    <t>15 KIRKCREST CT      ALAMO</t>
  </si>
  <si>
    <t xml:space="preserve"> 269316</t>
  </si>
  <si>
    <t>MARK MILLER</t>
  </si>
  <si>
    <t>21 KIRKCREST CT      ALAMO</t>
  </si>
  <si>
    <t xml:space="preserve"> 269325</t>
  </si>
  <si>
    <t>TOM J WALCH</t>
  </si>
  <si>
    <t>50 KIRKCREST CT      ALAMO</t>
  </si>
  <si>
    <t xml:space="preserve"> 170757</t>
  </si>
  <si>
    <t>MICHAEL AGENO</t>
  </si>
  <si>
    <t>987 KIRKCREST LN     ALAMO</t>
  </si>
  <si>
    <t xml:space="preserve"> 624437</t>
  </si>
  <si>
    <t>T THOMAS</t>
  </si>
  <si>
    <t>997 KIRKCREST LN     ALAMO</t>
  </si>
  <si>
    <t xml:space="preserve"> 198327</t>
  </si>
  <si>
    <t>ANTHONY RUD</t>
  </si>
  <si>
    <t>998 KIRKCREST LN     ALAMO</t>
  </si>
  <si>
    <t xml:space="preserve"> 185977</t>
  </si>
  <si>
    <t>DAN LODDER</t>
  </si>
  <si>
    <t>1007 KIRKCREST LN    ALAMO</t>
  </si>
  <si>
    <t xml:space="preserve">    302</t>
  </si>
  <si>
    <t>CHI &amp; JOSH PERLROTH</t>
  </si>
  <si>
    <t>1015 KIRKCREST LN    ALAMO</t>
  </si>
  <si>
    <t xml:space="preserve">  73308</t>
  </si>
  <si>
    <t>TONI RUBINO</t>
  </si>
  <si>
    <t>1016 KIRKCREST LN    ALAMO</t>
  </si>
  <si>
    <t xml:space="preserve"> 206388</t>
  </si>
  <si>
    <t>JULIA DAY</t>
  </si>
  <si>
    <t>1019 KIRKCREST LN    ALAMO</t>
  </si>
  <si>
    <t>5445796</t>
  </si>
  <si>
    <t>MICHAEL ENNIS</t>
  </si>
  <si>
    <t>1023 KIRKCREST LN    ALAMO</t>
  </si>
  <si>
    <t>5668504</t>
  </si>
  <si>
    <t>SARAH LEWIS</t>
  </si>
  <si>
    <t>900 KIRKCREST RD     ALAMO</t>
  </si>
  <si>
    <t xml:space="preserve"> 118871</t>
  </si>
  <si>
    <t>BEN HORNIK</t>
  </si>
  <si>
    <t>6 WELLESLEY DR       LAFAYETTE</t>
  </si>
  <si>
    <t xml:space="preserve"> 241160</t>
  </si>
  <si>
    <t>SHERRY STEINMATZ</t>
  </si>
  <si>
    <t>10 ARDITH LN         ALAMO</t>
  </si>
  <si>
    <t xml:space="preserve"> 237356</t>
  </si>
  <si>
    <t>YVONNE KNOX</t>
  </si>
  <si>
    <t>20 ARDITH LN         ALAMO</t>
  </si>
  <si>
    <t xml:space="preserve">  18135</t>
  </si>
  <si>
    <t>DENISE CRAIG</t>
  </si>
  <si>
    <t>21 ARDITH LN         ALAMO</t>
  </si>
  <si>
    <t>5658232</t>
  </si>
  <si>
    <t>DANIELLE BENNETT</t>
  </si>
  <si>
    <t>22 ARDITH LN         ALAMO</t>
  </si>
  <si>
    <t xml:space="preserve"> 233868</t>
  </si>
  <si>
    <t>SAEID &amp; AZAR VATANNIA MAHMOUTI</t>
  </si>
  <si>
    <t>23 ARDITH LN         ALAMO</t>
  </si>
  <si>
    <t xml:space="preserve"> 483339</t>
  </si>
  <si>
    <t>KEVIN W FINCK</t>
  </si>
  <si>
    <t>28 SAINT HILL RD     ORINDA</t>
  </si>
  <si>
    <t>5419759</t>
  </si>
  <si>
    <t>COURT HOUSEWORTH</t>
  </si>
  <si>
    <t>136 SILVER OAK TER   ORINDA</t>
  </si>
  <si>
    <t xml:space="preserve"> 229758</t>
  </si>
  <si>
    <t>MARY HARTFIELD-JOHANSEN</t>
  </si>
  <si>
    <t>4111 HAPPY VALLEY RD LAFAYETTE</t>
  </si>
  <si>
    <t xml:space="preserve"> 229766</t>
  </si>
  <si>
    <t>WALTER &amp; VIRGINIA PRICE</t>
  </si>
  <si>
    <t>4115 HAPPY VALLEY RD LAFAYETTE</t>
  </si>
  <si>
    <t>KEN MYERS</t>
  </si>
  <si>
    <t>5468533</t>
  </si>
  <si>
    <t>CHARLOTTE ARCHER</t>
  </si>
  <si>
    <t>3900 HAPPY VALLEY RD LAFAYETTE</t>
  </si>
  <si>
    <t xml:space="preserve"> 229393</t>
  </si>
  <si>
    <t>STEPHEN KEALHOFER</t>
  </si>
  <si>
    <t>3993 HAPPY VALLEY RD LAFAYETTE</t>
  </si>
  <si>
    <t xml:space="preserve"> 216029</t>
  </si>
  <si>
    <t>MARGARET CLARK</t>
  </si>
  <si>
    <t>4103 HAPPY VALLEY RD LAFAYETTE</t>
  </si>
  <si>
    <t xml:space="preserve"> 137117</t>
  </si>
  <si>
    <t>THOMAS G DEJONGHE</t>
  </si>
  <si>
    <t>3 DALEWOOD TER       ORINDA</t>
  </si>
  <si>
    <t xml:space="preserve"> 211659</t>
  </si>
  <si>
    <t>YANGCHEN CHAGZOETSANG</t>
  </si>
  <si>
    <t>12 DALEWOOD TER      ORINDA</t>
  </si>
  <si>
    <t>5057732</t>
  </si>
  <si>
    <t>MARGARET WALTERS</t>
  </si>
  <si>
    <t>4130 CANYON RD       LAFAYETTE</t>
  </si>
  <si>
    <t xml:space="preserve"> 176428</t>
  </si>
  <si>
    <t>ZIA SHOOK</t>
  </si>
  <si>
    <t>12 LAS AROMAS        ORINDA</t>
  </si>
  <si>
    <t xml:space="preserve"> 201744</t>
  </si>
  <si>
    <t>LYNN CHIARELLO</t>
  </si>
  <si>
    <t>387 CAMINO SOBRANTE  ORINDA</t>
  </si>
  <si>
    <t xml:space="preserve"> 208899</t>
  </si>
  <si>
    <t>SAMUEL / DANA SNYDER</t>
  </si>
  <si>
    <t>21 SPRING LN         DANVILLE</t>
  </si>
  <si>
    <t xml:space="preserve"> 178499</t>
  </si>
  <si>
    <t>GINA ALVAREZ</t>
  </si>
  <si>
    <t>16 DOS POSOS         ORINDA</t>
  </si>
  <si>
    <t xml:space="preserve"> 286561</t>
  </si>
  <si>
    <t>BERNICE ROBERTSON</t>
  </si>
  <si>
    <t>4 LAS AROMAS         ORINDA</t>
  </si>
  <si>
    <t>5611066</t>
  </si>
  <si>
    <t>JOHN/STACY SWAIN</t>
  </si>
  <si>
    <t>29 LAS CASCADAS RD   ORINDA</t>
  </si>
  <si>
    <t xml:space="preserve"> 208250</t>
  </si>
  <si>
    <t>BRIAN CRONIN</t>
  </si>
  <si>
    <t>30 LAS CASCADAS RD   ORINDA</t>
  </si>
  <si>
    <t xml:space="preserve">  88006</t>
  </si>
  <si>
    <t>MATTHEW TOGNOTTI</t>
  </si>
  <si>
    <t>33 LAS CASCADAS RD   ORINDA</t>
  </si>
  <si>
    <t xml:space="preserve"> 151033</t>
  </si>
  <si>
    <t>MICHAEL FIELDS</t>
  </si>
  <si>
    <t>37 LAS CASCADAS RD   ORINDA</t>
  </si>
  <si>
    <t>5185293</t>
  </si>
  <si>
    <t>KAREN FISHER</t>
  </si>
  <si>
    <t>38 LAS CASCADAS RD   ORINDA</t>
  </si>
  <si>
    <t xml:space="preserve">  83882</t>
  </si>
  <si>
    <t>KATE JOHNSON</t>
  </si>
  <si>
    <t>41 LAS CASCADAS RD   ORINDA</t>
  </si>
  <si>
    <t xml:space="preserve"> 249735</t>
  </si>
  <si>
    <t>WILLIAM PHELON</t>
  </si>
  <si>
    <t>42 LAS CASCADAS RD   ORINDA</t>
  </si>
  <si>
    <t>5803465</t>
  </si>
  <si>
    <t>DEAN BURNICK</t>
  </si>
  <si>
    <t>46 LAS CASCADAS RD   ORINDA</t>
  </si>
  <si>
    <t xml:space="preserve"> 244634</t>
  </si>
  <si>
    <t>PARNIAN NEWMAN</t>
  </si>
  <si>
    <t>48 LAS CASCADAS RD   ORINDA</t>
  </si>
  <si>
    <t xml:space="preserve"> 234743</t>
  </si>
  <si>
    <t>SEAN BORNHEIMER</t>
  </si>
  <si>
    <t>49 LAS CASCADAS RD   ORINDA</t>
  </si>
  <si>
    <t xml:space="preserve"> 140761</t>
  </si>
  <si>
    <t>MIN KIM</t>
  </si>
  <si>
    <t>50 LAS CASCADAS RD   ORINDA</t>
  </si>
  <si>
    <t xml:space="preserve">  58493</t>
  </si>
  <si>
    <t>GINA KOFFMAN</t>
  </si>
  <si>
    <t>52 LAS CASCADAS RD   ORINDA</t>
  </si>
  <si>
    <t xml:space="preserve"> 247287</t>
  </si>
  <si>
    <t>ELEANOR MCGINLEY</t>
  </si>
  <si>
    <t>41 LA NORIA          ORINDA</t>
  </si>
  <si>
    <t xml:space="preserve"> 276338</t>
  </si>
  <si>
    <t>CHRISTOPHE HARNETT JR</t>
  </si>
  <si>
    <t>43 LA NORIA          ORINDA</t>
  </si>
  <si>
    <t xml:space="preserve"> 187547</t>
  </si>
  <si>
    <t>STEVEN HOWARD</t>
  </si>
  <si>
    <t>1 LA VUELTA          ORINDA</t>
  </si>
  <si>
    <t xml:space="preserve">  82662</t>
  </si>
  <si>
    <t>JESSICA SCHMEDDING</t>
  </si>
  <si>
    <t>2 LA VUELTA          ORINDA</t>
  </si>
  <si>
    <t>5230388</t>
  </si>
  <si>
    <t>GEORGE FRANCO</t>
  </si>
  <si>
    <t>6 LA VUELTA          ORINDA</t>
  </si>
  <si>
    <t>5219944</t>
  </si>
  <si>
    <t>JEFF WHITE</t>
  </si>
  <si>
    <t>10 LA VUELTA         ORINDA</t>
  </si>
  <si>
    <t xml:space="preserve"> 286534</t>
  </si>
  <si>
    <t>HAROLD E BAIN</t>
  </si>
  <si>
    <t>1 LAS AROMAS         ORINDA</t>
  </si>
  <si>
    <t>5689229</t>
  </si>
  <si>
    <t>LESLEY PATTEN</t>
  </si>
  <si>
    <t>5 LAS AROMAS         ORINDA</t>
  </si>
  <si>
    <t>5033923</t>
  </si>
  <si>
    <t>STEPHEN HARPER</t>
  </si>
  <si>
    <t>9 LAS AROMAS         ORINDA</t>
  </si>
  <si>
    <t>5869276</t>
  </si>
  <si>
    <t>JOHN SAYRES</t>
  </si>
  <si>
    <t>15 LAS AROMAS        ORINDA</t>
  </si>
  <si>
    <t xml:space="preserve"> 119186</t>
  </si>
  <si>
    <t>KATHERINE CHAN</t>
  </si>
  <si>
    <t>4 LAS CASCADAS RD    ORINDA</t>
  </si>
  <si>
    <t xml:space="preserve"> 286907</t>
  </si>
  <si>
    <t>JEFFREY W WONG</t>
  </si>
  <si>
    <t>8 LAS CASCADAS RD    ORINDA</t>
  </si>
  <si>
    <t>5858519</t>
  </si>
  <si>
    <t>GREG BONDERUD</t>
  </si>
  <si>
    <t>14 LAS CASCADAS RD   ORINDA</t>
  </si>
  <si>
    <t xml:space="preserve"> 161573</t>
  </si>
  <si>
    <t>BRADLEY KANE</t>
  </si>
  <si>
    <t>18 LAS CASCADAS RD   ORINDA</t>
  </si>
  <si>
    <t xml:space="preserve">  22009</t>
  </si>
  <si>
    <t>CYNTHIA &amp; THOMAS PEARSON</t>
  </si>
  <si>
    <t>19 LAS CASCADAS RD   ORINDA</t>
  </si>
  <si>
    <t xml:space="preserve"> 286949</t>
  </si>
  <si>
    <t>KYRIAKOS KOMVOPOULOS</t>
  </si>
  <si>
    <t>22 LAS CASCADAS RD   ORINDA</t>
  </si>
  <si>
    <t>5407465</t>
  </si>
  <si>
    <t>GARY GIBBS</t>
  </si>
  <si>
    <t>28 LAS CASCADAS RD   ORINDA</t>
  </si>
  <si>
    <t>5102728</t>
  </si>
  <si>
    <t>ELIZABETH MOORE</t>
  </si>
  <si>
    <t>26 LAS CASCADAS RD   ORINDA</t>
  </si>
  <si>
    <t xml:space="preserve">  47778</t>
  </si>
  <si>
    <t>JANET TARKOFF</t>
  </si>
  <si>
    <t>1 LA ESPIRAL         ORINDA</t>
  </si>
  <si>
    <t xml:space="preserve"> 274070</t>
  </si>
  <si>
    <t>LYMAN DYSON</t>
  </si>
  <si>
    <t>4 LA ESPIRAL         ORINDA</t>
  </si>
  <si>
    <t xml:space="preserve"> 227802</t>
  </si>
  <si>
    <t>ERHAN KANTARCI</t>
  </si>
  <si>
    <t>11 LA ESPIRAL        ORINDA</t>
  </si>
  <si>
    <t xml:space="preserve"> 274085</t>
  </si>
  <si>
    <t>ELAINE PROTTI</t>
  </si>
  <si>
    <t>16 LA ESPIRAL        ORINDA</t>
  </si>
  <si>
    <t xml:space="preserve"> 274092</t>
  </si>
  <si>
    <t>LESLIE MILLER</t>
  </si>
  <si>
    <t>20 LA ESPIRAL        ORINDA</t>
  </si>
  <si>
    <t xml:space="preserve"> 274100</t>
  </si>
  <si>
    <t>WENDY CORR</t>
  </si>
  <si>
    <t>24 LA ESPIRAL        ORINDA</t>
  </si>
  <si>
    <t>5567094</t>
  </si>
  <si>
    <t>MICHELLE ARMOSINO</t>
  </si>
  <si>
    <t>28 LA ESPIRAL        ORINDA</t>
  </si>
  <si>
    <t xml:space="preserve"> 219372</t>
  </si>
  <si>
    <t>JOHN CHABALKO</t>
  </si>
  <si>
    <t>5 LA NORIA           ORINDA</t>
  </si>
  <si>
    <t xml:space="preserve"> 222317</t>
  </si>
  <si>
    <t>JOHN LUNDGREN</t>
  </si>
  <si>
    <t>9 LA NORIA           ORINDA</t>
  </si>
  <si>
    <t xml:space="preserve">  43063</t>
  </si>
  <si>
    <t>KENT SMART</t>
  </si>
  <si>
    <t>10 LA NORIA          ORINDA</t>
  </si>
  <si>
    <t xml:space="preserve"> 216724</t>
  </si>
  <si>
    <t>ERICA GALVIN</t>
  </si>
  <si>
    <t>18 LA NORIA          ORINDA</t>
  </si>
  <si>
    <t>5728043</t>
  </si>
  <si>
    <t>JULIE DOWNUM</t>
  </si>
  <si>
    <t>20 LA NORIA          ORINDA</t>
  </si>
  <si>
    <t xml:space="preserve"> 151463</t>
  </si>
  <si>
    <t>TAYLOR CASCINO</t>
  </si>
  <si>
    <t>21 LA NORIA          ORINDA</t>
  </si>
  <si>
    <t>5132790</t>
  </si>
  <si>
    <t>ROBERT HIGGINS</t>
  </si>
  <si>
    <t>25 LA NORIA          ORINDA</t>
  </si>
  <si>
    <t xml:space="preserve"> 161838</t>
  </si>
  <si>
    <t>HEATHER LEAL</t>
  </si>
  <si>
    <t>27 LA NORIA          ORINDA</t>
  </si>
  <si>
    <t xml:space="preserve"> 276280</t>
  </si>
  <si>
    <t>GARY DUBNOFF</t>
  </si>
  <si>
    <t>29 LA NORIA          ORINDA</t>
  </si>
  <si>
    <t xml:space="preserve"> 276288</t>
  </si>
  <si>
    <t>R K WILSON</t>
  </si>
  <si>
    <t>30 LA NORIA          ORINDA</t>
  </si>
  <si>
    <t>5764485</t>
  </si>
  <si>
    <t>JULIE ATKINSON</t>
  </si>
  <si>
    <t>38 LA NORIA          ORINDA</t>
  </si>
  <si>
    <t xml:space="preserve"> 239272</t>
  </si>
  <si>
    <t>DANIEL CIZEK</t>
  </si>
  <si>
    <t>724 IRONBARK CT      ORINDA</t>
  </si>
  <si>
    <t xml:space="preserve">  50871</t>
  </si>
  <si>
    <t>EUGENE BARTH</t>
  </si>
  <si>
    <t>5 DOS POSOS          ORINDA</t>
  </si>
  <si>
    <t xml:space="preserve"> 233883</t>
  </si>
  <si>
    <t>RAGIT &amp; TANYA JOSEPH</t>
  </si>
  <si>
    <t>8 DOS POSOS          ORINDA</t>
  </si>
  <si>
    <t xml:space="preserve">  18506</t>
  </si>
  <si>
    <t>9 DOS POSOS          ORINDA</t>
  </si>
  <si>
    <t xml:space="preserve"> 213910</t>
  </si>
  <si>
    <t>LINDSAY BOURET</t>
  </si>
  <si>
    <t>12 DOS POSOS         ORINDA</t>
  </si>
  <si>
    <t>5382544</t>
  </si>
  <si>
    <t>LORI PATEL</t>
  </si>
  <si>
    <t>15 DOS POSOS         ORINDA</t>
  </si>
  <si>
    <t xml:space="preserve"> 166939</t>
  </si>
  <si>
    <t>CYRUS SALEHI</t>
  </si>
  <si>
    <t>19 DOS POSOS         ORINDA</t>
  </si>
  <si>
    <t xml:space="preserve"> 238019</t>
  </si>
  <si>
    <t>AFONSO INFANTE</t>
  </si>
  <si>
    <t>23 DOS POSOS         ORINDA</t>
  </si>
  <si>
    <t xml:space="preserve"> 234407</t>
  </si>
  <si>
    <t>LE HONG</t>
  </si>
  <si>
    <t>27 DOS POSOS         ORINDA</t>
  </si>
  <si>
    <t xml:space="preserve"> 160655</t>
  </si>
  <si>
    <t>REGINALD H BARRETT</t>
  </si>
  <si>
    <t>31 DOS POSOS         ORINDA</t>
  </si>
  <si>
    <t xml:space="preserve"> 239520</t>
  </si>
  <si>
    <t>ASHLEY ROPATI</t>
  </si>
  <si>
    <t>32 DOS POSOS         ORINDA</t>
  </si>
  <si>
    <t xml:space="preserve"> 160672</t>
  </si>
  <si>
    <t>LOIS HOY</t>
  </si>
  <si>
    <t>36 DOS POSOS         ORINDA</t>
  </si>
  <si>
    <t xml:space="preserve"> 160697</t>
  </si>
  <si>
    <t>LELAND G ANDERSON</t>
  </si>
  <si>
    <t>40 DOS POSOS         ORINDA</t>
  </si>
  <si>
    <t xml:space="preserve"> 175683</t>
  </si>
  <si>
    <t>ANTHONY KOESTER</t>
  </si>
  <si>
    <t>41 DOS POSOS         ORINDA</t>
  </si>
  <si>
    <t xml:space="preserve">  81133</t>
  </si>
  <si>
    <t>RONALD TAYLOR</t>
  </si>
  <si>
    <t>384 CAMINO SOBRANTE  ORINDA</t>
  </si>
  <si>
    <t xml:space="preserve">  81158</t>
  </si>
  <si>
    <t>VICTOR M PARACHINI JR</t>
  </si>
  <si>
    <t>388 CAMINO SOBRANTE  ORINDA</t>
  </si>
  <si>
    <t xml:space="preserve"> 137782</t>
  </si>
  <si>
    <t>KIMBERLY VIVAS</t>
  </si>
  <si>
    <t>389 CAMINO SOBRANTE  ORINDA</t>
  </si>
  <si>
    <t xml:space="preserve"> 195930</t>
  </si>
  <si>
    <t>WU SHU</t>
  </si>
  <si>
    <t>390 CAMINO SOBRANTE  ORINDA</t>
  </si>
  <si>
    <t>5487913</t>
  </si>
  <si>
    <t>DEAN ORR</t>
  </si>
  <si>
    <t>391 CAMINO SOBRANTE  ORINDA</t>
  </si>
  <si>
    <t xml:space="preserve"> 193086</t>
  </si>
  <si>
    <t>WAYNE BYERS &amp; MEI LIN HA BYERS</t>
  </si>
  <si>
    <t>392 CAMINO SOBRANTE  ORINDA</t>
  </si>
  <si>
    <t xml:space="preserve"> 199903</t>
  </si>
  <si>
    <t>ILANA VACHANI</t>
  </si>
  <si>
    <t>393 CAMINO SOBRANTE  ORINDA</t>
  </si>
  <si>
    <t>5337001</t>
  </si>
  <si>
    <t>KERRY KNUTH</t>
  </si>
  <si>
    <t>394 CAMINO SOBRANTE  ORINDA</t>
  </si>
  <si>
    <t xml:space="preserve">  81225</t>
  </si>
  <si>
    <t>CATHERINE ALLISON</t>
  </si>
  <si>
    <t>397 CAMINO SOBRANTE  ORINDA</t>
  </si>
  <si>
    <t xml:space="preserve">  36315</t>
  </si>
  <si>
    <t>BRET BALONICK</t>
  </si>
  <si>
    <t>39 CLAREMONT AVE     ORINDA</t>
  </si>
  <si>
    <t xml:space="preserve"> 226968</t>
  </si>
  <si>
    <t>KAREN CHOOLJIAN</t>
  </si>
  <si>
    <t>270 CAMINO SOBRANTE  ORINDA</t>
  </si>
  <si>
    <t xml:space="preserve"> 249061</t>
  </si>
  <si>
    <t>MASSOUD FANAIEYAN</t>
  </si>
  <si>
    <t>296 CAMINO SOBRANTE  ORINDA</t>
  </si>
  <si>
    <t>5190038</t>
  </si>
  <si>
    <t>CAROL LEE &amp; PAYTON CHANG</t>
  </si>
  <si>
    <t>300 CAMINO SOBRANTE  ORINDA</t>
  </si>
  <si>
    <t xml:space="preserve"> 107628</t>
  </si>
  <si>
    <t>KELLIAN &amp; MARK DOWD</t>
  </si>
  <si>
    <t>312 CAMINO SOBRANTE  ORINDA</t>
  </si>
  <si>
    <t xml:space="preserve"> 199423</t>
  </si>
  <si>
    <t>SNEHA PATIL</t>
  </si>
  <si>
    <t>316 CAMINO SOBRANTE  ORINDA</t>
  </si>
  <si>
    <t xml:space="preserve"> 177735</t>
  </si>
  <si>
    <t>DON NEUFELD</t>
  </si>
  <si>
    <t>325 CAMINO SOBRANTE  ORINDA</t>
  </si>
  <si>
    <t xml:space="preserve"> 115747</t>
  </si>
  <si>
    <t>ROB VEDOVI</t>
  </si>
  <si>
    <t>328 CAMINO SOBRANTE  ORINDA</t>
  </si>
  <si>
    <t xml:space="preserve"> 134987</t>
  </si>
  <si>
    <t>ALEX SERRIERR</t>
  </si>
  <si>
    <t>337 CAMINO SOBRANTE  ORINDA</t>
  </si>
  <si>
    <t xml:space="preserve"> 245251</t>
  </si>
  <si>
    <t>RYAN / HILLARY HANLON / PAINE</t>
  </si>
  <si>
    <t>341 CAMINO SOBRANTE  ORINDA</t>
  </si>
  <si>
    <t xml:space="preserve"> 131787</t>
  </si>
  <si>
    <t>STEPHAN ALM</t>
  </si>
  <si>
    <t>345 CAMINO SOBRANTE  ORINDA</t>
  </si>
  <si>
    <t xml:space="preserve"> 212524</t>
  </si>
  <si>
    <t>PETER READ</t>
  </si>
  <si>
    <t>362 CAMINO SOBRANTE  ORINDA</t>
  </si>
  <si>
    <t>5814215</t>
  </si>
  <si>
    <t>CHRISTOPHE BUTNER</t>
  </si>
  <si>
    <t>371 CAMINO SOBRANTE  ORINDA</t>
  </si>
  <si>
    <t xml:space="preserve"> 240248</t>
  </si>
  <si>
    <t>JUNGMIN LEE</t>
  </si>
  <si>
    <t>372 CAMINO SOBRANTE  ORINDA</t>
  </si>
  <si>
    <t xml:space="preserve">  81075</t>
  </si>
  <si>
    <t>THOMAS PRUSINSKI</t>
  </si>
  <si>
    <t>377 CAMINO SOBRANTE  ORINDA</t>
  </si>
  <si>
    <t xml:space="preserve"> 153380</t>
  </si>
  <si>
    <t>SARAH HOLZEMER</t>
  </si>
  <si>
    <t>378 CAMINO SOBRANTE  ORINDA</t>
  </si>
  <si>
    <t>5084124</t>
  </si>
  <si>
    <t>DAVID CRONIN</t>
  </si>
  <si>
    <t>380 CAMINO SOBRANTE  ORINDA</t>
  </si>
  <si>
    <t xml:space="preserve">  81117</t>
  </si>
  <si>
    <t>IRVING LYONS III</t>
  </si>
  <si>
    <t>383 CAMINO SOBRANTE  ORINDA</t>
  </si>
  <si>
    <t xml:space="preserve"> 117097</t>
  </si>
  <si>
    <t>MICHAEL APARICIO</t>
  </si>
  <si>
    <t>207 CAMINO SOBRANTE  ORINDA</t>
  </si>
  <si>
    <t xml:space="preserve">  80821</t>
  </si>
  <si>
    <t>LINDA W MICHELS</t>
  </si>
  <si>
    <t>208 CAMINO SOBRANTE  ORINDA</t>
  </si>
  <si>
    <t xml:space="preserve"> 237286</t>
  </si>
  <si>
    <t>ERIN SCHILLING</t>
  </si>
  <si>
    <t>212 CAMINO SOBRANTE  ORINDA</t>
  </si>
  <si>
    <t>5293402</t>
  </si>
  <si>
    <t>KENT LONG</t>
  </si>
  <si>
    <t>216 CAMINO SOBRANTE  ORINDA</t>
  </si>
  <si>
    <t xml:space="preserve"> 190494</t>
  </si>
  <si>
    <t>JULIA RASOOLY</t>
  </si>
  <si>
    <t>220 CAMINO SOBRANTE  ORINDA</t>
  </si>
  <si>
    <t xml:space="preserve"> 247408</t>
  </si>
  <si>
    <t>SARA BALDWIN</t>
  </si>
  <si>
    <t>224 CAMINO SOBRANTE  ORINDA</t>
  </si>
  <si>
    <t xml:space="preserve"> 179717</t>
  </si>
  <si>
    <t>JAMES LAMBLE &amp; KRISTIN LAMBLE</t>
  </si>
  <si>
    <t>228 CAMINO SOBRANTE  ORINDA</t>
  </si>
  <si>
    <t>5170824</t>
  </si>
  <si>
    <t>NICOLE WOLBERSEN</t>
  </si>
  <si>
    <t>232 CAMINO SOBRANTE  ORINDA</t>
  </si>
  <si>
    <t xml:space="preserve">  80895</t>
  </si>
  <si>
    <t>TODD DODS</t>
  </si>
  <si>
    <t>252 CAMINO SOBRANTE  ORINDA</t>
  </si>
  <si>
    <t xml:space="preserve"> 195665</t>
  </si>
  <si>
    <t>POWELL JOSE</t>
  </si>
  <si>
    <t>258 CAMINO SOBRANTE  ORINDA</t>
  </si>
  <si>
    <t xml:space="preserve"> 149080</t>
  </si>
  <si>
    <t>ANDY COY</t>
  </si>
  <si>
    <t>260 CAMINO SOBRANTE  ORINDA</t>
  </si>
  <si>
    <t xml:space="preserve"> 144298</t>
  </si>
  <si>
    <t>GOLNAR SCOTT</t>
  </si>
  <si>
    <t>424 SHIRLEE DR       DANVILLE</t>
  </si>
  <si>
    <t xml:space="preserve"> 458661</t>
  </si>
  <si>
    <t>JIRRI BARTA</t>
  </si>
  <si>
    <t>428 SHIRLEE DR       DANVILLE</t>
  </si>
  <si>
    <t xml:space="preserve"> 475038</t>
  </si>
  <si>
    <t>CORINNE FLYNN</t>
  </si>
  <si>
    <t>33 SPRING LN         DANVILLE</t>
  </si>
  <si>
    <t xml:space="preserve"> 475046</t>
  </si>
  <si>
    <t>CHARLES STEVENS</t>
  </si>
  <si>
    <t>45 SPRING LN         DANVILLE</t>
  </si>
  <si>
    <t xml:space="preserve"> 133688</t>
  </si>
  <si>
    <t>MARCUS MADRID</t>
  </si>
  <si>
    <t>57 SPRING LN         DANVILLE</t>
  </si>
  <si>
    <t xml:space="preserve"> 548487</t>
  </si>
  <si>
    <t>JOHN EUDY</t>
  </si>
  <si>
    <t>300 VICTORIAN LN     DANVILLE</t>
  </si>
  <si>
    <t xml:space="preserve"> 548504</t>
  </si>
  <si>
    <t>DOUGLAS ROBBINS</t>
  </si>
  <si>
    <t>344 VICTORIAN LN     DANVILLE</t>
  </si>
  <si>
    <t xml:space="preserve"> 104263</t>
  </si>
  <si>
    <t>STEPHEN FORBES</t>
  </si>
  <si>
    <t>349 VICTORIAN LN     DANVILLE</t>
  </si>
  <si>
    <t xml:space="preserve"> 214137</t>
  </si>
  <si>
    <t>KIRSTEN HOCHBERG</t>
  </si>
  <si>
    <t>350 VICTORIAN LN     DANVILLE</t>
  </si>
  <si>
    <t xml:space="preserve"> 231474</t>
  </si>
  <si>
    <t>LEVINA CHENN</t>
  </si>
  <si>
    <t>416 SHIRLEE DR       DANVILLE</t>
  </si>
  <si>
    <t>5106554</t>
  </si>
  <si>
    <t>BARBARA LOWENKOPF</t>
  </si>
  <si>
    <t>420 SHIRLEE DR       DANVILLE</t>
  </si>
  <si>
    <t>KEVIN &amp; KELLEY BASS</t>
  </si>
  <si>
    <t xml:space="preserve"> 146783</t>
  </si>
  <si>
    <t>TIMOTHY COX</t>
  </si>
  <si>
    <t>884 EL PINTADO RD    DANVILLE</t>
  </si>
  <si>
    <t xml:space="preserve"> 176314</t>
  </si>
  <si>
    <t>RAQUEL HANSEN</t>
  </si>
  <si>
    <t>624 EL PINTADO RD    DANVILLE</t>
  </si>
  <si>
    <t xml:space="preserve"> 423467</t>
  </si>
  <si>
    <t>LINDA HUDAK</t>
  </si>
  <si>
    <t>3 RITA WAY           ORINDA</t>
  </si>
  <si>
    <t>ERNEST HOOD</t>
  </si>
  <si>
    <t>AMIT PATEL</t>
  </si>
  <si>
    <t xml:space="preserve"> 248279</t>
  </si>
  <si>
    <t>CRAIG CANNIZZO</t>
  </si>
  <si>
    <t>11 HONEYWOOD RD      ORINDA</t>
  </si>
  <si>
    <t xml:space="preserve"> 199343</t>
  </si>
  <si>
    <t>JULIA TALBOTT</t>
  </si>
  <si>
    <t>2 WELLESLEY CT       LAFAYETTE</t>
  </si>
  <si>
    <t xml:space="preserve"> 215788</t>
  </si>
  <si>
    <t>JASON FRIES</t>
  </si>
  <si>
    <t>3 WELLESLEY CT       LAFAYETTE</t>
  </si>
  <si>
    <t xml:space="preserve">  85160</t>
  </si>
  <si>
    <t>JANE MACKIE</t>
  </si>
  <si>
    <t>5 WELLESLEY CT       LAFAYETTE</t>
  </si>
  <si>
    <t xml:space="preserve"> 227023</t>
  </si>
  <si>
    <t>KEVIN LI</t>
  </si>
  <si>
    <t>8 WELLESLEY DR       LAFAYETTE</t>
  </si>
  <si>
    <t xml:space="preserve"> 122876</t>
  </si>
  <si>
    <t>CHRISTINE STATTON</t>
  </si>
  <si>
    <t>10 WELLESLEY DR      LAFAYETTE</t>
  </si>
  <si>
    <t xml:space="preserve"> 223955</t>
  </si>
  <si>
    <t>SUNIL GANDHI</t>
  </si>
  <si>
    <t>6 YOSEMITE RD        ORINDA</t>
  </si>
  <si>
    <t>5911946</t>
  </si>
  <si>
    <t>DON ATHERTON</t>
  </si>
  <si>
    <t>8 YOSEMITE RD        ORINDA</t>
  </si>
  <si>
    <t>5459516</t>
  </si>
  <si>
    <t>FARIN JANUSZEWSKI</t>
  </si>
  <si>
    <t>10 YOSEMITE RD       ORINDA</t>
  </si>
  <si>
    <t xml:space="preserve"> 233213</t>
  </si>
  <si>
    <t>ERIK WHATLEY</t>
  </si>
  <si>
    <t>5 TAMALPAIS VIEW RD  ORINDA</t>
  </si>
  <si>
    <t>5140157</t>
  </si>
  <si>
    <t>MARK LINDERMAN</t>
  </si>
  <si>
    <t>12 HONEYWOOD RD      ORINDA</t>
  </si>
  <si>
    <t xml:space="preserve"> 248311</t>
  </si>
  <si>
    <t>MICHAEL S OSTRACH</t>
  </si>
  <si>
    <t>15 HONEYWOOD RD      ORINDA</t>
  </si>
  <si>
    <t xml:space="preserve"> 224192</t>
  </si>
  <si>
    <t>LORI LUCIA</t>
  </si>
  <si>
    <t>16 HONEYWOOD RD      ORINDA</t>
  </si>
  <si>
    <t>25 VIA FLOREADO      ORINDA</t>
  </si>
  <si>
    <t>5608658</t>
  </si>
  <si>
    <t>SHYAM PAREKH</t>
  </si>
  <si>
    <t>119 LAS VEGAS RD     ORINDA</t>
  </si>
  <si>
    <t>5055496</t>
  </si>
  <si>
    <t>JOSEPH BARON</t>
  </si>
  <si>
    <t>120 LAS VEGAS RD     ORINDA</t>
  </si>
  <si>
    <t xml:space="preserve"> 290149</t>
  </si>
  <si>
    <t>ALAN L GREENBAUM</t>
  </si>
  <si>
    <t>123 LAS VEGAS RD     ORINDA</t>
  </si>
  <si>
    <t>5495650</t>
  </si>
  <si>
    <t>SEBSATIAN DIGRANDE</t>
  </si>
  <si>
    <t>126 LAS VEGAS RD     ORINDA</t>
  </si>
  <si>
    <t xml:space="preserve"> 215231</t>
  </si>
  <si>
    <t>ANNE BRANAGH</t>
  </si>
  <si>
    <t>127 LAS VEGAS RD     ORINDA</t>
  </si>
  <si>
    <t xml:space="preserve"> 335358</t>
  </si>
  <si>
    <t>JOHN J SNINSKY</t>
  </si>
  <si>
    <t>1 MIRA FLORES        ORINDA</t>
  </si>
  <si>
    <t>5153481</t>
  </si>
  <si>
    <t>MELINDA CAMPI</t>
  </si>
  <si>
    <t>2 MIRA FLORES        ORINDA</t>
  </si>
  <si>
    <t>5522016</t>
  </si>
  <si>
    <t>ELISABETH JEWEL</t>
  </si>
  <si>
    <t>23 EL VERANO         ORINDA</t>
  </si>
  <si>
    <t xml:space="preserve">  76785</t>
  </si>
  <si>
    <t>ROBERT ALVARADO</t>
  </si>
  <si>
    <t>30 EL VERANO         ORINDA</t>
  </si>
  <si>
    <t xml:space="preserve"> 290023</t>
  </si>
  <si>
    <t>JANE W OWEN</t>
  </si>
  <si>
    <t>40 LAS VEGAS RD      ORINDA</t>
  </si>
  <si>
    <t>5429170</t>
  </si>
  <si>
    <t>GORDON MATTHEWS</t>
  </si>
  <si>
    <t>102 LAS VEGAS RD     ORINDA</t>
  </si>
  <si>
    <t xml:space="preserve"> 208757</t>
  </si>
  <si>
    <t>MICHAEL COHN</t>
  </si>
  <si>
    <t>105 LAS VEGAS RD     ORINDA</t>
  </si>
  <si>
    <t xml:space="preserve"> 133550</t>
  </si>
  <si>
    <t>ALISON EDDY</t>
  </si>
  <si>
    <t>106 LAS VEGAS RD     ORINDA</t>
  </si>
  <si>
    <t xml:space="preserve"> 290072</t>
  </si>
  <si>
    <t>EDWARD J GEE</t>
  </si>
  <si>
    <t>109 LAS VEGAS RD     ORINDA</t>
  </si>
  <si>
    <t>110 LAS VEGAS RD     ORINDA</t>
  </si>
  <si>
    <t>5920616</t>
  </si>
  <si>
    <t>JONATHAN &amp; STEPHANIE TOMASCO</t>
  </si>
  <si>
    <t>115 LAS VEGAS RD     ORINDA</t>
  </si>
  <si>
    <t>5206354</t>
  </si>
  <si>
    <t>KAREN SANDY</t>
  </si>
  <si>
    <t>118 LAS VEGAS RD     ORINDA</t>
  </si>
  <si>
    <t xml:space="preserve"> 162866</t>
  </si>
  <si>
    <t>DAVID KEENAN</t>
  </si>
  <si>
    <t>49 DIABLO VIEW DR    ORINDA</t>
  </si>
  <si>
    <t xml:space="preserve"> 212592</t>
  </si>
  <si>
    <t>NIKITA TOVSTOLES</t>
  </si>
  <si>
    <t>23 CAMELIA LN        LAFAYETTE</t>
  </si>
  <si>
    <t xml:space="preserve"> 334905</t>
  </si>
  <si>
    <t>DOUGLAS A BOYCE</t>
  </si>
  <si>
    <t>700 MINER RD         ORINDA</t>
  </si>
  <si>
    <t xml:space="preserve"> 238114</t>
  </si>
  <si>
    <t>ANDREI ROMANENKO</t>
  </si>
  <si>
    <t>2 DALEWOOD TER       ORINDA</t>
  </si>
  <si>
    <t xml:space="preserve"> 453225</t>
  </si>
  <si>
    <t>JERRY GABRIEL</t>
  </si>
  <si>
    <t>1069 SERRANO CT      LAFAYETTE</t>
  </si>
  <si>
    <t xml:space="preserve">  33364</t>
  </si>
  <si>
    <t>CAROL BRADLEY</t>
  </si>
  <si>
    <t>2316 TICE VALLEY BLV WALNUT CREEK</t>
  </si>
  <si>
    <t xml:space="preserve"> 197198</t>
  </si>
  <si>
    <t>MANI MASSOOMI</t>
  </si>
  <si>
    <t>1799 TICE VALLEY BLV WALNUT CREEK</t>
  </si>
  <si>
    <t xml:space="preserve"> 327759</t>
  </si>
  <si>
    <t>MICHAEL MARKOWITZ</t>
  </si>
  <si>
    <t>1970 MEADOW RD       WALNUT CREEK</t>
  </si>
  <si>
    <t xml:space="preserve"> 464610</t>
  </si>
  <si>
    <t>J DOMMES</t>
  </si>
  <si>
    <t>189 SILVER PINE LN   DANVILLE</t>
  </si>
  <si>
    <t xml:space="preserve"> 603894</t>
  </si>
  <si>
    <t>WILLIAM VAN BEZEY</t>
  </si>
  <si>
    <t>40 KIRKCREST CT      ALAMO</t>
  </si>
  <si>
    <t xml:space="preserve"> 522227</t>
  </si>
  <si>
    <t>PATRICK MC DONOGH</t>
  </si>
  <si>
    <t>2312 TICE VALLEY BLV WALNUT CREEK</t>
  </si>
  <si>
    <t>5908892</t>
  </si>
  <si>
    <t>KEN &amp; KAY STROMGREN</t>
  </si>
  <si>
    <t>7450 JOHNSTON RD     PLEASANTON</t>
  </si>
  <si>
    <t xml:space="preserve">  28434</t>
  </si>
  <si>
    <t>GIORGI KSOVRELI</t>
  </si>
  <si>
    <t>992 SUNNYBROOK DR    LAFAYETTE</t>
  </si>
  <si>
    <t xml:space="preserve"> 461385</t>
  </si>
  <si>
    <t>ANDREA LAVERGRE</t>
  </si>
  <si>
    <t>1173 SIERRA VISTA WA LAFAYETTE</t>
  </si>
  <si>
    <t>MICHAEL STEIN</t>
  </si>
  <si>
    <t xml:space="preserve"> 424556</t>
  </si>
  <si>
    <t>YAN CHOW</t>
  </si>
  <si>
    <t>51 ROBERT RD         ORINDA</t>
  </si>
  <si>
    <t xml:space="preserve"> 207195</t>
  </si>
  <si>
    <t>CHLOE AFTEL</t>
  </si>
  <si>
    <t>65 EL GAVILAN RD     ORINDA</t>
  </si>
  <si>
    <t>1755 SUNNYVALE AVE   WALNUT CREEK</t>
  </si>
  <si>
    <t>3050 DEL HOMBRE LN   WALNUT CREEK</t>
  </si>
  <si>
    <t>80 IVY DR            ORINDA</t>
  </si>
  <si>
    <t>5211016</t>
  </si>
  <si>
    <t>JACK MACKOUSE</t>
  </si>
  <si>
    <t>616 JOSHUA CT        WALNUT CREEK</t>
  </si>
  <si>
    <t xml:space="preserve">  88629</t>
  </si>
  <si>
    <t>BARBARA MILNER</t>
  </si>
  <si>
    <t>7800 COLLIER CANYON  LIVERMORE</t>
  </si>
  <si>
    <t xml:space="preserve"> 220201</t>
  </si>
  <si>
    <t>LISA VU</t>
  </si>
  <si>
    <t>1601 3RD AVE         WALNUT CREEK</t>
  </si>
  <si>
    <t xml:space="preserve"> 219202</t>
  </si>
  <si>
    <t>STACEY FONG JONATHAN YEE</t>
  </si>
  <si>
    <t>5769682</t>
  </si>
  <si>
    <t>REIDA &amp; GLENN HOLCOMB</t>
  </si>
  <si>
    <t>11 CATHY LN          DANVILLE</t>
  </si>
  <si>
    <t xml:space="preserve">  73735</t>
  </si>
  <si>
    <t>MICHAEL HALLENBERGER</t>
  </si>
  <si>
    <t>1166 OAK HILL RD     LAFAYETTE</t>
  </si>
  <si>
    <t>5554282</t>
  </si>
  <si>
    <t>ROGER LEWIS</t>
  </si>
  <si>
    <t>311 TAPPAN TER       ORINDA</t>
  </si>
  <si>
    <t>5117015</t>
  </si>
  <si>
    <t>ANDREW MCIVER</t>
  </si>
  <si>
    <t>6800 JOHNSTON RD     PLEASANTON</t>
  </si>
  <si>
    <t>ROBERT POWER</t>
  </si>
  <si>
    <t>5610233</t>
  </si>
  <si>
    <t>PHYLLIS/ NICHOLAS WARANOFF</t>
  </si>
  <si>
    <t>29 VALLEY VIEW RD    ORINDA</t>
  </si>
  <si>
    <t xml:space="preserve">   5010</t>
  </si>
  <si>
    <t>MICHAEL BERNATZ</t>
  </si>
  <si>
    <t>132 MIRAMONTE DR     MORAGA</t>
  </si>
  <si>
    <t xml:space="preserve"> 167786</t>
  </si>
  <si>
    <t>MICHAEL ARKELIAN</t>
  </si>
  <si>
    <t>9 VALENCIA RD        ORINDA</t>
  </si>
  <si>
    <t xml:space="preserve"> 241883</t>
  </si>
  <si>
    <t>GRIFFIN SCHWARZ</t>
  </si>
  <si>
    <t>216 IVY DR           ORINDA</t>
  </si>
  <si>
    <t xml:space="preserve"> 427337</t>
  </si>
  <si>
    <t>DR ROBERT HARMON</t>
  </si>
  <si>
    <t>2985 ROHRER DR       LAFAYETTE</t>
  </si>
  <si>
    <t>6000 OLD SCHOOL RD   PLEASANTON</t>
  </si>
  <si>
    <t>5900 OLD SCHOOL RD   PLEASANTON</t>
  </si>
  <si>
    <t>1402 N MAIN ST       WALNUT CREEK</t>
  </si>
  <si>
    <t>JOHN FISHER</t>
  </si>
  <si>
    <t>700 YGNACIO VALLEY R WALNUT CREEK</t>
  </si>
  <si>
    <t xml:space="preserve"> 246593</t>
  </si>
  <si>
    <t>LU ZING</t>
  </si>
  <si>
    <t>3350 DEER HOLLOW DR  DANVILLE</t>
  </si>
  <si>
    <t xml:space="preserve"> 221400</t>
  </si>
  <si>
    <t>NANCY LAM</t>
  </si>
  <si>
    <t xml:space="preserve"> 249040</t>
  </si>
  <si>
    <t>JACK &amp; CHERI ROHDAS</t>
  </si>
  <si>
    <t xml:space="preserve">  88692</t>
  </si>
  <si>
    <t>TIM ALLEN</t>
  </si>
  <si>
    <t xml:space="preserve"> 249197</t>
  </si>
  <si>
    <t>BETTY J HOPKINS</t>
  </si>
  <si>
    <t xml:space="preserve"> 249088</t>
  </si>
  <si>
    <t>PUBU ZHUOGA</t>
  </si>
  <si>
    <t xml:space="preserve">  77397</t>
  </si>
  <si>
    <t>DAVID GALLEGOS</t>
  </si>
  <si>
    <t xml:space="preserve"> 191661</t>
  </si>
  <si>
    <t>ZHAO XIE</t>
  </si>
  <si>
    <t xml:space="preserve"> 222961</t>
  </si>
  <si>
    <t>YI DAI</t>
  </si>
  <si>
    <t>5393871</t>
  </si>
  <si>
    <t>GREG MULLIGAN</t>
  </si>
  <si>
    <t xml:space="preserve"> 541623</t>
  </si>
  <si>
    <t>BELINDA GEE</t>
  </si>
  <si>
    <t xml:space="preserve"> 541665</t>
  </si>
  <si>
    <t>DARYL MC COSKER</t>
  </si>
  <si>
    <t xml:space="preserve"> 540807</t>
  </si>
  <si>
    <t>CLAIRE KILPATRICK</t>
  </si>
  <si>
    <t xml:space="preserve"> 540725</t>
  </si>
  <si>
    <t>G COLLIER</t>
  </si>
  <si>
    <t>5058508</t>
  </si>
  <si>
    <t>CHARLES GOLDE</t>
  </si>
  <si>
    <t xml:space="preserve"> 118467</t>
  </si>
  <si>
    <t>THOMAS FRASER</t>
  </si>
  <si>
    <t xml:space="preserve"> 134566</t>
  </si>
  <si>
    <t>ERIN MATIASIC</t>
  </si>
  <si>
    <t xml:space="preserve">   8355</t>
  </si>
  <si>
    <t>KEVIN BURNS</t>
  </si>
  <si>
    <t xml:space="preserve">   5770</t>
  </si>
  <si>
    <t>KIRK DORAZIO</t>
  </si>
  <si>
    <t xml:space="preserve">  76993</t>
  </si>
  <si>
    <t>JONATHAN WOLFF</t>
  </si>
  <si>
    <t>5614433</t>
  </si>
  <si>
    <t>PAUL &amp; JANET BROCK</t>
  </si>
  <si>
    <t>5704366</t>
  </si>
  <si>
    <t>DONNA SAMLUK</t>
  </si>
  <si>
    <t>5731120</t>
  </si>
  <si>
    <t>EILEEN JOHNSON</t>
  </si>
  <si>
    <t>5483037</t>
  </si>
  <si>
    <t>BRAD LENNON</t>
  </si>
  <si>
    <t xml:space="preserve"> 519629</t>
  </si>
  <si>
    <t>YEH TUNG</t>
  </si>
  <si>
    <t xml:space="preserve">  88649</t>
  </si>
  <si>
    <t>GARY CEDOLINE</t>
  </si>
  <si>
    <t xml:space="preserve"> 118358</t>
  </si>
  <si>
    <t>VANEET SHARMA</t>
  </si>
  <si>
    <t xml:space="preserve">  27588</t>
  </si>
  <si>
    <t>JENNY SWEETLAND</t>
  </si>
  <si>
    <t xml:space="preserve"> 120266</t>
  </si>
  <si>
    <t>SARAH JAMISON</t>
  </si>
  <si>
    <t xml:space="preserve"> 182362</t>
  </si>
  <si>
    <t>SARA BRETTHAUER</t>
  </si>
  <si>
    <t xml:space="preserve"> 176775</t>
  </si>
  <si>
    <t>BEHZAD BEHROUZI</t>
  </si>
  <si>
    <t xml:space="preserve">WALNUT CREEK </t>
  </si>
  <si>
    <t>9210334</t>
  </si>
  <si>
    <t>9210338</t>
  </si>
  <si>
    <t>9210342</t>
  </si>
  <si>
    <t>09/11/24</t>
  </si>
  <si>
    <t xml:space="preserve">   4987</t>
  </si>
  <si>
    <t>KEVIN STORMS</t>
  </si>
  <si>
    <t>121 ALAMO RANCH RD   ALAMO</t>
  </si>
  <si>
    <t>09/13/24</t>
  </si>
  <si>
    <t>5686993</t>
  </si>
  <si>
    <t>DENAE THEDER</t>
  </si>
  <si>
    <t>16 SUNNYSIDE CT      ORINDA</t>
  </si>
  <si>
    <t xml:space="preserve"> 503410</t>
  </si>
  <si>
    <t>JAMES O ABRAMS</t>
  </si>
  <si>
    <t>24 SUNNYSIDE CT      ORINDA</t>
  </si>
  <si>
    <t xml:space="preserve"> 503391</t>
  </si>
  <si>
    <t>ALLISON MOBLEY</t>
  </si>
  <si>
    <t>20 SUNNYSIDE CT      ORINDA</t>
  </si>
  <si>
    <t>09/16/24</t>
  </si>
  <si>
    <t>3890 EL NIDO RANCH R LAFAYETTE</t>
  </si>
  <si>
    <t>09/19/24</t>
  </si>
  <si>
    <t xml:space="preserve"> 287623</t>
  </si>
  <si>
    <t>J H COLBERT</t>
  </si>
  <si>
    <t>261 LAS JUNTAS WAY   WALNUT CREEK</t>
  </si>
  <si>
    <t xml:space="preserve">  54427</t>
  </si>
  <si>
    <t>STEVE OSBOURN</t>
  </si>
  <si>
    <t>251 LAS JUNTAS WAY   WALNUT CREEK</t>
  </si>
  <si>
    <t xml:space="preserve">  96611</t>
  </si>
  <si>
    <t>RAMONA RUIZ</t>
  </si>
  <si>
    <t>241 LAS JUNTAS WAY   WALNUT CREEK</t>
  </si>
  <si>
    <t xml:space="preserve"> 287631</t>
  </si>
  <si>
    <t>TIM COOK</t>
  </si>
  <si>
    <t>271 LAS JUNTAS WAY   WALNUT CREEK</t>
  </si>
  <si>
    <t xml:space="preserve"> 555178</t>
  </si>
  <si>
    <t>ROBERT SHERMAN</t>
  </si>
  <si>
    <t>2976 WALNUT BLVD     WALNUT CREEK</t>
  </si>
  <si>
    <t>1850 MT DIABLO BLVD  WALNUT CREEK</t>
  </si>
  <si>
    <t>1063 VIA ROBLE       LAFAYETTE</t>
  </si>
  <si>
    <t xml:space="preserve">  88842</t>
  </si>
  <si>
    <t>ADAM SMITH</t>
  </si>
  <si>
    <t>3948 QUAIL RIDGE RD  LAFAYETTE</t>
  </si>
  <si>
    <t xml:space="preserve"> 168481</t>
  </si>
  <si>
    <t>LEANN LIN</t>
  </si>
  <si>
    <t>3936 QUAIL RIDGE RD  LAFAYETTE</t>
  </si>
  <si>
    <t xml:space="preserve"> 196434</t>
  </si>
  <si>
    <t>JUSTIN SILEO</t>
  </si>
  <si>
    <t>1070 VIA ALTA        LAFAYETTE</t>
  </si>
  <si>
    <t xml:space="preserve"> 197411</t>
  </si>
  <si>
    <t>ELLEN KIRMAYER</t>
  </si>
  <si>
    <t>1069 VIA ALTA        LAFAYETTE</t>
  </si>
  <si>
    <t xml:space="preserve"> 240929</t>
  </si>
  <si>
    <t>JOHN ONEILL</t>
  </si>
  <si>
    <t>1062 VIA ROBLE       LAFAYETTE</t>
  </si>
  <si>
    <t xml:space="preserve"> 244516</t>
  </si>
  <si>
    <t>CAROLINE FIEGEL</t>
  </si>
  <si>
    <t>1092 VIA ROBLE       LAFAYETTE</t>
  </si>
  <si>
    <t xml:space="preserve"> 403162</t>
  </si>
  <si>
    <t>AZAM ARIFF</t>
  </si>
  <si>
    <t>3848 QUAIL RIDGE RD  LAFAYETTE</t>
  </si>
  <si>
    <t xml:space="preserve"> 403411</t>
  </si>
  <si>
    <t>LIWEN WU</t>
  </si>
  <si>
    <t>3942 QUAIL RIDGE RD  LAFAYETTE</t>
  </si>
  <si>
    <t xml:space="preserve"> 540733</t>
  </si>
  <si>
    <t>S LAZARE</t>
  </si>
  <si>
    <t>1067 VIA ALTA        LAFAYETTE</t>
  </si>
  <si>
    <t xml:space="preserve"> 545947</t>
  </si>
  <si>
    <t>GEORGE PONOMAREFF</t>
  </si>
  <si>
    <t>1079 VIA MEDIA       LAFAYETTE</t>
  </si>
  <si>
    <t>1116 VIA MEDIA       LAFAYETTE</t>
  </si>
  <si>
    <t>5152756</t>
  </si>
  <si>
    <t>BART MC CLELLAND</t>
  </si>
  <si>
    <t>1062 VIA ALTA        LAFAYETTE</t>
  </si>
  <si>
    <t>1087 VIA ROBLE       LAFAYETTE</t>
  </si>
  <si>
    <t>5499355</t>
  </si>
  <si>
    <t>CRISSY MOORE</t>
  </si>
  <si>
    <t>1055 VIA BAJA        LAFAYETTE</t>
  </si>
  <si>
    <t>5524087</t>
  </si>
  <si>
    <t>D BUTLER</t>
  </si>
  <si>
    <t>1067 VIA ROBLE       LAFAYETTE</t>
  </si>
  <si>
    <t>5910104</t>
  </si>
  <si>
    <t>LORI ANDERSON</t>
  </si>
  <si>
    <t>1102 VIA ROBLE       LAFAYETTE</t>
  </si>
  <si>
    <t xml:space="preserve"> 229122</t>
  </si>
  <si>
    <t>ALEKSANDRA JAKUBOWSKI</t>
  </si>
  <si>
    <t>10555 MORGAN TERRITO LIVERMORE</t>
  </si>
  <si>
    <t xml:space="preserve"> 167912</t>
  </si>
  <si>
    <t>ANDRIY VITYUK</t>
  </si>
  <si>
    <t>2476 WESTCLIFFE LN   WALNUT CREEK</t>
  </si>
  <si>
    <t xml:space="preserve"> 232472</t>
  </si>
  <si>
    <t>ANGEL MORALES SANDOVAL</t>
  </si>
  <si>
    <t>2365 BUENA VISTA AVE WALNUT CREEK</t>
  </si>
  <si>
    <t xml:space="preserve"> 150482</t>
  </si>
  <si>
    <t>BERNICE JENSEN</t>
  </si>
  <si>
    <t>2500 FINLEY RD       PLEASANTON</t>
  </si>
  <si>
    <t xml:space="preserve">  63008</t>
  </si>
  <si>
    <t>BOB CHAUDHURI</t>
  </si>
  <si>
    <t>5500 BRUCE DR        PLEASANTON</t>
  </si>
  <si>
    <t>7170 CAMINO TASSAJAR PLEASANTON</t>
  </si>
  <si>
    <t xml:space="preserve"> 250650</t>
  </si>
  <si>
    <t>CAMERON TAYLOR</t>
  </si>
  <si>
    <t>1265 WHISPERING OAKS DANVILLE</t>
  </si>
  <si>
    <t xml:space="preserve"> 196469</t>
  </si>
  <si>
    <t>DANIEL BOYLE</t>
  </si>
  <si>
    <t>271 SAINT CHRISTOPHE DANVILLE</t>
  </si>
  <si>
    <t xml:space="preserve">  89794</t>
  </si>
  <si>
    <t>DOUG BONINGTON</t>
  </si>
  <si>
    <t>101 TWIN OAKS LN     LIVERMORE</t>
  </si>
  <si>
    <t xml:space="preserve"> 110970</t>
  </si>
  <si>
    <t>DREW CORRADINI</t>
  </si>
  <si>
    <t>7171 JOHNSTON RD     PLEASANTON</t>
  </si>
  <si>
    <t xml:space="preserve">  16994</t>
  </si>
  <si>
    <t>GLENN WYDER</t>
  </si>
  <si>
    <t>944 PODVA RD         DANVILLE</t>
  </si>
  <si>
    <t xml:space="preserve"> 209930</t>
  </si>
  <si>
    <t>HANNAH RISCH</t>
  </si>
  <si>
    <t>2080 ESSENAY AVE     WALNUT CREEK</t>
  </si>
  <si>
    <t xml:space="preserve"> 304395</t>
  </si>
  <si>
    <t>JOSEPH HUGHES</t>
  </si>
  <si>
    <t>172 LOMITAS DR       DANVILLE</t>
  </si>
  <si>
    <t xml:space="preserve">  59166</t>
  </si>
  <si>
    <t>JOY HIRAYAMA</t>
  </si>
  <si>
    <t>8 CAMPBELL PL        DANVILLE</t>
  </si>
  <si>
    <t xml:space="preserve">  72526</t>
  </si>
  <si>
    <t>KARA BLOODGOOD</t>
  </si>
  <si>
    <t>2492 WESTCLIFFE LN   WALNUT CREEK</t>
  </si>
  <si>
    <t xml:space="preserve"> 179817</t>
  </si>
  <si>
    <t>KIMBERLY SMIGIELSKI</t>
  </si>
  <si>
    <t>904 AUGUSTA DR       MORAGA</t>
  </si>
  <si>
    <t xml:space="preserve"> 202529</t>
  </si>
  <si>
    <t>LEAH FOURNIER</t>
  </si>
  <si>
    <t>931 EL RINCON RD     DANVILLE</t>
  </si>
  <si>
    <t>5392576</t>
  </si>
  <si>
    <t>MANNY AMBROSIO</t>
  </si>
  <si>
    <t>5370 OLD SCHOOL RD   PLEASANTON</t>
  </si>
  <si>
    <t>5897913</t>
  </si>
  <si>
    <t>MARILYN MATHIS</t>
  </si>
  <si>
    <t>865 ACKERMAN DR      DANVILLE</t>
  </si>
  <si>
    <t>7210 JOHNSTON RD     PLEASANTON</t>
  </si>
  <si>
    <t xml:space="preserve"> 165988</t>
  </si>
  <si>
    <t>ROBERT WALLACE</t>
  </si>
  <si>
    <t>5655 BRUCE DR        PLEASANTON</t>
  </si>
  <si>
    <t>5884234</t>
  </si>
  <si>
    <t>STEPHEN MAYFIELD</t>
  </si>
  <si>
    <t>984 PODVA RD         DANVILLE</t>
  </si>
  <si>
    <t xml:space="preserve"> 247820</t>
  </si>
  <si>
    <t>TERESA BEYER</t>
  </si>
  <si>
    <t>7200 COLLIER CANYON  LIVERMORE</t>
  </si>
  <si>
    <t xml:space="preserve"> 218861</t>
  </si>
  <si>
    <t>WALTER MOORE</t>
  </si>
  <si>
    <t>970 PODVA RD         DANVILLE</t>
  </si>
  <si>
    <t>3615 MT DIABLO BLVD  LAFAYETTE</t>
  </si>
  <si>
    <t>985 MORAGA RD        LAFAYETTE</t>
  </si>
  <si>
    <t>3169 ROUNDHILL RD    ALAMO</t>
  </si>
  <si>
    <t>2800 YGNACIO VALLEY  WALNUT CREEK</t>
  </si>
  <si>
    <t>PINE KNOLL DR ENT 2  WALNUT CREEK</t>
  </si>
  <si>
    <t>PINE KNOLL DR ENT 3  WALNUT CREEK</t>
  </si>
  <si>
    <t>PINE KNOLL DR ENT 7  WALNUT CREEK</t>
  </si>
  <si>
    <t>PINE KNOLL DR ENT 9  WALNUT CREEK</t>
  </si>
  <si>
    <t>2815 YGNACIO VALLEY  WALNUT CREEK</t>
  </si>
  <si>
    <t>2967 YGNACIO VALLEY  WALNUT CREEK</t>
  </si>
  <si>
    <t>3407 MT DIABLO BLVD  LAFAYETTE</t>
  </si>
  <si>
    <t>1895 YGNACIO VALLEY  WALNUT CREEK</t>
  </si>
  <si>
    <t>730 BANCROFT RD      WALNUT CREEK</t>
  </si>
  <si>
    <t>3577 MT DIABLO BLVD  LAFAYETTE</t>
  </si>
  <si>
    <t>1835 YGNACIO VALLEY  WALNUT CREEK</t>
  </si>
  <si>
    <t>3637 MT DIABLO BLVD  LAFAYETTE</t>
  </si>
  <si>
    <t>130 TAMPICO          WALNUT CREEK</t>
  </si>
  <si>
    <t>1881 YGNACIO VALLEY  WALNUT CREEK</t>
  </si>
  <si>
    <t>3301 SPRINGHILL RD   LAFAYETTE</t>
  </si>
  <si>
    <t xml:space="preserve"> 274861</t>
  </si>
  <si>
    <t>A WINGREN</t>
  </si>
  <si>
    <t>329 LA ESPIRAL       ORINDA</t>
  </si>
  <si>
    <t xml:space="preserve">   5171</t>
  </si>
  <si>
    <t>ALEXANDER /YANA KONONOVICH</t>
  </si>
  <si>
    <t>125 HERITAGE PARK DR DANVILLE</t>
  </si>
  <si>
    <t>5575857</t>
  </si>
  <si>
    <t>AMY STILES</t>
  </si>
  <si>
    <t>5451 JOHNSTON RD     PLEASANTON</t>
  </si>
  <si>
    <t xml:space="preserve"> 143675</t>
  </si>
  <si>
    <t>FERNANDO CHANDIMA</t>
  </si>
  <si>
    <t>302 BONAIRE CT       DANVILLE</t>
  </si>
  <si>
    <t xml:space="preserve"> 250270</t>
  </si>
  <si>
    <t>JACOB  MAST</t>
  </si>
  <si>
    <t>21 BOULEVARD CT      WALNUT CREEK</t>
  </si>
  <si>
    <t xml:space="preserve"> 145811</t>
  </si>
  <si>
    <t>JOCELYN KWONG</t>
  </si>
  <si>
    <t>151 HERITAGE PARK DR DANVILLE</t>
  </si>
  <si>
    <t>5610019</t>
  </si>
  <si>
    <t>LEN &amp; VICKY SAPUTO</t>
  </si>
  <si>
    <t>340 VILLAGE VIEW CT  ORINDA</t>
  </si>
  <si>
    <t xml:space="preserve"> 242906</t>
  </si>
  <si>
    <t>MATTHEW ENGLE</t>
  </si>
  <si>
    <t>84 LA ESPIRAL        ORINDA</t>
  </si>
  <si>
    <t xml:space="preserve"> 625962</t>
  </si>
  <si>
    <t>ANN CARTER</t>
  </si>
  <si>
    <t>1141 SIERRA VISTA WA LAFAYETTE</t>
  </si>
  <si>
    <t xml:space="preserve"> 560664</t>
  </si>
  <si>
    <t>DANIEL COCHRAN</t>
  </si>
  <si>
    <t>130 WAYLAND LN       ALAMO</t>
  </si>
  <si>
    <t xml:space="preserve"> 107801</t>
  </si>
  <si>
    <t>DANIEL WEI</t>
  </si>
  <si>
    <t>155 AMBER VALLEY DR  ORINDA</t>
  </si>
  <si>
    <t xml:space="preserve">  99120</t>
  </si>
  <si>
    <t>ERIKA CRANDALL</t>
  </si>
  <si>
    <t>1009 WILLOW DR       LAFAYETTE</t>
  </si>
  <si>
    <t>5002829</t>
  </si>
  <si>
    <t>JEFFERY G WAGNER</t>
  </si>
  <si>
    <t>1115 GARDEN LN       LAFAYETTE</t>
  </si>
  <si>
    <t xml:space="preserve"> 196992</t>
  </si>
  <si>
    <t>JIMMY CONNOR</t>
  </si>
  <si>
    <t>911 EL PINTADO RD    DANVILLE</t>
  </si>
  <si>
    <t xml:space="preserve"> 200502</t>
  </si>
  <si>
    <t>KENNY LIM</t>
  </si>
  <si>
    <t>1119 GARDEN LN       LAFAYETTE</t>
  </si>
  <si>
    <t>5117551</t>
  </si>
  <si>
    <t>KRESS &amp; LEANDER HAURI</t>
  </si>
  <si>
    <t>1109 LAUREL DR       LAFAYETTE</t>
  </si>
  <si>
    <t>5034111</t>
  </si>
  <si>
    <t>LAWRENCE THAL</t>
  </si>
  <si>
    <t>1155 LAUREL DR       LAFAYETTE</t>
  </si>
  <si>
    <t xml:space="preserve"> 215008</t>
  </si>
  <si>
    <t>NEERU GIRI</t>
  </si>
  <si>
    <t>8115 CAMINO TASSAJAR PLEASANTON</t>
  </si>
  <si>
    <t xml:space="preserve"> 242677</t>
  </si>
  <si>
    <t>OLIVER THEIL</t>
  </si>
  <si>
    <t>1615 RAMONA WAY      ALAMO</t>
  </si>
  <si>
    <t>5255492</t>
  </si>
  <si>
    <t>SANDRA A. BINDER</t>
  </si>
  <si>
    <t>3357 DYER DR         LAFAYETTE</t>
  </si>
  <si>
    <t xml:space="preserve"> 378133</t>
  </si>
  <si>
    <t>STANFORD MARK MORAN</t>
  </si>
  <si>
    <t>55 ORINDA VIEW RD    ORINDA</t>
  </si>
  <si>
    <t xml:space="preserve"> 627406</t>
  </si>
  <si>
    <t>BARBARA GAYE</t>
  </si>
  <si>
    <t>1644 GREEN VALLEY RD DANVILLE</t>
  </si>
  <si>
    <t xml:space="preserve"> 204737</t>
  </si>
  <si>
    <t>MINAXIKUMARI MUNDRA</t>
  </si>
  <si>
    <t>824 EL QUANITO DR    DANVILLE</t>
  </si>
  <si>
    <t xml:space="preserve"> 178732</t>
  </si>
  <si>
    <t>MOLLY DENHAM</t>
  </si>
  <si>
    <t>621 SYCAMORE CIR     DANVILLE</t>
  </si>
  <si>
    <t xml:space="preserve"> 174202</t>
  </si>
  <si>
    <t>TARA HENSHAW</t>
  </si>
  <si>
    <t>1609 FOUNTAIN SPRING DANVILLE</t>
  </si>
  <si>
    <t>1678 SCHOOL ST       MORAGA</t>
  </si>
  <si>
    <t xml:space="preserve"> 174789</t>
  </si>
  <si>
    <t>ROBERT L ATHAYDE</t>
  </si>
  <si>
    <t>66 EL GAVILAN RD     ORINDA</t>
  </si>
  <si>
    <t xml:space="preserve"> 212055</t>
  </si>
  <si>
    <t>ALBERT DANIELSON</t>
  </si>
  <si>
    <t>65 LA CAMPANA RD     ORINDA</t>
  </si>
  <si>
    <t xml:space="preserve"> 250754</t>
  </si>
  <si>
    <t>VICKI KENDRICK</t>
  </si>
  <si>
    <t>77 EVERGREEN DR      ORINDA</t>
  </si>
  <si>
    <t xml:space="preserve"> 230284</t>
  </si>
  <si>
    <t>WALTER R ULLRICH</t>
  </si>
  <si>
    <t>87 HARDIE DR         MORAGA</t>
  </si>
  <si>
    <t xml:space="preserve"> 239155</t>
  </si>
  <si>
    <t>JAMES LIVINGSTON</t>
  </si>
  <si>
    <t>12 RAINBOW CIR       DANVILLE</t>
  </si>
  <si>
    <t>5196142</t>
  </si>
  <si>
    <t>CARI COLE</t>
  </si>
  <si>
    <t>1008 CARTER DR       MORAGA</t>
  </si>
  <si>
    <t>5704648</t>
  </si>
  <si>
    <t>JAMES AND MAGDALENA JENKINS</t>
  </si>
  <si>
    <t>421 OAKSHIRE PL      ALAMO</t>
  </si>
  <si>
    <t>246 PROMENADE LN     DANVILLE</t>
  </si>
  <si>
    <t>5615513</t>
  </si>
  <si>
    <t>HILLARY WHITFIELD</t>
  </si>
  <si>
    <t>117 PINNACLE RIDGE C DANVILLE</t>
  </si>
  <si>
    <t xml:space="preserve"> 430604</t>
  </si>
  <si>
    <t>GEORGE CHAPLINE</t>
  </si>
  <si>
    <t>2504 ROUNDHILL DR    ALAMO</t>
  </si>
  <si>
    <t xml:space="preserve"> 622837</t>
  </si>
  <si>
    <t>T MALONE</t>
  </si>
  <si>
    <t>727 CAMINO AMIGO     DANVILLE</t>
  </si>
  <si>
    <t xml:space="preserve"> 191794</t>
  </si>
  <si>
    <t>ANA LOPEZ</t>
  </si>
  <si>
    <t>1059 ALICANTE DR     DANVILLE</t>
  </si>
  <si>
    <t>59 LONGRIDGE RD      ORINDA</t>
  </si>
  <si>
    <t xml:space="preserve"> 217654</t>
  </si>
  <si>
    <t>FIONNA KUNIYOSHI</t>
  </si>
  <si>
    <t>16 PIDGEON CT        LAFAYETTE</t>
  </si>
  <si>
    <t>2 THEATRE SQ         ORINDA</t>
  </si>
  <si>
    <t>3454 HAMLIN RD       LAFAYETTE</t>
  </si>
  <si>
    <t>2801 SHADELANDS DR   WALNUT CREEK</t>
  </si>
  <si>
    <t>1930 MT DIABLO BLVD  WALNUT CREEK</t>
  </si>
  <si>
    <t>1522 N MAIN ST       WALNUT CREEK</t>
  </si>
  <si>
    <t>1432 N MAIN ST       WALNUT CREEK</t>
  </si>
  <si>
    <t>2875 MITCHELL DR     WALNUT CREEK</t>
  </si>
  <si>
    <t>87 ORINDA WAY        ORINDA</t>
  </si>
  <si>
    <t>1000 KUSS RD         DANVILLE</t>
  </si>
  <si>
    <t xml:space="preserve"> 248719</t>
  </si>
  <si>
    <t>AVNEESH PANT</t>
  </si>
  <si>
    <t>379 SOUTH AVE        ALAMO</t>
  </si>
  <si>
    <t xml:space="preserve">  53360</t>
  </si>
  <si>
    <t>ARMIDA SANCEN</t>
  </si>
  <si>
    <t>1401 BERNIE LN       ALAMO</t>
  </si>
  <si>
    <t xml:space="preserve"> 233713</t>
  </si>
  <si>
    <t>LAWRENCE LONG</t>
  </si>
  <si>
    <t>66 CREST AVE         ALAMO</t>
  </si>
  <si>
    <t xml:space="preserve"> 222047</t>
  </si>
  <si>
    <t>MEHMET BEKTAS</t>
  </si>
  <si>
    <t>156 MIRAMONTE DR     MORAGA</t>
  </si>
  <si>
    <t xml:space="preserve"> 228491</t>
  </si>
  <si>
    <t>NIKOLAY YATIKOV</t>
  </si>
  <si>
    <t>245 LAS QUEBRADAS    ALAMO</t>
  </si>
  <si>
    <t>5376298</t>
  </si>
  <si>
    <t>ELIZABETH HAAG</t>
  </si>
  <si>
    <t>637 GLORIETTA BLVD   LAFAYETTE</t>
  </si>
  <si>
    <t>5002548</t>
  </si>
  <si>
    <t>SUSAN JOHNSON</t>
  </si>
  <si>
    <t>4144 CREEKPOINT CT   DANVILLE</t>
  </si>
  <si>
    <t xml:space="preserve"> 579954</t>
  </si>
  <si>
    <t>S  DALY FREEMAN</t>
  </si>
  <si>
    <t>51 WOODVALLEY DR     DANVILLE</t>
  </si>
  <si>
    <t xml:space="preserve"> 119116</t>
  </si>
  <si>
    <t>DONALD DAVIDSON</t>
  </si>
  <si>
    <t>31 HAGEN OAKS CT     ALAMO</t>
  </si>
  <si>
    <t xml:space="preserve"> 151262</t>
  </si>
  <si>
    <t>LADAN SLACKSMITH</t>
  </si>
  <si>
    <t>1825 SAINT ANDREWS D MORAGA</t>
  </si>
  <si>
    <t xml:space="preserve">  71979</t>
  </si>
  <si>
    <t>KENT D BAUGH</t>
  </si>
  <si>
    <t>14 CALVIN CT         ORINDA</t>
  </si>
  <si>
    <t xml:space="preserve"> 182564</t>
  </si>
  <si>
    <t>MARYANN BLANCHIETTI</t>
  </si>
  <si>
    <t>115 WINDOVER DR      DANVILLE</t>
  </si>
  <si>
    <t xml:space="preserve"> 166746</t>
  </si>
  <si>
    <t>JOYCE BOHN</t>
  </si>
  <si>
    <t>255 MONTAIR DR       DANVILLE</t>
  </si>
  <si>
    <t xml:space="preserve"> 250653</t>
  </si>
  <si>
    <t>JENNIFER BURT</t>
  </si>
  <si>
    <t>1825 S MAIN ST       WALNUT CREEK</t>
  </si>
  <si>
    <t xml:space="preserve"> 236087</t>
  </si>
  <si>
    <t>DANA SKIKOS</t>
  </si>
  <si>
    <t>399 GOLDEN GRASS DR  ALAMO</t>
  </si>
  <si>
    <t xml:space="preserve"> 614578</t>
  </si>
  <si>
    <t>ROBERT E LUHRS</t>
  </si>
  <si>
    <t>239 PULIDO RD        DANVILLE</t>
  </si>
  <si>
    <t xml:space="preserve"> 576694</t>
  </si>
  <si>
    <t>BRUCE &amp; JULIA PAULSEN</t>
  </si>
  <si>
    <t>6 WOODCREST RD       ORINDA</t>
  </si>
  <si>
    <t xml:space="preserve"> 220963</t>
  </si>
  <si>
    <t>LEAVITT SWALLEY</t>
  </si>
  <si>
    <t>125 GREENBROOK CT    DANVILLE</t>
  </si>
  <si>
    <t xml:space="preserve"> 131546</t>
  </si>
  <si>
    <t>CHARLES ROBINSON</t>
  </si>
  <si>
    <t>7 HAZEL TREE RDG     ORINDA</t>
  </si>
  <si>
    <t xml:space="preserve"> 206621</t>
  </si>
  <si>
    <t>TATE BAUGH</t>
  </si>
  <si>
    <t>1167 SAN RAMON VALLE DANVILLE</t>
  </si>
  <si>
    <t xml:space="preserve"> 296848</t>
  </si>
  <si>
    <t>CARLOS DOMINQUEZ</t>
  </si>
  <si>
    <t>20 LILY CT           WALNUT CREEK</t>
  </si>
  <si>
    <t xml:space="preserve">  26982</t>
  </si>
  <si>
    <t>MIKE CONN</t>
  </si>
  <si>
    <t>1562 ALAMO WAY       ALAMO</t>
  </si>
  <si>
    <t>960 RISA RD          LAFAYETTE</t>
  </si>
  <si>
    <t>327 RHEEM BLVD       MORAGA</t>
  </si>
  <si>
    <t>2133 DONALD DR       MORAGA</t>
  </si>
  <si>
    <t>1981 ASCOT DR        MORAGA</t>
  </si>
  <si>
    <t>3520 BROOK ST        LAFAYETTE</t>
  </si>
  <si>
    <t>3535 BROOK ST        LAFAYETTE</t>
  </si>
  <si>
    <t>18 S ACRES RD        LAFAYETTE</t>
  </si>
  <si>
    <t>760 CAMINO RAMON     DANVILLE</t>
  </si>
  <si>
    <t xml:space="preserve">  47853</t>
  </si>
  <si>
    <t>SYLVIA GAROFOLO</t>
  </si>
  <si>
    <t>3954 QUAIL RIDGE RD  LAFAYETTE</t>
  </si>
  <si>
    <t>1074 VIA ALTA        LAFAYETTE</t>
  </si>
  <si>
    <t>5833223</t>
  </si>
  <si>
    <t>LESLIE MACHTMES</t>
  </si>
  <si>
    <t>1088 VIA ROBLE       LAFAYETTE</t>
  </si>
  <si>
    <t xml:space="preserve"> 172284</t>
  </si>
  <si>
    <t>ADAM SCHUMAN</t>
  </si>
  <si>
    <t>21 CAMPBELL PL       DANVILLE</t>
  </si>
  <si>
    <t xml:space="preserve"> 101158</t>
  </si>
  <si>
    <t>ANNE SUTHERLAND</t>
  </si>
  <si>
    <t>869 ACKERMAN DR      DANVILLE</t>
  </si>
  <si>
    <t xml:space="preserve">  91959</t>
  </si>
  <si>
    <t>CYNTHIA MAXCY</t>
  </si>
  <si>
    <t>933 CAROL LN         LAFAYETTE</t>
  </si>
  <si>
    <t>5674064</t>
  </si>
  <si>
    <t>JULIE DUNCAN</t>
  </si>
  <si>
    <t>91 PRINCETON CT      DANVILLE</t>
  </si>
  <si>
    <t>5189881</t>
  </si>
  <si>
    <t>KEVIN WOODARD</t>
  </si>
  <si>
    <t>1081 OAK HILL RD     LAFAYETTE</t>
  </si>
  <si>
    <t xml:space="preserve">  10207</t>
  </si>
  <si>
    <t>LOIS BLAZIC</t>
  </si>
  <si>
    <t>12 ALTAMOUNT DR      ORINDA</t>
  </si>
  <si>
    <t xml:space="preserve">   4941</t>
  </si>
  <si>
    <t>MEI TAO</t>
  </si>
  <si>
    <t>624 COLMAR CT        DANVILLE</t>
  </si>
  <si>
    <t xml:space="preserve"> 304379</t>
  </si>
  <si>
    <t>MICHAEL FOX</t>
  </si>
  <si>
    <t>152 LOMITAS RD       DANVILLE</t>
  </si>
  <si>
    <t>5530 JOHNSTON RD     PLEASANTON</t>
  </si>
  <si>
    <t xml:space="preserve"> 118523</t>
  </si>
  <si>
    <t>RENEE LITTLE</t>
  </si>
  <si>
    <t>3796 HAPPY VALLEY RD LAFAYETTE</t>
  </si>
  <si>
    <t>7500 CAMINO TASSAJAR PLEASANTON</t>
  </si>
  <si>
    <t>4975 CAMINO TASSAJAR DANVILLE</t>
  </si>
  <si>
    <t>3502 MT DIABLO BLVD  LAFAYETTE</t>
  </si>
  <si>
    <t>1700 BOTELHO DR      WALNUT CREEK</t>
  </si>
  <si>
    <t>PINE KNOLL DR ENT 4  WALNUT CREEK</t>
  </si>
  <si>
    <t>GOLDEN RAIN RD ENT 1 WALNUT CREEK</t>
  </si>
  <si>
    <t>TERRA GRANADA ENTRY  WALNUT CREEK</t>
  </si>
  <si>
    <t>700 BANCROFT RD      WALNUT CREEK</t>
  </si>
  <si>
    <t>3575 MT DIABLO BLVD  LAFAYETTE</t>
  </si>
  <si>
    <t>2175 YGNACIO VALLEY  WALNUT CREEK</t>
  </si>
  <si>
    <t>3524 MT DIABLO BLVD  LAFAYETTE</t>
  </si>
  <si>
    <t>2303 YGNACIO VALLEY  WALNUT CREEK</t>
  </si>
  <si>
    <t>3518 MT DIABLO BLVD  LAFAYETTE</t>
  </si>
  <si>
    <t>1815 YGNACIO VALLEY  WALNUT CREEK</t>
  </si>
  <si>
    <t>1813 YGNACIO VALLEY  WALNUT CREEK</t>
  </si>
  <si>
    <t xml:space="preserve"> 178406</t>
  </si>
  <si>
    <t>ADAM ELKIN</t>
  </si>
  <si>
    <t>86 HILLCREST DR      ORINDA</t>
  </si>
  <si>
    <t xml:space="preserve"> 119810</t>
  </si>
  <si>
    <t>ALEX &amp; JESSICA FOLAS</t>
  </si>
  <si>
    <t>309 LAS LOMAS WAY    WALNUT CREEK</t>
  </si>
  <si>
    <t xml:space="preserve"> 206737</t>
  </si>
  <si>
    <t>ALEXIS LIEM</t>
  </si>
  <si>
    <t>1743 COTTSWALD ST    DANVILLE</t>
  </si>
  <si>
    <t xml:space="preserve">  57578</t>
  </si>
  <si>
    <t>ED CASEY</t>
  </si>
  <si>
    <t>18 LA VUELTA         ORINDA</t>
  </si>
  <si>
    <t xml:space="preserve"> 115334</t>
  </si>
  <si>
    <t>KATHALEEN FRENCH</t>
  </si>
  <si>
    <t>40 LA VUELTA         ORINDA</t>
  </si>
  <si>
    <t xml:space="preserve"> 238667</t>
  </si>
  <si>
    <t>GERALD MITOSINKA</t>
  </si>
  <si>
    <t>1124 HIDALGO CT      LAFAYETTE</t>
  </si>
  <si>
    <t xml:space="preserve"> 109514</t>
  </si>
  <si>
    <t>KATHLEEN INIGUEZ</t>
  </si>
  <si>
    <t>8 SAN RAFAEL CT      WALNUT CREEK</t>
  </si>
  <si>
    <t>5780895</t>
  </si>
  <si>
    <t>MATTHEW SANDER</t>
  </si>
  <si>
    <t>57 SLEEPY HOLLOW LN  ORINDA</t>
  </si>
  <si>
    <t xml:space="preserve">  74353</t>
  </si>
  <si>
    <t>MIKE PAWLAWSKI</t>
  </si>
  <si>
    <t>265 STETSON DR       DANVILLE</t>
  </si>
  <si>
    <t>5681473</t>
  </si>
  <si>
    <t>PATRICK O'NEIL</t>
  </si>
  <si>
    <t>126 LOMBARDY LN      ORINDA</t>
  </si>
  <si>
    <t xml:space="preserve">  88634</t>
  </si>
  <si>
    <t>RONALD WOJTASZEK</t>
  </si>
  <si>
    <t>9019 DOUBLETREE LN   LIVERMORE</t>
  </si>
  <si>
    <t xml:space="preserve"> 249038</t>
  </si>
  <si>
    <t>STEVE  HANSEN</t>
  </si>
  <si>
    <t>4185 CAMINO TASSAJAR DANVILLE</t>
  </si>
  <si>
    <t xml:space="preserve"> 247515</t>
  </si>
  <si>
    <t>TEJAL NEMANE</t>
  </si>
  <si>
    <t>502 BLACKSTONE CT    DANVILLE</t>
  </si>
  <si>
    <t xml:space="preserve">  23105</t>
  </si>
  <si>
    <t>KEVIN MOSS</t>
  </si>
  <si>
    <t>100 DAVID LN         DANVILLE</t>
  </si>
  <si>
    <t xml:space="preserve"> 201774</t>
  </si>
  <si>
    <t>KRISTIN PETERSON</t>
  </si>
  <si>
    <t>3160 CAFETO DR       WALNUT CREEK</t>
  </si>
  <si>
    <t xml:space="preserve"> 144130</t>
  </si>
  <si>
    <t>NICK KAVAYIOTIDIS</t>
  </si>
  <si>
    <t>10 BELLA VISTA       DIABLO</t>
  </si>
  <si>
    <t xml:space="preserve"> 250297</t>
  </si>
  <si>
    <t>SHARON &amp; WARREN  REGAN- SHEETS</t>
  </si>
  <si>
    <t>2 OAK LN             ORINDA</t>
  </si>
  <si>
    <t xml:space="preserve"> 234651</t>
  </si>
  <si>
    <t>KATE WOODCOX</t>
  </si>
  <si>
    <t>114 CAMINO DON MIGUE ORINDA</t>
  </si>
  <si>
    <t xml:space="preserve"> 226384</t>
  </si>
  <si>
    <t>ART SVIDLER</t>
  </si>
  <si>
    <t>212 WIGET LN         WALNUT CREEK</t>
  </si>
  <si>
    <t xml:space="preserve"> 224658</t>
  </si>
  <si>
    <t>JOE OR ALEXANDRA CLOYES</t>
  </si>
  <si>
    <t>3985 N PEARDALE DR   LAFAYETTE</t>
  </si>
  <si>
    <t xml:space="preserve">   4840</t>
  </si>
  <si>
    <t>BILL SABIN</t>
  </si>
  <si>
    <t>145 ALAMO HILLS CT   ALAMO</t>
  </si>
  <si>
    <t xml:space="preserve"> 133944</t>
  </si>
  <si>
    <t>DAMON HUBBART</t>
  </si>
  <si>
    <t>559 OLD ORCHARD DR   DANVILLE</t>
  </si>
  <si>
    <t xml:space="preserve"> 203974</t>
  </si>
  <si>
    <t>OMID HATEF &amp; FLORENCE FAIZI</t>
  </si>
  <si>
    <t>3424 STONE VALLEY RD ALAMO</t>
  </si>
  <si>
    <t xml:space="preserve"> 182346</t>
  </si>
  <si>
    <t>VINCENT WELTZ</t>
  </si>
  <si>
    <t>2916 ENCINA CAMINO   WALNUT CREEK</t>
  </si>
  <si>
    <t xml:space="preserve"> 215978</t>
  </si>
  <si>
    <t>LINDSAY SINCLAIR</t>
  </si>
  <si>
    <t>1604 CANDELERO DR    WALNUT CREEK</t>
  </si>
  <si>
    <t xml:space="preserve"> 161360</t>
  </si>
  <si>
    <t>EDWARD ZOBRIST</t>
  </si>
  <si>
    <t>5601 HIGHLAND RD     PLEASANTON</t>
  </si>
  <si>
    <t xml:space="preserve"> 158798</t>
  </si>
  <si>
    <t>PAUL CIANCIARULO</t>
  </si>
  <si>
    <t>162 RIDGE RD         ALAMO</t>
  </si>
  <si>
    <t xml:space="preserve"> 178062</t>
  </si>
  <si>
    <t>RUSLAN GURZHIY</t>
  </si>
  <si>
    <t>1248 ALPINE RD       WALNUT CREEK</t>
  </si>
  <si>
    <t xml:space="preserve"> 162084</t>
  </si>
  <si>
    <t>ROY FONG</t>
  </si>
  <si>
    <t>5 BIGLEAF RD         ORINDA</t>
  </si>
  <si>
    <t xml:space="preserve"> 394735</t>
  </si>
  <si>
    <t>STEPHEN DAVENPORT</t>
  </si>
  <si>
    <t>1473 PIEDRA DR       WALNUT CREEK</t>
  </si>
  <si>
    <t>561 MERRIEWOOD DR    LAFAYETTE</t>
  </si>
  <si>
    <t>910 COUNTRY CLUB DR  MORAGA</t>
  </si>
  <si>
    <t>4021 SPRINGHILL RD   LAFAYETTE</t>
  </si>
  <si>
    <t>1785 SHUEY AVE       WALNUT CREEK</t>
  </si>
  <si>
    <t>1372 S CALIFORNIA BL WALNUT CREEK</t>
  </si>
  <si>
    <t>1495 S MAIN ST       WALNUT CREEK</t>
  </si>
  <si>
    <t>315 CAMINO SOBRANTE  ORINDA</t>
  </si>
  <si>
    <t>1010 CAMINO PABLO    MORAGA</t>
  </si>
  <si>
    <t xml:space="preserve"> 246380</t>
  </si>
  <si>
    <t>AMEEN ROUHANI</t>
  </si>
  <si>
    <t>740 SENCA CT         DANVILLE</t>
  </si>
  <si>
    <t xml:space="preserve"> 223437</t>
  </si>
  <si>
    <t>JAMES OR ROSINE GILDAY</t>
  </si>
  <si>
    <t>200 WALNUT CREEK CT  DANVILLE</t>
  </si>
  <si>
    <t xml:space="preserve"> 559740</t>
  </si>
  <si>
    <t>RICHARD D GRAFFIS</t>
  </si>
  <si>
    <t>20 WATCHWOOD CT      ORINDA</t>
  </si>
  <si>
    <t xml:space="preserve"> 135347</t>
  </si>
  <si>
    <t>ARDA AKSU</t>
  </si>
  <si>
    <t>3957 WOODSIDE CT     LAFAYETTE</t>
  </si>
  <si>
    <t xml:space="preserve">  25674</t>
  </si>
  <si>
    <t>DAVID LACKNER</t>
  </si>
  <si>
    <t>599 PARK HILL RD     DANVILLE</t>
  </si>
  <si>
    <t xml:space="preserve"> 214408</t>
  </si>
  <si>
    <t>AABI SHAPOORIAN</t>
  </si>
  <si>
    <t>1035 DOLORES DR      LAFAYETTE</t>
  </si>
  <si>
    <t xml:space="preserve"> 211186</t>
  </si>
  <si>
    <t>STEPHEN MROZ</t>
  </si>
  <si>
    <t>176 MOUNTAIN CANYON  ALAMO</t>
  </si>
  <si>
    <t xml:space="preserve"> 248784</t>
  </si>
  <si>
    <t>ARLENE GOULD</t>
  </si>
  <si>
    <t>419 DALEWOOD DR      ORINDA</t>
  </si>
  <si>
    <t xml:space="preserve"> 501924</t>
  </si>
  <si>
    <t>MARK KOGAN</t>
  </si>
  <si>
    <t>255 SUNDOWN TER      ORINDA</t>
  </si>
  <si>
    <t xml:space="preserve">  72027</t>
  </si>
  <si>
    <t>SARA LICKISS</t>
  </si>
  <si>
    <t>1176 GREENBROOK DR   DANVILLE</t>
  </si>
  <si>
    <t>933 HOUGH AVE        LAFAYETTE</t>
  </si>
  <si>
    <t>3470 MT DIABLO BLVD  LAFAYETTE</t>
  </si>
  <si>
    <t xml:space="preserve">  78641</t>
  </si>
  <si>
    <t>BARRY STALLARD</t>
  </si>
  <si>
    <t>5212 BENGALI ST      DANVILLE</t>
  </si>
  <si>
    <t>3400 CAMINO TASSAJAR DANVILLE</t>
  </si>
  <si>
    <t>5474234</t>
  </si>
  <si>
    <t>DR. RHIANNON SHIRES</t>
  </si>
  <si>
    <t>19 CAMPBELL PL       DANVILLE</t>
  </si>
  <si>
    <t xml:space="preserve"> 209040</t>
  </si>
  <si>
    <t>SHANNON WALDEN</t>
  </si>
  <si>
    <t>566 LAKEWOOD CIR     WALNUT CREEK</t>
  </si>
  <si>
    <t>3539 PLAZA WAY       LAFAYETTE</t>
  </si>
  <si>
    <t>2839 YGNACIO VALLEY  WALNUT CREEK</t>
  </si>
  <si>
    <t>2064 TREAT BLVD      WALNUT CREEK</t>
  </si>
  <si>
    <t>1035 CAROL LN        LAFAYETTE</t>
  </si>
  <si>
    <t>3565 MT DIABLO BLVD  LAFAYETTE</t>
  </si>
  <si>
    <t xml:space="preserve"> 252270</t>
  </si>
  <si>
    <t>GEORGE WASSON</t>
  </si>
  <si>
    <t>3123 INDIAN WAY      LAFAYETTE</t>
  </si>
  <si>
    <t xml:space="preserve"> 347626</t>
  </si>
  <si>
    <t>SUE HSIA</t>
  </si>
  <si>
    <t>809 MORAGA RD        LAFAYETTE</t>
  </si>
  <si>
    <t>5845656</t>
  </si>
  <si>
    <t>DALE WEATHERFORD</t>
  </si>
  <si>
    <t>3237 DRIFTWOOD DR    LAFAYETTE</t>
  </si>
  <si>
    <t xml:space="preserve"> 355453</t>
  </si>
  <si>
    <t>DONALD NELSON</t>
  </si>
  <si>
    <t>475 MULLER RD        WALNUT CREEK</t>
  </si>
  <si>
    <t xml:space="preserve"> 156739</t>
  </si>
  <si>
    <t>JOHN SPICER</t>
  </si>
  <si>
    <t>2550 CASA BUENO CT   WALNUT CREEK</t>
  </si>
  <si>
    <t xml:space="preserve"> 581017</t>
  </si>
  <si>
    <t>MARC DESIN</t>
  </si>
  <si>
    <t>243 WOOTTEN DR       WALNUT CREEK</t>
  </si>
  <si>
    <t xml:space="preserve"> 581025</t>
  </si>
  <si>
    <t>MELVIN GADD</t>
  </si>
  <si>
    <t>244 WOOTTEN DR       WALNUT CREEK</t>
  </si>
  <si>
    <t xml:space="preserve"> 441445</t>
  </si>
  <si>
    <t>RICHARD BOISE</t>
  </si>
  <si>
    <t>16 SAN RAFAEL CT     WALNUT CREEK</t>
  </si>
  <si>
    <t>5734900</t>
  </si>
  <si>
    <t>THOMAS CALBECK</t>
  </si>
  <si>
    <t>3727 HIGHLAND RD     LAFAYETTE</t>
  </si>
  <si>
    <t xml:space="preserve"> 239463</t>
  </si>
  <si>
    <t>KYLE DEPASQUALE</t>
  </si>
  <si>
    <t>31 NORMANDY LN       ORINDA</t>
  </si>
  <si>
    <t xml:space="preserve"> 368267</t>
  </si>
  <si>
    <t>MARK PASSALACQUA</t>
  </si>
  <si>
    <t>1091 OAK HILL RD     LAFAYETTE</t>
  </si>
  <si>
    <t>5736772</t>
  </si>
  <si>
    <t>KEITH SCHROERS</t>
  </si>
  <si>
    <t>747 WIMBLEDON RD     WALNUT CREEK</t>
  </si>
  <si>
    <t xml:space="preserve"> 484782</t>
  </si>
  <si>
    <t>DR M R CLARK</t>
  </si>
  <si>
    <t>3437 ST MARYS RD     LAFAYETTE</t>
  </si>
  <si>
    <t xml:space="preserve">  50576</t>
  </si>
  <si>
    <t>DAVID C CHANG</t>
  </si>
  <si>
    <t>289 BOLLA AVE        ALAMO</t>
  </si>
  <si>
    <t>2040 N MAIN ST       WALNUT CREEK</t>
  </si>
  <si>
    <t>1018 OAK HILL RD     LAFAYETTE</t>
  </si>
  <si>
    <t>1420 LINCOLN AVE     WALNUT CREEK</t>
  </si>
  <si>
    <t xml:space="preserve"> 108566</t>
  </si>
  <si>
    <t>MARISSA CORREIA</t>
  </si>
  <si>
    <t>1842 SHARP AVE       WALNUT CREEK</t>
  </si>
  <si>
    <t xml:space="preserve"> 160713</t>
  </si>
  <si>
    <t>MONIQUE YOUNG</t>
  </si>
  <si>
    <t>25 DOS ROBLES CT     WALNUT CREEK</t>
  </si>
  <si>
    <t xml:space="preserve"> 162535</t>
  </si>
  <si>
    <t>DARYAL HALL</t>
  </si>
  <si>
    <t>1612 COUNTRYWOOD CT  WALNUT CREEK</t>
  </si>
  <si>
    <t xml:space="preserve"> 238623</t>
  </si>
  <si>
    <t>JEFF &amp; SARA VAN TASSELL</t>
  </si>
  <si>
    <t>1886 RICE WAY        WALNUT CREEK</t>
  </si>
  <si>
    <t>5012984</t>
  </si>
  <si>
    <t>MATTHEW BOOZER</t>
  </si>
  <si>
    <t>1981 OPAL ST         WALNUT CREEK</t>
  </si>
  <si>
    <t>7101 CAMINO TASSAJAR PLEASANTON</t>
  </si>
  <si>
    <t xml:space="preserve"> 239858</t>
  </si>
  <si>
    <t>JOHN HOFINGA</t>
  </si>
  <si>
    <t>1332 MARTINO RD      LAFAYETTE</t>
  </si>
  <si>
    <t xml:space="preserve"> 212533</t>
  </si>
  <si>
    <t>JEFF OSOFSKY</t>
  </si>
  <si>
    <t>1104 HILLCREST DR    LAFAYETTE</t>
  </si>
  <si>
    <t>1744 CARMEL DR       WALNUT CREEK</t>
  </si>
  <si>
    <t xml:space="preserve"> 188070</t>
  </si>
  <si>
    <t>CHAE PAK</t>
  </si>
  <si>
    <t>25 VIA LA CUMBRE     LAFAYETTE</t>
  </si>
  <si>
    <t xml:space="preserve"> 250144</t>
  </si>
  <si>
    <t>THOMAS &amp; JOVY LYN LAMBERT</t>
  </si>
  <si>
    <t>2731 CHERRY LN       WALNUT CREEK</t>
  </si>
  <si>
    <t xml:space="preserve"> 347617</t>
  </si>
  <si>
    <t>FRANKIE BEVERLY</t>
  </si>
  <si>
    <t>805 MORAGA RD        LAFAYETTE</t>
  </si>
  <si>
    <t xml:space="preserve"> 198474</t>
  </si>
  <si>
    <t>PIYA SORCAR</t>
  </si>
  <si>
    <t>36 CHESTNUT PL       DANVILLE</t>
  </si>
  <si>
    <t xml:space="preserve"> 380709</t>
  </si>
  <si>
    <t>ALLAN BURGE</t>
  </si>
  <si>
    <t>2581 OVERLOOK DR     WALNUT CREEK</t>
  </si>
  <si>
    <t>5675400</t>
  </si>
  <si>
    <t>LISA FRANZEL</t>
  </si>
  <si>
    <t>1577 SHARON CIR      LAFAYETTE</t>
  </si>
  <si>
    <t xml:space="preserve"> 165769</t>
  </si>
  <si>
    <t>MICHAEL MARTINI</t>
  </si>
  <si>
    <t>2 CATHY LN           DANVILLE</t>
  </si>
  <si>
    <t xml:space="preserve">  44605</t>
  </si>
  <si>
    <t>REBECCA GOODMAN</t>
  </si>
  <si>
    <t>136 WALFORD DR       MORAGA</t>
  </si>
  <si>
    <t xml:space="preserve"> 217586</t>
  </si>
  <si>
    <t>MISCHA WINTERS</t>
  </si>
  <si>
    <t>3138 CAFETO DR       WALNUT CREEK</t>
  </si>
  <si>
    <t>2355 SAN JUAN AVE    WALNUT CREEK</t>
  </si>
  <si>
    <t xml:space="preserve"> 308734</t>
  </si>
  <si>
    <t>KEVIN RUDY</t>
  </si>
  <si>
    <t>208 LOS FELICAS AVE  WALNUT CREEK</t>
  </si>
  <si>
    <t xml:space="preserve"> 242674</t>
  </si>
  <si>
    <t>KOSTADINKA ANGELOVA</t>
  </si>
  <si>
    <t>19 BALDWIN CT        WALNUT CREEK</t>
  </si>
  <si>
    <t>5853155</t>
  </si>
  <si>
    <t>KEVIN SALQUIST</t>
  </si>
  <si>
    <t>723 GLENSIDE CIR     LAFAYETTE</t>
  </si>
  <si>
    <t xml:space="preserve">  64401</t>
  </si>
  <si>
    <t>ELIZABETH WARD</t>
  </si>
  <si>
    <t>1670 RELIEZ VALLEY R LAFAYETTE</t>
  </si>
  <si>
    <t>5961 AUTUMNWOOD DR   WALNUT CREEK</t>
  </si>
  <si>
    <t>1342 BROADWAY PLZ    WALNUT CREEK</t>
  </si>
  <si>
    <t>1358 N MAIN ST       WALNUT CREEK</t>
  </si>
  <si>
    <t xml:space="preserve"> 105826</t>
  </si>
  <si>
    <t>DAVID BERGMANN</t>
  </si>
  <si>
    <t>2956 CHERRY LN       WALNUT CREEK</t>
  </si>
  <si>
    <t xml:space="preserve">  82429</t>
  </si>
  <si>
    <t>PAMELA ORTIZ</t>
  </si>
  <si>
    <t>2042 BLACKSTONE DR   WALNUT CREEK</t>
  </si>
  <si>
    <t xml:space="preserve">  60313</t>
  </si>
  <si>
    <t>ROCHELLE OLDFIELD</t>
  </si>
  <si>
    <t>418 WESTCLIFFE CIR   WALNUT CREEK</t>
  </si>
  <si>
    <t xml:space="preserve"> 234328</t>
  </si>
  <si>
    <t>JOSEPH BRANDEL</t>
  </si>
  <si>
    <t>75 SIMPSON DR        WALNUT CREEK</t>
  </si>
  <si>
    <t>5693825</t>
  </si>
  <si>
    <t>LES KANYUK</t>
  </si>
  <si>
    <t>1316 MT VIEW BLVD    WALNUT CREEK</t>
  </si>
  <si>
    <t xml:space="preserve"> 378414</t>
  </si>
  <si>
    <t>JOSEPH MIKOS</t>
  </si>
  <si>
    <t>1723 ORO VALLEY CIR  WALNUT CREEK</t>
  </si>
  <si>
    <t xml:space="preserve"> 109175</t>
  </si>
  <si>
    <t>KEVIN DUNWOODIE</t>
  </si>
  <si>
    <t>1058 SCOTS LN        WALNUT CREEK</t>
  </si>
  <si>
    <t xml:space="preserve"> 218726</t>
  </si>
  <si>
    <t>WANG, LILI</t>
  </si>
  <si>
    <t>121 KINGSDALE DR     WALNUT CREEK</t>
  </si>
  <si>
    <t>7980 CAMINO TASSAJAR PLEASANTON</t>
  </si>
  <si>
    <t>183 VAGABOND WAY     ALAMO</t>
  </si>
  <si>
    <t>205 N WIGET LN       WALNUT CREEK</t>
  </si>
  <si>
    <t>50 LAFAYETTE CIR     LAFAYETTE</t>
  </si>
  <si>
    <t>3600 MT DIABLO BLVD  LAFAYETTE</t>
  </si>
  <si>
    <t>975 N SAN CARLOS DR  WALNUT CREEK</t>
  </si>
  <si>
    <t>158 MIRAMONTE DR     MORAGA</t>
  </si>
  <si>
    <t>5809447</t>
  </si>
  <si>
    <t>STEPHANIE GO</t>
  </si>
  <si>
    <t>301 HAMLIN LOOP      WALNUT CREEK</t>
  </si>
  <si>
    <t xml:space="preserve"> 209363</t>
  </si>
  <si>
    <t>W G VAN AUKEN</t>
  </si>
  <si>
    <t>30 GLEN ALPINE       DANVILLE</t>
  </si>
  <si>
    <t>1761 CARMEL DR       WALNUT CREEK</t>
  </si>
  <si>
    <t>177 RAMONA RD        DANVILLE</t>
  </si>
  <si>
    <t xml:space="preserve"> 173002</t>
  </si>
  <si>
    <t>GREGG KOWALSKI</t>
  </si>
  <si>
    <t>2776 W NEWELL AVE    LAFAYETTE</t>
  </si>
  <si>
    <t xml:space="preserve"> 149441</t>
  </si>
  <si>
    <t>JEFF SCHEIDEGGER</t>
  </si>
  <si>
    <t>161 VERNAL DR        ALAMO</t>
  </si>
  <si>
    <t>2149 N BROADWAY      WALNUT CREEK</t>
  </si>
  <si>
    <t>3669 MT DIABLO BLVD  LAFAYETTE</t>
  </si>
  <si>
    <t>5264825</t>
  </si>
  <si>
    <t>NANCY WALDMAN</t>
  </si>
  <si>
    <t>15 STEDING CT        WALNUT CREEK</t>
  </si>
  <si>
    <t xml:space="preserve"> 134001</t>
  </si>
  <si>
    <t>HARINDER BHASIN</t>
  </si>
  <si>
    <t>1015 VIA DEL GATO    ALAMO</t>
  </si>
  <si>
    <t xml:space="preserve"> 200164</t>
  </si>
  <si>
    <t>JESSIE GRANADO</t>
  </si>
  <si>
    <t>37 ORCHARD CT        ALAMO</t>
  </si>
  <si>
    <t>1345 TREAT BLVD      WALNUT CREEK</t>
  </si>
  <si>
    <t xml:space="preserve"> 250732</t>
  </si>
  <si>
    <t>CYNTHIA ENG</t>
  </si>
  <si>
    <t>185 RUSSELL DR       WALNUT CREEK</t>
  </si>
  <si>
    <t xml:space="preserve"> 195211</t>
  </si>
  <si>
    <t>BRAY GURNARI</t>
  </si>
  <si>
    <t>1920 SHARP AVE       WALNUT CREEK</t>
  </si>
  <si>
    <t xml:space="preserve"> 361692</t>
  </si>
  <si>
    <t>STEVAN CAVALIER</t>
  </si>
  <si>
    <t>294 NOB HILL DR      WALNUT CREEK</t>
  </si>
  <si>
    <t xml:space="preserve"> 486118</t>
  </si>
  <si>
    <t>H KULWIN</t>
  </si>
  <si>
    <t>128 SAINT PHILIP CT  DANVILLE</t>
  </si>
  <si>
    <t xml:space="preserve"> 219456</t>
  </si>
  <si>
    <t>ANNA NGUYEN</t>
  </si>
  <si>
    <t>2222 HILLSIDE CT     WALNUT CREEK</t>
  </si>
  <si>
    <t>2400 STEWART AVE     WALNUT CREEK</t>
  </si>
  <si>
    <t>2850 CAMINO DIABLO   LAFAYETTE</t>
  </si>
  <si>
    <t>1245 S MAIN ST       WALNUT CREEK</t>
  </si>
  <si>
    <t>3595 MT DIABLO BLVD  LAFAYETTE</t>
  </si>
  <si>
    <t>2000 VICTORINE RD    LIVERMORE</t>
  </si>
  <si>
    <t>AVENIDA SEVILLA ENT  WALNUT CREEK</t>
  </si>
  <si>
    <t>1444 N CALIFORNIA BL WALNUT CREEK</t>
  </si>
  <si>
    <t xml:space="preserve">   2491</t>
  </si>
  <si>
    <t>JONATHAN GRAY</t>
  </si>
  <si>
    <t>3826 QUAIL RIDGE RD  LAFAYETTE</t>
  </si>
  <si>
    <t>1100 VIA MEDIA       LAFAYETTE</t>
  </si>
  <si>
    <t xml:space="preserve">   7182</t>
  </si>
  <si>
    <t>SAMIR SHAH</t>
  </si>
  <si>
    <t>1071 VIA ALTA        LAFAYETTE</t>
  </si>
  <si>
    <t>1091 VIA ROBLE       LAFAYETTE</t>
  </si>
  <si>
    <t xml:space="preserve">  23724</t>
  </si>
  <si>
    <t>ALANA MIRABELLA</t>
  </si>
  <si>
    <t>3885 QUAIL RIDGE RD  LAFAYETTE</t>
  </si>
  <si>
    <t xml:space="preserve">  43788</t>
  </si>
  <si>
    <t>JOHN SAKAMOTO</t>
  </si>
  <si>
    <t>1068 VIA ROBLE       LAFAYETTE</t>
  </si>
  <si>
    <t xml:space="preserve">  50905</t>
  </si>
  <si>
    <t>RASHMI SHUKTA</t>
  </si>
  <si>
    <t>3876 QUAIL RIDGE RD  LAFAYETTE</t>
  </si>
  <si>
    <t xml:space="preserve">  53822</t>
  </si>
  <si>
    <t>EDWIN BRADLEY</t>
  </si>
  <si>
    <t>3802 QUAIL RIDGE RD  LAFAYETTE</t>
  </si>
  <si>
    <t xml:space="preserve">  56436</t>
  </si>
  <si>
    <t>RANDLE MANVITZ</t>
  </si>
  <si>
    <t>1021 VIA ROBLE       LAFAYETTE</t>
  </si>
  <si>
    <t xml:space="preserve">  58358</t>
  </si>
  <si>
    <t>LISA KELIHER</t>
  </si>
  <si>
    <t>1076 VIA ROBLE       LAFAYETTE</t>
  </si>
  <si>
    <t xml:space="preserve">  62097</t>
  </si>
  <si>
    <t>MICHAEL MESAROS</t>
  </si>
  <si>
    <t>1073 VIA ROBLE       LAFAYETTE</t>
  </si>
  <si>
    <t xml:space="preserve">  62598</t>
  </si>
  <si>
    <t>ALLISON CUELETTO</t>
  </si>
  <si>
    <t>3803 QUAIL RIDGE RD  LAFAYETTE</t>
  </si>
  <si>
    <t xml:space="preserve">  67102</t>
  </si>
  <si>
    <t>HAZEL&amp;JEREMY BORDI</t>
  </si>
  <si>
    <t>1099 VIA ROBLE       LAFAYETTE</t>
  </si>
  <si>
    <t xml:space="preserve">  68212</t>
  </si>
  <si>
    <t>FLAVIA KEMPER</t>
  </si>
  <si>
    <t>1042 VIA MEDIA       LAFAYETTE</t>
  </si>
  <si>
    <t xml:space="preserve">  70354</t>
  </si>
  <si>
    <t>LUCIE HIRD</t>
  </si>
  <si>
    <t>1101 VIA ROBLE       LAFAYETTE</t>
  </si>
  <si>
    <t xml:space="preserve">  87690</t>
  </si>
  <si>
    <t>DAN KIM</t>
  </si>
  <si>
    <t>1070 VIA BAJA        LAFAYETTE</t>
  </si>
  <si>
    <t xml:space="preserve">  88210</t>
  </si>
  <si>
    <t>ELAHE NOORI</t>
  </si>
  <si>
    <t>3814 QUAIL RIDGE RD  LAFAYETTE</t>
  </si>
  <si>
    <t xml:space="preserve">  91730</t>
  </si>
  <si>
    <t>NIKI FORGHANI</t>
  </si>
  <si>
    <t>1098 VIA ROBLE       LAFAYETTE</t>
  </si>
  <si>
    <t xml:space="preserve"> 109387</t>
  </si>
  <si>
    <t>EUGENE MESGAR</t>
  </si>
  <si>
    <t>3858 QUAIL RIDGE RD  LAFAYETTE</t>
  </si>
  <si>
    <t>1059 VIA ALTA        LAFAYETTE</t>
  </si>
  <si>
    <t xml:space="preserve"> 119635</t>
  </si>
  <si>
    <t>KAN LIN</t>
  </si>
  <si>
    <t>1072 VIA ALTA        LAFAYETTE</t>
  </si>
  <si>
    <t xml:space="preserve"> 125280</t>
  </si>
  <si>
    <t>KYLE RANDOLPH</t>
  </si>
  <si>
    <t>1105 VIA ROBLE       LAFAYETTE</t>
  </si>
  <si>
    <t xml:space="preserve"> 126579</t>
  </si>
  <si>
    <t>LAURIE FRASIER</t>
  </si>
  <si>
    <t>1048 VIA MEDIA       LAFAYETTE</t>
  </si>
  <si>
    <t xml:space="preserve"> 142879</t>
  </si>
  <si>
    <t>JAIME KAYA</t>
  </si>
  <si>
    <t>1054 VIA ROBLE       LAFAYETTE</t>
  </si>
  <si>
    <t xml:space="preserve"> 147338</t>
  </si>
  <si>
    <t>GREG MILLER</t>
  </si>
  <si>
    <t>3927 QUAIL RIDGE RD  LAFAYETTE</t>
  </si>
  <si>
    <t xml:space="preserve"> 149171</t>
  </si>
  <si>
    <t>MATTHEW HADEN</t>
  </si>
  <si>
    <t>3924 QUAIL RIDGE RD  LAFAYETTE</t>
  </si>
  <si>
    <t xml:space="preserve"> 153108</t>
  </si>
  <si>
    <t>ANNA SUROVITSKY</t>
  </si>
  <si>
    <t>1064 VIA ROBLE       LAFAYETTE</t>
  </si>
  <si>
    <t xml:space="preserve"> 164909</t>
  </si>
  <si>
    <t>ROB WARD</t>
  </si>
  <si>
    <t>1053 VIA BAJA        LAFAYETTE</t>
  </si>
  <si>
    <t xml:space="preserve"> 165791</t>
  </si>
  <si>
    <t>GABRIEL FAIRMAN</t>
  </si>
  <si>
    <t>1093 VIA ROBLE       LAFAYETTE</t>
  </si>
  <si>
    <t xml:space="preserve"> 166891</t>
  </si>
  <si>
    <t>KENTON ROGERS</t>
  </si>
  <si>
    <t>1048 VIA ROBLE       LAFAYETTE</t>
  </si>
  <si>
    <t xml:space="preserve"> 170658</t>
  </si>
  <si>
    <t>MATT HEYMAN</t>
  </si>
  <si>
    <t>3797 QUAIL RIDGE RD  LAFAYETTE</t>
  </si>
  <si>
    <t xml:space="preserve"> 172984</t>
  </si>
  <si>
    <t>GORAN KUKIC</t>
  </si>
  <si>
    <t>1066 VIA BAJA        LAFAYETTE</t>
  </si>
  <si>
    <t xml:space="preserve"> 175799</t>
  </si>
  <si>
    <t>DARRIN STUBBINGTON</t>
  </si>
  <si>
    <t>3791 QUAIL RIDGE RD  LAFAYETTE</t>
  </si>
  <si>
    <t xml:space="preserve"> 179398</t>
  </si>
  <si>
    <t>ALYSSA MEADE</t>
  </si>
  <si>
    <t>3918 QUAIL RIDGE RD  LAFAYETTE</t>
  </si>
  <si>
    <t xml:space="preserve"> 179657</t>
  </si>
  <si>
    <t>BENJAMIN &amp; LISA ANDERSON</t>
  </si>
  <si>
    <t>3875 QUAIL RIDGE RD  LAFAYETTE</t>
  </si>
  <si>
    <t xml:space="preserve"> 181638</t>
  </si>
  <si>
    <t>LEILANI YATES</t>
  </si>
  <si>
    <t>3820 QUAIL RIDGE RD  LAFAYETTE</t>
  </si>
  <si>
    <t xml:space="preserve"> 185943</t>
  </si>
  <si>
    <t>GUIMIN REN</t>
  </si>
  <si>
    <t>3811 QUAIL RIDGE RD  LAFAYETTE</t>
  </si>
  <si>
    <t xml:space="preserve"> 193142</t>
  </si>
  <si>
    <t>KEVIN WEEKLY</t>
  </si>
  <si>
    <t>1034 VIA MEDIA       LAFAYETTE</t>
  </si>
  <si>
    <t xml:space="preserve"> 199028</t>
  </si>
  <si>
    <t>ROYA SHEYBANI</t>
  </si>
  <si>
    <t>1062 VIA BAJA        LAFAYETTE</t>
  </si>
  <si>
    <t xml:space="preserve"> 199637</t>
  </si>
  <si>
    <t>SRAVANTHI NADIMPALLI</t>
  </si>
  <si>
    <t>1096 VIA ROBLE       LAFAYETTE</t>
  </si>
  <si>
    <t xml:space="preserve"> 201099</t>
  </si>
  <si>
    <t>DHAVAL SHREYAS</t>
  </si>
  <si>
    <t>3891 QUAIL RIDGE RD  LAFAYETTE</t>
  </si>
  <si>
    <t xml:space="preserve"> 204639</t>
  </si>
  <si>
    <t>MARIA HANNAH</t>
  </si>
  <si>
    <t>3870 QUAIL RIDGE RD  LAFAYETTE</t>
  </si>
  <si>
    <t xml:space="preserve"> 209614</t>
  </si>
  <si>
    <t>IHAB LOUBIEH</t>
  </si>
  <si>
    <t>1072 VIA ROBLE       LAFAYETTE</t>
  </si>
  <si>
    <t xml:space="preserve"> 213008</t>
  </si>
  <si>
    <t>EVAN LIPPOW</t>
  </si>
  <si>
    <t>1055 VIA ROBLE       LAFAYETTE</t>
  </si>
  <si>
    <t xml:space="preserve"> 220753</t>
  </si>
  <si>
    <t>JULIE/RONI OVADIA</t>
  </si>
  <si>
    <t>1107 VIA ROBLE       LAFAYETTE</t>
  </si>
  <si>
    <t xml:space="preserve"> 222359</t>
  </si>
  <si>
    <t>ARJUN MEHTA</t>
  </si>
  <si>
    <t>1061 VIA ALTA        LAFAYETTE</t>
  </si>
  <si>
    <t>1065 VIA BAJA        LAFAYETTE</t>
  </si>
  <si>
    <t xml:space="preserve"> 223501</t>
  </si>
  <si>
    <t>ALICE LIU</t>
  </si>
  <si>
    <t>1086 VIA MEDIA       LAFAYETTE</t>
  </si>
  <si>
    <t xml:space="preserve"> 223857</t>
  </si>
  <si>
    <t>MARK ZHU</t>
  </si>
  <si>
    <t>3827 QUAIL RIDGE RD  LAFAYETTE</t>
  </si>
  <si>
    <t xml:space="preserve"> 232859</t>
  </si>
  <si>
    <t>ERIC BOUSTANI</t>
  </si>
  <si>
    <t>1117 VIA MEDIA       LAFAYETTE</t>
  </si>
  <si>
    <t xml:space="preserve"> 233673</t>
  </si>
  <si>
    <t>CASSANDRA WLASENKO</t>
  </si>
  <si>
    <t>1104 VIA MEDIA       LAFAYETTE</t>
  </si>
  <si>
    <t xml:space="preserve"> 234812</t>
  </si>
  <si>
    <t>MATTHEW COWGER</t>
  </si>
  <si>
    <t>3840 QUAIL RIDGE RD  LAFAYETTE</t>
  </si>
  <si>
    <t xml:space="preserve"> 238901</t>
  </si>
  <si>
    <t>MELISSA LEUNG</t>
  </si>
  <si>
    <t>3960 QUAIL RIDGE RD  LAFAYETTE</t>
  </si>
  <si>
    <t xml:space="preserve"> 239802</t>
  </si>
  <si>
    <t>CHINLOONG LAM</t>
  </si>
  <si>
    <t>1046 VIA ROBLE       LAFAYETTE</t>
  </si>
  <si>
    <t xml:space="preserve"> 240328</t>
  </si>
  <si>
    <t>BRANDON MURPHY</t>
  </si>
  <si>
    <t>1059 VIA ROBLE       LAFAYETTE</t>
  </si>
  <si>
    <t xml:space="preserve"> 240779</t>
  </si>
  <si>
    <t>JESSICA NATKIN</t>
  </si>
  <si>
    <t>1110 VIA MEDIA       LAFAYETTE</t>
  </si>
  <si>
    <t xml:space="preserve"> 249247</t>
  </si>
  <si>
    <t>LUIS PEREZ</t>
  </si>
  <si>
    <t>1013 VIA ROBLE       LAFAYETTE</t>
  </si>
  <si>
    <t xml:space="preserve"> 402991</t>
  </si>
  <si>
    <t>CONRAD D BREECE</t>
  </si>
  <si>
    <t>3790 QUAIL RIDGE RD  LAFAYETTE</t>
  </si>
  <si>
    <t xml:space="preserve"> 403015</t>
  </si>
  <si>
    <t>SCOTT CHRISTIE</t>
  </si>
  <si>
    <t>3796 QUAIL RIDGE RD  LAFAYETTE</t>
  </si>
  <si>
    <t xml:space="preserve"> 403056</t>
  </si>
  <si>
    <t>ROBERT SPIVOCK</t>
  </si>
  <si>
    <t>3808 QUAIL RIDGE RD  LAFAYETTE</t>
  </si>
  <si>
    <t xml:space="preserve"> 403122</t>
  </si>
  <si>
    <t>CHENG-JUNG CHANG</t>
  </si>
  <si>
    <t>3832 QUAIL RIDGE RD  LAFAYETTE</t>
  </si>
  <si>
    <t xml:space="preserve"> 403156</t>
  </si>
  <si>
    <t>WILLIAM DOUGHTY</t>
  </si>
  <si>
    <t>3847 QUAIL RIDGE RD  LAFAYETTE</t>
  </si>
  <si>
    <t xml:space="preserve"> 403171</t>
  </si>
  <si>
    <t>HENRY CHEW</t>
  </si>
  <si>
    <t>3851 QUAIL RIDGE RD  LAFAYETTE</t>
  </si>
  <si>
    <t xml:space="preserve"> 403197</t>
  </si>
  <si>
    <t>EDITH ALLISON</t>
  </si>
  <si>
    <t>3864 QUAIL RIDGE RD  LAFAYETTE</t>
  </si>
  <si>
    <t xml:space="preserve"> 403388</t>
  </si>
  <si>
    <t>DANIEL HORAN</t>
  </si>
  <si>
    <t>3930 QUAIL RIDGE RD  LAFAYETTE</t>
  </si>
  <si>
    <t>1065 VIA ALTA        LAFAYETTE</t>
  </si>
  <si>
    <t xml:space="preserve"> 540740</t>
  </si>
  <si>
    <t>JOHN N MC COMBS</t>
  </si>
  <si>
    <t>1068 VIA ALTA        LAFAYETTE</t>
  </si>
  <si>
    <t>1057 VIA BAJA        LAFAYETTE</t>
  </si>
  <si>
    <t xml:space="preserve"> 541656</t>
  </si>
  <si>
    <t>RICHARD COLLETT</t>
  </si>
  <si>
    <t>1063 VIA BAJA        LAFAYETTE</t>
  </si>
  <si>
    <t>1064 VIA BAJA        LAFAYETTE</t>
  </si>
  <si>
    <t xml:space="preserve"> 541699</t>
  </si>
  <si>
    <t>ROBERT CLARK</t>
  </si>
  <si>
    <t>1068 VIA BAJA        LAFAYETTE</t>
  </si>
  <si>
    <t xml:space="preserve"> 545939</t>
  </si>
  <si>
    <t>JOHN R BROWNE</t>
  </si>
  <si>
    <t>1062 VIA MEDIA       LAFAYETTE</t>
  </si>
  <si>
    <t xml:space="preserve"> 545954</t>
  </si>
  <si>
    <t>W MICHAEL BECKER</t>
  </si>
  <si>
    <t>1080 VIA MEDIA       LAFAYETTE</t>
  </si>
  <si>
    <t xml:space="preserve"> 546409</t>
  </si>
  <si>
    <t>ARTHUR W RONAT</t>
  </si>
  <si>
    <t>1044 VIA ROBLE       LAFAYETTE</t>
  </si>
  <si>
    <t xml:space="preserve"> 546440</t>
  </si>
  <si>
    <t>VIRGINIA B SAUER</t>
  </si>
  <si>
    <t>1052 VIA ROBLE       LAFAYETTE</t>
  </si>
  <si>
    <t xml:space="preserve"> 546606</t>
  </si>
  <si>
    <t>MALCOLM REA</t>
  </si>
  <si>
    <t>1079 VIA ROBLE       LAFAYETTE</t>
  </si>
  <si>
    <t xml:space="preserve"> 546689</t>
  </si>
  <si>
    <t>GARY GRICE</t>
  </si>
  <si>
    <t>1095 VIA ROBLE       LAFAYETTE</t>
  </si>
  <si>
    <t xml:space="preserve"> 546721</t>
  </si>
  <si>
    <t>PATRICK CLARKSON</t>
  </si>
  <si>
    <t>1100 VIA ROBLE       LAFAYETTE</t>
  </si>
  <si>
    <t xml:space="preserve"> 546755</t>
  </si>
  <si>
    <t>MICHAEL INOUYE</t>
  </si>
  <si>
    <t>1103 VIA ROBLE       LAFAYETTE</t>
  </si>
  <si>
    <t xml:space="preserve"> 546762</t>
  </si>
  <si>
    <t>JAMES GINGRICH</t>
  </si>
  <si>
    <t>1104 VIA ROBLE       LAFAYETTE</t>
  </si>
  <si>
    <t xml:space="preserve"> 625475</t>
  </si>
  <si>
    <t>DIANE JAKUBOWSKI</t>
  </si>
  <si>
    <t>1061 VIA ROBLE       LAFAYETTE</t>
  </si>
  <si>
    <t xml:space="preserve"> 630152</t>
  </si>
  <si>
    <t>KI HA LEE</t>
  </si>
  <si>
    <t>3833 QUAIL RIDGE RD  LAFAYETTE</t>
  </si>
  <si>
    <t>5088836</t>
  </si>
  <si>
    <t>DARLA JOHNSON</t>
  </si>
  <si>
    <t>1056 VIA ROBLE       LAFAYETTE</t>
  </si>
  <si>
    <t>5157060</t>
  </si>
  <si>
    <t>CHRIS SALMON</t>
  </si>
  <si>
    <t>3867 QUAIL RIDGE RD  LAFAYETTE</t>
  </si>
  <si>
    <t>5216262</t>
  </si>
  <si>
    <t>ROB CLARK</t>
  </si>
  <si>
    <t>1060 VIA ROBLE       LAFAYETTE</t>
  </si>
  <si>
    <t>5217260</t>
  </si>
  <si>
    <t>JAY ROSENBLATT</t>
  </si>
  <si>
    <t>3852 QUAIL RIDGE RD  LAFAYETTE</t>
  </si>
  <si>
    <t>5243373</t>
  </si>
  <si>
    <t>KEVIN SALYER</t>
  </si>
  <si>
    <t>1080 VIA ROBLE       LAFAYETTE</t>
  </si>
  <si>
    <t>5402953</t>
  </si>
  <si>
    <t>KURT CORNELL</t>
  </si>
  <si>
    <t>3819 QUAIL RIDGE RD  LAFAYETTE</t>
  </si>
  <si>
    <t>5620893</t>
  </si>
  <si>
    <t>1106 VIA ROBLE       LAFAYETTE</t>
  </si>
  <si>
    <t>5644703</t>
  </si>
  <si>
    <t>SHARON K. CAMBRA</t>
  </si>
  <si>
    <t>3909 QUAIL RIDGE RD  LAFAYETTE</t>
  </si>
  <si>
    <t>5786041</t>
  </si>
  <si>
    <t>ALAN ENRICI</t>
  </si>
  <si>
    <t>1050 VIA ROBLE       LAFAYETTE</t>
  </si>
  <si>
    <t>5847512</t>
  </si>
  <si>
    <t>AMIR SHAYESTEH</t>
  </si>
  <si>
    <t>1058 VIA ROBLE       LAFAYETTE</t>
  </si>
  <si>
    <t>5880687</t>
  </si>
  <si>
    <t>LOUISE LAEMMLEN</t>
  </si>
  <si>
    <t>3966 QUAIL RIDGE RD  LAFAYETTE</t>
  </si>
  <si>
    <t>5895123</t>
  </si>
  <si>
    <t>ANNETTE MAXWELL</t>
  </si>
  <si>
    <t>1089 VIA ROBLE       LAFAYETTE</t>
  </si>
  <si>
    <t>5935218</t>
  </si>
  <si>
    <t>KATHERINE GRAY</t>
  </si>
  <si>
    <t>1122 VIA MEDIA       LAFAYETTE</t>
  </si>
  <si>
    <t>5938030</t>
  </si>
  <si>
    <t>NILOUFAR MAZHARI</t>
  </si>
  <si>
    <t>1092 VIA MEDIA       LAFAYETTE</t>
  </si>
  <si>
    <t xml:space="preserve"> 374580</t>
  </si>
  <si>
    <t>A JACOBS</t>
  </si>
  <si>
    <t>5660 OLD SCHOOL RD   PLEASANTON</t>
  </si>
  <si>
    <t xml:space="preserve"> 174328</t>
  </si>
  <si>
    <t>AARON CLIFFORD</t>
  </si>
  <si>
    <t>5800 HIGHLAND RD     PLEASANTON</t>
  </si>
  <si>
    <t xml:space="preserve"> 148108</t>
  </si>
  <si>
    <t>ADAM LECHNER</t>
  </si>
  <si>
    <t>5620 HIGHLAND RD     PLEASANTON</t>
  </si>
  <si>
    <t xml:space="preserve">  91079</t>
  </si>
  <si>
    <t>ADELE K / JOHN C CHRISTENSEN</t>
  </si>
  <si>
    <t>9620 MORGAN TERRITOR LIVERMORE</t>
  </si>
  <si>
    <t>5861794</t>
  </si>
  <si>
    <t>AFSANEH EGHTESAD</t>
  </si>
  <si>
    <t>1120 FINLEY RD       PLEASANTON</t>
  </si>
  <si>
    <t>5400270</t>
  </si>
  <si>
    <t>ALEXIS LAWSON</t>
  </si>
  <si>
    <t>1046 COUNTRY LN      PLEASANTON</t>
  </si>
  <si>
    <t xml:space="preserve">  97468</t>
  </si>
  <si>
    <t>AMANDA MCDONELL</t>
  </si>
  <si>
    <t>5525 OLD SCHOOL RD   PLEASANTON</t>
  </si>
  <si>
    <t xml:space="preserve"> 246864</t>
  </si>
  <si>
    <t>AMIR KAYHANI</t>
  </si>
  <si>
    <t>7667 CAMINO TASSAJAR PLEASANTON</t>
  </si>
  <si>
    <t xml:space="preserve"> 194432</t>
  </si>
  <si>
    <t>AMY MOURELATOS</t>
  </si>
  <si>
    <t>215 ARTHUR CT        DANVILLE</t>
  </si>
  <si>
    <t xml:space="preserve"> 190997</t>
  </si>
  <si>
    <t>ANDREW SHULTZ</t>
  </si>
  <si>
    <t>1051 COUNTRY LN      PLEASANTON</t>
  </si>
  <si>
    <t xml:space="preserve"> 219423</t>
  </si>
  <si>
    <t>ANGIE PEDERSEN</t>
  </si>
  <si>
    <t>7911 CARNEAL RD      LIVERMORE</t>
  </si>
  <si>
    <t xml:space="preserve"> 136039</t>
  </si>
  <si>
    <t>ANITA HARTMAN</t>
  </si>
  <si>
    <t>948 RICHARD LN       DANVILLE</t>
  </si>
  <si>
    <t xml:space="preserve">  79501</t>
  </si>
  <si>
    <t>ANN SHERK</t>
  </si>
  <si>
    <t>15 DIABLO WAY        DANVILLE</t>
  </si>
  <si>
    <t xml:space="preserve">  67984</t>
  </si>
  <si>
    <t>ANNE WAY</t>
  </si>
  <si>
    <t>927 RICHARD LN       DANVILLE</t>
  </si>
  <si>
    <t>5406434</t>
  </si>
  <si>
    <t>ANNE/PETE JACKELEN</t>
  </si>
  <si>
    <t>6700 JOHNSTON RD     PLEASANTON</t>
  </si>
  <si>
    <t xml:space="preserve"> 259292</t>
  </si>
  <si>
    <t>ANNETTE DARNES</t>
  </si>
  <si>
    <t>5351 JOHNSTON RD     PLEASANTON</t>
  </si>
  <si>
    <t>5245899</t>
  </si>
  <si>
    <t>ARNE HAUGLAND</t>
  </si>
  <si>
    <t>1530 FINLEY RD       PLEASANTON</t>
  </si>
  <si>
    <t xml:space="preserve"> 139369</t>
  </si>
  <si>
    <t>ASH SHISH SANGHRAJKA</t>
  </si>
  <si>
    <t>1090 VICTORINE RD    LIVERMORE</t>
  </si>
  <si>
    <t xml:space="preserve"> 229365</t>
  </si>
  <si>
    <t>ASHLEY DUNCAN</t>
  </si>
  <si>
    <t>5745 OLD SCHOOL RD   PLEASANTON</t>
  </si>
  <si>
    <t xml:space="preserve"> 187816</t>
  </si>
  <si>
    <t>ASHLEY WESTFLAL</t>
  </si>
  <si>
    <t>42 VISTA DR          DANVILLE</t>
  </si>
  <si>
    <t xml:space="preserve">  79771</t>
  </si>
  <si>
    <t>BARBARA ALLEN</t>
  </si>
  <si>
    <t>211 ARTHUR CT        DANVILLE</t>
  </si>
  <si>
    <t xml:space="preserve">  88640</t>
  </si>
  <si>
    <t>BARBARA FERRY</t>
  </si>
  <si>
    <t>6460 HIGHLAND RD     PLEASANTON</t>
  </si>
  <si>
    <t>5516729</t>
  </si>
  <si>
    <t>BARBARA SLAUGHTER</t>
  </si>
  <si>
    <t>22 VISTA DR          DANVILLE</t>
  </si>
  <si>
    <t xml:space="preserve"> 234548</t>
  </si>
  <si>
    <t>BARBRA FERRI</t>
  </si>
  <si>
    <t>5656 JOHNSTON RD     PLEASANTON</t>
  </si>
  <si>
    <t>5416508</t>
  </si>
  <si>
    <t>BECKY GIBBERT</t>
  </si>
  <si>
    <t>815 RICHARD LN       DANVILLE</t>
  </si>
  <si>
    <t>5904966</t>
  </si>
  <si>
    <t>BECKY STAADEN</t>
  </si>
  <si>
    <t>809 RICHARD LN       DANVILLE</t>
  </si>
  <si>
    <t xml:space="preserve"> 226192</t>
  </si>
  <si>
    <t>BEN HADDAD</t>
  </si>
  <si>
    <t>5536 JOHNSTON RD     PLEASANTON</t>
  </si>
  <si>
    <t xml:space="preserve"> 191674</t>
  </si>
  <si>
    <t>BEN WOLF</t>
  </si>
  <si>
    <t>62 VISTA DR          DANVILLE</t>
  </si>
  <si>
    <t xml:space="preserve">  88673</t>
  </si>
  <si>
    <t>BERT WEIS</t>
  </si>
  <si>
    <t>10204 MORGAN TERRITO LIVERMORE</t>
  </si>
  <si>
    <t xml:space="preserve">   9470</t>
  </si>
  <si>
    <t>BILL NEWMAN</t>
  </si>
  <si>
    <t>7300 CAMINO TASSAJAR PLEASANTON</t>
  </si>
  <si>
    <t xml:space="preserve">  88669</t>
  </si>
  <si>
    <t>BONNIE SMITH</t>
  </si>
  <si>
    <t>10834 MORGAN TERRITO LIVERMORE</t>
  </si>
  <si>
    <t xml:space="preserve"> 160518</t>
  </si>
  <si>
    <t>BRAD BIDWELL</t>
  </si>
  <si>
    <t>1500 FINLEY RD       PLEASANTON</t>
  </si>
  <si>
    <t xml:space="preserve"> 241200</t>
  </si>
  <si>
    <t>BRIAN BLIGH</t>
  </si>
  <si>
    <t>2112 VISTA GRANDE ST DANVILLE</t>
  </si>
  <si>
    <t xml:space="preserve"> 155972</t>
  </si>
  <si>
    <t>BRIAN CARPENTER</t>
  </si>
  <si>
    <t>12540 DOUBLETREE LN  LIVERMORE</t>
  </si>
  <si>
    <t>5832852</t>
  </si>
  <si>
    <t>BRIAN OAS</t>
  </si>
  <si>
    <t>5800 CAMINO TASSAJAR PLEASANTON</t>
  </si>
  <si>
    <t xml:space="preserve">  44237</t>
  </si>
  <si>
    <t>BRIAN RAYMOND</t>
  </si>
  <si>
    <t>914 RICHARD LN       DANVILLE</t>
  </si>
  <si>
    <t xml:space="preserve">  88632</t>
  </si>
  <si>
    <t>CANDICE PLEVYAK</t>
  </si>
  <si>
    <t>9000 DOUBLETREE LN   LIVERMORE</t>
  </si>
  <si>
    <t xml:space="preserve"> 602664</t>
  </si>
  <si>
    <t>CANDIDA WENSLEY</t>
  </si>
  <si>
    <t>25 DIABLO WAY        DANVILLE</t>
  </si>
  <si>
    <t xml:space="preserve">  88679</t>
  </si>
  <si>
    <t>CAROL GERICH</t>
  </si>
  <si>
    <t>12885 MORGAN TERRITO LIVERMORE</t>
  </si>
  <si>
    <t xml:space="preserve"> 182406</t>
  </si>
  <si>
    <t>CAROLE MURRAY</t>
  </si>
  <si>
    <t>11700 MORGAN TERRITO LIVERMORE</t>
  </si>
  <si>
    <t xml:space="preserve">  34731</t>
  </si>
  <si>
    <t>CAROLYN HEALY</t>
  </si>
  <si>
    <t>211 SCOTCH CT        DANVILLE</t>
  </si>
  <si>
    <t xml:space="preserve"> 216633</t>
  </si>
  <si>
    <t>CATHERINE HOSNY</t>
  </si>
  <si>
    <t>657 CHRISTINE DR     DANVILLE</t>
  </si>
  <si>
    <t xml:space="preserve"> 191358</t>
  </si>
  <si>
    <t>CATHERINE KIELY</t>
  </si>
  <si>
    <t>1010 DOUBLETREE LN   LIVERMORE</t>
  </si>
  <si>
    <t xml:space="preserve">  77689</t>
  </si>
  <si>
    <t>CATY WELCH</t>
  </si>
  <si>
    <t>821 RICHARD LN       DANVILLE</t>
  </si>
  <si>
    <t xml:space="preserve"> 218192</t>
  </si>
  <si>
    <t>CHARLOTTE CASSIDY</t>
  </si>
  <si>
    <t>5574 OLD SCHOOL RD   PLEASANTON</t>
  </si>
  <si>
    <t xml:space="preserve"> 222983</t>
  </si>
  <si>
    <t>CHENIN TRIAS</t>
  </si>
  <si>
    <t>828 RICHARD LN       DANVILLE</t>
  </si>
  <si>
    <t xml:space="preserve">  51126</t>
  </si>
  <si>
    <t>CHRIS BOURASSA</t>
  </si>
  <si>
    <t>254 JOSEPH LN        PLEASANTON</t>
  </si>
  <si>
    <t xml:space="preserve"> 120215</t>
  </si>
  <si>
    <t>10009 MORGAN TERRITO LIVERMORE</t>
  </si>
  <si>
    <t xml:space="preserve">  88686</t>
  </si>
  <si>
    <t>CHRIS WYLAND</t>
  </si>
  <si>
    <t>10580 MORGAN TERRITO LIVERMORE</t>
  </si>
  <si>
    <t xml:space="preserve"> 199668</t>
  </si>
  <si>
    <t>CHRISSY WILBERG</t>
  </si>
  <si>
    <t>32 VISTA DR          DANVILLE</t>
  </si>
  <si>
    <t xml:space="preserve"> 243585</t>
  </si>
  <si>
    <t>CHRISTAN RHODES</t>
  </si>
  <si>
    <t>1150 COUNTRY LN      PLEASANTON</t>
  </si>
  <si>
    <t xml:space="preserve"> 374604</t>
  </si>
  <si>
    <t>CINDY SILVANI-LACEY</t>
  </si>
  <si>
    <t>5825 OLD SCHOOL RD   PLEASANTON</t>
  </si>
  <si>
    <t>5712740</t>
  </si>
  <si>
    <t>CONNIE DAHL</t>
  </si>
  <si>
    <t>6850 JOHNSTON RD     PLEASANTON</t>
  </si>
  <si>
    <t xml:space="preserve">  89260</t>
  </si>
  <si>
    <t>CRAIG MATHIS</t>
  </si>
  <si>
    <t>8000 COLLIER CANYON  LIVERMORE</t>
  </si>
  <si>
    <t xml:space="preserve"> 208871</t>
  </si>
  <si>
    <t>CRAIG SKALING</t>
  </si>
  <si>
    <t>226 ARTHUR CT        DANVILLE</t>
  </si>
  <si>
    <t xml:space="preserve"> 199605</t>
  </si>
  <si>
    <t>CRYSTAL PRICE</t>
  </si>
  <si>
    <t>5005 CAMINO TASSAJAR DANVILLE</t>
  </si>
  <si>
    <t xml:space="preserve"> 107517</t>
  </si>
  <si>
    <t>D STONE</t>
  </si>
  <si>
    <t>667 CHRISTINE DR     DANVILLE</t>
  </si>
  <si>
    <t xml:space="preserve"> 245065</t>
  </si>
  <si>
    <t>DALAS HEARON</t>
  </si>
  <si>
    <t>2212 VISTA GRANDE ST DANVILLE</t>
  </si>
  <si>
    <t xml:space="preserve"> 210928</t>
  </si>
  <si>
    <t>DAMIAN BOLTON</t>
  </si>
  <si>
    <t>5401 JOHNSTON RD     PLEASANTON</t>
  </si>
  <si>
    <t xml:space="preserve"> 132684</t>
  </si>
  <si>
    <t>DANIELLE MASTERS</t>
  </si>
  <si>
    <t>1091 COUNTRY LN      PLEASANTON</t>
  </si>
  <si>
    <t>5454277</t>
  </si>
  <si>
    <t>DARYL ZYGUTIS</t>
  </si>
  <si>
    <t>804 RICHARD LN       DANVILLE</t>
  </si>
  <si>
    <t xml:space="preserve"> 551342</t>
  </si>
  <si>
    <t>DAVID CAMERON</t>
  </si>
  <si>
    <t>111 VISTA DR         DANVILLE</t>
  </si>
  <si>
    <t xml:space="preserve"> 155445</t>
  </si>
  <si>
    <t>DAVID CHIU</t>
  </si>
  <si>
    <t>7111 JOHNSTON RD     PLEASANTON</t>
  </si>
  <si>
    <t xml:space="preserve"> 139715</t>
  </si>
  <si>
    <t>DAVID CORDLE</t>
  </si>
  <si>
    <t>130 SODA PL          DANVILLE</t>
  </si>
  <si>
    <t xml:space="preserve"> 551390</t>
  </si>
  <si>
    <t>DAVID EDWARDS</t>
  </si>
  <si>
    <t>131 VISTA DR         DANVILLE</t>
  </si>
  <si>
    <t xml:space="preserve"> 209215</t>
  </si>
  <si>
    <t>DAVID FAULK</t>
  </si>
  <si>
    <t>5400 JOHNSTON RD     PLEASANTON</t>
  </si>
  <si>
    <t xml:space="preserve"> 239284</t>
  </si>
  <si>
    <t>DAVID JOHNSON &amp; EKTA PATEL</t>
  </si>
  <si>
    <t>219 ARTHUR CT        DANVILLE</t>
  </si>
  <si>
    <t xml:space="preserve"> 111400</t>
  </si>
  <si>
    <t>DAVID JORDAN</t>
  </si>
  <si>
    <t>1059 VICTORINE RD    LIVERMORE</t>
  </si>
  <si>
    <t xml:space="preserve"> 162359</t>
  </si>
  <si>
    <t>DAVID LIN</t>
  </si>
  <si>
    <t>2800 FINLEY RD       PLEASANTON</t>
  </si>
  <si>
    <t xml:space="preserve">  64217</t>
  </si>
  <si>
    <t>DAVID RAMPA</t>
  </si>
  <si>
    <t>5374 OLD SCHOOL RD   PLEASANTON</t>
  </si>
  <si>
    <t xml:space="preserve"> 124961</t>
  </si>
  <si>
    <t>DEAN ZUMACH</t>
  </si>
  <si>
    <t>835 RICHARD LN       DANVILLE</t>
  </si>
  <si>
    <t>5757240</t>
  </si>
  <si>
    <t>DEANNE GARREHY</t>
  </si>
  <si>
    <t>5990 CAMINO TASSAJAR PLEASANTON</t>
  </si>
  <si>
    <t xml:space="preserve">  77486</t>
  </si>
  <si>
    <t>DEBBIE DELUCCHI</t>
  </si>
  <si>
    <t>1450 FINLEY RD       PLEASANTON</t>
  </si>
  <si>
    <t xml:space="preserve">  28197</t>
  </si>
  <si>
    <t>DEBBIE TOWN</t>
  </si>
  <si>
    <t>662 CHRISTINE DR     DANVILLE</t>
  </si>
  <si>
    <t xml:space="preserve"> 551200</t>
  </si>
  <si>
    <t>DIANA ALFONSO</t>
  </si>
  <si>
    <t>31 VISTA DR          DANVILLE</t>
  </si>
  <si>
    <t xml:space="preserve"> 214761</t>
  </si>
  <si>
    <t>DONNA &amp; BRIAN SCHMIDT</t>
  </si>
  <si>
    <t>1540 FINLEY RD       PLEASANTON</t>
  </si>
  <si>
    <t xml:space="preserve"> 420026</t>
  </si>
  <si>
    <t>DOROTHY SANDY</t>
  </si>
  <si>
    <t>864 RICHARD LN       DANVILLE</t>
  </si>
  <si>
    <t xml:space="preserve"> 218716</t>
  </si>
  <si>
    <t>DRASHTI LIMBACHIYA</t>
  </si>
  <si>
    <t>6000 CAMINO TASSAJAR PLEASANTON</t>
  </si>
  <si>
    <t xml:space="preserve"> 249836</t>
  </si>
  <si>
    <t>DUANE  ROEMMICK</t>
  </si>
  <si>
    <t>2600 FINLEY RD       PLEASANTON</t>
  </si>
  <si>
    <t xml:space="preserve"> 230445</t>
  </si>
  <si>
    <t>DWAINE MONTES</t>
  </si>
  <si>
    <t>8200 HIGHLAND RD     LIVERMORE</t>
  </si>
  <si>
    <t>5779863</t>
  </si>
  <si>
    <t>ED ZAPPETTINI</t>
  </si>
  <si>
    <t>5505 OLD SCHOOL RD   PLEASANTON</t>
  </si>
  <si>
    <t xml:space="preserve">  88637</t>
  </si>
  <si>
    <t>EDWARD MIRACLE</t>
  </si>
  <si>
    <t>9015 DOUBLETREE LN   LIVERMORE</t>
  </si>
  <si>
    <t xml:space="preserve"> 614040</t>
  </si>
  <si>
    <t>EDWARD VAN MUIJEN</t>
  </si>
  <si>
    <t>227 ARTHUR CT        DANVILLE</t>
  </si>
  <si>
    <t>5720354</t>
  </si>
  <si>
    <t>ELENA EKATERININSKAIA</t>
  </si>
  <si>
    <t>128 VISTA DR         DANVILLE</t>
  </si>
  <si>
    <t xml:space="preserve"> 248880</t>
  </si>
  <si>
    <t>ELIKA MIRZAAGHA</t>
  </si>
  <si>
    <t>692 CHRISTINE DR     DANVILLE</t>
  </si>
  <si>
    <t xml:space="preserve">  73323</t>
  </si>
  <si>
    <t>ELIZABETH BOUMANN</t>
  </si>
  <si>
    <t>105 DIABLO WAY       DANVILLE</t>
  </si>
  <si>
    <t xml:space="preserve"> 110324</t>
  </si>
  <si>
    <t>ELLA BROVITZ</t>
  </si>
  <si>
    <t>5730 OLD SCHOOL RD   PLEASANTON</t>
  </si>
  <si>
    <t xml:space="preserve">  88675</t>
  </si>
  <si>
    <t>EMILE MEYLAN</t>
  </si>
  <si>
    <t>12520 MORGAN TERRITO LIVERMORE</t>
  </si>
  <si>
    <t xml:space="preserve"> 158962</t>
  </si>
  <si>
    <t>EMILIO DIAZ</t>
  </si>
  <si>
    <t>877 RICHARD LN       DANVILLE</t>
  </si>
  <si>
    <t xml:space="preserve"> 137396</t>
  </si>
  <si>
    <t>ERIK JENSEN</t>
  </si>
  <si>
    <t>13151 MORGAN TERRITO LIVERMORE</t>
  </si>
  <si>
    <t xml:space="preserve">  90944</t>
  </si>
  <si>
    <t>ERIK SOMMARGREN</t>
  </si>
  <si>
    <t>10300 MORGAN TERRITO LIVERMORE</t>
  </si>
  <si>
    <t>5396775</t>
  </si>
  <si>
    <t>ERNIE DOMONDON</t>
  </si>
  <si>
    <t>931 RICHARD LN       DANVILLE</t>
  </si>
  <si>
    <t xml:space="preserve"> 125833</t>
  </si>
  <si>
    <t>FAYE AAHO</t>
  </si>
  <si>
    <t>1550 FINLEY RD       PLEASANTON</t>
  </si>
  <si>
    <t>5342225</t>
  </si>
  <si>
    <t>FORRESTER GOOD</t>
  </si>
  <si>
    <t>92 VISTA DR          DANVILLE</t>
  </si>
  <si>
    <t>5395686</t>
  </si>
  <si>
    <t>FRANCIS JOHNSON</t>
  </si>
  <si>
    <t>43 VISTA DR          DANVILLE</t>
  </si>
  <si>
    <t xml:space="preserve">  97461</t>
  </si>
  <si>
    <t>FRANK CARECCIA</t>
  </si>
  <si>
    <t>259 JOSEPH LN        PLEASANTON</t>
  </si>
  <si>
    <t xml:space="preserve">  88670</t>
  </si>
  <si>
    <t>FRANK LOUTHAN</t>
  </si>
  <si>
    <t>13315 MORGAN TERRITO LIVERMORE</t>
  </si>
  <si>
    <t xml:space="preserve"> 164305</t>
  </si>
  <si>
    <t>FRANK VENTURA</t>
  </si>
  <si>
    <t>2222 VISTA GRANDE ST DANVILLE</t>
  </si>
  <si>
    <t xml:space="preserve"> 115349</t>
  </si>
  <si>
    <t>FRED MATTER</t>
  </si>
  <si>
    <t>2700 FINLEY RD       PLEASANTON</t>
  </si>
  <si>
    <t>5619291</t>
  </si>
  <si>
    <t>FRED VANCE</t>
  </si>
  <si>
    <t>6900 JOHNSTON RD     PLEASANTON</t>
  </si>
  <si>
    <t>5080635</t>
  </si>
  <si>
    <t>FRED WADE</t>
  </si>
  <si>
    <t>72 VISTA DR          DANVILLE</t>
  </si>
  <si>
    <t xml:space="preserve"> 185659</t>
  </si>
  <si>
    <t>GARRETT JONES</t>
  </si>
  <si>
    <t>5700 HIGHLAND RD     PLEASANTON</t>
  </si>
  <si>
    <t xml:space="preserve"> 197096</t>
  </si>
  <si>
    <t>GEOFFREY FAULKNER</t>
  </si>
  <si>
    <t>5 DIABLO WAY         DANVILLE</t>
  </si>
  <si>
    <t xml:space="preserve"> 229850</t>
  </si>
  <si>
    <t>GLEN ADAMS</t>
  </si>
  <si>
    <t>4990 HAPPY VALLEY RD LAFAYETTE</t>
  </si>
  <si>
    <t>1940 MARCIEL RD      LIVERMORE</t>
  </si>
  <si>
    <t xml:space="preserve"> 149249</t>
  </si>
  <si>
    <t>GREG STECHSCHULTE</t>
  </si>
  <si>
    <t>688 GWEN CT          DANVILLE</t>
  </si>
  <si>
    <t xml:space="preserve">  11198</t>
  </si>
  <si>
    <t>GRETCHEN LOGUE</t>
  </si>
  <si>
    <t>1111 COUNTRY LN      PLEASANTON</t>
  </si>
  <si>
    <t xml:space="preserve"> 221540</t>
  </si>
  <si>
    <t>GURINDER SANDHU</t>
  </si>
  <si>
    <t>5310 BRUCE DR        PLEASANTON</t>
  </si>
  <si>
    <t xml:space="preserve"> 166007</t>
  </si>
  <si>
    <t>HAMZEH ABOUREMELEH</t>
  </si>
  <si>
    <t>11625 MORGAN TERRITO LIVERMORE</t>
  </si>
  <si>
    <t xml:space="preserve"> 148877</t>
  </si>
  <si>
    <t>HEATHER PLUMB</t>
  </si>
  <si>
    <t>871 RICHARD LN       DANVILLE</t>
  </si>
  <si>
    <t>5499322</t>
  </si>
  <si>
    <t>HEATHER SHERWOOD</t>
  </si>
  <si>
    <t>214 ARTHUR CT        DANVILLE</t>
  </si>
  <si>
    <t xml:space="preserve">  71689</t>
  </si>
  <si>
    <t>HEATHER SOUTHWORTH</t>
  </si>
  <si>
    <t>1281 COUNTRY LN      PLEASANTON</t>
  </si>
  <si>
    <t>5008990</t>
  </si>
  <si>
    <t>HEIDI M COWLEY</t>
  </si>
  <si>
    <t>5320 CAMINO TASSAJAR PLEASANTON</t>
  </si>
  <si>
    <t>5448691</t>
  </si>
  <si>
    <t>HELEN KOLIAVAS</t>
  </si>
  <si>
    <t>205 CASTLE HILL RANC WALNUT CREEK</t>
  </si>
  <si>
    <t xml:space="preserve"> 167077</t>
  </si>
  <si>
    <t>HELEN TRAN</t>
  </si>
  <si>
    <t>5175 CAMINO TASSAJAR PLEASANTON</t>
  </si>
  <si>
    <t>5346986</t>
  </si>
  <si>
    <t>HILDA ROY</t>
  </si>
  <si>
    <t>45 DIABLO WAY        DANVILLE</t>
  </si>
  <si>
    <t xml:space="preserve">  91336</t>
  </si>
  <si>
    <t>HOLLY TOWNSEND</t>
  </si>
  <si>
    <t>6650 JOHNSTON RD     PLEASANTON</t>
  </si>
  <si>
    <t>IRON HORSE TRAIL INT DANVILLE</t>
  </si>
  <si>
    <t xml:space="preserve"> 107524</t>
  </si>
  <si>
    <t>J A KUZMACK</t>
  </si>
  <si>
    <t>680 CHRISTINE DR     DANVILLE</t>
  </si>
  <si>
    <t xml:space="preserve"> 551333</t>
  </si>
  <si>
    <t>J COLLETTI</t>
  </si>
  <si>
    <t>103 VISTA DR         DANVILLE</t>
  </si>
  <si>
    <t xml:space="preserve"> 124560</t>
  </si>
  <si>
    <t>JAMES SOULE</t>
  </si>
  <si>
    <t>7470 JOHNSTON RD     PLEASANTON</t>
  </si>
  <si>
    <t xml:space="preserve">  72186</t>
  </si>
  <si>
    <t>JAMES TAK</t>
  </si>
  <si>
    <t>841 RICHARD LN       DANVILLE</t>
  </si>
  <si>
    <t xml:space="preserve"> 551325</t>
  </si>
  <si>
    <t>JAN SHARROCK</t>
  </si>
  <si>
    <t>102 VISTA DR         DANVILLE</t>
  </si>
  <si>
    <t xml:space="preserve">  88642</t>
  </si>
  <si>
    <t>JANET MCELLEY</t>
  </si>
  <si>
    <t>5707 HIGHLAND RD     PLEASANTON</t>
  </si>
  <si>
    <t xml:space="preserve"> 142985</t>
  </si>
  <si>
    <t>JANET WAGNER</t>
  </si>
  <si>
    <t>1505 FINLEY RD       PLEASANTON</t>
  </si>
  <si>
    <t xml:space="preserve"> 107540</t>
  </si>
  <si>
    <t>JANINE BOSCACCI</t>
  </si>
  <si>
    <t>687 CHRISTINE DR     DANVILLE</t>
  </si>
  <si>
    <t xml:space="preserve"> 240551</t>
  </si>
  <si>
    <t>JASON ALPERT</t>
  </si>
  <si>
    <t>95 DIABLO WAY        DANVILLE</t>
  </si>
  <si>
    <t xml:space="preserve"> 181304</t>
  </si>
  <si>
    <t>JAYNE WATKINS</t>
  </si>
  <si>
    <t>2651 FINLEY RD       PLEASANTON</t>
  </si>
  <si>
    <t xml:space="preserve"> 113415</t>
  </si>
  <si>
    <t>JEFF JOHNSON</t>
  </si>
  <si>
    <t>12001 MORGAN TERRITO LIVERMORE</t>
  </si>
  <si>
    <t xml:space="preserve">  88630</t>
  </si>
  <si>
    <t>JEFF MECOZZI</t>
  </si>
  <si>
    <t>9010 DOUBLETREE LN   LIVERMORE</t>
  </si>
  <si>
    <t xml:space="preserve"> 241092</t>
  </si>
  <si>
    <t>JEFFRY / REBECCA DAVIES</t>
  </si>
  <si>
    <t>10695 MORGAN TERRITO LIVERMORE</t>
  </si>
  <si>
    <t xml:space="preserve"> 213909</t>
  </si>
  <si>
    <t>JENNIFER HERLIHY</t>
  </si>
  <si>
    <t>893 RICHARD LN       DANVILLE</t>
  </si>
  <si>
    <t xml:space="preserve"> 213474</t>
  </si>
  <si>
    <t>JENNIFER RYAN</t>
  </si>
  <si>
    <t>13285 MORGAN TERRITO LIVERMORE</t>
  </si>
  <si>
    <t xml:space="preserve"> 172595</t>
  </si>
  <si>
    <t>JESSICA MADIGAN</t>
  </si>
  <si>
    <t>85 DIABLO WAY        DANVILLE</t>
  </si>
  <si>
    <t>5240171</t>
  </si>
  <si>
    <t>JILL DURST</t>
  </si>
  <si>
    <t>5885 BRUCE DR        PLEASANTON</t>
  </si>
  <si>
    <t xml:space="preserve">   7789</t>
  </si>
  <si>
    <t>JIM ROGERS</t>
  </si>
  <si>
    <t>141 SODA PL          DANVILLE</t>
  </si>
  <si>
    <t xml:space="preserve">  86906</t>
  </si>
  <si>
    <t>JIM TAYLOR</t>
  </si>
  <si>
    <t>1250 COUNTRY LN      PLEASANTON</t>
  </si>
  <si>
    <t xml:space="preserve"> 107474</t>
  </si>
  <si>
    <t>JOAN NORDSTROM</t>
  </si>
  <si>
    <t>656 CHRISTINE DR     DANVILLE</t>
  </si>
  <si>
    <t xml:space="preserve"> 247251</t>
  </si>
  <si>
    <t>JOAN THOMAS</t>
  </si>
  <si>
    <t>3101 FINLEY RD       PLEASANTON</t>
  </si>
  <si>
    <t xml:space="preserve"> 236989</t>
  </si>
  <si>
    <t>JOANN JAMES</t>
  </si>
  <si>
    <t>10600 MORGAN TERRITO LIVERMORE</t>
  </si>
  <si>
    <t xml:space="preserve">  20719</t>
  </si>
  <si>
    <t>JOANNE O'MEARA</t>
  </si>
  <si>
    <t>218 ARTHUR CT        DANVILLE</t>
  </si>
  <si>
    <t xml:space="preserve"> 156327</t>
  </si>
  <si>
    <t>JOEL AMBROSE</t>
  </si>
  <si>
    <t>5910 OLD SCHOOL RD   PLEASANTON</t>
  </si>
  <si>
    <t>5775911</t>
  </si>
  <si>
    <t>JOHN &amp; MICHELLE HENRY</t>
  </si>
  <si>
    <t>692 GWEN CT          DANVILLE</t>
  </si>
  <si>
    <t>5595459</t>
  </si>
  <si>
    <t>JOHN &amp; YVONNE BRAZIL</t>
  </si>
  <si>
    <t>840 RICHARD LN       DANVILLE</t>
  </si>
  <si>
    <t xml:space="preserve">  88650</t>
  </si>
  <si>
    <t>JOHN BETTENCOURT</t>
  </si>
  <si>
    <t>9055 HIGHLAND RD     LIVERMORE</t>
  </si>
  <si>
    <t xml:space="preserve">  88657</t>
  </si>
  <si>
    <t>JOHN MCCOMB</t>
  </si>
  <si>
    <t>10205 MORGAN TERRITO LIVERMORE</t>
  </si>
  <si>
    <t xml:space="preserve">  91071</t>
  </si>
  <si>
    <t>JOHN SANTUCCI</t>
  </si>
  <si>
    <t>2200 MARCIEL RD      LIVERMORE</t>
  </si>
  <si>
    <t xml:space="preserve"> 224463</t>
  </si>
  <si>
    <t>JOSE ALONSO</t>
  </si>
  <si>
    <t>2001 VICTORINE RD    LIVERMORE</t>
  </si>
  <si>
    <t xml:space="preserve">  64185</t>
  </si>
  <si>
    <t>JOSEPH AND DEBBIE DELUCCHI</t>
  </si>
  <si>
    <t xml:space="preserve">  88680</t>
  </si>
  <si>
    <t>JOSEPH ZBOYOVSKY</t>
  </si>
  <si>
    <t>10207 MORGAN TERRITO LIVERMORE</t>
  </si>
  <si>
    <t xml:space="preserve"> 146064</t>
  </si>
  <si>
    <t>JULIE KOZAK</t>
  </si>
  <si>
    <t>5850128</t>
  </si>
  <si>
    <t>JULIE SARRACINO</t>
  </si>
  <si>
    <t>651 CHRISTINE DR     DANVILLE</t>
  </si>
  <si>
    <t xml:space="preserve"> 108637</t>
  </si>
  <si>
    <t>KAREN DAVIS</t>
  </si>
  <si>
    <t>10550 MORGAN TERRITO LIVERMORE</t>
  </si>
  <si>
    <t xml:space="preserve"> 229977</t>
  </si>
  <si>
    <t>KARIMASH MASHBURN</t>
  </si>
  <si>
    <t>16 DIABLO WAY        DANVILLE</t>
  </si>
  <si>
    <t>5040423</t>
  </si>
  <si>
    <t>KASHMIR SINGH</t>
  </si>
  <si>
    <t>5300 PENNY LN        PLEASANTON</t>
  </si>
  <si>
    <t xml:space="preserve"> 125014</t>
  </si>
  <si>
    <t>KATHERINE SCHURAWEL</t>
  </si>
  <si>
    <t>1350 COUNTRY LN      PLEASANTON</t>
  </si>
  <si>
    <t xml:space="preserve">  88664</t>
  </si>
  <si>
    <t>KATHY BEQUETTE</t>
  </si>
  <si>
    <t>10203 MORGAN TERRITO LIVERMORE</t>
  </si>
  <si>
    <t xml:space="preserve"> 124060</t>
  </si>
  <si>
    <t>KATIE STEVENSON</t>
  </si>
  <si>
    <t>132 VISTA DR         DANVILLE</t>
  </si>
  <si>
    <t xml:space="preserve">  12037</t>
  </si>
  <si>
    <t>KAVEH SARTIPI</t>
  </si>
  <si>
    <t>900 RICHARD LN       DANVILLE</t>
  </si>
  <si>
    <t xml:space="preserve"> 247281</t>
  </si>
  <si>
    <t>KEITH NEUBERT</t>
  </si>
  <si>
    <t>5450 BRUCE DR        PLEASANTON</t>
  </si>
  <si>
    <t>5762927</t>
  </si>
  <si>
    <t>KELLI STETHANOS</t>
  </si>
  <si>
    <t>5750 OLD SCHOOL RD   PLEASANTON</t>
  </si>
  <si>
    <t xml:space="preserve">  94127</t>
  </si>
  <si>
    <t>KERRY MATTIMORE</t>
  </si>
  <si>
    <t>7979 CAMINO TASSAJAR PLEASANTON</t>
  </si>
  <si>
    <t>5453519</t>
  </si>
  <si>
    <t>KEVIN GRIFFIN</t>
  </si>
  <si>
    <t>917 RICHARD LN       DANVILLE</t>
  </si>
  <si>
    <t xml:space="preserve"> 240867</t>
  </si>
  <si>
    <t>KHABBAZ KHABBAZ</t>
  </si>
  <si>
    <t>12560 MORGAN TERRITO LIVERMORE</t>
  </si>
  <si>
    <t xml:space="preserve"> 171781</t>
  </si>
  <si>
    <t>KHALID SULTAN</t>
  </si>
  <si>
    <t>5600 BRUCE DR        PLEASANTON</t>
  </si>
  <si>
    <t>499 SAN RAMON VALLEY DANVILLE</t>
  </si>
  <si>
    <t xml:space="preserve"> 196514</t>
  </si>
  <si>
    <t>KRISTIN HVIZDA</t>
  </si>
  <si>
    <t>881 RICHARD LN       DANVILLE</t>
  </si>
  <si>
    <t xml:space="preserve"> 188852</t>
  </si>
  <si>
    <t>KRISTIN WOLFF</t>
  </si>
  <si>
    <t>829 RICHARD LN       DANVILLE</t>
  </si>
  <si>
    <t xml:space="preserve"> 246585</t>
  </si>
  <si>
    <t>KYLE WAYNE</t>
  </si>
  <si>
    <t>939 RICHARD LN       DANVILLE</t>
  </si>
  <si>
    <t xml:space="preserve"> 149237</t>
  </si>
  <si>
    <t>LAMBERT WALSH</t>
  </si>
  <si>
    <t>1960 MARCIEL RD      LIVERMORE</t>
  </si>
  <si>
    <t xml:space="preserve"> 419995</t>
  </si>
  <si>
    <t>LARRY TEMPLIN</t>
  </si>
  <si>
    <t>852 RICHARD LN       DANVILLE</t>
  </si>
  <si>
    <t xml:space="preserve">     96</t>
  </si>
  <si>
    <t>LAURIE HALDEZOS</t>
  </si>
  <si>
    <t>954 RICHARD LN       DANVILLE</t>
  </si>
  <si>
    <t>5907415</t>
  </si>
  <si>
    <t>LAWRENCE BORNEMAN</t>
  </si>
  <si>
    <t>5795 BRUCE DR        PLEASANTON</t>
  </si>
  <si>
    <t xml:space="preserve"> 551367</t>
  </si>
  <si>
    <t>LEE W MATTIS</t>
  </si>
  <si>
    <t>120 VISTA DR         DANVILLE</t>
  </si>
  <si>
    <t xml:space="preserve"> 188593</t>
  </si>
  <si>
    <t>LILIANA SANDICO</t>
  </si>
  <si>
    <t>232 JOSEPH LN        PLEASANTON</t>
  </si>
  <si>
    <t xml:space="preserve"> 207660</t>
  </si>
  <si>
    <t>LILIVYN WARATUKE</t>
  </si>
  <si>
    <t>140 SODA PL          DANVILLE</t>
  </si>
  <si>
    <t xml:space="preserve"> 234322</t>
  </si>
  <si>
    <t>LINDA HUSTED</t>
  </si>
  <si>
    <t>8001 CAMINO TASSAJAR PLEASANTON</t>
  </si>
  <si>
    <t xml:space="preserve"> 133113</t>
  </si>
  <si>
    <t>LINDA JENSEN</t>
  </si>
  <si>
    <t>9030 DOUBLETREE LN   LIVERMORE</t>
  </si>
  <si>
    <t xml:space="preserve"> 419937</t>
  </si>
  <si>
    <t>LINDA MONK</t>
  </si>
  <si>
    <t>834 RICHARD LN       DANVILLE</t>
  </si>
  <si>
    <t xml:space="preserve"> 180412</t>
  </si>
  <si>
    <t>LINDSEY CARLOS</t>
  </si>
  <si>
    <t>210 SCOTCH CT        DANVILLE</t>
  </si>
  <si>
    <t xml:space="preserve"> 224050</t>
  </si>
  <si>
    <t>LISA DORAN</t>
  </si>
  <si>
    <t>10781 MORGAN TERRITO LIVERMORE</t>
  </si>
  <si>
    <t xml:space="preserve"> 199389</t>
  </si>
  <si>
    <t>LISA LOW</t>
  </si>
  <si>
    <t>9035 DOUBLETREE LN   LIVERMORE</t>
  </si>
  <si>
    <t>5517560</t>
  </si>
  <si>
    <t>LISA PEERS</t>
  </si>
  <si>
    <t>822 RICHARD LN       DANVILLE</t>
  </si>
  <si>
    <t>5773718</t>
  </si>
  <si>
    <t>LORI WOLFE</t>
  </si>
  <si>
    <t>6000 JOHNSTON RD     PLEASANTON</t>
  </si>
  <si>
    <t xml:space="preserve">  97057</t>
  </si>
  <si>
    <t>LOURDES AND MARK MENDELL</t>
  </si>
  <si>
    <t>112 VISTA DR         DANVILLE</t>
  </si>
  <si>
    <t>5707872</t>
  </si>
  <si>
    <t>LYNETTE DUPREE</t>
  </si>
  <si>
    <t>816 RICHARD LN       DANVILLE</t>
  </si>
  <si>
    <t xml:space="preserve">  98223</t>
  </si>
  <si>
    <t>LYNN HILL</t>
  </si>
  <si>
    <t>5631 HIGHLAND RD     PLEASANTON</t>
  </si>
  <si>
    <t xml:space="preserve">  80578</t>
  </si>
  <si>
    <t>LYNN YANEY</t>
  </si>
  <si>
    <t>75 DIABLO WAY        DANVILLE</t>
  </si>
  <si>
    <t>5539218</t>
  </si>
  <si>
    <t>LYNNE RICART</t>
  </si>
  <si>
    <t>1047 COUNTRY LN      PLEASANTON</t>
  </si>
  <si>
    <t xml:space="preserve"> 125005</t>
  </si>
  <si>
    <t>M BLEECKER</t>
  </si>
  <si>
    <t>1251 COUNTRY LN      PLEASANTON</t>
  </si>
  <si>
    <t xml:space="preserve"> 198735</t>
  </si>
  <si>
    <t>MANDY MEDEROS</t>
  </si>
  <si>
    <t>676 GWEN CT          DANVILLE</t>
  </si>
  <si>
    <t xml:space="preserve"> 202469</t>
  </si>
  <si>
    <t>MARC GARNER</t>
  </si>
  <si>
    <t>6923 JOHNSTON RD     PLEASANTON</t>
  </si>
  <si>
    <t xml:space="preserve"> 226426</t>
  </si>
  <si>
    <t>MARC WARD</t>
  </si>
  <si>
    <t>7575 MANNING RD      LIVERMORE</t>
  </si>
  <si>
    <t>5847785</t>
  </si>
  <si>
    <t>MARCELA LUNA</t>
  </si>
  <si>
    <t>6300 OLD SCHOOL RD   PLEASANTON</t>
  </si>
  <si>
    <t>5198551</t>
  </si>
  <si>
    <t>MARGIE MALLETT</t>
  </si>
  <si>
    <t>125 VISTA DR         DANVILLE</t>
  </si>
  <si>
    <t xml:space="preserve"> 420142</t>
  </si>
  <si>
    <t>MARIA MOLINA</t>
  </si>
  <si>
    <t>909 RICHARD LN       DANVILLE</t>
  </si>
  <si>
    <t xml:space="preserve"> 217805</t>
  </si>
  <si>
    <t>MARIA VALENCIA</t>
  </si>
  <si>
    <t>7075 CAMINO TASSAJAR PLEASANTON</t>
  </si>
  <si>
    <t>5622246</t>
  </si>
  <si>
    <t>MARK BURTON</t>
  </si>
  <si>
    <t>5401 PENNY LN        PLEASANTON</t>
  </si>
  <si>
    <t xml:space="preserve"> 107533</t>
  </si>
  <si>
    <t>MARK MANZANO</t>
  </si>
  <si>
    <t>686 CHRISTINE DR     DANVILLE</t>
  </si>
  <si>
    <t>5274428</t>
  </si>
  <si>
    <t>MARK TOMEI</t>
  </si>
  <si>
    <t>5555 BRUCE DR        PLEASANTON</t>
  </si>
  <si>
    <t xml:space="preserve"> 168891</t>
  </si>
  <si>
    <t>MARTIN CORONA</t>
  </si>
  <si>
    <t>46 DIABLO WAY        DANVILLE</t>
  </si>
  <si>
    <t xml:space="preserve"> 180426</t>
  </si>
  <si>
    <t>MATTHEW GERHARDT</t>
  </si>
  <si>
    <t>108 VISTA DR         DANVILLE</t>
  </si>
  <si>
    <t xml:space="preserve">  20736</t>
  </si>
  <si>
    <t>MATTHEW STAMEY</t>
  </si>
  <si>
    <t>222 ARTHUR CT        DANVILLE</t>
  </si>
  <si>
    <t xml:space="preserve">  45402</t>
  </si>
  <si>
    <t>MATTHEW WALLEY</t>
  </si>
  <si>
    <t>255 JOSEPH LN        PLEASANTON</t>
  </si>
  <si>
    <t xml:space="preserve">  86131</t>
  </si>
  <si>
    <t>MEGAN STAGNARO</t>
  </si>
  <si>
    <t>887 RICHARD LN       DANVILLE</t>
  </si>
  <si>
    <t xml:space="preserve"> 551176</t>
  </si>
  <si>
    <t>MELINDA JENSEN</t>
  </si>
  <si>
    <t>12 VISTA DR          DANVILLE</t>
  </si>
  <si>
    <t>5148952</t>
  </si>
  <si>
    <t>MELISSA HICKEY</t>
  </si>
  <si>
    <t>52 VISTA DR          DANVILLE</t>
  </si>
  <si>
    <t xml:space="preserve"> 176134</t>
  </si>
  <si>
    <t>MENG YU EEO</t>
  </si>
  <si>
    <t>5870 BRUCE DR        PLEASANTON</t>
  </si>
  <si>
    <t xml:space="preserve"> 250534</t>
  </si>
  <si>
    <t>MICHAEL  NEWTON</t>
  </si>
  <si>
    <t>5400 PENNY LN        PLEASANTON</t>
  </si>
  <si>
    <t xml:space="preserve"> 450213</t>
  </si>
  <si>
    <t>MICHAEL DOLLE</t>
  </si>
  <si>
    <t>221 SCOTCH CT        DANVILLE</t>
  </si>
  <si>
    <t xml:space="preserve"> 205445</t>
  </si>
  <si>
    <t>MICHAEL GATES</t>
  </si>
  <si>
    <t>1420 FINLEY RD       PLEASANTON</t>
  </si>
  <si>
    <t xml:space="preserve"> 193244</t>
  </si>
  <si>
    <t>MICHAEL JOHNSON</t>
  </si>
  <si>
    <t>1100 FINLEY RD       PLEASANTON</t>
  </si>
  <si>
    <t>5659339</t>
  </si>
  <si>
    <t>MUHAMMED ADINA</t>
  </si>
  <si>
    <t>694 GWEN CT          DANVILLE</t>
  </si>
  <si>
    <t xml:space="preserve">  88666</t>
  </si>
  <si>
    <t>NAN PRENTICE 2002 TRUST</t>
  </si>
  <si>
    <t>10401 MORGAN TERRITO LIVERMORE</t>
  </si>
  <si>
    <t xml:space="preserve">  88656</t>
  </si>
  <si>
    <t>NANCY BISHOP</t>
  </si>
  <si>
    <t>1980 MARCIEL RD      LIVERMORE</t>
  </si>
  <si>
    <t xml:space="preserve"> 150497</t>
  </si>
  <si>
    <t>NATALIA MAZZOCCO</t>
  </si>
  <si>
    <t>2020 VICTORINE RD    LIVERMORE</t>
  </si>
  <si>
    <t xml:space="preserve"> 115224</t>
  </si>
  <si>
    <t>NATE MERLIN</t>
  </si>
  <si>
    <t>6501 CAMINO TASSAJAR PLEASANTON</t>
  </si>
  <si>
    <t xml:space="preserve"> 199732</t>
  </si>
  <si>
    <t>NEAL HODGDEN</t>
  </si>
  <si>
    <t xml:space="preserve"> 420182</t>
  </si>
  <si>
    <t>NICHOLAS HALL</t>
  </si>
  <si>
    <t>924 RICHARD LN       DANVILLE</t>
  </si>
  <si>
    <t xml:space="preserve"> 163160</t>
  </si>
  <si>
    <t>NICK MISHRA</t>
  </si>
  <si>
    <t>260 JOSEPH LN        PLEASANTON</t>
  </si>
  <si>
    <t>5009048</t>
  </si>
  <si>
    <t>NICK UYCHACO</t>
  </si>
  <si>
    <t>7880 CAMINO TASSAJAR PLEASANTON</t>
  </si>
  <si>
    <t xml:space="preserve">  88663</t>
  </si>
  <si>
    <t>NIEL HAERA</t>
  </si>
  <si>
    <t>12470 MORGAN TERRITO LIVERMORE</t>
  </si>
  <si>
    <t xml:space="preserve"> 211600</t>
  </si>
  <si>
    <t>NITHYAA NARAYANAN</t>
  </si>
  <si>
    <t>935 RICHARD LN       DANVILLE</t>
  </si>
  <si>
    <t xml:space="preserve"> 551275</t>
  </si>
  <si>
    <t>NORMAN FERRERA</t>
  </si>
  <si>
    <t>65 VISTA DR          DANVILLE</t>
  </si>
  <si>
    <t xml:space="preserve"> 374630</t>
  </si>
  <si>
    <t>NORMAN HALE</t>
  </si>
  <si>
    <t>5901 OLD SCHOOL RD   PLEASANTON</t>
  </si>
  <si>
    <t xml:space="preserve"> 232968</t>
  </si>
  <si>
    <t>OMAR ELSISSI</t>
  </si>
  <si>
    <t>10655 MORGAN TERRITO LIVERMORE</t>
  </si>
  <si>
    <t xml:space="preserve"> 153981</t>
  </si>
  <si>
    <t>ORLA COSTE</t>
  </si>
  <si>
    <t>66 DIABLO WAY        DANVILLE</t>
  </si>
  <si>
    <t xml:space="preserve"> 472100</t>
  </si>
  <si>
    <t>PATRICIA BALL</t>
  </si>
  <si>
    <t>120 SODA PL          DANVILLE</t>
  </si>
  <si>
    <t>5709431</t>
  </si>
  <si>
    <t>PATRICIA SZABO</t>
  </si>
  <si>
    <t>1300 COUNTRY LN      PLEASANTON</t>
  </si>
  <si>
    <t xml:space="preserve">  73702</t>
  </si>
  <si>
    <t>PATRICIA THOMAS</t>
  </si>
  <si>
    <t>4949 HAPPY VALLEY RD LAFAYETTE</t>
  </si>
  <si>
    <t xml:space="preserve"> 236863</t>
  </si>
  <si>
    <t>PATRICIA WAI</t>
  </si>
  <si>
    <t>10001 MORGAN TERRITO LIVERMORE</t>
  </si>
  <si>
    <t xml:space="preserve"> 240118</t>
  </si>
  <si>
    <t>PATRICK RHODES</t>
  </si>
  <si>
    <t>803 RICHARD LN       DANVILLE</t>
  </si>
  <si>
    <t>5785 JOHNSTON RD     PLEASANTON</t>
  </si>
  <si>
    <t xml:space="preserve"> 131272</t>
  </si>
  <si>
    <t>PAULA JURADO</t>
  </si>
  <si>
    <t>7150 CAMINO TASSAJAR PLEASANTON</t>
  </si>
  <si>
    <t xml:space="preserve"> 234896</t>
  </si>
  <si>
    <t>PEDRO PANTOJA</t>
  </si>
  <si>
    <t xml:space="preserve"> 472092</t>
  </si>
  <si>
    <t>PETER LUJAN</t>
  </si>
  <si>
    <t>110 SODA PL          DANVILLE</t>
  </si>
  <si>
    <t xml:space="preserve"> 215580</t>
  </si>
  <si>
    <t>PHILIP MORISEY</t>
  </si>
  <si>
    <t>111 CREEKDALE RD     WALNUT CREEK</t>
  </si>
  <si>
    <t xml:space="preserve"> 259391</t>
  </si>
  <si>
    <t>PHILLIP FAY JR</t>
  </si>
  <si>
    <t>7225 JOHNSTON RD     PLEASANTON</t>
  </si>
  <si>
    <t xml:space="preserve">  88665</t>
  </si>
  <si>
    <t>RACHELLE RANAHAN</t>
  </si>
  <si>
    <t>10605 MORGAN TERRITO LIVERMORE</t>
  </si>
  <si>
    <t xml:space="preserve"> 249473</t>
  </si>
  <si>
    <t>RANDI RIZZARI</t>
  </si>
  <si>
    <t>10835 MORGAN TERRITO LIVERMORE</t>
  </si>
  <si>
    <t xml:space="preserve"> 107581</t>
  </si>
  <si>
    <t>RICHARD D JONES</t>
  </si>
  <si>
    <t>699 CHRISTINE DR     DANVILLE</t>
  </si>
  <si>
    <t xml:space="preserve">  79379</t>
  </si>
  <si>
    <t>RICHARD FISHER</t>
  </si>
  <si>
    <t>5250 OLD SCHOOL RD   PLEASANTON</t>
  </si>
  <si>
    <t xml:space="preserve">  98107</t>
  </si>
  <si>
    <t>RICHARD FOLEY</t>
  </si>
  <si>
    <t>12700 MORGAN TERRITO LIVERMORE</t>
  </si>
  <si>
    <t>5760665</t>
  </si>
  <si>
    <t>RICHARD PHIPPS</t>
  </si>
  <si>
    <t>846 RICHARD LN       DANVILLE</t>
  </si>
  <si>
    <t xml:space="preserve">  88681</t>
  </si>
  <si>
    <t>RICHARD RODGERS</t>
  </si>
  <si>
    <t>10780 MORGAN TERRITO LIVERMORE</t>
  </si>
  <si>
    <t xml:space="preserve"> 247740</t>
  </si>
  <si>
    <t>ROBERT FARRAR</t>
  </si>
  <si>
    <t>56 DIABLO WAY        DANVILLE</t>
  </si>
  <si>
    <t xml:space="preserve">  62993</t>
  </si>
  <si>
    <t>ROBERT HUNTER</t>
  </si>
  <si>
    <t>5455 BRUCE DR        PLEASANTON</t>
  </si>
  <si>
    <t xml:space="preserve">  91840</t>
  </si>
  <si>
    <t>ROBERT SCHOCK</t>
  </si>
  <si>
    <t>121 TWIN OAKS LN     LIVERMORE</t>
  </si>
  <si>
    <t>5446463</t>
  </si>
  <si>
    <t>ROBERT STRONG</t>
  </si>
  <si>
    <t>210 ARTHUR CT        DANVILLE</t>
  </si>
  <si>
    <t>6615 JOHNSTON RD     PLEASANTON</t>
  </si>
  <si>
    <t>5283775</t>
  </si>
  <si>
    <t>ROGER LA BRIE</t>
  </si>
  <si>
    <t>888 RICHARD LN       DANVILLE</t>
  </si>
  <si>
    <t xml:space="preserve">  72559</t>
  </si>
  <si>
    <t>ROLANDO BAYOT</t>
  </si>
  <si>
    <t>5480 OLD SCHOOL RD   PLEASANTON</t>
  </si>
  <si>
    <t xml:space="preserve">  83958</t>
  </si>
  <si>
    <t>RONALD JACKSON</t>
  </si>
  <si>
    <t>35 DIABLO WAY        DANVILLE</t>
  </si>
  <si>
    <t xml:space="preserve"> 464504</t>
  </si>
  <si>
    <t>ROY JACUZZI</t>
  </si>
  <si>
    <t>142 SILVER OAK TER   ORINDA</t>
  </si>
  <si>
    <t xml:space="preserve"> 234030</t>
  </si>
  <si>
    <t>SAM VESSER</t>
  </si>
  <si>
    <t>5920 OLD SCHOOL RD   PLEASANTON</t>
  </si>
  <si>
    <t xml:space="preserve"> 224531</t>
  </si>
  <si>
    <t>SAN RAMON VALLEY FIRE #37</t>
  </si>
  <si>
    <t xml:space="preserve"> 160418</t>
  </si>
  <si>
    <t>SANA FAHIM</t>
  </si>
  <si>
    <t>5775 JOHNSTON RD     PLEASANTON</t>
  </si>
  <si>
    <t xml:space="preserve"> 237780</t>
  </si>
  <si>
    <t>SARAH PEASE</t>
  </si>
  <si>
    <t>9050 HIGHLAND RD     LIVERMORE</t>
  </si>
  <si>
    <t>5900 HIGHLAND RD     PLEASANTON</t>
  </si>
  <si>
    <t xml:space="preserve"> 235205</t>
  </si>
  <si>
    <t>SATEESH PARVATINE</t>
  </si>
  <si>
    <t>53 VISTA DR          DANVILLE</t>
  </si>
  <si>
    <t xml:space="preserve"> 159125</t>
  </si>
  <si>
    <t>SATISH PATNAIK</t>
  </si>
  <si>
    <t>810 RICHARD LN       DANVILLE</t>
  </si>
  <si>
    <t xml:space="preserve"> 391822</t>
  </si>
  <si>
    <t>SCOTT BISHOP</t>
  </si>
  <si>
    <t>5301 PENNY LN        PLEASANTON</t>
  </si>
  <si>
    <t xml:space="preserve">  60976</t>
  </si>
  <si>
    <t>SCOTT CARTER</t>
  </si>
  <si>
    <t>1050 COUNTRY LN      PLEASANTON</t>
  </si>
  <si>
    <t xml:space="preserve"> 224255</t>
  </si>
  <si>
    <t>SCOTT DICKSON</t>
  </si>
  <si>
    <t>3100 FINLEY RD       PLEASANTON</t>
  </si>
  <si>
    <t xml:space="preserve"> 121936</t>
  </si>
  <si>
    <t>SCOTT ENGSTROM</t>
  </si>
  <si>
    <t>672 GWEN CT          DANVILLE</t>
  </si>
  <si>
    <t>5784327</t>
  </si>
  <si>
    <t>SCOTT TINETTI</t>
  </si>
  <si>
    <t>65 DIABLO WAY        DANVILLE</t>
  </si>
  <si>
    <t xml:space="preserve"> 240027</t>
  </si>
  <si>
    <t>SHANEKA WOODS</t>
  </si>
  <si>
    <t>1125 FINLEY RD       PLEASANTON</t>
  </si>
  <si>
    <t xml:space="preserve">  24237</t>
  </si>
  <si>
    <t>SHARI BUCHANAN</t>
  </si>
  <si>
    <t>1700 FINLEY RD       PLEASANTON</t>
  </si>
  <si>
    <t xml:space="preserve"> 220875</t>
  </si>
  <si>
    <t>SREEKANTH JAKKARAJU</t>
  </si>
  <si>
    <t>7890 CAMINO TASSAJAR PLEASANTON</t>
  </si>
  <si>
    <t>5748553</t>
  </si>
  <si>
    <t>STACY MENDEZ</t>
  </si>
  <si>
    <t>100 SODA PL          DANVILLE</t>
  </si>
  <si>
    <t xml:space="preserve">  88639</t>
  </si>
  <si>
    <t>STAN MARTIN</t>
  </si>
  <si>
    <t>9020 DOUBLETREE LN   LIVERMORE</t>
  </si>
  <si>
    <t xml:space="preserve"> 612234</t>
  </si>
  <si>
    <t>STEPHEN YOTTER</t>
  </si>
  <si>
    <t>201 ARTHUR CT        DANVILLE</t>
  </si>
  <si>
    <t xml:space="preserve">  88672</t>
  </si>
  <si>
    <t>STEVE HATCHETT</t>
  </si>
  <si>
    <t>10961 MORGAN TERRITO LIVERMORE</t>
  </si>
  <si>
    <t xml:space="preserve"> 192695</t>
  </si>
  <si>
    <t>SUE SPRINGER</t>
  </si>
  <si>
    <t>9017 DOUBLETREE LN   LIVERMORE</t>
  </si>
  <si>
    <t xml:space="preserve"> 551283</t>
  </si>
  <si>
    <t>SUE TAYLOR</t>
  </si>
  <si>
    <t>82 VISTA DR          DANVILLE</t>
  </si>
  <si>
    <t xml:space="preserve">  96628</t>
  </si>
  <si>
    <t>SUSAN CRUZ</t>
  </si>
  <si>
    <t>210 CASTLE HILL RANC WALNUT CREEK</t>
  </si>
  <si>
    <t xml:space="preserve"> 154498</t>
  </si>
  <si>
    <t>SUSAN MARLAIS</t>
  </si>
  <si>
    <t>5353 OLD SCHOOL RD   PLEASANTON</t>
  </si>
  <si>
    <t xml:space="preserve">  45223</t>
  </si>
  <si>
    <t>SUSAN WILLIAMS</t>
  </si>
  <si>
    <t>220 CASTLE HILL RANC WALNUT CREEK</t>
  </si>
  <si>
    <t xml:space="preserve"> 145438</t>
  </si>
  <si>
    <t>SUZANNE LAKE</t>
  </si>
  <si>
    <t>10500 MORGAN TERRITO LIVERMORE</t>
  </si>
  <si>
    <t xml:space="preserve"> 172935</t>
  </si>
  <si>
    <t>SUZETTE MAGGY</t>
  </si>
  <si>
    <t>5750 HIGHLAND RD     PLEASANTON</t>
  </si>
  <si>
    <t xml:space="preserve"> 374646</t>
  </si>
  <si>
    <t>SYLVIA TILLOTSON</t>
  </si>
  <si>
    <t>6600 OLD SCHOOL RD   PLEASANTON</t>
  </si>
  <si>
    <t xml:space="preserve"> 181973</t>
  </si>
  <si>
    <t>TERI STIVERS</t>
  </si>
  <si>
    <t>9040 DOUBLETREE LN   LIVERMORE</t>
  </si>
  <si>
    <t xml:space="preserve"> 551432</t>
  </si>
  <si>
    <t>TERIN CHRISTENSEN</t>
  </si>
  <si>
    <t>2202 VISTA GRANDE ST DANVILLE</t>
  </si>
  <si>
    <t xml:space="preserve">  27676</t>
  </si>
  <si>
    <t>THOMAS &amp; ANDREA VARDELL</t>
  </si>
  <si>
    <t>5500 OLD SCHOOL RD   PLEASANTON</t>
  </si>
  <si>
    <t xml:space="preserve">  88677</t>
  </si>
  <si>
    <t>THOMAS KOSIC</t>
  </si>
  <si>
    <t>12601 MORGAN TERRITO LIVERMORE</t>
  </si>
  <si>
    <t>2045 VICTORINE RD    LIVERMORE</t>
  </si>
  <si>
    <t xml:space="preserve"> 196371</t>
  </si>
  <si>
    <t>TIMOTHY UNGERER</t>
  </si>
  <si>
    <t>894 RICHARD LN       DANVILLE</t>
  </si>
  <si>
    <t xml:space="preserve">  95013</t>
  </si>
  <si>
    <t>TINA MARTINSON</t>
  </si>
  <si>
    <t>876 RICHARD LN       DANVILLE</t>
  </si>
  <si>
    <t xml:space="preserve"> 200342</t>
  </si>
  <si>
    <t>TOBY LAY</t>
  </si>
  <si>
    <t>1905 MARCIEL RD      LIVERMORE</t>
  </si>
  <si>
    <t xml:space="preserve"> 189313</t>
  </si>
  <si>
    <t>TOM KROEGER</t>
  </si>
  <si>
    <t>9025 DOUBLETREE LN   LIVERMORE</t>
  </si>
  <si>
    <t xml:space="preserve"> 139131</t>
  </si>
  <si>
    <t>TOM LEYDEN</t>
  </si>
  <si>
    <t>870 RICHARD LN       DANVILLE</t>
  </si>
  <si>
    <t xml:space="preserve"> 216252</t>
  </si>
  <si>
    <t>TOM ZENDARSKI</t>
  </si>
  <si>
    <t>9001 DOUBLETREE LN   LIVERMORE</t>
  </si>
  <si>
    <t xml:space="preserve">  89977</t>
  </si>
  <si>
    <t>TRACEY WOOD</t>
  </si>
  <si>
    <t>100 TWIN OAKS LN     LIVERMORE</t>
  </si>
  <si>
    <t xml:space="preserve">  42427</t>
  </si>
  <si>
    <t>TRACY MELONE</t>
  </si>
  <si>
    <t>5433 OLD SCHOOL RD   PLEASANTON</t>
  </si>
  <si>
    <t xml:space="preserve"> 235152</t>
  </si>
  <si>
    <t>URSULA SCHRFOETER</t>
  </si>
  <si>
    <t>698 CHRISTINE DR     DANVILLE</t>
  </si>
  <si>
    <t xml:space="preserve">  88653</t>
  </si>
  <si>
    <t>VEMBU SRIDHAR</t>
  </si>
  <si>
    <t>5611 HIGHLAND RD     PLEASANTON</t>
  </si>
  <si>
    <t xml:space="preserve">  88688</t>
  </si>
  <si>
    <t>VICKI WADLER</t>
  </si>
  <si>
    <t>1075 VICTORINE RD    LIVERMORE</t>
  </si>
  <si>
    <t xml:space="preserve"> 225972</t>
  </si>
  <si>
    <t>VIJAY &amp; CHANDRA CHINTHALA/ MAT</t>
  </si>
  <si>
    <t>4925 CAMINO TASSAJAR DANVILLE</t>
  </si>
  <si>
    <t xml:space="preserve"> 213300</t>
  </si>
  <si>
    <t>VLAD SHEK</t>
  </si>
  <si>
    <t>695 CHRISTINE DR     DANVILLE</t>
  </si>
  <si>
    <t xml:space="preserve"> 420042</t>
  </si>
  <si>
    <t>WAYNE BRYSON</t>
  </si>
  <si>
    <t>865 RICHARD LN       DANVILLE</t>
  </si>
  <si>
    <t xml:space="preserve"> 238732</t>
  </si>
  <si>
    <t>WENDY CHIANG</t>
  </si>
  <si>
    <t>223 ARTHUR CT        DANVILLE</t>
  </si>
  <si>
    <t>7879 MANNING RD      LIVERMORE</t>
  </si>
  <si>
    <t xml:space="preserve"> 420001</t>
  </si>
  <si>
    <t>WILLIAM ANDERSON</t>
  </si>
  <si>
    <t>858 RICHARD LN       DANVILLE</t>
  </si>
  <si>
    <t xml:space="preserve"> 622209</t>
  </si>
  <si>
    <t>WILLIAM JOURIS</t>
  </si>
  <si>
    <t>684 GWEN CT          DANVILLE</t>
  </si>
  <si>
    <t xml:space="preserve"> 185745</t>
  </si>
  <si>
    <t>YAN CHENG</t>
  </si>
  <si>
    <t>6915 JOHNSTON RD     PLEASANTON</t>
  </si>
  <si>
    <t xml:space="preserve"> 193268</t>
  </si>
  <si>
    <t>YOKO IMAMURA</t>
  </si>
  <si>
    <t>1410 FINLEY RD       PLEASANTON</t>
  </si>
  <si>
    <t xml:space="preserve"> 213255</t>
  </si>
  <si>
    <t>YUGEN TEN</t>
  </si>
  <si>
    <t>680 GWEN CT          DANVILLE</t>
  </si>
  <si>
    <t xml:space="preserve">   1626</t>
  </si>
  <si>
    <t>ZIA ZAHIRI</t>
  </si>
  <si>
    <t>6003 JOHNSTON RD     PLEASANTON</t>
  </si>
  <si>
    <t>2200 PARISH DR       WALNUT CREEK</t>
  </si>
  <si>
    <t>2775 MITCHELL DR     WALNUT CREEK</t>
  </si>
  <si>
    <t>2775 CEDRO LN        WALNUT CREEK</t>
  </si>
  <si>
    <t>3855 HAPPY VALLEY RD LAFAYETTE</t>
  </si>
  <si>
    <t>3400 MT DIABLO BLVD  LAFAYETTE</t>
  </si>
  <si>
    <t>1449 YGNACIO VALLEY  WALNUT CREEK</t>
  </si>
  <si>
    <t>2909 YGNACIO VALLEY  WALNUT CREEK</t>
  </si>
  <si>
    <t>3416 MT DIABLO BLVD  LAFAYETTE</t>
  </si>
  <si>
    <t>3800 VALLEY VISTA RD WALNUT CREEK</t>
  </si>
  <si>
    <t>1855 OLYMPIC BLVD    WALNUT CREEK</t>
  </si>
  <si>
    <t>GOLDEN RAIN RD ENT 0 WALNUT CREEK</t>
  </si>
  <si>
    <t>GOLDEN RAIN RD ENT 2 WALNUT CREEK</t>
  </si>
  <si>
    <t>1870 OLYMPIC BLVD    WALNUT CREEK</t>
  </si>
  <si>
    <t>1920 MAGNOLIA WAY    WALNUT CREEK</t>
  </si>
  <si>
    <t>1847 NEWELL AVE      WALNUT CREEK</t>
  </si>
  <si>
    <t>3555 MT DIABLO BLVD  LAFAYETTE</t>
  </si>
  <si>
    <t>2640 SHADELANDS DR   WALNUT CREEK</t>
  </si>
  <si>
    <t>401 LENNON LN        WALNUT CREEK</t>
  </si>
  <si>
    <t>1250 LAS JUNTAS WAY  WALNUT CREEK</t>
  </si>
  <si>
    <t>301 N SAN CARLOS DR  WALNUT CREEK</t>
  </si>
  <si>
    <t>3647 MT DIABLO BLVD  LAFAYETTE</t>
  </si>
  <si>
    <t>3491 MT DIABLO BLVD  LAFAYETTE</t>
  </si>
  <si>
    <t>3460 LANA LN         LAFAYETTE</t>
  </si>
  <si>
    <t>2765 MITCHELL DR     WALNUT CREEK</t>
  </si>
  <si>
    <t>3500 GOLDEN GATE WAY LAFAYETTE</t>
  </si>
  <si>
    <t>2995 YGNACIO VALLEY  WALNUT CREEK</t>
  </si>
  <si>
    <t xml:space="preserve"> 248011</t>
  </si>
  <si>
    <t>A/M RUBENSTIAN LIEBERWITZ</t>
  </si>
  <si>
    <t>1105 MAGNOLIA LN     LAFAYETTE</t>
  </si>
  <si>
    <t xml:space="preserve">  31247</t>
  </si>
  <si>
    <t>ABDUL WARRES</t>
  </si>
  <si>
    <t>1069 SIERRA VISTA WA LAFAYETTE</t>
  </si>
  <si>
    <t xml:space="preserve"> 157749</t>
  </si>
  <si>
    <t>ADRIANA ESQUIVEL</t>
  </si>
  <si>
    <t>1123 GARDEN LN       LAFAYETTE</t>
  </si>
  <si>
    <t xml:space="preserve"> 424846</t>
  </si>
  <si>
    <t>ALEX BIRO</t>
  </si>
  <si>
    <t>1142 ROBLES CT       LAFAYETTE</t>
  </si>
  <si>
    <t xml:space="preserve"> 245376</t>
  </si>
  <si>
    <t>ALEX KINZIG</t>
  </si>
  <si>
    <t>1025 WILLOW DR       LAFAYETTE</t>
  </si>
  <si>
    <t xml:space="preserve">  87738</t>
  </si>
  <si>
    <t>ALEXANDRA OLOSOVA</t>
  </si>
  <si>
    <t>3530 DEER HILL RD    LAFAYETTE</t>
  </si>
  <si>
    <t xml:space="preserve"> 179405</t>
  </si>
  <si>
    <t>ALISON HUSELID</t>
  </si>
  <si>
    <t>1136 LAUREL DR       LAFAYETTE</t>
  </si>
  <si>
    <t xml:space="preserve"> 291138</t>
  </si>
  <si>
    <t>ALLAN FEINSTEIN</t>
  </si>
  <si>
    <t>1130 LAUREL DR       LAFAYETTE</t>
  </si>
  <si>
    <t xml:space="preserve"> 461251</t>
  </si>
  <si>
    <t>ALLAN HOULBERG</t>
  </si>
  <si>
    <t>1110 SIERRA VISTA WA LAFAYETTE</t>
  </si>
  <si>
    <t xml:space="preserve"> 147581</t>
  </si>
  <si>
    <t>ALMIS KUOLAS</t>
  </si>
  <si>
    <t>1111 SIERRA VISTA WA LAFAYETTE</t>
  </si>
  <si>
    <t xml:space="preserve">  60554</t>
  </si>
  <si>
    <t>1017 DYER DR         LAFAYETTE</t>
  </si>
  <si>
    <t xml:space="preserve"> 172972</t>
  </si>
  <si>
    <t>AMY GLYNN</t>
  </si>
  <si>
    <t>1154 ROBLES CT       LAFAYETTE</t>
  </si>
  <si>
    <t xml:space="preserve"> 196638</t>
  </si>
  <si>
    <t>AMY STEFANITSIS</t>
  </si>
  <si>
    <t>1019 WALNUT DR       LAFAYETTE</t>
  </si>
  <si>
    <t xml:space="preserve"> 234198</t>
  </si>
  <si>
    <t>ANGELICA DAMORE</t>
  </si>
  <si>
    <t>1117 SIERRA VISTA WA LAFAYETTE</t>
  </si>
  <si>
    <t>5359583</t>
  </si>
  <si>
    <t>ANN KELLY</t>
  </si>
  <si>
    <t>5 MOSS LN            LAFAYETTE</t>
  </si>
  <si>
    <t xml:space="preserve"> 453167</t>
  </si>
  <si>
    <t>ANN MARIE SOLBERG</t>
  </si>
  <si>
    <t>1063 SERRANO CT      LAFAYETTE</t>
  </si>
  <si>
    <t xml:space="preserve"> 238247</t>
  </si>
  <si>
    <t>ANTHONY ATKINS</t>
  </si>
  <si>
    <t>1021 DYER DR         LAFAYETTE</t>
  </si>
  <si>
    <t xml:space="preserve">  25407</t>
  </si>
  <si>
    <t>ARMIN BERLOUI</t>
  </si>
  <si>
    <t>3363 DYER DR         LAFAYETTE</t>
  </si>
  <si>
    <t xml:space="preserve"> 571514</t>
  </si>
  <si>
    <t>ARTHUR LAYNE</t>
  </si>
  <si>
    <t>1011 WILLOW DR       LAFAYETTE</t>
  </si>
  <si>
    <t xml:space="preserve"> 164633</t>
  </si>
  <si>
    <t>ARTHUR TWEETEN</t>
  </si>
  <si>
    <t>3349 DYER DR         LAFAYETTE</t>
  </si>
  <si>
    <t xml:space="preserve"> 230973</t>
  </si>
  <si>
    <t>ASHLEY POIRIER</t>
  </si>
  <si>
    <t>1122 LAUREL DR       LAFAYETTE</t>
  </si>
  <si>
    <t xml:space="preserve">  86141</t>
  </si>
  <si>
    <t>AUSTIN PAYNE</t>
  </si>
  <si>
    <t>1149 SIERRA VISTA WA LAFAYETTE</t>
  </si>
  <si>
    <t xml:space="preserve"> 424887</t>
  </si>
  <si>
    <t>B SANABRIA</t>
  </si>
  <si>
    <t>1156 ROBLES CT       LAFAYETTE</t>
  </si>
  <si>
    <t xml:space="preserve"> 142597</t>
  </si>
  <si>
    <t>BERLIN SHEN</t>
  </si>
  <si>
    <t>3510 DEER HILL RD    LAFAYETTE</t>
  </si>
  <si>
    <t xml:space="preserve"> 291114</t>
  </si>
  <si>
    <t>BLANCHE BLACHMAN</t>
  </si>
  <si>
    <t>1127 LAUREL DR       LAFAYETTE</t>
  </si>
  <si>
    <t xml:space="preserve"> 204987</t>
  </si>
  <si>
    <t>BRENNAN HERDT</t>
  </si>
  <si>
    <t>1115 HILLCREST DR    LAFAYETTE</t>
  </si>
  <si>
    <t>5466370</t>
  </si>
  <si>
    <t>BRIAN AND  DEANNA WENTZEL</t>
  </si>
  <si>
    <t>1074 SERRANO CT      LAFAYETTE</t>
  </si>
  <si>
    <t>5579776</t>
  </si>
  <si>
    <t>BRIAN ANDRIUZZO</t>
  </si>
  <si>
    <t>1158 ROBLES CT       LAFAYETTE</t>
  </si>
  <si>
    <t xml:space="preserve"> 161954</t>
  </si>
  <si>
    <t>BRIAN WANG</t>
  </si>
  <si>
    <t>1084 SIERRA VISTA WA LAFAYETTE</t>
  </si>
  <si>
    <t xml:space="preserve"> 290982</t>
  </si>
  <si>
    <t>C V BOOTH</t>
  </si>
  <si>
    <t>1084 LAUREL DR       LAFAYETTE</t>
  </si>
  <si>
    <t xml:space="preserve"> 243892</t>
  </si>
  <si>
    <t>CAITLIN MURPHY</t>
  </si>
  <si>
    <t>20 IVERSON DR        LAFAYETTE</t>
  </si>
  <si>
    <t>5378146</t>
  </si>
  <si>
    <t>CARL BELLANTE</t>
  </si>
  <si>
    <t>1100 SIERRA VISTA WA LAFAYETTE</t>
  </si>
  <si>
    <t>5595905</t>
  </si>
  <si>
    <t>CARLA FOLICH</t>
  </si>
  <si>
    <t>1102 SIERRA VISTA WA LAFAYETTE</t>
  </si>
  <si>
    <t xml:space="preserve"> 351395</t>
  </si>
  <si>
    <t>CAROL CAROZZA</t>
  </si>
  <si>
    <t>1 MOSS LN            LAFAYETTE</t>
  </si>
  <si>
    <t xml:space="preserve"> 577577</t>
  </si>
  <si>
    <t>CAROL MARQUIS</t>
  </si>
  <si>
    <t>3364 WOODLAND WAY    LAFAYETTE</t>
  </si>
  <si>
    <t>5085428</t>
  </si>
  <si>
    <t>CAROL WALKER</t>
  </si>
  <si>
    <t>1014 WALNUT DR       LAFAYETTE</t>
  </si>
  <si>
    <t>5555552</t>
  </si>
  <si>
    <t>CAROLE CARRETTA</t>
  </si>
  <si>
    <t>1150 ROBLES CT       LAFAYETTE</t>
  </si>
  <si>
    <t xml:space="preserve"> 171233</t>
  </si>
  <si>
    <t>CAROLYN LEHMAN</t>
  </si>
  <si>
    <t>1106 SIERRA VISTA WA LAFAYETTE</t>
  </si>
  <si>
    <t xml:space="preserve">  87278</t>
  </si>
  <si>
    <t>CAROLYN TALMADGE</t>
  </si>
  <si>
    <t>3369 DYER DR         LAFAYETTE</t>
  </si>
  <si>
    <t xml:space="preserve"> 131016</t>
  </si>
  <si>
    <t>CHARLOTTE NELSON</t>
  </si>
  <si>
    <t>6 MOSS LN            LAFAYETTE</t>
  </si>
  <si>
    <t xml:space="preserve"> 216362</t>
  </si>
  <si>
    <t>CHENGFENG WANG</t>
  </si>
  <si>
    <t>1000 WILLOW DR       LAFAYETTE</t>
  </si>
  <si>
    <t xml:space="preserve">  50261</t>
  </si>
  <si>
    <t>CHRIS BAKER</t>
  </si>
  <si>
    <t>1067 LAUREL DR       LAFAYETTE</t>
  </si>
  <si>
    <t xml:space="preserve"> 211576</t>
  </si>
  <si>
    <t>CHRIS JACOBS</t>
  </si>
  <si>
    <t>1073 SIERRA VISTA WA LAFAYETTE</t>
  </si>
  <si>
    <t>5677968</t>
  </si>
  <si>
    <t>CHRIS MCCLUNG</t>
  </si>
  <si>
    <t>1071 SERRANO CT      LAFAYETTE</t>
  </si>
  <si>
    <t>5167028</t>
  </si>
  <si>
    <t>CHRIS WINQUIST</t>
  </si>
  <si>
    <t>1011 DYER DR         LAFAYETTE</t>
  </si>
  <si>
    <t xml:space="preserve"> 453175</t>
  </si>
  <si>
    <t>CINDY SEVILLA</t>
  </si>
  <si>
    <t>1064 SERRANO CT      LAFAYETTE</t>
  </si>
  <si>
    <t xml:space="preserve"> 160920</t>
  </si>
  <si>
    <t>CLAYTON HOEFER</t>
  </si>
  <si>
    <t>1116 HILLCREST DR    LAFAYETTE</t>
  </si>
  <si>
    <t>5084728</t>
  </si>
  <si>
    <t>CLIFF BERNSTEIN</t>
  </si>
  <si>
    <t>1133 GARDEN LN       LAFAYETTE</t>
  </si>
  <si>
    <t xml:space="preserve"> 184111</t>
  </si>
  <si>
    <t>CRYSTA WEBB</t>
  </si>
  <si>
    <t>14 MOSS LN           LAFAYETTE</t>
  </si>
  <si>
    <t xml:space="preserve"> 175055</t>
  </si>
  <si>
    <t>DAISY TANG</t>
  </si>
  <si>
    <t>1084 MILLER DR       LAFAYETTE</t>
  </si>
  <si>
    <t>5015821</t>
  </si>
  <si>
    <t>DAVID GROOVER</t>
  </si>
  <si>
    <t>1106 MAGNOLIA LN     LAFAYETTE</t>
  </si>
  <si>
    <t xml:space="preserve"> 110464</t>
  </si>
  <si>
    <t>DEBRA ELLIOTT</t>
  </si>
  <si>
    <t>1101 MAGNOLIA LN     LAFAYETTE</t>
  </si>
  <si>
    <t xml:space="preserve">  72537</t>
  </si>
  <si>
    <t>DEREK CEDARS</t>
  </si>
  <si>
    <t>1098 SIERRA VISTA WA LAFAYETTE</t>
  </si>
  <si>
    <t xml:space="preserve">  86436</t>
  </si>
  <si>
    <t>DEVILN KOEHLER</t>
  </si>
  <si>
    <t>1128 HIDALGO CT      LAFAYETTE</t>
  </si>
  <si>
    <t xml:space="preserve"> 249820</t>
  </si>
  <si>
    <t>DIANA LOW</t>
  </si>
  <si>
    <t>1027 WALNUT DR       LAFAYETTE</t>
  </si>
  <si>
    <t xml:space="preserve"> 214691</t>
  </si>
  <si>
    <t>DIVYA ASHOK</t>
  </si>
  <si>
    <t>1064 MILLER DR       LAFAYETTE</t>
  </si>
  <si>
    <t xml:space="preserve"> 461210</t>
  </si>
  <si>
    <t>DOUG SVENSSON</t>
  </si>
  <si>
    <t>1099 SIERRA VISTA WA LAFAYETTE</t>
  </si>
  <si>
    <t xml:space="preserve"> 577551</t>
  </si>
  <si>
    <t>DOWNING W EXLEY</t>
  </si>
  <si>
    <t>3350 WOODLAND WAY    LAFAYETTE</t>
  </si>
  <si>
    <t xml:space="preserve"> 241718</t>
  </si>
  <si>
    <t>EDWARD RITELLI</t>
  </si>
  <si>
    <t>1029 HAMPTON RD      LAFAYETTE</t>
  </si>
  <si>
    <t xml:space="preserve"> 556333</t>
  </si>
  <si>
    <t>ELAINE SAMSON</t>
  </si>
  <si>
    <t>1010 WALNUT DR       LAFAYETTE</t>
  </si>
  <si>
    <t xml:space="preserve"> 113829</t>
  </si>
  <si>
    <t>ELIZABETH PATMONT</t>
  </si>
  <si>
    <t>1072 SERRANO CT      LAFAYETTE</t>
  </si>
  <si>
    <t xml:space="preserve"> 206045</t>
  </si>
  <si>
    <t>EMIL YUSUPOV</t>
  </si>
  <si>
    <t>1009 DYER DR         LAFAYETTE</t>
  </si>
  <si>
    <t xml:space="preserve"> 127427</t>
  </si>
  <si>
    <t>ENZHEN HUANG</t>
  </si>
  <si>
    <t>1151 SIERRA VISTA WA LAFAYETTE</t>
  </si>
  <si>
    <t xml:space="preserve"> 227504</t>
  </si>
  <si>
    <t>FRANK WINDORSKI</t>
  </si>
  <si>
    <t>1010 HAMPTON RD      LAFAYETTE</t>
  </si>
  <si>
    <t xml:space="preserve"> 227546</t>
  </si>
  <si>
    <t>FREDRIC L WEBSTER</t>
  </si>
  <si>
    <t>1020 HAMPTON RD      LAFAYETTE</t>
  </si>
  <si>
    <t>5153192</t>
  </si>
  <si>
    <t>FRIEDA CAWOG</t>
  </si>
  <si>
    <t>1073 SERRANO CT      LAFAYETTE</t>
  </si>
  <si>
    <t xml:space="preserve"> 333527</t>
  </si>
  <si>
    <t>GAYLE A REECE</t>
  </si>
  <si>
    <t>1073 MILLER DR       LAFAYETTE</t>
  </si>
  <si>
    <t>5615372</t>
  </si>
  <si>
    <t>GELAREH MALMQUIST</t>
  </si>
  <si>
    <t>1130 SIERRA VISTA WA LAFAYETTE</t>
  </si>
  <si>
    <t>3352 DYER DR         LAFAYETTE</t>
  </si>
  <si>
    <t xml:space="preserve"> 128049</t>
  </si>
  <si>
    <t>GIANNI MANZONE</t>
  </si>
  <si>
    <t>3378 DEER HILL RD    LAFAYETTE</t>
  </si>
  <si>
    <t>5739040</t>
  </si>
  <si>
    <t>GINA KOENIG</t>
  </si>
  <si>
    <t>1030 DYER DR         LAFAYETTE</t>
  </si>
  <si>
    <t xml:space="preserve"> 291088</t>
  </si>
  <si>
    <t>GIRARD PESSIS</t>
  </si>
  <si>
    <t>1118 LAUREL DR       LAFAYETTE</t>
  </si>
  <si>
    <t xml:space="preserve">  32085</t>
  </si>
  <si>
    <t>GOLY ANVARY</t>
  </si>
  <si>
    <t>100 IVERSON DR       LAFAYETTE</t>
  </si>
  <si>
    <t xml:space="preserve"> 204008</t>
  </si>
  <si>
    <t>GORDON LAKE</t>
  </si>
  <si>
    <t>1137 GARDEN LN       LAFAYETTE</t>
  </si>
  <si>
    <t>5919147</t>
  </si>
  <si>
    <t>GRACE BICOMONG</t>
  </si>
  <si>
    <t>1065 SERRANO CT      LAFAYETTE</t>
  </si>
  <si>
    <t xml:space="preserve"> 238651</t>
  </si>
  <si>
    <t>GRAHAM KING</t>
  </si>
  <si>
    <t>5668538</t>
  </si>
  <si>
    <t>GREG SCHULZ</t>
  </si>
  <si>
    <t>3364 DEER HILL RD    LAFAYETTE</t>
  </si>
  <si>
    <t>5114244</t>
  </si>
  <si>
    <t>GREGORY KUTSURIS</t>
  </si>
  <si>
    <t>1120 HIDALGO CT      LAFAYETTE</t>
  </si>
  <si>
    <t xml:space="preserve">  53689</t>
  </si>
  <si>
    <t>GREGORY LAW</t>
  </si>
  <si>
    <t>1134 GARDEN LN       LAFAYETTE</t>
  </si>
  <si>
    <t>5459847</t>
  </si>
  <si>
    <t>GWEN BERTOLAMI</t>
  </si>
  <si>
    <t>1000 WALNUT DR       LAFAYETTE</t>
  </si>
  <si>
    <t xml:space="preserve">   4154</t>
  </si>
  <si>
    <t>HANNON PATEL</t>
  </si>
  <si>
    <t>1148 ROBLES CT       LAFAYETTE</t>
  </si>
  <si>
    <t xml:space="preserve"> 315507</t>
  </si>
  <si>
    <t>HARRY MAC DANNALD</t>
  </si>
  <si>
    <t>1099 MAGNOLIA LN     LAFAYETTE</t>
  </si>
  <si>
    <t>5940457</t>
  </si>
  <si>
    <t>HEIDI CHEW</t>
  </si>
  <si>
    <t>1080 SERRANO CT      LAFAYETTE</t>
  </si>
  <si>
    <t xml:space="preserve"> 235905</t>
  </si>
  <si>
    <t>HEIDI DAVIS</t>
  </si>
  <si>
    <t>3384 DEER HILL RD    LAFAYETTE</t>
  </si>
  <si>
    <t xml:space="preserve">  39259</t>
  </si>
  <si>
    <t>HIEN &amp; CHRISTOPHER CLAYTON</t>
  </si>
  <si>
    <t>1012 WILLOW DR       LAFAYETTE</t>
  </si>
  <si>
    <t>5845953</t>
  </si>
  <si>
    <t>HONG CHEN</t>
  </si>
  <si>
    <t>1001 WILLOW DR       LAFAYETTE</t>
  </si>
  <si>
    <t xml:space="preserve"> 248200</t>
  </si>
  <si>
    <t>HRATCH DERHAGOPIAN</t>
  </si>
  <si>
    <t>1165 SIERRA VISTA WA LAFAYETTE</t>
  </si>
  <si>
    <t xml:space="preserve"> 333484</t>
  </si>
  <si>
    <t>IGNACIO DURAN</t>
  </si>
  <si>
    <t>1061 MILLER DR       LAFAYETTE</t>
  </si>
  <si>
    <t>5575519</t>
  </si>
  <si>
    <t>JACK MOORE</t>
  </si>
  <si>
    <t>1087 SIERRA VISTA WA LAFAYETTE</t>
  </si>
  <si>
    <t xml:space="preserve"> 291055</t>
  </si>
  <si>
    <t>JAMES FITZSIMMONS</t>
  </si>
  <si>
    <t>1105 LAUREL DR       LAFAYETTE</t>
  </si>
  <si>
    <t>5799861</t>
  </si>
  <si>
    <t>JAMES LOW</t>
  </si>
  <si>
    <t>1055 MILLER DR       LAFAYETTE</t>
  </si>
  <si>
    <t xml:space="preserve"> 221502</t>
  </si>
  <si>
    <t>JAMES RANDELL</t>
  </si>
  <si>
    <t>1167 SIERRA VISTA WA LAFAYETTE</t>
  </si>
  <si>
    <t>5710595</t>
  </si>
  <si>
    <t>JAMES ROCKAFELLOW</t>
  </si>
  <si>
    <t>1024 WILLOW DR       LAFAYETTE</t>
  </si>
  <si>
    <t xml:space="preserve"> 127796</t>
  </si>
  <si>
    <t>JAMES VEAZEY</t>
  </si>
  <si>
    <t>1139 GARDEN LN       LAFAYETTE</t>
  </si>
  <si>
    <t xml:space="preserve"> 235658</t>
  </si>
  <si>
    <t>JAMIE LOUIS</t>
  </si>
  <si>
    <t>1066 SERRANO CT      LAFAYETTE</t>
  </si>
  <si>
    <t xml:space="preserve"> 221933</t>
  </si>
  <si>
    <t>JANE APPERT</t>
  </si>
  <si>
    <t>1070 SIERRA VISTA WA LAFAYETTE</t>
  </si>
  <si>
    <t xml:space="preserve">  55305</t>
  </si>
  <si>
    <t>JEAN QUIGLEY</t>
  </si>
  <si>
    <t>3320 DEER HILL RD    LAFAYETTE</t>
  </si>
  <si>
    <t xml:space="preserve"> 224481</t>
  </si>
  <si>
    <t>JEFF DODD</t>
  </si>
  <si>
    <t>1126 HIDALGO CT      LAFAYETTE</t>
  </si>
  <si>
    <t xml:space="preserve"> 571547</t>
  </si>
  <si>
    <t>JEFF STARK</t>
  </si>
  <si>
    <t>1017 WILLOW DR       LAFAYETTE</t>
  </si>
  <si>
    <t xml:space="preserve"> 233476</t>
  </si>
  <si>
    <t>JENIFER SALISBURY</t>
  </si>
  <si>
    <t>1016 WILLOW DR       LAFAYETTE</t>
  </si>
  <si>
    <t xml:space="preserve"> 243817</t>
  </si>
  <si>
    <t>JENNA LIEPMAN</t>
  </si>
  <si>
    <t>1028 DYER DR         LAFAYETTE</t>
  </si>
  <si>
    <t xml:space="preserve"> 105985</t>
  </si>
  <si>
    <t>JENNIE CAMPBELL</t>
  </si>
  <si>
    <t>1122 HIDALGO CT      LAFAYETTE</t>
  </si>
  <si>
    <t>5818166</t>
  </si>
  <si>
    <t>JENNIFER HENDRICKSON</t>
  </si>
  <si>
    <t>1025 DYER DR         LAFAYETTE</t>
  </si>
  <si>
    <t xml:space="preserve"> 171801</t>
  </si>
  <si>
    <t>JI KWAN</t>
  </si>
  <si>
    <t>10 MOSS LN           LAFAYETTE</t>
  </si>
  <si>
    <t xml:space="preserve">  19226</t>
  </si>
  <si>
    <t>JIM LANDERS</t>
  </si>
  <si>
    <t>1082 LAUREL DR       LAFAYETTE</t>
  </si>
  <si>
    <t xml:space="preserve"> 461350</t>
  </si>
  <si>
    <t>JOHN &amp; JANICE ERLENDSON</t>
  </si>
  <si>
    <t>1160 SIERRA VISTA WA LAFAYETTE</t>
  </si>
  <si>
    <t xml:space="preserve"> 333476</t>
  </si>
  <si>
    <t>JOHN CONNELL</t>
  </si>
  <si>
    <t>1060 MILLER DR       LAFAYETTE</t>
  </si>
  <si>
    <t>5709605</t>
  </si>
  <si>
    <t>JOHN THOMPSON</t>
  </si>
  <si>
    <t>1077 SIERRA VISTA WA LAFAYETTE</t>
  </si>
  <si>
    <t xml:space="preserve">  98953</t>
  </si>
  <si>
    <t>JONATHAN BAUER</t>
  </si>
  <si>
    <t>1066 LAUREL DR       LAFAYETTE</t>
  </si>
  <si>
    <t>5124821</t>
  </si>
  <si>
    <t>JONATHAN LOUIE</t>
  </si>
  <si>
    <t>1014 DYER DR         LAFAYETTE</t>
  </si>
  <si>
    <t xml:space="preserve"> 164533</t>
  </si>
  <si>
    <t>JOSEPH CRAIG</t>
  </si>
  <si>
    <t>1019 DYER DR         LAFAYETTE</t>
  </si>
  <si>
    <t xml:space="preserve"> 240950</t>
  </si>
  <si>
    <t>JUAN MAIO</t>
  </si>
  <si>
    <t>1074 LAUREL DR       LAFAYETTE</t>
  </si>
  <si>
    <t>5760376</t>
  </si>
  <si>
    <t>JUDY SANDBERG</t>
  </si>
  <si>
    <t>1012 DYER DR         LAFAYETTE</t>
  </si>
  <si>
    <t>5164306</t>
  </si>
  <si>
    <t>JUDY WONG</t>
  </si>
  <si>
    <t>1013 DYER DR         LAFAYETTE</t>
  </si>
  <si>
    <t xml:space="preserve"> 333535</t>
  </si>
  <si>
    <t>JULIAN LIM</t>
  </si>
  <si>
    <t>1077 MILLER DR       LAFAYETTE</t>
  </si>
  <si>
    <t xml:space="preserve"> 333584</t>
  </si>
  <si>
    <t>JULIE ANN CARLSON</t>
  </si>
  <si>
    <t>1098 MILLER DR       LAFAYETTE</t>
  </si>
  <si>
    <t xml:space="preserve"> 192464</t>
  </si>
  <si>
    <t>KAITLIN LEWIS</t>
  </si>
  <si>
    <t>1068 SERRANO CT      LAFAYETTE</t>
  </si>
  <si>
    <t>5914155</t>
  </si>
  <si>
    <t>KAREN VANDENBERGHE</t>
  </si>
  <si>
    <t>1102 MAGNOLIA LN     LAFAYETTE</t>
  </si>
  <si>
    <t xml:space="preserve"> 215281</t>
  </si>
  <si>
    <t>KELSEY MEAGHER</t>
  </si>
  <si>
    <t>1142 GARDEN LN       LAFAYETTE</t>
  </si>
  <si>
    <t xml:space="preserve"> 187064</t>
  </si>
  <si>
    <t>KEVIN MEIN</t>
  </si>
  <si>
    <t>8 MOSS LN            LAFAYETTE</t>
  </si>
  <si>
    <t xml:space="preserve">  44612</t>
  </si>
  <si>
    <t>KEVIN REHN</t>
  </si>
  <si>
    <t>3369 WOODLAND WAY    LAFAYETTE</t>
  </si>
  <si>
    <t>5609045</t>
  </si>
  <si>
    <t>KIRA REINHART</t>
  </si>
  <si>
    <t>1179 SIERRA VISTA WA LAFAYETTE</t>
  </si>
  <si>
    <t xml:space="preserve">  72514</t>
  </si>
  <si>
    <t>KRISTEN LINGWOOD</t>
  </si>
  <si>
    <t>1124 GARDEN LN       LAFAYETTE</t>
  </si>
  <si>
    <t xml:space="preserve"> 211854</t>
  </si>
  <si>
    <t>LARKE BROST</t>
  </si>
  <si>
    <t>1025 HAMPTON RD      LAFAYETTE</t>
  </si>
  <si>
    <t>5403076</t>
  </si>
  <si>
    <t>LARRY &amp; KAREN BLODGETT</t>
  </si>
  <si>
    <t>1078 LAUREL DR       LAFAYETTE</t>
  </si>
  <si>
    <t xml:space="preserve"> 315551</t>
  </si>
  <si>
    <t>LAURA GAMBEL</t>
  </si>
  <si>
    <t>1112 MAGNOLIA LN     LAFAYETTE</t>
  </si>
  <si>
    <t>5629100</t>
  </si>
  <si>
    <t>LAWRENCE GOLDZBAND</t>
  </si>
  <si>
    <t>1100 LAUREL DR       LAFAYETTE</t>
  </si>
  <si>
    <t xml:space="preserve"> 290933</t>
  </si>
  <si>
    <t>LAWRENCE JUBELIRER</t>
  </si>
  <si>
    <t>1070 LAUREL DR       LAFAYETTE</t>
  </si>
  <si>
    <t xml:space="preserve"> 290909</t>
  </si>
  <si>
    <t>LETA MC KEEN</t>
  </si>
  <si>
    <t>1063 LAUREL DR       LAFAYETTE</t>
  </si>
  <si>
    <t xml:space="preserve"> 161214</t>
  </si>
  <si>
    <t>LINDSAY BROWN</t>
  </si>
  <si>
    <t>1019 HAMPTON RD      LAFAYETTE</t>
  </si>
  <si>
    <t xml:space="preserve"> 211049</t>
  </si>
  <si>
    <t>LON TRAN</t>
  </si>
  <si>
    <t>80 IVERSON DR        LAFAYETTE</t>
  </si>
  <si>
    <t>5896576</t>
  </si>
  <si>
    <t>LORI BARNES</t>
  </si>
  <si>
    <t>1107 MAGNOLIA LN     LAFAYETTE</t>
  </si>
  <si>
    <t xml:space="preserve"> 577602</t>
  </si>
  <si>
    <t>LORN MARCELLINI</t>
  </si>
  <si>
    <t>3373 WOODLAND WAY    LAFAYETTE</t>
  </si>
  <si>
    <t xml:space="preserve"> 577585</t>
  </si>
  <si>
    <t>LOUISE YALE</t>
  </si>
  <si>
    <t>3365 WOODLAND WAY    LAFAYETTE</t>
  </si>
  <si>
    <t xml:space="preserve"> 236635</t>
  </si>
  <si>
    <t>LYNETTE LIEVENS</t>
  </si>
  <si>
    <t>1114 LAUREL DR       LAFAYETTE</t>
  </si>
  <si>
    <t xml:space="preserve">  70430</t>
  </si>
  <si>
    <t>LYNN FERRAO</t>
  </si>
  <si>
    <t>1071 LAUREL DR       LAFAYETTE</t>
  </si>
  <si>
    <t xml:space="preserve"> 461328</t>
  </si>
  <si>
    <t>M  KAY ROBINSON</t>
  </si>
  <si>
    <t>1153 SIERRA VISTA WA LAFAYETTE</t>
  </si>
  <si>
    <t xml:space="preserve"> 248584</t>
  </si>
  <si>
    <t>MADILYNE CRAGIN</t>
  </si>
  <si>
    <t>1062 SIERRA VISTA WA LAFAYETTE</t>
  </si>
  <si>
    <t>5922034</t>
  </si>
  <si>
    <t>MARC SILVERBERG</t>
  </si>
  <si>
    <t>1014 HAMPTON RD      LAFAYETTE</t>
  </si>
  <si>
    <t xml:space="preserve"> 171317</t>
  </si>
  <si>
    <t>MARCEE CRETAROLO</t>
  </si>
  <si>
    <t>1026 HAMPTON RD      LAFAYETTE</t>
  </si>
  <si>
    <t xml:space="preserve"> 242453</t>
  </si>
  <si>
    <t>MARIE DE BENEDETTI</t>
  </si>
  <si>
    <t>1118 HILLCREST DR    LAFAYETTE</t>
  </si>
  <si>
    <t xml:space="preserve"> 158999</t>
  </si>
  <si>
    <t>MARK CROWDER</t>
  </si>
  <si>
    <t>3414 DEER HILL RD    LAFAYETTE</t>
  </si>
  <si>
    <t xml:space="preserve"> 461343</t>
  </si>
  <si>
    <t>MARK TREADWELL</t>
  </si>
  <si>
    <t>1159 SIERRA VISTA WA LAFAYETTE</t>
  </si>
  <si>
    <t xml:space="preserve"> 577635</t>
  </si>
  <si>
    <t>MARY ANN WILTON</t>
  </si>
  <si>
    <t>3384 WOODLAND WAY    LAFAYETTE</t>
  </si>
  <si>
    <t xml:space="preserve"> 461293</t>
  </si>
  <si>
    <t>MARY LEWIS</t>
  </si>
  <si>
    <t>1147 SIERRA VISTA WA LAFAYETTE</t>
  </si>
  <si>
    <t xml:space="preserve"> 210305</t>
  </si>
  <si>
    <t>MATT WHIPPLE</t>
  </si>
  <si>
    <t>1008 WILLOW DR       LAFAYETTE</t>
  </si>
  <si>
    <t xml:space="preserve"> 146516</t>
  </si>
  <si>
    <t>MATTHEW KRAMER</t>
  </si>
  <si>
    <t>1088 SIERRA VISTA WA LAFAYETTE</t>
  </si>
  <si>
    <t>5121470</t>
  </si>
  <si>
    <t>MAUREEN KANTOR</t>
  </si>
  <si>
    <t>1131 LAUREL DR       LAFAYETTE</t>
  </si>
  <si>
    <t xml:space="preserve"> 248453</t>
  </si>
  <si>
    <t>MAYA THAMAN</t>
  </si>
  <si>
    <t>1024 HAMPTON RD      LAFAYETTE</t>
  </si>
  <si>
    <t>5714506</t>
  </si>
  <si>
    <t>MEG REID</t>
  </si>
  <si>
    <t>1015 HAMPTON RD      LAFAYETTE</t>
  </si>
  <si>
    <t>5797899</t>
  </si>
  <si>
    <t>MELANIE BURTT</t>
  </si>
  <si>
    <t>1007 HAMPTON RD      LAFAYETTE</t>
  </si>
  <si>
    <t xml:space="preserve"> 243129</t>
  </si>
  <si>
    <t>MELANIE HAN</t>
  </si>
  <si>
    <t>12 MOSS LN           LAFAYETTE</t>
  </si>
  <si>
    <t xml:space="preserve"> 180609</t>
  </si>
  <si>
    <t>MELANIE OEI</t>
  </si>
  <si>
    <t>1021 WILLOW DR       LAFAYETTE</t>
  </si>
  <si>
    <t>5069893</t>
  </si>
  <si>
    <t>MERI LEVY</t>
  </si>
  <si>
    <t>1020 WILLOW DR       LAFAYETTE</t>
  </si>
  <si>
    <t xml:space="preserve">  83928</t>
  </si>
  <si>
    <t>MICHELLE CUTLER</t>
  </si>
  <si>
    <t>1021 WALNUT DR       LAFAYETTE</t>
  </si>
  <si>
    <t xml:space="preserve"> 114615</t>
  </si>
  <si>
    <t>MICHELLE MCREYNOLDS</t>
  </si>
  <si>
    <t>3380 DEER HILL RD    LAFAYETTE</t>
  </si>
  <si>
    <t xml:space="preserve"> 198693</t>
  </si>
  <si>
    <t>MILLY FAN</t>
  </si>
  <si>
    <t>1162 CRESCENTA CT    LAFAYETTE</t>
  </si>
  <si>
    <t xml:space="preserve"> 453282</t>
  </si>
  <si>
    <t>MR POLSE</t>
  </si>
  <si>
    <t>1075 SERRANO CT      LAFAYETTE</t>
  </si>
  <si>
    <t xml:space="preserve"> 188348</t>
  </si>
  <si>
    <t>MYLOC LE</t>
  </si>
  <si>
    <t>1067 SERRANO CT      LAFAYETTE</t>
  </si>
  <si>
    <t xml:space="preserve"> 242362</t>
  </si>
  <si>
    <t>MYRON HAWLEY</t>
  </si>
  <si>
    <t>1102 HILLCREST DR    LAFAYETTE</t>
  </si>
  <si>
    <t xml:space="preserve"> 461137</t>
  </si>
  <si>
    <t>NADINE SHAHAN</t>
  </si>
  <si>
    <t>1079 SIERRA VISTA WA LAFAYETTE</t>
  </si>
  <si>
    <t xml:space="preserve"> 238627</t>
  </si>
  <si>
    <t>NICHOLAS KISH</t>
  </si>
  <si>
    <t>1116 HIDALGO CT      LAFAYETTE</t>
  </si>
  <si>
    <t>5207162</t>
  </si>
  <si>
    <t>NICK ALLEN</t>
  </si>
  <si>
    <t>1015 WALNUT DR       LAFAYETTE</t>
  </si>
  <si>
    <t>5581202</t>
  </si>
  <si>
    <t>NIGEL MORIARTY</t>
  </si>
  <si>
    <t>1110 HILLCREST DR    LAFAYETTE</t>
  </si>
  <si>
    <t xml:space="preserve">  29768</t>
  </si>
  <si>
    <t>NINA RUEBNER</t>
  </si>
  <si>
    <t>1130 GARDEN LN       LAFAYETTE</t>
  </si>
  <si>
    <t xml:space="preserve"> 123951</t>
  </si>
  <si>
    <t>NISHA PARIKH</t>
  </si>
  <si>
    <t>1118 HIDALGO CT      LAFAYETTE</t>
  </si>
  <si>
    <t xml:space="preserve"> 203935</t>
  </si>
  <si>
    <t>NORMAN/W CONSTANTINE</t>
  </si>
  <si>
    <t>1118 GARDEN LN       LAFAYETTE</t>
  </si>
  <si>
    <t xml:space="preserve">  91326</t>
  </si>
  <si>
    <t>PAIGE BAHLOUL</t>
  </si>
  <si>
    <t>1103 HILLCREST DR    LAFAYETTE</t>
  </si>
  <si>
    <t>5497771</t>
  </si>
  <si>
    <t>PATRICIA AMES</t>
  </si>
  <si>
    <t>1000 HAMPTON RD      LAFAYETTE</t>
  </si>
  <si>
    <t>5596366</t>
  </si>
  <si>
    <t>PATRICIA EVANS</t>
  </si>
  <si>
    <t>1016 DYER DR         LAFAYETTE</t>
  </si>
  <si>
    <t xml:space="preserve"> 194325</t>
  </si>
  <si>
    <t>PATRICIA MICKENS</t>
  </si>
  <si>
    <t>1092 SIERRA VISTA WA LAFAYETTE</t>
  </si>
  <si>
    <t>5244512</t>
  </si>
  <si>
    <t>PAULETTE/CLAY FRY</t>
  </si>
  <si>
    <t>1164 CRESCENTA CT    LAFAYETTE</t>
  </si>
  <si>
    <t xml:space="preserve"> 114213</t>
  </si>
  <si>
    <t>PETER PARKIN</t>
  </si>
  <si>
    <t>1166 CRESCENTA CT    LAFAYETTE</t>
  </si>
  <si>
    <t xml:space="preserve"> 248846</t>
  </si>
  <si>
    <t>PEYMAN  BEHBAHANI</t>
  </si>
  <si>
    <t>1117 HILLCREST DR    LAFAYETTE</t>
  </si>
  <si>
    <t>5357595</t>
  </si>
  <si>
    <t>PHOEBE CHEN</t>
  </si>
  <si>
    <t>3366 DEER HILL RD    LAFAYETTE</t>
  </si>
  <si>
    <t>5452347</t>
  </si>
  <si>
    <t>RAJ PAL</t>
  </si>
  <si>
    <t>1030 HAMPTON RD      LAFAYETTE</t>
  </si>
  <si>
    <t xml:space="preserve"> 204041</t>
  </si>
  <si>
    <t>REBECCA THOMPSON</t>
  </si>
  <si>
    <t>1143 GARDEN LN       LAFAYETTE</t>
  </si>
  <si>
    <t>5854401</t>
  </si>
  <si>
    <t>RENEE LIM</t>
  </si>
  <si>
    <t>1091 LAUREL DR       LAFAYETTE</t>
  </si>
  <si>
    <t xml:space="preserve"> 121513</t>
  </si>
  <si>
    <t>RICH VOSS</t>
  </si>
  <si>
    <t>1023 DYER DR         LAFAYETTE</t>
  </si>
  <si>
    <t xml:space="preserve"> 461400</t>
  </si>
  <si>
    <t>RICHARD FOX</t>
  </si>
  <si>
    <t>1180 SIERRA VISTA WA LAFAYETTE</t>
  </si>
  <si>
    <t>5226600</t>
  </si>
  <si>
    <t>RICHARD GILLMAN</t>
  </si>
  <si>
    <t>1075 LAUREL DR       LAFAYETTE</t>
  </si>
  <si>
    <t xml:space="preserve"> 192527</t>
  </si>
  <si>
    <t>RICHARD KING</t>
  </si>
  <si>
    <t>1029 WILLOW DR       LAFAYETTE</t>
  </si>
  <si>
    <t>5261169</t>
  </si>
  <si>
    <t>RICHARD RUDIN</t>
  </si>
  <si>
    <t>1133 LAUREL DR       LAFAYETTE</t>
  </si>
  <si>
    <t>5330378</t>
  </si>
  <si>
    <t>RITA YEGIAZARYAN</t>
  </si>
  <si>
    <t>1060 SIERRA VISTA WA LAFAYETTE</t>
  </si>
  <si>
    <t>5165329</t>
  </si>
  <si>
    <t>ROBERT MC KENDELL</t>
  </si>
  <si>
    <t>1018 WALNUT DR       LAFAYETTE</t>
  </si>
  <si>
    <t xml:space="preserve">  79082</t>
  </si>
  <si>
    <t>ROBERT SANDERS</t>
  </si>
  <si>
    <t>1114 HILLCREST DR    LAFAYETTE</t>
  </si>
  <si>
    <t xml:space="preserve"> 242404</t>
  </si>
  <si>
    <t>ROLLIN A NORDEEN</t>
  </si>
  <si>
    <t>1111 HILLCREST DR    LAFAYETTE</t>
  </si>
  <si>
    <t xml:space="preserve"> 577619</t>
  </si>
  <si>
    <t>RONALD ROGNESS</t>
  </si>
  <si>
    <t>3377 WOODLAND WAY    LAFAYETTE</t>
  </si>
  <si>
    <t xml:space="preserve"> 290890</t>
  </si>
  <si>
    <t>RUTH DAMAN</t>
  </si>
  <si>
    <t>1061 LAUREL DR       LAFAYETTE</t>
  </si>
  <si>
    <t xml:space="preserve"> 232584</t>
  </si>
  <si>
    <t>RYAN SOLES</t>
  </si>
  <si>
    <t>1020 DYER DR         LAFAYETTE</t>
  </si>
  <si>
    <t xml:space="preserve">  41170</t>
  </si>
  <si>
    <t>SANN SIV</t>
  </si>
  <si>
    <t>1185 SIERRA VISTA WA LAFAYETTE</t>
  </si>
  <si>
    <t xml:space="preserve"> 242344</t>
  </si>
  <si>
    <t>SARA LANCASTER</t>
  </si>
  <si>
    <t>3339 DYER DR         LAFAYETTE</t>
  </si>
  <si>
    <t xml:space="preserve"> 203307</t>
  </si>
  <si>
    <t>SASHA PETERSON</t>
  </si>
  <si>
    <t>1076 SERRANO CT      LAFAYETTE</t>
  </si>
  <si>
    <t>5819685</t>
  </si>
  <si>
    <t>SCOTT KINSEY</t>
  </si>
  <si>
    <t>1127 GARDEN LN       LAFAYETTE</t>
  </si>
  <si>
    <t xml:space="preserve"> 247123</t>
  </si>
  <si>
    <t>SHAMIL RASIZADE</t>
  </si>
  <si>
    <t>1138 GARDEN LN       LAFAYETTE</t>
  </si>
  <si>
    <t>5630389</t>
  </si>
  <si>
    <t>SHERRIN FARLEY</t>
  </si>
  <si>
    <t>1015 DYER DR         LAFAYETTE</t>
  </si>
  <si>
    <t xml:space="preserve"> 204058</t>
  </si>
  <si>
    <t>SIGMUND CSICSERY</t>
  </si>
  <si>
    <t>1145 GARDEN LN       LAFAYETTE</t>
  </si>
  <si>
    <t xml:space="preserve">   6514</t>
  </si>
  <si>
    <t>SILVIA SPILLER</t>
  </si>
  <si>
    <t>2 MOSS LN            LAFAYETTE</t>
  </si>
  <si>
    <t xml:space="preserve">  43468</t>
  </si>
  <si>
    <t>STEPHEN ROGNESS</t>
  </si>
  <si>
    <t>3383 WOODLAND WAY    LAFAYETTE</t>
  </si>
  <si>
    <t>5763958</t>
  </si>
  <si>
    <t>STEVE SMITH/LISA RYAN</t>
  </si>
  <si>
    <t>1078 SERRANO CT      LAFAYETTE</t>
  </si>
  <si>
    <t xml:space="preserve"> 333542</t>
  </si>
  <si>
    <t>STEVE WESTERVELT</t>
  </si>
  <si>
    <t>1080 MILLER DR       LAFAYETTE</t>
  </si>
  <si>
    <t xml:space="preserve"> 333567</t>
  </si>
  <si>
    <t>STEVEN MC INTYRE</t>
  </si>
  <si>
    <t>1085 MILLER DR       LAFAYETTE</t>
  </si>
  <si>
    <t xml:space="preserve"> 164624</t>
  </si>
  <si>
    <t>SUSAN ANDRADE</t>
  </si>
  <si>
    <t>3345 DYER DR         LAFAYETTE</t>
  </si>
  <si>
    <t>3370 MT DIABLO BLVD  LAFAYETTE</t>
  </si>
  <si>
    <t>5732961</t>
  </si>
  <si>
    <t>TAMARA RAETH</t>
  </si>
  <si>
    <t>1024 WALNUT DR       LAFAYETTE</t>
  </si>
  <si>
    <t xml:space="preserve">  54836</t>
  </si>
  <si>
    <t>TIM FONG</t>
  </si>
  <si>
    <t>1128 LAUREL DR       LAFAYETTE</t>
  </si>
  <si>
    <t xml:space="preserve"> 215069</t>
  </si>
  <si>
    <t>TIM HENDERSON</t>
  </si>
  <si>
    <t>11 IVERSON DR        LAFAYETTE</t>
  </si>
  <si>
    <t xml:space="preserve"> 237227</t>
  </si>
  <si>
    <t>TIMOTHY / ANNA SHEBESTA</t>
  </si>
  <si>
    <t>1139 SIERRA VISTA WA LAFAYETTE</t>
  </si>
  <si>
    <t xml:space="preserve"> 240256</t>
  </si>
  <si>
    <t>TRACY WELLONS</t>
  </si>
  <si>
    <t>1155 SIERRA VISTA WA LAFAYETTE</t>
  </si>
  <si>
    <t xml:space="preserve"> 211422</t>
  </si>
  <si>
    <t>TRAVERS KORCH</t>
  </si>
  <si>
    <t>1097 SIERRA VISTA WA LAFAYETTE</t>
  </si>
  <si>
    <t xml:space="preserve"> 197310</t>
  </si>
  <si>
    <t>TREY THOMPSON</t>
  </si>
  <si>
    <t>1100 HILLCREST DR    LAFAYETTE</t>
  </si>
  <si>
    <t>5415773</t>
  </si>
  <si>
    <t>TRUDY RODRIQUEZ</t>
  </si>
  <si>
    <t>1062 LAUREL DR       LAFAYETTE</t>
  </si>
  <si>
    <t>5170055</t>
  </si>
  <si>
    <t>TYLER DOUGLASS</t>
  </si>
  <si>
    <t>1009 WALNUT DR       LAFAYETTE</t>
  </si>
  <si>
    <t xml:space="preserve">  17989</t>
  </si>
  <si>
    <t>VERONICA SIEWERT</t>
  </si>
  <si>
    <t>1022 DYER DR         LAFAYETTE</t>
  </si>
  <si>
    <t xml:space="preserve"> 424838</t>
  </si>
  <si>
    <t>VICKI BLACKWOOD</t>
  </si>
  <si>
    <t>1136 ROBLES CT       LAFAYETTE</t>
  </si>
  <si>
    <t xml:space="preserve"> 291021</t>
  </si>
  <si>
    <t>VICKI ELLIOT</t>
  </si>
  <si>
    <t>1095 LAUREL DR       LAFAYETTE</t>
  </si>
  <si>
    <t xml:space="preserve"> 203928</t>
  </si>
  <si>
    <t>WALTON LUKE</t>
  </si>
  <si>
    <t>1114 GARDEN LN       LAFAYETTE</t>
  </si>
  <si>
    <t>5322029</t>
  </si>
  <si>
    <t>WENDY LACY</t>
  </si>
  <si>
    <t>1170 CRESCENTA CT    LAFAYETTE</t>
  </si>
  <si>
    <t xml:space="preserve"> 461179</t>
  </si>
  <si>
    <t>WILFORD FUGLER</t>
  </si>
  <si>
    <t>1091 SIERRA VISTA WA LAFAYETTE</t>
  </si>
  <si>
    <t xml:space="preserve"> 577569</t>
  </si>
  <si>
    <t>WILLIA SCHWERTSCHARF</t>
  </si>
  <si>
    <t>3357 WOODLAND WAY    LAFAYETTE</t>
  </si>
  <si>
    <t xml:space="preserve"> 142588</t>
  </si>
  <si>
    <t>WILLIAM MILLERSTROM</t>
  </si>
  <si>
    <t>3500 DEER HILL RD    LAFAYETTE</t>
  </si>
  <si>
    <t xml:space="preserve"> 237957</t>
  </si>
  <si>
    <t>WILSON WONG &amp; CHRISTINA KWAN</t>
  </si>
  <si>
    <t>1121 LAUREL DR       LAFAYETTE</t>
  </si>
  <si>
    <t xml:space="preserve"> 184626</t>
  </si>
  <si>
    <t>WING &amp; MEI K LOW</t>
  </si>
  <si>
    <t>1066 SIERRA VISTA WA LAFAYETTE</t>
  </si>
  <si>
    <t xml:space="preserve"> 351411</t>
  </si>
  <si>
    <t>YOSSI SHOCRON</t>
  </si>
  <si>
    <t>4 MOSS LN            LAFAYETTE</t>
  </si>
  <si>
    <t xml:space="preserve"> 333518</t>
  </si>
  <si>
    <t>YUO-LING CHOU</t>
  </si>
  <si>
    <t>1068 MILLER DR       LAFAYETTE</t>
  </si>
  <si>
    <t xml:space="preserve"> 240273</t>
  </si>
  <si>
    <t>JULIANNE MEESE</t>
  </si>
  <si>
    <t>3 EL GAVILAN RD      ORINDA</t>
  </si>
  <si>
    <t xml:space="preserve"> 174491</t>
  </si>
  <si>
    <t>KEVIN L CLARK</t>
  </si>
  <si>
    <t>9 EL GAVILAN RD      ORINDA</t>
  </si>
  <si>
    <t xml:space="preserve"> 158237</t>
  </si>
  <si>
    <t>NOELLE VRANJES</t>
  </si>
  <si>
    <t>10 EL GAVILAN RD     ORINDA</t>
  </si>
  <si>
    <t xml:space="preserve"> 241434</t>
  </si>
  <si>
    <t>EUGENE HUANG</t>
  </si>
  <si>
    <t>11 EL GAVILAN RD     ORINDA</t>
  </si>
  <si>
    <t xml:space="preserve"> 174524</t>
  </si>
  <si>
    <t>WILLIAM H BURNS</t>
  </si>
  <si>
    <t>15 EL GAVILAN RD     ORINDA</t>
  </si>
  <si>
    <t xml:space="preserve"> 174533</t>
  </si>
  <si>
    <t>JANICE E KERR</t>
  </si>
  <si>
    <t>17 EL GAVILAN RD     ORINDA</t>
  </si>
  <si>
    <t xml:space="preserve"> 210277</t>
  </si>
  <si>
    <t>MICHAEL TAYLOR</t>
  </si>
  <si>
    <t>19 EL GAVILAN RD     ORINDA</t>
  </si>
  <si>
    <t xml:space="preserve"> 230699</t>
  </si>
  <si>
    <t>TIFFANY MATTHEWS</t>
  </si>
  <si>
    <t>20 EL GAVILAN RD     ORINDA</t>
  </si>
  <si>
    <t>5557756</t>
  </si>
  <si>
    <t>DEBBIE BERNDT</t>
  </si>
  <si>
    <t>24 EL GAVILAN RD     ORINDA</t>
  </si>
  <si>
    <t xml:space="preserve"> 174573</t>
  </si>
  <si>
    <t>M MICHLMAYR</t>
  </si>
  <si>
    <t>25 EL GAVILAN RD     ORINDA</t>
  </si>
  <si>
    <t xml:space="preserve"> 174581</t>
  </si>
  <si>
    <t>MATI T OTSMAA</t>
  </si>
  <si>
    <t>28 EL GAVILAN RD     ORINDA</t>
  </si>
  <si>
    <t xml:space="preserve"> 174600</t>
  </si>
  <si>
    <t>DANIEL D DANZIG</t>
  </si>
  <si>
    <t>29 EL GAVILAN RD     ORINDA</t>
  </si>
  <si>
    <t xml:space="preserve"> 174607</t>
  </si>
  <si>
    <t>MARLENA GENAU</t>
  </si>
  <si>
    <t>32 EL GAVILAN RD     ORINDA</t>
  </si>
  <si>
    <t xml:space="preserve"> 174615</t>
  </si>
  <si>
    <t>DIANA WILDE</t>
  </si>
  <si>
    <t>33 EL GAVILAN RD     ORINDA</t>
  </si>
  <si>
    <t xml:space="preserve">  72099</t>
  </si>
  <si>
    <t>OLGA MCKAY</t>
  </si>
  <si>
    <t>35 EL GAVILAN RD     ORINDA</t>
  </si>
  <si>
    <t xml:space="preserve"> 191408</t>
  </si>
  <si>
    <t>STEPHANIE MARTIN</t>
  </si>
  <si>
    <t>38 EL GAVILAN RD     ORINDA</t>
  </si>
  <si>
    <t xml:space="preserve"> 249521</t>
  </si>
  <si>
    <t>KRISTOFER KONIETZKO</t>
  </si>
  <si>
    <t>39 EL GAVILAN RD     ORINDA</t>
  </si>
  <si>
    <t xml:space="preserve"> 174656</t>
  </si>
  <si>
    <t>IRA J ROSS</t>
  </si>
  <si>
    <t>41 EL GAVILAN RD     ORINDA</t>
  </si>
  <si>
    <t xml:space="preserve"> 231877</t>
  </si>
  <si>
    <t>REZA FAKURNEJAD</t>
  </si>
  <si>
    <t>42 EL GAVILAN RD     ORINDA</t>
  </si>
  <si>
    <t xml:space="preserve"> 236939</t>
  </si>
  <si>
    <t>DAULET SATPAYEV</t>
  </si>
  <si>
    <t>45 EL GAVILAN RD     ORINDA</t>
  </si>
  <si>
    <t xml:space="preserve"> 204656</t>
  </si>
  <si>
    <t>MARK ENGLUND</t>
  </si>
  <si>
    <t>46 EL GAVILAN RD     ORINDA</t>
  </si>
  <si>
    <t xml:space="preserve"> 242267</t>
  </si>
  <si>
    <t>HELEN MOORE</t>
  </si>
  <si>
    <t>47 EL GAVILAN RD     ORINDA</t>
  </si>
  <si>
    <t>5717236</t>
  </si>
  <si>
    <t>STEVE TUSZYNSKI</t>
  </si>
  <si>
    <t>48 EL GAVILAN RD     ORINDA</t>
  </si>
  <si>
    <t>5691456</t>
  </si>
  <si>
    <t>AILEEN KAZMIEROWSKY</t>
  </si>
  <si>
    <t>50 EL GAVILAN RD     ORINDA</t>
  </si>
  <si>
    <t>5670070</t>
  </si>
  <si>
    <t>DAVID ATKINS</t>
  </si>
  <si>
    <t>56 EL GAVILAN RD     ORINDA</t>
  </si>
  <si>
    <t xml:space="preserve">  71377</t>
  </si>
  <si>
    <t>ANN MORDINE</t>
  </si>
  <si>
    <t>59 EL GAVILAN RD     ORINDA</t>
  </si>
  <si>
    <t xml:space="preserve"> 174749</t>
  </si>
  <si>
    <t>LAWRENCE HALL</t>
  </si>
  <si>
    <t>60 EL GAVILAN RD     ORINDA</t>
  </si>
  <si>
    <t xml:space="preserve"> 174939</t>
  </si>
  <si>
    <t>BRIAN MONTANEZ</t>
  </si>
  <si>
    <t>64 EL GAVILAN RD     ORINDA</t>
  </si>
  <si>
    <t xml:space="preserve"> 246428</t>
  </si>
  <si>
    <t>KEVIN NG</t>
  </si>
  <si>
    <t>70 EL GAVILAN RD     ORINDA</t>
  </si>
  <si>
    <t xml:space="preserve"> 214625</t>
  </si>
  <si>
    <t>SAURABH KUMAR</t>
  </si>
  <si>
    <t>72 EL GAVILAN RD     ORINDA</t>
  </si>
  <si>
    <t xml:space="preserve"> 141241</t>
  </si>
  <si>
    <t>PETER KRIMMEL</t>
  </si>
  <si>
    <t>73 EL GAVILAN RD     ORINDA</t>
  </si>
  <si>
    <t xml:space="preserve"> 174813</t>
  </si>
  <si>
    <t>BRUCE J YUKE</t>
  </si>
  <si>
    <t>77 EL GAVILAN RD     ORINDA</t>
  </si>
  <si>
    <t xml:space="preserve">  70364</t>
  </si>
  <si>
    <t>SCOTT HINDES</t>
  </si>
  <si>
    <t>83 EL GAVILAN RD     ORINDA</t>
  </si>
  <si>
    <t xml:space="preserve"> 212979</t>
  </si>
  <si>
    <t>DINA AND DAVIN BOGAN</t>
  </si>
  <si>
    <t>84 EL GAVILAN RD     ORINDA</t>
  </si>
  <si>
    <t>5050851</t>
  </si>
  <si>
    <t>NEIL MORAN</t>
  </si>
  <si>
    <t>85 EL GAVILAN RD     ORINDA</t>
  </si>
  <si>
    <t xml:space="preserve"> 174855</t>
  </si>
  <si>
    <t>GARY M ANDERSON</t>
  </si>
  <si>
    <t>88 EL GAVILAN RD     ORINDA</t>
  </si>
  <si>
    <t xml:space="preserve"> 122212</t>
  </si>
  <si>
    <t>SETH ORVIS</t>
  </si>
  <si>
    <t>1 EL VERANO          ORINDA</t>
  </si>
  <si>
    <t>5106778</t>
  </si>
  <si>
    <t>STEPHEN ISAACS</t>
  </si>
  <si>
    <t>1 LA CAMPANA RD      ORINDA</t>
  </si>
  <si>
    <t>5287248</t>
  </si>
  <si>
    <t>ANN PARNIGONI</t>
  </si>
  <si>
    <t>4 LA CAMPANA RD      ORINDA</t>
  </si>
  <si>
    <t xml:space="preserve"> 271601</t>
  </si>
  <si>
    <t>PETER E LIPPETT</t>
  </si>
  <si>
    <t>5 LA CAMPANA RD      ORINDA</t>
  </si>
  <si>
    <t xml:space="preserve"> 250053</t>
  </si>
  <si>
    <t>LINDA SEE</t>
  </si>
  <si>
    <t>7 LA CAMPANA RD      ORINDA</t>
  </si>
  <si>
    <t xml:space="preserve"> 271636</t>
  </si>
  <si>
    <t>GEORGE H WEBB JR</t>
  </si>
  <si>
    <t>11 LA CAMPANA RD     ORINDA</t>
  </si>
  <si>
    <t xml:space="preserve"> 119972</t>
  </si>
  <si>
    <t>RENEE AMECI</t>
  </si>
  <si>
    <t>14 LA CAMPANA RD     ORINDA</t>
  </si>
  <si>
    <t xml:space="preserve"> 124653</t>
  </si>
  <si>
    <t>CAROLINE LAVOIE</t>
  </si>
  <si>
    <t>17 LA CAMPANA RD     ORINDA</t>
  </si>
  <si>
    <t xml:space="preserve"> 209154</t>
  </si>
  <si>
    <t>ROBERT FULGHAM</t>
  </si>
  <si>
    <t>20 LA CAMPANA RD     ORINDA</t>
  </si>
  <si>
    <t xml:space="preserve"> 148984</t>
  </si>
  <si>
    <t>ANA COLLINS</t>
  </si>
  <si>
    <t>24 LA CAMPANA RD     ORINDA</t>
  </si>
  <si>
    <t xml:space="preserve">  85395</t>
  </si>
  <si>
    <t>KEVIN BUCKBY</t>
  </si>
  <si>
    <t>25 LA CAMPANA RD     ORINDA</t>
  </si>
  <si>
    <t xml:space="preserve"> 106093</t>
  </si>
  <si>
    <t>JOHN MACCARONE</t>
  </si>
  <si>
    <t>27 LA CAMPANA RD     ORINDA</t>
  </si>
  <si>
    <t xml:space="preserve">  21290</t>
  </si>
  <si>
    <t>SUZANNE MORSE</t>
  </si>
  <si>
    <t>28 LA CAMPANA RD     ORINDA</t>
  </si>
  <si>
    <t xml:space="preserve"> 209175</t>
  </si>
  <si>
    <t>EUNA SIEBENLIST</t>
  </si>
  <si>
    <t>37 LA CAMPANA RD     ORINDA</t>
  </si>
  <si>
    <t xml:space="preserve"> 176245</t>
  </si>
  <si>
    <t>AUNDRA TOMLINS</t>
  </si>
  <si>
    <t>38 LA CAMPANA RD     ORINDA</t>
  </si>
  <si>
    <t xml:space="preserve"> 271735</t>
  </si>
  <si>
    <t>THOMAS M GRIEB</t>
  </si>
  <si>
    <t>41 LA CAMPANA RD     ORINDA</t>
  </si>
  <si>
    <t>5596218</t>
  </si>
  <si>
    <t>ROBERT H WANDER</t>
  </si>
  <si>
    <t>45 LA CAMPANA RD     ORINDA</t>
  </si>
  <si>
    <t xml:space="preserve"> 223971</t>
  </si>
  <si>
    <t>SEGEY MINEYEV</t>
  </si>
  <si>
    <t>46 LA CAMPANA RD     ORINDA</t>
  </si>
  <si>
    <t xml:space="preserve"> 170926</t>
  </si>
  <si>
    <t>ROSELYN ENG</t>
  </si>
  <si>
    <t>49 LA CAMPANA RD     ORINDA</t>
  </si>
  <si>
    <t xml:space="preserve"> 249985</t>
  </si>
  <si>
    <t>JONATHAN  DOOLEY</t>
  </si>
  <si>
    <t>50 LA CAMPANA RD     ORINDA</t>
  </si>
  <si>
    <t>5699905</t>
  </si>
  <si>
    <t>ALTOM SCHMITT</t>
  </si>
  <si>
    <t>53 LA CAMPANA RD     ORINDA</t>
  </si>
  <si>
    <t xml:space="preserve"> 167667</t>
  </si>
  <si>
    <t>JOSEPH WETZEL</t>
  </si>
  <si>
    <t>54 LA CAMPANA RD     ORINDA</t>
  </si>
  <si>
    <t xml:space="preserve"> 271809</t>
  </si>
  <si>
    <t>TIMOTHY S KILLEN</t>
  </si>
  <si>
    <t>57 LA CAMPANA RD     ORINDA</t>
  </si>
  <si>
    <t xml:space="preserve"> 157835</t>
  </si>
  <si>
    <t>DEANNA FUSCH</t>
  </si>
  <si>
    <t>61 LA CAMPANA RD     ORINDA</t>
  </si>
  <si>
    <t xml:space="preserve"> 190534</t>
  </si>
  <si>
    <t>IRENE KWOK TOM</t>
  </si>
  <si>
    <t>62 LA CAMPANA RD     ORINDA</t>
  </si>
  <si>
    <t>5900030</t>
  </si>
  <si>
    <t>CARY GORDON</t>
  </si>
  <si>
    <t>66 LA CAMPANA RD     ORINDA</t>
  </si>
  <si>
    <t xml:space="preserve">  90709</t>
  </si>
  <si>
    <t>JONATHAN BLANDFORD</t>
  </si>
  <si>
    <t>73 LA CAMPANA RD     ORINDA</t>
  </si>
  <si>
    <t xml:space="preserve"> 191498</t>
  </si>
  <si>
    <t>TREVOR MOORE</t>
  </si>
  <si>
    <t>204 LA ESPIRAL       ORINDA</t>
  </si>
  <si>
    <t xml:space="preserve">  21341</t>
  </si>
  <si>
    <t>MARK SHANG</t>
  </si>
  <si>
    <t>234 LA ESPIRAL       ORINDA</t>
  </si>
  <si>
    <t xml:space="preserve"> 117521</t>
  </si>
  <si>
    <t>KEVIN FRITZ</t>
  </si>
  <si>
    <t>246 LA ESPIRAL       ORINDA</t>
  </si>
  <si>
    <t xml:space="preserve"> 277005</t>
  </si>
  <si>
    <t>MARSHA EVERETT</t>
  </si>
  <si>
    <t>4 LA PUNTA           ORINDA</t>
  </si>
  <si>
    <t xml:space="preserve"> 277012</t>
  </si>
  <si>
    <t>JAMES D SCHNELL</t>
  </si>
  <si>
    <t>5 LA PUNTA           ORINDA</t>
  </si>
  <si>
    <t>5158407</t>
  </si>
  <si>
    <t>ERVING SODOS</t>
  </si>
  <si>
    <t>9 LA PUNTA           ORINDA</t>
  </si>
  <si>
    <t xml:space="preserve"> 207396</t>
  </si>
  <si>
    <t>DAVID MUCHA</t>
  </si>
  <si>
    <t>10 LA PUNTA          ORINDA</t>
  </si>
  <si>
    <t>5348644</t>
  </si>
  <si>
    <t>KAREN PEEL/TOM DEICKE</t>
  </si>
  <si>
    <t>16 LA PUNTA          ORINDA</t>
  </si>
  <si>
    <t>5711205</t>
  </si>
  <si>
    <t>STAN CASPER</t>
  </si>
  <si>
    <t>17 LA PUNTA          ORINDA</t>
  </si>
  <si>
    <t xml:space="preserve">  19478</t>
  </si>
  <si>
    <t>JOSHUA ORONER</t>
  </si>
  <si>
    <t>1 LAS VEGAS RD       ORINDA</t>
  </si>
  <si>
    <t>5761895</t>
  </si>
  <si>
    <t>ILANA FONTES</t>
  </si>
  <si>
    <t>2 LAS VEGAS RD       ORINDA</t>
  </si>
  <si>
    <t xml:space="preserve"> 240434</t>
  </si>
  <si>
    <t>JUNE HOWE</t>
  </si>
  <si>
    <t>5 LAS VEGAS RD       ORINDA</t>
  </si>
  <si>
    <t xml:space="preserve">  46180</t>
  </si>
  <si>
    <t>CAROLYN BERSOT</t>
  </si>
  <si>
    <t>9 LAS VEGAS RD       ORINDA</t>
  </si>
  <si>
    <t xml:space="preserve"> 172974</t>
  </si>
  <si>
    <t>KATHY EASTMAN</t>
  </si>
  <si>
    <t>12 LAS VEGAS RD      ORINDA</t>
  </si>
  <si>
    <t>5937644</t>
  </si>
  <si>
    <t>RONALD NEWMAN</t>
  </si>
  <si>
    <t>15 LAS VEGAS RD      ORINDA</t>
  </si>
  <si>
    <t xml:space="preserve"> 289918</t>
  </si>
  <si>
    <t>SHAWN K JAMES</t>
  </si>
  <si>
    <t>16 LAS VEGAS RD      ORINDA</t>
  </si>
  <si>
    <t xml:space="preserve"> 289927</t>
  </si>
  <si>
    <t>RAEMON T EARLE</t>
  </si>
  <si>
    <t>20 LAS VEGAS RD      ORINDA</t>
  </si>
  <si>
    <t>5929955</t>
  </si>
  <si>
    <t>PAUL CHELSEA /RUSTIGIAN</t>
  </si>
  <si>
    <t>21 LAS VEGAS RD      ORINDA</t>
  </si>
  <si>
    <t xml:space="preserve"> 289943</t>
  </si>
  <si>
    <t>WILLIAM J NICHOLS</t>
  </si>
  <si>
    <t>24 LAS VEGAS RD      ORINDA</t>
  </si>
  <si>
    <t xml:space="preserve"> 104992</t>
  </si>
  <si>
    <t>SABENA NAZAR</t>
  </si>
  <si>
    <t>25 LAS VEGAS RD      ORINDA</t>
  </si>
  <si>
    <t xml:space="preserve">  27516</t>
  </si>
  <si>
    <t>FRANS MARTONO</t>
  </si>
  <si>
    <t>28 LAS VEGAS RD      ORINDA</t>
  </si>
  <si>
    <t xml:space="preserve">  15888</t>
  </si>
  <si>
    <t>JOHN/ELEANOR DASE</t>
  </si>
  <si>
    <t>29 LAS VEGAS RD      ORINDA</t>
  </si>
  <si>
    <t>5791561</t>
  </si>
  <si>
    <t>JAMES GAMMON</t>
  </si>
  <si>
    <t>31 LAS VEGAS RD      ORINDA</t>
  </si>
  <si>
    <t xml:space="preserve"> 170602</t>
  </si>
  <si>
    <t>MICHAEL CONN</t>
  </si>
  <si>
    <t>32 LAS VEGAS RD      ORINDA</t>
  </si>
  <si>
    <t xml:space="preserve"> 164956</t>
  </si>
  <si>
    <t>LISA ALGERT</t>
  </si>
  <si>
    <t>36 LAS VEGAS RD      ORINDA</t>
  </si>
  <si>
    <t xml:space="preserve"> 183231</t>
  </si>
  <si>
    <t>LISA CORTEZ HOLMES</t>
  </si>
  <si>
    <t>39 LAS VEGAS RD      ORINDA</t>
  </si>
  <si>
    <t>5372594</t>
  </si>
  <si>
    <t>ERIC WALDSCHMIDT</t>
  </si>
  <si>
    <t>41 LAS VEGAS RD      ORINDA</t>
  </si>
  <si>
    <t xml:space="preserve"> 194010</t>
  </si>
  <si>
    <t>BRIAN GEE</t>
  </si>
  <si>
    <t>1465 DUNCAN ST       WALNUT CREEK</t>
  </si>
  <si>
    <t>1928 SAINT MARYS RD  MORAGA</t>
  </si>
  <si>
    <t>501 LENNON LN        WALNUT CREEK</t>
  </si>
  <si>
    <t>7001 SUNNE LN        WALNUT CREEK</t>
  </si>
  <si>
    <t>2805 JONES RD        WALNUT CREEK</t>
  </si>
  <si>
    <t>1340 TREAT BLVD      WALNUT CREEK</t>
  </si>
  <si>
    <t>25 EL CAMINO MORAGA  ORINDA</t>
  </si>
  <si>
    <t>2425 WALNUT BLVD     WALNUT CREEK</t>
  </si>
  <si>
    <t>20 WASHINGTON LN     ORINDA</t>
  </si>
  <si>
    <t>1606 N MAIN ST       WALNUT CREEK</t>
  </si>
  <si>
    <t>1387 N MAIN ST       WALNUT CREEK</t>
  </si>
  <si>
    <t>1394 N MAIN ST       WALNUT CREEK</t>
  </si>
  <si>
    <t>1853 BONANZA ST      WALNUT CREEK</t>
  </si>
  <si>
    <t>2125 YGNACIO VALLEY  WALNUT CREEK</t>
  </si>
  <si>
    <t>1485 TREAT BLVD      WALNUT CREEK</t>
  </si>
  <si>
    <t xml:space="preserve">  43428</t>
  </si>
  <si>
    <t>JENNIPHER GOLDSTEIN</t>
  </si>
  <si>
    <t>910 CAMILLE LN       ALAMO</t>
  </si>
  <si>
    <t xml:space="preserve"> 199481</t>
  </si>
  <si>
    <t>JANICE NEWSTED</t>
  </si>
  <si>
    <t>911 CAMILLE LN       ALAMO</t>
  </si>
  <si>
    <t xml:space="preserve"> 104721</t>
  </si>
  <si>
    <t>MOLLY AND FRANK NAPOLITANO</t>
  </si>
  <si>
    <t>920 CAMILLE LN       ALAMO</t>
  </si>
  <si>
    <t xml:space="preserve">  74972</t>
  </si>
  <si>
    <t>JOHN WHALEN</t>
  </si>
  <si>
    <t>921 CAMILLE LN       ALAMO</t>
  </si>
  <si>
    <t xml:space="preserve"> 139739</t>
  </si>
  <si>
    <t>EVA CROOK</t>
  </si>
  <si>
    <t>930 CAMILLE LN       ALAMO</t>
  </si>
  <si>
    <t xml:space="preserve"> 191720</t>
  </si>
  <si>
    <t>SCOTT MAPLES</t>
  </si>
  <si>
    <t>940 CAMILLE LN       ALAMO</t>
  </si>
  <si>
    <t>5366778</t>
  </si>
  <si>
    <t>PATRICIA PAYNE</t>
  </si>
  <si>
    <t>950 CAMILLE LN       ALAMO</t>
  </si>
  <si>
    <t xml:space="preserve"> 198601</t>
  </si>
  <si>
    <t>ZAHID SHAIKH</t>
  </si>
  <si>
    <t>16 CATHY LN          DANVILLE</t>
  </si>
  <si>
    <t xml:space="preserve">  97911</t>
  </si>
  <si>
    <t>KATHERINE EAKLE</t>
  </si>
  <si>
    <t>17 CATHY LN          DANVILLE</t>
  </si>
  <si>
    <t>5328984</t>
  </si>
  <si>
    <t>JEFF BEAR</t>
  </si>
  <si>
    <t>22 CATHY LN          DANVILLE</t>
  </si>
  <si>
    <t xml:space="preserve">  98194</t>
  </si>
  <si>
    <t>HAROLD T BAUER</t>
  </si>
  <si>
    <t>23 CATHY LN          DANVILLE</t>
  </si>
  <si>
    <t xml:space="preserve"> 204922</t>
  </si>
  <si>
    <t>MENA NORDKVIST</t>
  </si>
  <si>
    <t xml:space="preserve">  98210</t>
  </si>
  <si>
    <t>R P WHITMER</t>
  </si>
  <si>
    <t>26 CATHY LN          DANVILLE</t>
  </si>
  <si>
    <t xml:space="preserve">  50783</t>
  </si>
  <si>
    <t>RYAN JOHNSON</t>
  </si>
  <si>
    <t>27 CATHY LN          DANVILLE</t>
  </si>
  <si>
    <t xml:space="preserve"> 144157</t>
  </si>
  <si>
    <t>FUNG &amp; MATTHEW YEOH</t>
  </si>
  <si>
    <t>481 CLIPPER HILL RD  DANVILLE</t>
  </si>
  <si>
    <t xml:space="preserve"> 201310</t>
  </si>
  <si>
    <t>ELENA LIBMAN</t>
  </si>
  <si>
    <t>485 CLIPPER HILL RD  DANVILLE</t>
  </si>
  <si>
    <t xml:space="preserve"> 242066</t>
  </si>
  <si>
    <t>ANDREA DARNELL</t>
  </si>
  <si>
    <t>489 CLIPPER HILL RD  DANVILLE</t>
  </si>
  <si>
    <t xml:space="preserve"> 209275</t>
  </si>
  <si>
    <t>ELIZABETH JONES</t>
  </si>
  <si>
    <t>490 CLIPPER HILL RD  DANVILLE</t>
  </si>
  <si>
    <t xml:space="preserve"> 201256</t>
  </si>
  <si>
    <t>MICHAEL CAVALLO</t>
  </si>
  <si>
    <t>528 CLIPPER HILL RD  DANVILLE</t>
  </si>
  <si>
    <t xml:space="preserve"> 212637</t>
  </si>
  <si>
    <t>542 CLIPPER HILL RD  DANVILLE</t>
  </si>
  <si>
    <t>5653449</t>
  </si>
  <si>
    <t>MICHAEL ROULLIER</t>
  </si>
  <si>
    <t>570 CLIPPER HILL RD  DANVILLE</t>
  </si>
  <si>
    <t xml:space="preserve">  48640</t>
  </si>
  <si>
    <t>FARSHAD ARFAA</t>
  </si>
  <si>
    <t>580 CLIPPER HILL RD  DANVILLE</t>
  </si>
  <si>
    <t xml:space="preserve"> 111121</t>
  </si>
  <si>
    <t>VIVIAN WING</t>
  </si>
  <si>
    <t>600 CLIPPER HILL RD  DANVILLE</t>
  </si>
  <si>
    <t xml:space="preserve">  35562</t>
  </si>
  <si>
    <t>JOSEPH/MAUREEN COUPLAND</t>
  </si>
  <si>
    <t>635 CLIPPER HILL RD  DANVILLE</t>
  </si>
  <si>
    <t xml:space="preserve"> 111138</t>
  </si>
  <si>
    <t>JON SAVELL</t>
  </si>
  <si>
    <t>667 CLIPPER HILL RD  DANVILLE</t>
  </si>
  <si>
    <t xml:space="preserve"> 152334</t>
  </si>
  <si>
    <t>RON WILLIAMSON</t>
  </si>
  <si>
    <t>671 CLIPPER HILL RD  DANVILLE</t>
  </si>
  <si>
    <t xml:space="preserve"> 622324</t>
  </si>
  <si>
    <t>JOSEPH GRANT</t>
  </si>
  <si>
    <t>700 CLIPPER HILL RD  DANVILLE</t>
  </si>
  <si>
    <t>5280201</t>
  </si>
  <si>
    <t>LINDA PERAZZO</t>
  </si>
  <si>
    <t>740 CLIPPER HILL RD  DANVILLE</t>
  </si>
  <si>
    <t xml:space="preserve">  17865</t>
  </si>
  <si>
    <t>KAREN MCPHERSON</t>
  </si>
  <si>
    <t>1 DANALA FARMS       ALAMO</t>
  </si>
  <si>
    <t>5814009</t>
  </si>
  <si>
    <t>DAWN DAVIS</t>
  </si>
  <si>
    <t>2 DANALA FARMS       ALAMO</t>
  </si>
  <si>
    <t>4 DANALA FARMS       ALAMO</t>
  </si>
  <si>
    <t>5134333</t>
  </si>
  <si>
    <t>MARDI BECK</t>
  </si>
  <si>
    <t>716 DANVILLE BLVD    DANVILLE</t>
  </si>
  <si>
    <t xml:space="preserve">  29552</t>
  </si>
  <si>
    <t>DEBBIE KENNEDY</t>
  </si>
  <si>
    <t>938 DANVILLE BLVD    ALAMO</t>
  </si>
  <si>
    <t>5150198</t>
  </si>
  <si>
    <t>JOE FOSTER</t>
  </si>
  <si>
    <t>1140 DANVILLE BLVD   ALAMO</t>
  </si>
  <si>
    <t xml:space="preserve"> 183265</t>
  </si>
  <si>
    <t>PATRICK CLANCY</t>
  </si>
  <si>
    <t>1148 DANVILLE BLVD   ALAMO</t>
  </si>
  <si>
    <t xml:space="preserve"> 113511</t>
  </si>
  <si>
    <t>THERESE HALL</t>
  </si>
  <si>
    <t>1270 DANVILLE BLVD   ALAMO</t>
  </si>
  <si>
    <t xml:space="preserve"> 229256</t>
  </si>
  <si>
    <t>MARIA FUCANAN</t>
  </si>
  <si>
    <t>1278 DANVILLE BLVD   ALAMO</t>
  </si>
  <si>
    <t xml:space="preserve"> 215465</t>
  </si>
  <si>
    <t>MARY MOLITOR</t>
  </si>
  <si>
    <t>2 DEODAR LN          ALAMO</t>
  </si>
  <si>
    <t>5872411</t>
  </si>
  <si>
    <t>DOROTHY DUTRA</t>
  </si>
  <si>
    <t>3 DEODAR LN          ALAMO</t>
  </si>
  <si>
    <t xml:space="preserve">  69700</t>
  </si>
  <si>
    <t>JANE LANG</t>
  </si>
  <si>
    <t>4 DEODAR LN          ALAMO</t>
  </si>
  <si>
    <t xml:space="preserve"> 241524</t>
  </si>
  <si>
    <t>KAREEMA YOUNG</t>
  </si>
  <si>
    <t>5 DEODAR LN          ALAMO</t>
  </si>
  <si>
    <t xml:space="preserve"> 181269</t>
  </si>
  <si>
    <t>SCOTT GREGERSON</t>
  </si>
  <si>
    <t>6 DEODAR LN          ALAMO</t>
  </si>
  <si>
    <t xml:space="preserve"> 119923</t>
  </si>
  <si>
    <t>KRISTOPHER KAISER</t>
  </si>
  <si>
    <t>7 DEODAR LN          ALAMO</t>
  </si>
  <si>
    <t xml:space="preserve"> 149518</t>
  </si>
  <si>
    <t>M JOHNSON</t>
  </si>
  <si>
    <t>8 DEODAR LN          ALAMO</t>
  </si>
  <si>
    <t xml:space="preserve"> 201394</t>
  </si>
  <si>
    <t>STACEY GONZALES/DONTE GONZALES</t>
  </si>
  <si>
    <t>22 GENTLE CREEK PL   DANVILLE</t>
  </si>
  <si>
    <t xml:space="preserve"> 238136</t>
  </si>
  <si>
    <t>BENJAMIN ASHUROV</t>
  </si>
  <si>
    <t>32 GENTLE CREEK PL   DANVILLE</t>
  </si>
  <si>
    <t xml:space="preserve">  65199</t>
  </si>
  <si>
    <t>KEITH ROSE</t>
  </si>
  <si>
    <t>11 GUERNEY LN        ALAMO</t>
  </si>
  <si>
    <t>5341706</t>
  </si>
  <si>
    <t>BRADLEY PAULSEY</t>
  </si>
  <si>
    <t>21 GUERNEY LN        ALAMO</t>
  </si>
  <si>
    <t xml:space="preserve"> 217759</t>
  </si>
  <si>
    <t>SHIQIANG LU</t>
  </si>
  <si>
    <t>41 GURNEY LN         ALAMO</t>
  </si>
  <si>
    <t xml:space="preserve">  28424</t>
  </si>
  <si>
    <t>BRANDON KUCHTA</t>
  </si>
  <si>
    <t>25 KEMLINE CT        ALAMO</t>
  </si>
  <si>
    <t xml:space="preserve">  31564</t>
  </si>
  <si>
    <t>WARREN PARTI</t>
  </si>
  <si>
    <t>28 KEMLINE CT        ALAMO</t>
  </si>
  <si>
    <t>5537600</t>
  </si>
  <si>
    <t>ROLAND WONG</t>
  </si>
  <si>
    <t>35 KEMLINE CT        ALAMO</t>
  </si>
  <si>
    <t>5088935</t>
  </si>
  <si>
    <t>JOSEPH BRONNER</t>
  </si>
  <si>
    <t>36 KEMLINE CT        ALAMO</t>
  </si>
  <si>
    <t xml:space="preserve"> 264070</t>
  </si>
  <si>
    <t>WILLIAM MORH</t>
  </si>
  <si>
    <t>52 KEMLINE CT        ALAMO</t>
  </si>
  <si>
    <t xml:space="preserve"> 162190</t>
  </si>
  <si>
    <t>KATHLEEN ENGLER</t>
  </si>
  <si>
    <t>55 KEMLINE CT        ALAMO</t>
  </si>
  <si>
    <t xml:space="preserve"> 129460</t>
  </si>
  <si>
    <t>LEE CAMPBELL</t>
  </si>
  <si>
    <t>200 KIRKCREST CT     ALAMO</t>
  </si>
  <si>
    <t xml:space="preserve"> 115487</t>
  </si>
  <si>
    <t>J RIEDEL</t>
  </si>
  <si>
    <t>120 KUSS RD          DANVILLE</t>
  </si>
  <si>
    <t xml:space="preserve"> 270967</t>
  </si>
  <si>
    <t>BRENT SMITH</t>
  </si>
  <si>
    <t>125 KUSS RD          DANVILLE</t>
  </si>
  <si>
    <t xml:space="preserve"> 205962</t>
  </si>
  <si>
    <t>JEFF &amp; DEBORA PULVER</t>
  </si>
  <si>
    <t>145 KUSS RD          DANVILLE</t>
  </si>
  <si>
    <t>5054176</t>
  </si>
  <si>
    <t>MARY FRANDSEN</t>
  </si>
  <si>
    <t>150 KUSS RD          DANVILLE</t>
  </si>
  <si>
    <t xml:space="preserve"> 138259</t>
  </si>
  <si>
    <t>TONY BLOCH/KITTY RUE</t>
  </si>
  <si>
    <t>151 KUSS RD          DANVILLE</t>
  </si>
  <si>
    <t xml:space="preserve"> 208259</t>
  </si>
  <si>
    <t>MICHELLE SUN KELLY ZHANG</t>
  </si>
  <si>
    <t>186 KUSS RD          DANVILLE</t>
  </si>
  <si>
    <t xml:space="preserve"> 152172</t>
  </si>
  <si>
    <t>BILL OR DEBBIE MONTANA</t>
  </si>
  <si>
    <t>201 KUSS RD          DANVILLE</t>
  </si>
  <si>
    <t xml:space="preserve"> 270984</t>
  </si>
  <si>
    <t>NORMAN LESCURE</t>
  </si>
  <si>
    <t>222 KUSS RD          DANVILLE</t>
  </si>
  <si>
    <t xml:space="preserve"> 136419</t>
  </si>
  <si>
    <t>RICHARD WILLIAMS</t>
  </si>
  <si>
    <t>223 KUSS RD          DANVILLE</t>
  </si>
  <si>
    <t xml:space="preserve"> 238837</t>
  </si>
  <si>
    <t>SHEILA O'LEARY</t>
  </si>
  <si>
    <t>228 KUSS RD          DANVILLE</t>
  </si>
  <si>
    <t xml:space="preserve"> 271016</t>
  </si>
  <si>
    <t>A BELLIS</t>
  </si>
  <si>
    <t>231 KUSS RD          DANVILLE</t>
  </si>
  <si>
    <t xml:space="preserve"> 197588</t>
  </si>
  <si>
    <t>THOMAS WANDER</t>
  </si>
  <si>
    <t>234 KUSS RD          DANVILLE</t>
  </si>
  <si>
    <t xml:space="preserve"> 271032</t>
  </si>
  <si>
    <t>BRIAN MC CLEVE</t>
  </si>
  <si>
    <t>239 KUSS RD          DANVILLE</t>
  </si>
  <si>
    <t xml:space="preserve"> 192099</t>
  </si>
  <si>
    <t>FILIPPO SILVESTRI</t>
  </si>
  <si>
    <t>240 KUSS RD          DANVILLE</t>
  </si>
  <si>
    <t xml:space="preserve"> 166640</t>
  </si>
  <si>
    <t>LORI &amp; JOHN TALBOT</t>
  </si>
  <si>
    <t>247 KUSS RD          DANVILLE</t>
  </si>
  <si>
    <t xml:space="preserve"> 614925</t>
  </si>
  <si>
    <t>JOHN WILLIAMSON</t>
  </si>
  <si>
    <t>250 KUSS RD          DANVILLE</t>
  </si>
  <si>
    <t xml:space="preserve"> 179032</t>
  </si>
  <si>
    <t>DINNA LUPINEK</t>
  </si>
  <si>
    <t>251 KUSS RD          DANVILLE</t>
  </si>
  <si>
    <t xml:space="preserve"> 178651</t>
  </si>
  <si>
    <t>ATOUSA NIK</t>
  </si>
  <si>
    <t>255 KUSS RD          DANVILLE</t>
  </si>
  <si>
    <t xml:space="preserve"> 271099</t>
  </si>
  <si>
    <t>LYNNE GROSS</t>
  </si>
  <si>
    <t>260 KUSS RD          DANVILLE</t>
  </si>
  <si>
    <t xml:space="preserve"> 198951</t>
  </si>
  <si>
    <t>ERIK WESTRE</t>
  </si>
  <si>
    <t>270 KUSS RD          DANVILLE</t>
  </si>
  <si>
    <t xml:space="preserve"> 271106</t>
  </si>
  <si>
    <t>DEBBIE HALLIDAY</t>
  </si>
  <si>
    <t>280 KUSS RD          DANVILLE</t>
  </si>
  <si>
    <t xml:space="preserve">  72015</t>
  </si>
  <si>
    <t>KIMBERLY LAWRENCE</t>
  </si>
  <si>
    <t>410 LA GONDA WAY     DANVILLE</t>
  </si>
  <si>
    <t xml:space="preserve">  99688</t>
  </si>
  <si>
    <t>SHELLEY KERR</t>
  </si>
  <si>
    <t>412 LA GONDA WAY     DANVILLE</t>
  </si>
  <si>
    <t xml:space="preserve"> 275150</t>
  </si>
  <si>
    <t>PATSY HEIM</t>
  </si>
  <si>
    <t>414 LA GONDA WAY     DANVILLE</t>
  </si>
  <si>
    <t xml:space="preserve"> 275156</t>
  </si>
  <si>
    <t>ROGER PRINCE</t>
  </si>
  <si>
    <t>416 LA GONDA WAY     DANVILLE</t>
  </si>
  <si>
    <t xml:space="preserve">  53253</t>
  </si>
  <si>
    <t>PHILIPPE FERU</t>
  </si>
  <si>
    <t>420 LA GONDA WAY     DANVILLE</t>
  </si>
  <si>
    <t xml:space="preserve">  96852</t>
  </si>
  <si>
    <t>PATRICK FIELDS</t>
  </si>
  <si>
    <t>221 LARK LN          ALAMO</t>
  </si>
  <si>
    <t xml:space="preserve"> 186137</t>
  </si>
  <si>
    <t>MONICA HENLEY</t>
  </si>
  <si>
    <t>1521 LAS TRAMPAS RD  ALAMO</t>
  </si>
  <si>
    <t xml:space="preserve"> 186674</t>
  </si>
  <si>
    <t>JON TURNER</t>
  </si>
  <si>
    <t>10 NADINE PL         DANVILLE</t>
  </si>
  <si>
    <t>30 NADINE PL         DANVILLE</t>
  </si>
  <si>
    <t xml:space="preserve"> 229107</t>
  </si>
  <si>
    <t>JOE VACCARO</t>
  </si>
  <si>
    <t>40 NADINE PL         DANVILLE</t>
  </si>
  <si>
    <t xml:space="preserve"> 370289</t>
  </si>
  <si>
    <t>LUCY JONE</t>
  </si>
  <si>
    <t>50 OAK VIEW TER      DANVILLE</t>
  </si>
  <si>
    <t xml:space="preserve"> 204232</t>
  </si>
  <si>
    <t>JULIA LAFFON</t>
  </si>
  <si>
    <t>100 OAK VIEW TER     DANVILLE</t>
  </si>
  <si>
    <t xml:space="preserve"> 370296</t>
  </si>
  <si>
    <t>BARBARA RYBURN</t>
  </si>
  <si>
    <t>300 OAK VIEW TER     DANVILLE</t>
  </si>
  <si>
    <t xml:space="preserve"> 249718</t>
  </si>
  <si>
    <t>SHARON LAMBERT  AND LISA DEAL</t>
  </si>
  <si>
    <t>500 OAK VIEW TER     DANVILLE</t>
  </si>
  <si>
    <t xml:space="preserve"> 387754</t>
  </si>
  <si>
    <t>ADRIENNE LUCAS</t>
  </si>
  <si>
    <t>1 PARROT PL          DANVILLE</t>
  </si>
  <si>
    <t>5435367</t>
  </si>
  <si>
    <t>SHANNON WHITE</t>
  </si>
  <si>
    <t>2 PARROT PL          DANVILLE</t>
  </si>
  <si>
    <t xml:space="preserve"> 387796</t>
  </si>
  <si>
    <t>PETE LEBOY</t>
  </si>
  <si>
    <t>4 PARROT PL          DANVILLE</t>
  </si>
  <si>
    <t>5675541</t>
  </si>
  <si>
    <t>FAZ POURSOHI</t>
  </si>
  <si>
    <t>1 ROBERTS CT         DANVILLE</t>
  </si>
  <si>
    <t xml:space="preserve">   3249</t>
  </si>
  <si>
    <t>DAI VO</t>
  </si>
  <si>
    <t>3 ROBERTS CT         DANVILLE</t>
  </si>
  <si>
    <t>5296231</t>
  </si>
  <si>
    <t>ROBIN GOWEN</t>
  </si>
  <si>
    <t>4 ROBERTS CT         DANVILLE</t>
  </si>
  <si>
    <t xml:space="preserve"> 424631</t>
  </si>
  <si>
    <t>RICK FISET</t>
  </si>
  <si>
    <t>6 ROBERTS CT         DANVILLE</t>
  </si>
  <si>
    <t xml:space="preserve">  42031</t>
  </si>
  <si>
    <t>JOHN TYLER</t>
  </si>
  <si>
    <t>9 ROBERTS CT         DANVILLE</t>
  </si>
  <si>
    <t>5468178</t>
  </si>
  <si>
    <t>M J BOYLE</t>
  </si>
  <si>
    <t>14 ROBERTS CT        DANVILLE</t>
  </si>
  <si>
    <t xml:space="preserve">  42103</t>
  </si>
  <si>
    <t>CHRISTY KAUFFMAN</t>
  </si>
  <si>
    <t>16 ROBERTS CT        DANVILLE</t>
  </si>
  <si>
    <t xml:space="preserve"> 473835</t>
  </si>
  <si>
    <t>JOHN MONTGOMERY</t>
  </si>
  <si>
    <t>121 SOUTH AVE        ALAMO</t>
  </si>
  <si>
    <t>389 SOUTH AVE        ALAMO</t>
  </si>
  <si>
    <t>5618947</t>
  </si>
  <si>
    <t>DR KEVIN DEGNAN</t>
  </si>
  <si>
    <t>1668 VIA ROMERO      ALAMO</t>
  </si>
  <si>
    <t xml:space="preserve"> 187035</t>
  </si>
  <si>
    <t>MISSY BLEGGI</t>
  </si>
  <si>
    <t>1672 VIA ROMERO      ALAMO</t>
  </si>
  <si>
    <t xml:space="preserve"> 144885</t>
  </si>
  <si>
    <t>JAN TOMSIC</t>
  </si>
  <si>
    <t>263 W EL PINTADO     DANVILLE</t>
  </si>
  <si>
    <t xml:space="preserve">  55538</t>
  </si>
  <si>
    <t>STEVE FORCASH</t>
  </si>
  <si>
    <t>265 W EL PINTADO     DANVILLE</t>
  </si>
  <si>
    <t xml:space="preserve"> 101536</t>
  </si>
  <si>
    <t>BRANDE TIMMONS</t>
  </si>
  <si>
    <t xml:space="preserve"> 199451</t>
  </si>
  <si>
    <t>JEFFREY WEISIGER</t>
  </si>
  <si>
    <t xml:space="preserve">  32804</t>
  </si>
  <si>
    <t>ZARIN AHMADIEH</t>
  </si>
  <si>
    <t>269 W EL PINTADO     DANVILLE</t>
  </si>
  <si>
    <t>5310974</t>
  </si>
  <si>
    <t>M PHILLIPS</t>
  </si>
  <si>
    <t xml:space="preserve"> 111929</t>
  </si>
  <si>
    <t>DAVID KURPINSKY</t>
  </si>
  <si>
    <t>310 W EL PINTADO     DANVILLE</t>
  </si>
  <si>
    <t xml:space="preserve"> 250049</t>
  </si>
  <si>
    <t>MICHAEL  SENE</t>
  </si>
  <si>
    <t>110 WAYLAND LN       ALAMO</t>
  </si>
  <si>
    <t xml:space="preserve"> 202885</t>
  </si>
  <si>
    <t>HYUNG KIN</t>
  </si>
  <si>
    <t>120 WAYLAND LN       ALAMO</t>
  </si>
  <si>
    <t>5693205</t>
  </si>
  <si>
    <t>EMILY GALDES</t>
  </si>
  <si>
    <t>140 WAYLAND LN       ALAMO</t>
  </si>
  <si>
    <t xml:space="preserve">  68330</t>
  </si>
  <si>
    <t>DEBBIE GUTIERRIEZ</t>
  </si>
  <si>
    <t>31 WELLER LN         DANVILLE</t>
  </si>
  <si>
    <t>5539085</t>
  </si>
  <si>
    <t>SANDRA ETZLER</t>
  </si>
  <si>
    <t>37 WELLER LN         DANVILLE</t>
  </si>
  <si>
    <t xml:space="preserve">  62710</t>
  </si>
  <si>
    <t>GREG WELLER</t>
  </si>
  <si>
    <t>49 WELLER LN         DANVILLE</t>
  </si>
  <si>
    <t xml:space="preserve"> 561134</t>
  </si>
  <si>
    <t>BARBARA RYAN</t>
  </si>
  <si>
    <t>55 WELLER LN         DANVILLE</t>
  </si>
  <si>
    <t xml:space="preserve"> 206884</t>
  </si>
  <si>
    <t>JOELLE RHODES</t>
  </si>
  <si>
    <t>61 WELLER LN         DANVILLE</t>
  </si>
  <si>
    <t>5904263</t>
  </si>
  <si>
    <t>GERALD MULLANEY</t>
  </si>
  <si>
    <t>67 WELLER LN         DANVILLE</t>
  </si>
  <si>
    <t xml:space="preserve"> 184710</t>
  </si>
  <si>
    <t>COY IBANEZ</t>
  </si>
  <si>
    <t>22 AMBER PL          ALAMO</t>
  </si>
  <si>
    <t xml:space="preserve"> 120108</t>
  </si>
  <si>
    <t>DEAN CUTBUSH</t>
  </si>
  <si>
    <t>24 AMBER PL          ALAMO</t>
  </si>
  <si>
    <t>5407085</t>
  </si>
  <si>
    <t>MICHAEL CERDA</t>
  </si>
  <si>
    <t>1400 ARBOR LN        ALAMO</t>
  </si>
  <si>
    <t>5811518</t>
  </si>
  <si>
    <t>PAUL CAYERE</t>
  </si>
  <si>
    <t>1401 ARBOR LN        ALAMO</t>
  </si>
  <si>
    <t>1420 ARBOR LN        ALAMO</t>
  </si>
  <si>
    <t xml:space="preserve">  16470</t>
  </si>
  <si>
    <t>ZACH SIEGEL</t>
  </si>
  <si>
    <t>1440 ARBOR LN        ALAMO</t>
  </si>
  <si>
    <t xml:space="preserve">  31131</t>
  </si>
  <si>
    <t>CHRIS SCHNEIDER</t>
  </si>
  <si>
    <t>1445 ARBOR LN        ALAMO</t>
  </si>
  <si>
    <t xml:space="preserve"> 180572</t>
  </si>
  <si>
    <t>JOHN CHALICH</t>
  </si>
  <si>
    <t>1460 ARBOR LN        ALAMO</t>
  </si>
  <si>
    <t>5659230</t>
  </si>
  <si>
    <t>HUGH BEVAN-THOMAS</t>
  </si>
  <si>
    <t>1461 ARBOR LN        ALAMO</t>
  </si>
  <si>
    <t>5262480</t>
  </si>
  <si>
    <t>SARAH WOERNER</t>
  </si>
  <si>
    <t>1480 ARBOR LN        ALAMO</t>
  </si>
  <si>
    <t xml:space="preserve">  16519</t>
  </si>
  <si>
    <t>WILLIAM A GALVIN</t>
  </si>
  <si>
    <t>1481 ARBOR LN        ALAMO</t>
  </si>
  <si>
    <t xml:space="preserve"> 212058</t>
  </si>
  <si>
    <t>JULIE TSUBOI</t>
  </si>
  <si>
    <t>120 BANDO CT         ALAMO</t>
  </si>
  <si>
    <t xml:space="preserve"> 108532</t>
  </si>
  <si>
    <t>RON RAUMER</t>
  </si>
  <si>
    <t>130 BANDO CT         ALAMO</t>
  </si>
  <si>
    <t xml:space="preserve"> 161478</t>
  </si>
  <si>
    <t>GREG BARKER</t>
  </si>
  <si>
    <t>1400 BERNIE LN       ALAMO</t>
  </si>
  <si>
    <t xml:space="preserve">  40661</t>
  </si>
  <si>
    <t>TERRY HAWS</t>
  </si>
  <si>
    <t>1414 BERNIE LN       ALAMO</t>
  </si>
  <si>
    <t xml:space="preserve"> 227224</t>
  </si>
  <si>
    <t>AMINA DOUGHERTY</t>
  </si>
  <si>
    <t>1415 BERNIE LN       ALAMO</t>
  </si>
  <si>
    <t xml:space="preserve"> 209070</t>
  </si>
  <si>
    <t>MASON FREED</t>
  </si>
  <si>
    <t>11 BESHIEM LN        WALNUT CREEK</t>
  </si>
  <si>
    <t xml:space="preserve"> 205399</t>
  </si>
  <si>
    <t>DAVID SHNAPEK</t>
  </si>
  <si>
    <t>15 BESHIEM LN        WALNUT CREEK</t>
  </si>
  <si>
    <t xml:space="preserve"> 230733</t>
  </si>
  <si>
    <t>DEVON SHERAK</t>
  </si>
  <si>
    <t>21 BIRCHWOOD PL      MORAGA</t>
  </si>
  <si>
    <t xml:space="preserve"> 206968</t>
  </si>
  <si>
    <t>DANIEL GRAY</t>
  </si>
  <si>
    <t>31 BIRCHWOOD PL      MORAGA</t>
  </si>
  <si>
    <t xml:space="preserve"> 220720</t>
  </si>
  <si>
    <t>ASHWARYA SUBHLUXMI</t>
  </si>
  <si>
    <t>5 BROOKDALE CT       ALAMO</t>
  </si>
  <si>
    <t xml:space="preserve">  82963</t>
  </si>
  <si>
    <t>MARLISA MAYBERRY</t>
  </si>
  <si>
    <t>11 BROOKDALE CT      ALAMO</t>
  </si>
  <si>
    <t xml:space="preserve">  71648</t>
  </si>
  <si>
    <t>GORAN KALAS</t>
  </si>
  <si>
    <t>17 BROOKDALE CT      ALAMO</t>
  </si>
  <si>
    <t xml:space="preserve">  59733</t>
  </si>
  <si>
    <t>D COPELETTI</t>
  </si>
  <si>
    <t>23 BROOKDALE CT      ALAMO</t>
  </si>
  <si>
    <t xml:space="preserve">  65216</t>
  </si>
  <si>
    <t>PATRICK RESURRECCION</t>
  </si>
  <si>
    <t>29 BROOKDALE CT      ALAMO</t>
  </si>
  <si>
    <t>5702840</t>
  </si>
  <si>
    <t>WILLIAM JONES</t>
  </si>
  <si>
    <t>1378 CASA VALLECITA  ALAMO</t>
  </si>
  <si>
    <t>5601026</t>
  </si>
  <si>
    <t>ALLANA HONG</t>
  </si>
  <si>
    <t>1382 CASA VALLECITA  ALAMO</t>
  </si>
  <si>
    <t xml:space="preserve"> 184650</t>
  </si>
  <si>
    <t>FARHAD NAFEIY</t>
  </si>
  <si>
    <t>1386 CASA VALLECITA  ALAMO</t>
  </si>
  <si>
    <t xml:space="preserve">  29666</t>
  </si>
  <si>
    <t>CYNTHIA TODD</t>
  </si>
  <si>
    <t>1390 CASA VALLECITA  ALAMO</t>
  </si>
  <si>
    <t xml:space="preserve"> 210449</t>
  </si>
  <si>
    <t>SHIWAIN KAUL</t>
  </si>
  <si>
    <t>1395 CASA VALLECITA  ALAMO</t>
  </si>
  <si>
    <t xml:space="preserve">  63269</t>
  </si>
  <si>
    <t>PHILIP E PARK</t>
  </si>
  <si>
    <t>50 CASTLE CREST RD   ALAMO</t>
  </si>
  <si>
    <t xml:space="preserve"> 172747</t>
  </si>
  <si>
    <t>EMILY BRUZZONE</t>
  </si>
  <si>
    <t>106 CASTLE CREST RD  ALAMO</t>
  </si>
  <si>
    <t xml:space="preserve">  95605</t>
  </si>
  <si>
    <t>PAUL KIMELMAN</t>
  </si>
  <si>
    <t>110 CASTLE CREST RD  ALAMO</t>
  </si>
  <si>
    <t xml:space="preserve"> 208683</t>
  </si>
  <si>
    <t>NATE &amp; SHARON KAISER</t>
  </si>
  <si>
    <t>118 CASTLE CREST RD  ALAMO</t>
  </si>
  <si>
    <t xml:space="preserve">  95638</t>
  </si>
  <si>
    <t>PATSY &amp; PETER MARGIOTTA</t>
  </si>
  <si>
    <t>122 CASTLE CREST RD  ALAMO</t>
  </si>
  <si>
    <t xml:space="preserve">  95647</t>
  </si>
  <si>
    <t>ROBERT L GRANT</t>
  </si>
  <si>
    <t>124 CASTLE CREST RD  ALAMO</t>
  </si>
  <si>
    <t xml:space="preserve">  95737</t>
  </si>
  <si>
    <t>JEFF LEVY</t>
  </si>
  <si>
    <t>167 CASTLE CREST RD  ALAMO</t>
  </si>
  <si>
    <t xml:space="preserve"> 243853</t>
  </si>
  <si>
    <t>JOHN HELMS</t>
  </si>
  <si>
    <t>1415 CEDAR LN        ALAMO</t>
  </si>
  <si>
    <t xml:space="preserve"> 127296</t>
  </si>
  <si>
    <t>MARICEL ZAGREAN</t>
  </si>
  <si>
    <t>1421 CEDAR LN        ALAMO</t>
  </si>
  <si>
    <t xml:space="preserve"> 237031</t>
  </si>
  <si>
    <t>CAITLIN &amp; MICHAEL MCMAHON</t>
  </si>
  <si>
    <t>1425 CEDAR LN        ALAMO</t>
  </si>
  <si>
    <t xml:space="preserve"> 177271</t>
  </si>
  <si>
    <t>ADRIENNE CASTILLO</t>
  </si>
  <si>
    <t>1431 CEDAR LN        ALAMO</t>
  </si>
  <si>
    <t xml:space="preserve">  98699</t>
  </si>
  <si>
    <t>P J WORRALL</t>
  </si>
  <si>
    <t>1441 CEDAR LN        ALAMO</t>
  </si>
  <si>
    <t xml:space="preserve">  28032</t>
  </si>
  <si>
    <t>KRISTIN WALL</t>
  </si>
  <si>
    <t>1461 CEDAR LN        ALAMO</t>
  </si>
  <si>
    <t>5163738</t>
  </si>
  <si>
    <t>LAURA O'BRIEN</t>
  </si>
  <si>
    <t>1471 CEDAR LN        ALAMO</t>
  </si>
  <si>
    <t>5638218</t>
  </si>
  <si>
    <t>ELAINE MAZZONI</t>
  </si>
  <si>
    <t>1490 CEDAR LN        ALAMO</t>
  </si>
  <si>
    <t xml:space="preserve"> 208949</t>
  </si>
  <si>
    <t>MADHURI PERI</t>
  </si>
  <si>
    <t>1491 CEDAR LN        ALAMO</t>
  </si>
  <si>
    <t>5504402</t>
  </si>
  <si>
    <t>ROBERTA SEAWARD</t>
  </si>
  <si>
    <t>1494 CEDAR LN        ALAMO</t>
  </si>
  <si>
    <t xml:space="preserve"> 165880</t>
  </si>
  <si>
    <t>MAXINE MOIR</t>
  </si>
  <si>
    <t>10 CHRISTOPHER LN    ALAMO</t>
  </si>
  <si>
    <t xml:space="preserve"> 238226</t>
  </si>
  <si>
    <t>BETH WESSBECHER</t>
  </si>
  <si>
    <t>20 CHRISTOPHER LN    ALAMO</t>
  </si>
  <si>
    <t xml:space="preserve"> 107656</t>
  </si>
  <si>
    <t>GREGG CARTER</t>
  </si>
  <si>
    <t>30 CHRISTOPHER LN    ALAMO</t>
  </si>
  <si>
    <t xml:space="preserve"> 247169</t>
  </si>
  <si>
    <t>BONNIE DANKBERG</t>
  </si>
  <si>
    <t>40 CHRISTOPHER LN    ALAMO</t>
  </si>
  <si>
    <t>5443908</t>
  </si>
  <si>
    <t>N MIGNEAULT</t>
  </si>
  <si>
    <t>59 CORAL DR          ORINDA</t>
  </si>
  <si>
    <t xml:space="preserve">  54279</t>
  </si>
  <si>
    <t>ELLEN SCHULER</t>
  </si>
  <si>
    <t>49 CREST AVE         ALAMO</t>
  </si>
  <si>
    <t xml:space="preserve"> 159062</t>
  </si>
  <si>
    <t>GENEVIEVE HOFFMAN</t>
  </si>
  <si>
    <t>55 CREST AVE         ALAMO</t>
  </si>
  <si>
    <t xml:space="preserve">  64869</t>
  </si>
  <si>
    <t>MOJTABA &amp; MARYAM SHOBEIRI</t>
  </si>
  <si>
    <t>60 CREST AVE         ALAMO</t>
  </si>
  <si>
    <t xml:space="preserve">  39025</t>
  </si>
  <si>
    <t>RITU DISICK</t>
  </si>
  <si>
    <t>61 CREST AVE         ALAMO</t>
  </si>
  <si>
    <t xml:space="preserve"> 176456</t>
  </si>
  <si>
    <t>KRISTIN HUMMEL</t>
  </si>
  <si>
    <t>62 CREST AVE         ALAMO</t>
  </si>
  <si>
    <t xml:space="preserve"> 154796</t>
  </si>
  <si>
    <t>JUDY BERGER</t>
  </si>
  <si>
    <t>63 CREST AVE         ALAMO</t>
  </si>
  <si>
    <t xml:space="preserve"> 186282</t>
  </si>
  <si>
    <t>KEVIN FORSTER</t>
  </si>
  <si>
    <t>64 CREST AVE         ALAMO</t>
  </si>
  <si>
    <t xml:space="preserve"> 185021</t>
  </si>
  <si>
    <t>LARRY JANES</t>
  </si>
  <si>
    <t>68 CREST AVE         ALAMO</t>
  </si>
  <si>
    <t xml:space="preserve"> 130369</t>
  </si>
  <si>
    <t>DON YAMAUCHI</t>
  </si>
  <si>
    <t>413 CREST AVE        ALAMO</t>
  </si>
  <si>
    <t xml:space="preserve"> 180877</t>
  </si>
  <si>
    <t>MEAGHAN SAINT</t>
  </si>
  <si>
    <t>417 CREST AVE        ALAMO</t>
  </si>
  <si>
    <t xml:space="preserve"> 118448</t>
  </si>
  <si>
    <t>MICHAEL ALTERGOTT</t>
  </si>
  <si>
    <t>2212 DANVILLE BLVD   ALAMO</t>
  </si>
  <si>
    <t xml:space="preserve"> 216990</t>
  </si>
  <si>
    <t>KRISTIYAN DZHAMALOV</t>
  </si>
  <si>
    <t>2596 DANVILLE BLVD   ALAMO</t>
  </si>
  <si>
    <t>170 DEL MONTE DR     WALNUT CREEK</t>
  </si>
  <si>
    <t xml:space="preserve"> 150917</t>
  </si>
  <si>
    <t>SARA SANDERS</t>
  </si>
  <si>
    <t>1510 DIABLO VIS      ALAMO</t>
  </si>
  <si>
    <t xml:space="preserve"> 153811</t>
  </si>
  <si>
    <t>D HOLMGREN</t>
  </si>
  <si>
    <t>1515 DIABLO VIS      ALAMO</t>
  </si>
  <si>
    <t xml:space="preserve"> 153818</t>
  </si>
  <si>
    <t>DONALD WELDIN</t>
  </si>
  <si>
    <t>1520 DIABLO VIS      ALAMO</t>
  </si>
  <si>
    <t xml:space="preserve"> 135133</t>
  </si>
  <si>
    <t>VIRGINIA PETERSON</t>
  </si>
  <si>
    <t>1525 DIABLO VIS      ALAMO</t>
  </si>
  <si>
    <t xml:space="preserve"> 153834</t>
  </si>
  <si>
    <t>MARY FRESEMAN</t>
  </si>
  <si>
    <t>1530 DIABLO VIS      ALAMO</t>
  </si>
  <si>
    <t xml:space="preserve"> 153841</t>
  </si>
  <si>
    <t>R FINK</t>
  </si>
  <si>
    <t>1535 DIABLO VIS      ALAMO</t>
  </si>
  <si>
    <t xml:space="preserve">  77320</t>
  </si>
  <si>
    <t>ADAM WALLICH</t>
  </si>
  <si>
    <t>1655 DIABLO VIS      ALAMO</t>
  </si>
  <si>
    <t xml:space="preserve"> 153875</t>
  </si>
  <si>
    <t>CHRIS GILLEN</t>
  </si>
  <si>
    <t>1680 DIABLO VIS      ALAMO</t>
  </si>
  <si>
    <t xml:space="preserve"> 179250</t>
  </si>
  <si>
    <t>CHRISTINE &amp; MARIO SELVA</t>
  </si>
  <si>
    <t>1700 DIABLO VIS      ALAMO</t>
  </si>
  <si>
    <t xml:space="preserve"> 153890</t>
  </si>
  <si>
    <t>W LANAM</t>
  </si>
  <si>
    <t>1705 DIABLO VIS      ALAMO</t>
  </si>
  <si>
    <t xml:space="preserve"> 202249</t>
  </si>
  <si>
    <t>LEI ZHENG</t>
  </si>
  <si>
    <t>1750 DONALD DR       MORAGA</t>
  </si>
  <si>
    <t xml:space="preserve"> 218775</t>
  </si>
  <si>
    <t>BRIAN CRAMER</t>
  </si>
  <si>
    <t>1411 FINLEY LN       ALAMO</t>
  </si>
  <si>
    <t xml:space="preserve"> 193102</t>
  </si>
  <si>
    <t>LAFAYETTE FINANCIAL</t>
  </si>
  <si>
    <t>1427 FINLEY LN       ALAMO</t>
  </si>
  <si>
    <t xml:space="preserve"> 206793</t>
  </si>
  <si>
    <t>COLIN SILLA</t>
  </si>
  <si>
    <t>1430 FINLEY LN       ALAMO</t>
  </si>
  <si>
    <t>5089867</t>
  </si>
  <si>
    <t>KARIN VANDEVANTER</t>
  </si>
  <si>
    <t>1435 FINLEY LN       ALAMO</t>
  </si>
  <si>
    <t xml:space="preserve"> 120517</t>
  </si>
  <si>
    <t>SETH MITCHNER</t>
  </si>
  <si>
    <t>1440 FINLEY LN       ALAMO</t>
  </si>
  <si>
    <t xml:space="preserve"> 235365</t>
  </si>
  <si>
    <t>CAROL G WOLFLEY</t>
  </si>
  <si>
    <t>1449 FINLEY LN       ALAMO</t>
  </si>
  <si>
    <t xml:space="preserve"> 155229</t>
  </si>
  <si>
    <t>MOLLY HONSOWETZ</t>
  </si>
  <si>
    <t>1455 FINLEY LN       ALAMO</t>
  </si>
  <si>
    <t xml:space="preserve"> 193178</t>
  </si>
  <si>
    <t>CAROLE MARTIN</t>
  </si>
  <si>
    <t>1460 FINLEY LN       ALAMO</t>
  </si>
  <si>
    <t xml:space="preserve"> 200467</t>
  </si>
  <si>
    <t>BRIAN CURTIS</t>
  </si>
  <si>
    <t>1470 FINLEY LN       ALAMO</t>
  </si>
  <si>
    <t xml:space="preserve"> 193194</t>
  </si>
  <si>
    <t>BRIAN YEE</t>
  </si>
  <si>
    <t>1471 FINLEY LN       ALAMO</t>
  </si>
  <si>
    <t xml:space="preserve"> 170578</t>
  </si>
  <si>
    <t>JASON LUCASH</t>
  </si>
  <si>
    <t>1491 FINLEY LN       ALAMO</t>
  </si>
  <si>
    <t xml:space="preserve"> 193220</t>
  </si>
  <si>
    <t>KEN BERRY</t>
  </si>
  <si>
    <t>1492 FINLEY LN       ALAMO</t>
  </si>
  <si>
    <t xml:space="preserve">  77253</t>
  </si>
  <si>
    <t>DOUG ERTZ</t>
  </si>
  <si>
    <t>1494 FINLEY LN       ALAMO</t>
  </si>
  <si>
    <t xml:space="preserve"> 212629</t>
  </si>
  <si>
    <t>MARY DONLEY</t>
  </si>
  <si>
    <t>1496 FINLEY LN       ALAMO</t>
  </si>
  <si>
    <t xml:space="preserve"> 223706</t>
  </si>
  <si>
    <t>AYDAN KYAZIM</t>
  </si>
  <si>
    <t>1497 FINLEY LN       ALAMO</t>
  </si>
  <si>
    <t xml:space="preserve"> 189694</t>
  </si>
  <si>
    <t>CASEY GIOVANELLI</t>
  </si>
  <si>
    <t>6 HASTINGS CT        MORAGA</t>
  </si>
  <si>
    <t xml:space="preserve"> 198736</t>
  </si>
  <si>
    <t>NEDA MOHAMMADI</t>
  </si>
  <si>
    <t>1540 HILLGRADE AVE   ALAMO</t>
  </si>
  <si>
    <t xml:space="preserve"> 243056</t>
  </si>
  <si>
    <t>MARILYN DUNCKEL</t>
  </si>
  <si>
    <t>1570 HILLGRADE AVE   ALAMO</t>
  </si>
  <si>
    <t xml:space="preserve"> 199165</t>
  </si>
  <si>
    <t>STEFANIE COHEN</t>
  </si>
  <si>
    <t>1572 HILLGRADE AVE   ALAMO</t>
  </si>
  <si>
    <t xml:space="preserve"> 243090</t>
  </si>
  <si>
    <t>RAY ADIB</t>
  </si>
  <si>
    <t>1574 HILLGRADE AVE   ALAMO</t>
  </si>
  <si>
    <t xml:space="preserve"> 144282</t>
  </si>
  <si>
    <t>CARLA GIBSON</t>
  </si>
  <si>
    <t>1593 HILLGRADE AVE   ALAMO</t>
  </si>
  <si>
    <t xml:space="preserve"> 132941</t>
  </si>
  <si>
    <t>LOMIT PATEL</t>
  </si>
  <si>
    <t>1597 HILLGRADE AVE   ALAMO</t>
  </si>
  <si>
    <t xml:space="preserve"> 243122</t>
  </si>
  <si>
    <t>RONALD TURA</t>
  </si>
  <si>
    <t>1598 HILLGRADE AVE   ALAMO</t>
  </si>
  <si>
    <t xml:space="preserve"> 169378</t>
  </si>
  <si>
    <t>DANNY TRAN</t>
  </si>
  <si>
    <t>1599 HILLGRADE AVE   ALAMO</t>
  </si>
  <si>
    <t xml:space="preserve"> 260795</t>
  </si>
  <si>
    <t>FRED GIARI</t>
  </si>
  <si>
    <t>132 JOURNEYS END     ALAMO</t>
  </si>
  <si>
    <t xml:space="preserve"> 260803</t>
  </si>
  <si>
    <t>CAROL RICE</t>
  </si>
  <si>
    <t>134 JOURNEYS END     ALAMO</t>
  </si>
  <si>
    <t xml:space="preserve"> 235864</t>
  </si>
  <si>
    <t>JAKOB RAMSAY</t>
  </si>
  <si>
    <t>1530 LITINA DR       ALAMO</t>
  </si>
  <si>
    <t xml:space="preserve"> 146832</t>
  </si>
  <si>
    <t>GARLAND BELL</t>
  </si>
  <si>
    <t>1606 LITINA DR       ALAMO</t>
  </si>
  <si>
    <t xml:space="preserve"> 299587</t>
  </si>
  <si>
    <t>DAVID LARSON</t>
  </si>
  <si>
    <t>1608 LITINA DR       ALAMO</t>
  </si>
  <si>
    <t xml:space="preserve">  72473</t>
  </si>
  <si>
    <t>DIANNA BOURANZES</t>
  </si>
  <si>
    <t>1610 LITINA DR       ALAMO</t>
  </si>
  <si>
    <t xml:space="preserve"> 299602</t>
  </si>
  <si>
    <t>B LOCKE</t>
  </si>
  <si>
    <t>1624 LITINA DR       ALAMO</t>
  </si>
  <si>
    <t xml:space="preserve"> 236744</t>
  </si>
  <si>
    <t>ALI HAGH</t>
  </si>
  <si>
    <t>11 LOS RANCHITOS     ALAMO</t>
  </si>
  <si>
    <t xml:space="preserve"> 309584</t>
  </si>
  <si>
    <t>RON CARPENTER</t>
  </si>
  <si>
    <t>20 LOS RANCHITOS     ALAMO</t>
  </si>
  <si>
    <t xml:space="preserve"> 309591</t>
  </si>
  <si>
    <t>MONA HANSEN/JOE DAHM</t>
  </si>
  <si>
    <t>21 LOS RANCHITOS     ALAMO</t>
  </si>
  <si>
    <t xml:space="preserve"> 309610</t>
  </si>
  <si>
    <t>E JOHANNESSEN</t>
  </si>
  <si>
    <t>30 LOS RANCHITOS     ALAMO</t>
  </si>
  <si>
    <t xml:space="preserve"> 309617</t>
  </si>
  <si>
    <t>ROCHELLE RINALDI</t>
  </si>
  <si>
    <t>31 LOS RANCHITOS     ALAMO</t>
  </si>
  <si>
    <t xml:space="preserve"> 172071</t>
  </si>
  <si>
    <t>STACEY BERARDI</t>
  </si>
  <si>
    <t>40 LOS RANCHITOS     ALAMO</t>
  </si>
  <si>
    <t xml:space="preserve">   9104</t>
  </si>
  <si>
    <t>TASHA RASILLA</t>
  </si>
  <si>
    <t>2 MADSEN CT          MORAGA</t>
  </si>
  <si>
    <t xml:space="preserve"> 315234</t>
  </si>
  <si>
    <t>RICHARD DAVIES</t>
  </si>
  <si>
    <t>4 MADSEN CT          MORAGA</t>
  </si>
  <si>
    <t xml:space="preserve"> 315243</t>
  </si>
  <si>
    <t>ROBERT J DAVIES</t>
  </si>
  <si>
    <t>8 MADSEN CT          MORAGA</t>
  </si>
  <si>
    <t xml:space="preserve"> 138923</t>
  </si>
  <si>
    <t>DANIEL SMEESTER</t>
  </si>
  <si>
    <t>2059 MAGNOLIA WAY    WALNUT CREEK</t>
  </si>
  <si>
    <t xml:space="preserve"> 112587</t>
  </si>
  <si>
    <t>CARLOS GEORGE-NASCIMENTO</t>
  </si>
  <si>
    <t>2061 MAGNOLIA WAY    WALNUT CREEK</t>
  </si>
  <si>
    <t>5301072</t>
  </si>
  <si>
    <t>STEVEN FREEMIRE</t>
  </si>
  <si>
    <t>2073 MAGNOLIA WAY    WALNUT CREEK</t>
  </si>
  <si>
    <t xml:space="preserve">  65846</t>
  </si>
  <si>
    <t>LAWRENCE GOLDBERG</t>
  </si>
  <si>
    <t>2075 MAGNOLIA WAY    WALNUT CREEK</t>
  </si>
  <si>
    <t xml:space="preserve"> 179297</t>
  </si>
  <si>
    <t>BRENDAN THOMAS</t>
  </si>
  <si>
    <t>2077 MAGNOLIA WAY    WALNUT CREEK</t>
  </si>
  <si>
    <t xml:space="preserve"> 171563</t>
  </si>
  <si>
    <t>ROYID ZAKHEIM</t>
  </si>
  <si>
    <t>2079 MAGNOLIA WAY    WALNUT CREEK</t>
  </si>
  <si>
    <t xml:space="preserve"> 187606</t>
  </si>
  <si>
    <t>JOSHUA EHLING</t>
  </si>
  <si>
    <t>1520 MANNING LN      ALAMO</t>
  </si>
  <si>
    <t xml:space="preserve"> 238910</t>
  </si>
  <si>
    <t>JAVAID NOORZARD</t>
  </si>
  <si>
    <t>1524 MANNING LN      ALAMO</t>
  </si>
  <si>
    <t xml:space="preserve"> 182978</t>
  </si>
  <si>
    <t>AMANUEL GHEBREMEBHIN</t>
  </si>
  <si>
    <t>1536 MANNING LN      ALAMO</t>
  </si>
  <si>
    <t xml:space="preserve"> 317975</t>
  </si>
  <si>
    <t>DENISE TRUE</t>
  </si>
  <si>
    <t>1541 MANNING LN      ALAMO</t>
  </si>
  <si>
    <t xml:space="preserve"> 137666</t>
  </si>
  <si>
    <t>JOSHUA MADRID</t>
  </si>
  <si>
    <t>1554 MANNING LN      ALAMO</t>
  </si>
  <si>
    <t>5734553</t>
  </si>
  <si>
    <t>MARK MC NALLY</t>
  </si>
  <si>
    <t>32 MERRILL CIR S     MORAGA</t>
  </si>
  <si>
    <t>1 MIRAMONTE DR       MORAGA</t>
  </si>
  <si>
    <t xml:space="preserve"> 196538</t>
  </si>
  <si>
    <t>ZIYOUO CUI</t>
  </si>
  <si>
    <t>2 MIRAMONTE DR       MORAGA</t>
  </si>
  <si>
    <t>5871967</t>
  </si>
  <si>
    <t>JIONG LAN</t>
  </si>
  <si>
    <t>3 MIRAMONTE DR       MORAGA</t>
  </si>
  <si>
    <t xml:space="preserve">  79585</t>
  </si>
  <si>
    <t>DENISE TELLEZ</t>
  </si>
  <si>
    <t>4 MIRAMONTE DR       MORAGA</t>
  </si>
  <si>
    <t xml:space="preserve"> 335653</t>
  </si>
  <si>
    <t>MAPLE WONG</t>
  </si>
  <si>
    <t>5 MIRAMONTE DR       MORAGA</t>
  </si>
  <si>
    <t xml:space="preserve"> 222510</t>
  </si>
  <si>
    <t>ENKHANTALAN BAATAR</t>
  </si>
  <si>
    <t>6 MIRAMONTE DR       MORAGA</t>
  </si>
  <si>
    <t xml:space="preserve"> 335687</t>
  </si>
  <si>
    <t>ANTHONY GABRIEL</t>
  </si>
  <si>
    <t>8 MIRAMONTE DR       MORAGA</t>
  </si>
  <si>
    <t xml:space="preserve"> 162058</t>
  </si>
  <si>
    <t>DEREK SO</t>
  </si>
  <si>
    <t>9 MIRAMONTE DR       MORAGA</t>
  </si>
  <si>
    <t xml:space="preserve">  68978</t>
  </si>
  <si>
    <t>KATHRYN ASPREY</t>
  </si>
  <si>
    <t>10 MIRAMONTE DR      MORAGA</t>
  </si>
  <si>
    <t>5372677</t>
  </si>
  <si>
    <t>KEITH CHAN</t>
  </si>
  <si>
    <t>11 MIRAMONTE DR      MORAGA</t>
  </si>
  <si>
    <t xml:space="preserve"> 239020</t>
  </si>
  <si>
    <t>CAMRYN CRUZ</t>
  </si>
  <si>
    <t>12 MIRAMONTE DR      MORAGA</t>
  </si>
  <si>
    <t xml:space="preserve"> 237357</t>
  </si>
  <si>
    <t>LUKE BLAND</t>
  </si>
  <si>
    <t>13 MIRAMONTE DR      MORAGA</t>
  </si>
  <si>
    <t xml:space="preserve"> 244388</t>
  </si>
  <si>
    <t>TYLER MILLER</t>
  </si>
  <si>
    <t>15 MIRAMONTE DR      MORAGA</t>
  </si>
  <si>
    <t xml:space="preserve"> 241005</t>
  </si>
  <si>
    <t>DAN WANG</t>
  </si>
  <si>
    <t>17 MIRAMONTE DR      MORAGA</t>
  </si>
  <si>
    <t xml:space="preserve"> 335788</t>
  </si>
  <si>
    <t>JOAN G CARPENTER</t>
  </si>
  <si>
    <t>18 MIRAMONTE DR      MORAGA</t>
  </si>
  <si>
    <t xml:space="preserve"> 237550</t>
  </si>
  <si>
    <t>CLAIRE MANRIQUE</t>
  </si>
  <si>
    <t>19 MIRAMONTE DR      MORAGA</t>
  </si>
  <si>
    <t>20 MIRAMONTE DR      MORAGA</t>
  </si>
  <si>
    <t xml:space="preserve"> 210743</t>
  </si>
  <si>
    <t>JING HAO</t>
  </si>
  <si>
    <t>21 MIRAMONTE DR      MORAGA</t>
  </si>
  <si>
    <t>5829593</t>
  </si>
  <si>
    <t>CHUN HOI TANG</t>
  </si>
  <si>
    <t>23 MIRAMONTE DR      MORAGA</t>
  </si>
  <si>
    <t>5398870</t>
  </si>
  <si>
    <t>WENDY NEILSEN</t>
  </si>
  <si>
    <t>24 MIRAMONTE DR      MORAGA</t>
  </si>
  <si>
    <t xml:space="preserve"> 123784</t>
  </si>
  <si>
    <t>NYIA DOHRMANN</t>
  </si>
  <si>
    <t>25 MIRAMONTE DR      MORAGA</t>
  </si>
  <si>
    <t xml:space="preserve"> 238969</t>
  </si>
  <si>
    <t>STEPHANI LUECKER</t>
  </si>
  <si>
    <t>27 MIRAMONTE DR      MORAGA</t>
  </si>
  <si>
    <t>5631064</t>
  </si>
  <si>
    <t>CARYN GOTTFRIED</t>
  </si>
  <si>
    <t>28 MIRAMONTE DR      MORAGA</t>
  </si>
  <si>
    <t xml:space="preserve"> 237182</t>
  </si>
  <si>
    <t>JEETIKA MALIK</t>
  </si>
  <si>
    <t>29 MIRAMONTE DR      MORAGA</t>
  </si>
  <si>
    <t xml:space="preserve"> 201457</t>
  </si>
  <si>
    <t>ARLENE ROTHSTEIN</t>
  </si>
  <si>
    <t>30 MIRAMONTE DR      MORAGA</t>
  </si>
  <si>
    <t xml:space="preserve">  22207</t>
  </si>
  <si>
    <t>KATHRYN SHADE</t>
  </si>
  <si>
    <t>31 MIRAMONTE DR      MORAGA</t>
  </si>
  <si>
    <t xml:space="preserve">  20786</t>
  </si>
  <si>
    <t>LOTO RICKMAN</t>
  </si>
  <si>
    <t>33 MIRAMONTE DR      MORAGA</t>
  </si>
  <si>
    <t xml:space="preserve"> 226719</t>
  </si>
  <si>
    <t>JAIME ROMERO</t>
  </si>
  <si>
    <t>34 MIRAMONTE DR      MORAGA</t>
  </si>
  <si>
    <t xml:space="preserve"> 242745</t>
  </si>
  <si>
    <t>ISABELLA ANNUNCIATION</t>
  </si>
  <si>
    <t>35 MIRAMONTE DR      MORAGA</t>
  </si>
  <si>
    <t xml:space="preserve"> 119878</t>
  </si>
  <si>
    <t>JOE LUU</t>
  </si>
  <si>
    <t>36 MIRAMONTE DR      MORAGA</t>
  </si>
  <si>
    <t xml:space="preserve"> 193621</t>
  </si>
  <si>
    <t>YURIY LOKOTKIN</t>
  </si>
  <si>
    <t>37 MIRAMONTE DR      MORAGA</t>
  </si>
  <si>
    <t>5790241</t>
  </si>
  <si>
    <t>ANDREW RAAKA</t>
  </si>
  <si>
    <t>38 MIRAMONTE DR      MORAGA</t>
  </si>
  <si>
    <t xml:space="preserve"> 226931</t>
  </si>
  <si>
    <t>NANCY MARQUEZ</t>
  </si>
  <si>
    <t>39 MIRAMONTE DR      MORAGA</t>
  </si>
  <si>
    <t xml:space="preserve"> 336008</t>
  </si>
  <si>
    <t>CHRISTINE WALWYN</t>
  </si>
  <si>
    <t>40 MIRAMONTE DR      MORAGA</t>
  </si>
  <si>
    <t>5518600</t>
  </si>
  <si>
    <t>DEE WU</t>
  </si>
  <si>
    <t>41 MIRAMONTE DR      MORAGA</t>
  </si>
  <si>
    <t xml:space="preserve"> 166408</t>
  </si>
  <si>
    <t>RONALD LEW</t>
  </si>
  <si>
    <t>42 MIRAMONTE DR      MORAGA</t>
  </si>
  <si>
    <t xml:space="preserve"> 135994</t>
  </si>
  <si>
    <t>MARGUERITE PINI</t>
  </si>
  <si>
    <t>43 MIRAMONTE DR      MORAGA</t>
  </si>
  <si>
    <t>5075213</t>
  </si>
  <si>
    <t>MARK/BETH CLIFFORD</t>
  </si>
  <si>
    <t>44 MIRAMONTE DR      MORAGA</t>
  </si>
  <si>
    <t xml:space="preserve"> 215399</t>
  </si>
  <si>
    <t>ALLISON ESPARZA</t>
  </si>
  <si>
    <t>45 MIRAMONTE DR      MORAGA</t>
  </si>
  <si>
    <t xml:space="preserve"> 250315</t>
  </si>
  <si>
    <t>PAULIUS MURAUSKA</t>
  </si>
  <si>
    <t>46 MIRAMONTE DR      MORAGA</t>
  </si>
  <si>
    <t xml:space="preserve"> 208048</t>
  </si>
  <si>
    <t>JOHN LENNY &amp; NICKY DINEEN</t>
  </si>
  <si>
    <t>47 MIRAMONTE DR      MORAGA</t>
  </si>
  <si>
    <t xml:space="preserve"> 158061</t>
  </si>
  <si>
    <t>OSCAR LOUIE</t>
  </si>
  <si>
    <t>48 MIRAMONTE DR      MORAGA</t>
  </si>
  <si>
    <t xml:space="preserve"> 158038</t>
  </si>
  <si>
    <t>BETH REAL</t>
  </si>
  <si>
    <t>49 MIRAMONTE DR      MORAGA</t>
  </si>
  <si>
    <t xml:space="preserve"> 214490</t>
  </si>
  <si>
    <t>MARY ANN DOWNEY</t>
  </si>
  <si>
    <t>51 MIRAMONTE DR      MORAGA</t>
  </si>
  <si>
    <t xml:space="preserve"> 124397</t>
  </si>
  <si>
    <t>LEAH MCKIBBIN</t>
  </si>
  <si>
    <t>52 MIRAMONTE DR      MORAGA</t>
  </si>
  <si>
    <t xml:space="preserve"> 214823</t>
  </si>
  <si>
    <t>CHRISTIE HERRERA</t>
  </si>
  <si>
    <t>53 MIRAMONTE DR      MORAGA</t>
  </si>
  <si>
    <t xml:space="preserve"> 166168</t>
  </si>
  <si>
    <t>HUI-WEN HARRISON</t>
  </si>
  <si>
    <t>55 MIRAMONTE DR      MORAGA</t>
  </si>
  <si>
    <t xml:space="preserve">  59192</t>
  </si>
  <si>
    <t>CATHY SCHULTHEIS</t>
  </si>
  <si>
    <t>56 MIRAMONTE DR      MORAGA</t>
  </si>
  <si>
    <t xml:space="preserve"> 119849</t>
  </si>
  <si>
    <t>PAUL CARUSO</t>
  </si>
  <si>
    <t>57 MIRAMONTE DR      MORAGA</t>
  </si>
  <si>
    <t>5572888</t>
  </si>
  <si>
    <t>VALERIE HOTZ</t>
  </si>
  <si>
    <t>58 MIRAMONTE DR      MORAGA</t>
  </si>
  <si>
    <t xml:space="preserve"> 213802</t>
  </si>
  <si>
    <t>CINDY OR WILLIAM PRICE</t>
  </si>
  <si>
    <t>59 MIRAMONTE DR      MORAGA</t>
  </si>
  <si>
    <t xml:space="preserve"> 183975</t>
  </si>
  <si>
    <t>HELEN KIM</t>
  </si>
  <si>
    <t>60 MIRAMONTE DR      MORAGA</t>
  </si>
  <si>
    <t xml:space="preserve"> 111443</t>
  </si>
  <si>
    <t>COURTNEY TARA</t>
  </si>
  <si>
    <t>61 MIRAMONTE DR      MORAGA</t>
  </si>
  <si>
    <t xml:space="preserve">  67096</t>
  </si>
  <si>
    <t>TYLER BENSON</t>
  </si>
  <si>
    <t>63 MIRAMONTE DR      MORAGA</t>
  </si>
  <si>
    <t xml:space="preserve"> 237400</t>
  </si>
  <si>
    <t>ALLISON LEVY</t>
  </si>
  <si>
    <t>64 MIRAMONTE DR      MORAGA</t>
  </si>
  <si>
    <t xml:space="preserve"> 141336</t>
  </si>
  <si>
    <t>ANNA KENDERSKI</t>
  </si>
  <si>
    <t>65 MIRAMONTE DR      MORAGA</t>
  </si>
  <si>
    <t xml:space="preserve"> 217835</t>
  </si>
  <si>
    <t>LAUREN NELSON</t>
  </si>
  <si>
    <t>66 MIRAMONTE DR      MORAGA</t>
  </si>
  <si>
    <t xml:space="preserve"> 223113</t>
  </si>
  <si>
    <t>DIPANKAR DWIVEDI</t>
  </si>
  <si>
    <t>67 MIRAMONTE DR      MORAGA</t>
  </si>
  <si>
    <t xml:space="preserve">  94543</t>
  </si>
  <si>
    <t>ELIZABETH KIM</t>
  </si>
  <si>
    <t>69 MIRAMONTE DR      MORAGA</t>
  </si>
  <si>
    <t xml:space="preserve"> 232987</t>
  </si>
  <si>
    <t>NICOLE RING</t>
  </si>
  <si>
    <t>70 MIRAMONTE DR      MORAGA</t>
  </si>
  <si>
    <t xml:space="preserve"> 100615</t>
  </si>
  <si>
    <t>CATHERINE LOGAN</t>
  </si>
  <si>
    <t>71 MIRAMONTE DR      MORAGA</t>
  </si>
  <si>
    <t xml:space="preserve"> 336322</t>
  </si>
  <si>
    <t>CAROLYN HOWELL</t>
  </si>
  <si>
    <t>72 MIRAMONTE DR      MORAGA</t>
  </si>
  <si>
    <t xml:space="preserve"> 201102</t>
  </si>
  <si>
    <t>HEATHER PETRI</t>
  </si>
  <si>
    <t>73 MIRAMONTE DR      MORAGA</t>
  </si>
  <si>
    <t>5670989</t>
  </si>
  <si>
    <t>LUANN TRIBBLE</t>
  </si>
  <si>
    <t>75 MIRAMONTE DR      MORAGA</t>
  </si>
  <si>
    <t xml:space="preserve"> 247745</t>
  </si>
  <si>
    <t>LAURENCE BLATT</t>
  </si>
  <si>
    <t>76 MIRAMONTE DR      MORAGA</t>
  </si>
  <si>
    <t xml:space="preserve"> 336370</t>
  </si>
  <si>
    <t>ROXANA S YAU</t>
  </si>
  <si>
    <t>77 MIRAMONTE DR      MORAGA</t>
  </si>
  <si>
    <t xml:space="preserve"> 117722</t>
  </si>
  <si>
    <t>DONATA HUBERT</t>
  </si>
  <si>
    <t>79 MIRAMONTE DR      MORAGA</t>
  </si>
  <si>
    <t xml:space="preserve"> 140245</t>
  </si>
  <si>
    <t>BRITTANY BEZAITIAS</t>
  </si>
  <si>
    <t>80 MIRAMONTE DR      MORAGA</t>
  </si>
  <si>
    <t xml:space="preserve"> 336405</t>
  </si>
  <si>
    <t>MORAGA RESI</t>
  </si>
  <si>
    <t>81 MIRAMONTE DR      MORAGA</t>
  </si>
  <si>
    <t xml:space="preserve"> 119850</t>
  </si>
  <si>
    <t>ARSALAN RANGCHI</t>
  </si>
  <si>
    <t>82 MIRAMONTE DR      MORAGA</t>
  </si>
  <si>
    <t xml:space="preserve"> 223191</t>
  </si>
  <si>
    <t>HEMEL YAHYA</t>
  </si>
  <si>
    <t>83 MIRAMONTE DR      MORAGA</t>
  </si>
  <si>
    <t xml:space="preserve"> 120426</t>
  </si>
  <si>
    <t>85 MIRAMONTE DR      MORAGA</t>
  </si>
  <si>
    <t xml:space="preserve"> 237670</t>
  </si>
  <si>
    <t>TODD HENDERSON</t>
  </si>
  <si>
    <t>86 MIRAMONTE DR      MORAGA</t>
  </si>
  <si>
    <t>5586276</t>
  </si>
  <si>
    <t>SAMIR MOHAMED</t>
  </si>
  <si>
    <t>88 MIRAMONTE DR      MORAGA</t>
  </si>
  <si>
    <t>5502091</t>
  </si>
  <si>
    <t>KATHY MEASURE</t>
  </si>
  <si>
    <t>90 MIRAMONTE DR      MORAGA</t>
  </si>
  <si>
    <t xml:space="preserve">   1076</t>
  </si>
  <si>
    <t>RACHEL WONG</t>
  </si>
  <si>
    <t>91 MIRAMONTE DR      MORAGA</t>
  </si>
  <si>
    <t xml:space="preserve"> 104707</t>
  </si>
  <si>
    <t>SUSAN MILLER</t>
  </si>
  <si>
    <t>92 MIRAMONTE DR      MORAGA</t>
  </si>
  <si>
    <t xml:space="preserve"> 116291</t>
  </si>
  <si>
    <t>NICHOLAS SLAVIN</t>
  </si>
  <si>
    <t>93 MIRAMONTE DR      MORAGA</t>
  </si>
  <si>
    <t xml:space="preserve">  14102</t>
  </si>
  <si>
    <t>FENG YUAN</t>
  </si>
  <si>
    <t>95 MIRAMONTE DR      MORAGA</t>
  </si>
  <si>
    <t xml:space="preserve"> 199310</t>
  </si>
  <si>
    <t>LISA MERLIN</t>
  </si>
  <si>
    <t>96 MIRAMONTE DR      MORAGA</t>
  </si>
  <si>
    <t xml:space="preserve">  82330</t>
  </si>
  <si>
    <t>DYLAN DAVIS</t>
  </si>
  <si>
    <t>97 MIRAMONTE DR      MORAGA</t>
  </si>
  <si>
    <t xml:space="preserve">  39485</t>
  </si>
  <si>
    <t>WYATT PHIPPS</t>
  </si>
  <si>
    <t>98 MIRAMONTE DR      MORAGA</t>
  </si>
  <si>
    <t>5832779</t>
  </si>
  <si>
    <t>KIM JINNETT</t>
  </si>
  <si>
    <t>99 MIRAMONTE DR      MORAGA</t>
  </si>
  <si>
    <t xml:space="preserve">  23480</t>
  </si>
  <si>
    <t>KAREN TSANG</t>
  </si>
  <si>
    <t>100 MIRAMONTE DR     MORAGA</t>
  </si>
  <si>
    <t xml:space="preserve"> 243484</t>
  </si>
  <si>
    <t>JOSEPH CHUNG</t>
  </si>
  <si>
    <t>102 MIRAMONTE DR     MORAGA</t>
  </si>
  <si>
    <t xml:space="preserve">  92592</t>
  </si>
  <si>
    <t>HEATHER FREASIER</t>
  </si>
  <si>
    <t>103 MIRAMONTE DR     MORAGA</t>
  </si>
  <si>
    <t xml:space="preserve"> 155189</t>
  </si>
  <si>
    <t>LISA SARTO</t>
  </si>
  <si>
    <t>106 MIRAMONTE DR     MORAGA</t>
  </si>
  <si>
    <t xml:space="preserve"> 139211</t>
  </si>
  <si>
    <t>MARK PETERSEN</t>
  </si>
  <si>
    <t>107 MIRAMONTE DR     MORAGA</t>
  </si>
  <si>
    <t xml:space="preserve"> 199443</t>
  </si>
  <si>
    <t>KIM SHAO</t>
  </si>
  <si>
    <t>108 MIRAMONTE DR     MORAGA</t>
  </si>
  <si>
    <t xml:space="preserve"> 219326</t>
  </si>
  <si>
    <t>KINGSLEY KUANG</t>
  </si>
  <si>
    <t>109 MIRAMONTE DR     MORAGA</t>
  </si>
  <si>
    <t xml:space="preserve"> 111952</t>
  </si>
  <si>
    <t>MEREDITH OSTLING</t>
  </si>
  <si>
    <t>110 MIRAMONTE DR     MORAGA</t>
  </si>
  <si>
    <t xml:space="preserve"> 129548</t>
  </si>
  <si>
    <t>MATTHEW KEENAN</t>
  </si>
  <si>
    <t>111 MIRAMONTE DR     MORAGA</t>
  </si>
  <si>
    <t xml:space="preserve"> 152106</t>
  </si>
  <si>
    <t>ASHLEY HOLM</t>
  </si>
  <si>
    <t>112 MIRAMONTE DR     MORAGA</t>
  </si>
  <si>
    <t xml:space="preserve"> 225635</t>
  </si>
  <si>
    <t>HELEN DENG</t>
  </si>
  <si>
    <t>113 MIRAMONTE DR     MORAGA</t>
  </si>
  <si>
    <t xml:space="preserve">   1853</t>
  </si>
  <si>
    <t>CAROLE DEAN</t>
  </si>
  <si>
    <t>114 MIRAMONTE DR     MORAGA</t>
  </si>
  <si>
    <t xml:space="preserve"> 180185</t>
  </si>
  <si>
    <t>LAURA JOHNSON</t>
  </si>
  <si>
    <t>115 MIRAMONTE DR     MORAGA</t>
  </si>
  <si>
    <t xml:space="preserve"> 200596</t>
  </si>
  <si>
    <t>LEAHUANANI AKOTEU</t>
  </si>
  <si>
    <t>116 MIRAMONTE DR     MORAGA</t>
  </si>
  <si>
    <t xml:space="preserve"> 111365</t>
  </si>
  <si>
    <t>RAUL SOUZA</t>
  </si>
  <si>
    <t>117 MIRAMONTE DR     MORAGA</t>
  </si>
  <si>
    <t xml:space="preserve"> 209313</t>
  </si>
  <si>
    <t>KIRSTEN JOHNSON</t>
  </si>
  <si>
    <t>118 MIRAMONTE DR     MORAGA</t>
  </si>
  <si>
    <t>5777941</t>
  </si>
  <si>
    <t>NICOLE KUTCHAI</t>
  </si>
  <si>
    <t>119 MIRAMONTE DR     MORAGA</t>
  </si>
  <si>
    <t xml:space="preserve"> 104279</t>
  </si>
  <si>
    <t>AISHA HOUSTON</t>
  </si>
  <si>
    <t>120 MIRAMONTE DR     MORAGA</t>
  </si>
  <si>
    <t xml:space="preserve">  90864</t>
  </si>
  <si>
    <t>CHRISTINE CHAPMAN</t>
  </si>
  <si>
    <t>122 MIRAMONTE DR     MORAGA</t>
  </si>
  <si>
    <t xml:space="preserve"> 202617</t>
  </si>
  <si>
    <t>JANICE BROWN</t>
  </si>
  <si>
    <t>123 MIRAMONTE DR     MORAGA</t>
  </si>
  <si>
    <t>5388160</t>
  </si>
  <si>
    <t>JOANNE PETERSON</t>
  </si>
  <si>
    <t>124 MIRAMONTE DR     MORAGA</t>
  </si>
  <si>
    <t xml:space="preserve"> 153509</t>
  </si>
  <si>
    <t>RAQUEL FLORESCA</t>
  </si>
  <si>
    <t>125 MIRAMONTE DR     MORAGA</t>
  </si>
  <si>
    <t xml:space="preserve">  72903</t>
  </si>
  <si>
    <t>KATHLEEN PERRY</t>
  </si>
  <si>
    <t>127 MIRAMONTE DR     MORAGA</t>
  </si>
  <si>
    <t xml:space="preserve">  82608</t>
  </si>
  <si>
    <t>CHERYL KU</t>
  </si>
  <si>
    <t>128 MIRAMONTE DR     MORAGA</t>
  </si>
  <si>
    <t>5308655</t>
  </si>
  <si>
    <t>H/N DHUPELIA</t>
  </si>
  <si>
    <t>129 MIRAMONTE DR     MORAGA</t>
  </si>
  <si>
    <t xml:space="preserve"> 186462</t>
  </si>
  <si>
    <t>AMY MOORE</t>
  </si>
  <si>
    <t>130 MIRAMONTE DR     MORAGA</t>
  </si>
  <si>
    <t xml:space="preserve"> 244308</t>
  </si>
  <si>
    <t>ALLEN LESCURE</t>
  </si>
  <si>
    <t>133 MIRAMONTE DR     MORAGA</t>
  </si>
  <si>
    <t>5919956</t>
  </si>
  <si>
    <t>LISA WYKHOUSE</t>
  </si>
  <si>
    <t>134 MIRAMONTE DR     MORAGA</t>
  </si>
  <si>
    <t xml:space="preserve">  12173</t>
  </si>
  <si>
    <t>KAREN FROCK</t>
  </si>
  <si>
    <t>136 MIRAMONTE DR     MORAGA</t>
  </si>
  <si>
    <t xml:space="preserve"> 336966</t>
  </si>
  <si>
    <t>MICKI L BEARDSLEE</t>
  </si>
  <si>
    <t>137 MIRAMONTE DR     MORAGA</t>
  </si>
  <si>
    <t>5537709</t>
  </si>
  <si>
    <t>KAREN MALKSON</t>
  </si>
  <si>
    <t>138 MIRAMONTE DR     MORAGA</t>
  </si>
  <si>
    <t xml:space="preserve"> 153524</t>
  </si>
  <si>
    <t>ANEESA MOHEYYUDDIN</t>
  </si>
  <si>
    <t>139 MIRAMONTE DR     MORAGA</t>
  </si>
  <si>
    <t xml:space="preserve"> 250694</t>
  </si>
  <si>
    <t>HENRIETTE ANDERSEN</t>
  </si>
  <si>
    <t>140 MIRAMONTE DR     MORAGA</t>
  </si>
  <si>
    <t xml:space="preserve"> 206819</t>
  </si>
  <si>
    <t>AILEEN FREER</t>
  </si>
  <si>
    <t>141 MIRAMONTE DR     MORAGA</t>
  </si>
  <si>
    <t xml:space="preserve"> 193046</t>
  </si>
  <si>
    <t>ANNA LEE</t>
  </si>
  <si>
    <t>144 MIRAMONTE DR     MORAGA</t>
  </si>
  <si>
    <t xml:space="preserve"> 136161</t>
  </si>
  <si>
    <t>HOLLY MILLER &amp; MICHAEL LEVY</t>
  </si>
  <si>
    <t>145 MIRAMONTE DR     MORAGA</t>
  </si>
  <si>
    <t xml:space="preserve"> 120745</t>
  </si>
  <si>
    <t>YALAN GROSS</t>
  </si>
  <si>
    <t>147 MIRAMONTE DR     MORAGA</t>
  </si>
  <si>
    <t xml:space="preserve"> 140188</t>
  </si>
  <si>
    <t>LEE DAVENPORT</t>
  </si>
  <si>
    <t>149 MIRAMONTE DR     MORAGA</t>
  </si>
  <si>
    <t xml:space="preserve"> 246451</t>
  </si>
  <si>
    <t>MARQUITA ANTHONY</t>
  </si>
  <si>
    <t>150 MIRAMONTE DR     MORAGA</t>
  </si>
  <si>
    <t xml:space="preserve"> 250840</t>
  </si>
  <si>
    <t>WEILA &amp; LEI GONG</t>
  </si>
  <si>
    <t>151 MIRAMONTE DR     MORAGA</t>
  </si>
  <si>
    <t xml:space="preserve"> 193452</t>
  </si>
  <si>
    <t>CARLY STAUBLIN</t>
  </si>
  <si>
    <t>152 MIRAMONTE DR     MORAGA</t>
  </si>
  <si>
    <t xml:space="preserve"> 120364</t>
  </si>
  <si>
    <t>ATTILA GYULASSY</t>
  </si>
  <si>
    <t>153 MIRAMONTE DR     MORAGA</t>
  </si>
  <si>
    <t xml:space="preserve"> 187628</t>
  </si>
  <si>
    <t>CYNDI BERCK</t>
  </si>
  <si>
    <t>154 MIRAMONTE DR     MORAGA</t>
  </si>
  <si>
    <t xml:space="preserve"> 337141</t>
  </si>
  <si>
    <t>C ROBINSON</t>
  </si>
  <si>
    <t>155 MIRAMONTE DR     MORAGA</t>
  </si>
  <si>
    <t xml:space="preserve"> 222282</t>
  </si>
  <si>
    <t>BOXUN HU</t>
  </si>
  <si>
    <t>157 MIRAMONTE DR     MORAGA</t>
  </si>
  <si>
    <t xml:space="preserve"> 185551</t>
  </si>
  <si>
    <t>VINCIANE BUZENET</t>
  </si>
  <si>
    <t>159 MIRAMONTE DR     MORAGA</t>
  </si>
  <si>
    <t xml:space="preserve"> 337190</t>
  </si>
  <si>
    <t>BRIDGET MARCH</t>
  </si>
  <si>
    <t>160 MIRAMONTE DR     MORAGA</t>
  </si>
  <si>
    <t>5929674</t>
  </si>
  <si>
    <t>TORI CASANOVA</t>
  </si>
  <si>
    <t>161 MIRAMONTE DR     MORAGA</t>
  </si>
  <si>
    <t xml:space="preserve"> 337204</t>
  </si>
  <si>
    <t>MAVIS A WALTERS</t>
  </si>
  <si>
    <t>162 MIRAMONTE DR     MORAGA</t>
  </si>
  <si>
    <t xml:space="preserve"> 116289</t>
  </si>
  <si>
    <t>SUMI HOSHIKO</t>
  </si>
  <si>
    <t>163 MIRAMONTE DR     MORAGA</t>
  </si>
  <si>
    <t xml:space="preserve">  12621</t>
  </si>
  <si>
    <t>MARCIA DEMUNCK</t>
  </si>
  <si>
    <t>165 MIRAMONTE DR     MORAGA</t>
  </si>
  <si>
    <t xml:space="preserve"> 337247</t>
  </si>
  <si>
    <t>PAUL DUFFEY</t>
  </si>
  <si>
    <t>166 MIRAMONTE DR     MORAGA</t>
  </si>
  <si>
    <t xml:space="preserve"> 251121</t>
  </si>
  <si>
    <t>DON AND ELLIOT JOSLIN</t>
  </si>
  <si>
    <t>167 MIRAMONTE DR     MORAGA</t>
  </si>
  <si>
    <t xml:space="preserve">  30819</t>
  </si>
  <si>
    <t>POLLY LEE</t>
  </si>
  <si>
    <t>168 MIRAMONTE DR     MORAGA</t>
  </si>
  <si>
    <t xml:space="preserve"> 173177</t>
  </si>
  <si>
    <t>SARAH NEIGHBOR</t>
  </si>
  <si>
    <t>170 MIRAMONTE DR     MORAGA</t>
  </si>
  <si>
    <t xml:space="preserve"> 119880</t>
  </si>
  <si>
    <t>JOHN BISSET</t>
  </si>
  <si>
    <t>171 MIRAMONTE DR     MORAGA</t>
  </si>
  <si>
    <t xml:space="preserve">  75396</t>
  </si>
  <si>
    <t>DONNA MEYER</t>
  </si>
  <si>
    <t>172 MIRAMONTE DR     MORAGA</t>
  </si>
  <si>
    <t xml:space="preserve"> 128177</t>
  </si>
  <si>
    <t>FRANCISCO &amp; GLORIA GARCIA</t>
  </si>
  <si>
    <t>173 MIRAMONTE DR     MORAGA</t>
  </si>
  <si>
    <t xml:space="preserve"> 146629</t>
  </si>
  <si>
    <t>KANYARAT CHAVANAPANIT</t>
  </si>
  <si>
    <t>174 MIRAMONTE DR     MORAGA</t>
  </si>
  <si>
    <t xml:space="preserve"> 137667</t>
  </si>
  <si>
    <t>ROSEMARY GIACOMELLI</t>
  </si>
  <si>
    <t>175 MIRAMONTE DR     MORAGA</t>
  </si>
  <si>
    <t xml:space="preserve"> 203528</t>
  </si>
  <si>
    <t>176 MIRAMONTE DR     MORAGA</t>
  </si>
  <si>
    <t xml:space="preserve">  74123</t>
  </si>
  <si>
    <t>BARBARA BERNSTEIN</t>
  </si>
  <si>
    <t>177 MIRAMONTE DR     MORAGA</t>
  </si>
  <si>
    <t xml:space="preserve"> 225411</t>
  </si>
  <si>
    <t>CAROLYN FOLEY</t>
  </si>
  <si>
    <t>179 MIRAMONTE DR     MORAGA</t>
  </si>
  <si>
    <t>5482666</t>
  </si>
  <si>
    <t>ANA PEREZ</t>
  </si>
  <si>
    <t>180 MIRAMONTE DR     MORAGA</t>
  </si>
  <si>
    <t xml:space="preserve"> 402024</t>
  </si>
  <si>
    <t>J BERZEL</t>
  </si>
  <si>
    <t>21 PUEBLO CT         ALAMO</t>
  </si>
  <si>
    <t xml:space="preserve"> 184936</t>
  </si>
  <si>
    <t>HEATHER CAPUTO</t>
  </si>
  <si>
    <t>26 PUEBLO CT         ALAMO</t>
  </si>
  <si>
    <t xml:space="preserve"> 422031</t>
  </si>
  <si>
    <t>KATHERINE MOREHOUSE</t>
  </si>
  <si>
    <t>1701 RIDGEWOOD RD    ALAMO</t>
  </si>
  <si>
    <t xml:space="preserve">  67092</t>
  </si>
  <si>
    <t>DENNIS DANZIGER</t>
  </si>
  <si>
    <t>2000 RIDGEWOOD RD    ALAMO</t>
  </si>
  <si>
    <t xml:space="preserve"> 422049</t>
  </si>
  <si>
    <t>O T SMITH</t>
  </si>
  <si>
    <t>2031 RIDGEWOOD RD    ALAMO</t>
  </si>
  <si>
    <t xml:space="preserve"> 151842</t>
  </si>
  <si>
    <t>ALYSSA MARTENS</t>
  </si>
  <si>
    <t>2041 RIDGEWOOD RD    ALAMO</t>
  </si>
  <si>
    <t xml:space="preserve"> 422055</t>
  </si>
  <si>
    <t>EDWARD FINSILVER</t>
  </si>
  <si>
    <t>2050 RIDGEWOOD RD    ALAMO</t>
  </si>
  <si>
    <t xml:space="preserve"> 105796</t>
  </si>
  <si>
    <t>PETER GOGLIA</t>
  </si>
  <si>
    <t>2051 RIDGEWOOD RD    ALAMO</t>
  </si>
  <si>
    <t xml:space="preserve"> 170149</t>
  </si>
  <si>
    <t>CRAIG CHASE</t>
  </si>
  <si>
    <t>2061 RIDGEWOOD RD    ALAMO</t>
  </si>
  <si>
    <t xml:space="preserve"> 114468</t>
  </si>
  <si>
    <t>TRACY ANGELIDAKIS</t>
  </si>
  <si>
    <t>2101 RIDGEWOOD RD    ALAMO</t>
  </si>
  <si>
    <t xml:space="preserve"> 204326</t>
  </si>
  <si>
    <t>MEREDITH ALLEN</t>
  </si>
  <si>
    <t>2155 RIDGEWOOD RD    ALAMO</t>
  </si>
  <si>
    <t xml:space="preserve"> 150684</t>
  </si>
  <si>
    <t>CORY GERDES</t>
  </si>
  <si>
    <t>2160 RIDGEWOOD RD    ALAMO</t>
  </si>
  <si>
    <t xml:space="preserve"> 212567</t>
  </si>
  <si>
    <t>RYAN COBB</t>
  </si>
  <si>
    <t>2230 RIDGEWOOD RD    ALAMO</t>
  </si>
  <si>
    <t xml:space="preserve"> 249783</t>
  </si>
  <si>
    <t>LIANNA GATTO</t>
  </si>
  <si>
    <t>2233 RIDGEWOOD RD    ALAMO</t>
  </si>
  <si>
    <t xml:space="preserve"> 422140</t>
  </si>
  <si>
    <t>J GARY ROGERS</t>
  </si>
  <si>
    <t>2244 RIDGEWOOD RD    ALAMO</t>
  </si>
  <si>
    <t xml:space="preserve"> 109766</t>
  </si>
  <si>
    <t>MARIA DEHGHANFAR</t>
  </si>
  <si>
    <t>2401 RIDGEWOOD RD    ALAMO</t>
  </si>
  <si>
    <t xml:space="preserve"> 184833</t>
  </si>
  <si>
    <t>SERGEY CHERNIKOV</t>
  </si>
  <si>
    <t>2450 RIDGEWOOD RD    ALAMO</t>
  </si>
  <si>
    <t xml:space="preserve"> 212657</t>
  </si>
  <si>
    <t>KIEMIA KHOSRAVI-ASHTIANI</t>
  </si>
  <si>
    <t>2451 RIDGEWOOD RD    ALAMO</t>
  </si>
  <si>
    <t xml:space="preserve"> 422162</t>
  </si>
  <si>
    <t>ED MORAN</t>
  </si>
  <si>
    <t>2475 RIDGEWOOD RD    ALAMO</t>
  </si>
  <si>
    <t xml:space="preserve"> 422170</t>
  </si>
  <si>
    <t>KENNETH HOFFMAN</t>
  </si>
  <si>
    <t>2525 RIDGEWOOD RD    ALAMO</t>
  </si>
  <si>
    <t xml:space="preserve">  59123</t>
  </si>
  <si>
    <t>REBECCA RADULOVICH</t>
  </si>
  <si>
    <t>2600 RIDGEWOOD RD    ALAMO</t>
  </si>
  <si>
    <t xml:space="preserve">  71565</t>
  </si>
  <si>
    <t>ANDREA SCOTT</t>
  </si>
  <si>
    <t>1530 ROMLEY LN       ALAMO</t>
  </si>
  <si>
    <t xml:space="preserve">  45563</t>
  </si>
  <si>
    <t>JULIE FARLEY</t>
  </si>
  <si>
    <t>1531 ROMLEY LN       ALAMO</t>
  </si>
  <si>
    <t xml:space="preserve"> 186041</t>
  </si>
  <si>
    <t>SCOTT EVERETT</t>
  </si>
  <si>
    <t>2551 ROMLEY LN       ALAMO</t>
  </si>
  <si>
    <t xml:space="preserve"> 203641</t>
  </si>
  <si>
    <t>QIAN LI</t>
  </si>
  <si>
    <t>14 SHARMAR CT        ALAMO</t>
  </si>
  <si>
    <t xml:space="preserve"> 456062</t>
  </si>
  <si>
    <t>RANDOLPH MILLS</t>
  </si>
  <si>
    <t>28 SHARMAR CT        ALAMO</t>
  </si>
  <si>
    <t>5379961</t>
  </si>
  <si>
    <t>SUSAN MERRITT</t>
  </si>
  <si>
    <t>29 SHARMAR CT        ALAMO</t>
  </si>
  <si>
    <t xml:space="preserve">  99417</t>
  </si>
  <si>
    <t>LINDA PETERSON</t>
  </si>
  <si>
    <t>42 SHARMAR CT        ALAMO</t>
  </si>
  <si>
    <t xml:space="preserve"> 478347</t>
  </si>
  <si>
    <t>OWEN POOLE</t>
  </si>
  <si>
    <t>151 SPYROCK CT       WALNUT CREEK</t>
  </si>
  <si>
    <t xml:space="preserve">  15694</t>
  </si>
  <si>
    <t>JOANNA LOWEN</t>
  </si>
  <si>
    <t>153 SPYROCK CT       WALNUT CREEK</t>
  </si>
  <si>
    <t xml:space="preserve"> 171064</t>
  </si>
  <si>
    <t>JAS GILL</t>
  </si>
  <si>
    <t>200 SYDNEY DR        ALAMO</t>
  </si>
  <si>
    <t xml:space="preserve"> 173362</t>
  </si>
  <si>
    <t>GIYAN SENERATNE</t>
  </si>
  <si>
    <t>201 SYDNEY DR        ALAMO</t>
  </si>
  <si>
    <t xml:space="preserve"> 222602</t>
  </si>
  <si>
    <t>GEORGE OR ALEXA MARTINEZ/CHILI</t>
  </si>
  <si>
    <t>206 SYDNEY DR        ALAMO</t>
  </si>
  <si>
    <t xml:space="preserve"> 170130</t>
  </si>
  <si>
    <t>HOOMAN KHALILI</t>
  </si>
  <si>
    <t>207 SYDNEY DR        ALAMO</t>
  </si>
  <si>
    <t xml:space="preserve"> 151486</t>
  </si>
  <si>
    <t>DANIEL MOORE</t>
  </si>
  <si>
    <t>215 SYDNEY DR        ALAMO</t>
  </si>
  <si>
    <t xml:space="preserve"> 247459</t>
  </si>
  <si>
    <t>KEREN BOGKINSKI</t>
  </si>
  <si>
    <t>218 SYDNEY DR        ALAMO</t>
  </si>
  <si>
    <t>5584651</t>
  </si>
  <si>
    <t>ROGER HILL</t>
  </si>
  <si>
    <t>219 SYDNEY DR        ALAMO</t>
  </si>
  <si>
    <t xml:space="preserve"> 510728</t>
  </si>
  <si>
    <t>BRIAN GRAINGER</t>
  </si>
  <si>
    <t>224 SYDNEY DR        ALAMO</t>
  </si>
  <si>
    <t xml:space="preserve"> 189673</t>
  </si>
  <si>
    <t>TRAM DAO</t>
  </si>
  <si>
    <t>230 SYDNEY DR        ALAMO</t>
  </si>
  <si>
    <t>5322102</t>
  </si>
  <si>
    <t>FRANK AMARAL</t>
  </si>
  <si>
    <t>236 SYDNEY DR        ALAMO</t>
  </si>
  <si>
    <t xml:space="preserve"> 150713</t>
  </si>
  <si>
    <t>KATHLEEN WANG</t>
  </si>
  <si>
    <t>1 TANGLEWOOD LN      ALAMO</t>
  </si>
  <si>
    <t xml:space="preserve"> 206162</t>
  </si>
  <si>
    <t>KRISTA PETERS</t>
  </si>
  <si>
    <t>5 TANGLEWOOD LN      ALAMO</t>
  </si>
  <si>
    <t xml:space="preserve"> 194540</t>
  </si>
  <si>
    <t>KARI OLIVERA</t>
  </si>
  <si>
    <t>21 TANGLEWOOD LN     ALAMO</t>
  </si>
  <si>
    <t xml:space="preserve"> 233755</t>
  </si>
  <si>
    <t>NICOLE SCHULTZ</t>
  </si>
  <si>
    <t>1548 WEBB LN         WALNUT CREEK</t>
  </si>
  <si>
    <t xml:space="preserve">  91175</t>
  </si>
  <si>
    <t>KYLE SEVERNS</t>
  </si>
  <si>
    <t>1572 WEBB LN         WALNUT CREEK</t>
  </si>
  <si>
    <t xml:space="preserve"> 561068</t>
  </si>
  <si>
    <t>ALICE E SCHOFIELD</t>
  </si>
  <si>
    <t>1573 WEBB LN         WALNUT CREEK</t>
  </si>
  <si>
    <t xml:space="preserve"> 561076</t>
  </si>
  <si>
    <t>RICK NELSON</t>
  </si>
  <si>
    <t>1584 WEBB LN         WALNUT CREEK</t>
  </si>
  <si>
    <t>5824354</t>
  </si>
  <si>
    <t>SHERRIE FOXWORTHY</t>
  </si>
  <si>
    <t>31 WOODLAND DR       ALAMO</t>
  </si>
  <si>
    <t xml:space="preserve">  93951</t>
  </si>
  <si>
    <t>STACEY STEVENS</t>
  </si>
  <si>
    <t>33 WOODLAND DR       ALAMO</t>
  </si>
  <si>
    <t xml:space="preserve"> 577379</t>
  </si>
  <si>
    <t>VERONICA WEISMEHL</t>
  </si>
  <si>
    <t>39 WOODLAND DR       ALAMO</t>
  </si>
  <si>
    <t xml:space="preserve"> 577388</t>
  </si>
  <si>
    <t>BRIDGET MOAR</t>
  </si>
  <si>
    <t>40 WOODLAND DR       ALAMO</t>
  </si>
  <si>
    <t xml:space="preserve"> 227882</t>
  </si>
  <si>
    <t>STACY HUGHES</t>
  </si>
  <si>
    <t>47 WOODLAND DR       ALAMO</t>
  </si>
  <si>
    <t xml:space="preserve"> 156001</t>
  </si>
  <si>
    <t>PETER TALBOT</t>
  </si>
  <si>
    <t>50 WOODLAND DR       ALAMO</t>
  </si>
  <si>
    <t xml:space="preserve"> 577411</t>
  </si>
  <si>
    <t>LYNNE TORRETTA</t>
  </si>
  <si>
    <t>54 WOODLAND DR       ALAMO</t>
  </si>
  <si>
    <t xml:space="preserve"> 132606</t>
  </si>
  <si>
    <t>ROBERT FINNELL</t>
  </si>
  <si>
    <t>201 CRESTVIEW DR     ORINDA</t>
  </si>
  <si>
    <t>3643 MT DIABLO BLVD  LAFAYETTE</t>
  </si>
  <si>
    <t>PIMLICO DR/PREAKNESS WALNUT CREEK</t>
  </si>
  <si>
    <t>99 TUSCANY WAY       DANVILLE</t>
  </si>
  <si>
    <t>19 WOODRANCH CIR     DANVILLE</t>
  </si>
  <si>
    <t>8201 HIGHLAND RD     LIVERMORE</t>
  </si>
  <si>
    <t>09/23/24</t>
  </si>
  <si>
    <t>5622337</t>
  </si>
  <si>
    <t>STEVEN BOLLEN</t>
  </si>
  <si>
    <t>1612 SILVER DELL RD  LAFAYETTE</t>
  </si>
  <si>
    <t xml:space="preserve">  39221</t>
  </si>
  <si>
    <t>DAN DUMAIS</t>
  </si>
  <si>
    <t>18 BLACKBERRY CT     LAFAYETTE</t>
  </si>
  <si>
    <t xml:space="preserve">  43562</t>
  </si>
  <si>
    <t>DON WULLSCHLEGER</t>
  </si>
  <si>
    <t>12 BLACKBERRY CT     LAFAYETTE</t>
  </si>
  <si>
    <t xml:space="preserve">  43596</t>
  </si>
  <si>
    <t>JOHN SEARS</t>
  </si>
  <si>
    <t>21 BLACKBERRY CT     LAFAYETTE</t>
  </si>
  <si>
    <t xml:space="preserve"> 118154</t>
  </si>
  <si>
    <t>CARY TSCHANN</t>
  </si>
  <si>
    <t>15 BLACKBERRY CT     LAFAYETTE</t>
  </si>
  <si>
    <t>SINGINGWOOD CT ENT 0 WALNUT CREEK</t>
  </si>
  <si>
    <t>5888946</t>
  </si>
  <si>
    <t>JASON MCNERTHNEY</t>
  </si>
  <si>
    <t>415 LAS LOMAS WAY    WALNUT CREEK</t>
  </si>
  <si>
    <t xml:space="preserve"> 226917</t>
  </si>
  <si>
    <t>BRETT WITHYCOMBE</t>
  </si>
  <si>
    <t>423 LAS LOMAS WAY    WALNUT CREEK</t>
  </si>
  <si>
    <t xml:space="preserve"> 222570</t>
  </si>
  <si>
    <t>ENKHTUGULDUR SUKHBAATAR</t>
  </si>
  <si>
    <t>427 LAS LOMAS WAY    WALNUT CREEK</t>
  </si>
  <si>
    <t xml:space="preserve"> 288134</t>
  </si>
  <si>
    <t>TED ELLIOTT</t>
  </si>
  <si>
    <t>411 LAS LOMAS WAY    WALNUT CREEK</t>
  </si>
  <si>
    <t>09/30/24</t>
  </si>
  <si>
    <t>114 SHARENE LN       WALNUT CREEK</t>
  </si>
  <si>
    <t>5603410</t>
  </si>
  <si>
    <t>JAMES SCHILLER</t>
  </si>
  <si>
    <t>16 CUMORAH LN        ALAMO</t>
  </si>
  <si>
    <t xml:space="preserve"> 134923</t>
  </si>
  <si>
    <t>RYAN WILSON</t>
  </si>
  <si>
    <t>310 SUNSET DR        DANVILLE</t>
  </si>
  <si>
    <t xml:space="preserve"> 151133</t>
  </si>
  <si>
    <t>ELIZABETH PARROTT</t>
  </si>
  <si>
    <t>6 EVERGREEN CT       WALNUT CREEK</t>
  </si>
  <si>
    <t xml:space="preserve"> 247602</t>
  </si>
  <si>
    <t>DANIEL BAUER</t>
  </si>
  <si>
    <t>1260 HOMESTEAD AVE   WALNUT CREEK</t>
  </si>
  <si>
    <t xml:space="preserve"> 247437</t>
  </si>
  <si>
    <t>ROBERT FIGONE</t>
  </si>
  <si>
    <t>1061 HOMESTEAD AVE   WALNUT CREEK</t>
  </si>
  <si>
    <t xml:space="preserve"> 240039</t>
  </si>
  <si>
    <t>ALLISON BARNARD</t>
  </si>
  <si>
    <t>1621 SUNNYVALE AVE   WALNUT CREEK</t>
  </si>
  <si>
    <t xml:space="preserve"> 214605</t>
  </si>
  <si>
    <t>TIONA SERUGE</t>
  </si>
  <si>
    <t>1698 PARKSIDE DR     WALNUT CREEK</t>
  </si>
  <si>
    <t xml:space="preserve"> 213530</t>
  </si>
  <si>
    <t>STACY CAVANACH</t>
  </si>
  <si>
    <t>1360 OAKLAND BLVD    WALNUT CREEK</t>
  </si>
  <si>
    <t xml:space="preserve"> 209710</t>
  </si>
  <si>
    <t>DAVE ROBB</t>
  </si>
  <si>
    <t>440 BRIDGE RD        WALNUT CREEK</t>
  </si>
  <si>
    <t>5137682</t>
  </si>
  <si>
    <t>MELISSA KUO</t>
  </si>
  <si>
    <t>435 KINGSTON DR      DANVILLE</t>
  </si>
  <si>
    <t xml:space="preserve"> 428228</t>
  </si>
  <si>
    <t>JAMES SCHETTLER</t>
  </si>
  <si>
    <t>305 ROMAE CT         DANVILLE</t>
  </si>
  <si>
    <t xml:space="preserve"> 428201</t>
  </si>
  <si>
    <t>WES BROBY</t>
  </si>
  <si>
    <t>301 ROMAE CT         DANVILLE</t>
  </si>
  <si>
    <t>5022215</t>
  </si>
  <si>
    <t>HAMOUDI AL-BANDER</t>
  </si>
  <si>
    <t>7 SUNNYSIDE LN       ORINDA</t>
  </si>
  <si>
    <t xml:space="preserve"> 605832</t>
  </si>
  <si>
    <t>CHRISTINE ENG</t>
  </si>
  <si>
    <t>73 MILANO CT         DANVILLE</t>
  </si>
  <si>
    <t xml:space="preserve"> 504894</t>
  </si>
  <si>
    <t>CARL A MEGGERS</t>
  </si>
  <si>
    <t>2 SUNSET TER         ORINDA</t>
  </si>
  <si>
    <t xml:space="preserve"> 101358</t>
  </si>
  <si>
    <t>AMY YANG</t>
  </si>
  <si>
    <t>319 WINDCHIME DR     DANVILLE</t>
  </si>
  <si>
    <t xml:space="preserve"> 101210</t>
  </si>
  <si>
    <t>ROBERT MURTAGH</t>
  </si>
  <si>
    <t>1800 CASTLE HILL RD  WALNUT CREEK</t>
  </si>
  <si>
    <t xml:space="preserve">  97756</t>
  </si>
  <si>
    <t>CAROLINE COLANTUNO</t>
  </si>
  <si>
    <t>307 WINDCHIME DR     DANVILLE</t>
  </si>
  <si>
    <t xml:space="preserve"> 114628</t>
  </si>
  <si>
    <t>HELANA ROTTERSMAN</t>
  </si>
  <si>
    <t>309 WINDCHIME DR     DANVILLE</t>
  </si>
  <si>
    <t xml:space="preserve"> 172355</t>
  </si>
  <si>
    <t>RAMONIK JOHAL</t>
  </si>
  <si>
    <t>323 WINDCHIME DR     DANVILLE</t>
  </si>
  <si>
    <t xml:space="preserve"> 162418</t>
  </si>
  <si>
    <t>JENNIFER PASETES</t>
  </si>
  <si>
    <t>185 LARKWOOD CIR     DANVILLE</t>
  </si>
  <si>
    <t>9000 CROW CANYON RD  DANVILLE</t>
  </si>
  <si>
    <t>3420 CAMINO TASSAJAR DANVILLE</t>
  </si>
  <si>
    <t>3461 BLACKHAWK PLAZA DANVILLE</t>
  </si>
  <si>
    <t>1000 CASABLANCA TER  DANVILLE</t>
  </si>
  <si>
    <t>25 ORINDA WAY        ORINDA</t>
  </si>
  <si>
    <t>1352 CREEKSIDE DR    WALNUT CREEK</t>
  </si>
  <si>
    <t>3550 CAMINO TASSAJAR DANVILLE</t>
  </si>
  <si>
    <t xml:space="preserve"> 208697</t>
  </si>
  <si>
    <t>SUSANNA SAIGAL</t>
  </si>
  <si>
    <t>413 CLIFFSIDE DR     DANVILLE</t>
  </si>
  <si>
    <t xml:space="preserve"> 169586</t>
  </si>
  <si>
    <t>ROBERT LAPP</t>
  </si>
  <si>
    <t>494 DEL AMIGO RD     DANVILLE</t>
  </si>
  <si>
    <t xml:space="preserve"> 218656</t>
  </si>
  <si>
    <t>LARA KAHLON</t>
  </si>
  <si>
    <t>555 DEL AMIGO RD     DANVILLE</t>
  </si>
  <si>
    <t>5806971</t>
  </si>
  <si>
    <t>MICHAEL COKE</t>
  </si>
  <si>
    <t>334 LOVE LN          DANVILLE</t>
  </si>
  <si>
    <t>5881834</t>
  </si>
  <si>
    <t>EVELYN IRELAND</t>
  </si>
  <si>
    <t>351 MONTAIR DR       DANVILLE</t>
  </si>
  <si>
    <t xml:space="preserve"> 246351</t>
  </si>
  <si>
    <t>PAUL BOPARAI</t>
  </si>
  <si>
    <t>31 KIMBERLY PL       ALAMO</t>
  </si>
  <si>
    <t xml:space="preserve"> 244780</t>
  </si>
  <si>
    <t>ERNIE COLEMAN</t>
  </si>
  <si>
    <t>781 HILTON RD        WALNUT CREEK</t>
  </si>
  <si>
    <t xml:space="preserve"> 210173</t>
  </si>
  <si>
    <t>LAUREN GHASEMI</t>
  </si>
  <si>
    <t>10 GLEN ALPINE       DANVILLE</t>
  </si>
  <si>
    <t xml:space="preserve"> 227150</t>
  </si>
  <si>
    <t>MICHAEL CHEN</t>
  </si>
  <si>
    <t>21 LAVINA CT         ORINDA</t>
  </si>
  <si>
    <t xml:space="preserve"> 222867</t>
  </si>
  <si>
    <t>CRYSTAL VANCE</t>
  </si>
  <si>
    <t>25 LAVINA CT         ORINDA</t>
  </si>
  <si>
    <t>5154950</t>
  </si>
  <si>
    <t>LAURA FULTON</t>
  </si>
  <si>
    <t>140 EL CENTRO        DIABLO</t>
  </si>
  <si>
    <t xml:space="preserve"> 321281</t>
  </si>
  <si>
    <t>332 MARKS RD         ALAMO</t>
  </si>
  <si>
    <t xml:space="preserve"> 208345</t>
  </si>
  <si>
    <t>MATT ROEHL</t>
  </si>
  <si>
    <t>33 SAINT MARK CT     DANVILLE</t>
  </si>
  <si>
    <t xml:space="preserve"> 208137</t>
  </si>
  <si>
    <t>RACHEL KINCAID</t>
  </si>
  <si>
    <t>86 COTTAGE LN        WALNUT CREEK</t>
  </si>
  <si>
    <t xml:space="preserve">  39424</t>
  </si>
  <si>
    <t>JONATHAN WORNICK</t>
  </si>
  <si>
    <t>1033 VIA ROBLE       LAFAYETTE</t>
  </si>
  <si>
    <t xml:space="preserve"> 176725</t>
  </si>
  <si>
    <t>CAROLINE FORREST</t>
  </si>
  <si>
    <t>706 CONTADA CIR      DANVILLE</t>
  </si>
  <si>
    <t xml:space="preserve"> 173752</t>
  </si>
  <si>
    <t>NADIA KOTOVA</t>
  </si>
  <si>
    <t>634 GLORIETTA BLVD   LAFAYETTE</t>
  </si>
  <si>
    <t xml:space="preserve"> 152148</t>
  </si>
  <si>
    <t>LEONARD LIVSCHITZ</t>
  </si>
  <si>
    <t>41 HAGEN OAKS CT     ALAMO</t>
  </si>
  <si>
    <t xml:space="preserve"> 155596</t>
  </si>
  <si>
    <t>SPENCER HUNG</t>
  </si>
  <si>
    <t>37 SAINT MARK CT     DANVILLE</t>
  </si>
  <si>
    <t>1501 FINLEY RD       PLEASANTON</t>
  </si>
  <si>
    <t xml:space="preserve"> 276048</t>
  </si>
  <si>
    <t>DAVID KRUMBOLTZ</t>
  </si>
  <si>
    <t>519 LA MANCHA CT     DANVILLE</t>
  </si>
  <si>
    <t xml:space="preserve"> 217640</t>
  </si>
  <si>
    <t>CAITLIN MCHUGH</t>
  </si>
  <si>
    <t>514 LA MANCHA CT     DANVILLE</t>
  </si>
  <si>
    <t xml:space="preserve"> 212306</t>
  </si>
  <si>
    <t>RYAN MCKAY</t>
  </si>
  <si>
    <t>301 PINE PL          DANVILLE</t>
  </si>
  <si>
    <t xml:space="preserve"> 219564</t>
  </si>
  <si>
    <t>SAMUEL JUBELIRER</t>
  </si>
  <si>
    <t>84 BACON CT          LAFAYETTE</t>
  </si>
  <si>
    <t>5916754</t>
  </si>
  <si>
    <t>KIM KUNST</t>
  </si>
  <si>
    <t>498 MONTCREST PL     DANVILLE</t>
  </si>
  <si>
    <t>5885884</t>
  </si>
  <si>
    <t>KATIE WUNDER</t>
  </si>
  <si>
    <t>284 LA QUINTA CT     WALNUT CREEK</t>
  </si>
  <si>
    <t>5842307</t>
  </si>
  <si>
    <t>ORION ALCALAY</t>
  </si>
  <si>
    <t>128 DEVIN DR         MORAGA</t>
  </si>
  <si>
    <t>5830260</t>
  </si>
  <si>
    <t>LINDSAY SLATTER</t>
  </si>
  <si>
    <t>643 MONTEZUMA CT     WALNUT CREEK</t>
  </si>
  <si>
    <t>5730411</t>
  </si>
  <si>
    <t>ROBERT FERRARO</t>
  </si>
  <si>
    <t>45 S VIA LUCIA LN    ALAMO</t>
  </si>
  <si>
    <t xml:space="preserve">  55522</t>
  </si>
  <si>
    <t>PERRYANN JEVELI</t>
  </si>
  <si>
    <t>1182 UPPER HAPPY VAL LAFAYETTE</t>
  </si>
  <si>
    <t xml:space="preserve"> 195865</t>
  </si>
  <si>
    <t>PAIGE O'CONNELL</t>
  </si>
  <si>
    <t>16 KEITH DR          ORINDA</t>
  </si>
  <si>
    <t xml:space="preserve"> 151020</t>
  </si>
  <si>
    <t>WILLIAM ALLAN</t>
  </si>
  <si>
    <t>1300 DEWING LN       WALNUT CREEK</t>
  </si>
  <si>
    <t xml:space="preserve"> 162552</t>
  </si>
  <si>
    <t>BARBARA CARPENTER</t>
  </si>
  <si>
    <t>16 DUBOST CT         DANVILLE</t>
  </si>
  <si>
    <t>2027 ASCOT DR        MORAGA</t>
  </si>
  <si>
    <t>5193602</t>
  </si>
  <si>
    <t>PAUL SCHEIDEGGER</t>
  </si>
  <si>
    <t>12 HILFERD WAY       DANVILLE</t>
  </si>
  <si>
    <t>5681176</t>
  </si>
  <si>
    <t>CARMEN GEE</t>
  </si>
  <si>
    <t>12 DARNBY CT         ORINDA</t>
  </si>
  <si>
    <t>5076823</t>
  </si>
  <si>
    <t>ALISON BAKER</t>
  </si>
  <si>
    <t>185 ALTA VISTA WAY   DANVILLE</t>
  </si>
  <si>
    <t>5414867</t>
  </si>
  <si>
    <t>DIANE FAIR</t>
  </si>
  <si>
    <t>161 WILLOW CREEK LN  DANVILLE</t>
  </si>
  <si>
    <t xml:space="preserve">  19882</t>
  </si>
  <si>
    <t>CARLOS R MUNOZ</t>
  </si>
  <si>
    <t>630 AMBIENCE WAY     DANVILLE</t>
  </si>
  <si>
    <t>200 LA CASA VIA      WALNUT CREEK</t>
  </si>
  <si>
    <t xml:space="preserve">  77518</t>
  </si>
  <si>
    <t>CHRIS HOFFMAN</t>
  </si>
  <si>
    <t>1479 SUNNYBROOK RD   ALAMO</t>
  </si>
  <si>
    <t>1510 OAKLAND BLVD    WALNUT CREEK</t>
  </si>
  <si>
    <t xml:space="preserve">  85427</t>
  </si>
  <si>
    <t>JULIA LAM</t>
  </si>
  <si>
    <t>793 DONCASTER DR     WALNUT CREEK</t>
  </si>
  <si>
    <t xml:space="preserve"> 100827</t>
  </si>
  <si>
    <t>CAROLYN SEEFER</t>
  </si>
  <si>
    <t>574 CESAR CT         WALNUT CREEK</t>
  </si>
  <si>
    <t xml:space="preserve"> 147836</t>
  </si>
  <si>
    <t>ANGELA SCHUBA</t>
  </si>
  <si>
    <t>243 IVY PL           ORINDA</t>
  </si>
  <si>
    <t xml:space="preserve"> 164887</t>
  </si>
  <si>
    <t>PATRICIA CAMPBELL</t>
  </si>
  <si>
    <t>211 TOWN AND COUNTRY DANVILLE</t>
  </si>
  <si>
    <t xml:space="preserve"> 170198</t>
  </si>
  <si>
    <t>MANIZHA TAYMUREE</t>
  </si>
  <si>
    <t>2021 ASCOT DR        MORAGA</t>
  </si>
  <si>
    <t xml:space="preserve"> 175643</t>
  </si>
  <si>
    <t>EDGAR &amp; GINA LICUP</t>
  </si>
  <si>
    <t>116 KINGSWOOD CIR    DANVILLE</t>
  </si>
  <si>
    <t xml:space="preserve"> 183117</t>
  </si>
  <si>
    <t>HILARY NAGY</t>
  </si>
  <si>
    <t>8 TOWNSEND PL        LAFAYETTE</t>
  </si>
  <si>
    <t>1366 OAKLAND BLVD    WALNUT CREEK</t>
  </si>
  <si>
    <t xml:space="preserve"> 209433</t>
  </si>
  <si>
    <t>MAURICE BERTOLINI</t>
  </si>
  <si>
    <t>9 GREENVALLEY DR     LAFAYETTE</t>
  </si>
  <si>
    <t xml:space="preserve"> 228857</t>
  </si>
  <si>
    <t>ANDREW PIERCE</t>
  </si>
  <si>
    <t>12 SPRINGHILL LN     LAFAYETTE</t>
  </si>
  <si>
    <t>1147 ALPINE RD       WALNUT CREEK</t>
  </si>
  <si>
    <t xml:space="preserve"> 240666</t>
  </si>
  <si>
    <t>ZAINAB BAHRAINWALA</t>
  </si>
  <si>
    <t>13 ORCHARD RD        ORINDA</t>
  </si>
  <si>
    <t xml:space="preserve"> 248362</t>
  </si>
  <si>
    <t>AKRAM KHAN</t>
  </si>
  <si>
    <t>260 GLASGOW CIR      DANVILLE</t>
  </si>
  <si>
    <t xml:space="preserve"> 251599</t>
  </si>
  <si>
    <t>JIN HUANG</t>
  </si>
  <si>
    <t>54 LA ENCINAL        ORINDA</t>
  </si>
  <si>
    <t>100 GATEWAY BLVD     ORINDA</t>
  </si>
  <si>
    <t xml:space="preserve"> 200794</t>
  </si>
  <si>
    <t>ONE PLANT</t>
  </si>
  <si>
    <t>2701 W 10TH ST       ANTIOCH</t>
  </si>
  <si>
    <t xml:space="preserve"> 153588</t>
  </si>
  <si>
    <t>JACK IN THE BOX #4340</t>
  </si>
  <si>
    <t>2705 HILLCREST AVE   ANTIOCH</t>
  </si>
  <si>
    <t>5721071</t>
  </si>
  <si>
    <t>VLADIMIR LASHCHEV</t>
  </si>
  <si>
    <t>855 BANCROFT RD      WALNUT CREEK</t>
  </si>
  <si>
    <t>5896154</t>
  </si>
  <si>
    <t>PATRICIA SOLVIK</t>
  </si>
  <si>
    <t>21 MANTI TER         ALAMO</t>
  </si>
  <si>
    <t>5933627</t>
  </si>
  <si>
    <t>KAREN ZEE</t>
  </si>
  <si>
    <t>3951 WOODSIDE CT     LAFAYETTE</t>
  </si>
  <si>
    <t xml:space="preserve">  22859</t>
  </si>
  <si>
    <t>CLAIRE SMITH</t>
  </si>
  <si>
    <t>22 MORAGA VIA        ORINDA</t>
  </si>
  <si>
    <t xml:space="preserve">  32474</t>
  </si>
  <si>
    <t>JUAN ECHEVERRIA</t>
  </si>
  <si>
    <t>869 BANCROFT RD      WALNUT CREEK</t>
  </si>
  <si>
    <t xml:space="preserve">  51563</t>
  </si>
  <si>
    <t>ANDREW KATAKIS</t>
  </si>
  <si>
    <t>965 ELWYN PL         DANVILLE</t>
  </si>
  <si>
    <t xml:space="preserve"> 127794</t>
  </si>
  <si>
    <t>MAUREEN DICKEY</t>
  </si>
  <si>
    <t>208 EL TOYONAL       ORINDA</t>
  </si>
  <si>
    <t xml:space="preserve"> 148948</t>
  </si>
  <si>
    <t>ALI NIK</t>
  </si>
  <si>
    <t>44 HAGEN OAKS CT     ALAMO</t>
  </si>
  <si>
    <t xml:space="preserve"> 151109</t>
  </si>
  <si>
    <t>JAMES KIM</t>
  </si>
  <si>
    <t>3945 WOODSIDE CT     LAFAYETTE</t>
  </si>
  <si>
    <t xml:space="preserve"> 170498</t>
  </si>
  <si>
    <t>ANDREW HOLMES</t>
  </si>
  <si>
    <t>810 ACALANES RD      LAFAYETTE</t>
  </si>
  <si>
    <t xml:space="preserve"> 181340</t>
  </si>
  <si>
    <t>HUGH SUTTON-GEE</t>
  </si>
  <si>
    <t>1146 PALOMARES CT    LAFAYETTE</t>
  </si>
  <si>
    <t xml:space="preserve"> 223502</t>
  </si>
  <si>
    <t>JOHAN SKENDE</t>
  </si>
  <si>
    <t>4139 CORALEE LN      LAFAYETTE</t>
  </si>
  <si>
    <t xml:space="preserve"> 558271</t>
  </si>
  <si>
    <t>JOSEPHINE CHU</t>
  </si>
  <si>
    <t>26 WARFORD TER       ORINDA</t>
  </si>
  <si>
    <t>5112354</t>
  </si>
  <si>
    <t>ROBERT HEGARTY</t>
  </si>
  <si>
    <t>8 CROWN CT           ORINDA</t>
  </si>
  <si>
    <t>5217229</t>
  </si>
  <si>
    <t>RAZMIK ABNOUS</t>
  </si>
  <si>
    <t>121 LAURELWOOD DR    DANVILLE</t>
  </si>
  <si>
    <t>5355672</t>
  </si>
  <si>
    <t>NORMAN QUAN</t>
  </si>
  <si>
    <t>138 MATTOS CT        DANVILLE</t>
  </si>
  <si>
    <t>5540364</t>
  </si>
  <si>
    <t>MIKE HOFFE</t>
  </si>
  <si>
    <t>2 RISA CT            ORINDA</t>
  </si>
  <si>
    <t>5654579</t>
  </si>
  <si>
    <t>KATHY BURKART</t>
  </si>
  <si>
    <t>42 DESCANSO DR       ORINDA</t>
  </si>
  <si>
    <t>5716758</t>
  </si>
  <si>
    <t>DONNA VELLESTINO</t>
  </si>
  <si>
    <t>59 IVY DR            ORINDA</t>
  </si>
  <si>
    <t>5733209</t>
  </si>
  <si>
    <t>EDWIN LEE</t>
  </si>
  <si>
    <t>57 IVY DR            ORINDA</t>
  </si>
  <si>
    <t xml:space="preserve">   1313</t>
  </si>
  <si>
    <t>CHARLES A LEE</t>
  </si>
  <si>
    <t>847 ACALANES RD      LAFAYETTE</t>
  </si>
  <si>
    <t xml:space="preserve">  13534</t>
  </si>
  <si>
    <t>JEREMY PERKINS/ANITA SINGH</t>
  </si>
  <si>
    <t>1851 DEL MONTE CT    WALNUT CREEK</t>
  </si>
  <si>
    <t xml:space="preserve">  22110</t>
  </si>
  <si>
    <t>DEAN E STEPHAN III</t>
  </si>
  <si>
    <t>7 RISA CT            ORINDA</t>
  </si>
  <si>
    <t xml:space="preserve">  31949</t>
  </si>
  <si>
    <t>HELEN KURTZ</t>
  </si>
  <si>
    <t>31 IVY DR            ORINDA</t>
  </si>
  <si>
    <t xml:space="preserve">  43359</t>
  </si>
  <si>
    <t>RICHARD SHIH</t>
  </si>
  <si>
    <t>131 NORLYN DR        WALNUT CREEK</t>
  </si>
  <si>
    <t xml:space="preserve"> 118562</t>
  </si>
  <si>
    <t>BLANCHE J VOHLAND</t>
  </si>
  <si>
    <t>166 CORLISS DR       MORAGA</t>
  </si>
  <si>
    <t xml:space="preserve"> 119335</t>
  </si>
  <si>
    <t>KENNETH DER</t>
  </si>
  <si>
    <t>32 WOODRANCH CIR     DANVILLE</t>
  </si>
  <si>
    <t xml:space="preserve"> 123057</t>
  </si>
  <si>
    <t>MARYANNE MITCHELL</t>
  </si>
  <si>
    <t>36 GOLDSTONE CT      DANVILLE</t>
  </si>
  <si>
    <t xml:space="preserve"> 128461</t>
  </si>
  <si>
    <t>ANDREW MACDONALD</t>
  </si>
  <si>
    <t>166 GREENWOOD CIR    WALNUT CREEK</t>
  </si>
  <si>
    <t xml:space="preserve"> 214296</t>
  </si>
  <si>
    <t>JAMES BRADLEY</t>
  </si>
  <si>
    <t>650 GLORIETTA BLVD   LAFAYETTE</t>
  </si>
  <si>
    <t xml:space="preserve"> 220781</t>
  </si>
  <si>
    <t>SUMEET AND ROSHNI SINGH</t>
  </si>
  <si>
    <t>107 VICTORIA PL      DANVILLE</t>
  </si>
  <si>
    <t xml:space="preserve"> 229532</t>
  </si>
  <si>
    <t>CATHY CATTERSON</t>
  </si>
  <si>
    <t>4045 MARIANNE DR     LAFAYETTE</t>
  </si>
  <si>
    <t xml:space="preserve"> 231485</t>
  </si>
  <si>
    <t>ABBEY DYKHOUSE</t>
  </si>
  <si>
    <t>1336 SAN RELIEZ CT   LAFAYETTE</t>
  </si>
  <si>
    <t>3 RISA CT            ORINDA</t>
  </si>
  <si>
    <t xml:space="preserve"> 254839</t>
  </si>
  <si>
    <t>EDWIN M PEGGS</t>
  </si>
  <si>
    <t>51 IVY DR            ORINDA</t>
  </si>
  <si>
    <t xml:space="preserve"> 254939</t>
  </si>
  <si>
    <t>DONNA WHITE</t>
  </si>
  <si>
    <t>62 IVY DR            ORINDA</t>
  </si>
  <si>
    <t xml:space="preserve"> 255331</t>
  </si>
  <si>
    <t>JO ANNE KAMINSKI</t>
  </si>
  <si>
    <t>208 IVY DR           ORINDA</t>
  </si>
  <si>
    <t>2051 ASCOT DR        MORAGA</t>
  </si>
  <si>
    <t>1001 CAMINO PABLO    MORAGA</t>
  </si>
  <si>
    <t>1410 MORAGA RD       MORAGA</t>
  </si>
  <si>
    <t>2574 N MAIN ST       WALNUT CREEK</t>
  </si>
  <si>
    <t>2658 N MAIN ST       WALNUT CREEK</t>
  </si>
  <si>
    <t>1500 NEWELL AVE      WALNUT CREEK</t>
  </si>
  <si>
    <t>33 FRONT ST          DANVILLE</t>
  </si>
  <si>
    <t>2615 CAMINO TASSAJAR DANVILLE</t>
  </si>
  <si>
    <t xml:space="preserve"> 212787</t>
  </si>
  <si>
    <t>LEONARD COSTER</t>
  </si>
  <si>
    <t>1920 GLENHAVEN AVE   WALNUT CREEK</t>
  </si>
  <si>
    <t xml:space="preserve"> 227465</t>
  </si>
  <si>
    <t>SECIRA NYSTROM</t>
  </si>
  <si>
    <t>910 TERA CT          WALNUT CREEK</t>
  </si>
  <si>
    <t xml:space="preserve"> 329772</t>
  </si>
  <si>
    <t>M LAW</t>
  </si>
  <si>
    <t>2854 MELILLO DR      WALNUT CREEK</t>
  </si>
  <si>
    <t xml:space="preserve"> 198160</t>
  </si>
  <si>
    <t>RONALD KOLLAMMAPARAMBIL</t>
  </si>
  <si>
    <t>53 WHITE PINE LN     DANVILLE</t>
  </si>
  <si>
    <t xml:space="preserve"> 251255</t>
  </si>
  <si>
    <t>SHANNON GEARY</t>
  </si>
  <si>
    <t>5642046</t>
  </si>
  <si>
    <t>CATHY BOGUE</t>
  </si>
  <si>
    <t>204 KELLEY LN        DANVILLE</t>
  </si>
  <si>
    <t>72 BLACKHILLS PL     DANVILLE</t>
  </si>
  <si>
    <t>5664271</t>
  </si>
  <si>
    <t>ANNA SUN</t>
  </si>
  <si>
    <t>120 SIENA PL         DANVILLE</t>
  </si>
  <si>
    <t xml:space="preserve">  95533</t>
  </si>
  <si>
    <t>ERNEST WONG</t>
  </si>
  <si>
    <t>337 KARELIAN ST      DANVILLE</t>
  </si>
  <si>
    <t xml:space="preserve">  93460</t>
  </si>
  <si>
    <t>CHRISTIAN BRAND</t>
  </si>
  <si>
    <t>64 BLACKHILLS PL     DANVILLE</t>
  </si>
  <si>
    <t xml:space="preserve">  39972</t>
  </si>
  <si>
    <t>PETER GOODMAN</t>
  </si>
  <si>
    <t>2560 ROYAL OAKS DR   ALAMO</t>
  </si>
  <si>
    <t xml:space="preserve">  56661</t>
  </si>
  <si>
    <t>MARK BELLIAS</t>
  </si>
  <si>
    <t>1 LUCAS CT           LAFAYETTE</t>
  </si>
  <si>
    <t>1300 CIVIC DR        WALNUT CREEK</t>
  </si>
  <si>
    <t xml:space="preserve"> 215727</t>
  </si>
  <si>
    <t>BARBARA EARLE</t>
  </si>
  <si>
    <t>190 PICKERING PL     WALNUT CREEK</t>
  </si>
  <si>
    <t xml:space="preserve"> 215617</t>
  </si>
  <si>
    <t>CHRISTINE CHARTIER/CO</t>
  </si>
  <si>
    <t>120 EL CENTRO        DIABLO</t>
  </si>
  <si>
    <t xml:space="preserve"> 236777</t>
  </si>
  <si>
    <t>JOEL MADUCK</t>
  </si>
  <si>
    <t>639 GLORIETTA BLVD   LAFAYETTE</t>
  </si>
  <si>
    <t xml:space="preserve"> 306672</t>
  </si>
  <si>
    <t>TERI FIVEY</t>
  </si>
  <si>
    <t>3883 LOS ARABIS DR   LAFAYETTE</t>
  </si>
  <si>
    <t>5001367</t>
  </si>
  <si>
    <t>MIKE ZUMBO</t>
  </si>
  <si>
    <t>251 SANTIAGO LN      DANVILLE</t>
  </si>
  <si>
    <t>11 CALVIN CT         ORINDA</t>
  </si>
  <si>
    <t xml:space="preserve"> 579318</t>
  </si>
  <si>
    <t>RICHARD HOLT</t>
  </si>
  <si>
    <t>3929 WOODSIDE CT     LAFAYETTE</t>
  </si>
  <si>
    <t xml:space="preserve"> 204482</t>
  </si>
  <si>
    <t>BRANDON MONTELLATO</t>
  </si>
  <si>
    <t>1627 CRESCENT DR     WALNUT CREEK</t>
  </si>
  <si>
    <t xml:space="preserve"> 199833</t>
  </si>
  <si>
    <t>NICHOLINA REYES</t>
  </si>
  <si>
    <t>3174 TEIGLAND RD     LAFAYETTE</t>
  </si>
  <si>
    <t xml:space="preserve"> 198858</t>
  </si>
  <si>
    <t>GRANT WEAVER</t>
  </si>
  <si>
    <t>17 LAVINA CT         ORINDA</t>
  </si>
  <si>
    <t xml:space="preserve"> 152357</t>
  </si>
  <si>
    <t>BRENDAN BYRD</t>
  </si>
  <si>
    <t>2608 GRANDE CAMINO   WALNUT CREEK</t>
  </si>
  <si>
    <t xml:space="preserve"> 239634</t>
  </si>
  <si>
    <t>MATTHEW BURNS</t>
  </si>
  <si>
    <t>31 BIGLEAF RD        ORINDA</t>
  </si>
  <si>
    <t xml:space="preserve"> 238027</t>
  </si>
  <si>
    <t>ROSETTA AND DAVID THOMPSON</t>
  </si>
  <si>
    <t>57 LONGVIEW CT       DANVILLE</t>
  </si>
  <si>
    <t>5304548</t>
  </si>
  <si>
    <t>ELYSE FOLEY</t>
  </si>
  <si>
    <t>358 PRINCETON LN     DANVILLE</t>
  </si>
  <si>
    <t>5239561</t>
  </si>
  <si>
    <t>LEANNA PARKER</t>
  </si>
  <si>
    <t>207 DELTA PL         DANVILLE</t>
  </si>
  <si>
    <t xml:space="preserve">  55591</t>
  </si>
  <si>
    <t>BRENDA THORSON</t>
  </si>
  <si>
    <t>330 ELATI CT         DANVILLE</t>
  </si>
  <si>
    <t xml:space="preserve">  90934</t>
  </si>
  <si>
    <t>MARK IVES</t>
  </si>
  <si>
    <t>1612 CRESCENT DR     WALNUT CREEK</t>
  </si>
  <si>
    <t xml:space="preserve"> 216217</t>
  </si>
  <si>
    <t>LARRY PROZAN</t>
  </si>
  <si>
    <t>3728 SHADOWBROOK CT  WALNUT CREEK</t>
  </si>
  <si>
    <t>5109335</t>
  </si>
  <si>
    <t>WILLIAM J DULLEA</t>
  </si>
  <si>
    <t>187 ALTA VISTA WAY   DANVILLE</t>
  </si>
  <si>
    <t>5413067</t>
  </si>
  <si>
    <t>DAVID GEARING</t>
  </si>
  <si>
    <t>3691 OAK CREEK CT    WALNUT CREEK</t>
  </si>
  <si>
    <t>1104 CORRIE LN       WALNUT CREEK</t>
  </si>
  <si>
    <t>5779491</t>
  </si>
  <si>
    <t>JIM LIN</t>
  </si>
  <si>
    <t>12 CANDLELIGHT LN    LAFAYETTE</t>
  </si>
  <si>
    <t>1066 AILEEN ST       LAFAYETTE</t>
  </si>
  <si>
    <t xml:space="preserve">  56186</t>
  </si>
  <si>
    <t>ROBERT AMON</t>
  </si>
  <si>
    <t>1375 RELIEZ VALLEY R LAFAYETTE</t>
  </si>
  <si>
    <t xml:space="preserve">  79664</t>
  </si>
  <si>
    <t>CYNTHIA SAYEGH</t>
  </si>
  <si>
    <t>5 PLEASANT PL        LAFAYETTE</t>
  </si>
  <si>
    <t xml:space="preserve"> 106036</t>
  </si>
  <si>
    <t>SHERILYNN PIERCE</t>
  </si>
  <si>
    <t>43 N GATE RD         WALNUT CREEK</t>
  </si>
  <si>
    <t xml:space="preserve"> 138473</t>
  </si>
  <si>
    <t>VERONICA BYKIN</t>
  </si>
  <si>
    <t>3216 RONINO WAY      LAFAYETTE</t>
  </si>
  <si>
    <t xml:space="preserve"> 180241</t>
  </si>
  <si>
    <t>BRYAN CARROZZI</t>
  </si>
  <si>
    <t>300 MARKS RD         ALAMO</t>
  </si>
  <si>
    <t xml:space="preserve"> 193942</t>
  </si>
  <si>
    <t>JONATHAN COTHAM</t>
  </si>
  <si>
    <t>3250 WANSTEAD CT     WALNUT CREEK</t>
  </si>
  <si>
    <t xml:space="preserve"> 200182</t>
  </si>
  <si>
    <t>CHAMI PERERA</t>
  </si>
  <si>
    <t>3 PLEASANT PL        LAFAYETTE</t>
  </si>
  <si>
    <t xml:space="preserve"> 204276</t>
  </si>
  <si>
    <t>TRACY HO</t>
  </si>
  <si>
    <t>3399 ANGELO ST       LAFAYETTE</t>
  </si>
  <si>
    <t xml:space="preserve"> 215450</t>
  </si>
  <si>
    <t>YEN DOAN</t>
  </si>
  <si>
    <t>3575 SPRINGHILL RD   LAFAYETTE</t>
  </si>
  <si>
    <t xml:space="preserve"> 416271</t>
  </si>
  <si>
    <t>ALAN SCHWARTZ</t>
  </si>
  <si>
    <t>1529 RELIEZ VALLEY R LAFAYETTE</t>
  </si>
  <si>
    <t xml:space="preserve"> 461971</t>
  </si>
  <si>
    <t>KATHLEEN BIRO</t>
  </si>
  <si>
    <t>1615 SILVER DELL RD  LAFAYETTE</t>
  </si>
  <si>
    <t xml:space="preserve"> 221811</t>
  </si>
  <si>
    <t>AMCAL ANTIOCH FUND LP APTS</t>
  </si>
  <si>
    <t>3538 E 18TH ST       ANTIOCH</t>
  </si>
  <si>
    <t xml:space="preserve"> 243033</t>
  </si>
  <si>
    <t>LAKESHORE APTS   268 UNITS</t>
  </si>
  <si>
    <t>600 WILBUR AVE       ANTIOCH</t>
  </si>
  <si>
    <t>5338454</t>
  </si>
  <si>
    <t>JOSEPH BARGER</t>
  </si>
  <si>
    <t>840 HIDDEN POND CT   LAFAYETTE</t>
  </si>
  <si>
    <t>5338462</t>
  </si>
  <si>
    <t>JOHN HENDRICKSON</t>
  </si>
  <si>
    <t>845 HIDDEN POND CT   LAFAYETTE</t>
  </si>
  <si>
    <t>5339056</t>
  </si>
  <si>
    <t>JUDITH DE MARTINI</t>
  </si>
  <si>
    <t>2280 HIDDEN POND LN  LAFAYETTE</t>
  </si>
  <si>
    <t>5344627</t>
  </si>
  <si>
    <t>BARBARA ROULLIER</t>
  </si>
  <si>
    <t>9 OLDE CREEK PL      LAFAYETTE</t>
  </si>
  <si>
    <t>5373691</t>
  </si>
  <si>
    <t>DAN PANG</t>
  </si>
  <si>
    <t>4 OLDE CREEK PL      LAFAYETTE</t>
  </si>
  <si>
    <t>5670724</t>
  </si>
  <si>
    <t>GORDON YEE</t>
  </si>
  <si>
    <t>1044 SUNNYBROOK DR   LAFAYETTE</t>
  </si>
  <si>
    <t xml:space="preserve">  20849</t>
  </si>
  <si>
    <t>BEAU BAIOCCHI</t>
  </si>
  <si>
    <t>562 LAKEWOOD CIR     WALNUT CREEK</t>
  </si>
  <si>
    <t xml:space="preserve">  26769</t>
  </si>
  <si>
    <t>WILLIAM HIRSCH</t>
  </si>
  <si>
    <t>1238 N GATE RD       WALNUT CREEK</t>
  </si>
  <si>
    <t xml:space="preserve">  34950</t>
  </si>
  <si>
    <t>MAY SHIH</t>
  </si>
  <si>
    <t>2258 HIDDEN POND LN  LAFAYETTE</t>
  </si>
  <si>
    <t xml:space="preserve"> 117334</t>
  </si>
  <si>
    <t>FRED STANIN</t>
  </si>
  <si>
    <t>4141 CORALEE LN      LAFAYETTE</t>
  </si>
  <si>
    <t xml:space="preserve"> 234573</t>
  </si>
  <si>
    <t>NADEGE LEFLEMME</t>
  </si>
  <si>
    <t>2 ORCHARD CT         ORINDA</t>
  </si>
  <si>
    <t xml:space="preserve"> 536649</t>
  </si>
  <si>
    <t>A WONDOLOWSKI</t>
  </si>
  <si>
    <t>3294 VALS LN         LAFAYETTE</t>
  </si>
  <si>
    <t>1814 SAN MIGUEL DR   WALNUT CREEK</t>
  </si>
  <si>
    <t xml:space="preserve"> 556994</t>
  </si>
  <si>
    <t>JENNY C LIU</t>
  </si>
  <si>
    <t>2 WANDA LN           ORINDA</t>
  </si>
  <si>
    <t xml:space="preserve"> 577644</t>
  </si>
  <si>
    <t>CECILE CABASAL</t>
  </si>
  <si>
    <t>3000 WOODLAWN DR     WALNUT CREEK</t>
  </si>
  <si>
    <t>5197439</t>
  </si>
  <si>
    <t>ROBERT HARTWELL</t>
  </si>
  <si>
    <t>456 LE JEAN WAY      WALNUT CREEK</t>
  </si>
  <si>
    <t>5577689</t>
  </si>
  <si>
    <t>ALEX LEKOV</t>
  </si>
  <si>
    <t>200 COUNTRY MEADOWS  DANVILLE</t>
  </si>
  <si>
    <t>5605274</t>
  </si>
  <si>
    <t>DANIEL NOURSE</t>
  </si>
  <si>
    <t>480 ELEANOR CT       WALNUT CREEK</t>
  </si>
  <si>
    <t>5665666</t>
  </si>
  <si>
    <t>JEAN LENART</t>
  </si>
  <si>
    <t>507 LE JEAN WAY      WALNUT CREEK</t>
  </si>
  <si>
    <t xml:space="preserve">  67871</t>
  </si>
  <si>
    <t>RINATA WAGLE</t>
  </si>
  <si>
    <t>1126 TROWBRIDGE WAY  DANVILLE</t>
  </si>
  <si>
    <t xml:space="preserve">  70268</t>
  </si>
  <si>
    <t>JACQUES MILLAUD</t>
  </si>
  <si>
    <t>19 CALLE ESTE        WALNUT CREEK</t>
  </si>
  <si>
    <t xml:space="preserve">  71615</t>
  </si>
  <si>
    <t>J TAKAHASHI</t>
  </si>
  <si>
    <t>100 CALLE NOGALES    WALNUT CREEK</t>
  </si>
  <si>
    <t xml:space="preserve">  71655</t>
  </si>
  <si>
    <t>PHILIP WEBSTER</t>
  </si>
  <si>
    <t>124 CALLE NOGALES    WALNUT CREEK</t>
  </si>
  <si>
    <t xml:space="preserve">  76681</t>
  </si>
  <si>
    <t>JOE GORDON</t>
  </si>
  <si>
    <t>20 CAMINO ENCINAS    ORINDA</t>
  </si>
  <si>
    <t xml:space="preserve">  83059</t>
  </si>
  <si>
    <t>MIRA SHAMEL</t>
  </si>
  <si>
    <t>30 BORDEAUX CT       DANVILLE</t>
  </si>
  <si>
    <t xml:space="preserve"> 110677</t>
  </si>
  <si>
    <t>S ZEID</t>
  </si>
  <si>
    <t>10 CLEMSON CT        WALNUT CREEK</t>
  </si>
  <si>
    <t xml:space="preserve"> 110701</t>
  </si>
  <si>
    <t>M HERRIMAN</t>
  </si>
  <si>
    <t>34 CLEMSON CT        WALNUT CREEK</t>
  </si>
  <si>
    <t xml:space="preserve"> 136344</t>
  </si>
  <si>
    <t>QUYNITTA MCDADE</t>
  </si>
  <si>
    <t>84 LAS JUNTAS WAY    WALNUT CREEK</t>
  </si>
  <si>
    <t xml:space="preserve"> 144522</t>
  </si>
  <si>
    <t>LORETTA WIRKKALA</t>
  </si>
  <si>
    <t>113 GREENWOOD CIR    WALNUT CREEK</t>
  </si>
  <si>
    <t xml:space="preserve"> 176384</t>
  </si>
  <si>
    <t>JOANNE STIDHAM</t>
  </si>
  <si>
    <t>400 MAYHEW WAY       WALNUT CREEK</t>
  </si>
  <si>
    <t xml:space="preserve"> 178262</t>
  </si>
  <si>
    <t>DON AMUNDSON</t>
  </si>
  <si>
    <t>415 LE JEAN WAY      WALNUT CREEK</t>
  </si>
  <si>
    <t xml:space="preserve"> 198702</t>
  </si>
  <si>
    <t>WIL DAMINA</t>
  </si>
  <si>
    <t>143 GREENWOOD CIR    WALNUT CREEK</t>
  </si>
  <si>
    <t xml:space="preserve"> 216882</t>
  </si>
  <si>
    <t>SIMON WU</t>
  </si>
  <si>
    <t>475 LE JEAN WAY      WALNUT CREEK</t>
  </si>
  <si>
    <t xml:space="preserve"> 231226</t>
  </si>
  <si>
    <t>CANDACE VINCENZI</t>
  </si>
  <si>
    <t>11 HAROLD CT         WALNUT CREEK</t>
  </si>
  <si>
    <t xml:space="preserve"> 236880</t>
  </si>
  <si>
    <t>JOSETTE MADERNA</t>
  </si>
  <si>
    <t>99 WOODRANCH CIR     DANVILLE</t>
  </si>
  <si>
    <t xml:space="preserve"> 242898</t>
  </si>
  <si>
    <t>PETER DAHLGREN</t>
  </si>
  <si>
    <t>78 LAS JUNTAS WAY    WALNUT CREEK</t>
  </si>
  <si>
    <t xml:space="preserve"> 247992</t>
  </si>
  <si>
    <t>LAURA &amp; RICK MELLO</t>
  </si>
  <si>
    <t>151 LAS JUNTAS WAY   WALNUT CREEK</t>
  </si>
  <si>
    <t xml:space="preserve"> 250639</t>
  </si>
  <si>
    <t>DEE GRAHAM</t>
  </si>
  <si>
    <t>2747 HUTCHINSON CT   WALNUT CREEK</t>
  </si>
  <si>
    <t xml:space="preserve"> 320333</t>
  </si>
  <si>
    <t>ALISTAIR SHEARER</t>
  </si>
  <si>
    <t>4060 MARIANNE DR     LAFAYETTE</t>
  </si>
  <si>
    <t xml:space="preserve"> 390626</t>
  </si>
  <si>
    <t>D MARTIN</t>
  </si>
  <si>
    <t>3990 N PEARDALE DR   LAFAYETTE</t>
  </si>
  <si>
    <t>3848 MT DIABLO BLVD  LAFAYETTE</t>
  </si>
  <si>
    <t>2050 VANDERSLICE AVE WALNUT CREEK</t>
  </si>
  <si>
    <t>2100 MOUNT DIABLO SC DANVILLE</t>
  </si>
  <si>
    <t>2570 WALNUT BLVD     WALNUT CREEK</t>
  </si>
  <si>
    <t xml:space="preserve">  55646</t>
  </si>
  <si>
    <t>GING LEE</t>
  </si>
  <si>
    <t>2750 TUMWATER DR     WALNUT CREEK</t>
  </si>
  <si>
    <t xml:space="preserve"> 200134</t>
  </si>
  <si>
    <t>KEVIN MEENAN</t>
  </si>
  <si>
    <t>2771 CHERRY LN       WALNUT CREEK</t>
  </si>
  <si>
    <t xml:space="preserve"> 247583</t>
  </si>
  <si>
    <t>CHRISTOPHER LANOUE</t>
  </si>
  <si>
    <t>621 BIRCHWOOD CT     DANVILLE</t>
  </si>
  <si>
    <t xml:space="preserve"> 216805</t>
  </si>
  <si>
    <t>VINCENT SALIMI</t>
  </si>
  <si>
    <t>3 LUCAS CT           LAFAYETTE</t>
  </si>
  <si>
    <t xml:space="preserve"> 216533</t>
  </si>
  <si>
    <t>CHUNG NGUYEN</t>
  </si>
  <si>
    <t>1510 ARKELL RD       WALNUT CREEK</t>
  </si>
  <si>
    <t xml:space="preserve"> 223566</t>
  </si>
  <si>
    <t>MARK CRANE</t>
  </si>
  <si>
    <t>225 LAS QUEBRADAS    ALAMO</t>
  </si>
  <si>
    <t>5342241</t>
  </si>
  <si>
    <t>JOHN CORTEZ</t>
  </si>
  <si>
    <t>3611 PEACHWILLOW LN  WALNUT CREEK</t>
  </si>
  <si>
    <t xml:space="preserve"> 472902</t>
  </si>
  <si>
    <t>GREGORY SMITH</t>
  </si>
  <si>
    <t>3191 SOMERSET DR     LAFAYETTE</t>
  </si>
  <si>
    <t xml:space="preserve"> 105578</t>
  </si>
  <si>
    <t>JOHN MCPEAK</t>
  </si>
  <si>
    <t>2928 DEERPARK DR     WALNUT CREEK</t>
  </si>
  <si>
    <t xml:space="preserve"> 167883</t>
  </si>
  <si>
    <t>R L MC KNIGHT</t>
  </si>
  <si>
    <t>3441 ECHO SPRINGS RD LAFAYETTE</t>
  </si>
  <si>
    <t>2460 BUENA VISTA AVE WALNUT CREEK</t>
  </si>
  <si>
    <t xml:space="preserve"> 309385</t>
  </si>
  <si>
    <t>TERRY LUCIDO</t>
  </si>
  <si>
    <t>738 LOS PALOS DR     LAFAYETTE</t>
  </si>
  <si>
    <t xml:space="preserve"> 288746</t>
  </si>
  <si>
    <t>BRUCE MYATT</t>
  </si>
  <si>
    <t>221 LAS QUEBRADAS    ALAMO</t>
  </si>
  <si>
    <t xml:space="preserve"> 236726</t>
  </si>
  <si>
    <t>GUARI SHARMA</t>
  </si>
  <si>
    <t>1475 LAWRENCE RD     DANVILLE</t>
  </si>
  <si>
    <t xml:space="preserve"> 221831</t>
  </si>
  <si>
    <t>MICHAEL HELM</t>
  </si>
  <si>
    <t>166 HASLEMERE CT     LAFAYETTE</t>
  </si>
  <si>
    <t xml:space="preserve"> 316729</t>
  </si>
  <si>
    <t>CHRIS PROUTY</t>
  </si>
  <si>
    <t>2818 N MAIN ST       WALNUT CREEK</t>
  </si>
  <si>
    <t xml:space="preserve">  99890</t>
  </si>
  <si>
    <t>GERY BERGER</t>
  </si>
  <si>
    <t>60 STONE CREEK PL    ALAMO</t>
  </si>
  <si>
    <t xml:space="preserve"> 138340</t>
  </si>
  <si>
    <t>ERIC FAYET-FABER</t>
  </si>
  <si>
    <t>201 CROSS BRIDGE DR  DANVILLE</t>
  </si>
  <si>
    <t xml:space="preserve"> 235228</t>
  </si>
  <si>
    <t>NISHA BHOJWANI</t>
  </si>
  <si>
    <t>1108 MARTINO RD      LAFAYETTE</t>
  </si>
  <si>
    <t xml:space="preserve">  66713</t>
  </si>
  <si>
    <t>JIM WICKERSHAM</t>
  </si>
  <si>
    <t>119 BUNCE MEADOWS DR ALAMO</t>
  </si>
  <si>
    <t xml:space="preserve"> 202556</t>
  </si>
  <si>
    <t>RICHARD HESS</t>
  </si>
  <si>
    <t>2815 FYNE DR         WALNUT CREEK</t>
  </si>
  <si>
    <t xml:space="preserve"> 152192</t>
  </si>
  <si>
    <t>RAMIN MOTTI</t>
  </si>
  <si>
    <t>2750 LAVEROCK LN     ALAMO</t>
  </si>
  <si>
    <t xml:space="preserve"> 148516</t>
  </si>
  <si>
    <t>JESSICA MCGOVERN</t>
  </si>
  <si>
    <t>3329 ST MARYS RD     LAFAYETTE</t>
  </si>
  <si>
    <t xml:space="preserve"> 219123</t>
  </si>
  <si>
    <t>MICHAEL MARINAK</t>
  </si>
  <si>
    <t>49 ARBOLADO DR       WALNUT CREEK</t>
  </si>
  <si>
    <t xml:space="preserve"> 309428</t>
  </si>
  <si>
    <t>ALICE STAUFFER</t>
  </si>
  <si>
    <t>747 LOS PALOS DR     LAFAYETTE</t>
  </si>
  <si>
    <t>5404009</t>
  </si>
  <si>
    <t>JESS WELLEN</t>
  </si>
  <si>
    <t>941 OAK VIEW CIR     LAFAYETTE</t>
  </si>
  <si>
    <t xml:space="preserve"> 152799</t>
  </si>
  <si>
    <t>JULIANA WYNBERG</t>
  </si>
  <si>
    <t>164 EAST LN          ALAMO</t>
  </si>
  <si>
    <t>1681 ALVARADO AVE    WALNUT CREEK</t>
  </si>
  <si>
    <t xml:space="preserve"> 134490</t>
  </si>
  <si>
    <t>AUDREY BAKER</t>
  </si>
  <si>
    <t>2279 GILL PORT LN    WALNUT CREEK</t>
  </si>
  <si>
    <t xml:space="preserve"> 191533</t>
  </si>
  <si>
    <t>KEVIN JEONG</t>
  </si>
  <si>
    <t>148 WILKIE DR        WALNUT CREEK</t>
  </si>
  <si>
    <t xml:space="preserve"> 550558</t>
  </si>
  <si>
    <t>1088 VISTA BELLA     LAFAYETTE</t>
  </si>
  <si>
    <t>5669387</t>
  </si>
  <si>
    <t>ARI LAUER</t>
  </si>
  <si>
    <t>1324 MARTINO RD      LAFAYETTE</t>
  </si>
  <si>
    <t>5791678</t>
  </si>
  <si>
    <t>MELISSA LEE</t>
  </si>
  <si>
    <t>7 GREENVALLEY DR     LAFAYETTE</t>
  </si>
  <si>
    <t xml:space="preserve"> 105219</t>
  </si>
  <si>
    <t>KEGHAM KEREMIAN</t>
  </si>
  <si>
    <t>51 N GATE RD         WALNUT CREEK</t>
  </si>
  <si>
    <t xml:space="preserve"> 138177</t>
  </si>
  <si>
    <t>JENNIFER TONG</t>
  </si>
  <si>
    <t>1345 HOMESTEAD AVE   WALNUT CREEK</t>
  </si>
  <si>
    <t xml:space="preserve"> 196905</t>
  </si>
  <si>
    <t>JENA MACLEAN</t>
  </si>
  <si>
    <t>1013 WIGET LN        WALNUT CREEK</t>
  </si>
  <si>
    <t xml:space="preserve"> 203292</t>
  </si>
  <si>
    <t>MARIA OLIVA</t>
  </si>
  <si>
    <t>622 SUTTON CT        WALNUT CREEK</t>
  </si>
  <si>
    <t xml:space="preserve"> 211678</t>
  </si>
  <si>
    <t>MARK ERMSHAR</t>
  </si>
  <si>
    <t>636 MONTEZUMA CT     WALNUT CREEK</t>
  </si>
  <si>
    <t>1556 MT DIABLO BLVD  WALNUT CREEK</t>
  </si>
  <si>
    <t xml:space="preserve"> 240339</t>
  </si>
  <si>
    <t>AMELITA POTTS</t>
  </si>
  <si>
    <t>1369 RELIEZ VALLEY R LAFAYETTE</t>
  </si>
  <si>
    <t xml:space="preserve"> 461997</t>
  </si>
  <si>
    <t>RICK SILVANI</t>
  </si>
  <si>
    <t>1623 SILVER DELL RD  LAFAYETTE</t>
  </si>
  <si>
    <t>5339122</t>
  </si>
  <si>
    <t>PAUL GLEASON</t>
  </si>
  <si>
    <t>2296 HIDDEN POND LN  LAFAYETTE</t>
  </si>
  <si>
    <t>5515663</t>
  </si>
  <si>
    <t>CAROLYN YERAKA</t>
  </si>
  <si>
    <t>609 PINE CREEK RD    WALNUT CREEK</t>
  </si>
  <si>
    <t xml:space="preserve"> 168145</t>
  </si>
  <si>
    <t>SIA HUBMAN</t>
  </si>
  <si>
    <t>3336 OAK CT          LAFAYETTE</t>
  </si>
  <si>
    <t xml:space="preserve"> 172573</t>
  </si>
  <si>
    <t>KRISTA TANGI</t>
  </si>
  <si>
    <t>843 BANCROFT RD      WALNUT CREEK</t>
  </si>
  <si>
    <t xml:space="preserve"> 182872</t>
  </si>
  <si>
    <t>CAITLIN HOTTON</t>
  </si>
  <si>
    <t>400 MULLER RD        WALNUT CREEK</t>
  </si>
  <si>
    <t xml:space="preserve"> 228561</t>
  </si>
  <si>
    <t>HAI TRAN</t>
  </si>
  <si>
    <t>8 OLDE CREEK PL      LAFAYETTE</t>
  </si>
  <si>
    <t xml:space="preserve"> 237996</t>
  </si>
  <si>
    <t>KEVIN TRAN</t>
  </si>
  <si>
    <t>61 GOBEL WAY         WALNUT CREEK</t>
  </si>
  <si>
    <t xml:space="preserve"> 355420</t>
  </si>
  <si>
    <t>LYNNE PETERSON</t>
  </si>
  <si>
    <t>465 MULLER RD        WALNUT CREEK</t>
  </si>
  <si>
    <t xml:space="preserve"> 355497</t>
  </si>
  <si>
    <t>LESLIE STURTZ</t>
  </si>
  <si>
    <t>485 MULLER RD        WALNUT CREEK</t>
  </si>
  <si>
    <t>5309448</t>
  </si>
  <si>
    <t>SANDRA SHERMAN</t>
  </si>
  <si>
    <t>780 SAVANNAH CIR     WALNUT CREEK</t>
  </si>
  <si>
    <t>5552112</t>
  </si>
  <si>
    <t>BILL AND DENISE KNAPP</t>
  </si>
  <si>
    <t>125 GREENWOOD CIR    WALNUT CREEK</t>
  </si>
  <si>
    <t>5837893</t>
  </si>
  <si>
    <t>CHARLES SWORD</t>
  </si>
  <si>
    <t>1065 YORKSHIRE PL    DANVILLE</t>
  </si>
  <si>
    <t xml:space="preserve">  44720</t>
  </si>
  <si>
    <t>MATT STEVENS</t>
  </si>
  <si>
    <t>3141 DIABLO VIEW RD  LAFAYETTE</t>
  </si>
  <si>
    <t xml:space="preserve">  75965</t>
  </si>
  <si>
    <t>TOSHIHITO KODAMA</t>
  </si>
  <si>
    <t>3440 LANA LN         LAFAYETTE</t>
  </si>
  <si>
    <t xml:space="preserve">  76055</t>
  </si>
  <si>
    <t>DAVID RAPKIN</t>
  </si>
  <si>
    <t>156 MAYHEW WAY       WALNUT CREEK</t>
  </si>
  <si>
    <t xml:space="preserve"> 127744</t>
  </si>
  <si>
    <t>STEWART FRANKLIN</t>
  </si>
  <si>
    <t>196 LUDELL DR        WALNUT CREEK</t>
  </si>
  <si>
    <t xml:space="preserve"> 250671</t>
  </si>
  <si>
    <t>V ALEKNA</t>
  </si>
  <si>
    <t>2763 HUTCHINSON CT   WALNUT CREEK</t>
  </si>
  <si>
    <t xml:space="preserve"> 345265</t>
  </si>
  <si>
    <t>TERRY BISHOP</t>
  </si>
  <si>
    <t>623 MONTEZUMA CT     WALNUT CREEK</t>
  </si>
  <si>
    <t>1967 ASCOT DR        MORAGA</t>
  </si>
  <si>
    <t xml:space="preserve"> 247642</t>
  </si>
  <si>
    <t>JESSICA&amp;JEFFREY ZERGES BINKLEY</t>
  </si>
  <si>
    <t>1280 SUMMIT RD       LAFAYETTE</t>
  </si>
  <si>
    <t xml:space="preserve"> 242472</t>
  </si>
  <si>
    <t>KAMILE LIM</t>
  </si>
  <si>
    <t>160 ALAMO RANCH RD   ALAMO</t>
  </si>
  <si>
    <t xml:space="preserve"> 215705</t>
  </si>
  <si>
    <t>JOSH ETTINGER</t>
  </si>
  <si>
    <t>2050 SHELL RIDGE TRL WALNUT CREEK</t>
  </si>
  <si>
    <t>5669221</t>
  </si>
  <si>
    <t>KAREN UPSHAW</t>
  </si>
  <si>
    <t>145 PLEASANT VALLEY  WALNUT CREEK</t>
  </si>
  <si>
    <t xml:space="preserve"> 516260</t>
  </si>
  <si>
    <t>JANET GOODMAN</t>
  </si>
  <si>
    <t>601 TEAK CT          WALNUT CREEK</t>
  </si>
  <si>
    <t xml:space="preserve"> 133735</t>
  </si>
  <si>
    <t>ERICA PICCOLO</t>
  </si>
  <si>
    <t>910 NATOMA CT        WALNUT CREEK</t>
  </si>
  <si>
    <t xml:space="preserve"> 248084</t>
  </si>
  <si>
    <t>REYNALDO AND JOANNA BARRERA</t>
  </si>
  <si>
    <t>1617 SUNNYVALE AVE   WALNUT CREEK</t>
  </si>
  <si>
    <t xml:space="preserve">  34951</t>
  </si>
  <si>
    <t>HELENE SCHMITT</t>
  </si>
  <si>
    <t>3465 BLACK HAWK RD   LAFAYETTE</t>
  </si>
  <si>
    <t xml:space="preserve">  25589</t>
  </si>
  <si>
    <t>ROB STURM</t>
  </si>
  <si>
    <t>3343 OAK CT          LAFAYETTE</t>
  </si>
  <si>
    <t xml:space="preserve"> 157666</t>
  </si>
  <si>
    <t>CHRISTOPHER PARIS</t>
  </si>
  <si>
    <t>695 CARROLL DR       MORAGA</t>
  </si>
  <si>
    <t xml:space="preserve"> 246879</t>
  </si>
  <si>
    <t>LAURIE KELLY</t>
  </si>
  <si>
    <t>3 GARDEN ESTATES CT  ALAMO</t>
  </si>
  <si>
    <t xml:space="preserve"> 288027</t>
  </si>
  <si>
    <t>MILT FOLAS</t>
  </si>
  <si>
    <t>307 LAS LOMAS WAY    WALNUT CREEK</t>
  </si>
  <si>
    <t>5474242</t>
  </si>
  <si>
    <t>LAUREN MORAN</t>
  </si>
  <si>
    <t>111 BUNCE MEADOWS DR ALAMO</t>
  </si>
  <si>
    <t xml:space="preserve"> 309444</t>
  </si>
  <si>
    <t>CAROL PULFORD</t>
  </si>
  <si>
    <t>751 LOS PALOS DR     LAFAYETTE</t>
  </si>
  <si>
    <t>1029 CAMINO PABLO    MORAGA</t>
  </si>
  <si>
    <t xml:space="preserve">  73602</t>
  </si>
  <si>
    <t>BRUCE KOLIHA</t>
  </si>
  <si>
    <t>80 LOS BALCONES      ALAMO</t>
  </si>
  <si>
    <t xml:space="preserve"> 189622</t>
  </si>
  <si>
    <t>TOMALIKA PAIK</t>
  </si>
  <si>
    <t>213 SECLUSION VALLEY LAFAYETTE</t>
  </si>
  <si>
    <t xml:space="preserve"> 193319</t>
  </si>
  <si>
    <t>BRIAN WOODSON</t>
  </si>
  <si>
    <t>424 MAYHEW WAY       WALNUT CREEK</t>
  </si>
  <si>
    <t xml:space="preserve"> 223943</t>
  </si>
  <si>
    <t>AMRIT BATH</t>
  </si>
  <si>
    <t>347 DEL AMIGO RD     DANVILLE</t>
  </si>
  <si>
    <t>5859533</t>
  </si>
  <si>
    <t>JAMES M ROHRER</t>
  </si>
  <si>
    <t>126 BYERLEY CT       ALAMO</t>
  </si>
  <si>
    <t>1776 3RD AVE         WALNUT CREEK</t>
  </si>
  <si>
    <t xml:space="preserve"> 140152</t>
  </si>
  <si>
    <t>BONNIE PAULSON</t>
  </si>
  <si>
    <t>2847 DAPPLEGRAY LN   WALNUT CREEK</t>
  </si>
  <si>
    <t xml:space="preserve"> 121516</t>
  </si>
  <si>
    <t>ROBERT MITROFF</t>
  </si>
  <si>
    <t>948 STOW LN          LAFAYETTE</t>
  </si>
  <si>
    <t>2600 JONES RD        WALNUT CREEK</t>
  </si>
  <si>
    <t>5931324</t>
  </si>
  <si>
    <t>MATT MARY JO/MATERAZO</t>
  </si>
  <si>
    <t>160 EMERALD DR       DANVILLE</t>
  </si>
  <si>
    <t xml:space="preserve"> 159169</t>
  </si>
  <si>
    <t>CAROLE FARRIS</t>
  </si>
  <si>
    <t>3785 ARBOLADO DR     WALNUT CREEK</t>
  </si>
  <si>
    <t xml:space="preserve"> 240387</t>
  </si>
  <si>
    <t>JANET BELL</t>
  </si>
  <si>
    <t>3184 MANOR AVE       WALNUT CREEK</t>
  </si>
  <si>
    <t xml:space="preserve"> 247310</t>
  </si>
  <si>
    <t>NANCI REED</t>
  </si>
  <si>
    <t>3104 RAMADA CT       LAFAYETTE</t>
  </si>
  <si>
    <t>1449 SOS DR          WALNUT CREEK</t>
  </si>
  <si>
    <t>5212915</t>
  </si>
  <si>
    <t>ANNA MANDEL</t>
  </si>
  <si>
    <t>271 MONTEGO DR       DANVILLE</t>
  </si>
  <si>
    <t>5279815</t>
  </si>
  <si>
    <t>YEVGENIY UMINSKIY</t>
  </si>
  <si>
    <t>857 BANCROFT RD      WALNUT CREEK</t>
  </si>
  <si>
    <t>5338751</t>
  </si>
  <si>
    <t>SAI PARK</t>
  </si>
  <si>
    <t>728 S POND CT        LAFAYETTE</t>
  </si>
  <si>
    <t xml:space="preserve"> 112426</t>
  </si>
  <si>
    <t>NITA HSIEH</t>
  </si>
  <si>
    <t>1170 CODORNIZ LN     WALNUT CREEK</t>
  </si>
  <si>
    <t>5025366</t>
  </si>
  <si>
    <t>J BLACK</t>
  </si>
  <si>
    <t>165 LANCASTER RD     WALNUT CREEK</t>
  </si>
  <si>
    <t>5064332</t>
  </si>
  <si>
    <t>SHARON RUBENS</t>
  </si>
  <si>
    <t>2511 SAN MIGUEL DR   WALNUT CREEK</t>
  </si>
  <si>
    <t>5870134</t>
  </si>
  <si>
    <t>KENDRA SUTTER</t>
  </si>
  <si>
    <t>1039 CAMINO PABLO    MORAGA</t>
  </si>
  <si>
    <t xml:space="preserve"> 165580</t>
  </si>
  <si>
    <t>JESSICA MILBRIDGE</t>
  </si>
  <si>
    <t>4 BUCKINGHAM DR      MORAGA</t>
  </si>
  <si>
    <t xml:space="preserve"> 180184</t>
  </si>
  <si>
    <t>KEITH VAISNOR</t>
  </si>
  <si>
    <t>307 CHIVES WAY       WALNUT CREEK</t>
  </si>
  <si>
    <t xml:space="preserve"> 263609</t>
  </si>
  <si>
    <t>P CHINN</t>
  </si>
  <si>
    <t>923 KELLEY CT        LAFAYETTE</t>
  </si>
  <si>
    <t>2940 N MAIN ST       WALNUT CREEK</t>
  </si>
  <si>
    <t xml:space="preserve"> 137683</t>
  </si>
  <si>
    <t>BRANDON WONG</t>
  </si>
  <si>
    <t>3707 CITRUS AVE      WALNUT CREEK</t>
  </si>
  <si>
    <t xml:space="preserve">  34482</t>
  </si>
  <si>
    <t>MICHELLE JONES</t>
  </si>
  <si>
    <t>2384 BUENA VISTA AVE WALNUT CREEK</t>
  </si>
  <si>
    <t xml:space="preserve"> 173538</t>
  </si>
  <si>
    <t>PATRICK MAHIN</t>
  </si>
  <si>
    <t>169 RIDGE RD         ALAMO</t>
  </si>
  <si>
    <t xml:space="preserve"> 241829</t>
  </si>
  <si>
    <t>VICKY KIRSCHNER</t>
  </si>
  <si>
    <t>124 BUNCE MEADOWS DR ALAMO</t>
  </si>
  <si>
    <t xml:space="preserve"> 165811</t>
  </si>
  <si>
    <t>WAYNE NORDBY</t>
  </si>
  <si>
    <t>168 EAST LN          ALAMO</t>
  </si>
  <si>
    <t xml:space="preserve"> 447664</t>
  </si>
  <si>
    <t>DAVID POTTRUCK</t>
  </si>
  <si>
    <t>15 SARATOGA CT       ALAMO</t>
  </si>
  <si>
    <t xml:space="preserve">  69400</t>
  </si>
  <si>
    <t>MATHEW KOSCHMANN</t>
  </si>
  <si>
    <t>264 SHADY LN         WALNUT CREEK</t>
  </si>
  <si>
    <t>1600 SCHOOL ST       MORAGA</t>
  </si>
  <si>
    <t>1931 1ST AVE         WALNUT CREEK</t>
  </si>
  <si>
    <t xml:space="preserve">  43717</t>
  </si>
  <si>
    <t>MICHAEL WILLIAMS</t>
  </si>
  <si>
    <t>725 ST MARYS RD      LAFAYETTE</t>
  </si>
  <si>
    <t xml:space="preserve"> 223039</t>
  </si>
  <si>
    <t>PAUL WIDDEN</t>
  </si>
  <si>
    <t>90 ORCHARD ESTATES D WALNUT CREEK</t>
  </si>
  <si>
    <t xml:space="preserve">  32426</t>
  </si>
  <si>
    <t>L E KINDALL</t>
  </si>
  <si>
    <t>859 BANCROFT RD      WALNUT CREEK</t>
  </si>
  <si>
    <t xml:space="preserve">  90171</t>
  </si>
  <si>
    <t>CHRISTINE ANDROTTI/B.DUHNKE</t>
  </si>
  <si>
    <t>879 BANCROFT RD      WALNUT CREEK</t>
  </si>
  <si>
    <t xml:space="preserve"> 488833</t>
  </si>
  <si>
    <t>MR ROBERT STANNARD</t>
  </si>
  <si>
    <t>511 STARMONT CT      DANVILLE</t>
  </si>
  <si>
    <t>667 DIABLO RD        DANVILLE</t>
  </si>
  <si>
    <t>825 HARTZ WAY        DANVILLE</t>
  </si>
  <si>
    <t>1015 2ND ST          LAFAYETTE</t>
  </si>
  <si>
    <t>3441 GOLDEN GATE WAY LAFAYETTE</t>
  </si>
  <si>
    <t>425 MORAGA RD        MORAGA</t>
  </si>
  <si>
    <t>1451 DANVILLE BLVD   ALAMO</t>
  </si>
  <si>
    <t>3164 PUTNAM BLVD     WALNUT CREEK</t>
  </si>
  <si>
    <t>1535 GIAMMONA DR     WALNUT CREEK</t>
  </si>
  <si>
    <t>2635 N MAIN ST       WALNUT CREEK</t>
  </si>
  <si>
    <t>205 EL PINTO         DANVILLE</t>
  </si>
  <si>
    <t>2534 JONES RD        WALNUT CREEK</t>
  </si>
  <si>
    <t>130 SHARENE LN       WALNUT CREEK</t>
  </si>
  <si>
    <t>440 LA GONDA WAY     DANVILLE</t>
  </si>
  <si>
    <t>3820 BLACKHAWK RD    DANVILLE</t>
  </si>
  <si>
    <t>11000 CROW CANYON RD DANVILLE</t>
  </si>
  <si>
    <t>8000 CROW CANYON RD  DANVILLE</t>
  </si>
  <si>
    <t>7777 CROW CANYON RD  DANVILLE</t>
  </si>
  <si>
    <t>3424 CAMINO TASSAJAR DANVILLE</t>
  </si>
  <si>
    <t>3750 BLACKHAWK PLAZA DANVILLE</t>
  </si>
  <si>
    <t>3550 BLACKHAWK PLAZA DANVILLE</t>
  </si>
  <si>
    <t>4185 BLACKHAWK PLAZA DANVILLE</t>
  </si>
  <si>
    <t>4080 BLACKHAWK PLAZA DANVILLE</t>
  </si>
  <si>
    <t>2001 LUSITANO ST     DANVILLE</t>
  </si>
  <si>
    <t>1899 CASABLANCA ST   DANVILLE</t>
  </si>
  <si>
    <t>2605 CAMINO TASSAJAR DANVILLE</t>
  </si>
  <si>
    <t xml:space="preserve"> 101746</t>
  </si>
  <si>
    <t>SONIA PAINTER</t>
  </si>
  <si>
    <t>804 ACALANES RD      LAFAYETTE</t>
  </si>
  <si>
    <t xml:space="preserve">   1263</t>
  </si>
  <si>
    <t>HELEN JONG</t>
  </si>
  <si>
    <t>812 ACALANES RD      LAFAYETTE</t>
  </si>
  <si>
    <t xml:space="preserve"> 238237</t>
  </si>
  <si>
    <t>ZAINAB HUSSAEN</t>
  </si>
  <si>
    <t>830 ACALANES RD      LAFAYETTE</t>
  </si>
  <si>
    <t>5650031</t>
  </si>
  <si>
    <t>SCOTT LOHMAN</t>
  </si>
  <si>
    <t>852 ACALANES RD      LAFAYETTE</t>
  </si>
  <si>
    <t>5567342</t>
  </si>
  <si>
    <t>RICHARD KUCHEN</t>
  </si>
  <si>
    <t>20 BARN LN           LAFAYETTE</t>
  </si>
  <si>
    <t xml:space="preserve">  34025</t>
  </si>
  <si>
    <t>N KEMSLEY</t>
  </si>
  <si>
    <t>30 BARN LN           LAFAYETTE</t>
  </si>
  <si>
    <t xml:space="preserve"> 181963</t>
  </si>
  <si>
    <t>ALEX ORFALY</t>
  </si>
  <si>
    <t>31 BARN LN           LAFAYETTE</t>
  </si>
  <si>
    <t>5322672</t>
  </si>
  <si>
    <t>BRUCE LINCOLN</t>
  </si>
  <si>
    <t>2 BLACK FOREST CT    LAFAYETTE</t>
  </si>
  <si>
    <t>5015268</t>
  </si>
  <si>
    <t>MARIAM WORSHAM</t>
  </si>
  <si>
    <t>3 BLACK FOREST CT    LAFAYETTE</t>
  </si>
  <si>
    <t>5148705</t>
  </si>
  <si>
    <t>RICHARD WEINSTEIN</t>
  </si>
  <si>
    <t>4 BLACK FOREST CT    LAFAYETTE</t>
  </si>
  <si>
    <t xml:space="preserve"> 217736</t>
  </si>
  <si>
    <t>KEVIN TU</t>
  </si>
  <si>
    <t>5 BLACK FOREST CT    LAFAYETTE</t>
  </si>
  <si>
    <t xml:space="preserve">  43497</t>
  </si>
  <si>
    <t>GEORGE FIGONE</t>
  </si>
  <si>
    <t>6 BLACK FOREST CT    LAFAYETTE</t>
  </si>
  <si>
    <t xml:space="preserve"> 157900</t>
  </si>
  <si>
    <t>ANGEL SINDAYEN</t>
  </si>
  <si>
    <t>17 BLACK FOREST CT   LAFAYETTE</t>
  </si>
  <si>
    <t xml:space="preserve"> 212331</t>
  </si>
  <si>
    <t>SABRINA GU</t>
  </si>
  <si>
    <t>3 BUTLER DR          LAFAYETTE</t>
  </si>
  <si>
    <t xml:space="preserve"> 194573</t>
  </si>
  <si>
    <t>NATALIE ZARECHNAK</t>
  </si>
  <si>
    <t>7 BUTLER DR          LAFAYETTE</t>
  </si>
  <si>
    <t xml:space="preserve">  67653</t>
  </si>
  <si>
    <t>ROBERT HICKMAN</t>
  </si>
  <si>
    <t>11 BUTLER DR         LAFAYETTE</t>
  </si>
  <si>
    <t>5202734</t>
  </si>
  <si>
    <t>ELANINE CARROLL</t>
  </si>
  <si>
    <t>4105 CORALEE LN      LAFAYETTE</t>
  </si>
  <si>
    <t xml:space="preserve"> 216001</t>
  </si>
  <si>
    <t>YUK CHEUNG</t>
  </si>
  <si>
    <t>4107 CORALEE LN      LAFAYETTE</t>
  </si>
  <si>
    <t xml:space="preserve"> 117311</t>
  </si>
  <si>
    <t>THOMAS G MASON</t>
  </si>
  <si>
    <t>4115 CORALEE LN      LAFAYETTE</t>
  </si>
  <si>
    <t>5656558</t>
  </si>
  <si>
    <t>JULIE KOO</t>
  </si>
  <si>
    <t>4135 CORALEE LN      LAFAYETTE</t>
  </si>
  <si>
    <t>5703087</t>
  </si>
  <si>
    <t>MAY HAYDER</t>
  </si>
  <si>
    <t>4137 CORALEE LN      LAFAYETTE</t>
  </si>
  <si>
    <t xml:space="preserve"> 122029</t>
  </si>
  <si>
    <t>JOSEPH SMITH</t>
  </si>
  <si>
    <t>4 CORTE RINALDO      LAFAYETTE</t>
  </si>
  <si>
    <t xml:space="preserve"> 142168</t>
  </si>
  <si>
    <t>MICHELLE CHUN</t>
  </si>
  <si>
    <t>6 CORTE RINALDO      LAFAYETTE</t>
  </si>
  <si>
    <t xml:space="preserve"> 223047</t>
  </si>
  <si>
    <t>YOUSUS SHANSAB</t>
  </si>
  <si>
    <t>8 CORTE RINALDO      LAFAYETTE</t>
  </si>
  <si>
    <t xml:space="preserve"> 180086</t>
  </si>
  <si>
    <t>PETER CHANG/ LINDA LAM</t>
  </si>
  <si>
    <t>412 CORTE RINALDO    LAFAYETTE</t>
  </si>
  <si>
    <t xml:space="preserve">  56348</t>
  </si>
  <si>
    <t>CHARLES MARSON</t>
  </si>
  <si>
    <t>636 GLORIETTA BLVD   LAFAYETTE</t>
  </si>
  <si>
    <t xml:space="preserve"> 214254</t>
  </si>
  <si>
    <t>T CARL SCHWAN</t>
  </si>
  <si>
    <t>640 GLORIETTA BLVD   LAFAYETTE</t>
  </si>
  <si>
    <t xml:space="preserve"> 214271</t>
  </si>
  <si>
    <t>642 GLORIETTA BLVD   LAFAYETTE</t>
  </si>
  <si>
    <t xml:space="preserve"> 217790</t>
  </si>
  <si>
    <t>MICHAEL SROKA</t>
  </si>
  <si>
    <t>644 GLORIETTA BLVD   LAFAYETTE</t>
  </si>
  <si>
    <t xml:space="preserve"> 201885</t>
  </si>
  <si>
    <t>CHIMENE LLOYD</t>
  </si>
  <si>
    <t>3927 WOODSIDE CT     LAFAYETTE</t>
  </si>
  <si>
    <t xml:space="preserve"> 104691</t>
  </si>
  <si>
    <t>AIMEE EYVAZZADEH</t>
  </si>
  <si>
    <t>415 CLIFFSIDE DR     DANVILLE</t>
  </si>
  <si>
    <t>5433016</t>
  </si>
  <si>
    <t>DAVID DORNSIFE</t>
  </si>
  <si>
    <t>417 CLIFFSIDE DR     DANVILLE</t>
  </si>
  <si>
    <t xml:space="preserve"> 177081</t>
  </si>
  <si>
    <t>TRACY WISENOR</t>
  </si>
  <si>
    <t>359 DEL AMIGO RD     DANVILLE</t>
  </si>
  <si>
    <t xml:space="preserve"> 146795</t>
  </si>
  <si>
    <t>WILLAM HOELSKEN</t>
  </si>
  <si>
    <t>475 DEL AMIGO RD     DANVILLE</t>
  </si>
  <si>
    <t xml:space="preserve"> 146804</t>
  </si>
  <si>
    <t>LAURA HOWARD</t>
  </si>
  <si>
    <t>476 DEL AMIGO RD     DANVILLE</t>
  </si>
  <si>
    <t>5128632</t>
  </si>
  <si>
    <t>FLORENCE MCAULEY</t>
  </si>
  <si>
    <t>479 DEL AMIGO RD     DANVILLE</t>
  </si>
  <si>
    <t xml:space="preserve"> 183317</t>
  </si>
  <si>
    <t>KATIE STRATTON</t>
  </si>
  <si>
    <t>485 DEL AMIGO RD     DANVILLE</t>
  </si>
  <si>
    <t xml:space="preserve"> 199176</t>
  </si>
  <si>
    <t>TARYN STINE</t>
  </si>
  <si>
    <t>489 DEL AMIGO RD     DANVILLE</t>
  </si>
  <si>
    <t xml:space="preserve">  98999</t>
  </si>
  <si>
    <t>TYLER MIHEVC</t>
  </si>
  <si>
    <t>497 DEL AMIGO RD     DANVILLE</t>
  </si>
  <si>
    <t xml:space="preserve"> 248303</t>
  </si>
  <si>
    <t>RAMTIN MOGHADAM</t>
  </si>
  <si>
    <t>576 DEL AMIGO RD     DANVILLE</t>
  </si>
  <si>
    <t xml:space="preserve">  84586</t>
  </si>
  <si>
    <t>KYLEIGH COOYAR</t>
  </si>
  <si>
    <t>2 HILLSIDE DR        DANVILLE</t>
  </si>
  <si>
    <t xml:space="preserve">  93232</t>
  </si>
  <si>
    <t>ELIZABETH GARD</t>
  </si>
  <si>
    <t>3 HILLSIDE DR        DANVILLE</t>
  </si>
  <si>
    <t>5278270</t>
  </si>
  <si>
    <t>NANCY CLARK</t>
  </si>
  <si>
    <t>7 HILLSIDE DR        DANVILLE</t>
  </si>
  <si>
    <t xml:space="preserve"> 109063</t>
  </si>
  <si>
    <t>LUISA FERNANDEZ</t>
  </si>
  <si>
    <t>11 HILLSIDE DR       DANVILLE</t>
  </si>
  <si>
    <t xml:space="preserve"> 238664</t>
  </si>
  <si>
    <t>LIN ZHAI</t>
  </si>
  <si>
    <t>15 HILLSIDE DR       DANVILLE</t>
  </si>
  <si>
    <t xml:space="preserve"> 216658</t>
  </si>
  <si>
    <t>BARRY PANTER</t>
  </si>
  <si>
    <t>16 HILLSIDE DR       DANVILLE</t>
  </si>
  <si>
    <t xml:space="preserve"> 601800</t>
  </si>
  <si>
    <t>RALPH HOSELEY</t>
  </si>
  <si>
    <t>17 HILLSIDE DR       DANVILLE</t>
  </si>
  <si>
    <t xml:space="preserve"> 243570</t>
  </si>
  <si>
    <t>PAUL LUNDSTEDT</t>
  </si>
  <si>
    <t>19 HILLSIDE DR       DANVILLE</t>
  </si>
  <si>
    <t xml:space="preserve">  79561</t>
  </si>
  <si>
    <t>SHARA BELTRAMO</t>
  </si>
  <si>
    <t>51 LINDA CT          DANVILLE</t>
  </si>
  <si>
    <t xml:space="preserve"> 297374</t>
  </si>
  <si>
    <t>MANUEL P PINTO</t>
  </si>
  <si>
    <t>60 LINDA CT          DANVILLE</t>
  </si>
  <si>
    <t>5183116</t>
  </si>
  <si>
    <t>SCOTT MANSKE</t>
  </si>
  <si>
    <t>61 LINDA CT          DANVILLE</t>
  </si>
  <si>
    <t>5907621</t>
  </si>
  <si>
    <t>GREG MAUNZ</t>
  </si>
  <si>
    <t>70 LINDA CT          DANVILLE</t>
  </si>
  <si>
    <t xml:space="preserve"> 120509</t>
  </si>
  <si>
    <t>SARAH CAHILL</t>
  </si>
  <si>
    <t>7 LONESOME RD        DANVILLE</t>
  </si>
  <si>
    <t xml:space="preserve">  94075</t>
  </si>
  <si>
    <t>ROBERT TASKA</t>
  </si>
  <si>
    <t>349 LOVE LN          DANVILLE</t>
  </si>
  <si>
    <t xml:space="preserve"> 251286</t>
  </si>
  <si>
    <t>STEPHANIE JOHNSON</t>
  </si>
  <si>
    <t>351 LOVE LN          DANVILLE</t>
  </si>
  <si>
    <t xml:space="preserve"> 115277</t>
  </si>
  <si>
    <t>CLYDE BURCH</t>
  </si>
  <si>
    <t>355 LOVE LN          DANVILLE</t>
  </si>
  <si>
    <t xml:space="preserve"> 311035</t>
  </si>
  <si>
    <t>JANIS ADAMSON</t>
  </si>
  <si>
    <t>439 LOVE LN          DANVILLE</t>
  </si>
  <si>
    <t xml:space="preserve"> 311044</t>
  </si>
  <si>
    <t>MAUREEN O'ROURKE</t>
  </si>
  <si>
    <t>440 LOVE LN          DANVILLE</t>
  </si>
  <si>
    <t xml:space="preserve">  18181</t>
  </si>
  <si>
    <t>CODY MOXLEY</t>
  </si>
  <si>
    <t>445 LOVE LN          DANVILLE</t>
  </si>
  <si>
    <t xml:space="preserve"> 239170</t>
  </si>
  <si>
    <t>LLOYD KRISTOF</t>
  </si>
  <si>
    <t>453 LOVE LN          DANVILLE</t>
  </si>
  <si>
    <t xml:space="preserve"> 311077</t>
  </si>
  <si>
    <t>ROBERT C WILLIAMSON</t>
  </si>
  <si>
    <t>454 LOVE LN          DANVILLE</t>
  </si>
  <si>
    <t xml:space="preserve"> 251270</t>
  </si>
  <si>
    <t>ASHRAF BAKIER</t>
  </si>
  <si>
    <t>455 LOVE LN          DANVILLE</t>
  </si>
  <si>
    <t xml:space="preserve"> 242882</t>
  </si>
  <si>
    <t>ANTON DANILOVICH</t>
  </si>
  <si>
    <t>467 LOVE LN          DANVILLE</t>
  </si>
  <si>
    <t>5865704</t>
  </si>
  <si>
    <t>KIMBERLY GRASSI</t>
  </si>
  <si>
    <t>473 LOVE LN          DANVILLE</t>
  </si>
  <si>
    <t xml:space="preserve"> 311118</t>
  </si>
  <si>
    <t>STEVE BOTELHO</t>
  </si>
  <si>
    <t>487 LOVE LN          DANVILLE</t>
  </si>
  <si>
    <t xml:space="preserve">  81146</t>
  </si>
  <si>
    <t>MICHAEL WEBER</t>
  </si>
  <si>
    <t>488 LOVE LN          DANVILLE</t>
  </si>
  <si>
    <t xml:space="preserve"> 104350</t>
  </si>
  <si>
    <t>KURT CHAMBLISS</t>
  </si>
  <si>
    <t>493 LOVE LN          DANVILLE</t>
  </si>
  <si>
    <t xml:space="preserve"> 210973</t>
  </si>
  <si>
    <t>LESLIE SHIN</t>
  </si>
  <si>
    <t>176 MACOMBER LN      DANVILLE</t>
  </si>
  <si>
    <t xml:space="preserve">  71236</t>
  </si>
  <si>
    <t>MICHAEL HANSEN</t>
  </si>
  <si>
    <t>11 MACOMBER RD       DANVILLE</t>
  </si>
  <si>
    <t xml:space="preserve">  30168</t>
  </si>
  <si>
    <t>KATHERINE ROCKY</t>
  </si>
  <si>
    <t>19 MACOMBER RD       DANVILLE</t>
  </si>
  <si>
    <t xml:space="preserve"> 314864</t>
  </si>
  <si>
    <t>R E MORRIS, JR</t>
  </si>
  <si>
    <t>2 MACOMBER WAY       DANVILLE</t>
  </si>
  <si>
    <t xml:space="preserve"> 146211</t>
  </si>
  <si>
    <t>ALLAN ALARAB</t>
  </si>
  <si>
    <t>6 MACOMBER WAY       DANVILLE</t>
  </si>
  <si>
    <t xml:space="preserve"> 106871</t>
  </si>
  <si>
    <t>LAURA &amp; BRAD MARSHALL</t>
  </si>
  <si>
    <t>9 MACOMBER WAY       DANVILLE</t>
  </si>
  <si>
    <t xml:space="preserve"> 314899</t>
  </si>
  <si>
    <t>KRISTINA DEATON</t>
  </si>
  <si>
    <t>10 MACOMBER WAY      DANVILLE</t>
  </si>
  <si>
    <t xml:space="preserve"> 179131</t>
  </si>
  <si>
    <t>TODD FITCH</t>
  </si>
  <si>
    <t>400 MARIAN LN        DANVILLE</t>
  </si>
  <si>
    <t>5521695</t>
  </si>
  <si>
    <t>FAYE ABBES</t>
  </si>
  <si>
    <t>436 MARIAN LN        DANVILLE</t>
  </si>
  <si>
    <t xml:space="preserve"> 235020</t>
  </si>
  <si>
    <t>ELAINE MAGALDI</t>
  </si>
  <si>
    <t>440 MARIAN LN        DANVILLE</t>
  </si>
  <si>
    <t xml:space="preserve"> 180287</t>
  </si>
  <si>
    <t>MCLURE FOOTE</t>
  </si>
  <si>
    <t>446 MARIAN LN        DANVILLE</t>
  </si>
  <si>
    <t xml:space="preserve"> 235204</t>
  </si>
  <si>
    <t>MELISA ARGYRES</t>
  </si>
  <si>
    <t>458 MARIAN LN        DANVILLE</t>
  </si>
  <si>
    <t xml:space="preserve"> 320234</t>
  </si>
  <si>
    <t>A CHAMBLISS</t>
  </si>
  <si>
    <t>490 MARIAN LN        DANVILLE</t>
  </si>
  <si>
    <t>5469077</t>
  </si>
  <si>
    <t>MARIA VESTE</t>
  </si>
  <si>
    <t>101 MONTAIR CT       DANVILLE</t>
  </si>
  <si>
    <t xml:space="preserve"> 341776</t>
  </si>
  <si>
    <t>R CHALLEY</t>
  </si>
  <si>
    <t>111 MONTAIR CT       DANVILLE</t>
  </si>
  <si>
    <t xml:space="preserve"> 150418</t>
  </si>
  <si>
    <t>EDNA TRUSTY</t>
  </si>
  <si>
    <t>120 MONTAIR CT       DANVILLE</t>
  </si>
  <si>
    <t xml:space="preserve"> 341800</t>
  </si>
  <si>
    <t>DOROTHY A WILLIAMS</t>
  </si>
  <si>
    <t>121 MONTAIR CT       DANVILLE</t>
  </si>
  <si>
    <t xml:space="preserve"> 121265</t>
  </si>
  <si>
    <t>MARY ROGERS</t>
  </si>
  <si>
    <t>130 MONTAIR CT       DANVILLE</t>
  </si>
  <si>
    <t xml:space="preserve"> 341827</t>
  </si>
  <si>
    <t>JOHN GODDARD</t>
  </si>
  <si>
    <t>140 MONTAIR CT       DANVILLE</t>
  </si>
  <si>
    <t xml:space="preserve"> 180446</t>
  </si>
  <si>
    <t>ALENE RILEY</t>
  </si>
  <si>
    <t>145 MONTAIR CT       DANVILLE</t>
  </si>
  <si>
    <t xml:space="preserve"> 153214</t>
  </si>
  <si>
    <t>PHIL OERTLI</t>
  </si>
  <si>
    <t>226 MONTAIR DR       DANVILLE</t>
  </si>
  <si>
    <t xml:space="preserve">  21739</t>
  </si>
  <si>
    <t>DONNA STACHL</t>
  </si>
  <si>
    <t>230 MONTAIR DR       DANVILLE</t>
  </si>
  <si>
    <t xml:space="preserve"> 342140</t>
  </si>
  <si>
    <t>R GRAME</t>
  </si>
  <si>
    <t>234 MONTAIR DR       DANVILLE</t>
  </si>
  <si>
    <t xml:space="preserve"> 342147</t>
  </si>
  <si>
    <t>PAUL BALDACCI</t>
  </si>
  <si>
    <t>235 MONTAIR DR       DANVILLE</t>
  </si>
  <si>
    <t xml:space="preserve">  12839</t>
  </si>
  <si>
    <t>JAY PHILLIP</t>
  </si>
  <si>
    <t>238 MONTAIR DR       DANVILLE</t>
  </si>
  <si>
    <t xml:space="preserve"> 342162</t>
  </si>
  <si>
    <t>JOSEPH CLANCY</t>
  </si>
  <si>
    <t>241 MONTAIR DR       DANVILLE</t>
  </si>
  <si>
    <t>5335229</t>
  </si>
  <si>
    <t>KATHLEEN ASHTON</t>
  </si>
  <si>
    <t>242 MONTAIR DR       DANVILLE</t>
  </si>
  <si>
    <t>5792429</t>
  </si>
  <si>
    <t>CAROL DODD</t>
  </si>
  <si>
    <t>257 MONTAIR DR       DANVILLE</t>
  </si>
  <si>
    <t xml:space="preserve"> 128763</t>
  </si>
  <si>
    <t>PAULA MACHADO</t>
  </si>
  <si>
    <t>261 MONTAIR DR       DANVILLE</t>
  </si>
  <si>
    <t xml:space="preserve"> 615311</t>
  </si>
  <si>
    <t>SHIH TUN SU</t>
  </si>
  <si>
    <t>265 MONTAIR DR       DANVILLE</t>
  </si>
  <si>
    <t xml:space="preserve"> 342303</t>
  </si>
  <si>
    <t>C BURKHARDT</t>
  </si>
  <si>
    <t>321 MONTAIR DR       DANVILLE</t>
  </si>
  <si>
    <t xml:space="preserve"> 248549</t>
  </si>
  <si>
    <t>JAIME FOX</t>
  </si>
  <si>
    <t>345 MONTAIR DR       DANVILLE</t>
  </si>
  <si>
    <t xml:space="preserve"> 246836</t>
  </si>
  <si>
    <t>REVIVE OFFERS LLC</t>
  </si>
  <si>
    <t>360 MONTAIR DR       DANVILLE</t>
  </si>
  <si>
    <t>5389960</t>
  </si>
  <si>
    <t>KRIS WINER</t>
  </si>
  <si>
    <t>369 MONTAIR DR       DANVILLE</t>
  </si>
  <si>
    <t>5925979</t>
  </si>
  <si>
    <t>BERNARD RICHARDSON</t>
  </si>
  <si>
    <t>371 MONTAIR DR       DANVILLE</t>
  </si>
  <si>
    <t xml:space="preserve"> 209474</t>
  </si>
  <si>
    <t>BRYAN SHAW</t>
  </si>
  <si>
    <t>25 MONTAIR PL        DANVILLE</t>
  </si>
  <si>
    <t>5170535</t>
  </si>
  <si>
    <t>STANLEY CHIU</t>
  </si>
  <si>
    <t>30 MONTAIR PL        DANVILLE</t>
  </si>
  <si>
    <t>5331962</t>
  </si>
  <si>
    <t>PAM FOREMAN</t>
  </si>
  <si>
    <t>131 MONTAIR PL       DANVILLE</t>
  </si>
  <si>
    <t xml:space="preserve"> 241198</t>
  </si>
  <si>
    <t>MICHAEL SMITH</t>
  </si>
  <si>
    <t>5 MONTECITO DR       DANVILLE</t>
  </si>
  <si>
    <t xml:space="preserve"> 344847</t>
  </si>
  <si>
    <t>CRAIG BRUNS</t>
  </si>
  <si>
    <t>10 MONTECITO DR      DANVILLE</t>
  </si>
  <si>
    <t>5938709</t>
  </si>
  <si>
    <t>KEN SCHOCK</t>
  </si>
  <si>
    <t>16 MONTECITO DR      DANVILLE</t>
  </si>
  <si>
    <t xml:space="preserve"> 186239</t>
  </si>
  <si>
    <t>HEATHER HAAS</t>
  </si>
  <si>
    <t>20 MONTECITO DR      DANVILLE</t>
  </si>
  <si>
    <t xml:space="preserve"> 199714</t>
  </si>
  <si>
    <t>ANSHUL SHARMA</t>
  </si>
  <si>
    <t>24 MONTECITO DR      DANVILLE</t>
  </si>
  <si>
    <t>5901962</t>
  </si>
  <si>
    <t>ALICIA PERDUE</t>
  </si>
  <si>
    <t>28 MONTECITO DR      DANVILLE</t>
  </si>
  <si>
    <t>5921176</t>
  </si>
  <si>
    <t>WILLIAM BROWN</t>
  </si>
  <si>
    <t>270 MONTEGO DR       DANVILLE</t>
  </si>
  <si>
    <t xml:space="preserve">  88383</t>
  </si>
  <si>
    <t>JEFFERY SHAW</t>
  </si>
  <si>
    <t>272 MONTEGO DR       DANVILLE</t>
  </si>
  <si>
    <t xml:space="preserve"> 201153</t>
  </si>
  <si>
    <t>CARL SEKERA</t>
  </si>
  <si>
    <t>10 PATRICKS PL       DANVILLE</t>
  </si>
  <si>
    <t>5559679</t>
  </si>
  <si>
    <t>JIM MURPHY</t>
  </si>
  <si>
    <t>11 PATRICKS PL       DANVILLE</t>
  </si>
  <si>
    <t>5158787</t>
  </si>
  <si>
    <t>SILVIA BELOTZ</t>
  </si>
  <si>
    <t>20 PATRICKS PL       DANVILLE</t>
  </si>
  <si>
    <t xml:space="preserve"> 240271</t>
  </si>
  <si>
    <t>MARISA BOTTARINI</t>
  </si>
  <si>
    <t>21 PATRICKS PL       DANVILLE</t>
  </si>
  <si>
    <t>5690987</t>
  </si>
  <si>
    <t>TRACY TRAN</t>
  </si>
  <si>
    <t>1851 PETERS RANCH RD DANVILLE</t>
  </si>
  <si>
    <t xml:space="preserve"> 197366</t>
  </si>
  <si>
    <t>SEETHA CHAKRAPANY</t>
  </si>
  <si>
    <t>451 STARMONT CT      DANVILLE</t>
  </si>
  <si>
    <t xml:space="preserve"> 159519</t>
  </si>
  <si>
    <t>ERNEST TAVELLA</t>
  </si>
  <si>
    <t>460 STARMONT CT      DANVILLE</t>
  </si>
  <si>
    <t xml:space="preserve"> 165868</t>
  </si>
  <si>
    <t>CINDY STERN</t>
  </si>
  <si>
    <t>480 STARMONT CT      DANVILLE</t>
  </si>
  <si>
    <t xml:space="preserve">  73392</t>
  </si>
  <si>
    <t>JULIE GIAMPAOLI</t>
  </si>
  <si>
    <t>490 STARMONT CT      DANVILLE</t>
  </si>
  <si>
    <t>5741095</t>
  </si>
  <si>
    <t>ANDY BERG</t>
  </si>
  <si>
    <t>500 STARMONT CT      DANVILLE</t>
  </si>
  <si>
    <t xml:space="preserve"> 215505</t>
  </si>
  <si>
    <t>SANDI GROVE</t>
  </si>
  <si>
    <t>510 STARMONT CT      DANVILLE</t>
  </si>
  <si>
    <t>5724950</t>
  </si>
  <si>
    <t>ALAN HUTTMANN</t>
  </si>
  <si>
    <t>50 STARMONT LN       DANVILLE</t>
  </si>
  <si>
    <t xml:space="preserve"> 236503</t>
  </si>
  <si>
    <t>LARA &amp; WILLIAM FACTEAU</t>
  </si>
  <si>
    <t>55 STARMONT LN       DANVILLE</t>
  </si>
  <si>
    <t xml:space="preserve"> 488882</t>
  </si>
  <si>
    <t>K MORGAN</t>
  </si>
  <si>
    <t>59 STARMONT LN       DANVILLE</t>
  </si>
  <si>
    <t xml:space="preserve"> 488890</t>
  </si>
  <si>
    <t>P BENEDICT</t>
  </si>
  <si>
    <t>60 STARMONT LN       DANVILLE</t>
  </si>
  <si>
    <t xml:space="preserve"> 122254</t>
  </si>
  <si>
    <t>HUISHANG JI</t>
  </si>
  <si>
    <t>65 STARMONT LN       DANVILLE</t>
  </si>
  <si>
    <t xml:space="preserve"> 119712</t>
  </si>
  <si>
    <t>MELISSA ENNEN</t>
  </si>
  <si>
    <t>452 STARVIEW DR      DANVILLE</t>
  </si>
  <si>
    <t xml:space="preserve"> 141492</t>
  </si>
  <si>
    <t>MARK MARCOTTE</t>
  </si>
  <si>
    <t>468 STARVIEW DR      DANVILLE</t>
  </si>
  <si>
    <t xml:space="preserve"> 172895</t>
  </si>
  <si>
    <t>ZACK BACA</t>
  </si>
  <si>
    <t>500 STARVIEW DR      DANVILLE</t>
  </si>
  <si>
    <t>5603527</t>
  </si>
  <si>
    <t>CATHY COLMAN</t>
  </si>
  <si>
    <t>1000 STARVIEW DR     DANVILLE</t>
  </si>
  <si>
    <t xml:space="preserve"> 560847</t>
  </si>
  <si>
    <t>W BAKER</t>
  </si>
  <si>
    <t>7 WAY POINTS RD      DANVILLE</t>
  </si>
  <si>
    <t xml:space="preserve">  57287</t>
  </si>
  <si>
    <t>ALLYSON BARRY</t>
  </si>
  <si>
    <t>15 WAY POINTS RD     DANVILLE</t>
  </si>
  <si>
    <t xml:space="preserve"> 560863</t>
  </si>
  <si>
    <t>DIANE HANSON</t>
  </si>
  <si>
    <t>23 WAY POINTS RD     DANVILLE</t>
  </si>
  <si>
    <t xml:space="preserve"> 250319</t>
  </si>
  <si>
    <t>ASHOK  LAHIRI</t>
  </si>
  <si>
    <t>31 WAY POINTS RD     DANVILLE</t>
  </si>
  <si>
    <t>5651724</t>
  </si>
  <si>
    <t>BARBARA SPURGEON</t>
  </si>
  <si>
    <t>5355128</t>
  </si>
  <si>
    <t>MATTHEW MURPHY</t>
  </si>
  <si>
    <t>5 LA VUELTA          ORINDA</t>
  </si>
  <si>
    <t>1149 ALPINE RD       WALNUT CREEK</t>
  </si>
  <si>
    <t>1825 MT DIABLO BLVD  WALNUT CREEK</t>
  </si>
  <si>
    <t>1155 ALPINE RD       WALNUT CREEK</t>
  </si>
  <si>
    <t>1815 MT DIABLO BLVD  WALNUT CREEK</t>
  </si>
  <si>
    <t>1291 OAKLAND BLVD    WALNUT CREEK</t>
  </si>
  <si>
    <t xml:space="preserve"> 140694</t>
  </si>
  <si>
    <t>1161 ALPINE RD       WALNUT CREEK</t>
  </si>
  <si>
    <t>1828 MT DIABLO BLVD  WALNUT CREEK</t>
  </si>
  <si>
    <t>1818 MT DIABLO BLVD  WALNUT CREEK</t>
  </si>
  <si>
    <t>2021 MT DIABLO BLVD  WALNUT CREEK</t>
  </si>
  <si>
    <t>1148 ALPINE RD       WALNUT CREEK</t>
  </si>
  <si>
    <t>8000733</t>
  </si>
  <si>
    <t>7 ELEVEN 29736 2YD REC</t>
  </si>
  <si>
    <t>4355 HILLCREST AVE   ANTIOCH</t>
  </si>
  <si>
    <t xml:space="preserve">   8573</t>
  </si>
  <si>
    <t>KENTUCKY FRIED CHICKEN #138</t>
  </si>
  <si>
    <t>2751 HILLCREST AVE   ANTIOCH</t>
  </si>
  <si>
    <t xml:space="preserve">  22160</t>
  </si>
  <si>
    <t>HILLCREST PLAZA</t>
  </si>
  <si>
    <t>4393 HILLCREST AVE   ANTIOCH</t>
  </si>
  <si>
    <t xml:space="preserve">  29199</t>
  </si>
  <si>
    <t>HILLCREST SUNSET PLAZA</t>
  </si>
  <si>
    <t>1324 SUNSET DR       ANTIOCH</t>
  </si>
  <si>
    <t xml:space="preserve">  65490</t>
  </si>
  <si>
    <t>BLACK DIAMOND MIDDLE SCHOOL</t>
  </si>
  <si>
    <t>4730 STERLING HILL D ANTIOCH</t>
  </si>
  <si>
    <t xml:space="preserve"> 136209</t>
  </si>
  <si>
    <t>2700 HILLCREST AVE   ANTIOCH</t>
  </si>
  <si>
    <t xml:space="preserve"> 161703</t>
  </si>
  <si>
    <t>MNO GRANT ELEM SCHOOL</t>
  </si>
  <si>
    <t>4325 SPAULDING ST    ANTIOCH</t>
  </si>
  <si>
    <t xml:space="preserve"> 198712</t>
  </si>
  <si>
    <t>MERRITT PLAZA LLC</t>
  </si>
  <si>
    <t>1107 E 18TH ST       ANTIOCH</t>
  </si>
  <si>
    <t xml:space="preserve"> 258962</t>
  </si>
  <si>
    <t>HILLCREST VIEW APTS - 64 UNITS</t>
  </si>
  <si>
    <t>3001 KODIAK ST       ANTIOCH</t>
  </si>
  <si>
    <t xml:space="preserve"> 561480</t>
  </si>
  <si>
    <t>GEORGE A JEDENOFF</t>
  </si>
  <si>
    <t>16 WENDY LN          ORINDA</t>
  </si>
  <si>
    <t xml:space="preserve"> 576728</t>
  </si>
  <si>
    <t>MICHAEL J BUCHELE</t>
  </si>
  <si>
    <t>15 WOODCREST RD      ORINDA</t>
  </si>
  <si>
    <t xml:space="preserve"> 576736</t>
  </si>
  <si>
    <t>LISABETH K HAIDINGER</t>
  </si>
  <si>
    <t>17 WOODCREST RD      ORINDA</t>
  </si>
  <si>
    <t xml:space="preserve"> 576770</t>
  </si>
  <si>
    <t>PETER C BROWN</t>
  </si>
  <si>
    <t>20 WOODCREST RD      ORINDA</t>
  </si>
  <si>
    <t xml:space="preserve"> 576785</t>
  </si>
  <si>
    <t>GLEN PETERSEN</t>
  </si>
  <si>
    <t>25 WOODCREST RD      ORINDA</t>
  </si>
  <si>
    <t xml:space="preserve"> 605725</t>
  </si>
  <si>
    <t>SAID HAIMOR</t>
  </si>
  <si>
    <t>70 TOYON TER         DANVILLE</t>
  </si>
  <si>
    <t xml:space="preserve"> 606509</t>
  </si>
  <si>
    <t>LINDA CAMPBELL</t>
  </si>
  <si>
    <t>90 TOYON TER         DANVILLE</t>
  </si>
  <si>
    <t xml:space="preserve"> 618421</t>
  </si>
  <si>
    <t>ALI BUSHERI</t>
  </si>
  <si>
    <t>468 EL RIO           DANVILLE</t>
  </si>
  <si>
    <t>5127790</t>
  </si>
  <si>
    <t>CHARLES MC CAFFREE</t>
  </si>
  <si>
    <t>11 WENDY LN          ORINDA</t>
  </si>
  <si>
    <t>5134168</t>
  </si>
  <si>
    <t>TAMI MULLINS</t>
  </si>
  <si>
    <t>10 WENDY LN          LAFAYETTE</t>
  </si>
  <si>
    <t>5226964</t>
  </si>
  <si>
    <t>PAMELA LEE</t>
  </si>
  <si>
    <t>12 WOODCREST RD      ORINDA</t>
  </si>
  <si>
    <t>5429154</t>
  </si>
  <si>
    <t>STEVE HUTCHCRAFT</t>
  </si>
  <si>
    <t>11 INDIAN WAY        ALAMO</t>
  </si>
  <si>
    <t>5640792</t>
  </si>
  <si>
    <t>TERI MENCHINI</t>
  </si>
  <si>
    <t>200 RASSAI CT        DANVILLE</t>
  </si>
  <si>
    <t>5677877</t>
  </si>
  <si>
    <t>DANIEL CHINN</t>
  </si>
  <si>
    <t>17 WENDY LN          ORINDA</t>
  </si>
  <si>
    <t>5799853</t>
  </si>
  <si>
    <t>VICKI SOLOMON</t>
  </si>
  <si>
    <t>44 TOYON TER         DANVILLE</t>
  </si>
  <si>
    <t xml:space="preserve">  30006</t>
  </si>
  <si>
    <t>MICHELENE INSALACO</t>
  </si>
  <si>
    <t>26 MORAGA VIA        ORINDA</t>
  </si>
  <si>
    <t xml:space="preserve">  46313</t>
  </si>
  <si>
    <t>JASON LURIE</t>
  </si>
  <si>
    <t>4 PATRICK LN         ORINDA</t>
  </si>
  <si>
    <t xml:space="preserve">  46689</t>
  </si>
  <si>
    <t>SHARON RESSA</t>
  </si>
  <si>
    <t>30 TOYON TER         DANVILLE</t>
  </si>
  <si>
    <t xml:space="preserve">  64288</t>
  </si>
  <si>
    <t>MINH DAM</t>
  </si>
  <si>
    <t>5 WOODCREST RD       ORINDA</t>
  </si>
  <si>
    <t xml:space="preserve">  69483</t>
  </si>
  <si>
    <t>ANDREW GALL</t>
  </si>
  <si>
    <t>16 MORAGA VIA        ORINDA</t>
  </si>
  <si>
    <t xml:space="preserve">  78705</t>
  </si>
  <si>
    <t>CLAUDIA COVELLO</t>
  </si>
  <si>
    <t>20 MORAGA VIA        ORINDA</t>
  </si>
  <si>
    <t xml:space="preserve">  87154</t>
  </si>
  <si>
    <t>FARZANEH DELDAR</t>
  </si>
  <si>
    <t>100 RASSAI CT        DANVILLE</t>
  </si>
  <si>
    <t xml:space="preserve"> 104555</t>
  </si>
  <si>
    <t>MOHAMAD POUSTINCHIAN</t>
  </si>
  <si>
    <t>10 INDIAN WAY        ALAMO</t>
  </si>
  <si>
    <t xml:space="preserve"> 124772</t>
  </si>
  <si>
    <t>VIRGINIA EMMONS</t>
  </si>
  <si>
    <t>300 RASSAI CT        DANVILLE</t>
  </si>
  <si>
    <t xml:space="preserve"> 137833</t>
  </si>
  <si>
    <t>KYLE CHRISTENSEN</t>
  </si>
  <si>
    <t>42 MICHAEL LN        ORINDA</t>
  </si>
  <si>
    <t xml:space="preserve"> 149710</t>
  </si>
  <si>
    <t>IONELA VISOIU</t>
  </si>
  <si>
    <t>24 MORAGA VIA        ORINDA</t>
  </si>
  <si>
    <t xml:space="preserve"> 151323</t>
  </si>
  <si>
    <t>ANTHONY LU</t>
  </si>
  <si>
    <t>48 MICHAEL LN        ORINDA</t>
  </si>
  <si>
    <t xml:space="preserve"> 154400</t>
  </si>
  <si>
    <t>COLIN WALSH</t>
  </si>
  <si>
    <t>18 WOODCREST RD      ORINDA</t>
  </si>
  <si>
    <t xml:space="preserve"> 156558</t>
  </si>
  <si>
    <t>ANDREA POWLL</t>
  </si>
  <si>
    <t>5 HILARY WAY         ORINDA</t>
  </si>
  <si>
    <t xml:space="preserve"> 160145</t>
  </si>
  <si>
    <t>DAVID CHRISTENSEN</t>
  </si>
  <si>
    <t>30 MANTI TER         ALAMO</t>
  </si>
  <si>
    <t xml:space="preserve"> 169790</t>
  </si>
  <si>
    <t>CHRISTIE SAN JOSE</t>
  </si>
  <si>
    <t>475 EL ALAMO         DANVILLE</t>
  </si>
  <si>
    <t xml:space="preserve"> 172427</t>
  </si>
  <si>
    <t>MARIANNE HUBER-AUQUI</t>
  </si>
  <si>
    <t>2359 HAGEN OAKS DR   ALAMO</t>
  </si>
  <si>
    <t xml:space="preserve"> 183969</t>
  </si>
  <si>
    <t>PAUL MIRKARAMI</t>
  </si>
  <si>
    <t>98 TOYON TER         DANVILLE</t>
  </si>
  <si>
    <t xml:space="preserve"> 184727</t>
  </si>
  <si>
    <t>NADEEM ZAFAR</t>
  </si>
  <si>
    <t>21 WOODCREST RD      ORINDA</t>
  </si>
  <si>
    <t xml:space="preserve"> 189676</t>
  </si>
  <si>
    <t>TODD MEDRANO</t>
  </si>
  <si>
    <t>21 HAGEN OAKS CT     ALAMO</t>
  </si>
  <si>
    <t xml:space="preserve"> 191373</t>
  </si>
  <si>
    <t>BRIAN SCHWARTZ</t>
  </si>
  <si>
    <t>2 PATRICK LN         ORINDA</t>
  </si>
  <si>
    <t xml:space="preserve"> 193203</t>
  </si>
  <si>
    <t>KELLY WILSON</t>
  </si>
  <si>
    <t>7 HILARY WAY         ORINDA</t>
  </si>
  <si>
    <t xml:space="preserve"> 195714</t>
  </si>
  <si>
    <t>KEVIN MACK</t>
  </si>
  <si>
    <t>24 CUMORAH LN        ALAMO</t>
  </si>
  <si>
    <t xml:space="preserve"> 206539</t>
  </si>
  <si>
    <t>WOUTER MEULEMAN</t>
  </si>
  <si>
    <t>48 HAGEN OAKS CT     ALAMO</t>
  </si>
  <si>
    <t xml:space="preserve"> 209830</t>
  </si>
  <si>
    <t>JULIE CANE</t>
  </si>
  <si>
    <t>3 HILARY WAY         ORINDA</t>
  </si>
  <si>
    <t xml:space="preserve"> 217334</t>
  </si>
  <si>
    <t>SANJAY SINGH</t>
  </si>
  <si>
    <t>2 AGHALEE RD         ORINDA</t>
  </si>
  <si>
    <t xml:space="preserve"> 225946</t>
  </si>
  <si>
    <t>A. GIVENS</t>
  </si>
  <si>
    <t>27 HAGEN OAKS CT     ALAMO</t>
  </si>
  <si>
    <t xml:space="preserve"> 226226</t>
  </si>
  <si>
    <t>JACK KOPEC</t>
  </si>
  <si>
    <t>19 HALL DR           ORINDA</t>
  </si>
  <si>
    <t xml:space="preserve"> 235224</t>
  </si>
  <si>
    <t>DAVID LAMB</t>
  </si>
  <si>
    <t>19 WOODCREST RD      ORINDA</t>
  </si>
  <si>
    <t xml:space="preserve"> 240432</t>
  </si>
  <si>
    <t>SARAH MURPHY</t>
  </si>
  <si>
    <t xml:space="preserve"> 244373</t>
  </si>
  <si>
    <t>JESSICA DOVE</t>
  </si>
  <si>
    <t>8 WOODCREST RD       ORINDA</t>
  </si>
  <si>
    <t xml:space="preserve"> 248446</t>
  </si>
  <si>
    <t>ANGELA PATRIARCA</t>
  </si>
  <si>
    <t>30 MORAGA VIA        ORINDA</t>
  </si>
  <si>
    <t xml:space="preserve"> 318585</t>
  </si>
  <si>
    <t>11 MANTI TER         ALAMO</t>
  </si>
  <si>
    <t xml:space="preserve"> 332487</t>
  </si>
  <si>
    <t>PETER G ASCH</t>
  </si>
  <si>
    <t>54 MICHAEL LN        ORINDA</t>
  </si>
  <si>
    <t xml:space="preserve"> 389594</t>
  </si>
  <si>
    <t>JAMES E MELLERS</t>
  </si>
  <si>
    <t>3 PATRICK LN         ORINDA</t>
  </si>
  <si>
    <t xml:space="preserve"> 424564</t>
  </si>
  <si>
    <t>RICHARD J PEYLA</t>
  </si>
  <si>
    <t>52 ROBERT RD         ORINDA</t>
  </si>
  <si>
    <t xml:space="preserve"> 525668</t>
  </si>
  <si>
    <t>W GAGEN</t>
  </si>
  <si>
    <t>22 TOYON TER         DANVILLE</t>
  </si>
  <si>
    <t xml:space="preserve"> 525709</t>
  </si>
  <si>
    <t>MELINDA MALIN</t>
  </si>
  <si>
    <t>88 TOYON TER         DANVILLE</t>
  </si>
  <si>
    <t>1020 YGNACIO VALLEY  WALNUT CREEK</t>
  </si>
  <si>
    <t>1225 ALPINE RD       WALNUT CREEK</t>
  </si>
  <si>
    <t>1233 ALPINE RD       WALNUT CREEK</t>
  </si>
  <si>
    <t>1440 OAKLAND BLVD    WALNUT CREEK</t>
  </si>
  <si>
    <t>1315 MT PISGAH RD    WALNUT CREEK</t>
  </si>
  <si>
    <t>5073200</t>
  </si>
  <si>
    <t>STANLEY WHITE</t>
  </si>
  <si>
    <t>23 RISA CT           ORINDA</t>
  </si>
  <si>
    <t>5164736</t>
  </si>
  <si>
    <t>CHRIS GAROUTTE</t>
  </si>
  <si>
    <t>60 IVY DR            ORINDA</t>
  </si>
  <si>
    <t>5169321</t>
  </si>
  <si>
    <t>NICOLE TUCCI</t>
  </si>
  <si>
    <t>200 IVY DR           ORINDA</t>
  </si>
  <si>
    <t>5203369</t>
  </si>
  <si>
    <t>TIMOTHY SILVERIA</t>
  </si>
  <si>
    <t>64 IVY DR            ORINDA</t>
  </si>
  <si>
    <t>5216858</t>
  </si>
  <si>
    <t>RICHARD A. CURRY</t>
  </si>
  <si>
    <t>19 DESCANSO DR       ORINDA</t>
  </si>
  <si>
    <t>5224597</t>
  </si>
  <si>
    <t>NANCY LUNA WALKER</t>
  </si>
  <si>
    <t>166 IVY DR           ORINDA</t>
  </si>
  <si>
    <t>5245287</t>
  </si>
  <si>
    <t>TARA MCGUINNESS</t>
  </si>
  <si>
    <t>22 DESCANSO DR       ORINDA</t>
  </si>
  <si>
    <t>5429725</t>
  </si>
  <si>
    <t>JERRY MCDERMOTT</t>
  </si>
  <si>
    <t>36 IVY DR            ORINDA</t>
  </si>
  <si>
    <t>5444161</t>
  </si>
  <si>
    <t>GEORGE DUONG</t>
  </si>
  <si>
    <t>3 CROWN CT           ORINDA</t>
  </si>
  <si>
    <t>5493291</t>
  </si>
  <si>
    <t>MARTA WALLACE</t>
  </si>
  <si>
    <t>2 DESCANSO DR        ORINDA</t>
  </si>
  <si>
    <t>5504592</t>
  </si>
  <si>
    <t>CAROLYN PARODI</t>
  </si>
  <si>
    <t>40 IVY DR            ORINDA</t>
  </si>
  <si>
    <t>5523816</t>
  </si>
  <si>
    <t>JOE PORTER</t>
  </si>
  <si>
    <t>39 DESCANSO DR       ORINDA</t>
  </si>
  <si>
    <t>5557483</t>
  </si>
  <si>
    <t>ANNE TADDEI</t>
  </si>
  <si>
    <t>1 CIELO CT           ORINDA</t>
  </si>
  <si>
    <t>5609359</t>
  </si>
  <si>
    <t>MICHAEL FINEGAN</t>
  </si>
  <si>
    <t>4 DESCANSO DR        ORINDA</t>
  </si>
  <si>
    <t>5616644</t>
  </si>
  <si>
    <t>DAVE LAUSCH</t>
  </si>
  <si>
    <t>5 DESCANSO DR        ORINDA</t>
  </si>
  <si>
    <t>5739495</t>
  </si>
  <si>
    <t>ANN LAI</t>
  </si>
  <si>
    <t>7 CIELO CT           ORINDA</t>
  </si>
  <si>
    <t>5766621</t>
  </si>
  <si>
    <t>WYNNE KONG</t>
  </si>
  <si>
    <t>7 DESCANSO DR        ORINDA</t>
  </si>
  <si>
    <t>5792593</t>
  </si>
  <si>
    <t>MIGUEL PEREZ</t>
  </si>
  <si>
    <t>16 RISA CT           ORINDA</t>
  </si>
  <si>
    <t>5814124</t>
  </si>
  <si>
    <t>DARRELL VICE</t>
  </si>
  <si>
    <t>23 DESCANSO DR       ORINDA</t>
  </si>
  <si>
    <t>5816780</t>
  </si>
  <si>
    <t>TAMMY HOEFFEL</t>
  </si>
  <si>
    <t>132 IVY DR           ORINDA</t>
  </si>
  <si>
    <t>5838610</t>
  </si>
  <si>
    <t>ANNA CHU</t>
  </si>
  <si>
    <t>35 DESCANSO DR       ORINDA</t>
  </si>
  <si>
    <t>5851753</t>
  </si>
  <si>
    <t>ELAIN CHAN</t>
  </si>
  <si>
    <t>9 CORTE HOLGANZA     ORINDA</t>
  </si>
  <si>
    <t>5870639</t>
  </si>
  <si>
    <t>LIYAN HOU</t>
  </si>
  <si>
    <t>100 IVY DR           ORINDA</t>
  </si>
  <si>
    <t>5886692</t>
  </si>
  <si>
    <t>DANA WU</t>
  </si>
  <si>
    <t>5 CROWN CT           ORINDA</t>
  </si>
  <si>
    <t>5889233</t>
  </si>
  <si>
    <t>SUNNY OLABODE</t>
  </si>
  <si>
    <t>10 CORTE HOLGANZA    ORINDA</t>
  </si>
  <si>
    <t>5904313</t>
  </si>
  <si>
    <t>REBECCA CARRINGTON</t>
  </si>
  <si>
    <t>13 CORTE SOMBRITA    ORINDA</t>
  </si>
  <si>
    <t>5917836</t>
  </si>
  <si>
    <t>FIONA TAVERNIER</t>
  </si>
  <si>
    <t>144 IVY DR           ORINDA</t>
  </si>
  <si>
    <t>5931647</t>
  </si>
  <si>
    <t>JULIA GRUMSRUD</t>
  </si>
  <si>
    <t>6 RISA CT            ORINDA</t>
  </si>
  <si>
    <t xml:space="preserve">   6203</t>
  </si>
  <si>
    <t>PAUL BRIONES</t>
  </si>
  <si>
    <t>184 IVY DR           ORINDA</t>
  </si>
  <si>
    <t xml:space="preserve">  13225</t>
  </si>
  <si>
    <t>LAUREN HOFFMAN</t>
  </si>
  <si>
    <t>31 DESCANSO DR       ORINDA</t>
  </si>
  <si>
    <t xml:space="preserve">  23180</t>
  </si>
  <si>
    <t>PER-OLOF PERSSON</t>
  </si>
  <si>
    <t>152 IVY DR           ORINDA</t>
  </si>
  <si>
    <t xml:space="preserve">  29164</t>
  </si>
  <si>
    <t>VICTOR GHAVAMVADEH</t>
  </si>
  <si>
    <t>41 IVY DR            ORINDA</t>
  </si>
  <si>
    <t xml:space="preserve">  30600</t>
  </si>
  <si>
    <t>CRAIG SANDVIK</t>
  </si>
  <si>
    <t>11 RISA CT           ORINDA</t>
  </si>
  <si>
    <t xml:space="preserve">  46361</t>
  </si>
  <si>
    <t>ELIZABETH LIBBY</t>
  </si>
  <si>
    <t>148 IVY DR           ORINDA</t>
  </si>
  <si>
    <t xml:space="preserve">  46491</t>
  </si>
  <si>
    <t>DANIEL SANDERS</t>
  </si>
  <si>
    <t>25 RISA CT           ORINDA</t>
  </si>
  <si>
    <t xml:space="preserve">  55430</t>
  </si>
  <si>
    <t>97 CORAL DR          ORINDA</t>
  </si>
  <si>
    <t xml:space="preserve">  70457</t>
  </si>
  <si>
    <t>CHRIS LEE</t>
  </si>
  <si>
    <t>5 RISA CT            ORINDA</t>
  </si>
  <si>
    <t xml:space="preserve">  77217</t>
  </si>
  <si>
    <t>MOHSEN PAZOOKI</t>
  </si>
  <si>
    <t>6 DESCANSO DR        ORINDA</t>
  </si>
  <si>
    <t xml:space="preserve">  83368</t>
  </si>
  <si>
    <t>STUART JIVAPONGSE</t>
  </si>
  <si>
    <t>53 IVY DR            ORINDA</t>
  </si>
  <si>
    <t xml:space="preserve">  85482</t>
  </si>
  <si>
    <t>ANTHONY SAVALA</t>
  </si>
  <si>
    <t>15 DESCANSO DR       ORINDA</t>
  </si>
  <si>
    <t>2000 MARCIEL RD      LIVERMORE</t>
  </si>
  <si>
    <t xml:space="preserve">  99988</t>
  </si>
  <si>
    <t>JENCHYN LUH</t>
  </si>
  <si>
    <t>9 DESCANSO DR        ORINDA</t>
  </si>
  <si>
    <t xml:space="preserve"> 107749</t>
  </si>
  <si>
    <t>MICHAEL J DONOVAN</t>
  </si>
  <si>
    <t>3 CIELO CT           ORINDA</t>
  </si>
  <si>
    <t xml:space="preserve"> 107755</t>
  </si>
  <si>
    <t>FRITZ T MAST</t>
  </si>
  <si>
    <t>4 CIELO CT           ORINDA</t>
  </si>
  <si>
    <t xml:space="preserve"> 107763</t>
  </si>
  <si>
    <t>HERBERT S LITCHFIELD</t>
  </si>
  <si>
    <t>5 CIELO CT           ORINDA</t>
  </si>
  <si>
    <t xml:space="preserve"> 107771</t>
  </si>
  <si>
    <t>STEPHEN N PAULSEN</t>
  </si>
  <si>
    <t>6 CIELO CT           ORINDA</t>
  </si>
  <si>
    <t xml:space="preserve"> 112897</t>
  </si>
  <si>
    <t>CHERYL LYNN HORTON</t>
  </si>
  <si>
    <t>232 IVY DR           ORINDA</t>
  </si>
  <si>
    <t xml:space="preserve"> 119431</t>
  </si>
  <si>
    <t>ALEXIS STICE</t>
  </si>
  <si>
    <t>12 DESCANSO DR       ORINDA</t>
  </si>
  <si>
    <t xml:space="preserve"> 122151</t>
  </si>
  <si>
    <t>CHRISTOPHE OYOUNG</t>
  </si>
  <si>
    <t>6 CORTE SOMBRITA     ORINDA</t>
  </si>
  <si>
    <t xml:space="preserve"> 122178</t>
  </si>
  <si>
    <t>JAMES ROBINSON</t>
  </si>
  <si>
    <t>10 CORTE SOMBRITA    ORINDA</t>
  </si>
  <si>
    <t xml:space="preserve"> 126584</t>
  </si>
  <si>
    <t>LAUREN BALL</t>
  </si>
  <si>
    <t xml:space="preserve"> 128209</t>
  </si>
  <si>
    <t>ANDREA NGO</t>
  </si>
  <si>
    <t>43 IVY DR            ORINDA</t>
  </si>
  <si>
    <t xml:space="preserve"> 134098</t>
  </si>
  <si>
    <t>PAMELA M WARE</t>
  </si>
  <si>
    <t>6 CROWN CT           ORINDA</t>
  </si>
  <si>
    <t xml:space="preserve"> 134149</t>
  </si>
  <si>
    <t>JANICE L FONG</t>
  </si>
  <si>
    <t>12 CROWN CT          ORINDA</t>
  </si>
  <si>
    <t xml:space="preserve"> 141759</t>
  </si>
  <si>
    <t>DEREK LAPCEVIC</t>
  </si>
  <si>
    <t>42 IVY DR            ORINDA</t>
  </si>
  <si>
    <t xml:space="preserve"> 149800</t>
  </si>
  <si>
    <t>KEITH MARKS</t>
  </si>
  <si>
    <t>3 DESCANSO DR        ORINDA</t>
  </si>
  <si>
    <t xml:space="preserve"> 149850</t>
  </si>
  <si>
    <t>HOSSEIN JAFARZADEH</t>
  </si>
  <si>
    <t>8 DESCANSO DR        ORINDA</t>
  </si>
  <si>
    <t xml:space="preserve"> 149906</t>
  </si>
  <si>
    <t>ROBERT MEADOWCROFT</t>
  </si>
  <si>
    <t>18 DESCANSO DR       ORINDA</t>
  </si>
  <si>
    <t xml:space="preserve"> 150003</t>
  </si>
  <si>
    <t>ALLEN R PURDY</t>
  </si>
  <si>
    <t>38 DESCANSO DR       ORINDA</t>
  </si>
  <si>
    <t xml:space="preserve"> 150037</t>
  </si>
  <si>
    <t>JIM ELLIS</t>
  </si>
  <si>
    <t>43 DESCANSO DR       ORINDA</t>
  </si>
  <si>
    <t xml:space="preserve"> 150493</t>
  </si>
  <si>
    <t>SIVESH THANGARAJAH</t>
  </si>
  <si>
    <t>11 DESCANSO DR       ORINDA</t>
  </si>
  <si>
    <t xml:space="preserve"> 164702</t>
  </si>
  <si>
    <t>NADIM HEGAZI</t>
  </si>
  <si>
    <t>2 CROWN CT           ORINDA</t>
  </si>
  <si>
    <t xml:space="preserve"> 168339</t>
  </si>
  <si>
    <t>TREVOR &amp; SHEILA ROSE</t>
  </si>
  <si>
    <t>9 CORTE SOMBRITA     ORINDA</t>
  </si>
  <si>
    <t xml:space="preserve"> 171647</t>
  </si>
  <si>
    <t>SHUANG SHACKELFORD</t>
  </si>
  <si>
    <t>10 DESCANSO DR       ORINDA</t>
  </si>
  <si>
    <t xml:space="preserve"> 174042</t>
  </si>
  <si>
    <t>LON KOONTZ</t>
  </si>
  <si>
    <t>98 CORAL DR          ORINDA</t>
  </si>
  <si>
    <t xml:space="preserve"> 179381</t>
  </si>
  <si>
    <t>ELISHA PEREZ</t>
  </si>
  <si>
    <t>38 IVY DR            ORINDA</t>
  </si>
  <si>
    <t xml:space="preserve"> 182953</t>
  </si>
  <si>
    <t>STEPHEN MUNICH</t>
  </si>
  <si>
    <t>236 IVY DR           ORINDA</t>
  </si>
  <si>
    <t xml:space="preserve"> 202007</t>
  </si>
  <si>
    <t>MICHELLE JUN</t>
  </si>
  <si>
    <t>172 IVY DR           ORINDA</t>
  </si>
  <si>
    <t xml:space="preserve"> 206966</t>
  </si>
  <si>
    <t>MELAINE DELCROIX</t>
  </si>
  <si>
    <t>63 IVY DR            ORINDA</t>
  </si>
  <si>
    <t xml:space="preserve"> 209467</t>
  </si>
  <si>
    <t>JOANNA OBRIEN</t>
  </si>
  <si>
    <t>212 IVY DR           ORINDA</t>
  </si>
  <si>
    <t xml:space="preserve"> 210221</t>
  </si>
  <si>
    <t>SHANE TOPPING</t>
  </si>
  <si>
    <t>5 CORTE HOLGANZA     ORINDA</t>
  </si>
  <si>
    <t xml:space="preserve"> 210595</t>
  </si>
  <si>
    <t>JING YANG</t>
  </si>
  <si>
    <t>58 IVY DR            ORINDA</t>
  </si>
  <si>
    <t xml:space="preserve"> 211543</t>
  </si>
  <si>
    <t>CASSANDRA CATHCART</t>
  </si>
  <si>
    <t>4 CROWN CT           ORINDA</t>
  </si>
  <si>
    <t xml:space="preserve"> 213067</t>
  </si>
  <si>
    <t>YAUHO HAUNG</t>
  </si>
  <si>
    <t>30 DESCANSO DR       ORINDA</t>
  </si>
  <si>
    <t xml:space="preserve"> 215452</t>
  </si>
  <si>
    <t>JOHN THUNEM</t>
  </si>
  <si>
    <t>46 IVY DR            ORINDA</t>
  </si>
  <si>
    <t xml:space="preserve"> 222393</t>
  </si>
  <si>
    <t>SUSAN JANG</t>
  </si>
  <si>
    <t>5 CORTE SOMBRITA     ORINDA</t>
  </si>
  <si>
    <t xml:space="preserve"> 223103</t>
  </si>
  <si>
    <t>ARON MIZRAHI</t>
  </si>
  <si>
    <t>34 DESCANSO DR       ORINDA</t>
  </si>
  <si>
    <t xml:space="preserve"> 225808</t>
  </si>
  <si>
    <t>JON BUCKINGHAM</t>
  </si>
  <si>
    <t>4 RISA CT            ORINDA</t>
  </si>
  <si>
    <t xml:space="preserve"> 226661</t>
  </si>
  <si>
    <t>GREGORY CUELLAR</t>
  </si>
  <si>
    <t>14 RISA CT           ORINDA</t>
  </si>
  <si>
    <t xml:space="preserve"> 227297</t>
  </si>
  <si>
    <t>VANESSA STEWART</t>
  </si>
  <si>
    <t>18 RISA CT           ORINDA</t>
  </si>
  <si>
    <t xml:space="preserve"> 227789</t>
  </si>
  <si>
    <t>SRIRAM VARADARAJAN</t>
  </si>
  <si>
    <t>44 IVY DR            ORINDA</t>
  </si>
  <si>
    <t xml:space="preserve"> 231453</t>
  </si>
  <si>
    <t>PAIGE VALLE</t>
  </si>
  <si>
    <t>26 DESCANSO DR       ORINDA</t>
  </si>
  <si>
    <t xml:space="preserve"> 233584</t>
  </si>
  <si>
    <t>TIMOTHY THRELKELD</t>
  </si>
  <si>
    <t>180 IVY DR           ORINDA</t>
  </si>
  <si>
    <t xml:space="preserve"> 236975</t>
  </si>
  <si>
    <t>ALEX SZILAGYI</t>
  </si>
  <si>
    <t>128 IVY DR           ORINDA</t>
  </si>
  <si>
    <t xml:space="preserve"> 242082</t>
  </si>
  <si>
    <t>AUDREY ARINGO</t>
  </si>
  <si>
    <t>27 DESCANSO DR       ORINDA</t>
  </si>
  <si>
    <t>7900 CARNEAL RD      LIVERMORE</t>
  </si>
  <si>
    <t xml:space="preserve"> 246155</t>
  </si>
  <si>
    <t>DEREK GUINN</t>
  </si>
  <si>
    <t>192 IVY DR           ORINDA</t>
  </si>
  <si>
    <t xml:space="preserve"> 251258</t>
  </si>
  <si>
    <t>9055 HIGHLAND RD UNI LIVERMORE</t>
  </si>
  <si>
    <t xml:space="preserve"> 251313</t>
  </si>
  <si>
    <t>JAMES TAFT</t>
  </si>
  <si>
    <t>20 STORYBOOK LN      LIVERMORE</t>
  </si>
  <si>
    <t xml:space="preserve"> 254821</t>
  </si>
  <si>
    <t>W BLUHM</t>
  </si>
  <si>
    <t>50 IVY DR            ORINDA</t>
  </si>
  <si>
    <t xml:space="preserve"> 254862</t>
  </si>
  <si>
    <t>WHITNEY V MARR</t>
  </si>
  <si>
    <t>54 IVY DR            ORINDA</t>
  </si>
  <si>
    <t xml:space="preserve"> 254870</t>
  </si>
  <si>
    <t>MICHAEL HART</t>
  </si>
  <si>
    <t>56 IVY DR            ORINDA</t>
  </si>
  <si>
    <t xml:space="preserve"> 254921</t>
  </si>
  <si>
    <t>JONATHAN G LIEN</t>
  </si>
  <si>
    <t>61 IVY DR            ORINDA</t>
  </si>
  <si>
    <t xml:space="preserve"> 254979</t>
  </si>
  <si>
    <t>SHIRLEY MCPHEETERS</t>
  </si>
  <si>
    <t>104 IVY DR           ORINDA</t>
  </si>
  <si>
    <t xml:space="preserve"> 254987</t>
  </si>
  <si>
    <t>TOM OBERHEIM</t>
  </si>
  <si>
    <t>108 IVY DR           ORINDA</t>
  </si>
  <si>
    <t xml:space="preserve"> 254995</t>
  </si>
  <si>
    <t>MIGUEL SALMERON &amp;MARIA GALEANA</t>
  </si>
  <si>
    <t>112 IVY DR           ORINDA</t>
  </si>
  <si>
    <t xml:space="preserve"> 255001</t>
  </si>
  <si>
    <t>VICTOR RYERSON</t>
  </si>
  <si>
    <t>116 IVY DR           ORINDA</t>
  </si>
  <si>
    <t xml:space="preserve"> 255027</t>
  </si>
  <si>
    <t>STEVE ZANKI</t>
  </si>
  <si>
    <t>120 IVY DR           ORINDA</t>
  </si>
  <si>
    <t xml:space="preserve"> 255035</t>
  </si>
  <si>
    <t>GEORGE MCGREGOR</t>
  </si>
  <si>
    <t>124 IVY DR           ORINDA</t>
  </si>
  <si>
    <t xml:space="preserve"> 255083</t>
  </si>
  <si>
    <t>JOHN C MINAMOTO</t>
  </si>
  <si>
    <t>136 IVY DR           ORINDA</t>
  </si>
  <si>
    <t xml:space="preserve"> 255092</t>
  </si>
  <si>
    <t>TERRY C HAMRE</t>
  </si>
  <si>
    <t>140 IVY DR           ORINDA</t>
  </si>
  <si>
    <t xml:space="preserve"> 255166</t>
  </si>
  <si>
    <t>YEONG LOKE</t>
  </si>
  <si>
    <t>164 IVY DR           ORINDA</t>
  </si>
  <si>
    <t xml:space="preserve"> 255299</t>
  </si>
  <si>
    <t>LESZEK J SLOWIK</t>
  </si>
  <si>
    <t>196 IVY DR           ORINDA</t>
  </si>
  <si>
    <t xml:space="preserve"> 255324</t>
  </si>
  <si>
    <t>RUDOLPH RUPPENSTEIN</t>
  </si>
  <si>
    <t>204 IVY DR           ORINDA</t>
  </si>
  <si>
    <t xml:space="preserve"> 255398</t>
  </si>
  <si>
    <t>DIANA YOUNG</t>
  </si>
  <si>
    <t>220 IVY DR           ORINDA</t>
  </si>
  <si>
    <t xml:space="preserve"> 255414</t>
  </si>
  <si>
    <t>224 IVY DR           ORINDA</t>
  </si>
  <si>
    <t xml:space="preserve"> 255430</t>
  </si>
  <si>
    <t>NANCY GILMORE</t>
  </si>
  <si>
    <t>228 IVY DR           ORINDA</t>
  </si>
  <si>
    <t xml:space="preserve"> 255505</t>
  </si>
  <si>
    <t>RODNEY E ZIMMERMAN</t>
  </si>
  <si>
    <t>240 IVY DR           ORINDA</t>
  </si>
  <si>
    <t xml:space="preserve"> 255514</t>
  </si>
  <si>
    <t>RONALD E LEIKER</t>
  </si>
  <si>
    <t>244 IVY DR           ORINDA</t>
  </si>
  <si>
    <t xml:space="preserve"> 255521</t>
  </si>
  <si>
    <t>DANIEL F MURPHY</t>
  </si>
  <si>
    <t>248 IVY DR           ORINDA</t>
  </si>
  <si>
    <t xml:space="preserve"> 255548</t>
  </si>
  <si>
    <t>FRANCES TOMBRAS</t>
  </si>
  <si>
    <t>252 IVY DR           ORINDA</t>
  </si>
  <si>
    <t xml:space="preserve"> 423384</t>
  </si>
  <si>
    <t>MARGARET D KRAFT</t>
  </si>
  <si>
    <t>8 RISA CT            ORINDA</t>
  </si>
  <si>
    <t xml:space="preserve"> 423400</t>
  </si>
  <si>
    <t>SHIRLEY J HOLLOWAY</t>
  </si>
  <si>
    <t>12 RISA CT           ORINDA</t>
  </si>
  <si>
    <t>3576 MT DIABLO BLVD  LAFAYETTE</t>
  </si>
  <si>
    <t>3624 MT DIABLO BLVD  LAFAYETTE</t>
  </si>
  <si>
    <t>3563 MT DIABLO BLVD  LAFAYETTE</t>
  </si>
  <si>
    <t>RecycleSmart Missed Container Credits September 2024</t>
  </si>
  <si>
    <t>Ariel Lo</t>
  </si>
  <si>
    <t>RecycleSmart Multifamily Accounts September 2024</t>
  </si>
  <si>
    <t>1250 LAS JUNTAS WAY, WALNUT CREEK</t>
  </si>
  <si>
    <t>Multifamily Master Detail September 2024</t>
  </si>
  <si>
    <t xml:space="preserve"> 251900</t>
  </si>
  <si>
    <t>925-574-5809</t>
  </si>
  <si>
    <t xml:space="preserve"> 252231</t>
  </si>
  <si>
    <t>PARIPAR INVESTMENTS LLC 10UNIT</t>
  </si>
  <si>
    <t>209-450-5966</t>
  </si>
  <si>
    <t>717-516-3960</t>
  </si>
  <si>
    <t>RecycleSmart Commercial - Rossmoor Accounts September 2024</t>
  </si>
  <si>
    <t>Rossmoor Master Detail September 2024</t>
  </si>
  <si>
    <t>RecycleSmart Commercial - Industrial Accounts September 2024</t>
  </si>
  <si>
    <t xml:space="preserve">11 MORAGA WAY </t>
  </si>
  <si>
    <t xml:space="preserve">118 DEER RIDGE PL </t>
  </si>
  <si>
    <t xml:space="preserve">1315 N MAIN ST </t>
  </si>
  <si>
    <t xml:space="preserve">1480 MORAGA RD #D </t>
  </si>
  <si>
    <t xml:space="preserve">16 HILFERD WAY </t>
  </si>
  <si>
    <t xml:space="preserve">1868 CAMINO PABLO </t>
  </si>
  <si>
    <t xml:space="preserve">1909 MT DIABLO BLVD #D </t>
  </si>
  <si>
    <t xml:space="preserve">2079 OLYMPIC BLVD </t>
  </si>
  <si>
    <t xml:space="preserve">2151 CAMINO PABLO </t>
  </si>
  <si>
    <t xml:space="preserve">2208 WHYTE PARK AVE </t>
  </si>
  <si>
    <t xml:space="preserve">2291 OAK GROVE RD </t>
  </si>
  <si>
    <t xml:space="preserve">3357 MILDRED LN </t>
  </si>
  <si>
    <t xml:space="preserve">3678 NORDSTROM LN </t>
  </si>
  <si>
    <t xml:space="preserve">3939 PASEO GRANDE </t>
  </si>
  <si>
    <t xml:space="preserve">398 BOLERO DR </t>
  </si>
  <si>
    <t xml:space="preserve">5 HAP TER </t>
  </si>
  <si>
    <t xml:space="preserve">81 MAYHEW WAY </t>
  </si>
  <si>
    <t>Commercial Master Detail September 2024</t>
  </si>
  <si>
    <t xml:space="preserve"> 252244</t>
  </si>
  <si>
    <t>707-372-5376</t>
  </si>
  <si>
    <t xml:space="preserve"> 252216</t>
  </si>
  <si>
    <t>JEREMY OLIVER</t>
  </si>
  <si>
    <t>398 BOLERO DR // 9210232</t>
  </si>
  <si>
    <t>BOLERO DR</t>
  </si>
  <si>
    <t>94526-5026</t>
  </si>
  <si>
    <t>925-807-9550</t>
  </si>
  <si>
    <t xml:space="preserve"> 252223</t>
  </si>
  <si>
    <t>ARUN BHARDWAJ - 118 DEER RIDGE</t>
  </si>
  <si>
    <t>118 DEER RIDGE PL // 9210232</t>
  </si>
  <si>
    <t>DEER RIDGE PL</t>
  </si>
  <si>
    <t>94506-6065</t>
  </si>
  <si>
    <t>925-915-8680</t>
  </si>
  <si>
    <t>CLEANUP CONTRACTORS - 5 HAP TE</t>
  </si>
  <si>
    <t>5 HAP TER // 9210232</t>
  </si>
  <si>
    <t>5</t>
  </si>
  <si>
    <t>HAP TER</t>
  </si>
  <si>
    <t>94506-1910</t>
  </si>
  <si>
    <t>CLEANUP CONTRACTORS - 16 HILFR</t>
  </si>
  <si>
    <t>16 HILFERD WAY // 9210232</t>
  </si>
  <si>
    <t>16</t>
  </si>
  <si>
    <t>HILFERD WAY</t>
  </si>
  <si>
    <t>94526-3713</t>
  </si>
  <si>
    <t>408-661-7411</t>
  </si>
  <si>
    <t>CLEANUP CONTRACTORS - 16 HILFE</t>
  </si>
  <si>
    <t xml:space="preserve"> 251966</t>
  </si>
  <si>
    <t>ADG CARE SERVICES INC</t>
  </si>
  <si>
    <t>510-303-9344</t>
  </si>
  <si>
    <t>6100 CAMINO TASSAJARA // 9210132</t>
  </si>
  <si>
    <t>415-308-0425</t>
  </si>
  <si>
    <t>A2Z REMODELING - 2208 WHYTE PA</t>
  </si>
  <si>
    <t>2208 WHYTE PARK AVE // 9210234</t>
  </si>
  <si>
    <t>2208</t>
  </si>
  <si>
    <t>94595-1346</t>
  </si>
  <si>
    <t xml:space="preserve"> 251672</t>
  </si>
  <si>
    <t>MONA LISA SMILE DENTAL</t>
  </si>
  <si>
    <t>2079 OLYMPIC BLVD // 9210134</t>
  </si>
  <si>
    <t>925-543-0000</t>
  </si>
  <si>
    <t xml:space="preserve"> 251632</t>
  </si>
  <si>
    <t>EAST BAY MUD WATER-SHED 30Y</t>
  </si>
  <si>
    <t>2151 CAMINO PABLO // 9210234</t>
  </si>
  <si>
    <t>2151</t>
  </si>
  <si>
    <t>94556-2612</t>
  </si>
  <si>
    <t>510-610-1185</t>
  </si>
  <si>
    <t>CVS 09938</t>
  </si>
  <si>
    <t>CLEANUP CONTRACTORS - 3678 NOR</t>
  </si>
  <si>
    <t>3678 NORDSTROM LN // 9210236</t>
  </si>
  <si>
    <t>3678</t>
  </si>
  <si>
    <t>NORDSTROM LN</t>
  </si>
  <si>
    <t>94549-3028</t>
  </si>
  <si>
    <t>408-426-7685</t>
  </si>
  <si>
    <t xml:space="preserve"> 251768</t>
  </si>
  <si>
    <t>JONATHAN CHICKNEAS</t>
  </si>
  <si>
    <t>3357 MILDRED LN // 9210236</t>
  </si>
  <si>
    <t>MILDRED LN</t>
  </si>
  <si>
    <t>94549-5444</t>
  </si>
  <si>
    <t>617-957-5507</t>
  </si>
  <si>
    <t xml:space="preserve"> 251700</t>
  </si>
  <si>
    <t>GIRL SCOUTS OF N. CA - 4021 SP</t>
  </si>
  <si>
    <t>4021 SPRINGHILL RD // 9210236</t>
  </si>
  <si>
    <t>203-648-0304</t>
  </si>
  <si>
    <t>2519 SOMERSVILLE RD // 9210116</t>
  </si>
  <si>
    <t>925-395-6238</t>
  </si>
  <si>
    <t xml:space="preserve"> 251343</t>
  </si>
  <si>
    <t>SUNDAY SWING</t>
  </si>
  <si>
    <t>1480 MORAGA RD #D // 9210138</t>
  </si>
  <si>
    <t>925-386-6533</t>
  </si>
  <si>
    <t xml:space="preserve"> 251936</t>
  </si>
  <si>
    <t>LINDA SMITH</t>
  </si>
  <si>
    <t>3939 PASEO GRANDE // 9210238</t>
  </si>
  <si>
    <t>3939</t>
  </si>
  <si>
    <t>PASEO GRANDE</t>
  </si>
  <si>
    <t>94556-1558</t>
  </si>
  <si>
    <t>760-697-2730</t>
  </si>
  <si>
    <t xml:space="preserve"> 251759</t>
  </si>
  <si>
    <t>DANIELLE TRAN - 1868 CAMINO PA</t>
  </si>
  <si>
    <t>1868 CAMINO PABLO // 9210238</t>
  </si>
  <si>
    <t>1868</t>
  </si>
  <si>
    <t>94556-2611</t>
  </si>
  <si>
    <t>510-918-1139</t>
  </si>
  <si>
    <t>510-541-5653</t>
  </si>
  <si>
    <t xml:space="preserve"> 251778</t>
  </si>
  <si>
    <t>REED ROBERTSON</t>
  </si>
  <si>
    <t>11 MORAGA WAY // 9210140</t>
  </si>
  <si>
    <t>94563-3046</t>
  </si>
  <si>
    <t>925-330-8817</t>
  </si>
  <si>
    <t xml:space="preserve"> 251500</t>
  </si>
  <si>
    <t xml:space="preserve"> 251499</t>
  </si>
  <si>
    <t>1909 MT DIABLO BLVD #D // 9210144</t>
  </si>
  <si>
    <t>925-963-0497</t>
  </si>
  <si>
    <t xml:space="preserve"> 252118</t>
  </si>
  <si>
    <t>THE MODEL BAKERY</t>
  </si>
  <si>
    <t>1315 N MAIN ST // 9210144</t>
  </si>
  <si>
    <t>925-354-6255</t>
  </si>
  <si>
    <t>ABDULLAH TALEB</t>
  </si>
  <si>
    <t>925-381-3239</t>
  </si>
  <si>
    <t xml:space="preserve"> 252218</t>
  </si>
  <si>
    <t>HERTZ HRT069755 64GAL FDWST</t>
  </si>
  <si>
    <t>CVS 9545</t>
  </si>
  <si>
    <t>SHAWMUT DESIGN AND CONSTRUCTIO</t>
  </si>
  <si>
    <t>617-620-3578</t>
  </si>
  <si>
    <t>213-247-4637</t>
  </si>
  <si>
    <t>317-440-8885</t>
  </si>
  <si>
    <t>925-357-0498</t>
  </si>
  <si>
    <t xml:space="preserve"> 252250</t>
  </si>
  <si>
    <t>WCTV PARCEL 2 LLC</t>
  </si>
  <si>
    <t>925-679-6074</t>
  </si>
  <si>
    <t>00871</t>
  </si>
  <si>
    <t>WC TRUNK OR TREAT - 2024</t>
  </si>
  <si>
    <t>925-570-5310</t>
  </si>
  <si>
    <t>00872</t>
  </si>
  <si>
    <t xml:space="preserve"> 251651</t>
  </si>
  <si>
    <t>GOLDEN RAIN FOUNDATION - 1751</t>
  </si>
  <si>
    <t>1751 TICE CREEK DR // 9210244</t>
  </si>
  <si>
    <t>925-260-6928</t>
  </si>
  <si>
    <t xml:space="preserve"> 241824</t>
  </si>
  <si>
    <t>OREILLYS ORE006287 1-2Y REC</t>
  </si>
  <si>
    <t>NORTHGATE HIGH SCHOOL  2024</t>
  </si>
  <si>
    <t>925-542-8110</t>
  </si>
  <si>
    <t xml:space="preserve"> 240933</t>
  </si>
  <si>
    <t>PACIFIC CONSTRUCTION - 2291 OA</t>
  </si>
  <si>
    <t>2291 OAK GROVE RD // 9210244</t>
  </si>
  <si>
    <t>925-864-3503</t>
  </si>
  <si>
    <t>925-953-1113</t>
  </si>
  <si>
    <t>CVS 09815</t>
  </si>
  <si>
    <t>925-934-2396</t>
  </si>
  <si>
    <t>LA CASA VIA SHELL RIDGE PLAZA</t>
  </si>
  <si>
    <t xml:space="preserve"> 251762</t>
  </si>
  <si>
    <t>ONE CALL CONSTRUCTION - 81 MAY</t>
  </si>
  <si>
    <t>81 MAYHEW WAY // 9210244</t>
  </si>
  <si>
    <t>760-445-8731</t>
  </si>
  <si>
    <t>Lafayette Art &amp; Wine</t>
  </si>
  <si>
    <t>7.12 tons</t>
  </si>
  <si>
    <t>1.07 tons</t>
  </si>
  <si>
    <t>1.08 tons</t>
  </si>
  <si>
    <t>Moraga Pear &amp; Wine Festival</t>
  </si>
  <si>
    <t>10.4 lbs</t>
  </si>
  <si>
    <t>69.6 lbs</t>
  </si>
  <si>
    <t>14.4 lbs</t>
  </si>
  <si>
    <t>September 2024 Changes</t>
  </si>
  <si>
    <t>TASSAJARA CROSSING 4YD COMP - 3424 CAMINO TASSAJARA</t>
  </si>
  <si>
    <t>The landfill had the correct material. Spoke to Casey about findings of all</t>
  </si>
  <si>
    <t>STERICYCL JOHN MUIR 30PERM MSW - 1601 YGNACIO VALLEY RD</t>
  </si>
  <si>
    <t>RO had mostly the correct material however there were boxes. Advised the boxes should go into recycle. Spoke to Jy about findings.</t>
  </si>
  <si>
    <t>Palmetto Superfood - 715 S BROADWAY</t>
  </si>
  <si>
    <t>715 S BROADWAY</t>
  </si>
  <si>
    <t>Business just opened. Provided posters, wall signs, service guide, and my card. Reminded them to use organics carts.</t>
  </si>
  <si>
    <t>Starbucks - 715 S BROADWAY PLZ</t>
  </si>
  <si>
    <t>715 S BROADWAY PLZ</t>
  </si>
  <si>
    <t>Met with Jay to review programs and provided a service guide.</t>
  </si>
  <si>
    <t>LIFETIME LTF001183 1-4Y MSW - 1315 BROADWAY PLZ</t>
  </si>
  <si>
    <t>240149, 240496, 240498, 240657</t>
  </si>
  <si>
    <t>1315 BROADWAY PLZ</t>
  </si>
  <si>
    <t>POOR - Restaurant is under construction next door and they have a roll-off in front of the gym's enclosure so bins cannot be moved to the curb for service. Met with Lee who says they leave material outside and the construction workers put it into the roll-off at the end of the day since the construction workers put a lock on their enclosure. Lee spoke with construction staff to find out what the combo code was so we could view the containers. The 8CY recycle dumpster is not on-site because the roll-off is blocking the alley where that dumpster should be placed. Recycle dumpster was full with cardboard. Landfill dumpster was full with black bags and organics cart was full with trash. Informed Lee that they need to be composting and recycling. The organics cart can still be serviced if our drivers know the combo code. Also let them know that we could deliver recycle carts since they also can be moved to the curb. Lee said they will work with the General Manager on getting this resolved ASAP. Unfortunately we are unable to make account changes because this is a national account and changes have to be made by their representative. Provided posters, stickers, wall signs, and service guide. Asked that they share outreach materials with the cafe. Will follow-up.</t>
  </si>
  <si>
    <t>WHOLE FOODS MARKET - 20YD CMP - 1333 NEWELL AVE</t>
  </si>
  <si>
    <t>Recycle and organics notes on other account. Met with Abraham and provided locks, posters, and stickers.</t>
  </si>
  <si>
    <t>CLAIR INVESTMENT INC - 1381 NEWELL AVE</t>
  </si>
  <si>
    <t>158780</t>
  </si>
  <si>
    <t>1381 NEWELL AVE</t>
  </si>
  <si>
    <t>Room for improvement - Recycle is shared with the spa next door and contained cardboard, opaque plastic bags, file folders, and thin plastics. Trash was recently serviced. Met with owners and provided service guide. Minimal organics generated here.</t>
  </si>
  <si>
    <t>CREEKSIDE SPA &amp; SALON - 1377 NEWELL AVE</t>
  </si>
  <si>
    <t>Recycling is shared with dry cleaning business. White bags with material and pastry boxes in the landfill. Left service guide on front desk since staff were with customers. Minimal organics generated here.</t>
  </si>
  <si>
    <t>WALNUT CREEK LIGHTING CO. - 1385 NEWELL AVE</t>
  </si>
  <si>
    <t>Room for improvement - Some paper in the landfill. Recycle contained cardboard and paper. Account said they added an organics cart at the end of 2023 but it was filled with trash and I'm not sure why they would need an organics cart. Went inside to speak with staff but they said the manager was not in and they could not speak to the organics cart. Provided my card and service guide. Ask that the manager contacts me about the organics cart.</t>
  </si>
  <si>
    <t>WHOLE FOODS MARKET - 1333 NEWELL AVE</t>
  </si>
  <si>
    <t>245898</t>
  </si>
  <si>
    <t>Fair - Met with Abraham. Organics contained food scraps in compostable bags and some cardboard. They participate in food donation programs. Recycle primarily contained cardboard. Provided posters, stickers, and locks.</t>
  </si>
  <si>
    <t>TERRA OUTDOOR LIVING - 1902 MT DIABLO BLVD</t>
  </si>
  <si>
    <t>Visited location to get them set-up with recycling (and organics if applicable) but manager was not in to approve of additional bin(s). Advised that I reach out to manager James to discuss recycling and organics. Provided service guide and my card.</t>
  </si>
  <si>
    <t>BH DEVELOPMENT - 1500 MT DIABLO BLVD</t>
  </si>
  <si>
    <t>128987</t>
  </si>
  <si>
    <t>1500 MT DIABLO BLVD</t>
  </si>
  <si>
    <t xml:space="preserve">Landfill looked good. Only garbage material. 
All 3 recycle containers looked good. All recyclable material such as boxes and milk jugs. 1 container had cans and I could tell they were not rinsed. 
Organics was good.. There was only food waste. 
I spoke to Paul and advised him that cans need to be rinsed. I also spoke to Juan onsite. </t>
  </si>
  <si>
    <t>BLACKHAWK PLAZA PIZZERIA - 4080 BLACKHAWK PLAZA CIR</t>
  </si>
  <si>
    <t>4080 BLACKHAWK PLAZA CIR</t>
  </si>
  <si>
    <t>containers were already serviced that day; I will try again next week 
1x FL 4CY &lt;MS&gt; 4x/week (Mon-Wed-Fri-Sat)
2x FR 4CY &lt;MR&gt; 6x/week (Mon-Tue-Wed-Thu-Fri-Sat)
2x OR 0.32CY &lt;FW&gt; 3x/week (Mon-Wed-Fri)</t>
  </si>
  <si>
    <t>LA CASA VIA SHELL RIDGE PLAZA - 114 LA CASA VIA</t>
  </si>
  <si>
    <t>184666</t>
  </si>
  <si>
    <t>114 LA CASA VIA</t>
  </si>
  <si>
    <t xml:space="preserve">Contamination in organics. Sent a follow up email to Rosalynn per her request. </t>
  </si>
  <si>
    <t>RESTORATION FOOD WASTE/1.5YD - 3461 BLACKHAWK PLAZA CIR</t>
  </si>
  <si>
    <t>3461 BLACKHAWK PLAZA CIR</t>
  </si>
  <si>
    <t>containers were already serviced that day; I will try again next week 
2x FL 3CY &lt;MS&gt; 2x/week (Mon-Fri)
1x FR 3CY &lt;MR&gt; 6x/week (Mon-Tue-Wed-Thu-Fri-Sat)
1x FR 4CY &lt;MR&gt; 6x/week (Mon-Tue-Wed-Thu-Fri-Sat)
1x FO 2CY &lt;FW&gt; 5x/week (Mon-Tue-Wed-Thu-Fri)</t>
  </si>
  <si>
    <t>containers were already serviced that day; I will try again next week 
1x FO 2CY &lt;FW&gt; 3x/week (Mon-Wed-Fri)
2x OR 0.32CY &lt;FW&gt; 3x/week (Mon-Wed-Fri)</t>
  </si>
  <si>
    <t>STARBUCKS FOOD WASTE - 4000 BLACKHAWK PLAZA CIR</t>
  </si>
  <si>
    <t>containers were already serviced that day; I will try again next week 
1x OR 0.32CY &lt;FW&gt; 3x/week (Mon-Wed-Fri)</t>
  </si>
  <si>
    <t xml:space="preserve">completed audit. Landfill was empty Recycle had one small box and Organics had coffee grinds only. </t>
  </si>
  <si>
    <t>WALNUT CREEK SKILLED NURSING - 1224 ROSSMOOR PKWY</t>
  </si>
  <si>
    <t>155560, 155561</t>
  </si>
  <si>
    <t>1224 ROSSMOOR PKWY</t>
  </si>
  <si>
    <t xml:space="preserve">incorrect acct note....
</t>
  </si>
  <si>
    <t>TASSAJARA VILLAGE PARTNERS - 9000 CROW CANYON RD</t>
  </si>
  <si>
    <t>67850</t>
  </si>
  <si>
    <t>9000 CROW CANYON RD</t>
  </si>
  <si>
    <t>containers were already serviced that day; I will try again next week 
1x FL 4CY &lt;MS&gt; 3x/week (Mon-Wed-Fri)
1x FL 3CY &lt;MS&gt; 3x/week (Mon-Wed-Fri)
2x FR 4CY &lt;MR&gt; 6x/week (Mon-Tue-Wed-Thu-Fri-Sat)
5x OR 0.32CY &lt;FW&gt; 3x/week (Mon-Wed-Fri)
4x YC 0.48CY &lt;CG&gt; 1x/week (Mon)
1x YC 0.32CY &lt;CG&gt; 1x/week (Mon)</t>
  </si>
  <si>
    <t>LA CASA VIA SHELL RIDGE PLAZA - 106 LA CASA VIA</t>
  </si>
  <si>
    <t xml:space="preserve">
Garbage empty Recycle good, had all the correct materials. Organics has been dropped off and is being rolled out. Ill flw up in a few weeks to confirm usage.  Spoke to Rosalynn with audit findings. </t>
  </si>
  <si>
    <t>BLACKHAWK PLAZA GRILL - 3550 BLACKHAWK PLAZA CIR</t>
  </si>
  <si>
    <t>containers were already serviced that day; I will try again next week 
1x FL 4CY &lt;MS&gt; 4x/week (Mon-Wed-Fri-Sat)
1x FR 4CY &lt;MR&gt; 6x/week (Mon-Tue-Wed-Thu-Fri-Sat)</t>
  </si>
  <si>
    <t>LA CASA VIA SHELL RIDGE PLAZA - 110 LA CASA VIA</t>
  </si>
  <si>
    <t xml:space="preserve">Garbage good.  Recycle good, had all the correct materials. Organics has been dropped off and is being rolled out. Ill flw up in a few weeks to confirm usage.   Spoke to Rosalynn with audit findings. </t>
  </si>
  <si>
    <t>KAISER ENVIRONMENTAL SERVICES - 1425 S MAIN ST</t>
  </si>
  <si>
    <t>44571, 92870, 96701</t>
  </si>
  <si>
    <t>1425 S MAIN ST</t>
  </si>
  <si>
    <t xml:space="preserve">Spoke to Timothy about organics and recycling. Working to have training for the staff. He advised it is a process but were working on a few dates. I also provided details on SB1383 so he can advise the union and negotiate the janitorial staff to bring to enclosures. </t>
  </si>
  <si>
    <t>LA CASA VIA SHELL RIDGE PLAZA - 112 LA CASA VIA</t>
  </si>
  <si>
    <t>184662</t>
  </si>
  <si>
    <t>112 LA CASA VIA</t>
  </si>
  <si>
    <t xml:space="preserve">Garbage good. Recycle poor, had black bags and could not identify the material. Updated Rosalynn Organics has been dropped off and is being rolled out. Ill flw up in a few weeks to confirm usage. Spoke to Rosalynn with audit findings. </t>
  </si>
  <si>
    <t xml:space="preserve">Garbage good. Recycle good, all the correct material in each. Organics is contaminated with garbage. Updated Rosalynn that it needs to be cleaned out.   Spoke to Rosalynn with audit findings. </t>
  </si>
  <si>
    <t>MACYS MCY000324A 40YD C MSW - 1275 BROADWAY PLZ</t>
  </si>
  <si>
    <t>Met with executive manager Rauchelle who says certain recyclables are backhauled, like cardboard, hangers, and plastics clothes come in. Rauchelle said they would be interested in adding a food scrap carts and recycle container to capture additional materials but would need to get it approved. Provided my card and service guide. Rauchelle said she will speak with management and follow-up. The mall also has recycle carts and organics carts that tenants can use.</t>
  </si>
  <si>
    <t>SPROUTS #259 ORGANICS ONLY - 1530 GEARY RD</t>
  </si>
  <si>
    <t>143895, 8000495, 8000496</t>
  </si>
  <si>
    <t>1530 GEARY RD</t>
  </si>
  <si>
    <t>good- FR had cardboard, FO has fw
Sent audit info to store contact</t>
  </si>
  <si>
    <t>SUR LA TABLE - 1275 BROADWAY PLZ</t>
  </si>
  <si>
    <t>175138</t>
  </si>
  <si>
    <t>All recycle and food scrap carts are stored near Nordstrom now. Food scrap carts full with food and white bags used for recycling. Sur La Table is closed. Will check-in with mall management.</t>
  </si>
  <si>
    <t>Yoga Six - 1500 N CALIFORNIA BLVD</t>
  </si>
  <si>
    <t>1500 N CALIFORNIA BLVD</t>
  </si>
  <si>
    <t>Closed during audit. Will follow-up with property management.</t>
  </si>
  <si>
    <t>NORDSTROM #421 - 1200 BROADWAY PLZ</t>
  </si>
  <si>
    <t>136554, 136567</t>
  </si>
  <si>
    <t>1200 BROADWAY PLZ</t>
  </si>
  <si>
    <t>Food scrap dumpster contained a few pieces of bread in a clear bag and there was also some bread on the floor. Recycle is put in a compactor. There are also food scrap carts in the area that were all full with food and are shared with food generating mall tenants.
Met with Jourdan and Melanie to provide outreach materials and review SB 1383.</t>
  </si>
  <si>
    <t>AAT GEARY MARKET PL, LLC - 1504 GEARY RD</t>
  </si>
  <si>
    <t>79353</t>
  </si>
  <si>
    <t>1504 GEARY RD</t>
  </si>
  <si>
    <t>OR carts not onsite..not sure if they are hiding them or being stolen, FR has cardboard
sent audit info to PM</t>
  </si>
  <si>
    <t>LYRIC - 141 UNITS - 1500 N CALIFORNIA BLVD</t>
  </si>
  <si>
    <t>153873</t>
  </si>
  <si>
    <t>Fair - Residents are doing a great job at putting food scraps in the organics cart. Some food scraps from the restaurant as well as well as food soiled paper. Recycle contained loose cardboard, paper, and plastics. Bulky items in and around the landfill but property management usually schedules pick-ups quickly. Will follow-up.</t>
  </si>
  <si>
    <t>BMO  - 1500 N CALIFORNIA BLVD</t>
  </si>
  <si>
    <t>Closed during audit. Will check-in with property management.</t>
  </si>
  <si>
    <t>PF CHANGS 2-T - 1275 BROADWAY PLZ</t>
  </si>
  <si>
    <t>Compactor still on-site. Will check-in with mall management.</t>
  </si>
  <si>
    <t>Lavender Dream Nails - 1500 N CALIFORNIA BLVD</t>
  </si>
  <si>
    <t>Left service guide on front desk. All staff were helping customers.</t>
  </si>
  <si>
    <t>ASHFORD HOA - 20 UNITS - 2590 OAK RD</t>
  </si>
  <si>
    <t>89409</t>
  </si>
  <si>
    <t>2590 OAK RD</t>
  </si>
  <si>
    <t>good- RC had cardboard and plastic bottles, some white trash bags with recyclables, YC was empty and very dirty (will reach out and see if they want a new fresh one)
sent audit info to HOA contact</t>
  </si>
  <si>
    <t>AAT GEARY MARKET PL, LLC - 1526 GEARY RD</t>
  </si>
  <si>
    <t>1526 GEARY RD</t>
  </si>
  <si>
    <t>good- OR had fw and compostable bags, FR had cardboard and paper products
sent to audit info PM</t>
  </si>
  <si>
    <t>ASHFORD COURT - 20 UNITS - 2578 OAK RD</t>
  </si>
  <si>
    <t>89334</t>
  </si>
  <si>
    <t>2578 OAK RD</t>
  </si>
  <si>
    <t>good- a couple of white trash bags with recyclables, paper bags and plastic bottles
sent audit info to HOA contact</t>
  </si>
  <si>
    <t>PANAMA BAY COFFEE - 1499 N CALIFORNIA BLVD</t>
  </si>
  <si>
    <t>220762</t>
  </si>
  <si>
    <t>1499 N CALIFORNIA BLVD</t>
  </si>
  <si>
    <t>Good - Organics contained coffee, food, and napkins. Recycle contained empty jugs, clear bags, paper bags, and cardboard. Landfill contained plastic-lined cups. Met with the manager who asked for a service guide. Also provided my card.</t>
  </si>
  <si>
    <t>Subway - 1526 GEARY RD</t>
  </si>
  <si>
    <t>temporarily closed</t>
  </si>
  <si>
    <t>ASHFORD COURT-20 UNITS - 2582 OAK RD</t>
  </si>
  <si>
    <t>89367</t>
  </si>
  <si>
    <t>2582 OAK RD</t>
  </si>
  <si>
    <t>good- RC had some thinner plastics and cardboard
sent HOA contact audit results</t>
  </si>
  <si>
    <t>Lita - 1500 N CALIFORNIA BLVD</t>
  </si>
  <si>
    <t>Spoke with staff since manager was not in. Provided posters, stickers, and my card. Asked about composting. Staff said they would share info with the head chef.</t>
  </si>
  <si>
    <t>ASHFORD COURT HOA - 20 UNITS - 2596 OAK RD</t>
  </si>
  <si>
    <t>89425</t>
  </si>
  <si>
    <t>2596 OAK RD</t>
  </si>
  <si>
    <t>good- rc had cardboard, plastic jug and one grocery bag
sent audit info to HOA contact</t>
  </si>
  <si>
    <t>ASHFORD COURT H.O.A-20 UNITS - 2598 OAK RD</t>
  </si>
  <si>
    <t>89433</t>
  </si>
  <si>
    <t>2598 OAK RD</t>
  </si>
  <si>
    <t>good- rc had cardboard
sent audit info to HOA contact</t>
  </si>
  <si>
    <t>ASHFORD COURT HOA-20 UNITS - 2600 OAK RD</t>
  </si>
  <si>
    <t>329425</t>
  </si>
  <si>
    <t>2600 OAK RD</t>
  </si>
  <si>
    <t>good- rc had mostly cardboard
sent audit info to HOA contact</t>
  </si>
  <si>
    <t>Stem Salon - 1500 N CALIFORNIA BLVD</t>
  </si>
  <si>
    <t>Met with front desk staff who declined outreach materials.</t>
  </si>
  <si>
    <t>Laser Away - 1500 N CALIFORNIA BLVD</t>
  </si>
  <si>
    <t>Met with front desk staff who took a service guide for the break room.</t>
  </si>
  <si>
    <t>Drybar - 1500 N CALIFORNIA BLVD</t>
  </si>
  <si>
    <t>Left service guide on front desk since all staff were helping customers.</t>
  </si>
  <si>
    <t>BARCELON OFFICE BLDG - 3608 HAPPY VALLEY RD</t>
  </si>
  <si>
    <t>73924</t>
  </si>
  <si>
    <t>3608 HAPPY VALLEY RD</t>
  </si>
  <si>
    <t>Good- The trash was filled with bags of debris. The recycling cart was good with a small amount of recyclable material. The organic cart was empty.</t>
  </si>
  <si>
    <t>Stillpoint Center - 953 MOUNTAIN VIEW DR</t>
  </si>
  <si>
    <t>953 MOUNTAIN VIEW DR</t>
  </si>
  <si>
    <t>R.G. HILL (CE16) 5-UNITS - 1976 DESERT CIR</t>
  </si>
  <si>
    <t>82115</t>
  </si>
  <si>
    <t>1976 DESERT CIR</t>
  </si>
  <si>
    <t>fair- rec had plastic bag with recyclables, YC empty
sent audit results to PM Emily</t>
  </si>
  <si>
    <t>ROBERT MEINBRESS APTS-8 UNITS - 3601 HAPPY VALLEY RD</t>
  </si>
  <si>
    <t>221101</t>
  </si>
  <si>
    <t>3601 HAPPY VALLEY RD</t>
  </si>
  <si>
    <t>Okay - There was not a lot to audit. There was a small amount of debris in the trash cart. The recycling cart was empty, and the organic cart had a small bag of organic material.</t>
  </si>
  <si>
    <t>One Stop Shoe Care - 3622 MT DIABLO BLVD</t>
  </si>
  <si>
    <t>3622 MT DIABLO BLVD</t>
  </si>
  <si>
    <t>Okay- Met with the maintenance person. The trash was okay. The recycling bin was okay we went over what goes into each bin. I also left a brochure. The food waste was really good the cart was filled with food waste.</t>
  </si>
  <si>
    <t>R.G. HILL (CE18) 5-UNITS - 1980 DESERT CIR</t>
  </si>
  <si>
    <t>82131</t>
  </si>
  <si>
    <t>1980 DESERT CIR</t>
  </si>
  <si>
    <t>good- YC had mostly fw, one plastic bag, RC had grocery bag w/ recyclables
sent audit info to PM Emily</t>
  </si>
  <si>
    <t>BEDAYN ASSOC. - 3620 HAPPY VALLEY RD</t>
  </si>
  <si>
    <t>73940</t>
  </si>
  <si>
    <t>3620 HAPPY VALLEY RD</t>
  </si>
  <si>
    <t>Good - The trash cart had a small amount of debris in it. The recycling cart was okay. There was a coffee cup mixed in with the recyclable material. Overall not bad</t>
  </si>
  <si>
    <t>BevMo - 3590 MT DIABLO BLVD</t>
  </si>
  <si>
    <t>3590 MT DIABLO BLVD</t>
  </si>
  <si>
    <t>Good- The customer is still using the large trash compactor. The recycling bins each have a large amount of cardboard. The food waste containers were full of food waste. Overall pretty good.</t>
  </si>
  <si>
    <t>CAMEL BACK EAST APTS-2 UNITS - 1981 DESERT CIR</t>
  </si>
  <si>
    <t>1981 DESERT CIR</t>
  </si>
  <si>
    <t>bad- styrofoam in recycle, yc + ca empty
sent audit info to PM Emily</t>
  </si>
  <si>
    <t>Barranco Cocina Peruana - 3596 MT DIABLO BLVD</t>
  </si>
  <si>
    <t>3596 MT DIABLO BLVD</t>
  </si>
  <si>
    <t>R G HILL &amp; COMPANY - 1965 DESERT CIR</t>
  </si>
  <si>
    <t>317792</t>
  </si>
  <si>
    <t>1965 DESERT CIR</t>
  </si>
  <si>
    <t>needs work- YC had compostable bags, fw and one bag of trash w/ diaper; RC had paper products and some thinner plastics
Sent PM Emily audit results</t>
  </si>
  <si>
    <t>INDIAN VALLEY SWIM CLUB - 404 MARSHALL DR</t>
  </si>
  <si>
    <t>Unable to get in/ gate locked reached out to account contact to check in about services</t>
  </si>
  <si>
    <t>CREEKWOOD HOA (10 UNITS) - W CREEK CT</t>
  </si>
  <si>
    <t>99143</t>
  </si>
  <si>
    <t>MOUNTAIN VIEW LLC - 28 UNITS - 950 MOUNTAIN VIEW DR</t>
  </si>
  <si>
    <t>91058</t>
  </si>
  <si>
    <t>950 MOUNTAIN VIEW DR</t>
  </si>
  <si>
    <t>Good - The trash bins were full of debris. The recycling bin was good 3/4 full of cardboard, and there was one pizza box which I removed and placed in the organics cart. One of the organics cart had a small amount of organic material. Overall pretty good</t>
  </si>
  <si>
    <t>Pizza Antica - 3600 MT DIABLO BLVD</t>
  </si>
  <si>
    <t>R G HILL(CE07-APTS) 5-UNITS - 1963 DESERT CIR</t>
  </si>
  <si>
    <t>82065</t>
  </si>
  <si>
    <t>1963 DESERT CIR</t>
  </si>
  <si>
    <t>fair- RC had plastic and cardboard, some receipts
sent audit results to PM Emily</t>
  </si>
  <si>
    <t>PACIFIC COAST PROPERTIES - 3640 MT DIABLO BLVD</t>
  </si>
  <si>
    <t>288142</t>
  </si>
  <si>
    <t>3640 MT DIABLO BLVD</t>
  </si>
  <si>
    <t>Okay- The trash bin was full, but there was organic material in it. The recycling bin was really good full of cardboard. I will follow up to see if an organic cart is needed.</t>
  </si>
  <si>
    <t>SusieCakes - 3598 MT DIABLO BLVD</t>
  </si>
  <si>
    <t>3598 MT DIABLO BLVD</t>
  </si>
  <si>
    <t>STANLY STANOVICH - 5 UNITS - 1945 DESERT CIR</t>
  </si>
  <si>
    <t>287086</t>
  </si>
  <si>
    <t>1945 DESERT CIR</t>
  </si>
  <si>
    <t>could improve- RC had recycling contained in non see thru trash bag + cardboard, one CA was overfilled slightly because of a rug stuffed inside
sent audit results to PM Emily</t>
  </si>
  <si>
    <t>3620 INVESTORS, LLC - 3620 MT DIABLO BLVD</t>
  </si>
  <si>
    <t>69635</t>
  </si>
  <si>
    <t>3620 MT DIABLO BLVD</t>
  </si>
  <si>
    <t>ONE HOUR CLEANER YOUR VALET - 3580 MT DIABLO BLVD</t>
  </si>
  <si>
    <t>81018</t>
  </si>
  <si>
    <t>3580 MT DIABLO BLVD</t>
  </si>
  <si>
    <t>Good- The trash cart had a very small amount of debris in it. The recycling cart was full of cardboard. There are no service issues.</t>
  </si>
  <si>
    <t>Lafayette Beauty Store - 3606 MT DIABLO BLVD</t>
  </si>
  <si>
    <t>3606 MT DIABLO BLVD</t>
  </si>
  <si>
    <t>S BROADWAY 1-T - 715 S BROADWAY</t>
  </si>
  <si>
    <t>175135, 185641</t>
  </si>
  <si>
    <t>Compactors still on-site. Will reach out to mall management.</t>
  </si>
  <si>
    <t>SAMIR IBRAHIM (5 UNITS) - 1978 DESERT CIR</t>
  </si>
  <si>
    <t>377564</t>
  </si>
  <si>
    <t>1978 DESERT CIR</t>
  </si>
  <si>
    <t>needs work- YC had landscaping and trash, RC empty
sent audit results to PM Emily</t>
  </si>
  <si>
    <t>LAFAYETTE MTN VIEW HOA-9 UNITS - 6 SONGBIRD CT</t>
  </si>
  <si>
    <t>91298</t>
  </si>
  <si>
    <t>6 SONGBIRD CT</t>
  </si>
  <si>
    <t>Good- The trash bin was full of multiple bags of debris. The recycling carts each had a small amount of recyclable material in them. The organics can was pretty much empty.</t>
  </si>
  <si>
    <t>FORESIGHT PROPERTY - 3658 MT DIABLO BLVD</t>
  </si>
  <si>
    <t>105130</t>
  </si>
  <si>
    <t>3658 MT DIABLO BLVD</t>
  </si>
  <si>
    <t>Good- The trash bin was good there were multiple bags of debris. The recycling bin was good there was a small amount of cardboard in the bin. Overall pretty good</t>
  </si>
  <si>
    <t>Panda Express - 3608 MT DIABLO BLVD</t>
  </si>
  <si>
    <t>3608 MT DIABLO BLVD</t>
  </si>
  <si>
    <t>R G HILL(CELL APTS) 7-UNITS - 1936 DESERT CIR</t>
  </si>
  <si>
    <t>81984</t>
  </si>
  <si>
    <t>1936 DESERT CIR</t>
  </si>
  <si>
    <t>fair- some non recyclable items in FR but also had cardboard and plastic bottles
sent audit results to PM Emily</t>
  </si>
  <si>
    <t>LAFAYETTE APTS (16 UNITS) - 974 DOLORES DR</t>
  </si>
  <si>
    <t>15820</t>
  </si>
  <si>
    <t>974 DOLORES DR</t>
  </si>
  <si>
    <t>Good- The landfill cart was good. There was a small amount of non-recyclable material in it. The recycling carts were really good each with a small amount of recyclable material. The organics cart had a small amount of organic material in it.</t>
  </si>
  <si>
    <t>WELLS FARGO WFA199202 1YD MSW - 3630 MT DIABLO BLVD</t>
  </si>
  <si>
    <t>Good - The company still uses their own company for recycling. The trash bin was okay.</t>
  </si>
  <si>
    <t>Pet Food Express - 3610 MT DIABLO BLVD</t>
  </si>
  <si>
    <t>3610 MT DIABLO BLVD</t>
  </si>
  <si>
    <t>TSAI APTS 5-UNITS - 1941 DESERT CIR</t>
  </si>
  <si>
    <t>81992</t>
  </si>
  <si>
    <t>1941 DESERT CIR</t>
  </si>
  <si>
    <t>okay- RC + YC mostly empty
sent audit info to PM Emily</t>
  </si>
  <si>
    <t>JAMES DUDUM PROPERTY - 957 MOUNTAIN VIEW DR</t>
  </si>
  <si>
    <t>957 MOUNTAIN VIEW DR</t>
  </si>
  <si>
    <t>Okay - The trash was empty. The recycling bin was pretty good 1/2 full of cardboard. The food waste cart had a small amount of food waste in clear plastic. I will drop by again to audit the trash</t>
  </si>
  <si>
    <t>LAFAYETTE CREEK HOMEOWNERS*8* - 3707 WEST RD</t>
  </si>
  <si>
    <t>91512</t>
  </si>
  <si>
    <t>3707 WEST RD</t>
  </si>
  <si>
    <t>Okay - The trash bin had a small amount of cardboard in it. One of the recycling carts had a small amount of paper and plastic in it. The organic carts were empty.</t>
  </si>
  <si>
    <t>Batch &amp; Brine - 3602 MT DIABLO BLVD</t>
  </si>
  <si>
    <t>3602 MT DIABLO BLVD</t>
  </si>
  <si>
    <t>SAL LOMBARDO (APTS) 5-UNITS - 1948 DESERT CIR</t>
  </si>
  <si>
    <t>82016</t>
  </si>
  <si>
    <t>1948 DESERT CIR</t>
  </si>
  <si>
    <t>could improve- YC had fw in plastic bag, RC had cardboard and other recyclables contained in grocery bag
Sent PM Emily audit results</t>
  </si>
  <si>
    <t>BISTRO BURGER - 965 MOUNTAIN VIEW DR</t>
  </si>
  <si>
    <t>Okay - The trash was empty. The recycling bin was pretty good 1/2 full of cardboard. The food waste cart had a small amount of food waste in clear plastic. I will drop by again to audit the trash. Pictures under 957 Mountain view</t>
  </si>
  <si>
    <t>Panache Coffee &amp; Tea - 3653 Mt Diablo Blvd</t>
  </si>
  <si>
    <t>3653 Mt Diablo Blvd</t>
  </si>
  <si>
    <t>MICHAEL KUCHKOVSKI 4 UNITS - 3628 BICKERSTAFF RD</t>
  </si>
  <si>
    <t>71084</t>
  </si>
  <si>
    <t>3628 BICKERSTAFF RD</t>
  </si>
  <si>
    <t>Okay- There was small amount of debris in the trash carts. Also one of the recycling carts was 1/4 full of cardboard. The organic carts were empty</t>
  </si>
  <si>
    <t>SCOTTSDALE SWIM CLUB - 500 WALNUT AVE</t>
  </si>
  <si>
    <t>102111</t>
  </si>
  <si>
    <t>500 WALNUT AVE</t>
  </si>
  <si>
    <t xml:space="preserve">fair- RC was filled with cans and some had black bags, YC had leaves
checked in with site contact
</t>
  </si>
  <si>
    <t>R G HILL (CE14) 5-UNITS - 1954 DESERT CIR</t>
  </si>
  <si>
    <t>82032</t>
  </si>
  <si>
    <t>1954 DESERT CIR</t>
  </si>
  <si>
    <t>fair- RC had egg cartons and some thinner- packaging plastic 
sent audit results to PM Emily</t>
  </si>
  <si>
    <t>M2 VENTURES, LLC - 9 UNITS - 3619 BICKERSTAFF RD</t>
  </si>
  <si>
    <t>65434</t>
  </si>
  <si>
    <t>3619 BICKERSTAFF RD</t>
  </si>
  <si>
    <t>Okay- There were a few cardboard boxes in the trash bin. The recycling carts had a small amount of recyclable material. The organics cart had a small amount of organic material in it. I will follow up with th property management.</t>
  </si>
  <si>
    <t>Oyama Sushi - 3651 Mt Diablo Blvd</t>
  </si>
  <si>
    <t>3651 Mt Diablo Blvd</t>
  </si>
  <si>
    <t>CVS 09938 - 3625 MT DIABLO BLVD</t>
  </si>
  <si>
    <t>Okay- There was some cardboard in the trash bin, which was removed by an employee. The recycling bin was full of cardboard boxes, but they really need to be broken down to avoid overage charges.</t>
  </si>
  <si>
    <t>R G HILL (CE08) 5-UNITS - 1959 DESERT CIR</t>
  </si>
  <si>
    <t>82040</t>
  </si>
  <si>
    <t>1959 DESERT CIR</t>
  </si>
  <si>
    <t>fair- YC had landscaping debris, fw and some plastic; RC had paper and plastic bottles, some thinner packaging plastic
Sent PM Emily audit results</t>
  </si>
  <si>
    <t>BICKERSTAFF PROPERTIES 19UNITS - 3606 BICKERSTAFF RD</t>
  </si>
  <si>
    <t>90084</t>
  </si>
  <si>
    <t>3606 BICKERSTAFF RD</t>
  </si>
  <si>
    <t>Good- The trash bin was full of non-recyclable debris. The recycling was good lots of cardboard. The organics carts were good also each filled with organic material. Overall pretty good</t>
  </si>
  <si>
    <t>Sherilynn Jade Salon - 955 MOUNTAIN VIEW DR</t>
  </si>
  <si>
    <t>955 MOUNTAIN VIEW DR</t>
  </si>
  <si>
    <t>FIRST MILE CYCLE WORKS - 3566 MT DIABLO BLVD</t>
  </si>
  <si>
    <t>207112</t>
  </si>
  <si>
    <t>3566 MT DIABLO BLVD</t>
  </si>
  <si>
    <t>Good = Met with management. The trash was empty, but the recycling was full of mostly cardboard. Per management there are no service issues, and they are extremely happy with our service.</t>
  </si>
  <si>
    <t>R.G. HILL (CE20) 5-UNITS - 1960 DESERT CIR</t>
  </si>
  <si>
    <t>82057</t>
  </si>
  <si>
    <t>1960 DESERT CIR</t>
  </si>
  <si>
    <t>could improve- RC had some plastic packaging, YC empty
Sent PM Emily audit results</t>
  </si>
  <si>
    <t>RILEY APARTMENTS-4 UNITS - 3630 BICKERSTAFF RD</t>
  </si>
  <si>
    <t>90126</t>
  </si>
  <si>
    <t>3630 BICKERSTAFF RD</t>
  </si>
  <si>
    <t>Good- There was one cardboard box in the trash which was removed. There was recyclable material in one of the recycling carts, and the organic carts okay, I removed a plastic bag from one of the organic carts.</t>
  </si>
  <si>
    <t>Raphael Rettner, D.C. / Advance Weight Loss - 959 MOUNTAIN VIEW DR</t>
  </si>
  <si>
    <t>959 MOUNTAIN VIEW DR</t>
  </si>
  <si>
    <t>CHLOE NAIL LOUNGE - 3570 MT DIABLO BLVD</t>
  </si>
  <si>
    <t>224516</t>
  </si>
  <si>
    <t>3570 MT DIABLO BLVD</t>
  </si>
  <si>
    <t>Good - Met with the manager, there are no service issues. I left my brochure. The trash cart had a small amount of debris in it. The recycling cart was full of plastic and cardboard. The organics cart had a small amount of organic material in it.</t>
  </si>
  <si>
    <t>R G HILL CO. DUPLEX (2 UNITS) - 1971 DESERT CIR</t>
  </si>
  <si>
    <t>44012</t>
  </si>
  <si>
    <t>1971 DESERT CIR</t>
  </si>
  <si>
    <t>needs work- some trash and flowers in YC, RC had white trash bag with recyclables and cardboard
sent audit results to PM Emily</t>
  </si>
  <si>
    <t>WILLIAM LEWIS (APTS) 8-UNITS - 1967 DESERT CIR</t>
  </si>
  <si>
    <t>82073</t>
  </si>
  <si>
    <t>1967 DESERT CIR</t>
  </si>
  <si>
    <t>needs work- YC had fw and some plastic, RC had cans, cardboard and paper products
sent audit info to PM Emily</t>
  </si>
  <si>
    <t>V P M PROPERTIES-5 UNITS - 3626 BICKERSTAFF RD</t>
  </si>
  <si>
    <t>175067</t>
  </si>
  <si>
    <t>3626 BICKERSTAFF RD</t>
  </si>
  <si>
    <t>Okay -  . The trash carts each had a small amount of debris in them  Each recycling cart had a small amount of recyclable material in the. There was also a small amount of organic material in the organic cart.</t>
  </si>
  <si>
    <t>LITTLE SEEDS - 3568 MT DIABLO BLVD</t>
  </si>
  <si>
    <t>249430</t>
  </si>
  <si>
    <t>3568 MT DIABLO BLVD</t>
  </si>
  <si>
    <t>Good- Met with the manager of this new customer. The trash cart was empty, the recycling cart was full, and the organics cart had a small amount of organic material in it. I went over our brochure with the customer. I also left my card.</t>
  </si>
  <si>
    <t>R.G. HILL (5 UNITS) - 1942 DESERT CIR</t>
  </si>
  <si>
    <t>82008</t>
  </si>
  <si>
    <t>1942 DESERT CIR</t>
  </si>
  <si>
    <t>fair- YC had one can of whipped cream, plastic bag with food, food waste, yw; RC had cans, bottles and cardboard
sent audit results to PM Emily</t>
  </si>
  <si>
    <t>R.G. HILL (CE19)WC 5-UNITS - 1972 DESERT CIR</t>
  </si>
  <si>
    <t>82081</t>
  </si>
  <si>
    <t>1972 DESERT CIR</t>
  </si>
  <si>
    <t>needs work- YC empty with  a paper and plastic cup; RC had some recycling contained in a grocery bag and some paper towels
Sent PM Emily audit results</t>
  </si>
  <si>
    <t>ADAMS GLENN APTS 7 UNITS - 3609 BICKERSTAFF RD</t>
  </si>
  <si>
    <t>141457</t>
  </si>
  <si>
    <t>3609 BICKERSTAFF RD</t>
  </si>
  <si>
    <t>Good- The trash carts each had a small amount of debris in each cart. Two of the recycling carts had a small amount of recyclable material in them. The organics carts were empty.</t>
  </si>
  <si>
    <t>SAN MIGUEL SWIM CLUB - 2727 SAN CARLOS DR</t>
  </si>
  <si>
    <t>86314</t>
  </si>
  <si>
    <t>2727 SAN CARLOS DR</t>
  </si>
  <si>
    <t xml:space="preserve">
needs work- YC- had one plastic lid cup, FL- had landscaping debris,  FR- paper
sent audit results to site contact</t>
  </si>
  <si>
    <t>CARAVAN APARTMENTS #3 5-UNITS - 1974 DESERT CIR</t>
  </si>
  <si>
    <t>82099</t>
  </si>
  <si>
    <t>1974 DESERT CIR</t>
  </si>
  <si>
    <t>RC mostly empty with two plastic water bottles
sent audit results to PM Emily</t>
  </si>
  <si>
    <t>eBar - 1200 BROADWAY PLZ</t>
  </si>
  <si>
    <t xml:space="preserve">Spoke with Melanie to review programs and provide outreach materials. Melanie said they put food scraps in the landfill bin since they don't have an indoor organics bin. Reminded her of SB 1383 requirements and let her know that I will drop off an indoor organics container. </t>
  </si>
  <si>
    <t>BROADWAY PLAZA RECYCLE 3R - 1300 S MAIN ST</t>
  </si>
  <si>
    <t>159187, 175135</t>
  </si>
  <si>
    <t>1300 S MAIN ST</t>
  </si>
  <si>
    <t>Room for improvement - Organics carts contained food in clear or compostable bags. There were some plastic gloves in some of the bags. The yard carts were drilled shut and could not be opened. The recycle carts contained plastic wrap, white plastic bags, and paper. Will follow-up with mall management.</t>
  </si>
  <si>
    <t>Cholita - 715 S BROADWAY</t>
  </si>
  <si>
    <t>Met with manager to review programs and provide outreach materials. They have green slim-jims with compostable bags set-up in the kitchen. They said they struggle the most with front of house sorting even though they have signage up for guests.</t>
  </si>
  <si>
    <t>CONTRA COSTA CENTRE - 3116 OAK RD</t>
  </si>
  <si>
    <t>73429</t>
  </si>
  <si>
    <t>3116 OAK RD</t>
  </si>
  <si>
    <t>needs work- still not using FO and it had cardboard inside. some cardboard in FL
reached out to PM about audit info</t>
  </si>
  <si>
    <t>DURANTE BLDG -WC - 2678 N MAIN ST</t>
  </si>
  <si>
    <t>85415</t>
  </si>
  <si>
    <t>2678 N MAIN ST</t>
  </si>
  <si>
    <t>fair- yc had yw, rc had carboard paper and one black trash bag
reached out to site contact about audit results and service</t>
  </si>
  <si>
    <t>Boudin Bakery - 715 S BROADWAY PLZ</t>
  </si>
  <si>
    <t>Spoke with register staff and provided service guide. Manager was working to get a large catering order out.</t>
  </si>
  <si>
    <t>Lush - 715 S BROADWAY PLZ</t>
  </si>
  <si>
    <t>Spoke with staff who declined outreach materials and said they primarily have cardboard.</t>
  </si>
  <si>
    <t>True Food - 715 S BROADWAY PLZ</t>
  </si>
  <si>
    <t>Spoke with manager and asked how they are transporting material since the carts have been moved to the other side of the mall. They said they have a large wagon that they use to move material at the end of the day and that has been working for them. Declined posters to took container stickers.</t>
  </si>
  <si>
    <t>Wetzel's Pretzels - 715 S BROADWAY PLZ</t>
  </si>
  <si>
    <t>Spoke with staff and provided service guide.</t>
  </si>
  <si>
    <t>Unable to locate their containers. There was a roll-off in the driveway where the containers usually are because there is construction going on next door. Went inside to speak with a manager and waited 20 minutes but the manager never came downstairs. Staff gave me the manager's contact info and said it might be better if I email.</t>
  </si>
  <si>
    <t>Nordstrom Cafe - 1200 BROADWAY PLZ</t>
  </si>
  <si>
    <t xml:space="preserve">Met with Jourdan who took new posters and container stickers. Let her know that the cafe downstairs hasn't been composting and that we will provide them in an indoor organics container. </t>
  </si>
  <si>
    <t>ANTHONY LUKASZEWSKI - 1402 MARIA LN</t>
  </si>
  <si>
    <t>173050</t>
  </si>
  <si>
    <t>1402 MARIA LN</t>
  </si>
  <si>
    <t>Fair - Recycle contained loose bottles, paper, and cardboard. Organics contained grass. Will follow-up with property management.</t>
  </si>
  <si>
    <t>Walnut Creek Jiu Jitsu - 1500 S MAIN ST</t>
  </si>
  <si>
    <t>1500 S MAIN ST</t>
  </si>
  <si>
    <t>Closed during audit. Will check-in with property manager.</t>
  </si>
  <si>
    <t>CHAVEZ MANAGEMENT LANE HOLDING - 1440 MARIA LN</t>
  </si>
  <si>
    <t>Room for improvement - Unable to locate the organics cart and there was organic material in the landfill. Recycle primarily consisted of cardboard. There was cardboard and wood in the landfill. Will have organics cart replaced and follow-up with property management.</t>
  </si>
  <si>
    <t>Riki Bridal - 1500 S MAIN ST</t>
  </si>
  <si>
    <t>ARMIAN SAUL - 1500 S MAIN ST</t>
  </si>
  <si>
    <t>318485</t>
  </si>
  <si>
    <t>Poor - There were two food scrap carts instead of a yard cart. Food scrap carts contained landscaping and trash. White plastic bags used for recycle. There was a shelf in the enclosure and some paper towels in the landfill. Will follow-up with property management.</t>
  </si>
  <si>
    <t xml:space="preserve">* One 3CY Landfill – Good – there was landfill material however there was also some recyclable material that could have gone into the Recycle container. 
* Three 3CY Recycle – Poor – All containers did have recyclable material however, one container had black plastic bags which is not allowed and only should be used in the landfill. A second container had a golf bag which should have gone into the garbage. The third container had food waste which should have gone into the food waste container.  
* Six 96-gallon recycle carts – Fair – There was mostly cardboard boxes however there was also pizza boxes that should go into the Food Waste/Organic container and coffee cups which should go into the garbage. 
* One 2CY Food Waste -  Fair – There was mostly food however it also had black gloves and coffee cups which is contamination for food waste. 
* One 20CY blue Rolloff – Good – There was only yard waste.  
* One 20CY white Rolloff – Good – There was all garbage material. The boxes could have gone into the recycle cart. 
** There are four 96-gallon landfill carts that are being used. I cannot locate these four on your account - working to have them added. 
Updating findings of audit to Samantha, Fabian, Andrew and Billy.
</t>
  </si>
  <si>
    <t>VILLAGE THEATRE - 233 FRONT ST</t>
  </si>
  <si>
    <t xml:space="preserve">confirmed donation containers were delivered today for car show </t>
  </si>
  <si>
    <t>G N VENTURES - 680 HARTZ AVE</t>
  </si>
  <si>
    <t>69468</t>
  </si>
  <si>
    <t>680 HARTZ AVE</t>
  </si>
  <si>
    <t xml:space="preserve">checked if containers were put back in enclosure </t>
  </si>
  <si>
    <t xml:space="preserve">DIRT 1 RO  20CY by bathrooms - Good all dirt material.
GARBAGE 30CY IR in parking lot - Fair - Mix of all material which is correct and good for the container, The yard waste can go into an Organics container. 
up hill:
CARDBOARD 8CY - Good - only boxes to be broken down.
FR - Good while onsite there was Styrofoam, filter etc that we discussed and he removed it while I was there. 
FW - Good - all food material in bags. 
LANDFILL 10CY - compactor looked good. 
Spoke to Jason while onsite. He is the ops manager. He will speak to the GM and director of the facility about doing a training. He said it will need to be bilingual. Im also having the FW containers swapped. 
</t>
  </si>
  <si>
    <t>* One 3CY Landfill – Good – there was landfill material however there was also some recyclable material that could have gone into the Recycle container. 
* Three 3CY Recycle – Poor – All containers did have recyclable material however, one container had black plastic bags which is not allowed and only should be used in the landfill. A second container had a golf bag which should have gone into the garbage. The third container had food waste which should have gone into the food waste container.  
* Six 96-gallon recycle carts – Fair – There was mostly cardboard boxes however there was also pizza boxes that should go into the Food Waste/Organic container and coffee cups which should go into the garbage. 
* One 2CY Food Waste -  Fair – There was mostly food however it also had black gloves and coffee cups which is contamination for food waste. 
* One 20CY blue Rolloff – Good – There was only yard waste.  
* One 20CY white Rolloff – Good – There was all garbage material. The boxes could have gone into the recycle cart. 
** There are four 96-gallon landfill carts that are being used. I cannot locate these four on your account - working to have them added. 
Updating findings of audit to Samantha, Fabian, Andrew and Billy.</t>
  </si>
  <si>
    <t>MORAGA TERRACE HOA 16 UNITS - 2051 ASCOT DR</t>
  </si>
  <si>
    <t>96313</t>
  </si>
  <si>
    <t>2051 ASCOT DR</t>
  </si>
  <si>
    <t>Spoke to Toni. She adv a tenant told her that the OR was not emptied. Stopped by to confirm. All empty. 
Landfill in all containers in all 4 enclosures were only garbage material. 
2051 fr - all recyclables
2051 or - empty but I could tell there was food waste.
2067 fr - all recyclables however there was a white bag. It did have recyclable material only. 
2067 or - empty but I could tell there was food waste.
2083 fr - all recyclables however there was a white bag. It did have recyclable material only. 
2083 or - empty but I could tell there was food waste.
2091 fr - all recyclables however there was a white bag covering a brown paper bag. It did have recyclable material only. 
2091 or - empty but I could tell there was food waste.</t>
  </si>
  <si>
    <t>CREEKSIDE CLUB HOUSE - 1006 STANLEY DOLLAR DR</t>
  </si>
  <si>
    <t>100305</t>
  </si>
  <si>
    <t>1006 STANLEY DOLLAR DR</t>
  </si>
  <si>
    <t>needs work- black bag in OR and other carts on ground, FR had cardboard and some thinner packaging plastics
reached out to Avi with audit results</t>
  </si>
  <si>
    <t>MOD- NEW EVENT CENTER/ 4YRD - 1021 STANLEY DOLLAR DR</t>
  </si>
  <si>
    <t>100032</t>
  </si>
  <si>
    <t>enclosure locked/ walked inside building but there was no one around to let me into enclosure
reached out to Avi to check in and gave handouts to share with employees</t>
  </si>
  <si>
    <t>ST ANNS CATHOLIC CHURCH - 1600 ROSSMOOR PKWY</t>
  </si>
  <si>
    <t>85274</t>
  </si>
  <si>
    <t>1600 ROSSMOOR PKWY</t>
  </si>
  <si>
    <t>fair- RC had cardboard, paper, plastic and one piece of fabric
reached out to site contact with audit info</t>
  </si>
  <si>
    <t>STANLEY DOLLAR CLUBHOUSE - 1015 STANLEY DOLLAR DR</t>
  </si>
  <si>
    <t>101709</t>
  </si>
  <si>
    <t>1015 STANLEY DOLLAR DR</t>
  </si>
  <si>
    <t>some yw in FL, reached out to Avi to see if more YCs are needed in this area</t>
  </si>
  <si>
    <t>TICE VALLEY GYM - 2055 TICE VALLEY BLVD</t>
  </si>
  <si>
    <t>155267</t>
  </si>
  <si>
    <t>2055 TICE VALLEY BLVD</t>
  </si>
  <si>
    <t>one box in FR/ reached out to site contact with handouts and audit info</t>
  </si>
  <si>
    <t>GATEWAY CLUB HOUSE - 1001 GOLDEN RAIN RD</t>
  </si>
  <si>
    <t>80655</t>
  </si>
  <si>
    <t>1001 GOLDEN RAIN RD</t>
  </si>
  <si>
    <t>needs some work- OR had some trash and fw inside OR,FR empty
reached out to Avi to check in on service and share audit findings</t>
  </si>
  <si>
    <t>DEL VALLE CLUB HOUSE - 1751 TICE CREEK DR</t>
  </si>
  <si>
    <t>80671</t>
  </si>
  <si>
    <t>1751 TICE CREEK DR</t>
  </si>
  <si>
    <t>needs some work- FR looked good, YC had plastic inside
reached out to Avi with audit results</t>
  </si>
  <si>
    <t>HILLSIDE DOLLAR CLUBHOUSE - 3400 GOLDEN RAIN RD</t>
  </si>
  <si>
    <t>84442</t>
  </si>
  <si>
    <t>3400 GOLDEN RAIN RD</t>
  </si>
  <si>
    <t>needs work- pizza boxes and trash bag in FR, YC had fw
reached out to Avi with audit results</t>
  </si>
  <si>
    <t>WATERFORD AT ROSSMOOR - 1860 TICE CREEK DR #1</t>
  </si>
  <si>
    <t>115021, 75168</t>
  </si>
  <si>
    <t>1860 TICE CREEK DR #1</t>
  </si>
  <si>
    <t>good- FO full of fw, FR had a little bit of trash on top and a plastic amazon package (maybe dumped from someone else), some recyclables in trash
reached out to Avi with site info</t>
  </si>
  <si>
    <t>CANYON WYCK KENNELS - 2225 TICE VALLEY BLVD</t>
  </si>
  <si>
    <t>76836</t>
  </si>
  <si>
    <t>2225 TICE VALLEY BLVD</t>
  </si>
  <si>
    <t>good- YC had yw, RC had some thinner plastic
spoke to front desk and left brochure and card</t>
  </si>
  <si>
    <t>FIRE STATION NEW #3 - 1520 ROSSMOOR PKWY</t>
  </si>
  <si>
    <t>126011</t>
  </si>
  <si>
    <t>1520 ROSSMOOR PKWY</t>
  </si>
  <si>
    <t>good- RC had cardboard and plastic bottles
reached out to customer with audit info</t>
  </si>
  <si>
    <t>N P C R S - 2181 TICE VALLEY BLVD #B</t>
  </si>
  <si>
    <t>185709</t>
  </si>
  <si>
    <t>2181 TICE VALLEY BLVD #B</t>
  </si>
  <si>
    <t>fair-FR-had cardboard and some thinner plastic; YC had trash bag
spoke to front office and gave pamphlet/ they removed trash bag out of YC</t>
  </si>
  <si>
    <t xml:space="preserve">Karen confirmed that they would like to keep the food waste schedule the same for now. </t>
  </si>
  <si>
    <t>STOW PARTNERS - 1375 N MAIN ST</t>
  </si>
  <si>
    <t>114191</t>
  </si>
  <si>
    <t>1375 N MAIN ST</t>
  </si>
  <si>
    <t>Room for improvement - Recycle contained some paper, bottles, Styrofoam, and soiled paper. Minimal material in the landfill. Will follow-up with property management.</t>
  </si>
  <si>
    <t>LOVE AND CHOCOLATE - 1397 N MAIN ST</t>
  </si>
  <si>
    <t>145682</t>
  </si>
  <si>
    <t>1397 N MAIN ST</t>
  </si>
  <si>
    <t>Room for improvement - Recycle contained cardboard, bottles, and Styrofoam. Spoke with staff who confirmed that trash cart recently went missing. Will have trash cart replaced ASAP. Provided service guide.</t>
  </si>
  <si>
    <t>WAX PARLOR - 1517 CYPRESS ST</t>
  </si>
  <si>
    <t>121040</t>
  </si>
  <si>
    <t>1517 CYPRESS ST</t>
  </si>
  <si>
    <t>Fair - Cardboard and empty bottles in the recycle. The bottles were bagged in an opaque plastic bag. Minimal material in the landfill. Shop was not open. Left service guide for them to review.</t>
  </si>
  <si>
    <t>HAROLDS CLEANERS - 1527 CYPRESS ST</t>
  </si>
  <si>
    <t>74476</t>
  </si>
  <si>
    <t>1527 CYPRESS ST</t>
  </si>
  <si>
    <t>Fair - Recycle contained empty plastics, can, and paper towel roll. Landfill contained non-recyclable packaging, coffee cups, and a few plastic containers. No one came to the front to speak with me so I left a service guide for them to review.</t>
  </si>
  <si>
    <t>A-1 SHOE REPAIR-WC - 1513 CYPRESS ST</t>
  </si>
  <si>
    <t>82677</t>
  </si>
  <si>
    <t>1513 CYPRESS ST</t>
  </si>
  <si>
    <t>Spoke with Roberto who said they will be closing their account. Business is very minimal.</t>
  </si>
  <si>
    <t>Corepower Yoga - 1373 N MAIN ST S #340</t>
  </si>
  <si>
    <t>1373 N MAIN ST S #340</t>
  </si>
  <si>
    <t xml:space="preserve">Studio doors were locked. Will follow-up with property manager. </t>
  </si>
  <si>
    <t xml:space="preserve">Authority visit to location at the request of Republic Services. 
!There is no space for a proper enclosure or so it seems. It’s hard to know which cart belongs to which location. Also, I observed used oil and used oil filters that look like they were dumped there.  Plus, the green carts are full trash and some of its seems like it might be illegal dumping from street traffic. I did not engage with the staff when I went by there. I was kind of astounded by the situation back there. I figured the best first step would be to get that cleaned up. And, I guess we should loop in Lucile. Any ideas of how we might create an enclosure /enclosed space of some sort to help them? 
Here is what I would recommend:
1.	Arrange to have the green carts collected as trash.
2.	Charge the customer/s (who do those carts belong to anyway?? One is associated with the Dumpling Hours location. I’m not sure about the others…..) for the trash pick up.
3.	Put locks on the green carts
4.	Any ideas on how to deal w/ the oil/oil filters
</t>
  </si>
  <si>
    <t>Remedy Sports and Regenerative Medicine - 108 La Casa Via suite 106</t>
  </si>
  <si>
    <t>108 La Casa Via suite 106</t>
  </si>
  <si>
    <t xml:space="preserve">Working with customer to add OR. </t>
  </si>
  <si>
    <t xml:space="preserve">Had a mtng with Deanne and Emma.  Per our conversation, currently, during the construction there is no need to have the drivers pick up at a different location. They are working on another method to get the containers where the drivers can empty them. 
They are working to launch the food waste program so all the tenants understand how to use it as well as the restaurant. I will start conducting trainings as soon as the construction is complete. </t>
  </si>
  <si>
    <t xml:space="preserve">Compactor has been updated. </t>
  </si>
  <si>
    <t xml:space="preserve">Recycle - both containers looked good. 
Food Waste - although limited items, both containers looked good.
Spoke to Jeanette. </t>
  </si>
  <si>
    <t>WALNUT HEIGHTS SCHOOL - 4064 WALNUT BLVD</t>
  </si>
  <si>
    <t>79491</t>
  </si>
  <si>
    <t>4064 WALNUT BLVD</t>
  </si>
  <si>
    <t>Room for improvement - Food waste carts contained food in clear bags, pizza boxes, paper towels, and food soiled paper. There was one food waste cart missing which I will have replaced. The yard carts contained landscaping material and clear bags with cups. Recycle contained some clear bags with paper towels. Met with Rolly to discuss audit findings, added "No Black Bags" stickers to new organics carts as requested, and provided Rolly with additional stickers that they can put on the carts as needed. Also checked-in about service and provided Rolly with my card.</t>
  </si>
  <si>
    <t>Working with Joe to get the cafeteria in compliance. He Adv Jy is the point in charge. I'll follow up with Jy with the questions he has.</t>
  </si>
  <si>
    <t>TRINITY HEIGHTS HOA 12UNITS - 1954 TRINITY AVE</t>
  </si>
  <si>
    <t>201565</t>
  </si>
  <si>
    <t>1954 TRINITY AVE</t>
  </si>
  <si>
    <t xml:space="preserve">Organics cart primarily contained leaves but did have a food smell so there may be food scraps under the leaves in the cart. Will follow-up with property management. </t>
  </si>
  <si>
    <t>TRINITY APTS 7 UNITS - 1973 TRINITY AVE</t>
  </si>
  <si>
    <t>247678</t>
  </si>
  <si>
    <t>1973 TRINITY AVE</t>
  </si>
  <si>
    <t>Room for improvement - Organics carts primarily contained landscaping and paper towels. The recycle carts were full with cardboard and contained some snack wrappers. Some cardboard in the landfill. Will follow-up.</t>
  </si>
  <si>
    <t>ALICE HOFF (2 UNITS) - 1810 ALMOND AVE</t>
  </si>
  <si>
    <t>63475</t>
  </si>
  <si>
    <t>1810 ALMOND AVE</t>
  </si>
  <si>
    <t>Unable to view organics carts because they were in private patios. Recycle contained a clear bag with some plastics. White plastic bag in the landfill. Will follow-up with property management.</t>
  </si>
  <si>
    <t>1605 RIVIERA (48 UNITS) - 1605 RIVIERA AVE</t>
  </si>
  <si>
    <t>177884</t>
  </si>
  <si>
    <t>1605 RIVIERA AVE</t>
  </si>
  <si>
    <t>Fair - Organics cart is lined with a black bag but the bag is only used to line the cart and not bag material. Organics contained some food fruit peels and greenery. Recycle contained loose cardboard, plastics, and some plastic mailers. Will check-in with property management.</t>
  </si>
  <si>
    <t>15FIFTY5 APARTMENTS (110 UNITS - 1555 RIVIERA AVE</t>
  </si>
  <si>
    <t>234253</t>
  </si>
  <si>
    <t>1555 RIVIERA AVE</t>
  </si>
  <si>
    <t>Room for improvement - Organics contained food and food-soiled paper in compostable bags, along with pet waste and a bag of trash. Recycle bins were overflowing with cardboard and some boxes weren't broken down. There were also some white plastic bags. Will follow-up with property management.</t>
  </si>
  <si>
    <t>BRIAN &amp; DEANNA MOORE-7 UNITS - 1963 TRINITY AVE</t>
  </si>
  <si>
    <t>92380</t>
  </si>
  <si>
    <t>1963 TRINITY AVE</t>
  </si>
  <si>
    <t>Room for improvement - Pet waste in the organics cart. Added "No Pet Waste" sticker to cart. Recycle contained cardboard and loose shredded paper. Some paper in the landfill. Will follow-up.</t>
  </si>
  <si>
    <t>TRINACRIA MGMT COMPANY - 1620 RIVIERA AVE</t>
  </si>
  <si>
    <t>159467</t>
  </si>
  <si>
    <t>1620 RIVIERA AVE</t>
  </si>
  <si>
    <t>Room for improvement - Organics contained landscaping. Pizza box in the recycle along with cardboard, paper, cans and a tetra-pack. Some visible recyclables in the landfill. Will follow-up.</t>
  </si>
  <si>
    <t>BANK OF AMERCIA CA4-218 - 2153 OAK GROVE RD</t>
  </si>
  <si>
    <t>1x FL 4CY &lt;MS&gt; 1x/week (Mon)
1x RC 0.48CY &lt;MR&gt; 1x/week (Mon)
1x OR 0.32CY &lt;FW&gt; 1x/week (Mon)</t>
  </si>
  <si>
    <t>1x FL 1CY &lt;MS&gt; 1x/week (Tue)
1x RC 0.48CY &lt;MR&gt; 1x/week (Wed)
1x YC 0.32CY &lt;CG&gt; 1x/week (Thu)</t>
  </si>
  <si>
    <t>1x FL 1CY &lt;MS&gt; 1x/week (Tue)
1x RC 0.48CY &lt;MR&gt; 1x/week (Wed)
1x OR 0.32CY &lt;FW&gt; 1x/week (Tue)</t>
  </si>
  <si>
    <t>1x FL 2CY &lt;MS&gt; 2x/week (Mon-Thu)
1x FR 4CY &lt;MR&gt; 2x/week (Mon-Thu)
1x FO 2CY &lt;FW&gt; 2x/week (Mon-Thu)</t>
  </si>
  <si>
    <t>3x RL 2CY &lt;MS&gt; 3x/week (Mon-Wed-Fri)
2x RL 1CY &lt;MS&gt; 3x/week (Mon-Wed-Fri)
3x RC 0.48CY &lt;MR&gt; 3x/week (Mon-Wed-Thu)
1x FR 2CY &lt;MR&gt; 3x/week (Mon-Wed-Fri)
3x OR 0.32CY &lt;FW&gt; 5x/week (Mon-Tue-Wed-Thu-Fri)</t>
  </si>
  <si>
    <t>2x RL 1CY &lt;MS&gt; 3x/week (Mon-Wed-Fri)
3x RL 2CY &lt;MS&gt; 3x/week (Mon-Wed-Fri)
1x FR 2CY &lt;MR&gt; 3x/week (Mon-Wed-Fri)
3x RC 0.48CY &lt;MR&gt; 3x/week (Mon-Wed-Thu)
3x OR 0.32CY &lt;FW&gt; 3x/week (Mon-Wed-Fri)</t>
  </si>
  <si>
    <t>1x RO 32CY &lt;MS&gt; 1x/week Compactor (Fri)
1x FR 4CY &lt;MR&gt; 1x/week (Tue)
2x OR 0.32CY &lt;CG&gt; 1x/week (Mon)</t>
  </si>
  <si>
    <t>1x RO 32CY &lt;MS&gt; 1x/week Compactor (Fri)
1x FR 4CY &lt;MR&gt; 1x/week (Tue)
1x YC 0.32CY &lt;CG&gt; 1x/week (Thu)</t>
  </si>
  <si>
    <t>1x FL 1CY &lt;MS&gt; 1x/week (Tue)
2x RC 0.32CY &lt;MR&gt; 2x/week (Tue-Fri)
1x YC 0.32CY &lt;CG&gt; 1x/week (Thu)</t>
  </si>
  <si>
    <t>1x FL 1CY &lt;MS&gt; 1x/week (Tue)
2x RC 0.32CY &lt;MR&gt; 2x/week (Tue-Fri)
1x OR 0.32CY &lt;FW&gt; 2x/week (Mon-Thu)</t>
  </si>
  <si>
    <t>1x FL 3CY &lt;MS&gt; 2x/week (Mon-Fri)
1x FL 4CY &lt;MS&gt; 2x/week (Mon-Fri)
2x FR 4CY &lt;MR&gt; 6x/week (Mon-Tue-Wed-Thu-Fri-Sat)
1x OR 0.48CY &lt;FW&gt; 1x/week (Mon)
11x OR 0.32CY &lt;FW&gt; 5x/week (Mon-Tue-Wed-Thu-Fri)</t>
  </si>
  <si>
    <t>1x FL 3CY &lt;MS&gt; 2x/week (Mon-Fri)
1x FR 4CY &lt;MR&gt; 6x/week (Mon-Tue-Wed-Thu-Fri-Sat)</t>
  </si>
  <si>
    <t>1x FL 2CY &lt;MS&gt; 1x/week (Wed)
1x FR 6CY &lt;MR&gt; 1x/week (Tue)
7x OR 0.32CY &lt;FW&gt; 1x/week (Thu)
5x YC 0.48CY &lt;CG&gt; 1x/week (Thu)</t>
  </si>
  <si>
    <t>1x FL 2CY &lt;MS&gt; 1x/week (Wed)
1x FR 6CY &lt;MR&gt; 1x/week (Tue)
5x OR 0.32CY &lt;FW&gt; 1x/week (Thu)
5x YC 0.48CY &lt;CG&gt; 1x/week (Thu)</t>
  </si>
  <si>
    <t>6x CA 0.32CY &lt;MS&gt; 1x/week (Wed)
2x RC 0.48CY &lt;MR&gt; 1x/week (Wed)
1x YC 0.48CY &lt;CG&gt; 1x/week (Wed)</t>
  </si>
  <si>
    <t>BLACKHAWK EXECUTIVE CENTER - 3820 BLACKHAWK RD</t>
  </si>
  <si>
    <t>2x FL 3CY &lt;MS&gt; 2x/week (Mon-Thu)
1x RC 0.48CY &lt;MR&gt; 1x/week (Fri)
1x FR 2CY &lt;MR&gt; 2x/week (Tue-Fri)</t>
  </si>
  <si>
    <t>2x CA 0.32CY &lt;MS&gt; 1x/week (Wed)
1x FR 2CY &lt;MR&gt; 1x/week (Wed)
1x RC 0.32CY &lt;MR&gt; 1x/week (Wed)
5x YC 0.48CY &lt;CG&gt; 1x/week (Wed)</t>
  </si>
  <si>
    <t>1x CA 0.32CY &lt;MS&gt; 1x/week (Wed)
1x FR 2CY &lt;MR&gt; 1x/week (Wed)
1x RC 0.32CY &lt;MR&gt; 1x/week (Wed)
5x YC 0.48CY &lt;CG&gt; 1x/week (Wed)</t>
  </si>
  <si>
    <t>HANOVER COMPANY - 3050 DEL HOMBRE LN</t>
  </si>
  <si>
    <t>234340</t>
  </si>
  <si>
    <t>1x CA 0.48CY &lt;MS&gt; 1x/week (Fri)
1x FL 4CY &lt;MS&gt; 3x/week (Mon-Wed-Fri)
1x RC 0.48CY &lt;MR&gt; 1x/week (Mon)
3x FR 4CY &lt;MR&gt; 3x/week (Mon-Wed-Fri)
2x YC 0.48CY &lt;CG&gt; 1x/week (Wed)</t>
  </si>
  <si>
    <t>1x CA 0.48CY &lt;MS&gt; 1x/week (Fri)
1x FL 4CY &lt;MS&gt; 2x/week (Mon-Thu)
1x RC 0.48CY &lt;MR&gt; 1x/week (Mon)
3x FR 4CY &lt;MR&gt; 3x/week (Mon-Wed-Fri)
2x YC 0.48CY &lt;CG&gt; 1x/week (Wed)</t>
  </si>
  <si>
    <t>LAMORINDA MEDICAL OFFICE - 911 MORAGA RD</t>
  </si>
  <si>
    <t>114653</t>
  </si>
  <si>
    <t>1x FL 1CY &lt;MS&gt; 1x/week (Tue)
1x FR 3CY &lt;PS&gt; 2x/week (Mon-Wed)
1x YC 0.48CY &lt;CG&gt; 1x/week (Wed)</t>
  </si>
  <si>
    <t>1x CA 0.48CY &lt;MS&gt; 1x/week (Tue)
1x FR 3CY &lt;PS&gt; 2x/week (Mon-Wed)
1x YC 0.48CY &lt;CG&gt; 1x/week (Wed)</t>
  </si>
  <si>
    <t>1x FL 2CY &lt;MS&gt; 1x/week (Mon)
1x FR 2CY &lt;MR&gt; 1x/week (Mon)
6x YC 0.48CY &lt;CG&gt; 1x/week (Thu)
3x YC 0.32CY &lt;CG&gt; 1x/week (Thu)</t>
  </si>
  <si>
    <t>OLYMPIC SPA - 1147 ALPINE RD</t>
  </si>
  <si>
    <t>1x FL 2CY &lt;MS&gt; 1x/week (Tue)
1x CA 0.48CY &lt;MS&gt; 1x/week (Tue)
1x FR 2CY &lt;MR&gt; 1x/week (Tue)
1x RC 0.48CY &lt;MR&gt; 2x/week (Wed-Thu)
1x YC 0.48CY &lt;CG&gt; 1x/week (Thu)</t>
  </si>
  <si>
    <t>1x CA 0.48CY &lt;MS&gt; 1x/week (Tue)
1x FL 2CY &lt;MS&gt; 2x/week (Tue-Fri)
1x FR 2CY &lt;MR&gt; 1x/week (Tue)
1x RC 0.48CY &lt;MR&gt; 2x/week (Wed-Thu)
1x YC 0.48CY &lt;CG&gt; 1x/week (Thu)</t>
  </si>
  <si>
    <t>1x CA 0.32CY &lt;MS&gt; 1x/week (Wed)
1x RC 0.48CY &lt;MR&gt; 1x/week (Wed)
1x OR 0.32CY &lt;CG&gt; 1x/week (Thu)</t>
  </si>
  <si>
    <t>2x CA 0.32CY &lt;MS&gt; 1x/week (Wed)
2x RC 0.48CY &lt;MR&gt; 1x/week (Wed)
1x OR 0.32CY &lt;CG&gt; 1x/week (Thu)</t>
  </si>
  <si>
    <t>WOODMINSTER HOA POOL - 4055 WOODMINSTER DR</t>
  </si>
  <si>
    <t>93336</t>
  </si>
  <si>
    <t>1x CA 0.32CY &lt;MS&gt; 1x/week (Wed)
1x RC 0.32CY &lt;MR&gt; 1x/week (Tue)
1x YC 0.32CY &lt;CG&gt; 1x/week (Tue)</t>
  </si>
  <si>
    <t>1x CA 0.17CY &lt;MS&gt; 1x/week (Wed)
1x RC 0.32CY &lt;MR&gt; 1x/week (Tue)
1x YC 0.32CY &lt;CG&gt; 1x/week (Tue)</t>
  </si>
  <si>
    <t>Z2 CAPITAL LLC - 100 RAILROAD AVE</t>
  </si>
  <si>
    <t>210702</t>
  </si>
  <si>
    <t>1x FL 1CY &lt;MS&gt; 3x/week (Mon-Wed-Fri)
1x FR 1CY &lt;MR&gt; 4x/week (Mon-Wed-Thu-Fri)
1x OR 0.32CY &lt;FW&gt; 2x/week (Mon-Fri)
1x YC 0.48CY &lt;CG&gt; 1x/week (Mon)</t>
  </si>
  <si>
    <t>1x FL 1CY &lt;MS&gt; 2x/week (Mon-Thu)
1x FR 1CY &lt;MR&gt; 4x/week (Mon-Wed-Thu-Fri)
1x OR 0.32CY &lt;FW&gt; 2x/week (Mon-Fri)
1x YC 0.48CY &lt;CG&gt; 1x/week (Mon)</t>
  </si>
  <si>
    <t>BLAKE WANG DMD PC - 2067 YGNACIO VALLEY RD</t>
  </si>
  <si>
    <t>200986</t>
  </si>
  <si>
    <t>1x FL 1CY &lt;MS&gt; 1x/week (Thu)
1x FR 2CY &lt;MR&gt; 1x/week (Thu)
1x YC 0.48CY &lt;CG&gt; 1x/week (Thu)</t>
  </si>
  <si>
    <t>1x FL 1CY &lt;MS&gt; 1x/week (Thu)
1x FR 1CY &lt;MR&gt; 1x/week (Thu)
1x YC 0.48CY &lt;CG&gt; 1x/week (Thu)</t>
  </si>
  <si>
    <t>DANVILLE COMMONS - 321 HARTZ AVE #200</t>
  </si>
  <si>
    <t>1x FL 3CY &lt;MS&gt; 2x/week (Mon-Fri)
1x FR 3CY &lt;MR&gt; 3x/week (Mon-Wed-Fri)
1x OR 0.32CY &lt;FW&gt; 1x/week (Mon)</t>
  </si>
  <si>
    <t>1x FL 4CY &lt;MS&gt; 2x/week (Mon-Thu)
1x FR 6CY &lt;MR&gt; 5x/week (Mon-Tue-Wed-Thu-Fri)
1x YC 0.48CY &lt;CG&gt; 1x/week (Fri)</t>
  </si>
  <si>
    <t>1x FL 4CY &lt;MS&gt; 2x/week (Mon-Thu)
1x FR 4CY &lt;MR&gt; 5x/week (Mon-Tue-Wed-Thu-Fri)
1x YC 0.48CY &lt;CG&gt; 1x/week (Fri)</t>
  </si>
  <si>
    <t>KEN MEYER - 21 ORINDA WAY</t>
  </si>
  <si>
    <t>189080</t>
  </si>
  <si>
    <t>1x FL 3CY &lt;MS&gt; 1x/week (Tue)
1x FR 3CY &lt;MR&gt; 1x/week (Wed)
1x OR 0.32CY &lt;FW&gt; 1x/week (Tue)</t>
  </si>
  <si>
    <t>1x FL 3CY &lt;MS&gt; 1x/week (Tue)
1x FR 1CY &lt;MR&gt; 1x/week (Wed)
1x OR 0.32CY &lt;FW&gt; 1x/week (Tue)</t>
  </si>
  <si>
    <t>RAILROAD AVE LLC - 402 RAILROAD AVE</t>
  </si>
  <si>
    <t>281113</t>
  </si>
  <si>
    <t>1x FL 1CY &lt;MS&gt; 6x/week (Mon-Tue-Wed-Thu-Fri-Sat)
1x FR 2CY &lt;MR&gt; 4x/week (Mon-Wed-Thu-Fri)
1x YC 0.32CY &lt;CG&gt; 1x/week (Mon)</t>
  </si>
  <si>
    <t>1x FL 1CY &lt;MS&gt; 6x/week (Mon-Tue-Wed-Thu-Fri-Sat)
1x FR 2CY &lt;MR&gt; 2x/week (Tue-Fri)
1x YC 0.32CY &lt;CG&gt; 1x/week (Mon)</t>
  </si>
  <si>
    <t>2x RL 2CY &lt;MS&gt; 2x/week (Mon-Thu)
2x FR 2CY &lt;MR&gt; 2x/week (Mon-Thu)
1x YC 0.32CY &lt;CG&gt; 1x/week (Thu)</t>
  </si>
  <si>
    <t>2x RL 2CY &lt;MS&gt; 2x/week (Mon-Thu)
2x FR 2CY &lt;MR&gt; 2x/week (Mon-Thu)</t>
  </si>
  <si>
    <t>3x CA 0.48CY &lt;MS&gt; 1x/week (Wed)
4x RC 0.48CY &lt;MR&gt; 1x/week (Wed)
2x YC 0.48CY &lt;CG&gt; 1x/week (Thu)</t>
  </si>
  <si>
    <t>3x CA 0.48CY &lt;MS&gt; 1x/week (Wed)
4x RC 0.48CY &lt;MR&gt; 1x/week (Wed)
1x YC 0.48CY &lt;CG&gt; 1x/week (Thu)</t>
  </si>
  <si>
    <t>KEYS HOMEOWNERS ASSN-792 UNITS - 312 N CIVIC DR</t>
  </si>
  <si>
    <t>QUAIL HILL APTS 108-UNITS - 1480 CREEKSIDE DR</t>
  </si>
  <si>
    <t>Non-Compliant: 0</t>
  </si>
  <si>
    <t>68767</t>
  </si>
  <si>
    <t>369 HARTZ AVE</t>
  </si>
  <si>
    <t>1x CA 0.48CY &lt;MS&gt; 1x/week (Fri)
2x RC 0.48CY &lt;MR&gt; 2x/week (Tue-Fri)</t>
  </si>
  <si>
    <t>1x FL 3CY &lt;MS&gt; 1x/week (Thu)
1x RC 0.48CY &lt;MR&gt; 1x/week (Thu)
1x OR 0.32CY &lt;FW&gt; 1x/week (Mon)</t>
  </si>
  <si>
    <t>1x FL 3CY &lt;MS&gt; 4x/week (Mon-Wed-Thu-Fri)
1x RC 0.32CY &lt;MR&gt; 2x/week (Mon-Thu)
1x OR 0.32CY &lt;FW&gt; 1x/week (Mon)</t>
  </si>
  <si>
    <t>1x FL 4CY &lt;MS&gt; 1x/week (Thu)
1x FL 1CY &lt;MS&gt; 1x/week (Fri)
1x FR 1CY &lt;MR&gt; 1x/week (Thu)
1x FR 4CY &lt;MR&gt; 2x/week (Mon-Thu)</t>
  </si>
  <si>
    <t>1x FL 4CY &lt;MS&gt; 1x/week (Tue)
1x FL 3CY &lt;MS&gt; 1x/week (Tue)
2x FR 3CY &lt;MR&gt; 2x/week (Tue-Fri)</t>
  </si>
  <si>
    <t>1x FL 2CY &lt;MS&gt; 1x/week (Wed)
1x FR 2CY &lt;MR&gt; 2x/week (Tue-Fri)
1x OR 0.32CY &lt;CG&gt; 1x/week (Tue)</t>
  </si>
  <si>
    <t>2x FL 4CY &lt;MS&gt; 1x/week (Thu)
1x FR 2CY &lt;MR&gt; 1x/week (Thu)
1x OR 0.48CY &lt;FW&gt; 1x/week (Thu)</t>
  </si>
  <si>
    <t>5x FL 3CY &lt;MS&gt; 1x/week (Tue)
5x FL 2CY &lt;MS&gt; 1x/week (Tue)
3x RC 0.48CY &lt;MR&gt; 1x/week (Tue)
8x FR 2CY &lt;MR&gt; 1x/week (Tue)
9x YC 0.32CY &lt;CG&gt; 1x/week (Tue)</t>
  </si>
  <si>
    <t>1x FL 2CY &lt;MS&gt; 2x/week (Mon-Thu)
1x FL 3CY &lt;MS&gt; 2x/week (Tue-Thu)
1x RC 0.48CY &lt;MR&gt; 1x/week (Fri)
1x FR 2CY &lt;MR&gt; 2x/week (Tue-Fri)</t>
  </si>
  <si>
    <t>1x FL 2CY &lt;MS&gt; 2x/week (Tue-Fri)
1x FR 3CY &lt;PS&gt; 4x/week (Mon-Wed-Thu-Fri)
1x OR 0.32CY &lt;FW&gt; 3x/week (Mon-Wed-Fri)</t>
  </si>
  <si>
    <t>1x FL 6CY &lt;MS&gt; 1x/week (Tue)
1x FR 6CY &lt;MR&gt; 1x/week (Tue)
1x OR 0.32CY &lt;FW&gt; 1x/week (Wed)</t>
  </si>
  <si>
    <t>1909 MT DIABLO BLVD #D</t>
  </si>
  <si>
    <t>1x RL 1CY &lt;MS&gt; 1x/week (Fri)
1x FR 1CY &lt;MR&gt; 1x/week (Fri)</t>
  </si>
  <si>
    <t>1x FL 2CY &lt;MS&gt; 2x/week (Mon-Thu)
1x RC 0.48CY &lt;MR&gt; 3x/week (Mon-Wed-Fri)</t>
  </si>
  <si>
    <t>1x FL 4CY &lt;MS&gt; 1x/week (Tue)
1x RC 0.48CY &lt;MR&gt; 1x/week (Thu)
1x FR 4CY &lt;MR&gt; 1x/week (Thu)</t>
  </si>
  <si>
    <t>RecycleSmart Commercial Accounts Closed For Non Payment September 2024</t>
  </si>
  <si>
    <t xml:space="preserve">SSL INC - 4 UNITS </t>
  </si>
  <si>
    <t xml:space="preserve">182 SIERRA DR  </t>
  </si>
  <si>
    <t xml:space="preserve">182 SIERRA DR </t>
  </si>
  <si>
    <t>RecycleSmart Residential Accounts Closed For Non Payment September 2024</t>
  </si>
  <si>
    <t>K FUJIMOTO</t>
  </si>
  <si>
    <t xml:space="preserve">1579 PLEASANT HILL RD </t>
  </si>
  <si>
    <t>94549-2216</t>
  </si>
  <si>
    <t>MIDORI FUJIMOTO</t>
  </si>
  <si>
    <t>1579 PLEASANT HILL R</t>
  </si>
  <si>
    <t>VICTORIA TANNER</t>
  </si>
  <si>
    <t xml:space="preserve">2115 CANYON OAK LN </t>
  </si>
  <si>
    <t>94506-2011</t>
  </si>
  <si>
    <t>2115 CANYON OAK LN</t>
  </si>
  <si>
    <t>J GRANTHAM</t>
  </si>
  <si>
    <t xml:space="preserve">1365 MILTON AVE </t>
  </si>
  <si>
    <t>94596-5933</t>
  </si>
  <si>
    <t>1365 MILTON AVE</t>
  </si>
  <si>
    <t>CEASAR ALBERT</t>
  </si>
  <si>
    <t xml:space="preserve"> PO BOX 4765 </t>
  </si>
  <si>
    <t>94596-0765</t>
  </si>
  <si>
    <t>1300 MILTON AVE</t>
  </si>
  <si>
    <t>94596-5916</t>
  </si>
  <si>
    <t>THOMAS PORTELLO</t>
  </si>
  <si>
    <t xml:space="preserve">200 LUDELL DR </t>
  </si>
  <si>
    <t>94597-2027</t>
  </si>
  <si>
    <t>200 LUDELL DR</t>
  </si>
  <si>
    <t>SALVADOR VARGAS</t>
  </si>
  <si>
    <t xml:space="preserve">41 CUESTA WAY </t>
  </si>
  <si>
    <t>94597-3403</t>
  </si>
  <si>
    <t>41 CUESTA WAY</t>
  </si>
  <si>
    <t>CAROL WOLFE</t>
  </si>
  <si>
    <t xml:space="preserve">137 KINGSWOOD CIR </t>
  </si>
  <si>
    <t>94506-6051</t>
  </si>
  <si>
    <t>137 KINGSWOOD CIR</t>
  </si>
  <si>
    <t>CYNTHIA MONEY</t>
  </si>
  <si>
    <t xml:space="preserve">26 SANDRA CT </t>
  </si>
  <si>
    <t>94507-2447</t>
  </si>
  <si>
    <t>26 SANDRA CT</t>
  </si>
  <si>
    <t>NOEL CHIU</t>
  </si>
  <si>
    <t xml:space="preserve">557 OAKSHIRE PL </t>
  </si>
  <si>
    <t>94507-2328</t>
  </si>
  <si>
    <t>557 OAKSHIRE PL</t>
  </si>
  <si>
    <t>TERRY DEMING</t>
  </si>
  <si>
    <t xml:space="preserve">2658 DANVILLE BLVD </t>
  </si>
  <si>
    <t>94507-1158</t>
  </si>
  <si>
    <t>2658 DANVILLE BLVD</t>
  </si>
  <si>
    <t>CLEV YU</t>
  </si>
  <si>
    <t xml:space="preserve">406 GINGERWOOD LN </t>
  </si>
  <si>
    <t>94506-1342</t>
  </si>
  <si>
    <t>4163 QUAIL RUN DR</t>
  </si>
  <si>
    <t>94506-5844</t>
  </si>
  <si>
    <t>JANG HAN</t>
  </si>
  <si>
    <t xml:space="preserve">3238 DEL MAR DR </t>
  </si>
  <si>
    <t>94549-1908</t>
  </si>
  <si>
    <t>3238 DEL MAR DR</t>
  </si>
  <si>
    <t>9210336</t>
  </si>
  <si>
    <t>AMJAD MASOOD</t>
  </si>
  <si>
    <t xml:space="preserve">4186 ROCKCREEK DR </t>
  </si>
  <si>
    <t>94506-1214</t>
  </si>
  <si>
    <t>4186 ROCKCREEK DR</t>
  </si>
  <si>
    <t>ENAYETOLLAH AMIN</t>
  </si>
  <si>
    <t xml:space="preserve">20 ERIC CT </t>
  </si>
  <si>
    <t>94523-1709</t>
  </si>
  <si>
    <t>16 MIRAMONTE DR</t>
  </si>
  <si>
    <t>94556-1002</t>
  </si>
  <si>
    <t>EUGENE M SHORTT, JR</t>
  </si>
  <si>
    <t xml:space="preserve"> PO BOX 801 </t>
  </si>
  <si>
    <t>94528-0801</t>
  </si>
  <si>
    <t>1675 EL NIDO RD</t>
  </si>
  <si>
    <t>94528</t>
  </si>
  <si>
    <t>PETER CAPONIO</t>
  </si>
  <si>
    <t xml:space="preserve">472 OAKSHIRE PL </t>
  </si>
  <si>
    <t>472 OAKSHIRE PL</t>
  </si>
  <si>
    <t xml:space="preserve">1068 VIA BAJA </t>
  </si>
  <si>
    <t>94549-2918</t>
  </si>
  <si>
    <t>1068 VIA BAJA</t>
  </si>
  <si>
    <t>JOAN HOLMAN</t>
  </si>
  <si>
    <t xml:space="preserve">1 TANGLEWOOD PL </t>
  </si>
  <si>
    <t>94549-4939</t>
  </si>
  <si>
    <t>JOHN F HOLMAN</t>
  </si>
  <si>
    <t>1 TANGLEWOOD PL</t>
  </si>
  <si>
    <t>RICHARD M WILCOX</t>
  </si>
  <si>
    <t xml:space="preserve">10216 E TAMERY AVE </t>
  </si>
  <si>
    <t>MESA</t>
  </si>
  <si>
    <t>AZ</t>
  </si>
  <si>
    <t>85212-9529</t>
  </si>
  <si>
    <t>135 CALLE LA MESA</t>
  </si>
  <si>
    <t>94556-1601</t>
  </si>
  <si>
    <t>BURTON BRODY</t>
  </si>
  <si>
    <t xml:space="preserve">19 VISTA DEL </t>
  </si>
  <si>
    <t>94563-2044</t>
  </si>
  <si>
    <t>BLANCH BRODY</t>
  </si>
  <si>
    <t>19 VISTA DEL ORINDA</t>
  </si>
  <si>
    <t>FRANCES SINGER</t>
  </si>
  <si>
    <t xml:space="preserve">3143 INDIAN WAY </t>
  </si>
  <si>
    <t>94549-5505</t>
  </si>
  <si>
    <t>3143 INDIAN WAY</t>
  </si>
  <si>
    <t>SEAN LEWIS</t>
  </si>
  <si>
    <t xml:space="preserve">1417 ROLLING HILL WAY </t>
  </si>
  <si>
    <t>MARTINEZ</t>
  </si>
  <si>
    <t>94553-4815</t>
  </si>
  <si>
    <t>3228 ELVIA ST</t>
  </si>
  <si>
    <t>94549-1946</t>
  </si>
  <si>
    <t>WEBMAN, BENJAMIN</t>
  </si>
  <si>
    <t xml:space="preserve">3 MOSS LN </t>
  </si>
  <si>
    <t>94549-3160</t>
  </si>
  <si>
    <t>BENJAMIN WEBMAN</t>
  </si>
  <si>
    <t>3 MOSS LN</t>
  </si>
  <si>
    <t>THERESA BOCOBO</t>
  </si>
  <si>
    <t xml:space="preserve">3301 BETTY LN </t>
  </si>
  <si>
    <t>94549-5408</t>
  </si>
  <si>
    <t>3301 BETTY LN</t>
  </si>
  <si>
    <t>LINDA RUBIO</t>
  </si>
  <si>
    <t xml:space="preserve"> PO BOX 954 </t>
  </si>
  <si>
    <t>94563-0954</t>
  </si>
  <si>
    <t>6 VIA FARALLON</t>
  </si>
  <si>
    <t>94563-2315</t>
  </si>
  <si>
    <t>MARLIN.HOLMES</t>
  </si>
  <si>
    <t xml:space="preserve">15 EL VERANO </t>
  </si>
  <si>
    <t>94563-1911</t>
  </si>
  <si>
    <t>MARLIN HOLMES</t>
  </si>
  <si>
    <t>15 EL VERANO</t>
  </si>
  <si>
    <t>JUAN ARREQUIN</t>
  </si>
  <si>
    <t xml:space="preserve">7 EL SUENO </t>
  </si>
  <si>
    <t>94563-1805</t>
  </si>
  <si>
    <t>7 EL SUENO</t>
  </si>
  <si>
    <t>ATIS GRINBERGS</t>
  </si>
  <si>
    <t xml:space="preserve">75 DIABLO VIEW DR </t>
  </si>
  <si>
    <t>94563-1525</t>
  </si>
  <si>
    <t>75 DIABLO VIEW DR</t>
  </si>
  <si>
    <t>MICHAEL P THORMAN</t>
  </si>
  <si>
    <t xml:space="preserve">80 LOMBARDY LN </t>
  </si>
  <si>
    <t>94563-1303</t>
  </si>
  <si>
    <t>80 LOMBARDY LN</t>
  </si>
  <si>
    <t>LAWRENCE C WESTDAL</t>
  </si>
  <si>
    <t xml:space="preserve">186 CANON DR </t>
  </si>
  <si>
    <t>94563-2219</t>
  </si>
  <si>
    <t>186 CANON DR</t>
  </si>
  <si>
    <t>MICHEL SIEMONS</t>
  </si>
  <si>
    <t xml:space="preserve">66 CAMINO ENCINAS </t>
  </si>
  <si>
    <t>94563-3335</t>
  </si>
  <si>
    <t>66 CAMINO ENCINAS</t>
  </si>
  <si>
    <t>DAVID NISSIM</t>
  </si>
  <si>
    <t xml:space="preserve">2216 SAN MIGUEL DR </t>
  </si>
  <si>
    <t>94596-5840</t>
  </si>
  <si>
    <t>2216 SAN MIGUEL DR</t>
  </si>
  <si>
    <t>DAVID G PATTERSON</t>
  </si>
  <si>
    <t xml:space="preserve">28 SQUIRE CT </t>
  </si>
  <si>
    <t>94507-2230</t>
  </si>
  <si>
    <t>28 SQUIRE CT</t>
  </si>
  <si>
    <t>DAVID RAMIES</t>
  </si>
  <si>
    <t xml:space="preserve">1670 CERVATO CIR </t>
  </si>
  <si>
    <t>94507-1074</t>
  </si>
  <si>
    <t>1670 CERVATO CIR</t>
  </si>
  <si>
    <t>ALAN ANDERSON</t>
  </si>
  <si>
    <t xml:space="preserve">2185 RIDGEPOINTE CT </t>
  </si>
  <si>
    <t>94596-5773</t>
  </si>
  <si>
    <t>2185 RIDGEPOINTE CT</t>
  </si>
  <si>
    <t>DHIR DESAI</t>
  </si>
  <si>
    <t>1001 WOODBURY RD UNIT 302</t>
  </si>
  <si>
    <t>94549-4090</t>
  </si>
  <si>
    <t>1001 WOODBURY RD</t>
  </si>
  <si>
    <t>RASHAD JOHNSON</t>
  </si>
  <si>
    <t xml:space="preserve">306 LIVE OAK DR </t>
  </si>
  <si>
    <t>94506-2145</t>
  </si>
  <si>
    <t>306 LIVE OAK DR</t>
  </si>
  <si>
    <t>NATHAN SLEZAK</t>
  </si>
  <si>
    <t xml:space="preserve">14 DONNA MARIA WAY </t>
  </si>
  <si>
    <t>94563-4112</t>
  </si>
  <si>
    <t>14 DONNA MARIA WAY</t>
  </si>
  <si>
    <t>MARILYN WILKINSON</t>
  </si>
  <si>
    <t xml:space="preserve">19089 BROOKHAVEN DR </t>
  </si>
  <si>
    <t>SARATOGA</t>
  </si>
  <si>
    <t>95070-3416</t>
  </si>
  <si>
    <t>41 E ALTARINDA DR</t>
  </si>
  <si>
    <t>94563-2415</t>
  </si>
  <si>
    <t>BRANDON KERSIS</t>
  </si>
  <si>
    <t xml:space="preserve">881 HAWTHORNE DR </t>
  </si>
  <si>
    <t>94596-6136</t>
  </si>
  <si>
    <t>881 HAWTHORNE DR</t>
  </si>
  <si>
    <t>ROSINA SZELE</t>
  </si>
  <si>
    <t xml:space="preserve">12 SPRING RD </t>
  </si>
  <si>
    <t>94563-3328</t>
  </si>
  <si>
    <t>ROSINA KIMBALL</t>
  </si>
  <si>
    <t>12 SPRING RD</t>
  </si>
  <si>
    <t>CHARLES MULLEN</t>
  </si>
  <si>
    <t xml:space="preserve">17400 PARKER RD </t>
  </si>
  <si>
    <t>CASTRO VALLEY</t>
  </si>
  <si>
    <t>94546-1224</t>
  </si>
  <si>
    <t>18 VISTA DEL ORINDA</t>
  </si>
  <si>
    <t>94563-2031</t>
  </si>
  <si>
    <t>LISA DUBBELS</t>
  </si>
  <si>
    <t xml:space="preserve">1017 SPRINGFIELD DR </t>
  </si>
  <si>
    <t>94598-4340</t>
  </si>
  <si>
    <t>1017 SPRINGFIELD DR</t>
  </si>
  <si>
    <t>PETER CHALMERS</t>
  </si>
  <si>
    <t xml:space="preserve">98 SLEEPY HOLLOW LN </t>
  </si>
  <si>
    <t>94563-1321</t>
  </si>
  <si>
    <t>3690 HASTINGS CT</t>
  </si>
  <si>
    <t>94549-3020</t>
  </si>
  <si>
    <t>JEFF DEUEL</t>
  </si>
  <si>
    <t xml:space="preserve">1421 LAURENITA WAY </t>
  </si>
  <si>
    <t>94507-1132</t>
  </si>
  <si>
    <t>1421 LAURENITA WAY</t>
  </si>
  <si>
    <t>JOSEPH ANDERSON</t>
  </si>
  <si>
    <t xml:space="preserve">1541 WESTWOOD CT </t>
  </si>
  <si>
    <t>94595-1743</t>
  </si>
  <si>
    <t>1541 WESTWOOD CT</t>
  </si>
  <si>
    <t>ELENANOR EVANS</t>
  </si>
  <si>
    <t xml:space="preserve">841 MORAGA RD </t>
  </si>
  <si>
    <t>94549-5017</t>
  </si>
  <si>
    <t>841 MORAGA RD</t>
  </si>
  <si>
    <t>ANNA KOLSUT</t>
  </si>
  <si>
    <t xml:space="preserve">3351 ST MARYS RD </t>
  </si>
  <si>
    <t>94549-5147</t>
  </si>
  <si>
    <t>3351 ST MARYS RD</t>
  </si>
  <si>
    <t xml:space="preserve">3870 QUAIL RIDGE RD </t>
  </si>
  <si>
    <t>94549-2912</t>
  </si>
  <si>
    <t>3870 QUAIL RIDGE RD</t>
  </si>
  <si>
    <t xml:space="preserve">1069 SIERRA VISTA WAY </t>
  </si>
  <si>
    <t>94549-3126</t>
  </si>
  <si>
    <t>1069 SIERRA VISTA WA</t>
  </si>
  <si>
    <t>SUSAN RONNOW</t>
  </si>
  <si>
    <t xml:space="preserve">3343 FREEMAN RD </t>
  </si>
  <si>
    <t>94595-1309</t>
  </si>
  <si>
    <t>RICHARD RONNOW</t>
  </si>
  <si>
    <t>3343 FREEMAN RD</t>
  </si>
  <si>
    <t>RALPH G GUTMACHER</t>
  </si>
  <si>
    <t xml:space="preserve">181 DRAEGER DR </t>
  </si>
  <si>
    <t>94556-2152</t>
  </si>
  <si>
    <t>181 DRAEGER DR</t>
  </si>
  <si>
    <t>WENDY SMITH</t>
  </si>
  <si>
    <t xml:space="preserve">427 STONEFIELD PL </t>
  </si>
  <si>
    <t>94556-2521</t>
  </si>
  <si>
    <t>427 STONEFIELD PL</t>
  </si>
  <si>
    <t>HILLARY MARCKWARDT</t>
  </si>
  <si>
    <t xml:space="preserve">160 COTTONWOOD LN </t>
  </si>
  <si>
    <t>94506-6043</t>
  </si>
  <si>
    <t>160 COTTONWOOD LN</t>
  </si>
  <si>
    <t>MAIA PANOS</t>
  </si>
  <si>
    <t xml:space="preserve">49 KNICKERBOCKER LN </t>
  </si>
  <si>
    <t>94563-3722</t>
  </si>
  <si>
    <t>49 KNICKERBOCKER LN</t>
  </si>
  <si>
    <t xml:space="preserve">5300 PENNY LN </t>
  </si>
  <si>
    <t>94588-9542</t>
  </si>
  <si>
    <t>5300 PENNY LN</t>
  </si>
  <si>
    <t>As of September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</si>
</sst>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 #,##0_);_(* \(#,##0\);_(* &quot;-&quot;??_);_(@_)"/>
    <numFmt numFmtId="165" formatCode="[$-409]mmm\-yy;@"/>
    <numFmt numFmtId="166" formatCode="0.00_)"/>
    <numFmt numFmtId="167" formatCode="0.0%"/>
    <numFmt numFmtId="168" formatCode="mm/dd/yy;@"/>
    <numFmt numFmtId="169" formatCode="0.###############"/>
    <numFmt numFmtId="170" formatCode="&quot;$&quot;#,##0.00"/>
    <numFmt numFmtId="171" formatCode="###0"/>
    <numFmt numFmtId="172" formatCode="#######0"/>
    <numFmt numFmtId="173" formatCode="####0"/>
    <numFmt numFmtId="174" formatCode="######0"/>
  </numFmts>
  <fonts count="112" x14ac:knownFonts="1">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Calibri"/>
      <family val="2"/>
      <scheme val="minor"/>
    </font>
    <font>
      <b/>
      <sz val="11"/>
      <color rgb="FFFF0000"/>
      <name val="Calibri"/>
      <family val="2"/>
      <scheme val="minor"/>
    </font>
    <font>
      <b/>
      <sz val="11"/>
      <color indexed="10"/>
      <name val="Calibri"/>
      <family val="2"/>
      <scheme val="minor"/>
    </font>
    <font>
      <b/>
      <sz val="12"/>
      <name val="Calibri"/>
      <family val="2"/>
      <scheme val="minor"/>
    </font>
    <font>
      <sz val="11"/>
      <name val="Calibri"/>
      <family val="2"/>
      <scheme val="minor"/>
    </font>
    <font>
      <sz val="11"/>
      <color indexed="63"/>
      <name val="Calibri"/>
      <family val="2"/>
      <scheme val="minor"/>
    </font>
    <font>
      <b/>
      <sz val="12"/>
      <color theme="1"/>
      <name val="Calibri"/>
      <family val="2"/>
      <scheme val="minor"/>
    </font>
    <font>
      <b/>
      <sz val="9"/>
      <color indexed="81"/>
      <name val="Tahoma"/>
      <family val="2"/>
    </font>
    <font>
      <sz val="9"/>
      <color indexed="81"/>
      <name val="Tahoma"/>
      <family val="2"/>
    </font>
    <font>
      <sz val="11"/>
      <color rgb="FFFF0000"/>
      <name val="Calibri"/>
      <family val="2"/>
      <scheme val="minor"/>
    </font>
    <font>
      <b/>
      <sz val="15"/>
      <color theme="1"/>
      <name val="Calibri"/>
      <family val="2"/>
      <scheme val="minor"/>
    </font>
    <font>
      <sz val="12"/>
      <color indexed="8"/>
      <name val="Arial"/>
      <family val="2"/>
    </font>
    <font>
      <b/>
      <sz val="12"/>
      <color indexed="8"/>
      <name val="Arial"/>
      <family val="2"/>
    </font>
    <font>
      <b/>
      <i/>
      <sz val="12"/>
      <color indexed="8"/>
      <name val="Arial"/>
      <family val="2"/>
    </font>
    <font>
      <i/>
      <sz val="12"/>
      <color indexed="8"/>
      <name val="Arial"/>
      <family val="2"/>
    </font>
    <font>
      <sz val="10"/>
      <name val="Arial"/>
      <family val="2"/>
    </font>
    <font>
      <sz val="8"/>
      <name val="Arial"/>
      <family val="2"/>
    </font>
    <font>
      <b/>
      <sz val="12"/>
      <name val="Arial"/>
      <family val="2"/>
    </font>
    <font>
      <b/>
      <i/>
      <sz val="16"/>
      <name val="Helv"/>
    </font>
    <font>
      <b/>
      <sz val="12"/>
      <color indexed="9"/>
      <name val="Arial"/>
      <family val="2"/>
    </font>
    <font>
      <sz val="11"/>
      <color indexed="8"/>
      <name val="Arial"/>
      <family val="2"/>
    </font>
    <font>
      <sz val="12"/>
      <name val="Arial"/>
      <family val="2"/>
    </font>
    <font>
      <sz val="12"/>
      <color indexed="9"/>
      <name val="Arial"/>
      <family val="2"/>
    </font>
    <font>
      <sz val="12"/>
      <color indexed="20"/>
      <name val="Arial"/>
      <family val="2"/>
    </font>
    <font>
      <b/>
      <sz val="12"/>
      <color indexed="52"/>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2"/>
      <color indexed="10"/>
      <name val="Arial"/>
      <family val="2"/>
    </font>
    <font>
      <u/>
      <sz val="10"/>
      <color indexed="12"/>
      <name val="Arial"/>
      <family val="2"/>
    </font>
    <font>
      <sz val="11"/>
      <color theme="1"/>
      <name val="Arial"/>
      <family val="2"/>
    </font>
    <font>
      <sz val="10"/>
      <color indexed="8"/>
      <name val="Arial"/>
      <family val="2"/>
    </font>
    <font>
      <sz val="12"/>
      <color theme="1"/>
      <name val="Calibri"/>
      <family val="2"/>
      <scheme val="minor"/>
    </font>
    <font>
      <b/>
      <sz val="10"/>
      <name val="Arial"/>
      <family val="2"/>
    </font>
    <font>
      <sz val="12"/>
      <color theme="1"/>
      <name val="Arial"/>
      <family val="2"/>
    </font>
    <font>
      <b/>
      <sz val="11"/>
      <name val="Calibri"/>
      <family val="2"/>
      <scheme val="minor"/>
    </font>
    <font>
      <b/>
      <i/>
      <u/>
      <sz val="10"/>
      <color indexed="8"/>
      <name val="ARIAL"/>
      <family val="2"/>
    </font>
    <font>
      <b/>
      <sz val="13"/>
      <color theme="1"/>
      <name val="Calibri"/>
      <family val="2"/>
      <scheme val="minor"/>
    </font>
    <font>
      <b/>
      <sz val="11"/>
      <color rgb="FF000000"/>
      <name val="Calibri"/>
      <family val="2"/>
    </font>
    <font>
      <u/>
      <sz val="11"/>
      <color theme="10"/>
      <name val="Calibri"/>
      <family val="2"/>
      <scheme val="minor"/>
    </font>
    <font>
      <sz val="20"/>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u/>
      <sz val="16"/>
      <color theme="1"/>
      <name val="Calibri"/>
      <family val="2"/>
      <scheme val="minor"/>
    </font>
    <font>
      <sz val="18"/>
      <color theme="1"/>
      <name val="Calibri"/>
      <family val="2"/>
      <scheme val="minor"/>
    </font>
    <font>
      <b/>
      <sz val="16"/>
      <color theme="1"/>
      <name val="Calibri"/>
      <family val="2"/>
      <scheme val="minor"/>
    </font>
    <font>
      <sz val="10"/>
      <name val="Arial"/>
      <family val="2"/>
    </font>
    <font>
      <b/>
      <u/>
      <sz val="15"/>
      <color theme="10"/>
      <name val="Calibri"/>
      <family val="2"/>
      <scheme val="minor"/>
    </font>
    <font>
      <b/>
      <u/>
      <sz val="11"/>
      <color theme="1"/>
      <name val="Calibri"/>
      <family val="2"/>
      <scheme val="minor"/>
    </font>
    <font>
      <b/>
      <u/>
      <sz val="9"/>
      <color indexed="81"/>
      <name val="Tahoma"/>
      <family val="2"/>
    </font>
    <font>
      <strike/>
      <sz val="9"/>
      <color indexed="81"/>
      <name val="Tahoma"/>
      <family val="2"/>
    </font>
    <font>
      <u/>
      <sz val="10"/>
      <color theme="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i/>
      <sz val="12"/>
      <name val="Arial"/>
      <family val="2"/>
    </font>
    <font>
      <sz val="10"/>
      <name val="Arial"/>
      <family val="2"/>
    </font>
    <font>
      <sz val="10"/>
      <name val="Arial"/>
      <family val="2"/>
    </font>
    <font>
      <b/>
      <sz val="11"/>
      <color rgb="FF000000"/>
      <name val="Calibri"/>
      <family val="2"/>
      <scheme val="minor"/>
    </font>
    <font>
      <b/>
      <sz val="11"/>
      <color rgb="FFFFFFFF"/>
      <name val="Calibri"/>
      <family val="2"/>
      <scheme val="minor"/>
    </font>
    <font>
      <sz val="11"/>
      <color rgb="FF000000"/>
      <name val="Calibri"/>
      <family val="2"/>
      <scheme val="minor"/>
    </font>
    <font>
      <b/>
      <sz val="10"/>
      <name val="Calibri"/>
      <family val="2"/>
      <scheme val="minor"/>
    </font>
    <font>
      <sz val="10"/>
      <name val="Calibri"/>
      <family val="2"/>
      <scheme val="minor"/>
    </font>
    <font>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scheme val="minor"/>
    </font>
    <font>
      <b/>
      <sz val="11"/>
      <color indexed="8"/>
      <name val="Calibri"/>
      <family val="2"/>
      <scheme val="minor"/>
    </font>
    <font>
      <sz val="11"/>
      <color indexed="8"/>
      <name val="Calibri"/>
      <family val="2"/>
    </font>
    <font>
      <sz val="9"/>
      <name val="Arial"/>
      <family val="2"/>
    </font>
    <font>
      <sz val="7.5"/>
      <name val="Arial"/>
      <family val="2"/>
    </font>
    <font>
      <sz val="10"/>
      <name val="Arial"/>
      <family val="2"/>
    </font>
    <font>
      <sz val="10"/>
      <name val="MS Sans Serif"/>
      <family val="2"/>
    </font>
    <font>
      <u/>
      <sz val="10"/>
      <color indexed="12"/>
      <name val="MS Sans Serif"/>
      <family val="2"/>
    </font>
    <font>
      <sz val="10"/>
      <name val="Tahoma"/>
      <family val="2"/>
    </font>
    <font>
      <sz val="8"/>
      <name val="Calibri"/>
      <family val="2"/>
      <scheme val="minor"/>
    </font>
  </fonts>
  <fills count="86">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9"/>
        <bgColor indexed="64"/>
      </patternFill>
    </fill>
    <fill>
      <patternFill patternType="solid">
        <fgColor theme="0" tint="-0.34998626667073579"/>
        <bgColor indexed="64"/>
      </patternFill>
    </fill>
    <fill>
      <patternFill patternType="solid">
        <fgColor theme="0"/>
        <bgColor indexed="64"/>
      </patternFill>
    </fill>
    <fill>
      <patternFill patternType="solid">
        <fgColor rgb="FFFFFFCC"/>
        <bgColor indexed="64"/>
      </patternFill>
    </fill>
    <fill>
      <patternFill patternType="solid">
        <fgColor rgb="FFFF0000"/>
        <bgColor indexed="64"/>
      </patternFill>
    </fill>
    <fill>
      <patternFill patternType="solid">
        <fgColor theme="7" tint="-0.24994659260841701"/>
        <bgColor indexed="64"/>
      </patternFill>
    </fill>
    <fill>
      <patternFill patternType="solid">
        <fgColor rgb="FFBC0C8E"/>
        <bgColor indexed="64"/>
      </patternFill>
    </fill>
    <fill>
      <patternFill patternType="solid">
        <fgColor rgb="FF0070C0"/>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3" tint="0.79998168889431442"/>
        <bgColor indexed="64"/>
      </patternFill>
    </fill>
    <fill>
      <patternFill patternType="solid">
        <fgColor rgb="FF99FFCC"/>
        <bgColor indexed="64"/>
      </patternFill>
    </fill>
    <fill>
      <patternFill patternType="solid">
        <fgColor rgb="FFFCCFFD"/>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808080"/>
        <bgColor indexed="64"/>
      </patternFill>
    </fill>
    <fill>
      <patternFill patternType="solid">
        <fgColor rgb="FFF2F2F2"/>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FFFFFF"/>
        <bgColor indexed="64"/>
      </patternFill>
    </fill>
    <fill>
      <patternFill patternType="solid">
        <fgColor indexed="9"/>
        <bgColor indexed="64"/>
      </patternFill>
    </fill>
  </fills>
  <borders count="62">
    <border>
      <left/>
      <right/>
      <top/>
      <bottom/>
      <diagonal/>
    </border>
    <border>
      <left/>
      <right/>
      <top style="thin">
        <color indexed="64"/>
      </top>
      <bottom/>
      <diagonal/>
    </border>
    <border>
      <left/>
      <right/>
      <top style="medium">
        <color indexed="64"/>
      </top>
      <bottom style="medium">
        <color indexed="64"/>
      </bottom>
      <diagonal/>
    </border>
    <border>
      <left/>
      <right/>
      <top style="medium">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top style="thick">
        <color auto="1"/>
      </top>
      <bottom style="double">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medium">
        <color indexed="64"/>
      </bottom>
      <diagonal/>
    </border>
    <border>
      <left/>
      <right/>
      <top/>
      <bottom style="medium">
        <color rgb="FF000000"/>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408">
    <xf numFmtId="0" fontId="0"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9"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9" fillId="0" borderId="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26" fillId="28"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5" borderId="0" applyNumberFormat="0" applyBorder="0" applyAlignment="0" applyProtection="0"/>
    <xf numFmtId="0" fontId="27" fillId="19" borderId="0" applyNumberFormat="0" applyBorder="0" applyAlignment="0" applyProtection="0"/>
    <xf numFmtId="0" fontId="28" fillId="36" borderId="18" applyNumberFormat="0" applyAlignment="0" applyProtection="0"/>
    <xf numFmtId="0" fontId="23" fillId="37" borderId="19" applyNumberFormat="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9" fillId="0" borderId="0" applyNumberFormat="0" applyFill="0" applyBorder="0" applyAlignment="0" applyProtection="0"/>
    <xf numFmtId="0" fontId="30" fillId="20" borderId="0" applyNumberFormat="0" applyBorder="0" applyAlignment="0" applyProtection="0"/>
    <xf numFmtId="38" fontId="20" fillId="38" borderId="0" applyNumberFormat="0" applyBorder="0" applyAlignment="0" applyProtection="0"/>
    <xf numFmtId="0" fontId="21" fillId="0" borderId="2" applyNumberFormat="0" applyAlignment="0" applyProtection="0">
      <alignment horizontal="left" vertical="center"/>
    </xf>
    <xf numFmtId="0" fontId="21" fillId="0" borderId="20">
      <alignment horizontal="left" vertical="center"/>
    </xf>
    <xf numFmtId="0" fontId="31" fillId="0" borderId="21" applyNumberFormat="0" applyFill="0" applyAlignment="0" applyProtection="0"/>
    <xf numFmtId="0" fontId="32" fillId="0" borderId="22" applyNumberFormat="0" applyFill="0" applyAlignment="0" applyProtection="0"/>
    <xf numFmtId="0" fontId="33" fillId="0" borderId="23"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10" fontId="20" fillId="39" borderId="5" applyNumberFormat="0" applyBorder="0" applyAlignment="0" applyProtection="0"/>
    <xf numFmtId="0" fontId="34" fillId="23" borderId="18" applyNumberFormat="0" applyAlignment="0" applyProtection="0"/>
    <xf numFmtId="0" fontId="35" fillId="0" borderId="24" applyNumberFormat="0" applyFill="0" applyAlignment="0" applyProtection="0"/>
    <xf numFmtId="0" fontId="36" fillId="40" borderId="0" applyNumberFormat="0" applyBorder="0" applyAlignment="0" applyProtection="0"/>
    <xf numFmtId="16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0"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5" fillId="41" borderId="25" applyNumberFormat="0" applyFont="0" applyAlignment="0" applyProtection="0"/>
    <xf numFmtId="0" fontId="37" fillId="36" borderId="26" applyNumberFormat="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27" applyNumberFormat="0" applyFill="0" applyAlignment="0" applyProtection="0"/>
    <xf numFmtId="0" fontId="38"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Fill="0" applyBorder="0" applyAlignment="0" applyProtection="0"/>
    <xf numFmtId="0" fontId="51" fillId="0" borderId="0" applyNumberFormat="0" applyFill="0" applyBorder="0" applyAlignment="0" applyProtection="0"/>
    <xf numFmtId="0" fontId="52" fillId="0" borderId="45" applyNumberFormat="0" applyFill="0" applyAlignment="0" applyProtection="0"/>
    <xf numFmtId="0" fontId="53" fillId="0" borderId="46" applyNumberFormat="0" applyFill="0" applyAlignment="0" applyProtection="0"/>
    <xf numFmtId="0" fontId="54" fillId="0" borderId="47" applyNumberFormat="0" applyFill="0" applyAlignment="0" applyProtection="0"/>
    <xf numFmtId="0" fontId="54" fillId="0" borderId="0" applyNumberFormat="0" applyFill="0" applyBorder="0" applyAlignment="0" applyProtection="0"/>
    <xf numFmtId="0" fontId="55" fillId="47" borderId="0" applyNumberFormat="0" applyBorder="0" applyAlignment="0" applyProtection="0"/>
    <xf numFmtId="0" fontId="56" fillId="48" borderId="0" applyNumberFormat="0" applyBorder="0" applyAlignment="0" applyProtection="0"/>
    <xf numFmtId="0" fontId="57" fillId="49" borderId="0" applyNumberFormat="0" applyBorder="0" applyAlignment="0" applyProtection="0"/>
    <xf numFmtId="0" fontId="58" fillId="50" borderId="48" applyNumberFormat="0" applyAlignment="0" applyProtection="0"/>
    <xf numFmtId="0" fontId="59" fillId="51" borderId="49" applyNumberFormat="0" applyAlignment="0" applyProtection="0"/>
    <xf numFmtId="0" fontId="60" fillId="51" borderId="48" applyNumberFormat="0" applyAlignment="0" applyProtection="0"/>
    <xf numFmtId="0" fontId="61" fillId="0" borderId="50" applyNumberFormat="0" applyFill="0" applyAlignment="0" applyProtection="0"/>
    <xf numFmtId="0" fontId="62" fillId="52" borderId="51" applyNumberFormat="0" applyAlignment="0" applyProtection="0"/>
    <xf numFmtId="0" fontId="13" fillId="0" borderId="0" applyNumberFormat="0" applyFill="0" applyBorder="0" applyAlignment="0" applyProtection="0"/>
    <xf numFmtId="0" fontId="2" fillId="53" borderId="52" applyNumberFormat="0" applyFont="0" applyAlignment="0" applyProtection="0"/>
    <xf numFmtId="0" fontId="63" fillId="0" borderId="0" applyNumberFormat="0" applyFill="0" applyBorder="0" applyAlignment="0" applyProtection="0"/>
    <xf numFmtId="0" fontId="3" fillId="0" borderId="53" applyNumberFormat="0" applyFill="0" applyAlignment="0" applyProtection="0"/>
    <xf numFmtId="0" fontId="64"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64" fillId="57" borderId="0" applyNumberFormat="0" applyBorder="0" applyAlignment="0" applyProtection="0"/>
    <xf numFmtId="0" fontId="64" fillId="58"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64" fillId="61" borderId="0" applyNumberFormat="0" applyBorder="0" applyAlignment="0" applyProtection="0"/>
    <xf numFmtId="0" fontId="64" fillId="62"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64" fillId="69" borderId="0" applyNumberFormat="0" applyBorder="0" applyAlignment="0" applyProtection="0"/>
    <xf numFmtId="0" fontId="64" fillId="70"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64" fillId="73" borderId="0" applyNumberFormat="0" applyBorder="0" applyAlignment="0" applyProtection="0"/>
    <xf numFmtId="0" fontId="64" fillId="74"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64" fillId="77" borderId="0" applyNumberFormat="0" applyBorder="0" applyAlignment="0" applyProtection="0"/>
    <xf numFmtId="0" fontId="68" fillId="0" borderId="0"/>
    <xf numFmtId="0" fontId="2" fillId="0" borderId="0"/>
    <xf numFmtId="0" fontId="68" fillId="0" borderId="0"/>
    <xf numFmtId="0" fontId="1" fillId="0" borderId="0"/>
    <xf numFmtId="0" fontId="68" fillId="0" borderId="0"/>
    <xf numFmtId="0" fontId="68" fillId="0" borderId="0"/>
    <xf numFmtId="0" fontId="68" fillId="0" borderId="0"/>
    <xf numFmtId="0" fontId="68" fillId="0" borderId="0"/>
    <xf numFmtId="0" fontId="68" fillId="0" borderId="0"/>
    <xf numFmtId="0" fontId="49" fillId="0" borderId="0" applyNumberFormat="0" applyFill="0" applyBorder="0" applyAlignment="0" applyProtection="0"/>
    <xf numFmtId="0" fontId="73" fillId="0" borderId="0" applyNumberFormat="0" applyFill="0" applyBorder="0" applyAlignment="0" applyProtection="0"/>
    <xf numFmtId="0" fontId="1" fillId="0" borderId="0"/>
    <xf numFmtId="0" fontId="74" fillId="0" borderId="0"/>
    <xf numFmtId="43" fontId="74" fillId="0" borderId="0"/>
    <xf numFmtId="9" fontId="74" fillId="0" borderId="0"/>
    <xf numFmtId="0" fontId="75" fillId="0" borderId="0"/>
    <xf numFmtId="0" fontId="76" fillId="0" borderId="0"/>
    <xf numFmtId="0" fontId="77" fillId="0" borderId="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78" fillId="0" borderId="0"/>
    <xf numFmtId="0" fontId="79" fillId="0" borderId="0"/>
    <xf numFmtId="0" fontId="80" fillId="0" borderId="0"/>
    <xf numFmtId="0" fontId="81" fillId="0" borderId="0"/>
    <xf numFmtId="0" fontId="82" fillId="0" borderId="0"/>
    <xf numFmtId="0" fontId="83" fillId="0" borderId="0"/>
    <xf numFmtId="0" fontId="84" fillId="0" borderId="0"/>
    <xf numFmtId="0" fontId="85" fillId="0" borderId="0"/>
    <xf numFmtId="0" fontId="86" fillId="0" borderId="0"/>
    <xf numFmtId="0" fontId="87" fillId="0" borderId="0"/>
    <xf numFmtId="0" fontId="89" fillId="0" borderId="0"/>
    <xf numFmtId="0" fontId="90" fillId="0" borderId="0"/>
    <xf numFmtId="0" fontId="97" fillId="0" borderId="0"/>
    <xf numFmtId="0" fontId="98" fillId="0" borderId="0"/>
    <xf numFmtId="0" fontId="99" fillId="0" borderId="0"/>
    <xf numFmtId="0" fontId="100" fillId="0" borderId="0"/>
    <xf numFmtId="0" fontId="101" fillId="0" borderId="0"/>
    <xf numFmtId="0" fontId="101" fillId="0" borderId="0"/>
    <xf numFmtId="43" fontId="101" fillId="0" borderId="0" applyFont="0" applyFill="0" applyBorder="0" applyAlignment="0" applyProtection="0"/>
    <xf numFmtId="0" fontId="102" fillId="0" borderId="0"/>
    <xf numFmtId="0" fontId="41" fillId="0" borderId="0"/>
    <xf numFmtId="0" fontId="107" fillId="0" borderId="0"/>
    <xf numFmtId="0" fontId="2" fillId="55"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7" borderId="0" applyNumberFormat="0" applyBorder="0" applyAlignment="0" applyProtection="0"/>
    <xf numFmtId="0" fontId="2" fillId="71" borderId="0" applyNumberFormat="0" applyBorder="0" applyAlignment="0" applyProtection="0"/>
    <xf numFmtId="0" fontId="2" fillId="75"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8" borderId="0" applyNumberFormat="0" applyBorder="0" applyAlignment="0" applyProtection="0"/>
    <xf numFmtId="0" fontId="2" fillId="72" borderId="0" applyNumberFormat="0" applyBorder="0" applyAlignment="0" applyProtection="0"/>
    <xf numFmtId="0" fontId="2" fillId="76" borderId="0" applyNumberFormat="0" applyBorder="0" applyAlignment="0" applyProtection="0"/>
    <xf numFmtId="0" fontId="64" fillId="57" borderId="0" applyNumberFormat="0" applyBorder="0" applyAlignment="0" applyProtection="0"/>
    <xf numFmtId="0" fontId="64" fillId="61" borderId="0" applyNumberFormat="0" applyBorder="0" applyAlignment="0" applyProtection="0"/>
    <xf numFmtId="0" fontId="64" fillId="65" borderId="0" applyNumberFormat="0" applyBorder="0" applyAlignment="0" applyProtection="0"/>
    <xf numFmtId="0" fontId="64" fillId="69" borderId="0" applyNumberFormat="0" applyBorder="0" applyAlignment="0" applyProtection="0"/>
    <xf numFmtId="0" fontId="64" fillId="73" borderId="0" applyNumberFormat="0" applyBorder="0" applyAlignment="0" applyProtection="0"/>
    <xf numFmtId="0" fontId="64" fillId="77" borderId="0" applyNumberFormat="0" applyBorder="0" applyAlignment="0" applyProtection="0"/>
    <xf numFmtId="14" fontId="110" fillId="85" borderId="61">
      <alignment horizontal="left"/>
    </xf>
    <xf numFmtId="43" fontId="108"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0" fontId="109" fillId="0" borderId="0" applyNumberFormat="0" applyFill="0" applyBorder="0" applyAlignment="0" applyProtection="0"/>
    <xf numFmtId="0" fontId="73" fillId="0" borderId="0" applyNumberFormat="0" applyFill="0" applyBorder="0" applyAlignment="0" applyProtection="0"/>
    <xf numFmtId="0" fontId="57"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08" fillId="0" borderId="0" applyFont="0" applyFill="0" applyBorder="0" applyAlignment="0" applyProtection="0"/>
    <xf numFmtId="0" fontId="2" fillId="0" borderId="0"/>
    <xf numFmtId="0" fontId="2"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1" fillId="0" borderId="0"/>
    <xf numFmtId="0" fontId="1" fillId="0" borderId="0"/>
    <xf numFmtId="0" fontId="1"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2"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2" fillId="53" borderId="52" applyNumberFormat="0" applyFont="0" applyAlignment="0" applyProtection="0"/>
    <xf numFmtId="0" fontId="104" fillId="53" borderId="52" applyNumberFormat="0" applyFont="0" applyAlignment="0" applyProtection="0"/>
    <xf numFmtId="0" fontId="2"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0" fontId="104" fillId="53" borderId="52" applyNumberFormat="0" applyFont="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 fillId="0" borderId="0" applyFont="0" applyFill="0" applyBorder="0" applyAlignment="0" applyProtection="0"/>
    <xf numFmtId="0" fontId="51" fillId="0" borderId="0" applyNumberFormat="0" applyFill="0" applyBorder="0" applyAlignment="0" applyProtection="0"/>
    <xf numFmtId="0" fontId="107" fillId="0" borderId="0"/>
    <xf numFmtId="9" fontId="108" fillId="0" borderId="0" applyFont="0" applyFill="0" applyBorder="0" applyAlignment="0" applyProtection="0"/>
    <xf numFmtId="0" fontId="10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cellStyleXfs>
  <cellXfs count="562">
    <xf numFmtId="0" fontId="0" fillId="0" borderId="0" xfId="0"/>
    <xf numFmtId="17" fontId="0" fillId="0" borderId="0" xfId="0" applyNumberFormat="1" applyAlignment="1">
      <alignment horizontal="center"/>
    </xf>
    <xf numFmtId="0" fontId="0" fillId="0" borderId="0" xfId="0" applyAlignment="1">
      <alignment horizontal="center"/>
    </xf>
    <xf numFmtId="0" fontId="0" fillId="0" borderId="0" xfId="0" applyAlignment="1">
      <alignment horizontal="left" indent="1"/>
    </xf>
    <xf numFmtId="0" fontId="4" fillId="0" borderId="0" xfId="0" applyFont="1" applyAlignment="1">
      <alignment wrapText="1"/>
    </xf>
    <xf numFmtId="43" fontId="2" fillId="0" borderId="0" xfId="1" applyFont="1"/>
    <xf numFmtId="43" fontId="2" fillId="0" borderId="1" xfId="1" applyFont="1" applyBorder="1"/>
    <xf numFmtId="0" fontId="5" fillId="0" borderId="0" xfId="0" applyFont="1"/>
    <xf numFmtId="0" fontId="6" fillId="0" borderId="0" xfId="0" applyFont="1"/>
    <xf numFmtId="0" fontId="4" fillId="0" borderId="0" xfId="0" applyFont="1" applyAlignment="1">
      <alignment horizontal="left" indent="1"/>
    </xf>
    <xf numFmtId="164" fontId="2" fillId="0" borderId="0" xfId="1" applyNumberFormat="1" applyFont="1"/>
    <xf numFmtId="164" fontId="2" fillId="0" borderId="2" xfId="1" applyNumberFormat="1" applyFont="1" applyBorder="1"/>
    <xf numFmtId="164" fontId="2" fillId="0" borderId="3" xfId="1" applyNumberFormat="1" applyFont="1" applyBorder="1"/>
    <xf numFmtId="164" fontId="2" fillId="2" borderId="0" xfId="1" applyNumberFormat="1" applyFont="1" applyFill="1"/>
    <xf numFmtId="0" fontId="2" fillId="2" borderId="0" xfId="1" applyNumberFormat="1" applyFont="1" applyFill="1" applyAlignment="1">
      <alignment horizontal="center"/>
    </xf>
    <xf numFmtId="0" fontId="0" fillId="0" borderId="0" xfId="0" applyAlignment="1">
      <alignment horizontal="left"/>
    </xf>
    <xf numFmtId="0" fontId="0" fillId="0" borderId="0" xfId="0" applyAlignment="1">
      <alignment horizontal="right"/>
    </xf>
    <xf numFmtId="43" fontId="2" fillId="0" borderId="6" xfId="1" applyFont="1" applyBorder="1"/>
    <xf numFmtId="43" fontId="0" fillId="0" borderId="0" xfId="0" applyNumberFormat="1"/>
    <xf numFmtId="0" fontId="3" fillId="0" borderId="0" xfId="0" applyFont="1"/>
    <xf numFmtId="43" fontId="0" fillId="0" borderId="0" xfId="1" applyFont="1" applyBorder="1"/>
    <xf numFmtId="43" fontId="2" fillId="0" borderId="0" xfId="1" applyFont="1" applyBorder="1"/>
    <xf numFmtId="43" fontId="0" fillId="0" borderId="6" xfId="1" applyFont="1" applyBorder="1"/>
    <xf numFmtId="43" fontId="0" fillId="3" borderId="0" xfId="1" applyFont="1" applyFill="1" applyBorder="1"/>
    <xf numFmtId="0" fontId="3" fillId="3" borderId="0" xfId="0" applyFont="1" applyFill="1"/>
    <xf numFmtId="0" fontId="3" fillId="0" borderId="0" xfId="1" applyNumberFormat="1" applyFont="1" applyBorder="1" applyAlignment="1">
      <alignment horizontal="left"/>
    </xf>
    <xf numFmtId="0" fontId="3" fillId="0" borderId="0" xfId="1" applyNumberFormat="1" applyFont="1" applyBorder="1"/>
    <xf numFmtId="0" fontId="0" fillId="0" borderId="0" xfId="0" applyAlignment="1">
      <alignment horizontal="centerContinuous"/>
    </xf>
    <xf numFmtId="10" fontId="0" fillId="0" borderId="0" xfId="4" applyNumberFormat="1" applyFont="1"/>
    <xf numFmtId="0" fontId="0" fillId="0" borderId="6" xfId="0" applyBorder="1" applyAlignment="1">
      <alignment horizontal="left" indent="1"/>
    </xf>
    <xf numFmtId="0" fontId="4" fillId="0" borderId="1" xfId="0" applyFont="1" applyBorder="1" applyAlignment="1">
      <alignment horizontal="right" wrapText="1"/>
    </xf>
    <xf numFmtId="0" fontId="4" fillId="0" borderId="1" xfId="0" applyFont="1" applyBorder="1" applyAlignment="1">
      <alignment horizontal="right"/>
    </xf>
    <xf numFmtId="0" fontId="7" fillId="0" borderId="0" xfId="0" applyFont="1" applyAlignment="1">
      <alignment horizontal="left" wrapText="1"/>
    </xf>
    <xf numFmtId="0" fontId="7" fillId="0" borderId="0" xfId="0" applyFont="1" applyAlignment="1">
      <alignment wrapText="1"/>
    </xf>
    <xf numFmtId="0" fontId="4" fillId="0" borderId="6" xfId="0" applyFont="1" applyBorder="1" applyAlignment="1">
      <alignment horizontal="left" indent="1"/>
    </xf>
    <xf numFmtId="0" fontId="4" fillId="0" borderId="0" xfId="0" applyFont="1" applyAlignment="1">
      <alignment horizontal="right" indent="1"/>
    </xf>
    <xf numFmtId="0" fontId="0" fillId="0" borderId="8" xfId="0" applyBorder="1"/>
    <xf numFmtId="0" fontId="0" fillId="2" borderId="0" xfId="1" applyNumberFormat="1" applyFont="1" applyFill="1" applyAlignment="1">
      <alignment horizontal="center"/>
    </xf>
    <xf numFmtId="164" fontId="2" fillId="4" borderId="0" xfId="1" applyNumberFormat="1" applyFont="1" applyFill="1"/>
    <xf numFmtId="164" fontId="2" fillId="6" borderId="0" xfId="1" applyNumberFormat="1" applyFont="1" applyFill="1"/>
    <xf numFmtId="164" fontId="2" fillId="5" borderId="0" xfId="1" applyNumberFormat="1" applyFont="1" applyFill="1" applyAlignment="1">
      <alignment horizontal="center"/>
    </xf>
    <xf numFmtId="0" fontId="0" fillId="5" borderId="0" xfId="0" applyFill="1"/>
    <xf numFmtId="0" fontId="0" fillId="0" borderId="14" xfId="0" applyBorder="1"/>
    <xf numFmtId="0" fontId="3" fillId="5" borderId="0" xfId="0" applyFont="1" applyFill="1"/>
    <xf numFmtId="43" fontId="2" fillId="5" borderId="0" xfId="1" applyFont="1" applyFill="1"/>
    <xf numFmtId="0" fontId="3" fillId="5" borderId="0" xfId="0" applyFont="1" applyFill="1" applyAlignment="1">
      <alignment horizontal="left" indent="1"/>
    </xf>
    <xf numFmtId="0" fontId="3" fillId="6" borderId="0" xfId="0" applyFont="1" applyFill="1"/>
    <xf numFmtId="0" fontId="0" fillId="6" borderId="0" xfId="0" applyFill="1"/>
    <xf numFmtId="0" fontId="3" fillId="6" borderId="0" xfId="0" applyFont="1" applyFill="1" applyAlignment="1">
      <alignment horizontal="left" indent="1"/>
    </xf>
    <xf numFmtId="43" fontId="2" fillId="6" borderId="0" xfId="1" applyFont="1" applyFill="1"/>
    <xf numFmtId="0" fontId="3" fillId="4" borderId="0" xfId="0" applyFont="1" applyFill="1"/>
    <xf numFmtId="0" fontId="0" fillId="4" borderId="0" xfId="0" applyFill="1"/>
    <xf numFmtId="0" fontId="3" fillId="4" borderId="0" xfId="0" applyFont="1" applyFill="1" applyAlignment="1">
      <alignment horizontal="left" indent="1"/>
    </xf>
    <xf numFmtId="43" fontId="2" fillId="4" borderId="0" xfId="1" applyFont="1" applyFill="1"/>
    <xf numFmtId="0" fontId="3" fillId="0" borderId="0" xfId="0" applyFont="1" applyAlignment="1">
      <alignment wrapText="1"/>
    </xf>
    <xf numFmtId="164" fontId="0" fillId="0" borderId="15" xfId="0" applyNumberFormat="1" applyBorder="1"/>
    <xf numFmtId="10" fontId="0" fillId="0" borderId="0" xfId="4" applyNumberFormat="1" applyFont="1" applyBorder="1"/>
    <xf numFmtId="10" fontId="0" fillId="0" borderId="0" xfId="4" applyNumberFormat="1" applyFont="1" applyAlignment="1">
      <alignment horizontal="center"/>
    </xf>
    <xf numFmtId="0" fontId="8" fillId="0" borderId="5" xfId="3" applyFont="1" applyBorder="1" applyProtection="1">
      <protection locked="0"/>
    </xf>
    <xf numFmtId="0" fontId="8" fillId="0" borderId="0" xfId="3" applyFont="1"/>
    <xf numFmtId="0" fontId="8" fillId="0" borderId="5" xfId="3" applyFont="1" applyBorder="1" applyAlignment="1" applyProtection="1">
      <alignment horizontal="center" wrapText="1"/>
      <protection locked="0"/>
    </xf>
    <xf numFmtId="165" fontId="8" fillId="0" borderId="5" xfId="3" applyNumberFormat="1" applyFont="1" applyBorder="1" applyAlignment="1" applyProtection="1">
      <alignment horizontal="center" wrapText="1"/>
      <protection locked="0"/>
    </xf>
    <xf numFmtId="0" fontId="8" fillId="0" borderId="0" xfId="3" applyFont="1" applyAlignment="1">
      <alignment horizontal="center" wrapText="1"/>
    </xf>
    <xf numFmtId="0" fontId="8" fillId="0" borderId="5" xfId="3" applyFont="1" applyBorder="1" applyAlignment="1" applyProtection="1">
      <alignment horizontal="center"/>
      <protection locked="0"/>
    </xf>
    <xf numFmtId="164" fontId="8" fillId="0" borderId="5" xfId="1" applyNumberFormat="1" applyFont="1" applyFill="1" applyBorder="1" applyProtection="1">
      <protection locked="0"/>
    </xf>
    <xf numFmtId="164" fontId="8" fillId="0" borderId="5" xfId="1" applyNumberFormat="1" applyFont="1" applyBorder="1" applyProtection="1">
      <protection locked="0"/>
    </xf>
    <xf numFmtId="164" fontId="8" fillId="0" borderId="5" xfId="1" applyNumberFormat="1" applyFont="1" applyBorder="1" applyAlignment="1" applyProtection="1">
      <alignment horizontal="center" wrapText="1"/>
      <protection locked="0"/>
    </xf>
    <xf numFmtId="164" fontId="8" fillId="0" borderId="0" xfId="3" applyNumberFormat="1" applyFont="1"/>
    <xf numFmtId="164" fontId="8" fillId="0" borderId="0" xfId="3" applyNumberFormat="1" applyFont="1" applyAlignment="1">
      <alignment horizontal="center" wrapText="1"/>
    </xf>
    <xf numFmtId="10" fontId="8" fillId="0" borderId="0" xfId="4" applyNumberFormat="1" applyFont="1"/>
    <xf numFmtId="43" fontId="0" fillId="0" borderId="0" xfId="1" applyFont="1"/>
    <xf numFmtId="43" fontId="0" fillId="5" borderId="0" xfId="1" applyFont="1" applyFill="1"/>
    <xf numFmtId="43" fontId="0" fillId="0" borderId="0" xfId="1" applyFont="1" applyAlignment="1">
      <alignment horizontal="center"/>
    </xf>
    <xf numFmtId="43" fontId="0" fillId="4" borderId="0" xfId="1" applyFont="1" applyFill="1"/>
    <xf numFmtId="43" fontId="0" fillId="6" borderId="0" xfId="1" applyFont="1" applyFill="1"/>
    <xf numFmtId="43" fontId="0" fillId="0" borderId="1" xfId="1" applyFont="1" applyBorder="1"/>
    <xf numFmtId="164" fontId="0" fillId="0" borderId="0" xfId="1" applyNumberFormat="1" applyFont="1"/>
    <xf numFmtId="43" fontId="5" fillId="0" borderId="0" xfId="1" applyFont="1"/>
    <xf numFmtId="10" fontId="0" fillId="0" borderId="6" xfId="4" applyNumberFormat="1" applyFont="1" applyBorder="1"/>
    <xf numFmtId="10" fontId="2" fillId="5" borderId="0" xfId="4" applyNumberFormat="1" applyFont="1" applyFill="1" applyAlignment="1">
      <alignment horizontal="center"/>
    </xf>
    <xf numFmtId="10" fontId="2" fillId="2" borderId="0" xfId="4" applyNumberFormat="1" applyFont="1" applyFill="1"/>
    <xf numFmtId="10" fontId="2" fillId="0" borderId="0" xfId="4" applyNumberFormat="1" applyFont="1"/>
    <xf numFmtId="10" fontId="2" fillId="0" borderId="2" xfId="4" applyNumberFormat="1" applyFont="1" applyBorder="1"/>
    <xf numFmtId="10" fontId="2" fillId="0" borderId="3" xfId="4" applyNumberFormat="1" applyFont="1" applyBorder="1"/>
    <xf numFmtId="10" fontId="2" fillId="6" borderId="0" xfId="4" applyNumberFormat="1" applyFont="1" applyFill="1"/>
    <xf numFmtId="10" fontId="2" fillId="4" borderId="0" xfId="4" applyNumberFormat="1" applyFont="1" applyFill="1"/>
    <xf numFmtId="10" fontId="0" fillId="0" borderId="15" xfId="4" applyNumberFormat="1" applyFont="1" applyBorder="1"/>
    <xf numFmtId="43" fontId="0" fillId="0" borderId="8" xfId="1" applyFont="1" applyBorder="1"/>
    <xf numFmtId="43" fontId="0" fillId="0" borderId="9" xfId="1" applyFont="1" applyBorder="1"/>
    <xf numFmtId="43" fontId="0" fillId="0" borderId="11" xfId="1" applyFont="1" applyBorder="1"/>
    <xf numFmtId="43" fontId="0" fillId="0" borderId="14" xfId="1" applyFont="1" applyBorder="1"/>
    <xf numFmtId="0" fontId="4" fillId="5" borderId="0" xfId="0" applyFont="1" applyFill="1" applyAlignment="1">
      <alignment horizontal="left" indent="1"/>
    </xf>
    <xf numFmtId="10" fontId="0" fillId="5" borderId="0" xfId="4" applyNumberFormat="1" applyFont="1" applyFill="1"/>
    <xf numFmtId="0" fontId="4" fillId="5" borderId="6" xfId="0" applyFont="1" applyFill="1" applyBorder="1" applyAlignment="1">
      <alignment horizontal="left" indent="1"/>
    </xf>
    <xf numFmtId="43" fontId="2" fillId="5" borderId="6" xfId="1" applyFont="1" applyFill="1" applyBorder="1"/>
    <xf numFmtId="10" fontId="0" fillId="5" borderId="6" xfId="4" applyNumberFormat="1" applyFont="1" applyFill="1" applyBorder="1"/>
    <xf numFmtId="0" fontId="4" fillId="5" borderId="0" xfId="0" applyFont="1" applyFill="1" applyAlignment="1">
      <alignment horizontal="right" indent="1"/>
    </xf>
    <xf numFmtId="0" fontId="0" fillId="7" borderId="0" xfId="0" applyFill="1"/>
    <xf numFmtId="0" fontId="0" fillId="8" borderId="0" xfId="0" applyFill="1"/>
    <xf numFmtId="0" fontId="0" fillId="9" borderId="0" xfId="0" applyFill="1"/>
    <xf numFmtId="0" fontId="8" fillId="0" borderId="0" xfId="0" applyFont="1"/>
    <xf numFmtId="43" fontId="8" fillId="0" borderId="0" xfId="1" applyFont="1" applyFill="1"/>
    <xf numFmtId="0" fontId="7" fillId="0" borderId="0" xfId="0" applyFont="1" applyAlignment="1">
      <alignment horizontal="left"/>
    </xf>
    <xf numFmtId="0" fontId="0" fillId="10" borderId="0" xfId="0" applyFill="1"/>
    <xf numFmtId="43" fontId="0" fillId="0" borderId="0" xfId="1" applyFont="1" applyFill="1" applyBorder="1"/>
    <xf numFmtId="43" fontId="0" fillId="0" borderId="1" xfId="0" applyNumberFormat="1" applyBorder="1"/>
    <xf numFmtId="10" fontId="0" fillId="6" borderId="0" xfId="4" applyNumberFormat="1" applyFont="1" applyFill="1"/>
    <xf numFmtId="1" fontId="0" fillId="0" borderId="0" xfId="0" applyNumberFormat="1"/>
    <xf numFmtId="2" fontId="0" fillId="0" borderId="0" xfId="0" applyNumberFormat="1"/>
    <xf numFmtId="0" fontId="10" fillId="11" borderId="0" xfId="0" applyFont="1" applyFill="1"/>
    <xf numFmtId="0" fontId="0" fillId="0" borderId="0" xfId="1" applyNumberFormat="1" applyFont="1" applyBorder="1" applyAlignment="1">
      <alignment horizontal="center" wrapText="1"/>
    </xf>
    <xf numFmtId="0" fontId="14" fillId="0" borderId="0" xfId="0" applyFont="1"/>
    <xf numFmtId="0" fontId="3" fillId="13" borderId="0" xfId="0" applyFont="1" applyFill="1"/>
    <xf numFmtId="0" fontId="3" fillId="14" borderId="0" xfId="0" applyFont="1" applyFill="1"/>
    <xf numFmtId="0" fontId="3" fillId="10" borderId="0" xfId="0" applyFont="1" applyFill="1"/>
    <xf numFmtId="0" fontId="3" fillId="15" borderId="0" xfId="0" applyFont="1" applyFill="1"/>
    <xf numFmtId="0" fontId="3" fillId="16" borderId="0" xfId="0" applyFont="1" applyFill="1"/>
    <xf numFmtId="0" fontId="3" fillId="17" borderId="0" xfId="0" applyFont="1" applyFill="1"/>
    <xf numFmtId="0" fontId="15" fillId="0" borderId="0" xfId="0" applyFont="1" applyAlignment="1">
      <alignment horizontal="left" vertical="top"/>
    </xf>
    <xf numFmtId="0" fontId="15" fillId="0" borderId="0" xfId="0" applyFont="1" applyAlignment="1">
      <alignment vertical="top"/>
    </xf>
    <xf numFmtId="43" fontId="15" fillId="0" borderId="4" xfId="1" applyFont="1" applyBorder="1" applyAlignment="1">
      <alignment vertical="top"/>
    </xf>
    <xf numFmtId="43" fontId="15" fillId="0" borderId="0" xfId="1" applyFont="1" applyAlignment="1">
      <alignment vertical="top"/>
    </xf>
    <xf numFmtId="17" fontId="16" fillId="0" borderId="5" xfId="0" applyNumberFormat="1" applyFont="1" applyBorder="1" applyAlignment="1">
      <alignment horizontal="center" vertical="top"/>
    </xf>
    <xf numFmtId="17" fontId="16" fillId="0" borderId="0" xfId="0" applyNumberFormat="1" applyFont="1" applyAlignment="1">
      <alignment horizontal="center" vertical="top"/>
    </xf>
    <xf numFmtId="17" fontId="17" fillId="0" borderId="0" xfId="0" applyNumberFormat="1" applyFont="1" applyAlignment="1">
      <alignment horizontal="center" vertical="top"/>
    </xf>
    <xf numFmtId="0" fontId="15" fillId="0" borderId="0" xfId="0" applyFont="1" applyAlignment="1">
      <alignment horizontal="left" vertical="center"/>
    </xf>
    <xf numFmtId="0" fontId="15" fillId="0" borderId="0" xfId="0" applyFont="1" applyAlignment="1">
      <alignment vertical="center"/>
    </xf>
    <xf numFmtId="10" fontId="15" fillId="0" borderId="0" xfId="4" applyNumberFormat="1" applyFont="1" applyAlignment="1">
      <alignment vertical="center"/>
    </xf>
    <xf numFmtId="43" fontId="15" fillId="0" borderId="0" xfId="1" applyFont="1" applyAlignment="1">
      <alignment vertical="center"/>
    </xf>
    <xf numFmtId="0" fontId="15" fillId="10" borderId="13" xfId="0" applyFont="1" applyFill="1" applyBorder="1" applyAlignment="1">
      <alignment vertical="top"/>
    </xf>
    <xf numFmtId="43" fontId="15" fillId="10" borderId="13" xfId="0" applyNumberFormat="1" applyFont="1" applyFill="1" applyBorder="1" applyAlignment="1">
      <alignment vertical="top"/>
    </xf>
    <xf numFmtId="17" fontId="16" fillId="0" borderId="5" xfId="0" applyNumberFormat="1" applyFont="1" applyBorder="1" applyAlignment="1">
      <alignment horizontal="center" vertical="top" wrapText="1"/>
    </xf>
    <xf numFmtId="17" fontId="16" fillId="0" borderId="0" xfId="0" applyNumberFormat="1" applyFont="1" applyAlignment="1">
      <alignment horizontal="center" vertical="top" wrapText="1"/>
    </xf>
    <xf numFmtId="2" fontId="18" fillId="0" borderId="0" xfId="0" applyNumberFormat="1" applyFont="1" applyAlignment="1">
      <alignment vertical="top"/>
    </xf>
    <xf numFmtId="2" fontId="17" fillId="0" borderId="0" xfId="0" applyNumberFormat="1" applyFont="1" applyAlignment="1">
      <alignment horizontal="center" vertical="top"/>
    </xf>
    <xf numFmtId="0" fontId="15" fillId="0" borderId="0" xfId="0" applyFont="1" applyAlignment="1">
      <alignment horizontal="center" vertical="top" wrapText="1"/>
    </xf>
    <xf numFmtId="43" fontId="1" fillId="0" borderId="0" xfId="5" applyFont="1" applyFill="1" applyBorder="1"/>
    <xf numFmtId="43" fontId="1" fillId="0" borderId="0" xfId="5" applyFill="1" applyBorder="1"/>
    <xf numFmtId="0" fontId="1" fillId="0" borderId="0" xfId="7"/>
    <xf numFmtId="164" fontId="0" fillId="8" borderId="0" xfId="1" applyNumberFormat="1" applyFont="1" applyFill="1"/>
    <xf numFmtId="164" fontId="0" fillId="9" borderId="0" xfId="1" applyNumberFormat="1" applyFont="1" applyFill="1"/>
    <xf numFmtId="164" fontId="0" fillId="6" borderId="0" xfId="1" applyNumberFormat="1" applyFont="1" applyFill="1"/>
    <xf numFmtId="164" fontId="0" fillId="10" borderId="0" xfId="1" applyNumberFormat="1" applyFont="1" applyFill="1"/>
    <xf numFmtId="164" fontId="0" fillId="0" borderId="0" xfId="1" applyNumberFormat="1" applyFont="1" applyFill="1"/>
    <xf numFmtId="0" fontId="13" fillId="0" borderId="0" xfId="0" applyFont="1"/>
    <xf numFmtId="164" fontId="0" fillId="0" borderId="0" xfId="0" applyNumberFormat="1"/>
    <xf numFmtId="0" fontId="0" fillId="0" borderId="6" xfId="0" applyBorder="1"/>
    <xf numFmtId="0" fontId="0" fillId="3" borderId="0" xfId="0" applyFill="1"/>
    <xf numFmtId="43" fontId="8" fillId="0" borderId="0" xfId="0" applyNumberFormat="1" applyFont="1"/>
    <xf numFmtId="0" fontId="3" fillId="0" borderId="0" xfId="0" applyFont="1" applyAlignment="1">
      <alignment horizontal="center"/>
    </xf>
    <xf numFmtId="0" fontId="41" fillId="0" borderId="0" xfId="0" applyFont="1" applyAlignment="1">
      <alignment vertical="top"/>
    </xf>
    <xf numFmtId="0" fontId="41" fillId="0" borderId="0" xfId="0" applyFont="1" applyAlignment="1">
      <alignment horizontal="left" vertical="center"/>
    </xf>
    <xf numFmtId="0" fontId="41" fillId="0" borderId="0" xfId="0" applyFont="1" applyAlignment="1">
      <alignment vertical="center"/>
    </xf>
    <xf numFmtId="10" fontId="41" fillId="0" borderId="0" xfId="4" applyNumberFormat="1" applyFont="1" applyAlignment="1">
      <alignment vertical="center"/>
    </xf>
    <xf numFmtId="43" fontId="41" fillId="0" borderId="0" xfId="1" applyFont="1" applyAlignment="1">
      <alignment vertical="center"/>
    </xf>
    <xf numFmtId="0" fontId="41" fillId="0" borderId="13" xfId="0" applyFont="1" applyBorder="1" applyAlignment="1">
      <alignment horizontal="left" vertical="top"/>
    </xf>
    <xf numFmtId="0" fontId="41" fillId="0" borderId="13" xfId="0" applyFont="1" applyBorder="1" applyAlignment="1">
      <alignment vertical="top"/>
    </xf>
    <xf numFmtId="43" fontId="41" fillId="0" borderId="13" xfId="1" applyFont="1" applyBorder="1" applyAlignment="1">
      <alignment vertical="top"/>
    </xf>
    <xf numFmtId="0" fontId="42" fillId="0" borderId="0" xfId="0" applyFont="1"/>
    <xf numFmtId="167" fontId="42" fillId="0" borderId="0" xfId="4" applyNumberFormat="1" applyFont="1"/>
    <xf numFmtId="164" fontId="2" fillId="0" borderId="0" xfId="1" applyNumberFormat="1" applyFont="1" applyFill="1"/>
    <xf numFmtId="0" fontId="0" fillId="3" borderId="6" xfId="0" applyFill="1" applyBorder="1"/>
    <xf numFmtId="43" fontId="0" fillId="3" borderId="6" xfId="1" applyFont="1" applyFill="1" applyBorder="1"/>
    <xf numFmtId="164" fontId="2" fillId="0" borderId="13" xfId="1" applyNumberFormat="1" applyFont="1" applyBorder="1"/>
    <xf numFmtId="164" fontId="2" fillId="0" borderId="31" xfId="1" applyNumberFormat="1" applyFont="1" applyBorder="1"/>
    <xf numFmtId="167" fontId="15" fillId="0" borderId="0" xfId="4" applyNumberFormat="1" applyFont="1" applyAlignment="1">
      <alignment vertical="top"/>
    </xf>
    <xf numFmtId="168" fontId="15" fillId="0" borderId="0" xfId="0" applyNumberFormat="1" applyFont="1" applyAlignment="1">
      <alignment vertical="top"/>
    </xf>
    <xf numFmtId="168" fontId="15" fillId="0" borderId="0" xfId="1" applyNumberFormat="1" applyFont="1" applyAlignment="1">
      <alignment vertical="top"/>
    </xf>
    <xf numFmtId="168" fontId="15" fillId="0" borderId="0" xfId="4" applyNumberFormat="1" applyFont="1" applyAlignment="1">
      <alignment vertical="top"/>
    </xf>
    <xf numFmtId="168" fontId="0" fillId="0" borderId="0" xfId="0" applyNumberFormat="1"/>
    <xf numFmtId="168" fontId="15" fillId="0" borderId="0" xfId="1" applyNumberFormat="1" applyFont="1" applyAlignment="1">
      <alignment horizontal="center" vertical="top"/>
    </xf>
    <xf numFmtId="168" fontId="15" fillId="0" borderId="0" xfId="0" applyNumberFormat="1" applyFont="1" applyAlignment="1">
      <alignment horizontal="center" vertical="top"/>
    </xf>
    <xf numFmtId="168" fontId="41" fillId="0" borderId="0" xfId="0" applyNumberFormat="1" applyFont="1" applyAlignment="1">
      <alignment vertical="top"/>
    </xf>
    <xf numFmtId="43" fontId="0" fillId="0" borderId="0" xfId="1" applyFont="1" applyAlignment="1">
      <alignment horizontal="center" wrapText="1"/>
    </xf>
    <xf numFmtId="43" fontId="0" fillId="4" borderId="28" xfId="1" applyFont="1" applyFill="1" applyBorder="1"/>
    <xf numFmtId="43" fontId="0" fillId="5" borderId="28" xfId="1" applyFont="1" applyFill="1" applyBorder="1"/>
    <xf numFmtId="43" fontId="0" fillId="6" borderId="28" xfId="1" applyFont="1" applyFill="1" applyBorder="1"/>
    <xf numFmtId="43" fontId="0" fillId="0" borderId="28" xfId="1" applyFont="1" applyFill="1" applyBorder="1"/>
    <xf numFmtId="43" fontId="0" fillId="44" borderId="32" xfId="1" applyFont="1" applyFill="1" applyBorder="1"/>
    <xf numFmtId="43" fontId="0" fillId="12" borderId="0" xfId="1" applyFont="1" applyFill="1" applyBorder="1"/>
    <xf numFmtId="43" fontId="0" fillId="12" borderId="11" xfId="1" applyFont="1" applyFill="1" applyBorder="1"/>
    <xf numFmtId="9" fontId="0" fillId="0" borderId="0" xfId="4" applyFont="1" applyAlignment="1">
      <alignment horizontal="center"/>
    </xf>
    <xf numFmtId="9" fontId="0" fillId="0" borderId="0" xfId="1" applyNumberFormat="1" applyFont="1" applyAlignment="1">
      <alignment horizontal="center"/>
    </xf>
    <xf numFmtId="0" fontId="44" fillId="0" borderId="0" xfId="0" applyFont="1"/>
    <xf numFmtId="0" fontId="3" fillId="0" borderId="0" xfId="0" applyFont="1" applyAlignment="1">
      <alignment vertical="top"/>
    </xf>
    <xf numFmtId="10" fontId="3" fillId="0" borderId="0" xfId="4" applyNumberFormat="1" applyFont="1" applyBorder="1"/>
    <xf numFmtId="164" fontId="3" fillId="0" borderId="0" xfId="1" applyNumberFormat="1" applyFont="1" applyBorder="1"/>
    <xf numFmtId="0" fontId="0" fillId="0" borderId="36" xfId="0" applyBorder="1"/>
    <xf numFmtId="17" fontId="0" fillId="0" borderId="39" xfId="0" applyNumberFormat="1" applyBorder="1" applyAlignment="1">
      <alignment horizontal="center" wrapText="1"/>
    </xf>
    <xf numFmtId="17" fontId="0" fillId="0" borderId="40" xfId="0" applyNumberFormat="1" applyBorder="1" applyAlignment="1">
      <alignment horizontal="center" wrapText="1"/>
    </xf>
    <xf numFmtId="0" fontId="0" fillId="0" borderId="41" xfId="0" applyBorder="1" applyAlignment="1">
      <alignment horizontal="center" wrapText="1"/>
    </xf>
    <xf numFmtId="0" fontId="0" fillId="0" borderId="33" xfId="0" applyBorder="1"/>
    <xf numFmtId="0" fontId="0" fillId="0" borderId="34" xfId="0" applyBorder="1"/>
    <xf numFmtId="10" fontId="0" fillId="0" borderId="37" xfId="0" applyNumberFormat="1" applyBorder="1"/>
    <xf numFmtId="10" fontId="0" fillId="0" borderId="42" xfId="0" applyNumberFormat="1" applyBorder="1"/>
    <xf numFmtId="10" fontId="0" fillId="0" borderId="38" xfId="0" applyNumberFormat="1" applyBorder="1"/>
    <xf numFmtId="10" fontId="0" fillId="0" borderId="16" xfId="0" applyNumberFormat="1" applyBorder="1"/>
    <xf numFmtId="10" fontId="0" fillId="0" borderId="43" xfId="0" applyNumberFormat="1" applyBorder="1"/>
    <xf numFmtId="10" fontId="0" fillId="0" borderId="17" xfId="0" applyNumberFormat="1" applyBorder="1"/>
    <xf numFmtId="164" fontId="0" fillId="0" borderId="5" xfId="1" applyNumberFormat="1" applyFont="1" applyBorder="1"/>
    <xf numFmtId="164" fontId="0" fillId="0" borderId="35" xfId="1" applyNumberFormat="1" applyFont="1" applyBorder="1"/>
    <xf numFmtId="164" fontId="0" fillId="0" borderId="37" xfId="1" applyNumberFormat="1" applyFont="1" applyBorder="1"/>
    <xf numFmtId="168" fontId="41" fillId="0" borderId="0" xfId="0" applyNumberFormat="1" applyFont="1" applyAlignment="1">
      <alignment vertical="top" wrapText="1"/>
    </xf>
    <xf numFmtId="43" fontId="0" fillId="0" borderId="0" xfId="1" applyFont="1" applyFill="1"/>
    <xf numFmtId="164" fontId="3" fillId="0" borderId="0" xfId="0" applyNumberFormat="1" applyFont="1"/>
    <xf numFmtId="9" fontId="0" fillId="0" borderId="0" xfId="4" applyFont="1"/>
    <xf numFmtId="164" fontId="8" fillId="0" borderId="0" xfId="1" applyNumberFormat="1" applyFont="1" applyFill="1"/>
    <xf numFmtId="164" fontId="8" fillId="0" borderId="0" xfId="0" applyNumberFormat="1" applyFont="1"/>
    <xf numFmtId="164" fontId="8" fillId="0" borderId="0" xfId="1" applyNumberFormat="1" applyFont="1"/>
    <xf numFmtId="43" fontId="15" fillId="0" borderId="0" xfId="1" applyFont="1" applyBorder="1" applyAlignment="1">
      <alignment vertical="top"/>
    </xf>
    <xf numFmtId="168" fontId="46" fillId="0" borderId="0" xfId="0" applyNumberFormat="1" applyFont="1" applyAlignment="1">
      <alignment vertical="top"/>
    </xf>
    <xf numFmtId="168" fontId="0" fillId="0" borderId="0" xfId="0" applyNumberFormat="1" applyAlignment="1">
      <alignment wrapText="1"/>
    </xf>
    <xf numFmtId="0" fontId="47" fillId="5" borderId="0" xfId="0" applyFont="1" applyFill="1" applyAlignment="1">
      <alignment horizontal="left"/>
    </xf>
    <xf numFmtId="0" fontId="3" fillId="0" borderId="0" xfId="0" applyFont="1" applyAlignment="1">
      <alignment horizontal="left"/>
    </xf>
    <xf numFmtId="0" fontId="0" fillId="0" borderId="13" xfId="0" applyBorder="1" applyAlignment="1">
      <alignment horizontal="left" wrapText="1"/>
    </xf>
    <xf numFmtId="0" fontId="3" fillId="0" borderId="0" xfId="0" applyFont="1" applyAlignment="1">
      <alignment horizontal="left" wrapText="1" indent="2"/>
    </xf>
    <xf numFmtId="0" fontId="47" fillId="6" borderId="0" xfId="0" applyFont="1" applyFill="1" applyAlignment="1">
      <alignment horizontal="left"/>
    </xf>
    <xf numFmtId="0" fontId="47" fillId="4" borderId="0" xfId="0" applyFont="1" applyFill="1" applyAlignment="1">
      <alignment horizontal="left"/>
    </xf>
    <xf numFmtId="0" fontId="47" fillId="45" borderId="0" xfId="0" applyFont="1" applyFill="1" applyAlignment="1">
      <alignment horizontal="left"/>
    </xf>
    <xf numFmtId="168" fontId="15" fillId="0" borderId="0" xfId="1" applyNumberFormat="1" applyFont="1" applyAlignment="1">
      <alignment horizontal="left" vertical="top"/>
    </xf>
    <xf numFmtId="168" fontId="0" fillId="0" borderId="0" xfId="0" applyNumberFormat="1" applyAlignment="1">
      <alignment horizontal="left"/>
    </xf>
    <xf numFmtId="168" fontId="15" fillId="0" borderId="0" xfId="0" applyNumberFormat="1" applyFont="1" applyAlignment="1">
      <alignment horizontal="left" vertical="top"/>
    </xf>
    <xf numFmtId="0" fontId="50" fillId="0" borderId="0" xfId="0" applyFont="1"/>
    <xf numFmtId="0" fontId="49" fillId="0" borderId="0" xfId="122"/>
    <xf numFmtId="0" fontId="49" fillId="0" borderId="0" xfId="122" quotePrefix="1"/>
    <xf numFmtId="43" fontId="8" fillId="12" borderId="0" xfId="0" applyNumberFormat="1" applyFont="1" applyFill="1"/>
    <xf numFmtId="0" fontId="0" fillId="0" borderId="0" xfId="1" applyNumberFormat="1" applyFont="1" applyBorder="1" applyAlignment="1">
      <alignment horizontal="center"/>
    </xf>
    <xf numFmtId="0" fontId="0" fillId="0" borderId="0" xfId="1" applyNumberFormat="1" applyFont="1" applyFill="1" applyBorder="1" applyAlignment="1">
      <alignment horizontal="center"/>
    </xf>
    <xf numFmtId="44" fontId="0" fillId="0" borderId="0" xfId="109" applyFont="1" applyBorder="1"/>
    <xf numFmtId="44" fontId="0" fillId="3" borderId="0" xfId="109" applyFont="1" applyFill="1" applyBorder="1"/>
    <xf numFmtId="44" fontId="0" fillId="0" borderId="1" xfId="109" applyFont="1" applyFill="1" applyBorder="1" applyAlignment="1" applyProtection="1"/>
    <xf numFmtId="44" fontId="0" fillId="0" borderId="1" xfId="109" applyFont="1" applyBorder="1"/>
    <xf numFmtId="44" fontId="0" fillId="0" borderId="0" xfId="109" applyFont="1" applyFill="1" applyBorder="1" applyAlignment="1" applyProtection="1"/>
    <xf numFmtId="43" fontId="3" fillId="0" borderId="0" xfId="1" applyFont="1"/>
    <xf numFmtId="0" fontId="0" fillId="0" borderId="10" xfId="0" applyBorder="1" applyAlignment="1">
      <alignment horizontal="left" indent="1"/>
    </xf>
    <xf numFmtId="0" fontId="3" fillId="2" borderId="54" xfId="0" applyFont="1" applyFill="1" applyBorder="1" applyAlignment="1">
      <alignment horizontal="left"/>
    </xf>
    <xf numFmtId="43" fontId="3" fillId="2" borderId="14" xfId="1" applyFont="1" applyFill="1" applyBorder="1"/>
    <xf numFmtId="43" fontId="3" fillId="2" borderId="30" xfId="1" applyFont="1" applyFill="1" applyBorder="1"/>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65" fillId="0" borderId="10" xfId="0" applyFont="1" applyBorder="1" applyAlignment="1">
      <alignment horizontal="left"/>
    </xf>
    <xf numFmtId="0" fontId="66" fillId="0" borderId="0" xfId="0" applyFont="1"/>
    <xf numFmtId="0" fontId="3" fillId="0" borderId="7" xfId="0" applyFont="1" applyBorder="1" applyAlignment="1">
      <alignment horizontal="left"/>
    </xf>
    <xf numFmtId="43" fontId="3" fillId="0" borderId="8" xfId="1" applyFont="1" applyBorder="1"/>
    <xf numFmtId="43" fontId="3" fillId="0" borderId="0" xfId="1" applyFont="1" applyBorder="1"/>
    <xf numFmtId="43" fontId="3" fillId="2" borderId="14" xfId="1" applyFont="1" applyFill="1" applyBorder="1" applyAlignment="1">
      <alignment horizontal="left" indent="1"/>
    </xf>
    <xf numFmtId="43" fontId="3" fillId="2" borderId="30" xfId="1" applyFont="1" applyFill="1" applyBorder="1" applyAlignment="1">
      <alignment horizontal="left" indent="1"/>
    </xf>
    <xf numFmtId="43" fontId="3" fillId="0" borderId="8" xfId="1" applyFont="1" applyBorder="1" applyAlignment="1">
      <alignment horizontal="left" indent="1"/>
    </xf>
    <xf numFmtId="43" fontId="3" fillId="0" borderId="0" xfId="1" applyFont="1" applyBorder="1" applyAlignment="1">
      <alignment horizontal="left" indent="1"/>
    </xf>
    <xf numFmtId="43" fontId="3" fillId="0" borderId="9" xfId="1" applyFont="1" applyBorder="1"/>
    <xf numFmtId="0" fontId="67" fillId="0" borderId="10" xfId="0" applyFont="1" applyBorder="1" applyAlignment="1">
      <alignment horizontal="left"/>
    </xf>
    <xf numFmtId="43" fontId="3" fillId="2" borderId="14" xfId="1" applyFont="1" applyFill="1" applyBorder="1" applyAlignment="1">
      <alignment horizontal="left"/>
    </xf>
    <xf numFmtId="43" fontId="3" fillId="2" borderId="30" xfId="1" applyFont="1" applyFill="1" applyBorder="1" applyAlignment="1">
      <alignment horizontal="left"/>
    </xf>
    <xf numFmtId="43" fontId="3" fillId="0" borderId="8" xfId="1" applyFont="1" applyBorder="1" applyAlignment="1">
      <alignment horizontal="left"/>
    </xf>
    <xf numFmtId="43" fontId="0" fillId="0" borderId="0" xfId="1" applyFont="1" applyBorder="1" applyAlignment="1">
      <alignment horizontal="left"/>
    </xf>
    <xf numFmtId="43" fontId="3" fillId="0" borderId="0" xfId="1" applyFont="1" applyBorder="1" applyAlignment="1">
      <alignment horizontal="left"/>
    </xf>
    <xf numFmtId="43" fontId="0" fillId="0" borderId="0" xfId="1" applyFont="1" applyAlignment="1">
      <alignment horizontal="left" indent="1"/>
    </xf>
    <xf numFmtId="0" fontId="65" fillId="0" borderId="7" xfId="0" applyFont="1" applyBorder="1" applyAlignment="1">
      <alignment horizontal="left"/>
    </xf>
    <xf numFmtId="0" fontId="3" fillId="2" borderId="54" xfId="0" applyFont="1" applyFill="1" applyBorder="1" applyAlignment="1">
      <alignment horizontal="center"/>
    </xf>
    <xf numFmtId="43" fontId="3" fillId="2" borderId="14" xfId="0" applyNumberFormat="1" applyFont="1" applyFill="1" applyBorder="1" applyAlignment="1">
      <alignment horizontal="center"/>
    </xf>
    <xf numFmtId="43" fontId="3" fillId="2" borderId="30" xfId="0" applyNumberFormat="1" applyFont="1" applyFill="1" applyBorder="1" applyAlignment="1">
      <alignment horizontal="center"/>
    </xf>
    <xf numFmtId="0" fontId="69" fillId="0" borderId="0" xfId="122" quotePrefix="1" applyFont="1"/>
    <xf numFmtId="0" fontId="48" fillId="0" borderId="0" xfId="166" applyFont="1" applyAlignment="1">
      <alignment vertical="center"/>
    </xf>
    <xf numFmtId="10" fontId="48" fillId="0" borderId="0" xfId="166" applyNumberFormat="1" applyFont="1" applyAlignment="1">
      <alignment horizontal="right" vertical="center"/>
    </xf>
    <xf numFmtId="0" fontId="14" fillId="0" borderId="0" xfId="0" applyFont="1" applyAlignment="1">
      <alignment horizontal="left"/>
    </xf>
    <xf numFmtId="0" fontId="70" fillId="0" borderId="0" xfId="0" applyFont="1"/>
    <xf numFmtId="164" fontId="8" fillId="0" borderId="0" xfId="1" applyNumberFormat="1" applyFont="1" applyAlignment="1"/>
    <xf numFmtId="164" fontId="8" fillId="0" borderId="0" xfId="1" applyNumberFormat="1" applyFont="1" applyAlignment="1">
      <alignment horizontal="center" wrapText="1"/>
    </xf>
    <xf numFmtId="0" fontId="0" fillId="0" borderId="13" xfId="0" applyBorder="1"/>
    <xf numFmtId="14" fontId="0" fillId="0" borderId="13" xfId="0" applyNumberFormat="1" applyBorder="1"/>
    <xf numFmtId="0" fontId="48" fillId="0" borderId="0" xfId="166" applyFont="1" applyAlignment="1">
      <alignment horizontal="right" vertical="top"/>
    </xf>
    <xf numFmtId="0" fontId="5" fillId="0" borderId="0" xfId="0" applyFont="1" applyAlignment="1">
      <alignment horizontal="left"/>
    </xf>
    <xf numFmtId="0" fontId="3" fillId="0" borderId="28" xfId="0" applyFont="1" applyBorder="1" applyAlignment="1">
      <alignment horizontal="centerContinuous"/>
    </xf>
    <xf numFmtId="0" fontId="0" fillId="0" borderId="2" xfId="0" applyBorder="1" applyAlignment="1">
      <alignment horizontal="centerContinuous"/>
    </xf>
    <xf numFmtId="0" fontId="0" fillId="0" borderId="29" xfId="0" applyBorder="1" applyAlignment="1">
      <alignment horizontal="centerContinuous"/>
    </xf>
    <xf numFmtId="0" fontId="0" fillId="0" borderId="32" xfId="0" applyBorder="1" applyAlignment="1">
      <alignment horizontal="center" wrapText="1"/>
    </xf>
    <xf numFmtId="164" fontId="0" fillId="12" borderId="0" xfId="1" applyNumberFormat="1" applyFont="1" applyFill="1"/>
    <xf numFmtId="9" fontId="0" fillId="0" borderId="0" xfId="4" applyFont="1" applyFill="1"/>
    <xf numFmtId="43" fontId="2" fillId="0" borderId="0" xfId="1" applyFont="1" applyFill="1"/>
    <xf numFmtId="43" fontId="2" fillId="12" borderId="0" xfId="1" applyFont="1" applyFill="1"/>
    <xf numFmtId="43" fontId="0" fillId="12" borderId="0" xfId="1" applyFont="1" applyFill="1"/>
    <xf numFmtId="43" fontId="2" fillId="12" borderId="6" xfId="1" applyFont="1" applyFill="1" applyBorder="1"/>
    <xf numFmtId="43" fontId="0" fillId="12" borderId="6" xfId="1" applyFont="1" applyFill="1" applyBorder="1"/>
    <xf numFmtId="17" fontId="0" fillId="12" borderId="0" xfId="0" applyNumberFormat="1" applyFill="1" applyAlignment="1">
      <alignment horizontal="center"/>
    </xf>
    <xf numFmtId="43" fontId="8" fillId="12" borderId="0" xfId="1" applyFont="1" applyFill="1"/>
    <xf numFmtId="43" fontId="2" fillId="12" borderId="0" xfId="1" applyFont="1" applyFill="1" applyBorder="1"/>
    <xf numFmtId="164" fontId="2" fillId="12" borderId="0" xfId="1" applyNumberFormat="1" applyFont="1" applyFill="1"/>
    <xf numFmtId="0" fontId="3" fillId="5" borderId="0" xfId="0" applyFont="1" applyFill="1" applyAlignment="1">
      <alignment horizontal="left"/>
    </xf>
    <xf numFmtId="0" fontId="3" fillId="6" borderId="0" xfId="0" applyFont="1" applyFill="1" applyAlignment="1">
      <alignment horizontal="left"/>
    </xf>
    <xf numFmtId="0" fontId="3" fillId="4" borderId="0" xfId="0" applyFont="1" applyFill="1" applyAlignment="1">
      <alignment horizontal="left"/>
    </xf>
    <xf numFmtId="164" fontId="8" fillId="12" borderId="0" xfId="1" applyNumberFormat="1" applyFont="1" applyFill="1"/>
    <xf numFmtId="164" fontId="8" fillId="12" borderId="5" xfId="1" applyNumberFormat="1" applyFont="1" applyFill="1" applyBorder="1" applyProtection="1">
      <protection locked="0"/>
    </xf>
    <xf numFmtId="164" fontId="9" fillId="12" borderId="5" xfId="1" applyNumberFormat="1" applyFont="1" applyFill="1" applyBorder="1" applyProtection="1">
      <protection locked="0"/>
    </xf>
    <xf numFmtId="164" fontId="8" fillId="12" borderId="0" xfId="1" applyNumberFormat="1" applyFont="1" applyFill="1" applyBorder="1" applyProtection="1">
      <protection locked="0"/>
    </xf>
    <xf numFmtId="17" fontId="10" fillId="0" borderId="5" xfId="0" applyNumberFormat="1" applyFont="1" applyBorder="1" applyAlignment="1">
      <alignment horizontal="center"/>
    </xf>
    <xf numFmtId="0" fontId="10" fillId="0" borderId="5" xfId="0" applyFont="1" applyBorder="1" applyAlignment="1">
      <alignment horizontal="center"/>
    </xf>
    <xf numFmtId="43" fontId="0" fillId="12" borderId="0" xfId="1" applyFont="1" applyFill="1" applyAlignment="1">
      <alignment horizontal="center"/>
    </xf>
    <xf numFmtId="2" fontId="17" fillId="12" borderId="0" xfId="0" applyNumberFormat="1" applyFont="1" applyFill="1" applyAlignment="1">
      <alignment horizontal="center" vertical="top"/>
    </xf>
    <xf numFmtId="43" fontId="15" fillId="12" borderId="4" xfId="1" applyFont="1" applyFill="1" applyBorder="1" applyAlignment="1">
      <alignment vertical="top"/>
    </xf>
    <xf numFmtId="43" fontId="15" fillId="12" borderId="0" xfId="1" applyFont="1" applyFill="1" applyBorder="1" applyAlignment="1">
      <alignment vertical="top"/>
    </xf>
    <xf numFmtId="168" fontId="15" fillId="12" borderId="0" xfId="1" applyNumberFormat="1" applyFont="1" applyFill="1" applyAlignment="1">
      <alignment horizontal="left" vertical="top" wrapText="1"/>
    </xf>
    <xf numFmtId="168" fontId="15" fillId="12" borderId="0" xfId="1" applyNumberFormat="1" applyFont="1" applyFill="1" applyAlignment="1">
      <alignment horizontal="left" vertical="top"/>
    </xf>
    <xf numFmtId="168" fontId="0" fillId="12" borderId="0" xfId="0" applyNumberFormat="1" applyFill="1" applyAlignment="1">
      <alignment horizontal="left"/>
    </xf>
    <xf numFmtId="2" fontId="17" fillId="78" borderId="0" xfId="0" applyNumberFormat="1" applyFont="1" applyFill="1" applyAlignment="1">
      <alignment horizontal="center" vertical="top"/>
    </xf>
    <xf numFmtId="43" fontId="2" fillId="12" borderId="11" xfId="1" applyFont="1" applyFill="1" applyBorder="1"/>
    <xf numFmtId="43" fontId="3" fillId="78" borderId="0" xfId="0" applyNumberFormat="1" applyFont="1" applyFill="1" applyAlignment="1">
      <alignment horizontal="center"/>
    </xf>
    <xf numFmtId="43" fontId="3" fillId="78" borderId="11" xfId="0" applyNumberFormat="1" applyFont="1" applyFill="1" applyBorder="1" applyAlignment="1">
      <alignment horizontal="center"/>
    </xf>
    <xf numFmtId="44" fontId="0" fillId="12" borderId="0" xfId="109" applyFont="1" applyFill="1" applyBorder="1"/>
    <xf numFmtId="44" fontId="8" fillId="12" borderId="0" xfId="109" applyFont="1" applyFill="1" applyBorder="1" applyAlignment="1" applyProtection="1"/>
    <xf numFmtId="43" fontId="0" fillId="12" borderId="32" xfId="1" applyFont="1" applyFill="1" applyBorder="1"/>
    <xf numFmtId="0" fontId="0" fillId="12" borderId="32" xfId="0" applyFill="1" applyBorder="1"/>
    <xf numFmtId="10" fontId="0" fillId="78" borderId="32" xfId="4" applyNumberFormat="1" applyFont="1" applyFill="1" applyBorder="1"/>
    <xf numFmtId="43" fontId="0" fillId="78" borderId="32" xfId="1" applyFont="1" applyFill="1" applyBorder="1"/>
    <xf numFmtId="0" fontId="0" fillId="78" borderId="29" xfId="0" applyFill="1" applyBorder="1"/>
    <xf numFmtId="0" fontId="3" fillId="2" borderId="0" xfId="0" applyFont="1" applyFill="1" applyAlignment="1">
      <alignment horizontal="left" indent="2"/>
    </xf>
    <xf numFmtId="0" fontId="0" fillId="0" borderId="0" xfId="0" applyAlignment="1">
      <alignment horizontal="left" indent="4"/>
    </xf>
    <xf numFmtId="44" fontId="8" fillId="78" borderId="0" xfId="109" applyFont="1" applyFill="1" applyBorder="1" applyAlignment="1" applyProtection="1"/>
    <xf numFmtId="43" fontId="8" fillId="78" borderId="0" xfId="1" applyFont="1" applyFill="1" applyBorder="1" applyAlignment="1" applyProtection="1"/>
    <xf numFmtId="44" fontId="8" fillId="0" borderId="0" xfId="109" applyFont="1" applyFill="1" applyBorder="1" applyAlignment="1" applyProtection="1"/>
    <xf numFmtId="168" fontId="15" fillId="12" borderId="0" xfId="1" quotePrefix="1" applyNumberFormat="1" applyFont="1" applyFill="1" applyAlignment="1">
      <alignment horizontal="left" vertical="top"/>
    </xf>
    <xf numFmtId="168" fontId="44" fillId="12" borderId="0" xfId="0" quotePrefix="1" applyNumberFormat="1" applyFont="1" applyFill="1" applyAlignment="1">
      <alignment horizontal="left"/>
    </xf>
    <xf numFmtId="2" fontId="0" fillId="0" borderId="0" xfId="0" applyNumberFormat="1" applyAlignment="1">
      <alignment horizontal="left"/>
    </xf>
    <xf numFmtId="168" fontId="15" fillId="12" borderId="0" xfId="1" quotePrefix="1" applyNumberFormat="1" applyFont="1" applyFill="1" applyAlignment="1">
      <alignment horizontal="left" vertical="top" wrapText="1"/>
    </xf>
    <xf numFmtId="43" fontId="3" fillId="0" borderId="0" xfId="0" applyNumberFormat="1" applyFont="1" applyAlignment="1">
      <alignment horizontal="center"/>
    </xf>
    <xf numFmtId="43" fontId="0" fillId="12" borderId="0" xfId="0" applyNumberFormat="1" applyFill="1"/>
    <xf numFmtId="168" fontId="0" fillId="12" borderId="0" xfId="0" quotePrefix="1" applyNumberFormat="1" applyFill="1" applyAlignment="1">
      <alignment horizontal="left"/>
    </xf>
    <xf numFmtId="168" fontId="0" fillId="12" borderId="0" xfId="0" quotePrefix="1" applyNumberFormat="1" applyFill="1" applyAlignment="1">
      <alignment horizontal="left" wrapText="1"/>
    </xf>
    <xf numFmtId="0" fontId="10" fillId="0" borderId="20" xfId="0" applyFont="1" applyBorder="1"/>
    <xf numFmtId="0" fontId="10" fillId="0" borderId="56" xfId="0" applyFont="1" applyBorder="1"/>
    <xf numFmtId="168" fontId="44" fillId="12" borderId="0" xfId="0" quotePrefix="1" applyNumberFormat="1" applyFont="1" applyFill="1" applyAlignment="1">
      <alignment horizontal="left" wrapText="1"/>
    </xf>
    <xf numFmtId="17" fontId="0" fillId="0" borderId="0" xfId="0" applyNumberFormat="1" applyAlignment="1">
      <alignment horizontal="center" wrapText="1"/>
    </xf>
    <xf numFmtId="0" fontId="15" fillId="0" borderId="0" xfId="0" applyFont="1" applyAlignment="1">
      <alignment horizontal="left" vertical="top" wrapText="1"/>
    </xf>
    <xf numFmtId="0" fontId="0" fillId="0" borderId="0" xfId="0" applyAlignment="1" applyProtection="1">
      <alignment horizontal="left"/>
      <protection locked="0"/>
    </xf>
    <xf numFmtId="43" fontId="2" fillId="12" borderId="0" xfId="1" applyFill="1"/>
    <xf numFmtId="43" fontId="2" fillId="12" borderId="6" xfId="1" applyFill="1" applyBorder="1"/>
    <xf numFmtId="0" fontId="43" fillId="7" borderId="5" xfId="0" applyFont="1" applyFill="1" applyBorder="1" applyAlignment="1" applyProtection="1">
      <alignment horizontal="center" wrapText="1"/>
      <protection locked="0"/>
    </xf>
    <xf numFmtId="0" fontId="1" fillId="0" borderId="0" xfId="71"/>
    <xf numFmtId="44" fontId="0" fillId="0" borderId="0" xfId="109" applyFont="1"/>
    <xf numFmtId="0" fontId="43" fillId="0" borderId="0" xfId="0" applyFont="1" applyAlignment="1" applyProtection="1">
      <alignment horizontal="left" wrapText="1"/>
      <protection locked="0"/>
    </xf>
    <xf numFmtId="0" fontId="43" fillId="0" borderId="0" xfId="0" applyFont="1" applyAlignment="1" applyProtection="1">
      <alignment horizontal="right" wrapText="1"/>
      <protection locked="0"/>
    </xf>
    <xf numFmtId="2" fontId="43" fillId="42" borderId="0" xfId="0" applyNumberFormat="1" applyFont="1" applyFill="1" applyAlignment="1" applyProtection="1">
      <alignment horizontal="right" wrapText="1"/>
      <protection locked="0"/>
    </xf>
    <xf numFmtId="0" fontId="43" fillId="42" borderId="0" xfId="0" applyFont="1" applyFill="1" applyAlignment="1" applyProtection="1">
      <alignment horizontal="right" wrapText="1"/>
      <protection locked="0"/>
    </xf>
    <xf numFmtId="0" fontId="43" fillId="0" borderId="0" xfId="0" applyFont="1"/>
    <xf numFmtId="0" fontId="3" fillId="0" borderId="0" xfId="0" applyFont="1" applyAlignment="1">
      <alignment horizontal="center" wrapText="1"/>
    </xf>
    <xf numFmtId="0" fontId="45" fillId="0" borderId="0" xfId="0" applyFont="1" applyAlignment="1">
      <alignment horizontal="center"/>
    </xf>
    <xf numFmtId="0" fontId="45" fillId="0" borderId="8" xfId="0" applyFont="1" applyBorder="1" applyAlignment="1">
      <alignment horizontal="center"/>
    </xf>
    <xf numFmtId="43" fontId="45" fillId="78" borderId="0" xfId="0" applyNumberFormat="1" applyFont="1" applyFill="1" applyAlignment="1">
      <alignment horizontal="center"/>
    </xf>
    <xf numFmtId="43" fontId="45" fillId="2" borderId="14" xfId="0" applyNumberFormat="1" applyFont="1" applyFill="1" applyBorder="1" applyAlignment="1">
      <alignment horizontal="center"/>
    </xf>
    <xf numFmtId="43" fontId="8" fillId="0" borderId="0" xfId="1" applyFont="1" applyBorder="1"/>
    <xf numFmtId="43" fontId="8" fillId="12" borderId="0" xfId="1" applyFont="1" applyFill="1" applyBorder="1"/>
    <xf numFmtId="43" fontId="45" fillId="2" borderId="14" xfId="1" applyFont="1" applyFill="1" applyBorder="1"/>
    <xf numFmtId="43" fontId="45" fillId="0" borderId="8" xfId="1" applyFont="1" applyBorder="1"/>
    <xf numFmtId="43" fontId="45" fillId="2" borderId="14" xfId="1" applyFont="1" applyFill="1" applyBorder="1" applyAlignment="1">
      <alignment horizontal="left"/>
    </xf>
    <xf numFmtId="43" fontId="45" fillId="0" borderId="8" xfId="1" applyFont="1" applyBorder="1" applyAlignment="1">
      <alignment horizontal="left"/>
    </xf>
    <xf numFmtId="43" fontId="45" fillId="2" borderId="14" xfId="1" applyFont="1" applyFill="1" applyBorder="1" applyAlignment="1">
      <alignment horizontal="left" indent="1"/>
    </xf>
    <xf numFmtId="43" fontId="45" fillId="0" borderId="8" xfId="1" applyFont="1" applyBorder="1" applyAlignment="1">
      <alignment horizontal="left" indent="1"/>
    </xf>
    <xf numFmtId="43" fontId="8" fillId="0" borderId="0" xfId="1" applyFont="1"/>
    <xf numFmtId="43" fontId="45" fillId="0" borderId="0" xfId="1" applyFont="1"/>
    <xf numFmtId="17" fontId="21" fillId="0" borderId="5" xfId="0" applyNumberFormat="1" applyFont="1" applyBorder="1" applyAlignment="1">
      <alignment horizontal="center" vertical="top"/>
    </xf>
    <xf numFmtId="17" fontId="21" fillId="0" borderId="0" xfId="0" applyNumberFormat="1" applyFont="1" applyAlignment="1">
      <alignment horizontal="center" vertical="top"/>
    </xf>
    <xf numFmtId="2" fontId="88" fillId="12" borderId="0" xfId="0" applyNumberFormat="1" applyFont="1" applyFill="1" applyAlignment="1">
      <alignment horizontal="center" vertical="top"/>
    </xf>
    <xf numFmtId="2" fontId="88" fillId="0" borderId="0" xfId="0" applyNumberFormat="1" applyFont="1" applyAlignment="1">
      <alignment horizontal="center" vertical="top"/>
    </xf>
    <xf numFmtId="43" fontId="25" fillId="12" borderId="4" xfId="1" applyFont="1" applyFill="1" applyBorder="1" applyAlignment="1">
      <alignment vertical="top"/>
    </xf>
    <xf numFmtId="43" fontId="25" fillId="0" borderId="0" xfId="1" applyFont="1" applyAlignment="1">
      <alignment vertical="top"/>
    </xf>
    <xf numFmtId="43" fontId="25" fillId="12" borderId="0" xfId="1" applyFont="1" applyFill="1" applyBorder="1" applyAlignment="1">
      <alignment vertical="top"/>
    </xf>
    <xf numFmtId="43" fontId="25" fillId="0" borderId="4" xfId="1" applyFont="1" applyBorder="1" applyAlignment="1">
      <alignment vertical="top"/>
    </xf>
    <xf numFmtId="10" fontId="25" fillId="0" borderId="0" xfId="4" applyNumberFormat="1" applyFont="1" applyAlignment="1">
      <alignment vertical="center"/>
    </xf>
    <xf numFmtId="167" fontId="25" fillId="0" borderId="0" xfId="4" applyNumberFormat="1" applyFont="1" applyAlignment="1">
      <alignment vertical="top"/>
    </xf>
    <xf numFmtId="168" fontId="25" fillId="0" borderId="0" xfId="1" applyNumberFormat="1" applyFont="1" applyAlignment="1">
      <alignment vertical="top"/>
    </xf>
    <xf numFmtId="168" fontId="25" fillId="12" borderId="0" xfId="1" quotePrefix="1" applyNumberFormat="1" applyFont="1" applyFill="1" applyAlignment="1">
      <alignment horizontal="left" vertical="top" wrapText="1"/>
    </xf>
    <xf numFmtId="168" fontId="25" fillId="0" borderId="0" xfId="0" applyNumberFormat="1" applyFont="1" applyAlignment="1">
      <alignment horizontal="left" vertical="top"/>
    </xf>
    <xf numFmtId="168" fontId="25" fillId="12" borderId="0" xfId="1" applyNumberFormat="1" applyFont="1" applyFill="1" applyAlignment="1">
      <alignment horizontal="left" vertical="top"/>
    </xf>
    <xf numFmtId="168" fontId="8" fillId="12" borderId="0" xfId="0" applyNumberFormat="1" applyFont="1" applyFill="1" applyAlignment="1">
      <alignment horizontal="left"/>
    </xf>
    <xf numFmtId="0" fontId="25" fillId="10" borderId="13" xfId="0" applyFont="1" applyFill="1" applyBorder="1" applyAlignment="1">
      <alignment vertical="top"/>
    </xf>
    <xf numFmtId="0" fontId="25" fillId="0" borderId="0" xfId="0" applyFont="1" applyAlignment="1">
      <alignment vertical="top"/>
    </xf>
    <xf numFmtId="2" fontId="88" fillId="78" borderId="0" xfId="0" applyNumberFormat="1" applyFont="1" applyFill="1" applyAlignment="1">
      <alignment horizontal="center" vertical="top"/>
    </xf>
    <xf numFmtId="10" fontId="1" fillId="0" borderId="0" xfId="4" applyNumberFormat="1" applyFont="1" applyAlignment="1">
      <alignment vertical="center"/>
    </xf>
    <xf numFmtId="43" fontId="1" fillId="0" borderId="13" xfId="1" applyFont="1" applyBorder="1" applyAlignment="1">
      <alignment vertical="top"/>
    </xf>
    <xf numFmtId="167" fontId="4" fillId="0" borderId="0" xfId="4" applyNumberFormat="1" applyFont="1"/>
    <xf numFmtId="0" fontId="8" fillId="0" borderId="13" xfId="0" applyFont="1" applyBorder="1"/>
    <xf numFmtId="0" fontId="43" fillId="83" borderId="5" xfId="0" applyFont="1" applyFill="1" applyBorder="1" applyAlignment="1" applyProtection="1">
      <alignment horizontal="center" wrapText="1"/>
      <protection locked="0"/>
    </xf>
    <xf numFmtId="0" fontId="3" fillId="46" borderId="0" xfId="71" applyFont="1" applyFill="1"/>
    <xf numFmtId="0" fontId="3" fillId="46" borderId="0" xfId="71" applyFont="1" applyFill="1" applyAlignment="1">
      <alignment horizontal="center"/>
    </xf>
    <xf numFmtId="14" fontId="1" fillId="0" borderId="0" xfId="71" applyNumberFormat="1"/>
    <xf numFmtId="0" fontId="1" fillId="0" borderId="0" xfId="71" applyAlignment="1">
      <alignment horizontal="center"/>
    </xf>
    <xf numFmtId="9" fontId="1" fillId="0" borderId="0" xfId="71" applyNumberFormat="1" applyAlignment="1">
      <alignment horizontal="center"/>
    </xf>
    <xf numFmtId="43" fontId="8" fillId="0" borderId="8" xfId="1" applyFont="1" applyBorder="1"/>
    <xf numFmtId="43" fontId="8" fillId="12" borderId="11" xfId="1" applyFont="1" applyFill="1" applyBorder="1"/>
    <xf numFmtId="43" fontId="8" fillId="12" borderId="57" xfId="1" applyFont="1" applyFill="1" applyBorder="1"/>
    <xf numFmtId="0" fontId="94" fillId="42" borderId="5" xfId="71" applyFont="1" applyFill="1" applyBorder="1" applyAlignment="1">
      <alignment horizontal="left"/>
    </xf>
    <xf numFmtId="0" fontId="95" fillId="0" borderId="0" xfId="71" applyFont="1"/>
    <xf numFmtId="0" fontId="94" fillId="0" borderId="5" xfId="71" applyFont="1" applyBorder="1" applyAlignment="1">
      <alignment horizontal="left"/>
    </xf>
    <xf numFmtId="0" fontId="94" fillId="0" borderId="5" xfId="71" applyFont="1" applyBorder="1" applyAlignment="1">
      <alignment horizontal="center"/>
    </xf>
    <xf numFmtId="0" fontId="96" fillId="0" borderId="0" xfId="0" applyFont="1" applyAlignment="1">
      <alignment horizontal="left" vertical="top"/>
    </xf>
    <xf numFmtId="0" fontId="96" fillId="0" borderId="0" xfId="0" applyFont="1" applyAlignment="1">
      <alignment horizontal="right" vertical="top"/>
    </xf>
    <xf numFmtId="0" fontId="96" fillId="0" borderId="0" xfId="0" applyFont="1" applyAlignment="1">
      <alignment horizontal="center" vertical="top"/>
    </xf>
    <xf numFmtId="0" fontId="96" fillId="0" borderId="0" xfId="0" applyFont="1" applyAlignment="1">
      <alignment vertical="top"/>
    </xf>
    <xf numFmtId="44" fontId="0" fillId="12" borderId="0" xfId="109" applyFont="1" applyFill="1"/>
    <xf numFmtId="44" fontId="0" fillId="0" borderId="0" xfId="109" applyFont="1" applyFill="1"/>
    <xf numFmtId="44" fontId="0" fillId="0" borderId="0" xfId="109" applyFont="1" applyFill="1" applyBorder="1"/>
    <xf numFmtId="44" fontId="0" fillId="12" borderId="6" xfId="109" applyFont="1" applyFill="1" applyBorder="1"/>
    <xf numFmtId="0" fontId="0" fillId="0" borderId="0" xfId="0"/>
    <xf numFmtId="10" fontId="0" fillId="43" borderId="0" xfId="4" applyNumberFormat="1" applyFont="1" applyFill="1"/>
    <xf numFmtId="43" fontId="0" fillId="43" borderId="11" xfId="1" applyFont="1" applyFill="1" applyBorder="1"/>
    <xf numFmtId="10" fontId="0" fillId="0" borderId="0" xfId="4" applyNumberFormat="1" applyFont="1"/>
    <xf numFmtId="43" fontId="0" fillId="12" borderId="0" xfId="1" applyFont="1" applyFill="1" applyBorder="1"/>
    <xf numFmtId="43" fontId="0" fillId="12" borderId="11" xfId="1" applyFont="1" applyFill="1" applyBorder="1"/>
    <xf numFmtId="43" fontId="0" fillId="0" borderId="14" xfId="1" applyFont="1" applyBorder="1"/>
    <xf numFmtId="43" fontId="0" fillId="0" borderId="2" xfId="1" applyFont="1" applyBorder="1"/>
    <xf numFmtId="43" fontId="0" fillId="0" borderId="30" xfId="1" applyFont="1" applyBorder="1"/>
    <xf numFmtId="43" fontId="0" fillId="0" borderId="0" xfId="1" applyFont="1"/>
    <xf numFmtId="43" fontId="0" fillId="0" borderId="0" xfId="0" applyNumberFormat="1"/>
    <xf numFmtId="43" fontId="0" fillId="43" borderId="9" xfId="1" applyFont="1" applyFill="1" applyBorder="1"/>
    <xf numFmtId="43" fontId="0" fillId="43" borderId="58" xfId="1" applyFont="1" applyFill="1" applyBorder="1"/>
    <xf numFmtId="43" fontId="0" fillId="43" borderId="13" xfId="1" applyFont="1" applyFill="1" applyBorder="1"/>
    <xf numFmtId="0" fontId="3" fillId="43" borderId="6" xfId="0" applyFont="1" applyFill="1" applyBorder="1"/>
    <xf numFmtId="0" fontId="0" fillId="43" borderId="6" xfId="0" applyFill="1" applyBorder="1"/>
    <xf numFmtId="43" fontId="0" fillId="43" borderId="6" xfId="0" applyNumberFormat="1" applyFill="1" applyBorder="1"/>
    <xf numFmtId="43" fontId="0" fillId="43" borderId="57" xfId="1" applyFont="1" applyFill="1" applyBorder="1"/>
    <xf numFmtId="43" fontId="0" fillId="12" borderId="8" xfId="1" applyFont="1" applyFill="1" applyBorder="1"/>
    <xf numFmtId="43" fontId="0" fillId="12" borderId="9" xfId="1" applyFont="1" applyFill="1" applyBorder="1"/>
    <xf numFmtId="43" fontId="0" fillId="0" borderId="29" xfId="1" applyFont="1" applyBorder="1"/>
    <xf numFmtId="0" fontId="10" fillId="43" borderId="7" xfId="0" applyFont="1" applyFill="1" applyBorder="1" applyAlignment="1">
      <alignment horizontal="centerContinuous"/>
    </xf>
    <xf numFmtId="0" fontId="0" fillId="43" borderId="9" xfId="0" applyFill="1" applyBorder="1" applyAlignment="1">
      <alignment horizontal="centerContinuous"/>
    </xf>
    <xf numFmtId="0" fontId="0" fillId="0" borderId="28" xfId="0" applyBorder="1" applyAlignment="1">
      <alignment horizontal="centerContinuous"/>
    </xf>
    <xf numFmtId="0" fontId="0" fillId="43" borderId="28" xfId="0" applyFill="1" applyBorder="1" applyAlignment="1">
      <alignment horizontal="center"/>
    </xf>
    <xf numFmtId="0" fontId="3" fillId="43" borderId="2" xfId="0" applyFont="1" applyFill="1" applyBorder="1" applyAlignment="1">
      <alignment horizontal="center"/>
    </xf>
    <xf numFmtId="0" fontId="0" fillId="43" borderId="2" xfId="0" applyFill="1" applyBorder="1"/>
    <xf numFmtId="0" fontId="0" fillId="43" borderId="2" xfId="0" applyFill="1" applyBorder="1" applyAlignment="1">
      <alignment horizontal="center" wrapText="1"/>
    </xf>
    <xf numFmtId="0" fontId="0" fillId="43" borderId="2" xfId="0" applyFill="1" applyBorder="1" applyAlignment="1">
      <alignment horizontal="center"/>
    </xf>
    <xf numFmtId="0" fontId="0" fillId="43" borderId="29" xfId="0" applyFill="1" applyBorder="1" applyAlignment="1">
      <alignment horizontal="center"/>
    </xf>
    <xf numFmtId="0" fontId="0" fillId="43" borderId="0" xfId="0" applyFill="1"/>
    <xf numFmtId="0" fontId="3" fillId="43" borderId="7" xfId="0" applyFont="1" applyFill="1" applyBorder="1" applyAlignment="1">
      <alignment vertical="center"/>
    </xf>
    <xf numFmtId="0" fontId="3" fillId="43" borderId="8" xfId="0" applyFont="1" applyFill="1" applyBorder="1"/>
    <xf numFmtId="0" fontId="0" fillId="43" borderId="8" xfId="0" applyFill="1" applyBorder="1"/>
    <xf numFmtId="43" fontId="0" fillId="43" borderId="8" xfId="1" applyFont="1" applyFill="1" applyBorder="1"/>
    <xf numFmtId="0" fontId="3" fillId="43" borderId="10" xfId="0" applyFont="1" applyFill="1" applyBorder="1" applyAlignment="1">
      <alignment vertical="center"/>
    </xf>
    <xf numFmtId="0" fontId="3" fillId="43" borderId="0" xfId="0" applyFont="1" applyFill="1"/>
    <xf numFmtId="43" fontId="0" fillId="43" borderId="0" xfId="1" applyFont="1" applyFill="1" applyBorder="1"/>
    <xf numFmtId="0" fontId="13" fillId="43" borderId="0" xfId="0" applyFont="1" applyFill="1"/>
    <xf numFmtId="43" fontId="0" fillId="43" borderId="0" xfId="0" applyNumberFormat="1" applyFill="1"/>
    <xf numFmtId="43" fontId="0" fillId="43" borderId="6" xfId="1" applyFont="1" applyFill="1" applyBorder="1"/>
    <xf numFmtId="0" fontId="3" fillId="43" borderId="12" xfId="0" applyFont="1" applyFill="1" applyBorder="1" applyAlignment="1">
      <alignment vertical="center"/>
    </xf>
    <xf numFmtId="0" fontId="3" fillId="43" borderId="13" xfId="0" applyFont="1" applyFill="1" applyBorder="1"/>
    <xf numFmtId="0" fontId="13" fillId="43" borderId="13" xfId="0" applyFont="1" applyFill="1" applyBorder="1"/>
    <xf numFmtId="0" fontId="0" fillId="12" borderId="8" xfId="0" applyFill="1" applyBorder="1"/>
    <xf numFmtId="0" fontId="0" fillId="12" borderId="0" xfId="0" applyFill="1"/>
    <xf numFmtId="0" fontId="0" fillId="0" borderId="28" xfId="0" applyBorder="1"/>
    <xf numFmtId="0" fontId="0" fillId="0" borderId="2" xfId="0" applyBorder="1"/>
    <xf numFmtId="0" fontId="102" fillId="0" borderId="0" xfId="205"/>
    <xf numFmtId="169" fontId="102" fillId="0" borderId="0" xfId="205" applyNumberFormat="1"/>
    <xf numFmtId="17" fontId="10" fillId="0" borderId="37" xfId="0" applyNumberFormat="1" applyFont="1" applyBorder="1" applyAlignment="1">
      <alignment horizontal="center"/>
    </xf>
    <xf numFmtId="0" fontId="0" fillId="0" borderId="20" xfId="0" applyBorder="1"/>
    <xf numFmtId="0" fontId="0" fillId="0" borderId="56" xfId="0" applyBorder="1"/>
    <xf numFmtId="44" fontId="2" fillId="0" borderId="0" xfId="109" applyFont="1" applyBorder="1"/>
    <xf numFmtId="44" fontId="2" fillId="0" borderId="6" xfId="109" applyFont="1" applyBorder="1"/>
    <xf numFmtId="44" fontId="2" fillId="12" borderId="0" xfId="1" applyNumberFormat="1" applyFont="1" applyFill="1" applyBorder="1"/>
    <xf numFmtId="44" fontId="0" fillId="0" borderId="0" xfId="1" applyNumberFormat="1" applyFont="1" applyBorder="1"/>
    <xf numFmtId="44" fontId="0" fillId="12" borderId="0" xfId="1" applyNumberFormat="1" applyFont="1" applyFill="1" applyBorder="1"/>
    <xf numFmtId="44" fontId="0" fillId="12" borderId="6" xfId="1" applyNumberFormat="1" applyFont="1" applyFill="1" applyBorder="1"/>
    <xf numFmtId="0" fontId="103" fillId="42" borderId="0" xfId="205" applyFont="1" applyFill="1"/>
    <xf numFmtId="1" fontId="102" fillId="0" borderId="0" xfId="205" applyNumberFormat="1"/>
    <xf numFmtId="0" fontId="3" fillId="46" borderId="0" xfId="71" applyFont="1" applyFill="1" applyAlignment="1">
      <alignment wrapText="1"/>
    </xf>
    <xf numFmtId="0" fontId="1" fillId="0" borderId="0" xfId="71" applyAlignment="1">
      <alignment wrapText="1"/>
    </xf>
    <xf numFmtId="0" fontId="0" fillId="0" borderId="0" xfId="0" applyAlignment="1">
      <alignment vertical="top" wrapText="1"/>
    </xf>
    <xf numFmtId="169" fontId="0" fillId="0" borderId="0" xfId="0" applyNumberFormat="1" applyAlignment="1">
      <alignment vertical="top" wrapText="1"/>
    </xf>
    <xf numFmtId="1" fontId="0" fillId="0" borderId="0" xfId="0" applyNumberFormat="1" applyAlignment="1">
      <alignment vertical="top" wrapText="1"/>
    </xf>
    <xf numFmtId="0" fontId="91" fillId="80" borderId="0" xfId="0" applyFont="1" applyFill="1" applyAlignment="1">
      <alignment horizontal="left" vertical="center" wrapText="1"/>
    </xf>
    <xf numFmtId="0" fontId="91" fillId="80" borderId="0" xfId="0" applyFont="1" applyFill="1" applyAlignment="1">
      <alignment horizontal="center" vertical="center" wrapText="1"/>
    </xf>
    <xf numFmtId="0" fontId="93" fillId="84" borderId="0" xfId="0" applyFont="1" applyFill="1" applyAlignment="1">
      <alignment horizontal="left" vertical="center" wrapText="1"/>
    </xf>
    <xf numFmtId="0" fontId="93" fillId="84" borderId="0" xfId="0" applyFont="1" applyFill="1" applyAlignment="1">
      <alignment horizontal="center" vertical="center" wrapText="1"/>
    </xf>
    <xf numFmtId="9" fontId="93" fillId="84" borderId="0" xfId="0" applyNumberFormat="1" applyFont="1" applyFill="1" applyAlignment="1">
      <alignment horizontal="center" vertical="center" wrapText="1"/>
    </xf>
    <xf numFmtId="0" fontId="93" fillId="80" borderId="55" xfId="0" applyFont="1" applyFill="1" applyBorder="1" applyAlignment="1">
      <alignment horizontal="left" vertical="center" wrapText="1"/>
    </xf>
    <xf numFmtId="0" fontId="93" fillId="80" borderId="55" xfId="0" applyFont="1" applyFill="1" applyBorder="1" applyAlignment="1">
      <alignment horizontal="center" vertical="center" wrapText="1"/>
    </xf>
    <xf numFmtId="9" fontId="93" fillId="80" borderId="55" xfId="0" applyNumberFormat="1" applyFont="1" applyFill="1" applyBorder="1" applyAlignment="1">
      <alignment horizontal="center" vertical="center" wrapText="1"/>
    </xf>
    <xf numFmtId="169" fontId="0" fillId="0" borderId="0" xfId="0" applyNumberFormat="1"/>
    <xf numFmtId="0" fontId="103" fillId="0" borderId="0" xfId="0" applyFont="1"/>
    <xf numFmtId="0" fontId="104" fillId="0" borderId="25" xfId="206" applyFont="1" applyFill="1" applyBorder="1" applyAlignment="1">
      <alignment horizontal="right" wrapText="1"/>
    </xf>
    <xf numFmtId="0" fontId="43" fillId="10" borderId="0" xfId="7" applyFont="1" applyFill="1" applyAlignment="1">
      <alignment vertical="top" wrapText="1"/>
    </xf>
    <xf numFmtId="0" fontId="1" fillId="10" borderId="0" xfId="7" applyFill="1" applyAlignment="1">
      <alignment vertical="top" wrapText="1"/>
    </xf>
    <xf numFmtId="0" fontId="1" fillId="0" borderId="0" xfId="7" applyAlignment="1">
      <alignment vertical="top" wrapText="1"/>
    </xf>
    <xf numFmtId="17" fontId="43" fillId="0" borderId="5" xfId="7" applyNumberFormat="1" applyFont="1" applyBorder="1" applyAlignment="1">
      <alignment vertical="top" wrapText="1"/>
    </xf>
    <xf numFmtId="0" fontId="43" fillId="0" borderId="5" xfId="7" applyFont="1" applyBorder="1" applyAlignment="1">
      <alignment horizontal="center" vertical="top" wrapText="1"/>
    </xf>
    <xf numFmtId="0" fontId="1" fillId="0" borderId="5" xfId="7" applyBorder="1" applyAlignment="1">
      <alignment vertical="top" wrapText="1"/>
    </xf>
    <xf numFmtId="0" fontId="1" fillId="0" borderId="5" xfId="7" applyBorder="1" applyAlignment="1">
      <alignment horizontal="center" vertical="top" wrapText="1"/>
    </xf>
    <xf numFmtId="0" fontId="105" fillId="0" borderId="5" xfId="7" applyFont="1" applyBorder="1" applyAlignment="1">
      <alignment vertical="top" wrapText="1"/>
    </xf>
    <xf numFmtId="0" fontId="106" fillId="0" borderId="0" xfId="7" applyFont="1" applyAlignment="1">
      <alignment vertical="top" wrapText="1"/>
    </xf>
    <xf numFmtId="0" fontId="1" fillId="0" borderId="0" xfId="7" applyAlignment="1">
      <alignment horizontal="center" vertical="top" wrapText="1"/>
    </xf>
    <xf numFmtId="17" fontId="1" fillId="0" borderId="5" xfId="7" applyNumberFormat="1" applyBorder="1" applyAlignment="1">
      <alignment vertical="top" wrapText="1"/>
    </xf>
    <xf numFmtId="0" fontId="43" fillId="0" borderId="5" xfId="7" applyFont="1" applyBorder="1" applyAlignment="1">
      <alignment vertical="top" wrapText="1"/>
    </xf>
    <xf numFmtId="17" fontId="1" fillId="0" borderId="0" xfId="7" applyNumberFormat="1" applyAlignment="1">
      <alignment vertical="top" wrapText="1"/>
    </xf>
    <xf numFmtId="0" fontId="43" fillId="0" borderId="0" xfId="7" applyFont="1" applyAlignment="1">
      <alignment vertical="top" wrapText="1"/>
    </xf>
    <xf numFmtId="17" fontId="1" fillId="0" borderId="0" xfId="71" applyNumberFormat="1" applyAlignment="1">
      <alignment vertical="top" wrapText="1"/>
    </xf>
    <xf numFmtId="0" fontId="1" fillId="0" borderId="0" xfId="71" applyAlignment="1">
      <alignment vertical="top" wrapText="1"/>
    </xf>
    <xf numFmtId="17" fontId="43" fillId="10" borderId="0" xfId="71" applyNumberFormat="1" applyFont="1" applyFill="1" applyAlignment="1">
      <alignment vertical="top" wrapText="1"/>
    </xf>
    <xf numFmtId="17" fontId="43" fillId="10" borderId="59" xfId="71" applyNumberFormat="1" applyFont="1" applyFill="1" applyBorder="1" applyAlignment="1">
      <alignment vertical="top" wrapText="1"/>
    </xf>
    <xf numFmtId="17" fontId="43" fillId="0" borderId="0" xfId="71" applyNumberFormat="1" applyFont="1" applyAlignment="1">
      <alignment vertical="top" wrapText="1"/>
    </xf>
    <xf numFmtId="17" fontId="1" fillId="0" borderId="5" xfId="71" applyNumberFormat="1" applyBorder="1" applyAlignment="1">
      <alignment vertical="top" wrapText="1"/>
    </xf>
    <xf numFmtId="0" fontId="1" fillId="0" borderId="5" xfId="71" applyBorder="1" applyAlignment="1">
      <alignment vertical="top" wrapText="1"/>
    </xf>
    <xf numFmtId="0" fontId="43" fillId="10" borderId="0" xfId="71" applyFont="1" applyFill="1" applyAlignment="1">
      <alignment vertical="top" wrapText="1"/>
    </xf>
    <xf numFmtId="0" fontId="1" fillId="10" borderId="0" xfId="71" applyFill="1" applyAlignment="1">
      <alignment vertical="top" wrapText="1"/>
    </xf>
    <xf numFmtId="10" fontId="1" fillId="0" borderId="0" xfId="71" applyNumberFormat="1" applyAlignment="1">
      <alignment horizontal="center"/>
    </xf>
    <xf numFmtId="0" fontId="102" fillId="0" borderId="0" xfId="205" applyAlignment="1">
      <alignment wrapText="1"/>
    </xf>
    <xf numFmtId="169" fontId="102" fillId="0" borderId="0" xfId="205" applyNumberFormat="1" applyAlignment="1">
      <alignment wrapText="1"/>
    </xf>
    <xf numFmtId="14" fontId="1" fillId="0" borderId="0" xfId="71" applyNumberFormat="1" applyAlignment="1">
      <alignment horizontal="right"/>
    </xf>
    <xf numFmtId="0" fontId="91" fillId="84" borderId="0" xfId="0" applyFont="1" applyFill="1" applyAlignment="1">
      <alignment horizontal="center" vertical="center" wrapText="1"/>
    </xf>
    <xf numFmtId="14" fontId="0" fillId="0" borderId="0" xfId="0" applyNumberFormat="1" applyAlignment="1">
      <alignment vertical="top" wrapText="1"/>
    </xf>
    <xf numFmtId="0" fontId="92" fillId="79" borderId="0" xfId="0" applyFont="1" applyFill="1" applyAlignment="1">
      <alignment horizontal="center" vertical="center" wrapText="1"/>
    </xf>
    <xf numFmtId="0" fontId="102" fillId="0" borderId="0" xfId="407"/>
    <xf numFmtId="1" fontId="102" fillId="0" borderId="0" xfId="407" applyNumberFormat="1"/>
    <xf numFmtId="169" fontId="102" fillId="0" borderId="0" xfId="407" applyNumberFormat="1"/>
    <xf numFmtId="0" fontId="102" fillId="0" borderId="0" xfId="407" applyAlignment="1">
      <alignment wrapText="1"/>
    </xf>
    <xf numFmtId="0" fontId="0" fillId="0" borderId="0" xfId="0" applyAlignment="1">
      <alignment wrapText="1"/>
    </xf>
    <xf numFmtId="170" fontId="0" fillId="0" borderId="0" xfId="0" applyNumberFormat="1" applyAlignment="1" applyProtection="1">
      <alignment horizontal="left"/>
      <protection locked="0"/>
    </xf>
    <xf numFmtId="171" fontId="0" fillId="0" borderId="0" xfId="0" applyNumberFormat="1" applyAlignment="1" applyProtection="1">
      <alignment horizontal="right"/>
      <protection locked="0"/>
    </xf>
    <xf numFmtId="172" fontId="0" fillId="0" borderId="0" xfId="0" applyNumberFormat="1" applyAlignment="1" applyProtection="1">
      <alignment horizontal="right"/>
      <protection locked="0"/>
    </xf>
    <xf numFmtId="14" fontId="0" fillId="0" borderId="0" xfId="0" applyNumberFormat="1" applyAlignment="1" applyProtection="1">
      <alignment horizontal="left"/>
      <protection locked="0"/>
    </xf>
    <xf numFmtId="170" fontId="43" fillId="7" borderId="5" xfId="0" applyNumberFormat="1" applyFont="1" applyFill="1" applyBorder="1" applyAlignment="1" applyProtection="1">
      <alignment horizontal="left" wrapText="1"/>
      <protection locked="0"/>
    </xf>
    <xf numFmtId="170" fontId="0" fillId="0" borderId="0" xfId="0" applyNumberFormat="1" applyAlignment="1">
      <alignment horizontal="left"/>
    </xf>
    <xf numFmtId="14" fontId="43" fillId="7" borderId="5" xfId="0" applyNumberFormat="1" applyFont="1" applyFill="1" applyBorder="1" applyAlignment="1" applyProtection="1">
      <alignment horizontal="left" wrapText="1"/>
      <protection locked="0"/>
    </xf>
    <xf numFmtId="14" fontId="0" fillId="0" borderId="0" xfId="0" applyNumberFormat="1" applyAlignment="1">
      <alignment horizontal="left"/>
    </xf>
    <xf numFmtId="0" fontId="0" fillId="0" borderId="0" xfId="0" applyAlignment="1" applyProtection="1">
      <alignment horizontal="right"/>
      <protection locked="0"/>
    </xf>
    <xf numFmtId="173" fontId="0" fillId="0" borderId="0" xfId="0" applyNumberFormat="1" applyAlignment="1" applyProtection="1">
      <alignment horizontal="right"/>
      <protection locked="0"/>
    </xf>
    <xf numFmtId="174" fontId="0" fillId="0" borderId="0" xfId="0" applyNumberFormat="1" applyAlignment="1" applyProtection="1">
      <alignment horizontal="right"/>
      <protection locked="0"/>
    </xf>
    <xf numFmtId="173" fontId="0" fillId="0" borderId="0" xfId="0" applyNumberFormat="1" applyAlignment="1" applyProtection="1">
      <alignment horizontal="left"/>
      <protection locked="0"/>
    </xf>
    <xf numFmtId="167" fontId="1" fillId="0" borderId="0" xfId="71" applyNumberFormat="1" applyAlignment="1">
      <alignment horizontal="center"/>
    </xf>
    <xf numFmtId="0" fontId="0" fillId="0" borderId="0" xfId="0" applyAlignment="1">
      <alignment horizontal="left" wrapText="1"/>
    </xf>
    <xf numFmtId="0" fontId="48" fillId="0" borderId="0" xfId="166" applyFont="1" applyAlignment="1">
      <alignment vertical="center"/>
    </xf>
    <xf numFmtId="0" fontId="91" fillId="0" borderId="0" xfId="0" applyFont="1" applyAlignment="1">
      <alignment horizontal="center" vertical="center" wrapText="1"/>
    </xf>
    <xf numFmtId="0" fontId="3" fillId="0" borderId="0" xfId="0" applyFont="1" applyAlignment="1">
      <alignment horizont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12" xfId="0" applyBorder="1" applyAlignment="1">
      <alignment horizontal="center" vertical="center"/>
    </xf>
    <xf numFmtId="0" fontId="10" fillId="0" borderId="44" xfId="0" applyFont="1" applyBorder="1" applyAlignment="1">
      <alignment horizontal="center"/>
    </xf>
    <xf numFmtId="0" fontId="10" fillId="0" borderId="20" xfId="0" applyFont="1" applyBorder="1" applyAlignment="1">
      <alignment horizontal="center"/>
    </xf>
    <xf numFmtId="0" fontId="45" fillId="0" borderId="6" xfId="0" applyFont="1" applyBorder="1" applyAlignment="1">
      <alignment horizontal="center"/>
    </xf>
    <xf numFmtId="14" fontId="45" fillId="0" borderId="6" xfId="0" applyNumberFormat="1" applyFont="1" applyBorder="1" applyAlignment="1">
      <alignment horizontal="center"/>
    </xf>
    <xf numFmtId="0" fontId="94" fillId="46" borderId="44" xfId="71" applyFont="1" applyFill="1" applyBorder="1" applyAlignment="1">
      <alignment horizontal="center"/>
    </xf>
    <xf numFmtId="0" fontId="94" fillId="46" borderId="20" xfId="71" applyFont="1" applyFill="1" applyBorder="1" applyAlignment="1">
      <alignment horizontal="center"/>
    </xf>
    <xf numFmtId="0" fontId="94" fillId="46" borderId="56" xfId="71" applyFont="1" applyFill="1" applyBorder="1" applyAlignment="1">
      <alignment horizontal="center"/>
    </xf>
    <xf numFmtId="0" fontId="94" fillId="81" borderId="5" xfId="71" applyFont="1" applyFill="1" applyBorder="1" applyAlignment="1">
      <alignment horizontal="center"/>
    </xf>
    <xf numFmtId="0" fontId="94" fillId="82" borderId="5" xfId="71" applyFont="1" applyFill="1" applyBorder="1" applyAlignment="1">
      <alignment horizontal="center"/>
    </xf>
    <xf numFmtId="0" fontId="1" fillId="0" borderId="44" xfId="7" applyBorder="1" applyAlignment="1">
      <alignment vertical="top" wrapText="1"/>
    </xf>
    <xf numFmtId="0" fontId="1" fillId="0" borderId="56" xfId="7" applyBorder="1" applyAlignment="1">
      <alignment vertical="top" wrapText="1"/>
    </xf>
    <xf numFmtId="0" fontId="43" fillId="0" borderId="44" xfId="7" applyFont="1" applyBorder="1" applyAlignment="1">
      <alignment vertical="top" wrapText="1"/>
    </xf>
    <xf numFmtId="0" fontId="43" fillId="0" borderId="56" xfId="7" applyFont="1" applyBorder="1" applyAlignment="1">
      <alignment vertical="top" wrapText="1"/>
    </xf>
    <xf numFmtId="0" fontId="1" fillId="0" borderId="44" xfId="71" applyBorder="1"/>
    <xf numFmtId="0" fontId="1" fillId="0" borderId="20" xfId="71" applyBorder="1"/>
    <xf numFmtId="0" fontId="1" fillId="0" borderId="56" xfId="71" applyBorder="1"/>
    <xf numFmtId="0" fontId="1" fillId="0" borderId="44" xfId="71" applyBorder="1" applyAlignment="1">
      <alignment vertical="top" wrapText="1"/>
    </xf>
    <xf numFmtId="0" fontId="1" fillId="0" borderId="20" xfId="71" applyBorder="1" applyAlignment="1">
      <alignment vertical="top" wrapText="1"/>
    </xf>
    <xf numFmtId="0" fontId="1" fillId="0" borderId="56" xfId="71" applyBorder="1" applyAlignment="1">
      <alignment vertical="top" wrapText="1"/>
    </xf>
    <xf numFmtId="0" fontId="1" fillId="0" borderId="44" xfId="7" applyBorder="1" applyAlignment="1">
      <alignment horizontal="left" vertical="top" wrapText="1"/>
    </xf>
    <xf numFmtId="0" fontId="1" fillId="0" borderId="20" xfId="7" applyBorder="1" applyAlignment="1">
      <alignment horizontal="left" vertical="top" wrapText="1"/>
    </xf>
    <xf numFmtId="0" fontId="1" fillId="0" borderId="56" xfId="7" applyBorder="1" applyAlignment="1">
      <alignment horizontal="left" vertical="top" wrapText="1"/>
    </xf>
    <xf numFmtId="0" fontId="1" fillId="0" borderId="20" xfId="7" applyBorder="1" applyAlignment="1">
      <alignment vertical="top" wrapText="1"/>
    </xf>
    <xf numFmtId="0" fontId="1" fillId="0" borderId="5" xfId="7" applyBorder="1" applyAlignment="1">
      <alignment horizontal="left" vertical="top" wrapText="1"/>
    </xf>
    <xf numFmtId="0" fontId="1" fillId="0" borderId="5" xfId="71" applyBorder="1"/>
    <xf numFmtId="0" fontId="43" fillId="10" borderId="6" xfId="7" applyFont="1" applyFill="1" applyBorder="1" applyAlignment="1">
      <alignment vertical="top" wrapText="1"/>
    </xf>
    <xf numFmtId="0" fontId="1" fillId="0" borderId="60" xfId="71" applyBorder="1" applyAlignment="1">
      <alignment vertical="top" wrapText="1"/>
    </xf>
    <xf numFmtId="0" fontId="1" fillId="0" borderId="0" xfId="71" applyAlignment="1">
      <alignment vertical="top" wrapText="1"/>
    </xf>
  </cellXfs>
  <cellStyles count="408">
    <cellStyle name="20% - Accent1" xfId="141" builtinId="30" customBuiltin="1"/>
    <cellStyle name="20% - Accent1 2" xfId="9" xr:uid="{00000000-0005-0000-0000-000001000000}"/>
    <cellStyle name="20% - Accent1 2 2" xfId="208" xr:uid="{5BBB76F1-C5F2-48DC-85D5-675B60E34F2A}"/>
    <cellStyle name="20% - Accent2" xfId="145" builtinId="34" customBuiltin="1"/>
    <cellStyle name="20% - Accent2 2" xfId="10" xr:uid="{00000000-0005-0000-0000-000003000000}"/>
    <cellStyle name="20% - Accent2 2 2" xfId="209" xr:uid="{EF15849A-0A4F-465C-84AB-852828A6B7D5}"/>
    <cellStyle name="20% - Accent3" xfId="149" builtinId="38" customBuiltin="1"/>
    <cellStyle name="20% - Accent3 2" xfId="11" xr:uid="{00000000-0005-0000-0000-000005000000}"/>
    <cellStyle name="20% - Accent3 2 2" xfId="210" xr:uid="{FF64DCC8-366A-472F-B56B-6180B57A498E}"/>
    <cellStyle name="20% - Accent4" xfId="153" builtinId="42" customBuiltin="1"/>
    <cellStyle name="20% - Accent4 2" xfId="12" xr:uid="{00000000-0005-0000-0000-000007000000}"/>
    <cellStyle name="20% - Accent4 2 2" xfId="211" xr:uid="{3731B03F-9C88-4180-8563-274F8A0054CA}"/>
    <cellStyle name="20% - Accent5" xfId="157" builtinId="46" customBuiltin="1"/>
    <cellStyle name="20% - Accent5 2" xfId="13" xr:uid="{00000000-0005-0000-0000-000009000000}"/>
    <cellStyle name="20% - Accent5 2 2" xfId="212" xr:uid="{930A0370-4BA3-45C9-9C7F-1B65F8A59428}"/>
    <cellStyle name="20% - Accent6" xfId="161" builtinId="50" customBuiltin="1"/>
    <cellStyle name="20% - Accent6 2" xfId="14" xr:uid="{00000000-0005-0000-0000-00000B000000}"/>
    <cellStyle name="20% - Accent6 2 2" xfId="213" xr:uid="{DF51C329-62FF-4BAB-BB9D-6AE7AB41DED3}"/>
    <cellStyle name="40% - Accent1" xfId="142" builtinId="31" customBuiltin="1"/>
    <cellStyle name="40% - Accent1 2" xfId="15" xr:uid="{00000000-0005-0000-0000-00000D000000}"/>
    <cellStyle name="40% - Accent1 2 2" xfId="214" xr:uid="{1EF3078E-89C2-4C8C-9F74-281C76C44A4A}"/>
    <cellStyle name="40% - Accent2" xfId="146" builtinId="35" customBuiltin="1"/>
    <cellStyle name="40% - Accent2 2" xfId="16" xr:uid="{00000000-0005-0000-0000-00000F000000}"/>
    <cellStyle name="40% - Accent2 2 2" xfId="215" xr:uid="{92A6C744-E2C3-45C4-BC7F-B4E3FC084AE9}"/>
    <cellStyle name="40% - Accent3" xfId="150" builtinId="39" customBuiltin="1"/>
    <cellStyle name="40% - Accent3 2" xfId="17" xr:uid="{00000000-0005-0000-0000-000011000000}"/>
    <cellStyle name="40% - Accent3 2 2" xfId="216" xr:uid="{D501CD2B-FF84-4F1F-B745-D6D9F6C76FD9}"/>
    <cellStyle name="40% - Accent4" xfId="154" builtinId="43" customBuiltin="1"/>
    <cellStyle name="40% - Accent4 2" xfId="18" xr:uid="{00000000-0005-0000-0000-000013000000}"/>
    <cellStyle name="40% - Accent4 2 2" xfId="217" xr:uid="{34A26DD0-A092-44A5-944C-348CAE36D6A1}"/>
    <cellStyle name="40% - Accent5" xfId="158" builtinId="47" customBuiltin="1"/>
    <cellStyle name="40% - Accent5 2" xfId="19" xr:uid="{00000000-0005-0000-0000-000015000000}"/>
    <cellStyle name="40% - Accent5 2 2" xfId="218" xr:uid="{C96EEDA3-A92D-442D-A308-23DBE35473CF}"/>
    <cellStyle name="40% - Accent6" xfId="162" builtinId="51" customBuiltin="1"/>
    <cellStyle name="40% - Accent6 2" xfId="20" xr:uid="{00000000-0005-0000-0000-000017000000}"/>
    <cellStyle name="40% - Accent6 2 2" xfId="219" xr:uid="{A28FF434-56C3-4510-8107-5B6FE6B5F82B}"/>
    <cellStyle name="60% - Accent1" xfId="143" builtinId="32" customBuiltin="1"/>
    <cellStyle name="60% - Accent1 2" xfId="21" xr:uid="{00000000-0005-0000-0000-000019000000}"/>
    <cellStyle name="60% - Accent1 2 2" xfId="220" xr:uid="{07CC8B41-D379-420A-BAA6-92C768696559}"/>
    <cellStyle name="60% - Accent2" xfId="147" builtinId="36" customBuiltin="1"/>
    <cellStyle name="60% - Accent2 2" xfId="22" xr:uid="{00000000-0005-0000-0000-00001B000000}"/>
    <cellStyle name="60% - Accent2 2 2" xfId="221" xr:uid="{08D18A64-9BD7-495D-8299-CC207E3D483E}"/>
    <cellStyle name="60% - Accent3" xfId="151" builtinId="40" customBuiltin="1"/>
    <cellStyle name="60% - Accent3 2" xfId="23" xr:uid="{00000000-0005-0000-0000-00001D000000}"/>
    <cellStyle name="60% - Accent3 2 2" xfId="222" xr:uid="{4516F699-3A44-4E3E-A51A-330BB8742423}"/>
    <cellStyle name="60% - Accent4" xfId="155" builtinId="44" customBuiltin="1"/>
    <cellStyle name="60% - Accent4 2" xfId="24" xr:uid="{00000000-0005-0000-0000-00001F000000}"/>
    <cellStyle name="60% - Accent4 2 2" xfId="223" xr:uid="{73C5758E-694A-4142-9718-9B97EF5035C3}"/>
    <cellStyle name="60% - Accent5" xfId="159" builtinId="48" customBuiltin="1"/>
    <cellStyle name="60% - Accent5 2" xfId="25" xr:uid="{00000000-0005-0000-0000-000021000000}"/>
    <cellStyle name="60% - Accent5 2 2" xfId="224" xr:uid="{7E6DB516-94B8-4D4D-A9F0-DB5A5BD12C56}"/>
    <cellStyle name="60% - Accent6" xfId="163" builtinId="52" customBuiltin="1"/>
    <cellStyle name="60% - Accent6 2" xfId="26" xr:uid="{00000000-0005-0000-0000-000023000000}"/>
    <cellStyle name="60% - Accent6 2 2" xfId="225" xr:uid="{E3308066-11D9-4E01-8DDB-FA8341134782}"/>
    <cellStyle name="Accent1" xfId="140" builtinId="29" customBuiltin="1"/>
    <cellStyle name="Accent1 2" xfId="27" xr:uid="{00000000-0005-0000-0000-000025000000}"/>
    <cellStyle name="Accent2" xfId="144" builtinId="33" customBuiltin="1"/>
    <cellStyle name="Accent2 2" xfId="28" xr:uid="{00000000-0005-0000-0000-000027000000}"/>
    <cellStyle name="Accent3" xfId="148" builtinId="37" customBuiltin="1"/>
    <cellStyle name="Accent3 2" xfId="29" xr:uid="{00000000-0005-0000-0000-000029000000}"/>
    <cellStyle name="Accent4" xfId="152" builtinId="41" customBuiltin="1"/>
    <cellStyle name="Accent4 2" xfId="30" xr:uid="{00000000-0005-0000-0000-00002B000000}"/>
    <cellStyle name="Accent5" xfId="156" builtinId="45" customBuiltin="1"/>
    <cellStyle name="Accent5 2" xfId="31" xr:uid="{00000000-0005-0000-0000-00002D000000}"/>
    <cellStyle name="Accent6" xfId="160" builtinId="49" customBuiltin="1"/>
    <cellStyle name="Accent6 2" xfId="32" xr:uid="{00000000-0005-0000-0000-00002F000000}"/>
    <cellStyle name="APPS_DEG_Basic_Bordered_Date" xfId="226" xr:uid="{2BA52907-FF18-48A4-9F11-626803B5FE68}"/>
    <cellStyle name="Bad" xfId="129" builtinId="27" customBuiltin="1"/>
    <cellStyle name="Bad 2" xfId="33" xr:uid="{00000000-0005-0000-0000-000031000000}"/>
    <cellStyle name="Calculation" xfId="133" builtinId="22" customBuiltin="1"/>
    <cellStyle name="Calculation 2" xfId="34" xr:uid="{00000000-0005-0000-0000-000033000000}"/>
    <cellStyle name="Check Cell" xfId="135" builtinId="23" customBuiltin="1"/>
    <cellStyle name="Check Cell 2" xfId="35" xr:uid="{00000000-0005-0000-0000-000035000000}"/>
    <cellStyle name="Comma" xfId="1" builtinId="3"/>
    <cellStyle name="Comma 10" xfId="37" xr:uid="{00000000-0005-0000-0000-000037000000}"/>
    <cellStyle name="Comma 10 2" xfId="228" xr:uid="{F4FA843C-A472-48AB-8564-888E9036A9BD}"/>
    <cellStyle name="Comma 11" xfId="38" xr:uid="{00000000-0005-0000-0000-000038000000}"/>
    <cellStyle name="Comma 11 2" xfId="229" xr:uid="{4ACA4325-E84B-411E-882F-4D5AD5B7A146}"/>
    <cellStyle name="Comma 12" xfId="36" xr:uid="{00000000-0005-0000-0000-000039000000}"/>
    <cellStyle name="Comma 12 2" xfId="111" xr:uid="{00000000-0005-0000-0000-00003A000000}"/>
    <cellStyle name="Comma 13" xfId="177" xr:uid="{00000000-0005-0000-0000-00003B000000}"/>
    <cellStyle name="Comma 14" xfId="204" xr:uid="{FF74ABC5-6595-48C4-A8ED-2A07F504DB14}"/>
    <cellStyle name="Comma 15" xfId="227" xr:uid="{C58ED557-0D0C-4703-A5EF-1DC89ADFEA0F}"/>
    <cellStyle name="Comma 2" xfId="39" xr:uid="{00000000-0005-0000-0000-00003C000000}"/>
    <cellStyle name="Comma 2 2" xfId="5" xr:uid="{00000000-0005-0000-0000-00003D000000}"/>
    <cellStyle name="Comma 2 3" xfId="40" xr:uid="{00000000-0005-0000-0000-00003E000000}"/>
    <cellStyle name="Comma 3" xfId="41" xr:uid="{00000000-0005-0000-0000-00003F000000}"/>
    <cellStyle name="Comma 3 2" xfId="6" xr:uid="{00000000-0005-0000-0000-000040000000}"/>
    <cellStyle name="Comma 3 2 2" xfId="42" xr:uid="{00000000-0005-0000-0000-000041000000}"/>
    <cellStyle name="Comma 3 3" xfId="230" xr:uid="{015A3E2F-C3B3-4EB3-95BA-EE2816382C76}"/>
    <cellStyle name="Comma 3 3 2" xfId="231" xr:uid="{1ED488C7-8999-424A-8AB1-1F56083B2266}"/>
    <cellStyle name="Comma 4" xfId="43" xr:uid="{00000000-0005-0000-0000-000042000000}"/>
    <cellStyle name="Comma 4 2" xfId="232" xr:uid="{C57E0805-334F-472D-ACB5-D07E0E4447C3}"/>
    <cellStyle name="Comma 4 2 2" xfId="233" xr:uid="{48C668EE-343C-461F-A0F3-F8DABA76AFE2}"/>
    <cellStyle name="Comma 4 2 2 2" xfId="234" xr:uid="{CA18FEB8-04EE-40BC-AAE5-046AD67BA94F}"/>
    <cellStyle name="Comma 4 2 3" xfId="235" xr:uid="{86EFBA4A-C3AB-4A04-AD33-2A416837CCD4}"/>
    <cellStyle name="Comma 4 2 4" xfId="236" xr:uid="{4F934A7C-8A25-4E08-97EB-702C419A9A50}"/>
    <cellStyle name="Comma 4 3" xfId="237" xr:uid="{5A035855-F5A2-474C-9BC7-43520E66B402}"/>
    <cellStyle name="Comma 4 3 2" xfId="238" xr:uid="{524B1BF9-78F2-4AE7-B170-BEB849AD0DEF}"/>
    <cellStyle name="Comma 4 4" xfId="239" xr:uid="{9F21EACA-D7CA-4919-881F-1C2D5C323C3D}"/>
    <cellStyle name="Comma 4 4 2" xfId="240" xr:uid="{B07FF6B5-A1B7-4030-B73F-E48C10BD1A3F}"/>
    <cellStyle name="Comma 4 5" xfId="241" xr:uid="{D0AA6617-9BA8-484B-A435-47070CC8C7F3}"/>
    <cellStyle name="Comma 5" xfId="44" xr:uid="{00000000-0005-0000-0000-000043000000}"/>
    <cellStyle name="Comma 5 2" xfId="45" xr:uid="{00000000-0005-0000-0000-000044000000}"/>
    <cellStyle name="Comma 6" xfId="46" xr:uid="{00000000-0005-0000-0000-000045000000}"/>
    <cellStyle name="Comma 6 2" xfId="47" xr:uid="{00000000-0005-0000-0000-000046000000}"/>
    <cellStyle name="Comma 7" xfId="48" xr:uid="{00000000-0005-0000-0000-000047000000}"/>
    <cellStyle name="Comma 7 2" xfId="49" xr:uid="{00000000-0005-0000-0000-000048000000}"/>
    <cellStyle name="Comma 8" xfId="50" xr:uid="{00000000-0005-0000-0000-000049000000}"/>
    <cellStyle name="Comma 8 2" xfId="51" xr:uid="{00000000-0005-0000-0000-00004A000000}"/>
    <cellStyle name="Comma 9" xfId="2" xr:uid="{00000000-0005-0000-0000-00004B000000}"/>
    <cellStyle name="Comma 9 2" xfId="52" xr:uid="{00000000-0005-0000-0000-00004C000000}"/>
    <cellStyle name="Comma 9 3" xfId="242" xr:uid="{D89F07CB-634D-494E-84D4-0A04399A1BD3}"/>
    <cellStyle name="Currency" xfId="109" builtinId="4"/>
    <cellStyle name="Currency 2" xfId="53" xr:uid="{00000000-0005-0000-0000-00004E000000}"/>
    <cellStyle name="Currency 2 2" xfId="243" xr:uid="{87C2D101-1F73-40AB-BBCF-699336A1D399}"/>
    <cellStyle name="Currency 2 2 2 2" xfId="244" xr:uid="{6C295EB5-1F15-4918-9E69-9871106D0DFC}"/>
    <cellStyle name="Currency 3" xfId="54" xr:uid="{00000000-0005-0000-0000-00004F000000}"/>
    <cellStyle name="Currency 4" xfId="55" xr:uid="{00000000-0005-0000-0000-000050000000}"/>
    <cellStyle name="Explanatory Text" xfId="138" builtinId="53" customBuiltin="1"/>
    <cellStyle name="Explanatory Text 2" xfId="56" xr:uid="{00000000-0005-0000-0000-000052000000}"/>
    <cellStyle name="F2" xfId="245" xr:uid="{445A442D-0156-406D-8EA0-66F7F4DC7F87}"/>
    <cellStyle name="F2 2" xfId="246" xr:uid="{EF9210F5-4B95-411D-9C3A-915943B472A2}"/>
    <cellStyle name="F2 3" xfId="247" xr:uid="{9ECD2F51-8805-4486-AFD1-337F816D7D85}"/>
    <cellStyle name="F3" xfId="248" xr:uid="{9C56B16B-05F9-4E68-85FF-753211E3A8E8}"/>
    <cellStyle name="F3 2" xfId="249" xr:uid="{33E3E885-DB60-43B3-BEDE-8071351E10C9}"/>
    <cellStyle name="F3 3" xfId="250" xr:uid="{364638BC-EB53-4F4E-98A7-EC8CA7BABD06}"/>
    <cellStyle name="F4" xfId="251" xr:uid="{5304D9EB-FCAC-4FDA-A2F0-101CBB67112F}"/>
    <cellStyle name="F4 2" xfId="252" xr:uid="{8E05CF69-4D1A-46A8-95BF-84BFE51D460A}"/>
    <cellStyle name="F4 3" xfId="253" xr:uid="{CA534929-2E50-40F8-85AD-B333DBF7C3DF}"/>
    <cellStyle name="F5" xfId="254" xr:uid="{087564F0-BF8A-42E2-84B7-A3A468D3659B}"/>
    <cellStyle name="F5 2" xfId="255" xr:uid="{E64A72AA-E699-48C8-B1A5-A39F903E03DA}"/>
    <cellStyle name="F5 3" xfId="256" xr:uid="{62527E81-D9DE-49BE-BD97-24159BC3F011}"/>
    <cellStyle name="F6" xfId="257" xr:uid="{0131D4A5-C626-40AB-9F9B-6EC1B11B4D80}"/>
    <cellStyle name="F6 2" xfId="258" xr:uid="{1618C724-BB07-4C9A-B3C9-0B3B9A069AB9}"/>
    <cellStyle name="F6 3" xfId="259" xr:uid="{348167A5-D1F1-4A20-99E6-5084A70E83E4}"/>
    <cellStyle name="F7" xfId="260" xr:uid="{BDC56C48-44AC-49FC-84EA-766E02B4B79C}"/>
    <cellStyle name="F7 2" xfId="261" xr:uid="{6E9A2C9D-16DC-4D03-A2B2-4306D4891422}"/>
    <cellStyle name="F7 3" xfId="262" xr:uid="{0E9CF644-94FA-4323-993C-863296CFCDFD}"/>
    <cellStyle name="F8" xfId="263" xr:uid="{A08663CB-C14D-492A-A057-E2A647464E4A}"/>
    <cellStyle name="F8 2" xfId="264" xr:uid="{E6DF8B96-E7A9-404E-8444-3C3E31A07072}"/>
    <cellStyle name="F8 3" xfId="265" xr:uid="{D4A7D149-E40A-4E61-A1A1-82A9173C5D27}"/>
    <cellStyle name="Good" xfId="128" builtinId="26" customBuiltin="1"/>
    <cellStyle name="Good 2" xfId="57" xr:uid="{00000000-0005-0000-0000-000054000000}"/>
    <cellStyle name="Grey" xfId="58" xr:uid="{00000000-0005-0000-0000-000055000000}"/>
    <cellStyle name="Header1" xfId="59" xr:uid="{00000000-0005-0000-0000-000056000000}"/>
    <cellStyle name="Header2" xfId="60" xr:uid="{00000000-0005-0000-0000-000057000000}"/>
    <cellStyle name="Heading 1" xfId="124" builtinId="16" customBuiltin="1"/>
    <cellStyle name="Heading 1 2" xfId="61" xr:uid="{00000000-0005-0000-0000-000059000000}"/>
    <cellStyle name="Heading 2" xfId="125" builtinId="17" customBuiltin="1"/>
    <cellStyle name="Heading 2 2" xfId="62" xr:uid="{00000000-0005-0000-0000-00005B000000}"/>
    <cellStyle name="Heading 3" xfId="126" builtinId="18" customBuiltin="1"/>
    <cellStyle name="Heading 3 2" xfId="63" xr:uid="{00000000-0005-0000-0000-00005D000000}"/>
    <cellStyle name="Heading 4" xfId="127" builtinId="19" customBuiltin="1"/>
    <cellStyle name="Heading 4 2" xfId="64" xr:uid="{00000000-0005-0000-0000-00005F000000}"/>
    <cellStyle name="Hyperlink" xfId="122" builtinId="8"/>
    <cellStyle name="Hyperlink 2" xfId="65" xr:uid="{00000000-0005-0000-0000-000061000000}"/>
    <cellStyle name="Hyperlink 2 2" xfId="173" xr:uid="{00000000-0005-0000-0000-000062000000}"/>
    <cellStyle name="Hyperlink 2 3" xfId="267" xr:uid="{6F161AF0-9648-4A24-98F5-6B1D70A54DB6}"/>
    <cellStyle name="Hyperlink 3" xfId="174" xr:uid="{00000000-0005-0000-0000-000063000000}"/>
    <cellStyle name="Hyperlink 4" xfId="266" xr:uid="{0BE6DF06-8AE5-4D35-801B-13ADC77B1443}"/>
    <cellStyle name="Input" xfId="131" builtinId="20" customBuiltin="1"/>
    <cellStyle name="Input [yellow]" xfId="66" xr:uid="{00000000-0005-0000-0000-000065000000}"/>
    <cellStyle name="Input 2" xfId="67" xr:uid="{00000000-0005-0000-0000-000066000000}"/>
    <cellStyle name="Linked Cell" xfId="134" builtinId="24" customBuiltin="1"/>
    <cellStyle name="Linked Cell 2" xfId="68" xr:uid="{00000000-0005-0000-0000-000068000000}"/>
    <cellStyle name="Neutral" xfId="130" builtinId="28" customBuiltin="1"/>
    <cellStyle name="Neutral 2" xfId="69" xr:uid="{00000000-0005-0000-0000-00006A000000}"/>
    <cellStyle name="Neutral 2 2" xfId="268" xr:uid="{34431895-6559-4387-96B1-2133EFBB02D0}"/>
    <cellStyle name="Normal" xfId="0" builtinId="0"/>
    <cellStyle name="Normal - Style1" xfId="70" xr:uid="{00000000-0005-0000-0000-00006C000000}"/>
    <cellStyle name="Normal 10" xfId="71" xr:uid="{00000000-0005-0000-0000-00006D000000}"/>
    <cellStyle name="Normal 10 2" xfId="175" xr:uid="{00000000-0005-0000-0000-00006E000000}"/>
    <cellStyle name="Normal 10 2 2" xfId="269" xr:uid="{5CB38271-F160-4B34-BC11-DFBB0422454C}"/>
    <cellStyle name="Normal 10 3" xfId="270" xr:uid="{638CFE0D-6EA7-42B5-9D88-DC62D0F65575}"/>
    <cellStyle name="Normal 11" xfId="72" xr:uid="{00000000-0005-0000-0000-00006F000000}"/>
    <cellStyle name="Normal 11 2" xfId="271" xr:uid="{1E1402AF-A694-409A-A893-D237E8DD5DE1}"/>
    <cellStyle name="Normal 12" xfId="73" xr:uid="{00000000-0005-0000-0000-000070000000}"/>
    <cellStyle name="Normal 12 2" xfId="272" xr:uid="{E9A3D954-A1D8-4F5C-A6D0-1F5AB6BBB798}"/>
    <cellStyle name="Normal 13" xfId="74" xr:uid="{00000000-0005-0000-0000-000071000000}"/>
    <cellStyle name="Normal 13 2" xfId="273" xr:uid="{6A7F0A92-3C01-4CD4-AB96-0E67B206805B}"/>
    <cellStyle name="Normal 14" xfId="75" xr:uid="{00000000-0005-0000-0000-000072000000}"/>
    <cellStyle name="Normal 14 2" xfId="274" xr:uid="{84C0C86A-530B-4FD9-8DD5-37925B936A7A}"/>
    <cellStyle name="Normal 15" xfId="76" xr:uid="{00000000-0005-0000-0000-000073000000}"/>
    <cellStyle name="Normal 15 2" xfId="275" xr:uid="{7B3F88A3-E3CF-4C0D-A457-3C3CE203AD88}"/>
    <cellStyle name="Normal 16" xfId="77" xr:uid="{00000000-0005-0000-0000-000074000000}"/>
    <cellStyle name="Normal 16 2" xfId="276" xr:uid="{EAE490E1-5B04-4EA7-B08E-36079A44A903}"/>
    <cellStyle name="Normal 17" xfId="78" xr:uid="{00000000-0005-0000-0000-000075000000}"/>
    <cellStyle name="Normal 17 2" xfId="277" xr:uid="{530C2196-6A44-4F46-9305-5B32A6FE87CF}"/>
    <cellStyle name="Normal 18" xfId="79" xr:uid="{00000000-0005-0000-0000-000076000000}"/>
    <cellStyle name="Normal 18 2" xfId="278" xr:uid="{197696C5-8070-4CFA-BFFC-A3396FA97F00}"/>
    <cellStyle name="Normal 19" xfId="8" xr:uid="{00000000-0005-0000-0000-000077000000}"/>
    <cellStyle name="Normal 19 2" xfId="110" xr:uid="{00000000-0005-0000-0000-000078000000}"/>
    <cellStyle name="Normal 19 3" xfId="279" xr:uid="{A5C77A65-52D4-4EB5-AAD5-2A118E06AFD8}"/>
    <cellStyle name="Normal 2" xfId="3" xr:uid="{00000000-0005-0000-0000-000079000000}"/>
    <cellStyle name="Normal 2 2" xfId="7" xr:uid="{00000000-0005-0000-0000-00007A000000}"/>
    <cellStyle name="Normal 2 2 2" xfId="167" xr:uid="{00000000-0005-0000-0000-00007B000000}"/>
    <cellStyle name="Normal 2 2 3" xfId="281" xr:uid="{44BBEE6F-7F53-4DF3-91E9-9E0FC14E2A7F}"/>
    <cellStyle name="Normal 2 2 3 2" xfId="282" xr:uid="{06A1993A-9EA6-4079-8CF2-8CF779322761}"/>
    <cellStyle name="Normal 2 2 3 2 2" xfId="283" xr:uid="{0069B304-9ACC-4DDC-B114-579CA4CBADE3}"/>
    <cellStyle name="Normal 2 2 3 3" xfId="284" xr:uid="{33318170-2384-4D01-B2AF-040D8B45C077}"/>
    <cellStyle name="Normal 2 2 4" xfId="285" xr:uid="{C94EB9E4-FEE8-4247-AF22-D3DC14C207E3}"/>
    <cellStyle name="Normal 2 2 4 2" xfId="286" xr:uid="{768FD35B-4B93-4288-90D5-B58F51F643DD}"/>
    <cellStyle name="Normal 2 2 5" xfId="287" xr:uid="{D63F2F7B-8649-4BC6-A729-0D23D0A990B1}"/>
    <cellStyle name="Normal 2 2 5 2" xfId="288" xr:uid="{D9D50FE3-82EB-4BAA-ACDC-35DD9DEC7341}"/>
    <cellStyle name="Normal 2 2 6" xfId="280" xr:uid="{19B78720-CBEE-4E9C-9A28-DC7F6CD9C4D4}"/>
    <cellStyle name="Normal 2 3" xfId="81" xr:uid="{00000000-0005-0000-0000-00007C000000}"/>
    <cellStyle name="Normal 2 3 2" xfId="166" xr:uid="{00000000-0005-0000-0000-00007D000000}"/>
    <cellStyle name="Normal 2 3 2 2" xfId="291" xr:uid="{12723734-8762-4FBC-993F-DDDF295B88E6}"/>
    <cellStyle name="Normal 2 3 2 2 2" xfId="292" xr:uid="{C71C6C8F-8491-4597-A68F-5675DAC61312}"/>
    <cellStyle name="Normal 2 3 2 3" xfId="293" xr:uid="{A29CF8DF-A867-45E9-90EE-1F238A75C772}"/>
    <cellStyle name="Normal 2 3 2 4" xfId="290" xr:uid="{5FC3D520-89E8-4933-A8FC-AA05F25A096A}"/>
    <cellStyle name="Normal 2 3 3" xfId="294" xr:uid="{34CAF07B-8AA5-4BCB-A579-812BC86FFA75}"/>
    <cellStyle name="Normal 2 3 3 2" xfId="295" xr:uid="{578200AD-032E-4D05-89EF-99C8CC3DC4ED}"/>
    <cellStyle name="Normal 2 3 4" xfId="296" xr:uid="{C237B062-0744-49FB-A3A5-34B8E66A2CD9}"/>
    <cellStyle name="Normal 2 3 5" xfId="289" xr:uid="{2603A36B-048C-43DA-99D3-4A9F09579499}"/>
    <cellStyle name="Normal 2 4" xfId="183" xr:uid="{00000000-0005-0000-0000-00007E000000}"/>
    <cellStyle name="Normal 2 4 2" xfId="298" xr:uid="{DDF6EB7F-3A4B-4B21-ABE1-96F65C48FBFB}"/>
    <cellStyle name="Normal 2 4 2 2" xfId="299" xr:uid="{C7187373-D341-454B-B521-6C498BEE704B}"/>
    <cellStyle name="Normal 2 4 3" xfId="300" xr:uid="{24814FAE-234A-4F2B-99CF-89617110FD49}"/>
    <cellStyle name="Normal 2 4 4" xfId="297" xr:uid="{99E61547-1A96-4FB1-9D00-B1863F10DC01}"/>
    <cellStyle name="Normal 2 5" xfId="301" xr:uid="{88C9646D-FA3D-43E2-B6FF-63D7CEAEBC71}"/>
    <cellStyle name="Normal 2 5 2" xfId="302" xr:uid="{84C177F4-55D3-44E0-BA22-BA4FC6F844BD}"/>
    <cellStyle name="Normal 2 6" xfId="303" xr:uid="{1646DFC4-D021-427D-9C15-5398451A2787}"/>
    <cellStyle name="Normal 2 6 2" xfId="304" xr:uid="{9BCE32BF-61DE-46BC-B5E2-B119A07A1F0C}"/>
    <cellStyle name="Normal 2 7" xfId="305" xr:uid="{6BECBDBD-11F4-4BDC-AA89-C591E3E475E5}"/>
    <cellStyle name="Normal 20" xfId="80" xr:uid="{00000000-0005-0000-0000-00007F000000}"/>
    <cellStyle name="Normal 20 2" xfId="112" xr:uid="{00000000-0005-0000-0000-000080000000}"/>
    <cellStyle name="Normal 20 3" xfId="306" xr:uid="{DAFA6C1A-6932-4142-9963-6176D28C9AAC}"/>
    <cellStyle name="Normal 21" xfId="100" xr:uid="{00000000-0005-0000-0000-000081000000}"/>
    <cellStyle name="Normal 21 2" xfId="113" xr:uid="{00000000-0005-0000-0000-000082000000}"/>
    <cellStyle name="Normal 21 3" xfId="307" xr:uid="{9BA751CB-17D7-4A5B-A6B1-8DC82F58D263}"/>
    <cellStyle name="Normal 22" xfId="101" xr:uid="{00000000-0005-0000-0000-000083000000}"/>
    <cellStyle name="Normal 22 2" xfId="114" xr:uid="{00000000-0005-0000-0000-000084000000}"/>
    <cellStyle name="Normal 22 3" xfId="308" xr:uid="{03E88803-9BBD-4D8A-B153-6F2BF6D39616}"/>
    <cellStyle name="Normal 23" xfId="102" xr:uid="{00000000-0005-0000-0000-000085000000}"/>
    <cellStyle name="Normal 23 2" xfId="115" xr:uid="{00000000-0005-0000-0000-000086000000}"/>
    <cellStyle name="Normal 23 3" xfId="309" xr:uid="{F4E654C5-DAA3-4CEE-AC48-58E8BFFAB7FF}"/>
    <cellStyle name="Normal 24" xfId="103" xr:uid="{00000000-0005-0000-0000-000087000000}"/>
    <cellStyle name="Normal 24 2" xfId="116" xr:uid="{00000000-0005-0000-0000-000088000000}"/>
    <cellStyle name="Normal 24 3" xfId="310" xr:uid="{6F4AB390-2C60-4748-A781-4BD8C0228ECB}"/>
    <cellStyle name="Normal 25" xfId="104" xr:uid="{00000000-0005-0000-0000-000089000000}"/>
    <cellStyle name="Normal 25 2" xfId="117" xr:uid="{00000000-0005-0000-0000-00008A000000}"/>
    <cellStyle name="Normal 25 3" xfId="311" xr:uid="{5D977DFF-6A85-4C44-8972-17260357D274}"/>
    <cellStyle name="Normal 26" xfId="82" xr:uid="{00000000-0005-0000-0000-00008B000000}"/>
    <cellStyle name="Normal 26 2" xfId="312" xr:uid="{F0A35D51-2636-44E5-98E6-652FCBC66D15}"/>
    <cellStyle name="Normal 27" xfId="105" xr:uid="{00000000-0005-0000-0000-00008C000000}"/>
    <cellStyle name="Normal 27 2" xfId="118" xr:uid="{00000000-0005-0000-0000-00008D000000}"/>
    <cellStyle name="Normal 27 3" xfId="313" xr:uid="{09FF7733-85E9-4897-87EC-7159F24F024C}"/>
    <cellStyle name="Normal 28" xfId="106" xr:uid="{00000000-0005-0000-0000-00008E000000}"/>
    <cellStyle name="Normal 28 2" xfId="119" xr:uid="{00000000-0005-0000-0000-00008F000000}"/>
    <cellStyle name="Normal 28 2 2" xfId="315" xr:uid="{B0DB4646-EE66-4933-8A59-8246D2538338}"/>
    <cellStyle name="Normal 29" xfId="107" xr:uid="{00000000-0005-0000-0000-000090000000}"/>
    <cellStyle name="Normal 29 2" xfId="120" xr:uid="{00000000-0005-0000-0000-000091000000}"/>
    <cellStyle name="Normal 29 2 2" xfId="316" xr:uid="{D93CA946-8BF7-4D5D-B1C3-D796B53FB62A}"/>
    <cellStyle name="Normal 3" xfId="83" xr:uid="{00000000-0005-0000-0000-000092000000}"/>
    <cellStyle name="Normal 3 2" xfId="84" xr:uid="{00000000-0005-0000-0000-000093000000}"/>
    <cellStyle name="Normal 3 2 2" xfId="165" xr:uid="{00000000-0005-0000-0000-000094000000}"/>
    <cellStyle name="Normal 3 2 2 2" xfId="318" xr:uid="{44A11238-7CF2-44D4-B2D0-30A7F251F2AE}"/>
    <cellStyle name="Normal 3 2 3" xfId="319" xr:uid="{0DC05010-65BA-4F06-A9FF-4E2EB4297730}"/>
    <cellStyle name="Normal 3 2 4" xfId="320" xr:uid="{311ACE63-F642-4AE6-85D2-E35B4B13C9C8}"/>
    <cellStyle name="Normal 3 2 5" xfId="317" xr:uid="{74D7D191-0BE4-40B7-8761-BA9BD56CB5F3}"/>
    <cellStyle name="Normal 3 3" xfId="185" xr:uid="{F6D1EA8B-1D87-430A-AEE0-B50A71562523}"/>
    <cellStyle name="Normal 3 3 2" xfId="322" xr:uid="{4E602097-7602-400E-A707-018838D3E559}"/>
    <cellStyle name="Normal 3 3 3" xfId="321" xr:uid="{A415AAED-A85A-48F0-BA28-DA9E246D12FE}"/>
    <cellStyle name="Normal 3 4" xfId="323" xr:uid="{9E3E4E7D-9082-4EC2-A664-B74963FA9C68}"/>
    <cellStyle name="Normal 3 4 2" xfId="324" xr:uid="{0605B0C1-5894-4A5D-9907-CBE00A2CF51B}"/>
    <cellStyle name="Normal 3 5" xfId="325" xr:uid="{51971C20-C57F-4920-8492-160E4A0AE565}"/>
    <cellStyle name="Normal 30" xfId="108" xr:uid="{00000000-0005-0000-0000-000095000000}"/>
    <cellStyle name="Normal 30 2" xfId="121" xr:uid="{00000000-0005-0000-0000-000096000000}"/>
    <cellStyle name="Normal 30 3" xfId="326" xr:uid="{4E7931F3-FF44-40AB-8DEF-E9EE5EF9064E}"/>
    <cellStyle name="Normal 31" xfId="168" xr:uid="{00000000-0005-0000-0000-000097000000}"/>
    <cellStyle name="Normal 31 2" xfId="327" xr:uid="{28C98FA0-E398-43E5-85BE-E6A3161C88E0}"/>
    <cellStyle name="Normal 32" xfId="169" xr:uid="{00000000-0005-0000-0000-000098000000}"/>
    <cellStyle name="Normal 32 2" xfId="328" xr:uid="{A848FF85-10E8-437F-B7CE-B8EF0540E1EC}"/>
    <cellStyle name="Normal 33" xfId="170" xr:uid="{00000000-0005-0000-0000-000099000000}"/>
    <cellStyle name="Normal 33 2" xfId="329" xr:uid="{7D579536-4DC5-452D-BD2B-0D98626836F3}"/>
    <cellStyle name="Normal 34" xfId="171" xr:uid="{00000000-0005-0000-0000-00009A000000}"/>
    <cellStyle name="Normal 34 2" xfId="330" xr:uid="{867F2480-3623-4830-976A-1044F1D72DD7}"/>
    <cellStyle name="Normal 35" xfId="172" xr:uid="{00000000-0005-0000-0000-00009B000000}"/>
    <cellStyle name="Normal 35 2" xfId="331" xr:uid="{D1BDBBAD-13A5-4E6F-859C-DD0B1B9283D5}"/>
    <cellStyle name="Normal 36" xfId="176" xr:uid="{00000000-0005-0000-0000-00009C000000}"/>
    <cellStyle name="Normal 36 2" xfId="332" xr:uid="{2C7264B8-42C3-4F9A-BF4B-435F091D6CC1}"/>
    <cellStyle name="Normal 37" xfId="179" xr:uid="{00000000-0005-0000-0000-00009D000000}"/>
    <cellStyle name="Normal 37 2" xfId="333" xr:uid="{8E97E5D1-C618-4331-BB96-E6449D789D02}"/>
    <cellStyle name="Normal 38" xfId="180" xr:uid="{00000000-0005-0000-0000-00009E000000}"/>
    <cellStyle name="Normal 38 2" xfId="334" xr:uid="{6DA26841-C8E5-4E2F-9E27-D02685F13C5E}"/>
    <cellStyle name="Normal 39" xfId="186" xr:uid="{D4EC0C6B-F808-4802-B5AB-AAC4245E125D}"/>
    <cellStyle name="Normal 39 2" xfId="335" xr:uid="{327CBAA1-DA8E-4EDD-860A-B02136F2DA96}"/>
    <cellStyle name="Normal 4" xfId="85" xr:uid="{00000000-0005-0000-0000-00009F000000}"/>
    <cellStyle name="Normal 4 2" xfId="181" xr:uid="{00000000-0005-0000-0000-0000A0000000}"/>
    <cellStyle name="Normal 4 2 2" xfId="336" xr:uid="{935FDB2A-D7A0-4880-8CAC-18F4BED2056F}"/>
    <cellStyle name="Normal 4 3" xfId="184" xr:uid="{00000000-0005-0000-0000-0000A1000000}"/>
    <cellStyle name="Normal 4 3 2" xfId="337" xr:uid="{2431883E-73B9-4F33-903B-EF5BC8D41BA9}"/>
    <cellStyle name="Normal 40" xfId="187" xr:uid="{28917A7D-2744-45F8-B4B9-BA6E93156A4B}"/>
    <cellStyle name="Normal 40 2" xfId="338" xr:uid="{FCB121A4-221B-4A65-BD6C-BE96C8BC7372}"/>
    <cellStyle name="Normal 41" xfId="188" xr:uid="{B2ED4BA2-8C85-45F3-AAC4-112A8B96C406}"/>
    <cellStyle name="Normal 41 2" xfId="339" xr:uid="{EE654339-EB9B-4FA7-A88D-7D5FEF991167}"/>
    <cellStyle name="Normal 42" xfId="189" xr:uid="{18BA0775-62F7-41F5-AD57-9A1129D87A3F}"/>
    <cellStyle name="Normal 42 2" xfId="340" xr:uid="{46C4E621-85E3-4776-86E5-91F73738EE14}"/>
    <cellStyle name="Normal 43" xfId="190" xr:uid="{C9BEFD51-A9E4-423A-9590-511B7A12CD83}"/>
    <cellStyle name="Normal 43 2" xfId="341" xr:uid="{4E5C9815-AC84-454B-A50A-4B78D50C5235}"/>
    <cellStyle name="Normal 44" xfId="191" xr:uid="{2761FCD2-C712-4387-B1DC-A935BA14978B}"/>
    <cellStyle name="Normal 44 2" xfId="342" xr:uid="{E9A81885-32C9-45F0-B4DE-1F5DECC9233E}"/>
    <cellStyle name="Normal 45" xfId="192" xr:uid="{B73A8C51-F389-4D7B-8A97-084F36012A6F}"/>
    <cellStyle name="Normal 45 2" xfId="343" xr:uid="{418BD8E8-BEA0-4979-8E28-00A33D7EF7A3}"/>
    <cellStyle name="Normal 46" xfId="193" xr:uid="{D15051C5-5DE5-4018-819E-A7A369792F23}"/>
    <cellStyle name="Normal 46 2" xfId="344" xr:uid="{F4F22A1F-A8C1-4BEE-A9A2-850F9599112D}"/>
    <cellStyle name="Normal 47" xfId="194" xr:uid="{634295D4-4CBD-4E35-B34D-8BC4BB645E36}"/>
    <cellStyle name="Normal 47 2" xfId="345" xr:uid="{FBE07B85-3DDF-484C-A96C-8232A0BC790F}"/>
    <cellStyle name="Normal 48" xfId="195" xr:uid="{011DFC4C-4C9E-48C7-AE1F-2C637514D7B8}"/>
    <cellStyle name="Normal 48 2" xfId="346" xr:uid="{16D1BEF1-527F-4963-8E8F-D3DF1F4E922C}"/>
    <cellStyle name="Normal 49" xfId="196" xr:uid="{615F5425-B9D8-415B-AC7D-71BE9397DF60}"/>
    <cellStyle name="Normal 49 2" xfId="347" xr:uid="{EB0F3995-5341-4C51-B748-129496B60761}"/>
    <cellStyle name="Normal 5" xfId="86" xr:uid="{00000000-0005-0000-0000-0000A2000000}"/>
    <cellStyle name="Normal 5 2" xfId="164" xr:uid="{00000000-0005-0000-0000-0000A3000000}"/>
    <cellStyle name="Normal 5 2 2" xfId="348" xr:uid="{866511E1-80D8-4CDF-892C-867D41872933}"/>
    <cellStyle name="Normal 5 3" xfId="182" xr:uid="{00000000-0005-0000-0000-0000A4000000}"/>
    <cellStyle name="Normal 5 3 2" xfId="349" xr:uid="{152090C6-F0B4-4B1C-BCAE-A43A715FFCE7}"/>
    <cellStyle name="Normal 5 4" xfId="350" xr:uid="{5D0D6F56-C1F9-4B9E-8788-5C73CEAC0809}"/>
    <cellStyle name="Normal 50" xfId="197" xr:uid="{B204FBD7-ECE7-4A10-9A20-3388419CC78B}"/>
    <cellStyle name="Normal 50 2" xfId="351" xr:uid="{562CBA95-F179-4667-B571-CC653BCC6ED8}"/>
    <cellStyle name="Normal 51" xfId="198" xr:uid="{FE28E10D-D8AE-4408-B71C-F6331C03587B}"/>
    <cellStyle name="Normal 51 2" xfId="352" xr:uid="{C7A39078-6FD4-43A3-8360-DC7FCDF47266}"/>
    <cellStyle name="Normal 52" xfId="199" xr:uid="{5F2DAC3D-C5B7-4DB4-B58B-B176D35177A2}"/>
    <cellStyle name="Normal 52 2" xfId="353" xr:uid="{7646FA77-A0BD-4DAB-9323-20D06FD70526}"/>
    <cellStyle name="Normal 53" xfId="200" xr:uid="{B5882CEC-97A9-4539-8772-2D42ED8D5F5D}"/>
    <cellStyle name="Normal 53 2" xfId="354" xr:uid="{97741663-7DDC-4019-A4F6-D0DD75FBDF10}"/>
    <cellStyle name="Normal 54" xfId="201" xr:uid="{F702D549-3DE4-4063-8E7A-FD2D40A13757}"/>
    <cellStyle name="Normal 55" xfId="202" xr:uid="{A71BDB61-1D03-4500-A6E1-B46A1C26E124}"/>
    <cellStyle name="Normal 56" xfId="203" xr:uid="{854A575F-F126-4AA1-AF94-9BB109664642}"/>
    <cellStyle name="Normal 56 2" xfId="355" xr:uid="{6FF6E072-9143-4FF3-A6CE-45E38C9F4152}"/>
    <cellStyle name="Normal 57" xfId="205" xr:uid="{D38C0FA2-6794-4A65-ABFA-10AF6F715613}"/>
    <cellStyle name="Normal 58" xfId="207" xr:uid="{71FD6D10-8F9D-4E90-83CD-EF96FB2BF2CF}"/>
    <cellStyle name="Normal 59" xfId="398" xr:uid="{1F7D72DC-A1A0-4810-9ED5-E6412F2BF92F}"/>
    <cellStyle name="Normal 6" xfId="87" xr:uid="{00000000-0005-0000-0000-0000A5000000}"/>
    <cellStyle name="Normal 6 2" xfId="356" xr:uid="{08F7002B-7F10-49A9-AD22-9C43E7FA0949}"/>
    <cellStyle name="Normal 6 3" xfId="357" xr:uid="{107BFC80-20B1-4748-B5DA-5D2B30840698}"/>
    <cellStyle name="Normal 60" xfId="400" xr:uid="{32053628-87FD-4848-9D57-33EE57382C97}"/>
    <cellStyle name="Normal 61" xfId="401" xr:uid="{3F5C25BF-7EFF-4F21-BC12-14D378C55226}"/>
    <cellStyle name="Normal 62" xfId="402" xr:uid="{434178EE-4586-43B2-8419-FE279C86394D}"/>
    <cellStyle name="Normal 63" xfId="403" xr:uid="{4BFE1778-9A18-4932-8184-6B4CF84CA86C}"/>
    <cellStyle name="Normal 64" xfId="404" xr:uid="{A0CF9F0B-5DAE-4839-BEE6-662D72F2C7CE}"/>
    <cellStyle name="Normal 65" xfId="405" xr:uid="{CAF5AA81-B3C5-41EA-8A06-A799C244057D}"/>
    <cellStyle name="Normal 66" xfId="406" xr:uid="{ED013508-0E4F-48A1-9D22-6753CA5878F3}"/>
    <cellStyle name="Normal 67" xfId="407" xr:uid="{D51E5057-A29A-49A7-8428-E2BD863FB912}"/>
    <cellStyle name="Normal 7" xfId="88" xr:uid="{00000000-0005-0000-0000-0000A6000000}"/>
    <cellStyle name="Normal 7 2" xfId="358" xr:uid="{486044E7-364C-45F9-A8C2-BD80DDFECFAA}"/>
    <cellStyle name="Normal 7 3" xfId="359" xr:uid="{A255C769-C1E4-4606-AA6C-824948547E62}"/>
    <cellStyle name="Normal 8" xfId="89" xr:uid="{00000000-0005-0000-0000-0000A7000000}"/>
    <cellStyle name="Normal 8 2" xfId="360" xr:uid="{8D0EBB12-6606-44C1-AE3E-14D18943DBBA}"/>
    <cellStyle name="Normal 8 3" xfId="361" xr:uid="{953E7064-DCAE-4B5F-A548-E167BFE78524}"/>
    <cellStyle name="Normal 9" xfId="90" xr:uid="{00000000-0005-0000-0000-0000A8000000}"/>
    <cellStyle name="Normal 9 2" xfId="362" xr:uid="{290B4C4D-F7D8-4BCE-8D46-5FFC29787B51}"/>
    <cellStyle name="Normal_Residential Count Report" xfId="206" xr:uid="{AE5744C0-C9CE-4F08-9D6D-2E638B9E9D2D}"/>
    <cellStyle name="Note" xfId="137" builtinId="10" customBuiltin="1"/>
    <cellStyle name="Note 10" xfId="363" xr:uid="{00C2F353-2DD1-460D-8370-624695E1E866}"/>
    <cellStyle name="Note 10 2" xfId="364" xr:uid="{C8D37C4E-86F6-4500-972C-1EAC093A18E1}"/>
    <cellStyle name="Note 10 3" xfId="365" xr:uid="{5FAD1A5C-1924-4FA3-8A34-B9DA310670DF}"/>
    <cellStyle name="Note 11" xfId="366" xr:uid="{C15C7D4C-B9B9-40E4-8B46-FE903E2B958C}"/>
    <cellStyle name="Note 2" xfId="91" xr:uid="{00000000-0005-0000-0000-0000AA000000}"/>
    <cellStyle name="Note 2 2" xfId="368" xr:uid="{051E74B7-38B7-45C8-82F8-D0AABCCF7E38}"/>
    <cellStyle name="Note 2 2 2" xfId="369" xr:uid="{3F083AED-918A-42D5-8C04-644C3B0725A2}"/>
    <cellStyle name="Note 2 3" xfId="370" xr:uid="{335C62B5-085A-4C5B-BBE0-30083780BA74}"/>
    <cellStyle name="Note 2 4" xfId="371" xr:uid="{72C8EC55-2B85-46B1-AEE1-0E5E9A519970}"/>
    <cellStyle name="Note 2 5" xfId="367" xr:uid="{9BF6799E-9832-46F7-A1EC-05B354B0099B}"/>
    <cellStyle name="Note 3" xfId="372" xr:uid="{D744612F-6363-405F-A4A6-B1C3D15E6767}"/>
    <cellStyle name="Note 3 2" xfId="373" xr:uid="{6DFABB2B-A258-472D-957A-3D94684683CF}"/>
    <cellStyle name="Note 3 3" xfId="374" xr:uid="{623BAA50-E459-4B5E-A824-F85D6D092521}"/>
    <cellStyle name="Note 4" xfId="375" xr:uid="{4D1D74DB-B1A8-4F17-AF62-03906A9B7BF8}"/>
    <cellStyle name="Note 4 2" xfId="376" xr:uid="{852D80FE-E622-40E7-ABDB-2820948FB53E}"/>
    <cellStyle name="Note 4 3" xfId="377" xr:uid="{E9B0EC55-305D-4005-8E21-075E3C9F9A91}"/>
    <cellStyle name="Note 5" xfId="378" xr:uid="{67F7F8F1-A8B9-404D-B1D6-B2C467A4BC6D}"/>
    <cellStyle name="Note 5 2" xfId="379" xr:uid="{E1BF29DF-C5DA-4786-9D69-7598FA67DC6B}"/>
    <cellStyle name="Note 5 3" xfId="380" xr:uid="{C3C49E52-C734-4217-AA28-85B9C0979728}"/>
    <cellStyle name="Note 6" xfId="381" xr:uid="{4A6710F9-F987-484D-8498-F1DB7ACB4C53}"/>
    <cellStyle name="Note 6 2" xfId="382" xr:uid="{A41A2E36-0000-4689-9E60-83F80546F1AB}"/>
    <cellStyle name="Note 6 3" xfId="383" xr:uid="{EA29A19A-B76F-45B9-A08B-3CBECFC7C4E3}"/>
    <cellStyle name="Note 7" xfId="384" xr:uid="{C9B4CD2A-6BED-42C1-BE72-0B5C9C236D2E}"/>
    <cellStyle name="Note 7 2" xfId="385" xr:uid="{FCE82A94-198F-4B31-802F-B7A22B116D0E}"/>
    <cellStyle name="Note 7 3" xfId="386" xr:uid="{E1CA74D4-B496-49C2-95A7-F6F056DA7852}"/>
    <cellStyle name="Note 8" xfId="387" xr:uid="{94724CF1-EAF1-497F-9D70-4EFFA29FA6FE}"/>
    <cellStyle name="Note 8 2" xfId="388" xr:uid="{04D18E8F-7F0A-4BFC-B0A9-2A799A21EADC}"/>
    <cellStyle name="Note 8 3" xfId="389" xr:uid="{8BBD26F8-7261-48C2-82D2-79AE95F9AD60}"/>
    <cellStyle name="Note 9" xfId="390" xr:uid="{38D9E005-0A57-428A-A0D8-57FE192514A1}"/>
    <cellStyle name="Note 9 2" xfId="391" xr:uid="{C8F9F04B-F43B-42EE-8870-E2B350D9CD5A}"/>
    <cellStyle name="Note 9 3" xfId="392" xr:uid="{6644B1A2-900E-42DB-9345-38521582F1FA}"/>
    <cellStyle name="Output" xfId="132" builtinId="21" customBuiltin="1"/>
    <cellStyle name="Output 2" xfId="92" xr:uid="{00000000-0005-0000-0000-0000AC000000}"/>
    <cellStyle name="Percent" xfId="4" builtinId="5"/>
    <cellStyle name="Percent [2]" xfId="93" xr:uid="{00000000-0005-0000-0000-0000AE000000}"/>
    <cellStyle name="Percent [2] 2" xfId="94" xr:uid="{00000000-0005-0000-0000-0000AF000000}"/>
    <cellStyle name="Percent 10" xfId="394" xr:uid="{8E54D36A-2FF1-464E-A885-758FB82C2931}"/>
    <cellStyle name="Percent 2" xfId="95" xr:uid="{00000000-0005-0000-0000-0000B0000000}"/>
    <cellStyle name="Percent 2 2" xfId="96" xr:uid="{00000000-0005-0000-0000-0000B1000000}"/>
    <cellStyle name="Percent 3" xfId="97" xr:uid="{00000000-0005-0000-0000-0000B2000000}"/>
    <cellStyle name="Percent 3 2" xfId="395" xr:uid="{F9EB9E57-DD00-4218-9351-4AF1CC8F8FFC}"/>
    <cellStyle name="Percent 4" xfId="178" xr:uid="{00000000-0005-0000-0000-0000B3000000}"/>
    <cellStyle name="Percent 4 2" xfId="396" xr:uid="{D871D7FB-09DC-423F-9422-120A47DBEB95}"/>
    <cellStyle name="Percent 5" xfId="393" xr:uid="{1AC33F08-4E8F-4382-AD49-4D0BE3C4B25D}"/>
    <cellStyle name="Percent 6" xfId="399" xr:uid="{6199B9B1-97A5-410E-AF91-68E24B3AEED7}"/>
    <cellStyle name="Percent 7" xfId="314" xr:uid="{6DF9F277-4BAF-4AB6-9FEA-A5EF29D803E7}"/>
    <cellStyle name="Title" xfId="123" builtinId="15" customBuiltin="1"/>
    <cellStyle name="Title 2" xfId="397" xr:uid="{4371C2A9-D986-4BFF-81AF-4F90F337CEF5}"/>
    <cellStyle name="Total" xfId="139" builtinId="25" customBuiltin="1"/>
    <cellStyle name="Total 2" xfId="98" xr:uid="{00000000-0005-0000-0000-0000B6000000}"/>
    <cellStyle name="Warning Text" xfId="136" builtinId="11" customBuiltin="1"/>
    <cellStyle name="Warning Text 2" xfId="99" xr:uid="{00000000-0005-0000-0000-0000B8000000}"/>
  </cellStyles>
  <dxfs count="14">
    <dxf>
      <fill>
        <patternFill>
          <bgColor rgb="FF99FFCC"/>
        </patternFill>
      </fill>
    </dxf>
    <dxf>
      <fill>
        <patternFill>
          <bgColor rgb="FFFF5050"/>
        </patternFill>
      </fill>
    </dxf>
    <dxf>
      <fill>
        <patternFill>
          <bgColor rgb="FF99FFCC"/>
        </patternFill>
      </fill>
    </dxf>
    <dxf>
      <fill>
        <patternFill>
          <bgColor rgb="FFFF5050"/>
        </patternFill>
      </fill>
    </dxf>
    <dxf>
      <fill>
        <patternFill>
          <bgColor rgb="FF99FFCC"/>
        </patternFill>
      </fill>
    </dxf>
    <dxf>
      <fill>
        <patternFill>
          <bgColor rgb="FFFF5050"/>
        </patternFill>
      </fill>
    </dxf>
    <dxf>
      <fill>
        <patternFill>
          <bgColor rgb="FF99FFCC"/>
        </patternFill>
      </fill>
    </dxf>
    <dxf>
      <fill>
        <patternFill>
          <bgColor rgb="FFFF5050"/>
        </patternFill>
      </fill>
    </dxf>
    <dxf>
      <fill>
        <patternFill>
          <bgColor rgb="FF99FFCC"/>
        </patternFill>
      </fill>
    </dxf>
    <dxf>
      <fill>
        <patternFill>
          <bgColor rgb="FFFF5050"/>
        </patternFill>
      </fill>
    </dxf>
    <dxf>
      <fill>
        <patternFill>
          <bgColor rgb="FF99FFCC"/>
        </patternFill>
      </fill>
    </dxf>
    <dxf>
      <fill>
        <patternFill>
          <bgColor rgb="FFFF5050"/>
        </patternFill>
      </fill>
    </dxf>
    <dxf>
      <fill>
        <patternFill>
          <bgColor rgb="FF99FFCC"/>
        </patternFill>
      </fill>
    </dxf>
    <dxf>
      <fill>
        <patternFill>
          <bgColor rgb="FFFF5050"/>
        </patternFill>
      </fill>
    </dxf>
  </dxfs>
  <tableStyles count="0" defaultTableStyle="TableStyleMedium2" defaultPivotStyle="PivotStyleLight16"/>
  <colors>
    <mruColors>
      <color rgb="FFFF5050"/>
      <color rgb="FFFFFFCC"/>
      <color rgb="FFCCFFCC"/>
      <color rgb="FF99FFCC"/>
      <color rgb="FFA71945"/>
      <color rgb="FFE3575A"/>
      <color rgb="FFBC0C8E"/>
      <color rgb="FFFF004F"/>
      <color rgb="FFFCCFFD"/>
      <color rgb="FFC41E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Oil Curbside by Gallon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Oil!$A$3</c:f>
              <c:strCache>
                <c:ptCount val="1"/>
                <c:pt idx="0">
                  <c:v>County</c:v>
                </c:pt>
              </c:strCache>
            </c:strRef>
          </c:tx>
          <c:spPr>
            <a:solidFill>
              <a:srgbClr val="FF000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Oil!$B$3:$M$3</c:f>
              <c:numCache>
                <c:formatCode>_(* #,##0.00_);_(* \(#,##0.00\);_(* "-"??_);_(@_)</c:formatCode>
                <c:ptCount val="12"/>
                <c:pt idx="0">
                  <c:v>111.29049999999999</c:v>
                </c:pt>
                <c:pt idx="1">
                  <c:v>124.65290000000003</c:v>
                </c:pt>
                <c:pt idx="2">
                  <c:v>127.15799999999996</c:v>
                </c:pt>
                <c:pt idx="3">
                  <c:v>111.62939999999995</c:v>
                </c:pt>
                <c:pt idx="4">
                  <c:v>131.26139999999998</c:v>
                </c:pt>
                <c:pt idx="5">
                  <c:v>48.233800000000031</c:v>
                </c:pt>
                <c:pt idx="6">
                  <c:v>128.95129999999995</c:v>
                </c:pt>
              </c:numCache>
            </c:numRef>
          </c:val>
          <c:extLst>
            <c:ext xmlns:c16="http://schemas.microsoft.com/office/drawing/2014/chart" uri="{C3380CC4-5D6E-409C-BE32-E72D297353CC}">
              <c16:uniqueId val="{00000000-E4AB-4CF6-954F-FBE09DA7DE36}"/>
            </c:ext>
          </c:extLst>
        </c:ser>
        <c:ser>
          <c:idx val="2"/>
          <c:order val="1"/>
          <c:tx>
            <c:strRef>
              <c:f>Oil!$A$4</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Oil!$B$4:$M$4</c:f>
              <c:numCache>
                <c:formatCode>_(* #,##0.00_);_(* \(#,##0.00\);_(* "-"??_);_(@_)</c:formatCode>
                <c:ptCount val="12"/>
                <c:pt idx="0">
                  <c:v>104.50070000000001</c:v>
                </c:pt>
                <c:pt idx="1">
                  <c:v>124.31130000000002</c:v>
                </c:pt>
                <c:pt idx="2">
                  <c:v>111.90020000000001</c:v>
                </c:pt>
                <c:pt idx="3">
                  <c:v>102.6793</c:v>
                </c:pt>
                <c:pt idx="4">
                  <c:v>124.41800000000001</c:v>
                </c:pt>
                <c:pt idx="5">
                  <c:v>41.274900000000002</c:v>
                </c:pt>
                <c:pt idx="6">
                  <c:v>127.02390000000001</c:v>
                </c:pt>
              </c:numCache>
            </c:numRef>
          </c:val>
          <c:extLst>
            <c:ext xmlns:c16="http://schemas.microsoft.com/office/drawing/2014/chart" uri="{C3380CC4-5D6E-409C-BE32-E72D297353CC}">
              <c16:uniqueId val="{00000001-E4AB-4CF6-954F-FBE09DA7DE36}"/>
            </c:ext>
          </c:extLst>
        </c:ser>
        <c:ser>
          <c:idx val="3"/>
          <c:order val="2"/>
          <c:tx>
            <c:strRef>
              <c:f>Oil!$A$5</c:f>
              <c:strCache>
                <c:ptCount val="1"/>
                <c:pt idx="0">
                  <c:v>Lafayette</c:v>
                </c:pt>
              </c:strCache>
            </c:strRef>
          </c:tx>
          <c:spPr>
            <a:solidFill>
              <a:schemeClr val="bg1">
                <a:lumMod val="65000"/>
              </a:schemeClr>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Oil!$B$5:$M$5</c:f>
              <c:numCache>
                <c:formatCode>_(* #,##0.00_);_(* \(#,##0.00\);_(* "-"??_);_(@_)</c:formatCode>
                <c:ptCount val="12"/>
                <c:pt idx="0">
                  <c:v>40.321300000000001</c:v>
                </c:pt>
                <c:pt idx="1">
                  <c:v>36.560099999999991</c:v>
                </c:pt>
                <c:pt idx="2">
                  <c:v>43.725999999999999</c:v>
                </c:pt>
                <c:pt idx="3">
                  <c:v>41.887399999999992</c:v>
                </c:pt>
                <c:pt idx="4">
                  <c:v>58.4818</c:v>
                </c:pt>
                <c:pt idx="5">
                  <c:v>35.702899999999993</c:v>
                </c:pt>
                <c:pt idx="6">
                  <c:v>51.518700000000003</c:v>
                </c:pt>
              </c:numCache>
            </c:numRef>
          </c:val>
          <c:extLst>
            <c:ext xmlns:c16="http://schemas.microsoft.com/office/drawing/2014/chart" uri="{C3380CC4-5D6E-409C-BE32-E72D297353CC}">
              <c16:uniqueId val="{00000002-E4AB-4CF6-954F-FBE09DA7DE36}"/>
            </c:ext>
          </c:extLst>
        </c:ser>
        <c:ser>
          <c:idx val="4"/>
          <c:order val="3"/>
          <c:tx>
            <c:strRef>
              <c:f>Oil!$A$6</c:f>
              <c:strCache>
                <c:ptCount val="1"/>
                <c:pt idx="0">
                  <c:v>Moraga</c:v>
                </c:pt>
              </c:strCache>
            </c:strRef>
          </c:tx>
          <c:spPr>
            <a:solidFill>
              <a:srgbClr val="BC0C8E"/>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Oil!$B$6:$M$6</c:f>
              <c:numCache>
                <c:formatCode>_(* #,##0.00_);_(* \(#,##0.00\);_(* "-"??_);_(@_)</c:formatCode>
                <c:ptCount val="12"/>
                <c:pt idx="0">
                  <c:v>17.238399999999999</c:v>
                </c:pt>
                <c:pt idx="1">
                  <c:v>18.671200000000002</c:v>
                </c:pt>
                <c:pt idx="2">
                  <c:v>23.896800000000002</c:v>
                </c:pt>
                <c:pt idx="3">
                  <c:v>21.028600000000001</c:v>
                </c:pt>
                <c:pt idx="4">
                  <c:v>37.399300000000004</c:v>
                </c:pt>
                <c:pt idx="5">
                  <c:v>7.3677000000000001</c:v>
                </c:pt>
                <c:pt idx="6">
                  <c:v>30.884299999999996</c:v>
                </c:pt>
              </c:numCache>
            </c:numRef>
          </c:val>
          <c:extLst>
            <c:ext xmlns:c16="http://schemas.microsoft.com/office/drawing/2014/chart" uri="{C3380CC4-5D6E-409C-BE32-E72D297353CC}">
              <c16:uniqueId val="{00000003-E4AB-4CF6-954F-FBE09DA7DE36}"/>
            </c:ext>
          </c:extLst>
        </c:ser>
        <c:ser>
          <c:idx val="5"/>
          <c:order val="4"/>
          <c:tx>
            <c:strRef>
              <c:f>Oil!$A$7</c:f>
              <c:strCache>
                <c:ptCount val="1"/>
                <c:pt idx="0">
                  <c:v>Orinda</c:v>
                </c:pt>
              </c:strCache>
            </c:strRef>
          </c:tx>
          <c:spPr>
            <a:solidFill>
              <a:srgbClr val="0070C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Oil!$B$7:$M$7</c:f>
              <c:numCache>
                <c:formatCode>_(* #,##0.00_);_(* \(#,##0.00\);_(* "-"??_);_(@_)</c:formatCode>
                <c:ptCount val="12"/>
                <c:pt idx="0">
                  <c:v>36.790600000000005</c:v>
                </c:pt>
                <c:pt idx="1">
                  <c:v>45.16</c:v>
                </c:pt>
                <c:pt idx="2">
                  <c:v>40.3429</c:v>
                </c:pt>
                <c:pt idx="3">
                  <c:v>36.008699999999997</c:v>
                </c:pt>
                <c:pt idx="4">
                  <c:v>40.603500000000004</c:v>
                </c:pt>
                <c:pt idx="5">
                  <c:v>24.463799999999996</c:v>
                </c:pt>
                <c:pt idx="6">
                  <c:v>44.683300000000003</c:v>
                </c:pt>
              </c:numCache>
            </c:numRef>
          </c:val>
          <c:extLst>
            <c:ext xmlns:c16="http://schemas.microsoft.com/office/drawing/2014/chart" uri="{C3380CC4-5D6E-409C-BE32-E72D297353CC}">
              <c16:uniqueId val="{00000004-E4AB-4CF6-954F-FBE09DA7DE36}"/>
            </c:ext>
          </c:extLst>
        </c:ser>
        <c:ser>
          <c:idx val="6"/>
          <c:order val="5"/>
          <c:tx>
            <c:strRef>
              <c:f>Oil!$A$8</c:f>
              <c:strCache>
                <c:ptCount val="1"/>
                <c:pt idx="0">
                  <c:v>Walnut Creek</c:v>
                </c:pt>
              </c:strCache>
            </c:strRef>
          </c:tx>
          <c:spPr>
            <a:solidFill>
              <a:srgbClr val="92D05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Oil!$B$8:$M$8</c:f>
              <c:numCache>
                <c:formatCode>_(* #,##0.00_);_(* \(#,##0.00\);_(* "-"??_);_(@_)</c:formatCode>
                <c:ptCount val="12"/>
                <c:pt idx="0">
                  <c:v>82.13600000000001</c:v>
                </c:pt>
                <c:pt idx="1">
                  <c:v>75.215700000000012</c:v>
                </c:pt>
                <c:pt idx="2">
                  <c:v>88.590600000000009</c:v>
                </c:pt>
                <c:pt idx="3">
                  <c:v>82.705200000000019</c:v>
                </c:pt>
                <c:pt idx="4">
                  <c:v>81.788399999999996</c:v>
                </c:pt>
                <c:pt idx="5">
                  <c:v>56.836199999999998</c:v>
                </c:pt>
                <c:pt idx="6">
                  <c:v>96.822900000000033</c:v>
                </c:pt>
              </c:numCache>
            </c:numRef>
          </c:val>
          <c:extLst>
            <c:ext xmlns:c16="http://schemas.microsoft.com/office/drawing/2014/chart" uri="{C3380CC4-5D6E-409C-BE32-E72D297353CC}">
              <c16:uniqueId val="{00000005-E4AB-4CF6-954F-FBE09DA7DE36}"/>
            </c:ext>
          </c:extLst>
        </c:ser>
        <c:dLbls>
          <c:showLegendKey val="0"/>
          <c:showVal val="0"/>
          <c:showCatName val="0"/>
          <c:showSerName val="0"/>
          <c:showPercent val="0"/>
          <c:showBubbleSize val="0"/>
        </c:dLbls>
        <c:gapWidth val="219"/>
        <c:overlap val="100"/>
        <c:axId val="190427520"/>
        <c:axId val="190429056"/>
      </c:barChart>
      <c:dateAx>
        <c:axId val="19042752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29056"/>
        <c:crosses val="autoZero"/>
        <c:auto val="1"/>
        <c:lblOffset val="100"/>
        <c:baseTimeUnit val="months"/>
      </c:dateAx>
      <c:valAx>
        <c:axId val="19042905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27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baseline="0">
                <a:solidFill>
                  <a:schemeClr val="bg1">
                    <a:lumMod val="50000"/>
                  </a:schemeClr>
                </a:solidFill>
              </a:defRPr>
            </a:pPr>
            <a:r>
              <a:rPr lang="en-US" sz="1400" b="0" baseline="0">
                <a:solidFill>
                  <a:schemeClr val="bg1">
                    <a:lumMod val="50000"/>
                  </a:schemeClr>
                </a:solidFill>
              </a:rPr>
              <a:t>Residential Landfill Carts</a:t>
            </a:r>
          </a:p>
        </c:rich>
      </c:tx>
      <c:overlay val="0"/>
    </c:title>
    <c:autoTitleDeleted val="0"/>
    <c:plotArea>
      <c:layout/>
      <c:barChart>
        <c:barDir val="col"/>
        <c:grouping val="clustered"/>
        <c:varyColors val="0"/>
        <c:ser>
          <c:idx val="0"/>
          <c:order val="0"/>
          <c:tx>
            <c:strRef>
              <c:f>'Residential Count Report'!$A$3</c:f>
              <c:strCache>
                <c:ptCount val="1"/>
                <c:pt idx="0">
                  <c:v>20 gal</c:v>
                </c:pt>
              </c:strCache>
            </c:strRef>
          </c:tx>
          <c:spPr>
            <a:solidFill>
              <a:schemeClr val="accent4">
                <a:lumMod val="50000"/>
              </a:schemeClr>
            </a:solidFill>
            <a:ln w="38100"/>
          </c:spPr>
          <c:invertIfNegative val="0"/>
          <c:cat>
            <c:numRef>
              <c:f>'Residential Count Report'!$B$1:$M$1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Count Report'!$B$3:$M$3</c:f>
              <c:numCache>
                <c:formatCode>_(* #,##0_);_(* \(#,##0\);_(* "-"??_);_(@_)</c:formatCode>
                <c:ptCount val="12"/>
                <c:pt idx="0">
                  <c:v>8322</c:v>
                </c:pt>
                <c:pt idx="1">
                  <c:v>8322</c:v>
                </c:pt>
                <c:pt idx="2">
                  <c:v>8327</c:v>
                </c:pt>
                <c:pt idx="3">
                  <c:v>8305</c:v>
                </c:pt>
                <c:pt idx="4">
                  <c:v>8296</c:v>
                </c:pt>
                <c:pt idx="5">
                  <c:v>8323</c:v>
                </c:pt>
                <c:pt idx="6">
                  <c:v>8318</c:v>
                </c:pt>
                <c:pt idx="7">
                  <c:v>0</c:v>
                </c:pt>
                <c:pt idx="8">
                  <c:v>0</c:v>
                </c:pt>
                <c:pt idx="9">
                  <c:v>0</c:v>
                </c:pt>
                <c:pt idx="10">
                  <c:v>0</c:v>
                </c:pt>
                <c:pt idx="11">
                  <c:v>0</c:v>
                </c:pt>
              </c:numCache>
            </c:numRef>
          </c:val>
          <c:extLst>
            <c:ext xmlns:c16="http://schemas.microsoft.com/office/drawing/2014/chart" uri="{C3380CC4-5D6E-409C-BE32-E72D297353CC}">
              <c16:uniqueId val="{00000000-6AEB-4C38-ABBE-6A1390B3490C}"/>
            </c:ext>
          </c:extLst>
        </c:ser>
        <c:ser>
          <c:idx val="1"/>
          <c:order val="1"/>
          <c:tx>
            <c:strRef>
              <c:f>'Residential Count Report'!$A$4</c:f>
              <c:strCache>
                <c:ptCount val="1"/>
                <c:pt idx="0">
                  <c:v>32 gal</c:v>
                </c:pt>
              </c:strCache>
            </c:strRef>
          </c:tx>
          <c:spPr>
            <a:ln w="38100"/>
          </c:spPr>
          <c:invertIfNegative val="0"/>
          <c:cat>
            <c:numRef>
              <c:f>'Residential Count Report'!$B$1:$M$1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Count Report'!$B$4:$M$4</c:f>
              <c:numCache>
                <c:formatCode>_(* #,##0_);_(* \(#,##0\);_(* "-"??_);_(@_)</c:formatCode>
                <c:ptCount val="12"/>
                <c:pt idx="0">
                  <c:v>39614</c:v>
                </c:pt>
                <c:pt idx="1">
                  <c:v>39585</c:v>
                </c:pt>
                <c:pt idx="2">
                  <c:v>39588</c:v>
                </c:pt>
                <c:pt idx="3">
                  <c:v>39544</c:v>
                </c:pt>
                <c:pt idx="4">
                  <c:v>39493</c:v>
                </c:pt>
                <c:pt idx="5">
                  <c:v>39532</c:v>
                </c:pt>
                <c:pt idx="6">
                  <c:v>39500</c:v>
                </c:pt>
                <c:pt idx="7">
                  <c:v>0</c:v>
                </c:pt>
                <c:pt idx="8">
                  <c:v>0</c:v>
                </c:pt>
                <c:pt idx="9">
                  <c:v>0</c:v>
                </c:pt>
                <c:pt idx="10">
                  <c:v>0</c:v>
                </c:pt>
                <c:pt idx="11">
                  <c:v>0</c:v>
                </c:pt>
              </c:numCache>
            </c:numRef>
          </c:val>
          <c:extLst>
            <c:ext xmlns:c16="http://schemas.microsoft.com/office/drawing/2014/chart" uri="{C3380CC4-5D6E-409C-BE32-E72D297353CC}">
              <c16:uniqueId val="{00000001-6AEB-4C38-ABBE-6A1390B3490C}"/>
            </c:ext>
          </c:extLst>
        </c:ser>
        <c:ser>
          <c:idx val="2"/>
          <c:order val="2"/>
          <c:tx>
            <c:strRef>
              <c:f>'Residential Count Report'!$A$5</c:f>
              <c:strCache>
                <c:ptCount val="1"/>
                <c:pt idx="0">
                  <c:v>64 gal</c:v>
                </c:pt>
              </c:strCache>
            </c:strRef>
          </c:tx>
          <c:spPr>
            <a:solidFill>
              <a:schemeClr val="accent6">
                <a:lumMod val="50000"/>
              </a:schemeClr>
            </a:solidFill>
            <a:ln w="38100"/>
          </c:spPr>
          <c:invertIfNegative val="0"/>
          <c:cat>
            <c:numRef>
              <c:f>'Residential Count Report'!$B$1:$M$1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Count Report'!$B$5:$M$5</c:f>
              <c:numCache>
                <c:formatCode>_(* #,##0_);_(* \(#,##0\);_(* "-"??_);_(@_)</c:formatCode>
                <c:ptCount val="12"/>
                <c:pt idx="0">
                  <c:v>17149</c:v>
                </c:pt>
                <c:pt idx="1">
                  <c:v>17139</c:v>
                </c:pt>
                <c:pt idx="2">
                  <c:v>17116</c:v>
                </c:pt>
                <c:pt idx="3">
                  <c:v>17104</c:v>
                </c:pt>
                <c:pt idx="4">
                  <c:v>17152</c:v>
                </c:pt>
                <c:pt idx="5">
                  <c:v>17221</c:v>
                </c:pt>
                <c:pt idx="6">
                  <c:v>17181</c:v>
                </c:pt>
                <c:pt idx="7">
                  <c:v>0</c:v>
                </c:pt>
                <c:pt idx="8">
                  <c:v>0</c:v>
                </c:pt>
                <c:pt idx="9">
                  <c:v>0</c:v>
                </c:pt>
                <c:pt idx="10">
                  <c:v>0</c:v>
                </c:pt>
                <c:pt idx="11">
                  <c:v>0</c:v>
                </c:pt>
              </c:numCache>
            </c:numRef>
          </c:val>
          <c:extLst>
            <c:ext xmlns:c16="http://schemas.microsoft.com/office/drawing/2014/chart" uri="{C3380CC4-5D6E-409C-BE32-E72D297353CC}">
              <c16:uniqueId val="{00000002-6AEB-4C38-ABBE-6A1390B3490C}"/>
            </c:ext>
          </c:extLst>
        </c:ser>
        <c:ser>
          <c:idx val="3"/>
          <c:order val="3"/>
          <c:tx>
            <c:strRef>
              <c:f>'Residential Count Report'!$A$6</c:f>
              <c:strCache>
                <c:ptCount val="1"/>
                <c:pt idx="0">
                  <c:v>96 gal</c:v>
                </c:pt>
              </c:strCache>
            </c:strRef>
          </c:tx>
          <c:spPr>
            <a:solidFill>
              <a:schemeClr val="accent4">
                <a:lumMod val="60000"/>
                <a:lumOff val="40000"/>
              </a:schemeClr>
            </a:solidFill>
            <a:ln w="38100"/>
          </c:spPr>
          <c:invertIfNegative val="0"/>
          <c:cat>
            <c:numRef>
              <c:f>'Residential Count Report'!$B$1:$M$1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Count Report'!$B$6:$M$6</c:f>
              <c:numCache>
                <c:formatCode>_(* #,##0_);_(* \(#,##0\);_(* "-"??_);_(@_)</c:formatCode>
                <c:ptCount val="12"/>
                <c:pt idx="0">
                  <c:v>2745</c:v>
                </c:pt>
                <c:pt idx="1">
                  <c:v>2736</c:v>
                </c:pt>
                <c:pt idx="2">
                  <c:v>2744</c:v>
                </c:pt>
                <c:pt idx="3">
                  <c:v>2734</c:v>
                </c:pt>
                <c:pt idx="4">
                  <c:v>2754</c:v>
                </c:pt>
                <c:pt idx="5">
                  <c:v>2757</c:v>
                </c:pt>
                <c:pt idx="6">
                  <c:v>2766</c:v>
                </c:pt>
                <c:pt idx="7">
                  <c:v>0</c:v>
                </c:pt>
                <c:pt idx="8">
                  <c:v>0</c:v>
                </c:pt>
                <c:pt idx="9">
                  <c:v>0</c:v>
                </c:pt>
                <c:pt idx="10">
                  <c:v>0</c:v>
                </c:pt>
                <c:pt idx="11">
                  <c:v>0</c:v>
                </c:pt>
              </c:numCache>
            </c:numRef>
          </c:val>
          <c:extLst>
            <c:ext xmlns:c16="http://schemas.microsoft.com/office/drawing/2014/chart" uri="{C3380CC4-5D6E-409C-BE32-E72D297353CC}">
              <c16:uniqueId val="{00000003-6AEB-4C38-ABBE-6A1390B3490C}"/>
            </c:ext>
          </c:extLst>
        </c:ser>
        <c:dLbls>
          <c:showLegendKey val="0"/>
          <c:showVal val="0"/>
          <c:showCatName val="0"/>
          <c:showSerName val="0"/>
          <c:showPercent val="0"/>
          <c:showBubbleSize val="0"/>
        </c:dLbls>
        <c:gapWidth val="75"/>
        <c:overlap val="-25"/>
        <c:axId val="33310976"/>
        <c:axId val="33312768"/>
      </c:barChart>
      <c:dateAx>
        <c:axId val="33310976"/>
        <c:scaling>
          <c:orientation val="minMax"/>
        </c:scaling>
        <c:delete val="0"/>
        <c:axPos val="b"/>
        <c:numFmt formatCode="mmm\-yy" sourceLinked="1"/>
        <c:majorTickMark val="none"/>
        <c:minorTickMark val="none"/>
        <c:tickLblPos val="nextTo"/>
        <c:crossAx val="33312768"/>
        <c:crosses val="autoZero"/>
        <c:auto val="1"/>
        <c:lblOffset val="100"/>
        <c:baseTimeUnit val="months"/>
      </c:dateAx>
      <c:valAx>
        <c:axId val="33312768"/>
        <c:scaling>
          <c:orientation val="minMax"/>
          <c:max val="40000"/>
        </c:scaling>
        <c:delete val="0"/>
        <c:axPos val="l"/>
        <c:majorGridlines>
          <c:spPr>
            <a:ln w="3175">
              <a:solidFill>
                <a:schemeClr val="bg1">
                  <a:lumMod val="85000"/>
                </a:schemeClr>
              </a:solidFill>
            </a:ln>
          </c:spPr>
        </c:majorGridlines>
        <c:numFmt formatCode="_(* #,##0_);_(* \(#,##0\);_(* &quot;-&quot;??_);_(@_)" sourceLinked="1"/>
        <c:majorTickMark val="none"/>
        <c:minorTickMark val="none"/>
        <c:tickLblPos val="nextTo"/>
        <c:spPr>
          <a:ln w="6350">
            <a:noFill/>
          </a:ln>
        </c:spPr>
        <c:crossAx val="33310976"/>
        <c:crosses val="autoZero"/>
        <c:crossBetween val="between"/>
      </c:valAx>
      <c:spPr>
        <a:ln w="38100"/>
      </c:spPr>
    </c:plotArea>
    <c:legend>
      <c:legendPos val="b"/>
      <c:overlay val="0"/>
    </c:legend>
    <c:plotVisOnly val="1"/>
    <c:dispBlanksAs val="gap"/>
    <c:showDLblsOverMax val="0"/>
  </c:chart>
  <c:spPr>
    <a:ln w="31750">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Landfill Recycling and Organics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'Collection Reports'!$A$2</c:f>
              <c:strCache>
                <c:ptCount val="1"/>
                <c:pt idx="0">
                  <c:v>Landfill Tons</c:v>
                </c:pt>
              </c:strCache>
            </c:strRef>
          </c:tx>
          <c:spPr>
            <a:ln w="28575" cap="rnd">
              <a:solidFill>
                <a:schemeClr val="tx1"/>
              </a:solidFill>
              <a:round/>
            </a:ln>
            <a:effectLst/>
          </c:spPr>
          <c:marker>
            <c:symbol val="none"/>
          </c:marker>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Reports'!$B$2:$M$2</c:f>
              <c:numCache>
                <c:formatCode>_(* #,##0.00_);_(* \(#,##0.00\);_(* "-"??_);_(@_)</c:formatCode>
                <c:ptCount val="12"/>
                <c:pt idx="0">
                  <c:v>6615.33</c:v>
                </c:pt>
                <c:pt idx="1">
                  <c:v>6803.76</c:v>
                </c:pt>
                <c:pt idx="2">
                  <c:v>7017.74</c:v>
                </c:pt>
                <c:pt idx="3">
                  <c:v>6057.1100000000006</c:v>
                </c:pt>
                <c:pt idx="4">
                  <c:v>6729.9400000000005</c:v>
                </c:pt>
                <c:pt idx="5">
                  <c:v>6857.0700000000006</c:v>
                </c:pt>
                <c:pt idx="6">
                  <c:v>6446.47</c:v>
                </c:pt>
                <c:pt idx="7">
                  <c:v>0</c:v>
                </c:pt>
                <c:pt idx="8">
                  <c:v>0</c:v>
                </c:pt>
                <c:pt idx="9">
                  <c:v>0</c:v>
                </c:pt>
                <c:pt idx="10">
                  <c:v>0</c:v>
                </c:pt>
                <c:pt idx="11">
                  <c:v>0</c:v>
                </c:pt>
              </c:numCache>
            </c:numRef>
          </c:val>
          <c:smooth val="0"/>
          <c:extLst>
            <c:ext xmlns:c16="http://schemas.microsoft.com/office/drawing/2014/chart" uri="{C3380CC4-5D6E-409C-BE32-E72D297353CC}">
              <c16:uniqueId val="{00000000-C0CB-4BB8-B54C-860F1E533A08}"/>
            </c:ext>
          </c:extLst>
        </c:ser>
        <c:ser>
          <c:idx val="1"/>
          <c:order val="1"/>
          <c:tx>
            <c:strRef>
              <c:f>'Collection Reports'!$A$3</c:f>
              <c:strCache>
                <c:ptCount val="1"/>
                <c:pt idx="0">
                  <c:v>Recycling Tons</c:v>
                </c:pt>
              </c:strCache>
            </c:strRef>
          </c:tx>
          <c:spPr>
            <a:ln w="28575" cap="rnd">
              <a:solidFill>
                <a:schemeClr val="accent1"/>
              </a:solidFill>
              <a:round/>
            </a:ln>
            <a:effectLst/>
          </c:spPr>
          <c:marker>
            <c:symbol val="none"/>
          </c:marker>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Reports'!$B$3:$M$3</c:f>
              <c:numCache>
                <c:formatCode>_(* #,##0.00_);_(* \(#,##0.00\);_(* "-"??_);_(@_)</c:formatCode>
                <c:ptCount val="12"/>
                <c:pt idx="0">
                  <c:v>3067.37</c:v>
                </c:pt>
                <c:pt idx="1">
                  <c:v>3076.6399999999994</c:v>
                </c:pt>
                <c:pt idx="2">
                  <c:v>3205.48</c:v>
                </c:pt>
                <c:pt idx="3">
                  <c:v>2784.5</c:v>
                </c:pt>
                <c:pt idx="4">
                  <c:v>3089.9999999999995</c:v>
                </c:pt>
                <c:pt idx="5">
                  <c:v>3088.09</c:v>
                </c:pt>
                <c:pt idx="6">
                  <c:v>3077.1299999999997</c:v>
                </c:pt>
                <c:pt idx="7">
                  <c:v>0</c:v>
                </c:pt>
                <c:pt idx="8">
                  <c:v>0</c:v>
                </c:pt>
                <c:pt idx="9">
                  <c:v>0</c:v>
                </c:pt>
                <c:pt idx="10">
                  <c:v>0</c:v>
                </c:pt>
                <c:pt idx="11">
                  <c:v>0</c:v>
                </c:pt>
              </c:numCache>
            </c:numRef>
          </c:val>
          <c:smooth val="0"/>
          <c:extLst>
            <c:ext xmlns:c16="http://schemas.microsoft.com/office/drawing/2014/chart" uri="{C3380CC4-5D6E-409C-BE32-E72D297353CC}">
              <c16:uniqueId val="{00000001-C0CB-4BB8-B54C-860F1E533A08}"/>
            </c:ext>
          </c:extLst>
        </c:ser>
        <c:ser>
          <c:idx val="3"/>
          <c:order val="3"/>
          <c:tx>
            <c:strRef>
              <c:f>'Collection Reports'!$A$5</c:f>
              <c:strCache>
                <c:ptCount val="1"/>
                <c:pt idx="0">
                  <c:v>Organic Tons</c:v>
                </c:pt>
              </c:strCache>
            </c:strRef>
          </c:tx>
          <c:spPr>
            <a:ln w="28575" cap="rnd">
              <a:solidFill>
                <a:srgbClr val="92D050"/>
              </a:solidFill>
              <a:round/>
            </a:ln>
            <a:effectLst/>
          </c:spPr>
          <c:marker>
            <c:symbol val="none"/>
          </c:marker>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Reports'!$B$5:$M$5</c:f>
              <c:numCache>
                <c:formatCode>_(* #,##0.00_);_(* \(#,##0.00\);_(* "-"??_);_(@_)</c:formatCode>
                <c:ptCount val="12"/>
                <c:pt idx="0">
                  <c:v>5500.94</c:v>
                </c:pt>
                <c:pt idx="1">
                  <c:v>5987.92</c:v>
                </c:pt>
                <c:pt idx="2">
                  <c:v>5759.8</c:v>
                </c:pt>
                <c:pt idx="3">
                  <c:v>4400.880000000001</c:v>
                </c:pt>
                <c:pt idx="4">
                  <c:v>4549.9799999999996</c:v>
                </c:pt>
                <c:pt idx="5">
                  <c:v>4791.5000000000009</c:v>
                </c:pt>
                <c:pt idx="6">
                  <c:v>4551.05</c:v>
                </c:pt>
                <c:pt idx="7">
                  <c:v>0</c:v>
                </c:pt>
                <c:pt idx="8">
                  <c:v>0</c:v>
                </c:pt>
                <c:pt idx="9">
                  <c:v>0</c:v>
                </c:pt>
                <c:pt idx="10">
                  <c:v>0</c:v>
                </c:pt>
                <c:pt idx="11">
                  <c:v>0</c:v>
                </c:pt>
              </c:numCache>
            </c:numRef>
          </c:val>
          <c:smooth val="0"/>
          <c:extLst>
            <c:ext xmlns:c16="http://schemas.microsoft.com/office/drawing/2014/chart" uri="{C3380CC4-5D6E-409C-BE32-E72D297353CC}">
              <c16:uniqueId val="{00000002-C0CB-4BB8-B54C-860F1E533A08}"/>
            </c:ext>
          </c:extLst>
        </c:ser>
        <c:dLbls>
          <c:showLegendKey val="0"/>
          <c:showVal val="0"/>
          <c:showCatName val="0"/>
          <c:showSerName val="0"/>
          <c:showPercent val="0"/>
          <c:showBubbleSize val="0"/>
        </c:dLbls>
        <c:smooth val="0"/>
        <c:axId val="33394048"/>
        <c:axId val="33395840"/>
        <c:extLst>
          <c:ext xmlns:c15="http://schemas.microsoft.com/office/drawing/2012/chart" uri="{02D57815-91ED-43cb-92C2-25804820EDAC}">
            <c15:filteredLineSeries>
              <c15:ser>
                <c:idx val="2"/>
                <c:order val="2"/>
                <c:tx>
                  <c:strRef>
                    <c:extLst>
                      <c:ext uri="{02D57815-91ED-43cb-92C2-25804820EDAC}">
                        <c15:formulaRef>
                          <c15:sqref>'Collection Reports'!$A$4</c15:sqref>
                        </c15:formulaRef>
                      </c:ext>
                    </c:extLst>
                    <c:strCache>
                      <c:ptCount val="1"/>
                      <c:pt idx="0">
                        <c:v>Food Waste </c:v>
                      </c:pt>
                    </c:strCache>
                  </c:strRef>
                </c:tx>
                <c:spPr>
                  <a:ln w="28575" cap="rnd">
                    <a:solidFill>
                      <a:schemeClr val="accent3"/>
                    </a:solidFill>
                    <a:round/>
                  </a:ln>
                  <a:effectLst/>
                </c:spPr>
                <c:marker>
                  <c:symbol val="none"/>
                </c:marker>
                <c:cat>
                  <c:numRef>
                    <c:extLst>
                      <c:ext uri="{02D57815-91ED-43cb-92C2-25804820EDAC}">
                        <c15:formulaRef>
                          <c15:sqref>'Collection Reports'!$B$1:$M$1</c15:sqref>
                        </c15:formulaRef>
                      </c:ext>
                    </c:extLst>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extLst>
                      <c:ext uri="{02D57815-91ED-43cb-92C2-25804820EDAC}">
                        <c15:formulaRef>
                          <c15:sqref>'Collection Reports'!$B$4:$M$4</c15:sqref>
                        </c15:formulaRef>
                      </c:ext>
                    </c:extLst>
                    <c:numCache>
                      <c:formatCode>_(* #,##0.00_);_(* \(#,##0.00\);_(* "-"??_);_(@_)</c:formatCode>
                      <c:ptCount val="12"/>
                      <c:pt idx="0">
                        <c:v>409.19000000000005</c:v>
                      </c:pt>
                      <c:pt idx="1">
                        <c:v>393.6</c:v>
                      </c:pt>
                      <c:pt idx="2">
                        <c:v>442.23</c:v>
                      </c:pt>
                      <c:pt idx="3">
                        <c:v>395.02</c:v>
                      </c:pt>
                      <c:pt idx="4">
                        <c:v>415.57</c:v>
                      </c:pt>
                      <c:pt idx="5">
                        <c:v>387.25</c:v>
                      </c:pt>
                      <c:pt idx="6">
                        <c:v>396.68999999999994</c:v>
                      </c:pt>
                      <c:pt idx="7">
                        <c:v>0</c:v>
                      </c:pt>
                      <c:pt idx="8">
                        <c:v>0</c:v>
                      </c:pt>
                      <c:pt idx="9">
                        <c:v>0</c:v>
                      </c:pt>
                      <c:pt idx="10">
                        <c:v>0</c:v>
                      </c:pt>
                      <c:pt idx="11">
                        <c:v>0</c:v>
                      </c:pt>
                    </c:numCache>
                  </c:numRef>
                </c:val>
                <c:smooth val="0"/>
                <c:extLst>
                  <c:ext xmlns:c16="http://schemas.microsoft.com/office/drawing/2014/chart" uri="{C3380CC4-5D6E-409C-BE32-E72D297353CC}">
                    <c16:uniqueId val="{00000003-C0CB-4BB8-B54C-860F1E533A08}"/>
                  </c:ext>
                </c:extLst>
              </c15:ser>
            </c15:filteredLineSeries>
          </c:ext>
        </c:extLst>
      </c:lineChart>
      <c:dateAx>
        <c:axId val="3339404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95840"/>
        <c:crosses val="autoZero"/>
        <c:auto val="1"/>
        <c:lblOffset val="100"/>
        <c:baseTimeUnit val="months"/>
      </c:dateAx>
      <c:valAx>
        <c:axId val="333958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9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81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'Collection Reports'!$A$4</c:f>
              <c:strCache>
                <c:ptCount val="1"/>
                <c:pt idx="0">
                  <c:v>Food Waste </c:v>
                </c:pt>
              </c:strCache>
            </c:strRef>
          </c:tx>
          <c:spPr>
            <a:ln w="28575" cap="rnd">
              <a:solidFill>
                <a:srgbClr val="92D050"/>
              </a:solidFill>
              <a:round/>
            </a:ln>
            <a:effectLst/>
          </c:spPr>
          <c:marker>
            <c:symbol val="none"/>
          </c:marker>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Reports'!$B$4:$M$4</c:f>
              <c:numCache>
                <c:formatCode>_(* #,##0.00_);_(* \(#,##0.00\);_(* "-"??_);_(@_)</c:formatCode>
                <c:ptCount val="12"/>
                <c:pt idx="0">
                  <c:v>409.19000000000005</c:v>
                </c:pt>
                <c:pt idx="1">
                  <c:v>393.6</c:v>
                </c:pt>
                <c:pt idx="2">
                  <c:v>442.23</c:v>
                </c:pt>
                <c:pt idx="3">
                  <c:v>395.02</c:v>
                </c:pt>
                <c:pt idx="4">
                  <c:v>415.57</c:v>
                </c:pt>
                <c:pt idx="5">
                  <c:v>387.25</c:v>
                </c:pt>
                <c:pt idx="6">
                  <c:v>396.68999999999994</c:v>
                </c:pt>
                <c:pt idx="7">
                  <c:v>0</c:v>
                </c:pt>
                <c:pt idx="8">
                  <c:v>0</c:v>
                </c:pt>
                <c:pt idx="9">
                  <c:v>0</c:v>
                </c:pt>
                <c:pt idx="10">
                  <c:v>0</c:v>
                </c:pt>
                <c:pt idx="11">
                  <c:v>0</c:v>
                </c:pt>
              </c:numCache>
            </c:numRef>
          </c:val>
          <c:smooth val="0"/>
          <c:extLst>
            <c:ext xmlns:c16="http://schemas.microsoft.com/office/drawing/2014/chart" uri="{C3380CC4-5D6E-409C-BE32-E72D297353CC}">
              <c16:uniqueId val="{00000000-DDE7-47A8-8EFA-4A72C3985C45}"/>
            </c:ext>
          </c:extLst>
        </c:ser>
        <c:dLbls>
          <c:showLegendKey val="0"/>
          <c:showVal val="0"/>
          <c:showCatName val="0"/>
          <c:showSerName val="0"/>
          <c:showPercent val="0"/>
          <c:showBubbleSize val="0"/>
        </c:dLbls>
        <c:smooth val="0"/>
        <c:axId val="33412608"/>
        <c:axId val="33414144"/>
      </c:lineChart>
      <c:dateAx>
        <c:axId val="334126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14144"/>
        <c:crosses val="autoZero"/>
        <c:auto val="1"/>
        <c:lblOffset val="100"/>
        <c:baseTimeUnit val="months"/>
      </c:dateAx>
      <c:valAx>
        <c:axId val="334141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12608"/>
        <c:crosses val="autoZero"/>
        <c:crossBetween val="between"/>
      </c:valAx>
      <c:spPr>
        <a:noFill/>
        <a:ln>
          <a:noFill/>
        </a:ln>
        <a:effectLst/>
      </c:spPr>
    </c:plotArea>
    <c:plotVisOnly val="1"/>
    <c:dispBlanksAs val="gap"/>
    <c:showDLblsOverMax val="0"/>
  </c:chart>
  <c:spPr>
    <a:solidFill>
      <a:schemeClr val="bg1"/>
    </a:solidFill>
    <a:ln w="381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Reports'!$A$2</c:f>
              <c:strCache>
                <c:ptCount val="1"/>
                <c:pt idx="0">
                  <c:v>Landfill Tons</c:v>
                </c:pt>
              </c:strCache>
            </c:strRef>
          </c:tx>
          <c:spPr>
            <a:solidFill>
              <a:schemeClr val="tx1"/>
            </a:solidFill>
          </c:spPr>
          <c:invertIfNegative val="0"/>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Reports'!$B$2:$M$2</c:f>
              <c:numCache>
                <c:formatCode>_(* #,##0.00_);_(* \(#,##0.00\);_(* "-"??_);_(@_)</c:formatCode>
                <c:ptCount val="12"/>
                <c:pt idx="0">
                  <c:v>6615.33</c:v>
                </c:pt>
                <c:pt idx="1">
                  <c:v>6803.76</c:v>
                </c:pt>
                <c:pt idx="2">
                  <c:v>7017.74</c:v>
                </c:pt>
                <c:pt idx="3">
                  <c:v>6057.1100000000006</c:v>
                </c:pt>
                <c:pt idx="4">
                  <c:v>6729.9400000000005</c:v>
                </c:pt>
                <c:pt idx="5">
                  <c:v>6857.0700000000006</c:v>
                </c:pt>
                <c:pt idx="6">
                  <c:v>6446.47</c:v>
                </c:pt>
                <c:pt idx="7">
                  <c:v>0</c:v>
                </c:pt>
                <c:pt idx="8">
                  <c:v>0</c:v>
                </c:pt>
                <c:pt idx="9">
                  <c:v>0</c:v>
                </c:pt>
                <c:pt idx="10">
                  <c:v>0</c:v>
                </c:pt>
                <c:pt idx="11">
                  <c:v>0</c:v>
                </c:pt>
              </c:numCache>
            </c:numRef>
          </c:val>
          <c:extLst>
            <c:ext xmlns:c16="http://schemas.microsoft.com/office/drawing/2014/chart" uri="{C3380CC4-5D6E-409C-BE32-E72D297353CC}">
              <c16:uniqueId val="{00000000-CF39-4FC2-BB65-10BBEA25E24E}"/>
            </c:ext>
          </c:extLst>
        </c:ser>
        <c:dLbls>
          <c:showLegendKey val="0"/>
          <c:showVal val="0"/>
          <c:showCatName val="0"/>
          <c:showSerName val="0"/>
          <c:showPercent val="0"/>
          <c:showBubbleSize val="0"/>
        </c:dLbls>
        <c:gapWidth val="150"/>
        <c:axId val="33443840"/>
        <c:axId val="33445376"/>
      </c:barChart>
      <c:dateAx>
        <c:axId val="33443840"/>
        <c:scaling>
          <c:orientation val="minMax"/>
        </c:scaling>
        <c:delete val="0"/>
        <c:axPos val="b"/>
        <c:numFmt formatCode="mmm\-yy" sourceLinked="1"/>
        <c:majorTickMark val="out"/>
        <c:minorTickMark val="none"/>
        <c:tickLblPos val="nextTo"/>
        <c:crossAx val="33445376"/>
        <c:crosses val="autoZero"/>
        <c:auto val="1"/>
        <c:lblOffset val="100"/>
        <c:baseTimeUnit val="months"/>
      </c:dateAx>
      <c:valAx>
        <c:axId val="33445376"/>
        <c:scaling>
          <c:orientation val="minMax"/>
        </c:scaling>
        <c:delete val="0"/>
        <c:axPos val="l"/>
        <c:majorGridlines/>
        <c:numFmt formatCode="_(* #,##0.00_);_(* \(#,##0.00\);_(* &quot;-&quot;??_);_(@_)" sourceLinked="1"/>
        <c:majorTickMark val="out"/>
        <c:minorTickMark val="none"/>
        <c:tickLblPos val="nextTo"/>
        <c:crossAx val="33443840"/>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Reports'!$A$3</c:f>
              <c:strCache>
                <c:ptCount val="1"/>
                <c:pt idx="0">
                  <c:v>Recycling Tons</c:v>
                </c:pt>
              </c:strCache>
            </c:strRef>
          </c:tx>
          <c:invertIfNegative val="0"/>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Reports'!$B$3:$M$3</c:f>
              <c:numCache>
                <c:formatCode>_(* #,##0.00_);_(* \(#,##0.00\);_(* "-"??_);_(@_)</c:formatCode>
                <c:ptCount val="12"/>
                <c:pt idx="0">
                  <c:v>3067.37</c:v>
                </c:pt>
                <c:pt idx="1">
                  <c:v>3076.6399999999994</c:v>
                </c:pt>
                <c:pt idx="2">
                  <c:v>3205.48</c:v>
                </c:pt>
                <c:pt idx="3">
                  <c:v>2784.5</c:v>
                </c:pt>
                <c:pt idx="4">
                  <c:v>3089.9999999999995</c:v>
                </c:pt>
                <c:pt idx="5">
                  <c:v>3088.09</c:v>
                </c:pt>
                <c:pt idx="6">
                  <c:v>3077.1299999999997</c:v>
                </c:pt>
                <c:pt idx="7">
                  <c:v>0</c:v>
                </c:pt>
                <c:pt idx="8">
                  <c:v>0</c:v>
                </c:pt>
                <c:pt idx="9">
                  <c:v>0</c:v>
                </c:pt>
                <c:pt idx="10">
                  <c:v>0</c:v>
                </c:pt>
                <c:pt idx="11">
                  <c:v>0</c:v>
                </c:pt>
              </c:numCache>
            </c:numRef>
          </c:val>
          <c:extLst>
            <c:ext xmlns:c16="http://schemas.microsoft.com/office/drawing/2014/chart" uri="{C3380CC4-5D6E-409C-BE32-E72D297353CC}">
              <c16:uniqueId val="{00000000-866B-4158-B485-21DB12D34D13}"/>
            </c:ext>
          </c:extLst>
        </c:ser>
        <c:dLbls>
          <c:showLegendKey val="0"/>
          <c:showVal val="0"/>
          <c:showCatName val="0"/>
          <c:showSerName val="0"/>
          <c:showPercent val="0"/>
          <c:showBubbleSize val="0"/>
        </c:dLbls>
        <c:gapWidth val="150"/>
        <c:axId val="33474048"/>
        <c:axId val="33475584"/>
      </c:barChart>
      <c:dateAx>
        <c:axId val="33474048"/>
        <c:scaling>
          <c:orientation val="minMax"/>
        </c:scaling>
        <c:delete val="0"/>
        <c:axPos val="b"/>
        <c:numFmt formatCode="mmm\-yy" sourceLinked="1"/>
        <c:majorTickMark val="out"/>
        <c:minorTickMark val="none"/>
        <c:tickLblPos val="nextTo"/>
        <c:crossAx val="33475584"/>
        <c:crosses val="autoZero"/>
        <c:auto val="1"/>
        <c:lblOffset val="100"/>
        <c:baseTimeUnit val="months"/>
      </c:dateAx>
      <c:valAx>
        <c:axId val="33475584"/>
        <c:scaling>
          <c:orientation val="minMax"/>
        </c:scaling>
        <c:delete val="0"/>
        <c:axPos val="l"/>
        <c:majorGridlines/>
        <c:numFmt formatCode="_(* #,##0.00_);_(* \(#,##0.00\);_(* &quot;-&quot;??_);_(@_)" sourceLinked="1"/>
        <c:majorTickMark val="out"/>
        <c:minorTickMark val="none"/>
        <c:tickLblPos val="nextTo"/>
        <c:crossAx val="33474048"/>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Reports'!$A$5</c:f>
              <c:strCache>
                <c:ptCount val="1"/>
                <c:pt idx="0">
                  <c:v>Organic Tons</c:v>
                </c:pt>
              </c:strCache>
            </c:strRef>
          </c:tx>
          <c:spPr>
            <a:solidFill>
              <a:srgbClr val="92D050"/>
            </a:solidFill>
          </c:spPr>
          <c:invertIfNegative val="0"/>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Reports'!$B$5:$M$5</c:f>
              <c:numCache>
                <c:formatCode>_(* #,##0.00_);_(* \(#,##0.00\);_(* "-"??_);_(@_)</c:formatCode>
                <c:ptCount val="12"/>
                <c:pt idx="0">
                  <c:v>5500.94</c:v>
                </c:pt>
                <c:pt idx="1">
                  <c:v>5987.92</c:v>
                </c:pt>
                <c:pt idx="2">
                  <c:v>5759.8</c:v>
                </c:pt>
                <c:pt idx="3">
                  <c:v>4400.880000000001</c:v>
                </c:pt>
                <c:pt idx="4">
                  <c:v>4549.9799999999996</c:v>
                </c:pt>
                <c:pt idx="5">
                  <c:v>4791.5000000000009</c:v>
                </c:pt>
                <c:pt idx="6">
                  <c:v>4551.05</c:v>
                </c:pt>
                <c:pt idx="7">
                  <c:v>0</c:v>
                </c:pt>
                <c:pt idx="8">
                  <c:v>0</c:v>
                </c:pt>
                <c:pt idx="9">
                  <c:v>0</c:v>
                </c:pt>
                <c:pt idx="10">
                  <c:v>0</c:v>
                </c:pt>
                <c:pt idx="11">
                  <c:v>0</c:v>
                </c:pt>
              </c:numCache>
            </c:numRef>
          </c:val>
          <c:extLst>
            <c:ext xmlns:c16="http://schemas.microsoft.com/office/drawing/2014/chart" uri="{C3380CC4-5D6E-409C-BE32-E72D297353CC}">
              <c16:uniqueId val="{00000000-0541-43C7-B47A-3ADCE8A362B6}"/>
            </c:ext>
          </c:extLst>
        </c:ser>
        <c:dLbls>
          <c:showLegendKey val="0"/>
          <c:showVal val="0"/>
          <c:showCatName val="0"/>
          <c:showSerName val="0"/>
          <c:showPercent val="0"/>
          <c:showBubbleSize val="0"/>
        </c:dLbls>
        <c:gapWidth val="150"/>
        <c:axId val="33569792"/>
        <c:axId val="33571584"/>
      </c:barChart>
      <c:dateAx>
        <c:axId val="33569792"/>
        <c:scaling>
          <c:orientation val="minMax"/>
        </c:scaling>
        <c:delete val="0"/>
        <c:axPos val="b"/>
        <c:numFmt formatCode="mmm\-yy" sourceLinked="1"/>
        <c:majorTickMark val="out"/>
        <c:minorTickMark val="none"/>
        <c:tickLblPos val="nextTo"/>
        <c:crossAx val="33571584"/>
        <c:crosses val="autoZero"/>
        <c:auto val="1"/>
        <c:lblOffset val="100"/>
        <c:baseTimeUnit val="months"/>
      </c:dateAx>
      <c:valAx>
        <c:axId val="33571584"/>
        <c:scaling>
          <c:orientation val="minMax"/>
        </c:scaling>
        <c:delete val="0"/>
        <c:axPos val="l"/>
        <c:majorGridlines/>
        <c:numFmt formatCode="_(* #,##0.00_);_(* \(#,##0.00\);_(* &quot;-&quot;??_);_(@_)" sourceLinked="1"/>
        <c:majorTickMark val="out"/>
        <c:minorTickMark val="none"/>
        <c:tickLblPos val="nextTo"/>
        <c:crossAx val="33569792"/>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Reports'!$A$6</c:f>
              <c:strCache>
                <c:ptCount val="1"/>
                <c:pt idx="0">
                  <c:v>E-Waste</c:v>
                </c:pt>
              </c:strCache>
            </c:strRef>
          </c:tx>
          <c:spPr>
            <a:solidFill>
              <a:schemeClr val="accent2">
                <a:lumMod val="60000"/>
                <a:lumOff val="40000"/>
              </a:schemeClr>
            </a:solidFill>
          </c:spPr>
          <c:invertIfNegative val="0"/>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Reports'!$B$6:$M$6</c:f>
              <c:numCache>
                <c:formatCode>_(* #,##0.00_);_(* \(#,##0.00\);_(* "-"??_);_(@_)</c:formatCode>
                <c:ptCount val="12"/>
                <c:pt idx="0">
                  <c:v>0.45984000000000003</c:v>
                </c:pt>
                <c:pt idx="1">
                  <c:v>0.58579999999999999</c:v>
                </c:pt>
                <c:pt idx="2">
                  <c:v>0.57390000000000008</c:v>
                </c:pt>
                <c:pt idx="3">
                  <c:v>0.52015500000000003</c:v>
                </c:pt>
                <c:pt idx="4">
                  <c:v>0.41660000000000003</c:v>
                </c:pt>
                <c:pt idx="5">
                  <c:v>0.60875000000000001</c:v>
                </c:pt>
                <c:pt idx="6">
                  <c:v>0.29400000000000004</c:v>
                </c:pt>
                <c:pt idx="7">
                  <c:v>0</c:v>
                </c:pt>
                <c:pt idx="8">
                  <c:v>0</c:v>
                </c:pt>
                <c:pt idx="9">
                  <c:v>0</c:v>
                </c:pt>
                <c:pt idx="10">
                  <c:v>0</c:v>
                </c:pt>
                <c:pt idx="11">
                  <c:v>0</c:v>
                </c:pt>
              </c:numCache>
            </c:numRef>
          </c:val>
          <c:extLst>
            <c:ext xmlns:c16="http://schemas.microsoft.com/office/drawing/2014/chart" uri="{C3380CC4-5D6E-409C-BE32-E72D297353CC}">
              <c16:uniqueId val="{00000000-4B22-4635-972A-199248FFBAF3}"/>
            </c:ext>
          </c:extLst>
        </c:ser>
        <c:dLbls>
          <c:showLegendKey val="0"/>
          <c:showVal val="0"/>
          <c:showCatName val="0"/>
          <c:showSerName val="0"/>
          <c:showPercent val="0"/>
          <c:showBubbleSize val="0"/>
        </c:dLbls>
        <c:gapWidth val="150"/>
        <c:axId val="33592064"/>
        <c:axId val="33593600"/>
      </c:barChart>
      <c:dateAx>
        <c:axId val="33592064"/>
        <c:scaling>
          <c:orientation val="minMax"/>
        </c:scaling>
        <c:delete val="0"/>
        <c:axPos val="b"/>
        <c:numFmt formatCode="mmm\-yy" sourceLinked="1"/>
        <c:majorTickMark val="out"/>
        <c:minorTickMark val="none"/>
        <c:tickLblPos val="nextTo"/>
        <c:crossAx val="33593600"/>
        <c:crosses val="autoZero"/>
        <c:auto val="1"/>
        <c:lblOffset val="100"/>
        <c:baseTimeUnit val="months"/>
      </c:dateAx>
      <c:valAx>
        <c:axId val="33593600"/>
        <c:scaling>
          <c:orientation val="minMax"/>
        </c:scaling>
        <c:delete val="0"/>
        <c:axPos val="l"/>
        <c:majorGridlines/>
        <c:numFmt formatCode="_(* #,##0.00_);_(* \(#,##0.00\);_(* &quot;-&quot;??_);_(@_)" sourceLinked="1"/>
        <c:majorTickMark val="out"/>
        <c:minorTickMark val="none"/>
        <c:tickLblPos val="nextTo"/>
        <c:crossAx val="33592064"/>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Reports'!$A$7</c:f>
              <c:strCache>
                <c:ptCount val="1"/>
                <c:pt idx="0">
                  <c:v>Battery</c:v>
                </c:pt>
              </c:strCache>
            </c:strRef>
          </c:tx>
          <c:spPr>
            <a:solidFill>
              <a:schemeClr val="accent2">
                <a:lumMod val="60000"/>
                <a:lumOff val="40000"/>
              </a:schemeClr>
            </a:solidFill>
          </c:spPr>
          <c:invertIfNegative val="0"/>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Reports'!$B$7:$M$7</c:f>
              <c:numCache>
                <c:formatCode>_(* #,##0.00_);_(* \(#,##0.00\);_(* "-"??_);_(@_)</c:formatCode>
                <c:ptCount val="12"/>
                <c:pt idx="0">
                  <c:v>1.817401088235294</c:v>
                </c:pt>
                <c:pt idx="1">
                  <c:v>1.6215669558823531</c:v>
                </c:pt>
                <c:pt idx="2">
                  <c:v>1.7524363382352939</c:v>
                </c:pt>
                <c:pt idx="3">
                  <c:v>1.696020026470588</c:v>
                </c:pt>
                <c:pt idx="4">
                  <c:v>1.9287002794117649</c:v>
                </c:pt>
                <c:pt idx="5">
                  <c:v>0.44247009411764709</c:v>
                </c:pt>
                <c:pt idx="6">
                  <c:v>1.4400654676470586</c:v>
                </c:pt>
                <c:pt idx="7">
                  <c:v>0</c:v>
                </c:pt>
                <c:pt idx="8">
                  <c:v>0</c:v>
                </c:pt>
                <c:pt idx="9">
                  <c:v>0</c:v>
                </c:pt>
                <c:pt idx="10">
                  <c:v>0</c:v>
                </c:pt>
                <c:pt idx="11">
                  <c:v>0</c:v>
                </c:pt>
              </c:numCache>
            </c:numRef>
          </c:val>
          <c:extLst>
            <c:ext xmlns:c16="http://schemas.microsoft.com/office/drawing/2014/chart" uri="{C3380CC4-5D6E-409C-BE32-E72D297353CC}">
              <c16:uniqueId val="{00000000-CA80-47AA-8B1A-0D874C8B2607}"/>
            </c:ext>
          </c:extLst>
        </c:ser>
        <c:dLbls>
          <c:showLegendKey val="0"/>
          <c:showVal val="0"/>
          <c:showCatName val="0"/>
          <c:showSerName val="0"/>
          <c:showPercent val="0"/>
          <c:showBubbleSize val="0"/>
        </c:dLbls>
        <c:gapWidth val="150"/>
        <c:axId val="33601792"/>
        <c:axId val="33611776"/>
      </c:barChart>
      <c:dateAx>
        <c:axId val="33601792"/>
        <c:scaling>
          <c:orientation val="minMax"/>
        </c:scaling>
        <c:delete val="0"/>
        <c:axPos val="b"/>
        <c:numFmt formatCode="mmm\-yy" sourceLinked="1"/>
        <c:majorTickMark val="out"/>
        <c:minorTickMark val="none"/>
        <c:tickLblPos val="nextTo"/>
        <c:crossAx val="33611776"/>
        <c:crosses val="autoZero"/>
        <c:auto val="1"/>
        <c:lblOffset val="100"/>
        <c:baseTimeUnit val="months"/>
      </c:dateAx>
      <c:valAx>
        <c:axId val="33611776"/>
        <c:scaling>
          <c:orientation val="minMax"/>
        </c:scaling>
        <c:delete val="0"/>
        <c:axPos val="l"/>
        <c:majorGridlines/>
        <c:numFmt formatCode="_(* #,##0.00_);_(* \(#,##0.00\);_(* &quot;-&quot;??_);_(@_)" sourceLinked="1"/>
        <c:majorTickMark val="out"/>
        <c:minorTickMark val="none"/>
        <c:tickLblPos val="nextTo"/>
        <c:crossAx val="33601792"/>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Collection Total</a:t>
            </a:r>
          </a:p>
        </c:rich>
      </c:tx>
      <c:overlay val="0"/>
    </c:title>
    <c:autoTitleDeleted val="0"/>
    <c:plotArea>
      <c:layout/>
      <c:barChart>
        <c:barDir val="col"/>
        <c:grouping val="clustered"/>
        <c:varyColors val="0"/>
        <c:ser>
          <c:idx val="0"/>
          <c:order val="0"/>
          <c:tx>
            <c:strRef>
              <c:f>'Collection Reports'!$A$9</c:f>
              <c:strCache>
                <c:ptCount val="1"/>
                <c:pt idx="0">
                  <c:v>Total</c:v>
                </c:pt>
              </c:strCache>
            </c:strRef>
          </c:tx>
          <c:spPr>
            <a:solidFill>
              <a:schemeClr val="accent4">
                <a:lumMod val="50000"/>
              </a:schemeClr>
            </a:solidFill>
          </c:spPr>
          <c:invertIfNegative val="0"/>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Reports'!$B$9:$M$9</c:f>
              <c:numCache>
                <c:formatCode>_(* #,##0.00_);_(* \(#,##0.00\);_(* "-"??_);_(@_)</c:formatCode>
                <c:ptCount val="12"/>
                <c:pt idx="0">
                  <c:v>15595.318585288238</c:v>
                </c:pt>
                <c:pt idx="1">
                  <c:v>16264.35951004755</c:v>
                </c:pt>
                <c:pt idx="2">
                  <c:v>16427.805257946569</c:v>
                </c:pt>
                <c:pt idx="3">
                  <c:v>13639.92225024314</c:v>
                </c:pt>
                <c:pt idx="4">
                  <c:v>14788.077946454412</c:v>
                </c:pt>
                <c:pt idx="5">
                  <c:v>15125.05504940245</c:v>
                </c:pt>
                <c:pt idx="6">
                  <c:v>14473.321205767646</c:v>
                </c:pt>
                <c:pt idx="7">
                  <c:v>0</c:v>
                </c:pt>
                <c:pt idx="8">
                  <c:v>0</c:v>
                </c:pt>
                <c:pt idx="9">
                  <c:v>0</c:v>
                </c:pt>
                <c:pt idx="10">
                  <c:v>0</c:v>
                </c:pt>
                <c:pt idx="11">
                  <c:v>0</c:v>
                </c:pt>
              </c:numCache>
            </c:numRef>
          </c:val>
          <c:extLst>
            <c:ext xmlns:c16="http://schemas.microsoft.com/office/drawing/2014/chart" uri="{C3380CC4-5D6E-409C-BE32-E72D297353CC}">
              <c16:uniqueId val="{00000000-A523-4734-A788-B5F214CD8795}"/>
            </c:ext>
          </c:extLst>
        </c:ser>
        <c:dLbls>
          <c:showLegendKey val="0"/>
          <c:showVal val="0"/>
          <c:showCatName val="0"/>
          <c:showSerName val="0"/>
          <c:showPercent val="0"/>
          <c:showBubbleSize val="0"/>
        </c:dLbls>
        <c:gapWidth val="150"/>
        <c:axId val="33636352"/>
        <c:axId val="33637888"/>
      </c:barChart>
      <c:dateAx>
        <c:axId val="33636352"/>
        <c:scaling>
          <c:orientation val="minMax"/>
        </c:scaling>
        <c:delete val="0"/>
        <c:axPos val="b"/>
        <c:numFmt formatCode="mmm\-yy" sourceLinked="1"/>
        <c:majorTickMark val="out"/>
        <c:minorTickMark val="none"/>
        <c:tickLblPos val="nextTo"/>
        <c:crossAx val="33637888"/>
        <c:crosses val="autoZero"/>
        <c:auto val="1"/>
        <c:lblOffset val="100"/>
        <c:baseTimeUnit val="months"/>
      </c:dateAx>
      <c:valAx>
        <c:axId val="33637888"/>
        <c:scaling>
          <c:orientation val="minMax"/>
        </c:scaling>
        <c:delete val="0"/>
        <c:axPos val="l"/>
        <c:majorGridlines/>
        <c:numFmt formatCode="_(* #,##0.00_);_(* \(#,##0.00\);_(* &quot;-&quot;??_);_(@_)" sourceLinked="1"/>
        <c:majorTickMark val="out"/>
        <c:minorTickMark val="none"/>
        <c:tickLblPos val="nextTo"/>
        <c:crossAx val="33636352"/>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'Collection Reports'!$A$8</c:f>
              <c:strCache>
                <c:ptCount val="1"/>
                <c:pt idx="0">
                  <c:v>Fluorescent</c:v>
                </c:pt>
              </c:strCache>
            </c:strRef>
          </c:tx>
          <c:spPr>
            <a:solidFill>
              <a:schemeClr val="accent2">
                <a:lumMod val="60000"/>
                <a:lumOff val="40000"/>
              </a:schemeClr>
            </a:solidFill>
          </c:spPr>
          <c:invertIfNegative val="0"/>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Reports'!$B$8:$M$8</c:f>
              <c:numCache>
                <c:formatCode>_(* #,##0.00_);_(* \(#,##0.00\);_(* "-"??_);_(@_)</c:formatCode>
                <c:ptCount val="12"/>
                <c:pt idx="0">
                  <c:v>0.21134420000000001</c:v>
                </c:pt>
                <c:pt idx="1">
                  <c:v>0.23214309166666669</c:v>
                </c:pt>
                <c:pt idx="2">
                  <c:v>0.22892160833333342</c:v>
                </c:pt>
                <c:pt idx="3">
                  <c:v>0.19607521666666666</c:v>
                </c:pt>
                <c:pt idx="4">
                  <c:v>0.24264617500000002</c:v>
                </c:pt>
                <c:pt idx="5">
                  <c:v>9.3829308333333347E-2</c:v>
                </c:pt>
                <c:pt idx="6">
                  <c:v>0.24714029999999998</c:v>
                </c:pt>
                <c:pt idx="7">
                  <c:v>0</c:v>
                </c:pt>
                <c:pt idx="8">
                  <c:v>0</c:v>
                </c:pt>
                <c:pt idx="9">
                  <c:v>0</c:v>
                </c:pt>
                <c:pt idx="10">
                  <c:v>0</c:v>
                </c:pt>
                <c:pt idx="11">
                  <c:v>0</c:v>
                </c:pt>
              </c:numCache>
            </c:numRef>
          </c:val>
          <c:extLst>
            <c:ext xmlns:c16="http://schemas.microsoft.com/office/drawing/2014/chart" uri="{C3380CC4-5D6E-409C-BE32-E72D297353CC}">
              <c16:uniqueId val="{00000000-552C-4D35-9868-93A2C8741CEC}"/>
            </c:ext>
          </c:extLst>
        </c:ser>
        <c:dLbls>
          <c:showLegendKey val="0"/>
          <c:showVal val="0"/>
          <c:showCatName val="0"/>
          <c:showSerName val="0"/>
          <c:showPercent val="0"/>
          <c:showBubbleSize val="0"/>
        </c:dLbls>
        <c:gapWidth val="150"/>
        <c:axId val="33650176"/>
        <c:axId val="33651712"/>
      </c:barChart>
      <c:dateAx>
        <c:axId val="33650176"/>
        <c:scaling>
          <c:orientation val="minMax"/>
        </c:scaling>
        <c:delete val="0"/>
        <c:axPos val="b"/>
        <c:numFmt formatCode="mmm\-yy" sourceLinked="1"/>
        <c:majorTickMark val="out"/>
        <c:minorTickMark val="none"/>
        <c:tickLblPos val="nextTo"/>
        <c:crossAx val="33651712"/>
        <c:crosses val="autoZero"/>
        <c:auto val="1"/>
        <c:lblOffset val="100"/>
        <c:baseTimeUnit val="months"/>
      </c:dateAx>
      <c:valAx>
        <c:axId val="33651712"/>
        <c:scaling>
          <c:orientation val="minMax"/>
        </c:scaling>
        <c:delete val="0"/>
        <c:axPos val="l"/>
        <c:majorGridlines/>
        <c:numFmt formatCode="_(* #,##0.00_);_(* \(#,##0.00\);_(* &quot;-&quot;??_);_(@_)" sourceLinked="1"/>
        <c:majorTickMark val="out"/>
        <c:minorTickMark val="none"/>
        <c:tickLblPos val="nextTo"/>
        <c:crossAx val="33650176"/>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Curbside Delivery of Oil Jugs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Oil!$A$12</c:f>
              <c:strCache>
                <c:ptCount val="1"/>
                <c:pt idx="0">
                  <c:v>County</c:v>
                </c:pt>
              </c:strCache>
            </c:strRef>
          </c:tx>
          <c:spPr>
            <a:solidFill>
              <a:srgbClr val="FF004F"/>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Oil!$B$12:$M$12</c:f>
              <c:numCache>
                <c:formatCode>_(* #,##0.00_);_(* \(#,##0.00\);_(* "-"??_);_(@_)</c:formatCode>
                <c:ptCount val="12"/>
                <c:pt idx="0">
                  <c:v>6</c:v>
                </c:pt>
                <c:pt idx="1">
                  <c:v>10</c:v>
                </c:pt>
                <c:pt idx="2">
                  <c:v>32</c:v>
                </c:pt>
                <c:pt idx="3">
                  <c:v>16</c:v>
                </c:pt>
                <c:pt idx="4">
                  <c:v>10</c:v>
                </c:pt>
                <c:pt idx="5">
                  <c:v>8</c:v>
                </c:pt>
                <c:pt idx="6">
                  <c:v>12</c:v>
                </c:pt>
              </c:numCache>
            </c:numRef>
          </c:val>
          <c:extLst>
            <c:ext xmlns:c16="http://schemas.microsoft.com/office/drawing/2014/chart" uri="{C3380CC4-5D6E-409C-BE32-E72D297353CC}">
              <c16:uniqueId val="{00000000-7F1C-47D1-90A1-943456E2F3FA}"/>
            </c:ext>
          </c:extLst>
        </c:ser>
        <c:ser>
          <c:idx val="1"/>
          <c:order val="1"/>
          <c:tx>
            <c:strRef>
              <c:f>Oil!$A$13</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Oil!$B$13:$M$13</c:f>
              <c:numCache>
                <c:formatCode>_(* #,##0.00_);_(* \(#,##0.00\);_(* "-"??_);_(@_)</c:formatCode>
                <c:ptCount val="12"/>
                <c:pt idx="0">
                  <c:v>8</c:v>
                </c:pt>
                <c:pt idx="1">
                  <c:v>14</c:v>
                </c:pt>
                <c:pt idx="2">
                  <c:v>34</c:v>
                </c:pt>
                <c:pt idx="3">
                  <c:v>16</c:v>
                </c:pt>
                <c:pt idx="4">
                  <c:v>22</c:v>
                </c:pt>
                <c:pt idx="5">
                  <c:v>18</c:v>
                </c:pt>
                <c:pt idx="6">
                  <c:v>20</c:v>
                </c:pt>
              </c:numCache>
            </c:numRef>
          </c:val>
          <c:extLst>
            <c:ext xmlns:c16="http://schemas.microsoft.com/office/drawing/2014/chart" uri="{C3380CC4-5D6E-409C-BE32-E72D297353CC}">
              <c16:uniqueId val="{00000001-7F1C-47D1-90A1-943456E2F3FA}"/>
            </c:ext>
          </c:extLst>
        </c:ser>
        <c:ser>
          <c:idx val="2"/>
          <c:order val="2"/>
          <c:tx>
            <c:strRef>
              <c:f>Oil!$A$14</c:f>
              <c:strCache>
                <c:ptCount val="1"/>
                <c:pt idx="0">
                  <c:v>Lafayette</c:v>
                </c:pt>
              </c:strCache>
            </c:strRef>
          </c:tx>
          <c:spPr>
            <a:solidFill>
              <a:schemeClr val="bg1">
                <a:lumMod val="65000"/>
              </a:schemeClr>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Oil!$B$14:$M$14</c:f>
              <c:numCache>
                <c:formatCode>_(* #,##0.00_);_(* \(#,##0.00\);_(* "-"??_);_(@_)</c:formatCode>
                <c:ptCount val="12"/>
                <c:pt idx="0">
                  <c:v>4</c:v>
                </c:pt>
                <c:pt idx="1">
                  <c:v>4</c:v>
                </c:pt>
                <c:pt idx="2">
                  <c:v>8</c:v>
                </c:pt>
                <c:pt idx="3">
                  <c:v>8</c:v>
                </c:pt>
                <c:pt idx="4">
                  <c:v>6</c:v>
                </c:pt>
                <c:pt idx="5">
                  <c:v>2</c:v>
                </c:pt>
                <c:pt idx="6">
                  <c:v>12</c:v>
                </c:pt>
              </c:numCache>
            </c:numRef>
          </c:val>
          <c:extLst>
            <c:ext xmlns:c16="http://schemas.microsoft.com/office/drawing/2014/chart" uri="{C3380CC4-5D6E-409C-BE32-E72D297353CC}">
              <c16:uniqueId val="{00000002-7F1C-47D1-90A1-943456E2F3FA}"/>
            </c:ext>
          </c:extLst>
        </c:ser>
        <c:ser>
          <c:idx val="3"/>
          <c:order val="3"/>
          <c:tx>
            <c:strRef>
              <c:f>Oil!$A$15</c:f>
              <c:strCache>
                <c:ptCount val="1"/>
                <c:pt idx="0">
                  <c:v>Moraga</c:v>
                </c:pt>
              </c:strCache>
            </c:strRef>
          </c:tx>
          <c:spPr>
            <a:solidFill>
              <a:srgbClr val="BC0C8E"/>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Oil!$B$15:$M$15</c:f>
              <c:numCache>
                <c:formatCode>_(* #,##0.00_);_(* \(#,##0.00\);_(* "-"??_);_(@_)</c:formatCode>
                <c:ptCount val="12"/>
                <c:pt idx="0">
                  <c:v>4</c:v>
                </c:pt>
                <c:pt idx="1">
                  <c:v>8</c:v>
                </c:pt>
                <c:pt idx="2">
                  <c:v>12</c:v>
                </c:pt>
                <c:pt idx="3">
                  <c:v>6</c:v>
                </c:pt>
                <c:pt idx="4">
                  <c:v>10</c:v>
                </c:pt>
                <c:pt idx="5">
                  <c:v>6</c:v>
                </c:pt>
                <c:pt idx="6">
                  <c:v>8</c:v>
                </c:pt>
              </c:numCache>
            </c:numRef>
          </c:val>
          <c:extLst>
            <c:ext xmlns:c16="http://schemas.microsoft.com/office/drawing/2014/chart" uri="{C3380CC4-5D6E-409C-BE32-E72D297353CC}">
              <c16:uniqueId val="{00000003-7F1C-47D1-90A1-943456E2F3FA}"/>
            </c:ext>
          </c:extLst>
        </c:ser>
        <c:ser>
          <c:idx val="4"/>
          <c:order val="4"/>
          <c:tx>
            <c:strRef>
              <c:f>Oil!$A$16</c:f>
              <c:strCache>
                <c:ptCount val="1"/>
                <c:pt idx="0">
                  <c:v>Orinda</c:v>
                </c:pt>
              </c:strCache>
            </c:strRef>
          </c:tx>
          <c:spPr>
            <a:solidFill>
              <a:schemeClr val="accent5"/>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Oil!$B$16:$M$16</c:f>
              <c:numCache>
                <c:formatCode>_(* #,##0.00_);_(* \(#,##0.00\);_(* "-"??_);_(@_)</c:formatCode>
                <c:ptCount val="12"/>
                <c:pt idx="0">
                  <c:v>10</c:v>
                </c:pt>
                <c:pt idx="1">
                  <c:v>6</c:v>
                </c:pt>
                <c:pt idx="2">
                  <c:v>22</c:v>
                </c:pt>
                <c:pt idx="3">
                  <c:v>14</c:v>
                </c:pt>
                <c:pt idx="4">
                  <c:v>10</c:v>
                </c:pt>
                <c:pt idx="5">
                  <c:v>12</c:v>
                </c:pt>
                <c:pt idx="6">
                  <c:v>14</c:v>
                </c:pt>
              </c:numCache>
            </c:numRef>
          </c:val>
          <c:extLst>
            <c:ext xmlns:c16="http://schemas.microsoft.com/office/drawing/2014/chart" uri="{C3380CC4-5D6E-409C-BE32-E72D297353CC}">
              <c16:uniqueId val="{00000004-7F1C-47D1-90A1-943456E2F3FA}"/>
            </c:ext>
          </c:extLst>
        </c:ser>
        <c:ser>
          <c:idx val="5"/>
          <c:order val="5"/>
          <c:tx>
            <c:strRef>
              <c:f>Oil!$A$17</c:f>
              <c:strCache>
                <c:ptCount val="1"/>
                <c:pt idx="0">
                  <c:v>Walnut Creek</c:v>
                </c:pt>
              </c:strCache>
            </c:strRef>
          </c:tx>
          <c:spPr>
            <a:solidFill>
              <a:srgbClr val="92D05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Oil!$B$17:$M$17</c:f>
              <c:numCache>
                <c:formatCode>_(* #,##0.00_);_(* \(#,##0.00\);_(* "-"??_);_(@_)</c:formatCode>
                <c:ptCount val="12"/>
                <c:pt idx="0">
                  <c:v>8</c:v>
                </c:pt>
                <c:pt idx="1">
                  <c:v>12</c:v>
                </c:pt>
                <c:pt idx="2">
                  <c:v>26</c:v>
                </c:pt>
                <c:pt idx="3">
                  <c:v>32</c:v>
                </c:pt>
                <c:pt idx="4">
                  <c:v>22</c:v>
                </c:pt>
                <c:pt idx="5">
                  <c:v>20</c:v>
                </c:pt>
                <c:pt idx="6">
                  <c:v>14</c:v>
                </c:pt>
              </c:numCache>
            </c:numRef>
          </c:val>
          <c:extLst>
            <c:ext xmlns:c16="http://schemas.microsoft.com/office/drawing/2014/chart" uri="{C3380CC4-5D6E-409C-BE32-E72D297353CC}">
              <c16:uniqueId val="{00000005-7F1C-47D1-90A1-943456E2F3FA}"/>
            </c:ext>
          </c:extLst>
        </c:ser>
        <c:dLbls>
          <c:showLegendKey val="0"/>
          <c:showVal val="0"/>
          <c:showCatName val="0"/>
          <c:showSerName val="0"/>
          <c:showPercent val="0"/>
          <c:showBubbleSize val="0"/>
        </c:dLbls>
        <c:gapWidth val="219"/>
        <c:overlap val="100"/>
        <c:axId val="222116096"/>
        <c:axId val="230861440"/>
      </c:barChart>
      <c:dateAx>
        <c:axId val="2221160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0861440"/>
        <c:crosses val="autoZero"/>
        <c:auto val="1"/>
        <c:lblOffset val="100"/>
        <c:baseTimeUnit val="months"/>
      </c:dateAx>
      <c:valAx>
        <c:axId val="2308614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116096"/>
        <c:crosses val="autoZero"/>
        <c:crossBetween val="between"/>
      </c:valAx>
      <c:spPr>
        <a:noFill/>
        <a:ln>
          <a:noFill/>
        </a:ln>
        <a:effectLst/>
      </c:spPr>
    </c:plotArea>
    <c:legend>
      <c:legendPos val="b"/>
      <c:layout>
        <c:manualLayout>
          <c:xMode val="edge"/>
          <c:yMode val="edge"/>
          <c:x val="7.1232095988001495E-2"/>
          <c:y val="0.90782555602865578"/>
          <c:w val="0.88683960658763805"/>
          <c:h val="7.82614030334081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1"/>
          <c:order val="1"/>
          <c:tx>
            <c:strRef>
              <c:f>'Collection Reports'!$A$4</c:f>
              <c:strCache>
                <c:ptCount val="1"/>
                <c:pt idx="0">
                  <c:v>Food Waste </c:v>
                </c:pt>
              </c:strCache>
            </c:strRef>
          </c:tx>
          <c:spPr>
            <a:solidFill>
              <a:schemeClr val="accent2">
                <a:lumMod val="75000"/>
              </a:schemeClr>
            </a:solidFill>
          </c:spPr>
          <c:invertIfNegative val="0"/>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Reports'!$B$4:$M$4</c:f>
              <c:numCache>
                <c:formatCode>_(* #,##0.00_);_(* \(#,##0.00\);_(* "-"??_);_(@_)</c:formatCode>
                <c:ptCount val="12"/>
                <c:pt idx="0">
                  <c:v>409.19000000000005</c:v>
                </c:pt>
                <c:pt idx="1">
                  <c:v>393.6</c:v>
                </c:pt>
                <c:pt idx="2">
                  <c:v>442.23</c:v>
                </c:pt>
                <c:pt idx="3">
                  <c:v>395.02</c:v>
                </c:pt>
                <c:pt idx="4">
                  <c:v>415.57</c:v>
                </c:pt>
                <c:pt idx="5">
                  <c:v>387.25</c:v>
                </c:pt>
                <c:pt idx="6">
                  <c:v>396.68999999999994</c:v>
                </c:pt>
                <c:pt idx="7">
                  <c:v>0</c:v>
                </c:pt>
                <c:pt idx="8">
                  <c:v>0</c:v>
                </c:pt>
                <c:pt idx="9">
                  <c:v>0</c:v>
                </c:pt>
                <c:pt idx="10">
                  <c:v>0</c:v>
                </c:pt>
                <c:pt idx="11">
                  <c:v>0</c:v>
                </c:pt>
              </c:numCache>
            </c:numRef>
          </c:val>
          <c:extLst>
            <c:ext xmlns:c16="http://schemas.microsoft.com/office/drawing/2014/chart" uri="{C3380CC4-5D6E-409C-BE32-E72D297353CC}">
              <c16:uniqueId val="{00000002-8B35-414F-A2F4-17DBCAF0866D}"/>
            </c:ext>
          </c:extLst>
        </c:ser>
        <c:dLbls>
          <c:showLegendKey val="0"/>
          <c:showVal val="0"/>
          <c:showCatName val="0"/>
          <c:showSerName val="0"/>
          <c:showPercent val="0"/>
          <c:showBubbleSize val="0"/>
        </c:dLbls>
        <c:gapWidth val="150"/>
        <c:axId val="33474048"/>
        <c:axId val="33475584"/>
        <c:extLst>
          <c:ext xmlns:c15="http://schemas.microsoft.com/office/drawing/2012/chart" uri="{02D57815-91ED-43cb-92C2-25804820EDAC}">
            <c15:filteredBarSeries>
              <c15:ser>
                <c:idx val="0"/>
                <c:order val="0"/>
                <c:tx>
                  <c:strRef>
                    <c:extLst>
                      <c:ext uri="{02D57815-91ED-43cb-92C2-25804820EDAC}">
                        <c15:formulaRef>
                          <c15:sqref>'Collection Reports'!$A$3</c15:sqref>
                        </c15:formulaRef>
                      </c:ext>
                    </c:extLst>
                    <c:strCache>
                      <c:ptCount val="1"/>
                      <c:pt idx="0">
                        <c:v>Recycling Tons</c:v>
                      </c:pt>
                    </c:strCache>
                  </c:strRef>
                </c:tx>
                <c:invertIfNegative val="0"/>
                <c:cat>
                  <c:numRef>
                    <c:extLst>
                      <c:ext uri="{02D57815-91ED-43cb-92C2-25804820EDAC}">
                        <c15:formulaRef>
                          <c15:sqref>'Collection Reports'!$B$1:$M$1</c15:sqref>
                        </c15:formulaRef>
                      </c:ext>
                    </c:extLst>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extLst>
                      <c:ext uri="{02D57815-91ED-43cb-92C2-25804820EDAC}">
                        <c15:formulaRef>
                          <c15:sqref>'Collection Reports'!$B$3:$M$3</c15:sqref>
                        </c15:formulaRef>
                      </c:ext>
                    </c:extLst>
                    <c:numCache>
                      <c:formatCode>_(* #,##0.00_);_(* \(#,##0.00\);_(* "-"??_);_(@_)</c:formatCode>
                      <c:ptCount val="12"/>
                      <c:pt idx="0">
                        <c:v>3067.37</c:v>
                      </c:pt>
                      <c:pt idx="1">
                        <c:v>3076.6399999999994</c:v>
                      </c:pt>
                      <c:pt idx="2">
                        <c:v>3205.48</c:v>
                      </c:pt>
                      <c:pt idx="3">
                        <c:v>2784.5</c:v>
                      </c:pt>
                      <c:pt idx="4">
                        <c:v>3089.9999999999995</c:v>
                      </c:pt>
                      <c:pt idx="5">
                        <c:v>3088.09</c:v>
                      </c:pt>
                      <c:pt idx="6">
                        <c:v>3077.1299999999997</c:v>
                      </c:pt>
                      <c:pt idx="7">
                        <c:v>0</c:v>
                      </c:pt>
                      <c:pt idx="8">
                        <c:v>0</c:v>
                      </c:pt>
                      <c:pt idx="9">
                        <c:v>0</c:v>
                      </c:pt>
                      <c:pt idx="10">
                        <c:v>0</c:v>
                      </c:pt>
                      <c:pt idx="11">
                        <c:v>0</c:v>
                      </c:pt>
                    </c:numCache>
                  </c:numRef>
                </c:val>
                <c:extLst>
                  <c:ext xmlns:c16="http://schemas.microsoft.com/office/drawing/2014/chart" uri="{C3380CC4-5D6E-409C-BE32-E72D297353CC}">
                    <c16:uniqueId val="{00000000-8B35-414F-A2F4-17DBCAF0866D}"/>
                  </c:ext>
                </c:extLst>
              </c15:ser>
            </c15:filteredBarSeries>
          </c:ext>
        </c:extLst>
      </c:barChart>
      <c:dateAx>
        <c:axId val="33474048"/>
        <c:scaling>
          <c:orientation val="minMax"/>
        </c:scaling>
        <c:delete val="0"/>
        <c:axPos val="b"/>
        <c:numFmt formatCode="mmm\-yy" sourceLinked="1"/>
        <c:majorTickMark val="out"/>
        <c:minorTickMark val="none"/>
        <c:tickLblPos val="nextTo"/>
        <c:crossAx val="33475584"/>
        <c:crosses val="autoZero"/>
        <c:auto val="1"/>
        <c:lblOffset val="100"/>
        <c:baseTimeUnit val="months"/>
      </c:dateAx>
      <c:valAx>
        <c:axId val="33475584"/>
        <c:scaling>
          <c:orientation val="minMax"/>
        </c:scaling>
        <c:delete val="0"/>
        <c:axPos val="l"/>
        <c:majorGridlines/>
        <c:numFmt formatCode="_(* #,##0.00_);_(* \(#,##0.00\);_(* &quot;-&quot;??_);_(@_)" sourceLinked="1"/>
        <c:majorTickMark val="out"/>
        <c:minorTickMark val="none"/>
        <c:tickLblPos val="nextTo"/>
        <c:crossAx val="33474048"/>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Report'!$A$9</c:f>
              <c:strCache>
                <c:ptCount val="1"/>
                <c:pt idx="0">
                  <c:v>Total</c:v>
                </c:pt>
              </c:strCache>
            </c:strRef>
          </c:tx>
          <c:spPr>
            <a:solidFill>
              <a:schemeClr val="accent4">
                <a:lumMod val="50000"/>
              </a:schemeClr>
            </a:solidFill>
            <a:ln>
              <a:noFill/>
            </a:ln>
            <a:effectLst/>
          </c:spPr>
          <c:invertIfNegative val="0"/>
          <c:cat>
            <c:numRef>
              <c:f>'Residential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Collection Report'!$B$9:$M$9</c:f>
              <c:numCache>
                <c:formatCode>_(* #,##0.00_);_(* \(#,##0.00\);_(* "-"??_);_(@_)</c:formatCode>
                <c:ptCount val="12"/>
                <c:pt idx="0">
                  <c:v>10816.088585288237</c:v>
                </c:pt>
                <c:pt idx="1">
                  <c:v>11501.809510047551</c:v>
                </c:pt>
                <c:pt idx="2">
                  <c:v>11189.265257946567</c:v>
                </c:pt>
                <c:pt idx="3">
                  <c:v>9269.7222502431396</c:v>
                </c:pt>
                <c:pt idx="4">
                  <c:v>10028.917946454412</c:v>
                </c:pt>
                <c:pt idx="5">
                  <c:v>10389.035049402451</c:v>
                </c:pt>
                <c:pt idx="6">
                  <c:v>9922.7712057676454</c:v>
                </c:pt>
                <c:pt idx="7">
                  <c:v>0</c:v>
                </c:pt>
                <c:pt idx="8">
                  <c:v>0</c:v>
                </c:pt>
                <c:pt idx="9">
                  <c:v>0</c:v>
                </c:pt>
                <c:pt idx="10">
                  <c:v>0</c:v>
                </c:pt>
                <c:pt idx="11">
                  <c:v>0</c:v>
                </c:pt>
              </c:numCache>
            </c:numRef>
          </c:val>
          <c:extLst>
            <c:ext xmlns:c16="http://schemas.microsoft.com/office/drawing/2014/chart" uri="{C3380CC4-5D6E-409C-BE32-E72D297353CC}">
              <c16:uniqueId val="{00000000-9005-4922-B397-836744BFFAA7}"/>
            </c:ext>
          </c:extLst>
        </c:ser>
        <c:dLbls>
          <c:showLegendKey val="0"/>
          <c:showVal val="0"/>
          <c:showCatName val="0"/>
          <c:showSerName val="0"/>
          <c:showPercent val="0"/>
          <c:showBubbleSize val="0"/>
        </c:dLbls>
        <c:gapWidth val="219"/>
        <c:overlap val="-27"/>
        <c:axId val="33756288"/>
        <c:axId val="33757824"/>
      </c:barChart>
      <c:dateAx>
        <c:axId val="3375628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57824"/>
        <c:crosses val="autoZero"/>
        <c:auto val="1"/>
        <c:lblOffset val="100"/>
        <c:baseTimeUnit val="months"/>
      </c:dateAx>
      <c:valAx>
        <c:axId val="3375782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56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Report'!$A$3</c:f>
              <c:strCache>
                <c:ptCount val="1"/>
                <c:pt idx="0">
                  <c:v>Landfill Tons</c:v>
                </c:pt>
              </c:strCache>
            </c:strRef>
          </c:tx>
          <c:spPr>
            <a:solidFill>
              <a:schemeClr val="tx1"/>
            </a:solidFill>
            <a:ln>
              <a:noFill/>
            </a:ln>
            <a:effectLst/>
          </c:spPr>
          <c:invertIfNegative val="0"/>
          <c:cat>
            <c:numRef>
              <c:f>'Residential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Collection Report'!$B$3:$M$3</c:f>
              <c:numCache>
                <c:formatCode>_(* #,##0.00_);_(* \(#,##0.00\);_(* "-"??_);_(@_)</c:formatCode>
                <c:ptCount val="12"/>
                <c:pt idx="0">
                  <c:v>3547.7400000000007</c:v>
                </c:pt>
                <c:pt idx="1">
                  <c:v>3651.0500000000006</c:v>
                </c:pt>
                <c:pt idx="2">
                  <c:v>3583.91</c:v>
                </c:pt>
                <c:pt idx="3">
                  <c:v>3169.0600000000004</c:v>
                </c:pt>
                <c:pt idx="4">
                  <c:v>3590.84</c:v>
                </c:pt>
                <c:pt idx="5">
                  <c:v>3697.2100000000005</c:v>
                </c:pt>
                <c:pt idx="6">
                  <c:v>3450.0899999999997</c:v>
                </c:pt>
                <c:pt idx="7">
                  <c:v>0</c:v>
                </c:pt>
                <c:pt idx="8">
                  <c:v>0</c:v>
                </c:pt>
                <c:pt idx="9">
                  <c:v>0</c:v>
                </c:pt>
                <c:pt idx="10">
                  <c:v>0</c:v>
                </c:pt>
                <c:pt idx="11">
                  <c:v>0</c:v>
                </c:pt>
              </c:numCache>
            </c:numRef>
          </c:val>
          <c:extLst>
            <c:ext xmlns:c16="http://schemas.microsoft.com/office/drawing/2014/chart" uri="{C3380CC4-5D6E-409C-BE32-E72D297353CC}">
              <c16:uniqueId val="{00000000-7E58-44BD-BA6D-D29B5FF73CE1}"/>
            </c:ext>
          </c:extLst>
        </c:ser>
        <c:dLbls>
          <c:showLegendKey val="0"/>
          <c:showVal val="0"/>
          <c:showCatName val="0"/>
          <c:showSerName val="0"/>
          <c:showPercent val="0"/>
          <c:showBubbleSize val="0"/>
        </c:dLbls>
        <c:gapWidth val="219"/>
        <c:overlap val="-27"/>
        <c:axId val="33774208"/>
        <c:axId val="33780096"/>
      </c:barChart>
      <c:dateAx>
        <c:axId val="337742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80096"/>
        <c:crosses val="autoZero"/>
        <c:auto val="1"/>
        <c:lblOffset val="100"/>
        <c:baseTimeUnit val="months"/>
      </c:dateAx>
      <c:valAx>
        <c:axId val="337800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74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Report'!$A$4</c:f>
              <c:strCache>
                <c:ptCount val="1"/>
                <c:pt idx="0">
                  <c:v>Recycling Tons</c:v>
                </c:pt>
              </c:strCache>
            </c:strRef>
          </c:tx>
          <c:spPr>
            <a:solidFill>
              <a:schemeClr val="accent1"/>
            </a:solidFill>
            <a:ln>
              <a:noFill/>
            </a:ln>
            <a:effectLst/>
          </c:spPr>
          <c:invertIfNegative val="0"/>
          <c:cat>
            <c:numRef>
              <c:f>'Residential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Collection Report'!$B$4:$M$4</c:f>
              <c:numCache>
                <c:formatCode>_(* #,##0.00_);_(* \(#,##0.00\);_(* "-"??_);_(@_)</c:formatCode>
                <c:ptCount val="12"/>
                <c:pt idx="0">
                  <c:v>2076.88</c:v>
                </c:pt>
                <c:pt idx="1">
                  <c:v>2119.89</c:v>
                </c:pt>
                <c:pt idx="2">
                  <c:v>2155</c:v>
                </c:pt>
                <c:pt idx="3">
                  <c:v>1905.19</c:v>
                </c:pt>
                <c:pt idx="4">
                  <c:v>2110.8599999999997</c:v>
                </c:pt>
                <c:pt idx="5">
                  <c:v>2110.8700000000003</c:v>
                </c:pt>
                <c:pt idx="6">
                  <c:v>2110.8599999999997</c:v>
                </c:pt>
                <c:pt idx="7">
                  <c:v>0</c:v>
                </c:pt>
                <c:pt idx="8">
                  <c:v>0</c:v>
                </c:pt>
                <c:pt idx="9">
                  <c:v>0</c:v>
                </c:pt>
                <c:pt idx="10">
                  <c:v>0</c:v>
                </c:pt>
                <c:pt idx="11">
                  <c:v>0</c:v>
                </c:pt>
              </c:numCache>
            </c:numRef>
          </c:val>
          <c:extLst>
            <c:ext xmlns:c16="http://schemas.microsoft.com/office/drawing/2014/chart" uri="{C3380CC4-5D6E-409C-BE32-E72D297353CC}">
              <c16:uniqueId val="{00000000-856A-4745-9C5C-CB3BFC68F6A2}"/>
            </c:ext>
          </c:extLst>
        </c:ser>
        <c:dLbls>
          <c:showLegendKey val="0"/>
          <c:showVal val="0"/>
          <c:showCatName val="0"/>
          <c:showSerName val="0"/>
          <c:showPercent val="0"/>
          <c:showBubbleSize val="0"/>
        </c:dLbls>
        <c:gapWidth val="219"/>
        <c:overlap val="-27"/>
        <c:axId val="33796480"/>
        <c:axId val="33798016"/>
      </c:barChart>
      <c:dateAx>
        <c:axId val="337964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98016"/>
        <c:crosses val="autoZero"/>
        <c:auto val="1"/>
        <c:lblOffset val="100"/>
        <c:baseTimeUnit val="months"/>
      </c:dateAx>
      <c:valAx>
        <c:axId val="33798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96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Report'!$A$5</c:f>
              <c:strCache>
                <c:ptCount val="1"/>
                <c:pt idx="0">
                  <c:v>Organic Tons</c:v>
                </c:pt>
              </c:strCache>
            </c:strRef>
          </c:tx>
          <c:spPr>
            <a:solidFill>
              <a:srgbClr val="92D050"/>
            </a:solidFill>
            <a:ln>
              <a:noFill/>
            </a:ln>
            <a:effectLst/>
          </c:spPr>
          <c:invertIfNegative val="0"/>
          <c:cat>
            <c:numRef>
              <c:f>'Residential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Collection Report'!$B$5:$M$5</c:f>
              <c:numCache>
                <c:formatCode>_(* #,##0.00_);_(* \(#,##0.00\);_(* "-"??_);_(@_)</c:formatCode>
                <c:ptCount val="12"/>
                <c:pt idx="0">
                  <c:v>5188.9799999999996</c:v>
                </c:pt>
                <c:pt idx="1">
                  <c:v>5728.43</c:v>
                </c:pt>
                <c:pt idx="2">
                  <c:v>5447.8</c:v>
                </c:pt>
                <c:pt idx="3">
                  <c:v>4193.0600000000004</c:v>
                </c:pt>
                <c:pt idx="4">
                  <c:v>4324.63</c:v>
                </c:pt>
                <c:pt idx="5">
                  <c:v>4579.8100000000004</c:v>
                </c:pt>
                <c:pt idx="6">
                  <c:v>4359.84</c:v>
                </c:pt>
                <c:pt idx="7">
                  <c:v>0</c:v>
                </c:pt>
                <c:pt idx="8">
                  <c:v>0</c:v>
                </c:pt>
                <c:pt idx="9">
                  <c:v>0</c:v>
                </c:pt>
                <c:pt idx="10">
                  <c:v>0</c:v>
                </c:pt>
                <c:pt idx="11">
                  <c:v>0</c:v>
                </c:pt>
              </c:numCache>
            </c:numRef>
          </c:val>
          <c:extLst>
            <c:ext xmlns:c16="http://schemas.microsoft.com/office/drawing/2014/chart" uri="{C3380CC4-5D6E-409C-BE32-E72D297353CC}">
              <c16:uniqueId val="{00000000-B6AE-468D-93F2-21D5E0CF8640}"/>
            </c:ext>
          </c:extLst>
        </c:ser>
        <c:dLbls>
          <c:showLegendKey val="0"/>
          <c:showVal val="0"/>
          <c:showCatName val="0"/>
          <c:showSerName val="0"/>
          <c:showPercent val="0"/>
          <c:showBubbleSize val="0"/>
        </c:dLbls>
        <c:gapWidth val="219"/>
        <c:overlap val="-27"/>
        <c:axId val="33818496"/>
        <c:axId val="33820032"/>
      </c:barChart>
      <c:dateAx>
        <c:axId val="338184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0032"/>
        <c:crosses val="autoZero"/>
        <c:auto val="1"/>
        <c:lblOffset val="100"/>
        <c:baseTimeUnit val="months"/>
      </c:dateAx>
      <c:valAx>
        <c:axId val="338200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18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Report'!$A$6</c:f>
              <c:strCache>
                <c:ptCount val="1"/>
                <c:pt idx="0">
                  <c:v>E-Waste </c:v>
                </c:pt>
              </c:strCache>
            </c:strRef>
          </c:tx>
          <c:spPr>
            <a:solidFill>
              <a:schemeClr val="accent2">
                <a:lumMod val="60000"/>
                <a:lumOff val="40000"/>
              </a:schemeClr>
            </a:solidFill>
            <a:ln>
              <a:noFill/>
            </a:ln>
            <a:effectLst/>
          </c:spPr>
          <c:invertIfNegative val="0"/>
          <c:cat>
            <c:numRef>
              <c:f>'Residential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Collection Report'!$B$6:$M$6</c:f>
              <c:numCache>
                <c:formatCode>_(* #,##0.00_);_(* \(#,##0.00\);_(* "-"??_);_(@_)</c:formatCode>
                <c:ptCount val="12"/>
                <c:pt idx="0">
                  <c:v>0.45984000000000003</c:v>
                </c:pt>
                <c:pt idx="1">
                  <c:v>0.58579999999999999</c:v>
                </c:pt>
                <c:pt idx="2">
                  <c:v>0.57390000000000008</c:v>
                </c:pt>
                <c:pt idx="3">
                  <c:v>0.52015500000000003</c:v>
                </c:pt>
                <c:pt idx="4">
                  <c:v>0.41660000000000003</c:v>
                </c:pt>
                <c:pt idx="5">
                  <c:v>0.60875000000000001</c:v>
                </c:pt>
                <c:pt idx="6">
                  <c:v>0.29400000000000004</c:v>
                </c:pt>
                <c:pt idx="7">
                  <c:v>0</c:v>
                </c:pt>
                <c:pt idx="8">
                  <c:v>0</c:v>
                </c:pt>
                <c:pt idx="9">
                  <c:v>0</c:v>
                </c:pt>
                <c:pt idx="10">
                  <c:v>0</c:v>
                </c:pt>
                <c:pt idx="11">
                  <c:v>0</c:v>
                </c:pt>
              </c:numCache>
            </c:numRef>
          </c:val>
          <c:extLst>
            <c:ext xmlns:c16="http://schemas.microsoft.com/office/drawing/2014/chart" uri="{C3380CC4-5D6E-409C-BE32-E72D297353CC}">
              <c16:uniqueId val="{00000000-E31E-4A6F-9198-E75FE7602055}"/>
            </c:ext>
          </c:extLst>
        </c:ser>
        <c:dLbls>
          <c:showLegendKey val="0"/>
          <c:showVal val="0"/>
          <c:showCatName val="0"/>
          <c:showSerName val="0"/>
          <c:showPercent val="0"/>
          <c:showBubbleSize val="0"/>
        </c:dLbls>
        <c:gapWidth val="219"/>
        <c:overlap val="-27"/>
        <c:axId val="33832320"/>
        <c:axId val="33850496"/>
      </c:barChart>
      <c:dateAx>
        <c:axId val="338323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50496"/>
        <c:crosses val="autoZero"/>
        <c:auto val="1"/>
        <c:lblOffset val="100"/>
        <c:baseTimeUnit val="months"/>
      </c:dateAx>
      <c:valAx>
        <c:axId val="338504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3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Report'!$A$7</c:f>
              <c:strCache>
                <c:ptCount val="1"/>
                <c:pt idx="0">
                  <c:v>Battery </c:v>
                </c:pt>
              </c:strCache>
            </c:strRef>
          </c:tx>
          <c:spPr>
            <a:solidFill>
              <a:schemeClr val="accent2">
                <a:lumMod val="60000"/>
                <a:lumOff val="40000"/>
              </a:schemeClr>
            </a:solidFill>
            <a:ln>
              <a:noFill/>
            </a:ln>
            <a:effectLst/>
          </c:spPr>
          <c:invertIfNegative val="0"/>
          <c:cat>
            <c:numRef>
              <c:f>'Residential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Collection Report'!$B$7:$M$7</c:f>
              <c:numCache>
                <c:formatCode>_(* #,##0.00_);_(* \(#,##0.00\);_(* "-"??_);_(@_)</c:formatCode>
                <c:ptCount val="12"/>
                <c:pt idx="0">
                  <c:v>1.817401088235294</c:v>
                </c:pt>
                <c:pt idx="1">
                  <c:v>1.6215669558823531</c:v>
                </c:pt>
                <c:pt idx="2">
                  <c:v>1.7524363382352939</c:v>
                </c:pt>
                <c:pt idx="3">
                  <c:v>1.696020026470588</c:v>
                </c:pt>
                <c:pt idx="4">
                  <c:v>1.9287002794117649</c:v>
                </c:pt>
                <c:pt idx="5">
                  <c:v>0.44247009411764709</c:v>
                </c:pt>
                <c:pt idx="6">
                  <c:v>1.4400654676470586</c:v>
                </c:pt>
                <c:pt idx="7">
                  <c:v>0</c:v>
                </c:pt>
                <c:pt idx="8">
                  <c:v>0</c:v>
                </c:pt>
                <c:pt idx="9">
                  <c:v>0</c:v>
                </c:pt>
                <c:pt idx="10">
                  <c:v>0</c:v>
                </c:pt>
                <c:pt idx="11">
                  <c:v>0</c:v>
                </c:pt>
              </c:numCache>
            </c:numRef>
          </c:val>
          <c:extLst>
            <c:ext xmlns:c16="http://schemas.microsoft.com/office/drawing/2014/chart" uri="{C3380CC4-5D6E-409C-BE32-E72D297353CC}">
              <c16:uniqueId val="{00000000-8894-4D42-B359-1BE2CE846480}"/>
            </c:ext>
          </c:extLst>
        </c:ser>
        <c:dLbls>
          <c:showLegendKey val="0"/>
          <c:showVal val="0"/>
          <c:showCatName val="0"/>
          <c:showSerName val="0"/>
          <c:showPercent val="0"/>
          <c:showBubbleSize val="0"/>
        </c:dLbls>
        <c:gapWidth val="219"/>
        <c:overlap val="-27"/>
        <c:axId val="33887360"/>
        <c:axId val="33888896"/>
      </c:barChart>
      <c:dateAx>
        <c:axId val="338873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88896"/>
        <c:crosses val="autoZero"/>
        <c:auto val="1"/>
        <c:lblOffset val="100"/>
        <c:baseTimeUnit val="months"/>
      </c:dateAx>
      <c:valAx>
        <c:axId val="338888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87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'Residential Collection Report'!$A$8</c:f>
              <c:strCache>
                <c:ptCount val="1"/>
                <c:pt idx="0">
                  <c:v>Fluorescent </c:v>
                </c:pt>
              </c:strCache>
            </c:strRef>
          </c:tx>
          <c:spPr>
            <a:solidFill>
              <a:schemeClr val="accent2">
                <a:lumMod val="60000"/>
                <a:lumOff val="40000"/>
              </a:schemeClr>
            </a:solidFill>
            <a:ln>
              <a:noFill/>
            </a:ln>
            <a:effectLst/>
          </c:spPr>
          <c:invertIfNegative val="0"/>
          <c:cat>
            <c:numRef>
              <c:f>'Residential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Collection Report'!$B$8:$M$8</c:f>
              <c:numCache>
                <c:formatCode>_(* #,##0.00_);_(* \(#,##0.00\);_(* "-"??_);_(@_)</c:formatCode>
                <c:ptCount val="12"/>
                <c:pt idx="0">
                  <c:v>0.21134420000000001</c:v>
                </c:pt>
                <c:pt idx="1">
                  <c:v>0.23214309166666669</c:v>
                </c:pt>
                <c:pt idx="2">
                  <c:v>0.22892160833333342</c:v>
                </c:pt>
                <c:pt idx="3">
                  <c:v>0.19607521666666666</c:v>
                </c:pt>
                <c:pt idx="4">
                  <c:v>0.24264617500000002</c:v>
                </c:pt>
                <c:pt idx="5">
                  <c:v>9.3829308333333347E-2</c:v>
                </c:pt>
                <c:pt idx="6">
                  <c:v>0.24714029999999998</c:v>
                </c:pt>
                <c:pt idx="7">
                  <c:v>0</c:v>
                </c:pt>
                <c:pt idx="8">
                  <c:v>0</c:v>
                </c:pt>
                <c:pt idx="9">
                  <c:v>0</c:v>
                </c:pt>
                <c:pt idx="10">
                  <c:v>0</c:v>
                </c:pt>
                <c:pt idx="11">
                  <c:v>0</c:v>
                </c:pt>
              </c:numCache>
            </c:numRef>
          </c:val>
          <c:extLst>
            <c:ext xmlns:c16="http://schemas.microsoft.com/office/drawing/2014/chart" uri="{C3380CC4-5D6E-409C-BE32-E72D297353CC}">
              <c16:uniqueId val="{00000000-9EA7-44E2-A9F6-86E5F03C3CEA}"/>
            </c:ext>
          </c:extLst>
        </c:ser>
        <c:dLbls>
          <c:showLegendKey val="0"/>
          <c:showVal val="0"/>
          <c:showCatName val="0"/>
          <c:showSerName val="0"/>
          <c:showPercent val="0"/>
          <c:showBubbleSize val="0"/>
        </c:dLbls>
        <c:gapWidth val="219"/>
        <c:overlap val="-27"/>
        <c:axId val="33917568"/>
        <c:axId val="33919360"/>
      </c:barChart>
      <c:dateAx>
        <c:axId val="3391756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19360"/>
        <c:crosses val="autoZero"/>
        <c:auto val="1"/>
        <c:lblOffset val="100"/>
        <c:baseTimeUnit val="months"/>
      </c:dateAx>
      <c:valAx>
        <c:axId val="3391936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1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 - Landfill Recycling and Organics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'Residential Collection Report'!$A$3</c:f>
              <c:strCache>
                <c:ptCount val="1"/>
                <c:pt idx="0">
                  <c:v>Landfill Tons</c:v>
                </c:pt>
              </c:strCache>
            </c:strRef>
          </c:tx>
          <c:spPr>
            <a:ln w="28575" cap="rnd">
              <a:solidFill>
                <a:sysClr val="windowText" lastClr="000000"/>
              </a:solidFill>
              <a:round/>
            </a:ln>
            <a:effectLst/>
          </c:spPr>
          <c:marker>
            <c:symbol val="none"/>
          </c:marker>
          <c:cat>
            <c:numRef>
              <c:f>'Residential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Collection Report'!$B$3:$M$3</c:f>
              <c:numCache>
                <c:formatCode>_(* #,##0.00_);_(* \(#,##0.00\);_(* "-"??_);_(@_)</c:formatCode>
                <c:ptCount val="12"/>
                <c:pt idx="0">
                  <c:v>3547.7400000000007</c:v>
                </c:pt>
                <c:pt idx="1">
                  <c:v>3651.0500000000006</c:v>
                </c:pt>
                <c:pt idx="2">
                  <c:v>3583.91</c:v>
                </c:pt>
                <c:pt idx="3">
                  <c:v>3169.0600000000004</c:v>
                </c:pt>
                <c:pt idx="4">
                  <c:v>3590.84</c:v>
                </c:pt>
                <c:pt idx="5">
                  <c:v>3697.2100000000005</c:v>
                </c:pt>
                <c:pt idx="6">
                  <c:v>3450.0899999999997</c:v>
                </c:pt>
                <c:pt idx="7">
                  <c:v>0</c:v>
                </c:pt>
                <c:pt idx="8">
                  <c:v>0</c:v>
                </c:pt>
                <c:pt idx="9">
                  <c:v>0</c:v>
                </c:pt>
                <c:pt idx="10">
                  <c:v>0</c:v>
                </c:pt>
                <c:pt idx="11">
                  <c:v>0</c:v>
                </c:pt>
              </c:numCache>
            </c:numRef>
          </c:val>
          <c:smooth val="0"/>
          <c:extLst>
            <c:ext xmlns:c16="http://schemas.microsoft.com/office/drawing/2014/chart" uri="{C3380CC4-5D6E-409C-BE32-E72D297353CC}">
              <c16:uniqueId val="{00000000-6E2F-4AB0-826F-9B6B6498E7A0}"/>
            </c:ext>
          </c:extLst>
        </c:ser>
        <c:ser>
          <c:idx val="1"/>
          <c:order val="1"/>
          <c:tx>
            <c:strRef>
              <c:f>'Residential Collection Report'!$A$4</c:f>
              <c:strCache>
                <c:ptCount val="1"/>
                <c:pt idx="0">
                  <c:v>Recycling Tons</c:v>
                </c:pt>
              </c:strCache>
            </c:strRef>
          </c:tx>
          <c:spPr>
            <a:ln w="28575" cap="rnd">
              <a:solidFill>
                <a:schemeClr val="accent1"/>
              </a:solidFill>
              <a:round/>
            </a:ln>
            <a:effectLst/>
          </c:spPr>
          <c:marker>
            <c:symbol val="none"/>
          </c:marker>
          <c:cat>
            <c:numRef>
              <c:f>'Residential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Collection Report'!$B$4:$M$4</c:f>
              <c:numCache>
                <c:formatCode>_(* #,##0.00_);_(* \(#,##0.00\);_(* "-"??_);_(@_)</c:formatCode>
                <c:ptCount val="12"/>
                <c:pt idx="0">
                  <c:v>2076.88</c:v>
                </c:pt>
                <c:pt idx="1">
                  <c:v>2119.89</c:v>
                </c:pt>
                <c:pt idx="2">
                  <c:v>2155</c:v>
                </c:pt>
                <c:pt idx="3">
                  <c:v>1905.19</c:v>
                </c:pt>
                <c:pt idx="4">
                  <c:v>2110.8599999999997</c:v>
                </c:pt>
                <c:pt idx="5">
                  <c:v>2110.8700000000003</c:v>
                </c:pt>
                <c:pt idx="6">
                  <c:v>2110.8599999999997</c:v>
                </c:pt>
                <c:pt idx="7">
                  <c:v>0</c:v>
                </c:pt>
                <c:pt idx="8">
                  <c:v>0</c:v>
                </c:pt>
                <c:pt idx="9">
                  <c:v>0</c:v>
                </c:pt>
                <c:pt idx="10">
                  <c:v>0</c:v>
                </c:pt>
                <c:pt idx="11">
                  <c:v>0</c:v>
                </c:pt>
              </c:numCache>
            </c:numRef>
          </c:val>
          <c:smooth val="0"/>
          <c:extLst>
            <c:ext xmlns:c16="http://schemas.microsoft.com/office/drawing/2014/chart" uri="{C3380CC4-5D6E-409C-BE32-E72D297353CC}">
              <c16:uniqueId val="{00000001-6E2F-4AB0-826F-9B6B6498E7A0}"/>
            </c:ext>
          </c:extLst>
        </c:ser>
        <c:ser>
          <c:idx val="2"/>
          <c:order val="2"/>
          <c:tx>
            <c:strRef>
              <c:f>'Residential Collection Report'!$A$5</c:f>
              <c:strCache>
                <c:ptCount val="1"/>
                <c:pt idx="0">
                  <c:v>Organic Tons</c:v>
                </c:pt>
              </c:strCache>
            </c:strRef>
          </c:tx>
          <c:spPr>
            <a:ln w="28575" cap="rnd">
              <a:solidFill>
                <a:srgbClr val="92D050"/>
              </a:solidFill>
              <a:round/>
            </a:ln>
            <a:effectLst/>
          </c:spPr>
          <c:marker>
            <c:symbol val="none"/>
          </c:marker>
          <c:cat>
            <c:numRef>
              <c:f>'Residential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'Residential Collection Report'!$B$5:$M$5</c:f>
              <c:numCache>
                <c:formatCode>_(* #,##0.00_);_(* \(#,##0.00\);_(* "-"??_);_(@_)</c:formatCode>
                <c:ptCount val="12"/>
                <c:pt idx="0">
                  <c:v>5188.9799999999996</c:v>
                </c:pt>
                <c:pt idx="1">
                  <c:v>5728.43</c:v>
                </c:pt>
                <c:pt idx="2">
                  <c:v>5447.8</c:v>
                </c:pt>
                <c:pt idx="3">
                  <c:v>4193.0600000000004</c:v>
                </c:pt>
                <c:pt idx="4">
                  <c:v>4324.63</c:v>
                </c:pt>
                <c:pt idx="5">
                  <c:v>4579.8100000000004</c:v>
                </c:pt>
                <c:pt idx="6">
                  <c:v>4359.84</c:v>
                </c:pt>
                <c:pt idx="7">
                  <c:v>0</c:v>
                </c:pt>
                <c:pt idx="8">
                  <c:v>0</c:v>
                </c:pt>
                <c:pt idx="9">
                  <c:v>0</c:v>
                </c:pt>
                <c:pt idx="10">
                  <c:v>0</c:v>
                </c:pt>
                <c:pt idx="11">
                  <c:v>0</c:v>
                </c:pt>
              </c:numCache>
            </c:numRef>
          </c:val>
          <c:smooth val="0"/>
          <c:extLst>
            <c:ext xmlns:c16="http://schemas.microsoft.com/office/drawing/2014/chart" uri="{C3380CC4-5D6E-409C-BE32-E72D297353CC}">
              <c16:uniqueId val="{00000002-6E2F-4AB0-826F-9B6B6498E7A0}"/>
            </c:ext>
          </c:extLst>
        </c:ser>
        <c:dLbls>
          <c:showLegendKey val="0"/>
          <c:showVal val="0"/>
          <c:showCatName val="0"/>
          <c:showSerName val="0"/>
          <c:showPercent val="0"/>
          <c:showBubbleSize val="0"/>
        </c:dLbls>
        <c:smooth val="0"/>
        <c:axId val="33950336"/>
        <c:axId val="33968512"/>
      </c:lineChart>
      <c:dateAx>
        <c:axId val="33950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68512"/>
        <c:crosses val="autoZero"/>
        <c:auto val="1"/>
        <c:lblOffset val="100"/>
        <c:baseTimeUnit val="months"/>
      </c:dateAx>
      <c:valAx>
        <c:axId val="3396851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5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'!$A$9</c:f>
              <c:strCache>
                <c:ptCount val="1"/>
                <c:pt idx="0">
                  <c:v>Total</c:v>
                </c:pt>
              </c:strCache>
            </c:strRef>
          </c:tx>
          <c:spPr>
            <a:solidFill>
              <a:schemeClr val="accent4">
                <a:lumMod val="50000"/>
              </a:schemeClr>
            </a:solidFill>
            <a:ln>
              <a:noFill/>
            </a:ln>
            <a:effectLst/>
          </c:spPr>
          <c:invertIfNegative val="0"/>
          <c:cat>
            <c:numRef>
              <c:f>'Multifamily Collection Report '!$B$2:$M$2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'Multifamily Collection Report '!$B$9:$M$9</c:f>
              <c:numCache>
                <c:formatCode>_(* #,##0.00_);_(* \(#,##0.00\);_(* "-"??_);_(@_)</c:formatCode>
                <c:ptCount val="12"/>
                <c:pt idx="0">
                  <c:v>1192.58</c:v>
                </c:pt>
                <c:pt idx="1">
                  <c:v>1206.8699999999997</c:v>
                </c:pt>
                <c:pt idx="2">
                  <c:v>1296.55</c:v>
                </c:pt>
                <c:pt idx="3">
                  <c:v>1103.46</c:v>
                </c:pt>
                <c:pt idx="4">
                  <c:v>1214.78</c:v>
                </c:pt>
                <c:pt idx="5">
                  <c:v>1201.18</c:v>
                </c:pt>
                <c:pt idx="6">
                  <c:v>1143.7400000000002</c:v>
                </c:pt>
                <c:pt idx="7">
                  <c:v>0</c:v>
                </c:pt>
                <c:pt idx="8">
                  <c:v>0</c:v>
                </c:pt>
                <c:pt idx="9">
                  <c:v>0</c:v>
                </c:pt>
                <c:pt idx="10">
                  <c:v>0</c:v>
                </c:pt>
                <c:pt idx="11">
                  <c:v>0</c:v>
                </c:pt>
              </c:numCache>
            </c:numRef>
          </c:val>
          <c:extLst>
            <c:ext xmlns:c16="http://schemas.microsoft.com/office/drawing/2014/chart" uri="{C3380CC4-5D6E-409C-BE32-E72D297353CC}">
              <c16:uniqueId val="{00000000-6C6C-4CC2-BAFC-00F90800AE08}"/>
            </c:ext>
          </c:extLst>
        </c:ser>
        <c:dLbls>
          <c:showLegendKey val="0"/>
          <c:showVal val="0"/>
          <c:showCatName val="0"/>
          <c:showSerName val="0"/>
          <c:showPercent val="0"/>
          <c:showBubbleSize val="0"/>
        </c:dLbls>
        <c:gapWidth val="219"/>
        <c:overlap val="-27"/>
        <c:axId val="41568128"/>
        <c:axId val="41569664"/>
      </c:barChart>
      <c:dateAx>
        <c:axId val="4156812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69664"/>
        <c:crosses val="autoZero"/>
        <c:auto val="1"/>
        <c:lblOffset val="100"/>
        <c:baseTimeUnit val="months"/>
      </c:dateAx>
      <c:valAx>
        <c:axId val="4156966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68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'Clean Up Reports'!$A$11</c:f>
          <c:strCache>
            <c:ptCount val="1"/>
            <c:pt idx="0">
              <c:v>Cleanup Set Outs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'Clean Up Reports'!$A$12</c:f>
              <c:strCache>
                <c:ptCount val="1"/>
                <c:pt idx="0">
                  <c:v>County</c:v>
                </c:pt>
              </c:strCache>
            </c:strRef>
          </c:tx>
          <c:spPr>
            <a:solidFill>
              <a:srgbClr val="FF0000"/>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Reports'!$B$12:$M$12</c:f>
              <c:numCache>
                <c:formatCode>_(* #,##0.00_);_(* \(#,##0.00\);_(* "-"??_);_(@_)</c:formatCode>
                <c:ptCount val="12"/>
                <c:pt idx="0">
                  <c:v>3726</c:v>
                </c:pt>
                <c:pt idx="1">
                  <c:v>558</c:v>
                </c:pt>
                <c:pt idx="5">
                  <c:v>6825</c:v>
                </c:pt>
                <c:pt idx="6">
                  <c:v>4031</c:v>
                </c:pt>
              </c:numCache>
            </c:numRef>
          </c:val>
          <c:extLst>
            <c:ext xmlns:c16="http://schemas.microsoft.com/office/drawing/2014/chart" uri="{C3380CC4-5D6E-409C-BE32-E72D297353CC}">
              <c16:uniqueId val="{00000000-C122-4353-A219-4089DF48EF7F}"/>
            </c:ext>
          </c:extLst>
        </c:ser>
        <c:ser>
          <c:idx val="1"/>
          <c:order val="1"/>
          <c:tx>
            <c:strRef>
              <c:f>'Clean Up Reports'!$A$13</c:f>
              <c:strCache>
                <c:ptCount val="1"/>
                <c:pt idx="0">
                  <c:v>Danville</c:v>
                </c:pt>
              </c:strCache>
            </c:strRef>
          </c:tx>
          <c:spPr>
            <a:solidFill>
              <a:schemeClr val="accent4">
                <a:lumMod val="75000"/>
              </a:schemeClr>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Reports'!$B$13:$M$13</c:f>
              <c:numCache>
                <c:formatCode>_(* #,##0.00_);_(* \(#,##0.00\);_(* "-"??_);_(@_)</c:formatCode>
                <c:ptCount val="12"/>
                <c:pt idx="0">
                  <c:v>4759</c:v>
                </c:pt>
                <c:pt idx="1">
                  <c:v>0</c:v>
                </c:pt>
                <c:pt idx="5">
                  <c:v>6545</c:v>
                </c:pt>
                <c:pt idx="6">
                  <c:v>4036</c:v>
                </c:pt>
              </c:numCache>
            </c:numRef>
          </c:val>
          <c:extLst>
            <c:ext xmlns:c16="http://schemas.microsoft.com/office/drawing/2014/chart" uri="{C3380CC4-5D6E-409C-BE32-E72D297353CC}">
              <c16:uniqueId val="{00000001-C122-4353-A219-4089DF48EF7F}"/>
            </c:ext>
          </c:extLst>
        </c:ser>
        <c:ser>
          <c:idx val="2"/>
          <c:order val="2"/>
          <c:tx>
            <c:strRef>
              <c:f>'Clean Up Reports'!$A$14</c:f>
              <c:strCache>
                <c:ptCount val="1"/>
                <c:pt idx="0">
                  <c:v>Lafayette</c:v>
                </c:pt>
              </c:strCache>
            </c:strRef>
          </c:tx>
          <c:spPr>
            <a:solidFill>
              <a:schemeClr val="accent3"/>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Reports'!$B$14:$M$14</c:f>
              <c:numCache>
                <c:formatCode>_(* #,##0.00_);_(* \(#,##0.00\);_(* "-"??_);_(@_)</c:formatCode>
                <c:ptCount val="12"/>
                <c:pt idx="0">
                  <c:v>412</c:v>
                </c:pt>
                <c:pt idx="1">
                  <c:v>4296</c:v>
                </c:pt>
                <c:pt idx="5">
                  <c:v>0</c:v>
                </c:pt>
                <c:pt idx="6">
                  <c:v>1260</c:v>
                </c:pt>
              </c:numCache>
            </c:numRef>
          </c:val>
          <c:extLst>
            <c:ext xmlns:c16="http://schemas.microsoft.com/office/drawing/2014/chart" uri="{C3380CC4-5D6E-409C-BE32-E72D297353CC}">
              <c16:uniqueId val="{00000002-C122-4353-A219-4089DF48EF7F}"/>
            </c:ext>
          </c:extLst>
        </c:ser>
        <c:ser>
          <c:idx val="3"/>
          <c:order val="3"/>
          <c:tx>
            <c:strRef>
              <c:f>'Clean Up Reports'!$A$15</c:f>
              <c:strCache>
                <c:ptCount val="1"/>
                <c:pt idx="0">
                  <c:v>Moraga</c:v>
                </c:pt>
              </c:strCache>
            </c:strRef>
          </c:tx>
          <c:spPr>
            <a:solidFill>
              <a:srgbClr val="BC0C8E"/>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Reports'!$B$15:$M$15</c:f>
              <c:numCache>
                <c:formatCode>_(* #,##0.00_);_(* \(#,##0.00\);_(* "-"??_);_(@_)</c:formatCode>
                <c:ptCount val="12"/>
                <c:pt idx="0">
                  <c:v>0</c:v>
                </c:pt>
                <c:pt idx="1">
                  <c:v>2877</c:v>
                </c:pt>
                <c:pt idx="5">
                  <c:v>0</c:v>
                </c:pt>
                <c:pt idx="6">
                  <c:v>0</c:v>
                </c:pt>
              </c:numCache>
            </c:numRef>
          </c:val>
          <c:extLst>
            <c:ext xmlns:c16="http://schemas.microsoft.com/office/drawing/2014/chart" uri="{C3380CC4-5D6E-409C-BE32-E72D297353CC}">
              <c16:uniqueId val="{00000003-C122-4353-A219-4089DF48EF7F}"/>
            </c:ext>
          </c:extLst>
        </c:ser>
        <c:ser>
          <c:idx val="4"/>
          <c:order val="4"/>
          <c:tx>
            <c:strRef>
              <c:f>'Clean Up Reports'!$A$16</c:f>
              <c:strCache>
                <c:ptCount val="1"/>
                <c:pt idx="0">
                  <c:v>Orinda</c:v>
                </c:pt>
              </c:strCache>
            </c:strRef>
          </c:tx>
          <c:spPr>
            <a:solidFill>
              <a:schemeClr val="accent5"/>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Reports'!$B$16:$M$16</c:f>
              <c:numCache>
                <c:formatCode>_(* #,##0.00_);_(* \(#,##0.00\);_(* "-"??_);_(@_)</c:formatCode>
                <c:ptCount val="12"/>
                <c:pt idx="0">
                  <c:v>8</c:v>
                </c:pt>
                <c:pt idx="1">
                  <c:v>3886</c:v>
                </c:pt>
                <c:pt idx="5">
                  <c:v>0</c:v>
                </c:pt>
                <c:pt idx="6">
                  <c:v>2</c:v>
                </c:pt>
              </c:numCache>
            </c:numRef>
          </c:val>
          <c:extLst>
            <c:ext xmlns:c16="http://schemas.microsoft.com/office/drawing/2014/chart" uri="{C3380CC4-5D6E-409C-BE32-E72D297353CC}">
              <c16:uniqueId val="{00000004-C122-4353-A219-4089DF48EF7F}"/>
            </c:ext>
          </c:extLst>
        </c:ser>
        <c:ser>
          <c:idx val="5"/>
          <c:order val="5"/>
          <c:tx>
            <c:strRef>
              <c:f>'Clean Up Reports'!$A$17</c:f>
              <c:strCache>
                <c:ptCount val="1"/>
                <c:pt idx="0">
                  <c:v>Walnut Creek</c:v>
                </c:pt>
              </c:strCache>
            </c:strRef>
          </c:tx>
          <c:spPr>
            <a:solidFill>
              <a:schemeClr val="accent6"/>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Reports'!$B$17:$M$17</c:f>
              <c:numCache>
                <c:formatCode>_(* #,##0.00_);_(* \(#,##0.00\);_(* "-"??_);_(@_)</c:formatCode>
                <c:ptCount val="12"/>
                <c:pt idx="0">
                  <c:v>5833</c:v>
                </c:pt>
                <c:pt idx="1">
                  <c:v>454</c:v>
                </c:pt>
                <c:pt idx="5">
                  <c:v>5833</c:v>
                </c:pt>
                <c:pt idx="6">
                  <c:v>5366</c:v>
                </c:pt>
              </c:numCache>
            </c:numRef>
          </c:val>
          <c:extLst>
            <c:ext xmlns:c16="http://schemas.microsoft.com/office/drawing/2014/chart" uri="{C3380CC4-5D6E-409C-BE32-E72D297353CC}">
              <c16:uniqueId val="{00000005-C122-4353-A219-4089DF48EF7F}"/>
            </c:ext>
          </c:extLst>
        </c:ser>
        <c:dLbls>
          <c:showLegendKey val="0"/>
          <c:showVal val="0"/>
          <c:showCatName val="0"/>
          <c:showSerName val="0"/>
          <c:showPercent val="0"/>
          <c:showBubbleSize val="0"/>
        </c:dLbls>
        <c:gapWidth val="150"/>
        <c:overlap val="100"/>
        <c:axId val="485259520"/>
        <c:axId val="499794304"/>
      </c:barChart>
      <c:dateAx>
        <c:axId val="4852595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794304"/>
        <c:crosses val="autoZero"/>
        <c:auto val="1"/>
        <c:lblOffset val="100"/>
        <c:baseTimeUnit val="months"/>
      </c:dateAx>
      <c:valAx>
        <c:axId val="49979430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525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'!$A$3</c:f>
              <c:strCache>
                <c:ptCount val="1"/>
                <c:pt idx="0">
                  <c:v>Landfill Tons</c:v>
                </c:pt>
              </c:strCache>
            </c:strRef>
          </c:tx>
          <c:spPr>
            <a:solidFill>
              <a:schemeClr val="tx1"/>
            </a:solidFill>
            <a:ln>
              <a:noFill/>
            </a:ln>
            <a:effectLst/>
          </c:spPr>
          <c:invertIfNegative val="0"/>
          <c:cat>
            <c:numRef>
              <c:f>'Multifamily Collection Report '!$B$2:$M$2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'Multifamily Collection Report '!$B$3:$M$3</c:f>
              <c:numCache>
                <c:formatCode>_(* #,##0.00_);_(* \(#,##0.00\);_(* "-"??_);_(@_)</c:formatCode>
                <c:ptCount val="12"/>
                <c:pt idx="0">
                  <c:v>826.24</c:v>
                </c:pt>
                <c:pt idx="1">
                  <c:v>847.63999999999987</c:v>
                </c:pt>
                <c:pt idx="2">
                  <c:v>908.56</c:v>
                </c:pt>
                <c:pt idx="3">
                  <c:v>776.73</c:v>
                </c:pt>
                <c:pt idx="4">
                  <c:v>864.17000000000007</c:v>
                </c:pt>
                <c:pt idx="5">
                  <c:v>838.7</c:v>
                </c:pt>
                <c:pt idx="6">
                  <c:v>790.53000000000009</c:v>
                </c:pt>
                <c:pt idx="7">
                  <c:v>0</c:v>
                </c:pt>
                <c:pt idx="8">
                  <c:v>0</c:v>
                </c:pt>
                <c:pt idx="9">
                  <c:v>0</c:v>
                </c:pt>
                <c:pt idx="10">
                  <c:v>0</c:v>
                </c:pt>
                <c:pt idx="11">
                  <c:v>0</c:v>
                </c:pt>
              </c:numCache>
            </c:numRef>
          </c:val>
          <c:extLst>
            <c:ext xmlns:c16="http://schemas.microsoft.com/office/drawing/2014/chart" uri="{C3380CC4-5D6E-409C-BE32-E72D297353CC}">
              <c16:uniqueId val="{00000000-3A9D-4A64-8EAC-367FE6316322}"/>
            </c:ext>
          </c:extLst>
        </c:ser>
        <c:dLbls>
          <c:showLegendKey val="0"/>
          <c:showVal val="0"/>
          <c:showCatName val="0"/>
          <c:showSerName val="0"/>
          <c:showPercent val="0"/>
          <c:showBubbleSize val="0"/>
        </c:dLbls>
        <c:gapWidth val="219"/>
        <c:overlap val="-27"/>
        <c:axId val="41602432"/>
        <c:axId val="41608320"/>
      </c:barChart>
      <c:dateAx>
        <c:axId val="41602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08320"/>
        <c:crosses val="autoZero"/>
        <c:auto val="1"/>
        <c:lblOffset val="100"/>
        <c:baseTimeUnit val="months"/>
      </c:dateAx>
      <c:valAx>
        <c:axId val="416083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0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'!$A$4</c:f>
              <c:strCache>
                <c:ptCount val="1"/>
                <c:pt idx="0">
                  <c:v>Recycling Tons</c:v>
                </c:pt>
              </c:strCache>
            </c:strRef>
          </c:tx>
          <c:spPr>
            <a:solidFill>
              <a:schemeClr val="accent1"/>
            </a:solidFill>
            <a:ln>
              <a:noFill/>
            </a:ln>
            <a:effectLst/>
          </c:spPr>
          <c:invertIfNegative val="0"/>
          <c:cat>
            <c:numRef>
              <c:f>'Multifamily Collection Report '!$B$2:$M$2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'Multifamily Collection Report '!$B$4:$M$4</c:f>
              <c:numCache>
                <c:formatCode>_(* #,##0.00_);_(* \(#,##0.00\);_(* "-"??_);_(@_)</c:formatCode>
                <c:ptCount val="12"/>
                <c:pt idx="0">
                  <c:v>284.77999999999997</c:v>
                </c:pt>
                <c:pt idx="1">
                  <c:v>277.64</c:v>
                </c:pt>
                <c:pt idx="2">
                  <c:v>306.42</c:v>
                </c:pt>
                <c:pt idx="3">
                  <c:v>254.38</c:v>
                </c:pt>
                <c:pt idx="4">
                  <c:v>281.53999999999996</c:v>
                </c:pt>
                <c:pt idx="5">
                  <c:v>278.3</c:v>
                </c:pt>
                <c:pt idx="6">
                  <c:v>280.3</c:v>
                </c:pt>
                <c:pt idx="7">
                  <c:v>0</c:v>
                </c:pt>
                <c:pt idx="8">
                  <c:v>0</c:v>
                </c:pt>
                <c:pt idx="9">
                  <c:v>0</c:v>
                </c:pt>
                <c:pt idx="10">
                  <c:v>0</c:v>
                </c:pt>
                <c:pt idx="11">
                  <c:v>0</c:v>
                </c:pt>
              </c:numCache>
            </c:numRef>
          </c:val>
          <c:extLst>
            <c:ext xmlns:c16="http://schemas.microsoft.com/office/drawing/2014/chart" uri="{C3380CC4-5D6E-409C-BE32-E72D297353CC}">
              <c16:uniqueId val="{00000000-6153-461C-A8E3-2FC4F8E44065}"/>
            </c:ext>
          </c:extLst>
        </c:ser>
        <c:dLbls>
          <c:showLegendKey val="0"/>
          <c:showVal val="0"/>
          <c:showCatName val="0"/>
          <c:showSerName val="0"/>
          <c:showPercent val="0"/>
          <c:showBubbleSize val="0"/>
        </c:dLbls>
        <c:gapWidth val="219"/>
        <c:overlap val="-27"/>
        <c:axId val="41636992"/>
        <c:axId val="41638528"/>
      </c:barChart>
      <c:dateAx>
        <c:axId val="4163699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38528"/>
        <c:crosses val="autoZero"/>
        <c:auto val="1"/>
        <c:lblOffset val="100"/>
        <c:baseTimeUnit val="months"/>
      </c:dateAx>
      <c:valAx>
        <c:axId val="4163852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36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'!$A$5</c:f>
              <c:strCache>
                <c:ptCount val="1"/>
                <c:pt idx="0">
                  <c:v>Organic Tons</c:v>
                </c:pt>
              </c:strCache>
            </c:strRef>
          </c:tx>
          <c:spPr>
            <a:solidFill>
              <a:srgbClr val="92D050"/>
            </a:solidFill>
            <a:ln>
              <a:noFill/>
            </a:ln>
            <a:effectLst/>
          </c:spPr>
          <c:invertIfNegative val="0"/>
          <c:cat>
            <c:numRef>
              <c:f>'Multifamily Collection Report '!$B$2:$M$2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'Multifamily Collection Report '!$B$5:$M$5</c:f>
              <c:numCache>
                <c:formatCode>_(* #,##0.00_);_(* \(#,##0.00\);_(* "-"??_);_(@_)</c:formatCode>
                <c:ptCount val="12"/>
                <c:pt idx="0">
                  <c:v>81.56</c:v>
                </c:pt>
                <c:pt idx="1">
                  <c:v>81.59</c:v>
                </c:pt>
                <c:pt idx="2">
                  <c:v>81.569999999999993</c:v>
                </c:pt>
                <c:pt idx="3">
                  <c:v>72.350000000000009</c:v>
                </c:pt>
                <c:pt idx="4">
                  <c:v>69.069999999999993</c:v>
                </c:pt>
                <c:pt idx="5">
                  <c:v>84.18</c:v>
                </c:pt>
                <c:pt idx="6">
                  <c:v>72.91</c:v>
                </c:pt>
                <c:pt idx="7">
                  <c:v>0</c:v>
                </c:pt>
                <c:pt idx="8">
                  <c:v>0</c:v>
                </c:pt>
                <c:pt idx="9">
                  <c:v>0</c:v>
                </c:pt>
                <c:pt idx="10">
                  <c:v>0</c:v>
                </c:pt>
                <c:pt idx="11">
                  <c:v>0</c:v>
                </c:pt>
              </c:numCache>
            </c:numRef>
          </c:val>
          <c:extLst>
            <c:ext xmlns:c16="http://schemas.microsoft.com/office/drawing/2014/chart" uri="{C3380CC4-5D6E-409C-BE32-E72D297353CC}">
              <c16:uniqueId val="{00000000-AE96-4630-AD15-42A4C5290C01}"/>
            </c:ext>
          </c:extLst>
        </c:ser>
        <c:dLbls>
          <c:showLegendKey val="0"/>
          <c:showVal val="0"/>
          <c:showCatName val="0"/>
          <c:showSerName val="0"/>
          <c:showPercent val="0"/>
          <c:showBubbleSize val="0"/>
        </c:dLbls>
        <c:gapWidth val="219"/>
        <c:overlap val="-27"/>
        <c:axId val="41667200"/>
        <c:axId val="41677184"/>
      </c:barChart>
      <c:dateAx>
        <c:axId val="4166720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77184"/>
        <c:crosses val="autoZero"/>
        <c:auto val="1"/>
        <c:lblOffset val="100"/>
        <c:baseTimeUnit val="months"/>
      </c:dateAx>
      <c:valAx>
        <c:axId val="4167718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6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'!$A$6</c:f>
              <c:strCache>
                <c:ptCount val="1"/>
                <c:pt idx="0">
                  <c:v>E-Waste</c:v>
                </c:pt>
              </c:strCache>
            </c:strRef>
          </c:tx>
          <c:spPr>
            <a:solidFill>
              <a:schemeClr val="accent2">
                <a:lumMod val="40000"/>
                <a:lumOff val="60000"/>
              </a:schemeClr>
            </a:solidFill>
            <a:ln>
              <a:noFill/>
            </a:ln>
            <a:effectLst/>
          </c:spPr>
          <c:invertIfNegative val="0"/>
          <c:cat>
            <c:numRef>
              <c:f>'Multifamily Collection Report '!$B$2:$M$2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'Multifamily Collection Report '!$B$6:$M$6</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7D2-4F8B-9634-2FAD4CA26400}"/>
            </c:ext>
          </c:extLst>
        </c:ser>
        <c:dLbls>
          <c:showLegendKey val="0"/>
          <c:showVal val="0"/>
          <c:showCatName val="0"/>
          <c:showSerName val="0"/>
          <c:showPercent val="0"/>
          <c:showBubbleSize val="0"/>
        </c:dLbls>
        <c:gapWidth val="219"/>
        <c:overlap val="-27"/>
        <c:axId val="41722240"/>
        <c:axId val="41723776"/>
      </c:barChart>
      <c:dateAx>
        <c:axId val="417222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3776"/>
        <c:crosses val="autoZero"/>
        <c:auto val="1"/>
        <c:lblOffset val="100"/>
        <c:baseTimeUnit val="months"/>
      </c:dateAx>
      <c:valAx>
        <c:axId val="4172377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2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'!$A$7</c:f>
              <c:strCache>
                <c:ptCount val="1"/>
                <c:pt idx="0">
                  <c:v>Battery</c:v>
                </c:pt>
              </c:strCache>
            </c:strRef>
          </c:tx>
          <c:spPr>
            <a:solidFill>
              <a:schemeClr val="accent1"/>
            </a:solidFill>
            <a:ln>
              <a:noFill/>
            </a:ln>
            <a:effectLst/>
          </c:spPr>
          <c:invertIfNegative val="0"/>
          <c:cat>
            <c:numRef>
              <c:f>'Multifamily Collection Report '!$B$2:$M$2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'Multifamily Collection Report '!$B$7:$M$7</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14-4B3C-BBAF-C1A423D7496B}"/>
            </c:ext>
          </c:extLst>
        </c:ser>
        <c:dLbls>
          <c:showLegendKey val="0"/>
          <c:showVal val="0"/>
          <c:showCatName val="0"/>
          <c:showSerName val="0"/>
          <c:showPercent val="0"/>
          <c:showBubbleSize val="0"/>
        </c:dLbls>
        <c:gapWidth val="219"/>
        <c:overlap val="-27"/>
        <c:axId val="41760640"/>
        <c:axId val="41762176"/>
      </c:barChart>
      <c:dateAx>
        <c:axId val="417606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62176"/>
        <c:crosses val="autoZero"/>
        <c:auto val="1"/>
        <c:lblOffset val="100"/>
        <c:baseTimeUnit val="months"/>
      </c:dateAx>
      <c:valAx>
        <c:axId val="4176217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6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'Multifamily Collection Report '!$A$8</c:f>
              <c:strCache>
                <c:ptCount val="1"/>
                <c:pt idx="0">
                  <c:v>Fluorescent</c:v>
                </c:pt>
              </c:strCache>
            </c:strRef>
          </c:tx>
          <c:spPr>
            <a:solidFill>
              <a:schemeClr val="accent1"/>
            </a:solidFill>
            <a:ln>
              <a:noFill/>
            </a:ln>
            <a:effectLst/>
          </c:spPr>
          <c:invertIfNegative val="0"/>
          <c:cat>
            <c:numRef>
              <c:f>'Multifamily Collection Report '!$B$2:$M$2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'Multifamily Collection Report '!$B$8:$M$8</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EC-4200-95D5-9B049B72B411}"/>
            </c:ext>
          </c:extLst>
        </c:ser>
        <c:dLbls>
          <c:showLegendKey val="0"/>
          <c:showVal val="0"/>
          <c:showCatName val="0"/>
          <c:showSerName val="0"/>
          <c:showPercent val="0"/>
          <c:showBubbleSize val="0"/>
        </c:dLbls>
        <c:gapWidth val="219"/>
        <c:overlap val="-27"/>
        <c:axId val="41786752"/>
        <c:axId val="41792640"/>
      </c:barChart>
      <c:dateAx>
        <c:axId val="417867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92640"/>
        <c:crosses val="autoZero"/>
        <c:auto val="1"/>
        <c:lblOffset val="100"/>
        <c:baseTimeUnit val="months"/>
      </c:dateAx>
      <c:valAx>
        <c:axId val="417926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86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Multifamily - Landfill Recycling and Organics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'Multifamily Collection Report '!$A$3</c:f>
              <c:strCache>
                <c:ptCount val="1"/>
                <c:pt idx="0">
                  <c:v>Landfill Tons</c:v>
                </c:pt>
              </c:strCache>
            </c:strRef>
          </c:tx>
          <c:spPr>
            <a:ln w="28575" cap="rnd">
              <a:solidFill>
                <a:sysClr val="windowText" lastClr="000000"/>
              </a:solidFill>
              <a:round/>
            </a:ln>
            <a:effectLst/>
          </c:spPr>
          <c:marker>
            <c:symbol val="none"/>
          </c:marker>
          <c:cat>
            <c:numRef>
              <c:f>'Multifamily Collection Report '!$B$2:$M$2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'Multifamily Collection Report '!$B$3:$M$3</c:f>
              <c:numCache>
                <c:formatCode>_(* #,##0.00_);_(* \(#,##0.00\);_(* "-"??_);_(@_)</c:formatCode>
                <c:ptCount val="12"/>
                <c:pt idx="0">
                  <c:v>826.24</c:v>
                </c:pt>
                <c:pt idx="1">
                  <c:v>847.63999999999987</c:v>
                </c:pt>
                <c:pt idx="2">
                  <c:v>908.56</c:v>
                </c:pt>
                <c:pt idx="3">
                  <c:v>776.73</c:v>
                </c:pt>
                <c:pt idx="4">
                  <c:v>864.17000000000007</c:v>
                </c:pt>
                <c:pt idx="5">
                  <c:v>838.7</c:v>
                </c:pt>
                <c:pt idx="6">
                  <c:v>790.53000000000009</c:v>
                </c:pt>
                <c:pt idx="7">
                  <c:v>0</c:v>
                </c:pt>
                <c:pt idx="8">
                  <c:v>0</c:v>
                </c:pt>
                <c:pt idx="9">
                  <c:v>0</c:v>
                </c:pt>
                <c:pt idx="10">
                  <c:v>0</c:v>
                </c:pt>
                <c:pt idx="11">
                  <c:v>0</c:v>
                </c:pt>
              </c:numCache>
            </c:numRef>
          </c:val>
          <c:smooth val="0"/>
          <c:extLst>
            <c:ext xmlns:c16="http://schemas.microsoft.com/office/drawing/2014/chart" uri="{C3380CC4-5D6E-409C-BE32-E72D297353CC}">
              <c16:uniqueId val="{00000000-A67E-452B-980F-2619EB25ED97}"/>
            </c:ext>
          </c:extLst>
        </c:ser>
        <c:ser>
          <c:idx val="1"/>
          <c:order val="1"/>
          <c:tx>
            <c:strRef>
              <c:f>'Multifamily Collection Report '!$A$4</c:f>
              <c:strCache>
                <c:ptCount val="1"/>
                <c:pt idx="0">
                  <c:v>Recycling Tons</c:v>
                </c:pt>
              </c:strCache>
            </c:strRef>
          </c:tx>
          <c:spPr>
            <a:ln w="28575" cap="rnd">
              <a:solidFill>
                <a:schemeClr val="accent1"/>
              </a:solidFill>
              <a:round/>
            </a:ln>
            <a:effectLst/>
          </c:spPr>
          <c:marker>
            <c:symbol val="none"/>
          </c:marker>
          <c:cat>
            <c:numRef>
              <c:f>'Multifamily Collection Report '!$B$2:$M$2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'Multifamily Collection Report '!$B$4:$M$4</c:f>
              <c:numCache>
                <c:formatCode>_(* #,##0.00_);_(* \(#,##0.00\);_(* "-"??_);_(@_)</c:formatCode>
                <c:ptCount val="12"/>
                <c:pt idx="0">
                  <c:v>284.77999999999997</c:v>
                </c:pt>
                <c:pt idx="1">
                  <c:v>277.64</c:v>
                </c:pt>
                <c:pt idx="2">
                  <c:v>306.42</c:v>
                </c:pt>
                <c:pt idx="3">
                  <c:v>254.38</c:v>
                </c:pt>
                <c:pt idx="4">
                  <c:v>281.53999999999996</c:v>
                </c:pt>
                <c:pt idx="5">
                  <c:v>278.3</c:v>
                </c:pt>
                <c:pt idx="6">
                  <c:v>280.3</c:v>
                </c:pt>
                <c:pt idx="7">
                  <c:v>0</c:v>
                </c:pt>
                <c:pt idx="8">
                  <c:v>0</c:v>
                </c:pt>
                <c:pt idx="9">
                  <c:v>0</c:v>
                </c:pt>
                <c:pt idx="10">
                  <c:v>0</c:v>
                </c:pt>
                <c:pt idx="11">
                  <c:v>0</c:v>
                </c:pt>
              </c:numCache>
            </c:numRef>
          </c:val>
          <c:smooth val="0"/>
          <c:extLst>
            <c:ext xmlns:c16="http://schemas.microsoft.com/office/drawing/2014/chart" uri="{C3380CC4-5D6E-409C-BE32-E72D297353CC}">
              <c16:uniqueId val="{00000001-A67E-452B-980F-2619EB25ED97}"/>
            </c:ext>
          </c:extLst>
        </c:ser>
        <c:ser>
          <c:idx val="2"/>
          <c:order val="2"/>
          <c:tx>
            <c:strRef>
              <c:f>'Multifamily Collection Report '!$A$5</c:f>
              <c:strCache>
                <c:ptCount val="1"/>
                <c:pt idx="0">
                  <c:v>Organic Tons</c:v>
                </c:pt>
              </c:strCache>
            </c:strRef>
          </c:tx>
          <c:spPr>
            <a:ln w="28575" cap="rnd">
              <a:solidFill>
                <a:srgbClr val="92D050"/>
              </a:solidFill>
              <a:round/>
            </a:ln>
            <a:effectLst/>
          </c:spPr>
          <c:marker>
            <c:symbol val="none"/>
          </c:marker>
          <c:cat>
            <c:numRef>
              <c:f>'Multifamily Collection Report '!$B$2:$M$2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'Multifamily Collection Report '!$B$5:$M$5</c:f>
              <c:numCache>
                <c:formatCode>_(* #,##0.00_);_(* \(#,##0.00\);_(* "-"??_);_(@_)</c:formatCode>
                <c:ptCount val="12"/>
                <c:pt idx="0">
                  <c:v>81.56</c:v>
                </c:pt>
                <c:pt idx="1">
                  <c:v>81.59</c:v>
                </c:pt>
                <c:pt idx="2">
                  <c:v>81.569999999999993</c:v>
                </c:pt>
                <c:pt idx="3">
                  <c:v>72.350000000000009</c:v>
                </c:pt>
                <c:pt idx="4">
                  <c:v>69.069999999999993</c:v>
                </c:pt>
                <c:pt idx="5">
                  <c:v>84.18</c:v>
                </c:pt>
                <c:pt idx="6">
                  <c:v>72.91</c:v>
                </c:pt>
                <c:pt idx="7">
                  <c:v>0</c:v>
                </c:pt>
                <c:pt idx="8">
                  <c:v>0</c:v>
                </c:pt>
                <c:pt idx="9">
                  <c:v>0</c:v>
                </c:pt>
                <c:pt idx="10">
                  <c:v>0</c:v>
                </c:pt>
                <c:pt idx="11">
                  <c:v>0</c:v>
                </c:pt>
              </c:numCache>
            </c:numRef>
          </c:val>
          <c:smooth val="0"/>
          <c:extLst>
            <c:ext xmlns:c16="http://schemas.microsoft.com/office/drawing/2014/chart" uri="{C3380CC4-5D6E-409C-BE32-E72D297353CC}">
              <c16:uniqueId val="{00000002-A67E-452B-980F-2619EB25ED97}"/>
            </c:ext>
          </c:extLst>
        </c:ser>
        <c:dLbls>
          <c:showLegendKey val="0"/>
          <c:showVal val="0"/>
          <c:showCatName val="0"/>
          <c:showSerName val="0"/>
          <c:showPercent val="0"/>
          <c:showBubbleSize val="0"/>
        </c:dLbls>
        <c:smooth val="0"/>
        <c:axId val="41819520"/>
        <c:axId val="41870464"/>
      </c:lineChart>
      <c:dateAx>
        <c:axId val="4181952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70464"/>
        <c:crosses val="autoZero"/>
        <c:auto val="1"/>
        <c:lblOffset val="100"/>
        <c:baseTimeUnit val="months"/>
      </c:dateAx>
      <c:valAx>
        <c:axId val="4187046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1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'Comm-Industry Collection Report'!$A$7</c:f>
              <c:strCache>
                <c:ptCount val="1"/>
                <c:pt idx="0">
                  <c:v>Total</c:v>
                </c:pt>
              </c:strCache>
            </c:strRef>
          </c:tx>
          <c:spPr>
            <a:solidFill>
              <a:schemeClr val="accent4">
                <a:lumMod val="50000"/>
              </a:schemeClr>
            </a:solidFill>
            <a:ln>
              <a:noFill/>
            </a:ln>
            <a:effectLst/>
          </c:spPr>
          <c:invertIfNegative val="0"/>
          <c:cat>
            <c:numRef>
              <c:f>'Comm-Industry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'Comm-Industry Collection Report'!$B$7:$M$7</c:f>
              <c:numCache>
                <c:formatCode>_(* #,##0.00_);_(* \(#,##0.00\);_(* "-"??_);_(@_)</c:formatCode>
                <c:ptCount val="12"/>
                <c:pt idx="0">
                  <c:v>3586.65</c:v>
                </c:pt>
                <c:pt idx="1">
                  <c:v>3555.6800000000003</c:v>
                </c:pt>
                <c:pt idx="2">
                  <c:v>3941.99</c:v>
                </c:pt>
                <c:pt idx="3">
                  <c:v>3266.74</c:v>
                </c:pt>
                <c:pt idx="4">
                  <c:v>3544.3800000000006</c:v>
                </c:pt>
                <c:pt idx="5">
                  <c:v>3534.84</c:v>
                </c:pt>
                <c:pt idx="6">
                  <c:v>3406.8100000000004</c:v>
                </c:pt>
                <c:pt idx="7">
                  <c:v>0</c:v>
                </c:pt>
                <c:pt idx="8">
                  <c:v>0</c:v>
                </c:pt>
                <c:pt idx="9">
                  <c:v>0</c:v>
                </c:pt>
                <c:pt idx="10">
                  <c:v>0</c:v>
                </c:pt>
                <c:pt idx="11">
                  <c:v>0</c:v>
                </c:pt>
              </c:numCache>
            </c:numRef>
          </c:val>
          <c:extLst>
            <c:ext xmlns:c16="http://schemas.microsoft.com/office/drawing/2014/chart" uri="{C3380CC4-5D6E-409C-BE32-E72D297353CC}">
              <c16:uniqueId val="{00000000-B3FC-4698-BF4C-F124B1464C5C}"/>
            </c:ext>
          </c:extLst>
        </c:ser>
        <c:dLbls>
          <c:showLegendKey val="0"/>
          <c:showVal val="0"/>
          <c:showCatName val="0"/>
          <c:showSerName val="0"/>
          <c:showPercent val="0"/>
          <c:showBubbleSize val="0"/>
        </c:dLbls>
        <c:gapWidth val="219"/>
        <c:overlap val="-27"/>
        <c:axId val="42087552"/>
        <c:axId val="42089088"/>
      </c:barChart>
      <c:dateAx>
        <c:axId val="420875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89088"/>
        <c:crosses val="autoZero"/>
        <c:auto val="1"/>
        <c:lblOffset val="100"/>
        <c:baseTimeUnit val="months"/>
      </c:dateAx>
      <c:valAx>
        <c:axId val="4208908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87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'Comm-Industry Collection Report'!$A$3</c:f>
              <c:strCache>
                <c:ptCount val="1"/>
                <c:pt idx="0">
                  <c:v>Landfill Tons</c:v>
                </c:pt>
              </c:strCache>
            </c:strRef>
          </c:tx>
          <c:spPr>
            <a:solidFill>
              <a:schemeClr val="tx1"/>
            </a:solidFill>
            <a:ln>
              <a:noFill/>
            </a:ln>
            <a:effectLst/>
          </c:spPr>
          <c:invertIfNegative val="0"/>
          <c:cat>
            <c:numRef>
              <c:f>'Comm-Industry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'Comm-Industry Collection Report'!$B$3:$M$3</c:f>
              <c:numCache>
                <c:formatCode>_(* #,##0.00_);_(* \(#,##0.00\);_(* "-"??_);_(@_)</c:formatCode>
                <c:ptCount val="12"/>
                <c:pt idx="0">
                  <c:v>2241.35</c:v>
                </c:pt>
                <c:pt idx="1">
                  <c:v>2305.0700000000002</c:v>
                </c:pt>
                <c:pt idx="2">
                  <c:v>2525.27</c:v>
                </c:pt>
                <c:pt idx="3">
                  <c:v>2111.3200000000002</c:v>
                </c:pt>
                <c:pt idx="4">
                  <c:v>2274.9300000000003</c:v>
                </c:pt>
                <c:pt idx="5">
                  <c:v>2321.16</c:v>
                </c:pt>
                <c:pt idx="6">
                  <c:v>2205.8500000000004</c:v>
                </c:pt>
                <c:pt idx="7">
                  <c:v>0</c:v>
                </c:pt>
                <c:pt idx="8">
                  <c:v>0</c:v>
                </c:pt>
                <c:pt idx="9">
                  <c:v>0</c:v>
                </c:pt>
                <c:pt idx="10">
                  <c:v>0</c:v>
                </c:pt>
                <c:pt idx="11">
                  <c:v>0</c:v>
                </c:pt>
              </c:numCache>
            </c:numRef>
          </c:val>
          <c:extLst>
            <c:ext xmlns:c16="http://schemas.microsoft.com/office/drawing/2014/chart" uri="{C3380CC4-5D6E-409C-BE32-E72D297353CC}">
              <c16:uniqueId val="{00000000-3A54-4EF0-A0D5-C6AD61728CE2}"/>
            </c:ext>
          </c:extLst>
        </c:ser>
        <c:dLbls>
          <c:showLegendKey val="0"/>
          <c:showVal val="0"/>
          <c:showCatName val="0"/>
          <c:showSerName val="0"/>
          <c:showPercent val="0"/>
          <c:showBubbleSize val="0"/>
        </c:dLbls>
        <c:gapWidth val="219"/>
        <c:overlap val="-27"/>
        <c:axId val="42125952"/>
        <c:axId val="42127744"/>
      </c:barChart>
      <c:dateAx>
        <c:axId val="42125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7744"/>
        <c:crosses val="autoZero"/>
        <c:auto val="1"/>
        <c:lblOffset val="100"/>
        <c:baseTimeUnit val="months"/>
      </c:dateAx>
      <c:valAx>
        <c:axId val="42127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'Comm-Industry Collection Report'!$A$4</c:f>
              <c:strCache>
                <c:ptCount val="1"/>
                <c:pt idx="0">
                  <c:v>Recycling Tons</c:v>
                </c:pt>
              </c:strCache>
            </c:strRef>
          </c:tx>
          <c:spPr>
            <a:solidFill>
              <a:schemeClr val="accent1"/>
            </a:solidFill>
            <a:ln>
              <a:noFill/>
            </a:ln>
            <a:effectLst/>
          </c:spPr>
          <c:invertIfNegative val="0"/>
          <c:cat>
            <c:numRef>
              <c:f>'Comm-Industry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'Comm-Industry Collection Report'!$B$4:$M$4</c:f>
              <c:numCache>
                <c:formatCode>_(* #,##0.00_);_(* \(#,##0.00\);_(* "-"??_);_(@_)</c:formatCode>
                <c:ptCount val="12"/>
                <c:pt idx="0">
                  <c:v>705.71</c:v>
                </c:pt>
                <c:pt idx="1">
                  <c:v>679.1099999999999</c:v>
                </c:pt>
                <c:pt idx="2">
                  <c:v>744.06</c:v>
                </c:pt>
                <c:pt idx="3">
                  <c:v>624.93000000000006</c:v>
                </c:pt>
                <c:pt idx="4">
                  <c:v>697.6</c:v>
                </c:pt>
                <c:pt idx="5">
                  <c:v>698.91999999999985</c:v>
                </c:pt>
                <c:pt idx="6">
                  <c:v>685.96999999999991</c:v>
                </c:pt>
                <c:pt idx="7">
                  <c:v>0</c:v>
                </c:pt>
                <c:pt idx="8">
                  <c:v>0</c:v>
                </c:pt>
                <c:pt idx="9">
                  <c:v>0</c:v>
                </c:pt>
                <c:pt idx="10">
                  <c:v>0</c:v>
                </c:pt>
                <c:pt idx="11">
                  <c:v>0</c:v>
                </c:pt>
              </c:numCache>
            </c:numRef>
          </c:val>
          <c:extLst>
            <c:ext xmlns:c16="http://schemas.microsoft.com/office/drawing/2014/chart" uri="{C3380CC4-5D6E-409C-BE32-E72D297353CC}">
              <c16:uniqueId val="{00000000-AB17-4854-8BB1-B183DDC1977F}"/>
            </c:ext>
          </c:extLst>
        </c:ser>
        <c:dLbls>
          <c:showLegendKey val="0"/>
          <c:showVal val="0"/>
          <c:showCatName val="0"/>
          <c:showSerName val="0"/>
          <c:showPercent val="0"/>
          <c:showBubbleSize val="0"/>
        </c:dLbls>
        <c:gapWidth val="219"/>
        <c:overlap val="-27"/>
        <c:axId val="43192704"/>
        <c:axId val="43194240"/>
      </c:barChart>
      <c:dateAx>
        <c:axId val="431927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94240"/>
        <c:crosses val="autoZero"/>
        <c:auto val="1"/>
        <c:lblOffset val="100"/>
        <c:baseTimeUnit val="months"/>
      </c:dateAx>
      <c:valAx>
        <c:axId val="431942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92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'Clean Up Reports'!$A$20</c:f>
          <c:strCache>
            <c:ptCount val="1"/>
            <c:pt idx="0">
              <c:v>Cleanup Landfill Tons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16474481509193"/>
          <c:y val="0.17171296296296298"/>
          <c:w val="0.87493144266296308"/>
          <c:h val="0.56316247988672641"/>
        </c:manualLayout>
      </c:layout>
      <c:barChart>
        <c:barDir val="col"/>
        <c:grouping val="stacked"/>
        <c:varyColors val="0"/>
        <c:ser>
          <c:idx val="0"/>
          <c:order val="0"/>
          <c:tx>
            <c:strRef>
              <c:f>'Clean Up Reports'!$A$21</c:f>
              <c:strCache>
                <c:ptCount val="1"/>
                <c:pt idx="0">
                  <c:v>County</c:v>
                </c:pt>
              </c:strCache>
            </c:strRef>
          </c:tx>
          <c:spPr>
            <a:solidFill>
              <a:srgbClr val="FF0000"/>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Reports'!$B$21:$M$21</c:f>
              <c:numCache>
                <c:formatCode>_(* #,##0.00_);_(* \(#,##0.00\);_(* "-"??_);_(@_)</c:formatCode>
                <c:ptCount val="12"/>
                <c:pt idx="0">
                  <c:v>42.106888857899868</c:v>
                </c:pt>
                <c:pt idx="1">
                  <c:v>8.8181443093482166</c:v>
                </c:pt>
                <c:pt idx="5">
                  <c:v>83.273123793343117</c:v>
                </c:pt>
                <c:pt idx="6">
                  <c:v>47.34</c:v>
                </c:pt>
              </c:numCache>
            </c:numRef>
          </c:val>
          <c:extLst>
            <c:ext xmlns:c16="http://schemas.microsoft.com/office/drawing/2014/chart" uri="{C3380CC4-5D6E-409C-BE32-E72D297353CC}">
              <c16:uniqueId val="{00000000-E679-48FE-A2A7-8CFF3FD60EBB}"/>
            </c:ext>
          </c:extLst>
        </c:ser>
        <c:ser>
          <c:idx val="1"/>
          <c:order val="1"/>
          <c:tx>
            <c:strRef>
              <c:f>'Clean Up Reports'!$A$22</c:f>
              <c:strCache>
                <c:ptCount val="1"/>
                <c:pt idx="0">
                  <c:v>Danville</c:v>
                </c:pt>
              </c:strCache>
            </c:strRef>
          </c:tx>
          <c:spPr>
            <a:solidFill>
              <a:schemeClr val="accent4">
                <a:lumMod val="75000"/>
              </a:schemeClr>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Reports'!$B$22:$M$22</c:f>
              <c:numCache>
                <c:formatCode>_(* #,##0.00_);_(* \(#,##0.00\);_(* "-"??_);_(@_)</c:formatCode>
                <c:ptCount val="12"/>
                <c:pt idx="0">
                  <c:v>47.692051317807838</c:v>
                </c:pt>
                <c:pt idx="1">
                  <c:v>0</c:v>
                </c:pt>
                <c:pt idx="5">
                  <c:v>81.442347671634877</c:v>
                </c:pt>
                <c:pt idx="6">
                  <c:v>53.37</c:v>
                </c:pt>
              </c:numCache>
            </c:numRef>
          </c:val>
          <c:extLst>
            <c:ext xmlns:c16="http://schemas.microsoft.com/office/drawing/2014/chart" uri="{C3380CC4-5D6E-409C-BE32-E72D297353CC}">
              <c16:uniqueId val="{00000001-E679-48FE-A2A7-8CFF3FD60EBB}"/>
            </c:ext>
          </c:extLst>
        </c:ser>
        <c:ser>
          <c:idx val="2"/>
          <c:order val="2"/>
          <c:tx>
            <c:strRef>
              <c:f>'Clean Up Reports'!$A$23</c:f>
              <c:strCache>
                <c:ptCount val="1"/>
                <c:pt idx="0">
                  <c:v>Lafayette</c:v>
                </c:pt>
              </c:strCache>
            </c:strRef>
          </c:tx>
          <c:spPr>
            <a:solidFill>
              <a:schemeClr val="accent3"/>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Reports'!$B$23:$M$23</c:f>
              <c:numCache>
                <c:formatCode>_(* #,##0.00_);_(* \(#,##0.00\);_(* "-"??_);_(@_)</c:formatCode>
                <c:ptCount val="12"/>
                <c:pt idx="0">
                  <c:v>4.2615953144610232</c:v>
                </c:pt>
                <c:pt idx="1">
                  <c:v>80.168961530795286</c:v>
                </c:pt>
                <c:pt idx="5">
                  <c:v>0</c:v>
                </c:pt>
                <c:pt idx="6">
                  <c:v>13.46</c:v>
                </c:pt>
              </c:numCache>
            </c:numRef>
          </c:val>
          <c:extLst>
            <c:ext xmlns:c16="http://schemas.microsoft.com/office/drawing/2014/chart" uri="{C3380CC4-5D6E-409C-BE32-E72D297353CC}">
              <c16:uniqueId val="{00000002-E679-48FE-A2A7-8CFF3FD60EBB}"/>
            </c:ext>
          </c:extLst>
        </c:ser>
        <c:ser>
          <c:idx val="3"/>
          <c:order val="3"/>
          <c:tx>
            <c:strRef>
              <c:f>'Clean Up Reports'!$A$24</c:f>
              <c:strCache>
                <c:ptCount val="1"/>
                <c:pt idx="0">
                  <c:v>Moraga</c:v>
                </c:pt>
              </c:strCache>
            </c:strRef>
          </c:tx>
          <c:spPr>
            <a:solidFill>
              <a:srgbClr val="BC0C8E"/>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Reports'!$B$24:$M$24</c:f>
              <c:numCache>
                <c:formatCode>_(* #,##0.00_);_(* \(#,##0.00\);_(* "-"??_);_(@_)</c:formatCode>
                <c:ptCount val="12"/>
                <c:pt idx="0">
                  <c:v>0</c:v>
                </c:pt>
                <c:pt idx="1">
                  <c:v>52.19149491728124</c:v>
                </c:pt>
                <c:pt idx="5">
                  <c:v>0</c:v>
                </c:pt>
                <c:pt idx="6">
                  <c:v>0</c:v>
                </c:pt>
              </c:numCache>
            </c:numRef>
          </c:val>
          <c:extLst>
            <c:ext xmlns:c16="http://schemas.microsoft.com/office/drawing/2014/chart" uri="{C3380CC4-5D6E-409C-BE32-E72D297353CC}">
              <c16:uniqueId val="{00000003-E679-48FE-A2A7-8CFF3FD60EBB}"/>
            </c:ext>
          </c:extLst>
        </c:ser>
        <c:ser>
          <c:idx val="4"/>
          <c:order val="4"/>
          <c:tx>
            <c:strRef>
              <c:f>'Clean Up Reports'!$A$25</c:f>
              <c:strCache>
                <c:ptCount val="1"/>
                <c:pt idx="0">
                  <c:v>Orinda</c:v>
                </c:pt>
              </c:strCache>
            </c:strRef>
          </c:tx>
          <c:spPr>
            <a:solidFill>
              <a:schemeClr val="accent1">
                <a:lumMod val="75000"/>
              </a:schemeClr>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Reports'!$B$25:$M$25</c:f>
              <c:numCache>
                <c:formatCode>_(* #,##0.00_);_(* \(#,##0.00\);_(* "-"??_);_(@_)</c:formatCode>
                <c:ptCount val="12"/>
                <c:pt idx="0">
                  <c:v>0.1236298982010877</c:v>
                </c:pt>
                <c:pt idx="1">
                  <c:v>72.818668527008171</c:v>
                </c:pt>
                <c:pt idx="5">
                  <c:v>0</c:v>
                </c:pt>
                <c:pt idx="6">
                  <c:v>0.02</c:v>
                </c:pt>
              </c:numCache>
            </c:numRef>
          </c:val>
          <c:extLst>
            <c:ext xmlns:c16="http://schemas.microsoft.com/office/drawing/2014/chart" uri="{C3380CC4-5D6E-409C-BE32-E72D297353CC}">
              <c16:uniqueId val="{00000004-E679-48FE-A2A7-8CFF3FD60EBB}"/>
            </c:ext>
          </c:extLst>
        </c:ser>
        <c:ser>
          <c:idx val="5"/>
          <c:order val="5"/>
          <c:tx>
            <c:strRef>
              <c:f>'Clean Up Reports'!$A$26</c:f>
              <c:strCache>
                <c:ptCount val="1"/>
                <c:pt idx="0">
                  <c:v>Walnut Creek</c:v>
                </c:pt>
              </c:strCache>
            </c:strRef>
          </c:tx>
          <c:spPr>
            <a:solidFill>
              <a:schemeClr val="accent6"/>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Reports'!$B$26:$M$26</c:f>
              <c:numCache>
                <c:formatCode>_(* #,##0.00_);_(* \(#,##0.00\);_(* "-"??_);_(@_)</c:formatCode>
                <c:ptCount val="12"/>
                <c:pt idx="0">
                  <c:v>62.265834611630176</c:v>
                </c:pt>
                <c:pt idx="1">
                  <c:v>7.4827307155670724</c:v>
                </c:pt>
                <c:pt idx="5">
                  <c:v>70.004528535022004</c:v>
                </c:pt>
                <c:pt idx="6">
                  <c:v>61.67</c:v>
                </c:pt>
              </c:numCache>
            </c:numRef>
          </c:val>
          <c:extLst>
            <c:ext xmlns:c16="http://schemas.microsoft.com/office/drawing/2014/chart" uri="{C3380CC4-5D6E-409C-BE32-E72D297353CC}">
              <c16:uniqueId val="{00000005-E679-48FE-A2A7-8CFF3FD60EBB}"/>
            </c:ext>
          </c:extLst>
        </c:ser>
        <c:dLbls>
          <c:showLegendKey val="0"/>
          <c:showVal val="0"/>
          <c:showCatName val="0"/>
          <c:showSerName val="0"/>
          <c:showPercent val="0"/>
          <c:showBubbleSize val="0"/>
        </c:dLbls>
        <c:gapWidth val="219"/>
        <c:overlap val="100"/>
        <c:axId val="629666560"/>
        <c:axId val="629668096"/>
      </c:barChart>
      <c:dateAx>
        <c:axId val="6296665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668096"/>
        <c:crosses val="autoZero"/>
        <c:auto val="1"/>
        <c:lblOffset val="100"/>
        <c:baseTimeUnit val="months"/>
      </c:dateAx>
      <c:valAx>
        <c:axId val="6296680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666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'Comm-Industry Collection Report'!$A$5</c:f>
              <c:strCache>
                <c:ptCount val="1"/>
                <c:pt idx="0">
                  <c:v>Organic Tons</c:v>
                </c:pt>
              </c:strCache>
            </c:strRef>
          </c:tx>
          <c:spPr>
            <a:solidFill>
              <a:srgbClr val="92D050"/>
            </a:solidFill>
            <a:ln>
              <a:noFill/>
            </a:ln>
            <a:effectLst/>
          </c:spPr>
          <c:invertIfNegative val="0"/>
          <c:cat>
            <c:numRef>
              <c:f>'Comm-Industry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'Comm-Industry Collection Report'!$B$5:$M$5</c:f>
              <c:numCache>
                <c:formatCode>_(* #,##0.00_);_(* \(#,##0.00\);_(* "-"??_);_(@_)</c:formatCode>
                <c:ptCount val="12"/>
                <c:pt idx="0">
                  <c:v>230.40000000000003</c:v>
                </c:pt>
                <c:pt idx="1">
                  <c:v>177.9</c:v>
                </c:pt>
                <c:pt idx="2">
                  <c:v>230.43</c:v>
                </c:pt>
                <c:pt idx="3">
                  <c:v>135.47</c:v>
                </c:pt>
                <c:pt idx="4">
                  <c:v>156.28</c:v>
                </c:pt>
                <c:pt idx="5">
                  <c:v>127.50999999999999</c:v>
                </c:pt>
                <c:pt idx="6">
                  <c:v>118.30000000000001</c:v>
                </c:pt>
                <c:pt idx="7">
                  <c:v>0</c:v>
                </c:pt>
                <c:pt idx="8">
                  <c:v>0</c:v>
                </c:pt>
                <c:pt idx="9">
                  <c:v>0</c:v>
                </c:pt>
                <c:pt idx="10">
                  <c:v>0</c:v>
                </c:pt>
                <c:pt idx="11">
                  <c:v>0</c:v>
                </c:pt>
              </c:numCache>
            </c:numRef>
          </c:val>
          <c:extLst>
            <c:ext xmlns:c16="http://schemas.microsoft.com/office/drawing/2014/chart" uri="{C3380CC4-5D6E-409C-BE32-E72D297353CC}">
              <c16:uniqueId val="{00000000-9007-4E1E-9E70-FDACC98D9E1D}"/>
            </c:ext>
          </c:extLst>
        </c:ser>
        <c:dLbls>
          <c:showLegendKey val="0"/>
          <c:showVal val="0"/>
          <c:showCatName val="0"/>
          <c:showSerName val="0"/>
          <c:showPercent val="0"/>
          <c:showBubbleSize val="0"/>
        </c:dLbls>
        <c:gapWidth val="219"/>
        <c:overlap val="-27"/>
        <c:axId val="43227008"/>
        <c:axId val="43228544"/>
      </c:barChart>
      <c:dateAx>
        <c:axId val="432270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28544"/>
        <c:crosses val="autoZero"/>
        <c:auto val="1"/>
        <c:lblOffset val="100"/>
        <c:baseTimeUnit val="months"/>
      </c:dateAx>
      <c:valAx>
        <c:axId val="432285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27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'Comm-Industry Collection Report'!$A$6</c:f>
              <c:strCache>
                <c:ptCount val="1"/>
                <c:pt idx="0">
                  <c:v>Food Waste</c:v>
                </c:pt>
              </c:strCache>
            </c:strRef>
          </c:tx>
          <c:spPr>
            <a:solidFill>
              <a:srgbClr val="92D050"/>
            </a:solidFill>
            <a:ln>
              <a:noFill/>
            </a:ln>
            <a:effectLst/>
          </c:spPr>
          <c:invertIfNegative val="0"/>
          <c:cat>
            <c:numRef>
              <c:f>'Comm-Industry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'Comm-Industry Collection Report'!$B$6:$M$6</c:f>
              <c:numCache>
                <c:formatCode>_(* #,##0.00_);_(* \(#,##0.00\);_(* "-"??_);_(@_)</c:formatCode>
                <c:ptCount val="12"/>
                <c:pt idx="0">
                  <c:v>409.19000000000005</c:v>
                </c:pt>
                <c:pt idx="1">
                  <c:v>393.6</c:v>
                </c:pt>
                <c:pt idx="2">
                  <c:v>442.23</c:v>
                </c:pt>
                <c:pt idx="3">
                  <c:v>395.02</c:v>
                </c:pt>
                <c:pt idx="4">
                  <c:v>415.57</c:v>
                </c:pt>
                <c:pt idx="5">
                  <c:v>387.25</c:v>
                </c:pt>
                <c:pt idx="6">
                  <c:v>396.68999999999994</c:v>
                </c:pt>
                <c:pt idx="7">
                  <c:v>0</c:v>
                </c:pt>
                <c:pt idx="8">
                  <c:v>0</c:v>
                </c:pt>
                <c:pt idx="9">
                  <c:v>0</c:v>
                </c:pt>
                <c:pt idx="10">
                  <c:v>0</c:v>
                </c:pt>
                <c:pt idx="11">
                  <c:v>0</c:v>
                </c:pt>
              </c:numCache>
            </c:numRef>
          </c:val>
          <c:extLst>
            <c:ext xmlns:c16="http://schemas.microsoft.com/office/drawing/2014/chart" uri="{C3380CC4-5D6E-409C-BE32-E72D297353CC}">
              <c16:uniqueId val="{00000000-79F7-42A6-8ABC-6AE6B9C0366B}"/>
            </c:ext>
          </c:extLst>
        </c:ser>
        <c:dLbls>
          <c:showLegendKey val="0"/>
          <c:showVal val="0"/>
          <c:showCatName val="0"/>
          <c:showSerName val="0"/>
          <c:showPercent val="0"/>
          <c:showBubbleSize val="0"/>
        </c:dLbls>
        <c:gapWidth val="219"/>
        <c:overlap val="-27"/>
        <c:axId val="43351424"/>
        <c:axId val="43365504"/>
      </c:barChart>
      <c:dateAx>
        <c:axId val="4335142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65504"/>
        <c:crosses val="autoZero"/>
        <c:auto val="1"/>
        <c:lblOffset val="100"/>
        <c:baseTimeUnit val="months"/>
      </c:dateAx>
      <c:valAx>
        <c:axId val="4336550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51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Commercial - Landfill Recycling and Organics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'Comm-Industry Collection Report'!$A$3</c:f>
              <c:strCache>
                <c:ptCount val="1"/>
                <c:pt idx="0">
                  <c:v>Landfill Tons</c:v>
                </c:pt>
              </c:strCache>
            </c:strRef>
          </c:tx>
          <c:spPr>
            <a:ln w="28575" cap="rnd">
              <a:solidFill>
                <a:sysClr val="windowText" lastClr="000000"/>
              </a:solidFill>
              <a:round/>
            </a:ln>
            <a:effectLst/>
          </c:spPr>
          <c:marker>
            <c:symbol val="none"/>
          </c:marker>
          <c:cat>
            <c:numRef>
              <c:f>'Comm-Industry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'Comm-Industry Collection Report'!$B$3:$M$3</c:f>
              <c:numCache>
                <c:formatCode>_(* #,##0.00_);_(* \(#,##0.00\);_(* "-"??_);_(@_)</c:formatCode>
                <c:ptCount val="12"/>
                <c:pt idx="0">
                  <c:v>2241.35</c:v>
                </c:pt>
                <c:pt idx="1">
                  <c:v>2305.0700000000002</c:v>
                </c:pt>
                <c:pt idx="2">
                  <c:v>2525.27</c:v>
                </c:pt>
                <c:pt idx="3">
                  <c:v>2111.3200000000002</c:v>
                </c:pt>
                <c:pt idx="4">
                  <c:v>2274.9300000000003</c:v>
                </c:pt>
                <c:pt idx="5">
                  <c:v>2321.16</c:v>
                </c:pt>
                <c:pt idx="6">
                  <c:v>2205.8500000000004</c:v>
                </c:pt>
                <c:pt idx="7">
                  <c:v>0</c:v>
                </c:pt>
                <c:pt idx="8">
                  <c:v>0</c:v>
                </c:pt>
                <c:pt idx="9">
                  <c:v>0</c:v>
                </c:pt>
                <c:pt idx="10">
                  <c:v>0</c:v>
                </c:pt>
                <c:pt idx="11">
                  <c:v>0</c:v>
                </c:pt>
              </c:numCache>
            </c:numRef>
          </c:val>
          <c:smooth val="0"/>
          <c:extLst>
            <c:ext xmlns:c16="http://schemas.microsoft.com/office/drawing/2014/chart" uri="{C3380CC4-5D6E-409C-BE32-E72D297353CC}">
              <c16:uniqueId val="{00000000-2061-40AF-ABED-67F9EFB2BD07}"/>
            </c:ext>
          </c:extLst>
        </c:ser>
        <c:ser>
          <c:idx val="1"/>
          <c:order val="1"/>
          <c:tx>
            <c:strRef>
              <c:f>'Comm-Industry Collection Report'!$A$4</c:f>
              <c:strCache>
                <c:ptCount val="1"/>
                <c:pt idx="0">
                  <c:v>Recycling Tons</c:v>
                </c:pt>
              </c:strCache>
            </c:strRef>
          </c:tx>
          <c:spPr>
            <a:ln w="28575" cap="rnd">
              <a:solidFill>
                <a:schemeClr val="accent1"/>
              </a:solidFill>
              <a:round/>
            </a:ln>
            <a:effectLst/>
          </c:spPr>
          <c:marker>
            <c:symbol val="none"/>
          </c:marker>
          <c:cat>
            <c:numRef>
              <c:f>'Comm-Industry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'Comm-Industry Collection Report'!$B$4:$M$4</c:f>
              <c:numCache>
                <c:formatCode>_(* #,##0.00_);_(* \(#,##0.00\);_(* "-"??_);_(@_)</c:formatCode>
                <c:ptCount val="12"/>
                <c:pt idx="0">
                  <c:v>705.71</c:v>
                </c:pt>
                <c:pt idx="1">
                  <c:v>679.1099999999999</c:v>
                </c:pt>
                <c:pt idx="2">
                  <c:v>744.06</c:v>
                </c:pt>
                <c:pt idx="3">
                  <c:v>624.93000000000006</c:v>
                </c:pt>
                <c:pt idx="4">
                  <c:v>697.6</c:v>
                </c:pt>
                <c:pt idx="5">
                  <c:v>698.91999999999985</c:v>
                </c:pt>
                <c:pt idx="6">
                  <c:v>685.96999999999991</c:v>
                </c:pt>
                <c:pt idx="7">
                  <c:v>0</c:v>
                </c:pt>
                <c:pt idx="8">
                  <c:v>0</c:v>
                </c:pt>
                <c:pt idx="9">
                  <c:v>0</c:v>
                </c:pt>
                <c:pt idx="10">
                  <c:v>0</c:v>
                </c:pt>
                <c:pt idx="11">
                  <c:v>0</c:v>
                </c:pt>
              </c:numCache>
            </c:numRef>
          </c:val>
          <c:smooth val="0"/>
          <c:extLst>
            <c:ext xmlns:c16="http://schemas.microsoft.com/office/drawing/2014/chart" uri="{C3380CC4-5D6E-409C-BE32-E72D297353CC}">
              <c16:uniqueId val="{00000001-2061-40AF-ABED-67F9EFB2BD07}"/>
            </c:ext>
          </c:extLst>
        </c:ser>
        <c:ser>
          <c:idx val="2"/>
          <c:order val="2"/>
          <c:tx>
            <c:strRef>
              <c:f>'Comm-Industry Collection Report'!$A$5</c:f>
              <c:strCache>
                <c:ptCount val="1"/>
                <c:pt idx="0">
                  <c:v>Organic Tons</c:v>
                </c:pt>
              </c:strCache>
            </c:strRef>
          </c:tx>
          <c:spPr>
            <a:ln w="28575" cap="rnd">
              <a:solidFill>
                <a:srgbClr val="92D050"/>
              </a:solidFill>
              <a:round/>
            </a:ln>
            <a:effectLst/>
          </c:spPr>
          <c:marker>
            <c:symbol val="none"/>
          </c:marker>
          <c:cat>
            <c:numRef>
              <c:f>'Comm-Industry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'Comm-Industry Collection Report'!$B$5:$M$5</c:f>
              <c:numCache>
                <c:formatCode>_(* #,##0.00_);_(* \(#,##0.00\);_(* "-"??_);_(@_)</c:formatCode>
                <c:ptCount val="12"/>
                <c:pt idx="0">
                  <c:v>230.40000000000003</c:v>
                </c:pt>
                <c:pt idx="1">
                  <c:v>177.9</c:v>
                </c:pt>
                <c:pt idx="2">
                  <c:v>230.43</c:v>
                </c:pt>
                <c:pt idx="3">
                  <c:v>135.47</c:v>
                </c:pt>
                <c:pt idx="4">
                  <c:v>156.28</c:v>
                </c:pt>
                <c:pt idx="5">
                  <c:v>127.50999999999999</c:v>
                </c:pt>
                <c:pt idx="6">
                  <c:v>118.30000000000001</c:v>
                </c:pt>
                <c:pt idx="7">
                  <c:v>0</c:v>
                </c:pt>
                <c:pt idx="8">
                  <c:v>0</c:v>
                </c:pt>
                <c:pt idx="9">
                  <c:v>0</c:v>
                </c:pt>
                <c:pt idx="10">
                  <c:v>0</c:v>
                </c:pt>
                <c:pt idx="11">
                  <c:v>0</c:v>
                </c:pt>
              </c:numCache>
            </c:numRef>
          </c:val>
          <c:smooth val="0"/>
          <c:extLst>
            <c:ext xmlns:c16="http://schemas.microsoft.com/office/drawing/2014/chart" uri="{C3380CC4-5D6E-409C-BE32-E72D297353CC}">
              <c16:uniqueId val="{00000002-2061-40AF-ABED-67F9EFB2BD07}"/>
            </c:ext>
          </c:extLst>
        </c:ser>
        <c:dLbls>
          <c:showLegendKey val="0"/>
          <c:showVal val="0"/>
          <c:showCatName val="0"/>
          <c:showSerName val="0"/>
          <c:showPercent val="0"/>
          <c:showBubbleSize val="0"/>
        </c:dLbls>
        <c:smooth val="0"/>
        <c:axId val="43396480"/>
        <c:axId val="43406464"/>
      </c:lineChart>
      <c:dateAx>
        <c:axId val="433964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06464"/>
        <c:crosses val="autoZero"/>
        <c:auto val="1"/>
        <c:lblOffset val="100"/>
        <c:baseTimeUnit val="months"/>
      </c:dateAx>
      <c:valAx>
        <c:axId val="4340646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96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'Schools Collection Report'!$A$7</c:f>
              <c:strCache>
                <c:ptCount val="1"/>
                <c:pt idx="0">
                  <c:v>Total</c:v>
                </c:pt>
              </c:strCache>
            </c:strRef>
          </c:tx>
          <c:spPr>
            <a:solidFill>
              <a:schemeClr val="accent4">
                <a:lumMod val="50000"/>
              </a:schemeClr>
            </a:solidFill>
            <a:ln>
              <a:noFill/>
            </a:ln>
            <a:effectLst/>
          </c:spPr>
          <c:invertIfNegative val="0"/>
          <c:cat>
            <c:numRef>
              <c:f>'Schools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'Schools Collection Report'!$B$7:$M$7</c:f>
              <c:numCache>
                <c:formatCode>_(* #,##0.00_);_(* \(#,##0.00\);_(* "-"??_);_(@_)</c:formatCode>
                <c:ptCount val="12"/>
                <c:pt idx="0">
                  <c:v>140.78</c:v>
                </c:pt>
                <c:pt idx="1">
                  <c:v>136.38</c:v>
                </c:pt>
                <c:pt idx="2">
                  <c:v>124.87</c:v>
                </c:pt>
                <c:pt idx="3">
                  <c:v>108.29</c:v>
                </c:pt>
                <c:pt idx="4">
                  <c:v>113.21000000000001</c:v>
                </c:pt>
                <c:pt idx="5">
                  <c:v>147.46999999999997</c:v>
                </c:pt>
                <c:pt idx="6">
                  <c:v>136.35000000000002</c:v>
                </c:pt>
                <c:pt idx="7">
                  <c:v>0</c:v>
                </c:pt>
                <c:pt idx="8">
                  <c:v>0</c:v>
                </c:pt>
                <c:pt idx="9">
                  <c:v>0</c:v>
                </c:pt>
                <c:pt idx="10">
                  <c:v>0</c:v>
                </c:pt>
                <c:pt idx="11">
                  <c:v>0</c:v>
                </c:pt>
              </c:numCache>
            </c:numRef>
          </c:val>
          <c:extLst>
            <c:ext xmlns:c16="http://schemas.microsoft.com/office/drawing/2014/chart" uri="{C3380CC4-5D6E-409C-BE32-E72D297353CC}">
              <c16:uniqueId val="{00000000-E167-44C0-B3A5-FCF108427E55}"/>
            </c:ext>
          </c:extLst>
        </c:ser>
        <c:dLbls>
          <c:showLegendKey val="0"/>
          <c:showVal val="0"/>
          <c:showCatName val="0"/>
          <c:showSerName val="0"/>
          <c:showPercent val="0"/>
          <c:showBubbleSize val="0"/>
        </c:dLbls>
        <c:gapWidth val="219"/>
        <c:overlap val="-27"/>
        <c:axId val="43481344"/>
        <c:axId val="43487232"/>
      </c:barChart>
      <c:dateAx>
        <c:axId val="4348134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87232"/>
        <c:crosses val="autoZero"/>
        <c:auto val="1"/>
        <c:lblOffset val="100"/>
        <c:baseTimeUnit val="months"/>
      </c:dateAx>
      <c:valAx>
        <c:axId val="434872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81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'Schools Collection Report'!$A$3</c:f>
              <c:strCache>
                <c:ptCount val="1"/>
                <c:pt idx="0">
                  <c:v>Landfill Tons</c:v>
                </c:pt>
              </c:strCache>
            </c:strRef>
          </c:tx>
          <c:spPr>
            <a:solidFill>
              <a:schemeClr val="tx1"/>
            </a:solidFill>
            <a:ln>
              <a:noFill/>
            </a:ln>
            <a:effectLst/>
          </c:spPr>
          <c:invertIfNegative val="0"/>
          <c:cat>
            <c:numRef>
              <c:f>'Schools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'Schools Collection Report'!$B$3:$M$3</c:f>
              <c:numCache>
                <c:formatCode>_(* #,##0.00_);_(* \(#,##0.00\);_(* "-"??_);_(@_)</c:formatCode>
                <c:ptCount val="12"/>
                <c:pt idx="0">
                  <c:v>71.63</c:v>
                </c:pt>
                <c:pt idx="1">
                  <c:v>63</c:v>
                </c:pt>
                <c:pt idx="2">
                  <c:v>42.199999999999996</c:v>
                </c:pt>
                <c:pt idx="3">
                  <c:v>41.180000000000007</c:v>
                </c:pt>
                <c:pt idx="4">
                  <c:v>42.099999999999994</c:v>
                </c:pt>
                <c:pt idx="5">
                  <c:v>74.41</c:v>
                </c:pt>
                <c:pt idx="6">
                  <c:v>66.7</c:v>
                </c:pt>
                <c:pt idx="7">
                  <c:v>0</c:v>
                </c:pt>
                <c:pt idx="8">
                  <c:v>0</c:v>
                </c:pt>
                <c:pt idx="9">
                  <c:v>0</c:v>
                </c:pt>
                <c:pt idx="10">
                  <c:v>0</c:v>
                </c:pt>
                <c:pt idx="11">
                  <c:v>0</c:v>
                </c:pt>
              </c:numCache>
            </c:numRef>
          </c:val>
          <c:extLst>
            <c:ext xmlns:c16="http://schemas.microsoft.com/office/drawing/2014/chart" uri="{C3380CC4-5D6E-409C-BE32-E72D297353CC}">
              <c16:uniqueId val="{00000000-CDA9-46C7-926F-EF4926EDA63F}"/>
            </c:ext>
          </c:extLst>
        </c:ser>
        <c:dLbls>
          <c:showLegendKey val="0"/>
          <c:showVal val="0"/>
          <c:showCatName val="0"/>
          <c:showSerName val="0"/>
          <c:showPercent val="0"/>
          <c:showBubbleSize val="0"/>
        </c:dLbls>
        <c:gapWidth val="219"/>
        <c:overlap val="-27"/>
        <c:axId val="43524096"/>
        <c:axId val="43525632"/>
      </c:barChart>
      <c:dateAx>
        <c:axId val="435240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25632"/>
        <c:crosses val="autoZero"/>
        <c:auto val="1"/>
        <c:lblOffset val="100"/>
        <c:baseTimeUnit val="months"/>
      </c:dateAx>
      <c:valAx>
        <c:axId val="435256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2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'Schools Collection Report'!$A$4</c:f>
              <c:strCache>
                <c:ptCount val="1"/>
                <c:pt idx="0">
                  <c:v>Recycling Tons</c:v>
                </c:pt>
              </c:strCache>
            </c:strRef>
          </c:tx>
          <c:spPr>
            <a:solidFill>
              <a:schemeClr val="accent1"/>
            </a:solidFill>
            <a:ln>
              <a:noFill/>
            </a:ln>
            <a:effectLst/>
          </c:spPr>
          <c:invertIfNegative val="0"/>
          <c:cat>
            <c:numRef>
              <c:f>'Schools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'Schools Collection Report'!$B$4:$M$4</c:f>
              <c:numCache>
                <c:formatCode>_(* #,##0.00_);_(* \(#,##0.00\);_(* "-"??_);_(@_)</c:formatCode>
                <c:ptCount val="12"/>
                <c:pt idx="0">
                  <c:v>24.95</c:v>
                </c:pt>
                <c:pt idx="1">
                  <c:v>24.02</c:v>
                </c:pt>
                <c:pt idx="2">
                  <c:v>28.630000000000003</c:v>
                </c:pt>
                <c:pt idx="3">
                  <c:v>21.9</c:v>
                </c:pt>
                <c:pt idx="4">
                  <c:v>24.36</c:v>
                </c:pt>
                <c:pt idx="5">
                  <c:v>26.02</c:v>
                </c:pt>
                <c:pt idx="6">
                  <c:v>24.04</c:v>
                </c:pt>
                <c:pt idx="7">
                  <c:v>0</c:v>
                </c:pt>
                <c:pt idx="8">
                  <c:v>0</c:v>
                </c:pt>
                <c:pt idx="9">
                  <c:v>0</c:v>
                </c:pt>
                <c:pt idx="10">
                  <c:v>0</c:v>
                </c:pt>
                <c:pt idx="11">
                  <c:v>0</c:v>
                </c:pt>
              </c:numCache>
            </c:numRef>
          </c:val>
          <c:extLst>
            <c:ext xmlns:c16="http://schemas.microsoft.com/office/drawing/2014/chart" uri="{C3380CC4-5D6E-409C-BE32-E72D297353CC}">
              <c16:uniqueId val="{00000000-81BC-457E-ABA7-50F70C84857F}"/>
            </c:ext>
          </c:extLst>
        </c:ser>
        <c:dLbls>
          <c:showLegendKey val="0"/>
          <c:showVal val="0"/>
          <c:showCatName val="0"/>
          <c:showSerName val="0"/>
          <c:showPercent val="0"/>
          <c:showBubbleSize val="0"/>
        </c:dLbls>
        <c:gapWidth val="219"/>
        <c:overlap val="-27"/>
        <c:axId val="43558400"/>
        <c:axId val="43559936"/>
      </c:barChart>
      <c:dateAx>
        <c:axId val="4355840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59936"/>
        <c:crosses val="autoZero"/>
        <c:auto val="1"/>
        <c:lblOffset val="100"/>
        <c:baseTimeUnit val="months"/>
      </c:dateAx>
      <c:valAx>
        <c:axId val="4355993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5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'Schools Collection Report'!$A$5</c:f>
              <c:strCache>
                <c:ptCount val="1"/>
                <c:pt idx="0">
                  <c:v>Organic Tons</c:v>
                </c:pt>
              </c:strCache>
            </c:strRef>
          </c:tx>
          <c:spPr>
            <a:solidFill>
              <a:srgbClr val="92D050"/>
            </a:solidFill>
            <a:ln>
              <a:noFill/>
            </a:ln>
            <a:effectLst/>
          </c:spPr>
          <c:invertIfNegative val="0"/>
          <c:cat>
            <c:numRef>
              <c:f>'Schools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'Schools Collection Report'!$B$5:$M$5</c:f>
              <c:numCache>
                <c:formatCode>_(* #,##0.00_);_(* \(#,##0.00\);_(* "-"??_);_(@_)</c:formatCode>
                <c:ptCount val="12"/>
                <c:pt idx="0">
                  <c:v>22.56</c:v>
                </c:pt>
                <c:pt idx="1">
                  <c:v>19.53</c:v>
                </c:pt>
                <c:pt idx="2">
                  <c:v>17.259999999999998</c:v>
                </c:pt>
                <c:pt idx="3">
                  <c:v>15.460000000000004</c:v>
                </c:pt>
                <c:pt idx="4">
                  <c:v>15.600000000000001</c:v>
                </c:pt>
                <c:pt idx="5">
                  <c:v>17.149999999999999</c:v>
                </c:pt>
                <c:pt idx="6">
                  <c:v>16.840000000000003</c:v>
                </c:pt>
                <c:pt idx="7">
                  <c:v>0</c:v>
                </c:pt>
                <c:pt idx="8">
                  <c:v>0</c:v>
                </c:pt>
                <c:pt idx="9">
                  <c:v>0</c:v>
                </c:pt>
                <c:pt idx="10">
                  <c:v>0</c:v>
                </c:pt>
                <c:pt idx="11">
                  <c:v>0</c:v>
                </c:pt>
              </c:numCache>
            </c:numRef>
          </c:val>
          <c:extLst>
            <c:ext xmlns:c16="http://schemas.microsoft.com/office/drawing/2014/chart" uri="{C3380CC4-5D6E-409C-BE32-E72D297353CC}">
              <c16:uniqueId val="{00000000-D0C8-4E03-B7BD-4864AE62B2F3}"/>
            </c:ext>
          </c:extLst>
        </c:ser>
        <c:dLbls>
          <c:showLegendKey val="0"/>
          <c:showVal val="0"/>
          <c:showCatName val="0"/>
          <c:showSerName val="0"/>
          <c:showPercent val="0"/>
          <c:showBubbleSize val="0"/>
        </c:dLbls>
        <c:gapWidth val="219"/>
        <c:overlap val="-27"/>
        <c:axId val="43584512"/>
        <c:axId val="43594496"/>
      </c:barChart>
      <c:dateAx>
        <c:axId val="435845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94496"/>
        <c:crosses val="autoZero"/>
        <c:auto val="1"/>
        <c:lblOffset val="100"/>
        <c:baseTimeUnit val="months"/>
      </c:dateAx>
      <c:valAx>
        <c:axId val="435944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4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'Schools Collection Report'!$A$6</c:f>
              <c:strCache>
                <c:ptCount val="1"/>
                <c:pt idx="0">
                  <c:v>Food Waste</c:v>
                </c:pt>
              </c:strCache>
            </c:strRef>
          </c:tx>
          <c:spPr>
            <a:solidFill>
              <a:srgbClr val="92D050"/>
            </a:solidFill>
            <a:ln>
              <a:noFill/>
            </a:ln>
            <a:effectLst/>
          </c:spPr>
          <c:invertIfNegative val="0"/>
          <c:cat>
            <c:numRef>
              <c:f>'Schools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'Schools Collection Report'!$B$6:$M$6</c:f>
              <c:numCache>
                <c:formatCode>_(* #,##0.00_);_(* \(#,##0.00\);_(* "-"??_);_(@_)</c:formatCode>
                <c:ptCount val="12"/>
                <c:pt idx="0">
                  <c:v>21.64</c:v>
                </c:pt>
                <c:pt idx="1">
                  <c:v>29.830000000000002</c:v>
                </c:pt>
                <c:pt idx="2">
                  <c:v>36.78</c:v>
                </c:pt>
                <c:pt idx="3">
                  <c:v>29.75</c:v>
                </c:pt>
                <c:pt idx="4">
                  <c:v>31.15</c:v>
                </c:pt>
                <c:pt idx="5">
                  <c:v>29.89</c:v>
                </c:pt>
                <c:pt idx="6">
                  <c:v>28.770000000000003</c:v>
                </c:pt>
                <c:pt idx="7">
                  <c:v>0</c:v>
                </c:pt>
                <c:pt idx="8">
                  <c:v>0</c:v>
                </c:pt>
                <c:pt idx="9">
                  <c:v>0</c:v>
                </c:pt>
                <c:pt idx="10">
                  <c:v>0</c:v>
                </c:pt>
                <c:pt idx="11">
                  <c:v>0</c:v>
                </c:pt>
              </c:numCache>
            </c:numRef>
          </c:val>
          <c:extLst>
            <c:ext xmlns:c16="http://schemas.microsoft.com/office/drawing/2014/chart" uri="{C3380CC4-5D6E-409C-BE32-E72D297353CC}">
              <c16:uniqueId val="{00000000-F555-4135-A9B1-67258A01E9F6}"/>
            </c:ext>
          </c:extLst>
        </c:ser>
        <c:dLbls>
          <c:showLegendKey val="0"/>
          <c:showVal val="0"/>
          <c:showCatName val="0"/>
          <c:showSerName val="0"/>
          <c:showPercent val="0"/>
          <c:showBubbleSize val="0"/>
        </c:dLbls>
        <c:gapWidth val="219"/>
        <c:overlap val="-27"/>
        <c:axId val="43619072"/>
        <c:axId val="43620608"/>
      </c:barChart>
      <c:dateAx>
        <c:axId val="436190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20608"/>
        <c:crosses val="autoZero"/>
        <c:auto val="1"/>
        <c:lblOffset val="100"/>
        <c:baseTimeUnit val="months"/>
      </c:dateAx>
      <c:valAx>
        <c:axId val="436206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19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Schools - Landfill Recycling and Organics</a:t>
            </a:r>
          </a:p>
        </c:rich>
      </c:tx>
      <c:overlay val="0"/>
      <c:spPr>
        <a:noFill/>
        <a:ln>
          <a:noFill/>
        </a:ln>
        <a:effectLst/>
      </c:spPr>
    </c:title>
    <c:autoTitleDeleted val="0"/>
    <c:plotArea>
      <c:layout/>
      <c:lineChart>
        <c:grouping val="standard"/>
        <c:varyColors val="0"/>
        <c:ser>
          <c:idx val="0"/>
          <c:order val="0"/>
          <c:tx>
            <c:strRef>
              <c:f>'Schools Collection Report'!$A$3</c:f>
              <c:strCache>
                <c:ptCount val="1"/>
                <c:pt idx="0">
                  <c:v>Landfill Tons</c:v>
                </c:pt>
              </c:strCache>
            </c:strRef>
          </c:tx>
          <c:spPr>
            <a:ln w="28575" cap="rnd">
              <a:solidFill>
                <a:sysClr val="windowText" lastClr="000000"/>
              </a:solidFill>
              <a:round/>
            </a:ln>
            <a:effectLst/>
          </c:spPr>
          <c:marker>
            <c:symbol val="none"/>
          </c:marker>
          <c:cat>
            <c:numRef>
              <c:f>'Schools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'Schools Collection Report'!$B$3:$M$3</c:f>
              <c:numCache>
                <c:formatCode>_(* #,##0.00_);_(* \(#,##0.00\);_(* "-"??_);_(@_)</c:formatCode>
                <c:ptCount val="12"/>
                <c:pt idx="0">
                  <c:v>71.63</c:v>
                </c:pt>
                <c:pt idx="1">
                  <c:v>63</c:v>
                </c:pt>
                <c:pt idx="2">
                  <c:v>42.199999999999996</c:v>
                </c:pt>
                <c:pt idx="3">
                  <c:v>41.180000000000007</c:v>
                </c:pt>
                <c:pt idx="4">
                  <c:v>42.099999999999994</c:v>
                </c:pt>
                <c:pt idx="5">
                  <c:v>74.41</c:v>
                </c:pt>
                <c:pt idx="6">
                  <c:v>66.7</c:v>
                </c:pt>
                <c:pt idx="7">
                  <c:v>0</c:v>
                </c:pt>
                <c:pt idx="8">
                  <c:v>0</c:v>
                </c:pt>
                <c:pt idx="9">
                  <c:v>0</c:v>
                </c:pt>
                <c:pt idx="10">
                  <c:v>0</c:v>
                </c:pt>
                <c:pt idx="11">
                  <c:v>0</c:v>
                </c:pt>
              </c:numCache>
            </c:numRef>
          </c:val>
          <c:smooth val="0"/>
          <c:extLst>
            <c:ext xmlns:c16="http://schemas.microsoft.com/office/drawing/2014/chart" uri="{C3380CC4-5D6E-409C-BE32-E72D297353CC}">
              <c16:uniqueId val="{00000000-EEA2-47A1-855A-931BFE277853}"/>
            </c:ext>
          </c:extLst>
        </c:ser>
        <c:ser>
          <c:idx val="1"/>
          <c:order val="1"/>
          <c:tx>
            <c:strRef>
              <c:f>'Schools Collection Report'!$A$4</c:f>
              <c:strCache>
                <c:ptCount val="1"/>
                <c:pt idx="0">
                  <c:v>Recycling Tons</c:v>
                </c:pt>
              </c:strCache>
            </c:strRef>
          </c:tx>
          <c:spPr>
            <a:ln w="28575" cap="rnd">
              <a:solidFill>
                <a:schemeClr val="accent1"/>
              </a:solidFill>
              <a:round/>
            </a:ln>
            <a:effectLst/>
          </c:spPr>
          <c:marker>
            <c:symbol val="none"/>
          </c:marker>
          <c:cat>
            <c:numRef>
              <c:f>'Schools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'Schools Collection Report'!$B$4:$M$4</c:f>
              <c:numCache>
                <c:formatCode>_(* #,##0.00_);_(* \(#,##0.00\);_(* "-"??_);_(@_)</c:formatCode>
                <c:ptCount val="12"/>
                <c:pt idx="0">
                  <c:v>24.95</c:v>
                </c:pt>
                <c:pt idx="1">
                  <c:v>24.02</c:v>
                </c:pt>
                <c:pt idx="2">
                  <c:v>28.630000000000003</c:v>
                </c:pt>
                <c:pt idx="3">
                  <c:v>21.9</c:v>
                </c:pt>
                <c:pt idx="4">
                  <c:v>24.36</c:v>
                </c:pt>
                <c:pt idx="5">
                  <c:v>26.02</c:v>
                </c:pt>
                <c:pt idx="6">
                  <c:v>24.04</c:v>
                </c:pt>
                <c:pt idx="7">
                  <c:v>0</c:v>
                </c:pt>
                <c:pt idx="8">
                  <c:v>0</c:v>
                </c:pt>
                <c:pt idx="9">
                  <c:v>0</c:v>
                </c:pt>
                <c:pt idx="10">
                  <c:v>0</c:v>
                </c:pt>
                <c:pt idx="11">
                  <c:v>0</c:v>
                </c:pt>
              </c:numCache>
            </c:numRef>
          </c:val>
          <c:smooth val="0"/>
          <c:extLst>
            <c:ext xmlns:c16="http://schemas.microsoft.com/office/drawing/2014/chart" uri="{C3380CC4-5D6E-409C-BE32-E72D297353CC}">
              <c16:uniqueId val="{00000001-EEA2-47A1-855A-931BFE277853}"/>
            </c:ext>
          </c:extLst>
        </c:ser>
        <c:ser>
          <c:idx val="2"/>
          <c:order val="2"/>
          <c:tx>
            <c:strRef>
              <c:f>'Schools Collection Report'!$A$5</c:f>
              <c:strCache>
                <c:ptCount val="1"/>
                <c:pt idx="0">
                  <c:v>Organic Tons</c:v>
                </c:pt>
              </c:strCache>
            </c:strRef>
          </c:tx>
          <c:spPr>
            <a:ln w="28575" cap="rnd">
              <a:solidFill>
                <a:srgbClr val="92D050"/>
              </a:solidFill>
              <a:round/>
            </a:ln>
            <a:effectLst/>
          </c:spPr>
          <c:marker>
            <c:symbol val="none"/>
          </c:marker>
          <c:cat>
            <c:numRef>
              <c:f>'Schools Collection Report'!$B$2:$M$2</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'Schools Collection Report'!$B$5:$M$5</c:f>
              <c:numCache>
                <c:formatCode>_(* #,##0.00_);_(* \(#,##0.00\);_(* "-"??_);_(@_)</c:formatCode>
                <c:ptCount val="12"/>
                <c:pt idx="0">
                  <c:v>22.56</c:v>
                </c:pt>
                <c:pt idx="1">
                  <c:v>19.53</c:v>
                </c:pt>
                <c:pt idx="2">
                  <c:v>17.259999999999998</c:v>
                </c:pt>
                <c:pt idx="3">
                  <c:v>15.460000000000004</c:v>
                </c:pt>
                <c:pt idx="4">
                  <c:v>15.600000000000001</c:v>
                </c:pt>
                <c:pt idx="5">
                  <c:v>17.149999999999999</c:v>
                </c:pt>
                <c:pt idx="6">
                  <c:v>16.840000000000003</c:v>
                </c:pt>
                <c:pt idx="7">
                  <c:v>0</c:v>
                </c:pt>
                <c:pt idx="8">
                  <c:v>0</c:v>
                </c:pt>
                <c:pt idx="9">
                  <c:v>0</c:v>
                </c:pt>
                <c:pt idx="10">
                  <c:v>0</c:v>
                </c:pt>
                <c:pt idx="11">
                  <c:v>0</c:v>
                </c:pt>
              </c:numCache>
            </c:numRef>
          </c:val>
          <c:smooth val="0"/>
          <c:extLst>
            <c:ext xmlns:c16="http://schemas.microsoft.com/office/drawing/2014/chart" uri="{C3380CC4-5D6E-409C-BE32-E72D297353CC}">
              <c16:uniqueId val="{00000002-EEA2-47A1-855A-931BFE277853}"/>
            </c:ext>
          </c:extLst>
        </c:ser>
        <c:dLbls>
          <c:showLegendKey val="0"/>
          <c:showVal val="0"/>
          <c:showCatName val="0"/>
          <c:showSerName val="0"/>
          <c:showPercent val="0"/>
          <c:showBubbleSize val="0"/>
        </c:dLbls>
        <c:smooth val="0"/>
        <c:axId val="43655936"/>
        <c:axId val="43657472"/>
      </c:lineChart>
      <c:dateAx>
        <c:axId val="43655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57472"/>
        <c:crosses val="autoZero"/>
        <c:auto val="1"/>
        <c:lblOffset val="100"/>
        <c:baseTimeUnit val="months"/>
      </c:dateAx>
      <c:valAx>
        <c:axId val="4365747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5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'Clean Up Reports'!$A$11</c:f>
          <c:strCache>
            <c:ptCount val="1"/>
            <c:pt idx="0">
              <c:v>Cleanup Set Outs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'Clean Up Reports'!$A$12</c:f>
              <c:strCache>
                <c:ptCount val="1"/>
                <c:pt idx="0">
                  <c:v>County</c:v>
                </c:pt>
              </c:strCache>
            </c:strRef>
          </c:tx>
          <c:spPr>
            <a:solidFill>
              <a:srgbClr val="FF0000"/>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Reports'!$B$12:$M$12</c:f>
              <c:numCache>
                <c:formatCode>_(* #,##0.00_);_(* \(#,##0.00\);_(* "-"??_);_(@_)</c:formatCode>
                <c:ptCount val="12"/>
                <c:pt idx="0">
                  <c:v>3726</c:v>
                </c:pt>
                <c:pt idx="1">
                  <c:v>558</c:v>
                </c:pt>
                <c:pt idx="5">
                  <c:v>6825</c:v>
                </c:pt>
                <c:pt idx="6">
                  <c:v>4031</c:v>
                </c:pt>
              </c:numCache>
            </c:numRef>
          </c:val>
          <c:extLst>
            <c:ext xmlns:c16="http://schemas.microsoft.com/office/drawing/2014/chart" uri="{C3380CC4-5D6E-409C-BE32-E72D297353CC}">
              <c16:uniqueId val="{00000000-1723-4BE5-AACE-F1555930D5BB}"/>
            </c:ext>
          </c:extLst>
        </c:ser>
        <c:ser>
          <c:idx val="1"/>
          <c:order val="1"/>
          <c:tx>
            <c:strRef>
              <c:f>'Clean Up Reports'!$A$13</c:f>
              <c:strCache>
                <c:ptCount val="1"/>
                <c:pt idx="0">
                  <c:v>Danville</c:v>
                </c:pt>
              </c:strCache>
            </c:strRef>
          </c:tx>
          <c:spPr>
            <a:solidFill>
              <a:schemeClr val="accent2"/>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Reports'!$B$13:$M$13</c:f>
              <c:numCache>
                <c:formatCode>_(* #,##0.00_);_(* \(#,##0.00\);_(* "-"??_);_(@_)</c:formatCode>
                <c:ptCount val="12"/>
                <c:pt idx="0">
                  <c:v>4759</c:v>
                </c:pt>
                <c:pt idx="1">
                  <c:v>0</c:v>
                </c:pt>
                <c:pt idx="5">
                  <c:v>6545</c:v>
                </c:pt>
                <c:pt idx="6">
                  <c:v>4036</c:v>
                </c:pt>
              </c:numCache>
            </c:numRef>
          </c:val>
          <c:extLst>
            <c:ext xmlns:c16="http://schemas.microsoft.com/office/drawing/2014/chart" uri="{C3380CC4-5D6E-409C-BE32-E72D297353CC}">
              <c16:uniqueId val="{00000001-1723-4BE5-AACE-F1555930D5BB}"/>
            </c:ext>
          </c:extLst>
        </c:ser>
        <c:ser>
          <c:idx val="2"/>
          <c:order val="2"/>
          <c:tx>
            <c:strRef>
              <c:f>'Clean Up Reports'!$A$14</c:f>
              <c:strCache>
                <c:ptCount val="1"/>
                <c:pt idx="0">
                  <c:v>Lafayette</c:v>
                </c:pt>
              </c:strCache>
            </c:strRef>
          </c:tx>
          <c:spPr>
            <a:solidFill>
              <a:schemeClr val="accent3"/>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Reports'!$B$14:$M$14</c:f>
              <c:numCache>
                <c:formatCode>_(* #,##0.00_);_(* \(#,##0.00\);_(* "-"??_);_(@_)</c:formatCode>
                <c:ptCount val="12"/>
                <c:pt idx="0">
                  <c:v>412</c:v>
                </c:pt>
                <c:pt idx="1">
                  <c:v>4296</c:v>
                </c:pt>
                <c:pt idx="5">
                  <c:v>0</c:v>
                </c:pt>
                <c:pt idx="6">
                  <c:v>1260</c:v>
                </c:pt>
              </c:numCache>
            </c:numRef>
          </c:val>
          <c:extLst>
            <c:ext xmlns:c16="http://schemas.microsoft.com/office/drawing/2014/chart" uri="{C3380CC4-5D6E-409C-BE32-E72D297353CC}">
              <c16:uniqueId val="{00000002-1723-4BE5-AACE-F1555930D5BB}"/>
            </c:ext>
          </c:extLst>
        </c:ser>
        <c:ser>
          <c:idx val="3"/>
          <c:order val="3"/>
          <c:tx>
            <c:strRef>
              <c:f>'Clean Up Reports'!$A$15</c:f>
              <c:strCache>
                <c:ptCount val="1"/>
                <c:pt idx="0">
                  <c:v>Moraga</c:v>
                </c:pt>
              </c:strCache>
            </c:strRef>
          </c:tx>
          <c:spPr>
            <a:solidFill>
              <a:srgbClr val="BC0C8E"/>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Reports'!$B$15:$M$15</c:f>
              <c:numCache>
                <c:formatCode>_(* #,##0.00_);_(* \(#,##0.00\);_(* "-"??_);_(@_)</c:formatCode>
                <c:ptCount val="12"/>
                <c:pt idx="0">
                  <c:v>0</c:v>
                </c:pt>
                <c:pt idx="1">
                  <c:v>2877</c:v>
                </c:pt>
                <c:pt idx="5">
                  <c:v>0</c:v>
                </c:pt>
                <c:pt idx="6">
                  <c:v>0</c:v>
                </c:pt>
              </c:numCache>
            </c:numRef>
          </c:val>
          <c:extLst>
            <c:ext xmlns:c16="http://schemas.microsoft.com/office/drawing/2014/chart" uri="{C3380CC4-5D6E-409C-BE32-E72D297353CC}">
              <c16:uniqueId val="{00000003-1723-4BE5-AACE-F1555930D5BB}"/>
            </c:ext>
          </c:extLst>
        </c:ser>
        <c:ser>
          <c:idx val="4"/>
          <c:order val="4"/>
          <c:tx>
            <c:strRef>
              <c:f>'Clean Up Reports'!$A$16</c:f>
              <c:strCache>
                <c:ptCount val="1"/>
                <c:pt idx="0">
                  <c:v>Orinda</c:v>
                </c:pt>
              </c:strCache>
            </c:strRef>
          </c:tx>
          <c:spPr>
            <a:solidFill>
              <a:schemeClr val="accent5"/>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Reports'!$B$16:$M$16</c:f>
              <c:numCache>
                <c:formatCode>_(* #,##0.00_);_(* \(#,##0.00\);_(* "-"??_);_(@_)</c:formatCode>
                <c:ptCount val="12"/>
                <c:pt idx="0">
                  <c:v>8</c:v>
                </c:pt>
                <c:pt idx="1">
                  <c:v>3886</c:v>
                </c:pt>
                <c:pt idx="5">
                  <c:v>0</c:v>
                </c:pt>
                <c:pt idx="6">
                  <c:v>2</c:v>
                </c:pt>
              </c:numCache>
            </c:numRef>
          </c:val>
          <c:extLst>
            <c:ext xmlns:c16="http://schemas.microsoft.com/office/drawing/2014/chart" uri="{C3380CC4-5D6E-409C-BE32-E72D297353CC}">
              <c16:uniqueId val="{00000004-1723-4BE5-AACE-F1555930D5BB}"/>
            </c:ext>
          </c:extLst>
        </c:ser>
        <c:ser>
          <c:idx val="5"/>
          <c:order val="5"/>
          <c:tx>
            <c:strRef>
              <c:f>'Clean Up Reports'!$A$17</c:f>
              <c:strCache>
                <c:ptCount val="1"/>
                <c:pt idx="0">
                  <c:v>Walnut Creek</c:v>
                </c:pt>
              </c:strCache>
            </c:strRef>
          </c:tx>
          <c:spPr>
            <a:solidFill>
              <a:schemeClr val="accent6"/>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Reports'!$B$17:$M$17</c:f>
              <c:numCache>
                <c:formatCode>_(* #,##0.00_);_(* \(#,##0.00\);_(* "-"??_);_(@_)</c:formatCode>
                <c:ptCount val="12"/>
                <c:pt idx="0">
                  <c:v>5833</c:v>
                </c:pt>
                <c:pt idx="1">
                  <c:v>454</c:v>
                </c:pt>
                <c:pt idx="5">
                  <c:v>5833</c:v>
                </c:pt>
                <c:pt idx="6">
                  <c:v>5366</c:v>
                </c:pt>
              </c:numCache>
            </c:numRef>
          </c:val>
          <c:extLst>
            <c:ext xmlns:c16="http://schemas.microsoft.com/office/drawing/2014/chart" uri="{C3380CC4-5D6E-409C-BE32-E72D297353CC}">
              <c16:uniqueId val="{00000005-1723-4BE5-AACE-F1555930D5BB}"/>
            </c:ext>
          </c:extLst>
        </c:ser>
        <c:dLbls>
          <c:showLegendKey val="0"/>
          <c:showVal val="0"/>
          <c:showCatName val="0"/>
          <c:showSerName val="0"/>
          <c:showPercent val="0"/>
          <c:showBubbleSize val="0"/>
        </c:dLbls>
        <c:gapWidth val="150"/>
        <c:overlap val="100"/>
        <c:axId val="81590912"/>
        <c:axId val="81670528"/>
      </c:barChart>
      <c:dateAx>
        <c:axId val="8159091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70528"/>
        <c:crosses val="autoZero"/>
        <c:auto val="1"/>
        <c:lblOffset val="100"/>
        <c:baseTimeUnit val="months"/>
      </c:dateAx>
      <c:valAx>
        <c:axId val="8167052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90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 Billed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'Billed Quarterly Summary'!$K$21</c:f>
              <c:strCache>
                <c:ptCount val="1"/>
                <c:pt idx="0">
                  <c:v>Billed</c:v>
                </c:pt>
              </c:strCache>
            </c:strRef>
          </c:tx>
          <c:spPr>
            <a:solidFill>
              <a:schemeClr val="accent1"/>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Summary'!$L$21:$O$21</c:f>
              <c:numCache>
                <c:formatCode>_(* #,##0.00_);_(* \(#,##0.00\);_(* "-"??_);_(@_)</c:formatCode>
                <c:ptCount val="4"/>
                <c:pt idx="0">
                  <c:v>10001192.443</c:v>
                </c:pt>
                <c:pt idx="1">
                  <c:v>10038159.100000001</c:v>
                </c:pt>
                <c:pt idx="2">
                  <c:v>3209423.2800000003</c:v>
                </c:pt>
                <c:pt idx="3">
                  <c:v>0</c:v>
                </c:pt>
              </c:numCache>
            </c:numRef>
          </c:val>
          <c:extLst>
            <c:ext xmlns:c16="http://schemas.microsoft.com/office/drawing/2014/chart" uri="{C3380CC4-5D6E-409C-BE32-E72D297353CC}">
              <c16:uniqueId val="{00000000-FF75-40A4-81C4-93893A19FE16}"/>
            </c:ext>
          </c:extLst>
        </c:ser>
        <c:dLbls>
          <c:showLegendKey val="0"/>
          <c:showVal val="0"/>
          <c:showCatName val="0"/>
          <c:showSerName val="0"/>
          <c:showPercent val="0"/>
          <c:showBubbleSize val="0"/>
        </c:dLbls>
        <c:gapWidth val="219"/>
        <c:overlap val="-27"/>
        <c:axId val="33207808"/>
        <c:axId val="33209344"/>
        <c:extLst>
          <c:ext xmlns:c15="http://schemas.microsoft.com/office/drawing/2012/chart" uri="{02D57815-91ED-43cb-92C2-25804820EDAC}">
            <c15:filteredBarSeries>
              <c15:ser>
                <c:idx val="1"/>
                <c:order val="1"/>
                <c:tx>
                  <c:strRef>
                    <c:extLst>
                      <c:ext uri="{02D57815-91ED-43cb-92C2-25804820EDAC}">
                        <c15:formulaRef>
                          <c15:sqref>'Billed Quarterly Summary'!$K$22</c15:sqref>
                        </c15:formulaRef>
                      </c:ext>
                    </c:extLst>
                    <c:strCache>
                      <c:ptCount val="1"/>
                      <c:pt idx="0">
                        <c:v>Prop Service</c:v>
                      </c:pt>
                    </c:strCache>
                  </c:strRef>
                </c:tx>
                <c:spPr>
                  <a:solidFill>
                    <a:schemeClr val="accent2"/>
                  </a:solidFill>
                  <a:ln>
                    <a:noFill/>
                  </a:ln>
                  <a:effectLst/>
                </c:spPr>
                <c:invertIfNegative val="0"/>
                <c:cat>
                  <c:strRef>
                    <c:extLst>
                      <c:ext uri="{02D57815-91ED-43cb-92C2-25804820EDAC}">
                        <c15:formulaRef>
                          <c15:sqref>'Billed Quarterly Summary'!$L$20:$O$20</c15:sqref>
                        </c15:formulaRef>
                      </c:ext>
                    </c:extLst>
                    <c:strCache>
                      <c:ptCount val="4"/>
                      <c:pt idx="0">
                        <c:v>1st Qtr</c:v>
                      </c:pt>
                      <c:pt idx="1">
                        <c:v>2nd Qtr</c:v>
                      </c:pt>
                      <c:pt idx="2">
                        <c:v>3rd Qtr</c:v>
                      </c:pt>
                      <c:pt idx="3">
                        <c:v>4th Qtr</c:v>
                      </c:pt>
                    </c:strCache>
                  </c:strRef>
                </c:cat>
                <c:val>
                  <c:numRef>
                    <c:extLst>
                      <c:ext uri="{02D57815-91ED-43cb-92C2-25804820EDAC}">
                        <c15:formulaRef>
                          <c15:sqref>'Billed Quarterly Summary'!$L$22:$O$22</c15:sqref>
                        </c15:formulaRef>
                      </c:ext>
                    </c:extLst>
                    <c:numCache>
                      <c:formatCode>_(* #,##0.00_);_(* \(#,##0.00\);_(* "-"??_);_(@_)</c:formatCode>
                      <c:ptCount val="4"/>
                      <c:pt idx="0">
                        <c:v>18083.52</c:v>
                      </c:pt>
                      <c:pt idx="1">
                        <c:v>17774.400000000001</c:v>
                      </c:pt>
                      <c:pt idx="2">
                        <c:v>5911.92</c:v>
                      </c:pt>
                      <c:pt idx="3">
                        <c:v>0</c:v>
                      </c:pt>
                    </c:numCache>
                  </c:numRef>
                </c:val>
                <c:extLst>
                  <c:ext xmlns:c16="http://schemas.microsoft.com/office/drawing/2014/chart" uri="{C3380CC4-5D6E-409C-BE32-E72D297353CC}">
                    <c16:uniqueId val="{00000001-FF75-40A4-81C4-93893A19FE1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'Billed Quarterly Summary'!$K$23</c15:sqref>
                        </c15:formulaRef>
                      </c:ext>
                    </c:extLst>
                    <c:strCache>
                      <c:ptCount val="1"/>
                      <c:pt idx="0">
                        <c:v>Extra Recycling</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'Billed Quarterly Summary'!$L$20:$O$20</c15:sqref>
                        </c15:formulaRef>
                      </c:ext>
                    </c:extLst>
                    <c:strCache>
                      <c:ptCount val="4"/>
                      <c:pt idx="0">
                        <c:v>1st Qtr</c:v>
                      </c:pt>
                      <c:pt idx="1">
                        <c:v>2nd Qtr</c:v>
                      </c:pt>
                      <c:pt idx="2">
                        <c:v>3rd Qtr</c:v>
                      </c:pt>
                      <c:pt idx="3">
                        <c:v>4th Qtr</c:v>
                      </c:pt>
                    </c:strCache>
                  </c:strRef>
                </c:cat>
                <c:val>
                  <c:numRef>
                    <c:extLst xmlns:c15="http://schemas.microsoft.com/office/drawing/2012/chart">
                      <c:ext xmlns:c15="http://schemas.microsoft.com/office/drawing/2012/chart" uri="{02D57815-91ED-43cb-92C2-25804820EDAC}">
                        <c15:formulaRef>
                          <c15:sqref>'Billed Quarterly Summary'!$L$23:$O$23</c15:sqref>
                        </c15:formulaRef>
                      </c:ext>
                    </c:extLst>
                    <c:numCache>
                      <c:formatCode>_(* #,##0.00_);_(* \(#,##0.00\);_(* "-"??_);_(@_)</c:formatCode>
                      <c:ptCount val="4"/>
                      <c:pt idx="0">
                        <c:v>15825.999999999996</c:v>
                      </c:pt>
                      <c:pt idx="1">
                        <c:v>18482.8</c:v>
                      </c:pt>
                      <c:pt idx="2">
                        <c:v>6133.5999999999995</c:v>
                      </c:pt>
                      <c:pt idx="3">
                        <c:v>0</c:v>
                      </c:pt>
                    </c:numCache>
                  </c:numRef>
                </c:val>
                <c:extLst xmlns:c15="http://schemas.microsoft.com/office/drawing/2012/chart">
                  <c:ext xmlns:c16="http://schemas.microsoft.com/office/drawing/2014/chart" uri="{C3380CC4-5D6E-409C-BE32-E72D297353CC}">
                    <c16:uniqueId val="{00000002-FF75-40A4-81C4-93893A19FE1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'Billed Quarterly Summary'!$K$24</c15:sqref>
                        </c15:formulaRef>
                      </c:ext>
                    </c:extLst>
                    <c:strCache>
                      <c:ptCount val="1"/>
                      <c:pt idx="0">
                        <c:v>Extra Green Waste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'Billed Quarterly Summary'!$L$20:$O$20</c15:sqref>
                        </c15:formulaRef>
                      </c:ext>
                    </c:extLst>
                    <c:strCache>
                      <c:ptCount val="4"/>
                      <c:pt idx="0">
                        <c:v>1st Qtr</c:v>
                      </c:pt>
                      <c:pt idx="1">
                        <c:v>2nd Qtr</c:v>
                      </c:pt>
                      <c:pt idx="2">
                        <c:v>3rd Qtr</c:v>
                      </c:pt>
                      <c:pt idx="3">
                        <c:v>4th Qtr</c:v>
                      </c:pt>
                    </c:strCache>
                  </c:strRef>
                </c:cat>
                <c:val>
                  <c:numRef>
                    <c:extLst xmlns:c15="http://schemas.microsoft.com/office/drawing/2012/chart">
                      <c:ext xmlns:c15="http://schemas.microsoft.com/office/drawing/2012/chart" uri="{02D57815-91ED-43cb-92C2-25804820EDAC}">
                        <c15:formulaRef>
                          <c15:sqref>'Billed Quarterly Summary'!$L$24:$O$24</c15:sqref>
                        </c15:formulaRef>
                      </c:ext>
                    </c:extLst>
                    <c:numCache>
                      <c:formatCode>_(* #,##0.00_);_(* \(#,##0.00\);_(* "-"??_);_(@_)</c:formatCode>
                      <c:ptCount val="4"/>
                      <c:pt idx="0">
                        <c:v>198051.44999999998</c:v>
                      </c:pt>
                      <c:pt idx="1">
                        <c:v>217875.89999999997</c:v>
                      </c:pt>
                      <c:pt idx="2">
                        <c:v>70970.049999999988</c:v>
                      </c:pt>
                      <c:pt idx="3">
                        <c:v>0</c:v>
                      </c:pt>
                    </c:numCache>
                  </c:numRef>
                </c:val>
                <c:extLst xmlns:c15="http://schemas.microsoft.com/office/drawing/2012/chart">
                  <c:ext xmlns:c16="http://schemas.microsoft.com/office/drawing/2014/chart" uri="{C3380CC4-5D6E-409C-BE32-E72D297353CC}">
                    <c16:uniqueId val="{00000003-FF75-40A4-81C4-93893A19FE1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'Billed Quarterly Summary'!$K$25</c15:sqref>
                        </c15:formulaRef>
                      </c:ext>
                    </c:extLst>
                    <c:strCache>
                      <c:ptCount val="1"/>
                      <c:pt idx="0">
                        <c:v>Compost Discount</c:v>
                      </c:pt>
                    </c:strCache>
                  </c:strRef>
                </c:tx>
                <c:spPr>
                  <a:solidFill>
                    <a:srgbClr val="00B050"/>
                  </a:solidFill>
                  <a:ln>
                    <a:noFill/>
                  </a:ln>
                  <a:effectLst/>
                </c:spPr>
                <c:invertIfNegative val="0"/>
                <c:cat>
                  <c:strRef>
                    <c:extLst xmlns:c15="http://schemas.microsoft.com/office/drawing/2012/chart">
                      <c:ext xmlns:c15="http://schemas.microsoft.com/office/drawing/2012/chart" uri="{02D57815-91ED-43cb-92C2-25804820EDAC}">
                        <c15:formulaRef>
                          <c15:sqref>'Billed Quarterly Summary'!$L$20:$O$20</c15:sqref>
                        </c15:formulaRef>
                      </c:ext>
                    </c:extLst>
                    <c:strCache>
                      <c:ptCount val="4"/>
                      <c:pt idx="0">
                        <c:v>1st Qtr</c:v>
                      </c:pt>
                      <c:pt idx="1">
                        <c:v>2nd Qtr</c:v>
                      </c:pt>
                      <c:pt idx="2">
                        <c:v>3rd Qtr</c:v>
                      </c:pt>
                      <c:pt idx="3">
                        <c:v>4th Qtr</c:v>
                      </c:pt>
                    </c:strCache>
                  </c:strRef>
                </c:cat>
                <c:val>
                  <c:numRef>
                    <c:extLst xmlns:c15="http://schemas.microsoft.com/office/drawing/2012/chart">
                      <c:ext xmlns:c15="http://schemas.microsoft.com/office/drawing/2012/chart" uri="{02D57815-91ED-43cb-92C2-25804820EDAC}">
                        <c15:formulaRef>
                          <c15:sqref>'Billed Quarterly Summary'!$L$25:$O$25</c15:sqref>
                        </c15:formulaRef>
                      </c:ext>
                    </c:extLst>
                    <c:numCache>
                      <c:formatCode>_(* #,##0.00_);_(* \(#,##0.00\);_(* "-"??_);_(@_)</c:formatCode>
                      <c:ptCount val="4"/>
                      <c:pt idx="0">
                        <c:v>-8073</c:v>
                      </c:pt>
                      <c:pt idx="1">
                        <c:v>-8149.5</c:v>
                      </c:pt>
                      <c:pt idx="2">
                        <c:v>-2661</c:v>
                      </c:pt>
                      <c:pt idx="3">
                        <c:v>0</c:v>
                      </c:pt>
                    </c:numCache>
                  </c:numRef>
                </c:val>
                <c:extLst xmlns:c15="http://schemas.microsoft.com/office/drawing/2012/chart">
                  <c:ext xmlns:c16="http://schemas.microsoft.com/office/drawing/2014/chart" uri="{C3380CC4-5D6E-409C-BE32-E72D297353CC}">
                    <c16:uniqueId val="{00000004-FF75-40A4-81C4-93893A19FE16}"/>
                  </c:ext>
                </c:extLst>
              </c15:ser>
            </c15:filteredBarSeries>
          </c:ext>
        </c:extLst>
      </c:barChart>
      <c:catAx>
        <c:axId val="3320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09344"/>
        <c:crosses val="autoZero"/>
        <c:auto val="1"/>
        <c:lblAlgn val="ctr"/>
        <c:lblOffset val="100"/>
        <c:noMultiLvlLbl val="0"/>
      </c:catAx>
      <c:valAx>
        <c:axId val="332093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07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'Clean Up Reports'!$A$20</c:f>
          <c:strCache>
            <c:ptCount val="1"/>
            <c:pt idx="0">
              <c:v>Cleanup Landfill Tons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775371828521448E-2"/>
          <c:y val="0.17171296296296298"/>
          <c:w val="0.89655796150481193"/>
          <c:h val="0.61498432487605714"/>
        </c:manualLayout>
      </c:layout>
      <c:barChart>
        <c:barDir val="col"/>
        <c:grouping val="stacked"/>
        <c:varyColors val="0"/>
        <c:ser>
          <c:idx val="0"/>
          <c:order val="0"/>
          <c:tx>
            <c:strRef>
              <c:f>'Clean Up Reports'!$A$21</c:f>
              <c:strCache>
                <c:ptCount val="1"/>
                <c:pt idx="0">
                  <c:v>County</c:v>
                </c:pt>
              </c:strCache>
            </c:strRef>
          </c:tx>
          <c:spPr>
            <a:solidFill>
              <a:srgbClr val="FF0000"/>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Reports'!$B$21:$M$21</c:f>
              <c:numCache>
                <c:formatCode>_(* #,##0.00_);_(* \(#,##0.00\);_(* "-"??_);_(@_)</c:formatCode>
                <c:ptCount val="12"/>
                <c:pt idx="0">
                  <c:v>42.106888857899868</c:v>
                </c:pt>
                <c:pt idx="1">
                  <c:v>8.8181443093482166</c:v>
                </c:pt>
                <c:pt idx="5">
                  <c:v>83.273123793343117</c:v>
                </c:pt>
                <c:pt idx="6">
                  <c:v>47.34</c:v>
                </c:pt>
              </c:numCache>
            </c:numRef>
          </c:val>
          <c:extLst>
            <c:ext xmlns:c16="http://schemas.microsoft.com/office/drawing/2014/chart" uri="{C3380CC4-5D6E-409C-BE32-E72D297353CC}">
              <c16:uniqueId val="{00000000-004B-428E-B170-7EC6C558C381}"/>
            </c:ext>
          </c:extLst>
        </c:ser>
        <c:ser>
          <c:idx val="1"/>
          <c:order val="1"/>
          <c:tx>
            <c:strRef>
              <c:f>'Clean Up Reports'!$A$22</c:f>
              <c:strCache>
                <c:ptCount val="1"/>
                <c:pt idx="0">
                  <c:v>Danville</c:v>
                </c:pt>
              </c:strCache>
            </c:strRef>
          </c:tx>
          <c:spPr>
            <a:solidFill>
              <a:schemeClr val="accent2"/>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Reports'!$B$22:$M$22</c:f>
              <c:numCache>
                <c:formatCode>_(* #,##0.00_);_(* \(#,##0.00\);_(* "-"??_);_(@_)</c:formatCode>
                <c:ptCount val="12"/>
                <c:pt idx="0">
                  <c:v>47.692051317807838</c:v>
                </c:pt>
                <c:pt idx="1">
                  <c:v>0</c:v>
                </c:pt>
                <c:pt idx="5">
                  <c:v>81.442347671634877</c:v>
                </c:pt>
                <c:pt idx="6">
                  <c:v>53.37</c:v>
                </c:pt>
              </c:numCache>
            </c:numRef>
          </c:val>
          <c:extLst>
            <c:ext xmlns:c16="http://schemas.microsoft.com/office/drawing/2014/chart" uri="{C3380CC4-5D6E-409C-BE32-E72D297353CC}">
              <c16:uniqueId val="{00000001-004B-428E-B170-7EC6C558C381}"/>
            </c:ext>
          </c:extLst>
        </c:ser>
        <c:ser>
          <c:idx val="2"/>
          <c:order val="2"/>
          <c:tx>
            <c:strRef>
              <c:f>'Clean Up Reports'!$A$23</c:f>
              <c:strCache>
                <c:ptCount val="1"/>
                <c:pt idx="0">
                  <c:v>Lafayette</c:v>
                </c:pt>
              </c:strCache>
            </c:strRef>
          </c:tx>
          <c:spPr>
            <a:solidFill>
              <a:schemeClr val="accent3"/>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Reports'!$B$23:$M$23</c:f>
              <c:numCache>
                <c:formatCode>_(* #,##0.00_);_(* \(#,##0.00\);_(* "-"??_);_(@_)</c:formatCode>
                <c:ptCount val="12"/>
                <c:pt idx="0">
                  <c:v>4.2615953144610232</c:v>
                </c:pt>
                <c:pt idx="1">
                  <c:v>80.168961530795286</c:v>
                </c:pt>
                <c:pt idx="5">
                  <c:v>0</c:v>
                </c:pt>
                <c:pt idx="6">
                  <c:v>13.46</c:v>
                </c:pt>
              </c:numCache>
            </c:numRef>
          </c:val>
          <c:extLst>
            <c:ext xmlns:c16="http://schemas.microsoft.com/office/drawing/2014/chart" uri="{C3380CC4-5D6E-409C-BE32-E72D297353CC}">
              <c16:uniqueId val="{00000002-004B-428E-B170-7EC6C558C381}"/>
            </c:ext>
          </c:extLst>
        </c:ser>
        <c:ser>
          <c:idx val="3"/>
          <c:order val="3"/>
          <c:tx>
            <c:strRef>
              <c:f>'Clean Up Reports'!$A$24</c:f>
              <c:strCache>
                <c:ptCount val="1"/>
                <c:pt idx="0">
                  <c:v>Moraga</c:v>
                </c:pt>
              </c:strCache>
            </c:strRef>
          </c:tx>
          <c:spPr>
            <a:solidFill>
              <a:srgbClr val="BC0C8E"/>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Reports'!$B$24:$M$24</c:f>
              <c:numCache>
                <c:formatCode>_(* #,##0.00_);_(* \(#,##0.00\);_(* "-"??_);_(@_)</c:formatCode>
                <c:ptCount val="12"/>
                <c:pt idx="0">
                  <c:v>0</c:v>
                </c:pt>
                <c:pt idx="1">
                  <c:v>52.19149491728124</c:v>
                </c:pt>
                <c:pt idx="5">
                  <c:v>0</c:v>
                </c:pt>
                <c:pt idx="6">
                  <c:v>0</c:v>
                </c:pt>
              </c:numCache>
            </c:numRef>
          </c:val>
          <c:extLst>
            <c:ext xmlns:c16="http://schemas.microsoft.com/office/drawing/2014/chart" uri="{C3380CC4-5D6E-409C-BE32-E72D297353CC}">
              <c16:uniqueId val="{00000003-004B-428E-B170-7EC6C558C381}"/>
            </c:ext>
          </c:extLst>
        </c:ser>
        <c:ser>
          <c:idx val="4"/>
          <c:order val="4"/>
          <c:tx>
            <c:strRef>
              <c:f>'Clean Up Reports'!$A$25</c:f>
              <c:strCache>
                <c:ptCount val="1"/>
                <c:pt idx="0">
                  <c:v>Orinda</c:v>
                </c:pt>
              </c:strCache>
            </c:strRef>
          </c:tx>
          <c:spPr>
            <a:solidFill>
              <a:schemeClr val="accent5"/>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Reports'!$B$25:$M$25</c:f>
              <c:numCache>
                <c:formatCode>_(* #,##0.00_);_(* \(#,##0.00\);_(* "-"??_);_(@_)</c:formatCode>
                <c:ptCount val="12"/>
                <c:pt idx="0">
                  <c:v>0.1236298982010877</c:v>
                </c:pt>
                <c:pt idx="1">
                  <c:v>72.818668527008171</c:v>
                </c:pt>
                <c:pt idx="5">
                  <c:v>0</c:v>
                </c:pt>
                <c:pt idx="6">
                  <c:v>0.02</c:v>
                </c:pt>
              </c:numCache>
            </c:numRef>
          </c:val>
          <c:extLst>
            <c:ext xmlns:c16="http://schemas.microsoft.com/office/drawing/2014/chart" uri="{C3380CC4-5D6E-409C-BE32-E72D297353CC}">
              <c16:uniqueId val="{00000004-004B-428E-B170-7EC6C558C381}"/>
            </c:ext>
          </c:extLst>
        </c:ser>
        <c:ser>
          <c:idx val="5"/>
          <c:order val="5"/>
          <c:tx>
            <c:strRef>
              <c:f>'Clean Up Reports'!$A$26</c:f>
              <c:strCache>
                <c:ptCount val="1"/>
                <c:pt idx="0">
                  <c:v>Walnut Creek</c:v>
                </c:pt>
              </c:strCache>
            </c:strRef>
          </c:tx>
          <c:spPr>
            <a:solidFill>
              <a:schemeClr val="accent6"/>
            </a:solidFill>
            <a:ln>
              <a:noFill/>
            </a:ln>
            <a:effectLst/>
          </c:spPr>
          <c:invertIfNegative val="0"/>
          <c:cat>
            <c:numRef>
              <c:f>'Clean Up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'Clean Up Reports'!$B$26:$M$26</c:f>
              <c:numCache>
                <c:formatCode>_(* #,##0.00_);_(* \(#,##0.00\);_(* "-"??_);_(@_)</c:formatCode>
                <c:ptCount val="12"/>
                <c:pt idx="0">
                  <c:v>62.265834611630176</c:v>
                </c:pt>
                <c:pt idx="1">
                  <c:v>7.4827307155670724</c:v>
                </c:pt>
                <c:pt idx="5">
                  <c:v>70.004528535022004</c:v>
                </c:pt>
                <c:pt idx="6">
                  <c:v>61.67</c:v>
                </c:pt>
              </c:numCache>
            </c:numRef>
          </c:val>
          <c:extLst>
            <c:ext xmlns:c16="http://schemas.microsoft.com/office/drawing/2014/chart" uri="{C3380CC4-5D6E-409C-BE32-E72D297353CC}">
              <c16:uniqueId val="{00000005-004B-428E-B170-7EC6C558C381}"/>
            </c:ext>
          </c:extLst>
        </c:ser>
        <c:dLbls>
          <c:showLegendKey val="0"/>
          <c:showVal val="0"/>
          <c:showCatName val="0"/>
          <c:showSerName val="0"/>
          <c:showPercent val="0"/>
          <c:showBubbleSize val="0"/>
        </c:dLbls>
        <c:gapWidth val="219"/>
        <c:overlap val="100"/>
        <c:axId val="81689600"/>
        <c:axId val="81703680"/>
      </c:barChart>
      <c:dateAx>
        <c:axId val="8168960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03680"/>
        <c:crosses val="autoZero"/>
        <c:auto val="1"/>
        <c:lblOffset val="100"/>
        <c:baseTimeUnit val="months"/>
      </c:dateAx>
      <c:valAx>
        <c:axId val="8170368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89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Oil Curbside by Gallon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Oil!$A$3</c:f>
              <c:strCache>
                <c:ptCount val="1"/>
                <c:pt idx="0">
                  <c:v>County</c:v>
                </c:pt>
              </c:strCache>
            </c:strRef>
          </c:tx>
          <c:spPr>
            <a:solidFill>
              <a:srgbClr val="FF000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Oil!$B$3:$M$3</c:f>
              <c:numCache>
                <c:formatCode>_(* #,##0.00_);_(* \(#,##0.00\);_(* "-"??_);_(@_)</c:formatCode>
                <c:ptCount val="12"/>
                <c:pt idx="0">
                  <c:v>111.29049999999999</c:v>
                </c:pt>
                <c:pt idx="1">
                  <c:v>124.65290000000003</c:v>
                </c:pt>
                <c:pt idx="2">
                  <c:v>127.15799999999996</c:v>
                </c:pt>
                <c:pt idx="3">
                  <c:v>111.62939999999995</c:v>
                </c:pt>
                <c:pt idx="4">
                  <c:v>131.26139999999998</c:v>
                </c:pt>
                <c:pt idx="5">
                  <c:v>48.233800000000031</c:v>
                </c:pt>
                <c:pt idx="6">
                  <c:v>128.95129999999995</c:v>
                </c:pt>
              </c:numCache>
            </c:numRef>
          </c:val>
          <c:extLst>
            <c:ext xmlns:c16="http://schemas.microsoft.com/office/drawing/2014/chart" uri="{C3380CC4-5D6E-409C-BE32-E72D297353CC}">
              <c16:uniqueId val="{00000000-78EA-4FCE-9260-AD110448A5B5}"/>
            </c:ext>
          </c:extLst>
        </c:ser>
        <c:ser>
          <c:idx val="2"/>
          <c:order val="1"/>
          <c:tx>
            <c:strRef>
              <c:f>Oil!$A$4</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Oil!$B$4:$M$4</c:f>
              <c:numCache>
                <c:formatCode>_(* #,##0.00_);_(* \(#,##0.00\);_(* "-"??_);_(@_)</c:formatCode>
                <c:ptCount val="12"/>
                <c:pt idx="0">
                  <c:v>104.50070000000001</c:v>
                </c:pt>
                <c:pt idx="1">
                  <c:v>124.31130000000002</c:v>
                </c:pt>
                <c:pt idx="2">
                  <c:v>111.90020000000001</c:v>
                </c:pt>
                <c:pt idx="3">
                  <c:v>102.6793</c:v>
                </c:pt>
                <c:pt idx="4">
                  <c:v>124.41800000000001</c:v>
                </c:pt>
                <c:pt idx="5">
                  <c:v>41.274900000000002</c:v>
                </c:pt>
                <c:pt idx="6">
                  <c:v>127.02390000000001</c:v>
                </c:pt>
              </c:numCache>
            </c:numRef>
          </c:val>
          <c:extLst>
            <c:ext xmlns:c16="http://schemas.microsoft.com/office/drawing/2014/chart" uri="{C3380CC4-5D6E-409C-BE32-E72D297353CC}">
              <c16:uniqueId val="{00000001-78EA-4FCE-9260-AD110448A5B5}"/>
            </c:ext>
          </c:extLst>
        </c:ser>
        <c:ser>
          <c:idx val="3"/>
          <c:order val="2"/>
          <c:tx>
            <c:strRef>
              <c:f>Oil!$A$5</c:f>
              <c:strCache>
                <c:ptCount val="1"/>
                <c:pt idx="0">
                  <c:v>Lafayette</c:v>
                </c:pt>
              </c:strCache>
            </c:strRef>
          </c:tx>
          <c:spPr>
            <a:solidFill>
              <a:schemeClr val="bg1">
                <a:lumMod val="65000"/>
              </a:schemeClr>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Oil!$B$5:$M$5</c:f>
              <c:numCache>
                <c:formatCode>_(* #,##0.00_);_(* \(#,##0.00\);_(* "-"??_);_(@_)</c:formatCode>
                <c:ptCount val="12"/>
                <c:pt idx="0">
                  <c:v>40.321300000000001</c:v>
                </c:pt>
                <c:pt idx="1">
                  <c:v>36.560099999999991</c:v>
                </c:pt>
                <c:pt idx="2">
                  <c:v>43.725999999999999</c:v>
                </c:pt>
                <c:pt idx="3">
                  <c:v>41.887399999999992</c:v>
                </c:pt>
                <c:pt idx="4">
                  <c:v>58.4818</c:v>
                </c:pt>
                <c:pt idx="5">
                  <c:v>35.702899999999993</c:v>
                </c:pt>
                <c:pt idx="6">
                  <c:v>51.518700000000003</c:v>
                </c:pt>
              </c:numCache>
            </c:numRef>
          </c:val>
          <c:extLst>
            <c:ext xmlns:c16="http://schemas.microsoft.com/office/drawing/2014/chart" uri="{C3380CC4-5D6E-409C-BE32-E72D297353CC}">
              <c16:uniqueId val="{00000002-78EA-4FCE-9260-AD110448A5B5}"/>
            </c:ext>
          </c:extLst>
        </c:ser>
        <c:ser>
          <c:idx val="4"/>
          <c:order val="3"/>
          <c:tx>
            <c:strRef>
              <c:f>Oil!$A$6</c:f>
              <c:strCache>
                <c:ptCount val="1"/>
                <c:pt idx="0">
                  <c:v>Moraga</c:v>
                </c:pt>
              </c:strCache>
            </c:strRef>
          </c:tx>
          <c:spPr>
            <a:solidFill>
              <a:srgbClr val="BC0C8E"/>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Oil!$B$6:$M$6</c:f>
              <c:numCache>
                <c:formatCode>_(* #,##0.00_);_(* \(#,##0.00\);_(* "-"??_);_(@_)</c:formatCode>
                <c:ptCount val="12"/>
                <c:pt idx="0">
                  <c:v>17.238399999999999</c:v>
                </c:pt>
                <c:pt idx="1">
                  <c:v>18.671200000000002</c:v>
                </c:pt>
                <c:pt idx="2">
                  <c:v>23.896800000000002</c:v>
                </c:pt>
                <c:pt idx="3">
                  <c:v>21.028600000000001</c:v>
                </c:pt>
                <c:pt idx="4">
                  <c:v>37.399300000000004</c:v>
                </c:pt>
                <c:pt idx="5">
                  <c:v>7.3677000000000001</c:v>
                </c:pt>
                <c:pt idx="6">
                  <c:v>30.884299999999996</c:v>
                </c:pt>
              </c:numCache>
            </c:numRef>
          </c:val>
          <c:extLst>
            <c:ext xmlns:c16="http://schemas.microsoft.com/office/drawing/2014/chart" uri="{C3380CC4-5D6E-409C-BE32-E72D297353CC}">
              <c16:uniqueId val="{00000003-78EA-4FCE-9260-AD110448A5B5}"/>
            </c:ext>
          </c:extLst>
        </c:ser>
        <c:ser>
          <c:idx val="5"/>
          <c:order val="4"/>
          <c:tx>
            <c:strRef>
              <c:f>Oil!$A$7</c:f>
              <c:strCache>
                <c:ptCount val="1"/>
                <c:pt idx="0">
                  <c:v>Orinda</c:v>
                </c:pt>
              </c:strCache>
            </c:strRef>
          </c:tx>
          <c:spPr>
            <a:solidFill>
              <a:srgbClr val="0070C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Oil!$B$7:$M$7</c:f>
              <c:numCache>
                <c:formatCode>_(* #,##0.00_);_(* \(#,##0.00\);_(* "-"??_);_(@_)</c:formatCode>
                <c:ptCount val="12"/>
                <c:pt idx="0">
                  <c:v>36.790600000000005</c:v>
                </c:pt>
                <c:pt idx="1">
                  <c:v>45.16</c:v>
                </c:pt>
                <c:pt idx="2">
                  <c:v>40.3429</c:v>
                </c:pt>
                <c:pt idx="3">
                  <c:v>36.008699999999997</c:v>
                </c:pt>
                <c:pt idx="4">
                  <c:v>40.603500000000004</c:v>
                </c:pt>
                <c:pt idx="5">
                  <c:v>24.463799999999996</c:v>
                </c:pt>
                <c:pt idx="6">
                  <c:v>44.683300000000003</c:v>
                </c:pt>
              </c:numCache>
            </c:numRef>
          </c:val>
          <c:extLst>
            <c:ext xmlns:c16="http://schemas.microsoft.com/office/drawing/2014/chart" uri="{C3380CC4-5D6E-409C-BE32-E72D297353CC}">
              <c16:uniqueId val="{00000004-78EA-4FCE-9260-AD110448A5B5}"/>
            </c:ext>
          </c:extLst>
        </c:ser>
        <c:ser>
          <c:idx val="6"/>
          <c:order val="5"/>
          <c:tx>
            <c:strRef>
              <c:f>Oil!$A$8</c:f>
              <c:strCache>
                <c:ptCount val="1"/>
                <c:pt idx="0">
                  <c:v>Walnut Creek</c:v>
                </c:pt>
              </c:strCache>
            </c:strRef>
          </c:tx>
          <c:spPr>
            <a:solidFill>
              <a:srgbClr val="92D05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Oil!$B$8:$M$8</c:f>
              <c:numCache>
                <c:formatCode>_(* #,##0.00_);_(* \(#,##0.00\);_(* "-"??_);_(@_)</c:formatCode>
                <c:ptCount val="12"/>
                <c:pt idx="0">
                  <c:v>82.13600000000001</c:v>
                </c:pt>
                <c:pt idx="1">
                  <c:v>75.215700000000012</c:v>
                </c:pt>
                <c:pt idx="2">
                  <c:v>88.590600000000009</c:v>
                </c:pt>
                <c:pt idx="3">
                  <c:v>82.705200000000019</c:v>
                </c:pt>
                <c:pt idx="4">
                  <c:v>81.788399999999996</c:v>
                </c:pt>
                <c:pt idx="5">
                  <c:v>56.836199999999998</c:v>
                </c:pt>
                <c:pt idx="6">
                  <c:v>96.822900000000033</c:v>
                </c:pt>
              </c:numCache>
            </c:numRef>
          </c:val>
          <c:extLst>
            <c:ext xmlns:c16="http://schemas.microsoft.com/office/drawing/2014/chart" uri="{C3380CC4-5D6E-409C-BE32-E72D297353CC}">
              <c16:uniqueId val="{00000005-78EA-4FCE-9260-AD110448A5B5}"/>
            </c:ext>
          </c:extLst>
        </c:ser>
        <c:dLbls>
          <c:showLegendKey val="0"/>
          <c:showVal val="0"/>
          <c:showCatName val="0"/>
          <c:showSerName val="0"/>
          <c:showPercent val="0"/>
          <c:showBubbleSize val="0"/>
        </c:dLbls>
        <c:gapWidth val="219"/>
        <c:overlap val="100"/>
        <c:axId val="82128256"/>
        <c:axId val="82138240"/>
      </c:barChart>
      <c:dateAx>
        <c:axId val="821282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138240"/>
        <c:crosses val="autoZero"/>
        <c:auto val="1"/>
        <c:lblOffset val="100"/>
        <c:baseTimeUnit val="months"/>
      </c:dateAx>
      <c:valAx>
        <c:axId val="821382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128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Curbside Delivery of Oil Jugs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Oil!$A$12</c:f>
              <c:strCache>
                <c:ptCount val="1"/>
                <c:pt idx="0">
                  <c:v>County</c:v>
                </c:pt>
              </c:strCache>
            </c:strRef>
          </c:tx>
          <c:spPr>
            <a:solidFill>
              <a:srgbClr val="FF000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Oil!$B$12:$M$12</c:f>
              <c:numCache>
                <c:formatCode>_(* #,##0.00_);_(* \(#,##0.00\);_(* "-"??_);_(@_)</c:formatCode>
                <c:ptCount val="12"/>
                <c:pt idx="0">
                  <c:v>6</c:v>
                </c:pt>
                <c:pt idx="1">
                  <c:v>10</c:v>
                </c:pt>
                <c:pt idx="2">
                  <c:v>32</c:v>
                </c:pt>
                <c:pt idx="3">
                  <c:v>16</c:v>
                </c:pt>
                <c:pt idx="4">
                  <c:v>10</c:v>
                </c:pt>
                <c:pt idx="5">
                  <c:v>8</c:v>
                </c:pt>
                <c:pt idx="6">
                  <c:v>12</c:v>
                </c:pt>
              </c:numCache>
            </c:numRef>
          </c:val>
          <c:extLst>
            <c:ext xmlns:c16="http://schemas.microsoft.com/office/drawing/2014/chart" uri="{C3380CC4-5D6E-409C-BE32-E72D297353CC}">
              <c16:uniqueId val="{00000000-0703-4BE2-BEDF-5545B24235B8}"/>
            </c:ext>
          </c:extLst>
        </c:ser>
        <c:ser>
          <c:idx val="1"/>
          <c:order val="1"/>
          <c:tx>
            <c:strRef>
              <c:f>Oil!$A$13</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Oil!$B$13:$M$13</c:f>
              <c:numCache>
                <c:formatCode>_(* #,##0.00_);_(* \(#,##0.00\);_(* "-"??_);_(@_)</c:formatCode>
                <c:ptCount val="12"/>
                <c:pt idx="0">
                  <c:v>8</c:v>
                </c:pt>
                <c:pt idx="1">
                  <c:v>14</c:v>
                </c:pt>
                <c:pt idx="2">
                  <c:v>34</c:v>
                </c:pt>
                <c:pt idx="3">
                  <c:v>16</c:v>
                </c:pt>
                <c:pt idx="4">
                  <c:v>22</c:v>
                </c:pt>
                <c:pt idx="5">
                  <c:v>18</c:v>
                </c:pt>
                <c:pt idx="6">
                  <c:v>20</c:v>
                </c:pt>
              </c:numCache>
            </c:numRef>
          </c:val>
          <c:extLst>
            <c:ext xmlns:c16="http://schemas.microsoft.com/office/drawing/2014/chart" uri="{C3380CC4-5D6E-409C-BE32-E72D297353CC}">
              <c16:uniqueId val="{00000001-0703-4BE2-BEDF-5545B24235B8}"/>
            </c:ext>
          </c:extLst>
        </c:ser>
        <c:ser>
          <c:idx val="2"/>
          <c:order val="2"/>
          <c:tx>
            <c:strRef>
              <c:f>Oil!$A$14</c:f>
              <c:strCache>
                <c:ptCount val="1"/>
                <c:pt idx="0">
                  <c:v>Lafayette</c:v>
                </c:pt>
              </c:strCache>
            </c:strRef>
          </c:tx>
          <c:spPr>
            <a:solidFill>
              <a:schemeClr val="accent3"/>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Oil!$B$14:$M$14</c:f>
              <c:numCache>
                <c:formatCode>_(* #,##0.00_);_(* \(#,##0.00\);_(* "-"??_);_(@_)</c:formatCode>
                <c:ptCount val="12"/>
                <c:pt idx="0">
                  <c:v>4</c:v>
                </c:pt>
                <c:pt idx="1">
                  <c:v>4</c:v>
                </c:pt>
                <c:pt idx="2">
                  <c:v>8</c:v>
                </c:pt>
                <c:pt idx="3">
                  <c:v>8</c:v>
                </c:pt>
                <c:pt idx="4">
                  <c:v>6</c:v>
                </c:pt>
                <c:pt idx="5">
                  <c:v>2</c:v>
                </c:pt>
                <c:pt idx="6">
                  <c:v>12</c:v>
                </c:pt>
              </c:numCache>
            </c:numRef>
          </c:val>
          <c:extLst>
            <c:ext xmlns:c16="http://schemas.microsoft.com/office/drawing/2014/chart" uri="{C3380CC4-5D6E-409C-BE32-E72D297353CC}">
              <c16:uniqueId val="{00000002-0703-4BE2-BEDF-5545B24235B8}"/>
            </c:ext>
          </c:extLst>
        </c:ser>
        <c:ser>
          <c:idx val="3"/>
          <c:order val="3"/>
          <c:tx>
            <c:strRef>
              <c:f>Oil!$A$15</c:f>
              <c:strCache>
                <c:ptCount val="1"/>
                <c:pt idx="0">
                  <c:v>Moraga</c:v>
                </c:pt>
              </c:strCache>
            </c:strRef>
          </c:tx>
          <c:spPr>
            <a:solidFill>
              <a:srgbClr val="BC0C8E"/>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Oil!$B$15:$M$15</c:f>
              <c:numCache>
                <c:formatCode>_(* #,##0.00_);_(* \(#,##0.00\);_(* "-"??_);_(@_)</c:formatCode>
                <c:ptCount val="12"/>
                <c:pt idx="0">
                  <c:v>4</c:v>
                </c:pt>
                <c:pt idx="1">
                  <c:v>8</c:v>
                </c:pt>
                <c:pt idx="2">
                  <c:v>12</c:v>
                </c:pt>
                <c:pt idx="3">
                  <c:v>6</c:v>
                </c:pt>
                <c:pt idx="4">
                  <c:v>10</c:v>
                </c:pt>
                <c:pt idx="5">
                  <c:v>6</c:v>
                </c:pt>
                <c:pt idx="6">
                  <c:v>8</c:v>
                </c:pt>
              </c:numCache>
            </c:numRef>
          </c:val>
          <c:extLst>
            <c:ext xmlns:c16="http://schemas.microsoft.com/office/drawing/2014/chart" uri="{C3380CC4-5D6E-409C-BE32-E72D297353CC}">
              <c16:uniqueId val="{00000003-0703-4BE2-BEDF-5545B24235B8}"/>
            </c:ext>
          </c:extLst>
        </c:ser>
        <c:ser>
          <c:idx val="4"/>
          <c:order val="4"/>
          <c:tx>
            <c:strRef>
              <c:f>Oil!$A$16</c:f>
              <c:strCache>
                <c:ptCount val="1"/>
                <c:pt idx="0">
                  <c:v>Orinda</c:v>
                </c:pt>
              </c:strCache>
            </c:strRef>
          </c:tx>
          <c:spPr>
            <a:solidFill>
              <a:srgbClr val="0070C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Oil!$B$16:$M$16</c:f>
              <c:numCache>
                <c:formatCode>_(* #,##0.00_);_(* \(#,##0.00\);_(* "-"??_);_(@_)</c:formatCode>
                <c:ptCount val="12"/>
                <c:pt idx="0">
                  <c:v>10</c:v>
                </c:pt>
                <c:pt idx="1">
                  <c:v>6</c:v>
                </c:pt>
                <c:pt idx="2">
                  <c:v>22</c:v>
                </c:pt>
                <c:pt idx="3">
                  <c:v>14</c:v>
                </c:pt>
                <c:pt idx="4">
                  <c:v>10</c:v>
                </c:pt>
                <c:pt idx="5">
                  <c:v>12</c:v>
                </c:pt>
                <c:pt idx="6">
                  <c:v>14</c:v>
                </c:pt>
              </c:numCache>
            </c:numRef>
          </c:val>
          <c:extLst>
            <c:ext xmlns:c16="http://schemas.microsoft.com/office/drawing/2014/chart" uri="{C3380CC4-5D6E-409C-BE32-E72D297353CC}">
              <c16:uniqueId val="{00000004-0703-4BE2-BEDF-5545B24235B8}"/>
            </c:ext>
          </c:extLst>
        </c:ser>
        <c:ser>
          <c:idx val="5"/>
          <c:order val="5"/>
          <c:tx>
            <c:strRef>
              <c:f>Oil!$A$17</c:f>
              <c:strCache>
                <c:ptCount val="1"/>
                <c:pt idx="0">
                  <c:v>Walnut Creek</c:v>
                </c:pt>
              </c:strCache>
            </c:strRef>
          </c:tx>
          <c:spPr>
            <a:solidFill>
              <a:srgbClr val="92D05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Oil!$B$17:$M$17</c:f>
              <c:numCache>
                <c:formatCode>_(* #,##0.00_);_(* \(#,##0.00\);_(* "-"??_);_(@_)</c:formatCode>
                <c:ptCount val="12"/>
                <c:pt idx="0">
                  <c:v>8</c:v>
                </c:pt>
                <c:pt idx="1">
                  <c:v>12</c:v>
                </c:pt>
                <c:pt idx="2">
                  <c:v>26</c:v>
                </c:pt>
                <c:pt idx="3">
                  <c:v>32</c:v>
                </c:pt>
                <c:pt idx="4">
                  <c:v>22</c:v>
                </c:pt>
                <c:pt idx="5">
                  <c:v>20</c:v>
                </c:pt>
                <c:pt idx="6">
                  <c:v>14</c:v>
                </c:pt>
              </c:numCache>
            </c:numRef>
          </c:val>
          <c:extLst>
            <c:ext xmlns:c16="http://schemas.microsoft.com/office/drawing/2014/chart" uri="{C3380CC4-5D6E-409C-BE32-E72D297353CC}">
              <c16:uniqueId val="{00000005-0703-4BE2-BEDF-5545B24235B8}"/>
            </c:ext>
          </c:extLst>
        </c:ser>
        <c:dLbls>
          <c:showLegendKey val="0"/>
          <c:showVal val="0"/>
          <c:showCatName val="0"/>
          <c:showSerName val="0"/>
          <c:showPercent val="0"/>
          <c:showBubbleSize val="0"/>
        </c:dLbls>
        <c:gapWidth val="219"/>
        <c:overlap val="100"/>
        <c:axId val="82172928"/>
        <c:axId val="82260736"/>
      </c:barChart>
      <c:dateAx>
        <c:axId val="8217292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60736"/>
        <c:crosses val="autoZero"/>
        <c:auto val="1"/>
        <c:lblOffset val="100"/>
        <c:baseTimeUnit val="months"/>
      </c:dateAx>
      <c:valAx>
        <c:axId val="8226073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172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Oil!$A$20</c:f>
          <c:strCache>
            <c:ptCount val="1"/>
            <c:pt idx="0">
              <c:v>Oil Filters in Pounds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Oil!$A$21</c:f>
              <c:strCache>
                <c:ptCount val="1"/>
                <c:pt idx="0">
                  <c:v>County</c:v>
                </c:pt>
              </c:strCache>
            </c:strRef>
          </c:tx>
          <c:spPr>
            <a:solidFill>
              <a:srgbClr val="FF000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Oil!$B$21:$M$21</c:f>
              <c:numCache>
                <c:formatCode>_(* #,##0.00_);_(* \(#,##0.00\);_(* "-"??_);_(@_)</c:formatCode>
                <c:ptCount val="12"/>
                <c:pt idx="0">
                  <c:v>33</c:v>
                </c:pt>
                <c:pt idx="1">
                  <c:v>35</c:v>
                </c:pt>
                <c:pt idx="2">
                  <c:v>43</c:v>
                </c:pt>
                <c:pt idx="3">
                  <c:v>36</c:v>
                </c:pt>
                <c:pt idx="4">
                  <c:v>50</c:v>
                </c:pt>
                <c:pt idx="5">
                  <c:v>22</c:v>
                </c:pt>
                <c:pt idx="6">
                  <c:v>46</c:v>
                </c:pt>
              </c:numCache>
            </c:numRef>
          </c:val>
          <c:extLst>
            <c:ext xmlns:c16="http://schemas.microsoft.com/office/drawing/2014/chart" uri="{C3380CC4-5D6E-409C-BE32-E72D297353CC}">
              <c16:uniqueId val="{00000000-4537-4F9A-B368-7447D77AA9EA}"/>
            </c:ext>
          </c:extLst>
        </c:ser>
        <c:ser>
          <c:idx val="1"/>
          <c:order val="1"/>
          <c:tx>
            <c:strRef>
              <c:f>Oil!$A$22</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Oil!$B$22:$M$22</c:f>
              <c:numCache>
                <c:formatCode>_(* #,##0.00_);_(* \(#,##0.00\);_(* "-"??_);_(@_)</c:formatCode>
                <c:ptCount val="12"/>
                <c:pt idx="0">
                  <c:v>36</c:v>
                </c:pt>
                <c:pt idx="1">
                  <c:v>43</c:v>
                </c:pt>
                <c:pt idx="2">
                  <c:v>42</c:v>
                </c:pt>
                <c:pt idx="3">
                  <c:v>37</c:v>
                </c:pt>
                <c:pt idx="4">
                  <c:v>39</c:v>
                </c:pt>
                <c:pt idx="5">
                  <c:v>20</c:v>
                </c:pt>
                <c:pt idx="6">
                  <c:v>52</c:v>
                </c:pt>
              </c:numCache>
            </c:numRef>
          </c:val>
          <c:extLst>
            <c:ext xmlns:c16="http://schemas.microsoft.com/office/drawing/2014/chart" uri="{C3380CC4-5D6E-409C-BE32-E72D297353CC}">
              <c16:uniqueId val="{00000001-4537-4F9A-B368-7447D77AA9EA}"/>
            </c:ext>
          </c:extLst>
        </c:ser>
        <c:ser>
          <c:idx val="2"/>
          <c:order val="2"/>
          <c:tx>
            <c:strRef>
              <c:f>Oil!$A$23</c:f>
              <c:strCache>
                <c:ptCount val="1"/>
                <c:pt idx="0">
                  <c:v>Lafayette</c:v>
                </c:pt>
              </c:strCache>
            </c:strRef>
          </c:tx>
          <c:spPr>
            <a:solidFill>
              <a:schemeClr val="accent3"/>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Oil!$B$23:$M$23</c:f>
              <c:numCache>
                <c:formatCode>_(* #,##0.00_);_(* \(#,##0.00\);_(* "-"??_);_(@_)</c:formatCode>
                <c:ptCount val="12"/>
                <c:pt idx="0">
                  <c:v>12</c:v>
                </c:pt>
                <c:pt idx="1">
                  <c:v>17</c:v>
                </c:pt>
                <c:pt idx="2">
                  <c:v>16</c:v>
                </c:pt>
                <c:pt idx="3">
                  <c:v>14</c:v>
                </c:pt>
                <c:pt idx="4">
                  <c:v>23</c:v>
                </c:pt>
                <c:pt idx="5">
                  <c:v>20</c:v>
                </c:pt>
                <c:pt idx="6">
                  <c:v>26</c:v>
                </c:pt>
              </c:numCache>
            </c:numRef>
          </c:val>
          <c:extLst>
            <c:ext xmlns:c16="http://schemas.microsoft.com/office/drawing/2014/chart" uri="{C3380CC4-5D6E-409C-BE32-E72D297353CC}">
              <c16:uniqueId val="{00000002-4537-4F9A-B368-7447D77AA9EA}"/>
            </c:ext>
          </c:extLst>
        </c:ser>
        <c:ser>
          <c:idx val="3"/>
          <c:order val="3"/>
          <c:tx>
            <c:strRef>
              <c:f>Oil!$A$24</c:f>
              <c:strCache>
                <c:ptCount val="1"/>
                <c:pt idx="0">
                  <c:v>Moraga</c:v>
                </c:pt>
              </c:strCache>
            </c:strRef>
          </c:tx>
          <c:spPr>
            <a:solidFill>
              <a:srgbClr val="BC0C8E"/>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Oil!$B$24:$M$24</c:f>
              <c:numCache>
                <c:formatCode>_(* #,##0.00_);_(* \(#,##0.00\);_(* "-"??_);_(@_)</c:formatCode>
                <c:ptCount val="12"/>
                <c:pt idx="0">
                  <c:v>5</c:v>
                </c:pt>
                <c:pt idx="1">
                  <c:v>8</c:v>
                </c:pt>
                <c:pt idx="2">
                  <c:v>13</c:v>
                </c:pt>
                <c:pt idx="3">
                  <c:v>12</c:v>
                </c:pt>
                <c:pt idx="4">
                  <c:v>14</c:v>
                </c:pt>
                <c:pt idx="5">
                  <c:v>6</c:v>
                </c:pt>
                <c:pt idx="6">
                  <c:v>15</c:v>
                </c:pt>
              </c:numCache>
            </c:numRef>
          </c:val>
          <c:extLst>
            <c:ext xmlns:c16="http://schemas.microsoft.com/office/drawing/2014/chart" uri="{C3380CC4-5D6E-409C-BE32-E72D297353CC}">
              <c16:uniqueId val="{00000003-4537-4F9A-B368-7447D77AA9EA}"/>
            </c:ext>
          </c:extLst>
        </c:ser>
        <c:ser>
          <c:idx val="4"/>
          <c:order val="4"/>
          <c:tx>
            <c:strRef>
              <c:f>Oil!$A$25</c:f>
              <c:strCache>
                <c:ptCount val="1"/>
                <c:pt idx="0">
                  <c:v>Orinda</c:v>
                </c:pt>
              </c:strCache>
            </c:strRef>
          </c:tx>
          <c:spPr>
            <a:solidFill>
              <a:schemeClr val="accent5"/>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Oil!$B$25:$M$25</c:f>
              <c:numCache>
                <c:formatCode>_(* #,##0.00_);_(* \(#,##0.00\);_(* "-"??_);_(@_)</c:formatCode>
                <c:ptCount val="12"/>
                <c:pt idx="0">
                  <c:v>27</c:v>
                </c:pt>
                <c:pt idx="1">
                  <c:v>28</c:v>
                </c:pt>
                <c:pt idx="2">
                  <c:v>27</c:v>
                </c:pt>
                <c:pt idx="3">
                  <c:v>20</c:v>
                </c:pt>
                <c:pt idx="4">
                  <c:v>28</c:v>
                </c:pt>
                <c:pt idx="5">
                  <c:v>11</c:v>
                </c:pt>
                <c:pt idx="6">
                  <c:v>26</c:v>
                </c:pt>
              </c:numCache>
            </c:numRef>
          </c:val>
          <c:extLst>
            <c:ext xmlns:c16="http://schemas.microsoft.com/office/drawing/2014/chart" uri="{C3380CC4-5D6E-409C-BE32-E72D297353CC}">
              <c16:uniqueId val="{00000004-4537-4F9A-B368-7447D77AA9EA}"/>
            </c:ext>
          </c:extLst>
        </c:ser>
        <c:ser>
          <c:idx val="5"/>
          <c:order val="5"/>
          <c:tx>
            <c:strRef>
              <c:f>Oil!$A$26</c:f>
              <c:strCache>
                <c:ptCount val="1"/>
                <c:pt idx="0">
                  <c:v>Walnut Creek</c:v>
                </c:pt>
              </c:strCache>
            </c:strRef>
          </c:tx>
          <c:spPr>
            <a:solidFill>
              <a:schemeClr val="accent6"/>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Oil!$B$26:$M$26</c:f>
              <c:numCache>
                <c:formatCode>_(* #,##0.00_);_(* \(#,##0.00\);_(* "-"??_);_(@_)</c:formatCode>
                <c:ptCount val="12"/>
                <c:pt idx="0">
                  <c:v>18</c:v>
                </c:pt>
                <c:pt idx="1">
                  <c:v>18</c:v>
                </c:pt>
                <c:pt idx="2">
                  <c:v>50</c:v>
                </c:pt>
                <c:pt idx="3">
                  <c:v>41</c:v>
                </c:pt>
                <c:pt idx="4">
                  <c:v>44</c:v>
                </c:pt>
                <c:pt idx="5">
                  <c:v>20</c:v>
                </c:pt>
                <c:pt idx="6">
                  <c:v>58</c:v>
                </c:pt>
              </c:numCache>
            </c:numRef>
          </c:val>
          <c:extLst>
            <c:ext xmlns:c16="http://schemas.microsoft.com/office/drawing/2014/chart" uri="{C3380CC4-5D6E-409C-BE32-E72D297353CC}">
              <c16:uniqueId val="{00000005-4537-4F9A-B368-7447D77AA9EA}"/>
            </c:ext>
          </c:extLst>
        </c:ser>
        <c:dLbls>
          <c:showLegendKey val="0"/>
          <c:showVal val="0"/>
          <c:showCatName val="0"/>
          <c:showSerName val="0"/>
          <c:showPercent val="0"/>
          <c:showBubbleSize val="0"/>
        </c:dLbls>
        <c:gapWidth val="219"/>
        <c:overlap val="-27"/>
        <c:axId val="82295808"/>
        <c:axId val="82305792"/>
      </c:barChart>
      <c:dateAx>
        <c:axId val="8229580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305792"/>
        <c:crosses val="autoZero"/>
        <c:auto val="1"/>
        <c:lblOffset val="100"/>
        <c:baseTimeUnit val="months"/>
      </c:dateAx>
      <c:valAx>
        <c:axId val="8230579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9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Billed Summary</a:t>
            </a:r>
          </a:p>
        </c:rich>
      </c:tx>
      <c:overlay val="0"/>
      <c:spPr>
        <a:noFill/>
        <a:ln>
          <a:noFill/>
        </a:ln>
        <a:effectLst/>
      </c:spPr>
    </c:title>
    <c:autoTitleDeleted val="0"/>
    <c:plotArea>
      <c:layout>
        <c:manualLayout>
          <c:layoutTarget val="inner"/>
          <c:xMode val="edge"/>
          <c:yMode val="edge"/>
          <c:x val="9.4081146106736666E-2"/>
          <c:y val="3.2407407407407406E-2"/>
          <c:w val="0.87258552055992999"/>
          <c:h val="0.73577136191309422"/>
        </c:manualLayout>
      </c:layout>
      <c:barChart>
        <c:barDir val="col"/>
        <c:grouping val="clustered"/>
        <c:varyColors val="0"/>
        <c:ser>
          <c:idx val="0"/>
          <c:order val="0"/>
          <c:tx>
            <c:v>Industrial</c:v>
          </c:tx>
          <c:spPr>
            <a:solidFill>
              <a:schemeClr val="accent3"/>
            </a:solidFill>
            <a:ln>
              <a:noFill/>
            </a:ln>
            <a:effectLst/>
          </c:spPr>
          <c:invertIfNegative val="0"/>
          <c:cat>
            <c:strRef>
              <c:f>'Billed Quarterly Summary'!$B$1:$E$1</c:f>
              <c:strCache>
                <c:ptCount val="4"/>
                <c:pt idx="0">
                  <c:v>1st Qtr Mar/Apr/May</c:v>
                </c:pt>
                <c:pt idx="1">
                  <c:v>2nd Qtr Jun/Jul/Aug</c:v>
                </c:pt>
                <c:pt idx="2">
                  <c:v>3rd Qtr Sep/Oct/Nov</c:v>
                </c:pt>
                <c:pt idx="3">
                  <c:v>4th Qtr Dec/Jan/Feb</c:v>
                </c:pt>
              </c:strCache>
            </c:strRef>
          </c:cat>
          <c:val>
            <c:numRef>
              <c:f>'Billed Quarterly Summary'!$B$9:$E$9</c:f>
              <c:numCache>
                <c:formatCode>_("$"* #,##0.00_);_("$"* \(#,##0.00\);_("$"* "-"??_);_(@_)</c:formatCode>
                <c:ptCount val="4"/>
                <c:pt idx="0">
                  <c:v>1364003.9600000002</c:v>
                </c:pt>
                <c:pt idx="1">
                  <c:v>1328895.53</c:v>
                </c:pt>
                <c:pt idx="2">
                  <c:v>439239.52</c:v>
                </c:pt>
                <c:pt idx="3">
                  <c:v>0</c:v>
                </c:pt>
              </c:numCache>
            </c:numRef>
          </c:val>
          <c:extLst>
            <c:ext xmlns:c16="http://schemas.microsoft.com/office/drawing/2014/chart" uri="{C3380CC4-5D6E-409C-BE32-E72D297353CC}">
              <c16:uniqueId val="{00000000-A87F-4C52-A782-8C7BA09C320E}"/>
            </c:ext>
          </c:extLst>
        </c:ser>
        <c:ser>
          <c:idx val="1"/>
          <c:order val="1"/>
          <c:tx>
            <c:v>Commercial</c:v>
          </c:tx>
          <c:invertIfNegative val="0"/>
          <c:cat>
            <c:strRef>
              <c:f>'Billed Quarterly Summary'!$B$1:$E$1</c:f>
              <c:strCache>
                <c:ptCount val="4"/>
                <c:pt idx="0">
                  <c:v>1st Qtr Mar/Apr/May</c:v>
                </c:pt>
                <c:pt idx="1">
                  <c:v>2nd Qtr Jun/Jul/Aug</c:v>
                </c:pt>
                <c:pt idx="2">
                  <c:v>3rd Qtr Sep/Oct/Nov</c:v>
                </c:pt>
                <c:pt idx="3">
                  <c:v>4th Qtr Dec/Jan/Feb</c:v>
                </c:pt>
              </c:strCache>
            </c:strRef>
          </c:cat>
          <c:val>
            <c:numRef>
              <c:f>'Billed Quarterly Summary'!$B$18:$E$18</c:f>
              <c:numCache>
                <c:formatCode>_("$"* #,##0.00_);_("$"* \(#,##0.00\);_("$"* "-"??_);_(@_)</c:formatCode>
                <c:ptCount val="4"/>
                <c:pt idx="0">
                  <c:v>6533251.5899999999</c:v>
                </c:pt>
                <c:pt idx="1">
                  <c:v>6504375.629999999</c:v>
                </c:pt>
                <c:pt idx="2">
                  <c:v>2114739.6500000004</c:v>
                </c:pt>
                <c:pt idx="3">
                  <c:v>0</c:v>
                </c:pt>
              </c:numCache>
            </c:numRef>
          </c:val>
          <c:extLst>
            <c:ext xmlns:c16="http://schemas.microsoft.com/office/drawing/2014/chart" uri="{C3380CC4-5D6E-409C-BE32-E72D297353CC}">
              <c16:uniqueId val="{00000001-A87F-4C52-A782-8C7BA09C320E}"/>
            </c:ext>
          </c:extLst>
        </c:ser>
        <c:ser>
          <c:idx val="2"/>
          <c:order val="2"/>
          <c:tx>
            <c:v>Residential</c:v>
          </c:tx>
          <c:spPr>
            <a:solidFill>
              <a:schemeClr val="accent1"/>
            </a:solidFill>
          </c:spPr>
          <c:invertIfNegative val="0"/>
          <c:cat>
            <c:strRef>
              <c:f>'Billed Quarterly Summary'!$B$1:$E$1</c:f>
              <c:strCache>
                <c:ptCount val="4"/>
                <c:pt idx="0">
                  <c:v>1st Qtr Mar/Apr/May</c:v>
                </c:pt>
                <c:pt idx="1">
                  <c:v>2nd Qtr Jun/Jul/Aug</c:v>
                </c:pt>
                <c:pt idx="2">
                  <c:v>3rd Qtr Sep/Oct/Nov</c:v>
                </c:pt>
                <c:pt idx="3">
                  <c:v>4th Qtr Dec/Jan/Feb</c:v>
                </c:pt>
              </c:strCache>
            </c:strRef>
          </c:cat>
          <c:val>
            <c:numRef>
              <c:f>'Billed Quarterly Summary'!$L$21:$O$21</c:f>
              <c:numCache>
                <c:formatCode>_(* #,##0.00_);_(* \(#,##0.00\);_(* "-"??_);_(@_)</c:formatCode>
                <c:ptCount val="4"/>
                <c:pt idx="0">
                  <c:v>10001192.443</c:v>
                </c:pt>
                <c:pt idx="1">
                  <c:v>10038159.100000001</c:v>
                </c:pt>
                <c:pt idx="2">
                  <c:v>3209423.2800000003</c:v>
                </c:pt>
                <c:pt idx="3">
                  <c:v>0</c:v>
                </c:pt>
              </c:numCache>
            </c:numRef>
          </c:val>
          <c:extLst>
            <c:ext xmlns:c16="http://schemas.microsoft.com/office/drawing/2014/chart" uri="{C3380CC4-5D6E-409C-BE32-E72D297353CC}">
              <c16:uniqueId val="{00000002-A87F-4C52-A782-8C7BA09C320E}"/>
            </c:ext>
          </c:extLst>
        </c:ser>
        <c:dLbls>
          <c:showLegendKey val="0"/>
          <c:showVal val="0"/>
          <c:showCatName val="0"/>
          <c:showSerName val="0"/>
          <c:showPercent val="0"/>
          <c:showBubbleSize val="0"/>
        </c:dLbls>
        <c:gapWidth val="219"/>
        <c:overlap val="-27"/>
        <c:axId val="91711744"/>
        <c:axId val="91713536"/>
      </c:barChart>
      <c:catAx>
        <c:axId val="9171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13536"/>
        <c:crosses val="autoZero"/>
        <c:auto val="1"/>
        <c:lblAlgn val="ctr"/>
        <c:lblOffset val="100"/>
        <c:noMultiLvlLbl val="0"/>
      </c:catAx>
      <c:valAx>
        <c:axId val="917135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11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 Detail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858923884514447E-2"/>
          <c:y val="0.2488476918803314"/>
          <c:w val="0.87258552055992999"/>
          <c:h val="0.47866376006524558"/>
        </c:manualLayout>
      </c:layout>
      <c:barChart>
        <c:barDir val="col"/>
        <c:grouping val="clustered"/>
        <c:varyColors val="0"/>
        <c:ser>
          <c:idx val="0"/>
          <c:order val="0"/>
          <c:tx>
            <c:strRef>
              <c:f>'Billed Quarterly Summary'!$K$21</c:f>
              <c:strCache>
                <c:ptCount val="1"/>
                <c:pt idx="0">
                  <c:v>Billed</c:v>
                </c:pt>
              </c:strCache>
            </c:strRef>
          </c:tx>
          <c:spPr>
            <a:solidFill>
              <a:schemeClr val="accent1">
                <a:lumMod val="60000"/>
                <a:lumOff val="40000"/>
              </a:schemeClr>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Summary'!$L$21:$O$21</c:f>
              <c:numCache>
                <c:formatCode>_(* #,##0.00_);_(* \(#,##0.00\);_(* "-"??_);_(@_)</c:formatCode>
                <c:ptCount val="4"/>
                <c:pt idx="0">
                  <c:v>10001192.443</c:v>
                </c:pt>
                <c:pt idx="1">
                  <c:v>10038159.100000001</c:v>
                </c:pt>
                <c:pt idx="2">
                  <c:v>3209423.2800000003</c:v>
                </c:pt>
                <c:pt idx="3">
                  <c:v>0</c:v>
                </c:pt>
              </c:numCache>
            </c:numRef>
          </c:val>
          <c:extLst>
            <c:ext xmlns:c16="http://schemas.microsoft.com/office/drawing/2014/chart" uri="{C3380CC4-5D6E-409C-BE32-E72D297353CC}">
              <c16:uniqueId val="{00000000-45B1-4211-8A1D-C7E3D1867B13}"/>
            </c:ext>
          </c:extLst>
        </c:ser>
        <c:ser>
          <c:idx val="1"/>
          <c:order val="1"/>
          <c:tx>
            <c:strRef>
              <c:f>'Billed Quarterly Summary'!$K$22</c:f>
              <c:strCache>
                <c:ptCount val="1"/>
                <c:pt idx="0">
                  <c:v>Prop Service</c:v>
                </c:pt>
              </c:strCache>
            </c:strRef>
          </c:tx>
          <c:spPr>
            <a:solidFill>
              <a:schemeClr val="accent2"/>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Summary'!$L$22:$O$22</c:f>
              <c:numCache>
                <c:formatCode>_(* #,##0.00_);_(* \(#,##0.00\);_(* "-"??_);_(@_)</c:formatCode>
                <c:ptCount val="4"/>
                <c:pt idx="0">
                  <c:v>18083.52</c:v>
                </c:pt>
                <c:pt idx="1">
                  <c:v>17774.400000000001</c:v>
                </c:pt>
                <c:pt idx="2">
                  <c:v>5911.92</c:v>
                </c:pt>
                <c:pt idx="3">
                  <c:v>0</c:v>
                </c:pt>
              </c:numCache>
            </c:numRef>
          </c:val>
          <c:extLst>
            <c:ext xmlns:c16="http://schemas.microsoft.com/office/drawing/2014/chart" uri="{C3380CC4-5D6E-409C-BE32-E72D297353CC}">
              <c16:uniqueId val="{00000001-45B1-4211-8A1D-C7E3D1867B13}"/>
            </c:ext>
          </c:extLst>
        </c:ser>
        <c:ser>
          <c:idx val="2"/>
          <c:order val="2"/>
          <c:tx>
            <c:strRef>
              <c:f>'Billed Quarterly Summary'!$K$23</c:f>
              <c:strCache>
                <c:ptCount val="1"/>
                <c:pt idx="0">
                  <c:v>Extra Recycling</c:v>
                </c:pt>
              </c:strCache>
            </c:strRef>
          </c:tx>
          <c:spPr>
            <a:solidFill>
              <a:schemeClr val="accent3"/>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Summary'!$L$23:$O$23</c:f>
              <c:numCache>
                <c:formatCode>_(* #,##0.00_);_(* \(#,##0.00\);_(* "-"??_);_(@_)</c:formatCode>
                <c:ptCount val="4"/>
                <c:pt idx="0">
                  <c:v>15825.999999999996</c:v>
                </c:pt>
                <c:pt idx="1">
                  <c:v>18482.8</c:v>
                </c:pt>
                <c:pt idx="2">
                  <c:v>6133.5999999999995</c:v>
                </c:pt>
                <c:pt idx="3">
                  <c:v>0</c:v>
                </c:pt>
              </c:numCache>
            </c:numRef>
          </c:val>
          <c:extLst>
            <c:ext xmlns:c16="http://schemas.microsoft.com/office/drawing/2014/chart" uri="{C3380CC4-5D6E-409C-BE32-E72D297353CC}">
              <c16:uniqueId val="{00000002-45B1-4211-8A1D-C7E3D1867B13}"/>
            </c:ext>
          </c:extLst>
        </c:ser>
        <c:ser>
          <c:idx val="3"/>
          <c:order val="3"/>
          <c:tx>
            <c:strRef>
              <c:f>'Billed Quarterly Summary'!$K$24</c:f>
              <c:strCache>
                <c:ptCount val="1"/>
                <c:pt idx="0">
                  <c:v>Extra Green Waste</c:v>
                </c:pt>
              </c:strCache>
            </c:strRef>
          </c:tx>
          <c:spPr>
            <a:solidFill>
              <a:schemeClr val="accent4"/>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Summary'!$L$24:$O$24</c:f>
              <c:numCache>
                <c:formatCode>_(* #,##0.00_);_(* \(#,##0.00\);_(* "-"??_);_(@_)</c:formatCode>
                <c:ptCount val="4"/>
                <c:pt idx="0">
                  <c:v>198051.44999999998</c:v>
                </c:pt>
                <c:pt idx="1">
                  <c:v>217875.89999999997</c:v>
                </c:pt>
                <c:pt idx="2">
                  <c:v>70970.049999999988</c:v>
                </c:pt>
                <c:pt idx="3">
                  <c:v>0</c:v>
                </c:pt>
              </c:numCache>
            </c:numRef>
          </c:val>
          <c:extLst>
            <c:ext xmlns:c16="http://schemas.microsoft.com/office/drawing/2014/chart" uri="{C3380CC4-5D6E-409C-BE32-E72D297353CC}">
              <c16:uniqueId val="{00000003-45B1-4211-8A1D-C7E3D1867B13}"/>
            </c:ext>
          </c:extLst>
        </c:ser>
        <c:ser>
          <c:idx val="4"/>
          <c:order val="4"/>
          <c:tx>
            <c:strRef>
              <c:f>'Billed Quarterly Summary'!$K$25</c:f>
              <c:strCache>
                <c:ptCount val="1"/>
                <c:pt idx="0">
                  <c:v>Compost Discount</c:v>
                </c:pt>
              </c:strCache>
            </c:strRef>
          </c:tx>
          <c:spPr>
            <a:solidFill>
              <a:srgbClr val="00B050"/>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Summary'!$L$25:$O$25</c:f>
              <c:numCache>
                <c:formatCode>_(* #,##0.00_);_(* \(#,##0.00\);_(* "-"??_);_(@_)</c:formatCode>
                <c:ptCount val="4"/>
                <c:pt idx="0">
                  <c:v>-8073</c:v>
                </c:pt>
                <c:pt idx="1">
                  <c:v>-8149.5</c:v>
                </c:pt>
                <c:pt idx="2">
                  <c:v>-2661</c:v>
                </c:pt>
                <c:pt idx="3">
                  <c:v>0</c:v>
                </c:pt>
              </c:numCache>
            </c:numRef>
          </c:val>
          <c:extLst>
            <c:ext xmlns:c16="http://schemas.microsoft.com/office/drawing/2014/chart" uri="{C3380CC4-5D6E-409C-BE32-E72D297353CC}">
              <c16:uniqueId val="{00000004-45B1-4211-8A1D-C7E3D1867B13}"/>
            </c:ext>
          </c:extLst>
        </c:ser>
        <c:dLbls>
          <c:showLegendKey val="0"/>
          <c:showVal val="0"/>
          <c:showCatName val="0"/>
          <c:showSerName val="0"/>
          <c:showPercent val="0"/>
          <c:showBubbleSize val="0"/>
        </c:dLbls>
        <c:gapWidth val="219"/>
        <c:overlap val="-27"/>
        <c:axId val="92025984"/>
        <c:axId val="92027520"/>
      </c:barChart>
      <c:catAx>
        <c:axId val="9202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027520"/>
        <c:crosses val="autoZero"/>
        <c:auto val="1"/>
        <c:lblAlgn val="ctr"/>
        <c:lblOffset val="100"/>
        <c:noMultiLvlLbl val="0"/>
      </c:catAx>
      <c:valAx>
        <c:axId val="920275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025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 Detail</a:t>
            </a:r>
          </a:p>
        </c:rich>
      </c:tx>
      <c:overlay val="0"/>
      <c:spPr>
        <a:noFill/>
        <a:ln>
          <a:noFill/>
        </a:ln>
        <a:effectLst/>
      </c:spPr>
    </c:title>
    <c:autoTitleDeleted val="0"/>
    <c:plotArea>
      <c:layout>
        <c:manualLayout>
          <c:layoutTarget val="inner"/>
          <c:xMode val="edge"/>
          <c:yMode val="edge"/>
          <c:x val="9.6858923884514447E-2"/>
          <c:y val="0.2488476918803314"/>
          <c:w val="0.87258552055992999"/>
          <c:h val="0.47866376006524558"/>
        </c:manualLayout>
      </c:layout>
      <c:barChart>
        <c:barDir val="col"/>
        <c:grouping val="clustered"/>
        <c:varyColors val="0"/>
        <c:ser>
          <c:idx val="0"/>
          <c:order val="0"/>
          <c:tx>
            <c:strRef>
              <c:f>'Billed Monthly Revenue'!$U$21</c:f>
              <c:strCache>
                <c:ptCount val="1"/>
                <c:pt idx="0">
                  <c:v>Billed</c:v>
                </c:pt>
              </c:strCache>
            </c:strRef>
          </c:tx>
          <c:spPr>
            <a:solidFill>
              <a:schemeClr val="accent1">
                <a:lumMod val="60000"/>
                <a:lumOff val="40000"/>
              </a:schemeClr>
            </a:solidFill>
            <a:ln>
              <a:noFill/>
            </a:ln>
            <a:effectLst/>
          </c:spPr>
          <c:invertIfNegative val="0"/>
          <c:cat>
            <c:strRef>
              <c:f>'Billed Monthly Revenue'!$V$20:$Y$20</c:f>
              <c:strCache>
                <c:ptCount val="4"/>
                <c:pt idx="0">
                  <c:v>1st Qtr</c:v>
                </c:pt>
                <c:pt idx="1">
                  <c:v>2nd Qtr</c:v>
                </c:pt>
                <c:pt idx="2">
                  <c:v>3rd Qtr</c:v>
                </c:pt>
                <c:pt idx="3">
                  <c:v>4th Qtr</c:v>
                </c:pt>
              </c:strCache>
            </c:strRef>
          </c:cat>
          <c:val>
            <c:numRef>
              <c:f>'Billed Monthly Revenue'!$V$21:$Y$21</c:f>
              <c:numCache>
                <c:formatCode>_(* #,##0.00_);_(* \(#,##0.00\);_(* "-"??_);_(@_)</c:formatCode>
                <c:ptCount val="4"/>
                <c:pt idx="0">
                  <c:v>10001192.443</c:v>
                </c:pt>
                <c:pt idx="1">
                  <c:v>10038159.100000001</c:v>
                </c:pt>
                <c:pt idx="2">
                  <c:v>3209423.2800000003</c:v>
                </c:pt>
                <c:pt idx="3">
                  <c:v>0</c:v>
                </c:pt>
              </c:numCache>
            </c:numRef>
          </c:val>
          <c:extLst>
            <c:ext xmlns:c16="http://schemas.microsoft.com/office/drawing/2014/chart" uri="{C3380CC4-5D6E-409C-BE32-E72D297353CC}">
              <c16:uniqueId val="{00000000-608D-4DB3-A4D3-C2504093AF7E}"/>
            </c:ext>
          </c:extLst>
        </c:ser>
        <c:ser>
          <c:idx val="1"/>
          <c:order val="1"/>
          <c:tx>
            <c:strRef>
              <c:f>'Billed Monthly Revenue'!$U$22</c:f>
              <c:strCache>
                <c:ptCount val="1"/>
                <c:pt idx="0">
                  <c:v>Prop Service</c:v>
                </c:pt>
              </c:strCache>
            </c:strRef>
          </c:tx>
          <c:spPr>
            <a:solidFill>
              <a:schemeClr val="accent2"/>
            </a:solidFill>
            <a:ln>
              <a:noFill/>
            </a:ln>
            <a:effectLst/>
          </c:spPr>
          <c:invertIfNegative val="0"/>
          <c:cat>
            <c:strRef>
              <c:f>'Billed Monthly Revenue'!$V$20:$Y$20</c:f>
              <c:strCache>
                <c:ptCount val="4"/>
                <c:pt idx="0">
                  <c:v>1st Qtr</c:v>
                </c:pt>
                <c:pt idx="1">
                  <c:v>2nd Qtr</c:v>
                </c:pt>
                <c:pt idx="2">
                  <c:v>3rd Qtr</c:v>
                </c:pt>
                <c:pt idx="3">
                  <c:v>4th Qtr</c:v>
                </c:pt>
              </c:strCache>
            </c:strRef>
          </c:cat>
          <c:val>
            <c:numRef>
              <c:f>'Billed Monthly Revenue'!$V$22:$Y$22</c:f>
              <c:numCache>
                <c:formatCode>_(* #,##0.00_);_(* \(#,##0.00\);_(* "-"??_);_(@_)</c:formatCode>
                <c:ptCount val="4"/>
                <c:pt idx="0">
                  <c:v>18083.52</c:v>
                </c:pt>
                <c:pt idx="1">
                  <c:v>17774.400000000001</c:v>
                </c:pt>
                <c:pt idx="2">
                  <c:v>5911.92</c:v>
                </c:pt>
                <c:pt idx="3">
                  <c:v>0</c:v>
                </c:pt>
              </c:numCache>
            </c:numRef>
          </c:val>
          <c:extLst>
            <c:ext xmlns:c16="http://schemas.microsoft.com/office/drawing/2014/chart" uri="{C3380CC4-5D6E-409C-BE32-E72D297353CC}">
              <c16:uniqueId val="{00000001-608D-4DB3-A4D3-C2504093AF7E}"/>
            </c:ext>
          </c:extLst>
        </c:ser>
        <c:ser>
          <c:idx val="2"/>
          <c:order val="2"/>
          <c:tx>
            <c:strRef>
              <c:f>'Billed Monthly Revenue'!$U$23</c:f>
              <c:strCache>
                <c:ptCount val="1"/>
                <c:pt idx="0">
                  <c:v>Extra Recycling</c:v>
                </c:pt>
              </c:strCache>
            </c:strRef>
          </c:tx>
          <c:spPr>
            <a:solidFill>
              <a:schemeClr val="accent3"/>
            </a:solidFill>
            <a:ln>
              <a:noFill/>
            </a:ln>
            <a:effectLst/>
          </c:spPr>
          <c:invertIfNegative val="0"/>
          <c:cat>
            <c:strRef>
              <c:f>'Billed Monthly Revenue'!$V$20:$Y$20</c:f>
              <c:strCache>
                <c:ptCount val="4"/>
                <c:pt idx="0">
                  <c:v>1st Qtr</c:v>
                </c:pt>
                <c:pt idx="1">
                  <c:v>2nd Qtr</c:v>
                </c:pt>
                <c:pt idx="2">
                  <c:v>3rd Qtr</c:v>
                </c:pt>
                <c:pt idx="3">
                  <c:v>4th Qtr</c:v>
                </c:pt>
              </c:strCache>
            </c:strRef>
          </c:cat>
          <c:val>
            <c:numRef>
              <c:f>'Billed Monthly Revenue'!$V$23:$Y$23</c:f>
              <c:numCache>
                <c:formatCode>_(* #,##0.00_);_(* \(#,##0.00\);_(* "-"??_);_(@_)</c:formatCode>
                <c:ptCount val="4"/>
                <c:pt idx="0">
                  <c:v>15825.999999999996</c:v>
                </c:pt>
                <c:pt idx="1">
                  <c:v>18482.8</c:v>
                </c:pt>
                <c:pt idx="2">
                  <c:v>6133.5999999999995</c:v>
                </c:pt>
                <c:pt idx="3">
                  <c:v>0</c:v>
                </c:pt>
              </c:numCache>
            </c:numRef>
          </c:val>
          <c:extLst>
            <c:ext xmlns:c16="http://schemas.microsoft.com/office/drawing/2014/chart" uri="{C3380CC4-5D6E-409C-BE32-E72D297353CC}">
              <c16:uniqueId val="{00000002-608D-4DB3-A4D3-C2504093AF7E}"/>
            </c:ext>
          </c:extLst>
        </c:ser>
        <c:ser>
          <c:idx val="3"/>
          <c:order val="3"/>
          <c:tx>
            <c:strRef>
              <c:f>'Billed Monthly Revenue'!$U$24</c:f>
              <c:strCache>
                <c:ptCount val="1"/>
                <c:pt idx="0">
                  <c:v>Extra Green Waste</c:v>
                </c:pt>
              </c:strCache>
            </c:strRef>
          </c:tx>
          <c:spPr>
            <a:solidFill>
              <a:schemeClr val="accent4"/>
            </a:solidFill>
            <a:ln>
              <a:noFill/>
            </a:ln>
            <a:effectLst/>
          </c:spPr>
          <c:invertIfNegative val="0"/>
          <c:cat>
            <c:strRef>
              <c:f>'Billed Monthly Revenue'!$V$20:$Y$20</c:f>
              <c:strCache>
                <c:ptCount val="4"/>
                <c:pt idx="0">
                  <c:v>1st Qtr</c:v>
                </c:pt>
                <c:pt idx="1">
                  <c:v>2nd Qtr</c:v>
                </c:pt>
                <c:pt idx="2">
                  <c:v>3rd Qtr</c:v>
                </c:pt>
                <c:pt idx="3">
                  <c:v>4th Qtr</c:v>
                </c:pt>
              </c:strCache>
            </c:strRef>
          </c:cat>
          <c:val>
            <c:numRef>
              <c:f>'Billed Monthly Revenue'!$V$24:$Y$24</c:f>
              <c:numCache>
                <c:formatCode>_(* #,##0.00_);_(* \(#,##0.00\);_(* "-"??_);_(@_)</c:formatCode>
                <c:ptCount val="4"/>
                <c:pt idx="0">
                  <c:v>198051.44999999998</c:v>
                </c:pt>
                <c:pt idx="1">
                  <c:v>217875.89999999997</c:v>
                </c:pt>
                <c:pt idx="2">
                  <c:v>70970.049999999988</c:v>
                </c:pt>
                <c:pt idx="3">
                  <c:v>0</c:v>
                </c:pt>
              </c:numCache>
            </c:numRef>
          </c:val>
          <c:extLst>
            <c:ext xmlns:c16="http://schemas.microsoft.com/office/drawing/2014/chart" uri="{C3380CC4-5D6E-409C-BE32-E72D297353CC}">
              <c16:uniqueId val="{00000003-608D-4DB3-A4D3-C2504093AF7E}"/>
            </c:ext>
          </c:extLst>
        </c:ser>
        <c:ser>
          <c:idx val="4"/>
          <c:order val="4"/>
          <c:tx>
            <c:strRef>
              <c:f>'Billed Monthly Revenue'!$U$25</c:f>
              <c:strCache>
                <c:ptCount val="1"/>
                <c:pt idx="0">
                  <c:v>Compost Discount (In Absolute Dollars)</c:v>
                </c:pt>
              </c:strCache>
            </c:strRef>
          </c:tx>
          <c:spPr>
            <a:solidFill>
              <a:srgbClr val="00B050"/>
            </a:solidFill>
            <a:ln>
              <a:noFill/>
            </a:ln>
            <a:effectLst/>
          </c:spPr>
          <c:invertIfNegative val="0"/>
          <c:cat>
            <c:strRef>
              <c:f>'Billed Monthly Revenue'!$V$20:$Y$20</c:f>
              <c:strCache>
                <c:ptCount val="4"/>
                <c:pt idx="0">
                  <c:v>1st Qtr</c:v>
                </c:pt>
                <c:pt idx="1">
                  <c:v>2nd Qtr</c:v>
                </c:pt>
                <c:pt idx="2">
                  <c:v>3rd Qtr</c:v>
                </c:pt>
                <c:pt idx="3">
                  <c:v>4th Qtr</c:v>
                </c:pt>
              </c:strCache>
            </c:strRef>
          </c:cat>
          <c:val>
            <c:numRef>
              <c:f>'Billed Monthly Revenue'!$V$25:$Y$25</c:f>
              <c:numCache>
                <c:formatCode>_(* #,##0.00_);_(* \(#,##0.00\);_(* "-"??_);_(@_)</c:formatCode>
                <c:ptCount val="4"/>
                <c:pt idx="0">
                  <c:v>-8073</c:v>
                </c:pt>
                <c:pt idx="1">
                  <c:v>-8149.5</c:v>
                </c:pt>
                <c:pt idx="2">
                  <c:v>-2661</c:v>
                </c:pt>
                <c:pt idx="3">
                  <c:v>0</c:v>
                </c:pt>
              </c:numCache>
            </c:numRef>
          </c:val>
          <c:extLst>
            <c:ext xmlns:c16="http://schemas.microsoft.com/office/drawing/2014/chart" uri="{C3380CC4-5D6E-409C-BE32-E72D297353CC}">
              <c16:uniqueId val="{00000004-608D-4DB3-A4D3-C2504093AF7E}"/>
            </c:ext>
          </c:extLst>
        </c:ser>
        <c:dLbls>
          <c:showLegendKey val="0"/>
          <c:showVal val="0"/>
          <c:showCatName val="0"/>
          <c:showSerName val="0"/>
          <c:showPercent val="0"/>
          <c:showBubbleSize val="0"/>
        </c:dLbls>
        <c:gapWidth val="219"/>
        <c:overlap val="-27"/>
        <c:axId val="92152960"/>
        <c:axId val="92154496"/>
      </c:barChart>
      <c:catAx>
        <c:axId val="9215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154496"/>
        <c:crosses val="autoZero"/>
        <c:auto val="1"/>
        <c:lblAlgn val="ctr"/>
        <c:lblOffset val="100"/>
        <c:noMultiLvlLbl val="0"/>
      </c:catAx>
      <c:valAx>
        <c:axId val="921544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15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en-US" sz="1400" b="0"/>
              <a:t>Collection Total</a:t>
            </a:r>
          </a:p>
        </c:rich>
      </c:tx>
      <c:overlay val="0"/>
    </c:title>
    <c:autoTitleDeleted val="0"/>
    <c:plotArea>
      <c:layout/>
      <c:barChart>
        <c:barDir val="col"/>
        <c:grouping val="clustered"/>
        <c:varyColors val="0"/>
        <c:ser>
          <c:idx val="0"/>
          <c:order val="0"/>
          <c:tx>
            <c:strRef>
              <c:f>'Collection Reports'!$A$9</c:f>
              <c:strCache>
                <c:ptCount val="1"/>
                <c:pt idx="0">
                  <c:v>Total</c:v>
                </c:pt>
              </c:strCache>
            </c:strRef>
          </c:tx>
          <c:spPr>
            <a:solidFill>
              <a:schemeClr val="accent4">
                <a:lumMod val="50000"/>
              </a:schemeClr>
            </a:solidFill>
          </c:spPr>
          <c:invertIfNegative val="0"/>
          <c:cat>
            <c:numRef>
              <c:f>'Collection Reports'!$B$1:$M$1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'Collection Reports'!$B$9:$M$9</c:f>
              <c:numCache>
                <c:formatCode>_(* #,##0.00_);_(* \(#,##0.00\);_(* "-"??_);_(@_)</c:formatCode>
                <c:ptCount val="12"/>
                <c:pt idx="0">
                  <c:v>15595.318585288238</c:v>
                </c:pt>
                <c:pt idx="1">
                  <c:v>16264.35951004755</c:v>
                </c:pt>
                <c:pt idx="2">
                  <c:v>16427.805257946569</c:v>
                </c:pt>
                <c:pt idx="3">
                  <c:v>13639.92225024314</c:v>
                </c:pt>
                <c:pt idx="4">
                  <c:v>14788.077946454412</c:v>
                </c:pt>
                <c:pt idx="5">
                  <c:v>15125.05504940245</c:v>
                </c:pt>
                <c:pt idx="6">
                  <c:v>14473.321205767646</c:v>
                </c:pt>
                <c:pt idx="7">
                  <c:v>0</c:v>
                </c:pt>
                <c:pt idx="8">
                  <c:v>0</c:v>
                </c:pt>
                <c:pt idx="9">
                  <c:v>0</c:v>
                </c:pt>
                <c:pt idx="10">
                  <c:v>0</c:v>
                </c:pt>
                <c:pt idx="11">
                  <c:v>0</c:v>
                </c:pt>
              </c:numCache>
            </c:numRef>
          </c:val>
          <c:extLst>
            <c:ext xmlns:c16="http://schemas.microsoft.com/office/drawing/2014/chart" uri="{C3380CC4-5D6E-409C-BE32-E72D297353CC}">
              <c16:uniqueId val="{00000000-0507-4625-809C-8A9BAC3A7E04}"/>
            </c:ext>
          </c:extLst>
        </c:ser>
        <c:dLbls>
          <c:showLegendKey val="0"/>
          <c:showVal val="0"/>
          <c:showCatName val="0"/>
          <c:showSerName val="0"/>
          <c:showPercent val="0"/>
          <c:showBubbleSize val="0"/>
        </c:dLbls>
        <c:gapWidth val="150"/>
        <c:axId val="33218560"/>
        <c:axId val="33220096"/>
      </c:barChart>
      <c:dateAx>
        <c:axId val="33218560"/>
        <c:scaling>
          <c:orientation val="minMax"/>
        </c:scaling>
        <c:delete val="0"/>
        <c:axPos val="b"/>
        <c:numFmt formatCode="mmm\-yy" sourceLinked="1"/>
        <c:majorTickMark val="out"/>
        <c:minorTickMark val="none"/>
        <c:tickLblPos val="nextTo"/>
        <c:crossAx val="33220096"/>
        <c:crosses val="autoZero"/>
        <c:auto val="1"/>
        <c:lblOffset val="100"/>
        <c:baseTimeUnit val="months"/>
      </c:dateAx>
      <c:valAx>
        <c:axId val="33220096"/>
        <c:scaling>
          <c:orientation val="minMax"/>
        </c:scaling>
        <c:delete val="0"/>
        <c:axPos val="l"/>
        <c:majorGridlines/>
        <c:numFmt formatCode="_(* #,##0.00_);_(* \(#,##0.00\);_(* &quot;-&quot;??_);_(@_)" sourceLinked="1"/>
        <c:majorTickMark val="out"/>
        <c:minorTickMark val="none"/>
        <c:tickLblPos val="nextTo"/>
        <c:crossAx val="33218560"/>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Oil!$A$20</c:f>
          <c:strCache>
            <c:ptCount val="1"/>
            <c:pt idx="0">
              <c:v>Oil Filters in Pounds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Oil!$A$21</c:f>
              <c:strCache>
                <c:ptCount val="1"/>
                <c:pt idx="0">
                  <c:v>County</c:v>
                </c:pt>
              </c:strCache>
            </c:strRef>
          </c:tx>
          <c:spPr>
            <a:solidFill>
              <a:srgbClr val="FF0000"/>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Oil!$B$21:$M$21</c:f>
              <c:numCache>
                <c:formatCode>_(* #,##0.00_);_(* \(#,##0.00\);_(* "-"??_);_(@_)</c:formatCode>
                <c:ptCount val="12"/>
                <c:pt idx="0">
                  <c:v>33</c:v>
                </c:pt>
                <c:pt idx="1">
                  <c:v>35</c:v>
                </c:pt>
                <c:pt idx="2">
                  <c:v>43</c:v>
                </c:pt>
                <c:pt idx="3">
                  <c:v>36</c:v>
                </c:pt>
                <c:pt idx="4">
                  <c:v>50</c:v>
                </c:pt>
                <c:pt idx="5">
                  <c:v>22</c:v>
                </c:pt>
                <c:pt idx="6">
                  <c:v>46</c:v>
                </c:pt>
              </c:numCache>
            </c:numRef>
          </c:val>
          <c:extLst>
            <c:ext xmlns:c16="http://schemas.microsoft.com/office/drawing/2014/chart" uri="{C3380CC4-5D6E-409C-BE32-E72D297353CC}">
              <c16:uniqueId val="{00000000-4513-4E6B-B67D-95C03B6F2C2B}"/>
            </c:ext>
          </c:extLst>
        </c:ser>
        <c:ser>
          <c:idx val="1"/>
          <c:order val="1"/>
          <c:tx>
            <c:strRef>
              <c:f>Oil!$A$22</c:f>
              <c:strCache>
                <c:ptCount val="1"/>
                <c:pt idx="0">
                  <c:v>Danville</c:v>
                </c:pt>
              </c:strCache>
            </c:strRef>
          </c:tx>
          <c:spPr>
            <a:solidFill>
              <a:schemeClr val="accent4">
                <a:lumMod val="75000"/>
              </a:schemeClr>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Oil!$B$22:$M$22</c:f>
              <c:numCache>
                <c:formatCode>_(* #,##0.00_);_(* \(#,##0.00\);_(* "-"??_);_(@_)</c:formatCode>
                <c:ptCount val="12"/>
                <c:pt idx="0">
                  <c:v>36</c:v>
                </c:pt>
                <c:pt idx="1">
                  <c:v>43</c:v>
                </c:pt>
                <c:pt idx="2">
                  <c:v>42</c:v>
                </c:pt>
                <c:pt idx="3">
                  <c:v>37</c:v>
                </c:pt>
                <c:pt idx="4">
                  <c:v>39</c:v>
                </c:pt>
                <c:pt idx="5">
                  <c:v>20</c:v>
                </c:pt>
                <c:pt idx="6">
                  <c:v>52</c:v>
                </c:pt>
              </c:numCache>
            </c:numRef>
          </c:val>
          <c:extLst>
            <c:ext xmlns:c16="http://schemas.microsoft.com/office/drawing/2014/chart" uri="{C3380CC4-5D6E-409C-BE32-E72D297353CC}">
              <c16:uniqueId val="{00000001-4513-4E6B-B67D-95C03B6F2C2B}"/>
            </c:ext>
          </c:extLst>
        </c:ser>
        <c:ser>
          <c:idx val="2"/>
          <c:order val="2"/>
          <c:tx>
            <c:strRef>
              <c:f>Oil!$A$23</c:f>
              <c:strCache>
                <c:ptCount val="1"/>
                <c:pt idx="0">
                  <c:v>Lafayette</c:v>
                </c:pt>
              </c:strCache>
            </c:strRef>
          </c:tx>
          <c:spPr>
            <a:solidFill>
              <a:schemeClr val="accent3"/>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Oil!$B$23:$M$23</c:f>
              <c:numCache>
                <c:formatCode>_(* #,##0.00_);_(* \(#,##0.00\);_(* "-"??_);_(@_)</c:formatCode>
                <c:ptCount val="12"/>
                <c:pt idx="0">
                  <c:v>12</c:v>
                </c:pt>
                <c:pt idx="1">
                  <c:v>17</c:v>
                </c:pt>
                <c:pt idx="2">
                  <c:v>16</c:v>
                </c:pt>
                <c:pt idx="3">
                  <c:v>14</c:v>
                </c:pt>
                <c:pt idx="4">
                  <c:v>23</c:v>
                </c:pt>
                <c:pt idx="5">
                  <c:v>20</c:v>
                </c:pt>
                <c:pt idx="6">
                  <c:v>26</c:v>
                </c:pt>
              </c:numCache>
            </c:numRef>
          </c:val>
          <c:extLst>
            <c:ext xmlns:c16="http://schemas.microsoft.com/office/drawing/2014/chart" uri="{C3380CC4-5D6E-409C-BE32-E72D297353CC}">
              <c16:uniqueId val="{00000002-4513-4E6B-B67D-95C03B6F2C2B}"/>
            </c:ext>
          </c:extLst>
        </c:ser>
        <c:ser>
          <c:idx val="3"/>
          <c:order val="3"/>
          <c:tx>
            <c:strRef>
              <c:f>Oil!$A$24</c:f>
              <c:strCache>
                <c:ptCount val="1"/>
                <c:pt idx="0">
                  <c:v>Moraga</c:v>
                </c:pt>
              </c:strCache>
            </c:strRef>
          </c:tx>
          <c:spPr>
            <a:solidFill>
              <a:srgbClr val="BC0C8E"/>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Oil!$B$24:$M$24</c:f>
              <c:numCache>
                <c:formatCode>_(* #,##0.00_);_(* \(#,##0.00\);_(* "-"??_);_(@_)</c:formatCode>
                <c:ptCount val="12"/>
                <c:pt idx="0">
                  <c:v>5</c:v>
                </c:pt>
                <c:pt idx="1">
                  <c:v>8</c:v>
                </c:pt>
                <c:pt idx="2">
                  <c:v>13</c:v>
                </c:pt>
                <c:pt idx="3">
                  <c:v>12</c:v>
                </c:pt>
                <c:pt idx="4">
                  <c:v>14</c:v>
                </c:pt>
                <c:pt idx="5">
                  <c:v>6</c:v>
                </c:pt>
                <c:pt idx="6">
                  <c:v>15</c:v>
                </c:pt>
              </c:numCache>
            </c:numRef>
          </c:val>
          <c:extLst>
            <c:ext xmlns:c16="http://schemas.microsoft.com/office/drawing/2014/chart" uri="{C3380CC4-5D6E-409C-BE32-E72D297353CC}">
              <c16:uniqueId val="{00000003-4513-4E6B-B67D-95C03B6F2C2B}"/>
            </c:ext>
          </c:extLst>
        </c:ser>
        <c:ser>
          <c:idx val="4"/>
          <c:order val="4"/>
          <c:tx>
            <c:strRef>
              <c:f>Oil!$A$25</c:f>
              <c:strCache>
                <c:ptCount val="1"/>
                <c:pt idx="0">
                  <c:v>Orinda</c:v>
                </c:pt>
              </c:strCache>
            </c:strRef>
          </c:tx>
          <c:spPr>
            <a:solidFill>
              <a:schemeClr val="accent5"/>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Oil!$B$25:$M$25</c:f>
              <c:numCache>
                <c:formatCode>_(* #,##0.00_);_(* \(#,##0.00\);_(* "-"??_);_(@_)</c:formatCode>
                <c:ptCount val="12"/>
                <c:pt idx="0">
                  <c:v>27</c:v>
                </c:pt>
                <c:pt idx="1">
                  <c:v>28</c:v>
                </c:pt>
                <c:pt idx="2">
                  <c:v>27</c:v>
                </c:pt>
                <c:pt idx="3">
                  <c:v>20</c:v>
                </c:pt>
                <c:pt idx="4">
                  <c:v>28</c:v>
                </c:pt>
                <c:pt idx="5">
                  <c:v>11</c:v>
                </c:pt>
                <c:pt idx="6">
                  <c:v>26</c:v>
                </c:pt>
              </c:numCache>
            </c:numRef>
          </c:val>
          <c:extLst>
            <c:ext xmlns:c16="http://schemas.microsoft.com/office/drawing/2014/chart" uri="{C3380CC4-5D6E-409C-BE32-E72D297353CC}">
              <c16:uniqueId val="{00000004-4513-4E6B-B67D-95C03B6F2C2B}"/>
            </c:ext>
          </c:extLst>
        </c:ser>
        <c:ser>
          <c:idx val="5"/>
          <c:order val="5"/>
          <c:tx>
            <c:strRef>
              <c:f>Oil!$A$26</c:f>
              <c:strCache>
                <c:ptCount val="1"/>
                <c:pt idx="0">
                  <c:v>Walnut Creek</c:v>
                </c:pt>
              </c:strCache>
            </c:strRef>
          </c:tx>
          <c:spPr>
            <a:solidFill>
              <a:schemeClr val="accent6"/>
            </a:solidFill>
            <a:ln>
              <a:noFill/>
            </a:ln>
            <a:effectLst/>
          </c:spPr>
          <c:invertIfNegative val="0"/>
          <c:cat>
            <c:numRef>
              <c:f>Oil!$B$1:$M$1</c:f>
              <c:numCache>
                <c:formatCode>mmm\-yy</c:formatCode>
                <c:ptCount val="12"/>
                <c:pt idx="0">
                  <c:v>45352</c:v>
                </c:pt>
                <c:pt idx="1">
                  <c:v>45412</c:v>
                </c:pt>
                <c:pt idx="2">
                  <c:v>45443</c:v>
                </c:pt>
                <c:pt idx="3">
                  <c:v>45473</c:v>
                </c:pt>
                <c:pt idx="4">
                  <c:v>45504</c:v>
                </c:pt>
                <c:pt idx="5">
                  <c:v>45535</c:v>
                </c:pt>
                <c:pt idx="6">
                  <c:v>45565</c:v>
                </c:pt>
                <c:pt idx="7">
                  <c:v>45596</c:v>
                </c:pt>
                <c:pt idx="8">
                  <c:v>45626</c:v>
                </c:pt>
                <c:pt idx="9">
                  <c:v>45657</c:v>
                </c:pt>
                <c:pt idx="10">
                  <c:v>45688</c:v>
                </c:pt>
                <c:pt idx="11">
                  <c:v>45716</c:v>
                </c:pt>
              </c:numCache>
            </c:numRef>
          </c:cat>
          <c:val>
            <c:numRef>
              <c:f>Oil!$B$26:$M$26</c:f>
              <c:numCache>
                <c:formatCode>_(* #,##0.00_);_(* \(#,##0.00\);_(* "-"??_);_(@_)</c:formatCode>
                <c:ptCount val="12"/>
                <c:pt idx="0">
                  <c:v>18</c:v>
                </c:pt>
                <c:pt idx="1">
                  <c:v>18</c:v>
                </c:pt>
                <c:pt idx="2">
                  <c:v>50</c:v>
                </c:pt>
                <c:pt idx="3">
                  <c:v>41</c:v>
                </c:pt>
                <c:pt idx="4">
                  <c:v>44</c:v>
                </c:pt>
                <c:pt idx="5">
                  <c:v>20</c:v>
                </c:pt>
                <c:pt idx="6">
                  <c:v>58</c:v>
                </c:pt>
              </c:numCache>
            </c:numRef>
          </c:val>
          <c:extLst>
            <c:ext xmlns:c16="http://schemas.microsoft.com/office/drawing/2014/chart" uri="{C3380CC4-5D6E-409C-BE32-E72D297353CC}">
              <c16:uniqueId val="{00000005-4513-4E6B-B67D-95C03B6F2C2B}"/>
            </c:ext>
          </c:extLst>
        </c:ser>
        <c:dLbls>
          <c:showLegendKey val="0"/>
          <c:showVal val="0"/>
          <c:showCatName val="0"/>
          <c:showSerName val="0"/>
          <c:showPercent val="0"/>
          <c:showBubbleSize val="0"/>
        </c:dLbls>
        <c:gapWidth val="219"/>
        <c:overlap val="-27"/>
        <c:axId val="33242496"/>
        <c:axId val="33244288"/>
      </c:barChart>
      <c:dateAx>
        <c:axId val="3324249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44288"/>
        <c:crosses val="autoZero"/>
        <c:auto val="1"/>
        <c:lblOffset val="100"/>
        <c:baseTimeUnit val="months"/>
      </c:dateAx>
      <c:valAx>
        <c:axId val="3324428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42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Self Haul - Updated</a:t>
            </a:r>
          </a:p>
        </c:rich>
      </c:tx>
      <c:overlay val="0"/>
      <c:spPr>
        <a:noFill/>
        <a:ln>
          <a:noFill/>
        </a:ln>
        <a:effectLst/>
      </c:spPr>
    </c:title>
    <c:autoTitleDeleted val="0"/>
    <c:plotArea>
      <c:layout/>
      <c:barChart>
        <c:barDir val="col"/>
        <c:grouping val="clustered"/>
        <c:varyColors val="0"/>
        <c:ser>
          <c:idx val="0"/>
          <c:order val="0"/>
          <c:tx>
            <c:strRef>
              <c:f>'Self-Haul to CCTS'!$C$3</c:f>
              <c:strCache>
                <c:ptCount val="1"/>
                <c:pt idx="0">
                  <c:v>Compost</c:v>
                </c:pt>
              </c:strCache>
            </c:strRef>
          </c:tx>
          <c:spPr>
            <a:solidFill>
              <a:schemeClr val="accent4">
                <a:lumMod val="50000"/>
              </a:schemeClr>
            </a:solidFill>
          </c:spPr>
          <c:invertIfNegative val="0"/>
          <c:val>
            <c:numRef>
              <c:f>'Self-Haul to CCTS'!$E$3:$H$3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13AC-4D5F-9563-C53212343B1D}"/>
            </c:ext>
          </c:extLst>
        </c:ser>
        <c:ser>
          <c:idx val="1"/>
          <c:order val="1"/>
          <c:tx>
            <c:strRef>
              <c:f>'Self-Haul to CCTS'!$C$4</c:f>
              <c:strCache>
                <c:ptCount val="1"/>
                <c:pt idx="0">
                  <c:v>ADC</c:v>
                </c:pt>
              </c:strCache>
            </c:strRef>
          </c:tx>
          <c:spPr>
            <a:solidFill>
              <a:schemeClr val="accent6">
                <a:lumMod val="60000"/>
                <a:lumOff val="40000"/>
              </a:schemeClr>
            </a:solidFill>
          </c:spPr>
          <c:invertIfNegative val="0"/>
          <c:val>
            <c:numRef>
              <c:f>'Self-Haul to CCTS'!$E$4:$H$4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13AC-4D5F-9563-C53212343B1D}"/>
            </c:ext>
          </c:extLst>
        </c:ser>
        <c:ser>
          <c:idx val="2"/>
          <c:order val="2"/>
          <c:tx>
            <c:strRef>
              <c:f>'Self-Haul to CCTS'!$C$5</c:f>
              <c:strCache>
                <c:ptCount val="1"/>
                <c:pt idx="0">
                  <c:v>Biomass</c:v>
                </c:pt>
              </c:strCache>
            </c:strRef>
          </c:tx>
          <c:spPr>
            <a:solidFill>
              <a:schemeClr val="tx1">
                <a:lumMod val="75000"/>
                <a:lumOff val="25000"/>
              </a:schemeClr>
            </a:solidFill>
            <a:ln>
              <a:solidFill>
                <a:schemeClr val="accent6">
                  <a:lumMod val="75000"/>
                </a:schemeClr>
              </a:solidFill>
            </a:ln>
          </c:spPr>
          <c:invertIfNegative val="0"/>
          <c:dPt>
            <c:idx val="1"/>
            <c:invertIfNegative val="0"/>
            <c:bubble3D val="0"/>
            <c:spPr>
              <a:solidFill>
                <a:schemeClr val="tx1">
                  <a:lumMod val="75000"/>
                  <a:lumOff val="25000"/>
                </a:schemeClr>
              </a:solidFill>
              <a:ln>
                <a:solidFill>
                  <a:schemeClr val="accent6">
                    <a:lumMod val="40000"/>
                    <a:lumOff val="60000"/>
                  </a:schemeClr>
                </a:solidFill>
              </a:ln>
            </c:spPr>
            <c:extLst>
              <c:ext xmlns:c16="http://schemas.microsoft.com/office/drawing/2014/chart" uri="{C3380CC4-5D6E-409C-BE32-E72D297353CC}">
                <c16:uniqueId val="{00000003-991A-4EA5-84CC-292E57BC12A8}"/>
              </c:ext>
            </c:extLst>
          </c:dPt>
          <c:val>
            <c:numRef>
              <c:f>'Self-Haul to CCTS'!$E$5:$H$5</c:f>
              <c:numCache>
                <c:formatCode>_(* #,##0.00_);_(* \(#,##0.00\);_(* "-"??_);_(@_)</c:formatCode>
                <c:ptCount val="4"/>
                <c:pt idx="0">
                  <c:v>255.96605655705571</c:v>
                </c:pt>
                <c:pt idx="1">
                  <c:v>227.69389881015778</c:v>
                </c:pt>
                <c:pt idx="2">
                  <c:v>32.018478312985565</c:v>
                </c:pt>
                <c:pt idx="3">
                  <c:v>0</c:v>
                </c:pt>
              </c:numCache>
            </c:numRef>
          </c:val>
          <c:extLst>
            <c:ext xmlns:c16="http://schemas.microsoft.com/office/drawing/2014/chart" uri="{C3380CC4-5D6E-409C-BE32-E72D297353CC}">
              <c16:uniqueId val="{00000002-13AC-4D5F-9563-C53212343B1D}"/>
            </c:ext>
          </c:extLst>
        </c:ser>
        <c:ser>
          <c:idx val="3"/>
          <c:order val="3"/>
          <c:tx>
            <c:strRef>
              <c:f>'Self-Haul to CCTS'!$C$6</c:f>
              <c:strCache>
                <c:ptCount val="1"/>
                <c:pt idx="0">
                  <c:v>Tires</c:v>
                </c:pt>
              </c:strCache>
            </c:strRef>
          </c:tx>
          <c:invertIfNegative val="0"/>
          <c:val>
            <c:numRef>
              <c:f>'Self-Haul to CCTS'!$E$6:$H$6</c:f>
              <c:numCache>
                <c:formatCode>_(* #,##0.00_);_(* \(#,##0.00\);_(* "-"??_);_(@_)</c:formatCode>
                <c:ptCount val="4"/>
                <c:pt idx="0">
                  <c:v>0</c:v>
                </c:pt>
                <c:pt idx="1">
                  <c:v>0</c:v>
                </c:pt>
                <c:pt idx="2">
                  <c:v>0.18302521008403361</c:v>
                </c:pt>
                <c:pt idx="3">
                  <c:v>0</c:v>
                </c:pt>
              </c:numCache>
            </c:numRef>
          </c:val>
          <c:extLst>
            <c:ext xmlns:c16="http://schemas.microsoft.com/office/drawing/2014/chart" uri="{C3380CC4-5D6E-409C-BE32-E72D297353CC}">
              <c16:uniqueId val="{00000003-13AC-4D5F-9563-C53212343B1D}"/>
            </c:ext>
          </c:extLst>
        </c:ser>
        <c:ser>
          <c:idx val="4"/>
          <c:order val="4"/>
          <c:tx>
            <c:strRef>
              <c:f>'Self-Haul to CCTS'!$C$7</c:f>
              <c:strCache>
                <c:ptCount val="1"/>
                <c:pt idx="0">
                  <c:v>E-Waste</c:v>
                </c:pt>
              </c:strCache>
            </c:strRef>
          </c:tx>
          <c:invertIfNegative val="0"/>
          <c:val>
            <c:numRef>
              <c:f>'Self-Haul to CCTS'!$E$7:$H$7</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4-13AC-4D5F-9563-C53212343B1D}"/>
            </c:ext>
          </c:extLst>
        </c:ser>
        <c:ser>
          <c:idx val="5"/>
          <c:order val="5"/>
          <c:tx>
            <c:strRef>
              <c:f>'Self-Haul to CCTS'!$C$8</c:f>
              <c:strCache>
                <c:ptCount val="1"/>
                <c:pt idx="0">
                  <c:v>Metals</c:v>
                </c:pt>
              </c:strCache>
            </c:strRef>
          </c:tx>
          <c:invertIfNegative val="0"/>
          <c:val>
            <c:numRef>
              <c:f>'Self-Haul to CCTS'!$E$8:$H$8</c:f>
              <c:numCache>
                <c:formatCode>_(* #,##0.00_);_(* \(#,##0.00\);_(* "-"??_);_(@_)</c:formatCode>
                <c:ptCount val="4"/>
                <c:pt idx="0">
                  <c:v>38.402590591904008</c:v>
                </c:pt>
                <c:pt idx="1">
                  <c:v>37.173864679843476</c:v>
                </c:pt>
                <c:pt idx="2">
                  <c:v>15.600565605095541</c:v>
                </c:pt>
                <c:pt idx="3">
                  <c:v>0</c:v>
                </c:pt>
              </c:numCache>
            </c:numRef>
          </c:val>
          <c:extLst>
            <c:ext xmlns:c16="http://schemas.microsoft.com/office/drawing/2014/chart" uri="{C3380CC4-5D6E-409C-BE32-E72D297353CC}">
              <c16:uniqueId val="{00000005-13AC-4D5F-9563-C53212343B1D}"/>
            </c:ext>
          </c:extLst>
        </c:ser>
        <c:ser>
          <c:idx val="6"/>
          <c:order val="6"/>
          <c:tx>
            <c:strRef>
              <c:f>'Self-Haul to CCTS'!$C$9</c:f>
              <c:strCache>
                <c:ptCount val="1"/>
                <c:pt idx="0">
                  <c:v>OCC-Cardboard</c:v>
                </c:pt>
              </c:strCache>
            </c:strRef>
          </c:tx>
          <c:invertIfNegative val="0"/>
          <c:val>
            <c:numRef>
              <c:f>'Self-Haul to CCTS'!$E$9:$H$9</c:f>
              <c:numCache>
                <c:formatCode>_(* #,##0.00_);_(* \(#,##0.00\);_(* "-"??_);_(@_)</c:formatCode>
                <c:ptCount val="4"/>
                <c:pt idx="0">
                  <c:v>4.2905714285714289</c:v>
                </c:pt>
                <c:pt idx="1">
                  <c:v>7.9817142857142862</c:v>
                </c:pt>
                <c:pt idx="2">
                  <c:v>2.1791235059760954</c:v>
                </c:pt>
                <c:pt idx="3">
                  <c:v>0</c:v>
                </c:pt>
              </c:numCache>
            </c:numRef>
          </c:val>
          <c:extLst>
            <c:ext xmlns:c16="http://schemas.microsoft.com/office/drawing/2014/chart" uri="{C3380CC4-5D6E-409C-BE32-E72D297353CC}">
              <c16:uniqueId val="{00000001-991A-4EA5-84CC-292E57BC12A8}"/>
            </c:ext>
          </c:extLst>
        </c:ser>
        <c:ser>
          <c:idx val="7"/>
          <c:order val="7"/>
          <c:tx>
            <c:strRef>
              <c:f>'Self-Haul to CCTS'!$C$10</c:f>
              <c:strCache>
                <c:ptCount val="1"/>
                <c:pt idx="0">
                  <c:v>Mattresses</c:v>
                </c:pt>
              </c:strCache>
            </c:strRef>
          </c:tx>
          <c:invertIfNegative val="0"/>
          <c:val>
            <c:numRef>
              <c:f>'Self-Haul to CCTS'!$E$10:$H$10</c:f>
              <c:numCache>
                <c:formatCode>_(* #,##0.00_);_(* \(#,##0.00\);_(* "-"??_);_(@_)</c:formatCode>
                <c:ptCount val="4"/>
                <c:pt idx="0">
                  <c:v>0</c:v>
                </c:pt>
                <c:pt idx="1">
                  <c:v>0.7689896113283915</c:v>
                </c:pt>
                <c:pt idx="2">
                  <c:v>0.288436018957346</c:v>
                </c:pt>
                <c:pt idx="3">
                  <c:v>0</c:v>
                </c:pt>
              </c:numCache>
            </c:numRef>
          </c:val>
          <c:extLst>
            <c:ext xmlns:c16="http://schemas.microsoft.com/office/drawing/2014/chart" uri="{C3380CC4-5D6E-409C-BE32-E72D297353CC}">
              <c16:uniqueId val="{00000002-991A-4EA5-84CC-292E57BC12A8}"/>
            </c:ext>
          </c:extLst>
        </c:ser>
        <c:dLbls>
          <c:showLegendKey val="0"/>
          <c:showVal val="0"/>
          <c:showCatName val="0"/>
          <c:showSerName val="0"/>
          <c:showPercent val="0"/>
          <c:showBubbleSize val="0"/>
        </c:dLbls>
        <c:gapWidth val="75"/>
        <c:overlap val="-25"/>
        <c:axId val="33275904"/>
        <c:axId val="33277440"/>
      </c:barChart>
      <c:catAx>
        <c:axId val="3327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77440"/>
        <c:crosses val="autoZero"/>
        <c:auto val="1"/>
        <c:lblAlgn val="ctr"/>
        <c:lblOffset val="100"/>
        <c:noMultiLvlLbl val="0"/>
      </c:catAx>
      <c:valAx>
        <c:axId val="3327744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75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Other Services - Billed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'Billed Quarterly Summary'!$K$22</c:f>
              <c:strCache>
                <c:ptCount val="1"/>
                <c:pt idx="0">
                  <c:v>Prop Service</c:v>
                </c:pt>
              </c:strCache>
            </c:strRef>
          </c:tx>
          <c:spPr>
            <a:solidFill>
              <a:srgbClr val="E3575A"/>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Summary'!$L$22:$O$22</c:f>
              <c:numCache>
                <c:formatCode>_(* #,##0.00_);_(* \(#,##0.00\);_(* "-"??_);_(@_)</c:formatCode>
                <c:ptCount val="4"/>
                <c:pt idx="0">
                  <c:v>18083.52</c:v>
                </c:pt>
                <c:pt idx="1">
                  <c:v>17774.400000000001</c:v>
                </c:pt>
                <c:pt idx="2">
                  <c:v>5911.92</c:v>
                </c:pt>
                <c:pt idx="3">
                  <c:v>0</c:v>
                </c:pt>
              </c:numCache>
            </c:numRef>
          </c:val>
          <c:extLst>
            <c:ext xmlns:c16="http://schemas.microsoft.com/office/drawing/2014/chart" uri="{C3380CC4-5D6E-409C-BE32-E72D297353CC}">
              <c16:uniqueId val="{00000000-E1D4-4917-8ACF-228077DCE61F}"/>
            </c:ext>
          </c:extLst>
        </c:ser>
        <c:ser>
          <c:idx val="2"/>
          <c:order val="2"/>
          <c:tx>
            <c:strRef>
              <c:f>'Billed Quarterly Summary'!$K$23</c:f>
              <c:strCache>
                <c:ptCount val="1"/>
                <c:pt idx="0">
                  <c:v>Extra Recycling</c:v>
                </c:pt>
              </c:strCache>
            </c:strRef>
          </c:tx>
          <c:spPr>
            <a:solidFill>
              <a:schemeClr val="accent3"/>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Summary'!$L$23:$O$23</c:f>
              <c:numCache>
                <c:formatCode>_(* #,##0.00_);_(* \(#,##0.00\);_(* "-"??_);_(@_)</c:formatCode>
                <c:ptCount val="4"/>
                <c:pt idx="0">
                  <c:v>15825.999999999996</c:v>
                </c:pt>
                <c:pt idx="1">
                  <c:v>18482.8</c:v>
                </c:pt>
                <c:pt idx="2">
                  <c:v>6133.5999999999995</c:v>
                </c:pt>
                <c:pt idx="3">
                  <c:v>0</c:v>
                </c:pt>
              </c:numCache>
            </c:numRef>
          </c:val>
          <c:extLst>
            <c:ext xmlns:c16="http://schemas.microsoft.com/office/drawing/2014/chart" uri="{C3380CC4-5D6E-409C-BE32-E72D297353CC}">
              <c16:uniqueId val="{00000001-E1D4-4917-8ACF-228077DCE61F}"/>
            </c:ext>
          </c:extLst>
        </c:ser>
        <c:ser>
          <c:idx val="3"/>
          <c:order val="3"/>
          <c:tx>
            <c:strRef>
              <c:f>'Billed Quarterly Summary'!$K$24</c:f>
              <c:strCache>
                <c:ptCount val="1"/>
                <c:pt idx="0">
                  <c:v>Extra Green Waste</c:v>
                </c:pt>
              </c:strCache>
            </c:strRef>
          </c:tx>
          <c:spPr>
            <a:solidFill>
              <a:schemeClr val="accent4"/>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Summary'!$L$24:$O$24</c:f>
              <c:numCache>
                <c:formatCode>_(* #,##0.00_);_(* \(#,##0.00\);_(* "-"??_);_(@_)</c:formatCode>
                <c:ptCount val="4"/>
                <c:pt idx="0">
                  <c:v>198051.44999999998</c:v>
                </c:pt>
                <c:pt idx="1">
                  <c:v>217875.89999999997</c:v>
                </c:pt>
                <c:pt idx="2">
                  <c:v>70970.049999999988</c:v>
                </c:pt>
                <c:pt idx="3">
                  <c:v>0</c:v>
                </c:pt>
              </c:numCache>
            </c:numRef>
          </c:val>
          <c:extLst>
            <c:ext xmlns:c16="http://schemas.microsoft.com/office/drawing/2014/chart" uri="{C3380CC4-5D6E-409C-BE32-E72D297353CC}">
              <c16:uniqueId val="{00000002-E1D4-4917-8ACF-228077DCE61F}"/>
            </c:ext>
          </c:extLst>
        </c:ser>
        <c:ser>
          <c:idx val="4"/>
          <c:order val="4"/>
          <c:tx>
            <c:strRef>
              <c:f>'Billed Quarterly Summary'!$K$25</c:f>
              <c:strCache>
                <c:ptCount val="1"/>
                <c:pt idx="0">
                  <c:v>Compost Discount</c:v>
                </c:pt>
              </c:strCache>
            </c:strRef>
          </c:tx>
          <c:spPr>
            <a:solidFill>
              <a:srgbClr val="7030A0"/>
            </a:solidFill>
            <a:ln>
              <a:noFill/>
            </a:ln>
            <a:effectLst/>
          </c:spPr>
          <c:invertIfNegative val="0"/>
          <c:cat>
            <c:strRef>
              <c:f>'Billed Quarterly Summary'!$L$20:$O$20</c:f>
              <c:strCache>
                <c:ptCount val="4"/>
                <c:pt idx="0">
                  <c:v>1st Qtr</c:v>
                </c:pt>
                <c:pt idx="1">
                  <c:v>2nd Qtr</c:v>
                </c:pt>
                <c:pt idx="2">
                  <c:v>3rd Qtr</c:v>
                </c:pt>
                <c:pt idx="3">
                  <c:v>4th Qtr</c:v>
                </c:pt>
              </c:strCache>
            </c:strRef>
          </c:cat>
          <c:val>
            <c:numRef>
              <c:f>'Billed Quarterly Summary'!$L$25:$O$25</c:f>
              <c:numCache>
                <c:formatCode>_(* #,##0.00_);_(* \(#,##0.00\);_(* "-"??_);_(@_)</c:formatCode>
                <c:ptCount val="4"/>
                <c:pt idx="0">
                  <c:v>-8073</c:v>
                </c:pt>
                <c:pt idx="1">
                  <c:v>-8149.5</c:v>
                </c:pt>
                <c:pt idx="2">
                  <c:v>-2661</c:v>
                </c:pt>
                <c:pt idx="3">
                  <c:v>0</c:v>
                </c:pt>
              </c:numCache>
            </c:numRef>
          </c:val>
          <c:extLst>
            <c:ext xmlns:c16="http://schemas.microsoft.com/office/drawing/2014/chart" uri="{C3380CC4-5D6E-409C-BE32-E72D297353CC}">
              <c16:uniqueId val="{00000003-E1D4-4917-8ACF-228077DCE61F}"/>
            </c:ext>
          </c:extLst>
        </c:ser>
        <c:dLbls>
          <c:showLegendKey val="0"/>
          <c:showVal val="0"/>
          <c:showCatName val="0"/>
          <c:showSerName val="0"/>
          <c:showPercent val="0"/>
          <c:showBubbleSize val="0"/>
        </c:dLbls>
        <c:gapWidth val="219"/>
        <c:overlap val="-27"/>
        <c:axId val="33288960"/>
        <c:axId val="33290496"/>
        <c:extLst>
          <c:ext xmlns:c15="http://schemas.microsoft.com/office/drawing/2012/chart" uri="{02D57815-91ED-43cb-92C2-25804820EDAC}">
            <c15:filteredBarSeries>
              <c15:ser>
                <c:idx val="0"/>
                <c:order val="0"/>
                <c:tx>
                  <c:strRef>
                    <c:extLst>
                      <c:ext uri="{02D57815-91ED-43cb-92C2-25804820EDAC}">
                        <c15:formulaRef>
                          <c15:sqref>'Billed Quarterly Summary'!$K$21</c15:sqref>
                        </c15:formulaRef>
                      </c:ext>
                    </c:extLst>
                    <c:strCache>
                      <c:ptCount val="1"/>
                      <c:pt idx="0">
                        <c:v>Billed</c:v>
                      </c:pt>
                    </c:strCache>
                  </c:strRef>
                </c:tx>
                <c:spPr>
                  <a:solidFill>
                    <a:schemeClr val="accent1"/>
                  </a:solidFill>
                  <a:ln>
                    <a:noFill/>
                  </a:ln>
                  <a:effectLst/>
                </c:spPr>
                <c:invertIfNegative val="0"/>
                <c:cat>
                  <c:strRef>
                    <c:extLst>
                      <c:ext uri="{02D57815-91ED-43cb-92C2-25804820EDAC}">
                        <c15:formulaRef>
                          <c15:sqref>'Billed Quarterly Summary'!$L$20:$O$20</c15:sqref>
                        </c15:formulaRef>
                      </c:ext>
                    </c:extLst>
                    <c:strCache>
                      <c:ptCount val="4"/>
                      <c:pt idx="0">
                        <c:v>1st Qtr</c:v>
                      </c:pt>
                      <c:pt idx="1">
                        <c:v>2nd Qtr</c:v>
                      </c:pt>
                      <c:pt idx="2">
                        <c:v>3rd Qtr</c:v>
                      </c:pt>
                      <c:pt idx="3">
                        <c:v>4th Qtr</c:v>
                      </c:pt>
                    </c:strCache>
                  </c:strRef>
                </c:cat>
                <c:val>
                  <c:numRef>
                    <c:extLst>
                      <c:ext uri="{02D57815-91ED-43cb-92C2-25804820EDAC}">
                        <c15:formulaRef>
                          <c15:sqref>'Billed Quarterly Summary'!$L$21:$O$21</c15:sqref>
                        </c15:formulaRef>
                      </c:ext>
                    </c:extLst>
                    <c:numCache>
                      <c:formatCode>_(* #,##0.00_);_(* \(#,##0.00\);_(* "-"??_);_(@_)</c:formatCode>
                      <c:ptCount val="4"/>
                      <c:pt idx="0">
                        <c:v>10001192.443</c:v>
                      </c:pt>
                      <c:pt idx="1">
                        <c:v>10038159.100000001</c:v>
                      </c:pt>
                      <c:pt idx="2">
                        <c:v>3209423.2800000003</c:v>
                      </c:pt>
                      <c:pt idx="3">
                        <c:v>0</c:v>
                      </c:pt>
                    </c:numCache>
                  </c:numRef>
                </c:val>
                <c:extLst>
                  <c:ext xmlns:c16="http://schemas.microsoft.com/office/drawing/2014/chart" uri="{C3380CC4-5D6E-409C-BE32-E72D297353CC}">
                    <c16:uniqueId val="{00000004-E1D4-4917-8ACF-228077DCE61F}"/>
                  </c:ext>
                </c:extLst>
              </c15:ser>
            </c15:filteredBarSeries>
          </c:ext>
        </c:extLst>
      </c:barChart>
      <c:catAx>
        <c:axId val="3328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0496"/>
        <c:crosses val="autoZero"/>
        <c:auto val="1"/>
        <c:lblAlgn val="ctr"/>
        <c:lblOffset val="100"/>
        <c:noMultiLvlLbl val="0"/>
      </c:catAx>
      <c:valAx>
        <c:axId val="332904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88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xdr:from>
      <xdr:col>0</xdr:col>
      <xdr:colOff>0</xdr:colOff>
      <xdr:row>18</xdr:row>
      <xdr:rowOff>0</xdr:rowOff>
    </xdr:from>
    <xdr:to>
      <xdr:col>7</xdr:col>
      <xdr:colOff>0</xdr:colOff>
      <xdr:row>33</xdr:row>
      <xdr:rowOff>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18</xdr:row>
      <xdr:rowOff>0</xdr:rowOff>
    </xdr:from>
    <xdr:to>
      <xdr:col>15</xdr:col>
      <xdr:colOff>0</xdr:colOff>
      <xdr:row>33</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xdr:colOff>
      <xdr:row>34</xdr:row>
      <xdr:rowOff>11906</xdr:rowOff>
    </xdr:from>
    <xdr:to>
      <xdr:col>7</xdr:col>
      <xdr:colOff>23812</xdr:colOff>
      <xdr:row>49</xdr:row>
      <xdr:rowOff>11906</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71438</xdr:colOff>
      <xdr:row>34</xdr:row>
      <xdr:rowOff>11907</xdr:rowOff>
    </xdr:from>
    <xdr:to>
      <xdr:col>14</xdr:col>
      <xdr:colOff>571501</xdr:colOff>
      <xdr:row>49</xdr:row>
      <xdr:rowOff>11907</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826770</xdr:colOff>
      <xdr:row>1</xdr:row>
      <xdr:rowOff>24765</xdr:rowOff>
    </xdr:from>
    <xdr:to>
      <xdr:col>28</xdr:col>
      <xdr:colOff>173355</xdr:colOff>
      <xdr:row>16</xdr:row>
      <xdr:rowOff>24765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xdr:row>
      <xdr:rowOff>0</xdr:rowOff>
    </xdr:from>
    <xdr:to>
      <xdr:col>6</xdr:col>
      <xdr:colOff>583406</xdr:colOff>
      <xdr:row>15</xdr:row>
      <xdr:rowOff>178594</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74771</xdr:colOff>
      <xdr:row>1</xdr:row>
      <xdr:rowOff>11906</xdr:rowOff>
    </xdr:from>
    <xdr:to>
      <xdr:col>20</xdr:col>
      <xdr:colOff>661511</xdr:colOff>
      <xdr:row>16</xdr:row>
      <xdr:rowOff>11906</xdr:rowOff>
    </xdr:to>
    <xdr:graphicFrame macro="">
      <xdr:nvGraphicFramePr>
        <xdr:cNvPr id="13" name="Chart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12700</xdr:colOff>
      <xdr:row>1</xdr:row>
      <xdr:rowOff>23019</xdr:rowOff>
    </xdr:from>
    <xdr:to>
      <xdr:col>15</xdr:col>
      <xdr:colOff>7938</xdr:colOff>
      <xdr:row>15</xdr:row>
      <xdr:rowOff>186531</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842963</xdr:colOff>
      <xdr:row>18</xdr:row>
      <xdr:rowOff>1587</xdr:rowOff>
    </xdr:from>
    <xdr:to>
      <xdr:col>28</xdr:col>
      <xdr:colOff>142875</xdr:colOff>
      <xdr:row>33</xdr:row>
      <xdr:rowOff>6349</xdr:rowOff>
    </xdr:to>
    <xdr:graphicFrame macro="">
      <xdr:nvGraphicFramePr>
        <xdr:cNvPr id="10" name="Chart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23813</xdr:colOff>
      <xdr:row>18</xdr:row>
      <xdr:rowOff>23812</xdr:rowOff>
    </xdr:from>
    <xdr:to>
      <xdr:col>20</xdr:col>
      <xdr:colOff>619126</xdr:colOff>
      <xdr:row>32</xdr:row>
      <xdr:rowOff>95249</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950913</xdr:colOff>
      <xdr:row>1</xdr:row>
      <xdr:rowOff>166688</xdr:rowOff>
    </xdr:from>
    <xdr:to>
      <xdr:col>15</xdr:col>
      <xdr:colOff>66675</xdr:colOff>
      <xdr:row>16</xdr:row>
      <xdr:rowOff>180975</xdr:rowOff>
    </xdr:to>
    <xdr:graphicFrame macro="">
      <xdr:nvGraphicFramePr>
        <xdr:cNvPr id="2" name="Chart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142875</xdr:colOff>
      <xdr:row>33</xdr:row>
      <xdr:rowOff>85725</xdr:rowOff>
    </xdr:from>
    <xdr:to>
      <xdr:col>17</xdr:col>
      <xdr:colOff>176213</xdr:colOff>
      <xdr:row>45</xdr:row>
      <xdr:rowOff>61913</xdr:rowOff>
    </xdr:to>
    <xdr:graphicFrame macro="">
      <xdr:nvGraphicFramePr>
        <xdr:cNvPr id="4" name="Chart 3">
          <a:extLst>
            <a:ext uri="{FF2B5EF4-FFF2-40B4-BE49-F238E27FC236}">
              <a16:creationId xmlns:a16="http://schemas.microsoft.com/office/drawing/2014/main"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142875</xdr:colOff>
      <xdr:row>32</xdr:row>
      <xdr:rowOff>85725</xdr:rowOff>
    </xdr:from>
    <xdr:to>
      <xdr:col>27</xdr:col>
      <xdr:colOff>176213</xdr:colOff>
      <xdr:row>45</xdr:row>
      <xdr:rowOff>61913</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12</xdr:row>
      <xdr:rowOff>0</xdr:rowOff>
    </xdr:from>
    <xdr:to>
      <xdr:col>5</xdr:col>
      <xdr:colOff>28575</xdr:colOff>
      <xdr:row>27</xdr:row>
      <xdr:rowOff>161925</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730256</xdr:colOff>
      <xdr:row>12</xdr:row>
      <xdr:rowOff>19051</xdr:rowOff>
    </xdr:from>
    <xdr:to>
      <xdr:col>11</xdr:col>
      <xdr:colOff>371475</xdr:colOff>
      <xdr:row>28</xdr:row>
      <xdr:rowOff>1</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xdr:colOff>
      <xdr:row>1</xdr:row>
      <xdr:rowOff>19050</xdr:rowOff>
    </xdr:from>
    <xdr:to>
      <xdr:col>15</xdr:col>
      <xdr:colOff>0</xdr:colOff>
      <xdr:row>15</xdr:row>
      <xdr:rowOff>95250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17</xdr:row>
      <xdr:rowOff>0</xdr:rowOff>
    </xdr:from>
    <xdr:to>
      <xdr:col>15</xdr:col>
      <xdr:colOff>0</xdr:colOff>
      <xdr:row>31</xdr:row>
      <xdr:rowOff>76200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17</xdr:row>
      <xdr:rowOff>0</xdr:rowOff>
    </xdr:from>
    <xdr:to>
      <xdr:col>7</xdr:col>
      <xdr:colOff>0</xdr:colOff>
      <xdr:row>31</xdr:row>
      <xdr:rowOff>76200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119063</xdr:colOff>
      <xdr:row>32</xdr:row>
      <xdr:rowOff>126206</xdr:rowOff>
    </xdr:from>
    <xdr:to>
      <xdr:col>15</xdr:col>
      <xdr:colOff>119063</xdr:colOff>
      <xdr:row>47</xdr:row>
      <xdr:rowOff>11906</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49</xdr:row>
      <xdr:rowOff>0</xdr:rowOff>
    </xdr:from>
    <xdr:to>
      <xdr:col>7</xdr:col>
      <xdr:colOff>0</xdr:colOff>
      <xdr:row>63</xdr:row>
      <xdr:rowOff>76200</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xdr:row>
      <xdr:rowOff>0</xdr:rowOff>
    </xdr:from>
    <xdr:to>
      <xdr:col>7</xdr:col>
      <xdr:colOff>0</xdr:colOff>
      <xdr:row>15</xdr:row>
      <xdr:rowOff>76200</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19050</xdr:colOff>
      <xdr:row>49</xdr:row>
      <xdr:rowOff>19050</xdr:rowOff>
    </xdr:from>
    <xdr:to>
      <xdr:col>15</xdr:col>
      <xdr:colOff>0</xdr:colOff>
      <xdr:row>63</xdr:row>
      <xdr:rowOff>95250</xdr:rowOff>
    </xdr:to>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11906</xdr:colOff>
      <xdr:row>32</xdr:row>
      <xdr:rowOff>119063</xdr:rowOff>
    </xdr:from>
    <xdr:to>
      <xdr:col>7</xdr:col>
      <xdr:colOff>11906</xdr:colOff>
      <xdr:row>47</xdr:row>
      <xdr:rowOff>4763</xdr:rowOff>
    </xdr:to>
    <xdr:graphicFrame macro="">
      <xdr:nvGraphicFramePr>
        <xdr:cNvPr id="12" name="Chart 11">
          <a:extLst>
            <a:ext uri="{FF2B5EF4-FFF2-40B4-BE49-F238E27FC236}">
              <a16:creationId xmlns:a16="http://schemas.microsoft.com/office/drawing/2014/main" id="{812CFB67-E9C7-4F37-90E0-5A72934F3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27</xdr:col>
      <xdr:colOff>187784</xdr:colOff>
      <xdr:row>2</xdr:row>
      <xdr:rowOff>152097</xdr:rowOff>
    </xdr:from>
    <xdr:to>
      <xdr:col>34</xdr:col>
      <xdr:colOff>495305</xdr:colOff>
      <xdr:row>16</xdr:row>
      <xdr:rowOff>26004</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233747</xdr:colOff>
      <xdr:row>16</xdr:row>
      <xdr:rowOff>130628</xdr:rowOff>
    </xdr:from>
    <xdr:to>
      <xdr:col>26</xdr:col>
      <xdr:colOff>538547</xdr:colOff>
      <xdr:row>30</xdr:row>
      <xdr:rowOff>2418</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185668</xdr:colOff>
      <xdr:row>17</xdr:row>
      <xdr:rowOff>16932</xdr:rowOff>
    </xdr:from>
    <xdr:to>
      <xdr:col>34</xdr:col>
      <xdr:colOff>571499</xdr:colOff>
      <xdr:row>29</xdr:row>
      <xdr:rowOff>149678</xdr:rowOff>
    </xdr:to>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215604</xdr:colOff>
      <xdr:row>30</xdr:row>
      <xdr:rowOff>141514</xdr:rowOff>
    </xdr:from>
    <xdr:to>
      <xdr:col>26</xdr:col>
      <xdr:colOff>523125</xdr:colOff>
      <xdr:row>41</xdr:row>
      <xdr:rowOff>127907</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220141</xdr:colOff>
      <xdr:row>30</xdr:row>
      <xdr:rowOff>122464</xdr:rowOff>
    </xdr:from>
    <xdr:to>
      <xdr:col>34</xdr:col>
      <xdr:colOff>585107</xdr:colOff>
      <xdr:row>42</xdr:row>
      <xdr:rowOff>5444</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211675</xdr:colOff>
      <xdr:row>44</xdr:row>
      <xdr:rowOff>56242</xdr:rowOff>
    </xdr:from>
    <xdr:to>
      <xdr:col>34</xdr:col>
      <xdr:colOff>519197</xdr:colOff>
      <xdr:row>57</xdr:row>
      <xdr:rowOff>5442</xdr:rowOff>
    </xdr:to>
    <xdr:graphicFrame macro="">
      <xdr:nvGraphicFramePr>
        <xdr:cNvPr id="11" name="Chart 10">
          <a:extLst>
            <a:ext uri="{FF2B5EF4-FFF2-40B4-BE49-F238E27FC236}">
              <a16:creationId xmlns:a16="http://schemas.microsoft.com/office/drawing/2014/main" id="{00000000-0008-0000-0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283942</xdr:colOff>
      <xdr:row>44</xdr:row>
      <xdr:rowOff>5141</xdr:rowOff>
    </xdr:from>
    <xdr:to>
      <xdr:col>26</xdr:col>
      <xdr:colOff>588742</xdr:colOff>
      <xdr:row>56</xdr:row>
      <xdr:rowOff>144841</xdr:rowOff>
    </xdr:to>
    <xdr:graphicFrame macro="">
      <xdr:nvGraphicFramePr>
        <xdr:cNvPr id="12" name="Chart 11">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233595</xdr:colOff>
      <xdr:row>2</xdr:row>
      <xdr:rowOff>105688</xdr:rowOff>
    </xdr:from>
    <xdr:to>
      <xdr:col>26</xdr:col>
      <xdr:colOff>538395</xdr:colOff>
      <xdr:row>15</xdr:row>
      <xdr:rowOff>175532</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79381</xdr:colOff>
      <xdr:row>3</xdr:row>
      <xdr:rowOff>61383</xdr:rowOff>
    </xdr:from>
    <xdr:to>
      <xdr:col>32</xdr:col>
      <xdr:colOff>349250</xdr:colOff>
      <xdr:row>19</xdr:row>
      <xdr:rowOff>31750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134414</xdr:colOff>
      <xdr:row>21</xdr:row>
      <xdr:rowOff>60324</xdr:rowOff>
    </xdr:from>
    <xdr:to>
      <xdr:col>24</xdr:col>
      <xdr:colOff>539749</xdr:colOff>
      <xdr:row>36</xdr:row>
      <xdr:rowOff>111124</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83616</xdr:colOff>
      <xdr:row>21</xdr:row>
      <xdr:rowOff>77259</xdr:rowOff>
    </xdr:from>
    <xdr:to>
      <xdr:col>32</xdr:col>
      <xdr:colOff>365125</xdr:colOff>
      <xdr:row>36</xdr:row>
      <xdr:rowOff>79375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137590</xdr:colOff>
      <xdr:row>37</xdr:row>
      <xdr:rowOff>88900</xdr:rowOff>
    </xdr:from>
    <xdr:to>
      <xdr:col>24</xdr:col>
      <xdr:colOff>442390</xdr:colOff>
      <xdr:row>51</xdr:row>
      <xdr:rowOff>15875</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83616</xdr:colOff>
      <xdr:row>38</xdr:row>
      <xdr:rowOff>101601</xdr:rowOff>
    </xdr:from>
    <xdr:to>
      <xdr:col>32</xdr:col>
      <xdr:colOff>401116</xdr:colOff>
      <xdr:row>51</xdr:row>
      <xdr:rowOff>82551</xdr:rowOff>
    </xdr:to>
    <xdr:graphicFrame macro="">
      <xdr:nvGraphicFramePr>
        <xdr:cNvPr id="8" name="Chart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52925</xdr:colOff>
      <xdr:row>52</xdr:row>
      <xdr:rowOff>165100</xdr:rowOff>
    </xdr:from>
    <xdr:to>
      <xdr:col>32</xdr:col>
      <xdr:colOff>351375</xdr:colOff>
      <xdr:row>66</xdr:row>
      <xdr:rowOff>114300</xdr:rowOff>
    </xdr:to>
    <xdr:graphicFrame macro="">
      <xdr:nvGraphicFramePr>
        <xdr:cNvPr id="10" name="Chart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168282</xdr:colOff>
      <xdr:row>52</xdr:row>
      <xdr:rowOff>166159</xdr:rowOff>
    </xdr:from>
    <xdr:to>
      <xdr:col>24</xdr:col>
      <xdr:colOff>473082</xdr:colOff>
      <xdr:row>66</xdr:row>
      <xdr:rowOff>115359</xdr:rowOff>
    </xdr:to>
    <xdr:graphicFrame macro="">
      <xdr:nvGraphicFramePr>
        <xdr:cNvPr id="11" name="Chart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136531</xdr:colOff>
      <xdr:row>3</xdr:row>
      <xdr:rowOff>9531</xdr:rowOff>
    </xdr:from>
    <xdr:to>
      <xdr:col>24</xdr:col>
      <xdr:colOff>441331</xdr:colOff>
      <xdr:row>18</xdr:row>
      <xdr:rowOff>165106</xdr:rowOff>
    </xdr:to>
    <xdr:graphicFrame macro="">
      <xdr:nvGraphicFramePr>
        <xdr:cNvPr id="12" name="Chart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538843</xdr:colOff>
      <xdr:row>2</xdr:row>
      <xdr:rowOff>152098</xdr:rowOff>
    </xdr:from>
    <xdr:to>
      <xdr:col>32</xdr:col>
      <xdr:colOff>122464</xdr:colOff>
      <xdr:row>15</xdr:row>
      <xdr:rowOff>95250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93139</xdr:colOff>
      <xdr:row>17</xdr:row>
      <xdr:rowOff>122464</xdr:rowOff>
    </xdr:from>
    <xdr:to>
      <xdr:col>24</xdr:col>
      <xdr:colOff>489856</xdr:colOff>
      <xdr:row>30</xdr:row>
      <xdr:rowOff>149679</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595699</xdr:colOff>
      <xdr:row>17</xdr:row>
      <xdr:rowOff>156634</xdr:rowOff>
    </xdr:from>
    <xdr:to>
      <xdr:col>32</xdr:col>
      <xdr:colOff>136072</xdr:colOff>
      <xdr:row>30</xdr:row>
      <xdr:rowOff>149679</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117631</xdr:colOff>
      <xdr:row>32</xdr:row>
      <xdr:rowOff>21771</xdr:rowOff>
    </xdr:from>
    <xdr:to>
      <xdr:col>24</xdr:col>
      <xdr:colOff>517070</xdr:colOff>
      <xdr:row>45</xdr:row>
      <xdr:rowOff>40820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23592</xdr:colOff>
      <xdr:row>32</xdr:row>
      <xdr:rowOff>15422</xdr:rowOff>
    </xdr:from>
    <xdr:to>
      <xdr:col>32</xdr:col>
      <xdr:colOff>149679</xdr:colOff>
      <xdr:row>45</xdr:row>
      <xdr:rowOff>27214</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89813</xdr:colOff>
      <xdr:row>2</xdr:row>
      <xdr:rowOff>122471</xdr:rowOff>
    </xdr:from>
    <xdr:to>
      <xdr:col>24</xdr:col>
      <xdr:colOff>397334</xdr:colOff>
      <xdr:row>15</xdr:row>
      <xdr:rowOff>110678</xdr:rowOff>
    </xdr:to>
    <xdr:graphicFrame macro="">
      <xdr:nvGraphicFramePr>
        <xdr:cNvPr id="12" name="Chart 11">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24</xdr:col>
      <xdr:colOff>538843</xdr:colOff>
      <xdr:row>2</xdr:row>
      <xdr:rowOff>152098</xdr:rowOff>
    </xdr:from>
    <xdr:to>
      <xdr:col>32</xdr:col>
      <xdr:colOff>122464</xdr:colOff>
      <xdr:row>15</xdr:row>
      <xdr:rowOff>95250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93139</xdr:colOff>
      <xdr:row>17</xdr:row>
      <xdr:rowOff>122464</xdr:rowOff>
    </xdr:from>
    <xdr:to>
      <xdr:col>24</xdr:col>
      <xdr:colOff>489856</xdr:colOff>
      <xdr:row>30</xdr:row>
      <xdr:rowOff>149679</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595699</xdr:colOff>
      <xdr:row>17</xdr:row>
      <xdr:rowOff>156634</xdr:rowOff>
    </xdr:from>
    <xdr:to>
      <xdr:col>32</xdr:col>
      <xdr:colOff>136072</xdr:colOff>
      <xdr:row>30</xdr:row>
      <xdr:rowOff>149679</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117631</xdr:colOff>
      <xdr:row>32</xdr:row>
      <xdr:rowOff>21771</xdr:rowOff>
    </xdr:from>
    <xdr:to>
      <xdr:col>24</xdr:col>
      <xdr:colOff>517070</xdr:colOff>
      <xdr:row>45</xdr:row>
      <xdr:rowOff>40820</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23592</xdr:colOff>
      <xdr:row>32</xdr:row>
      <xdr:rowOff>15422</xdr:rowOff>
    </xdr:from>
    <xdr:to>
      <xdr:col>32</xdr:col>
      <xdr:colOff>149679</xdr:colOff>
      <xdr:row>45</xdr:row>
      <xdr:rowOff>27214</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89813</xdr:colOff>
      <xdr:row>2</xdr:row>
      <xdr:rowOff>122471</xdr:rowOff>
    </xdr:from>
    <xdr:to>
      <xdr:col>24</xdr:col>
      <xdr:colOff>397334</xdr:colOff>
      <xdr:row>15</xdr:row>
      <xdr:rowOff>110678</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388945</xdr:colOff>
      <xdr:row>1</xdr:row>
      <xdr:rowOff>80963</xdr:rowOff>
    </xdr:from>
    <xdr:to>
      <xdr:col>24</xdr:col>
      <xdr:colOff>82558</xdr:colOff>
      <xdr:row>15</xdr:row>
      <xdr:rowOff>44450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401646</xdr:colOff>
      <xdr:row>16</xdr:row>
      <xdr:rowOff>63500</xdr:rowOff>
    </xdr:from>
    <xdr:to>
      <xdr:col>24</xdr:col>
      <xdr:colOff>263534</xdr:colOff>
      <xdr:row>35</xdr:row>
      <xdr:rowOff>71437</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8</xdr:colOff>
      <xdr:row>1</xdr:row>
      <xdr:rowOff>8</xdr:rowOff>
    </xdr:from>
    <xdr:to>
      <xdr:col>23</xdr:col>
      <xdr:colOff>304808</xdr:colOff>
      <xdr:row>13</xdr:row>
      <xdr:rowOff>142883</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xdr:colOff>
      <xdr:row>15</xdr:row>
      <xdr:rowOff>14288</xdr:rowOff>
    </xdr:from>
    <xdr:to>
      <xdr:col>23</xdr:col>
      <xdr:colOff>304808</xdr:colOff>
      <xdr:row>29</xdr:row>
      <xdr:rowOff>147638</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26509</xdr:colOff>
      <xdr:row>30</xdr:row>
      <xdr:rowOff>185530</xdr:rowOff>
    </xdr:from>
    <xdr:to>
      <xdr:col>23</xdr:col>
      <xdr:colOff>331309</xdr:colOff>
      <xdr:row>45</xdr:row>
      <xdr:rowOff>145773</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4" tint="0.39997558519241921"/>
    <pageSetUpPr fitToPage="1"/>
  </sheetPr>
  <dimension ref="A1:B50"/>
  <sheetViews>
    <sheetView tabSelected="1" workbookViewId="0"/>
  </sheetViews>
  <sheetFormatPr defaultRowHeight="14.4" x14ac:dyDescent="0.3"/>
  <cols>
    <col min="1" max="1" width="8" customWidth="1"/>
    <col min="2" max="2" width="32.5546875" bestFit="1" customWidth="1"/>
    <col min="4" max="4" width="9.44140625" customWidth="1"/>
    <col min="5" max="5" width="11.44140625" customWidth="1"/>
  </cols>
  <sheetData>
    <row r="1" spans="1:2" ht="25.8" x14ac:dyDescent="0.5">
      <c r="A1" s="222" t="s">
        <v>16607</v>
      </c>
    </row>
    <row r="4" spans="1:2" x14ac:dyDescent="0.3">
      <c r="A4" t="s">
        <v>8227</v>
      </c>
      <c r="B4" s="224" t="s">
        <v>8228</v>
      </c>
    </row>
    <row r="5" spans="1:2" x14ac:dyDescent="0.3">
      <c r="A5" t="s">
        <v>8229</v>
      </c>
      <c r="B5" s="224" t="s">
        <v>8282</v>
      </c>
    </row>
    <row r="6" spans="1:2" x14ac:dyDescent="0.3">
      <c r="A6" t="s">
        <v>8230</v>
      </c>
      <c r="B6" s="223" t="s">
        <v>8226</v>
      </c>
    </row>
    <row r="7" spans="1:2" x14ac:dyDescent="0.3">
      <c r="A7" t="s">
        <v>8231</v>
      </c>
      <c r="B7" s="224" t="s">
        <v>8420</v>
      </c>
    </row>
    <row r="8" spans="1:2" x14ac:dyDescent="0.3">
      <c r="A8" t="s">
        <v>8232</v>
      </c>
      <c r="B8" s="224" t="s">
        <v>80</v>
      </c>
    </row>
    <row r="9" spans="1:2" x14ac:dyDescent="0.3">
      <c r="A9" t="s">
        <v>8233</v>
      </c>
      <c r="B9" s="224" t="s">
        <v>8262</v>
      </c>
    </row>
    <row r="10" spans="1:2" x14ac:dyDescent="0.3">
      <c r="A10" t="s">
        <v>8234</v>
      </c>
      <c r="B10" s="224" t="s">
        <v>8263</v>
      </c>
    </row>
    <row r="11" spans="1:2" x14ac:dyDescent="0.3">
      <c r="A11" t="s">
        <v>8235</v>
      </c>
      <c r="B11" s="224" t="s">
        <v>8264</v>
      </c>
    </row>
    <row r="12" spans="1:2" x14ac:dyDescent="0.3">
      <c r="A12" t="s">
        <v>8236</v>
      </c>
      <c r="B12" s="224" t="s">
        <v>8266</v>
      </c>
    </row>
    <row r="13" spans="1:2" x14ac:dyDescent="0.3">
      <c r="A13" t="s">
        <v>8237</v>
      </c>
      <c r="B13" s="224" t="s">
        <v>8267</v>
      </c>
    </row>
    <row r="14" spans="1:2" x14ac:dyDescent="0.3">
      <c r="A14" t="s">
        <v>8238</v>
      </c>
      <c r="B14" s="224" t="s">
        <v>8268</v>
      </c>
    </row>
    <row r="15" spans="1:2" x14ac:dyDescent="0.3">
      <c r="A15" t="s">
        <v>8239</v>
      </c>
      <c r="B15" s="224" t="s">
        <v>8269</v>
      </c>
    </row>
    <row r="16" spans="1:2" x14ac:dyDescent="0.3">
      <c r="A16" t="s">
        <v>8240</v>
      </c>
      <c r="B16" s="224" t="s">
        <v>8270</v>
      </c>
    </row>
    <row r="17" spans="1:2" x14ac:dyDescent="0.3">
      <c r="A17" t="s">
        <v>8241</v>
      </c>
      <c r="B17" s="224" t="s">
        <v>8271</v>
      </c>
    </row>
    <row r="18" spans="1:2" x14ac:dyDescent="0.3">
      <c r="A18" t="s">
        <v>8242</v>
      </c>
      <c r="B18" s="224" t="s">
        <v>8272</v>
      </c>
    </row>
    <row r="19" spans="1:2" x14ac:dyDescent="0.3">
      <c r="A19" t="s">
        <v>8243</v>
      </c>
      <c r="B19" s="224" t="s">
        <v>8273</v>
      </c>
    </row>
    <row r="20" spans="1:2" x14ac:dyDescent="0.3">
      <c r="A20" t="s">
        <v>8244</v>
      </c>
      <c r="B20" s="224" t="s">
        <v>8283</v>
      </c>
    </row>
    <row r="21" spans="1:2" x14ac:dyDescent="0.3">
      <c r="A21" t="s">
        <v>8245</v>
      </c>
      <c r="B21" s="224" t="s">
        <v>8274</v>
      </c>
    </row>
    <row r="22" spans="1:2" x14ac:dyDescent="0.3">
      <c r="A22" t="s">
        <v>8246</v>
      </c>
      <c r="B22" s="224" t="s">
        <v>8275</v>
      </c>
    </row>
    <row r="23" spans="1:2" x14ac:dyDescent="0.3">
      <c r="A23" t="s">
        <v>8247</v>
      </c>
      <c r="B23" s="224" t="s">
        <v>8277</v>
      </c>
    </row>
    <row r="24" spans="1:2" x14ac:dyDescent="0.3">
      <c r="A24" t="s">
        <v>8248</v>
      </c>
      <c r="B24" s="223" t="s">
        <v>81</v>
      </c>
    </row>
    <row r="25" spans="1:2" x14ac:dyDescent="0.3">
      <c r="A25" t="s">
        <v>8249</v>
      </c>
      <c r="B25" s="224" t="s">
        <v>8278</v>
      </c>
    </row>
    <row r="26" spans="1:2" x14ac:dyDescent="0.3">
      <c r="A26" t="s">
        <v>8250</v>
      </c>
      <c r="B26" s="224" t="s">
        <v>8279</v>
      </c>
    </row>
    <row r="27" spans="1:2" x14ac:dyDescent="0.3">
      <c r="A27" t="s">
        <v>8251</v>
      </c>
      <c r="B27" s="224" t="s">
        <v>82</v>
      </c>
    </row>
    <row r="28" spans="1:2" x14ac:dyDescent="0.3">
      <c r="A28" t="s">
        <v>8252</v>
      </c>
      <c r="B28" s="224" t="s">
        <v>8280</v>
      </c>
    </row>
    <row r="29" spans="1:2" x14ac:dyDescent="0.3">
      <c r="A29" t="s">
        <v>8253</v>
      </c>
      <c r="B29" s="224" t="s">
        <v>8281</v>
      </c>
    </row>
    <row r="30" spans="1:2" x14ac:dyDescent="0.3">
      <c r="A30" t="s">
        <v>8254</v>
      </c>
      <c r="B30" s="224" t="s">
        <v>8297</v>
      </c>
    </row>
    <row r="31" spans="1:2" x14ac:dyDescent="0.3">
      <c r="A31" t="s">
        <v>8255</v>
      </c>
      <c r="B31" s="224" t="s">
        <v>8298</v>
      </c>
    </row>
    <row r="32" spans="1:2" x14ac:dyDescent="0.3">
      <c r="A32" t="s">
        <v>8256</v>
      </c>
      <c r="B32" s="224" t="s">
        <v>8299</v>
      </c>
    </row>
    <row r="33" spans="1:2" x14ac:dyDescent="0.3">
      <c r="A33" t="s">
        <v>8257</v>
      </c>
      <c r="B33" s="224" t="s">
        <v>8349</v>
      </c>
    </row>
    <row r="35" spans="1:2" s="111" customFormat="1" ht="19.8" x14ac:dyDescent="0.4">
      <c r="A35" s="111" t="s">
        <v>8392</v>
      </c>
      <c r="B35" s="262"/>
    </row>
    <row r="36" spans="1:2" x14ac:dyDescent="0.3">
      <c r="A36" t="s">
        <v>8258</v>
      </c>
      <c r="B36" s="224" t="s">
        <v>8301</v>
      </c>
    </row>
    <row r="37" spans="1:2" x14ac:dyDescent="0.3">
      <c r="A37" t="s">
        <v>8259</v>
      </c>
      <c r="B37" s="224" t="s">
        <v>8300</v>
      </c>
    </row>
    <row r="38" spans="1:2" x14ac:dyDescent="0.3">
      <c r="A38" t="s">
        <v>8260</v>
      </c>
      <c r="B38" s="224" t="s">
        <v>8421</v>
      </c>
    </row>
    <row r="39" spans="1:2" x14ac:dyDescent="0.3">
      <c r="A39" t="s">
        <v>8261</v>
      </c>
      <c r="B39" s="224" t="s">
        <v>8422</v>
      </c>
    </row>
    <row r="40" spans="1:2" s="402" customFormat="1" x14ac:dyDescent="0.3">
      <c r="A40" s="402" t="s">
        <v>8361</v>
      </c>
      <c r="B40" s="224" t="s">
        <v>18704</v>
      </c>
    </row>
    <row r="41" spans="1:2" x14ac:dyDescent="0.3">
      <c r="B41" s="224"/>
    </row>
    <row r="42" spans="1:2" s="111" customFormat="1" ht="19.8" x14ac:dyDescent="0.4">
      <c r="A42" s="111" t="s">
        <v>17756</v>
      </c>
      <c r="B42" s="262"/>
    </row>
    <row r="43" spans="1:2" x14ac:dyDescent="0.3">
      <c r="A43" t="s">
        <v>8362</v>
      </c>
      <c r="B43" s="224" t="s">
        <v>11548</v>
      </c>
    </row>
    <row r="44" spans="1:2" x14ac:dyDescent="0.3">
      <c r="A44" s="402" t="s">
        <v>8363</v>
      </c>
      <c r="B44" s="224" t="s">
        <v>9208</v>
      </c>
    </row>
    <row r="45" spans="1:2" x14ac:dyDescent="0.3">
      <c r="A45" s="402" t="s">
        <v>8364</v>
      </c>
      <c r="B45" s="224" t="s">
        <v>109</v>
      </c>
    </row>
    <row r="46" spans="1:2" x14ac:dyDescent="0.3">
      <c r="A46" s="402" t="s">
        <v>8365</v>
      </c>
      <c r="B46" s="224" t="s">
        <v>8367</v>
      </c>
    </row>
    <row r="47" spans="1:2" x14ac:dyDescent="0.3">
      <c r="A47" s="402" t="s">
        <v>8366</v>
      </c>
      <c r="B47" s="224" t="s">
        <v>9209</v>
      </c>
    </row>
    <row r="48" spans="1:2" x14ac:dyDescent="0.3">
      <c r="A48" s="402" t="s">
        <v>8407</v>
      </c>
      <c r="B48" s="224" t="s">
        <v>9210</v>
      </c>
    </row>
    <row r="49" spans="1:2" x14ac:dyDescent="0.3">
      <c r="A49" s="402" t="s">
        <v>8408</v>
      </c>
      <c r="B49" s="224" t="s">
        <v>8276</v>
      </c>
    </row>
    <row r="50" spans="1:2" x14ac:dyDescent="0.3">
      <c r="A50" s="402" t="s">
        <v>18705</v>
      </c>
      <c r="B50" s="224" t="s">
        <v>9211</v>
      </c>
    </row>
  </sheetData>
  <phoneticPr fontId="111" type="noConversion"/>
  <hyperlinks>
    <hyperlink ref="B6" location="Snapshot!A1" display="Snapshot" xr:uid="{00000000-0004-0000-0000-000000000000}"/>
    <hyperlink ref="B4" location="'Table of Contents'!A1" display="Table of Contents" xr:uid="{00000000-0004-0000-0000-000001000000}"/>
    <hyperlink ref="B8" location="'Collection Reports'!A1" display="'Collection Reports" xr:uid="{00000000-0004-0000-0000-000002000000}"/>
    <hyperlink ref="B9" location="'Collection Graphs'!A1" display="Collection Graphs" xr:uid="{00000000-0004-0000-0000-000003000000}"/>
    <hyperlink ref="B10" location="'Qtr Container Report '!A1" display="'Qtr Container Report" xr:uid="{00000000-0004-0000-0000-000004000000}"/>
    <hyperlink ref="B11" location="'Residential Collection Report'!A1" display="Residential Collection Report" xr:uid="{00000000-0004-0000-0000-000005000000}"/>
    <hyperlink ref="B12" location="'Residential Count Report'!A1" display="Residential Count Report" xr:uid="{00000000-0004-0000-0000-000006000000}"/>
    <hyperlink ref="B13" location="'Multifamily Collection Report '!A1" display="'Multifamily Collection Report" xr:uid="{00000000-0004-0000-0000-000007000000}"/>
    <hyperlink ref="B14" location="'Recycling % by Member Agency'!A1" display="'Recycling % by Member Agency" xr:uid="{00000000-0004-0000-0000-000008000000}"/>
    <hyperlink ref="B15" location="'Qtr Multifamily Grid'!A1" display="'Qtr Multifamily Grid" xr:uid="{00000000-0004-0000-0000-000009000000}"/>
    <hyperlink ref="B16" location="'Qtr Multifamily Master Detail'!A1" display="'Qtr Multifamily Master Detail" xr:uid="{00000000-0004-0000-0000-00000A000000}"/>
    <hyperlink ref="B17" location="'Rossmoor Grid'!A1" display="'Rossmoor Grid" xr:uid="{00000000-0004-0000-0000-00000B000000}"/>
    <hyperlink ref="B18" location="'Rossmoor Master Detail'!A1" display="'Rossmoor Master Detail" xr:uid="{00000000-0004-0000-0000-00000C000000}"/>
    <hyperlink ref="B19" location="'Comm-Industry Collection Report'!A1" display="'Comm-Industry Collection Report" xr:uid="{00000000-0004-0000-0000-00000D000000}"/>
    <hyperlink ref="B21" location="'Qtr Comm-Industry Customer Grid'!A1" display="'Qtr Comm-Industry Customer Grid" xr:uid="{00000000-0004-0000-0000-00000E000000}"/>
    <hyperlink ref="B22" location="'Qtr Comm-Ind Master Detail'!A1" display="'Qtr Comm-Ind Master Detail" xr:uid="{00000000-0004-0000-0000-00000F000000}"/>
    <hyperlink ref="B23" location="'Clean Up Reports'!A1" display="Clean Up Reports" xr:uid="{00000000-0004-0000-0000-000011000000}"/>
    <hyperlink ref="B24" location="Oil!A1" display="Oil" xr:uid="{00000000-0004-0000-0000-000012000000}"/>
    <hyperlink ref="B25" location="'Res. Customer Service'!A1" display="Res. Customer Service" xr:uid="{00000000-0004-0000-0000-000013000000}"/>
    <hyperlink ref="B26" location="'Comm. Customer Service '!A1" display="'Comm. Customer Service" xr:uid="{00000000-0004-0000-0000-000014000000}"/>
    <hyperlink ref="B27" location="'Container Distribution'!A1" display="Container Distribution" xr:uid="{00000000-0004-0000-0000-000015000000}"/>
    <hyperlink ref="B28" location="'Self-Haul to CCTS'!A1" display="Self-Haul to CCTS" xr:uid="{00000000-0004-0000-0000-000016000000}"/>
    <hyperlink ref="B29" location="'RS Extra Service'!A1" display="'RS Extra Service" xr:uid="{00000000-0004-0000-0000-000017000000}"/>
    <hyperlink ref="B5" location="'Certification Statement'!A1" display="Certification Statement" xr:uid="{00000000-0004-0000-0000-000018000000}"/>
    <hyperlink ref="B20" location="'Schools Collection Report'!A1" display="'Schools Collection Report" xr:uid="{00000000-0004-0000-0000-000019000000}"/>
    <hyperlink ref="B30" location="'Sharps Collection'!A1" display="'Sharps Collection" xr:uid="{00000000-0004-0000-0000-00001A000000}"/>
    <hyperlink ref="B31" location="'Holiday Tree Collection'!A1" display="'Holiday Tree Collection" xr:uid="{00000000-0004-0000-0000-00001B000000}"/>
    <hyperlink ref="B32" location="'Food Waste &amp; Organics'!A1" display="Food Waste &amp; Organics" xr:uid="{00000000-0004-0000-0000-00001C000000}"/>
    <hyperlink ref="B33" location="'Deployed Yards'!A1" display="'Deployed Yards" xr:uid="{00000000-0004-0000-0000-00001D000000}"/>
    <hyperlink ref="B43" location="'Site Visits'!A1" display="Site Visits " xr:uid="{00000000-0004-0000-0000-00001E000000}"/>
    <hyperlink ref="B36" location="'Billed Quarterly Summary'!A1" display="Billed Quarterly Summary" xr:uid="{00000000-0004-0000-0000-000026000000}"/>
    <hyperlink ref="B37" location="'Billed Monthly Revenue'!A1" display="Billed Monthly Revenue" xr:uid="{00000000-0004-0000-0000-000027000000}"/>
    <hyperlink ref="B7" location="Participation!A1" display="Participation Rates (Recyclist)" xr:uid="{00000000-0004-0000-0000-000028000000}"/>
    <hyperlink ref="B38" location="'Commercial - Closed-Non Payment'!A1" display="'Commercial - Closed-Non Payment" xr:uid="{00000000-0004-0000-0000-000029000000}"/>
    <hyperlink ref="B39" location="'Residential- Closed-Non Payment'!A1" display="'Residential- Closed-Non Payment" xr:uid="{00000000-0004-0000-0000-00002A000000}"/>
    <hyperlink ref="B50" location="Other!A1" display="Other" xr:uid="{A192F17E-E1D2-4FF2-B53E-D110C9EDE622}"/>
    <hyperlink ref="B44" location="'Service Changes'!A1" display="Comm MF Service Changes" xr:uid="{0AFD9A56-AEA6-4733-AB7F-6E563239BF71}"/>
    <hyperlink ref="B45" location="Rossmoor!A1" display="Rossmoor" xr:uid="{58FBA74C-48E2-4B76-B36D-5547C5F530EB}"/>
    <hyperlink ref="B46" location="'Internal Containers Delivered'!A1" display="Internal Containers Delivered" xr:uid="{F7EFF04E-F65F-4DA3-A11D-E1184CCF5B8C}"/>
    <hyperlink ref="B47" location="'AB 341'!A1" display="AB 341 Non-Compliant" xr:uid="{8C88F2DD-05C7-4799-B7E6-61CEA52EC258}"/>
    <hyperlink ref="B48" location="'AB 1826'!A1" display="AB 1826 Non-Compliant" xr:uid="{14FF9D41-37FB-4AD2-89EA-1785051207B1}"/>
    <hyperlink ref="B49" location="'Special Events'!A1" display="Special Events" xr:uid="{318DC836-3A7D-4B06-AB08-F510C9B881B8}"/>
    <hyperlink ref="B40" location="'Missed Container Credits'!A1" display="Missed Container Credits" xr:uid="{C744D2B6-929E-4A6A-BF24-375F90758030}"/>
  </hyperlinks>
  <printOptions gridLines="1"/>
  <pageMargins left="0.25" right="0.25" top="0.75" bottom="0.75" header="0.3" footer="0.3"/>
  <pageSetup scale="91"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4" tint="0.39997558519241921"/>
    <pageSetUpPr fitToPage="1"/>
  </sheetPr>
  <dimension ref="A1:Q84"/>
  <sheetViews>
    <sheetView zoomScaleNormal="100" workbookViewId="0">
      <pane xSplit="1" ySplit="2" topLeftCell="B3" activePane="bottomRight" state="frozen"/>
      <selection pane="topRight"/>
      <selection pane="bottomLeft"/>
      <selection pane="bottomRight"/>
    </sheetView>
  </sheetViews>
  <sheetFormatPr defaultRowHeight="14.4" x14ac:dyDescent="0.3"/>
  <cols>
    <col min="1" max="1" width="21.5546875" customWidth="1"/>
    <col min="2" max="9" width="11.44140625" bestFit="1" customWidth="1"/>
    <col min="10" max="10" width="11.5546875" bestFit="1" customWidth="1"/>
    <col min="11" max="13" width="11.44140625" bestFit="1" customWidth="1"/>
    <col min="14" max="14" width="12" customWidth="1"/>
    <col min="15" max="15" width="14.44140625" style="70" bestFit="1" customWidth="1"/>
    <col min="16" max="16" width="10.5546875" style="70" customWidth="1"/>
    <col min="17" max="17" width="11.5546875" style="28" customWidth="1"/>
  </cols>
  <sheetData>
    <row r="1" spans="1:17" ht="15" thickBot="1" x14ac:dyDescent="0.35">
      <c r="A1" s="46" t="s">
        <v>75</v>
      </c>
      <c r="B1" s="47"/>
      <c r="C1" s="47"/>
      <c r="D1" s="47"/>
      <c r="E1" s="47"/>
      <c r="F1" s="47"/>
      <c r="G1" s="47"/>
      <c r="H1" s="47"/>
      <c r="I1" s="47"/>
      <c r="J1" s="47"/>
      <c r="K1" s="47"/>
      <c r="L1" s="47"/>
      <c r="M1" s="47"/>
      <c r="N1" s="47"/>
      <c r="O1" s="176" t="s">
        <v>140</v>
      </c>
      <c r="P1" s="313">
        <f>'Residential Collection Report'!P1</f>
        <v>152</v>
      </c>
      <c r="Q1" s="312" t="str">
        <f>'Residential Collection Report'!Q1</f>
        <v>As of September</v>
      </c>
    </row>
    <row r="2" spans="1:17" s="2" customFormat="1" ht="28.8" x14ac:dyDescent="0.3">
      <c r="A2" s="15" t="s">
        <v>77</v>
      </c>
      <c r="B2" s="1">
        <f>'Collection Reports'!$B$1</f>
        <v>45352</v>
      </c>
      <c r="C2" s="1">
        <f t="shared" ref="C2:M2" si="0">EOMONTH(B2,1)</f>
        <v>45412</v>
      </c>
      <c r="D2" s="1">
        <f t="shared" si="0"/>
        <v>45443</v>
      </c>
      <c r="E2" s="1">
        <f t="shared" si="0"/>
        <v>45473</v>
      </c>
      <c r="F2" s="1">
        <f t="shared" si="0"/>
        <v>45504</v>
      </c>
      <c r="G2" s="1">
        <f t="shared" si="0"/>
        <v>45535</v>
      </c>
      <c r="H2" s="1">
        <f t="shared" si="0"/>
        <v>45565</v>
      </c>
      <c r="I2" s="1">
        <f t="shared" si="0"/>
        <v>45596</v>
      </c>
      <c r="J2" s="1">
        <f t="shared" si="0"/>
        <v>45626</v>
      </c>
      <c r="K2" s="1">
        <f t="shared" si="0"/>
        <v>45657</v>
      </c>
      <c r="L2" s="1">
        <f t="shared" si="0"/>
        <v>45688</v>
      </c>
      <c r="M2" s="1">
        <f t="shared" si="0"/>
        <v>45716</v>
      </c>
      <c r="N2" s="1" t="s">
        <v>0</v>
      </c>
      <c r="O2" s="173" t="s">
        <v>139</v>
      </c>
      <c r="P2" s="72" t="s">
        <v>1</v>
      </c>
      <c r="Q2" s="57" t="s">
        <v>79</v>
      </c>
    </row>
    <row r="3" spans="1:17" x14ac:dyDescent="0.3">
      <c r="A3" t="s">
        <v>2</v>
      </c>
      <c r="B3" s="5">
        <f t="shared" ref="B3:L3" si="1">SUM(B14,B25,B36,B47,B58,B69)</f>
        <v>826.24</v>
      </c>
      <c r="C3" s="5">
        <f t="shared" si="1"/>
        <v>847.63999999999987</v>
      </c>
      <c r="D3" s="5">
        <f t="shared" si="1"/>
        <v>908.56</v>
      </c>
      <c r="E3" s="5">
        <f t="shared" si="1"/>
        <v>776.73</v>
      </c>
      <c r="F3" s="5">
        <f t="shared" si="1"/>
        <v>864.17000000000007</v>
      </c>
      <c r="G3" s="5">
        <f t="shared" si="1"/>
        <v>838.7</v>
      </c>
      <c r="H3" s="5">
        <f t="shared" si="1"/>
        <v>790.53000000000009</v>
      </c>
      <c r="I3" s="5">
        <f t="shared" si="1"/>
        <v>0</v>
      </c>
      <c r="J3" s="5">
        <f t="shared" si="1"/>
        <v>0</v>
      </c>
      <c r="K3" s="5">
        <f t="shared" si="1"/>
        <v>0</v>
      </c>
      <c r="L3" s="5">
        <f t="shared" si="1"/>
        <v>0</v>
      </c>
      <c r="M3" s="5">
        <f t="shared" ref="M3" si="2">SUM(M14,M25,M36,M47,M58,M69)</f>
        <v>0</v>
      </c>
      <c r="N3" s="5">
        <f t="shared" ref="N3:N4" si="3">SUM(B3:M3)</f>
        <v>5852.57</v>
      </c>
      <c r="O3" s="5">
        <f>N3/$P$1*260</f>
        <v>10010.974999999999</v>
      </c>
      <c r="P3" s="280">
        <v>10347.619999999999</v>
      </c>
      <c r="Q3" s="56">
        <f>IF(P3=0,0,O3/P3-1)</f>
        <v>-3.2533568105516109E-2</v>
      </c>
    </row>
    <row r="4" spans="1:17" x14ac:dyDescent="0.3">
      <c r="A4" t="s">
        <v>4</v>
      </c>
      <c r="B4" s="5">
        <f t="shared" ref="B4:C8" si="4">SUM(B15,B26,B37,B48,B59,B70)</f>
        <v>284.77999999999997</v>
      </c>
      <c r="C4" s="5">
        <f t="shared" si="4"/>
        <v>277.64</v>
      </c>
      <c r="D4" s="5">
        <f t="shared" ref="D4" si="5">SUM(D15,D26,D37,D48,D59,D70)</f>
        <v>306.42</v>
      </c>
      <c r="E4" s="5">
        <f t="shared" ref="E4:H5" si="6">SUM(E15,E26,E37,E48,E59,E70)</f>
        <v>254.38</v>
      </c>
      <c r="F4" s="5">
        <f t="shared" si="6"/>
        <v>281.53999999999996</v>
      </c>
      <c r="G4" s="5">
        <f t="shared" si="6"/>
        <v>278.3</v>
      </c>
      <c r="H4" s="5">
        <f t="shared" si="6"/>
        <v>280.3</v>
      </c>
      <c r="I4" s="5">
        <f t="shared" ref="I4:L4" si="7">SUM(I15,I26,I37,I48,I59,I70)</f>
        <v>0</v>
      </c>
      <c r="J4" s="5">
        <f t="shared" si="7"/>
        <v>0</v>
      </c>
      <c r="K4" s="5">
        <f t="shared" si="7"/>
        <v>0</v>
      </c>
      <c r="L4" s="5">
        <f t="shared" si="7"/>
        <v>0</v>
      </c>
      <c r="M4" s="5">
        <f t="shared" ref="M4" si="8">SUM(M15,M26,M37,M48,M59,M70)</f>
        <v>0</v>
      </c>
      <c r="N4" s="5">
        <f t="shared" si="3"/>
        <v>1963.3599999999997</v>
      </c>
      <c r="O4" s="5">
        <f t="shared" ref="O4:O8" si="9">N4/$P$1*260</f>
        <v>3358.3789473684205</v>
      </c>
      <c r="P4" s="280">
        <v>3456.0800000000004</v>
      </c>
      <c r="Q4" s="56">
        <f t="shared" ref="Q4:Q7" si="10">IF(P4=0,0,O4/P4-1)</f>
        <v>-2.8269326124273686E-2</v>
      </c>
    </row>
    <row r="5" spans="1:17" ht="14.85" customHeight="1" x14ac:dyDescent="0.3">
      <c r="A5" t="s">
        <v>3</v>
      </c>
      <c r="B5" s="5">
        <f t="shared" si="4"/>
        <v>81.56</v>
      </c>
      <c r="C5" s="5">
        <f t="shared" si="4"/>
        <v>81.59</v>
      </c>
      <c r="D5" s="5">
        <f t="shared" ref="D5" si="11">SUM(D16,D27,D38,D49,D60,D71)</f>
        <v>81.569999999999993</v>
      </c>
      <c r="E5" s="5">
        <f t="shared" si="6"/>
        <v>72.350000000000009</v>
      </c>
      <c r="F5" s="5">
        <f t="shared" si="6"/>
        <v>69.069999999999993</v>
      </c>
      <c r="G5" s="5">
        <f t="shared" si="6"/>
        <v>84.18</v>
      </c>
      <c r="H5" s="5">
        <f t="shared" si="6"/>
        <v>72.91</v>
      </c>
      <c r="I5" s="5">
        <f>SUM(I16,I27,I38,I49,I60,I71)</f>
        <v>0</v>
      </c>
      <c r="J5" s="5">
        <f>SUM(J16,J27,J38,J49,J60,J71)</f>
        <v>0</v>
      </c>
      <c r="K5" s="5">
        <f>SUM(K16,K27,K38,K49,K60,K71)</f>
        <v>0</v>
      </c>
      <c r="L5" s="5">
        <f>SUM(L16,L27,L38,L49,L60,L71)</f>
        <v>0</v>
      </c>
      <c r="M5" s="5">
        <f>SUM(M16,M27,M38,M49,M60,M71)</f>
        <v>0</v>
      </c>
      <c r="N5" s="5">
        <f t="shared" ref="N5:N6" si="12">SUM(B5:M5)</f>
        <v>543.23</v>
      </c>
      <c r="O5" s="5">
        <f t="shared" si="9"/>
        <v>929.20921052631581</v>
      </c>
      <c r="P5" s="280">
        <v>954.59999999999991</v>
      </c>
      <c r="Q5" s="56">
        <f t="shared" si="10"/>
        <v>-2.659835478072925E-2</v>
      </c>
    </row>
    <row r="6" spans="1:17" x14ac:dyDescent="0.3">
      <c r="A6" t="s">
        <v>6</v>
      </c>
      <c r="B6" s="5">
        <f t="shared" si="4"/>
        <v>0</v>
      </c>
      <c r="C6" s="5">
        <f t="shared" si="4"/>
        <v>0</v>
      </c>
      <c r="D6" s="5">
        <f t="shared" ref="D6:G8" si="13">SUM(D17,D28,D39,D50,D61,D72)</f>
        <v>0</v>
      </c>
      <c r="E6" s="5">
        <f t="shared" si="13"/>
        <v>0</v>
      </c>
      <c r="F6" s="5">
        <f t="shared" si="13"/>
        <v>0</v>
      </c>
      <c r="G6" s="5">
        <f t="shared" si="13"/>
        <v>0</v>
      </c>
      <c r="H6" s="5">
        <f t="shared" ref="H6" si="14">SUM(H17,H28,H39,H50,H61,H72)</f>
        <v>0</v>
      </c>
      <c r="I6" s="5">
        <f>SUM(I17,I28,I39,I50,I61,I72)</f>
        <v>0</v>
      </c>
      <c r="J6" s="5">
        <f>SUM(J17,J28,J39,J50,J61,J72)</f>
        <v>0</v>
      </c>
      <c r="K6" s="5">
        <f>SUM(K17,K28,K39,K50,K61,K72)</f>
        <v>0</v>
      </c>
      <c r="L6" s="5">
        <f t="shared" ref="L6:M6" si="15">SUM(L17,L28,L39,L50,L61,L72)</f>
        <v>0</v>
      </c>
      <c r="M6" s="5">
        <f t="shared" si="15"/>
        <v>0</v>
      </c>
      <c r="N6" s="5">
        <f t="shared" si="12"/>
        <v>0</v>
      </c>
      <c r="O6" s="5">
        <f t="shared" si="9"/>
        <v>0</v>
      </c>
      <c r="P6" s="280">
        <v>0</v>
      </c>
      <c r="Q6" s="56">
        <f t="shared" si="10"/>
        <v>0</v>
      </c>
    </row>
    <row r="7" spans="1:17" x14ac:dyDescent="0.3">
      <c r="A7" t="s">
        <v>68</v>
      </c>
      <c r="B7" s="5">
        <f t="shared" si="4"/>
        <v>0</v>
      </c>
      <c r="C7" s="5">
        <f t="shared" si="4"/>
        <v>0</v>
      </c>
      <c r="D7" s="5">
        <f t="shared" si="13"/>
        <v>0</v>
      </c>
      <c r="E7" s="5">
        <f t="shared" si="13"/>
        <v>0</v>
      </c>
      <c r="F7" s="5">
        <f t="shared" si="13"/>
        <v>0</v>
      </c>
      <c r="G7" s="5">
        <f t="shared" si="13"/>
        <v>0</v>
      </c>
      <c r="H7" s="5">
        <f t="shared" ref="H7:J7" si="16">SUM(H18,H29,H40,H51,H62,H73)</f>
        <v>0</v>
      </c>
      <c r="I7" s="5">
        <f t="shared" si="16"/>
        <v>0</v>
      </c>
      <c r="J7" s="5">
        <f t="shared" si="16"/>
        <v>0</v>
      </c>
      <c r="K7" s="5">
        <f t="shared" ref="K7:L7" si="17">SUM(K18,K29,K40,K51,K62,K73)</f>
        <v>0</v>
      </c>
      <c r="L7" s="5">
        <f t="shared" si="17"/>
        <v>0</v>
      </c>
      <c r="M7" s="5">
        <f t="shared" ref="M7" si="18">SUM(M18,M29,M40,M51,M62,M73)</f>
        <v>0</v>
      </c>
      <c r="N7" s="5">
        <f t="shared" ref="N7:N8" si="19">SUM(B7:M7)</f>
        <v>0</v>
      </c>
      <c r="O7" s="5">
        <f t="shared" si="9"/>
        <v>0</v>
      </c>
      <c r="P7" s="280">
        <v>0</v>
      </c>
      <c r="Q7" s="56">
        <f t="shared" si="10"/>
        <v>0</v>
      </c>
    </row>
    <row r="8" spans="1:17" x14ac:dyDescent="0.3">
      <c r="A8" s="146" t="s">
        <v>9559</v>
      </c>
      <c r="B8" s="17">
        <f t="shared" si="4"/>
        <v>0</v>
      </c>
      <c r="C8" s="5">
        <f t="shared" si="4"/>
        <v>0</v>
      </c>
      <c r="D8" s="5">
        <f t="shared" si="13"/>
        <v>0</v>
      </c>
      <c r="E8" s="5">
        <f t="shared" si="13"/>
        <v>0</v>
      </c>
      <c r="F8" s="5">
        <f t="shared" si="13"/>
        <v>0</v>
      </c>
      <c r="G8" s="5">
        <f t="shared" si="13"/>
        <v>0</v>
      </c>
      <c r="H8" s="5">
        <f t="shared" ref="H8:J8" si="20">SUM(H19,H30,H41,H52,H63,H74)</f>
        <v>0</v>
      </c>
      <c r="I8" s="5">
        <f t="shared" si="20"/>
        <v>0</v>
      </c>
      <c r="J8" s="5">
        <f t="shared" si="20"/>
        <v>0</v>
      </c>
      <c r="K8" s="5">
        <f t="shared" ref="K8:L8" si="21">SUM(K19,K30,K41,K52,K63,K74)</f>
        <v>0</v>
      </c>
      <c r="L8" s="5">
        <f t="shared" si="21"/>
        <v>0</v>
      </c>
      <c r="M8" s="5">
        <f t="shared" ref="M8" si="22">SUM(M19,M30,M41,M52,M63,M74)</f>
        <v>0</v>
      </c>
      <c r="N8" s="17">
        <f t="shared" si="19"/>
        <v>0</v>
      </c>
      <c r="O8" s="5">
        <f t="shared" si="9"/>
        <v>0</v>
      </c>
      <c r="P8" s="282">
        <v>0</v>
      </c>
      <c r="Q8" s="78">
        <f>IF(P8=0,0,O8/P8-1)</f>
        <v>0</v>
      </c>
    </row>
    <row r="9" spans="1:17" x14ac:dyDescent="0.3">
      <c r="A9" t="s">
        <v>33</v>
      </c>
      <c r="B9" s="70">
        <f t="shared" ref="B9:N9" si="23">SUM(B3:B8)</f>
        <v>1192.58</v>
      </c>
      <c r="C9" s="75">
        <f t="shared" si="23"/>
        <v>1206.8699999999997</v>
      </c>
      <c r="D9" s="75">
        <f t="shared" si="23"/>
        <v>1296.55</v>
      </c>
      <c r="E9" s="75">
        <f t="shared" si="23"/>
        <v>1103.46</v>
      </c>
      <c r="F9" s="75">
        <f t="shared" si="23"/>
        <v>1214.78</v>
      </c>
      <c r="G9" s="75">
        <f t="shared" si="23"/>
        <v>1201.18</v>
      </c>
      <c r="H9" s="75">
        <f t="shared" si="23"/>
        <v>1143.7400000000002</v>
      </c>
      <c r="I9" s="75">
        <f t="shared" si="23"/>
        <v>0</v>
      </c>
      <c r="J9" s="75">
        <f t="shared" si="23"/>
        <v>0</v>
      </c>
      <c r="K9" s="75">
        <f t="shared" si="23"/>
        <v>0</v>
      </c>
      <c r="L9" s="75">
        <f t="shared" si="23"/>
        <v>0</v>
      </c>
      <c r="M9" s="75">
        <f t="shared" si="23"/>
        <v>0</v>
      </c>
      <c r="N9" s="5">
        <f t="shared" si="23"/>
        <v>8359.16</v>
      </c>
      <c r="O9" s="75">
        <f>SUM(O3:O8)</f>
        <v>14298.563157894736</v>
      </c>
      <c r="P9" s="5">
        <f>SUM(P3:P8)</f>
        <v>14758.3</v>
      </c>
      <c r="Q9" s="56">
        <f>IF(P9=0,0,O9/P9-1)</f>
        <v>-3.1151070387867352E-2</v>
      </c>
    </row>
    <row r="10" spans="1:17" x14ac:dyDescent="0.3">
      <c r="A10" t="s">
        <v>2450</v>
      </c>
      <c r="B10" s="182">
        <f>IF(B4=0,0,SUM(B4:B8)/B9)</f>
        <v>0.30718274665011991</v>
      </c>
      <c r="C10" s="182">
        <f t="shared" ref="C10:M10" si="24">IF(C4=0,0,SUM(C4:C8)/C9)</f>
        <v>0.29765426267949335</v>
      </c>
      <c r="D10" s="182">
        <f t="shared" si="24"/>
        <v>0.29924800431915471</v>
      </c>
      <c r="E10" s="182">
        <f t="shared" si="24"/>
        <v>0.2960959164808874</v>
      </c>
      <c r="F10" s="182">
        <f t="shared" si="24"/>
        <v>0.28862016167536508</v>
      </c>
      <c r="G10" s="182">
        <f t="shared" si="24"/>
        <v>0.30176992623919813</v>
      </c>
      <c r="H10" s="182">
        <f t="shared" si="24"/>
        <v>0.30882018640600134</v>
      </c>
      <c r="I10" s="182">
        <f t="shared" si="24"/>
        <v>0</v>
      </c>
      <c r="J10" s="182">
        <f t="shared" si="24"/>
        <v>0</v>
      </c>
      <c r="K10" s="182">
        <f t="shared" si="24"/>
        <v>0</v>
      </c>
      <c r="L10" s="182">
        <f t="shared" si="24"/>
        <v>0</v>
      </c>
      <c r="M10" s="182">
        <f t="shared" si="24"/>
        <v>0</v>
      </c>
      <c r="N10" s="182">
        <f>IF(N4=0,0,SUM(N4:N8)/N9)</f>
        <v>0.29986146933423929</v>
      </c>
      <c r="O10" s="182">
        <f>IF(O4=0,0,SUM(O4:O8)/O9)</f>
        <v>0.29986146933423929</v>
      </c>
      <c r="P10" s="182">
        <f>IF(P4=0,0,SUM(P4:P8)/P9)</f>
        <v>0.29886097992316191</v>
      </c>
      <c r="Q10" s="56"/>
    </row>
    <row r="11" spans="1:17" x14ac:dyDescent="0.3">
      <c r="A11" s="3"/>
      <c r="B11" s="18"/>
      <c r="C11" s="18"/>
      <c r="D11" s="18"/>
      <c r="E11" s="18"/>
      <c r="F11" s="18"/>
      <c r="G11" s="18"/>
      <c r="H11" s="18"/>
      <c r="I11" s="18"/>
      <c r="J11" s="18"/>
      <c r="K11" s="18"/>
      <c r="L11" s="18"/>
      <c r="M11" s="18"/>
      <c r="N11" s="5"/>
    </row>
    <row r="12" spans="1:17" x14ac:dyDescent="0.3">
      <c r="A12" s="48" t="s">
        <v>45</v>
      </c>
      <c r="B12" s="47"/>
      <c r="C12" s="47"/>
      <c r="D12" s="47"/>
      <c r="E12" s="47"/>
      <c r="F12" s="47"/>
      <c r="G12" s="47"/>
      <c r="H12" s="47"/>
      <c r="I12" s="47"/>
      <c r="J12" s="47"/>
      <c r="K12" s="47"/>
      <c r="L12" s="47"/>
      <c r="M12" s="47"/>
      <c r="N12" s="49"/>
      <c r="O12" s="74"/>
      <c r="P12" s="74"/>
      <c r="Q12" s="106"/>
    </row>
    <row r="13" spans="1:17" ht="28.8" x14ac:dyDescent="0.3">
      <c r="A13" s="2"/>
      <c r="B13" s="1">
        <f>'Collection Reports'!$B$1</f>
        <v>45352</v>
      </c>
      <c r="C13" s="1">
        <f t="shared" ref="C13:M13" si="25">EOMONTH(B13,1)</f>
        <v>45412</v>
      </c>
      <c r="D13" s="1">
        <f t="shared" si="25"/>
        <v>45443</v>
      </c>
      <c r="E13" s="1">
        <f t="shared" si="25"/>
        <v>45473</v>
      </c>
      <c r="F13" s="1">
        <f t="shared" si="25"/>
        <v>45504</v>
      </c>
      <c r="G13" s="1">
        <f t="shared" si="25"/>
        <v>45535</v>
      </c>
      <c r="H13" s="1">
        <f t="shared" si="25"/>
        <v>45565</v>
      </c>
      <c r="I13" s="1">
        <f t="shared" si="25"/>
        <v>45596</v>
      </c>
      <c r="J13" s="1">
        <f t="shared" si="25"/>
        <v>45626</v>
      </c>
      <c r="K13" s="1">
        <f t="shared" si="25"/>
        <v>45657</v>
      </c>
      <c r="L13" s="1">
        <f t="shared" si="25"/>
        <v>45688</v>
      </c>
      <c r="M13" s="1">
        <f t="shared" si="25"/>
        <v>45716</v>
      </c>
      <c r="N13" s="1" t="s">
        <v>0</v>
      </c>
      <c r="O13" s="173" t="s">
        <v>139</v>
      </c>
      <c r="P13" s="72" t="s">
        <v>1</v>
      </c>
      <c r="Q13" s="28" t="s">
        <v>79</v>
      </c>
    </row>
    <row r="14" spans="1:17" x14ac:dyDescent="0.3">
      <c r="A14" t="s">
        <v>2</v>
      </c>
      <c r="B14" s="280">
        <v>93.89</v>
      </c>
      <c r="C14" s="280">
        <v>96.71</v>
      </c>
      <c r="D14" s="280">
        <v>109.46</v>
      </c>
      <c r="E14" s="280">
        <v>88.92</v>
      </c>
      <c r="F14" s="280">
        <v>97.94</v>
      </c>
      <c r="G14" s="280">
        <v>99.23</v>
      </c>
      <c r="H14" s="280">
        <v>93.59</v>
      </c>
      <c r="I14" s="280"/>
      <c r="J14" s="280"/>
      <c r="K14" s="280"/>
      <c r="L14" s="280"/>
      <c r="M14" s="280"/>
      <c r="N14" s="5">
        <f t="shared" ref="N14:N17" si="26">SUM(B14:M14)</f>
        <v>679.74</v>
      </c>
      <c r="O14" s="5">
        <f>N14/$P$1*260</f>
        <v>1162.7131578947369</v>
      </c>
      <c r="P14" s="280">
        <v>1168.0700000000002</v>
      </c>
      <c r="Q14" s="56">
        <f>IF(P14=0,0,O14/P14-1)</f>
        <v>-4.5860625692494272E-3</v>
      </c>
    </row>
    <row r="15" spans="1:17" x14ac:dyDescent="0.3">
      <c r="A15" t="s">
        <v>4</v>
      </c>
      <c r="B15" s="280">
        <v>39.76</v>
      </c>
      <c r="C15" s="280">
        <v>38.4</v>
      </c>
      <c r="D15" s="280">
        <v>44.33</v>
      </c>
      <c r="E15" s="280">
        <v>35.07</v>
      </c>
      <c r="F15" s="280">
        <v>39.14</v>
      </c>
      <c r="G15" s="280">
        <v>38.92</v>
      </c>
      <c r="H15" s="280">
        <v>38.979999999999997</v>
      </c>
      <c r="I15" s="280"/>
      <c r="J15" s="280"/>
      <c r="K15" s="280"/>
      <c r="L15" s="280"/>
      <c r="M15" s="280"/>
      <c r="N15" s="5">
        <f t="shared" si="26"/>
        <v>274.60000000000002</v>
      </c>
      <c r="O15" s="5">
        <f t="shared" ref="O15:O19" si="27">N15/$P$1*260</f>
        <v>469.71052631578954</v>
      </c>
      <c r="P15" s="280">
        <v>458.14999999999992</v>
      </c>
      <c r="Q15" s="56">
        <f t="shared" ref="Q15:Q18" si="28">IF(P15=0,0,O15/P15-1)</f>
        <v>2.5233059731069707E-2</v>
      </c>
    </row>
    <row r="16" spans="1:17" x14ac:dyDescent="0.3">
      <c r="A16" t="s">
        <v>3</v>
      </c>
      <c r="B16" s="280">
        <v>10.29</v>
      </c>
      <c r="C16" s="280">
        <v>9.66</v>
      </c>
      <c r="D16" s="280">
        <v>10.59</v>
      </c>
      <c r="E16" s="280">
        <v>8.5399999999999991</v>
      </c>
      <c r="F16" s="280">
        <v>8.0400000000000009</v>
      </c>
      <c r="G16" s="280">
        <v>10.039999999999999</v>
      </c>
      <c r="H16" s="280">
        <v>8.41</v>
      </c>
      <c r="I16" s="280"/>
      <c r="J16" s="280"/>
      <c r="K16" s="280"/>
      <c r="L16" s="280"/>
      <c r="M16" s="280"/>
      <c r="N16" s="5">
        <f t="shared" si="26"/>
        <v>65.569999999999993</v>
      </c>
      <c r="O16" s="5">
        <f t="shared" si="27"/>
        <v>112.15921052631579</v>
      </c>
      <c r="P16" s="280">
        <v>119.65999999999998</v>
      </c>
      <c r="Q16" s="56">
        <f t="shared" si="28"/>
        <v>-6.2684184135752941E-2</v>
      </c>
    </row>
    <row r="17" spans="1:17" x14ac:dyDescent="0.3">
      <c r="A17" t="s">
        <v>6</v>
      </c>
      <c r="B17" s="281"/>
      <c r="C17" s="281"/>
      <c r="D17" s="281"/>
      <c r="E17" s="281"/>
      <c r="F17" s="281"/>
      <c r="G17" s="281"/>
      <c r="H17" s="281"/>
      <c r="I17" s="281"/>
      <c r="J17" s="281"/>
      <c r="K17" s="281"/>
      <c r="L17" s="281"/>
      <c r="M17" s="281"/>
      <c r="N17" s="5">
        <f t="shared" si="26"/>
        <v>0</v>
      </c>
      <c r="O17" s="5">
        <f t="shared" si="27"/>
        <v>0</v>
      </c>
      <c r="P17" s="280">
        <v>0</v>
      </c>
      <c r="Q17" s="56">
        <f t="shared" si="28"/>
        <v>0</v>
      </c>
    </row>
    <row r="18" spans="1:17" x14ac:dyDescent="0.3">
      <c r="A18" t="s">
        <v>68</v>
      </c>
      <c r="B18" s="281"/>
      <c r="C18" s="281"/>
      <c r="D18" s="281"/>
      <c r="E18" s="281"/>
      <c r="F18" s="281"/>
      <c r="G18" s="281"/>
      <c r="H18" s="281"/>
      <c r="I18" s="281"/>
      <c r="J18" s="281"/>
      <c r="K18" s="281"/>
      <c r="L18" s="281"/>
      <c r="M18" s="281"/>
      <c r="N18" s="5">
        <f t="shared" ref="N18:N19" si="29">SUM(B18:M18)</f>
        <v>0</v>
      </c>
      <c r="O18" s="5">
        <f t="shared" si="27"/>
        <v>0</v>
      </c>
      <c r="P18" s="280">
        <v>0</v>
      </c>
      <c r="Q18" s="56">
        <f t="shared" si="28"/>
        <v>0</v>
      </c>
    </row>
    <row r="19" spans="1:17" x14ac:dyDescent="0.3">
      <c r="A19" s="146" t="s">
        <v>9559</v>
      </c>
      <c r="B19" s="281"/>
      <c r="C19" s="281"/>
      <c r="D19" s="281"/>
      <c r="E19" s="281"/>
      <c r="F19" s="281"/>
      <c r="G19" s="281"/>
      <c r="H19" s="281"/>
      <c r="I19" s="281"/>
      <c r="J19" s="281"/>
      <c r="K19" s="281"/>
      <c r="L19" s="281"/>
      <c r="M19" s="281"/>
      <c r="N19" s="17">
        <f t="shared" si="29"/>
        <v>0</v>
      </c>
      <c r="O19" s="5">
        <f t="shared" si="27"/>
        <v>0</v>
      </c>
      <c r="P19" s="283">
        <v>0</v>
      </c>
      <c r="Q19" s="78">
        <f>IF(P19=0,0,O19/P19-1)</f>
        <v>0</v>
      </c>
    </row>
    <row r="20" spans="1:17" x14ac:dyDescent="0.3">
      <c r="A20" t="s">
        <v>33</v>
      </c>
      <c r="B20" s="75">
        <f t="shared" ref="B20:N20" si="30">SUM(B14:B19)</f>
        <v>143.94</v>
      </c>
      <c r="C20" s="75">
        <f t="shared" si="30"/>
        <v>144.76999999999998</v>
      </c>
      <c r="D20" s="75">
        <f t="shared" si="30"/>
        <v>164.38</v>
      </c>
      <c r="E20" s="75">
        <f t="shared" si="30"/>
        <v>132.53</v>
      </c>
      <c r="F20" s="75">
        <f t="shared" si="30"/>
        <v>145.11999999999998</v>
      </c>
      <c r="G20" s="75">
        <f t="shared" si="30"/>
        <v>148.19</v>
      </c>
      <c r="H20" s="75">
        <f t="shared" si="30"/>
        <v>140.97999999999999</v>
      </c>
      <c r="I20" s="75">
        <f t="shared" si="30"/>
        <v>0</v>
      </c>
      <c r="J20" s="75">
        <f t="shared" si="30"/>
        <v>0</v>
      </c>
      <c r="K20" s="75">
        <f t="shared" si="30"/>
        <v>0</v>
      </c>
      <c r="L20" s="75">
        <f t="shared" si="30"/>
        <v>0</v>
      </c>
      <c r="M20" s="75">
        <f t="shared" si="30"/>
        <v>0</v>
      </c>
      <c r="N20" s="5">
        <f t="shared" si="30"/>
        <v>1019.9100000000001</v>
      </c>
      <c r="O20" s="75">
        <f>SUM(O14:O19)</f>
        <v>1744.5828947368423</v>
      </c>
      <c r="P20" s="5">
        <f>SUM(P14:P19)</f>
        <v>1745.88</v>
      </c>
      <c r="Q20" s="56">
        <f>IF(P20=0,0,O20/P20-1)</f>
        <v>-7.4295212910269193E-4</v>
      </c>
    </row>
    <row r="21" spans="1:17" x14ac:dyDescent="0.3">
      <c r="A21" t="s">
        <v>2450</v>
      </c>
      <c r="B21" s="182">
        <f>IF(B15=0,0,SUM(B15:B19)/B20)</f>
        <v>0.34771432541336666</v>
      </c>
      <c r="C21" s="182">
        <f t="shared" ref="C21:M21" si="31">IF(C15=0,0,SUM(C15:C19)/C20)</f>
        <v>0.33197485666919946</v>
      </c>
      <c r="D21" s="182">
        <f t="shared" si="31"/>
        <v>0.334103905584621</v>
      </c>
      <c r="E21" s="182">
        <f t="shared" si="31"/>
        <v>0.32905757187051987</v>
      </c>
      <c r="F21" s="182">
        <f t="shared" si="31"/>
        <v>0.32511025358324153</v>
      </c>
      <c r="G21" s="182">
        <f t="shared" si="31"/>
        <v>0.33038666576692083</v>
      </c>
      <c r="H21" s="182">
        <f t="shared" si="31"/>
        <v>0.33614697120158893</v>
      </c>
      <c r="I21" s="182">
        <f t="shared" si="31"/>
        <v>0</v>
      </c>
      <c r="J21" s="182">
        <f t="shared" si="31"/>
        <v>0</v>
      </c>
      <c r="K21" s="182">
        <f t="shared" si="31"/>
        <v>0</v>
      </c>
      <c r="L21" s="182">
        <f t="shared" si="31"/>
        <v>0</v>
      </c>
      <c r="M21" s="182">
        <f t="shared" si="31"/>
        <v>0</v>
      </c>
      <c r="N21" s="182">
        <f>IF(N15=0,0,SUM(N15:N19)/N20)</f>
        <v>0.33352942906727062</v>
      </c>
      <c r="O21" s="182">
        <f>IF(O15=0,0,SUM(O15:O19)/O20)</f>
        <v>0.33352942906727068</v>
      </c>
      <c r="P21" s="182">
        <f>IF(P15=0,0,SUM(P15:P19)/P20)</f>
        <v>0.33095630856645353</v>
      </c>
      <c r="Q21" s="56"/>
    </row>
    <row r="22" spans="1:17" x14ac:dyDescent="0.3">
      <c r="C22" s="7"/>
    </row>
    <row r="23" spans="1:17" x14ac:dyDescent="0.3">
      <c r="A23" s="46" t="s">
        <v>9</v>
      </c>
      <c r="B23" s="47"/>
      <c r="C23" s="47"/>
      <c r="D23" s="47"/>
      <c r="E23" s="47"/>
      <c r="F23" s="47"/>
      <c r="G23" s="47"/>
      <c r="H23" s="47"/>
      <c r="I23" s="47"/>
      <c r="J23" s="47"/>
      <c r="K23" s="47"/>
      <c r="L23" s="47"/>
      <c r="M23" s="47"/>
      <c r="N23" s="47"/>
      <c r="O23" s="74"/>
      <c r="P23" s="74"/>
      <c r="Q23" s="106"/>
    </row>
    <row r="24" spans="1:17" ht="28.8" x14ac:dyDescent="0.3">
      <c r="A24" s="2"/>
      <c r="B24" s="1">
        <f>'Collection Reports'!$B$1</f>
        <v>45352</v>
      </c>
      <c r="C24" s="1">
        <f t="shared" ref="C24:M24" si="32">EOMONTH(B24,1)</f>
        <v>45412</v>
      </c>
      <c r="D24" s="1">
        <f t="shared" si="32"/>
        <v>45443</v>
      </c>
      <c r="E24" s="1">
        <f t="shared" si="32"/>
        <v>45473</v>
      </c>
      <c r="F24" s="1">
        <f t="shared" si="32"/>
        <v>45504</v>
      </c>
      <c r="G24" s="1">
        <f t="shared" si="32"/>
        <v>45535</v>
      </c>
      <c r="H24" s="1">
        <f t="shared" si="32"/>
        <v>45565</v>
      </c>
      <c r="I24" s="1">
        <f t="shared" si="32"/>
        <v>45596</v>
      </c>
      <c r="J24" s="1">
        <f t="shared" si="32"/>
        <v>45626</v>
      </c>
      <c r="K24" s="1">
        <f t="shared" si="32"/>
        <v>45657</v>
      </c>
      <c r="L24" s="1">
        <f t="shared" si="32"/>
        <v>45688</v>
      </c>
      <c r="M24" s="1">
        <f t="shared" si="32"/>
        <v>45716</v>
      </c>
      <c r="N24" s="1" t="s">
        <v>0</v>
      </c>
      <c r="O24" s="173" t="s">
        <v>139</v>
      </c>
      <c r="P24" s="72" t="s">
        <v>1</v>
      </c>
      <c r="Q24" s="28" t="s">
        <v>79</v>
      </c>
    </row>
    <row r="25" spans="1:17" x14ac:dyDescent="0.3">
      <c r="A25" t="s">
        <v>2</v>
      </c>
      <c r="B25" s="280">
        <v>27.75</v>
      </c>
      <c r="C25" s="280">
        <v>30.05</v>
      </c>
      <c r="D25" s="280">
        <v>32.81</v>
      </c>
      <c r="E25" s="280">
        <v>27.02</v>
      </c>
      <c r="F25" s="280">
        <v>29.24</v>
      </c>
      <c r="G25" s="280">
        <v>29.65</v>
      </c>
      <c r="H25" s="280">
        <v>27.15</v>
      </c>
      <c r="I25" s="280"/>
      <c r="J25" s="280"/>
      <c r="K25" s="280"/>
      <c r="L25" s="280"/>
      <c r="M25" s="280"/>
      <c r="N25" s="5">
        <f t="shared" ref="N25:N28" si="33">SUM(B25:M25)</f>
        <v>203.67000000000002</v>
      </c>
      <c r="O25" s="5">
        <f>N25/$P$1*260</f>
        <v>348.3828947368421</v>
      </c>
      <c r="P25" s="280">
        <v>338.06</v>
      </c>
      <c r="Q25" s="56">
        <f>IF(P25=0,0,O25/P25-1)</f>
        <v>3.053568815252361E-2</v>
      </c>
    </row>
    <row r="26" spans="1:17" x14ac:dyDescent="0.3">
      <c r="A26" t="s">
        <v>4</v>
      </c>
      <c r="B26" s="280">
        <v>9.65</v>
      </c>
      <c r="C26" s="280">
        <v>8.9499999999999993</v>
      </c>
      <c r="D26" s="280">
        <v>10.78</v>
      </c>
      <c r="E26" s="280">
        <v>8.69</v>
      </c>
      <c r="F26" s="280">
        <v>9.24</v>
      </c>
      <c r="G26" s="280">
        <v>8.98</v>
      </c>
      <c r="H26" s="280">
        <v>8.86</v>
      </c>
      <c r="I26" s="280"/>
      <c r="J26" s="280"/>
      <c r="K26" s="280"/>
      <c r="L26" s="280"/>
      <c r="M26" s="280"/>
      <c r="N26" s="5">
        <f t="shared" si="33"/>
        <v>65.150000000000006</v>
      </c>
      <c r="O26" s="5">
        <f t="shared" ref="O26:O30" si="34">N26/$P$1*260</f>
        <v>111.44078947368422</v>
      </c>
      <c r="P26" s="280">
        <v>112.49000000000001</v>
      </c>
      <c r="Q26" s="56">
        <f>IF(P26=0,0,O26/P26-1)</f>
        <v>-9.3271448690176451E-3</v>
      </c>
    </row>
    <row r="27" spans="1:17" x14ac:dyDescent="0.3">
      <c r="A27" t="s">
        <v>3</v>
      </c>
      <c r="B27" s="280">
        <v>2.15</v>
      </c>
      <c r="C27" s="280">
        <v>2.5999999999999996</v>
      </c>
      <c r="D27" s="280">
        <v>2.2200000000000002</v>
      </c>
      <c r="E27" s="280">
        <v>2.0699999999999998</v>
      </c>
      <c r="F27" s="280">
        <v>2.23</v>
      </c>
      <c r="G27" s="280">
        <v>2.1</v>
      </c>
      <c r="H27" s="280">
        <v>2.4299999999999997</v>
      </c>
      <c r="I27" s="280"/>
      <c r="J27" s="280"/>
      <c r="K27" s="280"/>
      <c r="L27" s="280"/>
      <c r="M27" s="280"/>
      <c r="N27" s="5">
        <f t="shared" si="33"/>
        <v>15.8</v>
      </c>
      <c r="O27" s="5">
        <f t="shared" si="34"/>
        <v>27.026315789473685</v>
      </c>
      <c r="P27" s="280">
        <v>26.47</v>
      </c>
      <c r="Q27" s="56">
        <f t="shared" ref="Q27:Q29" si="35">IF(P27=0,0,O27/P27-1)</f>
        <v>2.1016841309923873E-2</v>
      </c>
    </row>
    <row r="28" spans="1:17" x14ac:dyDescent="0.3">
      <c r="A28" t="s">
        <v>6</v>
      </c>
      <c r="B28" s="281"/>
      <c r="C28" s="281"/>
      <c r="D28" s="281"/>
      <c r="E28" s="281"/>
      <c r="F28" s="281"/>
      <c r="G28" s="281"/>
      <c r="H28" s="281"/>
      <c r="I28" s="281"/>
      <c r="J28" s="281"/>
      <c r="K28" s="281"/>
      <c r="L28" s="281"/>
      <c r="M28" s="281"/>
      <c r="N28" s="5">
        <f t="shared" si="33"/>
        <v>0</v>
      </c>
      <c r="O28" s="5">
        <f t="shared" si="34"/>
        <v>0</v>
      </c>
      <c r="P28" s="280">
        <v>0</v>
      </c>
      <c r="Q28" s="56">
        <f t="shared" si="35"/>
        <v>0</v>
      </c>
    </row>
    <row r="29" spans="1:17" x14ac:dyDescent="0.3">
      <c r="A29" t="s">
        <v>68</v>
      </c>
      <c r="B29" s="281"/>
      <c r="C29" s="281"/>
      <c r="D29" s="281"/>
      <c r="E29" s="281"/>
      <c r="F29" s="281"/>
      <c r="G29" s="281"/>
      <c r="H29" s="281"/>
      <c r="I29" s="281"/>
      <c r="J29" s="281"/>
      <c r="K29" s="281"/>
      <c r="L29" s="281"/>
      <c r="M29" s="281"/>
      <c r="N29" s="5">
        <f t="shared" ref="N29:N30" si="36">SUM(B29:M29)</f>
        <v>0</v>
      </c>
      <c r="O29" s="5">
        <f t="shared" si="34"/>
        <v>0</v>
      </c>
      <c r="P29" s="280">
        <v>0</v>
      </c>
      <c r="Q29" s="56">
        <f t="shared" si="35"/>
        <v>0</v>
      </c>
    </row>
    <row r="30" spans="1:17" x14ac:dyDescent="0.3">
      <c r="A30" s="146" t="s">
        <v>9559</v>
      </c>
      <c r="B30" s="281"/>
      <c r="C30" s="281"/>
      <c r="D30" s="281"/>
      <c r="E30" s="281"/>
      <c r="F30" s="281"/>
      <c r="G30" s="281"/>
      <c r="H30" s="281"/>
      <c r="I30" s="281"/>
      <c r="J30" s="281"/>
      <c r="K30" s="281"/>
      <c r="L30" s="281"/>
      <c r="M30" s="281"/>
      <c r="N30" s="17">
        <f t="shared" si="36"/>
        <v>0</v>
      </c>
      <c r="O30" s="5">
        <f t="shared" si="34"/>
        <v>0</v>
      </c>
      <c r="P30" s="283">
        <v>0</v>
      </c>
      <c r="Q30" s="78">
        <f>IF(P30=0,0,O30/P30-1)</f>
        <v>0</v>
      </c>
    </row>
    <row r="31" spans="1:17" x14ac:dyDescent="0.3">
      <c r="A31" t="s">
        <v>33</v>
      </c>
      <c r="B31" s="75">
        <f t="shared" ref="B31:N31" si="37">SUM(B25:B30)</f>
        <v>39.549999999999997</v>
      </c>
      <c r="C31" s="75">
        <f t="shared" si="37"/>
        <v>41.6</v>
      </c>
      <c r="D31" s="75">
        <f t="shared" si="37"/>
        <v>45.81</v>
      </c>
      <c r="E31" s="75">
        <f t="shared" si="37"/>
        <v>37.78</v>
      </c>
      <c r="F31" s="75">
        <f t="shared" si="37"/>
        <v>40.709999999999994</v>
      </c>
      <c r="G31" s="75">
        <f t="shared" si="37"/>
        <v>40.729999999999997</v>
      </c>
      <c r="H31" s="75">
        <f t="shared" si="37"/>
        <v>38.44</v>
      </c>
      <c r="I31" s="75">
        <f t="shared" si="37"/>
        <v>0</v>
      </c>
      <c r="J31" s="75">
        <f t="shared" si="37"/>
        <v>0</v>
      </c>
      <c r="K31" s="75">
        <f t="shared" si="37"/>
        <v>0</v>
      </c>
      <c r="L31" s="75">
        <f t="shared" si="37"/>
        <v>0</v>
      </c>
      <c r="M31" s="75">
        <f t="shared" si="37"/>
        <v>0</v>
      </c>
      <c r="N31" s="5">
        <f t="shared" si="37"/>
        <v>284.62000000000006</v>
      </c>
      <c r="O31" s="75">
        <f>SUM(O25:O30)</f>
        <v>486.85</v>
      </c>
      <c r="P31" s="5">
        <f>SUM(P25:P30)</f>
        <v>477.02</v>
      </c>
      <c r="Q31" s="56">
        <f>IF(P31=0,0,O31/P31-1)</f>
        <v>2.0607102427571355E-2</v>
      </c>
    </row>
    <row r="32" spans="1:17" x14ac:dyDescent="0.3">
      <c r="A32" t="s">
        <v>2450</v>
      </c>
      <c r="B32" s="182">
        <f>IF(B26=0,0,SUM(B26:B30)/B31)</f>
        <v>0.29835651074589131</v>
      </c>
      <c r="C32" s="182">
        <f t="shared" ref="C32:M32" si="38">IF(C26=0,0,SUM(C26:C30)/C31)</f>
        <v>0.27764423076923073</v>
      </c>
      <c r="D32" s="182">
        <f t="shared" si="38"/>
        <v>0.28378083387906572</v>
      </c>
      <c r="E32" s="182">
        <f t="shared" si="38"/>
        <v>0.28480677607199573</v>
      </c>
      <c r="F32" s="182">
        <f t="shared" si="38"/>
        <v>0.28174895603045941</v>
      </c>
      <c r="G32" s="182">
        <f t="shared" si="38"/>
        <v>0.2720353547753499</v>
      </c>
      <c r="H32" s="182">
        <f t="shared" si="38"/>
        <v>0.29370447450572318</v>
      </c>
      <c r="I32" s="182">
        <f t="shared" si="38"/>
        <v>0</v>
      </c>
      <c r="J32" s="182">
        <f t="shared" si="38"/>
        <v>0</v>
      </c>
      <c r="K32" s="182">
        <f t="shared" si="38"/>
        <v>0</v>
      </c>
      <c r="L32" s="182">
        <f t="shared" si="38"/>
        <v>0</v>
      </c>
      <c r="M32" s="182">
        <f t="shared" si="38"/>
        <v>0</v>
      </c>
      <c r="N32" s="182">
        <f>IF(N26=0,0,SUM(N26:N30)/N31)</f>
        <v>0.28441430679502488</v>
      </c>
      <c r="O32" s="182">
        <f>IF(O26=0,0,SUM(O26:O30)/O31)</f>
        <v>0.284414306795025</v>
      </c>
      <c r="P32" s="182">
        <f>IF(P26=0,0,SUM(P26:P30)/P31)</f>
        <v>0.29130854052241001</v>
      </c>
      <c r="Q32" s="56"/>
    </row>
    <row r="34" spans="1:17" x14ac:dyDescent="0.3">
      <c r="A34" s="46" t="s">
        <v>10</v>
      </c>
      <c r="B34" s="47"/>
      <c r="C34" s="47"/>
      <c r="D34" s="47"/>
      <c r="E34" s="47"/>
      <c r="F34" s="47"/>
      <c r="G34" s="47"/>
      <c r="H34" s="47"/>
      <c r="I34" s="47"/>
      <c r="J34" s="47"/>
      <c r="K34" s="47"/>
      <c r="L34" s="47"/>
      <c r="M34" s="47"/>
      <c r="N34" s="47"/>
      <c r="O34" s="74"/>
      <c r="P34" s="74"/>
      <c r="Q34" s="106"/>
    </row>
    <row r="35" spans="1:17" ht="28.8" x14ac:dyDescent="0.3">
      <c r="A35" s="2"/>
      <c r="B35" s="1">
        <f>'Collection Reports'!$B$1</f>
        <v>45352</v>
      </c>
      <c r="C35" s="1">
        <f t="shared" ref="C35:M35" si="39">EOMONTH(B35,1)</f>
        <v>45412</v>
      </c>
      <c r="D35" s="1">
        <f t="shared" si="39"/>
        <v>45443</v>
      </c>
      <c r="E35" s="1">
        <f t="shared" si="39"/>
        <v>45473</v>
      </c>
      <c r="F35" s="1">
        <f t="shared" si="39"/>
        <v>45504</v>
      </c>
      <c r="G35" s="1">
        <f t="shared" si="39"/>
        <v>45535</v>
      </c>
      <c r="H35" s="1">
        <f t="shared" si="39"/>
        <v>45565</v>
      </c>
      <c r="I35" s="1">
        <f t="shared" si="39"/>
        <v>45596</v>
      </c>
      <c r="J35" s="1">
        <f t="shared" si="39"/>
        <v>45626</v>
      </c>
      <c r="K35" s="1">
        <f t="shared" si="39"/>
        <v>45657</v>
      </c>
      <c r="L35" s="1">
        <f t="shared" si="39"/>
        <v>45688</v>
      </c>
      <c r="M35" s="1">
        <f t="shared" si="39"/>
        <v>45716</v>
      </c>
      <c r="N35" s="1" t="s">
        <v>0</v>
      </c>
      <c r="O35" s="173" t="s">
        <v>139</v>
      </c>
      <c r="P35" s="72" t="s">
        <v>1</v>
      </c>
      <c r="Q35" s="28" t="s">
        <v>79</v>
      </c>
    </row>
    <row r="36" spans="1:17" x14ac:dyDescent="0.3">
      <c r="A36" t="s">
        <v>2</v>
      </c>
      <c r="B36" s="280">
        <v>45.76</v>
      </c>
      <c r="C36" s="280">
        <v>45.93</v>
      </c>
      <c r="D36" s="280">
        <v>53.34</v>
      </c>
      <c r="E36" s="280">
        <v>42.45</v>
      </c>
      <c r="F36" s="280">
        <v>45.75</v>
      </c>
      <c r="G36" s="280">
        <v>47.59</v>
      </c>
      <c r="H36" s="280">
        <v>42.8</v>
      </c>
      <c r="I36" s="280"/>
      <c r="J36" s="280"/>
      <c r="K36" s="280"/>
      <c r="L36" s="280"/>
      <c r="M36" s="280"/>
      <c r="N36" s="5">
        <f t="shared" ref="N36:N39" si="40">SUM(B36:M36)</f>
        <v>323.62000000000006</v>
      </c>
      <c r="O36" s="5">
        <f>N36/$P$1*260</f>
        <v>553.5605263157895</v>
      </c>
      <c r="P36" s="280">
        <v>570.12</v>
      </c>
      <c r="Q36" s="56">
        <f>IF(P36=0,0,O36/P36-1)</f>
        <v>-2.9045593356153976E-2</v>
      </c>
    </row>
    <row r="37" spans="1:17" x14ac:dyDescent="0.3">
      <c r="A37" t="s">
        <v>4</v>
      </c>
      <c r="B37" s="280">
        <v>20.69</v>
      </c>
      <c r="C37" s="280">
        <v>20.03</v>
      </c>
      <c r="D37" s="280">
        <v>23.28</v>
      </c>
      <c r="E37" s="280">
        <v>18.329999999999998</v>
      </c>
      <c r="F37" s="280">
        <v>19.32</v>
      </c>
      <c r="G37" s="280">
        <v>20.94</v>
      </c>
      <c r="H37" s="280">
        <v>19.72</v>
      </c>
      <c r="I37" s="280"/>
      <c r="J37" s="280"/>
      <c r="K37" s="280"/>
      <c r="L37" s="280"/>
      <c r="M37" s="280"/>
      <c r="N37" s="5">
        <f t="shared" si="40"/>
        <v>142.31</v>
      </c>
      <c r="O37" s="5">
        <f t="shared" ref="O37:O41" si="41">N37/$P$1*260</f>
        <v>243.42500000000001</v>
      </c>
      <c r="P37" s="280">
        <v>253.56</v>
      </c>
      <c r="Q37" s="56">
        <f t="shared" ref="Q37:Q40" si="42">IF(P37=0,0,O37/P37-1)</f>
        <v>-3.9970815586054531E-2</v>
      </c>
    </row>
    <row r="38" spans="1:17" x14ac:dyDescent="0.3">
      <c r="A38" t="s">
        <v>3</v>
      </c>
      <c r="B38" s="280">
        <v>11.9</v>
      </c>
      <c r="C38" s="280">
        <v>11.81</v>
      </c>
      <c r="D38" s="280">
        <v>12.79</v>
      </c>
      <c r="E38" s="280">
        <v>10.6</v>
      </c>
      <c r="F38" s="280">
        <v>11.2</v>
      </c>
      <c r="G38" s="280">
        <v>11.41</v>
      </c>
      <c r="H38" s="280">
        <v>10.67</v>
      </c>
      <c r="I38" s="280"/>
      <c r="J38" s="280"/>
      <c r="K38" s="280"/>
      <c r="L38" s="280"/>
      <c r="M38" s="280"/>
      <c r="N38" s="5">
        <f t="shared" si="40"/>
        <v>80.38</v>
      </c>
      <c r="O38" s="5">
        <f t="shared" si="41"/>
        <v>137.49210526315787</v>
      </c>
      <c r="P38" s="280">
        <v>146.28</v>
      </c>
      <c r="Q38" s="56">
        <f t="shared" si="42"/>
        <v>-6.0075845890361856E-2</v>
      </c>
    </row>
    <row r="39" spans="1:17" x14ac:dyDescent="0.3">
      <c r="A39" t="s">
        <v>6</v>
      </c>
      <c r="B39" s="281"/>
      <c r="C39" s="281"/>
      <c r="D39" s="281"/>
      <c r="E39" s="281"/>
      <c r="F39" s="281"/>
      <c r="G39" s="281"/>
      <c r="H39" s="281"/>
      <c r="I39" s="281"/>
      <c r="J39" s="281"/>
      <c r="K39" s="281"/>
      <c r="L39" s="281"/>
      <c r="M39" s="281"/>
      <c r="N39" s="5">
        <f t="shared" si="40"/>
        <v>0</v>
      </c>
      <c r="O39" s="5">
        <f t="shared" si="41"/>
        <v>0</v>
      </c>
      <c r="P39" s="280">
        <v>0</v>
      </c>
      <c r="Q39" s="56">
        <f t="shared" si="42"/>
        <v>0</v>
      </c>
    </row>
    <row r="40" spans="1:17" x14ac:dyDescent="0.3">
      <c r="A40" t="s">
        <v>68</v>
      </c>
      <c r="B40" s="281"/>
      <c r="C40" s="281"/>
      <c r="D40" s="281"/>
      <c r="E40" s="281"/>
      <c r="F40" s="281"/>
      <c r="G40" s="281"/>
      <c r="H40" s="281"/>
      <c r="I40" s="281"/>
      <c r="J40" s="281"/>
      <c r="K40" s="281"/>
      <c r="L40" s="281"/>
      <c r="M40" s="281"/>
      <c r="N40" s="5">
        <f t="shared" ref="N40:N41" si="43">SUM(B40:M40)</f>
        <v>0</v>
      </c>
      <c r="O40" s="5">
        <f t="shared" si="41"/>
        <v>0</v>
      </c>
      <c r="P40" s="280">
        <v>0</v>
      </c>
      <c r="Q40" s="56">
        <f t="shared" si="42"/>
        <v>0</v>
      </c>
    </row>
    <row r="41" spans="1:17" x14ac:dyDescent="0.3">
      <c r="A41" s="146" t="s">
        <v>9559</v>
      </c>
      <c r="B41" s="281"/>
      <c r="C41" s="281"/>
      <c r="D41" s="281"/>
      <c r="E41" s="281"/>
      <c r="F41" s="281"/>
      <c r="G41" s="281"/>
      <c r="H41" s="281"/>
      <c r="I41" s="281"/>
      <c r="J41" s="281"/>
      <c r="K41" s="281"/>
      <c r="L41" s="281"/>
      <c r="M41" s="281"/>
      <c r="N41" s="17">
        <f t="shared" si="43"/>
        <v>0</v>
      </c>
      <c r="O41" s="5">
        <f t="shared" si="41"/>
        <v>0</v>
      </c>
      <c r="P41" s="283">
        <v>0</v>
      </c>
      <c r="Q41" s="78">
        <f>IF(P41=0,0,O41/P41-1)</f>
        <v>0</v>
      </c>
    </row>
    <row r="42" spans="1:17" x14ac:dyDescent="0.3">
      <c r="A42" t="s">
        <v>33</v>
      </c>
      <c r="B42" s="75">
        <f t="shared" ref="B42:N42" si="44">SUM(B36:B41)</f>
        <v>78.350000000000009</v>
      </c>
      <c r="C42" s="75">
        <f t="shared" si="44"/>
        <v>77.77000000000001</v>
      </c>
      <c r="D42" s="75">
        <f t="shared" si="44"/>
        <v>89.41</v>
      </c>
      <c r="E42" s="75">
        <f t="shared" si="44"/>
        <v>71.38</v>
      </c>
      <c r="F42" s="75">
        <f t="shared" si="44"/>
        <v>76.27</v>
      </c>
      <c r="G42" s="75">
        <f t="shared" si="44"/>
        <v>79.94</v>
      </c>
      <c r="H42" s="75">
        <f t="shared" si="44"/>
        <v>73.19</v>
      </c>
      <c r="I42" s="75">
        <f t="shared" si="44"/>
        <v>0</v>
      </c>
      <c r="J42" s="75">
        <f t="shared" si="44"/>
        <v>0</v>
      </c>
      <c r="K42" s="75">
        <f t="shared" si="44"/>
        <v>0</v>
      </c>
      <c r="L42" s="75">
        <f t="shared" si="44"/>
        <v>0</v>
      </c>
      <c r="M42" s="75">
        <f t="shared" si="44"/>
        <v>0</v>
      </c>
      <c r="N42" s="5">
        <f t="shared" si="44"/>
        <v>546.31000000000006</v>
      </c>
      <c r="O42" s="75">
        <f>SUM(O36:O41)</f>
        <v>934.47763157894735</v>
      </c>
      <c r="P42" s="5">
        <f>SUM(P36:P41)</f>
        <v>969.96</v>
      </c>
      <c r="Q42" s="56">
        <f>IF(P42=0,0,O42/P42-1)</f>
        <v>-3.6581269764786928E-2</v>
      </c>
    </row>
    <row r="43" spans="1:17" x14ac:dyDescent="0.3">
      <c r="A43" t="s">
        <v>2450</v>
      </c>
      <c r="B43" s="182">
        <f>IF(B37=0,0,SUM(B37:B41)/B42)</f>
        <v>0.41595405232929161</v>
      </c>
      <c r="C43" s="182">
        <f t="shared" ref="C43:M43" si="45">IF(C37=0,0,SUM(C37:C41)/C42)</f>
        <v>0.40941236980840939</v>
      </c>
      <c r="D43" s="182">
        <f t="shared" si="45"/>
        <v>0.40342243596913097</v>
      </c>
      <c r="E43" s="182">
        <f t="shared" si="45"/>
        <v>0.40529560100868595</v>
      </c>
      <c r="F43" s="182">
        <f t="shared" si="45"/>
        <v>0.40015733578077883</v>
      </c>
      <c r="G43" s="182">
        <f t="shared" si="45"/>
        <v>0.40467850888166129</v>
      </c>
      <c r="H43" s="182">
        <f t="shared" si="45"/>
        <v>0.41522065855991258</v>
      </c>
      <c r="I43" s="182">
        <f t="shared" si="45"/>
        <v>0</v>
      </c>
      <c r="J43" s="182">
        <f t="shared" si="45"/>
        <v>0</v>
      </c>
      <c r="K43" s="182">
        <f t="shared" si="45"/>
        <v>0</v>
      </c>
      <c r="L43" s="182">
        <f t="shared" si="45"/>
        <v>0</v>
      </c>
      <c r="M43" s="182">
        <f t="shared" si="45"/>
        <v>0</v>
      </c>
      <c r="N43" s="182">
        <f>IF(N37=0,0,SUM(N37:N41)/N42)</f>
        <v>0.40762570701616296</v>
      </c>
      <c r="O43" s="182">
        <f>IF(O37=0,0,SUM(O37:O41)/O42)</f>
        <v>0.40762570701616296</v>
      </c>
      <c r="P43" s="182">
        <f>IF(P37=0,0,SUM(P37:P41)/P42)</f>
        <v>0.41222318446121492</v>
      </c>
      <c r="Q43" s="56"/>
    </row>
    <row r="45" spans="1:17" x14ac:dyDescent="0.3">
      <c r="A45" s="46" t="s">
        <v>11</v>
      </c>
      <c r="B45" s="47"/>
      <c r="C45" s="47"/>
      <c r="D45" s="47"/>
      <c r="E45" s="47"/>
      <c r="F45" s="47"/>
      <c r="G45" s="47"/>
      <c r="H45" s="47"/>
      <c r="I45" s="47"/>
      <c r="J45" s="47"/>
      <c r="K45" s="47"/>
      <c r="L45" s="47"/>
      <c r="M45" s="47"/>
      <c r="N45" s="47"/>
      <c r="O45" s="74"/>
      <c r="P45" s="74"/>
      <c r="Q45" s="106"/>
    </row>
    <row r="46" spans="1:17" ht="28.8" x14ac:dyDescent="0.3">
      <c r="A46" s="2"/>
      <c r="B46" s="1">
        <f>'Collection Reports'!$B$1</f>
        <v>45352</v>
      </c>
      <c r="C46" s="1">
        <f t="shared" ref="C46" si="46">EOMONTH(B46,1)</f>
        <v>45412</v>
      </c>
      <c r="D46" s="1">
        <f t="shared" ref="D46" si="47">EOMONTH(C46,1)</f>
        <v>45443</v>
      </c>
      <c r="E46" s="1">
        <f t="shared" ref="E46" si="48">EOMONTH(D46,1)</f>
        <v>45473</v>
      </c>
      <c r="F46" s="1">
        <f t="shared" ref="F46" si="49">EOMONTH(E46,1)</f>
        <v>45504</v>
      </c>
      <c r="G46" s="1">
        <f t="shared" ref="G46" si="50">EOMONTH(F46,1)</f>
        <v>45535</v>
      </c>
      <c r="H46" s="1">
        <f t="shared" ref="H46" si="51">EOMONTH(G46,1)</f>
        <v>45565</v>
      </c>
      <c r="I46" s="1">
        <f t="shared" ref="I46" si="52">EOMONTH(H46,1)</f>
        <v>45596</v>
      </c>
      <c r="J46" s="1">
        <f t="shared" ref="J46" si="53">EOMONTH(I46,1)</f>
        <v>45626</v>
      </c>
      <c r="K46" s="1">
        <f t="shared" ref="K46" si="54">EOMONTH(J46,1)</f>
        <v>45657</v>
      </c>
      <c r="L46" s="1">
        <f t="shared" ref="L46" si="55">EOMONTH(K46,1)</f>
        <v>45688</v>
      </c>
      <c r="M46" s="1">
        <f t="shared" ref="M46" si="56">EOMONTH(L46,1)</f>
        <v>45716</v>
      </c>
      <c r="N46" s="72" t="s">
        <v>0</v>
      </c>
      <c r="O46" s="173" t="s">
        <v>139</v>
      </c>
      <c r="P46" s="72" t="s">
        <v>1</v>
      </c>
      <c r="Q46" s="28" t="s">
        <v>79</v>
      </c>
    </row>
    <row r="47" spans="1:17" x14ac:dyDescent="0.3">
      <c r="A47" t="s">
        <v>2</v>
      </c>
      <c r="B47" s="280">
        <v>36.33</v>
      </c>
      <c r="C47" s="280">
        <v>37.11</v>
      </c>
      <c r="D47" s="280">
        <v>40</v>
      </c>
      <c r="E47" s="280">
        <v>34.01</v>
      </c>
      <c r="F47" s="280">
        <v>38.1</v>
      </c>
      <c r="G47" s="280">
        <v>36.72</v>
      </c>
      <c r="H47" s="280">
        <v>32.770000000000003</v>
      </c>
      <c r="I47" s="280"/>
      <c r="J47" s="280"/>
      <c r="K47" s="280"/>
      <c r="L47" s="280"/>
      <c r="M47" s="280"/>
      <c r="N47" s="5">
        <f t="shared" ref="N47:N50" si="57">SUM(B47:M47)</f>
        <v>255.04</v>
      </c>
      <c r="O47" s="5">
        <f>N47/$P$1*260</f>
        <v>436.25263157894733</v>
      </c>
      <c r="P47" s="280">
        <v>443.86</v>
      </c>
      <c r="Q47" s="56">
        <f>IF(P47=0,0,O47/P47-1)</f>
        <v>-1.7139116886073724E-2</v>
      </c>
    </row>
    <row r="48" spans="1:17" x14ac:dyDescent="0.3">
      <c r="A48" t="s">
        <v>4</v>
      </c>
      <c r="B48" s="280">
        <v>13.64</v>
      </c>
      <c r="C48" s="280">
        <v>14.97</v>
      </c>
      <c r="D48" s="280">
        <v>14.91</v>
      </c>
      <c r="E48" s="280">
        <v>12.58</v>
      </c>
      <c r="F48" s="280">
        <v>14.11</v>
      </c>
      <c r="G48" s="280">
        <v>12.92</v>
      </c>
      <c r="H48" s="280">
        <v>13.04</v>
      </c>
      <c r="I48" s="280"/>
      <c r="J48" s="280"/>
      <c r="K48" s="280"/>
      <c r="L48" s="280"/>
      <c r="M48" s="280"/>
      <c r="N48" s="5">
        <f t="shared" si="57"/>
        <v>96.169999999999987</v>
      </c>
      <c r="O48" s="5">
        <f t="shared" ref="O48:O52" si="58">N48/$P$1*260</f>
        <v>164.50131578947367</v>
      </c>
      <c r="P48" s="280">
        <v>171.24999999999997</v>
      </c>
      <c r="Q48" s="56">
        <f t="shared" ref="Q48:Q51" si="59">IF(P48=0,0,O48/P48-1)</f>
        <v>-3.9408374951978464E-2</v>
      </c>
    </row>
    <row r="49" spans="1:17" x14ac:dyDescent="0.3">
      <c r="A49" t="s">
        <v>3</v>
      </c>
      <c r="B49" s="280">
        <v>6.37</v>
      </c>
      <c r="C49" s="280">
        <v>8.09</v>
      </c>
      <c r="D49" s="280">
        <v>5.83</v>
      </c>
      <c r="E49" s="280">
        <v>6.3100000000000005</v>
      </c>
      <c r="F49" s="280">
        <v>6.51</v>
      </c>
      <c r="G49" s="280">
        <v>6.09</v>
      </c>
      <c r="H49" s="280">
        <v>6.0200000000000005</v>
      </c>
      <c r="I49" s="280"/>
      <c r="J49" s="280"/>
      <c r="K49" s="280"/>
      <c r="L49" s="280"/>
      <c r="M49" s="280"/>
      <c r="N49" s="5">
        <f t="shared" si="57"/>
        <v>45.220000000000006</v>
      </c>
      <c r="O49" s="5">
        <f t="shared" si="58"/>
        <v>77.350000000000009</v>
      </c>
      <c r="P49" s="280">
        <v>77.099999999999994</v>
      </c>
      <c r="Q49" s="56">
        <f t="shared" si="59"/>
        <v>3.2425421530482001E-3</v>
      </c>
    </row>
    <row r="50" spans="1:17" x14ac:dyDescent="0.3">
      <c r="A50" t="s">
        <v>6</v>
      </c>
      <c r="B50" s="281"/>
      <c r="C50" s="281"/>
      <c r="D50" s="281"/>
      <c r="E50" s="281"/>
      <c r="F50" s="281"/>
      <c r="G50" s="281"/>
      <c r="H50" s="281"/>
      <c r="I50" s="281"/>
      <c r="J50" s="281"/>
      <c r="K50" s="281"/>
      <c r="L50" s="281"/>
      <c r="M50" s="281"/>
      <c r="N50" s="5">
        <f t="shared" si="57"/>
        <v>0</v>
      </c>
      <c r="O50" s="5">
        <f t="shared" si="58"/>
        <v>0</v>
      </c>
      <c r="P50" s="280">
        <v>0</v>
      </c>
      <c r="Q50" s="56">
        <f t="shared" si="59"/>
        <v>0</v>
      </c>
    </row>
    <row r="51" spans="1:17" x14ac:dyDescent="0.3">
      <c r="A51" t="s">
        <v>68</v>
      </c>
      <c r="B51" s="281"/>
      <c r="C51" s="281"/>
      <c r="D51" s="281"/>
      <c r="E51" s="281"/>
      <c r="F51" s="281"/>
      <c r="G51" s="281"/>
      <c r="H51" s="281"/>
      <c r="I51" s="281"/>
      <c r="J51" s="281"/>
      <c r="K51" s="281"/>
      <c r="L51" s="281"/>
      <c r="M51" s="281"/>
      <c r="N51" s="5">
        <f t="shared" ref="N51:N52" si="60">SUM(B51:M51)</f>
        <v>0</v>
      </c>
      <c r="O51" s="5">
        <f t="shared" si="58"/>
        <v>0</v>
      </c>
      <c r="P51" s="280">
        <v>0</v>
      </c>
      <c r="Q51" s="56">
        <f t="shared" si="59"/>
        <v>0</v>
      </c>
    </row>
    <row r="52" spans="1:17" x14ac:dyDescent="0.3">
      <c r="A52" s="146" t="s">
        <v>9559</v>
      </c>
      <c r="B52" s="281"/>
      <c r="C52" s="281"/>
      <c r="D52" s="281"/>
      <c r="E52" s="281"/>
      <c r="F52" s="281"/>
      <c r="G52" s="281"/>
      <c r="H52" s="281"/>
      <c r="I52" s="281"/>
      <c r="J52" s="281"/>
      <c r="K52" s="281"/>
      <c r="L52" s="281"/>
      <c r="M52" s="281"/>
      <c r="N52" s="17">
        <f t="shared" si="60"/>
        <v>0</v>
      </c>
      <c r="O52" s="5">
        <f t="shared" si="58"/>
        <v>0</v>
      </c>
      <c r="P52" s="283">
        <v>0</v>
      </c>
      <c r="Q52" s="78">
        <f>IF(P52=0,0,O52/P52-1)</f>
        <v>0</v>
      </c>
    </row>
    <row r="53" spans="1:17" x14ac:dyDescent="0.3">
      <c r="A53" t="s">
        <v>33</v>
      </c>
      <c r="B53" s="75">
        <f t="shared" ref="B53:N53" si="61">SUM(B47:B52)</f>
        <v>56.339999999999996</v>
      </c>
      <c r="C53" s="75">
        <f t="shared" si="61"/>
        <v>60.17</v>
      </c>
      <c r="D53" s="75">
        <f t="shared" si="61"/>
        <v>60.739999999999995</v>
      </c>
      <c r="E53" s="75">
        <f t="shared" si="61"/>
        <v>52.9</v>
      </c>
      <c r="F53" s="75">
        <f t="shared" si="61"/>
        <v>58.72</v>
      </c>
      <c r="G53" s="75">
        <f t="shared" si="61"/>
        <v>55.730000000000004</v>
      </c>
      <c r="H53" s="75">
        <f t="shared" si="61"/>
        <v>51.830000000000005</v>
      </c>
      <c r="I53" s="75">
        <f t="shared" si="61"/>
        <v>0</v>
      </c>
      <c r="J53" s="75">
        <f t="shared" si="61"/>
        <v>0</v>
      </c>
      <c r="K53" s="75">
        <f t="shared" si="61"/>
        <v>0</v>
      </c>
      <c r="L53" s="75">
        <f t="shared" si="61"/>
        <v>0</v>
      </c>
      <c r="M53" s="75">
        <f t="shared" si="61"/>
        <v>0</v>
      </c>
      <c r="N53" s="5">
        <f t="shared" si="61"/>
        <v>396.43</v>
      </c>
      <c r="O53" s="75">
        <f>SUM(O47:O52)</f>
        <v>678.10394736842102</v>
      </c>
      <c r="P53" s="5">
        <f>SUM(P47:P52)</f>
        <v>692.21</v>
      </c>
      <c r="Q53" s="56">
        <f>IF(P53=0,0,O53/P53-1)</f>
        <v>-2.0378284959158388E-2</v>
      </c>
    </row>
    <row r="54" spans="1:17" x14ac:dyDescent="0.3">
      <c r="A54" t="s">
        <v>2450</v>
      </c>
      <c r="B54" s="182">
        <f>IF(B48=0,0,SUM(B48:B52)/B53)</f>
        <v>0.35516506922257723</v>
      </c>
      <c r="C54" s="182">
        <f t="shared" ref="C54:M54" si="62">IF(C48=0,0,SUM(C48:C52)/C53)</f>
        <v>0.38324746551437594</v>
      </c>
      <c r="D54" s="182">
        <f t="shared" si="62"/>
        <v>0.34145538360223909</v>
      </c>
      <c r="E54" s="182">
        <f t="shared" si="62"/>
        <v>0.35708884688090742</v>
      </c>
      <c r="F54" s="182">
        <f t="shared" si="62"/>
        <v>0.35115803814713892</v>
      </c>
      <c r="G54" s="182">
        <f t="shared" si="62"/>
        <v>0.34110891799748783</v>
      </c>
      <c r="H54" s="182">
        <f t="shared" si="62"/>
        <v>0.36774069071966037</v>
      </c>
      <c r="I54" s="182">
        <f t="shared" si="62"/>
        <v>0</v>
      </c>
      <c r="J54" s="182">
        <f t="shared" si="62"/>
        <v>0</v>
      </c>
      <c r="K54" s="182">
        <f t="shared" si="62"/>
        <v>0</v>
      </c>
      <c r="L54" s="182">
        <f t="shared" si="62"/>
        <v>0</v>
      </c>
      <c r="M54" s="182">
        <f t="shared" si="62"/>
        <v>0</v>
      </c>
      <c r="N54" s="182">
        <f>IF(N48=0,0,SUM(N48:N52)/N53)</f>
        <v>0.35665817420477758</v>
      </c>
      <c r="O54" s="182">
        <f>IF(O48=0,0,SUM(O48:O52)/O53)</f>
        <v>0.35665817420477769</v>
      </c>
      <c r="P54" s="182">
        <f>IF(P48=0,0,SUM(P48:P52)/P53)</f>
        <v>0.35877840539720596</v>
      </c>
      <c r="Q54" s="56"/>
    </row>
    <row r="56" spans="1:17" x14ac:dyDescent="0.3">
      <c r="A56" s="46" t="s">
        <v>12</v>
      </c>
      <c r="B56" s="47"/>
      <c r="C56" s="47"/>
      <c r="D56" s="47"/>
      <c r="E56" s="47"/>
      <c r="F56" s="47"/>
      <c r="G56" s="47"/>
      <c r="H56" s="47"/>
      <c r="I56" s="47"/>
      <c r="J56" s="47"/>
      <c r="K56" s="47"/>
      <c r="L56" s="47"/>
      <c r="M56" s="47"/>
      <c r="N56" s="47"/>
      <c r="O56" s="74"/>
      <c r="P56" s="74"/>
      <c r="Q56" s="106"/>
    </row>
    <row r="57" spans="1:17" ht="28.8" x14ac:dyDescent="0.3">
      <c r="A57" s="2"/>
      <c r="B57" s="1">
        <f>'Collection Reports'!$B$1</f>
        <v>45352</v>
      </c>
      <c r="C57" s="1">
        <f t="shared" ref="C57:M57" si="63">EOMONTH(B57,1)</f>
        <v>45412</v>
      </c>
      <c r="D57" s="1">
        <f t="shared" si="63"/>
        <v>45443</v>
      </c>
      <c r="E57" s="1">
        <f t="shared" si="63"/>
        <v>45473</v>
      </c>
      <c r="F57" s="1">
        <f t="shared" si="63"/>
        <v>45504</v>
      </c>
      <c r="G57" s="1">
        <f t="shared" si="63"/>
        <v>45535</v>
      </c>
      <c r="H57" s="1">
        <f t="shared" si="63"/>
        <v>45565</v>
      </c>
      <c r="I57" s="1">
        <f t="shared" si="63"/>
        <v>45596</v>
      </c>
      <c r="J57" s="1">
        <f t="shared" si="63"/>
        <v>45626</v>
      </c>
      <c r="K57" s="1">
        <f t="shared" si="63"/>
        <v>45657</v>
      </c>
      <c r="L57" s="1">
        <f t="shared" si="63"/>
        <v>45688</v>
      </c>
      <c r="M57" s="1">
        <f t="shared" si="63"/>
        <v>45716</v>
      </c>
      <c r="N57" s="1" t="s">
        <v>0</v>
      </c>
      <c r="O57" s="173" t="s">
        <v>139</v>
      </c>
      <c r="P57" s="72" t="s">
        <v>1</v>
      </c>
      <c r="Q57" s="28" t="s">
        <v>79</v>
      </c>
    </row>
    <row r="58" spans="1:17" x14ac:dyDescent="0.3">
      <c r="A58" t="s">
        <v>2</v>
      </c>
      <c r="B58" s="280">
        <v>5.8</v>
      </c>
      <c r="C58" s="280">
        <v>5.48</v>
      </c>
      <c r="D58" s="280">
        <v>6.82</v>
      </c>
      <c r="E58" s="280">
        <v>5.26</v>
      </c>
      <c r="F58" s="280">
        <v>5.41</v>
      </c>
      <c r="G58" s="280">
        <v>6.26</v>
      </c>
      <c r="H58" s="280">
        <v>5.17</v>
      </c>
      <c r="I58" s="280"/>
      <c r="J58" s="280"/>
      <c r="K58" s="280"/>
      <c r="L58" s="280"/>
      <c r="M58" s="280"/>
      <c r="N58" s="5">
        <f t="shared" ref="N58:N61" si="64">SUM(B58:M58)</f>
        <v>40.200000000000003</v>
      </c>
      <c r="O58" s="5">
        <f>N58/$P$1*260</f>
        <v>68.76315789473685</v>
      </c>
      <c r="P58" s="280">
        <v>71.339999999999989</v>
      </c>
      <c r="Q58" s="56">
        <f>IF(P58=0,0,O58/P58-1)</f>
        <v>-3.6120578991633567E-2</v>
      </c>
    </row>
    <row r="59" spans="1:17" x14ac:dyDescent="0.3">
      <c r="A59" t="s">
        <v>4</v>
      </c>
      <c r="B59" s="280">
        <v>2.16</v>
      </c>
      <c r="C59" s="280">
        <v>2.14</v>
      </c>
      <c r="D59" s="280">
        <v>2.37</v>
      </c>
      <c r="E59" s="280">
        <v>1.81</v>
      </c>
      <c r="F59" s="280">
        <v>2.06</v>
      </c>
      <c r="G59" s="280">
        <v>2.2200000000000002</v>
      </c>
      <c r="H59" s="280">
        <v>2.2000000000000002</v>
      </c>
      <c r="I59" s="280"/>
      <c r="J59" s="280"/>
      <c r="K59" s="280"/>
      <c r="L59" s="280"/>
      <c r="M59" s="280"/>
      <c r="N59" s="5">
        <f t="shared" si="64"/>
        <v>14.96</v>
      </c>
      <c r="O59" s="5">
        <f t="shared" ref="O59:O63" si="65">N59/$P$1*260</f>
        <v>25.589473684210528</v>
      </c>
      <c r="P59" s="280">
        <v>25.549999999999997</v>
      </c>
      <c r="Q59" s="56">
        <f t="shared" ref="Q59:Q62" si="66">IF(P59=0,0,O59/P59-1)</f>
        <v>1.544958286126441E-3</v>
      </c>
    </row>
    <row r="60" spans="1:17" x14ac:dyDescent="0.3">
      <c r="A60" t="s">
        <v>3</v>
      </c>
      <c r="B60" s="280">
        <v>0.47</v>
      </c>
      <c r="C60" s="280">
        <v>0.6</v>
      </c>
      <c r="D60" s="280">
        <v>0.43</v>
      </c>
      <c r="E60" s="280">
        <v>0.46</v>
      </c>
      <c r="F60" s="280">
        <v>0.5</v>
      </c>
      <c r="G60" s="280">
        <v>0.47</v>
      </c>
      <c r="H60" s="280">
        <v>0.46</v>
      </c>
      <c r="I60" s="280"/>
      <c r="J60" s="280"/>
      <c r="K60" s="280"/>
      <c r="L60" s="280"/>
      <c r="M60" s="280"/>
      <c r="N60" s="5">
        <f t="shared" si="64"/>
        <v>3.3899999999999997</v>
      </c>
      <c r="O60" s="5">
        <f t="shared" si="65"/>
        <v>5.7986842105263152</v>
      </c>
      <c r="P60" s="280">
        <v>7.0700000000000021</v>
      </c>
      <c r="Q60" s="56">
        <f t="shared" si="66"/>
        <v>-0.17981835777562749</v>
      </c>
    </row>
    <row r="61" spans="1:17" x14ac:dyDescent="0.3">
      <c r="A61" t="s">
        <v>6</v>
      </c>
      <c r="B61" s="281"/>
      <c r="C61" s="281"/>
      <c r="D61" s="281"/>
      <c r="E61" s="281"/>
      <c r="F61" s="281"/>
      <c r="G61" s="281"/>
      <c r="H61" s="281"/>
      <c r="I61" s="281"/>
      <c r="J61" s="281"/>
      <c r="K61" s="281"/>
      <c r="L61" s="281"/>
      <c r="M61" s="281"/>
      <c r="N61" s="5">
        <f t="shared" si="64"/>
        <v>0</v>
      </c>
      <c r="O61" s="5">
        <f t="shared" si="65"/>
        <v>0</v>
      </c>
      <c r="P61" s="280">
        <v>0</v>
      </c>
      <c r="Q61" s="56">
        <f t="shared" si="66"/>
        <v>0</v>
      </c>
    </row>
    <row r="62" spans="1:17" x14ac:dyDescent="0.3">
      <c r="A62" t="s">
        <v>68</v>
      </c>
      <c r="B62" s="281"/>
      <c r="C62" s="281"/>
      <c r="D62" s="281"/>
      <c r="E62" s="281"/>
      <c r="F62" s="281"/>
      <c r="G62" s="281"/>
      <c r="H62" s="281"/>
      <c r="I62" s="281"/>
      <c r="J62" s="281"/>
      <c r="K62" s="281"/>
      <c r="L62" s="281"/>
      <c r="M62" s="281"/>
      <c r="N62" s="5">
        <f t="shared" ref="N62:N63" si="67">SUM(B62:M62)</f>
        <v>0</v>
      </c>
      <c r="O62" s="5">
        <f t="shared" si="65"/>
        <v>0</v>
      </c>
      <c r="P62" s="280">
        <v>0</v>
      </c>
      <c r="Q62" s="56">
        <f t="shared" si="66"/>
        <v>0</v>
      </c>
    </row>
    <row r="63" spans="1:17" x14ac:dyDescent="0.3">
      <c r="A63" s="146" t="s">
        <v>9559</v>
      </c>
      <c r="B63" s="281"/>
      <c r="C63" s="281"/>
      <c r="D63" s="281"/>
      <c r="E63" s="281"/>
      <c r="F63" s="281"/>
      <c r="G63" s="281"/>
      <c r="H63" s="281"/>
      <c r="I63" s="281"/>
      <c r="J63" s="281"/>
      <c r="K63" s="281"/>
      <c r="L63" s="281"/>
      <c r="M63" s="281"/>
      <c r="N63" s="17">
        <f t="shared" si="67"/>
        <v>0</v>
      </c>
      <c r="O63" s="5">
        <f t="shared" si="65"/>
        <v>0</v>
      </c>
      <c r="P63" s="283">
        <v>0</v>
      </c>
      <c r="Q63" s="78">
        <f>IF(P63=0,0,O63/P63-1)</f>
        <v>0</v>
      </c>
    </row>
    <row r="64" spans="1:17" x14ac:dyDescent="0.3">
      <c r="A64" t="s">
        <v>33</v>
      </c>
      <c r="B64" s="75">
        <f t="shared" ref="B64:N64" si="68">SUM(B58:B63)</f>
        <v>8.43</v>
      </c>
      <c r="C64" s="75">
        <f t="shared" si="68"/>
        <v>8.2200000000000006</v>
      </c>
      <c r="D64" s="75">
        <f t="shared" si="68"/>
        <v>9.620000000000001</v>
      </c>
      <c r="E64" s="75">
        <f t="shared" si="68"/>
        <v>7.53</v>
      </c>
      <c r="F64" s="75">
        <f t="shared" si="68"/>
        <v>7.9700000000000006</v>
      </c>
      <c r="G64" s="75">
        <f t="shared" si="68"/>
        <v>8.9500000000000011</v>
      </c>
      <c r="H64" s="75">
        <f t="shared" si="68"/>
        <v>7.83</v>
      </c>
      <c r="I64" s="75">
        <f t="shared" si="68"/>
        <v>0</v>
      </c>
      <c r="J64" s="75">
        <f t="shared" si="68"/>
        <v>0</v>
      </c>
      <c r="K64" s="75">
        <f t="shared" si="68"/>
        <v>0</v>
      </c>
      <c r="L64" s="75">
        <f t="shared" si="68"/>
        <v>0</v>
      </c>
      <c r="M64" s="75">
        <f t="shared" si="68"/>
        <v>0</v>
      </c>
      <c r="N64" s="5">
        <f t="shared" si="68"/>
        <v>58.550000000000004</v>
      </c>
      <c r="O64" s="75">
        <f>SUM(O58:O63)</f>
        <v>100.1513157894737</v>
      </c>
      <c r="P64" s="5">
        <f>SUM(P58:P63)</f>
        <v>103.96</v>
      </c>
      <c r="Q64" s="56">
        <f>IF(P64=0,0,O64/P64-1)</f>
        <v>-3.6636054352888525E-2</v>
      </c>
    </row>
    <row r="65" spans="1:17" x14ac:dyDescent="0.3">
      <c r="A65" t="s">
        <v>2450</v>
      </c>
      <c r="B65" s="182">
        <f>IF(B59=0,0,SUM(B59:B63)/B64)</f>
        <v>0.31198102016607354</v>
      </c>
      <c r="C65" s="182">
        <f t="shared" ref="C65:M65" si="69">IF(C59=0,0,SUM(C59:C63)/C64)</f>
        <v>0.33333333333333331</v>
      </c>
      <c r="D65" s="182">
        <f t="shared" si="69"/>
        <v>0.29106029106029108</v>
      </c>
      <c r="E65" s="182">
        <f t="shared" si="69"/>
        <v>0.30146082337317398</v>
      </c>
      <c r="F65" s="182">
        <f t="shared" si="69"/>
        <v>0.32120451693851942</v>
      </c>
      <c r="G65" s="182">
        <f t="shared" si="69"/>
        <v>0.30055865921787711</v>
      </c>
      <c r="H65" s="182">
        <f t="shared" si="69"/>
        <v>0.33971902937420179</v>
      </c>
      <c r="I65" s="182">
        <f t="shared" si="69"/>
        <v>0</v>
      </c>
      <c r="J65" s="182">
        <f t="shared" si="69"/>
        <v>0</v>
      </c>
      <c r="K65" s="182">
        <f t="shared" si="69"/>
        <v>0</v>
      </c>
      <c r="L65" s="182">
        <f t="shared" si="69"/>
        <v>0</v>
      </c>
      <c r="M65" s="182">
        <f t="shared" si="69"/>
        <v>0</v>
      </c>
      <c r="N65" s="182">
        <f>IF(N59=0,0,SUM(N59:N63)/N64)</f>
        <v>0.31340734415029892</v>
      </c>
      <c r="O65" s="182">
        <f>IF(O59=0,0,SUM(O59:O63)/O64)</f>
        <v>0.31340734415029886</v>
      </c>
      <c r="P65" s="182">
        <f>IF(P59=0,0,SUM(P59:P63)/P64)</f>
        <v>0.3137745286648711</v>
      </c>
      <c r="Q65" s="56"/>
    </row>
    <row r="67" spans="1:17" x14ac:dyDescent="0.3">
      <c r="A67" s="46" t="s">
        <v>13</v>
      </c>
      <c r="B67" s="47"/>
      <c r="C67" s="47"/>
      <c r="D67" s="47"/>
      <c r="E67" s="47"/>
      <c r="F67" s="47"/>
      <c r="G67" s="47"/>
      <c r="H67" s="47"/>
      <c r="I67" s="47"/>
      <c r="J67" s="47"/>
      <c r="K67" s="47"/>
      <c r="L67" s="47"/>
      <c r="M67" s="47"/>
      <c r="N67" s="47"/>
      <c r="O67" s="74"/>
      <c r="P67" s="74"/>
      <c r="Q67" s="106"/>
    </row>
    <row r="68" spans="1:17" ht="28.8" x14ac:dyDescent="0.3">
      <c r="A68" s="2"/>
      <c r="B68" s="1">
        <f>'Collection Reports'!$B$1</f>
        <v>45352</v>
      </c>
      <c r="C68" s="1">
        <f t="shared" ref="C68:M68" si="70">EOMONTH(B68,1)</f>
        <v>45412</v>
      </c>
      <c r="D68" s="1">
        <f t="shared" si="70"/>
        <v>45443</v>
      </c>
      <c r="E68" s="1">
        <f t="shared" si="70"/>
        <v>45473</v>
      </c>
      <c r="F68" s="1">
        <f t="shared" si="70"/>
        <v>45504</v>
      </c>
      <c r="G68" s="1">
        <f t="shared" si="70"/>
        <v>45535</v>
      </c>
      <c r="H68" s="1">
        <f t="shared" si="70"/>
        <v>45565</v>
      </c>
      <c r="I68" s="1">
        <f t="shared" si="70"/>
        <v>45596</v>
      </c>
      <c r="J68" s="1">
        <f t="shared" si="70"/>
        <v>45626</v>
      </c>
      <c r="K68" s="1">
        <f t="shared" si="70"/>
        <v>45657</v>
      </c>
      <c r="L68" s="1">
        <f t="shared" si="70"/>
        <v>45688</v>
      </c>
      <c r="M68" s="1">
        <f t="shared" si="70"/>
        <v>45716</v>
      </c>
      <c r="N68" s="1" t="s">
        <v>0</v>
      </c>
      <c r="O68" s="173" t="s">
        <v>139</v>
      </c>
      <c r="P68" s="72" t="s">
        <v>1</v>
      </c>
      <c r="Q68" s="28" t="s">
        <v>79</v>
      </c>
    </row>
    <row r="69" spans="1:17" x14ac:dyDescent="0.3">
      <c r="A69" t="s">
        <v>2</v>
      </c>
      <c r="B69" s="280">
        <v>616.71</v>
      </c>
      <c r="C69" s="280">
        <v>632.3599999999999</v>
      </c>
      <c r="D69" s="280">
        <v>666.13</v>
      </c>
      <c r="E69" s="280">
        <v>579.07000000000005</v>
      </c>
      <c r="F69" s="280">
        <v>647.73</v>
      </c>
      <c r="G69" s="280">
        <v>619.25</v>
      </c>
      <c r="H69" s="280">
        <v>589.05000000000007</v>
      </c>
      <c r="I69" s="280"/>
      <c r="J69" s="280"/>
      <c r="K69" s="280"/>
      <c r="L69" s="280"/>
      <c r="M69" s="280"/>
      <c r="N69" s="5">
        <f t="shared" ref="N69:N72" si="71">SUM(B69:M69)</f>
        <v>4350.3</v>
      </c>
      <c r="O69" s="5">
        <f>N69/$P$1*260</f>
        <v>7441.3026315789475</v>
      </c>
      <c r="P69" s="280">
        <v>7756.17</v>
      </c>
      <c r="Q69" s="56">
        <f>IF(P69=0,0,O69/P69-1)</f>
        <v>-4.0595728100473849E-2</v>
      </c>
    </row>
    <row r="70" spans="1:17" x14ac:dyDescent="0.3">
      <c r="A70" t="s">
        <v>4</v>
      </c>
      <c r="B70" s="280">
        <v>198.88</v>
      </c>
      <c r="C70" s="280">
        <v>193.15</v>
      </c>
      <c r="D70" s="280">
        <v>210.75</v>
      </c>
      <c r="E70" s="280">
        <v>177.9</v>
      </c>
      <c r="F70" s="280">
        <v>197.67</v>
      </c>
      <c r="G70" s="280">
        <v>194.32</v>
      </c>
      <c r="H70" s="280">
        <v>197.5</v>
      </c>
      <c r="I70" s="280"/>
      <c r="J70" s="280"/>
      <c r="K70" s="280"/>
      <c r="L70" s="280"/>
      <c r="M70" s="280"/>
      <c r="N70" s="5">
        <f t="shared" si="71"/>
        <v>1370.1699999999998</v>
      </c>
      <c r="O70" s="5">
        <f t="shared" ref="O70:O74" si="72">N70/$P$1*260</f>
        <v>2343.7118421052633</v>
      </c>
      <c r="P70" s="280">
        <v>2435.08</v>
      </c>
      <c r="Q70" s="56">
        <f t="shared" ref="Q70:Q73" si="73">IF(P70=0,0,O70/P70-1)</f>
        <v>-3.7521624708320322E-2</v>
      </c>
    </row>
    <row r="71" spans="1:17" x14ac:dyDescent="0.3">
      <c r="A71" t="s">
        <v>3</v>
      </c>
      <c r="B71" s="280">
        <v>50.38</v>
      </c>
      <c r="C71" s="280">
        <v>48.83</v>
      </c>
      <c r="D71" s="280">
        <v>49.71</v>
      </c>
      <c r="E71" s="280">
        <v>44.370000000000005</v>
      </c>
      <c r="F71" s="280">
        <v>40.589999999999996</v>
      </c>
      <c r="G71" s="280">
        <v>54.070000000000007</v>
      </c>
      <c r="H71" s="280">
        <v>44.92</v>
      </c>
      <c r="I71" s="280"/>
      <c r="J71" s="280"/>
      <c r="K71" s="280"/>
      <c r="L71" s="280"/>
      <c r="M71" s="280"/>
      <c r="N71" s="5">
        <f t="shared" si="71"/>
        <v>332.87000000000006</v>
      </c>
      <c r="O71" s="5">
        <f t="shared" si="72"/>
        <v>569.3828947368421</v>
      </c>
      <c r="P71" s="280">
        <v>578.02</v>
      </c>
      <c r="Q71" s="56">
        <f t="shared" si="73"/>
        <v>-1.4942571646582969E-2</v>
      </c>
    </row>
    <row r="72" spans="1:17" x14ac:dyDescent="0.3">
      <c r="A72" t="s">
        <v>6</v>
      </c>
      <c r="B72" s="281"/>
      <c r="C72" s="281"/>
      <c r="D72" s="281"/>
      <c r="E72" s="281"/>
      <c r="F72" s="281"/>
      <c r="G72" s="281"/>
      <c r="H72" s="281"/>
      <c r="I72" s="281"/>
      <c r="J72" s="281"/>
      <c r="K72" s="281"/>
      <c r="L72" s="281"/>
      <c r="M72" s="281"/>
      <c r="N72" s="5">
        <f t="shared" si="71"/>
        <v>0</v>
      </c>
      <c r="O72" s="5">
        <f t="shared" si="72"/>
        <v>0</v>
      </c>
      <c r="P72" s="280">
        <v>0</v>
      </c>
      <c r="Q72" s="56">
        <f t="shared" si="73"/>
        <v>0</v>
      </c>
    </row>
    <row r="73" spans="1:17" x14ac:dyDescent="0.3">
      <c r="A73" t="s">
        <v>68</v>
      </c>
      <c r="B73" s="281"/>
      <c r="C73" s="281"/>
      <c r="D73" s="281"/>
      <c r="E73" s="281"/>
      <c r="F73" s="281"/>
      <c r="G73" s="281"/>
      <c r="H73" s="281"/>
      <c r="I73" s="281"/>
      <c r="J73" s="281"/>
      <c r="K73" s="281"/>
      <c r="L73" s="281"/>
      <c r="M73" s="281"/>
      <c r="N73" s="5">
        <f t="shared" ref="N73:N74" si="74">SUM(B73:M73)</f>
        <v>0</v>
      </c>
      <c r="O73" s="5">
        <f t="shared" si="72"/>
        <v>0</v>
      </c>
      <c r="P73" s="280">
        <v>0</v>
      </c>
      <c r="Q73" s="56">
        <f t="shared" si="73"/>
        <v>0</v>
      </c>
    </row>
    <row r="74" spans="1:17" x14ac:dyDescent="0.3">
      <c r="A74" s="146" t="s">
        <v>9559</v>
      </c>
      <c r="B74" s="281"/>
      <c r="C74" s="281"/>
      <c r="D74" s="281"/>
      <c r="E74" s="281"/>
      <c r="F74" s="281"/>
      <c r="G74" s="281"/>
      <c r="H74" s="281"/>
      <c r="I74" s="281"/>
      <c r="J74" s="281"/>
      <c r="K74" s="281"/>
      <c r="L74" s="281"/>
      <c r="M74" s="281"/>
      <c r="N74" s="17">
        <f t="shared" si="74"/>
        <v>0</v>
      </c>
      <c r="O74" s="5">
        <f t="shared" si="72"/>
        <v>0</v>
      </c>
      <c r="P74" s="283">
        <v>0</v>
      </c>
      <c r="Q74" s="78">
        <f>IF(P74=0,0,O74/P74-1)</f>
        <v>0</v>
      </c>
    </row>
    <row r="75" spans="1:17" x14ac:dyDescent="0.3">
      <c r="A75" t="s">
        <v>33</v>
      </c>
      <c r="B75" s="75">
        <f t="shared" ref="B75:N75" si="75">SUM(B69:B74)</f>
        <v>865.97</v>
      </c>
      <c r="C75" s="75">
        <f t="shared" si="75"/>
        <v>874.33999999999992</v>
      </c>
      <c r="D75" s="75">
        <f t="shared" si="75"/>
        <v>926.59</v>
      </c>
      <c r="E75" s="75">
        <f t="shared" si="75"/>
        <v>801.34</v>
      </c>
      <c r="F75" s="75">
        <f t="shared" si="75"/>
        <v>885.99</v>
      </c>
      <c r="G75" s="75">
        <f t="shared" si="75"/>
        <v>867.64</v>
      </c>
      <c r="H75" s="75">
        <f t="shared" si="75"/>
        <v>831.47</v>
      </c>
      <c r="I75" s="75">
        <f t="shared" si="75"/>
        <v>0</v>
      </c>
      <c r="J75" s="75">
        <f t="shared" si="75"/>
        <v>0</v>
      </c>
      <c r="K75" s="75">
        <f t="shared" si="75"/>
        <v>0</v>
      </c>
      <c r="L75" s="75">
        <f t="shared" si="75"/>
        <v>0</v>
      </c>
      <c r="M75" s="75">
        <f t="shared" si="75"/>
        <v>0</v>
      </c>
      <c r="N75" s="5">
        <f t="shared" si="75"/>
        <v>6053.34</v>
      </c>
      <c r="O75" s="75">
        <f>SUM(O69:O74)</f>
        <v>10354.397368421052</v>
      </c>
      <c r="P75" s="5">
        <f>SUM(P69:P74)</f>
        <v>10769.27</v>
      </c>
      <c r="Q75" s="56">
        <f>IF(P75=0,0,O75/P75-1)</f>
        <v>-3.8523746881538701E-2</v>
      </c>
    </row>
    <row r="76" spans="1:17" x14ac:dyDescent="0.3">
      <c r="A76" t="s">
        <v>2450</v>
      </c>
      <c r="B76" s="182">
        <f>IF(B70=0,0,SUM(B70:B74)/B75)</f>
        <v>0.28783907063755093</v>
      </c>
      <c r="C76" s="182">
        <f t="shared" ref="C76:M76" si="76">IF(C70=0,0,SUM(C70:C74)/C75)</f>
        <v>0.27675732552553933</v>
      </c>
      <c r="D76" s="182">
        <f t="shared" si="76"/>
        <v>0.28109519852361881</v>
      </c>
      <c r="E76" s="182">
        <f t="shared" si="76"/>
        <v>0.27737290039184365</v>
      </c>
      <c r="F76" s="182">
        <f t="shared" si="76"/>
        <v>0.26891951376426371</v>
      </c>
      <c r="G76" s="182">
        <f t="shared" si="76"/>
        <v>0.28628232907657553</v>
      </c>
      <c r="H76" s="182">
        <f t="shared" si="76"/>
        <v>0.2915559190349622</v>
      </c>
      <c r="I76" s="182">
        <f t="shared" si="76"/>
        <v>0</v>
      </c>
      <c r="J76" s="182">
        <f t="shared" si="76"/>
        <v>0</v>
      </c>
      <c r="K76" s="182">
        <f t="shared" si="76"/>
        <v>0</v>
      </c>
      <c r="L76" s="182">
        <f t="shared" si="76"/>
        <v>0</v>
      </c>
      <c r="M76" s="182">
        <f t="shared" si="76"/>
        <v>0</v>
      </c>
      <c r="N76" s="182">
        <f>IF(N70=0,0,SUM(N70:N74)/N75)</f>
        <v>0.28133889720385769</v>
      </c>
      <c r="O76" s="182">
        <f>IF(O70=0,0,SUM(O70:O74)/O75)</f>
        <v>0.28133889720385769</v>
      </c>
      <c r="P76" s="182">
        <f>IF(P70=0,0,SUM(P70:P74)/P75)</f>
        <v>0.27978683791937614</v>
      </c>
      <c r="Q76" s="56"/>
    </row>
    <row r="84" ht="12.75" customHeight="1" x14ac:dyDescent="0.3"/>
  </sheetData>
  <dataConsolidate/>
  <pageMargins left="0.7" right="0.7" top="0.75" bottom="0.75" header="0.3" footer="0.3"/>
  <pageSetup scale="35" orientation="landscape" r:id="rId1"/>
  <headerFooter>
    <oddFooter>&amp;L&amp;A
&amp;D
&amp;T&amp;CCentral Contra Costa Solid Waste Authority&amp;R&amp;P of&amp;N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4" tint="0.39997558519241921"/>
    <pageSetUpPr fitToPage="1"/>
  </sheetPr>
  <dimension ref="A1:N149"/>
  <sheetViews>
    <sheetView zoomScaleNormal="100" workbookViewId="0">
      <pane xSplit="1" ySplit="1" topLeftCell="B2" activePane="bottomRight" state="frozen"/>
      <selection pane="topRight"/>
      <selection pane="bottomLeft"/>
      <selection pane="bottomRight"/>
    </sheetView>
  </sheetViews>
  <sheetFormatPr defaultColWidth="9.44140625" defaultRowHeight="14.4" x14ac:dyDescent="0.3"/>
  <cols>
    <col min="1" max="1" width="32" bestFit="1" customWidth="1"/>
    <col min="2" max="13" width="11.5546875" customWidth="1"/>
    <col min="14" max="14" width="12.44140625" bestFit="1" customWidth="1"/>
  </cols>
  <sheetData>
    <row r="1" spans="1:14" x14ac:dyDescent="0.3">
      <c r="A1" s="2"/>
      <c r="B1" s="1">
        <f>'Residential Collection Report'!B2</f>
        <v>45352</v>
      </c>
      <c r="C1" s="1">
        <f>'Residential Collection Report'!C2</f>
        <v>45412</v>
      </c>
      <c r="D1" s="1">
        <f>'Residential Collection Report'!D2</f>
        <v>45443</v>
      </c>
      <c r="E1" s="1">
        <f>'Residential Collection Report'!E2</f>
        <v>45473</v>
      </c>
      <c r="F1" s="1">
        <f>'Residential Collection Report'!F2</f>
        <v>45504</v>
      </c>
      <c r="G1" s="1">
        <f>'Residential Collection Report'!G2</f>
        <v>45535</v>
      </c>
      <c r="H1" s="1">
        <f>'Residential Collection Report'!H2</f>
        <v>45565</v>
      </c>
      <c r="I1" s="1">
        <f>'Residential Collection Report'!I2</f>
        <v>45596</v>
      </c>
      <c r="J1" s="1">
        <f>'Residential Collection Report'!J2</f>
        <v>45626</v>
      </c>
      <c r="K1" s="1">
        <f>'Residential Collection Report'!K2</f>
        <v>45657</v>
      </c>
      <c r="L1" s="1">
        <f>'Residential Collection Report'!L2</f>
        <v>45688</v>
      </c>
      <c r="M1" s="1">
        <f>'Residential Collection Report'!M2</f>
        <v>45716</v>
      </c>
      <c r="N1" s="1" t="s">
        <v>0</v>
      </c>
    </row>
    <row r="2" spans="1:14" ht="17.399999999999999" x14ac:dyDescent="0.35">
      <c r="A2" s="212" t="s">
        <v>2640</v>
      </c>
    </row>
    <row r="3" spans="1:14" x14ac:dyDescent="0.3">
      <c r="A3" s="213" t="s">
        <v>75</v>
      </c>
    </row>
    <row r="4" spans="1:14" hidden="1" x14ac:dyDescent="0.3">
      <c r="A4" s="15"/>
    </row>
    <row r="5" spans="1:14" ht="15" thickBot="1" x14ac:dyDescent="0.35">
      <c r="A5" s="214" t="s">
        <v>2641</v>
      </c>
      <c r="B5" s="18">
        <f>B10+B15+B20+B25+B30+B35</f>
        <v>2076.88</v>
      </c>
      <c r="C5" s="18">
        <f t="shared" ref="C5:M5" si="0">C10+C15+C20+C25+C30+C35</f>
        <v>2119.89</v>
      </c>
      <c r="D5" s="18">
        <f t="shared" si="0"/>
        <v>2155</v>
      </c>
      <c r="E5" s="18">
        <f t="shared" si="0"/>
        <v>1905.19</v>
      </c>
      <c r="F5" s="18">
        <f t="shared" si="0"/>
        <v>2110.8599999999997</v>
      </c>
      <c r="G5" s="18">
        <f t="shared" si="0"/>
        <v>2110.8700000000003</v>
      </c>
      <c r="H5" s="18">
        <f t="shared" si="0"/>
        <v>2110.8599999999997</v>
      </c>
      <c r="I5" s="18">
        <f t="shared" si="0"/>
        <v>0</v>
      </c>
      <c r="J5" s="18">
        <f t="shared" si="0"/>
        <v>0</v>
      </c>
      <c r="K5" s="18">
        <f t="shared" si="0"/>
        <v>0</v>
      </c>
      <c r="L5" s="18">
        <f t="shared" si="0"/>
        <v>0</v>
      </c>
      <c r="M5" s="18">
        <f t="shared" si="0"/>
        <v>0</v>
      </c>
      <c r="N5" s="18">
        <f>SUM(B5:M5)</f>
        <v>14589.55</v>
      </c>
    </row>
    <row r="6" spans="1:14" x14ac:dyDescent="0.3">
      <c r="A6" s="215" t="s">
        <v>2642</v>
      </c>
      <c r="B6" s="205">
        <f>IF(B5=0,0,B5/B$5)</f>
        <v>1</v>
      </c>
      <c r="C6" s="205">
        <f t="shared" ref="C6:N6" si="1">IF(C5=0,0,C5/C$5)</f>
        <v>1</v>
      </c>
      <c r="D6" s="205">
        <f t="shared" si="1"/>
        <v>1</v>
      </c>
      <c r="E6" s="205">
        <f t="shared" si="1"/>
        <v>1</v>
      </c>
      <c r="F6" s="205">
        <f t="shared" si="1"/>
        <v>1</v>
      </c>
      <c r="G6" s="205">
        <f t="shared" si="1"/>
        <v>1</v>
      </c>
      <c r="H6" s="205">
        <f t="shared" si="1"/>
        <v>1</v>
      </c>
      <c r="I6" s="205">
        <f t="shared" si="1"/>
        <v>0</v>
      </c>
      <c r="J6" s="205">
        <f t="shared" si="1"/>
        <v>0</v>
      </c>
      <c r="K6" s="205">
        <f t="shared" si="1"/>
        <v>0</v>
      </c>
      <c r="L6" s="205">
        <f t="shared" si="1"/>
        <v>0</v>
      </c>
      <c r="M6" s="205">
        <f t="shared" si="1"/>
        <v>0</v>
      </c>
      <c r="N6" s="205">
        <f t="shared" si="1"/>
        <v>1</v>
      </c>
    </row>
    <row r="7" spans="1:14" x14ac:dyDescent="0.3">
      <c r="A7" s="215"/>
    </row>
    <row r="8" spans="1:14" x14ac:dyDescent="0.3">
      <c r="A8" s="54" t="s">
        <v>45</v>
      </c>
    </row>
    <row r="9" spans="1:14" hidden="1" x14ac:dyDescent="0.3">
      <c r="A9" s="15"/>
    </row>
    <row r="10" spans="1:14" ht="15" thickBot="1" x14ac:dyDescent="0.35">
      <c r="A10" s="214" t="s">
        <v>2641</v>
      </c>
      <c r="B10" s="18">
        <f>'Residential Collection Report'!B15</f>
        <v>486.32</v>
      </c>
      <c r="C10" s="18">
        <f>'Residential Collection Report'!C15</f>
        <v>507.46</v>
      </c>
      <c r="D10" s="18">
        <f>'Residential Collection Report'!D15</f>
        <v>519.85</v>
      </c>
      <c r="E10" s="18">
        <f>'Residential Collection Report'!E15</f>
        <v>456.96000000000004</v>
      </c>
      <c r="F10" s="18">
        <f>'Residential Collection Report'!F15</f>
        <v>515.47</v>
      </c>
      <c r="G10" s="18">
        <f>'Residential Collection Report'!G15</f>
        <v>499.98</v>
      </c>
      <c r="H10" s="18">
        <f>'Residential Collection Report'!H15</f>
        <v>518.79999999999995</v>
      </c>
      <c r="I10" s="18">
        <f>'Residential Collection Report'!I15</f>
        <v>0</v>
      </c>
      <c r="J10" s="18">
        <f>'Residential Collection Report'!J15</f>
        <v>0</v>
      </c>
      <c r="K10" s="18">
        <f>'Residential Collection Report'!K15</f>
        <v>0</v>
      </c>
      <c r="L10" s="18">
        <f>'Residential Collection Report'!L15</f>
        <v>0</v>
      </c>
      <c r="M10" s="18">
        <f>'Residential Collection Report'!M15</f>
        <v>0</v>
      </c>
      <c r="N10" s="18">
        <f>SUM(B10:M10)</f>
        <v>3504.84</v>
      </c>
    </row>
    <row r="11" spans="1:14" x14ac:dyDescent="0.3">
      <c r="A11" s="215" t="s">
        <v>2642</v>
      </c>
      <c r="B11" s="205">
        <f>IF(B10=0,0,B10/B$5)</f>
        <v>0.23415893070374791</v>
      </c>
      <c r="C11" s="205">
        <f t="shared" ref="C11:N11" si="2">IF(C10=0,0,C10/C$5)</f>
        <v>0.23938034520659091</v>
      </c>
      <c r="D11" s="205">
        <f t="shared" si="2"/>
        <v>0.24122969837587008</v>
      </c>
      <c r="E11" s="205">
        <f t="shared" si="2"/>
        <v>0.23985009369144286</v>
      </c>
      <c r="F11" s="205">
        <f t="shared" si="2"/>
        <v>0.24419904683399188</v>
      </c>
      <c r="G11" s="205">
        <f t="shared" si="2"/>
        <v>0.23685968344805694</v>
      </c>
      <c r="H11" s="205">
        <f t="shared" si="2"/>
        <v>0.24577660290118722</v>
      </c>
      <c r="I11" s="205">
        <f t="shared" si="2"/>
        <v>0</v>
      </c>
      <c r="J11" s="205">
        <f t="shared" si="2"/>
        <v>0</v>
      </c>
      <c r="K11" s="205">
        <f t="shared" si="2"/>
        <v>0</v>
      </c>
      <c r="L11" s="205">
        <f t="shared" si="2"/>
        <v>0</v>
      </c>
      <c r="M11" s="205">
        <f t="shared" si="2"/>
        <v>0</v>
      </c>
      <c r="N11" s="205">
        <f t="shared" si="2"/>
        <v>0.24022947931910171</v>
      </c>
    </row>
    <row r="12" spans="1:14" x14ac:dyDescent="0.3">
      <c r="A12" s="215"/>
    </row>
    <row r="13" spans="1:14" x14ac:dyDescent="0.3">
      <c r="A13" s="54" t="s">
        <v>9</v>
      </c>
    </row>
    <row r="14" spans="1:14" hidden="1" x14ac:dyDescent="0.3">
      <c r="A14" s="15"/>
    </row>
    <row r="15" spans="1:14" ht="15" thickBot="1" x14ac:dyDescent="0.35">
      <c r="A15" s="214" t="s">
        <v>2641</v>
      </c>
      <c r="B15" s="18">
        <f>'Residential Collection Report'!B26</f>
        <v>457.35</v>
      </c>
      <c r="C15" s="18">
        <f>'Residential Collection Report'!C26</f>
        <v>534.96</v>
      </c>
      <c r="D15" s="18">
        <f>'Residential Collection Report'!D26</f>
        <v>450.82</v>
      </c>
      <c r="E15" s="18">
        <f>'Residential Collection Report'!E26</f>
        <v>439.44</v>
      </c>
      <c r="F15" s="18">
        <f>'Residential Collection Report'!F26</f>
        <v>527.91999999999996</v>
      </c>
      <c r="G15" s="18">
        <f>'Residential Collection Report'!G26</f>
        <v>441.52</v>
      </c>
      <c r="H15" s="18">
        <f>'Residential Collection Report'!H26</f>
        <v>500.45</v>
      </c>
      <c r="I15" s="18">
        <f>'Residential Collection Report'!I26</f>
        <v>0</v>
      </c>
      <c r="J15" s="18">
        <f>'Residential Collection Report'!J26</f>
        <v>0</v>
      </c>
      <c r="K15" s="18">
        <f>'Residential Collection Report'!K26</f>
        <v>0</v>
      </c>
      <c r="L15" s="18">
        <f>'Residential Collection Report'!L26</f>
        <v>0</v>
      </c>
      <c r="M15" s="18">
        <f>'Residential Collection Report'!M26</f>
        <v>0</v>
      </c>
      <c r="N15" s="18">
        <f>SUM(B15:M15)</f>
        <v>3352.46</v>
      </c>
    </row>
    <row r="16" spans="1:14" x14ac:dyDescent="0.3">
      <c r="A16" s="215" t="s">
        <v>2642</v>
      </c>
      <c r="B16" s="205">
        <f>IF(B15=0,0,B15/B$5)</f>
        <v>0.22021012287662262</v>
      </c>
      <c r="C16" s="205">
        <f t="shared" ref="C16:N16" si="3">IF(C15=0,0,C15/C$5)</f>
        <v>0.252352716414531</v>
      </c>
      <c r="D16" s="205">
        <f t="shared" si="3"/>
        <v>0.20919721577726219</v>
      </c>
      <c r="E16" s="205">
        <f t="shared" si="3"/>
        <v>0.2306541604774327</v>
      </c>
      <c r="F16" s="205">
        <f t="shared" si="3"/>
        <v>0.25009711681494751</v>
      </c>
      <c r="G16" s="205">
        <f t="shared" si="3"/>
        <v>0.20916494146963097</v>
      </c>
      <c r="H16" s="205">
        <f t="shared" si="3"/>
        <v>0.23708346361198757</v>
      </c>
      <c r="I16" s="205">
        <f t="shared" si="3"/>
        <v>0</v>
      </c>
      <c r="J16" s="205">
        <f t="shared" si="3"/>
        <v>0</v>
      </c>
      <c r="K16" s="205">
        <f t="shared" si="3"/>
        <v>0</v>
      </c>
      <c r="L16" s="205">
        <f t="shared" si="3"/>
        <v>0</v>
      </c>
      <c r="M16" s="205">
        <f t="shared" si="3"/>
        <v>0</v>
      </c>
      <c r="N16" s="205">
        <f t="shared" si="3"/>
        <v>0.22978501735831469</v>
      </c>
    </row>
    <row r="17" spans="1:14" x14ac:dyDescent="0.3">
      <c r="A17" s="215"/>
    </row>
    <row r="18" spans="1:14" x14ac:dyDescent="0.3">
      <c r="A18" s="54" t="s">
        <v>10</v>
      </c>
    </row>
    <row r="19" spans="1:14" hidden="1" x14ac:dyDescent="0.3">
      <c r="A19" s="15"/>
    </row>
    <row r="20" spans="1:14" ht="15" thickBot="1" x14ac:dyDescent="0.35">
      <c r="A20" s="214" t="s">
        <v>2641</v>
      </c>
      <c r="B20" s="18">
        <f>'Residential Collection Report'!B37</f>
        <v>263.17</v>
      </c>
      <c r="C20" s="18">
        <f>'Residential Collection Report'!C37</f>
        <v>247.48</v>
      </c>
      <c r="D20" s="18">
        <f>'Residential Collection Report'!D37</f>
        <v>275.26</v>
      </c>
      <c r="E20" s="18">
        <f>'Residential Collection Report'!E37</f>
        <v>232.46</v>
      </c>
      <c r="F20" s="18">
        <f>'Residential Collection Report'!F37</f>
        <v>240.07</v>
      </c>
      <c r="G20" s="18">
        <f>'Residential Collection Report'!G37</f>
        <v>277.69</v>
      </c>
      <c r="H20" s="18">
        <f>'Residential Collection Report'!H37</f>
        <v>253.37</v>
      </c>
      <c r="I20" s="18">
        <f>'Residential Collection Report'!I37</f>
        <v>0</v>
      </c>
      <c r="J20" s="18">
        <f>'Residential Collection Report'!J37</f>
        <v>0</v>
      </c>
      <c r="K20" s="18">
        <f>'Residential Collection Report'!K37</f>
        <v>0</v>
      </c>
      <c r="L20" s="18">
        <f>'Residential Collection Report'!L37</f>
        <v>0</v>
      </c>
      <c r="M20" s="18">
        <f>'Residential Collection Report'!M37</f>
        <v>0</v>
      </c>
      <c r="N20" s="18">
        <f>SUM(B20:M20)</f>
        <v>1789.5</v>
      </c>
    </row>
    <row r="21" spans="1:14" x14ac:dyDescent="0.3">
      <c r="A21" s="215" t="s">
        <v>2642</v>
      </c>
      <c r="B21" s="205">
        <f>IF(B20=0,0,B20/B$5)</f>
        <v>0.12671410962597743</v>
      </c>
      <c r="C21" s="205">
        <f t="shared" ref="C21:N21" si="4">IF(C20=0,0,C20/C$5)</f>
        <v>0.11674190641967272</v>
      </c>
      <c r="D21" s="205">
        <f t="shared" si="4"/>
        <v>0.12773085846867749</v>
      </c>
      <c r="E21" s="205">
        <f t="shared" si="4"/>
        <v>0.12201407733611871</v>
      </c>
      <c r="F21" s="205">
        <f t="shared" si="4"/>
        <v>0.11373089641188901</v>
      </c>
      <c r="G21" s="205">
        <f t="shared" si="4"/>
        <v>0.13155239308910541</v>
      </c>
      <c r="H21" s="205">
        <f t="shared" si="4"/>
        <v>0.12003164586945607</v>
      </c>
      <c r="I21" s="205">
        <f t="shared" si="4"/>
        <v>0</v>
      </c>
      <c r="J21" s="205">
        <f t="shared" si="4"/>
        <v>0</v>
      </c>
      <c r="K21" s="205">
        <f t="shared" si="4"/>
        <v>0</v>
      </c>
      <c r="L21" s="205">
        <f t="shared" si="4"/>
        <v>0</v>
      </c>
      <c r="M21" s="205">
        <f t="shared" si="4"/>
        <v>0</v>
      </c>
      <c r="N21" s="205">
        <f t="shared" si="4"/>
        <v>0.12265628480659102</v>
      </c>
    </row>
    <row r="22" spans="1:14" x14ac:dyDescent="0.3">
      <c r="A22" s="215"/>
    </row>
    <row r="23" spans="1:14" x14ac:dyDescent="0.3">
      <c r="A23" s="54" t="s">
        <v>11</v>
      </c>
    </row>
    <row r="24" spans="1:14" hidden="1" x14ac:dyDescent="0.3">
      <c r="A24" s="15"/>
    </row>
    <row r="25" spans="1:14" ht="15" thickBot="1" x14ac:dyDescent="0.35">
      <c r="A25" s="214" t="s">
        <v>2641</v>
      </c>
      <c r="B25" s="18">
        <f>'Residential Collection Report'!B48</f>
        <v>141.1</v>
      </c>
      <c r="C25" s="18">
        <f>'Residential Collection Report'!C48</f>
        <v>137.38999999999999</v>
      </c>
      <c r="D25" s="18">
        <f>'Residential Collection Report'!D48</f>
        <v>167.92</v>
      </c>
      <c r="E25" s="18">
        <f>'Residential Collection Report'!E48</f>
        <v>135.83000000000001</v>
      </c>
      <c r="F25" s="18">
        <f>'Residential Collection Report'!F48</f>
        <v>156.02000000000001</v>
      </c>
      <c r="G25" s="18">
        <f>'Residential Collection Report'!G48</f>
        <v>145.4</v>
      </c>
      <c r="H25" s="18">
        <f>'Residential Collection Report'!H48</f>
        <v>142.84</v>
      </c>
      <c r="I25" s="18">
        <f>'Residential Collection Report'!I48</f>
        <v>0</v>
      </c>
      <c r="J25" s="18">
        <f>'Residential Collection Report'!J48</f>
        <v>0</v>
      </c>
      <c r="K25" s="18">
        <f>'Residential Collection Report'!K48</f>
        <v>0</v>
      </c>
      <c r="L25" s="18">
        <f>'Residential Collection Report'!L48</f>
        <v>0</v>
      </c>
      <c r="M25" s="18">
        <f>'Residential Collection Report'!M48</f>
        <v>0</v>
      </c>
      <c r="N25" s="18">
        <f>SUM(B25:M25)</f>
        <v>1026.5</v>
      </c>
    </row>
    <row r="26" spans="1:14" x14ac:dyDescent="0.3">
      <c r="A26" s="215" t="s">
        <v>2642</v>
      </c>
      <c r="B26" s="205">
        <f>IF(B25=0,0,B25/B$5)</f>
        <v>6.7938446130734562E-2</v>
      </c>
      <c r="C26" s="205">
        <f t="shared" ref="C26:N26" si="5">IF(C25=0,0,C25/C$5)</f>
        <v>6.4809966554868412E-2</v>
      </c>
      <c r="D26" s="205">
        <f t="shared" si="5"/>
        <v>7.7921113689095128E-2</v>
      </c>
      <c r="E26" s="205">
        <f t="shared" si="5"/>
        <v>7.129472651021683E-2</v>
      </c>
      <c r="F26" s="205">
        <f t="shared" si="5"/>
        <v>7.3913002283429521E-2</v>
      </c>
      <c r="G26" s="205">
        <f t="shared" si="5"/>
        <v>6.88815512087433E-2</v>
      </c>
      <c r="H26" s="205">
        <f t="shared" si="5"/>
        <v>6.766910169314877E-2</v>
      </c>
      <c r="I26" s="205">
        <f t="shared" si="5"/>
        <v>0</v>
      </c>
      <c r="J26" s="205">
        <f t="shared" si="5"/>
        <v>0</v>
      </c>
      <c r="K26" s="205">
        <f t="shared" si="5"/>
        <v>0</v>
      </c>
      <c r="L26" s="205">
        <f t="shared" si="5"/>
        <v>0</v>
      </c>
      <c r="M26" s="205">
        <f t="shared" si="5"/>
        <v>0</v>
      </c>
      <c r="N26" s="205">
        <f t="shared" si="5"/>
        <v>7.0358578571648886E-2</v>
      </c>
    </row>
    <row r="27" spans="1:14" x14ac:dyDescent="0.3">
      <c r="A27" s="215"/>
    </row>
    <row r="28" spans="1:14" x14ac:dyDescent="0.3">
      <c r="A28" s="54" t="s">
        <v>12</v>
      </c>
    </row>
    <row r="29" spans="1:14" hidden="1" x14ac:dyDescent="0.3">
      <c r="A29" s="15"/>
    </row>
    <row r="30" spans="1:14" ht="15" thickBot="1" x14ac:dyDescent="0.35">
      <c r="A30" s="214" t="s">
        <v>2641</v>
      </c>
      <c r="B30" s="18">
        <f>'Residential Collection Report'!B59</f>
        <v>204.42</v>
      </c>
      <c r="C30" s="18">
        <f>'Residential Collection Report'!C59</f>
        <v>246.17</v>
      </c>
      <c r="D30" s="18">
        <f>'Residential Collection Report'!D59</f>
        <v>198.27</v>
      </c>
      <c r="E30" s="18">
        <f>'Residential Collection Report'!E59</f>
        <v>197.04</v>
      </c>
      <c r="F30" s="18">
        <f>'Residential Collection Report'!F59</f>
        <v>237.75</v>
      </c>
      <c r="G30" s="18">
        <f>'Residential Collection Report'!G59</f>
        <v>198.66</v>
      </c>
      <c r="H30" s="18">
        <f>'Residential Collection Report'!H59</f>
        <v>228.59</v>
      </c>
      <c r="I30" s="18">
        <f>'Residential Collection Report'!I59</f>
        <v>0</v>
      </c>
      <c r="J30" s="18">
        <f>'Residential Collection Report'!J59</f>
        <v>0</v>
      </c>
      <c r="K30" s="18">
        <f>'Residential Collection Report'!K59</f>
        <v>0</v>
      </c>
      <c r="L30" s="18">
        <f>'Residential Collection Report'!L59</f>
        <v>0</v>
      </c>
      <c r="M30" s="18">
        <f>'Residential Collection Report'!M59</f>
        <v>0</v>
      </c>
      <c r="N30" s="18">
        <f>SUM(B30:M30)</f>
        <v>1510.9</v>
      </c>
    </row>
    <row r="31" spans="1:14" x14ac:dyDescent="0.3">
      <c r="A31" s="215" t="s">
        <v>2642</v>
      </c>
      <c r="B31" s="205">
        <f>IF(B30=0,0,B30/B$5)</f>
        <v>9.8426485882670153E-2</v>
      </c>
      <c r="C31" s="205">
        <f t="shared" ref="C31:N31" si="6">IF(C30=0,0,C30/C$5)</f>
        <v>0.11612394982758539</v>
      </c>
      <c r="D31" s="205">
        <f t="shared" si="6"/>
        <v>9.2004640371229698E-2</v>
      </c>
      <c r="E31" s="205">
        <f t="shared" si="6"/>
        <v>0.10342275573564841</v>
      </c>
      <c r="F31" s="205">
        <f t="shared" si="6"/>
        <v>0.11263181831102018</v>
      </c>
      <c r="G31" s="205">
        <f t="shared" si="6"/>
        <v>9.4112853941739641E-2</v>
      </c>
      <c r="H31" s="205">
        <f t="shared" si="6"/>
        <v>0.10829235477483112</v>
      </c>
      <c r="I31" s="205">
        <f t="shared" si="6"/>
        <v>0</v>
      </c>
      <c r="J31" s="205">
        <f t="shared" si="6"/>
        <v>0</v>
      </c>
      <c r="K31" s="205">
        <f t="shared" si="6"/>
        <v>0</v>
      </c>
      <c r="L31" s="205">
        <f t="shared" si="6"/>
        <v>0</v>
      </c>
      <c r="M31" s="205">
        <f t="shared" si="6"/>
        <v>0</v>
      </c>
      <c r="N31" s="205">
        <f t="shared" si="6"/>
        <v>0.10356042509878648</v>
      </c>
    </row>
    <row r="32" spans="1:14" x14ac:dyDescent="0.3">
      <c r="A32" s="215"/>
    </row>
    <row r="33" spans="1:14" x14ac:dyDescent="0.3">
      <c r="A33" s="54" t="s">
        <v>13</v>
      </c>
    </row>
    <row r="34" spans="1:14" hidden="1" x14ac:dyDescent="0.3">
      <c r="A34" s="15"/>
    </row>
    <row r="35" spans="1:14" ht="15" thickBot="1" x14ac:dyDescent="0.35">
      <c r="A35" s="214" t="s">
        <v>2641</v>
      </c>
      <c r="B35" s="18">
        <f>'Residential Collection Report'!B70</f>
        <v>524.52</v>
      </c>
      <c r="C35" s="18">
        <f>'Residential Collection Report'!C70</f>
        <v>446.43</v>
      </c>
      <c r="D35" s="18">
        <f>'Residential Collection Report'!D70</f>
        <v>542.88</v>
      </c>
      <c r="E35" s="18">
        <f>'Residential Collection Report'!E70</f>
        <v>443.46</v>
      </c>
      <c r="F35" s="18">
        <f>'Residential Collection Report'!F70</f>
        <v>433.63</v>
      </c>
      <c r="G35" s="18">
        <f>'Residential Collection Report'!G70</f>
        <v>547.62</v>
      </c>
      <c r="H35" s="18">
        <f>'Residential Collection Report'!H70</f>
        <v>466.81</v>
      </c>
      <c r="I35" s="18">
        <f>'Residential Collection Report'!I70</f>
        <v>0</v>
      </c>
      <c r="J35" s="18">
        <f>'Residential Collection Report'!J70</f>
        <v>0</v>
      </c>
      <c r="K35" s="18">
        <f>'Residential Collection Report'!K70</f>
        <v>0</v>
      </c>
      <c r="L35" s="18">
        <f>'Residential Collection Report'!L70</f>
        <v>0</v>
      </c>
      <c r="M35" s="18">
        <f>'Residential Collection Report'!M70</f>
        <v>0</v>
      </c>
      <c r="N35" s="18">
        <f>SUM(B35:M35)</f>
        <v>3405.35</v>
      </c>
    </row>
    <row r="36" spans="1:14" x14ac:dyDescent="0.3">
      <c r="A36" s="215" t="s">
        <v>2642</v>
      </c>
      <c r="B36" s="205">
        <f>IF(B35=0,0,B35/B$5)</f>
        <v>0.25255190478024725</v>
      </c>
      <c r="C36" s="205">
        <f t="shared" ref="C36:N36" si="7">IF(C35=0,0,C35/C$5)</f>
        <v>0.21059111557675164</v>
      </c>
      <c r="D36" s="205">
        <f t="shared" si="7"/>
        <v>0.25191647331786543</v>
      </c>
      <c r="E36" s="205">
        <f t="shared" si="7"/>
        <v>0.2327641862491405</v>
      </c>
      <c r="F36" s="205">
        <f t="shared" si="7"/>
        <v>0.20542811934472208</v>
      </c>
      <c r="G36" s="205">
        <f t="shared" si="7"/>
        <v>0.25942857684272358</v>
      </c>
      <c r="H36" s="205">
        <f t="shared" si="7"/>
        <v>0.22114683114938938</v>
      </c>
      <c r="I36" s="205">
        <f t="shared" si="7"/>
        <v>0</v>
      </c>
      <c r="J36" s="205">
        <f t="shared" si="7"/>
        <v>0</v>
      </c>
      <c r="K36" s="205">
        <f t="shared" si="7"/>
        <v>0</v>
      </c>
      <c r="L36" s="205">
        <f t="shared" si="7"/>
        <v>0</v>
      </c>
      <c r="M36" s="205">
        <f t="shared" si="7"/>
        <v>0</v>
      </c>
      <c r="N36" s="205">
        <f t="shared" si="7"/>
        <v>0.23341021484555727</v>
      </c>
    </row>
    <row r="37" spans="1:14" x14ac:dyDescent="0.3">
      <c r="A37" s="215"/>
    </row>
    <row r="38" spans="1:14" x14ac:dyDescent="0.3">
      <c r="A38" s="215"/>
    </row>
    <row r="39" spans="1:14" x14ac:dyDescent="0.3">
      <c r="A39" s="215"/>
    </row>
    <row r="40" spans="1:14" ht="17.399999999999999" x14ac:dyDescent="0.35">
      <c r="A40" s="216" t="s">
        <v>2643</v>
      </c>
    </row>
    <row r="41" spans="1:14" x14ac:dyDescent="0.3">
      <c r="A41" s="213" t="s">
        <v>75</v>
      </c>
    </row>
    <row r="42" spans="1:14" hidden="1" x14ac:dyDescent="0.3">
      <c r="A42" s="15"/>
    </row>
    <row r="43" spans="1:14" ht="15" thickBot="1" x14ac:dyDescent="0.35">
      <c r="A43" s="214" t="s">
        <v>2641</v>
      </c>
      <c r="B43" s="18">
        <f>B48+B53+B58+B63+B68+B73</f>
        <v>284.77999999999997</v>
      </c>
      <c r="C43" s="18">
        <f t="shared" ref="C43:M43" si="8">C48+C53+C58+C63+C68+C73</f>
        <v>277.64</v>
      </c>
      <c r="D43" s="18">
        <f t="shared" si="8"/>
        <v>306.42</v>
      </c>
      <c r="E43" s="18">
        <f t="shared" si="8"/>
        <v>254.38</v>
      </c>
      <c r="F43" s="18">
        <f t="shared" si="8"/>
        <v>281.53999999999996</v>
      </c>
      <c r="G43" s="18">
        <f t="shared" si="8"/>
        <v>278.3</v>
      </c>
      <c r="H43" s="18">
        <f t="shared" si="8"/>
        <v>280.3</v>
      </c>
      <c r="I43" s="18">
        <f t="shared" si="8"/>
        <v>0</v>
      </c>
      <c r="J43" s="18">
        <f t="shared" si="8"/>
        <v>0</v>
      </c>
      <c r="K43" s="18">
        <f t="shared" si="8"/>
        <v>0</v>
      </c>
      <c r="L43" s="18">
        <f t="shared" si="8"/>
        <v>0</v>
      </c>
      <c r="M43" s="18">
        <f t="shared" si="8"/>
        <v>0</v>
      </c>
      <c r="N43" s="18">
        <f>SUM(B43:M43)</f>
        <v>1963.3599999999997</v>
      </c>
    </row>
    <row r="44" spans="1:14" x14ac:dyDescent="0.3">
      <c r="A44" s="215" t="s">
        <v>2642</v>
      </c>
      <c r="B44" s="205">
        <f>IF(B43=0,0,B43/B$43)</f>
        <v>1</v>
      </c>
      <c r="C44" s="205">
        <f t="shared" ref="C44:N44" si="9">IF(C43=0,0,C43/C$43)</f>
        <v>1</v>
      </c>
      <c r="D44" s="205">
        <f t="shared" si="9"/>
        <v>1</v>
      </c>
      <c r="E44" s="205">
        <f t="shared" si="9"/>
        <v>1</v>
      </c>
      <c r="F44" s="205">
        <f t="shared" si="9"/>
        <v>1</v>
      </c>
      <c r="G44" s="205">
        <f t="shared" si="9"/>
        <v>1</v>
      </c>
      <c r="H44" s="205">
        <f t="shared" si="9"/>
        <v>1</v>
      </c>
      <c r="I44" s="205">
        <f t="shared" si="9"/>
        <v>0</v>
      </c>
      <c r="J44" s="205">
        <f t="shared" si="9"/>
        <v>0</v>
      </c>
      <c r="K44" s="205">
        <f t="shared" si="9"/>
        <v>0</v>
      </c>
      <c r="L44" s="205">
        <f t="shared" si="9"/>
        <v>0</v>
      </c>
      <c r="M44" s="205">
        <f t="shared" si="9"/>
        <v>0</v>
      </c>
      <c r="N44" s="205">
        <f t="shared" si="9"/>
        <v>1</v>
      </c>
    </row>
    <row r="45" spans="1:14" x14ac:dyDescent="0.3">
      <c r="A45" s="215"/>
    </row>
    <row r="46" spans="1:14" x14ac:dyDescent="0.3">
      <c r="A46" s="54" t="s">
        <v>45</v>
      </c>
    </row>
    <row r="47" spans="1:14" hidden="1" x14ac:dyDescent="0.3">
      <c r="A47" s="15"/>
    </row>
    <row r="48" spans="1:14" ht="15" thickBot="1" x14ac:dyDescent="0.35">
      <c r="A48" s="214" t="s">
        <v>2641</v>
      </c>
      <c r="B48" s="18">
        <f>'Multifamily Collection Report '!B15</f>
        <v>39.76</v>
      </c>
      <c r="C48" s="18">
        <f>'Multifamily Collection Report '!C15</f>
        <v>38.4</v>
      </c>
      <c r="D48" s="18">
        <f>'Multifamily Collection Report '!D15</f>
        <v>44.33</v>
      </c>
      <c r="E48" s="18">
        <f>'Multifamily Collection Report '!E15</f>
        <v>35.07</v>
      </c>
      <c r="F48" s="18">
        <f>'Multifamily Collection Report '!F15</f>
        <v>39.14</v>
      </c>
      <c r="G48" s="18">
        <f>'Multifamily Collection Report '!G15</f>
        <v>38.92</v>
      </c>
      <c r="H48" s="18">
        <f>'Multifamily Collection Report '!H15</f>
        <v>38.979999999999997</v>
      </c>
      <c r="I48" s="18">
        <f>'Multifamily Collection Report '!I15</f>
        <v>0</v>
      </c>
      <c r="J48" s="18">
        <f>'Multifamily Collection Report '!J15</f>
        <v>0</v>
      </c>
      <c r="K48" s="18">
        <f>'Multifamily Collection Report '!K15</f>
        <v>0</v>
      </c>
      <c r="L48" s="18">
        <f>'Multifamily Collection Report '!L15</f>
        <v>0</v>
      </c>
      <c r="M48" s="18">
        <f>'Multifamily Collection Report '!M15</f>
        <v>0</v>
      </c>
      <c r="N48" s="18">
        <f>SUM(B48:M48)</f>
        <v>274.60000000000002</v>
      </c>
    </row>
    <row r="49" spans="1:14" x14ac:dyDescent="0.3">
      <c r="A49" s="215" t="s">
        <v>2642</v>
      </c>
      <c r="B49" s="205">
        <f>IF(B48=0,0,B48/B$43)</f>
        <v>0.13961654610576585</v>
      </c>
      <c r="C49" s="205">
        <f t="shared" ref="C49:N49" si="10">IF(C48=0,0,C48/C$43)</f>
        <v>0.1383086010661288</v>
      </c>
      <c r="D49" s="205">
        <f t="shared" si="10"/>
        <v>0.14467071339990861</v>
      </c>
      <c r="E49" s="205">
        <f t="shared" si="10"/>
        <v>0.13786461199779856</v>
      </c>
      <c r="F49" s="205">
        <f t="shared" si="10"/>
        <v>0.13902109824536479</v>
      </c>
      <c r="G49" s="205">
        <f t="shared" si="10"/>
        <v>0.13984908372260152</v>
      </c>
      <c r="H49" s="205">
        <f t="shared" si="10"/>
        <v>0.13906528719229394</v>
      </c>
      <c r="I49" s="205">
        <f t="shared" si="10"/>
        <v>0</v>
      </c>
      <c r="J49" s="205">
        <f t="shared" si="10"/>
        <v>0</v>
      </c>
      <c r="K49" s="205">
        <f t="shared" si="10"/>
        <v>0</v>
      </c>
      <c r="L49" s="205">
        <f t="shared" si="10"/>
        <v>0</v>
      </c>
      <c r="M49" s="205">
        <f t="shared" si="10"/>
        <v>0</v>
      </c>
      <c r="N49" s="205">
        <f t="shared" si="10"/>
        <v>0.13986227691304706</v>
      </c>
    </row>
    <row r="50" spans="1:14" x14ac:dyDescent="0.3">
      <c r="A50" s="215"/>
    </row>
    <row r="51" spans="1:14" x14ac:dyDescent="0.3">
      <c r="A51" s="54" t="s">
        <v>9</v>
      </c>
    </row>
    <row r="52" spans="1:14" hidden="1" x14ac:dyDescent="0.3">
      <c r="A52" s="15"/>
    </row>
    <row r="53" spans="1:14" ht="15" thickBot="1" x14ac:dyDescent="0.35">
      <c r="A53" s="214" t="s">
        <v>2641</v>
      </c>
      <c r="B53" s="18">
        <f>'Multifamily Collection Report '!B26</f>
        <v>9.65</v>
      </c>
      <c r="C53" s="18">
        <f>'Multifamily Collection Report '!C26</f>
        <v>8.9499999999999993</v>
      </c>
      <c r="D53" s="18">
        <f>'Multifamily Collection Report '!D26</f>
        <v>10.78</v>
      </c>
      <c r="E53" s="18">
        <f>'Multifamily Collection Report '!E26</f>
        <v>8.69</v>
      </c>
      <c r="F53" s="18">
        <f>'Multifamily Collection Report '!F26</f>
        <v>9.24</v>
      </c>
      <c r="G53" s="18">
        <f>'Multifamily Collection Report '!G26</f>
        <v>8.98</v>
      </c>
      <c r="H53" s="18">
        <f>'Multifamily Collection Report '!H26</f>
        <v>8.86</v>
      </c>
      <c r="I53" s="18">
        <f>'Multifamily Collection Report '!I26</f>
        <v>0</v>
      </c>
      <c r="J53" s="18">
        <f>'Multifamily Collection Report '!J26</f>
        <v>0</v>
      </c>
      <c r="K53" s="18">
        <f>'Multifamily Collection Report '!K26</f>
        <v>0</v>
      </c>
      <c r="L53" s="18">
        <f>'Multifamily Collection Report '!L26</f>
        <v>0</v>
      </c>
      <c r="M53" s="18">
        <f>'Multifamily Collection Report '!M26</f>
        <v>0</v>
      </c>
      <c r="N53" s="18">
        <f>SUM(B53:M53)</f>
        <v>65.150000000000006</v>
      </c>
    </row>
    <row r="54" spans="1:14" x14ac:dyDescent="0.3">
      <c r="A54" s="215" t="s">
        <v>2642</v>
      </c>
      <c r="B54" s="205">
        <f>IF(B53=0,0,B53/B$43)</f>
        <v>3.3885806587541263E-2</v>
      </c>
      <c r="C54" s="205">
        <f t="shared" ref="C54:N54" si="11">IF(C53=0,0,C53/C$43)</f>
        <v>3.2235989050569083E-2</v>
      </c>
      <c r="D54" s="205">
        <f t="shared" si="11"/>
        <v>3.518047124861301E-2</v>
      </c>
      <c r="E54" s="205">
        <f t="shared" si="11"/>
        <v>3.4161490683229816E-2</v>
      </c>
      <c r="F54" s="205">
        <f t="shared" si="11"/>
        <v>3.2819492789656894E-2</v>
      </c>
      <c r="G54" s="205">
        <f t="shared" si="11"/>
        <v>3.2267337405677325E-2</v>
      </c>
      <c r="H54" s="205">
        <f t="shared" si="11"/>
        <v>3.1608990367463431E-2</v>
      </c>
      <c r="I54" s="205">
        <f t="shared" si="11"/>
        <v>0</v>
      </c>
      <c r="J54" s="205">
        <f t="shared" si="11"/>
        <v>0</v>
      </c>
      <c r="K54" s="205">
        <f t="shared" si="11"/>
        <v>0</v>
      </c>
      <c r="L54" s="205">
        <f t="shared" si="11"/>
        <v>0</v>
      </c>
      <c r="M54" s="205">
        <f t="shared" si="11"/>
        <v>0</v>
      </c>
      <c r="N54" s="205">
        <f t="shared" si="11"/>
        <v>3.3182910928204717E-2</v>
      </c>
    </row>
    <row r="55" spans="1:14" x14ac:dyDescent="0.3">
      <c r="A55" s="215"/>
    </row>
    <row r="56" spans="1:14" x14ac:dyDescent="0.3">
      <c r="A56" s="54" t="s">
        <v>10</v>
      </c>
    </row>
    <row r="57" spans="1:14" hidden="1" x14ac:dyDescent="0.3">
      <c r="A57" s="15"/>
    </row>
    <row r="58" spans="1:14" ht="15" thickBot="1" x14ac:dyDescent="0.35">
      <c r="A58" s="214" t="s">
        <v>2641</v>
      </c>
      <c r="B58" s="18">
        <f>'Multifamily Collection Report '!B37</f>
        <v>20.69</v>
      </c>
      <c r="C58" s="18">
        <f>'Multifamily Collection Report '!C37</f>
        <v>20.03</v>
      </c>
      <c r="D58" s="18">
        <f>'Multifamily Collection Report '!D37</f>
        <v>23.28</v>
      </c>
      <c r="E58" s="18">
        <f>'Multifamily Collection Report '!E37</f>
        <v>18.329999999999998</v>
      </c>
      <c r="F58" s="18">
        <f>'Multifamily Collection Report '!F37</f>
        <v>19.32</v>
      </c>
      <c r="G58" s="18">
        <f>'Multifamily Collection Report '!G37</f>
        <v>20.94</v>
      </c>
      <c r="H58" s="18">
        <f>'Multifamily Collection Report '!H37</f>
        <v>19.72</v>
      </c>
      <c r="I58" s="18">
        <f>'Multifamily Collection Report '!I37</f>
        <v>0</v>
      </c>
      <c r="J58" s="18">
        <f>'Multifamily Collection Report '!J37</f>
        <v>0</v>
      </c>
      <c r="K58" s="18">
        <f>'Multifamily Collection Report '!K37</f>
        <v>0</v>
      </c>
      <c r="L58" s="18">
        <f>'Multifamily Collection Report '!L37</f>
        <v>0</v>
      </c>
      <c r="M58" s="18">
        <f>'Multifamily Collection Report '!M37</f>
        <v>0</v>
      </c>
      <c r="N58" s="18">
        <f>SUM(B58:M58)</f>
        <v>142.31</v>
      </c>
    </row>
    <row r="59" spans="1:14" x14ac:dyDescent="0.3">
      <c r="A59" s="215" t="s">
        <v>2642</v>
      </c>
      <c r="B59" s="205">
        <f>IF(B58=0,0,B58/B$43)</f>
        <v>7.2652573916707652E-2</v>
      </c>
      <c r="C59" s="205">
        <f t="shared" ref="C59:N59" si="12">IF(C58=0,0,C58/C$43)</f>
        <v>7.2143783316525004E-2</v>
      </c>
      <c r="D59" s="205">
        <f t="shared" si="12"/>
        <v>7.5974153123164287E-2</v>
      </c>
      <c r="E59" s="205">
        <f t="shared" si="12"/>
        <v>7.2057551694315589E-2</v>
      </c>
      <c r="F59" s="205">
        <f t="shared" si="12"/>
        <v>6.8622575832918961E-2</v>
      </c>
      <c r="G59" s="205">
        <f t="shared" si="12"/>
        <v>7.5242544017247573E-2</v>
      </c>
      <c r="H59" s="205">
        <f t="shared" si="12"/>
        <v>7.035319300749196E-2</v>
      </c>
      <c r="I59" s="205">
        <f t="shared" si="12"/>
        <v>0</v>
      </c>
      <c r="J59" s="205">
        <f t="shared" si="12"/>
        <v>0</v>
      </c>
      <c r="K59" s="205">
        <f t="shared" si="12"/>
        <v>0</v>
      </c>
      <c r="L59" s="205">
        <f t="shared" si="12"/>
        <v>0</v>
      </c>
      <c r="M59" s="205">
        <f t="shared" si="12"/>
        <v>0</v>
      </c>
      <c r="N59" s="205">
        <f t="shared" si="12"/>
        <v>7.2482886480319461E-2</v>
      </c>
    </row>
    <row r="60" spans="1:14" x14ac:dyDescent="0.3">
      <c r="A60" s="215"/>
    </row>
    <row r="61" spans="1:14" x14ac:dyDescent="0.3">
      <c r="A61" s="54" t="s">
        <v>11</v>
      </c>
    </row>
    <row r="62" spans="1:14" hidden="1" x14ac:dyDescent="0.3">
      <c r="A62" s="15"/>
    </row>
    <row r="63" spans="1:14" ht="15" thickBot="1" x14ac:dyDescent="0.35">
      <c r="A63" s="214" t="s">
        <v>2641</v>
      </c>
      <c r="B63" s="18">
        <f>'Multifamily Collection Report '!B48</f>
        <v>13.64</v>
      </c>
      <c r="C63" s="18">
        <f>'Multifamily Collection Report '!C48</f>
        <v>14.97</v>
      </c>
      <c r="D63" s="18">
        <f>'Multifamily Collection Report '!D48</f>
        <v>14.91</v>
      </c>
      <c r="E63" s="18">
        <f>'Multifamily Collection Report '!E48</f>
        <v>12.58</v>
      </c>
      <c r="F63" s="18">
        <f>'Multifamily Collection Report '!F48</f>
        <v>14.11</v>
      </c>
      <c r="G63" s="18">
        <f>'Multifamily Collection Report '!G48</f>
        <v>12.92</v>
      </c>
      <c r="H63" s="18">
        <f>'Multifamily Collection Report '!H48</f>
        <v>13.04</v>
      </c>
      <c r="I63" s="18">
        <f>'Multifamily Collection Report '!I48</f>
        <v>0</v>
      </c>
      <c r="J63" s="18">
        <f>'Multifamily Collection Report '!J48</f>
        <v>0</v>
      </c>
      <c r="K63" s="18">
        <f>'Multifamily Collection Report '!K48</f>
        <v>0</v>
      </c>
      <c r="L63" s="18">
        <f>'Multifamily Collection Report '!L48</f>
        <v>0</v>
      </c>
      <c r="M63" s="18">
        <f>'Multifamily Collection Report '!M48</f>
        <v>0</v>
      </c>
      <c r="N63" s="18">
        <f>SUM(B63:M63)</f>
        <v>96.169999999999987</v>
      </c>
    </row>
    <row r="64" spans="1:14" x14ac:dyDescent="0.3">
      <c r="A64" s="215" t="s">
        <v>2642</v>
      </c>
      <c r="B64" s="205">
        <f>IF(B63=0,0,B63/B$43)</f>
        <v>4.7896621953788895E-2</v>
      </c>
      <c r="C64" s="205">
        <f t="shared" ref="C64:N64" si="13">IF(C63=0,0,C63/C$43)</f>
        <v>5.3918743696873654E-2</v>
      </c>
      <c r="D64" s="205">
        <f t="shared" si="13"/>
        <v>4.8658703739964754E-2</v>
      </c>
      <c r="E64" s="205">
        <f t="shared" si="13"/>
        <v>4.945357339413476E-2</v>
      </c>
      <c r="F64" s="205">
        <f t="shared" si="13"/>
        <v>5.011721247424878E-2</v>
      </c>
      <c r="G64" s="205">
        <f t="shared" si="13"/>
        <v>4.6424721523535752E-2</v>
      </c>
      <c r="H64" s="205">
        <f t="shared" si="13"/>
        <v>4.6521584017124508E-2</v>
      </c>
      <c r="I64" s="205">
        <f t="shared" si="13"/>
        <v>0</v>
      </c>
      <c r="J64" s="205">
        <f t="shared" si="13"/>
        <v>0</v>
      </c>
      <c r="K64" s="205">
        <f t="shared" si="13"/>
        <v>0</v>
      </c>
      <c r="L64" s="205">
        <f t="shared" si="13"/>
        <v>0</v>
      </c>
      <c r="M64" s="205">
        <f t="shared" si="13"/>
        <v>0</v>
      </c>
      <c r="N64" s="205">
        <f t="shared" si="13"/>
        <v>4.8982356776138866E-2</v>
      </c>
    </row>
    <row r="65" spans="1:14" x14ac:dyDescent="0.3">
      <c r="A65" s="215"/>
    </row>
    <row r="66" spans="1:14" x14ac:dyDescent="0.3">
      <c r="A66" s="54" t="s">
        <v>12</v>
      </c>
    </row>
    <row r="67" spans="1:14" hidden="1" x14ac:dyDescent="0.3">
      <c r="A67" s="15"/>
    </row>
    <row r="68" spans="1:14" ht="15" thickBot="1" x14ac:dyDescent="0.35">
      <c r="A68" s="214" t="s">
        <v>2641</v>
      </c>
      <c r="B68" s="18">
        <f>'Multifamily Collection Report '!B59</f>
        <v>2.16</v>
      </c>
      <c r="C68" s="18">
        <f>'Multifamily Collection Report '!C59</f>
        <v>2.14</v>
      </c>
      <c r="D68" s="18">
        <f>'Multifamily Collection Report '!D59</f>
        <v>2.37</v>
      </c>
      <c r="E68" s="18">
        <f>'Multifamily Collection Report '!E59</f>
        <v>1.81</v>
      </c>
      <c r="F68" s="18">
        <f>'Multifamily Collection Report '!F59</f>
        <v>2.06</v>
      </c>
      <c r="G68" s="18">
        <f>'Multifamily Collection Report '!G59</f>
        <v>2.2200000000000002</v>
      </c>
      <c r="H68" s="18">
        <f>'Multifamily Collection Report '!H59</f>
        <v>2.2000000000000002</v>
      </c>
      <c r="I68" s="18">
        <f>'Multifamily Collection Report '!I59</f>
        <v>0</v>
      </c>
      <c r="J68" s="18">
        <f>'Multifamily Collection Report '!J59</f>
        <v>0</v>
      </c>
      <c r="K68" s="18">
        <f>'Multifamily Collection Report '!K59</f>
        <v>0</v>
      </c>
      <c r="L68" s="18">
        <f>'Multifamily Collection Report '!L59</f>
        <v>0</v>
      </c>
      <c r="M68" s="18">
        <f>'Multifamily Collection Report '!M59</f>
        <v>0</v>
      </c>
      <c r="N68" s="18">
        <f>SUM(B68:M68)</f>
        <v>14.96</v>
      </c>
    </row>
    <row r="69" spans="1:14" x14ac:dyDescent="0.3">
      <c r="A69" s="215" t="s">
        <v>2642</v>
      </c>
      <c r="B69" s="205">
        <f>IF(B68=0,0,B68/B$43)</f>
        <v>7.5848023035325523E-3</v>
      </c>
      <c r="C69" s="205">
        <f t="shared" ref="C69:N69" si="14">IF(C68=0,0,C68/C$43)</f>
        <v>7.707823080247804E-3</v>
      </c>
      <c r="D69" s="205">
        <f t="shared" si="14"/>
        <v>7.7344820834149208E-3</v>
      </c>
      <c r="E69" s="205">
        <f t="shared" si="14"/>
        <v>7.1153392562308361E-3</v>
      </c>
      <c r="F69" s="205">
        <f t="shared" si="14"/>
        <v>7.3168999076507792E-3</v>
      </c>
      <c r="G69" s="205">
        <f t="shared" si="14"/>
        <v>7.9770032339202303E-3</v>
      </c>
      <c r="H69" s="205">
        <f t="shared" si="14"/>
        <v>7.84873349982162E-3</v>
      </c>
      <c r="I69" s="205">
        <f t="shared" si="14"/>
        <v>0</v>
      </c>
      <c r="J69" s="205">
        <f t="shared" si="14"/>
        <v>0</v>
      </c>
      <c r="K69" s="205">
        <f t="shared" si="14"/>
        <v>0</v>
      </c>
      <c r="L69" s="205">
        <f t="shared" si="14"/>
        <v>0</v>
      </c>
      <c r="M69" s="205">
        <f t="shared" si="14"/>
        <v>0</v>
      </c>
      <c r="N69" s="205">
        <f t="shared" si="14"/>
        <v>7.6195909053866856E-3</v>
      </c>
    </row>
    <row r="70" spans="1:14" x14ac:dyDescent="0.3">
      <c r="A70" s="215"/>
    </row>
    <row r="71" spans="1:14" x14ac:dyDescent="0.3">
      <c r="A71" s="54" t="s">
        <v>13</v>
      </c>
    </row>
    <row r="72" spans="1:14" hidden="1" x14ac:dyDescent="0.3">
      <c r="A72" s="15"/>
    </row>
    <row r="73" spans="1:14" ht="15" thickBot="1" x14ac:dyDescent="0.35">
      <c r="A73" s="214" t="s">
        <v>2641</v>
      </c>
      <c r="B73" s="18">
        <f>'Multifamily Collection Report '!B70</f>
        <v>198.88</v>
      </c>
      <c r="C73" s="18">
        <f>'Multifamily Collection Report '!C70</f>
        <v>193.15</v>
      </c>
      <c r="D73" s="18">
        <f>'Multifamily Collection Report '!D70</f>
        <v>210.75</v>
      </c>
      <c r="E73" s="18">
        <f>'Multifamily Collection Report '!E70</f>
        <v>177.9</v>
      </c>
      <c r="F73" s="18">
        <f>'Multifamily Collection Report '!F70</f>
        <v>197.67</v>
      </c>
      <c r="G73" s="18">
        <f>'Multifamily Collection Report '!G70</f>
        <v>194.32</v>
      </c>
      <c r="H73" s="18">
        <f>'Multifamily Collection Report '!H70</f>
        <v>197.5</v>
      </c>
      <c r="I73" s="18">
        <f>'Multifamily Collection Report '!I70</f>
        <v>0</v>
      </c>
      <c r="J73" s="18">
        <f>'Multifamily Collection Report '!J70</f>
        <v>0</v>
      </c>
      <c r="K73" s="18">
        <f>'Multifamily Collection Report '!K70</f>
        <v>0</v>
      </c>
      <c r="L73" s="18">
        <f>'Multifamily Collection Report '!L70</f>
        <v>0</v>
      </c>
      <c r="M73" s="18">
        <f>'Multifamily Collection Report '!M70</f>
        <v>0</v>
      </c>
      <c r="N73" s="18">
        <f>SUM(B73:M73)</f>
        <v>1370.1699999999998</v>
      </c>
    </row>
    <row r="74" spans="1:14" x14ac:dyDescent="0.3">
      <c r="A74" s="215" t="s">
        <v>2642</v>
      </c>
      <c r="B74" s="205">
        <f>IF(B73=0,0,B73/B$43)</f>
        <v>0.69836364913266391</v>
      </c>
      <c r="C74" s="205">
        <f t="shared" ref="C74:N74" si="15">IF(C73=0,0,C73/C$43)</f>
        <v>0.69568505978965567</v>
      </c>
      <c r="D74" s="205">
        <f t="shared" si="15"/>
        <v>0.68778147640493437</v>
      </c>
      <c r="E74" s="205">
        <f t="shared" si="15"/>
        <v>0.69934743297429047</v>
      </c>
      <c r="F74" s="205">
        <f t="shared" si="15"/>
        <v>0.70210272075015989</v>
      </c>
      <c r="G74" s="205">
        <f t="shared" si="15"/>
        <v>0.69823931009701756</v>
      </c>
      <c r="H74" s="205">
        <f t="shared" si="15"/>
        <v>0.70460221191580452</v>
      </c>
      <c r="I74" s="205">
        <f t="shared" si="15"/>
        <v>0</v>
      </c>
      <c r="J74" s="205">
        <f t="shared" si="15"/>
        <v>0</v>
      </c>
      <c r="K74" s="205">
        <f t="shared" si="15"/>
        <v>0</v>
      </c>
      <c r="L74" s="205">
        <f t="shared" si="15"/>
        <v>0</v>
      </c>
      <c r="M74" s="205">
        <f t="shared" si="15"/>
        <v>0</v>
      </c>
      <c r="N74" s="205">
        <f t="shared" si="15"/>
        <v>0.69786997799690331</v>
      </c>
    </row>
    <row r="75" spans="1:14" x14ac:dyDescent="0.3">
      <c r="A75" s="215"/>
    </row>
    <row r="76" spans="1:14" x14ac:dyDescent="0.3">
      <c r="A76" s="215"/>
    </row>
    <row r="78" spans="1:14" ht="17.399999999999999" x14ac:dyDescent="0.35">
      <c r="A78" s="217" t="s">
        <v>2644</v>
      </c>
    </row>
    <row r="79" spans="1:14" x14ac:dyDescent="0.3">
      <c r="A79" s="213" t="s">
        <v>75</v>
      </c>
    </row>
    <row r="80" spans="1:14" hidden="1" x14ac:dyDescent="0.3">
      <c r="A80" s="15"/>
    </row>
    <row r="81" spans="1:14" ht="15" thickBot="1" x14ac:dyDescent="0.35">
      <c r="A81" s="214" t="s">
        <v>2641</v>
      </c>
      <c r="B81" s="18">
        <f>B86+B91+B96+B101+B106+B111</f>
        <v>705.71</v>
      </c>
      <c r="C81" s="18">
        <f t="shared" ref="C81:M81" si="16">C86+C91+C96+C101+C106+C111</f>
        <v>679.1099999999999</v>
      </c>
      <c r="D81" s="18">
        <f t="shared" si="16"/>
        <v>744.06</v>
      </c>
      <c r="E81" s="18">
        <f t="shared" si="16"/>
        <v>624.93000000000006</v>
      </c>
      <c r="F81" s="18">
        <f t="shared" si="16"/>
        <v>697.6</v>
      </c>
      <c r="G81" s="18">
        <f t="shared" si="16"/>
        <v>698.91999999999985</v>
      </c>
      <c r="H81" s="18">
        <f t="shared" si="16"/>
        <v>685.96999999999991</v>
      </c>
      <c r="I81" s="18">
        <f t="shared" si="16"/>
        <v>0</v>
      </c>
      <c r="J81" s="18">
        <f t="shared" si="16"/>
        <v>0</v>
      </c>
      <c r="K81" s="18">
        <f t="shared" si="16"/>
        <v>0</v>
      </c>
      <c r="L81" s="18">
        <f t="shared" si="16"/>
        <v>0</v>
      </c>
      <c r="M81" s="18">
        <f t="shared" si="16"/>
        <v>0</v>
      </c>
      <c r="N81" s="18">
        <f>SUM(B81:M81)</f>
        <v>4836.3</v>
      </c>
    </row>
    <row r="82" spans="1:14" x14ac:dyDescent="0.3">
      <c r="A82" s="215" t="s">
        <v>2642</v>
      </c>
      <c r="B82" s="205">
        <f>IF(B81=0,0,B81/B$81)</f>
        <v>1</v>
      </c>
      <c r="C82" s="205">
        <f t="shared" ref="C82:N82" si="17">IF(C81=0,0,C81/C$81)</f>
        <v>1</v>
      </c>
      <c r="D82" s="205">
        <f t="shared" si="17"/>
        <v>1</v>
      </c>
      <c r="E82" s="205">
        <f t="shared" si="17"/>
        <v>1</v>
      </c>
      <c r="F82" s="205">
        <f t="shared" si="17"/>
        <v>1</v>
      </c>
      <c r="G82" s="205">
        <f t="shared" si="17"/>
        <v>1</v>
      </c>
      <c r="H82" s="205">
        <f t="shared" si="17"/>
        <v>1</v>
      </c>
      <c r="I82" s="205">
        <f t="shared" si="17"/>
        <v>0</v>
      </c>
      <c r="J82" s="205">
        <f t="shared" si="17"/>
        <v>0</v>
      </c>
      <c r="K82" s="205">
        <f t="shared" si="17"/>
        <v>0</v>
      </c>
      <c r="L82" s="205">
        <f t="shared" si="17"/>
        <v>0</v>
      </c>
      <c r="M82" s="205">
        <f t="shared" si="17"/>
        <v>0</v>
      </c>
      <c r="N82" s="205">
        <f t="shared" si="17"/>
        <v>1</v>
      </c>
    </row>
    <row r="83" spans="1:14" x14ac:dyDescent="0.3">
      <c r="A83" s="215"/>
    </row>
    <row r="84" spans="1:14" x14ac:dyDescent="0.3">
      <c r="A84" s="54" t="s">
        <v>45</v>
      </c>
    </row>
    <row r="85" spans="1:14" hidden="1" x14ac:dyDescent="0.3">
      <c r="A85" s="15"/>
    </row>
    <row r="86" spans="1:14" ht="15" thickBot="1" x14ac:dyDescent="0.35">
      <c r="A86" s="214" t="s">
        <v>2641</v>
      </c>
      <c r="B86" s="18">
        <f>'Comm-Industry Collection Report'!B13</f>
        <v>80.010000000000019</v>
      </c>
      <c r="C86" s="18">
        <f>'Comm-Industry Collection Report'!C13</f>
        <v>76.959999999999994</v>
      </c>
      <c r="D86" s="18">
        <f>'Comm-Industry Collection Report'!D13</f>
        <v>88.8</v>
      </c>
      <c r="E86" s="18">
        <f>'Comm-Industry Collection Report'!E13</f>
        <v>72.279999999999987</v>
      </c>
      <c r="F86" s="18">
        <f>'Comm-Industry Collection Report'!F13</f>
        <v>77.23</v>
      </c>
      <c r="G86" s="18">
        <f>'Comm-Industry Collection Report'!G13</f>
        <v>76.459999999999994</v>
      </c>
      <c r="H86" s="18">
        <f>'Comm-Industry Collection Report'!H13</f>
        <v>75.449999999999989</v>
      </c>
      <c r="I86" s="18">
        <f>'Comm-Industry Collection Report'!I13</f>
        <v>0</v>
      </c>
      <c r="J86" s="18">
        <f>'Comm-Industry Collection Report'!J13</f>
        <v>0</v>
      </c>
      <c r="K86" s="18">
        <f>'Comm-Industry Collection Report'!K13</f>
        <v>0</v>
      </c>
      <c r="L86" s="18">
        <f>'Comm-Industry Collection Report'!L13</f>
        <v>0</v>
      </c>
      <c r="M86" s="18">
        <f>'Comm-Industry Collection Report'!M13</f>
        <v>0</v>
      </c>
      <c r="N86" s="18">
        <f>SUM(B86:M86)</f>
        <v>547.19000000000005</v>
      </c>
    </row>
    <row r="87" spans="1:14" x14ac:dyDescent="0.3">
      <c r="A87" s="215" t="s">
        <v>2642</v>
      </c>
      <c r="B87" s="205">
        <f>IF(B86=0,0,B86/B$81)</f>
        <v>0.11337518244037921</v>
      </c>
      <c r="C87" s="205">
        <f t="shared" ref="C87:N87" si="18">IF(C86=0,0,C86/C$81)</f>
        <v>0.11332479274344363</v>
      </c>
      <c r="D87" s="205">
        <f t="shared" si="18"/>
        <v>0.11934521409563745</v>
      </c>
      <c r="E87" s="205">
        <f t="shared" si="18"/>
        <v>0.11566095402685098</v>
      </c>
      <c r="F87" s="205">
        <f t="shared" si="18"/>
        <v>0.11070814220183486</v>
      </c>
      <c r="G87" s="205">
        <f t="shared" si="18"/>
        <v>0.10939735592056317</v>
      </c>
      <c r="H87" s="205">
        <f t="shared" si="18"/>
        <v>0.10999023280901497</v>
      </c>
      <c r="I87" s="205">
        <f t="shared" si="18"/>
        <v>0</v>
      </c>
      <c r="J87" s="205">
        <f t="shared" si="18"/>
        <v>0</v>
      </c>
      <c r="K87" s="205">
        <f t="shared" si="18"/>
        <v>0</v>
      </c>
      <c r="L87" s="205">
        <f t="shared" si="18"/>
        <v>0</v>
      </c>
      <c r="M87" s="205">
        <f t="shared" si="18"/>
        <v>0</v>
      </c>
      <c r="N87" s="205">
        <f t="shared" si="18"/>
        <v>0.1131422781878709</v>
      </c>
    </row>
    <row r="88" spans="1:14" x14ac:dyDescent="0.3">
      <c r="A88" s="215"/>
    </row>
    <row r="89" spans="1:14" x14ac:dyDescent="0.3">
      <c r="A89" s="54" t="s">
        <v>9</v>
      </c>
    </row>
    <row r="90" spans="1:14" hidden="1" x14ac:dyDescent="0.3">
      <c r="A90" s="15"/>
    </row>
    <row r="91" spans="1:14" ht="15" thickBot="1" x14ac:dyDescent="0.35">
      <c r="A91" s="214" t="s">
        <v>2641</v>
      </c>
      <c r="B91" s="18">
        <f>'Comm-Industry Collection Report'!B22</f>
        <v>118.64999999999999</v>
      </c>
      <c r="C91" s="18">
        <f>'Comm-Industry Collection Report'!C22</f>
        <v>110.08</v>
      </c>
      <c r="D91" s="18">
        <f>'Comm-Industry Collection Report'!D22</f>
        <v>128.22</v>
      </c>
      <c r="E91" s="18">
        <f>'Comm-Industry Collection Report'!E22</f>
        <v>107.50999999999999</v>
      </c>
      <c r="F91" s="18">
        <f>'Comm-Industry Collection Report'!F22</f>
        <v>109.77000000000001</v>
      </c>
      <c r="G91" s="18">
        <f>'Comm-Industry Collection Report'!G22</f>
        <v>113.69999999999999</v>
      </c>
      <c r="H91" s="18">
        <f>'Comm-Industry Collection Report'!H22</f>
        <v>109.71000000000001</v>
      </c>
      <c r="I91" s="18">
        <f>'Comm-Industry Collection Report'!I22</f>
        <v>0</v>
      </c>
      <c r="J91" s="18">
        <f>'Comm-Industry Collection Report'!J22</f>
        <v>0</v>
      </c>
      <c r="K91" s="18">
        <f>'Comm-Industry Collection Report'!K22</f>
        <v>0</v>
      </c>
      <c r="L91" s="18">
        <f>'Comm-Industry Collection Report'!L22</f>
        <v>0</v>
      </c>
      <c r="M91" s="18">
        <f>'Comm-Industry Collection Report'!M22</f>
        <v>0</v>
      </c>
      <c r="N91" s="18">
        <f>SUM(B91:M91)</f>
        <v>797.6400000000001</v>
      </c>
    </row>
    <row r="92" spans="1:14" x14ac:dyDescent="0.3">
      <c r="A92" s="215" t="s">
        <v>2642</v>
      </c>
      <c r="B92" s="205">
        <f>IF(B91=0,0,B91/B$81)</f>
        <v>0.16812855138796387</v>
      </c>
      <c r="C92" s="205">
        <f t="shared" ref="C92:N92" si="19">IF(C91=0,0,C91/C$81)</f>
        <v>0.16209450604467615</v>
      </c>
      <c r="D92" s="205">
        <f t="shared" si="19"/>
        <v>0.17232481251511975</v>
      </c>
      <c r="E92" s="205">
        <f t="shared" si="19"/>
        <v>0.17203526795001037</v>
      </c>
      <c r="F92" s="205">
        <f t="shared" si="19"/>
        <v>0.15735378440366973</v>
      </c>
      <c r="G92" s="205">
        <f t="shared" si="19"/>
        <v>0.16267956275396328</v>
      </c>
      <c r="H92" s="205">
        <f t="shared" si="19"/>
        <v>0.15993410790559356</v>
      </c>
      <c r="I92" s="205">
        <f t="shared" si="19"/>
        <v>0</v>
      </c>
      <c r="J92" s="205">
        <f t="shared" si="19"/>
        <v>0</v>
      </c>
      <c r="K92" s="205">
        <f t="shared" si="19"/>
        <v>0</v>
      </c>
      <c r="L92" s="205">
        <f t="shared" si="19"/>
        <v>0</v>
      </c>
      <c r="M92" s="205">
        <f t="shared" si="19"/>
        <v>0</v>
      </c>
      <c r="N92" s="205">
        <f t="shared" si="19"/>
        <v>0.16492773401153776</v>
      </c>
    </row>
    <row r="93" spans="1:14" x14ac:dyDescent="0.3">
      <c r="A93" s="215"/>
    </row>
    <row r="94" spans="1:14" x14ac:dyDescent="0.3">
      <c r="A94" s="54" t="s">
        <v>10</v>
      </c>
    </row>
    <row r="95" spans="1:14" hidden="1" x14ac:dyDescent="0.3">
      <c r="A95" s="15"/>
    </row>
    <row r="96" spans="1:14" ht="15" thickBot="1" x14ac:dyDescent="0.35">
      <c r="A96" s="214" t="s">
        <v>2641</v>
      </c>
      <c r="B96" s="18">
        <f>'Comm-Industry Collection Report'!B31</f>
        <v>68.820000000000007</v>
      </c>
      <c r="C96" s="18">
        <f>'Comm-Industry Collection Report'!C31</f>
        <v>66.63000000000001</v>
      </c>
      <c r="D96" s="18">
        <f>'Comm-Industry Collection Report'!D31</f>
        <v>75.67</v>
      </c>
      <c r="E96" s="18">
        <f>'Comm-Industry Collection Report'!E31</f>
        <v>60.81</v>
      </c>
      <c r="F96" s="18">
        <f>'Comm-Industry Collection Report'!F31</f>
        <v>70.72999999999999</v>
      </c>
      <c r="G96" s="18">
        <f>'Comm-Industry Collection Report'!G31</f>
        <v>67.430000000000007</v>
      </c>
      <c r="H96" s="18">
        <f>'Comm-Industry Collection Report'!H31</f>
        <v>71.3</v>
      </c>
      <c r="I96" s="18">
        <f>'Comm-Industry Collection Report'!I31</f>
        <v>0</v>
      </c>
      <c r="J96" s="18">
        <f>'Comm-Industry Collection Report'!J31</f>
        <v>0</v>
      </c>
      <c r="K96" s="18">
        <f>'Comm-Industry Collection Report'!K31</f>
        <v>0</v>
      </c>
      <c r="L96" s="18">
        <f>'Comm-Industry Collection Report'!L31</f>
        <v>0</v>
      </c>
      <c r="M96" s="18">
        <f>'Comm-Industry Collection Report'!M31</f>
        <v>0</v>
      </c>
      <c r="N96" s="18">
        <f>SUM(B96:M96)</f>
        <v>481.39</v>
      </c>
    </row>
    <row r="97" spans="1:14" x14ac:dyDescent="0.3">
      <c r="A97" s="215" t="s">
        <v>2642</v>
      </c>
      <c r="B97" s="205">
        <f>IF(B96=0,0,B96/B$81)</f>
        <v>9.7518810842980835E-2</v>
      </c>
      <c r="C97" s="205">
        <f t="shared" ref="C97:N97" si="20">IF(C96=0,0,C96/C$81)</f>
        <v>9.8113707646773005E-2</v>
      </c>
      <c r="D97" s="205">
        <f t="shared" si="20"/>
        <v>0.10169878773217214</v>
      </c>
      <c r="E97" s="205">
        <f t="shared" si="20"/>
        <v>9.7306898372617731E-2</v>
      </c>
      <c r="F97" s="205">
        <f t="shared" si="20"/>
        <v>0.10139048165137612</v>
      </c>
      <c r="G97" s="205">
        <f t="shared" si="20"/>
        <v>9.6477422308704888E-2</v>
      </c>
      <c r="H97" s="205">
        <f t="shared" si="20"/>
        <v>0.10394040555709434</v>
      </c>
      <c r="I97" s="205">
        <f t="shared" si="20"/>
        <v>0</v>
      </c>
      <c r="J97" s="205">
        <f t="shared" si="20"/>
        <v>0</v>
      </c>
      <c r="K97" s="205">
        <f t="shared" si="20"/>
        <v>0</v>
      </c>
      <c r="L97" s="205">
        <f t="shared" si="20"/>
        <v>0</v>
      </c>
      <c r="M97" s="205">
        <f t="shared" si="20"/>
        <v>0</v>
      </c>
      <c r="N97" s="205">
        <f t="shared" si="20"/>
        <v>9.9536836011000135E-2</v>
      </c>
    </row>
    <row r="98" spans="1:14" x14ac:dyDescent="0.3">
      <c r="A98" s="215"/>
    </row>
    <row r="99" spans="1:14" x14ac:dyDescent="0.3">
      <c r="A99" s="54" t="s">
        <v>11</v>
      </c>
    </row>
    <row r="100" spans="1:14" hidden="1" x14ac:dyDescent="0.3">
      <c r="A100" s="15"/>
    </row>
    <row r="101" spans="1:14" ht="15" thickBot="1" x14ac:dyDescent="0.35">
      <c r="A101" s="214" t="s">
        <v>2641</v>
      </c>
      <c r="B101" s="18">
        <f>'Comm-Industry Collection Report'!B40</f>
        <v>48.81</v>
      </c>
      <c r="C101" s="18">
        <f>'Comm-Industry Collection Report'!C40</f>
        <v>44.51</v>
      </c>
      <c r="D101" s="18">
        <f>'Comm-Industry Collection Report'!D40</f>
        <v>54.23</v>
      </c>
      <c r="E101" s="18">
        <f>'Comm-Industry Collection Report'!E40</f>
        <v>36.229999999999997</v>
      </c>
      <c r="F101" s="18">
        <f>'Comm-Industry Collection Report'!F40</f>
        <v>50.399999999999991</v>
      </c>
      <c r="G101" s="18">
        <f>'Comm-Industry Collection Report'!G40</f>
        <v>47.97</v>
      </c>
      <c r="H101" s="18">
        <f>'Comm-Industry Collection Report'!H40</f>
        <v>44.31</v>
      </c>
      <c r="I101" s="18">
        <f>'Comm-Industry Collection Report'!I40</f>
        <v>0</v>
      </c>
      <c r="J101" s="18">
        <f>'Comm-Industry Collection Report'!J40</f>
        <v>0</v>
      </c>
      <c r="K101" s="18">
        <f>'Comm-Industry Collection Report'!K40</f>
        <v>0</v>
      </c>
      <c r="L101" s="18">
        <f>'Comm-Industry Collection Report'!L40</f>
        <v>0</v>
      </c>
      <c r="M101" s="18">
        <f>'Comm-Industry Collection Report'!M40</f>
        <v>0</v>
      </c>
      <c r="N101" s="18">
        <f>SUM(B101:M101)</f>
        <v>326.45999999999998</v>
      </c>
    </row>
    <row r="102" spans="1:14" x14ac:dyDescent="0.3">
      <c r="A102" s="215" t="s">
        <v>2642</v>
      </c>
      <c r="B102" s="205">
        <f>IF(B101=0,0,B101/B$81)</f>
        <v>6.9164387637981606E-2</v>
      </c>
      <c r="C102" s="205">
        <f t="shared" ref="C102:N102" si="21">IF(C101=0,0,C101/C$81)</f>
        <v>6.5541664826022306E-2</v>
      </c>
      <c r="D102" s="205">
        <f t="shared" si="21"/>
        <v>7.2883907211783991E-2</v>
      </c>
      <c r="E102" s="205">
        <f t="shared" si="21"/>
        <v>5.7974493143232032E-2</v>
      </c>
      <c r="F102" s="205">
        <f t="shared" si="21"/>
        <v>7.2247706422018332E-2</v>
      </c>
      <c r="G102" s="205">
        <f t="shared" si="21"/>
        <v>6.863446460252963E-2</v>
      </c>
      <c r="H102" s="205">
        <f t="shared" si="21"/>
        <v>6.4594661574121331E-2</v>
      </c>
      <c r="I102" s="205">
        <f t="shared" si="21"/>
        <v>0</v>
      </c>
      <c r="J102" s="205">
        <f t="shared" si="21"/>
        <v>0</v>
      </c>
      <c r="K102" s="205">
        <f t="shared" si="21"/>
        <v>0</v>
      </c>
      <c r="L102" s="205">
        <f t="shared" si="21"/>
        <v>0</v>
      </c>
      <c r="M102" s="205">
        <f t="shared" si="21"/>
        <v>0</v>
      </c>
      <c r="N102" s="205">
        <f t="shared" si="21"/>
        <v>6.7502016003969975E-2</v>
      </c>
    </row>
    <row r="103" spans="1:14" x14ac:dyDescent="0.3">
      <c r="A103" s="215"/>
    </row>
    <row r="104" spans="1:14" x14ac:dyDescent="0.3">
      <c r="A104" s="54" t="s">
        <v>12</v>
      </c>
    </row>
    <row r="105" spans="1:14" hidden="1" x14ac:dyDescent="0.3">
      <c r="A105" s="15"/>
    </row>
    <row r="106" spans="1:14" ht="15" thickBot="1" x14ac:dyDescent="0.35">
      <c r="A106" s="214" t="s">
        <v>2641</v>
      </c>
      <c r="B106" s="18">
        <f>'Comm-Industry Collection Report'!B49</f>
        <v>29.200000000000003</v>
      </c>
      <c r="C106" s="18">
        <f>'Comm-Industry Collection Report'!C49</f>
        <v>29.779999999999998</v>
      </c>
      <c r="D106" s="18">
        <f>'Comm-Industry Collection Report'!D49</f>
        <v>33.65</v>
      </c>
      <c r="E106" s="18">
        <f>'Comm-Industry Collection Report'!E49</f>
        <v>27.790000000000003</v>
      </c>
      <c r="F106" s="18">
        <f>'Comm-Industry Collection Report'!F49</f>
        <v>30.549999999999997</v>
      </c>
      <c r="G106" s="18">
        <f>'Comm-Industry Collection Report'!G49</f>
        <v>31.13</v>
      </c>
      <c r="H106" s="18">
        <f>'Comm-Industry Collection Report'!H49</f>
        <v>31.25</v>
      </c>
      <c r="I106" s="18">
        <f>'Comm-Industry Collection Report'!I49</f>
        <v>0</v>
      </c>
      <c r="J106" s="18">
        <f>'Comm-Industry Collection Report'!J49</f>
        <v>0</v>
      </c>
      <c r="K106" s="18">
        <f>'Comm-Industry Collection Report'!K49</f>
        <v>0</v>
      </c>
      <c r="L106" s="18">
        <f>'Comm-Industry Collection Report'!L49</f>
        <v>0</v>
      </c>
      <c r="M106" s="18">
        <f>'Comm-Industry Collection Report'!M49</f>
        <v>0</v>
      </c>
      <c r="N106" s="18">
        <f>SUM(B106:M106)</f>
        <v>213.35</v>
      </c>
    </row>
    <row r="107" spans="1:14" x14ac:dyDescent="0.3">
      <c r="A107" s="215" t="s">
        <v>2642</v>
      </c>
      <c r="B107" s="205">
        <f>IF(B106=0,0,B106/B$81)</f>
        <v>4.1376769494551588E-2</v>
      </c>
      <c r="C107" s="205">
        <f t="shared" ref="C107:N107" si="22">IF(C106=0,0,C106/C$81)</f>
        <v>4.3851511537158931E-2</v>
      </c>
      <c r="D107" s="205">
        <f t="shared" si="22"/>
        <v>4.5224847458538289E-2</v>
      </c>
      <c r="E107" s="205">
        <f t="shared" si="22"/>
        <v>4.4468980525818894E-2</v>
      </c>
      <c r="F107" s="205">
        <f t="shared" si="22"/>
        <v>4.3793004587155959E-2</v>
      </c>
      <c r="G107" s="205">
        <f t="shared" si="22"/>
        <v>4.4540147656384144E-2</v>
      </c>
      <c r="H107" s="205">
        <f t="shared" si="22"/>
        <v>4.555592810181204E-2</v>
      </c>
      <c r="I107" s="205">
        <f t="shared" si="22"/>
        <v>0</v>
      </c>
      <c r="J107" s="205">
        <f t="shared" si="22"/>
        <v>0</v>
      </c>
      <c r="K107" s="205">
        <f t="shared" si="22"/>
        <v>0</v>
      </c>
      <c r="L107" s="205">
        <f t="shared" si="22"/>
        <v>0</v>
      </c>
      <c r="M107" s="205">
        <f t="shared" si="22"/>
        <v>0</v>
      </c>
      <c r="N107" s="205">
        <f t="shared" si="22"/>
        <v>4.4114302255856747E-2</v>
      </c>
    </row>
    <row r="108" spans="1:14" x14ac:dyDescent="0.3">
      <c r="A108" s="215"/>
    </row>
    <row r="109" spans="1:14" x14ac:dyDescent="0.3">
      <c r="A109" s="54" t="s">
        <v>13</v>
      </c>
    </row>
    <row r="110" spans="1:14" hidden="1" x14ac:dyDescent="0.3">
      <c r="A110" s="15"/>
    </row>
    <row r="111" spans="1:14" ht="15" thickBot="1" x14ac:dyDescent="0.35">
      <c r="A111" s="214" t="s">
        <v>2641</v>
      </c>
      <c r="B111" s="18">
        <f>'Comm-Industry Collection Report'!B58</f>
        <v>360.22</v>
      </c>
      <c r="C111" s="18">
        <f>'Comm-Industry Collection Report'!C58</f>
        <v>351.15</v>
      </c>
      <c r="D111" s="18">
        <f>'Comm-Industry Collection Report'!D58</f>
        <v>363.49</v>
      </c>
      <c r="E111" s="18">
        <f>'Comm-Industry Collection Report'!E58</f>
        <v>320.31</v>
      </c>
      <c r="F111" s="18">
        <f>'Comm-Industry Collection Report'!F58</f>
        <v>358.92</v>
      </c>
      <c r="G111" s="18">
        <f>'Comm-Industry Collection Report'!G58</f>
        <v>362.22999999999996</v>
      </c>
      <c r="H111" s="18">
        <f>'Comm-Industry Collection Report'!H58</f>
        <v>353.94999999999993</v>
      </c>
      <c r="I111" s="18">
        <f>'Comm-Industry Collection Report'!I58</f>
        <v>0</v>
      </c>
      <c r="J111" s="18">
        <f>'Comm-Industry Collection Report'!J58</f>
        <v>0</v>
      </c>
      <c r="K111" s="18">
        <f>'Comm-Industry Collection Report'!K58</f>
        <v>0</v>
      </c>
      <c r="L111" s="18">
        <f>'Comm-Industry Collection Report'!L58</f>
        <v>0</v>
      </c>
      <c r="M111" s="18">
        <f>'Comm-Industry Collection Report'!M58</f>
        <v>0</v>
      </c>
      <c r="N111" s="18">
        <f>SUM(B111:M111)</f>
        <v>2470.27</v>
      </c>
    </row>
    <row r="112" spans="1:14" x14ac:dyDescent="0.3">
      <c r="A112" s="215" t="s">
        <v>2642</v>
      </c>
      <c r="B112" s="205">
        <f>IF(B111=0,0,B111/B$81)</f>
        <v>0.51043629819614289</v>
      </c>
      <c r="C112" s="205">
        <f t="shared" ref="C112:N112" si="23">IF(C111=0,0,C111/C$81)</f>
        <v>0.51707381720192613</v>
      </c>
      <c r="D112" s="205">
        <f t="shared" si="23"/>
        <v>0.48852243098674841</v>
      </c>
      <c r="E112" s="205">
        <f t="shared" si="23"/>
        <v>0.51255340598146992</v>
      </c>
      <c r="F112" s="205">
        <f t="shared" si="23"/>
        <v>0.51450688073394502</v>
      </c>
      <c r="G112" s="205">
        <f t="shared" si="23"/>
        <v>0.51827104675785507</v>
      </c>
      <c r="H112" s="205">
        <f t="shared" si="23"/>
        <v>0.51598466405236376</v>
      </c>
      <c r="I112" s="205">
        <f t="shared" si="23"/>
        <v>0</v>
      </c>
      <c r="J112" s="205">
        <f t="shared" si="23"/>
        <v>0</v>
      </c>
      <c r="K112" s="205">
        <f t="shared" si="23"/>
        <v>0</v>
      </c>
      <c r="L112" s="205">
        <f t="shared" si="23"/>
        <v>0</v>
      </c>
      <c r="M112" s="205">
        <f t="shared" si="23"/>
        <v>0</v>
      </c>
      <c r="N112" s="205">
        <f t="shared" si="23"/>
        <v>0.51077683352976444</v>
      </c>
    </row>
    <row r="115" spans="1:14" ht="17.399999999999999" x14ac:dyDescent="0.35">
      <c r="A115" s="218" t="s">
        <v>2645</v>
      </c>
    </row>
    <row r="116" spans="1:14" x14ac:dyDescent="0.3">
      <c r="A116" s="213" t="s">
        <v>75</v>
      </c>
    </row>
    <row r="117" spans="1:14" hidden="1" x14ac:dyDescent="0.3">
      <c r="A117" s="15"/>
    </row>
    <row r="118" spans="1:14" ht="15" thickBot="1" x14ac:dyDescent="0.35">
      <c r="A118" s="214" t="s">
        <v>2641</v>
      </c>
      <c r="B118" s="18">
        <f>+B5+B43+B81</f>
        <v>3067.37</v>
      </c>
      <c r="C118" s="18">
        <f t="shared" ref="C118:N118" si="24">+C5+C43+C81</f>
        <v>3076.6399999999994</v>
      </c>
      <c r="D118" s="18">
        <f t="shared" si="24"/>
        <v>3205.48</v>
      </c>
      <c r="E118" s="18">
        <f t="shared" si="24"/>
        <v>2784.5</v>
      </c>
      <c r="F118" s="18">
        <f t="shared" si="24"/>
        <v>3089.9999999999995</v>
      </c>
      <c r="G118" s="18">
        <f t="shared" si="24"/>
        <v>3088.09</v>
      </c>
      <c r="H118" s="18">
        <f t="shared" si="24"/>
        <v>3077.1299999999997</v>
      </c>
      <c r="I118" s="18">
        <f t="shared" si="24"/>
        <v>0</v>
      </c>
      <c r="J118" s="18">
        <f t="shared" si="24"/>
        <v>0</v>
      </c>
      <c r="K118" s="18">
        <f t="shared" si="24"/>
        <v>0</v>
      </c>
      <c r="L118" s="18">
        <f t="shared" si="24"/>
        <v>0</v>
      </c>
      <c r="M118" s="18">
        <f t="shared" si="24"/>
        <v>0</v>
      </c>
      <c r="N118" s="18">
        <f t="shared" si="24"/>
        <v>21389.21</v>
      </c>
    </row>
    <row r="119" spans="1:14" x14ac:dyDescent="0.3">
      <c r="A119" s="215" t="s">
        <v>2642</v>
      </c>
      <c r="B119" s="205">
        <f>IF(B118=0,0,B118/B$118)</f>
        <v>1</v>
      </c>
      <c r="C119" s="205">
        <f t="shared" ref="C119:N119" si="25">IF(C118=0,0,C118/C$118)</f>
        <v>1</v>
      </c>
      <c r="D119" s="205">
        <f t="shared" si="25"/>
        <v>1</v>
      </c>
      <c r="E119" s="205">
        <f t="shared" si="25"/>
        <v>1</v>
      </c>
      <c r="F119" s="205">
        <f t="shared" si="25"/>
        <v>1</v>
      </c>
      <c r="G119" s="205">
        <f t="shared" si="25"/>
        <v>1</v>
      </c>
      <c r="H119" s="205">
        <f t="shared" si="25"/>
        <v>1</v>
      </c>
      <c r="I119" s="205">
        <f t="shared" si="25"/>
        <v>0</v>
      </c>
      <c r="J119" s="205">
        <f t="shared" si="25"/>
        <v>0</v>
      </c>
      <c r="K119" s="205">
        <f t="shared" si="25"/>
        <v>0</v>
      </c>
      <c r="L119" s="205">
        <f t="shared" si="25"/>
        <v>0</v>
      </c>
      <c r="M119" s="205">
        <f t="shared" si="25"/>
        <v>0</v>
      </c>
      <c r="N119" s="205">
        <f t="shared" si="25"/>
        <v>1</v>
      </c>
    </row>
    <row r="120" spans="1:14" x14ac:dyDescent="0.3">
      <c r="A120" s="215"/>
    </row>
    <row r="121" spans="1:14" x14ac:dyDescent="0.3">
      <c r="A121" s="54" t="s">
        <v>45</v>
      </c>
    </row>
    <row r="122" spans="1:14" hidden="1" x14ac:dyDescent="0.3">
      <c r="A122" s="15"/>
    </row>
    <row r="123" spans="1:14" ht="15" thickBot="1" x14ac:dyDescent="0.35">
      <c r="A123" s="214" t="s">
        <v>2641</v>
      </c>
      <c r="B123" s="18">
        <f t="shared" ref="B123:N123" si="26">+B10+B48+B86</f>
        <v>606.09</v>
      </c>
      <c r="C123" s="18">
        <f t="shared" si="26"/>
        <v>622.82000000000005</v>
      </c>
      <c r="D123" s="18">
        <f t="shared" si="26"/>
        <v>652.98</v>
      </c>
      <c r="E123" s="18">
        <f t="shared" si="26"/>
        <v>564.31000000000006</v>
      </c>
      <c r="F123" s="18">
        <f t="shared" si="26"/>
        <v>631.84</v>
      </c>
      <c r="G123" s="18">
        <f t="shared" si="26"/>
        <v>615.36</v>
      </c>
      <c r="H123" s="18">
        <f t="shared" si="26"/>
        <v>633.23</v>
      </c>
      <c r="I123" s="18">
        <f t="shared" si="26"/>
        <v>0</v>
      </c>
      <c r="J123" s="18">
        <f t="shared" si="26"/>
        <v>0</v>
      </c>
      <c r="K123" s="18">
        <f t="shared" si="26"/>
        <v>0</v>
      </c>
      <c r="L123" s="18">
        <f t="shared" si="26"/>
        <v>0</v>
      </c>
      <c r="M123" s="18">
        <f t="shared" si="26"/>
        <v>0</v>
      </c>
      <c r="N123" s="18">
        <f t="shared" si="26"/>
        <v>4326.63</v>
      </c>
    </row>
    <row r="124" spans="1:14" x14ac:dyDescent="0.3">
      <c r="A124" s="215" t="s">
        <v>2642</v>
      </c>
      <c r="B124" s="205">
        <f>IF(B123=0,0,B123/B$118)</f>
        <v>0.19759272601609851</v>
      </c>
      <c r="C124" s="205">
        <f t="shared" ref="C124:N124" si="27">IF(C123=0,0,C123/C$118)</f>
        <v>0.20243512403141095</v>
      </c>
      <c r="D124" s="205">
        <f t="shared" si="27"/>
        <v>0.20370740107565793</v>
      </c>
      <c r="E124" s="205">
        <f t="shared" si="27"/>
        <v>0.20266115999281739</v>
      </c>
      <c r="F124" s="205">
        <f t="shared" si="27"/>
        <v>0.20447896440129454</v>
      </c>
      <c r="G124" s="205">
        <f t="shared" si="27"/>
        <v>0.19926880369419284</v>
      </c>
      <c r="H124" s="205">
        <f t="shared" si="27"/>
        <v>0.20578591089749218</v>
      </c>
      <c r="I124" s="205">
        <f t="shared" si="27"/>
        <v>0</v>
      </c>
      <c r="J124" s="205">
        <f t="shared" si="27"/>
        <v>0</v>
      </c>
      <c r="K124" s="205">
        <f t="shared" si="27"/>
        <v>0</v>
      </c>
      <c r="L124" s="205">
        <f t="shared" si="27"/>
        <v>0</v>
      </c>
      <c r="M124" s="205">
        <f t="shared" si="27"/>
        <v>0</v>
      </c>
      <c r="N124" s="205">
        <f t="shared" si="27"/>
        <v>0.20228096315852714</v>
      </c>
    </row>
    <row r="125" spans="1:14" x14ac:dyDescent="0.3">
      <c r="A125" s="215"/>
    </row>
    <row r="126" spans="1:14" x14ac:dyDescent="0.3">
      <c r="A126" s="54" t="s">
        <v>9</v>
      </c>
    </row>
    <row r="127" spans="1:14" hidden="1" x14ac:dyDescent="0.3">
      <c r="A127" s="15"/>
    </row>
    <row r="128" spans="1:14" ht="15" thickBot="1" x14ac:dyDescent="0.35">
      <c r="A128" s="214" t="s">
        <v>2641</v>
      </c>
      <c r="B128" s="18">
        <f>+B15+B53+B91</f>
        <v>585.65</v>
      </c>
      <c r="C128" s="18">
        <f t="shared" ref="C128:N128" si="28">+C15+C53+C91</f>
        <v>653.99000000000012</v>
      </c>
      <c r="D128" s="18">
        <f t="shared" si="28"/>
        <v>589.81999999999994</v>
      </c>
      <c r="E128" s="18">
        <f t="shared" si="28"/>
        <v>555.64</v>
      </c>
      <c r="F128" s="18">
        <f t="shared" si="28"/>
        <v>646.92999999999995</v>
      </c>
      <c r="G128" s="18">
        <f t="shared" si="28"/>
        <v>564.20000000000005</v>
      </c>
      <c r="H128" s="18">
        <f t="shared" si="28"/>
        <v>619.02</v>
      </c>
      <c r="I128" s="18">
        <f>+I15+I53+I91</f>
        <v>0</v>
      </c>
      <c r="J128" s="18">
        <f t="shared" si="28"/>
        <v>0</v>
      </c>
      <c r="K128" s="18">
        <f t="shared" si="28"/>
        <v>0</v>
      </c>
      <c r="L128" s="18">
        <f t="shared" si="28"/>
        <v>0</v>
      </c>
      <c r="M128" s="18">
        <f t="shared" si="28"/>
        <v>0</v>
      </c>
      <c r="N128" s="18">
        <f t="shared" si="28"/>
        <v>4215.25</v>
      </c>
    </row>
    <row r="129" spans="1:14" x14ac:dyDescent="0.3">
      <c r="A129" s="215" t="s">
        <v>2642</v>
      </c>
      <c r="B129" s="205">
        <f>IF(B128=0,0,B128/B$118)</f>
        <v>0.19092903692740035</v>
      </c>
      <c r="C129" s="205">
        <f t="shared" ref="C129:N129" si="29">IF(C128=0,0,C128/C$118)</f>
        <v>0.21256630610016131</v>
      </c>
      <c r="D129" s="205">
        <f t="shared" si="29"/>
        <v>0.18400364376006087</v>
      </c>
      <c r="E129" s="205">
        <f t="shared" si="29"/>
        <v>0.19954749506195008</v>
      </c>
      <c r="F129" s="205">
        <f t="shared" si="29"/>
        <v>0.20936245954692559</v>
      </c>
      <c r="G129" s="205">
        <f t="shared" si="29"/>
        <v>0.18270192902408933</v>
      </c>
      <c r="H129" s="205">
        <f t="shared" si="29"/>
        <v>0.20116797145391974</v>
      </c>
      <c r="I129" s="205">
        <f t="shared" si="29"/>
        <v>0</v>
      </c>
      <c r="J129" s="205">
        <f t="shared" si="29"/>
        <v>0</v>
      </c>
      <c r="K129" s="205">
        <f t="shared" si="29"/>
        <v>0</v>
      </c>
      <c r="L129" s="205">
        <f t="shared" si="29"/>
        <v>0</v>
      </c>
      <c r="M129" s="205">
        <f t="shared" si="29"/>
        <v>0</v>
      </c>
      <c r="N129" s="205">
        <f t="shared" si="29"/>
        <v>0.19707366471225446</v>
      </c>
    </row>
    <row r="130" spans="1:14" x14ac:dyDescent="0.3">
      <c r="A130" s="215"/>
    </row>
    <row r="131" spans="1:14" x14ac:dyDescent="0.3">
      <c r="A131" s="54" t="s">
        <v>10</v>
      </c>
    </row>
    <row r="132" spans="1:14" hidden="1" x14ac:dyDescent="0.3">
      <c r="A132" s="15"/>
    </row>
    <row r="133" spans="1:14" ht="15" thickBot="1" x14ac:dyDescent="0.35">
      <c r="A133" s="214" t="s">
        <v>2641</v>
      </c>
      <c r="B133" s="18">
        <f t="shared" ref="B133:N133" si="30">+B20+B58+B96</f>
        <v>352.68</v>
      </c>
      <c r="C133" s="18">
        <f t="shared" si="30"/>
        <v>334.14</v>
      </c>
      <c r="D133" s="18">
        <f t="shared" si="30"/>
        <v>374.21</v>
      </c>
      <c r="E133" s="18">
        <f t="shared" si="30"/>
        <v>311.60000000000002</v>
      </c>
      <c r="F133" s="18">
        <f t="shared" si="30"/>
        <v>330.12</v>
      </c>
      <c r="G133" s="18">
        <f t="shared" si="30"/>
        <v>366.06</v>
      </c>
      <c r="H133" s="18">
        <f t="shared" si="30"/>
        <v>344.39000000000004</v>
      </c>
      <c r="I133" s="18">
        <f t="shared" si="30"/>
        <v>0</v>
      </c>
      <c r="J133" s="18">
        <f t="shared" si="30"/>
        <v>0</v>
      </c>
      <c r="K133" s="18">
        <f t="shared" si="30"/>
        <v>0</v>
      </c>
      <c r="L133" s="18">
        <f t="shared" si="30"/>
        <v>0</v>
      </c>
      <c r="M133" s="18">
        <f t="shared" si="30"/>
        <v>0</v>
      </c>
      <c r="N133" s="18">
        <f t="shared" si="30"/>
        <v>2413.1999999999998</v>
      </c>
    </row>
    <row r="134" spans="1:14" x14ac:dyDescent="0.3">
      <c r="A134" s="215" t="s">
        <v>2642</v>
      </c>
      <c r="B134" s="205">
        <f>IF(B133=0,0,B133/B$118)</f>
        <v>0.11497797787681305</v>
      </c>
      <c r="C134" s="205">
        <f t="shared" ref="C134:N134" si="31">IF(C133=0,0,C133/C$118)</f>
        <v>0.1086054917052369</v>
      </c>
      <c r="D134" s="205">
        <f t="shared" si="31"/>
        <v>0.11674070654005016</v>
      </c>
      <c r="E134" s="205">
        <f t="shared" si="31"/>
        <v>0.11190518944155145</v>
      </c>
      <c r="F134" s="205">
        <f t="shared" si="31"/>
        <v>0.1068349514563107</v>
      </c>
      <c r="G134" s="205">
        <f t="shared" si="31"/>
        <v>0.11853929127713246</v>
      </c>
      <c r="H134" s="205">
        <f t="shared" si="31"/>
        <v>0.11191922343222421</v>
      </c>
      <c r="I134" s="205">
        <f t="shared" si="31"/>
        <v>0</v>
      </c>
      <c r="J134" s="205">
        <f t="shared" si="31"/>
        <v>0</v>
      </c>
      <c r="K134" s="205">
        <f t="shared" si="31"/>
        <v>0</v>
      </c>
      <c r="L134" s="205">
        <f t="shared" si="31"/>
        <v>0</v>
      </c>
      <c r="M134" s="205">
        <f t="shared" si="31"/>
        <v>0</v>
      </c>
      <c r="N134" s="205">
        <f t="shared" si="31"/>
        <v>0.1128232412510794</v>
      </c>
    </row>
    <row r="135" spans="1:14" x14ac:dyDescent="0.3">
      <c r="A135" s="215"/>
    </row>
    <row r="136" spans="1:14" x14ac:dyDescent="0.3">
      <c r="A136" s="54" t="s">
        <v>11</v>
      </c>
    </row>
    <row r="137" spans="1:14" hidden="1" x14ac:dyDescent="0.3">
      <c r="A137" s="15"/>
    </row>
    <row r="138" spans="1:14" ht="15" thickBot="1" x14ac:dyDescent="0.35">
      <c r="A138" s="214" t="s">
        <v>2641</v>
      </c>
      <c r="B138" s="18">
        <f t="shared" ref="B138:N138" si="32">+B25+B63+B101</f>
        <v>203.55</v>
      </c>
      <c r="C138" s="18">
        <f t="shared" si="32"/>
        <v>196.86999999999998</v>
      </c>
      <c r="D138" s="18">
        <f t="shared" si="32"/>
        <v>237.05999999999997</v>
      </c>
      <c r="E138" s="18">
        <f t="shared" si="32"/>
        <v>184.64000000000001</v>
      </c>
      <c r="F138" s="18">
        <f t="shared" si="32"/>
        <v>220.52999999999997</v>
      </c>
      <c r="G138" s="18">
        <f t="shared" si="32"/>
        <v>206.29</v>
      </c>
      <c r="H138" s="18">
        <f t="shared" si="32"/>
        <v>200.19</v>
      </c>
      <c r="I138" s="18">
        <f t="shared" si="32"/>
        <v>0</v>
      </c>
      <c r="J138" s="18">
        <f t="shared" si="32"/>
        <v>0</v>
      </c>
      <c r="K138" s="18">
        <f t="shared" si="32"/>
        <v>0</v>
      </c>
      <c r="L138" s="18">
        <f t="shared" si="32"/>
        <v>0</v>
      </c>
      <c r="M138" s="18">
        <f t="shared" si="32"/>
        <v>0</v>
      </c>
      <c r="N138" s="18">
        <f t="shared" si="32"/>
        <v>1449.13</v>
      </c>
    </row>
    <row r="139" spans="1:14" x14ac:dyDescent="0.3">
      <c r="A139" s="215" t="s">
        <v>2642</v>
      </c>
      <c r="B139" s="205">
        <f>IF(B138=0,0,B138/B$118)</f>
        <v>6.635978052859616E-2</v>
      </c>
      <c r="C139" s="205">
        <f t="shared" ref="C139:N139" si="33">IF(C138=0,0,C138/C$118)</f>
        <v>6.3988636954599831E-2</v>
      </c>
      <c r="D139" s="205">
        <f t="shared" si="33"/>
        <v>7.3954602742802938E-2</v>
      </c>
      <c r="E139" s="205">
        <f t="shared" si="33"/>
        <v>6.630992996947388E-2</v>
      </c>
      <c r="F139" s="205">
        <f t="shared" si="33"/>
        <v>7.1368932038834959E-2</v>
      </c>
      <c r="G139" s="205">
        <f t="shared" si="33"/>
        <v>6.6801809532753248E-2</v>
      </c>
      <c r="H139" s="205">
        <f t="shared" si="33"/>
        <v>6.5057374891538552E-2</v>
      </c>
      <c r="I139" s="205">
        <f t="shared" si="33"/>
        <v>0</v>
      </c>
      <c r="J139" s="205">
        <f t="shared" si="33"/>
        <v>0</v>
      </c>
      <c r="K139" s="205">
        <f t="shared" si="33"/>
        <v>0</v>
      </c>
      <c r="L139" s="205">
        <f t="shared" si="33"/>
        <v>0</v>
      </c>
      <c r="M139" s="205">
        <f t="shared" si="33"/>
        <v>0</v>
      </c>
      <c r="N139" s="205">
        <f t="shared" si="33"/>
        <v>6.7750515329925709E-2</v>
      </c>
    </row>
    <row r="140" spans="1:14" x14ac:dyDescent="0.3">
      <c r="A140" s="215"/>
    </row>
    <row r="141" spans="1:14" x14ac:dyDescent="0.3">
      <c r="A141" s="54" t="s">
        <v>12</v>
      </c>
    </row>
    <row r="142" spans="1:14" hidden="1" x14ac:dyDescent="0.3">
      <c r="A142" s="15"/>
    </row>
    <row r="143" spans="1:14" ht="15" thickBot="1" x14ac:dyDescent="0.35">
      <c r="A143" s="214" t="s">
        <v>2641</v>
      </c>
      <c r="B143" s="18">
        <f t="shared" ref="B143:N143" si="34">+B30+B68+B106</f>
        <v>235.77999999999997</v>
      </c>
      <c r="C143" s="18">
        <f t="shared" si="34"/>
        <v>278.08999999999997</v>
      </c>
      <c r="D143" s="18">
        <f t="shared" si="34"/>
        <v>234.29000000000002</v>
      </c>
      <c r="E143" s="18">
        <f t="shared" si="34"/>
        <v>226.64</v>
      </c>
      <c r="F143" s="18">
        <f t="shared" si="34"/>
        <v>270.36</v>
      </c>
      <c r="G143" s="18">
        <f t="shared" si="34"/>
        <v>232.01</v>
      </c>
      <c r="H143" s="18">
        <f t="shared" si="34"/>
        <v>262.03999999999996</v>
      </c>
      <c r="I143" s="18">
        <f t="shared" si="34"/>
        <v>0</v>
      </c>
      <c r="J143" s="18">
        <f t="shared" si="34"/>
        <v>0</v>
      </c>
      <c r="K143" s="18">
        <f t="shared" si="34"/>
        <v>0</v>
      </c>
      <c r="L143" s="18">
        <f t="shared" si="34"/>
        <v>0</v>
      </c>
      <c r="M143" s="18">
        <f t="shared" si="34"/>
        <v>0</v>
      </c>
      <c r="N143" s="18">
        <f t="shared" si="34"/>
        <v>1739.21</v>
      </c>
    </row>
    <row r="144" spans="1:14" x14ac:dyDescent="0.3">
      <c r="A144" s="215" t="s">
        <v>2642</v>
      </c>
      <c r="B144" s="205">
        <f>IF(B143=0,0,B143/B$118)</f>
        <v>7.6867153294190124E-2</v>
      </c>
      <c r="C144" s="205">
        <f t="shared" ref="C144:N144" si="35">IF(C143=0,0,C143/C$118)</f>
        <v>9.0387565656040364E-2</v>
      </c>
      <c r="D144" s="205">
        <f t="shared" si="35"/>
        <v>7.309045759137478E-2</v>
      </c>
      <c r="E144" s="205">
        <f t="shared" si="35"/>
        <v>8.1393427904471169E-2</v>
      </c>
      <c r="F144" s="205">
        <f t="shared" si="35"/>
        <v>8.7495145631067972E-2</v>
      </c>
      <c r="G144" s="205">
        <f t="shared" si="35"/>
        <v>7.5130582334064097E-2</v>
      </c>
      <c r="H144" s="205">
        <f t="shared" si="35"/>
        <v>8.5157273173379094E-2</v>
      </c>
      <c r="I144" s="205">
        <f t="shared" si="35"/>
        <v>0</v>
      </c>
      <c r="J144" s="205">
        <f t="shared" si="35"/>
        <v>0</v>
      </c>
      <c r="K144" s="205">
        <f t="shared" si="35"/>
        <v>0</v>
      </c>
      <c r="L144" s="205">
        <f t="shared" si="35"/>
        <v>0</v>
      </c>
      <c r="M144" s="205">
        <f t="shared" si="35"/>
        <v>0</v>
      </c>
      <c r="N144" s="205">
        <f t="shared" si="35"/>
        <v>8.1312493542304742E-2</v>
      </c>
    </row>
    <row r="145" spans="1:14" x14ac:dyDescent="0.3">
      <c r="A145" s="215"/>
    </row>
    <row r="146" spans="1:14" x14ac:dyDescent="0.3">
      <c r="A146" s="54" t="s">
        <v>13</v>
      </c>
    </row>
    <row r="147" spans="1:14" hidden="1" x14ac:dyDescent="0.3">
      <c r="A147" s="15"/>
    </row>
    <row r="148" spans="1:14" ht="15" thickBot="1" x14ac:dyDescent="0.35">
      <c r="A148" s="214" t="s">
        <v>2641</v>
      </c>
      <c r="B148" s="18">
        <f t="shared" ref="B148:N148" si="36">+B35+B73+B111</f>
        <v>1083.6199999999999</v>
      </c>
      <c r="C148" s="18">
        <f t="shared" si="36"/>
        <v>990.73</v>
      </c>
      <c r="D148" s="18">
        <f t="shared" si="36"/>
        <v>1117.1199999999999</v>
      </c>
      <c r="E148" s="18">
        <f t="shared" si="36"/>
        <v>941.67000000000007</v>
      </c>
      <c r="F148" s="18">
        <f t="shared" si="36"/>
        <v>990.22</v>
      </c>
      <c r="G148" s="18">
        <f t="shared" si="36"/>
        <v>1104.17</v>
      </c>
      <c r="H148" s="18">
        <f t="shared" si="36"/>
        <v>1018.2599999999999</v>
      </c>
      <c r="I148" s="18">
        <f t="shared" si="36"/>
        <v>0</v>
      </c>
      <c r="J148" s="18">
        <f t="shared" si="36"/>
        <v>0</v>
      </c>
      <c r="K148" s="18">
        <f t="shared" si="36"/>
        <v>0</v>
      </c>
      <c r="L148" s="18">
        <f t="shared" si="36"/>
        <v>0</v>
      </c>
      <c r="M148" s="18">
        <f t="shared" si="36"/>
        <v>0</v>
      </c>
      <c r="N148" s="18">
        <f t="shared" si="36"/>
        <v>7245.7899999999991</v>
      </c>
    </row>
    <row r="149" spans="1:14" x14ac:dyDescent="0.3">
      <c r="A149" s="215" t="s">
        <v>2642</v>
      </c>
      <c r="B149" s="205">
        <f>IF(B148=0,0,B148/B$118)</f>
        <v>0.35327332535690181</v>
      </c>
      <c r="C149" s="205">
        <f t="shared" ref="C149:N149" si="37">IF(C148=0,0,C148/C$118)</f>
        <v>0.32201687555255087</v>
      </c>
      <c r="D149" s="205">
        <f t="shared" si="37"/>
        <v>0.34850318829005322</v>
      </c>
      <c r="E149" s="205">
        <f t="shared" si="37"/>
        <v>0.33818279762973608</v>
      </c>
      <c r="F149" s="205">
        <f t="shared" si="37"/>
        <v>0.32045954692556639</v>
      </c>
      <c r="G149" s="205">
        <f t="shared" si="37"/>
        <v>0.357557584137768</v>
      </c>
      <c r="H149" s="205">
        <f t="shared" si="37"/>
        <v>0.33091224615144632</v>
      </c>
      <c r="I149" s="205">
        <f t="shared" si="37"/>
        <v>0</v>
      </c>
      <c r="J149" s="205">
        <f t="shared" si="37"/>
        <v>0</v>
      </c>
      <c r="K149" s="205">
        <f t="shared" si="37"/>
        <v>0</v>
      </c>
      <c r="L149" s="205">
        <f t="shared" si="37"/>
        <v>0</v>
      </c>
      <c r="M149" s="205">
        <f t="shared" si="37"/>
        <v>0</v>
      </c>
      <c r="N149" s="205">
        <f t="shared" si="37"/>
        <v>0.33875912200590858</v>
      </c>
    </row>
  </sheetData>
  <pageMargins left="0.7" right="0.7" top="0.75" bottom="0.75" header="0.3" footer="0.3"/>
  <pageSetup scale="28" orientation="landscape" r:id="rId1"/>
  <headerFooter>
    <oddFooter>&amp;L&amp;A
&amp;D
&amp;T&amp;CCentral Contra Costa Solid Waste Authority&amp;R&amp;P of&amp;N</oddFooter>
  </headerFooter>
  <rowBreaks count="3" manualBreakCount="3">
    <brk id="38" max="16383" man="1"/>
    <brk id="76" max="16383" man="1"/>
    <brk id="1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4" tint="0.39997558519241921"/>
    <pageSetUpPr fitToPage="1"/>
  </sheetPr>
  <dimension ref="A1:K549"/>
  <sheetViews>
    <sheetView zoomScaleNormal="100" workbookViewId="0">
      <pane ySplit="4" topLeftCell="A5" activePane="bottomLeft" state="frozen"/>
      <selection pane="bottomLeft" sqref="A1:K1"/>
    </sheetView>
  </sheetViews>
  <sheetFormatPr defaultColWidth="9.44140625" defaultRowHeight="14.4" x14ac:dyDescent="0.3"/>
  <cols>
    <col min="1" max="1" width="47.5546875" bestFit="1" customWidth="1"/>
    <col min="2" max="2" width="20.44140625" bestFit="1" customWidth="1"/>
    <col min="3" max="3" width="21.5546875" bestFit="1" customWidth="1"/>
    <col min="4" max="4" width="21.44140625" bestFit="1" customWidth="1"/>
    <col min="5" max="5" width="10" bestFit="1" customWidth="1"/>
    <col min="6" max="6" width="22.5546875" bestFit="1" customWidth="1"/>
    <col min="7" max="7" width="12.44140625" bestFit="1" customWidth="1"/>
    <col min="8" max="8" width="24.44140625" bestFit="1" customWidth="1"/>
    <col min="9" max="9" width="13.5546875" bestFit="1" customWidth="1"/>
    <col min="10" max="10" width="14" bestFit="1" customWidth="1"/>
    <col min="11" max="11" width="15" bestFit="1" customWidth="1"/>
  </cols>
  <sheetData>
    <row r="1" spans="1:11" x14ac:dyDescent="0.3">
      <c r="A1" s="530" t="s">
        <v>27061</v>
      </c>
      <c r="B1" s="530"/>
      <c r="C1" s="530"/>
      <c r="D1" s="530"/>
      <c r="E1" s="530"/>
      <c r="F1" s="530"/>
      <c r="G1" s="530"/>
      <c r="H1" s="530"/>
      <c r="I1" s="530"/>
      <c r="J1" s="530"/>
      <c r="K1" s="530"/>
    </row>
    <row r="3" spans="1:11" x14ac:dyDescent="0.3">
      <c r="A3" s="343" t="s">
        <v>2297</v>
      </c>
      <c r="B3" s="343"/>
      <c r="C3" s="343"/>
      <c r="D3" s="343"/>
      <c r="E3" s="343"/>
      <c r="F3" s="343"/>
      <c r="G3" s="343"/>
      <c r="H3" s="343"/>
      <c r="I3" s="343"/>
      <c r="J3" s="343"/>
      <c r="K3" s="343"/>
    </row>
    <row r="4" spans="1:11" x14ac:dyDescent="0.3">
      <c r="A4" s="343" t="s">
        <v>8387</v>
      </c>
      <c r="B4" s="343" t="s">
        <v>234</v>
      </c>
      <c r="C4" s="343" t="s">
        <v>235</v>
      </c>
      <c r="D4" s="343" t="s">
        <v>238</v>
      </c>
      <c r="E4" s="343" t="s">
        <v>2300</v>
      </c>
      <c r="F4" s="343" t="s">
        <v>15584</v>
      </c>
      <c r="G4" s="343" t="s">
        <v>64</v>
      </c>
      <c r="H4" s="343" t="s">
        <v>15585</v>
      </c>
      <c r="I4" s="343" t="s">
        <v>239</v>
      </c>
      <c r="J4" s="343" t="s">
        <v>69</v>
      </c>
      <c r="K4" s="343" t="s">
        <v>2583</v>
      </c>
    </row>
    <row r="5" spans="1:11" s="402" customFormat="1" x14ac:dyDescent="0.3">
      <c r="A5" s="402" t="s">
        <v>11409</v>
      </c>
      <c r="B5" s="108"/>
      <c r="C5" s="108">
        <v>2</v>
      </c>
      <c r="D5" s="108"/>
      <c r="E5" s="108"/>
      <c r="F5" s="108">
        <v>6</v>
      </c>
      <c r="G5" s="108"/>
      <c r="H5" s="108"/>
      <c r="I5" s="108">
        <v>0.32</v>
      </c>
      <c r="J5" s="108">
        <v>8.32</v>
      </c>
      <c r="K5" s="108">
        <v>2</v>
      </c>
    </row>
    <row r="6" spans="1:11" s="402" customFormat="1" x14ac:dyDescent="0.3">
      <c r="A6" s="402" t="s">
        <v>11340</v>
      </c>
      <c r="B6" s="108"/>
      <c r="C6" s="108">
        <v>12</v>
      </c>
      <c r="D6" s="108"/>
      <c r="E6" s="108"/>
      <c r="F6" s="108">
        <v>32</v>
      </c>
      <c r="G6" s="108"/>
      <c r="H6" s="108"/>
      <c r="I6" s="108">
        <v>0.48</v>
      </c>
      <c r="J6" s="108">
        <v>44.48</v>
      </c>
      <c r="K6" s="108">
        <v>12</v>
      </c>
    </row>
    <row r="7" spans="1:11" s="402" customFormat="1" x14ac:dyDescent="0.3">
      <c r="A7" s="402" t="s">
        <v>11416</v>
      </c>
      <c r="B7" s="108"/>
      <c r="C7" s="108">
        <v>60</v>
      </c>
      <c r="D7" s="108"/>
      <c r="E7" s="108"/>
      <c r="F7" s="108">
        <v>18</v>
      </c>
      <c r="G7" s="108">
        <v>29.759999999999998</v>
      </c>
      <c r="H7" s="108"/>
      <c r="I7" s="108">
        <v>2.88</v>
      </c>
      <c r="J7" s="108">
        <v>110.63999999999999</v>
      </c>
      <c r="K7" s="108">
        <v>60</v>
      </c>
    </row>
    <row r="8" spans="1:11" s="402" customFormat="1" x14ac:dyDescent="0.3">
      <c r="A8" s="402" t="s">
        <v>11029</v>
      </c>
      <c r="B8" s="108"/>
      <c r="C8" s="108">
        <v>20</v>
      </c>
      <c r="D8" s="108"/>
      <c r="E8" s="108"/>
      <c r="F8" s="108">
        <v>18</v>
      </c>
      <c r="G8" s="108"/>
      <c r="H8" s="108"/>
      <c r="I8" s="108">
        <v>0.96</v>
      </c>
      <c r="J8" s="108">
        <v>38.96</v>
      </c>
      <c r="K8" s="108">
        <v>20</v>
      </c>
    </row>
    <row r="9" spans="1:11" s="402" customFormat="1" x14ac:dyDescent="0.3">
      <c r="A9" s="402" t="s">
        <v>11077</v>
      </c>
      <c r="B9" s="108">
        <v>0.96</v>
      </c>
      <c r="C9" s="108"/>
      <c r="D9" s="108"/>
      <c r="E9" s="108"/>
      <c r="F9" s="108"/>
      <c r="G9" s="108">
        <v>0.96</v>
      </c>
      <c r="H9" s="108"/>
      <c r="I9" s="108">
        <v>1.28</v>
      </c>
      <c r="J9" s="108">
        <v>3.2</v>
      </c>
      <c r="K9" s="108">
        <v>0.96</v>
      </c>
    </row>
    <row r="10" spans="1:11" s="402" customFormat="1" x14ac:dyDescent="0.3">
      <c r="A10" s="402" t="s">
        <v>11083</v>
      </c>
      <c r="B10" s="108"/>
      <c r="C10" s="108">
        <v>6</v>
      </c>
      <c r="D10" s="108"/>
      <c r="E10" s="108"/>
      <c r="F10" s="108">
        <v>12</v>
      </c>
      <c r="G10" s="108"/>
      <c r="H10" s="108"/>
      <c r="I10" s="108">
        <v>0.64</v>
      </c>
      <c r="J10" s="108">
        <v>18.64</v>
      </c>
      <c r="K10" s="108">
        <v>6</v>
      </c>
    </row>
    <row r="11" spans="1:11" s="402" customFormat="1" x14ac:dyDescent="0.3">
      <c r="A11" s="402" t="s">
        <v>11318</v>
      </c>
      <c r="B11" s="108"/>
      <c r="C11" s="108">
        <v>8</v>
      </c>
      <c r="D11" s="108"/>
      <c r="E11" s="108"/>
      <c r="F11" s="108">
        <v>43</v>
      </c>
      <c r="G11" s="108"/>
      <c r="H11" s="108"/>
      <c r="I11" s="108">
        <v>0.48</v>
      </c>
      <c r="J11" s="108">
        <v>51.48</v>
      </c>
      <c r="K11" s="108">
        <v>8</v>
      </c>
    </row>
    <row r="12" spans="1:11" s="402" customFormat="1" x14ac:dyDescent="0.3">
      <c r="A12" s="402" t="s">
        <v>11129</v>
      </c>
      <c r="B12" s="108">
        <v>0.64</v>
      </c>
      <c r="C12" s="108"/>
      <c r="D12" s="108"/>
      <c r="E12" s="108"/>
      <c r="F12" s="108"/>
      <c r="G12" s="108">
        <v>1.44</v>
      </c>
      <c r="H12" s="108"/>
      <c r="I12" s="108">
        <v>0.96</v>
      </c>
      <c r="J12" s="108">
        <v>3.04</v>
      </c>
      <c r="K12" s="108">
        <v>0.64</v>
      </c>
    </row>
    <row r="13" spans="1:11" s="402" customFormat="1" x14ac:dyDescent="0.3">
      <c r="A13" s="402" t="s">
        <v>11680</v>
      </c>
      <c r="B13" s="108"/>
      <c r="C13" s="108"/>
      <c r="D13" s="108"/>
      <c r="E13" s="108">
        <v>0</v>
      </c>
      <c r="F13" s="108"/>
      <c r="G13" s="108"/>
      <c r="H13" s="108"/>
      <c r="I13" s="108"/>
      <c r="J13" s="108">
        <v>0</v>
      </c>
      <c r="K13" s="108">
        <v>0</v>
      </c>
    </row>
    <row r="14" spans="1:11" s="402" customFormat="1" x14ac:dyDescent="0.3">
      <c r="A14" s="402" t="s">
        <v>11319</v>
      </c>
      <c r="B14" s="108"/>
      <c r="C14" s="108"/>
      <c r="D14" s="108"/>
      <c r="E14" s="108"/>
      <c r="F14" s="108">
        <v>74</v>
      </c>
      <c r="G14" s="108"/>
      <c r="H14" s="108"/>
      <c r="I14" s="108"/>
      <c r="J14" s="108">
        <v>74</v>
      </c>
      <c r="K14" s="108">
        <v>0</v>
      </c>
    </row>
    <row r="15" spans="1:11" s="402" customFormat="1" x14ac:dyDescent="0.3">
      <c r="A15" s="402" t="s">
        <v>11145</v>
      </c>
      <c r="B15" s="108"/>
      <c r="C15" s="108">
        <v>4</v>
      </c>
      <c r="D15" s="108"/>
      <c r="E15" s="108"/>
      <c r="F15" s="108">
        <v>4</v>
      </c>
      <c r="G15" s="108"/>
      <c r="H15" s="108"/>
      <c r="I15" s="108">
        <v>0.32</v>
      </c>
      <c r="J15" s="108">
        <v>8.32</v>
      </c>
      <c r="K15" s="108">
        <v>4</v>
      </c>
    </row>
    <row r="16" spans="1:11" s="402" customFormat="1" x14ac:dyDescent="0.3">
      <c r="A16" s="402" t="s">
        <v>11069</v>
      </c>
      <c r="B16" s="108">
        <v>1.44</v>
      </c>
      <c r="C16" s="108"/>
      <c r="D16" s="108"/>
      <c r="E16" s="108"/>
      <c r="F16" s="108">
        <v>3</v>
      </c>
      <c r="G16" s="108"/>
      <c r="H16" s="108"/>
      <c r="I16" s="108">
        <v>0.32</v>
      </c>
      <c r="J16" s="108">
        <v>4.76</v>
      </c>
      <c r="K16" s="108">
        <v>1.44</v>
      </c>
    </row>
    <row r="17" spans="1:11" s="402" customFormat="1" x14ac:dyDescent="0.3">
      <c r="A17" s="402" t="s">
        <v>11341</v>
      </c>
      <c r="B17" s="108"/>
      <c r="C17" s="108">
        <v>6</v>
      </c>
      <c r="D17" s="108"/>
      <c r="E17" s="108"/>
      <c r="F17" s="108"/>
      <c r="G17" s="108">
        <v>3.84</v>
      </c>
      <c r="H17" s="108"/>
      <c r="I17" s="108">
        <v>0.48</v>
      </c>
      <c r="J17" s="108">
        <v>10.32</v>
      </c>
      <c r="K17" s="108">
        <v>6</v>
      </c>
    </row>
    <row r="18" spans="1:11" s="402" customFormat="1" x14ac:dyDescent="0.3">
      <c r="A18" s="402" t="s">
        <v>11099</v>
      </c>
      <c r="B18" s="108"/>
      <c r="C18" s="108">
        <v>2</v>
      </c>
      <c r="D18" s="108"/>
      <c r="E18" s="108"/>
      <c r="F18" s="108">
        <v>3</v>
      </c>
      <c r="G18" s="108"/>
      <c r="H18" s="108"/>
      <c r="I18" s="108">
        <v>0.32</v>
      </c>
      <c r="J18" s="108">
        <v>5.32</v>
      </c>
      <c r="K18" s="108">
        <v>2</v>
      </c>
    </row>
    <row r="19" spans="1:11" s="402" customFormat="1" x14ac:dyDescent="0.3">
      <c r="A19" s="402" t="s">
        <v>15858</v>
      </c>
      <c r="B19" s="108"/>
      <c r="C19" s="108"/>
      <c r="D19" s="108"/>
      <c r="E19" s="108"/>
      <c r="F19" s="108"/>
      <c r="G19" s="108"/>
      <c r="H19" s="108"/>
      <c r="I19" s="108">
        <v>1.92</v>
      </c>
      <c r="J19" s="108">
        <v>1.92</v>
      </c>
      <c r="K19" s="108">
        <v>0</v>
      </c>
    </row>
    <row r="20" spans="1:11" s="402" customFormat="1" x14ac:dyDescent="0.3">
      <c r="A20" s="402" t="s">
        <v>11070</v>
      </c>
      <c r="B20" s="108">
        <v>1.92</v>
      </c>
      <c r="C20" s="108"/>
      <c r="D20" s="108"/>
      <c r="E20" s="108"/>
      <c r="F20" s="108"/>
      <c r="G20" s="108">
        <v>1.92</v>
      </c>
      <c r="H20" s="108">
        <v>0.64</v>
      </c>
      <c r="I20" s="108"/>
      <c r="J20" s="108">
        <v>4.4800000000000004</v>
      </c>
      <c r="K20" s="108">
        <v>1.92</v>
      </c>
    </row>
    <row r="21" spans="1:11" s="402" customFormat="1" x14ac:dyDescent="0.3">
      <c r="A21" s="402" t="s">
        <v>11523</v>
      </c>
      <c r="B21" s="108"/>
      <c r="C21" s="108">
        <v>16</v>
      </c>
      <c r="D21" s="108"/>
      <c r="E21" s="108"/>
      <c r="F21" s="108">
        <v>16</v>
      </c>
      <c r="G21" s="108"/>
      <c r="H21" s="108"/>
      <c r="I21" s="108">
        <v>0.96</v>
      </c>
      <c r="J21" s="108">
        <v>32.96</v>
      </c>
      <c r="K21" s="108">
        <v>16</v>
      </c>
    </row>
    <row r="22" spans="1:11" s="402" customFormat="1" x14ac:dyDescent="0.3">
      <c r="A22" s="402" t="s">
        <v>11052</v>
      </c>
      <c r="B22" s="108">
        <v>1.28</v>
      </c>
      <c r="C22" s="108"/>
      <c r="D22" s="108"/>
      <c r="E22" s="108"/>
      <c r="F22" s="108"/>
      <c r="G22" s="108">
        <v>0.96</v>
      </c>
      <c r="H22" s="108"/>
      <c r="I22" s="108">
        <v>0.96</v>
      </c>
      <c r="J22" s="108">
        <v>3.2</v>
      </c>
      <c r="K22" s="108">
        <v>1.28</v>
      </c>
    </row>
    <row r="23" spans="1:11" s="402" customFormat="1" x14ac:dyDescent="0.3">
      <c r="A23" s="402" t="s">
        <v>11053</v>
      </c>
      <c r="B23" s="108">
        <v>0.48</v>
      </c>
      <c r="C23" s="108"/>
      <c r="D23" s="108"/>
      <c r="E23" s="108"/>
      <c r="F23" s="108"/>
      <c r="G23" s="108">
        <v>0.96</v>
      </c>
      <c r="H23" s="108"/>
      <c r="I23" s="108">
        <v>0.32</v>
      </c>
      <c r="J23" s="108">
        <v>1.76</v>
      </c>
      <c r="K23" s="108">
        <v>0.48</v>
      </c>
    </row>
    <row r="24" spans="1:11" s="402" customFormat="1" x14ac:dyDescent="0.3">
      <c r="A24" s="402" t="s">
        <v>11524</v>
      </c>
      <c r="B24" s="108"/>
      <c r="C24" s="108"/>
      <c r="D24" s="108">
        <v>4</v>
      </c>
      <c r="E24" s="108"/>
      <c r="F24" s="108"/>
      <c r="G24" s="108">
        <v>0.96</v>
      </c>
      <c r="H24" s="108"/>
      <c r="I24" s="108">
        <v>0.32</v>
      </c>
      <c r="J24" s="108">
        <v>5.28</v>
      </c>
      <c r="K24" s="108">
        <v>4</v>
      </c>
    </row>
    <row r="25" spans="1:11" s="402" customFormat="1" x14ac:dyDescent="0.3">
      <c r="A25" s="402" t="s">
        <v>11428</v>
      </c>
      <c r="B25" s="108"/>
      <c r="C25" s="108">
        <v>32</v>
      </c>
      <c r="D25" s="108"/>
      <c r="E25" s="108"/>
      <c r="F25" s="108">
        <v>24</v>
      </c>
      <c r="G25" s="108"/>
      <c r="H25" s="108"/>
      <c r="I25" s="108">
        <v>2.88</v>
      </c>
      <c r="J25" s="108">
        <v>58.88</v>
      </c>
      <c r="K25" s="108">
        <v>32</v>
      </c>
    </row>
    <row r="26" spans="1:11" s="402" customFormat="1" x14ac:dyDescent="0.3">
      <c r="A26" s="402" t="s">
        <v>11437</v>
      </c>
      <c r="B26" s="108"/>
      <c r="C26" s="108">
        <v>6</v>
      </c>
      <c r="D26" s="108"/>
      <c r="E26" s="108"/>
      <c r="F26" s="108">
        <v>6</v>
      </c>
      <c r="G26" s="108"/>
      <c r="H26" s="108"/>
      <c r="I26" s="108">
        <v>0.32</v>
      </c>
      <c r="J26" s="108">
        <v>12.32</v>
      </c>
      <c r="K26" s="108">
        <v>6</v>
      </c>
    </row>
    <row r="27" spans="1:11" s="402" customFormat="1" x14ac:dyDescent="0.3">
      <c r="A27" s="402" t="s">
        <v>11054</v>
      </c>
      <c r="B27" s="108"/>
      <c r="C27" s="108">
        <v>8</v>
      </c>
      <c r="D27" s="108"/>
      <c r="E27" s="108"/>
      <c r="F27" s="108">
        <v>24</v>
      </c>
      <c r="G27" s="108"/>
      <c r="H27" s="108"/>
      <c r="I27" s="108">
        <v>2.4</v>
      </c>
      <c r="J27" s="108">
        <v>34.4</v>
      </c>
      <c r="K27" s="108">
        <v>8</v>
      </c>
    </row>
    <row r="28" spans="1:11" s="402" customFormat="1" x14ac:dyDescent="0.3">
      <c r="A28" s="402" t="s">
        <v>11429</v>
      </c>
      <c r="B28" s="108">
        <v>1.28</v>
      </c>
      <c r="C28" s="108"/>
      <c r="D28" s="108"/>
      <c r="E28" s="108"/>
      <c r="F28" s="108"/>
      <c r="G28" s="108">
        <v>5.76</v>
      </c>
      <c r="H28" s="108"/>
      <c r="I28" s="108">
        <v>0.32</v>
      </c>
      <c r="J28" s="108">
        <v>7.36</v>
      </c>
      <c r="K28" s="108">
        <v>1.28</v>
      </c>
    </row>
    <row r="29" spans="1:11" s="402" customFormat="1" x14ac:dyDescent="0.3">
      <c r="A29" s="402" t="s">
        <v>11516</v>
      </c>
      <c r="B29" s="108"/>
      <c r="C29" s="108">
        <v>12</v>
      </c>
      <c r="D29" s="108"/>
      <c r="E29" s="108"/>
      <c r="F29" s="108">
        <v>9</v>
      </c>
      <c r="G29" s="108"/>
      <c r="H29" s="108"/>
      <c r="I29" s="108"/>
      <c r="J29" s="108">
        <v>21</v>
      </c>
      <c r="K29" s="108">
        <v>12</v>
      </c>
    </row>
    <row r="30" spans="1:11" s="402" customFormat="1" x14ac:dyDescent="0.3">
      <c r="A30" s="402" t="s">
        <v>11146</v>
      </c>
      <c r="B30" s="108"/>
      <c r="C30" s="108"/>
      <c r="D30" s="108">
        <v>4</v>
      </c>
      <c r="E30" s="108"/>
      <c r="F30" s="108"/>
      <c r="G30" s="108">
        <v>3.36</v>
      </c>
      <c r="H30" s="108"/>
      <c r="I30" s="108">
        <v>0.96</v>
      </c>
      <c r="J30" s="108">
        <v>8.32</v>
      </c>
      <c r="K30" s="108">
        <v>4</v>
      </c>
    </row>
    <row r="31" spans="1:11" s="402" customFormat="1" x14ac:dyDescent="0.3">
      <c r="A31" s="402" t="s">
        <v>11072</v>
      </c>
      <c r="B31" s="108"/>
      <c r="C31" s="108">
        <v>28</v>
      </c>
      <c r="D31" s="108"/>
      <c r="E31" s="108"/>
      <c r="F31" s="108">
        <v>34</v>
      </c>
      <c r="G31" s="108"/>
      <c r="H31" s="108"/>
      <c r="I31" s="108">
        <v>3.52</v>
      </c>
      <c r="J31" s="108">
        <v>65.52</v>
      </c>
      <c r="K31" s="108">
        <v>28</v>
      </c>
    </row>
    <row r="32" spans="1:11" s="402" customFormat="1" x14ac:dyDescent="0.3">
      <c r="A32" s="402" t="s">
        <v>11525</v>
      </c>
      <c r="B32" s="108"/>
      <c r="C32" s="108"/>
      <c r="D32" s="108">
        <v>6</v>
      </c>
      <c r="E32" s="108"/>
      <c r="F32" s="108"/>
      <c r="G32" s="108">
        <v>1.92</v>
      </c>
      <c r="H32" s="108"/>
      <c r="I32" s="108">
        <v>0.48</v>
      </c>
      <c r="J32" s="108">
        <v>8.4</v>
      </c>
      <c r="K32" s="108">
        <v>6</v>
      </c>
    </row>
    <row r="33" spans="1:11" s="402" customFormat="1" x14ac:dyDescent="0.3">
      <c r="A33" s="402" t="s">
        <v>11352</v>
      </c>
      <c r="B33" s="108"/>
      <c r="C33" s="108">
        <v>4</v>
      </c>
      <c r="D33" s="108">
        <v>4</v>
      </c>
      <c r="E33" s="108"/>
      <c r="F33" s="108"/>
      <c r="G33" s="108">
        <v>5.76</v>
      </c>
      <c r="H33" s="108"/>
      <c r="I33" s="108">
        <v>0.64</v>
      </c>
      <c r="J33" s="108">
        <v>14.4</v>
      </c>
      <c r="K33" s="108">
        <v>8</v>
      </c>
    </row>
    <row r="34" spans="1:11" s="402" customFormat="1" x14ac:dyDescent="0.3">
      <c r="A34" s="402" t="s">
        <v>11819</v>
      </c>
      <c r="B34" s="108">
        <v>0.96</v>
      </c>
      <c r="C34" s="108">
        <v>2</v>
      </c>
      <c r="D34" s="108"/>
      <c r="E34" s="108"/>
      <c r="F34" s="108"/>
      <c r="G34" s="108">
        <v>3.2</v>
      </c>
      <c r="H34" s="108"/>
      <c r="I34" s="108">
        <v>0.48</v>
      </c>
      <c r="J34" s="108">
        <v>6.6400000000000006</v>
      </c>
      <c r="K34" s="108">
        <v>2.96</v>
      </c>
    </row>
    <row r="35" spans="1:11" s="402" customFormat="1" x14ac:dyDescent="0.3">
      <c r="A35" s="402" t="s">
        <v>11454</v>
      </c>
      <c r="B35" s="108">
        <v>0.96</v>
      </c>
      <c r="C35" s="108"/>
      <c r="D35" s="108"/>
      <c r="E35" s="108"/>
      <c r="F35" s="108"/>
      <c r="G35" s="108">
        <v>0.32</v>
      </c>
      <c r="H35" s="108"/>
      <c r="I35" s="108">
        <v>0.32</v>
      </c>
      <c r="J35" s="108">
        <v>1.6</v>
      </c>
      <c r="K35" s="108">
        <v>0.96</v>
      </c>
    </row>
    <row r="36" spans="1:11" s="402" customFormat="1" x14ac:dyDescent="0.3">
      <c r="A36" s="402" t="s">
        <v>11103</v>
      </c>
      <c r="B36" s="108"/>
      <c r="C36" s="108">
        <v>1</v>
      </c>
      <c r="D36" s="108"/>
      <c r="E36" s="108"/>
      <c r="F36" s="108">
        <v>1</v>
      </c>
      <c r="G36" s="108"/>
      <c r="H36" s="108"/>
      <c r="I36" s="108">
        <v>0.48</v>
      </c>
      <c r="J36" s="108">
        <v>2.48</v>
      </c>
      <c r="K36" s="108">
        <v>1</v>
      </c>
    </row>
    <row r="37" spans="1:11" s="402" customFormat="1" x14ac:dyDescent="0.3">
      <c r="A37" s="402" t="s">
        <v>11445</v>
      </c>
      <c r="B37" s="108"/>
      <c r="C37" s="108">
        <v>8</v>
      </c>
      <c r="D37" s="108"/>
      <c r="E37" s="108"/>
      <c r="F37" s="108">
        <v>6</v>
      </c>
      <c r="G37" s="108"/>
      <c r="H37" s="108"/>
      <c r="I37" s="108">
        <v>0.96</v>
      </c>
      <c r="J37" s="108">
        <v>14.96</v>
      </c>
      <c r="K37" s="108">
        <v>8</v>
      </c>
    </row>
    <row r="38" spans="1:11" s="402" customFormat="1" x14ac:dyDescent="0.3">
      <c r="A38" s="402" t="s">
        <v>11446</v>
      </c>
      <c r="B38" s="108"/>
      <c r="C38" s="108">
        <v>6</v>
      </c>
      <c r="D38" s="108"/>
      <c r="E38" s="108"/>
      <c r="F38" s="108"/>
      <c r="G38" s="108">
        <v>2.88</v>
      </c>
      <c r="H38" s="108"/>
      <c r="I38" s="108">
        <v>0.48</v>
      </c>
      <c r="J38" s="108">
        <v>9.36</v>
      </c>
      <c r="K38" s="108">
        <v>6</v>
      </c>
    </row>
    <row r="39" spans="1:11" s="402" customFormat="1" x14ac:dyDescent="0.3">
      <c r="A39" s="402" t="s">
        <v>11440</v>
      </c>
      <c r="B39" s="108"/>
      <c r="C39" s="108">
        <v>1</v>
      </c>
      <c r="D39" s="108"/>
      <c r="E39" s="108"/>
      <c r="F39" s="108"/>
      <c r="G39" s="108">
        <v>0.48</v>
      </c>
      <c r="H39" s="108"/>
      <c r="I39" s="108">
        <v>0.32</v>
      </c>
      <c r="J39" s="108">
        <v>1.8</v>
      </c>
      <c r="K39" s="108">
        <v>1</v>
      </c>
    </row>
    <row r="40" spans="1:11" s="402" customFormat="1" x14ac:dyDescent="0.3">
      <c r="A40" s="402" t="s">
        <v>11353</v>
      </c>
      <c r="B40" s="108"/>
      <c r="C40" s="108"/>
      <c r="D40" s="108">
        <v>24</v>
      </c>
      <c r="E40" s="108"/>
      <c r="F40" s="108">
        <v>16</v>
      </c>
      <c r="G40" s="108">
        <v>14.399999999999999</v>
      </c>
      <c r="H40" s="108"/>
      <c r="I40" s="108">
        <v>3.84</v>
      </c>
      <c r="J40" s="108">
        <v>58.239999999999995</v>
      </c>
      <c r="K40" s="108">
        <v>24</v>
      </c>
    </row>
    <row r="41" spans="1:11" s="402" customFormat="1" x14ac:dyDescent="0.3">
      <c r="A41" s="402" t="s">
        <v>11505</v>
      </c>
      <c r="B41" s="108">
        <v>0.48</v>
      </c>
      <c r="C41" s="108"/>
      <c r="D41" s="108"/>
      <c r="E41" s="108"/>
      <c r="F41" s="108"/>
      <c r="G41" s="108">
        <v>0.96</v>
      </c>
      <c r="H41" s="108"/>
      <c r="I41" s="108">
        <v>0.32</v>
      </c>
      <c r="J41" s="108">
        <v>1.76</v>
      </c>
      <c r="K41" s="108">
        <v>0.48</v>
      </c>
    </row>
    <row r="42" spans="1:11" s="402" customFormat="1" x14ac:dyDescent="0.3">
      <c r="A42" s="402" t="s">
        <v>11441</v>
      </c>
      <c r="B42" s="108">
        <v>7.68</v>
      </c>
      <c r="C42" s="108"/>
      <c r="D42" s="108"/>
      <c r="E42" s="108"/>
      <c r="F42" s="108"/>
      <c r="G42" s="108">
        <v>8.64</v>
      </c>
      <c r="H42" s="108"/>
      <c r="I42" s="108">
        <v>0.32</v>
      </c>
      <c r="J42" s="108">
        <v>16.64</v>
      </c>
      <c r="K42" s="108">
        <v>7.68</v>
      </c>
    </row>
    <row r="43" spans="1:11" s="402" customFormat="1" x14ac:dyDescent="0.3">
      <c r="A43" s="402" t="s">
        <v>11506</v>
      </c>
      <c r="B43" s="108"/>
      <c r="C43" s="108">
        <v>1</v>
      </c>
      <c r="D43" s="108"/>
      <c r="E43" s="108"/>
      <c r="F43" s="108"/>
      <c r="G43" s="108">
        <v>1.44</v>
      </c>
      <c r="H43" s="108"/>
      <c r="I43" s="108">
        <v>0.32</v>
      </c>
      <c r="J43" s="108">
        <v>2.76</v>
      </c>
      <c r="K43" s="108">
        <v>1</v>
      </c>
    </row>
    <row r="44" spans="1:11" s="402" customFormat="1" x14ac:dyDescent="0.3">
      <c r="A44" s="402" t="s">
        <v>11681</v>
      </c>
      <c r="B44" s="108"/>
      <c r="C44" s="108"/>
      <c r="D44" s="108">
        <v>4</v>
      </c>
      <c r="E44" s="108"/>
      <c r="F44" s="108">
        <v>4</v>
      </c>
      <c r="G44" s="108"/>
      <c r="H44" s="108"/>
      <c r="I44" s="108">
        <v>0.64</v>
      </c>
      <c r="J44" s="108">
        <v>8.64</v>
      </c>
      <c r="K44" s="108">
        <v>4</v>
      </c>
    </row>
    <row r="45" spans="1:11" s="402" customFormat="1" x14ac:dyDescent="0.3">
      <c r="A45" s="402" t="s">
        <v>11507</v>
      </c>
      <c r="B45" s="108"/>
      <c r="C45" s="108">
        <v>6</v>
      </c>
      <c r="D45" s="108"/>
      <c r="E45" s="108"/>
      <c r="F45" s="108">
        <v>5</v>
      </c>
      <c r="G45" s="108"/>
      <c r="H45" s="108"/>
      <c r="I45" s="108">
        <v>0.48</v>
      </c>
      <c r="J45" s="108">
        <v>11.48</v>
      </c>
      <c r="K45" s="108">
        <v>6</v>
      </c>
    </row>
    <row r="46" spans="1:11" s="402" customFormat="1" x14ac:dyDescent="0.3">
      <c r="A46" s="402" t="s">
        <v>11442</v>
      </c>
      <c r="B46" s="108"/>
      <c r="C46" s="108">
        <v>4</v>
      </c>
      <c r="D46" s="108"/>
      <c r="E46" s="108"/>
      <c r="F46" s="108"/>
      <c r="G46" s="108">
        <v>3.84</v>
      </c>
      <c r="H46" s="108"/>
      <c r="I46" s="108">
        <v>0.48</v>
      </c>
      <c r="J46" s="108">
        <v>8.32</v>
      </c>
      <c r="K46" s="108">
        <v>4</v>
      </c>
    </row>
    <row r="47" spans="1:11" s="402" customFormat="1" x14ac:dyDescent="0.3">
      <c r="A47" s="402" t="s">
        <v>11443</v>
      </c>
      <c r="B47" s="108">
        <v>5.76</v>
      </c>
      <c r="C47" s="108"/>
      <c r="D47" s="108"/>
      <c r="E47" s="108"/>
      <c r="F47" s="108"/>
      <c r="G47" s="108">
        <v>5.76</v>
      </c>
      <c r="H47" s="108"/>
      <c r="I47" s="108">
        <v>0.48</v>
      </c>
      <c r="J47" s="108">
        <v>12</v>
      </c>
      <c r="K47" s="108">
        <v>5.76</v>
      </c>
    </row>
    <row r="48" spans="1:11" s="402" customFormat="1" x14ac:dyDescent="0.3">
      <c r="A48" s="402" t="s">
        <v>11354</v>
      </c>
      <c r="B48" s="108"/>
      <c r="C48" s="108"/>
      <c r="D48" s="108">
        <v>2</v>
      </c>
      <c r="E48" s="108"/>
      <c r="F48" s="108"/>
      <c r="G48" s="108">
        <v>2.88</v>
      </c>
      <c r="H48" s="108"/>
      <c r="I48" s="108">
        <v>0.48</v>
      </c>
      <c r="J48" s="108">
        <v>5.3599999999999994</v>
      </c>
      <c r="K48" s="108">
        <v>2</v>
      </c>
    </row>
    <row r="49" spans="1:11" s="402" customFormat="1" x14ac:dyDescent="0.3">
      <c r="A49" s="402" t="s">
        <v>11147</v>
      </c>
      <c r="B49" s="108"/>
      <c r="C49" s="108"/>
      <c r="D49" s="108">
        <v>2</v>
      </c>
      <c r="E49" s="108"/>
      <c r="F49" s="108"/>
      <c r="G49" s="108">
        <v>1.92</v>
      </c>
      <c r="H49" s="108"/>
      <c r="I49" s="108">
        <v>0.96</v>
      </c>
      <c r="J49" s="108">
        <v>4.88</v>
      </c>
      <c r="K49" s="108">
        <v>2</v>
      </c>
    </row>
    <row r="50" spans="1:11" s="402" customFormat="1" x14ac:dyDescent="0.3">
      <c r="A50" s="402" t="s">
        <v>11444</v>
      </c>
      <c r="B50" s="108"/>
      <c r="C50" s="108"/>
      <c r="D50" s="108">
        <v>4</v>
      </c>
      <c r="E50" s="108"/>
      <c r="F50" s="108">
        <v>4</v>
      </c>
      <c r="G50" s="108"/>
      <c r="H50" s="108"/>
      <c r="I50" s="108">
        <v>0.96</v>
      </c>
      <c r="J50" s="108">
        <v>8.9600000000000009</v>
      </c>
      <c r="K50" s="108">
        <v>4</v>
      </c>
    </row>
    <row r="51" spans="1:11" s="402" customFormat="1" x14ac:dyDescent="0.3">
      <c r="A51" s="402" t="s">
        <v>11212</v>
      </c>
      <c r="B51" s="108">
        <v>0.34</v>
      </c>
      <c r="C51" s="108"/>
      <c r="D51" s="108"/>
      <c r="E51" s="108"/>
      <c r="F51" s="108"/>
      <c r="G51" s="108">
        <v>0.32</v>
      </c>
      <c r="H51" s="108"/>
      <c r="I51" s="108">
        <v>0.17</v>
      </c>
      <c r="J51" s="108">
        <v>0.83000000000000007</v>
      </c>
      <c r="K51" s="108">
        <v>0.34</v>
      </c>
    </row>
    <row r="52" spans="1:11" s="402" customFormat="1" x14ac:dyDescent="0.3">
      <c r="A52" s="402" t="s">
        <v>11508</v>
      </c>
      <c r="B52" s="108"/>
      <c r="C52" s="108">
        <v>4</v>
      </c>
      <c r="D52" s="108"/>
      <c r="E52" s="108"/>
      <c r="F52" s="108"/>
      <c r="G52" s="108">
        <v>5.76</v>
      </c>
      <c r="H52" s="108"/>
      <c r="I52" s="108">
        <v>0.32</v>
      </c>
      <c r="J52" s="108">
        <v>10.08</v>
      </c>
      <c r="K52" s="108">
        <v>4</v>
      </c>
    </row>
    <row r="53" spans="1:11" s="402" customFormat="1" x14ac:dyDescent="0.3">
      <c r="A53" s="402" t="s">
        <v>11148</v>
      </c>
      <c r="B53" s="108"/>
      <c r="C53" s="108"/>
      <c r="D53" s="108">
        <v>8</v>
      </c>
      <c r="E53" s="108"/>
      <c r="F53" s="108">
        <v>6</v>
      </c>
      <c r="G53" s="108"/>
      <c r="H53" s="108"/>
      <c r="I53" s="108"/>
      <c r="J53" s="108">
        <v>14</v>
      </c>
      <c r="K53" s="108">
        <v>8</v>
      </c>
    </row>
    <row r="54" spans="1:11" s="402" customFormat="1" x14ac:dyDescent="0.3">
      <c r="A54" s="402" t="s">
        <v>11208</v>
      </c>
      <c r="B54" s="108"/>
      <c r="C54" s="108"/>
      <c r="D54" s="108">
        <v>8</v>
      </c>
      <c r="E54" s="108"/>
      <c r="F54" s="108">
        <v>8</v>
      </c>
      <c r="G54" s="108"/>
      <c r="H54" s="108"/>
      <c r="I54" s="108">
        <v>0.32</v>
      </c>
      <c r="J54" s="108">
        <v>16.32</v>
      </c>
      <c r="K54" s="108">
        <v>8</v>
      </c>
    </row>
    <row r="55" spans="1:11" s="402" customFormat="1" x14ac:dyDescent="0.3">
      <c r="A55" s="402" t="s">
        <v>11395</v>
      </c>
      <c r="B55" s="108"/>
      <c r="C55" s="108">
        <v>12</v>
      </c>
      <c r="D55" s="108">
        <v>12</v>
      </c>
      <c r="E55" s="108"/>
      <c r="F55" s="108">
        <v>3</v>
      </c>
      <c r="G55" s="108">
        <v>4.8</v>
      </c>
      <c r="H55" s="108"/>
      <c r="I55" s="108">
        <v>0.64</v>
      </c>
      <c r="J55" s="108">
        <v>32.44</v>
      </c>
      <c r="K55" s="108">
        <v>24</v>
      </c>
    </row>
    <row r="56" spans="1:11" s="402" customFormat="1" x14ac:dyDescent="0.3">
      <c r="A56" s="402" t="s">
        <v>11213</v>
      </c>
      <c r="B56" s="108"/>
      <c r="C56" s="108">
        <v>4</v>
      </c>
      <c r="D56" s="108"/>
      <c r="E56" s="108"/>
      <c r="F56" s="108">
        <v>4</v>
      </c>
      <c r="G56" s="108"/>
      <c r="H56" s="108"/>
      <c r="I56" s="108">
        <v>0.32</v>
      </c>
      <c r="J56" s="108">
        <v>8.32</v>
      </c>
      <c r="K56" s="108">
        <v>4</v>
      </c>
    </row>
    <row r="57" spans="1:11" s="402" customFormat="1" x14ac:dyDescent="0.3">
      <c r="A57" s="402" t="s">
        <v>11209</v>
      </c>
      <c r="B57" s="108">
        <v>0.96</v>
      </c>
      <c r="C57" s="108"/>
      <c r="D57" s="108"/>
      <c r="E57" s="108"/>
      <c r="F57" s="108"/>
      <c r="G57" s="108">
        <v>0.96</v>
      </c>
      <c r="H57" s="108"/>
      <c r="I57" s="108">
        <v>0.17</v>
      </c>
      <c r="J57" s="108">
        <v>2.09</v>
      </c>
      <c r="K57" s="108">
        <v>0.96</v>
      </c>
    </row>
    <row r="58" spans="1:11" s="402" customFormat="1" x14ac:dyDescent="0.3">
      <c r="A58" s="402" t="s">
        <v>11210</v>
      </c>
      <c r="B58" s="108">
        <v>1.44</v>
      </c>
      <c r="C58" s="108"/>
      <c r="D58" s="108"/>
      <c r="E58" s="108"/>
      <c r="F58" s="108"/>
      <c r="G58" s="108">
        <v>1.92</v>
      </c>
      <c r="H58" s="108"/>
      <c r="I58" s="108">
        <v>0.96</v>
      </c>
      <c r="J58" s="108">
        <v>4.32</v>
      </c>
      <c r="K58" s="108">
        <v>1.44</v>
      </c>
    </row>
    <row r="59" spans="1:11" s="402" customFormat="1" x14ac:dyDescent="0.3">
      <c r="A59" s="402" t="s">
        <v>15586</v>
      </c>
      <c r="B59" s="108"/>
      <c r="C59" s="108"/>
      <c r="D59" s="108"/>
      <c r="E59" s="108"/>
      <c r="F59" s="108">
        <v>27</v>
      </c>
      <c r="G59" s="108"/>
      <c r="H59" s="108"/>
      <c r="I59" s="108"/>
      <c r="J59" s="108">
        <v>27</v>
      </c>
      <c r="K59" s="108">
        <v>0</v>
      </c>
    </row>
    <row r="60" spans="1:11" s="402" customFormat="1" x14ac:dyDescent="0.3">
      <c r="A60" s="402" t="s">
        <v>11427</v>
      </c>
      <c r="B60" s="108"/>
      <c r="C60" s="108">
        <v>54</v>
      </c>
      <c r="D60" s="108"/>
      <c r="E60" s="108"/>
      <c r="F60" s="108">
        <v>48</v>
      </c>
      <c r="G60" s="108"/>
      <c r="H60" s="108">
        <v>0.32</v>
      </c>
      <c r="I60" s="108">
        <v>1.6</v>
      </c>
      <c r="J60" s="108">
        <v>103.91999999999999</v>
      </c>
      <c r="K60" s="108">
        <v>54</v>
      </c>
    </row>
    <row r="61" spans="1:11" s="402" customFormat="1" x14ac:dyDescent="0.3">
      <c r="A61" s="402" t="s">
        <v>11455</v>
      </c>
      <c r="B61" s="108"/>
      <c r="C61" s="108">
        <v>1</v>
      </c>
      <c r="D61" s="108"/>
      <c r="E61" s="108"/>
      <c r="F61" s="108"/>
      <c r="G61" s="108">
        <v>0.96</v>
      </c>
      <c r="H61" s="108"/>
      <c r="I61" s="108">
        <v>0.96</v>
      </c>
      <c r="J61" s="108">
        <v>2.92</v>
      </c>
      <c r="K61" s="108">
        <v>1</v>
      </c>
    </row>
    <row r="62" spans="1:11" s="402" customFormat="1" x14ac:dyDescent="0.3">
      <c r="A62" s="402" t="s">
        <v>11326</v>
      </c>
      <c r="B62" s="108"/>
      <c r="C62" s="108">
        <v>8</v>
      </c>
      <c r="D62" s="108"/>
      <c r="E62" s="108"/>
      <c r="F62" s="108">
        <v>12</v>
      </c>
      <c r="G62" s="108"/>
      <c r="H62" s="108"/>
      <c r="I62" s="108"/>
      <c r="J62" s="108">
        <v>20</v>
      </c>
      <c r="K62" s="108">
        <v>8</v>
      </c>
    </row>
    <row r="63" spans="1:11" s="402" customFormat="1" x14ac:dyDescent="0.3">
      <c r="A63" s="402" t="s">
        <v>11254</v>
      </c>
      <c r="B63" s="108">
        <v>0.64</v>
      </c>
      <c r="C63" s="108"/>
      <c r="D63" s="108"/>
      <c r="E63" s="108"/>
      <c r="F63" s="108"/>
      <c r="G63" s="108">
        <v>0.48</v>
      </c>
      <c r="H63" s="108"/>
      <c r="I63" s="108">
        <v>0.32</v>
      </c>
      <c r="J63" s="108">
        <v>1.4400000000000002</v>
      </c>
      <c r="K63" s="108">
        <v>0.64</v>
      </c>
    </row>
    <row r="64" spans="1:11" s="402" customFormat="1" x14ac:dyDescent="0.3">
      <c r="A64" s="402" t="s">
        <v>11211</v>
      </c>
      <c r="B64" s="108"/>
      <c r="C64" s="108"/>
      <c r="D64" s="108">
        <v>4</v>
      </c>
      <c r="E64" s="108"/>
      <c r="F64" s="108"/>
      <c r="G64" s="108">
        <v>0.48</v>
      </c>
      <c r="H64" s="108"/>
      <c r="I64" s="108"/>
      <c r="J64" s="108">
        <v>4.4800000000000004</v>
      </c>
      <c r="K64" s="108">
        <v>4</v>
      </c>
    </row>
    <row r="65" spans="1:11" s="402" customFormat="1" x14ac:dyDescent="0.3">
      <c r="A65" s="402" t="s">
        <v>11255</v>
      </c>
      <c r="B65" s="108">
        <v>0.32</v>
      </c>
      <c r="C65" s="108"/>
      <c r="D65" s="108"/>
      <c r="E65" s="108"/>
      <c r="F65" s="108"/>
      <c r="G65" s="108">
        <v>0.48</v>
      </c>
      <c r="H65" s="108"/>
      <c r="I65" s="108">
        <v>0.32</v>
      </c>
      <c r="J65" s="108">
        <v>1.1200000000000001</v>
      </c>
      <c r="K65" s="108">
        <v>0.32</v>
      </c>
    </row>
    <row r="66" spans="1:11" s="402" customFormat="1" x14ac:dyDescent="0.3">
      <c r="A66" s="402" t="s">
        <v>11230</v>
      </c>
      <c r="B66" s="108">
        <v>3.84</v>
      </c>
      <c r="C66" s="108"/>
      <c r="D66" s="108"/>
      <c r="E66" s="108"/>
      <c r="F66" s="108"/>
      <c r="G66" s="108">
        <v>2.4</v>
      </c>
      <c r="H66" s="108"/>
      <c r="I66" s="108">
        <v>1.92</v>
      </c>
      <c r="J66" s="108">
        <v>8.16</v>
      </c>
      <c r="K66" s="108">
        <v>3.84</v>
      </c>
    </row>
    <row r="67" spans="1:11" s="402" customFormat="1" x14ac:dyDescent="0.3">
      <c r="A67" s="402" t="s">
        <v>11022</v>
      </c>
      <c r="B67" s="108"/>
      <c r="C67" s="108">
        <v>26</v>
      </c>
      <c r="D67" s="108"/>
      <c r="E67" s="108"/>
      <c r="F67" s="108"/>
      <c r="G67" s="108">
        <v>17.28</v>
      </c>
      <c r="H67" s="108"/>
      <c r="I67" s="108">
        <v>2.04</v>
      </c>
      <c r="J67" s="108">
        <v>45.32</v>
      </c>
      <c r="K67" s="108">
        <v>26</v>
      </c>
    </row>
    <row r="68" spans="1:11" s="402" customFormat="1" x14ac:dyDescent="0.3">
      <c r="A68" s="402" t="s">
        <v>11509</v>
      </c>
      <c r="B68" s="108"/>
      <c r="C68" s="108">
        <v>56</v>
      </c>
      <c r="D68" s="108"/>
      <c r="E68" s="108"/>
      <c r="F68" s="108"/>
      <c r="G68" s="108">
        <v>55.199999999999996</v>
      </c>
      <c r="H68" s="108"/>
      <c r="I68" s="108">
        <v>2.2400000000000002</v>
      </c>
      <c r="J68" s="108">
        <v>113.43999999999998</v>
      </c>
      <c r="K68" s="108">
        <v>56</v>
      </c>
    </row>
    <row r="69" spans="1:11" s="402" customFormat="1" x14ac:dyDescent="0.3">
      <c r="A69" s="402" t="s">
        <v>11322</v>
      </c>
      <c r="B69" s="108"/>
      <c r="C69" s="108">
        <v>24</v>
      </c>
      <c r="D69" s="108"/>
      <c r="E69" s="108"/>
      <c r="F69" s="108">
        <v>16</v>
      </c>
      <c r="G69" s="108"/>
      <c r="H69" s="108"/>
      <c r="I69" s="108"/>
      <c r="J69" s="108">
        <v>40</v>
      </c>
      <c r="K69" s="108">
        <v>24</v>
      </c>
    </row>
    <row r="70" spans="1:11" s="402" customFormat="1" x14ac:dyDescent="0.3">
      <c r="A70" s="402" t="s">
        <v>11392</v>
      </c>
      <c r="B70" s="108"/>
      <c r="C70" s="108">
        <v>24</v>
      </c>
      <c r="D70" s="108">
        <v>18</v>
      </c>
      <c r="E70" s="108"/>
      <c r="F70" s="108">
        <v>14</v>
      </c>
      <c r="G70" s="108"/>
      <c r="H70" s="108"/>
      <c r="I70" s="108">
        <v>1.44</v>
      </c>
      <c r="J70" s="108">
        <v>57.44</v>
      </c>
      <c r="K70" s="108">
        <v>42</v>
      </c>
    </row>
    <row r="71" spans="1:11" s="402" customFormat="1" x14ac:dyDescent="0.3">
      <c r="A71" s="402" t="s">
        <v>11216</v>
      </c>
      <c r="B71" s="108"/>
      <c r="C71" s="108">
        <v>15</v>
      </c>
      <c r="D71" s="108"/>
      <c r="E71" s="108"/>
      <c r="F71" s="108">
        <v>21</v>
      </c>
      <c r="G71" s="108"/>
      <c r="H71" s="108">
        <v>0.32</v>
      </c>
      <c r="I71" s="108"/>
      <c r="J71" s="108">
        <v>36.32</v>
      </c>
      <c r="K71" s="108">
        <v>15</v>
      </c>
    </row>
    <row r="72" spans="1:11" s="402" customFormat="1" x14ac:dyDescent="0.3">
      <c r="A72" s="402" t="s">
        <v>27062</v>
      </c>
      <c r="B72" s="108"/>
      <c r="C72" s="108">
        <v>0</v>
      </c>
      <c r="D72" s="108"/>
      <c r="E72" s="108"/>
      <c r="F72" s="108">
        <v>0</v>
      </c>
      <c r="G72" s="108"/>
      <c r="H72" s="108"/>
      <c r="I72" s="108">
        <v>0</v>
      </c>
      <c r="J72" s="108">
        <v>0</v>
      </c>
      <c r="K72" s="108">
        <v>0</v>
      </c>
    </row>
    <row r="73" spans="1:11" s="402" customFormat="1" x14ac:dyDescent="0.3">
      <c r="A73" s="402" t="s">
        <v>11510</v>
      </c>
      <c r="B73" s="108"/>
      <c r="C73" s="108"/>
      <c r="D73" s="108">
        <v>12</v>
      </c>
      <c r="E73" s="108"/>
      <c r="F73" s="108"/>
      <c r="G73" s="108">
        <v>9.6</v>
      </c>
      <c r="H73" s="108"/>
      <c r="I73" s="108">
        <v>0.32</v>
      </c>
      <c r="J73" s="108">
        <v>21.92</v>
      </c>
      <c r="K73" s="108">
        <v>12</v>
      </c>
    </row>
    <row r="74" spans="1:11" s="402" customFormat="1" x14ac:dyDescent="0.3">
      <c r="A74" s="402" t="s">
        <v>11393</v>
      </c>
      <c r="B74" s="108"/>
      <c r="C74" s="108"/>
      <c r="D74" s="108">
        <v>4</v>
      </c>
      <c r="E74" s="108"/>
      <c r="F74" s="108"/>
      <c r="G74" s="108">
        <v>1.92</v>
      </c>
      <c r="H74" s="108"/>
      <c r="I74" s="108">
        <v>0.48</v>
      </c>
      <c r="J74" s="108">
        <v>6.4</v>
      </c>
      <c r="K74" s="108">
        <v>4</v>
      </c>
    </row>
    <row r="75" spans="1:11" s="402" customFormat="1" x14ac:dyDescent="0.3">
      <c r="A75" s="402" t="s">
        <v>11323</v>
      </c>
      <c r="B75" s="108"/>
      <c r="C75" s="108">
        <v>1</v>
      </c>
      <c r="D75" s="108"/>
      <c r="E75" s="108"/>
      <c r="F75" s="108"/>
      <c r="G75" s="108">
        <v>1.92</v>
      </c>
      <c r="H75" s="108"/>
      <c r="I75" s="108">
        <v>0.96</v>
      </c>
      <c r="J75" s="108">
        <v>3.88</v>
      </c>
      <c r="K75" s="108">
        <v>1</v>
      </c>
    </row>
    <row r="76" spans="1:11" s="402" customFormat="1" x14ac:dyDescent="0.3">
      <c r="A76" s="402" t="s">
        <v>11324</v>
      </c>
      <c r="B76" s="108"/>
      <c r="C76" s="108">
        <v>2</v>
      </c>
      <c r="D76" s="108"/>
      <c r="E76" s="108"/>
      <c r="F76" s="108">
        <v>6</v>
      </c>
      <c r="G76" s="108"/>
      <c r="H76" s="108"/>
      <c r="I76" s="108">
        <v>0.48</v>
      </c>
      <c r="J76" s="108">
        <v>8.48</v>
      </c>
      <c r="K76" s="108">
        <v>2</v>
      </c>
    </row>
    <row r="77" spans="1:11" s="402" customFormat="1" x14ac:dyDescent="0.3">
      <c r="A77" s="402" t="s">
        <v>16614</v>
      </c>
      <c r="B77" s="108"/>
      <c r="C77" s="108">
        <v>8</v>
      </c>
      <c r="D77" s="108"/>
      <c r="E77" s="108"/>
      <c r="F77" s="108">
        <v>8</v>
      </c>
      <c r="G77" s="108"/>
      <c r="H77" s="108"/>
      <c r="I77" s="108">
        <v>0.32</v>
      </c>
      <c r="J77" s="108">
        <v>16.32</v>
      </c>
      <c r="K77" s="108">
        <v>8</v>
      </c>
    </row>
    <row r="78" spans="1:11" s="402" customFormat="1" x14ac:dyDescent="0.3">
      <c r="A78" s="402" t="s">
        <v>11502</v>
      </c>
      <c r="B78" s="108"/>
      <c r="C78" s="108">
        <v>6</v>
      </c>
      <c r="D78" s="108"/>
      <c r="E78" s="108"/>
      <c r="F78" s="108">
        <v>16</v>
      </c>
      <c r="G78" s="108"/>
      <c r="H78" s="108"/>
      <c r="I78" s="108">
        <v>0.96</v>
      </c>
      <c r="J78" s="108">
        <v>22.96</v>
      </c>
      <c r="K78" s="108">
        <v>6</v>
      </c>
    </row>
    <row r="79" spans="1:11" s="402" customFormat="1" x14ac:dyDescent="0.3">
      <c r="A79" s="402" t="s">
        <v>11447</v>
      </c>
      <c r="B79" s="108"/>
      <c r="C79" s="108">
        <v>16</v>
      </c>
      <c r="D79" s="108"/>
      <c r="E79" s="108"/>
      <c r="F79" s="108">
        <v>14</v>
      </c>
      <c r="G79" s="108"/>
      <c r="H79" s="108"/>
      <c r="I79" s="108">
        <v>1.1200000000000001</v>
      </c>
      <c r="J79" s="108">
        <v>31.12</v>
      </c>
      <c r="K79" s="108">
        <v>16</v>
      </c>
    </row>
    <row r="80" spans="1:11" s="402" customFormat="1" x14ac:dyDescent="0.3">
      <c r="A80" s="402" t="s">
        <v>11269</v>
      </c>
      <c r="B80" s="108"/>
      <c r="C80" s="108">
        <v>16</v>
      </c>
      <c r="D80" s="108"/>
      <c r="E80" s="108"/>
      <c r="F80" s="108">
        <v>15</v>
      </c>
      <c r="G80" s="108"/>
      <c r="H80" s="108"/>
      <c r="I80" s="108">
        <v>2.88</v>
      </c>
      <c r="J80" s="108">
        <v>33.880000000000003</v>
      </c>
      <c r="K80" s="108">
        <v>16</v>
      </c>
    </row>
    <row r="81" spans="1:11" s="402" customFormat="1" x14ac:dyDescent="0.3">
      <c r="A81" s="402" t="s">
        <v>11363</v>
      </c>
      <c r="B81" s="108"/>
      <c r="C81" s="108">
        <v>18</v>
      </c>
      <c r="D81" s="108"/>
      <c r="E81" s="108"/>
      <c r="F81" s="108">
        <v>27</v>
      </c>
      <c r="G81" s="108"/>
      <c r="H81" s="108"/>
      <c r="I81" s="108">
        <v>3.36</v>
      </c>
      <c r="J81" s="108">
        <v>48.36</v>
      </c>
      <c r="K81" s="108">
        <v>18</v>
      </c>
    </row>
    <row r="82" spans="1:11" s="402" customFormat="1" x14ac:dyDescent="0.3">
      <c r="A82" s="402" t="s">
        <v>11231</v>
      </c>
      <c r="B82" s="108"/>
      <c r="C82" s="108">
        <v>8</v>
      </c>
      <c r="D82" s="108"/>
      <c r="E82" s="108"/>
      <c r="F82" s="108">
        <v>6</v>
      </c>
      <c r="G82" s="108"/>
      <c r="H82" s="108"/>
      <c r="I82" s="108">
        <v>1.92</v>
      </c>
      <c r="J82" s="108">
        <v>15.92</v>
      </c>
      <c r="K82" s="108">
        <v>8</v>
      </c>
    </row>
    <row r="83" spans="1:11" s="402" customFormat="1" x14ac:dyDescent="0.3">
      <c r="A83" s="402" t="s">
        <v>11368</v>
      </c>
      <c r="B83" s="108">
        <v>5.76</v>
      </c>
      <c r="C83" s="108"/>
      <c r="D83" s="108"/>
      <c r="E83" s="108"/>
      <c r="F83" s="108"/>
      <c r="G83" s="108">
        <v>9.6</v>
      </c>
      <c r="H83" s="108"/>
      <c r="I83" s="108">
        <v>0.32</v>
      </c>
      <c r="J83" s="108">
        <v>15.68</v>
      </c>
      <c r="K83" s="108">
        <v>5.76</v>
      </c>
    </row>
    <row r="84" spans="1:11" s="402" customFormat="1" x14ac:dyDescent="0.3">
      <c r="A84" s="402" t="s">
        <v>11232</v>
      </c>
      <c r="B84" s="108"/>
      <c r="C84" s="108">
        <v>4</v>
      </c>
      <c r="D84" s="108"/>
      <c r="E84" s="108"/>
      <c r="F84" s="108">
        <v>6</v>
      </c>
      <c r="G84" s="108"/>
      <c r="H84" s="108"/>
      <c r="I84" s="108">
        <v>1.44</v>
      </c>
      <c r="J84" s="108">
        <v>11.44</v>
      </c>
      <c r="K84" s="108">
        <v>4</v>
      </c>
    </row>
    <row r="85" spans="1:11" s="402" customFormat="1" x14ac:dyDescent="0.3">
      <c r="A85" s="402" t="s">
        <v>11270</v>
      </c>
      <c r="B85" s="108"/>
      <c r="C85" s="108"/>
      <c r="D85" s="108">
        <v>2</v>
      </c>
      <c r="E85" s="108"/>
      <c r="F85" s="108"/>
      <c r="G85" s="108">
        <v>0.96</v>
      </c>
      <c r="H85" s="108"/>
      <c r="I85" s="108">
        <v>0.48</v>
      </c>
      <c r="J85" s="108">
        <v>3.44</v>
      </c>
      <c r="K85" s="108">
        <v>2</v>
      </c>
    </row>
    <row r="86" spans="1:11" s="402" customFormat="1" x14ac:dyDescent="0.3">
      <c r="A86" s="402" t="s">
        <v>11149</v>
      </c>
      <c r="B86" s="108">
        <v>0.96</v>
      </c>
      <c r="C86" s="108"/>
      <c r="D86" s="108"/>
      <c r="E86" s="108"/>
      <c r="F86" s="108"/>
      <c r="G86" s="108">
        <v>1.44</v>
      </c>
      <c r="H86" s="108"/>
      <c r="I86" s="108">
        <v>0.96</v>
      </c>
      <c r="J86" s="108">
        <v>3.36</v>
      </c>
      <c r="K86" s="108">
        <v>0.96</v>
      </c>
    </row>
    <row r="87" spans="1:11" s="402" customFormat="1" x14ac:dyDescent="0.3">
      <c r="A87" s="402" t="s">
        <v>11204</v>
      </c>
      <c r="B87" s="108"/>
      <c r="C87" s="108"/>
      <c r="D87" s="108">
        <v>12</v>
      </c>
      <c r="E87" s="108"/>
      <c r="F87" s="108"/>
      <c r="G87" s="108">
        <v>25.439999999999998</v>
      </c>
      <c r="H87" s="108"/>
      <c r="I87" s="108">
        <v>0.96</v>
      </c>
      <c r="J87" s="108">
        <v>38.4</v>
      </c>
      <c r="K87" s="108">
        <v>12</v>
      </c>
    </row>
    <row r="88" spans="1:11" s="402" customFormat="1" x14ac:dyDescent="0.3">
      <c r="A88" s="402" t="s">
        <v>11271</v>
      </c>
      <c r="B88" s="108">
        <v>2.88</v>
      </c>
      <c r="C88" s="108"/>
      <c r="D88" s="108"/>
      <c r="E88" s="108"/>
      <c r="F88" s="108"/>
      <c r="G88" s="108">
        <v>12</v>
      </c>
      <c r="H88" s="108"/>
      <c r="I88" s="108">
        <v>0.48</v>
      </c>
      <c r="J88" s="108">
        <v>15.36</v>
      </c>
      <c r="K88" s="108">
        <v>2.88</v>
      </c>
    </row>
    <row r="89" spans="1:11" s="402" customFormat="1" x14ac:dyDescent="0.3">
      <c r="A89" s="402" t="s">
        <v>11503</v>
      </c>
      <c r="B89" s="108">
        <v>0.17</v>
      </c>
      <c r="C89" s="108">
        <v>9</v>
      </c>
      <c r="D89" s="108"/>
      <c r="E89" s="108"/>
      <c r="F89" s="108">
        <v>9</v>
      </c>
      <c r="G89" s="108"/>
      <c r="H89" s="108"/>
      <c r="I89" s="108">
        <v>0.96</v>
      </c>
      <c r="J89" s="108">
        <v>19.130000000000003</v>
      </c>
      <c r="K89" s="108">
        <v>9.17</v>
      </c>
    </row>
    <row r="90" spans="1:11" s="402" customFormat="1" x14ac:dyDescent="0.3">
      <c r="A90" s="402" t="s">
        <v>11205</v>
      </c>
      <c r="B90" s="108"/>
      <c r="C90" s="108">
        <v>12</v>
      </c>
      <c r="D90" s="108"/>
      <c r="E90" s="108"/>
      <c r="F90" s="108">
        <v>6</v>
      </c>
      <c r="G90" s="108"/>
      <c r="H90" s="108"/>
      <c r="I90" s="108">
        <v>0.96</v>
      </c>
      <c r="J90" s="108">
        <v>18.96</v>
      </c>
      <c r="K90" s="108">
        <v>12</v>
      </c>
    </row>
    <row r="91" spans="1:11" s="402" customFormat="1" x14ac:dyDescent="0.3">
      <c r="A91" s="402" t="s">
        <v>11325</v>
      </c>
      <c r="B91" s="108">
        <v>0.68</v>
      </c>
      <c r="C91" s="108"/>
      <c r="D91" s="108"/>
      <c r="E91" s="108"/>
      <c r="F91" s="108"/>
      <c r="G91" s="108">
        <v>0.64</v>
      </c>
      <c r="H91" s="108"/>
      <c r="I91" s="108">
        <v>0.64</v>
      </c>
      <c r="J91" s="108">
        <v>1.96</v>
      </c>
      <c r="K91" s="108">
        <v>0.68</v>
      </c>
    </row>
    <row r="92" spans="1:11" s="402" customFormat="1" x14ac:dyDescent="0.3">
      <c r="A92" s="402" t="s">
        <v>11350</v>
      </c>
      <c r="B92" s="108"/>
      <c r="C92" s="108">
        <v>12</v>
      </c>
      <c r="D92" s="108"/>
      <c r="E92" s="108"/>
      <c r="F92" s="108">
        <v>4</v>
      </c>
      <c r="G92" s="108"/>
      <c r="H92" s="108"/>
      <c r="I92" s="108">
        <v>0.64</v>
      </c>
      <c r="J92" s="108">
        <v>16.64</v>
      </c>
      <c r="K92" s="108">
        <v>12</v>
      </c>
    </row>
    <row r="93" spans="1:11" s="402" customFormat="1" x14ac:dyDescent="0.3">
      <c r="A93" s="402" t="s">
        <v>11496</v>
      </c>
      <c r="B93" s="108">
        <v>1.44</v>
      </c>
      <c r="C93" s="108"/>
      <c r="D93" s="108"/>
      <c r="E93" s="108"/>
      <c r="F93" s="108"/>
      <c r="G93" s="108">
        <v>1.44</v>
      </c>
      <c r="H93" s="108"/>
      <c r="I93" s="108">
        <v>0.32</v>
      </c>
      <c r="J93" s="108">
        <v>3.1999999999999997</v>
      </c>
      <c r="K93" s="108">
        <v>1.44</v>
      </c>
    </row>
    <row r="94" spans="1:11" s="402" customFormat="1" x14ac:dyDescent="0.3">
      <c r="A94" s="402" t="s">
        <v>11272</v>
      </c>
      <c r="B94" s="108"/>
      <c r="C94" s="108">
        <v>4</v>
      </c>
      <c r="D94" s="108"/>
      <c r="E94" s="108"/>
      <c r="F94" s="108"/>
      <c r="G94" s="108">
        <v>0.96</v>
      </c>
      <c r="H94" s="108"/>
      <c r="I94" s="108">
        <v>0.48</v>
      </c>
      <c r="J94" s="108">
        <v>5.4399999999999995</v>
      </c>
      <c r="K94" s="108">
        <v>4</v>
      </c>
    </row>
    <row r="95" spans="1:11" s="402" customFormat="1" x14ac:dyDescent="0.3">
      <c r="A95" s="402" t="s">
        <v>11327</v>
      </c>
      <c r="B95" s="108"/>
      <c r="C95" s="108">
        <v>8</v>
      </c>
      <c r="D95" s="108"/>
      <c r="E95" s="108"/>
      <c r="F95" s="108">
        <v>10</v>
      </c>
      <c r="G95" s="108"/>
      <c r="H95" s="108"/>
      <c r="I95" s="108">
        <v>1.28</v>
      </c>
      <c r="J95" s="108">
        <v>19.28</v>
      </c>
      <c r="K95" s="108">
        <v>8</v>
      </c>
    </row>
    <row r="96" spans="1:11" s="402" customFormat="1" x14ac:dyDescent="0.3">
      <c r="A96" s="402" t="s">
        <v>11369</v>
      </c>
      <c r="B96" s="108">
        <v>1.44</v>
      </c>
      <c r="C96" s="108"/>
      <c r="D96" s="108"/>
      <c r="E96" s="108"/>
      <c r="F96" s="108"/>
      <c r="G96" s="108">
        <v>0.96</v>
      </c>
      <c r="H96" s="108"/>
      <c r="I96" s="108">
        <v>0.32</v>
      </c>
      <c r="J96" s="108">
        <v>2.7199999999999998</v>
      </c>
      <c r="K96" s="108">
        <v>1.44</v>
      </c>
    </row>
    <row r="97" spans="1:11" s="402" customFormat="1" x14ac:dyDescent="0.3">
      <c r="A97" s="402" t="s">
        <v>11273</v>
      </c>
      <c r="B97" s="108"/>
      <c r="C97" s="108">
        <v>1</v>
      </c>
      <c r="D97" s="108"/>
      <c r="E97" s="108"/>
      <c r="F97" s="108"/>
      <c r="G97" s="108">
        <v>0.96</v>
      </c>
      <c r="H97" s="108"/>
      <c r="I97" s="108">
        <v>0.48</v>
      </c>
      <c r="J97" s="108">
        <v>2.44</v>
      </c>
      <c r="K97" s="108">
        <v>1</v>
      </c>
    </row>
    <row r="98" spans="1:11" s="402" customFormat="1" x14ac:dyDescent="0.3">
      <c r="A98" s="402" t="s">
        <v>11233</v>
      </c>
      <c r="B98" s="108"/>
      <c r="C98" s="108">
        <v>8</v>
      </c>
      <c r="D98" s="108"/>
      <c r="E98" s="108"/>
      <c r="F98" s="108">
        <v>6</v>
      </c>
      <c r="G98" s="108"/>
      <c r="H98" s="108"/>
      <c r="I98" s="108">
        <v>0.48</v>
      </c>
      <c r="J98" s="108">
        <v>14.48</v>
      </c>
      <c r="K98" s="108">
        <v>8</v>
      </c>
    </row>
    <row r="99" spans="1:11" s="402" customFormat="1" x14ac:dyDescent="0.3">
      <c r="A99" s="402" t="s">
        <v>11274</v>
      </c>
      <c r="B99" s="108"/>
      <c r="C99" s="108"/>
      <c r="D99" s="108">
        <v>4</v>
      </c>
      <c r="E99" s="108"/>
      <c r="F99" s="108"/>
      <c r="G99" s="108">
        <v>1.44</v>
      </c>
      <c r="H99" s="108"/>
      <c r="I99" s="108">
        <v>0.48</v>
      </c>
      <c r="J99" s="108">
        <v>5.92</v>
      </c>
      <c r="K99" s="108">
        <v>4</v>
      </c>
    </row>
    <row r="100" spans="1:11" s="402" customFormat="1" x14ac:dyDescent="0.3">
      <c r="A100" s="402" t="s">
        <v>11497</v>
      </c>
      <c r="B100" s="108">
        <v>1.36</v>
      </c>
      <c r="C100" s="108"/>
      <c r="D100" s="108"/>
      <c r="E100" s="108"/>
      <c r="F100" s="108"/>
      <c r="G100" s="108">
        <v>0.48</v>
      </c>
      <c r="H100" s="108"/>
      <c r="I100" s="108"/>
      <c r="J100" s="108">
        <v>1.84</v>
      </c>
      <c r="K100" s="108">
        <v>1.36</v>
      </c>
    </row>
    <row r="101" spans="1:11" s="402" customFormat="1" x14ac:dyDescent="0.3">
      <c r="A101" s="402" t="s">
        <v>11351</v>
      </c>
      <c r="B101" s="108"/>
      <c r="C101" s="108">
        <v>16</v>
      </c>
      <c r="D101" s="108"/>
      <c r="E101" s="108"/>
      <c r="F101" s="108"/>
      <c r="G101" s="108">
        <v>7.68</v>
      </c>
      <c r="H101" s="108"/>
      <c r="I101" s="108">
        <v>0.17</v>
      </c>
      <c r="J101" s="108">
        <v>23.85</v>
      </c>
      <c r="K101" s="108">
        <v>16</v>
      </c>
    </row>
    <row r="102" spans="1:11" s="402" customFormat="1" x14ac:dyDescent="0.3">
      <c r="A102" s="402" t="s">
        <v>11370</v>
      </c>
      <c r="B102" s="108"/>
      <c r="C102" s="108">
        <v>2</v>
      </c>
      <c r="D102" s="108"/>
      <c r="E102" s="108"/>
      <c r="F102" s="108"/>
      <c r="G102" s="108">
        <v>1.44</v>
      </c>
      <c r="H102" s="108"/>
      <c r="I102" s="108">
        <v>0.32</v>
      </c>
      <c r="J102" s="108">
        <v>3.76</v>
      </c>
      <c r="K102" s="108">
        <v>2</v>
      </c>
    </row>
    <row r="103" spans="1:11" s="402" customFormat="1" x14ac:dyDescent="0.3">
      <c r="A103" s="402" t="s">
        <v>11448</v>
      </c>
      <c r="B103" s="108"/>
      <c r="C103" s="108">
        <v>6</v>
      </c>
      <c r="D103" s="108"/>
      <c r="E103" s="108"/>
      <c r="F103" s="108">
        <v>6</v>
      </c>
      <c r="G103" s="108"/>
      <c r="H103" s="108"/>
      <c r="I103" s="108">
        <v>0.32</v>
      </c>
      <c r="J103" s="108">
        <v>12.32</v>
      </c>
      <c r="K103" s="108">
        <v>6</v>
      </c>
    </row>
    <row r="104" spans="1:11" s="402" customFormat="1" x14ac:dyDescent="0.3">
      <c r="A104" s="402" t="s">
        <v>11504</v>
      </c>
      <c r="B104" s="108"/>
      <c r="C104" s="108">
        <v>2</v>
      </c>
      <c r="D104" s="108"/>
      <c r="E104" s="108"/>
      <c r="F104" s="108"/>
      <c r="G104" s="108">
        <v>1.44</v>
      </c>
      <c r="H104" s="108"/>
      <c r="I104" s="108">
        <v>0.48</v>
      </c>
      <c r="J104" s="108">
        <v>3.92</v>
      </c>
      <c r="K104" s="108">
        <v>2</v>
      </c>
    </row>
    <row r="105" spans="1:11" s="402" customFormat="1" x14ac:dyDescent="0.3">
      <c r="A105" s="402" t="s">
        <v>11174</v>
      </c>
      <c r="B105" s="108"/>
      <c r="C105" s="108">
        <v>10</v>
      </c>
      <c r="D105" s="108"/>
      <c r="E105" s="108"/>
      <c r="F105" s="108">
        <v>16</v>
      </c>
      <c r="G105" s="108">
        <v>2.88</v>
      </c>
      <c r="H105" s="108"/>
      <c r="I105" s="108">
        <v>1.92</v>
      </c>
      <c r="J105" s="108">
        <v>30.799999999999997</v>
      </c>
      <c r="K105" s="108">
        <v>10</v>
      </c>
    </row>
    <row r="106" spans="1:11" s="402" customFormat="1" x14ac:dyDescent="0.3">
      <c r="A106" s="402" t="s">
        <v>11275</v>
      </c>
      <c r="B106" s="108"/>
      <c r="C106" s="108">
        <v>3</v>
      </c>
      <c r="D106" s="108"/>
      <c r="E106" s="108"/>
      <c r="F106" s="108">
        <v>6</v>
      </c>
      <c r="G106" s="108"/>
      <c r="H106" s="108"/>
      <c r="I106" s="108">
        <v>0.48</v>
      </c>
      <c r="J106" s="108">
        <v>9.48</v>
      </c>
      <c r="K106" s="108">
        <v>3</v>
      </c>
    </row>
    <row r="107" spans="1:11" s="402" customFormat="1" x14ac:dyDescent="0.3">
      <c r="A107" s="402" t="s">
        <v>11371</v>
      </c>
      <c r="B107" s="108"/>
      <c r="C107" s="108">
        <v>2</v>
      </c>
      <c r="D107" s="108"/>
      <c r="E107" s="108"/>
      <c r="F107" s="108"/>
      <c r="G107" s="108">
        <v>1.92</v>
      </c>
      <c r="H107" s="108"/>
      <c r="I107" s="108">
        <v>0.32</v>
      </c>
      <c r="J107" s="108">
        <v>4.24</v>
      </c>
      <c r="K107" s="108">
        <v>2</v>
      </c>
    </row>
    <row r="108" spans="1:11" s="402" customFormat="1" x14ac:dyDescent="0.3">
      <c r="A108" s="402" t="s">
        <v>11372</v>
      </c>
      <c r="B108" s="108"/>
      <c r="C108" s="108">
        <v>12</v>
      </c>
      <c r="D108" s="108"/>
      <c r="E108" s="108"/>
      <c r="F108" s="108">
        <v>6</v>
      </c>
      <c r="G108" s="108"/>
      <c r="H108" s="108"/>
      <c r="I108" s="108">
        <v>0.96</v>
      </c>
      <c r="J108" s="108">
        <v>18.96</v>
      </c>
      <c r="K108" s="108">
        <v>12</v>
      </c>
    </row>
    <row r="109" spans="1:11" s="402" customFormat="1" x14ac:dyDescent="0.3">
      <c r="A109" s="402" t="s">
        <v>11276</v>
      </c>
      <c r="B109" s="108"/>
      <c r="C109" s="108">
        <v>48</v>
      </c>
      <c r="D109" s="108"/>
      <c r="E109" s="108"/>
      <c r="F109" s="108"/>
      <c r="G109" s="108">
        <v>14.399999999999999</v>
      </c>
      <c r="H109" s="108"/>
      <c r="I109" s="108">
        <v>0.96</v>
      </c>
      <c r="J109" s="108">
        <v>63.36</v>
      </c>
      <c r="K109" s="108">
        <v>48</v>
      </c>
    </row>
    <row r="110" spans="1:11" s="402" customFormat="1" x14ac:dyDescent="0.3">
      <c r="A110" s="402" t="s">
        <v>11373</v>
      </c>
      <c r="B110" s="108"/>
      <c r="C110" s="108">
        <v>1</v>
      </c>
      <c r="D110" s="108"/>
      <c r="E110" s="108"/>
      <c r="F110" s="108"/>
      <c r="G110" s="108">
        <v>0.96</v>
      </c>
      <c r="H110" s="108"/>
      <c r="I110" s="108">
        <v>0.32</v>
      </c>
      <c r="J110" s="108">
        <v>2.2799999999999998</v>
      </c>
      <c r="K110" s="108">
        <v>1</v>
      </c>
    </row>
    <row r="111" spans="1:11" s="402" customFormat="1" x14ac:dyDescent="0.3">
      <c r="A111" s="402" t="s">
        <v>11382</v>
      </c>
      <c r="B111" s="108"/>
      <c r="C111" s="108">
        <v>2</v>
      </c>
      <c r="D111" s="108"/>
      <c r="E111" s="108"/>
      <c r="F111" s="108">
        <v>4</v>
      </c>
      <c r="G111" s="108"/>
      <c r="H111" s="108"/>
      <c r="I111" s="108">
        <v>0.32</v>
      </c>
      <c r="J111" s="108">
        <v>6.32</v>
      </c>
      <c r="K111" s="108">
        <v>2</v>
      </c>
    </row>
    <row r="112" spans="1:11" s="402" customFormat="1" x14ac:dyDescent="0.3">
      <c r="A112" s="402" t="s">
        <v>11277</v>
      </c>
      <c r="B112" s="108"/>
      <c r="C112" s="108">
        <v>4</v>
      </c>
      <c r="D112" s="108"/>
      <c r="E112" s="108"/>
      <c r="F112" s="108"/>
      <c r="G112" s="108">
        <v>1.44</v>
      </c>
      <c r="H112" s="108"/>
      <c r="I112" s="108">
        <v>0.32</v>
      </c>
      <c r="J112" s="108">
        <v>5.76</v>
      </c>
      <c r="K112" s="108">
        <v>4</v>
      </c>
    </row>
    <row r="113" spans="1:11" s="402" customFormat="1" x14ac:dyDescent="0.3">
      <c r="A113" s="402" t="s">
        <v>11374</v>
      </c>
      <c r="B113" s="108"/>
      <c r="C113" s="108">
        <v>8</v>
      </c>
      <c r="D113" s="108"/>
      <c r="E113" s="108"/>
      <c r="F113" s="108">
        <v>6</v>
      </c>
      <c r="G113" s="108"/>
      <c r="H113" s="108"/>
      <c r="I113" s="108">
        <v>0.96</v>
      </c>
      <c r="J113" s="108">
        <v>14.96</v>
      </c>
      <c r="K113" s="108">
        <v>8</v>
      </c>
    </row>
    <row r="114" spans="1:11" s="402" customFormat="1" x14ac:dyDescent="0.3">
      <c r="A114" s="402" t="s">
        <v>11410</v>
      </c>
      <c r="B114" s="108">
        <v>0.96</v>
      </c>
      <c r="C114" s="108"/>
      <c r="D114" s="108"/>
      <c r="E114" s="108"/>
      <c r="F114" s="108"/>
      <c r="G114" s="108">
        <v>5.2799999999999994</v>
      </c>
      <c r="H114" s="108"/>
      <c r="I114" s="108">
        <v>0.96</v>
      </c>
      <c r="J114" s="108">
        <v>7.1999999999999993</v>
      </c>
      <c r="K114" s="108">
        <v>0.96</v>
      </c>
    </row>
    <row r="115" spans="1:11" s="402" customFormat="1" x14ac:dyDescent="0.3">
      <c r="A115" s="402" t="s">
        <v>11278</v>
      </c>
      <c r="B115" s="108"/>
      <c r="C115" s="108"/>
      <c r="D115" s="108">
        <v>6</v>
      </c>
      <c r="E115" s="108"/>
      <c r="F115" s="108"/>
      <c r="G115" s="108">
        <v>2.88</v>
      </c>
      <c r="H115" s="108"/>
      <c r="I115" s="108">
        <v>0.32</v>
      </c>
      <c r="J115" s="108">
        <v>9.1999999999999993</v>
      </c>
      <c r="K115" s="108">
        <v>6</v>
      </c>
    </row>
    <row r="116" spans="1:11" s="402" customFormat="1" x14ac:dyDescent="0.3">
      <c r="A116" s="402" t="s">
        <v>11383</v>
      </c>
      <c r="B116" s="108"/>
      <c r="C116" s="108">
        <v>3</v>
      </c>
      <c r="D116" s="108"/>
      <c r="E116" s="108"/>
      <c r="F116" s="108">
        <v>18</v>
      </c>
      <c r="G116" s="108"/>
      <c r="H116" s="108"/>
      <c r="I116" s="108">
        <v>0.32</v>
      </c>
      <c r="J116" s="108">
        <v>21.32</v>
      </c>
      <c r="K116" s="108">
        <v>3</v>
      </c>
    </row>
    <row r="117" spans="1:11" s="402" customFormat="1" x14ac:dyDescent="0.3">
      <c r="A117" s="402" t="s">
        <v>11411</v>
      </c>
      <c r="B117" s="108"/>
      <c r="C117" s="108"/>
      <c r="D117" s="108">
        <v>6</v>
      </c>
      <c r="E117" s="108"/>
      <c r="F117" s="108">
        <v>10</v>
      </c>
      <c r="G117" s="108"/>
      <c r="H117" s="108"/>
      <c r="I117" s="108">
        <v>0.48</v>
      </c>
      <c r="J117" s="108">
        <v>16.48</v>
      </c>
      <c r="K117" s="108">
        <v>6</v>
      </c>
    </row>
    <row r="118" spans="1:11" s="402" customFormat="1" x14ac:dyDescent="0.3">
      <c r="A118" s="402" t="s">
        <v>11279</v>
      </c>
      <c r="B118" s="108"/>
      <c r="C118" s="108"/>
      <c r="D118" s="108">
        <v>10</v>
      </c>
      <c r="E118" s="108"/>
      <c r="F118" s="108">
        <v>8</v>
      </c>
      <c r="G118" s="108"/>
      <c r="H118" s="108"/>
      <c r="I118" s="108">
        <v>0.96</v>
      </c>
      <c r="J118" s="108">
        <v>18.96</v>
      </c>
      <c r="K118" s="108">
        <v>10</v>
      </c>
    </row>
    <row r="119" spans="1:11" s="402" customFormat="1" x14ac:dyDescent="0.3">
      <c r="A119" s="402" t="s">
        <v>11025</v>
      </c>
      <c r="B119" s="108"/>
      <c r="C119" s="108">
        <v>6</v>
      </c>
      <c r="D119" s="108"/>
      <c r="E119" s="108"/>
      <c r="F119" s="108">
        <v>3</v>
      </c>
      <c r="G119" s="108"/>
      <c r="H119" s="108"/>
      <c r="I119" s="108">
        <v>0.64</v>
      </c>
      <c r="J119" s="108">
        <v>9.64</v>
      </c>
      <c r="K119" s="108">
        <v>6</v>
      </c>
    </row>
    <row r="120" spans="1:11" s="402" customFormat="1" x14ac:dyDescent="0.3">
      <c r="A120" s="402" t="s">
        <v>11312</v>
      </c>
      <c r="B120" s="108"/>
      <c r="C120" s="108">
        <v>12</v>
      </c>
      <c r="D120" s="108"/>
      <c r="E120" s="108"/>
      <c r="F120" s="108">
        <v>24</v>
      </c>
      <c r="G120" s="108"/>
      <c r="H120" s="108"/>
      <c r="I120" s="108">
        <v>0.96</v>
      </c>
      <c r="J120" s="108">
        <v>36.96</v>
      </c>
      <c r="K120" s="108">
        <v>12</v>
      </c>
    </row>
    <row r="121" spans="1:11" s="402" customFormat="1" x14ac:dyDescent="0.3">
      <c r="A121" s="402" t="s">
        <v>11449</v>
      </c>
      <c r="B121" s="108"/>
      <c r="C121" s="108">
        <v>6</v>
      </c>
      <c r="D121" s="108"/>
      <c r="E121" s="108"/>
      <c r="F121" s="108">
        <v>8</v>
      </c>
      <c r="G121" s="108"/>
      <c r="H121" s="108"/>
      <c r="I121" s="108">
        <v>0.48</v>
      </c>
      <c r="J121" s="108">
        <v>14.48</v>
      </c>
      <c r="K121" s="108">
        <v>6</v>
      </c>
    </row>
    <row r="122" spans="1:11" s="402" customFormat="1" x14ac:dyDescent="0.3">
      <c r="A122" s="402" t="s">
        <v>11498</v>
      </c>
      <c r="B122" s="108">
        <v>0.64</v>
      </c>
      <c r="C122" s="108"/>
      <c r="D122" s="108"/>
      <c r="E122" s="108"/>
      <c r="F122" s="108"/>
      <c r="G122" s="108">
        <v>1.44</v>
      </c>
      <c r="H122" s="108"/>
      <c r="I122" s="108">
        <v>0.48</v>
      </c>
      <c r="J122" s="108">
        <v>2.56</v>
      </c>
      <c r="K122" s="108">
        <v>0.64</v>
      </c>
    </row>
    <row r="123" spans="1:11" s="402" customFormat="1" x14ac:dyDescent="0.3">
      <c r="A123" s="402" t="s">
        <v>11280</v>
      </c>
      <c r="B123" s="108"/>
      <c r="C123" s="108"/>
      <c r="D123" s="108">
        <v>12</v>
      </c>
      <c r="E123" s="108"/>
      <c r="F123" s="108">
        <v>12</v>
      </c>
      <c r="G123" s="108"/>
      <c r="H123" s="108"/>
      <c r="I123" s="108">
        <v>0.32</v>
      </c>
      <c r="J123" s="108">
        <v>24.32</v>
      </c>
      <c r="K123" s="108">
        <v>12</v>
      </c>
    </row>
    <row r="124" spans="1:11" s="402" customFormat="1" x14ac:dyDescent="0.3">
      <c r="A124" s="402" t="s">
        <v>11313</v>
      </c>
      <c r="B124" s="108"/>
      <c r="C124" s="108">
        <v>12</v>
      </c>
      <c r="D124" s="108"/>
      <c r="E124" s="108"/>
      <c r="F124" s="108">
        <v>14</v>
      </c>
      <c r="G124" s="108"/>
      <c r="H124" s="108"/>
      <c r="I124" s="108">
        <v>0.32</v>
      </c>
      <c r="J124" s="108">
        <v>26.32</v>
      </c>
      <c r="K124" s="108">
        <v>12</v>
      </c>
    </row>
    <row r="125" spans="1:11" s="402" customFormat="1" x14ac:dyDescent="0.3">
      <c r="A125" s="402" t="s">
        <v>11281</v>
      </c>
      <c r="B125" s="108"/>
      <c r="C125" s="108"/>
      <c r="D125" s="108">
        <v>4</v>
      </c>
      <c r="E125" s="108"/>
      <c r="F125" s="108">
        <v>12</v>
      </c>
      <c r="G125" s="108"/>
      <c r="H125" s="108"/>
      <c r="I125" s="108">
        <v>0.48</v>
      </c>
      <c r="J125" s="108">
        <v>16.48</v>
      </c>
      <c r="K125" s="108">
        <v>4</v>
      </c>
    </row>
    <row r="126" spans="1:11" s="402" customFormat="1" x14ac:dyDescent="0.3">
      <c r="A126" s="402" t="s">
        <v>11282</v>
      </c>
      <c r="B126" s="108"/>
      <c r="C126" s="108">
        <v>8</v>
      </c>
      <c r="D126" s="108"/>
      <c r="E126" s="108"/>
      <c r="F126" s="108">
        <v>6</v>
      </c>
      <c r="G126" s="108"/>
      <c r="H126" s="108"/>
      <c r="I126" s="108">
        <v>0.96</v>
      </c>
      <c r="J126" s="108">
        <v>14.96</v>
      </c>
      <c r="K126" s="108">
        <v>8</v>
      </c>
    </row>
    <row r="127" spans="1:11" s="402" customFormat="1" x14ac:dyDescent="0.3">
      <c r="A127" s="402" t="s">
        <v>11412</v>
      </c>
      <c r="B127" s="108"/>
      <c r="C127" s="108">
        <v>2</v>
      </c>
      <c r="D127" s="108"/>
      <c r="E127" s="108"/>
      <c r="F127" s="108"/>
      <c r="G127" s="108">
        <v>1.44</v>
      </c>
      <c r="H127" s="108"/>
      <c r="I127" s="108">
        <v>0.32</v>
      </c>
      <c r="J127" s="108">
        <v>3.76</v>
      </c>
      <c r="K127" s="108">
        <v>2</v>
      </c>
    </row>
    <row r="128" spans="1:11" s="402" customFormat="1" x14ac:dyDescent="0.3">
      <c r="A128" s="402" t="s">
        <v>11150</v>
      </c>
      <c r="B128" s="108"/>
      <c r="C128" s="108"/>
      <c r="D128" s="108">
        <v>2</v>
      </c>
      <c r="E128" s="108"/>
      <c r="F128" s="108">
        <v>4</v>
      </c>
      <c r="G128" s="108"/>
      <c r="H128" s="108"/>
      <c r="I128" s="108">
        <v>0.96</v>
      </c>
      <c r="J128" s="108">
        <v>6.96</v>
      </c>
      <c r="K128" s="108">
        <v>2</v>
      </c>
    </row>
    <row r="129" spans="1:11" s="402" customFormat="1" x14ac:dyDescent="0.3">
      <c r="A129" s="402" t="s">
        <v>11283</v>
      </c>
      <c r="B129" s="108"/>
      <c r="C129" s="108">
        <v>16</v>
      </c>
      <c r="D129" s="108"/>
      <c r="E129" s="108"/>
      <c r="F129" s="108"/>
      <c r="G129" s="108">
        <v>1.92</v>
      </c>
      <c r="H129" s="108"/>
      <c r="I129" s="108">
        <v>0.48</v>
      </c>
      <c r="J129" s="108">
        <v>18.400000000000002</v>
      </c>
      <c r="K129" s="108">
        <v>16</v>
      </c>
    </row>
    <row r="130" spans="1:11" s="402" customFormat="1" x14ac:dyDescent="0.3">
      <c r="A130" s="402" t="s">
        <v>11284</v>
      </c>
      <c r="B130" s="108"/>
      <c r="C130" s="108"/>
      <c r="D130" s="108">
        <v>2</v>
      </c>
      <c r="E130" s="108"/>
      <c r="F130" s="108">
        <v>2</v>
      </c>
      <c r="G130" s="108"/>
      <c r="H130" s="108"/>
      <c r="I130" s="108">
        <v>0.48</v>
      </c>
      <c r="J130" s="108">
        <v>4.4800000000000004</v>
      </c>
      <c r="K130" s="108">
        <v>2</v>
      </c>
    </row>
    <row r="131" spans="1:11" s="402" customFormat="1" x14ac:dyDescent="0.3">
      <c r="A131" s="402" t="s">
        <v>11285</v>
      </c>
      <c r="B131" s="108"/>
      <c r="C131" s="108">
        <v>12</v>
      </c>
      <c r="D131" s="108"/>
      <c r="E131" s="108"/>
      <c r="F131" s="108">
        <v>6</v>
      </c>
      <c r="G131" s="108"/>
      <c r="H131" s="108"/>
      <c r="I131" s="108">
        <v>2.4</v>
      </c>
      <c r="J131" s="108">
        <v>20.399999999999999</v>
      </c>
      <c r="K131" s="108">
        <v>12</v>
      </c>
    </row>
    <row r="132" spans="1:11" s="402" customFormat="1" x14ac:dyDescent="0.3">
      <c r="A132" s="402" t="s">
        <v>11413</v>
      </c>
      <c r="B132" s="108"/>
      <c r="C132" s="108"/>
      <c r="D132" s="108">
        <v>4</v>
      </c>
      <c r="E132" s="108"/>
      <c r="F132" s="108"/>
      <c r="G132" s="108">
        <v>1.44</v>
      </c>
      <c r="H132" s="108"/>
      <c r="I132" s="108">
        <v>1.44</v>
      </c>
      <c r="J132" s="108">
        <v>6.879999999999999</v>
      </c>
      <c r="K132" s="108">
        <v>4</v>
      </c>
    </row>
    <row r="133" spans="1:11" s="402" customFormat="1" x14ac:dyDescent="0.3">
      <c r="A133" s="402" t="s">
        <v>11286</v>
      </c>
      <c r="B133" s="108"/>
      <c r="C133" s="108"/>
      <c r="D133" s="108">
        <v>12</v>
      </c>
      <c r="E133" s="108"/>
      <c r="F133" s="108"/>
      <c r="G133" s="108"/>
      <c r="H133" s="108"/>
      <c r="I133" s="108"/>
      <c r="J133" s="108">
        <v>12</v>
      </c>
      <c r="K133" s="108">
        <v>12</v>
      </c>
    </row>
    <row r="134" spans="1:11" s="402" customFormat="1" x14ac:dyDescent="0.3">
      <c r="A134" s="402" t="s">
        <v>11026</v>
      </c>
      <c r="B134" s="108"/>
      <c r="C134" s="108">
        <v>2</v>
      </c>
      <c r="D134" s="108"/>
      <c r="E134" s="108"/>
      <c r="F134" s="108"/>
      <c r="G134" s="108">
        <v>2.88</v>
      </c>
      <c r="H134" s="108"/>
      <c r="I134" s="108">
        <v>0.96</v>
      </c>
      <c r="J134" s="108">
        <v>5.84</v>
      </c>
      <c r="K134" s="108">
        <v>2</v>
      </c>
    </row>
    <row r="135" spans="1:11" s="402" customFormat="1" x14ac:dyDescent="0.3">
      <c r="A135" s="402" t="s">
        <v>11480</v>
      </c>
      <c r="B135" s="108"/>
      <c r="C135" s="108"/>
      <c r="D135" s="108"/>
      <c r="E135" s="108">
        <v>0</v>
      </c>
      <c r="F135" s="108">
        <v>48</v>
      </c>
      <c r="G135" s="108">
        <v>11.52</v>
      </c>
      <c r="H135" s="108"/>
      <c r="I135" s="108">
        <v>4.32</v>
      </c>
      <c r="J135" s="108">
        <v>63.839999999999996</v>
      </c>
      <c r="K135" s="108">
        <v>0</v>
      </c>
    </row>
    <row r="136" spans="1:11" s="402" customFormat="1" x14ac:dyDescent="0.3">
      <c r="A136" s="402" t="s">
        <v>11287</v>
      </c>
      <c r="B136" s="108"/>
      <c r="C136" s="108"/>
      <c r="D136" s="108">
        <v>12</v>
      </c>
      <c r="E136" s="108"/>
      <c r="F136" s="108"/>
      <c r="G136" s="108"/>
      <c r="H136" s="108"/>
      <c r="I136" s="108"/>
      <c r="J136" s="108">
        <v>12</v>
      </c>
      <c r="K136" s="108">
        <v>12</v>
      </c>
    </row>
    <row r="137" spans="1:11" s="402" customFormat="1" x14ac:dyDescent="0.3">
      <c r="A137" s="402" t="s">
        <v>11288</v>
      </c>
      <c r="B137" s="108"/>
      <c r="C137" s="108">
        <v>24</v>
      </c>
      <c r="D137" s="108"/>
      <c r="E137" s="108"/>
      <c r="F137" s="108">
        <v>18</v>
      </c>
      <c r="G137" s="108"/>
      <c r="H137" s="108"/>
      <c r="I137" s="108">
        <v>2.4</v>
      </c>
      <c r="J137" s="108">
        <v>44.4</v>
      </c>
      <c r="K137" s="108">
        <v>24</v>
      </c>
    </row>
    <row r="138" spans="1:11" s="402" customFormat="1" x14ac:dyDescent="0.3">
      <c r="A138" s="402" t="s">
        <v>11289</v>
      </c>
      <c r="B138" s="108"/>
      <c r="C138" s="108"/>
      <c r="D138" s="108">
        <v>18</v>
      </c>
      <c r="E138" s="108"/>
      <c r="F138" s="108">
        <v>60</v>
      </c>
      <c r="G138" s="108"/>
      <c r="H138" s="108"/>
      <c r="I138" s="108">
        <v>2.4</v>
      </c>
      <c r="J138" s="108">
        <v>80.400000000000006</v>
      </c>
      <c r="K138" s="108">
        <v>18</v>
      </c>
    </row>
    <row r="139" spans="1:11" s="402" customFormat="1" x14ac:dyDescent="0.3">
      <c r="A139" s="402" t="s">
        <v>11357</v>
      </c>
      <c r="B139" s="108"/>
      <c r="C139" s="108">
        <v>22</v>
      </c>
      <c r="D139" s="108"/>
      <c r="E139" s="108"/>
      <c r="F139" s="108"/>
      <c r="G139" s="108">
        <v>24</v>
      </c>
      <c r="H139" s="108"/>
      <c r="I139" s="108">
        <v>0.96</v>
      </c>
      <c r="J139" s="108">
        <v>46.96</v>
      </c>
      <c r="K139" s="108">
        <v>22</v>
      </c>
    </row>
    <row r="140" spans="1:11" s="402" customFormat="1" x14ac:dyDescent="0.3">
      <c r="A140" s="402" t="s">
        <v>11290</v>
      </c>
      <c r="B140" s="108"/>
      <c r="C140" s="108"/>
      <c r="D140" s="108">
        <v>12</v>
      </c>
      <c r="E140" s="108"/>
      <c r="F140" s="108"/>
      <c r="G140" s="108"/>
      <c r="H140" s="108"/>
      <c r="I140" s="108"/>
      <c r="J140" s="108">
        <v>12</v>
      </c>
      <c r="K140" s="108">
        <v>12</v>
      </c>
    </row>
    <row r="141" spans="1:11" s="402" customFormat="1" x14ac:dyDescent="0.3">
      <c r="A141" s="402" t="s">
        <v>17880</v>
      </c>
      <c r="B141" s="108"/>
      <c r="C141" s="108"/>
      <c r="D141" s="108"/>
      <c r="E141" s="108"/>
      <c r="F141" s="108"/>
      <c r="G141" s="108">
        <v>0.48</v>
      </c>
      <c r="H141" s="108"/>
      <c r="I141" s="108"/>
      <c r="J141" s="108">
        <v>0.48</v>
      </c>
      <c r="K141" s="108">
        <v>0</v>
      </c>
    </row>
    <row r="142" spans="1:11" s="402" customFormat="1" x14ac:dyDescent="0.3">
      <c r="A142" s="402" t="s">
        <v>11375</v>
      </c>
      <c r="B142" s="108">
        <v>0.96</v>
      </c>
      <c r="C142" s="108"/>
      <c r="D142" s="108"/>
      <c r="E142" s="108"/>
      <c r="F142" s="108"/>
      <c r="G142" s="108">
        <v>1.44</v>
      </c>
      <c r="H142" s="108"/>
      <c r="I142" s="108">
        <v>0.96</v>
      </c>
      <c r="J142" s="108">
        <v>3.36</v>
      </c>
      <c r="K142" s="108">
        <v>0.96</v>
      </c>
    </row>
    <row r="143" spans="1:11" s="402" customFormat="1" x14ac:dyDescent="0.3">
      <c r="A143" s="402" t="s">
        <v>11291</v>
      </c>
      <c r="B143" s="108"/>
      <c r="C143" s="108"/>
      <c r="D143" s="108">
        <v>12</v>
      </c>
      <c r="E143" s="108"/>
      <c r="F143" s="108"/>
      <c r="G143" s="108"/>
      <c r="H143" s="108"/>
      <c r="I143" s="108"/>
      <c r="J143" s="108">
        <v>12</v>
      </c>
      <c r="K143" s="108">
        <v>12</v>
      </c>
    </row>
    <row r="144" spans="1:11" s="402" customFormat="1" x14ac:dyDescent="0.3">
      <c r="A144" s="402" t="s">
        <v>11292</v>
      </c>
      <c r="B144" s="108"/>
      <c r="C144" s="108">
        <v>8</v>
      </c>
      <c r="D144" s="108"/>
      <c r="E144" s="108"/>
      <c r="F144" s="108">
        <v>12</v>
      </c>
      <c r="G144" s="108"/>
      <c r="H144" s="108"/>
      <c r="I144" s="108">
        <v>0.32</v>
      </c>
      <c r="J144" s="108">
        <v>20.32</v>
      </c>
      <c r="K144" s="108">
        <v>8</v>
      </c>
    </row>
    <row r="145" spans="1:11" s="402" customFormat="1" x14ac:dyDescent="0.3">
      <c r="A145" s="402" t="s">
        <v>11027</v>
      </c>
      <c r="B145" s="108"/>
      <c r="C145" s="108"/>
      <c r="D145" s="108">
        <v>2</v>
      </c>
      <c r="E145" s="108"/>
      <c r="F145" s="108"/>
      <c r="G145" s="108">
        <v>1.44</v>
      </c>
      <c r="H145" s="108"/>
      <c r="I145" s="108"/>
      <c r="J145" s="108">
        <v>3.44</v>
      </c>
      <c r="K145" s="108">
        <v>2</v>
      </c>
    </row>
    <row r="146" spans="1:11" s="402" customFormat="1" x14ac:dyDescent="0.3">
      <c r="A146" s="402" t="s">
        <v>11376</v>
      </c>
      <c r="B146" s="108">
        <v>0.51</v>
      </c>
      <c r="C146" s="108"/>
      <c r="D146" s="108"/>
      <c r="E146" s="108"/>
      <c r="F146" s="108"/>
      <c r="G146" s="108">
        <v>0.64</v>
      </c>
      <c r="H146" s="108"/>
      <c r="I146" s="108">
        <v>0.96</v>
      </c>
      <c r="J146" s="108">
        <v>2.11</v>
      </c>
      <c r="K146" s="108">
        <v>0.51</v>
      </c>
    </row>
    <row r="147" spans="1:11" s="402" customFormat="1" x14ac:dyDescent="0.3">
      <c r="A147" s="402" t="s">
        <v>11418</v>
      </c>
      <c r="B147" s="108"/>
      <c r="C147" s="108">
        <v>4</v>
      </c>
      <c r="D147" s="108"/>
      <c r="E147" s="108"/>
      <c r="F147" s="108">
        <v>2</v>
      </c>
      <c r="G147" s="108"/>
      <c r="H147" s="108"/>
      <c r="I147" s="108"/>
      <c r="J147" s="108">
        <v>6</v>
      </c>
      <c r="K147" s="108">
        <v>4</v>
      </c>
    </row>
    <row r="148" spans="1:11" s="402" customFormat="1" x14ac:dyDescent="0.3">
      <c r="A148" s="402" t="s">
        <v>11419</v>
      </c>
      <c r="B148" s="108"/>
      <c r="C148" s="108">
        <v>3</v>
      </c>
      <c r="D148" s="108"/>
      <c r="E148" s="108"/>
      <c r="F148" s="108">
        <v>4</v>
      </c>
      <c r="G148" s="108"/>
      <c r="H148" s="108"/>
      <c r="I148" s="108">
        <v>0.32</v>
      </c>
      <c r="J148" s="108">
        <v>7.32</v>
      </c>
      <c r="K148" s="108">
        <v>3</v>
      </c>
    </row>
    <row r="149" spans="1:11" s="402" customFormat="1" x14ac:dyDescent="0.3">
      <c r="A149" s="402" t="s">
        <v>11456</v>
      </c>
      <c r="B149" s="108"/>
      <c r="C149" s="108">
        <v>8</v>
      </c>
      <c r="D149" s="108"/>
      <c r="E149" s="108"/>
      <c r="F149" s="108">
        <v>4</v>
      </c>
      <c r="G149" s="108"/>
      <c r="H149" s="108"/>
      <c r="I149" s="108">
        <v>0.96</v>
      </c>
      <c r="J149" s="108">
        <v>12.96</v>
      </c>
      <c r="K149" s="108">
        <v>8</v>
      </c>
    </row>
    <row r="150" spans="1:11" s="402" customFormat="1" x14ac:dyDescent="0.3">
      <c r="A150" s="402" t="s">
        <v>11293</v>
      </c>
      <c r="B150" s="108">
        <v>3.84</v>
      </c>
      <c r="C150" s="108">
        <v>8</v>
      </c>
      <c r="D150" s="108"/>
      <c r="E150" s="108"/>
      <c r="F150" s="108"/>
      <c r="G150" s="108">
        <v>24</v>
      </c>
      <c r="H150" s="108"/>
      <c r="I150" s="108">
        <v>2.88</v>
      </c>
      <c r="J150" s="108">
        <v>38.720000000000006</v>
      </c>
      <c r="K150" s="108">
        <v>11.84</v>
      </c>
    </row>
    <row r="151" spans="1:11" s="402" customFormat="1" x14ac:dyDescent="0.3">
      <c r="A151" s="402" t="s">
        <v>11420</v>
      </c>
      <c r="B151" s="108"/>
      <c r="C151" s="108">
        <v>2</v>
      </c>
      <c r="D151" s="108"/>
      <c r="E151" s="108"/>
      <c r="F151" s="108"/>
      <c r="G151" s="108">
        <v>0.96</v>
      </c>
      <c r="H151" s="108"/>
      <c r="I151" s="108">
        <v>0.48</v>
      </c>
      <c r="J151" s="108">
        <v>3.44</v>
      </c>
      <c r="K151" s="108">
        <v>2</v>
      </c>
    </row>
    <row r="152" spans="1:11" s="402" customFormat="1" x14ac:dyDescent="0.3">
      <c r="A152" s="402" t="s">
        <v>11364</v>
      </c>
      <c r="B152" s="108"/>
      <c r="C152" s="108">
        <v>11</v>
      </c>
      <c r="D152" s="108"/>
      <c r="E152" s="108"/>
      <c r="F152" s="108"/>
      <c r="G152" s="108">
        <v>4.32</v>
      </c>
      <c r="H152" s="108"/>
      <c r="I152" s="108">
        <v>0.96</v>
      </c>
      <c r="J152" s="108">
        <v>16.28</v>
      </c>
      <c r="K152" s="108">
        <v>11</v>
      </c>
    </row>
    <row r="153" spans="1:11" s="402" customFormat="1" x14ac:dyDescent="0.3">
      <c r="A153" s="402" t="s">
        <v>17001</v>
      </c>
      <c r="B153" s="108">
        <v>1.1900000000000002</v>
      </c>
      <c r="C153" s="108"/>
      <c r="D153" s="108"/>
      <c r="E153" s="108"/>
      <c r="F153" s="108"/>
      <c r="G153" s="108">
        <v>1.1900000000000002</v>
      </c>
      <c r="H153" s="108"/>
      <c r="I153" s="108">
        <v>0.32</v>
      </c>
      <c r="J153" s="108">
        <v>2.7</v>
      </c>
      <c r="K153" s="108">
        <v>1.1900000000000002</v>
      </c>
    </row>
    <row r="154" spans="1:11" s="402" customFormat="1" x14ac:dyDescent="0.3">
      <c r="A154" s="402" t="s">
        <v>11377</v>
      </c>
      <c r="B154" s="108"/>
      <c r="C154" s="108">
        <v>22</v>
      </c>
      <c r="D154" s="108"/>
      <c r="E154" s="108"/>
      <c r="F154" s="108">
        <v>42</v>
      </c>
      <c r="G154" s="108"/>
      <c r="H154" s="108">
        <v>1.92</v>
      </c>
      <c r="I154" s="108"/>
      <c r="J154" s="108">
        <v>65.92</v>
      </c>
      <c r="K154" s="108">
        <v>22</v>
      </c>
    </row>
    <row r="155" spans="1:11" s="402" customFormat="1" x14ac:dyDescent="0.3">
      <c r="A155" s="402" t="s">
        <v>11394</v>
      </c>
      <c r="B155" s="108"/>
      <c r="C155" s="108">
        <v>6</v>
      </c>
      <c r="D155" s="108"/>
      <c r="E155" s="108"/>
      <c r="F155" s="108">
        <v>27</v>
      </c>
      <c r="G155" s="108"/>
      <c r="H155" s="108"/>
      <c r="I155" s="108"/>
      <c r="J155" s="108">
        <v>33</v>
      </c>
      <c r="K155" s="108">
        <v>6</v>
      </c>
    </row>
    <row r="156" spans="1:11" s="402" customFormat="1" x14ac:dyDescent="0.3">
      <c r="A156" s="402" t="s">
        <v>16126</v>
      </c>
      <c r="B156" s="108"/>
      <c r="C156" s="108">
        <v>18</v>
      </c>
      <c r="D156" s="108"/>
      <c r="E156" s="108"/>
      <c r="F156" s="108">
        <v>18</v>
      </c>
      <c r="G156" s="108"/>
      <c r="H156" s="108"/>
      <c r="I156" s="108">
        <v>0.51</v>
      </c>
      <c r="J156" s="108">
        <v>36.51</v>
      </c>
      <c r="K156" s="108">
        <v>18</v>
      </c>
    </row>
    <row r="157" spans="1:11" s="402" customFormat="1" x14ac:dyDescent="0.3">
      <c r="A157" s="402" t="s">
        <v>11414</v>
      </c>
      <c r="B157" s="108">
        <v>0.96</v>
      </c>
      <c r="C157" s="108"/>
      <c r="D157" s="108"/>
      <c r="E157" s="108"/>
      <c r="F157" s="108"/>
      <c r="G157" s="108">
        <v>0.96</v>
      </c>
      <c r="H157" s="108"/>
      <c r="I157" s="108">
        <v>0.32</v>
      </c>
      <c r="J157" s="108">
        <v>2.2399999999999998</v>
      </c>
      <c r="K157" s="108">
        <v>0.96</v>
      </c>
    </row>
    <row r="158" spans="1:11" s="402" customFormat="1" x14ac:dyDescent="0.3">
      <c r="A158" s="402" t="s">
        <v>11314</v>
      </c>
      <c r="B158" s="108"/>
      <c r="C158" s="108"/>
      <c r="D158" s="108">
        <v>8</v>
      </c>
      <c r="E158" s="108"/>
      <c r="F158" s="108"/>
      <c r="G158" s="108">
        <v>10.559999999999999</v>
      </c>
      <c r="H158" s="108"/>
      <c r="I158" s="108">
        <v>2.4</v>
      </c>
      <c r="J158" s="108">
        <v>20.959999999999997</v>
      </c>
      <c r="K158" s="108">
        <v>8</v>
      </c>
    </row>
    <row r="159" spans="1:11" s="402" customFormat="1" x14ac:dyDescent="0.3">
      <c r="A159" s="402" t="s">
        <v>11423</v>
      </c>
      <c r="B159" s="108"/>
      <c r="C159" s="108">
        <v>9</v>
      </c>
      <c r="D159" s="108"/>
      <c r="E159" s="108"/>
      <c r="F159" s="108">
        <v>6</v>
      </c>
      <c r="G159" s="108"/>
      <c r="H159" s="108"/>
      <c r="I159" s="108">
        <v>0.32</v>
      </c>
      <c r="J159" s="108">
        <v>15.32</v>
      </c>
      <c r="K159" s="108">
        <v>9</v>
      </c>
    </row>
    <row r="160" spans="1:11" s="402" customFormat="1" x14ac:dyDescent="0.3">
      <c r="A160" s="402" t="s">
        <v>11465</v>
      </c>
      <c r="B160" s="108"/>
      <c r="C160" s="108">
        <v>1</v>
      </c>
      <c r="D160" s="108"/>
      <c r="E160" s="108"/>
      <c r="F160" s="108"/>
      <c r="G160" s="108">
        <v>2.4</v>
      </c>
      <c r="H160" s="108"/>
      <c r="I160" s="108">
        <v>0.32</v>
      </c>
      <c r="J160" s="108">
        <v>3.7199999999999998</v>
      </c>
      <c r="K160" s="108">
        <v>1</v>
      </c>
    </row>
    <row r="161" spans="1:11" s="402" customFormat="1" x14ac:dyDescent="0.3">
      <c r="A161" s="402" t="s">
        <v>11457</v>
      </c>
      <c r="B161" s="108">
        <v>0.64</v>
      </c>
      <c r="C161" s="108"/>
      <c r="D161" s="108"/>
      <c r="E161" s="108"/>
      <c r="F161" s="108"/>
      <c r="G161" s="108">
        <v>0.64</v>
      </c>
      <c r="H161" s="108"/>
      <c r="I161" s="108">
        <v>1.6</v>
      </c>
      <c r="J161" s="108">
        <v>2.88</v>
      </c>
      <c r="K161" s="108">
        <v>0.64</v>
      </c>
    </row>
    <row r="162" spans="1:11" s="402" customFormat="1" x14ac:dyDescent="0.3">
      <c r="A162" s="402" t="s">
        <v>11466</v>
      </c>
      <c r="B162" s="108"/>
      <c r="C162" s="108">
        <v>3</v>
      </c>
      <c r="D162" s="108"/>
      <c r="E162" s="108"/>
      <c r="F162" s="108">
        <v>6</v>
      </c>
      <c r="G162" s="108"/>
      <c r="H162" s="108"/>
      <c r="I162" s="108">
        <v>0.48</v>
      </c>
      <c r="J162" s="108">
        <v>9.48</v>
      </c>
      <c r="K162" s="108">
        <v>3</v>
      </c>
    </row>
    <row r="163" spans="1:11" s="402" customFormat="1" x14ac:dyDescent="0.3">
      <c r="A163" s="402" t="s">
        <v>11467</v>
      </c>
      <c r="B163" s="108"/>
      <c r="C163" s="108">
        <v>9</v>
      </c>
      <c r="D163" s="108"/>
      <c r="E163" s="108"/>
      <c r="F163" s="108"/>
      <c r="G163" s="108">
        <v>5.76</v>
      </c>
      <c r="H163" s="108"/>
      <c r="I163" s="108">
        <v>0.64</v>
      </c>
      <c r="J163" s="108">
        <v>15.4</v>
      </c>
      <c r="K163" s="108">
        <v>9</v>
      </c>
    </row>
    <row r="164" spans="1:11" s="402" customFormat="1" x14ac:dyDescent="0.3">
      <c r="A164" s="402" t="s">
        <v>11256</v>
      </c>
      <c r="B164" s="108">
        <v>0.32</v>
      </c>
      <c r="C164" s="108"/>
      <c r="D164" s="108"/>
      <c r="E164" s="108"/>
      <c r="F164" s="108"/>
      <c r="G164" s="108">
        <v>0.32</v>
      </c>
      <c r="H164" s="108"/>
      <c r="I164" s="108">
        <v>0.32</v>
      </c>
      <c r="J164" s="108">
        <v>0.96</v>
      </c>
      <c r="K164" s="108">
        <v>0.32</v>
      </c>
    </row>
    <row r="165" spans="1:11" s="402" customFormat="1" x14ac:dyDescent="0.3">
      <c r="A165" s="402" t="s">
        <v>11315</v>
      </c>
      <c r="B165" s="108"/>
      <c r="C165" s="108">
        <v>2</v>
      </c>
      <c r="D165" s="108"/>
      <c r="E165" s="108"/>
      <c r="F165" s="108">
        <v>2</v>
      </c>
      <c r="G165" s="108"/>
      <c r="H165" s="108"/>
      <c r="I165" s="108">
        <v>0.48</v>
      </c>
      <c r="J165" s="108">
        <v>4.4800000000000004</v>
      </c>
      <c r="K165" s="108">
        <v>2</v>
      </c>
    </row>
    <row r="166" spans="1:11" s="402" customFormat="1" x14ac:dyDescent="0.3">
      <c r="A166" s="402" t="s">
        <v>11316</v>
      </c>
      <c r="B166" s="108"/>
      <c r="C166" s="108">
        <v>2</v>
      </c>
      <c r="D166" s="108"/>
      <c r="E166" s="108"/>
      <c r="F166" s="108">
        <v>4</v>
      </c>
      <c r="G166" s="108"/>
      <c r="H166" s="108"/>
      <c r="I166" s="108">
        <v>0.32</v>
      </c>
      <c r="J166" s="108">
        <v>6.32</v>
      </c>
      <c r="K166" s="108">
        <v>2</v>
      </c>
    </row>
    <row r="167" spans="1:11" s="402" customFormat="1" x14ac:dyDescent="0.3">
      <c r="A167" s="402" t="s">
        <v>11199</v>
      </c>
      <c r="B167" s="108"/>
      <c r="C167" s="108"/>
      <c r="D167" s="108">
        <v>8</v>
      </c>
      <c r="E167" s="108"/>
      <c r="F167" s="108">
        <v>6</v>
      </c>
      <c r="G167" s="108"/>
      <c r="H167" s="108"/>
      <c r="I167" s="108">
        <v>0.32</v>
      </c>
      <c r="J167" s="108">
        <v>14.32</v>
      </c>
      <c r="K167" s="108">
        <v>8</v>
      </c>
    </row>
    <row r="168" spans="1:11" s="402" customFormat="1" x14ac:dyDescent="0.3">
      <c r="A168" s="402" t="s">
        <v>16560</v>
      </c>
      <c r="B168" s="108"/>
      <c r="C168" s="108">
        <v>24</v>
      </c>
      <c r="D168" s="108"/>
      <c r="E168" s="108"/>
      <c r="F168" s="108">
        <v>24</v>
      </c>
      <c r="G168" s="108"/>
      <c r="H168" s="108"/>
      <c r="I168" s="108">
        <v>0.96</v>
      </c>
      <c r="J168" s="108">
        <v>48.96</v>
      </c>
      <c r="K168" s="108">
        <v>24</v>
      </c>
    </row>
    <row r="169" spans="1:11" s="402" customFormat="1" x14ac:dyDescent="0.3">
      <c r="A169" s="402" t="s">
        <v>11458</v>
      </c>
      <c r="B169" s="108"/>
      <c r="C169" s="108">
        <v>2</v>
      </c>
      <c r="D169" s="108"/>
      <c r="E169" s="108"/>
      <c r="F169" s="108"/>
      <c r="G169" s="108">
        <v>1.92</v>
      </c>
      <c r="H169" s="108"/>
      <c r="I169" s="108">
        <v>0.32</v>
      </c>
      <c r="J169" s="108">
        <v>4.24</v>
      </c>
      <c r="K169" s="108">
        <v>2</v>
      </c>
    </row>
    <row r="170" spans="1:11" s="402" customFormat="1" x14ac:dyDescent="0.3">
      <c r="A170" s="402" t="s">
        <v>11468</v>
      </c>
      <c r="B170" s="108"/>
      <c r="C170" s="108">
        <v>8</v>
      </c>
      <c r="D170" s="108"/>
      <c r="E170" s="108"/>
      <c r="F170" s="108">
        <v>8</v>
      </c>
      <c r="G170" s="108"/>
      <c r="H170" s="108"/>
      <c r="I170" s="108">
        <v>0.48</v>
      </c>
      <c r="J170" s="108">
        <v>16.48</v>
      </c>
      <c r="K170" s="108">
        <v>8</v>
      </c>
    </row>
    <row r="171" spans="1:11" s="402" customFormat="1" x14ac:dyDescent="0.3">
      <c r="A171" s="402" t="s">
        <v>11198</v>
      </c>
      <c r="B171" s="108">
        <v>0.68</v>
      </c>
      <c r="C171" s="108"/>
      <c r="D171" s="108"/>
      <c r="E171" s="108"/>
      <c r="F171" s="108">
        <v>2</v>
      </c>
      <c r="G171" s="108"/>
      <c r="H171" s="108"/>
      <c r="I171" s="108">
        <v>0.48</v>
      </c>
      <c r="J171" s="108">
        <v>3.16</v>
      </c>
      <c r="K171" s="108">
        <v>0.68</v>
      </c>
    </row>
    <row r="172" spans="1:11" s="402" customFormat="1" x14ac:dyDescent="0.3">
      <c r="A172" s="402" t="s">
        <v>11431</v>
      </c>
      <c r="B172" s="108"/>
      <c r="C172" s="108">
        <v>8</v>
      </c>
      <c r="D172" s="108"/>
      <c r="E172" s="108"/>
      <c r="F172" s="108">
        <v>4</v>
      </c>
      <c r="G172" s="108"/>
      <c r="H172" s="108"/>
      <c r="I172" s="108">
        <v>0.48</v>
      </c>
      <c r="J172" s="108">
        <v>12.48</v>
      </c>
      <c r="K172" s="108">
        <v>8</v>
      </c>
    </row>
    <row r="173" spans="1:11" s="402" customFormat="1" x14ac:dyDescent="0.3">
      <c r="A173" s="402" t="s">
        <v>11200</v>
      </c>
      <c r="B173" s="108">
        <v>0.8</v>
      </c>
      <c r="C173" s="108"/>
      <c r="D173" s="108"/>
      <c r="E173" s="108"/>
      <c r="F173" s="108"/>
      <c r="G173" s="108">
        <v>0.96</v>
      </c>
      <c r="H173" s="108"/>
      <c r="I173" s="108">
        <v>0.48</v>
      </c>
      <c r="J173" s="108">
        <v>2.2400000000000002</v>
      </c>
      <c r="K173" s="108">
        <v>0.8</v>
      </c>
    </row>
    <row r="174" spans="1:11" s="402" customFormat="1" x14ac:dyDescent="0.3">
      <c r="A174" s="402" t="s">
        <v>11365</v>
      </c>
      <c r="B174" s="108">
        <v>0.64</v>
      </c>
      <c r="C174" s="108"/>
      <c r="D174" s="108"/>
      <c r="E174" s="108"/>
      <c r="F174" s="108"/>
      <c r="G174" s="108">
        <v>0.96</v>
      </c>
      <c r="H174" s="108"/>
      <c r="I174" s="108">
        <v>0.96</v>
      </c>
      <c r="J174" s="108">
        <v>2.56</v>
      </c>
      <c r="K174" s="108">
        <v>0.64</v>
      </c>
    </row>
    <row r="175" spans="1:11" s="402" customFormat="1" x14ac:dyDescent="0.3">
      <c r="A175" s="402" t="s">
        <v>11682</v>
      </c>
      <c r="B175" s="108">
        <v>0.51</v>
      </c>
      <c r="C175" s="108"/>
      <c r="D175" s="108"/>
      <c r="E175" s="108"/>
      <c r="F175" s="108"/>
      <c r="G175" s="108">
        <v>0.96</v>
      </c>
      <c r="H175" s="108"/>
      <c r="I175" s="108">
        <v>0.96</v>
      </c>
      <c r="J175" s="108">
        <v>2.4299999999999997</v>
      </c>
      <c r="K175" s="108">
        <v>0.51</v>
      </c>
    </row>
    <row r="176" spans="1:11" s="402" customFormat="1" x14ac:dyDescent="0.3">
      <c r="A176" s="402" t="s">
        <v>11201</v>
      </c>
      <c r="B176" s="108">
        <v>0.64</v>
      </c>
      <c r="C176" s="108"/>
      <c r="D176" s="108"/>
      <c r="E176" s="108"/>
      <c r="F176" s="108"/>
      <c r="G176" s="108">
        <v>0.96</v>
      </c>
      <c r="H176" s="108"/>
      <c r="I176" s="108">
        <v>0.48</v>
      </c>
      <c r="J176" s="108">
        <v>2.08</v>
      </c>
      <c r="K176" s="108">
        <v>0.64</v>
      </c>
    </row>
    <row r="177" spans="1:11" s="402" customFormat="1" x14ac:dyDescent="0.3">
      <c r="A177" s="402" t="s">
        <v>11469</v>
      </c>
      <c r="B177" s="108"/>
      <c r="C177" s="108">
        <v>14</v>
      </c>
      <c r="D177" s="108"/>
      <c r="E177" s="108"/>
      <c r="F177" s="108">
        <v>6</v>
      </c>
      <c r="G177" s="108"/>
      <c r="H177" s="108"/>
      <c r="I177" s="108">
        <v>0.32</v>
      </c>
      <c r="J177" s="108">
        <v>20.32</v>
      </c>
      <c r="K177" s="108">
        <v>14</v>
      </c>
    </row>
    <row r="178" spans="1:11" s="402" customFormat="1" x14ac:dyDescent="0.3">
      <c r="A178" s="402" t="s">
        <v>11366</v>
      </c>
      <c r="B178" s="108">
        <v>1.1900000000000002</v>
      </c>
      <c r="C178" s="108"/>
      <c r="D178" s="108"/>
      <c r="E178" s="108"/>
      <c r="F178" s="108"/>
      <c r="G178" s="108">
        <v>0.96</v>
      </c>
      <c r="H178" s="108"/>
      <c r="I178" s="108">
        <v>0.64</v>
      </c>
      <c r="J178" s="108">
        <v>2.7900000000000005</v>
      </c>
      <c r="K178" s="108">
        <v>1.1900000000000002</v>
      </c>
    </row>
    <row r="179" spans="1:11" s="402" customFormat="1" x14ac:dyDescent="0.3">
      <c r="A179" s="402" t="s">
        <v>11202</v>
      </c>
      <c r="B179" s="108">
        <v>0.48</v>
      </c>
      <c r="C179" s="108"/>
      <c r="D179" s="108"/>
      <c r="E179" s="108"/>
      <c r="F179" s="108"/>
      <c r="G179" s="108">
        <v>0.96</v>
      </c>
      <c r="H179" s="108"/>
      <c r="I179" s="108">
        <v>0.64</v>
      </c>
      <c r="J179" s="108">
        <v>2.08</v>
      </c>
      <c r="K179" s="108">
        <v>0.48</v>
      </c>
    </row>
    <row r="180" spans="1:11" s="402" customFormat="1" x14ac:dyDescent="0.3">
      <c r="A180" s="402" t="s">
        <v>11367</v>
      </c>
      <c r="B180" s="108"/>
      <c r="C180" s="108">
        <v>1</v>
      </c>
      <c r="D180" s="108"/>
      <c r="E180" s="108"/>
      <c r="F180" s="108"/>
      <c r="G180" s="108">
        <v>0.96</v>
      </c>
      <c r="H180" s="108"/>
      <c r="I180" s="108">
        <v>0.64</v>
      </c>
      <c r="J180" s="108">
        <v>2.6</v>
      </c>
      <c r="K180" s="108">
        <v>1</v>
      </c>
    </row>
    <row r="181" spans="1:11" s="402" customFormat="1" x14ac:dyDescent="0.3">
      <c r="A181" s="402" t="s">
        <v>11459</v>
      </c>
      <c r="B181" s="108"/>
      <c r="C181" s="108">
        <v>12</v>
      </c>
      <c r="D181" s="108"/>
      <c r="E181" s="108"/>
      <c r="F181" s="108"/>
      <c r="G181" s="108">
        <v>2.88</v>
      </c>
      <c r="H181" s="108"/>
      <c r="I181" s="108">
        <v>0.32</v>
      </c>
      <c r="J181" s="108">
        <v>15.2</v>
      </c>
      <c r="K181" s="108">
        <v>12</v>
      </c>
    </row>
    <row r="182" spans="1:11" s="402" customFormat="1" x14ac:dyDescent="0.3">
      <c r="A182" s="402" t="s">
        <v>11257</v>
      </c>
      <c r="B182" s="108"/>
      <c r="C182" s="108">
        <v>4</v>
      </c>
      <c r="D182" s="108"/>
      <c r="E182" s="108"/>
      <c r="F182" s="108">
        <v>4</v>
      </c>
      <c r="G182" s="108"/>
      <c r="H182" s="108"/>
      <c r="I182" s="108">
        <v>0.96</v>
      </c>
      <c r="J182" s="108">
        <v>8.9600000000000009</v>
      </c>
      <c r="K182" s="108">
        <v>4</v>
      </c>
    </row>
    <row r="183" spans="1:11" s="402" customFormat="1" x14ac:dyDescent="0.3">
      <c r="A183" s="402" t="s">
        <v>11432</v>
      </c>
      <c r="B183" s="108"/>
      <c r="C183" s="108">
        <v>4</v>
      </c>
      <c r="D183" s="108"/>
      <c r="E183" s="108"/>
      <c r="F183" s="108">
        <v>4</v>
      </c>
      <c r="G183" s="108"/>
      <c r="H183" s="108"/>
      <c r="I183" s="108">
        <v>1.6</v>
      </c>
      <c r="J183" s="108">
        <v>9.6</v>
      </c>
      <c r="K183" s="108">
        <v>4</v>
      </c>
    </row>
    <row r="184" spans="1:11" s="402" customFormat="1" x14ac:dyDescent="0.3">
      <c r="A184" s="402" t="s">
        <v>11433</v>
      </c>
      <c r="B184" s="108"/>
      <c r="C184" s="108"/>
      <c r="D184" s="108">
        <v>8</v>
      </c>
      <c r="E184" s="108"/>
      <c r="F184" s="108">
        <v>12</v>
      </c>
      <c r="G184" s="108"/>
      <c r="H184" s="108"/>
      <c r="I184" s="108">
        <v>0.32</v>
      </c>
      <c r="J184" s="108">
        <v>20.32</v>
      </c>
      <c r="K184" s="108">
        <v>8</v>
      </c>
    </row>
    <row r="185" spans="1:11" s="402" customFormat="1" x14ac:dyDescent="0.3">
      <c r="A185" s="402" t="s">
        <v>11470</v>
      </c>
      <c r="B185" s="108"/>
      <c r="C185" s="108">
        <v>8</v>
      </c>
      <c r="D185" s="108"/>
      <c r="E185" s="108"/>
      <c r="F185" s="108">
        <v>8</v>
      </c>
      <c r="G185" s="108"/>
      <c r="H185" s="108"/>
      <c r="I185" s="108">
        <v>0.48</v>
      </c>
      <c r="J185" s="108">
        <v>16.48</v>
      </c>
      <c r="K185" s="108">
        <v>8</v>
      </c>
    </row>
    <row r="186" spans="1:11" s="402" customFormat="1" x14ac:dyDescent="0.3">
      <c r="A186" s="402" t="s">
        <v>11471</v>
      </c>
      <c r="B186" s="108"/>
      <c r="C186" s="108">
        <v>6</v>
      </c>
      <c r="D186" s="108"/>
      <c r="E186" s="108"/>
      <c r="F186" s="108"/>
      <c r="G186" s="108">
        <v>5.76</v>
      </c>
      <c r="H186" s="108"/>
      <c r="I186" s="108">
        <v>1.92</v>
      </c>
      <c r="J186" s="108">
        <v>13.68</v>
      </c>
      <c r="K186" s="108">
        <v>6</v>
      </c>
    </row>
    <row r="187" spans="1:11" s="402" customFormat="1" x14ac:dyDescent="0.3">
      <c r="A187" s="402" t="s">
        <v>11424</v>
      </c>
      <c r="B187" s="108"/>
      <c r="C187" s="108">
        <v>6</v>
      </c>
      <c r="D187" s="108"/>
      <c r="E187" s="108"/>
      <c r="F187" s="108">
        <v>9</v>
      </c>
      <c r="G187" s="108"/>
      <c r="H187" s="108"/>
      <c r="I187" s="108">
        <v>0.32</v>
      </c>
      <c r="J187" s="108">
        <v>15.32</v>
      </c>
      <c r="K187" s="108">
        <v>6</v>
      </c>
    </row>
    <row r="188" spans="1:11" s="402" customFormat="1" x14ac:dyDescent="0.3">
      <c r="A188" s="402" t="s">
        <v>11378</v>
      </c>
      <c r="B188" s="108"/>
      <c r="C188" s="108">
        <v>40</v>
      </c>
      <c r="D188" s="108"/>
      <c r="E188" s="108"/>
      <c r="F188" s="108">
        <v>48</v>
      </c>
      <c r="G188" s="108">
        <v>7.68</v>
      </c>
      <c r="H188" s="108">
        <v>1.28</v>
      </c>
      <c r="I188" s="108"/>
      <c r="J188" s="108">
        <v>96.960000000000008</v>
      </c>
      <c r="K188" s="108">
        <v>40</v>
      </c>
    </row>
    <row r="189" spans="1:11" s="402" customFormat="1" x14ac:dyDescent="0.3">
      <c r="A189" s="402" t="s">
        <v>11425</v>
      </c>
      <c r="B189" s="108">
        <v>0.64</v>
      </c>
      <c r="C189" s="108"/>
      <c r="D189" s="108"/>
      <c r="E189" s="108"/>
      <c r="F189" s="108"/>
      <c r="G189" s="108">
        <v>0.96</v>
      </c>
      <c r="H189" s="108"/>
      <c r="I189" s="108">
        <v>0.48</v>
      </c>
      <c r="J189" s="108">
        <v>2.08</v>
      </c>
      <c r="K189" s="108">
        <v>0.64</v>
      </c>
    </row>
    <row r="190" spans="1:11" s="402" customFormat="1" x14ac:dyDescent="0.3">
      <c r="A190" s="402" t="s">
        <v>11036</v>
      </c>
      <c r="B190" s="108"/>
      <c r="C190" s="108">
        <v>2</v>
      </c>
      <c r="D190" s="108"/>
      <c r="E190" s="108"/>
      <c r="F190" s="108"/>
      <c r="G190" s="108">
        <v>0.96</v>
      </c>
      <c r="H190" s="108"/>
      <c r="I190" s="108">
        <v>0.32</v>
      </c>
      <c r="J190" s="108">
        <v>3.28</v>
      </c>
      <c r="K190" s="108">
        <v>2</v>
      </c>
    </row>
    <row r="191" spans="1:11" s="402" customFormat="1" x14ac:dyDescent="0.3">
      <c r="A191" s="402" t="s">
        <v>11258</v>
      </c>
      <c r="B191" s="108">
        <v>1.44</v>
      </c>
      <c r="C191" s="108"/>
      <c r="D191" s="108"/>
      <c r="E191" s="108"/>
      <c r="F191" s="108"/>
      <c r="G191" s="108">
        <v>1.92</v>
      </c>
      <c r="H191" s="108"/>
      <c r="I191" s="108">
        <v>0.32</v>
      </c>
      <c r="J191" s="108">
        <v>3.6799999999999997</v>
      </c>
      <c r="K191" s="108">
        <v>1.44</v>
      </c>
    </row>
    <row r="192" spans="1:11" s="402" customFormat="1" x14ac:dyDescent="0.3">
      <c r="A192" s="402" t="s">
        <v>11683</v>
      </c>
      <c r="B192" s="108"/>
      <c r="C192" s="108">
        <v>12</v>
      </c>
      <c r="D192" s="108"/>
      <c r="E192" s="108"/>
      <c r="F192" s="108">
        <v>6</v>
      </c>
      <c r="G192" s="108">
        <v>5.76</v>
      </c>
      <c r="H192" s="108"/>
      <c r="I192" s="108">
        <v>0.96</v>
      </c>
      <c r="J192" s="108">
        <v>24.72</v>
      </c>
      <c r="K192" s="108">
        <v>12</v>
      </c>
    </row>
    <row r="193" spans="1:11" s="402" customFormat="1" x14ac:dyDescent="0.3">
      <c r="A193" s="402" t="s">
        <v>16848</v>
      </c>
      <c r="B193" s="108">
        <v>1.44</v>
      </c>
      <c r="C193" s="108"/>
      <c r="D193" s="108"/>
      <c r="E193" s="108"/>
      <c r="F193" s="108"/>
      <c r="G193" s="108">
        <v>1.44</v>
      </c>
      <c r="H193" s="108"/>
      <c r="I193" s="108">
        <v>0.32</v>
      </c>
      <c r="J193" s="108">
        <v>3.1999999999999997</v>
      </c>
      <c r="K193" s="108">
        <v>1.44</v>
      </c>
    </row>
    <row r="194" spans="1:11" s="402" customFormat="1" x14ac:dyDescent="0.3">
      <c r="A194" s="402" t="s">
        <v>11214</v>
      </c>
      <c r="B194" s="108"/>
      <c r="C194" s="108">
        <v>8</v>
      </c>
      <c r="D194" s="108"/>
      <c r="E194" s="108"/>
      <c r="F194" s="108">
        <v>12</v>
      </c>
      <c r="G194" s="108"/>
      <c r="H194" s="108"/>
      <c r="I194" s="108">
        <v>0.64</v>
      </c>
      <c r="J194" s="108">
        <v>20.64</v>
      </c>
      <c r="K194" s="108">
        <v>8</v>
      </c>
    </row>
    <row r="195" spans="1:11" s="402" customFormat="1" x14ac:dyDescent="0.3">
      <c r="A195" s="402" t="s">
        <v>11478</v>
      </c>
      <c r="B195" s="108"/>
      <c r="C195" s="108">
        <v>4</v>
      </c>
      <c r="D195" s="108"/>
      <c r="E195" s="108"/>
      <c r="F195" s="108">
        <v>3</v>
      </c>
      <c r="G195" s="108"/>
      <c r="H195" s="108"/>
      <c r="I195" s="108">
        <v>0.32</v>
      </c>
      <c r="J195" s="108">
        <v>7.32</v>
      </c>
      <c r="K195" s="108">
        <v>4</v>
      </c>
    </row>
    <row r="196" spans="1:11" s="402" customFormat="1" x14ac:dyDescent="0.3">
      <c r="A196" s="402" t="s">
        <v>11320</v>
      </c>
      <c r="B196" s="108"/>
      <c r="C196" s="108">
        <v>1</v>
      </c>
      <c r="D196" s="108"/>
      <c r="E196" s="108"/>
      <c r="F196" s="108"/>
      <c r="G196" s="108">
        <v>0.64</v>
      </c>
      <c r="H196" s="108"/>
      <c r="I196" s="108">
        <v>0.32</v>
      </c>
      <c r="J196" s="108">
        <v>1.9600000000000002</v>
      </c>
      <c r="K196" s="108">
        <v>1</v>
      </c>
    </row>
    <row r="197" spans="1:11" s="402" customFormat="1" x14ac:dyDescent="0.3">
      <c r="A197" s="402" t="s">
        <v>11499</v>
      </c>
      <c r="B197" s="108">
        <v>0.85000000000000009</v>
      </c>
      <c r="C197" s="108"/>
      <c r="D197" s="108"/>
      <c r="E197" s="108"/>
      <c r="F197" s="108"/>
      <c r="G197" s="108">
        <v>0.96</v>
      </c>
      <c r="H197" s="108"/>
      <c r="I197" s="108">
        <v>0.17</v>
      </c>
      <c r="J197" s="108">
        <v>1.98</v>
      </c>
      <c r="K197" s="108">
        <v>0.85000000000000009</v>
      </c>
    </row>
    <row r="198" spans="1:11" s="402" customFormat="1" x14ac:dyDescent="0.3">
      <c r="A198" s="402" t="s">
        <v>11228</v>
      </c>
      <c r="B198" s="108"/>
      <c r="C198" s="108">
        <v>22</v>
      </c>
      <c r="D198" s="108"/>
      <c r="E198" s="108"/>
      <c r="F198" s="108">
        <v>15</v>
      </c>
      <c r="G198" s="108"/>
      <c r="H198" s="108"/>
      <c r="I198" s="108">
        <v>0.96</v>
      </c>
      <c r="J198" s="108">
        <v>37.96</v>
      </c>
      <c r="K198" s="108">
        <v>22</v>
      </c>
    </row>
    <row r="199" spans="1:11" s="402" customFormat="1" x14ac:dyDescent="0.3">
      <c r="A199" s="402" t="s">
        <v>17300</v>
      </c>
      <c r="B199" s="108">
        <v>1.28</v>
      </c>
      <c r="C199" s="108"/>
      <c r="D199" s="108"/>
      <c r="E199" s="108"/>
      <c r="F199" s="108"/>
      <c r="G199" s="108">
        <v>1.92</v>
      </c>
      <c r="H199" s="108"/>
      <c r="I199" s="108">
        <v>0.32</v>
      </c>
      <c r="J199" s="108">
        <v>3.52</v>
      </c>
      <c r="K199" s="108">
        <v>1.28</v>
      </c>
    </row>
    <row r="200" spans="1:11" s="402" customFormat="1" x14ac:dyDescent="0.3">
      <c r="A200" s="402" t="s">
        <v>11259</v>
      </c>
      <c r="B200" s="108"/>
      <c r="C200" s="108"/>
      <c r="D200" s="108">
        <v>4</v>
      </c>
      <c r="E200" s="108"/>
      <c r="F200" s="108">
        <v>3</v>
      </c>
      <c r="G200" s="108"/>
      <c r="H200" s="108"/>
      <c r="I200" s="108">
        <v>0.64</v>
      </c>
      <c r="J200" s="108">
        <v>7.64</v>
      </c>
      <c r="K200" s="108">
        <v>4</v>
      </c>
    </row>
    <row r="201" spans="1:11" s="402" customFormat="1" x14ac:dyDescent="0.3">
      <c r="A201" s="402" t="s">
        <v>11481</v>
      </c>
      <c r="B201" s="108">
        <v>1.92</v>
      </c>
      <c r="C201" s="108"/>
      <c r="D201" s="108"/>
      <c r="E201" s="108"/>
      <c r="F201" s="108"/>
      <c r="G201" s="108">
        <v>0.96</v>
      </c>
      <c r="H201" s="108"/>
      <c r="I201" s="108">
        <v>0.32</v>
      </c>
      <c r="J201" s="108">
        <v>3.1999999999999997</v>
      </c>
      <c r="K201" s="108">
        <v>1.92</v>
      </c>
    </row>
    <row r="202" spans="1:11" s="402" customFormat="1" x14ac:dyDescent="0.3">
      <c r="A202" s="402" t="s">
        <v>11384</v>
      </c>
      <c r="B202" s="108"/>
      <c r="C202" s="108">
        <v>4</v>
      </c>
      <c r="D202" s="108"/>
      <c r="E202" s="108"/>
      <c r="F202" s="108">
        <v>4</v>
      </c>
      <c r="G202" s="108"/>
      <c r="H202" s="108"/>
      <c r="I202" s="108">
        <v>0.32</v>
      </c>
      <c r="J202" s="108">
        <v>8.32</v>
      </c>
      <c r="K202" s="108">
        <v>4</v>
      </c>
    </row>
    <row r="203" spans="1:11" s="402" customFormat="1" x14ac:dyDescent="0.3">
      <c r="A203" s="402" t="s">
        <v>11460</v>
      </c>
      <c r="B203" s="108"/>
      <c r="C203" s="108">
        <v>2</v>
      </c>
      <c r="D203" s="108"/>
      <c r="E203" s="108"/>
      <c r="F203" s="108"/>
      <c r="G203" s="108">
        <v>0.64</v>
      </c>
      <c r="H203" s="108"/>
      <c r="I203" s="108">
        <v>0.48</v>
      </c>
      <c r="J203" s="108">
        <v>3.12</v>
      </c>
      <c r="K203" s="108">
        <v>2</v>
      </c>
    </row>
    <row r="204" spans="1:11" s="402" customFormat="1" x14ac:dyDescent="0.3">
      <c r="A204" s="402" t="s">
        <v>11450</v>
      </c>
      <c r="B204" s="108"/>
      <c r="C204" s="108"/>
      <c r="D204" s="108">
        <v>9</v>
      </c>
      <c r="E204" s="108"/>
      <c r="F204" s="108"/>
      <c r="G204" s="108"/>
      <c r="H204" s="108"/>
      <c r="I204" s="108"/>
      <c r="J204" s="108">
        <v>9</v>
      </c>
      <c r="K204" s="108">
        <v>9</v>
      </c>
    </row>
    <row r="205" spans="1:11" s="402" customFormat="1" x14ac:dyDescent="0.3">
      <c r="A205" s="402" t="s">
        <v>11482</v>
      </c>
      <c r="B205" s="108">
        <v>0.96</v>
      </c>
      <c r="C205" s="108"/>
      <c r="D205" s="108"/>
      <c r="E205" s="108"/>
      <c r="F205" s="108"/>
      <c r="G205" s="108">
        <v>1.92</v>
      </c>
      <c r="H205" s="108"/>
      <c r="I205" s="108">
        <v>0.32</v>
      </c>
      <c r="J205" s="108">
        <v>3.1999999999999997</v>
      </c>
      <c r="K205" s="108">
        <v>0.96</v>
      </c>
    </row>
    <row r="206" spans="1:11" s="402" customFormat="1" x14ac:dyDescent="0.3">
      <c r="A206" s="402" t="s">
        <v>11344</v>
      </c>
      <c r="B206" s="108">
        <v>1.92</v>
      </c>
      <c r="C206" s="108"/>
      <c r="D206" s="108"/>
      <c r="E206" s="108"/>
      <c r="F206" s="108"/>
      <c r="G206" s="108">
        <v>1.44</v>
      </c>
      <c r="H206" s="108"/>
      <c r="I206" s="108">
        <v>0.32</v>
      </c>
      <c r="J206" s="108">
        <v>3.6799999999999997</v>
      </c>
      <c r="K206" s="108">
        <v>1.92</v>
      </c>
    </row>
    <row r="207" spans="1:11" s="402" customFormat="1" x14ac:dyDescent="0.3">
      <c r="A207" s="402" t="s">
        <v>11345</v>
      </c>
      <c r="B207" s="108"/>
      <c r="C207" s="108">
        <v>2</v>
      </c>
      <c r="D207" s="108"/>
      <c r="E207" s="108"/>
      <c r="F207" s="108">
        <v>2</v>
      </c>
      <c r="G207" s="108"/>
      <c r="H207" s="108"/>
      <c r="I207" s="108">
        <v>0.32</v>
      </c>
      <c r="J207" s="108">
        <v>4.32</v>
      </c>
      <c r="K207" s="108">
        <v>2</v>
      </c>
    </row>
    <row r="208" spans="1:11" s="402" customFormat="1" x14ac:dyDescent="0.3">
      <c r="A208" s="402" t="s">
        <v>11684</v>
      </c>
      <c r="B208" s="108">
        <v>2.88</v>
      </c>
      <c r="C208" s="108"/>
      <c r="D208" s="108"/>
      <c r="E208" s="108"/>
      <c r="F208" s="108"/>
      <c r="G208" s="108">
        <v>2.4</v>
      </c>
      <c r="H208" s="108"/>
      <c r="I208" s="108">
        <v>0.32</v>
      </c>
      <c r="J208" s="108">
        <v>5.6</v>
      </c>
      <c r="K208" s="108">
        <v>2.88</v>
      </c>
    </row>
    <row r="209" spans="1:11" s="402" customFormat="1" x14ac:dyDescent="0.3">
      <c r="A209" s="402" t="s">
        <v>11426</v>
      </c>
      <c r="B209" s="108"/>
      <c r="C209" s="108"/>
      <c r="D209" s="108">
        <v>8</v>
      </c>
      <c r="E209" s="108"/>
      <c r="F209" s="108">
        <v>4</v>
      </c>
      <c r="G209" s="108"/>
      <c r="H209" s="108"/>
      <c r="I209" s="108">
        <v>0.32</v>
      </c>
      <c r="J209" s="108">
        <v>12.32</v>
      </c>
      <c r="K209" s="108">
        <v>8</v>
      </c>
    </row>
    <row r="210" spans="1:11" s="402" customFormat="1" x14ac:dyDescent="0.3">
      <c r="A210" s="402" t="s">
        <v>11037</v>
      </c>
      <c r="B210" s="108"/>
      <c r="C210" s="108">
        <v>2</v>
      </c>
      <c r="D210" s="108"/>
      <c r="E210" s="108"/>
      <c r="F210" s="108">
        <v>1</v>
      </c>
      <c r="G210" s="108"/>
      <c r="H210" s="108"/>
      <c r="I210" s="108">
        <v>0.32</v>
      </c>
      <c r="J210" s="108">
        <v>3.32</v>
      </c>
      <c r="K210" s="108">
        <v>2</v>
      </c>
    </row>
    <row r="211" spans="1:11" s="402" customFormat="1" x14ac:dyDescent="0.3">
      <c r="A211" s="402" t="s">
        <v>11260</v>
      </c>
      <c r="B211" s="108"/>
      <c r="C211" s="108"/>
      <c r="D211" s="108">
        <v>8</v>
      </c>
      <c r="E211" s="108"/>
      <c r="F211" s="108">
        <v>8</v>
      </c>
      <c r="G211" s="108"/>
      <c r="H211" s="108"/>
      <c r="I211" s="108">
        <v>0.32</v>
      </c>
      <c r="J211" s="108">
        <v>16.32</v>
      </c>
      <c r="K211" s="108">
        <v>8</v>
      </c>
    </row>
    <row r="212" spans="1:11" s="402" customFormat="1" x14ac:dyDescent="0.3">
      <c r="A212" s="402" t="s">
        <v>11261</v>
      </c>
      <c r="B212" s="108"/>
      <c r="C212" s="108">
        <v>20</v>
      </c>
      <c r="D212" s="108"/>
      <c r="E212" s="108"/>
      <c r="F212" s="108">
        <v>18</v>
      </c>
      <c r="G212" s="108"/>
      <c r="H212" s="108"/>
      <c r="I212" s="108">
        <v>2.4</v>
      </c>
      <c r="J212" s="108">
        <v>40.4</v>
      </c>
      <c r="K212" s="108">
        <v>20</v>
      </c>
    </row>
    <row r="213" spans="1:11" s="402" customFormat="1" x14ac:dyDescent="0.3">
      <c r="A213" s="402" t="s">
        <v>11417</v>
      </c>
      <c r="B213" s="108"/>
      <c r="C213" s="108">
        <v>2</v>
      </c>
      <c r="D213" s="108"/>
      <c r="E213" s="108"/>
      <c r="F213" s="108"/>
      <c r="G213" s="108">
        <v>1.44</v>
      </c>
      <c r="H213" s="108"/>
      <c r="I213" s="108">
        <v>0.48</v>
      </c>
      <c r="J213" s="108">
        <v>3.92</v>
      </c>
      <c r="K213" s="108">
        <v>2</v>
      </c>
    </row>
    <row r="214" spans="1:11" s="402" customFormat="1" x14ac:dyDescent="0.3">
      <c r="A214" s="402" t="s">
        <v>11266</v>
      </c>
      <c r="B214" s="108"/>
      <c r="C214" s="108">
        <v>2</v>
      </c>
      <c r="D214" s="108"/>
      <c r="E214" s="108"/>
      <c r="F214" s="108"/>
      <c r="G214" s="108">
        <v>0.96</v>
      </c>
      <c r="H214" s="108"/>
      <c r="I214" s="108">
        <v>0.17</v>
      </c>
      <c r="J214" s="108">
        <v>3.13</v>
      </c>
      <c r="K214" s="108">
        <v>2</v>
      </c>
    </row>
    <row r="215" spans="1:11" s="402" customFormat="1" x14ac:dyDescent="0.3">
      <c r="A215" s="402" t="s">
        <v>11451</v>
      </c>
      <c r="B215" s="108"/>
      <c r="C215" s="108"/>
      <c r="D215" s="108">
        <v>6</v>
      </c>
      <c r="E215" s="108"/>
      <c r="F215" s="108"/>
      <c r="G215" s="108"/>
      <c r="H215" s="108"/>
      <c r="I215" s="108"/>
      <c r="J215" s="108">
        <v>6</v>
      </c>
      <c r="K215" s="108">
        <v>6</v>
      </c>
    </row>
    <row r="216" spans="1:11" s="402" customFormat="1" x14ac:dyDescent="0.3">
      <c r="A216" s="402" t="s">
        <v>15551</v>
      </c>
      <c r="B216" s="108"/>
      <c r="C216" s="108">
        <v>28</v>
      </c>
      <c r="D216" s="108"/>
      <c r="E216" s="108"/>
      <c r="F216" s="108">
        <v>8</v>
      </c>
      <c r="G216" s="108">
        <v>7.1999999999999993</v>
      </c>
      <c r="H216" s="108"/>
      <c r="I216" s="108">
        <v>0.96</v>
      </c>
      <c r="J216" s="108">
        <v>44.160000000000004</v>
      </c>
      <c r="K216" s="108">
        <v>28</v>
      </c>
    </row>
    <row r="217" spans="1:11" s="402" customFormat="1" x14ac:dyDescent="0.3">
      <c r="A217" s="402" t="s">
        <v>11244</v>
      </c>
      <c r="B217" s="108"/>
      <c r="C217" s="108">
        <v>1</v>
      </c>
      <c r="D217" s="108"/>
      <c r="E217" s="108"/>
      <c r="F217" s="108"/>
      <c r="G217" s="108">
        <v>1.92</v>
      </c>
      <c r="H217" s="108"/>
      <c r="I217" s="108">
        <v>1.44</v>
      </c>
      <c r="J217" s="108">
        <v>4.3599999999999994</v>
      </c>
      <c r="K217" s="108">
        <v>1</v>
      </c>
    </row>
    <row r="218" spans="1:11" s="402" customFormat="1" x14ac:dyDescent="0.3">
      <c r="A218" s="402" t="s">
        <v>11267</v>
      </c>
      <c r="B218" s="108"/>
      <c r="C218" s="108">
        <v>2</v>
      </c>
      <c r="D218" s="108"/>
      <c r="E218" s="108"/>
      <c r="F218" s="108">
        <v>2</v>
      </c>
      <c r="G218" s="108"/>
      <c r="H218" s="108"/>
      <c r="I218" s="108">
        <v>0.17</v>
      </c>
      <c r="J218" s="108">
        <v>4.17</v>
      </c>
      <c r="K218" s="108">
        <v>2</v>
      </c>
    </row>
    <row r="219" spans="1:11" s="402" customFormat="1" x14ac:dyDescent="0.3">
      <c r="A219" s="402" t="s">
        <v>11461</v>
      </c>
      <c r="B219" s="108"/>
      <c r="C219" s="108">
        <v>2</v>
      </c>
      <c r="D219" s="108"/>
      <c r="E219" s="108"/>
      <c r="F219" s="108"/>
      <c r="G219" s="108">
        <v>0.96</v>
      </c>
      <c r="H219" s="108"/>
      <c r="I219" s="108">
        <v>0.32</v>
      </c>
      <c r="J219" s="108">
        <v>3.28</v>
      </c>
      <c r="K219" s="108">
        <v>2</v>
      </c>
    </row>
    <row r="220" spans="1:11" s="402" customFormat="1" x14ac:dyDescent="0.3">
      <c r="A220" s="402" t="s">
        <v>11262</v>
      </c>
      <c r="B220" s="108">
        <v>1.92</v>
      </c>
      <c r="C220" s="108"/>
      <c r="D220" s="108"/>
      <c r="E220" s="108"/>
      <c r="F220" s="108"/>
      <c r="G220" s="108">
        <v>2.4</v>
      </c>
      <c r="H220" s="108"/>
      <c r="I220" s="108"/>
      <c r="J220" s="108">
        <v>4.32</v>
      </c>
      <c r="K220" s="108">
        <v>1.92</v>
      </c>
    </row>
    <row r="221" spans="1:11" s="402" customFormat="1" x14ac:dyDescent="0.3">
      <c r="A221" s="402" t="s">
        <v>11452</v>
      </c>
      <c r="B221" s="108"/>
      <c r="C221" s="108"/>
      <c r="D221" s="108">
        <v>6</v>
      </c>
      <c r="E221" s="108"/>
      <c r="F221" s="108"/>
      <c r="G221" s="108"/>
      <c r="H221" s="108"/>
      <c r="I221" s="108"/>
      <c r="J221" s="108">
        <v>6</v>
      </c>
      <c r="K221" s="108">
        <v>6</v>
      </c>
    </row>
    <row r="222" spans="1:11" s="402" customFormat="1" x14ac:dyDescent="0.3">
      <c r="A222" s="402" t="s">
        <v>11263</v>
      </c>
      <c r="B222" s="108"/>
      <c r="C222" s="108">
        <v>6</v>
      </c>
      <c r="D222" s="108"/>
      <c r="E222" s="108"/>
      <c r="F222" s="108"/>
      <c r="G222" s="108">
        <v>2.88</v>
      </c>
      <c r="H222" s="108"/>
      <c r="I222" s="108">
        <v>0.96</v>
      </c>
      <c r="J222" s="108">
        <v>9.84</v>
      </c>
      <c r="K222" s="108">
        <v>6</v>
      </c>
    </row>
    <row r="223" spans="1:11" s="402" customFormat="1" x14ac:dyDescent="0.3">
      <c r="A223" s="402" t="s">
        <v>11434</v>
      </c>
      <c r="B223" s="108">
        <v>1.44</v>
      </c>
      <c r="C223" s="108"/>
      <c r="D223" s="108"/>
      <c r="E223" s="108"/>
      <c r="F223" s="108"/>
      <c r="G223" s="108">
        <v>1.44</v>
      </c>
      <c r="H223" s="108"/>
      <c r="I223" s="108">
        <v>0.32</v>
      </c>
      <c r="J223" s="108">
        <v>3.1999999999999997</v>
      </c>
      <c r="K223" s="108">
        <v>1.44</v>
      </c>
    </row>
    <row r="224" spans="1:11" s="402" customFormat="1" x14ac:dyDescent="0.3">
      <c r="A224" s="402" t="s">
        <v>11229</v>
      </c>
      <c r="B224" s="108"/>
      <c r="C224" s="108"/>
      <c r="D224" s="108">
        <v>14</v>
      </c>
      <c r="E224" s="108"/>
      <c r="F224" s="108"/>
      <c r="G224" s="108">
        <v>14.399999999999999</v>
      </c>
      <c r="H224" s="108"/>
      <c r="I224" s="108">
        <v>0.64</v>
      </c>
      <c r="J224" s="108">
        <v>29.04</v>
      </c>
      <c r="K224" s="108">
        <v>14</v>
      </c>
    </row>
    <row r="225" spans="1:11" s="402" customFormat="1" x14ac:dyDescent="0.3">
      <c r="A225" s="402" t="s">
        <v>11245</v>
      </c>
      <c r="B225" s="108"/>
      <c r="C225" s="108">
        <v>2</v>
      </c>
      <c r="D225" s="108"/>
      <c r="E225" s="108"/>
      <c r="F225" s="108"/>
      <c r="G225" s="108">
        <v>1.44</v>
      </c>
      <c r="H225" s="108"/>
      <c r="I225" s="108">
        <v>0.32</v>
      </c>
      <c r="J225" s="108">
        <v>3.76</v>
      </c>
      <c r="K225" s="108">
        <v>2</v>
      </c>
    </row>
    <row r="226" spans="1:11" s="402" customFormat="1" x14ac:dyDescent="0.3">
      <c r="A226" s="402" t="s">
        <v>11422</v>
      </c>
      <c r="B226" s="108"/>
      <c r="C226" s="108">
        <v>64</v>
      </c>
      <c r="D226" s="108"/>
      <c r="E226" s="108"/>
      <c r="F226" s="108"/>
      <c r="G226" s="108">
        <v>48.96</v>
      </c>
      <c r="H226" s="108"/>
      <c r="I226" s="108">
        <v>4.8</v>
      </c>
      <c r="J226" s="108">
        <v>117.76</v>
      </c>
      <c r="K226" s="108">
        <v>64</v>
      </c>
    </row>
    <row r="227" spans="1:11" s="402" customFormat="1" x14ac:dyDescent="0.3">
      <c r="A227" s="402" t="s">
        <v>11453</v>
      </c>
      <c r="B227" s="108"/>
      <c r="C227" s="108"/>
      <c r="D227" s="108">
        <v>3</v>
      </c>
      <c r="E227" s="108"/>
      <c r="F227" s="108">
        <v>6</v>
      </c>
      <c r="G227" s="108">
        <v>4.32</v>
      </c>
      <c r="H227" s="108"/>
      <c r="I227" s="108"/>
      <c r="J227" s="108">
        <v>13.32</v>
      </c>
      <c r="K227" s="108">
        <v>3</v>
      </c>
    </row>
    <row r="228" spans="1:11" s="402" customFormat="1" x14ac:dyDescent="0.3">
      <c r="A228" s="402" t="s">
        <v>11342</v>
      </c>
      <c r="B228" s="108"/>
      <c r="C228" s="108">
        <v>4</v>
      </c>
      <c r="D228" s="108"/>
      <c r="E228" s="108"/>
      <c r="F228" s="108"/>
      <c r="G228" s="108">
        <v>1.92</v>
      </c>
      <c r="H228" s="108"/>
      <c r="I228" s="108">
        <v>0.48</v>
      </c>
      <c r="J228" s="108">
        <v>6.4</v>
      </c>
      <c r="K228" s="108">
        <v>4</v>
      </c>
    </row>
    <row r="229" spans="1:11" s="402" customFormat="1" x14ac:dyDescent="0.3">
      <c r="A229" s="402" t="s">
        <v>11206</v>
      </c>
      <c r="B229" s="108"/>
      <c r="C229" s="108"/>
      <c r="D229" s="108">
        <v>12</v>
      </c>
      <c r="E229" s="108"/>
      <c r="F229" s="108">
        <v>9</v>
      </c>
      <c r="G229" s="108"/>
      <c r="H229" s="108"/>
      <c r="I229" s="108">
        <v>0.32</v>
      </c>
      <c r="J229" s="108">
        <v>21.32</v>
      </c>
      <c r="K229" s="108">
        <v>12</v>
      </c>
    </row>
    <row r="230" spans="1:11" s="402" customFormat="1" x14ac:dyDescent="0.3">
      <c r="A230" s="402" t="s">
        <v>11246</v>
      </c>
      <c r="B230" s="108"/>
      <c r="C230" s="108">
        <v>8</v>
      </c>
      <c r="D230" s="108"/>
      <c r="E230" s="108"/>
      <c r="F230" s="108"/>
      <c r="G230" s="108">
        <v>5.76</v>
      </c>
      <c r="H230" s="108"/>
      <c r="I230" s="108"/>
      <c r="J230" s="108">
        <v>13.76</v>
      </c>
      <c r="K230" s="108">
        <v>8</v>
      </c>
    </row>
    <row r="231" spans="1:11" s="402" customFormat="1" x14ac:dyDescent="0.3">
      <c r="A231" s="402" t="s">
        <v>11268</v>
      </c>
      <c r="B231" s="108"/>
      <c r="C231" s="108">
        <v>8</v>
      </c>
      <c r="D231" s="108"/>
      <c r="E231" s="108"/>
      <c r="F231" s="108">
        <v>8</v>
      </c>
      <c r="G231" s="108"/>
      <c r="H231" s="108"/>
      <c r="I231" s="108">
        <v>0.32</v>
      </c>
      <c r="J231" s="108">
        <v>16.32</v>
      </c>
      <c r="K231" s="108">
        <v>8</v>
      </c>
    </row>
    <row r="232" spans="1:11" s="402" customFormat="1" x14ac:dyDescent="0.3">
      <c r="A232" s="402" t="s">
        <v>11346</v>
      </c>
      <c r="B232" s="108"/>
      <c r="C232" s="108">
        <v>24</v>
      </c>
      <c r="D232" s="108"/>
      <c r="E232" s="108"/>
      <c r="F232" s="108">
        <v>15</v>
      </c>
      <c r="G232" s="108"/>
      <c r="H232" s="108"/>
      <c r="I232" s="108">
        <v>0.96</v>
      </c>
      <c r="J232" s="108">
        <v>39.96</v>
      </c>
      <c r="K232" s="108">
        <v>24</v>
      </c>
    </row>
    <row r="233" spans="1:11" s="402" customFormat="1" x14ac:dyDescent="0.3">
      <c r="A233" s="402" t="s">
        <v>11207</v>
      </c>
      <c r="B233" s="108">
        <v>0.64</v>
      </c>
      <c r="C233" s="108"/>
      <c r="D233" s="108"/>
      <c r="E233" s="108"/>
      <c r="F233" s="108"/>
      <c r="G233" s="108">
        <v>0.64</v>
      </c>
      <c r="H233" s="108"/>
      <c r="I233" s="108">
        <v>0.64</v>
      </c>
      <c r="J233" s="108">
        <v>1.92</v>
      </c>
      <c r="K233" s="108">
        <v>0.64</v>
      </c>
    </row>
    <row r="234" spans="1:11" s="402" customFormat="1" x14ac:dyDescent="0.3">
      <c r="A234" s="402" t="s">
        <v>11483</v>
      </c>
      <c r="B234" s="108"/>
      <c r="C234" s="108">
        <v>12</v>
      </c>
      <c r="D234" s="108"/>
      <c r="E234" s="108"/>
      <c r="F234" s="108">
        <v>12</v>
      </c>
      <c r="G234" s="108"/>
      <c r="H234" s="108"/>
      <c r="I234" s="108">
        <v>0.48</v>
      </c>
      <c r="J234" s="108">
        <v>24.48</v>
      </c>
      <c r="K234" s="108">
        <v>12</v>
      </c>
    </row>
    <row r="235" spans="1:11" s="402" customFormat="1" x14ac:dyDescent="0.3">
      <c r="A235" s="402" t="s">
        <v>11435</v>
      </c>
      <c r="B235" s="108"/>
      <c r="C235" s="108">
        <v>1</v>
      </c>
      <c r="D235" s="108"/>
      <c r="E235" s="108"/>
      <c r="F235" s="108"/>
      <c r="G235" s="108">
        <v>0.96</v>
      </c>
      <c r="H235" s="108"/>
      <c r="I235" s="108">
        <v>0.64</v>
      </c>
      <c r="J235" s="108">
        <v>2.6</v>
      </c>
      <c r="K235" s="108">
        <v>1</v>
      </c>
    </row>
    <row r="236" spans="1:11" s="402" customFormat="1" x14ac:dyDescent="0.3">
      <c r="A236" s="402" t="s">
        <v>11247</v>
      </c>
      <c r="B236" s="108"/>
      <c r="C236" s="108">
        <v>2</v>
      </c>
      <c r="D236" s="108"/>
      <c r="E236" s="108"/>
      <c r="F236" s="108"/>
      <c r="G236" s="108">
        <v>0.96</v>
      </c>
      <c r="H236" s="108"/>
      <c r="I236" s="108">
        <v>0.32</v>
      </c>
      <c r="J236" s="108">
        <v>3.28</v>
      </c>
      <c r="K236" s="108">
        <v>2</v>
      </c>
    </row>
    <row r="237" spans="1:11" s="402" customFormat="1" x14ac:dyDescent="0.3">
      <c r="A237" s="402" t="s">
        <v>11038</v>
      </c>
      <c r="B237" s="108"/>
      <c r="C237" s="108">
        <v>2</v>
      </c>
      <c r="D237" s="108"/>
      <c r="E237" s="108"/>
      <c r="F237" s="108"/>
      <c r="G237" s="108">
        <v>1.44</v>
      </c>
      <c r="H237" s="108"/>
      <c r="I237" s="108">
        <v>0.96</v>
      </c>
      <c r="J237" s="108">
        <v>4.4000000000000004</v>
      </c>
      <c r="K237" s="108">
        <v>2</v>
      </c>
    </row>
    <row r="238" spans="1:11" s="402" customFormat="1" x14ac:dyDescent="0.3">
      <c r="A238" s="402" t="s">
        <v>11248</v>
      </c>
      <c r="B238" s="108"/>
      <c r="C238" s="108">
        <v>4</v>
      </c>
      <c r="D238" s="108"/>
      <c r="E238" s="108"/>
      <c r="F238" s="108">
        <v>2</v>
      </c>
      <c r="G238" s="108"/>
      <c r="H238" s="108"/>
      <c r="I238" s="108">
        <v>0.32</v>
      </c>
      <c r="J238" s="108">
        <v>6.32</v>
      </c>
      <c r="K238" s="108">
        <v>4</v>
      </c>
    </row>
    <row r="239" spans="1:11" s="402" customFormat="1" x14ac:dyDescent="0.3">
      <c r="A239" s="402" t="s">
        <v>11347</v>
      </c>
      <c r="B239" s="108">
        <v>1.92</v>
      </c>
      <c r="C239" s="108"/>
      <c r="D239" s="108"/>
      <c r="E239" s="108"/>
      <c r="F239" s="108"/>
      <c r="G239" s="108">
        <v>2.4</v>
      </c>
      <c r="H239" s="108"/>
      <c r="I239" s="108">
        <v>2.88</v>
      </c>
      <c r="J239" s="108">
        <v>7.2</v>
      </c>
      <c r="K239" s="108">
        <v>1.92</v>
      </c>
    </row>
    <row r="240" spans="1:11" s="402" customFormat="1" x14ac:dyDescent="0.3">
      <c r="A240" s="402" t="s">
        <v>11484</v>
      </c>
      <c r="B240" s="108"/>
      <c r="C240" s="108">
        <v>12</v>
      </c>
      <c r="D240" s="108"/>
      <c r="E240" s="108"/>
      <c r="F240" s="108"/>
      <c r="G240" s="108">
        <v>2.88</v>
      </c>
      <c r="H240" s="108"/>
      <c r="I240" s="108">
        <v>0.32</v>
      </c>
      <c r="J240" s="108">
        <v>15.2</v>
      </c>
      <c r="K240" s="108">
        <v>12</v>
      </c>
    </row>
    <row r="241" spans="1:11" s="402" customFormat="1" x14ac:dyDescent="0.3">
      <c r="A241" s="402" t="s">
        <v>11226</v>
      </c>
      <c r="B241" s="108">
        <v>2.88</v>
      </c>
      <c r="C241" s="108"/>
      <c r="D241" s="108"/>
      <c r="E241" s="108"/>
      <c r="F241" s="108"/>
      <c r="G241" s="108">
        <v>5.76</v>
      </c>
      <c r="H241" s="108"/>
      <c r="I241" s="108">
        <v>0.32</v>
      </c>
      <c r="J241" s="108">
        <v>8.9600000000000009</v>
      </c>
      <c r="K241" s="108">
        <v>2.88</v>
      </c>
    </row>
    <row r="242" spans="1:11" s="402" customFormat="1" x14ac:dyDescent="0.3">
      <c r="A242" s="402" t="s">
        <v>11249</v>
      </c>
      <c r="B242" s="108"/>
      <c r="C242" s="108">
        <v>4</v>
      </c>
      <c r="D242" s="108"/>
      <c r="E242" s="108"/>
      <c r="F242" s="108"/>
      <c r="G242" s="108">
        <v>3.84</v>
      </c>
      <c r="H242" s="108"/>
      <c r="I242" s="108">
        <v>0.48</v>
      </c>
      <c r="J242" s="108">
        <v>8.32</v>
      </c>
      <c r="K242" s="108">
        <v>4</v>
      </c>
    </row>
    <row r="243" spans="1:11" s="402" customFormat="1" x14ac:dyDescent="0.3">
      <c r="A243" s="402" t="s">
        <v>11485</v>
      </c>
      <c r="B243" s="108"/>
      <c r="C243" s="108">
        <v>4</v>
      </c>
      <c r="D243" s="108"/>
      <c r="E243" s="108"/>
      <c r="F243" s="108"/>
      <c r="G243" s="108">
        <v>3.84</v>
      </c>
      <c r="H243" s="108"/>
      <c r="I243" s="108">
        <v>0.96</v>
      </c>
      <c r="J243" s="108">
        <v>8.8000000000000007</v>
      </c>
      <c r="K243" s="108">
        <v>4</v>
      </c>
    </row>
    <row r="244" spans="1:11" s="402" customFormat="1" x14ac:dyDescent="0.3">
      <c r="A244" s="402" t="s">
        <v>11436</v>
      </c>
      <c r="B244" s="108"/>
      <c r="C244" s="108">
        <v>4</v>
      </c>
      <c r="D244" s="108"/>
      <c r="E244" s="108"/>
      <c r="F244" s="108"/>
      <c r="G244" s="108">
        <v>3.84</v>
      </c>
      <c r="H244" s="108"/>
      <c r="I244" s="108">
        <v>0.32</v>
      </c>
      <c r="J244" s="108">
        <v>8.16</v>
      </c>
      <c r="K244" s="108">
        <v>4</v>
      </c>
    </row>
    <row r="245" spans="1:11" s="402" customFormat="1" x14ac:dyDescent="0.3">
      <c r="A245" s="402" t="s">
        <v>11462</v>
      </c>
      <c r="B245" s="108"/>
      <c r="C245" s="108">
        <v>1</v>
      </c>
      <c r="D245" s="108"/>
      <c r="E245" s="108"/>
      <c r="F245" s="108"/>
      <c r="G245" s="108">
        <v>0.96</v>
      </c>
      <c r="H245" s="108">
        <v>0.32</v>
      </c>
      <c r="I245" s="108"/>
      <c r="J245" s="108">
        <v>2.2800000000000002</v>
      </c>
      <c r="K245" s="108">
        <v>1</v>
      </c>
    </row>
    <row r="246" spans="1:11" s="402" customFormat="1" x14ac:dyDescent="0.3">
      <c r="A246" s="402" t="s">
        <v>11348</v>
      </c>
      <c r="B246" s="108">
        <v>1.92</v>
      </c>
      <c r="C246" s="108"/>
      <c r="D246" s="108"/>
      <c r="E246" s="108"/>
      <c r="F246" s="108"/>
      <c r="G246" s="108">
        <v>1.92</v>
      </c>
      <c r="H246" s="108"/>
      <c r="I246" s="108">
        <v>0.32</v>
      </c>
      <c r="J246" s="108">
        <v>4.16</v>
      </c>
      <c r="K246" s="108">
        <v>1.92</v>
      </c>
    </row>
    <row r="247" spans="1:11" s="402" customFormat="1" x14ac:dyDescent="0.3">
      <c r="A247" s="402" t="s">
        <v>11349</v>
      </c>
      <c r="B247" s="108">
        <v>1.92</v>
      </c>
      <c r="C247" s="108"/>
      <c r="D247" s="108"/>
      <c r="E247" s="108"/>
      <c r="F247" s="108"/>
      <c r="G247" s="108">
        <v>0.96</v>
      </c>
      <c r="H247" s="108"/>
      <c r="I247" s="108">
        <v>0.48</v>
      </c>
      <c r="J247" s="108">
        <v>3.36</v>
      </c>
      <c r="K247" s="108">
        <v>1.92</v>
      </c>
    </row>
    <row r="248" spans="1:11" s="402" customFormat="1" x14ac:dyDescent="0.3">
      <c r="A248" s="402" t="s">
        <v>11439</v>
      </c>
      <c r="B248" s="108">
        <v>0.64</v>
      </c>
      <c r="C248" s="108"/>
      <c r="D248" s="108"/>
      <c r="E248" s="108"/>
      <c r="F248" s="108"/>
      <c r="G248" s="108">
        <v>0.96</v>
      </c>
      <c r="H248" s="108"/>
      <c r="I248" s="108">
        <v>0.96</v>
      </c>
      <c r="J248" s="108">
        <v>2.56</v>
      </c>
      <c r="K248" s="108">
        <v>0.64</v>
      </c>
    </row>
    <row r="249" spans="1:11" s="402" customFormat="1" x14ac:dyDescent="0.3">
      <c r="A249" s="402" t="s">
        <v>11227</v>
      </c>
      <c r="B249" s="108">
        <v>1.44</v>
      </c>
      <c r="C249" s="108"/>
      <c r="D249" s="108"/>
      <c r="E249" s="108"/>
      <c r="F249" s="108"/>
      <c r="G249" s="108">
        <v>1.92</v>
      </c>
      <c r="H249" s="108"/>
      <c r="I249" s="108">
        <v>1.44</v>
      </c>
      <c r="J249" s="108">
        <v>4.8</v>
      </c>
      <c r="K249" s="108">
        <v>1.44</v>
      </c>
    </row>
    <row r="250" spans="1:11" s="402" customFormat="1" x14ac:dyDescent="0.3">
      <c r="A250" s="402" t="s">
        <v>11486</v>
      </c>
      <c r="B250" s="108"/>
      <c r="C250" s="108">
        <v>9</v>
      </c>
      <c r="D250" s="108"/>
      <c r="E250" s="108"/>
      <c r="F250" s="108">
        <v>6</v>
      </c>
      <c r="G250" s="108"/>
      <c r="H250" s="108"/>
      <c r="I250" s="108">
        <v>0.68</v>
      </c>
      <c r="J250" s="108">
        <v>15.68</v>
      </c>
      <c r="K250" s="108">
        <v>9</v>
      </c>
    </row>
    <row r="251" spans="1:11" s="402" customFormat="1" x14ac:dyDescent="0.3">
      <c r="A251" s="402" t="s">
        <v>11463</v>
      </c>
      <c r="B251" s="108"/>
      <c r="C251" s="108">
        <v>1</v>
      </c>
      <c r="D251" s="108"/>
      <c r="E251" s="108"/>
      <c r="F251" s="108"/>
      <c r="G251" s="108">
        <v>0.96</v>
      </c>
      <c r="H251" s="108"/>
      <c r="I251" s="108">
        <v>0.96</v>
      </c>
      <c r="J251" s="108">
        <v>2.92</v>
      </c>
      <c r="K251" s="108">
        <v>1</v>
      </c>
    </row>
    <row r="252" spans="1:11" s="402" customFormat="1" x14ac:dyDescent="0.3">
      <c r="A252" s="402" t="s">
        <v>11500</v>
      </c>
      <c r="B252" s="108"/>
      <c r="C252" s="108">
        <v>1</v>
      </c>
      <c r="D252" s="108"/>
      <c r="E252" s="108"/>
      <c r="F252" s="108"/>
      <c r="G252" s="108">
        <v>1.44</v>
      </c>
      <c r="H252" s="108"/>
      <c r="I252" s="108">
        <v>0.48</v>
      </c>
      <c r="J252" s="108">
        <v>2.92</v>
      </c>
      <c r="K252" s="108">
        <v>1</v>
      </c>
    </row>
    <row r="253" spans="1:11" s="402" customFormat="1" x14ac:dyDescent="0.3">
      <c r="A253" s="402" t="s">
        <v>11250</v>
      </c>
      <c r="B253" s="108"/>
      <c r="C253" s="108">
        <v>4</v>
      </c>
      <c r="D253" s="108"/>
      <c r="E253" s="108"/>
      <c r="F253" s="108">
        <v>4</v>
      </c>
      <c r="G253" s="108"/>
      <c r="H253" s="108"/>
      <c r="I253" s="108">
        <v>0.48</v>
      </c>
      <c r="J253" s="108">
        <v>8.48</v>
      </c>
      <c r="K253" s="108">
        <v>4</v>
      </c>
    </row>
    <row r="254" spans="1:11" s="402" customFormat="1" x14ac:dyDescent="0.3">
      <c r="A254" s="402" t="s">
        <v>11049</v>
      </c>
      <c r="B254" s="108">
        <v>7.82</v>
      </c>
      <c r="C254" s="108"/>
      <c r="D254" s="108"/>
      <c r="E254" s="108"/>
      <c r="F254" s="108"/>
      <c r="G254" s="108">
        <v>7.68</v>
      </c>
      <c r="H254" s="108"/>
      <c r="I254" s="108">
        <v>0.96</v>
      </c>
      <c r="J254" s="108">
        <v>16.46</v>
      </c>
      <c r="K254" s="108">
        <v>7.82</v>
      </c>
    </row>
    <row r="255" spans="1:11" s="402" customFormat="1" x14ac:dyDescent="0.3">
      <c r="A255" s="402" t="s">
        <v>11501</v>
      </c>
      <c r="B255" s="108"/>
      <c r="C255" s="108">
        <v>2</v>
      </c>
      <c r="D255" s="108"/>
      <c r="E255" s="108"/>
      <c r="F255" s="108"/>
      <c r="G255" s="108">
        <v>1.44</v>
      </c>
      <c r="H255" s="108"/>
      <c r="I255" s="108">
        <v>0.48</v>
      </c>
      <c r="J255" s="108">
        <v>3.92</v>
      </c>
      <c r="K255" s="108">
        <v>2</v>
      </c>
    </row>
    <row r="256" spans="1:11" s="402" customFormat="1" x14ac:dyDescent="0.3">
      <c r="A256" s="402" t="s">
        <v>16127</v>
      </c>
      <c r="B256" s="108"/>
      <c r="C256" s="108"/>
      <c r="D256" s="108"/>
      <c r="E256" s="108"/>
      <c r="F256" s="108">
        <v>16</v>
      </c>
      <c r="G256" s="108"/>
      <c r="H256" s="108"/>
      <c r="I256" s="108"/>
      <c r="J256" s="108">
        <v>16</v>
      </c>
      <c r="K256" s="108">
        <v>0</v>
      </c>
    </row>
    <row r="257" spans="1:11" s="402" customFormat="1" x14ac:dyDescent="0.3">
      <c r="A257" s="402" t="s">
        <v>11526</v>
      </c>
      <c r="B257" s="108"/>
      <c r="C257" s="108">
        <v>16</v>
      </c>
      <c r="D257" s="108"/>
      <c r="E257" s="108"/>
      <c r="F257" s="108">
        <v>32</v>
      </c>
      <c r="G257" s="108"/>
      <c r="H257" s="108"/>
      <c r="I257" s="108">
        <v>1.28</v>
      </c>
      <c r="J257" s="108">
        <v>49.28</v>
      </c>
      <c r="K257" s="108">
        <v>16</v>
      </c>
    </row>
    <row r="258" spans="1:11" s="402" customFormat="1" x14ac:dyDescent="0.3">
      <c r="A258" s="402" t="s">
        <v>11251</v>
      </c>
      <c r="B258" s="108">
        <v>0.96</v>
      </c>
      <c r="C258" s="108"/>
      <c r="D258" s="108"/>
      <c r="E258" s="108"/>
      <c r="F258" s="108"/>
      <c r="G258" s="108">
        <v>1.44</v>
      </c>
      <c r="H258" s="108"/>
      <c r="I258" s="108">
        <v>0.48</v>
      </c>
      <c r="J258" s="108">
        <v>2.88</v>
      </c>
      <c r="K258" s="108">
        <v>0.96</v>
      </c>
    </row>
    <row r="259" spans="1:11" s="402" customFormat="1" x14ac:dyDescent="0.3">
      <c r="A259" s="402" t="s">
        <v>11252</v>
      </c>
      <c r="B259" s="108"/>
      <c r="C259" s="108">
        <v>1</v>
      </c>
      <c r="D259" s="108"/>
      <c r="E259" s="108"/>
      <c r="F259" s="108"/>
      <c r="G259" s="108">
        <v>1.44</v>
      </c>
      <c r="H259" s="108"/>
      <c r="I259" s="108">
        <v>0.96</v>
      </c>
      <c r="J259" s="108">
        <v>3.4</v>
      </c>
      <c r="K259" s="108">
        <v>1</v>
      </c>
    </row>
    <row r="260" spans="1:11" s="402" customFormat="1" x14ac:dyDescent="0.3">
      <c r="A260" s="402" t="s">
        <v>11294</v>
      </c>
      <c r="B260" s="108">
        <v>1.44</v>
      </c>
      <c r="C260" s="108"/>
      <c r="D260" s="108"/>
      <c r="E260" s="108"/>
      <c r="F260" s="108"/>
      <c r="G260" s="108">
        <v>1.92</v>
      </c>
      <c r="H260" s="108"/>
      <c r="I260" s="108"/>
      <c r="J260" s="108">
        <v>3.36</v>
      </c>
      <c r="K260" s="108">
        <v>1.44</v>
      </c>
    </row>
    <row r="261" spans="1:11" s="402" customFormat="1" x14ac:dyDescent="0.3">
      <c r="A261" s="402" t="s">
        <v>11253</v>
      </c>
      <c r="B261" s="108"/>
      <c r="C261" s="108">
        <v>3</v>
      </c>
      <c r="D261" s="108"/>
      <c r="E261" s="108"/>
      <c r="F261" s="108">
        <v>4</v>
      </c>
      <c r="G261" s="108"/>
      <c r="H261" s="108"/>
      <c r="I261" s="108">
        <v>0.48</v>
      </c>
      <c r="J261" s="108">
        <v>7.48</v>
      </c>
      <c r="K261" s="108">
        <v>3</v>
      </c>
    </row>
    <row r="262" spans="1:11" s="402" customFormat="1" x14ac:dyDescent="0.3">
      <c r="A262" s="402" t="s">
        <v>11295</v>
      </c>
      <c r="B262" s="108">
        <v>0.96</v>
      </c>
      <c r="C262" s="108"/>
      <c r="D262" s="108"/>
      <c r="E262" s="108"/>
      <c r="F262" s="108"/>
      <c r="G262" s="108">
        <v>0.96</v>
      </c>
      <c r="H262" s="108"/>
      <c r="I262" s="108">
        <v>0.32</v>
      </c>
      <c r="J262" s="108">
        <v>2.2399999999999998</v>
      </c>
      <c r="K262" s="108">
        <v>0.96</v>
      </c>
    </row>
    <row r="263" spans="1:11" s="402" customFormat="1" x14ac:dyDescent="0.3">
      <c r="A263" s="402" t="s">
        <v>11151</v>
      </c>
      <c r="B263" s="108"/>
      <c r="C263" s="108"/>
      <c r="D263" s="108">
        <v>2</v>
      </c>
      <c r="E263" s="108"/>
      <c r="F263" s="108"/>
      <c r="G263" s="108">
        <v>4.32</v>
      </c>
      <c r="H263" s="108"/>
      <c r="I263" s="108">
        <v>0.48</v>
      </c>
      <c r="J263" s="108">
        <v>6.8000000000000007</v>
      </c>
      <c r="K263" s="108">
        <v>2</v>
      </c>
    </row>
    <row r="264" spans="1:11" s="402" customFormat="1" x14ac:dyDescent="0.3">
      <c r="A264" s="402" t="s">
        <v>11296</v>
      </c>
      <c r="B264" s="108">
        <v>1.44</v>
      </c>
      <c r="C264" s="108"/>
      <c r="D264" s="108"/>
      <c r="E264" s="108"/>
      <c r="F264" s="108"/>
      <c r="G264" s="108">
        <v>1.92</v>
      </c>
      <c r="H264" s="108"/>
      <c r="I264" s="108">
        <v>0.64</v>
      </c>
      <c r="J264" s="108">
        <v>4</v>
      </c>
      <c r="K264" s="108">
        <v>1.44</v>
      </c>
    </row>
    <row r="265" spans="1:11" s="402" customFormat="1" x14ac:dyDescent="0.3">
      <c r="A265" s="402" t="s">
        <v>11297</v>
      </c>
      <c r="B265" s="108">
        <v>0.96</v>
      </c>
      <c r="C265" s="108"/>
      <c r="D265" s="108"/>
      <c r="E265" s="108"/>
      <c r="F265" s="108"/>
      <c r="G265" s="108">
        <v>1.92</v>
      </c>
      <c r="H265" s="108"/>
      <c r="I265" s="108"/>
      <c r="J265" s="108">
        <v>2.88</v>
      </c>
      <c r="K265" s="108">
        <v>0.96</v>
      </c>
    </row>
    <row r="266" spans="1:11" s="402" customFormat="1" x14ac:dyDescent="0.3">
      <c r="A266" s="402" t="s">
        <v>11487</v>
      </c>
      <c r="B266" s="108"/>
      <c r="C266" s="108">
        <v>6</v>
      </c>
      <c r="D266" s="108"/>
      <c r="E266" s="108"/>
      <c r="F266" s="108"/>
      <c r="G266" s="108">
        <v>1.92</v>
      </c>
      <c r="H266" s="108"/>
      <c r="I266" s="108">
        <v>0.96</v>
      </c>
      <c r="J266" s="108">
        <v>8.879999999999999</v>
      </c>
      <c r="K266" s="108">
        <v>6</v>
      </c>
    </row>
    <row r="267" spans="1:11" s="402" customFormat="1" x14ac:dyDescent="0.3">
      <c r="A267" s="402" t="s">
        <v>11298</v>
      </c>
      <c r="B267" s="108">
        <v>0.96</v>
      </c>
      <c r="C267" s="108"/>
      <c r="D267" s="108"/>
      <c r="E267" s="108"/>
      <c r="F267" s="108"/>
      <c r="G267" s="108">
        <v>1.92</v>
      </c>
      <c r="H267" s="108"/>
      <c r="I267" s="108">
        <v>0.32</v>
      </c>
      <c r="J267" s="108">
        <v>3.1999999999999997</v>
      </c>
      <c r="K267" s="108">
        <v>0.96</v>
      </c>
    </row>
    <row r="268" spans="1:11" s="402" customFormat="1" x14ac:dyDescent="0.3">
      <c r="A268" s="402" t="s">
        <v>11299</v>
      </c>
      <c r="B268" s="108">
        <v>0.96</v>
      </c>
      <c r="C268" s="108"/>
      <c r="D268" s="108"/>
      <c r="E268" s="108"/>
      <c r="F268" s="108"/>
      <c r="G268" s="108">
        <v>0.96</v>
      </c>
      <c r="H268" s="108"/>
      <c r="I268" s="108"/>
      <c r="J268" s="108">
        <v>1.92</v>
      </c>
      <c r="K268" s="108">
        <v>0.96</v>
      </c>
    </row>
    <row r="269" spans="1:11" s="402" customFormat="1" x14ac:dyDescent="0.3">
      <c r="A269" s="402" t="s">
        <v>11488</v>
      </c>
      <c r="B269" s="108">
        <v>1.92</v>
      </c>
      <c r="C269" s="108"/>
      <c r="D269" s="108"/>
      <c r="E269" s="108"/>
      <c r="F269" s="108"/>
      <c r="G269" s="108">
        <v>2.88</v>
      </c>
      <c r="H269" s="108"/>
      <c r="I269" s="108">
        <v>0.48</v>
      </c>
      <c r="J269" s="108">
        <v>5.2799999999999994</v>
      </c>
      <c r="K269" s="108">
        <v>1.92</v>
      </c>
    </row>
    <row r="270" spans="1:11" s="402" customFormat="1" x14ac:dyDescent="0.3">
      <c r="A270" s="402" t="s">
        <v>11203</v>
      </c>
      <c r="B270" s="108"/>
      <c r="C270" s="108">
        <v>1</v>
      </c>
      <c r="D270" s="108"/>
      <c r="E270" s="108"/>
      <c r="F270" s="108"/>
      <c r="G270" s="108">
        <v>0.96</v>
      </c>
      <c r="H270" s="108"/>
      <c r="I270" s="108">
        <v>0.96</v>
      </c>
      <c r="J270" s="108">
        <v>2.92</v>
      </c>
      <c r="K270" s="108">
        <v>1</v>
      </c>
    </row>
    <row r="271" spans="1:11" s="402" customFormat="1" x14ac:dyDescent="0.3">
      <c r="A271" s="402" t="s">
        <v>11300</v>
      </c>
      <c r="B271" s="108">
        <v>0.96</v>
      </c>
      <c r="C271" s="108"/>
      <c r="D271" s="108"/>
      <c r="E271" s="108"/>
      <c r="F271" s="108"/>
      <c r="G271" s="108">
        <v>0.96</v>
      </c>
      <c r="H271" s="108"/>
      <c r="I271" s="108">
        <v>0.32</v>
      </c>
      <c r="J271" s="108">
        <v>2.2399999999999998</v>
      </c>
      <c r="K271" s="108">
        <v>0.96</v>
      </c>
    </row>
    <row r="272" spans="1:11" s="402" customFormat="1" x14ac:dyDescent="0.3">
      <c r="A272" s="402" t="s">
        <v>11035</v>
      </c>
      <c r="B272" s="108"/>
      <c r="C272" s="108">
        <v>4</v>
      </c>
      <c r="D272" s="108"/>
      <c r="E272" s="108"/>
      <c r="F272" s="108"/>
      <c r="G272" s="108">
        <v>1.44</v>
      </c>
      <c r="H272" s="108"/>
      <c r="I272" s="108">
        <v>0.8</v>
      </c>
      <c r="J272" s="108">
        <v>6.2399999999999993</v>
      </c>
      <c r="K272" s="108">
        <v>4</v>
      </c>
    </row>
    <row r="273" spans="1:11" s="402" customFormat="1" x14ac:dyDescent="0.3">
      <c r="A273" s="402" t="s">
        <v>11301</v>
      </c>
      <c r="B273" s="108">
        <v>0.96</v>
      </c>
      <c r="C273" s="108"/>
      <c r="D273" s="108"/>
      <c r="E273" s="108"/>
      <c r="F273" s="108"/>
      <c r="G273" s="108">
        <v>2.88</v>
      </c>
      <c r="H273" s="108"/>
      <c r="I273" s="108">
        <v>0.32</v>
      </c>
      <c r="J273" s="108">
        <v>4.16</v>
      </c>
      <c r="K273" s="108">
        <v>0.96</v>
      </c>
    </row>
    <row r="274" spans="1:11" s="402" customFormat="1" x14ac:dyDescent="0.3">
      <c r="A274" s="402" t="s">
        <v>11385</v>
      </c>
      <c r="B274" s="108"/>
      <c r="C274" s="108">
        <v>24</v>
      </c>
      <c r="D274" s="108"/>
      <c r="E274" s="108"/>
      <c r="F274" s="108">
        <v>16</v>
      </c>
      <c r="G274" s="108"/>
      <c r="H274" s="108"/>
      <c r="I274" s="108">
        <v>0.64</v>
      </c>
      <c r="J274" s="108">
        <v>40.64</v>
      </c>
      <c r="K274" s="108">
        <v>24</v>
      </c>
    </row>
    <row r="275" spans="1:11" s="402" customFormat="1" x14ac:dyDescent="0.3">
      <c r="A275" s="402" t="s">
        <v>11152</v>
      </c>
      <c r="B275" s="108"/>
      <c r="C275" s="108"/>
      <c r="D275" s="108">
        <v>2</v>
      </c>
      <c r="E275" s="108"/>
      <c r="F275" s="108">
        <v>4</v>
      </c>
      <c r="G275" s="108"/>
      <c r="H275" s="108"/>
      <c r="I275" s="108">
        <v>0.32</v>
      </c>
      <c r="J275" s="108">
        <v>6.32</v>
      </c>
      <c r="K275" s="108">
        <v>2</v>
      </c>
    </row>
    <row r="276" spans="1:11" s="402" customFormat="1" x14ac:dyDescent="0.3">
      <c r="A276" s="402" t="s">
        <v>11302</v>
      </c>
      <c r="B276" s="108">
        <v>1.92</v>
      </c>
      <c r="C276" s="108"/>
      <c r="D276" s="108"/>
      <c r="E276" s="108"/>
      <c r="F276" s="108"/>
      <c r="G276" s="108">
        <v>0.96</v>
      </c>
      <c r="H276" s="108"/>
      <c r="I276" s="108"/>
      <c r="J276" s="108">
        <v>2.88</v>
      </c>
      <c r="K276" s="108">
        <v>1.92</v>
      </c>
    </row>
    <row r="277" spans="1:11" s="402" customFormat="1" x14ac:dyDescent="0.3">
      <c r="A277" s="402" t="s">
        <v>11489</v>
      </c>
      <c r="B277" s="108"/>
      <c r="C277" s="108">
        <v>1</v>
      </c>
      <c r="D277" s="108"/>
      <c r="E277" s="108"/>
      <c r="F277" s="108"/>
      <c r="G277" s="108">
        <v>1.44</v>
      </c>
      <c r="H277" s="108"/>
      <c r="I277" s="108">
        <v>0.48</v>
      </c>
      <c r="J277" s="108">
        <v>2.92</v>
      </c>
      <c r="K277" s="108">
        <v>1</v>
      </c>
    </row>
    <row r="278" spans="1:11" s="402" customFormat="1" x14ac:dyDescent="0.3">
      <c r="A278" s="402" t="s">
        <v>11153</v>
      </c>
      <c r="B278" s="108"/>
      <c r="C278" s="108"/>
      <c r="D278" s="108">
        <v>2</v>
      </c>
      <c r="E278" s="108"/>
      <c r="F278" s="108"/>
      <c r="G278" s="108">
        <v>1.92</v>
      </c>
      <c r="H278" s="108"/>
      <c r="I278" s="108">
        <v>0.48</v>
      </c>
      <c r="J278" s="108">
        <v>4.4000000000000004</v>
      </c>
      <c r="K278" s="108">
        <v>2</v>
      </c>
    </row>
    <row r="279" spans="1:11" s="402" customFormat="1" x14ac:dyDescent="0.3">
      <c r="A279" s="402" t="s">
        <v>11685</v>
      </c>
      <c r="B279" s="108"/>
      <c r="C279" s="108">
        <v>4</v>
      </c>
      <c r="D279" s="108"/>
      <c r="E279" s="108"/>
      <c r="F279" s="108">
        <v>4</v>
      </c>
      <c r="G279" s="108"/>
      <c r="H279" s="108"/>
      <c r="I279" s="108">
        <v>0.32</v>
      </c>
      <c r="J279" s="108">
        <v>8.32</v>
      </c>
      <c r="K279" s="108">
        <v>4</v>
      </c>
    </row>
    <row r="280" spans="1:11" s="402" customFormat="1" x14ac:dyDescent="0.3">
      <c r="A280" s="402" t="s">
        <v>11303</v>
      </c>
      <c r="B280" s="108">
        <v>1.92</v>
      </c>
      <c r="C280" s="108"/>
      <c r="D280" s="108"/>
      <c r="E280" s="108"/>
      <c r="F280" s="108"/>
      <c r="G280" s="108">
        <v>1.92</v>
      </c>
      <c r="H280" s="108"/>
      <c r="I280" s="108">
        <v>0.32</v>
      </c>
      <c r="J280" s="108">
        <v>4.16</v>
      </c>
      <c r="K280" s="108">
        <v>1.92</v>
      </c>
    </row>
    <row r="281" spans="1:11" s="402" customFormat="1" x14ac:dyDescent="0.3">
      <c r="A281" s="402" t="s">
        <v>11304</v>
      </c>
      <c r="B281" s="108">
        <v>0.48</v>
      </c>
      <c r="C281" s="108"/>
      <c r="D281" s="108"/>
      <c r="E281" s="108"/>
      <c r="F281" s="108"/>
      <c r="G281" s="108">
        <v>0.64</v>
      </c>
      <c r="H281" s="108"/>
      <c r="I281" s="108">
        <v>0.64</v>
      </c>
      <c r="J281" s="108">
        <v>1.7600000000000002</v>
      </c>
      <c r="K281" s="108">
        <v>0.48</v>
      </c>
    </row>
    <row r="282" spans="1:11" s="402" customFormat="1" x14ac:dyDescent="0.3">
      <c r="A282" s="402" t="s">
        <v>11305</v>
      </c>
      <c r="B282" s="108">
        <v>0.96</v>
      </c>
      <c r="C282" s="108"/>
      <c r="D282" s="108"/>
      <c r="E282" s="108"/>
      <c r="F282" s="108"/>
      <c r="G282" s="108">
        <v>2.88</v>
      </c>
      <c r="H282" s="108"/>
      <c r="I282" s="108">
        <v>0.32</v>
      </c>
      <c r="J282" s="108">
        <v>4.16</v>
      </c>
      <c r="K282" s="108">
        <v>0.96</v>
      </c>
    </row>
    <row r="283" spans="1:11" s="402" customFormat="1" x14ac:dyDescent="0.3">
      <c r="A283" s="402" t="s">
        <v>11490</v>
      </c>
      <c r="B283" s="108"/>
      <c r="C283" s="108">
        <v>2</v>
      </c>
      <c r="D283" s="108"/>
      <c r="E283" s="108"/>
      <c r="F283" s="108"/>
      <c r="G283" s="108">
        <v>1.44</v>
      </c>
      <c r="H283" s="108"/>
      <c r="I283" s="108">
        <v>1.92</v>
      </c>
      <c r="J283" s="108">
        <v>5.3599999999999994</v>
      </c>
      <c r="K283" s="108">
        <v>2</v>
      </c>
    </row>
    <row r="284" spans="1:11" s="402" customFormat="1" x14ac:dyDescent="0.3">
      <c r="A284" s="402" t="s">
        <v>11306</v>
      </c>
      <c r="B284" s="108">
        <v>0.96</v>
      </c>
      <c r="C284" s="108"/>
      <c r="D284" s="108"/>
      <c r="E284" s="108"/>
      <c r="F284" s="108"/>
      <c r="G284" s="108">
        <v>0.96</v>
      </c>
      <c r="H284" s="108"/>
      <c r="I284" s="108"/>
      <c r="J284" s="108">
        <v>1.92</v>
      </c>
      <c r="K284" s="108">
        <v>0.96</v>
      </c>
    </row>
    <row r="285" spans="1:11" s="402" customFormat="1" x14ac:dyDescent="0.3">
      <c r="A285" s="402" t="s">
        <v>11307</v>
      </c>
      <c r="B285" s="108">
        <v>0.96</v>
      </c>
      <c r="C285" s="108"/>
      <c r="D285" s="108"/>
      <c r="E285" s="108"/>
      <c r="F285" s="108"/>
      <c r="G285" s="108">
        <v>0.96</v>
      </c>
      <c r="H285" s="108"/>
      <c r="I285" s="108">
        <v>0.32</v>
      </c>
      <c r="J285" s="108">
        <v>2.2399999999999998</v>
      </c>
      <c r="K285" s="108">
        <v>0.96</v>
      </c>
    </row>
    <row r="286" spans="1:11" s="402" customFormat="1" x14ac:dyDescent="0.3">
      <c r="A286" s="402" t="s">
        <v>11154</v>
      </c>
      <c r="B286" s="108">
        <v>1.92</v>
      </c>
      <c r="C286" s="108"/>
      <c r="D286" s="108"/>
      <c r="E286" s="108"/>
      <c r="F286" s="108"/>
      <c r="G286" s="108">
        <v>0.48</v>
      </c>
      <c r="H286" s="108"/>
      <c r="I286" s="108">
        <v>0.32</v>
      </c>
      <c r="J286" s="108">
        <v>2.7199999999999998</v>
      </c>
      <c r="K286" s="108">
        <v>1.92</v>
      </c>
    </row>
    <row r="287" spans="1:11" s="402" customFormat="1" x14ac:dyDescent="0.3">
      <c r="A287" s="402" t="s">
        <v>11308</v>
      </c>
      <c r="B287" s="108">
        <v>0.96</v>
      </c>
      <c r="C287" s="108"/>
      <c r="D287" s="108"/>
      <c r="E287" s="108"/>
      <c r="F287" s="108"/>
      <c r="G287" s="108">
        <v>0.96</v>
      </c>
      <c r="H287" s="108"/>
      <c r="I287" s="108">
        <v>0.32</v>
      </c>
      <c r="J287" s="108">
        <v>2.2399999999999998</v>
      </c>
      <c r="K287" s="108">
        <v>0.96</v>
      </c>
    </row>
    <row r="288" spans="1:11" s="402" customFormat="1" x14ac:dyDescent="0.3">
      <c r="A288" s="402" t="s">
        <v>11309</v>
      </c>
      <c r="B288" s="108">
        <v>0.96</v>
      </c>
      <c r="C288" s="108"/>
      <c r="D288" s="108"/>
      <c r="E288" s="108"/>
      <c r="F288" s="108"/>
      <c r="G288" s="108">
        <v>0.96</v>
      </c>
      <c r="H288" s="108"/>
      <c r="I288" s="108">
        <v>0.32</v>
      </c>
      <c r="J288" s="108">
        <v>2.2399999999999998</v>
      </c>
      <c r="K288" s="108">
        <v>0.96</v>
      </c>
    </row>
    <row r="289" spans="1:11" s="402" customFormat="1" x14ac:dyDescent="0.3">
      <c r="A289" s="402" t="s">
        <v>11155</v>
      </c>
      <c r="B289" s="108"/>
      <c r="C289" s="108">
        <v>2</v>
      </c>
      <c r="D289" s="108"/>
      <c r="E289" s="108"/>
      <c r="F289" s="108">
        <v>2</v>
      </c>
      <c r="G289" s="108"/>
      <c r="H289" s="108"/>
      <c r="I289" s="108">
        <v>0.32</v>
      </c>
      <c r="J289" s="108">
        <v>4.32</v>
      </c>
      <c r="K289" s="108">
        <v>2</v>
      </c>
    </row>
    <row r="290" spans="1:11" s="402" customFormat="1" x14ac:dyDescent="0.3">
      <c r="A290" s="402" t="s">
        <v>11310</v>
      </c>
      <c r="B290" s="108">
        <v>0.48</v>
      </c>
      <c r="C290" s="108"/>
      <c r="D290" s="108"/>
      <c r="E290" s="108"/>
      <c r="F290" s="108"/>
      <c r="G290" s="108">
        <v>0.96</v>
      </c>
      <c r="H290" s="108"/>
      <c r="I290" s="108">
        <v>0.32</v>
      </c>
      <c r="J290" s="108">
        <v>1.76</v>
      </c>
      <c r="K290" s="108">
        <v>0.48</v>
      </c>
    </row>
    <row r="291" spans="1:11" s="402" customFormat="1" x14ac:dyDescent="0.3">
      <c r="A291" s="402" t="s">
        <v>11686</v>
      </c>
      <c r="B291" s="108"/>
      <c r="C291" s="108"/>
      <c r="D291" s="108">
        <v>4</v>
      </c>
      <c r="E291" s="108"/>
      <c r="F291" s="108"/>
      <c r="G291" s="108">
        <v>1.76</v>
      </c>
      <c r="H291" s="108"/>
      <c r="I291" s="108">
        <v>0.96</v>
      </c>
      <c r="J291" s="108">
        <v>6.72</v>
      </c>
      <c r="K291" s="108">
        <v>4</v>
      </c>
    </row>
    <row r="292" spans="1:11" s="402" customFormat="1" x14ac:dyDescent="0.3">
      <c r="A292" s="402" t="s">
        <v>11491</v>
      </c>
      <c r="B292" s="108">
        <v>3.84</v>
      </c>
      <c r="C292" s="108"/>
      <c r="D292" s="108"/>
      <c r="E292" s="108"/>
      <c r="F292" s="108"/>
      <c r="G292" s="108">
        <v>2.4</v>
      </c>
      <c r="H292" s="108"/>
      <c r="I292" s="108">
        <v>0.64</v>
      </c>
      <c r="J292" s="108">
        <v>6.88</v>
      </c>
      <c r="K292" s="108">
        <v>3.84</v>
      </c>
    </row>
    <row r="293" spans="1:11" s="402" customFormat="1" x14ac:dyDescent="0.3">
      <c r="A293" s="402" t="s">
        <v>11156</v>
      </c>
      <c r="B293" s="108"/>
      <c r="C293" s="108">
        <v>4</v>
      </c>
      <c r="D293" s="108"/>
      <c r="E293" s="108"/>
      <c r="F293" s="108">
        <v>4</v>
      </c>
      <c r="G293" s="108"/>
      <c r="H293" s="108"/>
      <c r="I293" s="108">
        <v>1.28</v>
      </c>
      <c r="J293" s="108">
        <v>9.2799999999999994</v>
      </c>
      <c r="K293" s="108">
        <v>4</v>
      </c>
    </row>
    <row r="294" spans="1:11" s="402" customFormat="1" x14ac:dyDescent="0.3">
      <c r="A294" s="402" t="s">
        <v>11157</v>
      </c>
      <c r="B294" s="108">
        <v>2.88</v>
      </c>
      <c r="C294" s="108"/>
      <c r="D294" s="108"/>
      <c r="E294" s="108"/>
      <c r="F294" s="108"/>
      <c r="G294" s="108">
        <v>2.4</v>
      </c>
      <c r="H294" s="108"/>
      <c r="I294" s="108">
        <v>0.32</v>
      </c>
      <c r="J294" s="108">
        <v>5.6</v>
      </c>
      <c r="K294" s="108">
        <v>2.88</v>
      </c>
    </row>
    <row r="295" spans="1:11" s="402" customFormat="1" x14ac:dyDescent="0.3">
      <c r="A295" s="402" t="s">
        <v>11023</v>
      </c>
      <c r="B295" s="108"/>
      <c r="C295" s="108">
        <v>6</v>
      </c>
      <c r="D295" s="108"/>
      <c r="E295" s="108"/>
      <c r="F295" s="108">
        <v>6</v>
      </c>
      <c r="G295" s="108"/>
      <c r="H295" s="108"/>
      <c r="I295" s="108">
        <v>1.6</v>
      </c>
      <c r="J295" s="108">
        <v>13.6</v>
      </c>
      <c r="K295" s="108">
        <v>6</v>
      </c>
    </row>
    <row r="296" spans="1:11" s="402" customFormat="1" x14ac:dyDescent="0.3">
      <c r="A296" s="402" t="s">
        <v>11184</v>
      </c>
      <c r="B296" s="108">
        <v>0.51</v>
      </c>
      <c r="C296" s="108"/>
      <c r="D296" s="108"/>
      <c r="E296" s="108"/>
      <c r="F296" s="108"/>
      <c r="G296" s="108">
        <v>0.96</v>
      </c>
      <c r="H296" s="108"/>
      <c r="I296" s="108">
        <v>0.96</v>
      </c>
      <c r="J296" s="108">
        <v>2.4299999999999997</v>
      </c>
      <c r="K296" s="108">
        <v>0.51</v>
      </c>
    </row>
    <row r="297" spans="1:11" s="402" customFormat="1" x14ac:dyDescent="0.3">
      <c r="A297" s="402" t="s">
        <v>11195</v>
      </c>
      <c r="B297" s="108"/>
      <c r="C297" s="108">
        <v>8</v>
      </c>
      <c r="D297" s="108"/>
      <c r="E297" s="108"/>
      <c r="F297" s="108">
        <v>12</v>
      </c>
      <c r="G297" s="108"/>
      <c r="H297" s="108"/>
      <c r="I297" s="108">
        <v>0.64</v>
      </c>
      <c r="J297" s="108">
        <v>20.64</v>
      </c>
      <c r="K297" s="108">
        <v>8</v>
      </c>
    </row>
    <row r="298" spans="1:11" s="402" customFormat="1" x14ac:dyDescent="0.3">
      <c r="A298" s="402" t="s">
        <v>11196</v>
      </c>
      <c r="B298" s="108"/>
      <c r="C298" s="108">
        <v>14</v>
      </c>
      <c r="D298" s="108"/>
      <c r="E298" s="108"/>
      <c r="F298" s="108">
        <v>12</v>
      </c>
      <c r="G298" s="108"/>
      <c r="H298" s="108"/>
      <c r="I298" s="108">
        <v>2.4</v>
      </c>
      <c r="J298" s="108">
        <v>28.4</v>
      </c>
      <c r="K298" s="108">
        <v>14</v>
      </c>
    </row>
    <row r="299" spans="1:11" s="402" customFormat="1" x14ac:dyDescent="0.3">
      <c r="A299" s="402" t="s">
        <v>11039</v>
      </c>
      <c r="B299" s="108"/>
      <c r="C299" s="108">
        <v>3</v>
      </c>
      <c r="D299" s="108"/>
      <c r="E299" s="108"/>
      <c r="F299" s="108">
        <v>4</v>
      </c>
      <c r="G299" s="108"/>
      <c r="H299" s="108"/>
      <c r="I299" s="108">
        <v>0.64</v>
      </c>
      <c r="J299" s="108">
        <v>7.64</v>
      </c>
      <c r="K299" s="108">
        <v>3</v>
      </c>
    </row>
    <row r="300" spans="1:11" s="402" customFormat="1" x14ac:dyDescent="0.3">
      <c r="A300" s="402" t="s">
        <v>11158</v>
      </c>
      <c r="B300" s="108"/>
      <c r="C300" s="108"/>
      <c r="D300" s="108">
        <v>2</v>
      </c>
      <c r="E300" s="108"/>
      <c r="F300" s="108"/>
      <c r="G300" s="108">
        <v>1.92</v>
      </c>
      <c r="H300" s="108"/>
      <c r="I300" s="108">
        <v>0.48</v>
      </c>
      <c r="J300" s="108">
        <v>4.4000000000000004</v>
      </c>
      <c r="K300" s="108">
        <v>2</v>
      </c>
    </row>
    <row r="301" spans="1:11" s="402" customFormat="1" x14ac:dyDescent="0.3">
      <c r="A301" s="402" t="s">
        <v>11050</v>
      </c>
      <c r="B301" s="108"/>
      <c r="C301" s="108">
        <v>2</v>
      </c>
      <c r="D301" s="108"/>
      <c r="E301" s="108"/>
      <c r="F301" s="108">
        <v>2</v>
      </c>
      <c r="G301" s="108"/>
      <c r="H301" s="108"/>
      <c r="I301" s="108">
        <v>0.48</v>
      </c>
      <c r="J301" s="108">
        <v>4.4800000000000004</v>
      </c>
      <c r="K301" s="108">
        <v>2</v>
      </c>
    </row>
    <row r="302" spans="1:11" s="402" customFormat="1" x14ac:dyDescent="0.3">
      <c r="A302" s="402" t="s">
        <v>11159</v>
      </c>
      <c r="B302" s="108">
        <v>0.64</v>
      </c>
      <c r="C302" s="108"/>
      <c r="D302" s="108"/>
      <c r="E302" s="108"/>
      <c r="F302" s="108"/>
      <c r="G302" s="108">
        <v>1.92</v>
      </c>
      <c r="H302" s="108"/>
      <c r="I302" s="108">
        <v>0.48</v>
      </c>
      <c r="J302" s="108">
        <v>3.04</v>
      </c>
      <c r="K302" s="108">
        <v>0.64</v>
      </c>
    </row>
    <row r="303" spans="1:11" s="402" customFormat="1" x14ac:dyDescent="0.3">
      <c r="A303" s="402" t="s">
        <v>11687</v>
      </c>
      <c r="B303" s="108">
        <v>1.44</v>
      </c>
      <c r="C303" s="108"/>
      <c r="D303" s="108"/>
      <c r="E303" s="108"/>
      <c r="F303" s="108"/>
      <c r="G303" s="108">
        <v>0.96</v>
      </c>
      <c r="H303" s="108"/>
      <c r="I303" s="108">
        <v>0.96</v>
      </c>
      <c r="J303" s="108">
        <v>3.36</v>
      </c>
      <c r="K303" s="108">
        <v>1.44</v>
      </c>
    </row>
    <row r="304" spans="1:11" s="402" customFormat="1" x14ac:dyDescent="0.3">
      <c r="A304" s="402" t="s">
        <v>11160</v>
      </c>
      <c r="B304" s="108">
        <v>0.96</v>
      </c>
      <c r="C304" s="108"/>
      <c r="D304" s="108"/>
      <c r="E304" s="108"/>
      <c r="F304" s="108"/>
      <c r="G304" s="108">
        <v>1.44</v>
      </c>
      <c r="H304" s="108"/>
      <c r="I304" s="108">
        <v>0.48</v>
      </c>
      <c r="J304" s="108">
        <v>2.88</v>
      </c>
      <c r="K304" s="108">
        <v>0.96</v>
      </c>
    </row>
    <row r="305" spans="1:11" s="402" customFormat="1" x14ac:dyDescent="0.3">
      <c r="A305" s="402" t="s">
        <v>11161</v>
      </c>
      <c r="B305" s="108">
        <v>0.96</v>
      </c>
      <c r="C305" s="108"/>
      <c r="D305" s="108"/>
      <c r="E305" s="108"/>
      <c r="F305" s="108"/>
      <c r="G305" s="108">
        <v>0.48</v>
      </c>
      <c r="H305" s="108"/>
      <c r="I305" s="108">
        <v>0.96</v>
      </c>
      <c r="J305" s="108">
        <v>2.4</v>
      </c>
      <c r="K305" s="108">
        <v>0.96</v>
      </c>
    </row>
    <row r="306" spans="1:11" s="402" customFormat="1" x14ac:dyDescent="0.3">
      <c r="A306" s="402" t="s">
        <v>11162</v>
      </c>
      <c r="B306" s="108">
        <v>0.96</v>
      </c>
      <c r="C306" s="108"/>
      <c r="D306" s="108"/>
      <c r="E306" s="108"/>
      <c r="F306" s="108"/>
      <c r="G306" s="108">
        <v>0.96</v>
      </c>
      <c r="H306" s="108"/>
      <c r="I306" s="108">
        <v>0.64</v>
      </c>
      <c r="J306" s="108">
        <v>2.56</v>
      </c>
      <c r="K306" s="108">
        <v>0.96</v>
      </c>
    </row>
    <row r="307" spans="1:11" s="402" customFormat="1" x14ac:dyDescent="0.3">
      <c r="A307" s="402" t="s">
        <v>11236</v>
      </c>
      <c r="B307" s="108"/>
      <c r="C307" s="108">
        <v>4</v>
      </c>
      <c r="D307" s="108"/>
      <c r="E307" s="108"/>
      <c r="F307" s="108">
        <v>4</v>
      </c>
      <c r="G307" s="108"/>
      <c r="H307" s="108"/>
      <c r="I307" s="108">
        <v>0.32</v>
      </c>
      <c r="J307" s="108">
        <v>8.32</v>
      </c>
      <c r="K307" s="108">
        <v>4</v>
      </c>
    </row>
    <row r="308" spans="1:11" s="402" customFormat="1" x14ac:dyDescent="0.3">
      <c r="A308" s="402" t="s">
        <v>11163</v>
      </c>
      <c r="B308" s="108">
        <v>0.96</v>
      </c>
      <c r="C308" s="108"/>
      <c r="D308" s="108"/>
      <c r="E308" s="108"/>
      <c r="F308" s="108"/>
      <c r="G308" s="108">
        <v>0.96</v>
      </c>
      <c r="H308" s="108"/>
      <c r="I308" s="108">
        <v>0.64</v>
      </c>
      <c r="J308" s="108">
        <v>2.56</v>
      </c>
      <c r="K308" s="108">
        <v>0.96</v>
      </c>
    </row>
    <row r="309" spans="1:11" s="402" customFormat="1" x14ac:dyDescent="0.3">
      <c r="A309" s="402" t="s">
        <v>11415</v>
      </c>
      <c r="B309" s="108"/>
      <c r="C309" s="108">
        <v>2</v>
      </c>
      <c r="D309" s="108"/>
      <c r="E309" s="108"/>
      <c r="F309" s="108">
        <v>4</v>
      </c>
      <c r="G309" s="108"/>
      <c r="H309" s="108"/>
      <c r="I309" s="108">
        <v>1.6</v>
      </c>
      <c r="J309" s="108">
        <v>7.6</v>
      </c>
      <c r="K309" s="108">
        <v>2</v>
      </c>
    </row>
    <row r="310" spans="1:11" s="402" customFormat="1" x14ac:dyDescent="0.3">
      <c r="A310" s="402" t="s">
        <v>11492</v>
      </c>
      <c r="B310" s="108">
        <v>0.64</v>
      </c>
      <c r="C310" s="108"/>
      <c r="D310" s="108"/>
      <c r="E310" s="108"/>
      <c r="F310" s="108"/>
      <c r="G310" s="108">
        <v>1.44</v>
      </c>
      <c r="H310" s="108"/>
      <c r="I310" s="108"/>
      <c r="J310" s="108">
        <v>2.08</v>
      </c>
      <c r="K310" s="108">
        <v>0.64</v>
      </c>
    </row>
    <row r="311" spans="1:11" s="402" customFormat="1" x14ac:dyDescent="0.3">
      <c r="A311" s="402" t="s">
        <v>11164</v>
      </c>
      <c r="B311" s="108">
        <v>1.44</v>
      </c>
      <c r="C311" s="108"/>
      <c r="D311" s="108"/>
      <c r="E311" s="108"/>
      <c r="F311" s="108"/>
      <c r="G311" s="108">
        <v>1.92</v>
      </c>
      <c r="H311" s="108"/>
      <c r="I311" s="108">
        <v>0.64</v>
      </c>
      <c r="J311" s="108">
        <v>4</v>
      </c>
      <c r="K311" s="108">
        <v>1.44</v>
      </c>
    </row>
    <row r="312" spans="1:11" s="402" customFormat="1" x14ac:dyDescent="0.3">
      <c r="A312" s="402" t="s">
        <v>11165</v>
      </c>
      <c r="B312" s="108">
        <v>0.96</v>
      </c>
      <c r="C312" s="108"/>
      <c r="D312" s="108"/>
      <c r="E312" s="108"/>
      <c r="F312" s="108"/>
      <c r="G312" s="108">
        <v>0.96</v>
      </c>
      <c r="H312" s="108"/>
      <c r="I312" s="108">
        <v>0.64</v>
      </c>
      <c r="J312" s="108">
        <v>2.56</v>
      </c>
      <c r="K312" s="108">
        <v>0.96</v>
      </c>
    </row>
    <row r="313" spans="1:11" s="402" customFormat="1" x14ac:dyDescent="0.3">
      <c r="A313" s="402" t="s">
        <v>11237</v>
      </c>
      <c r="B313" s="108"/>
      <c r="C313" s="108">
        <v>2</v>
      </c>
      <c r="D313" s="108"/>
      <c r="E313" s="108"/>
      <c r="F313" s="108"/>
      <c r="G313" s="108">
        <v>1.44</v>
      </c>
      <c r="H313" s="108"/>
      <c r="I313" s="108">
        <v>0.48</v>
      </c>
      <c r="J313" s="108">
        <v>3.92</v>
      </c>
      <c r="K313" s="108">
        <v>2</v>
      </c>
    </row>
    <row r="314" spans="1:11" s="402" customFormat="1" x14ac:dyDescent="0.3">
      <c r="A314" s="402" t="s">
        <v>16483</v>
      </c>
      <c r="B314" s="108">
        <v>0.51</v>
      </c>
      <c r="C314" s="108"/>
      <c r="D314" s="108"/>
      <c r="E314" s="108"/>
      <c r="F314" s="108"/>
      <c r="G314" s="108">
        <v>1.28</v>
      </c>
      <c r="H314" s="108"/>
      <c r="I314" s="108">
        <v>0.32</v>
      </c>
      <c r="J314" s="108">
        <v>2.11</v>
      </c>
      <c r="K314" s="108">
        <v>0.51</v>
      </c>
    </row>
    <row r="315" spans="1:11" s="402" customFormat="1" x14ac:dyDescent="0.3">
      <c r="A315" s="402" t="s">
        <v>11166</v>
      </c>
      <c r="B315" s="108">
        <v>0.48</v>
      </c>
      <c r="C315" s="108"/>
      <c r="D315" s="108"/>
      <c r="E315" s="108"/>
      <c r="F315" s="108"/>
      <c r="G315" s="108">
        <v>0.96</v>
      </c>
      <c r="H315" s="108"/>
      <c r="I315" s="108">
        <v>0.48</v>
      </c>
      <c r="J315" s="108">
        <v>1.92</v>
      </c>
      <c r="K315" s="108">
        <v>0.48</v>
      </c>
    </row>
    <row r="316" spans="1:11" s="402" customFormat="1" x14ac:dyDescent="0.3">
      <c r="A316" s="402" t="s">
        <v>11167</v>
      </c>
      <c r="B316" s="108"/>
      <c r="C316" s="108"/>
      <c r="D316" s="108">
        <v>16</v>
      </c>
      <c r="E316" s="108"/>
      <c r="F316" s="108">
        <v>18</v>
      </c>
      <c r="G316" s="108"/>
      <c r="H316" s="108"/>
      <c r="I316" s="108">
        <v>1.28</v>
      </c>
      <c r="J316" s="108">
        <v>35.28</v>
      </c>
      <c r="K316" s="108">
        <v>16</v>
      </c>
    </row>
    <row r="317" spans="1:11" s="402" customFormat="1" x14ac:dyDescent="0.3">
      <c r="A317" s="402" t="s">
        <v>11493</v>
      </c>
      <c r="B317" s="108">
        <v>0.8</v>
      </c>
      <c r="C317" s="108"/>
      <c r="D317" s="108"/>
      <c r="E317" s="108"/>
      <c r="F317" s="108"/>
      <c r="G317" s="108">
        <v>1.44</v>
      </c>
      <c r="H317" s="108"/>
      <c r="I317" s="108">
        <v>0.32</v>
      </c>
      <c r="J317" s="108">
        <v>2.56</v>
      </c>
      <c r="K317" s="108">
        <v>0.8</v>
      </c>
    </row>
    <row r="318" spans="1:11" s="402" customFormat="1" x14ac:dyDescent="0.3">
      <c r="A318" s="402" t="s">
        <v>11177</v>
      </c>
      <c r="B318" s="108">
        <v>0.51</v>
      </c>
      <c r="C318" s="108"/>
      <c r="D318" s="108"/>
      <c r="E318" s="108"/>
      <c r="F318" s="108"/>
      <c r="G318" s="108">
        <v>0.96</v>
      </c>
      <c r="H318" s="108"/>
      <c r="I318" s="108">
        <v>0.32</v>
      </c>
      <c r="J318" s="108">
        <v>1.79</v>
      </c>
      <c r="K318" s="108">
        <v>0.51</v>
      </c>
    </row>
    <row r="319" spans="1:11" s="402" customFormat="1" x14ac:dyDescent="0.3">
      <c r="A319" s="402" t="s">
        <v>11168</v>
      </c>
      <c r="B319" s="108">
        <v>0.48</v>
      </c>
      <c r="C319" s="108"/>
      <c r="D319" s="108"/>
      <c r="E319" s="108"/>
      <c r="F319" s="108"/>
      <c r="G319" s="108">
        <v>1.44</v>
      </c>
      <c r="H319" s="108"/>
      <c r="I319" s="108">
        <v>1.44</v>
      </c>
      <c r="J319" s="108">
        <v>3.36</v>
      </c>
      <c r="K319" s="108">
        <v>0.48</v>
      </c>
    </row>
    <row r="320" spans="1:11" s="402" customFormat="1" x14ac:dyDescent="0.3">
      <c r="A320" s="402" t="s">
        <v>11238</v>
      </c>
      <c r="B320" s="108"/>
      <c r="C320" s="108">
        <v>4</v>
      </c>
      <c r="D320" s="108"/>
      <c r="E320" s="108"/>
      <c r="F320" s="108"/>
      <c r="G320" s="108">
        <v>1.92</v>
      </c>
      <c r="H320" s="108"/>
      <c r="I320" s="108">
        <v>0.64</v>
      </c>
      <c r="J320" s="108">
        <v>6.56</v>
      </c>
      <c r="K320" s="108">
        <v>4</v>
      </c>
    </row>
    <row r="321" spans="1:11" s="402" customFormat="1" x14ac:dyDescent="0.3">
      <c r="A321" s="402" t="s">
        <v>11178</v>
      </c>
      <c r="B321" s="108">
        <v>0.68</v>
      </c>
      <c r="C321" s="108"/>
      <c r="D321" s="108"/>
      <c r="E321" s="108"/>
      <c r="F321" s="108"/>
      <c r="G321" s="108">
        <v>0.96</v>
      </c>
      <c r="H321" s="108"/>
      <c r="I321" s="108">
        <v>0.32</v>
      </c>
      <c r="J321" s="108">
        <v>1.9600000000000002</v>
      </c>
      <c r="K321" s="108">
        <v>0.68</v>
      </c>
    </row>
    <row r="322" spans="1:11" s="402" customFormat="1" x14ac:dyDescent="0.3">
      <c r="A322" s="402" t="s">
        <v>11051</v>
      </c>
      <c r="B322" s="108"/>
      <c r="C322" s="108">
        <v>2</v>
      </c>
      <c r="D322" s="108"/>
      <c r="E322" s="108"/>
      <c r="F322" s="108"/>
      <c r="G322" s="108">
        <v>2.56</v>
      </c>
      <c r="H322" s="108"/>
      <c r="I322" s="108">
        <v>1.44</v>
      </c>
      <c r="J322" s="108">
        <v>6</v>
      </c>
      <c r="K322" s="108">
        <v>2</v>
      </c>
    </row>
    <row r="323" spans="1:11" s="402" customFormat="1" x14ac:dyDescent="0.3">
      <c r="A323" s="402" t="s">
        <v>11239</v>
      </c>
      <c r="B323" s="108">
        <v>1.44</v>
      </c>
      <c r="C323" s="108"/>
      <c r="D323" s="108"/>
      <c r="E323" s="108"/>
      <c r="F323" s="108"/>
      <c r="G323" s="108">
        <v>1.44</v>
      </c>
      <c r="H323" s="108"/>
      <c r="I323" s="108">
        <v>0.64</v>
      </c>
      <c r="J323" s="108">
        <v>3.52</v>
      </c>
      <c r="K323" s="108">
        <v>1.44</v>
      </c>
    </row>
    <row r="324" spans="1:11" s="402" customFormat="1" x14ac:dyDescent="0.3">
      <c r="A324" s="402" t="s">
        <v>11240</v>
      </c>
      <c r="B324" s="108"/>
      <c r="C324" s="108">
        <v>4</v>
      </c>
      <c r="D324" s="108"/>
      <c r="E324" s="108"/>
      <c r="F324" s="108">
        <v>2</v>
      </c>
      <c r="G324" s="108"/>
      <c r="H324" s="108"/>
      <c r="I324" s="108">
        <v>1.6</v>
      </c>
      <c r="J324" s="108">
        <v>7.6</v>
      </c>
      <c r="K324" s="108">
        <v>4</v>
      </c>
    </row>
    <row r="325" spans="1:11" s="402" customFormat="1" x14ac:dyDescent="0.3">
      <c r="A325" s="402" t="s">
        <v>11241</v>
      </c>
      <c r="B325" s="108">
        <v>0.64</v>
      </c>
      <c r="C325" s="108"/>
      <c r="D325" s="108"/>
      <c r="E325" s="108"/>
      <c r="F325" s="108"/>
      <c r="G325" s="108">
        <v>0.96</v>
      </c>
      <c r="H325" s="108"/>
      <c r="I325" s="108">
        <v>0.32</v>
      </c>
      <c r="J325" s="108">
        <v>1.9200000000000002</v>
      </c>
      <c r="K325" s="108">
        <v>0.64</v>
      </c>
    </row>
    <row r="326" spans="1:11" s="402" customFormat="1" x14ac:dyDescent="0.3">
      <c r="A326" s="402" t="s">
        <v>11339</v>
      </c>
      <c r="B326" s="108"/>
      <c r="C326" s="108">
        <v>12</v>
      </c>
      <c r="D326" s="108"/>
      <c r="E326" s="108"/>
      <c r="F326" s="108"/>
      <c r="G326" s="108">
        <v>7.1999999999999993</v>
      </c>
      <c r="H326" s="108"/>
      <c r="I326" s="108">
        <v>0.32</v>
      </c>
      <c r="J326" s="108">
        <v>19.52</v>
      </c>
      <c r="K326" s="108">
        <v>12</v>
      </c>
    </row>
    <row r="327" spans="1:11" s="402" customFormat="1" x14ac:dyDescent="0.3">
      <c r="A327" s="402" t="s">
        <v>11179</v>
      </c>
      <c r="B327" s="108">
        <v>0.64</v>
      </c>
      <c r="C327" s="108"/>
      <c r="D327" s="108"/>
      <c r="E327" s="108"/>
      <c r="F327" s="108"/>
      <c r="G327" s="108">
        <v>0.64</v>
      </c>
      <c r="H327" s="108"/>
      <c r="I327" s="108">
        <v>0.48</v>
      </c>
      <c r="J327" s="108">
        <v>1.76</v>
      </c>
      <c r="K327" s="108">
        <v>0.64</v>
      </c>
    </row>
    <row r="328" spans="1:11" s="402" customFormat="1" x14ac:dyDescent="0.3">
      <c r="A328" s="402" t="s">
        <v>11242</v>
      </c>
      <c r="B328" s="108"/>
      <c r="C328" s="108">
        <v>4</v>
      </c>
      <c r="D328" s="108"/>
      <c r="E328" s="108"/>
      <c r="F328" s="108"/>
      <c r="G328" s="108">
        <v>1.92</v>
      </c>
      <c r="H328" s="108"/>
      <c r="I328" s="108">
        <v>0.32</v>
      </c>
      <c r="J328" s="108">
        <v>6.24</v>
      </c>
      <c r="K328" s="108">
        <v>4</v>
      </c>
    </row>
    <row r="329" spans="1:11" s="402" customFormat="1" x14ac:dyDescent="0.3">
      <c r="A329" s="402" t="s">
        <v>11243</v>
      </c>
      <c r="B329" s="108"/>
      <c r="C329" s="108">
        <v>8</v>
      </c>
      <c r="D329" s="108"/>
      <c r="E329" s="108"/>
      <c r="F329" s="108"/>
      <c r="G329" s="108">
        <v>2.88</v>
      </c>
      <c r="H329" s="108"/>
      <c r="I329" s="108">
        <v>0.32</v>
      </c>
      <c r="J329" s="108">
        <v>11.2</v>
      </c>
      <c r="K329" s="108">
        <v>8</v>
      </c>
    </row>
    <row r="330" spans="1:11" s="402" customFormat="1" x14ac:dyDescent="0.3">
      <c r="A330" s="402" t="s">
        <v>11494</v>
      </c>
      <c r="B330" s="108"/>
      <c r="C330" s="108">
        <v>2</v>
      </c>
      <c r="D330" s="108"/>
      <c r="E330" s="108"/>
      <c r="F330" s="108"/>
      <c r="G330" s="108">
        <v>1.92</v>
      </c>
      <c r="H330" s="108"/>
      <c r="I330" s="108">
        <v>0.32</v>
      </c>
      <c r="J330" s="108">
        <v>4.24</v>
      </c>
      <c r="K330" s="108">
        <v>2</v>
      </c>
    </row>
    <row r="331" spans="1:11" s="402" customFormat="1" x14ac:dyDescent="0.3">
      <c r="A331" s="402" t="s">
        <v>11169</v>
      </c>
      <c r="B331" s="108"/>
      <c r="C331" s="108"/>
      <c r="D331" s="108">
        <v>4</v>
      </c>
      <c r="E331" s="108"/>
      <c r="F331" s="108">
        <v>4</v>
      </c>
      <c r="G331" s="108"/>
      <c r="H331" s="108"/>
      <c r="I331" s="108"/>
      <c r="J331" s="108">
        <v>8</v>
      </c>
      <c r="K331" s="108">
        <v>4</v>
      </c>
    </row>
    <row r="332" spans="1:11" s="402" customFormat="1" x14ac:dyDescent="0.3">
      <c r="A332" s="402" t="s">
        <v>11170</v>
      </c>
      <c r="B332" s="108"/>
      <c r="C332" s="108"/>
      <c r="D332" s="108">
        <v>8</v>
      </c>
      <c r="E332" s="108"/>
      <c r="F332" s="108">
        <v>6</v>
      </c>
      <c r="G332" s="108"/>
      <c r="H332" s="108"/>
      <c r="I332" s="108">
        <v>0.32</v>
      </c>
      <c r="J332" s="108">
        <v>14.32</v>
      </c>
      <c r="K332" s="108">
        <v>8</v>
      </c>
    </row>
    <row r="333" spans="1:11" s="402" customFormat="1" x14ac:dyDescent="0.3">
      <c r="A333" s="402" t="s">
        <v>11041</v>
      </c>
      <c r="B333" s="108"/>
      <c r="C333" s="108">
        <v>2</v>
      </c>
      <c r="D333" s="108"/>
      <c r="E333" s="108"/>
      <c r="F333" s="108"/>
      <c r="G333" s="108">
        <v>1.44</v>
      </c>
      <c r="H333" s="108"/>
      <c r="I333" s="108">
        <v>0.32</v>
      </c>
      <c r="J333" s="108">
        <v>3.76</v>
      </c>
      <c r="K333" s="108">
        <v>2</v>
      </c>
    </row>
    <row r="334" spans="1:11" s="402" customFormat="1" x14ac:dyDescent="0.3">
      <c r="A334" s="402" t="s">
        <v>16197</v>
      </c>
      <c r="B334" s="108">
        <v>1.44</v>
      </c>
      <c r="C334" s="108"/>
      <c r="D334" s="108"/>
      <c r="E334" s="108"/>
      <c r="F334" s="108">
        <v>1</v>
      </c>
      <c r="G334" s="108"/>
      <c r="H334" s="108"/>
      <c r="I334" s="108">
        <v>0.32</v>
      </c>
      <c r="J334" s="108">
        <v>2.76</v>
      </c>
      <c r="K334" s="108">
        <v>1.44</v>
      </c>
    </row>
    <row r="335" spans="1:11" s="402" customFormat="1" x14ac:dyDescent="0.3">
      <c r="A335" s="402" t="s">
        <v>11180</v>
      </c>
      <c r="B335" s="108"/>
      <c r="C335" s="108">
        <v>4</v>
      </c>
      <c r="D335" s="108"/>
      <c r="E335" s="108"/>
      <c r="F335" s="108">
        <v>3</v>
      </c>
      <c r="G335" s="108"/>
      <c r="H335" s="108"/>
      <c r="I335" s="108">
        <v>0.48</v>
      </c>
      <c r="J335" s="108">
        <v>7.48</v>
      </c>
      <c r="K335" s="108">
        <v>4</v>
      </c>
    </row>
    <row r="336" spans="1:11" s="402" customFormat="1" x14ac:dyDescent="0.3">
      <c r="A336" s="402" t="s">
        <v>11495</v>
      </c>
      <c r="B336" s="108"/>
      <c r="C336" s="108"/>
      <c r="D336" s="108">
        <v>8</v>
      </c>
      <c r="E336" s="108"/>
      <c r="F336" s="108"/>
      <c r="G336" s="108">
        <v>3.84</v>
      </c>
      <c r="H336" s="108"/>
      <c r="I336" s="108">
        <v>0.32</v>
      </c>
      <c r="J336" s="108">
        <v>12.16</v>
      </c>
      <c r="K336" s="108">
        <v>8</v>
      </c>
    </row>
    <row r="337" spans="1:11" s="402" customFormat="1" x14ac:dyDescent="0.3">
      <c r="A337" s="402" t="s">
        <v>11171</v>
      </c>
      <c r="B337" s="108"/>
      <c r="C337" s="108"/>
      <c r="D337" s="108">
        <v>4</v>
      </c>
      <c r="E337" s="108"/>
      <c r="F337" s="108">
        <v>4</v>
      </c>
      <c r="G337" s="108"/>
      <c r="H337" s="108"/>
      <c r="I337" s="108">
        <v>1.44</v>
      </c>
      <c r="J337" s="108">
        <v>9.44</v>
      </c>
      <c r="K337" s="108">
        <v>4</v>
      </c>
    </row>
    <row r="338" spans="1:11" s="402" customFormat="1" x14ac:dyDescent="0.3">
      <c r="A338" s="402" t="s">
        <v>11172</v>
      </c>
      <c r="B338" s="108"/>
      <c r="C338" s="108">
        <v>8</v>
      </c>
      <c r="D338" s="108">
        <v>6</v>
      </c>
      <c r="E338" s="108"/>
      <c r="F338" s="108">
        <v>4</v>
      </c>
      <c r="G338" s="108">
        <v>2.4</v>
      </c>
      <c r="H338" s="108"/>
      <c r="I338" s="108">
        <v>0.96</v>
      </c>
      <c r="J338" s="108">
        <v>21.36</v>
      </c>
      <c r="K338" s="108">
        <v>14</v>
      </c>
    </row>
    <row r="339" spans="1:11" s="402" customFormat="1" x14ac:dyDescent="0.3">
      <c r="A339" s="402" t="s">
        <v>11181</v>
      </c>
      <c r="B339" s="108"/>
      <c r="C339" s="108"/>
      <c r="D339" s="108">
        <v>4</v>
      </c>
      <c r="E339" s="108"/>
      <c r="F339" s="108">
        <v>6</v>
      </c>
      <c r="G339" s="108"/>
      <c r="H339" s="108"/>
      <c r="I339" s="108">
        <v>1.44</v>
      </c>
      <c r="J339" s="108">
        <v>11.44</v>
      </c>
      <c r="K339" s="108">
        <v>4</v>
      </c>
    </row>
    <row r="340" spans="1:11" s="402" customFormat="1" x14ac:dyDescent="0.3">
      <c r="A340" s="402" t="s">
        <v>11173</v>
      </c>
      <c r="B340" s="108"/>
      <c r="C340" s="108">
        <v>4</v>
      </c>
      <c r="D340" s="108"/>
      <c r="E340" s="108"/>
      <c r="F340" s="108">
        <v>6</v>
      </c>
      <c r="G340" s="108"/>
      <c r="H340" s="108"/>
      <c r="I340" s="108">
        <v>0.96</v>
      </c>
      <c r="J340" s="108">
        <v>10.96</v>
      </c>
      <c r="K340" s="108">
        <v>4</v>
      </c>
    </row>
    <row r="341" spans="1:11" s="402" customFormat="1" x14ac:dyDescent="0.3">
      <c r="A341" s="402" t="s">
        <v>11028</v>
      </c>
      <c r="B341" s="108">
        <v>0.32</v>
      </c>
      <c r="C341" s="108"/>
      <c r="D341" s="108"/>
      <c r="E341" s="108"/>
      <c r="F341" s="108"/>
      <c r="G341" s="108">
        <v>0.96</v>
      </c>
      <c r="H341" s="108"/>
      <c r="I341" s="108">
        <v>1.28</v>
      </c>
      <c r="J341" s="108">
        <v>2.56</v>
      </c>
      <c r="K341" s="108">
        <v>0.32</v>
      </c>
    </row>
    <row r="342" spans="1:11" s="402" customFormat="1" x14ac:dyDescent="0.3">
      <c r="A342" s="402" t="s">
        <v>11182</v>
      </c>
      <c r="B342" s="108">
        <v>3.36</v>
      </c>
      <c r="C342" s="108"/>
      <c r="D342" s="108"/>
      <c r="E342" s="108"/>
      <c r="F342" s="108"/>
      <c r="G342" s="108">
        <v>4.8</v>
      </c>
      <c r="H342" s="108"/>
      <c r="I342" s="108">
        <v>0.96</v>
      </c>
      <c r="J342" s="108">
        <v>9.120000000000001</v>
      </c>
      <c r="K342" s="108">
        <v>3.36</v>
      </c>
    </row>
    <row r="343" spans="1:11" s="402" customFormat="1" x14ac:dyDescent="0.3">
      <c r="A343" s="402" t="s">
        <v>11100</v>
      </c>
      <c r="B343" s="108">
        <v>1.02</v>
      </c>
      <c r="C343" s="108"/>
      <c r="D343" s="108"/>
      <c r="E343" s="108"/>
      <c r="F343" s="108"/>
      <c r="G343" s="108">
        <v>1.92</v>
      </c>
      <c r="H343" s="108"/>
      <c r="I343" s="108">
        <v>1.44</v>
      </c>
      <c r="J343" s="108">
        <v>4.38</v>
      </c>
      <c r="K343" s="108">
        <v>1.02</v>
      </c>
    </row>
    <row r="344" spans="1:11" s="402" customFormat="1" x14ac:dyDescent="0.3">
      <c r="A344" s="402" t="s">
        <v>11479</v>
      </c>
      <c r="B344" s="108"/>
      <c r="C344" s="108">
        <v>8</v>
      </c>
      <c r="D344" s="108"/>
      <c r="E344" s="108"/>
      <c r="F344" s="108">
        <v>6</v>
      </c>
      <c r="G344" s="108"/>
      <c r="H344" s="108"/>
      <c r="I344" s="108">
        <v>0.48</v>
      </c>
      <c r="J344" s="108">
        <v>14.48</v>
      </c>
      <c r="K344" s="108">
        <v>8</v>
      </c>
    </row>
    <row r="345" spans="1:11" s="402" customFormat="1" x14ac:dyDescent="0.3">
      <c r="A345" s="402" t="s">
        <v>11183</v>
      </c>
      <c r="B345" s="108"/>
      <c r="C345" s="108"/>
      <c r="D345" s="108">
        <v>2</v>
      </c>
      <c r="E345" s="108"/>
      <c r="F345" s="108"/>
      <c r="G345" s="108">
        <v>1.44</v>
      </c>
      <c r="H345" s="108"/>
      <c r="I345" s="108">
        <v>0.32</v>
      </c>
      <c r="J345" s="108">
        <v>3.76</v>
      </c>
      <c r="K345" s="108">
        <v>2</v>
      </c>
    </row>
    <row r="346" spans="1:11" s="402" customFormat="1" x14ac:dyDescent="0.3">
      <c r="A346" s="402" t="s">
        <v>11040</v>
      </c>
      <c r="B346" s="108">
        <v>0.64</v>
      </c>
      <c r="C346" s="108"/>
      <c r="D346" s="108"/>
      <c r="E346" s="108"/>
      <c r="F346" s="108"/>
      <c r="G346" s="108">
        <v>0.64</v>
      </c>
      <c r="H346" s="108"/>
      <c r="I346" s="108">
        <v>0.96</v>
      </c>
      <c r="J346" s="108">
        <v>2.2400000000000002</v>
      </c>
      <c r="K346" s="108">
        <v>0.64</v>
      </c>
    </row>
    <row r="347" spans="1:11" s="402" customFormat="1" x14ac:dyDescent="0.3">
      <c r="A347" s="402" t="s">
        <v>15453</v>
      </c>
      <c r="B347" s="108"/>
      <c r="C347" s="108">
        <v>18</v>
      </c>
      <c r="D347" s="108"/>
      <c r="E347" s="108"/>
      <c r="F347" s="108">
        <v>18</v>
      </c>
      <c r="G347" s="108"/>
      <c r="H347" s="108"/>
      <c r="I347" s="108">
        <v>0.96</v>
      </c>
      <c r="J347" s="108">
        <v>36.96</v>
      </c>
      <c r="K347" s="108">
        <v>18</v>
      </c>
    </row>
    <row r="348" spans="1:11" s="402" customFormat="1" x14ac:dyDescent="0.3">
      <c r="A348" s="402" t="s">
        <v>11317</v>
      </c>
      <c r="B348" s="108"/>
      <c r="C348" s="108">
        <v>1</v>
      </c>
      <c r="D348" s="108"/>
      <c r="E348" s="108"/>
      <c r="F348" s="108"/>
      <c r="G348" s="108">
        <v>1.44</v>
      </c>
      <c r="H348" s="108"/>
      <c r="I348" s="108">
        <v>0.32</v>
      </c>
      <c r="J348" s="108">
        <v>2.76</v>
      </c>
      <c r="K348" s="108">
        <v>1</v>
      </c>
    </row>
    <row r="349" spans="1:11" s="402" customFormat="1" x14ac:dyDescent="0.3">
      <c r="A349" s="402" t="s">
        <v>11361</v>
      </c>
      <c r="B349" s="108"/>
      <c r="C349" s="108">
        <v>9</v>
      </c>
      <c r="D349" s="108"/>
      <c r="E349" s="108"/>
      <c r="F349" s="108">
        <v>6</v>
      </c>
      <c r="G349" s="108"/>
      <c r="H349" s="108"/>
      <c r="I349" s="108">
        <v>1.44</v>
      </c>
      <c r="J349" s="108">
        <v>16.440000000000001</v>
      </c>
      <c r="K349" s="108">
        <v>9</v>
      </c>
    </row>
    <row r="350" spans="1:11" s="402" customFormat="1" x14ac:dyDescent="0.3">
      <c r="A350" s="402" t="s">
        <v>11224</v>
      </c>
      <c r="B350" s="108">
        <v>2.4</v>
      </c>
      <c r="C350" s="108"/>
      <c r="D350" s="108"/>
      <c r="E350" s="108"/>
      <c r="F350" s="108"/>
      <c r="G350" s="108">
        <v>0.96</v>
      </c>
      <c r="H350" s="108"/>
      <c r="I350" s="108">
        <v>0.32</v>
      </c>
      <c r="J350" s="108">
        <v>3.6799999999999997</v>
      </c>
      <c r="K350" s="108">
        <v>2.4</v>
      </c>
    </row>
    <row r="351" spans="1:11" s="402" customFormat="1" x14ac:dyDescent="0.3">
      <c r="A351" s="402" t="s">
        <v>11101</v>
      </c>
      <c r="B351" s="108"/>
      <c r="C351" s="108">
        <v>2</v>
      </c>
      <c r="D351" s="108"/>
      <c r="E351" s="108"/>
      <c r="F351" s="108"/>
      <c r="G351" s="108">
        <v>1.44</v>
      </c>
      <c r="H351" s="108"/>
      <c r="I351" s="108">
        <v>0.32</v>
      </c>
      <c r="J351" s="108">
        <v>3.76</v>
      </c>
      <c r="K351" s="108">
        <v>2</v>
      </c>
    </row>
    <row r="352" spans="1:11" s="402" customFormat="1" x14ac:dyDescent="0.3">
      <c r="A352" s="402" t="s">
        <v>11234</v>
      </c>
      <c r="B352" s="108"/>
      <c r="C352" s="108">
        <v>4</v>
      </c>
      <c r="D352" s="108"/>
      <c r="E352" s="108"/>
      <c r="F352" s="108">
        <v>6</v>
      </c>
      <c r="G352" s="108"/>
      <c r="H352" s="108"/>
      <c r="I352" s="108">
        <v>0.32</v>
      </c>
      <c r="J352" s="108">
        <v>10.32</v>
      </c>
      <c r="K352" s="108">
        <v>4</v>
      </c>
    </row>
    <row r="353" spans="1:11" s="402" customFormat="1" x14ac:dyDescent="0.3">
      <c r="A353" s="402" t="s">
        <v>11430</v>
      </c>
      <c r="B353" s="108">
        <v>0.68</v>
      </c>
      <c r="C353" s="108"/>
      <c r="D353" s="108"/>
      <c r="E353" s="108"/>
      <c r="F353" s="108"/>
      <c r="G353" s="108">
        <v>0.64</v>
      </c>
      <c r="H353" s="108"/>
      <c r="I353" s="108">
        <v>0.64</v>
      </c>
      <c r="J353" s="108">
        <v>1.96</v>
      </c>
      <c r="K353" s="108">
        <v>0.68</v>
      </c>
    </row>
    <row r="354" spans="1:11" s="402" customFormat="1" x14ac:dyDescent="0.3">
      <c r="A354" s="402" t="s">
        <v>16615</v>
      </c>
      <c r="B354" s="108"/>
      <c r="C354" s="108">
        <v>8</v>
      </c>
      <c r="D354" s="108"/>
      <c r="E354" s="108"/>
      <c r="F354" s="108">
        <v>8</v>
      </c>
      <c r="G354" s="108"/>
      <c r="H354" s="108"/>
      <c r="I354" s="108">
        <v>0.64</v>
      </c>
      <c r="J354" s="108">
        <v>16.64</v>
      </c>
      <c r="K354" s="108">
        <v>8</v>
      </c>
    </row>
    <row r="355" spans="1:11" s="402" customFormat="1" x14ac:dyDescent="0.3">
      <c r="A355" s="402" t="s">
        <v>11235</v>
      </c>
      <c r="B355" s="108">
        <v>0.64</v>
      </c>
      <c r="C355" s="108"/>
      <c r="D355" s="108"/>
      <c r="E355" s="108"/>
      <c r="F355" s="108"/>
      <c r="G355" s="108">
        <v>0.64</v>
      </c>
      <c r="H355" s="108"/>
      <c r="I355" s="108">
        <v>0.64</v>
      </c>
      <c r="J355" s="108">
        <v>1.92</v>
      </c>
      <c r="K355" s="108">
        <v>0.64</v>
      </c>
    </row>
    <row r="356" spans="1:11" s="402" customFormat="1" x14ac:dyDescent="0.3">
      <c r="A356" s="402" t="s">
        <v>11517</v>
      </c>
      <c r="B356" s="108"/>
      <c r="C356" s="108">
        <v>4</v>
      </c>
      <c r="D356" s="108"/>
      <c r="E356" s="108"/>
      <c r="F356" s="108"/>
      <c r="G356" s="108">
        <v>3.84</v>
      </c>
      <c r="H356" s="108"/>
      <c r="I356" s="108">
        <v>0.34</v>
      </c>
      <c r="J356" s="108">
        <v>8.18</v>
      </c>
      <c r="K356" s="108">
        <v>4</v>
      </c>
    </row>
    <row r="357" spans="1:11" s="402" customFormat="1" x14ac:dyDescent="0.3">
      <c r="A357" s="402" t="s">
        <v>11518</v>
      </c>
      <c r="B357" s="108"/>
      <c r="C357" s="108">
        <v>8</v>
      </c>
      <c r="D357" s="108"/>
      <c r="E357" s="108"/>
      <c r="F357" s="108"/>
      <c r="G357" s="108">
        <v>5.76</v>
      </c>
      <c r="H357" s="108"/>
      <c r="I357" s="108">
        <v>1.44</v>
      </c>
      <c r="J357" s="108">
        <v>15.2</v>
      </c>
      <c r="K357" s="108">
        <v>8</v>
      </c>
    </row>
    <row r="358" spans="1:11" s="402" customFormat="1" x14ac:dyDescent="0.3">
      <c r="A358" s="402" t="s">
        <v>11386</v>
      </c>
      <c r="B358" s="108"/>
      <c r="C358" s="108">
        <v>12</v>
      </c>
      <c r="D358" s="108"/>
      <c r="E358" s="108"/>
      <c r="F358" s="108">
        <v>16</v>
      </c>
      <c r="G358" s="108"/>
      <c r="H358" s="108"/>
      <c r="I358" s="108">
        <v>0.32</v>
      </c>
      <c r="J358" s="108">
        <v>28.32</v>
      </c>
      <c r="K358" s="108">
        <v>12</v>
      </c>
    </row>
    <row r="359" spans="1:11" s="402" customFormat="1" x14ac:dyDescent="0.3">
      <c r="A359" s="402" t="s">
        <v>11102</v>
      </c>
      <c r="B359" s="108"/>
      <c r="C359" s="108">
        <v>4</v>
      </c>
      <c r="D359" s="108"/>
      <c r="E359" s="108"/>
      <c r="F359" s="108">
        <v>4</v>
      </c>
      <c r="G359" s="108"/>
      <c r="H359" s="108"/>
      <c r="I359" s="108">
        <v>0.8</v>
      </c>
      <c r="J359" s="108">
        <v>8.8000000000000007</v>
      </c>
      <c r="K359" s="108">
        <v>4</v>
      </c>
    </row>
    <row r="360" spans="1:11" s="402" customFormat="1" x14ac:dyDescent="0.3">
      <c r="A360" s="402" t="s">
        <v>11358</v>
      </c>
      <c r="B360" s="108"/>
      <c r="C360" s="108">
        <v>112</v>
      </c>
      <c r="D360" s="108"/>
      <c r="E360" s="108"/>
      <c r="F360" s="108">
        <v>20</v>
      </c>
      <c r="G360" s="108">
        <v>16.32</v>
      </c>
      <c r="H360" s="108"/>
      <c r="I360" s="108">
        <v>2.2400000000000002</v>
      </c>
      <c r="J360" s="108">
        <v>150.56</v>
      </c>
      <c r="K360" s="108">
        <v>112</v>
      </c>
    </row>
    <row r="361" spans="1:11" s="402" customFormat="1" x14ac:dyDescent="0.3">
      <c r="A361" s="402" t="s">
        <v>11519</v>
      </c>
      <c r="B361" s="108"/>
      <c r="C361" s="108">
        <v>6</v>
      </c>
      <c r="D361" s="108"/>
      <c r="E361" s="108"/>
      <c r="F361" s="108">
        <v>4</v>
      </c>
      <c r="G361" s="108"/>
      <c r="H361" s="108"/>
      <c r="I361" s="108">
        <v>1.6</v>
      </c>
      <c r="J361" s="108">
        <v>11.6</v>
      </c>
      <c r="K361" s="108">
        <v>6</v>
      </c>
    </row>
    <row r="362" spans="1:11" s="402" customFormat="1" x14ac:dyDescent="0.3">
      <c r="A362" s="402" t="s">
        <v>11311</v>
      </c>
      <c r="B362" s="108"/>
      <c r="C362" s="108">
        <v>6</v>
      </c>
      <c r="D362" s="108"/>
      <c r="E362" s="108"/>
      <c r="F362" s="108">
        <v>6</v>
      </c>
      <c r="G362" s="108"/>
      <c r="H362" s="108"/>
      <c r="I362" s="108">
        <v>0.64</v>
      </c>
      <c r="J362" s="108">
        <v>12.64</v>
      </c>
      <c r="K362" s="108">
        <v>6</v>
      </c>
    </row>
    <row r="363" spans="1:11" s="402" customFormat="1" x14ac:dyDescent="0.3">
      <c r="A363" s="402" t="s">
        <v>11355</v>
      </c>
      <c r="B363" s="108"/>
      <c r="C363" s="108">
        <v>8</v>
      </c>
      <c r="D363" s="108"/>
      <c r="E363" s="108"/>
      <c r="F363" s="108">
        <v>6</v>
      </c>
      <c r="G363" s="108"/>
      <c r="H363" s="108"/>
      <c r="I363" s="108">
        <v>0.17</v>
      </c>
      <c r="J363" s="108">
        <v>14.17</v>
      </c>
      <c r="K363" s="108">
        <v>8</v>
      </c>
    </row>
    <row r="364" spans="1:11" s="402" customFormat="1" x14ac:dyDescent="0.3">
      <c r="A364" s="402" t="s">
        <v>11356</v>
      </c>
      <c r="B364" s="108"/>
      <c r="C364" s="108">
        <v>4</v>
      </c>
      <c r="D364" s="108"/>
      <c r="E364" s="108"/>
      <c r="F364" s="108">
        <v>4</v>
      </c>
      <c r="G364" s="108"/>
      <c r="H364" s="108"/>
      <c r="I364" s="108">
        <v>0.96</v>
      </c>
      <c r="J364" s="108">
        <v>8.9600000000000009</v>
      </c>
      <c r="K364" s="108">
        <v>4</v>
      </c>
    </row>
    <row r="365" spans="1:11" s="402" customFormat="1" x14ac:dyDescent="0.3">
      <c r="A365" s="402" t="s">
        <v>11328</v>
      </c>
      <c r="B365" s="108"/>
      <c r="C365" s="108">
        <v>2</v>
      </c>
      <c r="D365" s="108"/>
      <c r="E365" s="108"/>
      <c r="F365" s="108">
        <v>2</v>
      </c>
      <c r="G365" s="108"/>
      <c r="H365" s="108"/>
      <c r="I365" s="108">
        <v>0.48</v>
      </c>
      <c r="J365" s="108">
        <v>4.4800000000000004</v>
      </c>
      <c r="K365" s="108">
        <v>2</v>
      </c>
    </row>
    <row r="366" spans="1:11" s="402" customFormat="1" x14ac:dyDescent="0.3">
      <c r="A366" s="402" t="s">
        <v>11329</v>
      </c>
      <c r="B366" s="108"/>
      <c r="C366" s="108">
        <v>2</v>
      </c>
      <c r="D366" s="108"/>
      <c r="E366" s="108"/>
      <c r="F366" s="108">
        <v>2</v>
      </c>
      <c r="G366" s="108"/>
      <c r="H366" s="108"/>
      <c r="I366" s="108">
        <v>1.28</v>
      </c>
      <c r="J366" s="108">
        <v>5.28</v>
      </c>
      <c r="K366" s="108">
        <v>2</v>
      </c>
    </row>
    <row r="367" spans="1:11" s="402" customFormat="1" x14ac:dyDescent="0.3">
      <c r="A367" s="402" t="s">
        <v>11396</v>
      </c>
      <c r="B367" s="108"/>
      <c r="C367" s="108">
        <v>8</v>
      </c>
      <c r="D367" s="108"/>
      <c r="E367" s="108">
        <v>0</v>
      </c>
      <c r="F367" s="108">
        <v>16</v>
      </c>
      <c r="G367" s="108"/>
      <c r="H367" s="108"/>
      <c r="I367" s="108">
        <v>2.72</v>
      </c>
      <c r="J367" s="108">
        <v>26.72</v>
      </c>
      <c r="K367" s="108">
        <v>8</v>
      </c>
    </row>
    <row r="368" spans="1:11" s="402" customFormat="1" x14ac:dyDescent="0.3">
      <c r="A368" s="402" t="s">
        <v>11330</v>
      </c>
      <c r="B368" s="108"/>
      <c r="C368" s="108">
        <v>2</v>
      </c>
      <c r="D368" s="108"/>
      <c r="E368" s="108"/>
      <c r="F368" s="108"/>
      <c r="G368" s="108">
        <v>1.92</v>
      </c>
      <c r="H368" s="108"/>
      <c r="I368" s="108">
        <v>0.96</v>
      </c>
      <c r="J368" s="108">
        <v>4.88</v>
      </c>
      <c r="K368" s="108">
        <v>2</v>
      </c>
    </row>
    <row r="369" spans="1:11" s="402" customFormat="1" x14ac:dyDescent="0.3">
      <c r="A369" s="402" t="s">
        <v>11197</v>
      </c>
      <c r="B369" s="108"/>
      <c r="C369" s="108">
        <v>20</v>
      </c>
      <c r="D369" s="108"/>
      <c r="E369" s="108"/>
      <c r="F369" s="108">
        <v>8</v>
      </c>
      <c r="G369" s="108"/>
      <c r="H369" s="108"/>
      <c r="I369" s="108">
        <v>3.36</v>
      </c>
      <c r="J369" s="108">
        <v>31.36</v>
      </c>
      <c r="K369" s="108">
        <v>20</v>
      </c>
    </row>
    <row r="370" spans="1:11" s="402" customFormat="1" x14ac:dyDescent="0.3">
      <c r="A370" s="402" t="s">
        <v>11511</v>
      </c>
      <c r="B370" s="108"/>
      <c r="C370" s="108">
        <v>24</v>
      </c>
      <c r="D370" s="108"/>
      <c r="E370" s="108"/>
      <c r="F370" s="108">
        <v>24</v>
      </c>
      <c r="G370" s="108"/>
      <c r="H370" s="108"/>
      <c r="I370" s="108">
        <v>1.92</v>
      </c>
      <c r="J370" s="108">
        <v>49.92</v>
      </c>
      <c r="K370" s="108">
        <v>24</v>
      </c>
    </row>
    <row r="371" spans="1:11" s="402" customFormat="1" x14ac:dyDescent="0.3">
      <c r="A371" s="402" t="s">
        <v>11512</v>
      </c>
      <c r="B371" s="108">
        <v>4.9300000000000006</v>
      </c>
      <c r="C371" s="108"/>
      <c r="D371" s="108"/>
      <c r="E371" s="108"/>
      <c r="F371" s="108"/>
      <c r="G371" s="108">
        <v>9.6</v>
      </c>
      <c r="H371" s="108"/>
      <c r="I371" s="108">
        <v>9.6</v>
      </c>
      <c r="J371" s="108">
        <v>24.130000000000003</v>
      </c>
      <c r="K371" s="108">
        <v>4.9300000000000006</v>
      </c>
    </row>
    <row r="372" spans="1:11" s="402" customFormat="1" x14ac:dyDescent="0.3">
      <c r="A372" s="402" t="s">
        <v>11397</v>
      </c>
      <c r="B372" s="108"/>
      <c r="C372" s="108">
        <v>6</v>
      </c>
      <c r="D372" s="108"/>
      <c r="E372" s="108"/>
      <c r="F372" s="108"/>
      <c r="G372" s="108">
        <v>1.92</v>
      </c>
      <c r="H372" s="108"/>
      <c r="I372" s="108"/>
      <c r="J372" s="108">
        <v>7.92</v>
      </c>
      <c r="K372" s="108">
        <v>6</v>
      </c>
    </row>
    <row r="373" spans="1:11" s="402" customFormat="1" x14ac:dyDescent="0.3">
      <c r="A373" s="402" t="s">
        <v>11398</v>
      </c>
      <c r="B373" s="108"/>
      <c r="C373" s="108">
        <v>7</v>
      </c>
      <c r="D373" s="108"/>
      <c r="E373" s="108"/>
      <c r="F373" s="108"/>
      <c r="G373" s="108">
        <v>1.92</v>
      </c>
      <c r="H373" s="108"/>
      <c r="I373" s="108"/>
      <c r="J373" s="108">
        <v>8.92</v>
      </c>
      <c r="K373" s="108">
        <v>7</v>
      </c>
    </row>
    <row r="374" spans="1:11" s="402" customFormat="1" x14ac:dyDescent="0.3">
      <c r="A374" s="402" t="s">
        <v>11399</v>
      </c>
      <c r="B374" s="108"/>
      <c r="C374" s="108">
        <v>3</v>
      </c>
      <c r="D374" s="108"/>
      <c r="E374" s="108"/>
      <c r="F374" s="108"/>
      <c r="G374" s="108">
        <v>5.76</v>
      </c>
      <c r="H374" s="108"/>
      <c r="I374" s="108">
        <v>0.48</v>
      </c>
      <c r="J374" s="108">
        <v>9.24</v>
      </c>
      <c r="K374" s="108">
        <v>3</v>
      </c>
    </row>
    <row r="375" spans="1:11" s="402" customFormat="1" x14ac:dyDescent="0.3">
      <c r="A375" s="402" t="s">
        <v>11400</v>
      </c>
      <c r="B375" s="108"/>
      <c r="C375" s="108">
        <v>4</v>
      </c>
      <c r="D375" s="108"/>
      <c r="E375" s="108"/>
      <c r="F375" s="108"/>
      <c r="G375" s="108">
        <v>1.92</v>
      </c>
      <c r="H375" s="108"/>
      <c r="I375" s="108"/>
      <c r="J375" s="108">
        <v>5.92</v>
      </c>
      <c r="K375" s="108">
        <v>4</v>
      </c>
    </row>
    <row r="376" spans="1:11" s="402" customFormat="1" x14ac:dyDescent="0.3">
      <c r="A376" s="402" t="s">
        <v>11401</v>
      </c>
      <c r="B376" s="108"/>
      <c r="C376" s="108">
        <v>3</v>
      </c>
      <c r="D376" s="108"/>
      <c r="E376" s="108"/>
      <c r="F376" s="108"/>
      <c r="G376" s="108">
        <v>1.92</v>
      </c>
      <c r="H376" s="108"/>
      <c r="I376" s="108"/>
      <c r="J376" s="108">
        <v>4.92</v>
      </c>
      <c r="K376" s="108">
        <v>3</v>
      </c>
    </row>
    <row r="377" spans="1:11" s="402" customFormat="1" x14ac:dyDescent="0.3">
      <c r="A377" s="402" t="s">
        <v>11265</v>
      </c>
      <c r="B377" s="108"/>
      <c r="C377" s="108">
        <v>8</v>
      </c>
      <c r="D377" s="108"/>
      <c r="E377" s="108"/>
      <c r="F377" s="108">
        <v>2</v>
      </c>
      <c r="G377" s="108"/>
      <c r="H377" s="108"/>
      <c r="I377" s="108">
        <v>1.92</v>
      </c>
      <c r="J377" s="108">
        <v>11.92</v>
      </c>
      <c r="K377" s="108">
        <v>8</v>
      </c>
    </row>
    <row r="378" spans="1:11" s="402" customFormat="1" x14ac:dyDescent="0.3">
      <c r="A378" s="402" t="s">
        <v>11331</v>
      </c>
      <c r="B378" s="108"/>
      <c r="C378" s="108">
        <v>12</v>
      </c>
      <c r="D378" s="108"/>
      <c r="E378" s="108"/>
      <c r="F378" s="108"/>
      <c r="G378" s="108">
        <v>10.559999999999999</v>
      </c>
      <c r="H378" s="108"/>
      <c r="I378" s="108">
        <v>0.81</v>
      </c>
      <c r="J378" s="108">
        <v>23.369999999999997</v>
      </c>
      <c r="K378" s="108">
        <v>12</v>
      </c>
    </row>
    <row r="379" spans="1:11" s="402" customFormat="1" x14ac:dyDescent="0.3">
      <c r="A379" s="402" t="s">
        <v>11402</v>
      </c>
      <c r="B379" s="108"/>
      <c r="C379" s="108">
        <v>4</v>
      </c>
      <c r="D379" s="108"/>
      <c r="E379" s="108"/>
      <c r="F379" s="108"/>
      <c r="G379" s="108">
        <v>1.92</v>
      </c>
      <c r="H379" s="108"/>
      <c r="I379" s="108"/>
      <c r="J379" s="108">
        <v>5.92</v>
      </c>
      <c r="K379" s="108">
        <v>4</v>
      </c>
    </row>
    <row r="380" spans="1:11" s="402" customFormat="1" x14ac:dyDescent="0.3">
      <c r="A380" s="402" t="s">
        <v>11332</v>
      </c>
      <c r="B380" s="108"/>
      <c r="C380" s="108">
        <v>6</v>
      </c>
      <c r="D380" s="108"/>
      <c r="E380" s="108"/>
      <c r="F380" s="108"/>
      <c r="G380" s="108">
        <v>0.96</v>
      </c>
      <c r="H380" s="108"/>
      <c r="I380" s="108"/>
      <c r="J380" s="108">
        <v>6.96</v>
      </c>
      <c r="K380" s="108">
        <v>6</v>
      </c>
    </row>
    <row r="381" spans="1:11" s="402" customFormat="1" x14ac:dyDescent="0.3">
      <c r="A381" s="402" t="s">
        <v>11217</v>
      </c>
      <c r="B381" s="108">
        <v>0.51</v>
      </c>
      <c r="C381" s="108"/>
      <c r="D381" s="108"/>
      <c r="E381" s="108"/>
      <c r="F381" s="108"/>
      <c r="G381" s="108">
        <v>0.96</v>
      </c>
      <c r="H381" s="108"/>
      <c r="I381" s="108">
        <v>0.48</v>
      </c>
      <c r="J381" s="108">
        <v>1.95</v>
      </c>
      <c r="K381" s="108">
        <v>0.51</v>
      </c>
    </row>
    <row r="382" spans="1:11" s="402" customFormat="1" x14ac:dyDescent="0.3">
      <c r="A382" s="402" t="s">
        <v>17341</v>
      </c>
      <c r="B382" s="108"/>
      <c r="C382" s="108"/>
      <c r="D382" s="108"/>
      <c r="E382" s="108"/>
      <c r="F382" s="108"/>
      <c r="G382" s="108"/>
      <c r="H382" s="108">
        <v>0.32</v>
      </c>
      <c r="I382" s="108"/>
      <c r="J382" s="108">
        <v>0.32</v>
      </c>
      <c r="K382" s="108">
        <v>0</v>
      </c>
    </row>
    <row r="383" spans="1:11" s="402" customFormat="1" x14ac:dyDescent="0.3">
      <c r="A383" s="402" t="s">
        <v>11218</v>
      </c>
      <c r="B383" s="108"/>
      <c r="C383" s="108">
        <v>1</v>
      </c>
      <c r="D383" s="108"/>
      <c r="E383" s="108"/>
      <c r="F383" s="108"/>
      <c r="G383" s="108">
        <v>0.64</v>
      </c>
      <c r="H383" s="108"/>
      <c r="I383" s="108">
        <v>0.32</v>
      </c>
      <c r="J383" s="108">
        <v>1.9600000000000002</v>
      </c>
      <c r="K383" s="108">
        <v>1</v>
      </c>
    </row>
    <row r="384" spans="1:11" s="402" customFormat="1" x14ac:dyDescent="0.3">
      <c r="A384" s="402" t="s">
        <v>11219</v>
      </c>
      <c r="B384" s="108">
        <v>0.96</v>
      </c>
      <c r="C384" s="108"/>
      <c r="D384" s="108"/>
      <c r="E384" s="108"/>
      <c r="F384" s="108"/>
      <c r="G384" s="108">
        <v>0.96</v>
      </c>
      <c r="H384" s="108"/>
      <c r="I384" s="108">
        <v>0.32</v>
      </c>
      <c r="J384" s="108">
        <v>2.2399999999999998</v>
      </c>
      <c r="K384" s="108">
        <v>0.96</v>
      </c>
    </row>
    <row r="385" spans="1:11" s="402" customFormat="1" x14ac:dyDescent="0.3">
      <c r="A385" s="402" t="s">
        <v>11220</v>
      </c>
      <c r="B385" s="108">
        <v>0.68</v>
      </c>
      <c r="C385" s="108"/>
      <c r="D385" s="108"/>
      <c r="E385" s="108"/>
      <c r="F385" s="108"/>
      <c r="G385" s="108">
        <v>0.64</v>
      </c>
      <c r="H385" s="108"/>
      <c r="I385" s="108">
        <v>0.8</v>
      </c>
      <c r="J385" s="108">
        <v>2.12</v>
      </c>
      <c r="K385" s="108">
        <v>0.68</v>
      </c>
    </row>
    <row r="386" spans="1:11" s="402" customFormat="1" x14ac:dyDescent="0.3">
      <c r="A386" s="402" t="s">
        <v>11333</v>
      </c>
      <c r="B386" s="108"/>
      <c r="C386" s="108">
        <v>4</v>
      </c>
      <c r="D386" s="108"/>
      <c r="E386" s="108"/>
      <c r="F386" s="108">
        <v>9</v>
      </c>
      <c r="G386" s="108"/>
      <c r="H386" s="108"/>
      <c r="I386" s="108">
        <v>0.32</v>
      </c>
      <c r="J386" s="108">
        <v>13.32</v>
      </c>
      <c r="K386" s="108">
        <v>4</v>
      </c>
    </row>
    <row r="387" spans="1:11" s="402" customFormat="1" x14ac:dyDescent="0.3">
      <c r="A387" s="402" t="s">
        <v>11403</v>
      </c>
      <c r="B387" s="108"/>
      <c r="C387" s="108">
        <v>19</v>
      </c>
      <c r="D387" s="108"/>
      <c r="E387" s="108"/>
      <c r="F387" s="108"/>
      <c r="G387" s="108">
        <v>23.04</v>
      </c>
      <c r="H387" s="108"/>
      <c r="I387" s="108">
        <v>2.72</v>
      </c>
      <c r="J387" s="108">
        <v>44.76</v>
      </c>
      <c r="K387" s="108">
        <v>19</v>
      </c>
    </row>
    <row r="388" spans="1:11" s="402" customFormat="1" x14ac:dyDescent="0.3">
      <c r="A388" s="402" t="s">
        <v>11221</v>
      </c>
      <c r="B388" s="108"/>
      <c r="C388" s="108">
        <v>1</v>
      </c>
      <c r="D388" s="108"/>
      <c r="E388" s="108"/>
      <c r="F388" s="108"/>
      <c r="G388" s="108">
        <v>1.44</v>
      </c>
      <c r="H388" s="108"/>
      <c r="I388" s="108">
        <v>0.48</v>
      </c>
      <c r="J388" s="108">
        <v>2.92</v>
      </c>
      <c r="K388" s="108">
        <v>1</v>
      </c>
    </row>
    <row r="389" spans="1:11" s="402" customFormat="1" x14ac:dyDescent="0.3">
      <c r="A389" s="402" t="s">
        <v>11222</v>
      </c>
      <c r="B389" s="108">
        <v>0.68</v>
      </c>
      <c r="C389" s="108"/>
      <c r="D389" s="108"/>
      <c r="E389" s="108"/>
      <c r="F389" s="108"/>
      <c r="G389" s="108">
        <v>0.96</v>
      </c>
      <c r="H389" s="108"/>
      <c r="I389" s="108">
        <v>0.48</v>
      </c>
      <c r="J389" s="108">
        <v>2.12</v>
      </c>
      <c r="K389" s="108">
        <v>0.68</v>
      </c>
    </row>
    <row r="390" spans="1:11" s="402" customFormat="1" x14ac:dyDescent="0.3">
      <c r="A390" s="402" t="s">
        <v>11223</v>
      </c>
      <c r="B390" s="108">
        <v>0.96</v>
      </c>
      <c r="C390" s="108"/>
      <c r="D390" s="108"/>
      <c r="E390" s="108"/>
      <c r="F390" s="108"/>
      <c r="G390" s="108">
        <v>0.96</v>
      </c>
      <c r="H390" s="108"/>
      <c r="I390" s="108">
        <v>0.48</v>
      </c>
      <c r="J390" s="108">
        <v>2.4</v>
      </c>
      <c r="K390" s="108">
        <v>0.96</v>
      </c>
    </row>
    <row r="391" spans="1:11" s="402" customFormat="1" x14ac:dyDescent="0.3">
      <c r="A391" s="402" t="s">
        <v>11404</v>
      </c>
      <c r="B391" s="108"/>
      <c r="C391" s="108">
        <v>8</v>
      </c>
      <c r="D391" s="108"/>
      <c r="E391" s="108"/>
      <c r="F391" s="108">
        <v>12</v>
      </c>
      <c r="G391" s="108"/>
      <c r="H391" s="108"/>
      <c r="I391" s="108">
        <v>0.32</v>
      </c>
      <c r="J391" s="108">
        <v>20.32</v>
      </c>
      <c r="K391" s="108">
        <v>8</v>
      </c>
    </row>
    <row r="392" spans="1:11" s="402" customFormat="1" x14ac:dyDescent="0.3">
      <c r="A392" s="402" t="s">
        <v>11334</v>
      </c>
      <c r="B392" s="108"/>
      <c r="C392" s="108">
        <v>1</v>
      </c>
      <c r="D392" s="108"/>
      <c r="E392" s="108"/>
      <c r="F392" s="108"/>
      <c r="G392" s="108">
        <v>3.36</v>
      </c>
      <c r="H392" s="108"/>
      <c r="I392" s="108">
        <v>0.96</v>
      </c>
      <c r="J392" s="108">
        <v>5.3199999999999994</v>
      </c>
      <c r="K392" s="108">
        <v>1</v>
      </c>
    </row>
    <row r="393" spans="1:11" s="402" customFormat="1" x14ac:dyDescent="0.3">
      <c r="A393" s="402" t="s">
        <v>11405</v>
      </c>
      <c r="B393" s="108"/>
      <c r="C393" s="108">
        <v>28</v>
      </c>
      <c r="D393" s="108"/>
      <c r="E393" s="108"/>
      <c r="F393" s="108">
        <v>45</v>
      </c>
      <c r="G393" s="108"/>
      <c r="H393" s="108"/>
      <c r="I393" s="108">
        <v>3.84</v>
      </c>
      <c r="J393" s="108">
        <v>76.84</v>
      </c>
      <c r="K393" s="108">
        <v>28</v>
      </c>
    </row>
    <row r="394" spans="1:11" s="402" customFormat="1" x14ac:dyDescent="0.3">
      <c r="A394" s="402" t="s">
        <v>11406</v>
      </c>
      <c r="B394" s="108"/>
      <c r="C394" s="108">
        <v>12</v>
      </c>
      <c r="D394" s="108"/>
      <c r="E394" s="108"/>
      <c r="F394" s="108"/>
      <c r="G394" s="108">
        <v>8.64</v>
      </c>
      <c r="H394" s="108"/>
      <c r="I394" s="108">
        <v>0.32</v>
      </c>
      <c r="J394" s="108">
        <v>20.96</v>
      </c>
      <c r="K394" s="108">
        <v>12</v>
      </c>
    </row>
    <row r="395" spans="1:11" s="402" customFormat="1" x14ac:dyDescent="0.3">
      <c r="A395" s="402" t="s">
        <v>11556</v>
      </c>
      <c r="B395" s="108"/>
      <c r="C395" s="108">
        <v>1</v>
      </c>
      <c r="D395" s="108"/>
      <c r="E395" s="108"/>
      <c r="F395" s="108">
        <v>1</v>
      </c>
      <c r="G395" s="108"/>
      <c r="H395" s="108"/>
      <c r="I395" s="108">
        <v>0.48</v>
      </c>
      <c r="J395" s="108">
        <v>2.48</v>
      </c>
      <c r="K395" s="108">
        <v>1</v>
      </c>
    </row>
    <row r="396" spans="1:11" s="402" customFormat="1" x14ac:dyDescent="0.3">
      <c r="A396" s="402" t="s">
        <v>11335</v>
      </c>
      <c r="B396" s="108">
        <v>0.96</v>
      </c>
      <c r="C396" s="108"/>
      <c r="D396" s="108"/>
      <c r="E396" s="108"/>
      <c r="F396" s="108"/>
      <c r="G396" s="108">
        <v>1.92</v>
      </c>
      <c r="H396" s="108"/>
      <c r="I396" s="108">
        <v>0.48</v>
      </c>
      <c r="J396" s="108">
        <v>3.36</v>
      </c>
      <c r="K396" s="108">
        <v>0.96</v>
      </c>
    </row>
    <row r="397" spans="1:11" s="402" customFormat="1" x14ac:dyDescent="0.3">
      <c r="A397" s="402" t="s">
        <v>11336</v>
      </c>
      <c r="B397" s="108"/>
      <c r="C397" s="108">
        <v>1</v>
      </c>
      <c r="D397" s="108"/>
      <c r="E397" s="108"/>
      <c r="F397" s="108"/>
      <c r="G397" s="108">
        <v>0.96</v>
      </c>
      <c r="H397" s="108"/>
      <c r="I397" s="108">
        <v>0.48</v>
      </c>
      <c r="J397" s="108">
        <v>2.44</v>
      </c>
      <c r="K397" s="108">
        <v>1</v>
      </c>
    </row>
    <row r="398" spans="1:11" s="402" customFormat="1" x14ac:dyDescent="0.3">
      <c r="A398" s="402" t="s">
        <v>11337</v>
      </c>
      <c r="B398" s="108"/>
      <c r="C398" s="108">
        <v>1</v>
      </c>
      <c r="D398" s="108"/>
      <c r="E398" s="108"/>
      <c r="F398" s="108"/>
      <c r="G398" s="108">
        <v>0.96</v>
      </c>
      <c r="H398" s="108"/>
      <c r="I398" s="108">
        <v>0.48</v>
      </c>
      <c r="J398" s="108">
        <v>2.44</v>
      </c>
      <c r="K398" s="108">
        <v>1</v>
      </c>
    </row>
    <row r="399" spans="1:11" s="402" customFormat="1" x14ac:dyDescent="0.3">
      <c r="A399" s="402" t="s">
        <v>11407</v>
      </c>
      <c r="B399" s="108"/>
      <c r="C399" s="108">
        <v>32</v>
      </c>
      <c r="D399" s="108"/>
      <c r="E399" s="108"/>
      <c r="F399" s="108">
        <v>32</v>
      </c>
      <c r="G399" s="108"/>
      <c r="H399" s="108"/>
      <c r="I399" s="108">
        <v>5.76</v>
      </c>
      <c r="J399" s="108">
        <v>69.760000000000005</v>
      </c>
      <c r="K399" s="108">
        <v>32</v>
      </c>
    </row>
    <row r="400" spans="1:11" s="402" customFormat="1" x14ac:dyDescent="0.3">
      <c r="A400" s="402" t="s">
        <v>11338</v>
      </c>
      <c r="B400" s="108"/>
      <c r="C400" s="108">
        <v>3</v>
      </c>
      <c r="D400" s="108"/>
      <c r="E400" s="108"/>
      <c r="F400" s="108">
        <v>3</v>
      </c>
      <c r="G400" s="108"/>
      <c r="H400" s="108"/>
      <c r="I400" s="108">
        <v>0.96</v>
      </c>
      <c r="J400" s="108">
        <v>6.96</v>
      </c>
      <c r="K400" s="108">
        <v>3</v>
      </c>
    </row>
    <row r="401" spans="1:11" s="402" customFormat="1" x14ac:dyDescent="0.3">
      <c r="A401" s="402" t="s">
        <v>11387</v>
      </c>
      <c r="B401" s="108"/>
      <c r="C401" s="108"/>
      <c r="D401" s="108">
        <v>12</v>
      </c>
      <c r="E401" s="108"/>
      <c r="F401" s="108">
        <v>2</v>
      </c>
      <c r="G401" s="108"/>
      <c r="H401" s="108"/>
      <c r="I401" s="108">
        <v>0.32</v>
      </c>
      <c r="J401" s="108">
        <v>14.32</v>
      </c>
      <c r="K401" s="108">
        <v>12</v>
      </c>
    </row>
    <row r="402" spans="1:11" s="402" customFormat="1" x14ac:dyDescent="0.3">
      <c r="A402" s="402" t="s">
        <v>11438</v>
      </c>
      <c r="B402" s="108"/>
      <c r="C402" s="108">
        <v>18</v>
      </c>
      <c r="D402" s="108"/>
      <c r="E402" s="108"/>
      <c r="F402" s="108">
        <v>30</v>
      </c>
      <c r="G402" s="108">
        <v>0.48</v>
      </c>
      <c r="H402" s="108"/>
      <c r="I402" s="108">
        <v>0.96</v>
      </c>
      <c r="J402" s="108">
        <v>49.44</v>
      </c>
      <c r="K402" s="108">
        <v>18</v>
      </c>
    </row>
    <row r="403" spans="1:11" s="402" customFormat="1" x14ac:dyDescent="0.3">
      <c r="A403" s="402" t="s">
        <v>11379</v>
      </c>
      <c r="B403" s="108"/>
      <c r="C403" s="108"/>
      <c r="D403" s="108"/>
      <c r="E403" s="108"/>
      <c r="F403" s="108"/>
      <c r="G403" s="108"/>
      <c r="H403" s="108"/>
      <c r="I403" s="108"/>
      <c r="J403" s="108">
        <v>0</v>
      </c>
      <c r="K403" s="108">
        <v>0</v>
      </c>
    </row>
    <row r="404" spans="1:11" s="402" customFormat="1" x14ac:dyDescent="0.3">
      <c r="A404" s="402" t="s">
        <v>11030</v>
      </c>
      <c r="B404" s="108"/>
      <c r="C404" s="108">
        <v>6</v>
      </c>
      <c r="D404" s="108"/>
      <c r="E404" s="108"/>
      <c r="F404" s="108">
        <v>14</v>
      </c>
      <c r="G404" s="108"/>
      <c r="H404" s="108"/>
      <c r="I404" s="108">
        <v>1.44</v>
      </c>
      <c r="J404" s="108">
        <v>21.44</v>
      </c>
      <c r="K404" s="108">
        <v>6</v>
      </c>
    </row>
    <row r="405" spans="1:11" s="402" customFormat="1" x14ac:dyDescent="0.3">
      <c r="A405" s="402" t="s">
        <v>11359</v>
      </c>
      <c r="B405" s="108">
        <v>4.16</v>
      </c>
      <c r="C405" s="108"/>
      <c r="D405" s="108"/>
      <c r="E405" s="108"/>
      <c r="F405" s="108"/>
      <c r="G405" s="108">
        <v>2.4</v>
      </c>
      <c r="H405" s="108"/>
      <c r="I405" s="108">
        <v>1.76</v>
      </c>
      <c r="J405" s="108">
        <v>8.32</v>
      </c>
      <c r="K405" s="108">
        <v>4.16</v>
      </c>
    </row>
    <row r="406" spans="1:11" s="402" customFormat="1" x14ac:dyDescent="0.3">
      <c r="A406" s="402" t="s">
        <v>16616</v>
      </c>
      <c r="B406" s="108">
        <v>0.48</v>
      </c>
      <c r="C406" s="108">
        <v>12</v>
      </c>
      <c r="D406" s="108"/>
      <c r="E406" s="108"/>
      <c r="F406" s="108">
        <v>36</v>
      </c>
      <c r="G406" s="108">
        <v>0.48</v>
      </c>
      <c r="H406" s="108"/>
      <c r="I406" s="108">
        <v>0.96</v>
      </c>
      <c r="J406" s="108">
        <v>49.92</v>
      </c>
      <c r="K406" s="108">
        <v>12.48</v>
      </c>
    </row>
    <row r="407" spans="1:11" s="402" customFormat="1" x14ac:dyDescent="0.3">
      <c r="A407" s="402" t="s">
        <v>11388</v>
      </c>
      <c r="B407" s="108"/>
      <c r="C407" s="108">
        <v>6</v>
      </c>
      <c r="D407" s="108"/>
      <c r="E407" s="108"/>
      <c r="F407" s="108">
        <v>6</v>
      </c>
      <c r="G407" s="108"/>
      <c r="H407" s="108"/>
      <c r="I407" s="108">
        <v>0.32</v>
      </c>
      <c r="J407" s="108">
        <v>12.32</v>
      </c>
      <c r="K407" s="108">
        <v>6</v>
      </c>
    </row>
    <row r="408" spans="1:11" s="402" customFormat="1" x14ac:dyDescent="0.3">
      <c r="A408" s="402" t="s">
        <v>11389</v>
      </c>
      <c r="B408" s="108"/>
      <c r="C408" s="108">
        <v>12</v>
      </c>
      <c r="D408" s="108"/>
      <c r="E408" s="108"/>
      <c r="F408" s="108">
        <v>4</v>
      </c>
      <c r="G408" s="108"/>
      <c r="H408" s="108"/>
      <c r="I408" s="108">
        <v>0.48</v>
      </c>
      <c r="J408" s="108">
        <v>16.48</v>
      </c>
      <c r="K408" s="108">
        <v>12</v>
      </c>
    </row>
    <row r="409" spans="1:11" s="402" customFormat="1" x14ac:dyDescent="0.3">
      <c r="A409" s="402" t="s">
        <v>11071</v>
      </c>
      <c r="B409" s="108"/>
      <c r="C409" s="108">
        <v>1</v>
      </c>
      <c r="D409" s="108"/>
      <c r="E409" s="108"/>
      <c r="F409" s="108"/>
      <c r="G409" s="108">
        <v>1.28</v>
      </c>
      <c r="H409" s="108"/>
      <c r="I409" s="108">
        <v>1.28</v>
      </c>
      <c r="J409" s="108">
        <v>3.5600000000000005</v>
      </c>
      <c r="K409" s="108">
        <v>1</v>
      </c>
    </row>
    <row r="410" spans="1:11" s="402" customFormat="1" x14ac:dyDescent="0.3">
      <c r="A410" s="402" t="s">
        <v>11390</v>
      </c>
      <c r="B410" s="108"/>
      <c r="C410" s="108">
        <v>8</v>
      </c>
      <c r="D410" s="108"/>
      <c r="E410" s="108"/>
      <c r="F410" s="108">
        <v>9</v>
      </c>
      <c r="G410" s="108"/>
      <c r="H410" s="108"/>
      <c r="I410" s="108">
        <v>0.32</v>
      </c>
      <c r="J410" s="108">
        <v>17.32</v>
      </c>
      <c r="K410" s="108">
        <v>8</v>
      </c>
    </row>
    <row r="411" spans="1:11" s="402" customFormat="1" x14ac:dyDescent="0.3">
      <c r="A411" s="402" t="s">
        <v>11464</v>
      </c>
      <c r="B411" s="108">
        <v>0.82000000000000006</v>
      </c>
      <c r="C411" s="108"/>
      <c r="D411" s="108"/>
      <c r="E411" s="108"/>
      <c r="F411" s="108"/>
      <c r="G411" s="108">
        <v>0.96</v>
      </c>
      <c r="H411" s="108"/>
      <c r="I411" s="108">
        <v>0.48</v>
      </c>
      <c r="J411" s="108">
        <v>2.2599999999999998</v>
      </c>
      <c r="K411" s="108">
        <v>0.82000000000000006</v>
      </c>
    </row>
    <row r="412" spans="1:11" s="402" customFormat="1" x14ac:dyDescent="0.3">
      <c r="A412" s="402" t="s">
        <v>11380</v>
      </c>
      <c r="B412" s="108"/>
      <c r="C412" s="108">
        <v>166</v>
      </c>
      <c r="D412" s="108"/>
      <c r="E412" s="108"/>
      <c r="F412" s="108">
        <v>84</v>
      </c>
      <c r="G412" s="108"/>
      <c r="H412" s="108"/>
      <c r="I412" s="108"/>
      <c r="J412" s="108">
        <v>250</v>
      </c>
      <c r="K412" s="108">
        <v>166</v>
      </c>
    </row>
    <row r="413" spans="1:11" s="402" customFormat="1" x14ac:dyDescent="0.3">
      <c r="A413" s="402" t="s">
        <v>11408</v>
      </c>
      <c r="B413" s="108"/>
      <c r="C413" s="108"/>
      <c r="D413" s="108"/>
      <c r="E413" s="108">
        <v>20</v>
      </c>
      <c r="F413" s="108">
        <v>144</v>
      </c>
      <c r="G413" s="108"/>
      <c r="H413" s="108"/>
      <c r="I413" s="108">
        <v>6.4</v>
      </c>
      <c r="J413" s="108">
        <v>170.4</v>
      </c>
      <c r="K413" s="108">
        <v>20</v>
      </c>
    </row>
    <row r="414" spans="1:11" s="402" customFormat="1" x14ac:dyDescent="0.3">
      <c r="A414" s="402" t="s">
        <v>11513</v>
      </c>
      <c r="B414" s="108"/>
      <c r="C414" s="108">
        <v>3</v>
      </c>
      <c r="D414" s="108"/>
      <c r="E414" s="108"/>
      <c r="F414" s="108">
        <v>8</v>
      </c>
      <c r="G414" s="108"/>
      <c r="H414" s="108"/>
      <c r="I414" s="108">
        <v>0.32</v>
      </c>
      <c r="J414" s="108">
        <v>11.32</v>
      </c>
      <c r="K414" s="108">
        <v>3</v>
      </c>
    </row>
    <row r="415" spans="1:11" s="402" customFormat="1" x14ac:dyDescent="0.3">
      <c r="A415" s="402" t="s">
        <v>11514</v>
      </c>
      <c r="B415" s="108"/>
      <c r="C415" s="108">
        <v>3</v>
      </c>
      <c r="D415" s="108"/>
      <c r="E415" s="108"/>
      <c r="F415" s="108">
        <v>8</v>
      </c>
      <c r="G415" s="108"/>
      <c r="H415" s="108"/>
      <c r="I415" s="108">
        <v>1.92</v>
      </c>
      <c r="J415" s="108">
        <v>12.92</v>
      </c>
      <c r="K415" s="108">
        <v>3</v>
      </c>
    </row>
    <row r="416" spans="1:11" s="402" customFormat="1" x14ac:dyDescent="0.3">
      <c r="A416" s="402" t="s">
        <v>11515</v>
      </c>
      <c r="B416" s="108"/>
      <c r="C416" s="108">
        <v>8</v>
      </c>
      <c r="D416" s="108"/>
      <c r="E416" s="108"/>
      <c r="F416" s="108">
        <v>6</v>
      </c>
      <c r="G416" s="108"/>
      <c r="H416" s="108"/>
      <c r="I416" s="108">
        <v>0.64</v>
      </c>
      <c r="J416" s="108">
        <v>14.64</v>
      </c>
      <c r="K416" s="108">
        <v>8</v>
      </c>
    </row>
    <row r="417" spans="1:11" s="402" customFormat="1" x14ac:dyDescent="0.3">
      <c r="A417" s="402" t="s">
        <v>11114</v>
      </c>
      <c r="B417" s="108"/>
      <c r="C417" s="108">
        <v>2</v>
      </c>
      <c r="D417" s="108"/>
      <c r="E417" s="108"/>
      <c r="F417" s="108">
        <v>4</v>
      </c>
      <c r="G417" s="108"/>
      <c r="H417" s="108"/>
      <c r="I417" s="108">
        <v>0.48</v>
      </c>
      <c r="J417" s="108">
        <v>6.48</v>
      </c>
      <c r="K417" s="108">
        <v>2</v>
      </c>
    </row>
    <row r="418" spans="1:11" s="402" customFormat="1" x14ac:dyDescent="0.3">
      <c r="A418" s="402" t="s">
        <v>11115</v>
      </c>
      <c r="B418" s="108"/>
      <c r="C418" s="108">
        <v>9</v>
      </c>
      <c r="D418" s="108"/>
      <c r="E418" s="108"/>
      <c r="F418" s="108">
        <v>8</v>
      </c>
      <c r="G418" s="108"/>
      <c r="H418" s="108"/>
      <c r="I418" s="108">
        <v>0.48</v>
      </c>
      <c r="J418" s="108">
        <v>17.48</v>
      </c>
      <c r="K418" s="108">
        <v>9</v>
      </c>
    </row>
    <row r="419" spans="1:11" s="402" customFormat="1" x14ac:dyDescent="0.3">
      <c r="A419" s="402" t="s">
        <v>11189</v>
      </c>
      <c r="B419" s="108">
        <v>1.92</v>
      </c>
      <c r="C419" s="108"/>
      <c r="D419" s="108"/>
      <c r="E419" s="108"/>
      <c r="F419" s="108"/>
      <c r="G419" s="108">
        <v>2.88</v>
      </c>
      <c r="H419" s="108"/>
      <c r="I419" s="108">
        <v>1.44</v>
      </c>
      <c r="J419" s="108">
        <v>6.24</v>
      </c>
      <c r="K419" s="108">
        <v>1.92</v>
      </c>
    </row>
    <row r="420" spans="1:11" s="402" customFormat="1" x14ac:dyDescent="0.3">
      <c r="A420" s="402" t="s">
        <v>11190</v>
      </c>
      <c r="B420" s="108"/>
      <c r="C420" s="108">
        <v>4</v>
      </c>
      <c r="D420" s="108"/>
      <c r="E420" s="108"/>
      <c r="F420" s="108">
        <v>6</v>
      </c>
      <c r="G420" s="108"/>
      <c r="H420" s="108"/>
      <c r="I420" s="108">
        <v>1.28</v>
      </c>
      <c r="J420" s="108">
        <v>11.28</v>
      </c>
      <c r="K420" s="108">
        <v>4</v>
      </c>
    </row>
    <row r="421" spans="1:11" s="402" customFormat="1" x14ac:dyDescent="0.3">
      <c r="A421" s="402" t="s">
        <v>11472</v>
      </c>
      <c r="B421" s="108"/>
      <c r="C421" s="108">
        <v>2</v>
      </c>
      <c r="D421" s="108"/>
      <c r="E421" s="108"/>
      <c r="F421" s="108"/>
      <c r="G421" s="108">
        <v>0.96</v>
      </c>
      <c r="H421" s="108"/>
      <c r="I421" s="108">
        <v>0.32</v>
      </c>
      <c r="J421" s="108">
        <v>3.28</v>
      </c>
      <c r="K421" s="108">
        <v>2</v>
      </c>
    </row>
    <row r="422" spans="1:11" s="402" customFormat="1" x14ac:dyDescent="0.3">
      <c r="A422" s="402" t="s">
        <v>11106</v>
      </c>
      <c r="B422" s="108">
        <v>0.64</v>
      </c>
      <c r="C422" s="108"/>
      <c r="D422" s="108"/>
      <c r="E422" s="108"/>
      <c r="F422" s="108"/>
      <c r="G422" s="108">
        <v>0.48</v>
      </c>
      <c r="H422" s="108"/>
      <c r="I422" s="108">
        <v>0.32</v>
      </c>
      <c r="J422" s="108">
        <v>1.4400000000000002</v>
      </c>
      <c r="K422" s="108">
        <v>0.64</v>
      </c>
    </row>
    <row r="423" spans="1:11" s="402" customFormat="1" x14ac:dyDescent="0.3">
      <c r="A423" s="402" t="s">
        <v>11107</v>
      </c>
      <c r="B423" s="108">
        <v>0.64</v>
      </c>
      <c r="C423" s="108"/>
      <c r="D423" s="108"/>
      <c r="E423" s="108"/>
      <c r="F423" s="108"/>
      <c r="G423" s="108">
        <v>1.44</v>
      </c>
      <c r="H423" s="108"/>
      <c r="I423" s="108">
        <v>0.64</v>
      </c>
      <c r="J423" s="108">
        <v>2.72</v>
      </c>
      <c r="K423" s="108">
        <v>0.64</v>
      </c>
    </row>
    <row r="424" spans="1:11" s="402" customFormat="1" x14ac:dyDescent="0.3">
      <c r="A424" s="402" t="s">
        <v>11191</v>
      </c>
      <c r="B424" s="108"/>
      <c r="C424" s="108">
        <v>2</v>
      </c>
      <c r="D424" s="108"/>
      <c r="E424" s="108"/>
      <c r="F424" s="108">
        <v>2</v>
      </c>
      <c r="G424" s="108"/>
      <c r="H424" s="108"/>
      <c r="I424" s="108">
        <v>0.64</v>
      </c>
      <c r="J424" s="108">
        <v>4.6399999999999997</v>
      </c>
      <c r="K424" s="108">
        <v>2</v>
      </c>
    </row>
    <row r="425" spans="1:11" s="402" customFormat="1" x14ac:dyDescent="0.3">
      <c r="A425" s="402" t="s">
        <v>11108</v>
      </c>
      <c r="B425" s="108"/>
      <c r="C425" s="108">
        <v>3</v>
      </c>
      <c r="D425" s="108"/>
      <c r="E425" s="108"/>
      <c r="F425" s="108">
        <v>18</v>
      </c>
      <c r="G425" s="108"/>
      <c r="H425" s="108"/>
      <c r="I425" s="108">
        <v>0.32</v>
      </c>
      <c r="J425" s="108">
        <v>21.32</v>
      </c>
      <c r="K425" s="108">
        <v>3</v>
      </c>
    </row>
    <row r="426" spans="1:11" s="402" customFormat="1" x14ac:dyDescent="0.3">
      <c r="A426" s="402" t="s">
        <v>11088</v>
      </c>
      <c r="B426" s="108">
        <v>0.48</v>
      </c>
      <c r="C426" s="108"/>
      <c r="D426" s="108"/>
      <c r="E426" s="108"/>
      <c r="F426" s="108"/>
      <c r="G426" s="108">
        <v>0.96</v>
      </c>
      <c r="H426" s="108"/>
      <c r="I426" s="108">
        <v>0.48</v>
      </c>
      <c r="J426" s="108">
        <v>1.92</v>
      </c>
      <c r="K426" s="108">
        <v>0.48</v>
      </c>
    </row>
    <row r="427" spans="1:11" s="402" customFormat="1" x14ac:dyDescent="0.3">
      <c r="A427" s="402" t="s">
        <v>11109</v>
      </c>
      <c r="B427" s="108"/>
      <c r="C427" s="108">
        <v>4</v>
      </c>
      <c r="D427" s="108"/>
      <c r="E427" s="108"/>
      <c r="F427" s="108">
        <v>2</v>
      </c>
      <c r="G427" s="108"/>
      <c r="H427" s="108"/>
      <c r="I427" s="108">
        <v>0.32</v>
      </c>
      <c r="J427" s="108">
        <v>6.32</v>
      </c>
      <c r="K427" s="108">
        <v>4</v>
      </c>
    </row>
    <row r="428" spans="1:11" s="402" customFormat="1" x14ac:dyDescent="0.3">
      <c r="A428" s="402" t="s">
        <v>11089</v>
      </c>
      <c r="B428" s="108"/>
      <c r="C428" s="108">
        <v>1</v>
      </c>
      <c r="D428" s="108"/>
      <c r="E428" s="108"/>
      <c r="F428" s="108"/>
      <c r="G428" s="108">
        <v>0.96</v>
      </c>
      <c r="H428" s="108"/>
      <c r="I428" s="108">
        <v>0.48</v>
      </c>
      <c r="J428" s="108">
        <v>2.44</v>
      </c>
      <c r="K428" s="108">
        <v>1</v>
      </c>
    </row>
    <row r="429" spans="1:11" s="402" customFormat="1" x14ac:dyDescent="0.3">
      <c r="A429" s="402" t="s">
        <v>15655</v>
      </c>
      <c r="B429" s="108"/>
      <c r="C429" s="108"/>
      <c r="D429" s="108">
        <v>6</v>
      </c>
      <c r="E429" s="108"/>
      <c r="F429" s="108">
        <v>8</v>
      </c>
      <c r="G429" s="108"/>
      <c r="H429" s="108"/>
      <c r="I429" s="108">
        <v>0.32</v>
      </c>
      <c r="J429" s="108">
        <v>14.32</v>
      </c>
      <c r="K429" s="108">
        <v>6</v>
      </c>
    </row>
    <row r="430" spans="1:11" s="402" customFormat="1" x14ac:dyDescent="0.3">
      <c r="A430" s="402" t="s">
        <v>11090</v>
      </c>
      <c r="B430" s="108">
        <v>1.44</v>
      </c>
      <c r="C430" s="108"/>
      <c r="D430" s="108"/>
      <c r="E430" s="108"/>
      <c r="F430" s="108"/>
      <c r="G430" s="108">
        <v>0.96</v>
      </c>
      <c r="H430" s="108"/>
      <c r="I430" s="108">
        <v>0.48</v>
      </c>
      <c r="J430" s="108">
        <v>2.88</v>
      </c>
      <c r="K430" s="108">
        <v>1.44</v>
      </c>
    </row>
    <row r="431" spans="1:11" s="402" customFormat="1" x14ac:dyDescent="0.3">
      <c r="A431" s="402" t="s">
        <v>11116</v>
      </c>
      <c r="B431" s="108">
        <v>1.44</v>
      </c>
      <c r="C431" s="108"/>
      <c r="D431" s="108"/>
      <c r="E431" s="108"/>
      <c r="F431" s="108"/>
      <c r="G431" s="108">
        <v>1.92</v>
      </c>
      <c r="H431" s="108"/>
      <c r="I431" s="108">
        <v>0.32</v>
      </c>
      <c r="J431" s="108">
        <v>3.6799999999999997</v>
      </c>
      <c r="K431" s="108">
        <v>1.44</v>
      </c>
    </row>
    <row r="432" spans="1:11" s="402" customFormat="1" x14ac:dyDescent="0.3">
      <c r="A432" s="402" t="s">
        <v>11118</v>
      </c>
      <c r="B432" s="108">
        <v>0.96</v>
      </c>
      <c r="C432" s="108"/>
      <c r="D432" s="108"/>
      <c r="E432" s="108"/>
      <c r="F432" s="108"/>
      <c r="G432" s="108">
        <v>0.96</v>
      </c>
      <c r="H432" s="108"/>
      <c r="I432" s="108">
        <v>0.32</v>
      </c>
      <c r="J432" s="108">
        <v>2.2399999999999998</v>
      </c>
      <c r="K432" s="108">
        <v>0.96</v>
      </c>
    </row>
    <row r="433" spans="1:11" s="402" customFormat="1" x14ac:dyDescent="0.3">
      <c r="A433" s="402" t="s">
        <v>11119</v>
      </c>
      <c r="B433" s="108">
        <v>0.68</v>
      </c>
      <c r="C433" s="108"/>
      <c r="D433" s="108"/>
      <c r="E433" s="108"/>
      <c r="F433" s="108"/>
      <c r="G433" s="108">
        <v>1.92</v>
      </c>
      <c r="H433" s="108"/>
      <c r="I433" s="108">
        <v>0.64</v>
      </c>
      <c r="J433" s="108">
        <v>3.24</v>
      </c>
      <c r="K433" s="108">
        <v>0.68</v>
      </c>
    </row>
    <row r="434" spans="1:11" s="402" customFormat="1" x14ac:dyDescent="0.3">
      <c r="A434" s="402" t="s">
        <v>17560</v>
      </c>
      <c r="B434" s="108"/>
      <c r="C434" s="108"/>
      <c r="D434" s="108"/>
      <c r="E434" s="108"/>
      <c r="F434" s="108"/>
      <c r="G434" s="108"/>
      <c r="H434" s="108"/>
      <c r="I434" s="108">
        <v>0.32</v>
      </c>
      <c r="J434" s="108">
        <v>0.32</v>
      </c>
      <c r="K434" s="108">
        <v>0</v>
      </c>
    </row>
    <row r="435" spans="1:11" s="402" customFormat="1" x14ac:dyDescent="0.3">
      <c r="A435" s="402" t="s">
        <v>11120</v>
      </c>
      <c r="B435" s="108">
        <v>0.64</v>
      </c>
      <c r="C435" s="108"/>
      <c r="D435" s="108"/>
      <c r="E435" s="108"/>
      <c r="F435" s="108"/>
      <c r="G435" s="108">
        <v>1.92</v>
      </c>
      <c r="H435" s="108"/>
      <c r="I435" s="108">
        <v>0.32</v>
      </c>
      <c r="J435" s="108">
        <v>2.88</v>
      </c>
      <c r="K435" s="108">
        <v>0.64</v>
      </c>
    </row>
    <row r="436" spans="1:11" s="402" customFormat="1" x14ac:dyDescent="0.3">
      <c r="A436" s="402" t="s">
        <v>11104</v>
      </c>
      <c r="B436" s="108"/>
      <c r="C436" s="108"/>
      <c r="D436" s="108">
        <v>10</v>
      </c>
      <c r="E436" s="108"/>
      <c r="F436" s="108"/>
      <c r="G436" s="108">
        <v>2.4</v>
      </c>
      <c r="H436" s="108"/>
      <c r="I436" s="108">
        <v>1.44</v>
      </c>
      <c r="J436" s="108">
        <v>13.84</v>
      </c>
      <c r="K436" s="108">
        <v>10</v>
      </c>
    </row>
    <row r="437" spans="1:11" s="402" customFormat="1" x14ac:dyDescent="0.3">
      <c r="A437" s="402" t="s">
        <v>11091</v>
      </c>
      <c r="B437" s="108">
        <v>0.68</v>
      </c>
      <c r="C437" s="108"/>
      <c r="D437" s="108"/>
      <c r="E437" s="108"/>
      <c r="F437" s="108"/>
      <c r="G437" s="108">
        <v>0.48</v>
      </c>
      <c r="H437" s="108"/>
      <c r="I437" s="108">
        <v>0.32</v>
      </c>
      <c r="J437" s="108">
        <v>1.4800000000000002</v>
      </c>
      <c r="K437" s="108">
        <v>0.68</v>
      </c>
    </row>
    <row r="438" spans="1:11" s="402" customFormat="1" x14ac:dyDescent="0.3">
      <c r="A438" s="402" t="s">
        <v>11063</v>
      </c>
      <c r="B438" s="108"/>
      <c r="C438" s="108">
        <v>4</v>
      </c>
      <c r="D438" s="108"/>
      <c r="E438" s="108"/>
      <c r="F438" s="108">
        <v>6</v>
      </c>
      <c r="G438" s="108"/>
      <c r="H438" s="108"/>
      <c r="I438" s="108">
        <v>1.44</v>
      </c>
      <c r="J438" s="108">
        <v>11.44</v>
      </c>
      <c r="K438" s="108">
        <v>4</v>
      </c>
    </row>
    <row r="439" spans="1:11" s="402" customFormat="1" x14ac:dyDescent="0.3">
      <c r="A439" s="402" t="s">
        <v>15587</v>
      </c>
      <c r="B439" s="108"/>
      <c r="C439" s="108">
        <v>1</v>
      </c>
      <c r="D439" s="108"/>
      <c r="E439" s="108"/>
      <c r="F439" s="108">
        <v>2</v>
      </c>
      <c r="G439" s="108"/>
      <c r="H439" s="108"/>
      <c r="I439" s="108">
        <v>0.48</v>
      </c>
      <c r="J439" s="108">
        <v>3.48</v>
      </c>
      <c r="K439" s="108">
        <v>1</v>
      </c>
    </row>
    <row r="440" spans="1:11" s="402" customFormat="1" x14ac:dyDescent="0.3">
      <c r="A440" s="402" t="s">
        <v>11064</v>
      </c>
      <c r="B440" s="108"/>
      <c r="C440" s="108"/>
      <c r="D440" s="108">
        <v>4</v>
      </c>
      <c r="E440" s="108"/>
      <c r="F440" s="108">
        <v>4</v>
      </c>
      <c r="G440" s="108"/>
      <c r="H440" s="108"/>
      <c r="I440" s="108">
        <v>0.48</v>
      </c>
      <c r="J440" s="108">
        <v>8.48</v>
      </c>
      <c r="K440" s="108">
        <v>4</v>
      </c>
    </row>
    <row r="441" spans="1:11" s="402" customFormat="1" x14ac:dyDescent="0.3">
      <c r="A441" s="402" t="s">
        <v>16341</v>
      </c>
      <c r="B441" s="108"/>
      <c r="C441" s="108"/>
      <c r="D441" s="108">
        <v>2</v>
      </c>
      <c r="E441" s="108"/>
      <c r="F441" s="108">
        <v>6</v>
      </c>
      <c r="G441" s="108"/>
      <c r="H441" s="108"/>
      <c r="I441" s="108">
        <v>0.48</v>
      </c>
      <c r="J441" s="108">
        <v>8.48</v>
      </c>
      <c r="K441" s="108">
        <v>2</v>
      </c>
    </row>
    <row r="442" spans="1:11" s="402" customFormat="1" x14ac:dyDescent="0.3">
      <c r="A442" s="402" t="s">
        <v>11144</v>
      </c>
      <c r="B442" s="108">
        <v>3.84</v>
      </c>
      <c r="C442" s="108"/>
      <c r="D442" s="108"/>
      <c r="E442" s="108"/>
      <c r="F442" s="108"/>
      <c r="G442" s="108">
        <v>1.92</v>
      </c>
      <c r="H442" s="108"/>
      <c r="I442" s="108"/>
      <c r="J442" s="108">
        <v>5.76</v>
      </c>
      <c r="K442" s="108">
        <v>3.84</v>
      </c>
    </row>
    <row r="443" spans="1:11" s="402" customFormat="1" x14ac:dyDescent="0.3">
      <c r="A443" s="402" t="s">
        <v>11065</v>
      </c>
      <c r="B443" s="108">
        <v>0.68</v>
      </c>
      <c r="C443" s="108"/>
      <c r="D443" s="108"/>
      <c r="E443" s="108"/>
      <c r="F443" s="108"/>
      <c r="G443" s="108">
        <v>1.28</v>
      </c>
      <c r="H443" s="108"/>
      <c r="I443" s="108">
        <v>0.64</v>
      </c>
      <c r="J443" s="108">
        <v>2.6</v>
      </c>
      <c r="K443" s="108">
        <v>0.68</v>
      </c>
    </row>
    <row r="444" spans="1:11" s="402" customFormat="1" x14ac:dyDescent="0.3">
      <c r="A444" s="402" t="s">
        <v>11066</v>
      </c>
      <c r="B444" s="108">
        <v>0.96</v>
      </c>
      <c r="C444" s="108"/>
      <c r="D444" s="108"/>
      <c r="E444" s="108"/>
      <c r="F444" s="108"/>
      <c r="G444" s="108">
        <v>1.44</v>
      </c>
      <c r="H444" s="108"/>
      <c r="I444" s="108">
        <v>1.1200000000000001</v>
      </c>
      <c r="J444" s="108">
        <v>3.52</v>
      </c>
      <c r="K444" s="108">
        <v>0.96</v>
      </c>
    </row>
    <row r="445" spans="1:11" s="402" customFormat="1" x14ac:dyDescent="0.3">
      <c r="A445" s="402" t="s">
        <v>11067</v>
      </c>
      <c r="B445" s="108">
        <v>1.44</v>
      </c>
      <c r="C445" s="108"/>
      <c r="D445" s="108"/>
      <c r="E445" s="108"/>
      <c r="F445" s="108"/>
      <c r="G445" s="108">
        <v>1.44</v>
      </c>
      <c r="H445" s="108"/>
      <c r="I445" s="108">
        <v>1.28</v>
      </c>
      <c r="J445" s="108">
        <v>4.16</v>
      </c>
      <c r="K445" s="108">
        <v>1.44</v>
      </c>
    </row>
    <row r="446" spans="1:11" s="402" customFormat="1" x14ac:dyDescent="0.3">
      <c r="A446" s="402" t="s">
        <v>11132</v>
      </c>
      <c r="B446" s="108">
        <v>0.48</v>
      </c>
      <c r="C446" s="108"/>
      <c r="D446" s="108">
        <v>1</v>
      </c>
      <c r="E446" s="108"/>
      <c r="F446" s="108"/>
      <c r="G446" s="108">
        <v>1.28</v>
      </c>
      <c r="H446" s="108"/>
      <c r="I446" s="108">
        <v>0.32</v>
      </c>
      <c r="J446" s="108">
        <v>3.0799999999999996</v>
      </c>
      <c r="K446" s="108">
        <v>1.48</v>
      </c>
    </row>
    <row r="447" spans="1:11" s="402" customFormat="1" x14ac:dyDescent="0.3">
      <c r="A447" s="402" t="s">
        <v>11133</v>
      </c>
      <c r="B447" s="108">
        <v>0.68</v>
      </c>
      <c r="C447" s="108"/>
      <c r="D447" s="108"/>
      <c r="E447" s="108"/>
      <c r="F447" s="108"/>
      <c r="G447" s="108">
        <v>1.44</v>
      </c>
      <c r="H447" s="108"/>
      <c r="I447" s="108">
        <v>0.48</v>
      </c>
      <c r="J447" s="108">
        <v>2.6</v>
      </c>
      <c r="K447" s="108">
        <v>0.68</v>
      </c>
    </row>
    <row r="448" spans="1:11" s="402" customFormat="1" x14ac:dyDescent="0.3">
      <c r="A448" s="402" t="s">
        <v>11134</v>
      </c>
      <c r="B448" s="108">
        <v>0.32</v>
      </c>
      <c r="C448" s="108"/>
      <c r="D448" s="108"/>
      <c r="E448" s="108"/>
      <c r="F448" s="108"/>
      <c r="G448" s="108">
        <v>0.48</v>
      </c>
      <c r="H448" s="108"/>
      <c r="I448" s="108">
        <v>0.32</v>
      </c>
      <c r="J448" s="108">
        <v>1.1200000000000001</v>
      </c>
      <c r="K448" s="108">
        <v>0.32</v>
      </c>
    </row>
    <row r="449" spans="1:11" s="402" customFormat="1" x14ac:dyDescent="0.3">
      <c r="A449" s="402" t="s">
        <v>11068</v>
      </c>
      <c r="B449" s="108">
        <v>1.6800000000000002</v>
      </c>
      <c r="C449" s="108"/>
      <c r="D449" s="108"/>
      <c r="E449" s="108"/>
      <c r="F449" s="108"/>
      <c r="G449" s="108">
        <v>2.88</v>
      </c>
      <c r="H449" s="108"/>
      <c r="I449" s="108">
        <v>1.92</v>
      </c>
      <c r="J449" s="108">
        <v>6.48</v>
      </c>
      <c r="K449" s="108">
        <v>1.6800000000000002</v>
      </c>
    </row>
    <row r="450" spans="1:11" s="402" customFormat="1" x14ac:dyDescent="0.3">
      <c r="A450" s="402" t="s">
        <v>16469</v>
      </c>
      <c r="B450" s="108">
        <v>1.92</v>
      </c>
      <c r="C450" s="108"/>
      <c r="D450" s="108"/>
      <c r="E450" s="108"/>
      <c r="F450" s="108"/>
      <c r="G450" s="108">
        <v>2.4</v>
      </c>
      <c r="H450" s="108"/>
      <c r="I450" s="108">
        <v>0.32</v>
      </c>
      <c r="J450" s="108">
        <v>4.6400000000000006</v>
      </c>
      <c r="K450" s="108">
        <v>1.92</v>
      </c>
    </row>
    <row r="451" spans="1:11" s="402" customFormat="1" x14ac:dyDescent="0.3">
      <c r="A451" s="402" t="s">
        <v>11688</v>
      </c>
      <c r="B451" s="108"/>
      <c r="C451" s="108">
        <v>1</v>
      </c>
      <c r="D451" s="108"/>
      <c r="E451" s="108"/>
      <c r="F451" s="108"/>
      <c r="G451" s="108">
        <v>1.44</v>
      </c>
      <c r="H451" s="108"/>
      <c r="I451" s="108">
        <v>1.92</v>
      </c>
      <c r="J451" s="108">
        <v>4.3599999999999994</v>
      </c>
      <c r="K451" s="108">
        <v>1</v>
      </c>
    </row>
    <row r="452" spans="1:11" s="402" customFormat="1" x14ac:dyDescent="0.3">
      <c r="A452" s="402" t="s">
        <v>11092</v>
      </c>
      <c r="B452" s="108">
        <v>0.96</v>
      </c>
      <c r="C452" s="108"/>
      <c r="D452" s="108"/>
      <c r="E452" s="108"/>
      <c r="F452" s="108"/>
      <c r="G452" s="108">
        <v>0.96</v>
      </c>
      <c r="H452" s="108"/>
      <c r="I452" s="108">
        <v>0.32</v>
      </c>
      <c r="J452" s="108">
        <v>2.2399999999999998</v>
      </c>
      <c r="K452" s="108">
        <v>0.96</v>
      </c>
    </row>
    <row r="453" spans="1:11" s="402" customFormat="1" x14ac:dyDescent="0.3">
      <c r="A453" s="402" t="s">
        <v>11073</v>
      </c>
      <c r="B453" s="108">
        <v>0.51</v>
      </c>
      <c r="C453" s="108"/>
      <c r="D453" s="108"/>
      <c r="E453" s="108"/>
      <c r="F453" s="108"/>
      <c r="G453" s="108">
        <v>0.32</v>
      </c>
      <c r="H453" s="108"/>
      <c r="I453" s="108">
        <v>0.96</v>
      </c>
      <c r="J453" s="108">
        <v>1.79</v>
      </c>
      <c r="K453" s="108">
        <v>0.51</v>
      </c>
    </row>
    <row r="454" spans="1:11" s="402" customFormat="1" x14ac:dyDescent="0.3">
      <c r="A454" s="402" t="s">
        <v>11057</v>
      </c>
      <c r="B454" s="108"/>
      <c r="C454" s="108">
        <v>2</v>
      </c>
      <c r="D454" s="108"/>
      <c r="E454" s="108"/>
      <c r="F454" s="108">
        <v>2</v>
      </c>
      <c r="G454" s="108"/>
      <c r="H454" s="108"/>
      <c r="I454" s="108">
        <v>0.96</v>
      </c>
      <c r="J454" s="108">
        <v>4.96</v>
      </c>
      <c r="K454" s="108">
        <v>2</v>
      </c>
    </row>
    <row r="455" spans="1:11" s="402" customFormat="1" x14ac:dyDescent="0.3">
      <c r="A455" s="402" t="s">
        <v>11058</v>
      </c>
      <c r="B455" s="108">
        <v>0.64</v>
      </c>
      <c r="C455" s="108"/>
      <c r="D455" s="108"/>
      <c r="E455" s="108"/>
      <c r="F455" s="108"/>
      <c r="G455" s="108">
        <v>0.48</v>
      </c>
      <c r="H455" s="108"/>
      <c r="I455" s="108">
        <v>0.96</v>
      </c>
      <c r="J455" s="108">
        <v>2.08</v>
      </c>
      <c r="K455" s="108">
        <v>0.64</v>
      </c>
    </row>
    <row r="456" spans="1:11" s="402" customFormat="1" x14ac:dyDescent="0.3">
      <c r="A456" s="402" t="s">
        <v>11059</v>
      </c>
      <c r="B456" s="108"/>
      <c r="C456" s="108"/>
      <c r="D456" s="108">
        <v>2</v>
      </c>
      <c r="E456" s="108"/>
      <c r="F456" s="108"/>
      <c r="G456" s="108">
        <v>0.96</v>
      </c>
      <c r="H456" s="108"/>
      <c r="I456" s="108">
        <v>0.48</v>
      </c>
      <c r="J456" s="108">
        <v>3.44</v>
      </c>
      <c r="K456" s="108">
        <v>2</v>
      </c>
    </row>
    <row r="457" spans="1:11" s="402" customFormat="1" x14ac:dyDescent="0.3">
      <c r="A457" s="402" t="s">
        <v>11138</v>
      </c>
      <c r="B457" s="108">
        <v>0.49</v>
      </c>
      <c r="C457" s="108"/>
      <c r="D457" s="108"/>
      <c r="E457" s="108"/>
      <c r="F457" s="108"/>
      <c r="G457" s="108">
        <v>0.96</v>
      </c>
      <c r="H457" s="108"/>
      <c r="I457" s="108">
        <v>0.48</v>
      </c>
      <c r="J457" s="108">
        <v>1.93</v>
      </c>
      <c r="K457" s="108">
        <v>0.49</v>
      </c>
    </row>
    <row r="458" spans="1:11" s="402" customFormat="1" x14ac:dyDescent="0.3">
      <c r="A458" s="402" t="s">
        <v>11139</v>
      </c>
      <c r="B458" s="108">
        <v>0.48</v>
      </c>
      <c r="C458" s="108"/>
      <c r="D458" s="108"/>
      <c r="E458" s="108"/>
      <c r="F458" s="108"/>
      <c r="G458" s="108">
        <v>0.96</v>
      </c>
      <c r="H458" s="108"/>
      <c r="I458" s="108">
        <v>0.64</v>
      </c>
      <c r="J458" s="108">
        <v>2.08</v>
      </c>
      <c r="K458" s="108">
        <v>0.48</v>
      </c>
    </row>
    <row r="459" spans="1:11" s="402" customFormat="1" x14ac:dyDescent="0.3">
      <c r="A459" s="402" t="s">
        <v>11074</v>
      </c>
      <c r="B459" s="108">
        <v>0.48</v>
      </c>
      <c r="C459" s="108"/>
      <c r="D459" s="108"/>
      <c r="E459" s="108"/>
      <c r="F459" s="108"/>
      <c r="G459" s="108">
        <v>0.96</v>
      </c>
      <c r="H459" s="108"/>
      <c r="I459" s="108">
        <v>0.32</v>
      </c>
      <c r="J459" s="108">
        <v>1.76</v>
      </c>
      <c r="K459" s="108">
        <v>0.48</v>
      </c>
    </row>
    <row r="460" spans="1:11" s="402" customFormat="1" x14ac:dyDescent="0.3">
      <c r="A460" s="402" t="s">
        <v>11060</v>
      </c>
      <c r="B460" s="108">
        <v>0.85000000000000009</v>
      </c>
      <c r="C460" s="108"/>
      <c r="D460" s="108"/>
      <c r="E460" s="108"/>
      <c r="F460" s="108"/>
      <c r="G460" s="108">
        <v>0.64</v>
      </c>
      <c r="H460" s="108"/>
      <c r="I460" s="108">
        <v>0.96</v>
      </c>
      <c r="J460" s="108">
        <v>2.4500000000000002</v>
      </c>
      <c r="K460" s="108">
        <v>0.85000000000000009</v>
      </c>
    </row>
    <row r="461" spans="1:11" s="402" customFormat="1" x14ac:dyDescent="0.3">
      <c r="A461" s="402" t="s">
        <v>11061</v>
      </c>
      <c r="B461" s="108">
        <v>0.34</v>
      </c>
      <c r="C461" s="108"/>
      <c r="D461" s="108"/>
      <c r="E461" s="108"/>
      <c r="F461" s="108"/>
      <c r="G461" s="108">
        <v>1.28</v>
      </c>
      <c r="H461" s="108"/>
      <c r="I461" s="108">
        <v>1.28</v>
      </c>
      <c r="J461" s="108">
        <v>2.9000000000000004</v>
      </c>
      <c r="K461" s="108">
        <v>0.34</v>
      </c>
    </row>
    <row r="462" spans="1:11" s="402" customFormat="1" x14ac:dyDescent="0.3">
      <c r="A462" s="402" t="s">
        <v>11032</v>
      </c>
      <c r="B462" s="108"/>
      <c r="C462" s="108">
        <v>12</v>
      </c>
      <c r="D462" s="108"/>
      <c r="E462" s="108"/>
      <c r="F462" s="108">
        <v>6</v>
      </c>
      <c r="G462" s="108"/>
      <c r="H462" s="108"/>
      <c r="I462" s="108">
        <v>0.17</v>
      </c>
      <c r="J462" s="108">
        <v>18.170000000000002</v>
      </c>
      <c r="K462" s="108">
        <v>12</v>
      </c>
    </row>
    <row r="463" spans="1:11" s="402" customFormat="1" x14ac:dyDescent="0.3">
      <c r="A463" s="402" t="s">
        <v>11062</v>
      </c>
      <c r="B463" s="108"/>
      <c r="C463" s="108"/>
      <c r="D463" s="108">
        <v>1</v>
      </c>
      <c r="E463" s="108"/>
      <c r="F463" s="108"/>
      <c r="G463" s="108">
        <v>1.92</v>
      </c>
      <c r="H463" s="108"/>
      <c r="I463" s="108">
        <v>1.44</v>
      </c>
      <c r="J463" s="108">
        <v>4.3599999999999994</v>
      </c>
      <c r="K463" s="108">
        <v>1</v>
      </c>
    </row>
    <row r="464" spans="1:11" s="402" customFormat="1" x14ac:dyDescent="0.3">
      <c r="A464" s="402" t="s">
        <v>11140</v>
      </c>
      <c r="B464" s="108">
        <v>0.32</v>
      </c>
      <c r="C464" s="108"/>
      <c r="D464" s="108"/>
      <c r="E464" s="108"/>
      <c r="F464" s="108"/>
      <c r="G464" s="108">
        <v>0.48</v>
      </c>
      <c r="H464" s="108"/>
      <c r="I464" s="108">
        <v>0.32</v>
      </c>
      <c r="J464" s="108">
        <v>1.1200000000000001</v>
      </c>
      <c r="K464" s="108">
        <v>0.32</v>
      </c>
    </row>
    <row r="465" spans="1:11" s="402" customFormat="1" x14ac:dyDescent="0.3">
      <c r="A465" s="402" t="s">
        <v>16198</v>
      </c>
      <c r="B465" s="108"/>
      <c r="C465" s="108"/>
      <c r="D465" s="108">
        <v>2</v>
      </c>
      <c r="E465" s="108"/>
      <c r="F465" s="108">
        <v>1</v>
      </c>
      <c r="G465" s="108"/>
      <c r="H465" s="108">
        <v>0.32</v>
      </c>
      <c r="I465" s="108"/>
      <c r="J465" s="108">
        <v>3.3200000000000003</v>
      </c>
      <c r="K465" s="108">
        <v>2</v>
      </c>
    </row>
    <row r="466" spans="1:11" s="402" customFormat="1" x14ac:dyDescent="0.3">
      <c r="A466" s="402" t="s">
        <v>11141</v>
      </c>
      <c r="B466" s="108">
        <v>0.8</v>
      </c>
      <c r="C466" s="108"/>
      <c r="D466" s="108"/>
      <c r="E466" s="108"/>
      <c r="F466" s="108"/>
      <c r="G466" s="108">
        <v>1.92</v>
      </c>
      <c r="H466" s="108"/>
      <c r="I466" s="108">
        <v>0.32</v>
      </c>
      <c r="J466" s="108">
        <v>3.0399999999999996</v>
      </c>
      <c r="K466" s="108">
        <v>0.8</v>
      </c>
    </row>
    <row r="467" spans="1:11" s="402" customFormat="1" x14ac:dyDescent="0.3">
      <c r="A467" s="402" t="s">
        <v>11075</v>
      </c>
      <c r="B467" s="108"/>
      <c r="C467" s="108"/>
      <c r="D467" s="108">
        <v>1</v>
      </c>
      <c r="E467" s="108"/>
      <c r="F467" s="108">
        <v>4</v>
      </c>
      <c r="G467" s="108"/>
      <c r="H467" s="108"/>
      <c r="I467" s="108">
        <v>0.48</v>
      </c>
      <c r="J467" s="108">
        <v>5.48</v>
      </c>
      <c r="K467" s="108">
        <v>1</v>
      </c>
    </row>
    <row r="468" spans="1:11" s="402" customFormat="1" x14ac:dyDescent="0.3">
      <c r="A468" s="402" t="s">
        <v>11142</v>
      </c>
      <c r="B468" s="108">
        <v>1.92</v>
      </c>
      <c r="C468" s="108"/>
      <c r="D468" s="108"/>
      <c r="E468" s="108"/>
      <c r="F468" s="108"/>
      <c r="G468" s="108">
        <v>1.44</v>
      </c>
      <c r="H468" s="108"/>
      <c r="I468" s="108">
        <v>1.92</v>
      </c>
      <c r="J468" s="108">
        <v>5.2799999999999994</v>
      </c>
      <c r="K468" s="108">
        <v>1.92</v>
      </c>
    </row>
    <row r="469" spans="1:11" s="402" customFormat="1" x14ac:dyDescent="0.3">
      <c r="A469" s="402" t="s">
        <v>18611</v>
      </c>
      <c r="B469" s="108">
        <v>0.68</v>
      </c>
      <c r="C469" s="108"/>
      <c r="D469" s="108"/>
      <c r="E469" s="108"/>
      <c r="F469" s="108"/>
      <c r="G469" s="108">
        <v>0.96</v>
      </c>
      <c r="H469" s="108"/>
      <c r="I469" s="108">
        <v>0.48</v>
      </c>
      <c r="J469" s="108">
        <v>2.12</v>
      </c>
      <c r="K469" s="108">
        <v>0.68</v>
      </c>
    </row>
    <row r="470" spans="1:11" s="402" customFormat="1" x14ac:dyDescent="0.3">
      <c r="A470" s="402" t="s">
        <v>11110</v>
      </c>
      <c r="B470" s="108"/>
      <c r="C470" s="108">
        <v>3</v>
      </c>
      <c r="D470" s="108"/>
      <c r="E470" s="108"/>
      <c r="F470" s="108">
        <v>2</v>
      </c>
      <c r="G470" s="108"/>
      <c r="H470" s="108"/>
      <c r="I470" s="108">
        <v>0.32</v>
      </c>
      <c r="J470" s="108">
        <v>5.32</v>
      </c>
      <c r="K470" s="108">
        <v>3</v>
      </c>
    </row>
    <row r="471" spans="1:11" s="402" customFormat="1" x14ac:dyDescent="0.3">
      <c r="A471" s="402" t="s">
        <v>11111</v>
      </c>
      <c r="B471" s="108"/>
      <c r="C471" s="108">
        <v>4</v>
      </c>
      <c r="D471" s="108"/>
      <c r="E471" s="108"/>
      <c r="F471" s="108">
        <v>3</v>
      </c>
      <c r="G471" s="108"/>
      <c r="H471" s="108"/>
      <c r="I471" s="108">
        <v>0.96</v>
      </c>
      <c r="J471" s="108">
        <v>7.96</v>
      </c>
      <c r="K471" s="108">
        <v>4</v>
      </c>
    </row>
    <row r="472" spans="1:11" s="402" customFormat="1" x14ac:dyDescent="0.3">
      <c r="A472" s="402" t="s">
        <v>11689</v>
      </c>
      <c r="B472" s="108">
        <v>0.51</v>
      </c>
      <c r="C472" s="108"/>
      <c r="D472" s="108"/>
      <c r="E472" s="108"/>
      <c r="F472" s="108"/>
      <c r="G472" s="108">
        <v>0.8</v>
      </c>
      <c r="H472" s="108"/>
      <c r="I472" s="108">
        <v>0.96</v>
      </c>
      <c r="J472" s="108">
        <v>2.27</v>
      </c>
      <c r="K472" s="108">
        <v>0.51</v>
      </c>
    </row>
    <row r="473" spans="1:11" s="402" customFormat="1" x14ac:dyDescent="0.3">
      <c r="A473" s="402" t="s">
        <v>11112</v>
      </c>
      <c r="B473" s="108"/>
      <c r="C473" s="108">
        <v>4</v>
      </c>
      <c r="D473" s="108"/>
      <c r="E473" s="108"/>
      <c r="F473" s="108">
        <v>8</v>
      </c>
      <c r="G473" s="108"/>
      <c r="H473" s="108"/>
      <c r="I473" s="108">
        <v>1.92</v>
      </c>
      <c r="J473" s="108">
        <v>13.92</v>
      </c>
      <c r="K473" s="108">
        <v>4</v>
      </c>
    </row>
    <row r="474" spans="1:11" s="402" customFormat="1" x14ac:dyDescent="0.3">
      <c r="A474" s="402" t="s">
        <v>11143</v>
      </c>
      <c r="B474" s="108"/>
      <c r="C474" s="108">
        <v>1</v>
      </c>
      <c r="D474" s="108"/>
      <c r="E474" s="108"/>
      <c r="F474" s="108"/>
      <c r="G474" s="108">
        <v>1.44</v>
      </c>
      <c r="H474" s="108"/>
      <c r="I474" s="108">
        <v>1.44</v>
      </c>
      <c r="J474" s="108">
        <v>3.88</v>
      </c>
      <c r="K474" s="108">
        <v>1</v>
      </c>
    </row>
    <row r="475" spans="1:11" s="402" customFormat="1" x14ac:dyDescent="0.3">
      <c r="A475" s="402" t="s">
        <v>11113</v>
      </c>
      <c r="B475" s="108"/>
      <c r="C475" s="108">
        <v>6</v>
      </c>
      <c r="D475" s="108"/>
      <c r="E475" s="108"/>
      <c r="F475" s="108">
        <v>9</v>
      </c>
      <c r="G475" s="108">
        <v>0.48</v>
      </c>
      <c r="H475" s="108"/>
      <c r="I475" s="108">
        <v>0.96</v>
      </c>
      <c r="J475" s="108">
        <v>16.440000000000001</v>
      </c>
      <c r="K475" s="108">
        <v>6</v>
      </c>
    </row>
    <row r="476" spans="1:11" s="402" customFormat="1" x14ac:dyDescent="0.3">
      <c r="A476" s="402" t="s">
        <v>11034</v>
      </c>
      <c r="B476" s="108"/>
      <c r="C476" s="108">
        <v>24</v>
      </c>
      <c r="D476" s="108"/>
      <c r="E476" s="108"/>
      <c r="F476" s="108">
        <v>40</v>
      </c>
      <c r="G476" s="108"/>
      <c r="H476" s="108"/>
      <c r="I476" s="108">
        <v>0.64</v>
      </c>
      <c r="J476" s="108">
        <v>64.64</v>
      </c>
      <c r="K476" s="108">
        <v>24</v>
      </c>
    </row>
    <row r="477" spans="1:11" s="402" customFormat="1" x14ac:dyDescent="0.3">
      <c r="A477" s="402" t="s">
        <v>11131</v>
      </c>
      <c r="B477" s="108">
        <v>0.32</v>
      </c>
      <c r="C477" s="108"/>
      <c r="D477" s="108"/>
      <c r="E477" s="108"/>
      <c r="F477" s="108"/>
      <c r="G477" s="108">
        <v>0.32</v>
      </c>
      <c r="H477" s="108"/>
      <c r="I477" s="108">
        <v>0.64</v>
      </c>
      <c r="J477" s="108">
        <v>1.28</v>
      </c>
      <c r="K477" s="108">
        <v>0.32</v>
      </c>
    </row>
    <row r="478" spans="1:11" s="402" customFormat="1" x14ac:dyDescent="0.3">
      <c r="A478" s="402" t="s">
        <v>11043</v>
      </c>
      <c r="B478" s="108"/>
      <c r="C478" s="108">
        <v>8</v>
      </c>
      <c r="D478" s="108"/>
      <c r="E478" s="108"/>
      <c r="F478" s="108">
        <v>6</v>
      </c>
      <c r="G478" s="108">
        <v>2.88</v>
      </c>
      <c r="H478" s="108"/>
      <c r="I478" s="108">
        <v>0.48</v>
      </c>
      <c r="J478" s="108">
        <v>17.36</v>
      </c>
      <c r="K478" s="108">
        <v>8</v>
      </c>
    </row>
    <row r="479" spans="1:11" s="402" customFormat="1" x14ac:dyDescent="0.3">
      <c r="A479" s="402" t="s">
        <v>11045</v>
      </c>
      <c r="B479" s="108"/>
      <c r="C479" s="108">
        <v>4</v>
      </c>
      <c r="D479" s="108"/>
      <c r="E479" s="108"/>
      <c r="F479" s="108">
        <v>4</v>
      </c>
      <c r="G479" s="108"/>
      <c r="H479" s="108"/>
      <c r="I479" s="108">
        <v>0.96</v>
      </c>
      <c r="J479" s="108">
        <v>8.9600000000000009</v>
      </c>
      <c r="K479" s="108">
        <v>4</v>
      </c>
    </row>
    <row r="480" spans="1:11" s="402" customFormat="1" x14ac:dyDescent="0.3">
      <c r="A480" s="402" t="s">
        <v>11176</v>
      </c>
      <c r="B480" s="108">
        <v>4.66</v>
      </c>
      <c r="C480" s="108"/>
      <c r="D480" s="108"/>
      <c r="E480" s="108"/>
      <c r="F480" s="108"/>
      <c r="G480" s="108">
        <v>8.16</v>
      </c>
      <c r="H480" s="108"/>
      <c r="I480" s="108">
        <v>3.84</v>
      </c>
      <c r="J480" s="108">
        <v>16.66</v>
      </c>
      <c r="K480" s="108">
        <v>4.66</v>
      </c>
    </row>
    <row r="481" spans="1:11" s="402" customFormat="1" x14ac:dyDescent="0.3">
      <c r="A481" s="402" t="s">
        <v>11044</v>
      </c>
      <c r="B481" s="108"/>
      <c r="C481" s="108">
        <v>6</v>
      </c>
      <c r="D481" s="108"/>
      <c r="E481" s="108"/>
      <c r="F481" s="108">
        <v>6</v>
      </c>
      <c r="G481" s="108"/>
      <c r="H481" s="108"/>
      <c r="I481" s="108">
        <v>0.48</v>
      </c>
      <c r="J481" s="108">
        <v>12.48</v>
      </c>
      <c r="K481" s="108">
        <v>6</v>
      </c>
    </row>
    <row r="482" spans="1:11" s="402" customFormat="1" x14ac:dyDescent="0.3">
      <c r="A482" s="402" t="s">
        <v>11521</v>
      </c>
      <c r="B482" s="108"/>
      <c r="C482" s="108">
        <v>12</v>
      </c>
      <c r="D482" s="108"/>
      <c r="E482" s="108"/>
      <c r="F482" s="108"/>
      <c r="G482" s="108">
        <v>5.76</v>
      </c>
      <c r="H482" s="108"/>
      <c r="I482" s="108">
        <v>0.32</v>
      </c>
      <c r="J482" s="108">
        <v>18.079999999999998</v>
      </c>
      <c r="K482" s="108">
        <v>12</v>
      </c>
    </row>
    <row r="483" spans="1:11" s="402" customFormat="1" x14ac:dyDescent="0.3">
      <c r="A483" s="402" t="s">
        <v>11473</v>
      </c>
      <c r="B483" s="108"/>
      <c r="C483" s="108">
        <v>1</v>
      </c>
      <c r="D483" s="108"/>
      <c r="E483" s="108"/>
      <c r="F483" s="108"/>
      <c r="G483" s="108">
        <v>0.96</v>
      </c>
      <c r="H483" s="108"/>
      <c r="I483" s="108">
        <v>0.32</v>
      </c>
      <c r="J483" s="108">
        <v>2.2799999999999998</v>
      </c>
      <c r="K483" s="108">
        <v>1</v>
      </c>
    </row>
    <row r="484" spans="1:11" s="402" customFormat="1" x14ac:dyDescent="0.3">
      <c r="A484" s="402" t="s">
        <v>11474</v>
      </c>
      <c r="B484" s="108"/>
      <c r="C484" s="108">
        <v>1</v>
      </c>
      <c r="D484" s="108"/>
      <c r="E484" s="108"/>
      <c r="F484" s="108"/>
      <c r="G484" s="108">
        <v>0.96</v>
      </c>
      <c r="H484" s="108"/>
      <c r="I484" s="108">
        <v>0.48</v>
      </c>
      <c r="J484" s="108">
        <v>2.44</v>
      </c>
      <c r="K484" s="108">
        <v>1</v>
      </c>
    </row>
    <row r="485" spans="1:11" s="402" customFormat="1" x14ac:dyDescent="0.3">
      <c r="A485" s="402" t="s">
        <v>11024</v>
      </c>
      <c r="B485" s="108"/>
      <c r="C485" s="108">
        <v>2</v>
      </c>
      <c r="D485" s="108"/>
      <c r="E485" s="108"/>
      <c r="F485" s="108">
        <v>4</v>
      </c>
      <c r="G485" s="108"/>
      <c r="H485" s="108"/>
      <c r="I485" s="108">
        <v>0.48</v>
      </c>
      <c r="J485" s="108">
        <v>6.48</v>
      </c>
      <c r="K485" s="108">
        <v>2</v>
      </c>
    </row>
    <row r="486" spans="1:11" s="402" customFormat="1" x14ac:dyDescent="0.3">
      <c r="A486" s="402" t="s">
        <v>11475</v>
      </c>
      <c r="B486" s="108"/>
      <c r="C486" s="108">
        <v>1</v>
      </c>
      <c r="D486" s="108"/>
      <c r="E486" s="108"/>
      <c r="F486" s="108"/>
      <c r="G486" s="108">
        <v>0.96</v>
      </c>
      <c r="H486" s="108"/>
      <c r="I486" s="108">
        <v>0.32</v>
      </c>
      <c r="J486" s="108">
        <v>2.2799999999999998</v>
      </c>
      <c r="K486" s="108">
        <v>1</v>
      </c>
    </row>
    <row r="487" spans="1:11" s="402" customFormat="1" x14ac:dyDescent="0.3">
      <c r="A487" s="402" t="s">
        <v>11381</v>
      </c>
      <c r="B487" s="108"/>
      <c r="C487" s="108">
        <v>24</v>
      </c>
      <c r="D487" s="108"/>
      <c r="E487" s="108"/>
      <c r="F487" s="108">
        <v>54</v>
      </c>
      <c r="G487" s="108"/>
      <c r="H487" s="108"/>
      <c r="I487" s="108">
        <v>2.56</v>
      </c>
      <c r="J487" s="108">
        <v>80.56</v>
      </c>
      <c r="K487" s="108">
        <v>24</v>
      </c>
    </row>
    <row r="488" spans="1:11" s="402" customFormat="1" x14ac:dyDescent="0.3">
      <c r="A488" s="402" t="s">
        <v>11522</v>
      </c>
      <c r="B488" s="108"/>
      <c r="C488" s="108">
        <v>9</v>
      </c>
      <c r="D488" s="108"/>
      <c r="E488" s="108"/>
      <c r="F488" s="108">
        <v>9</v>
      </c>
      <c r="G488" s="108"/>
      <c r="H488" s="108"/>
      <c r="I488" s="108">
        <v>0.32</v>
      </c>
      <c r="J488" s="108">
        <v>18.32</v>
      </c>
      <c r="K488" s="108">
        <v>9</v>
      </c>
    </row>
    <row r="489" spans="1:11" s="402" customFormat="1" x14ac:dyDescent="0.3">
      <c r="A489" s="402" t="s">
        <v>11476</v>
      </c>
      <c r="B489" s="108"/>
      <c r="C489" s="108">
        <v>4</v>
      </c>
      <c r="D489" s="108"/>
      <c r="E489" s="108"/>
      <c r="F489" s="108">
        <v>3</v>
      </c>
      <c r="G489" s="108"/>
      <c r="H489" s="108"/>
      <c r="I489" s="108">
        <v>0.48</v>
      </c>
      <c r="J489" s="108">
        <v>7.48</v>
      </c>
      <c r="K489" s="108">
        <v>4</v>
      </c>
    </row>
    <row r="490" spans="1:11" s="402" customFormat="1" x14ac:dyDescent="0.3">
      <c r="A490" s="402" t="s">
        <v>11477</v>
      </c>
      <c r="B490" s="108"/>
      <c r="C490" s="108">
        <v>4</v>
      </c>
      <c r="D490" s="108"/>
      <c r="E490" s="108"/>
      <c r="F490" s="108">
        <v>3</v>
      </c>
      <c r="G490" s="108"/>
      <c r="H490" s="108"/>
      <c r="I490" s="108">
        <v>0.48</v>
      </c>
      <c r="J490" s="108">
        <v>7.48</v>
      </c>
      <c r="K490" s="108">
        <v>4</v>
      </c>
    </row>
    <row r="491" spans="1:11" s="402" customFormat="1" x14ac:dyDescent="0.3">
      <c r="A491" s="402" t="s">
        <v>11130</v>
      </c>
      <c r="B491" s="108"/>
      <c r="C491" s="108">
        <v>2</v>
      </c>
      <c r="D491" s="108"/>
      <c r="E491" s="108"/>
      <c r="F491" s="108"/>
      <c r="G491" s="108">
        <v>0.96</v>
      </c>
      <c r="H491" s="108"/>
      <c r="I491" s="108">
        <v>0.32</v>
      </c>
      <c r="J491" s="108">
        <v>3.28</v>
      </c>
      <c r="K491" s="108">
        <v>2</v>
      </c>
    </row>
    <row r="492" spans="1:11" s="402" customFormat="1" x14ac:dyDescent="0.3">
      <c r="A492" s="402" t="s">
        <v>11264</v>
      </c>
      <c r="B492" s="108"/>
      <c r="C492" s="108">
        <v>1</v>
      </c>
      <c r="D492" s="108"/>
      <c r="E492" s="108"/>
      <c r="F492" s="108"/>
      <c r="G492" s="108">
        <v>0.64</v>
      </c>
      <c r="H492" s="108"/>
      <c r="I492" s="108">
        <v>0.48</v>
      </c>
      <c r="J492" s="108">
        <v>2.12</v>
      </c>
      <c r="K492" s="108">
        <v>1</v>
      </c>
    </row>
    <row r="493" spans="1:11" s="402" customFormat="1" x14ac:dyDescent="0.3">
      <c r="A493" s="402" t="s">
        <v>11185</v>
      </c>
      <c r="B493" s="108"/>
      <c r="C493" s="108">
        <v>4</v>
      </c>
      <c r="D493" s="108"/>
      <c r="E493" s="108"/>
      <c r="F493" s="108">
        <v>6</v>
      </c>
      <c r="G493" s="108"/>
      <c r="H493" s="108"/>
      <c r="I493" s="108">
        <v>1.92</v>
      </c>
      <c r="J493" s="108">
        <v>11.92</v>
      </c>
      <c r="K493" s="108">
        <v>4</v>
      </c>
    </row>
    <row r="494" spans="1:11" s="402" customFormat="1" x14ac:dyDescent="0.3">
      <c r="A494" s="402" t="s">
        <v>11362</v>
      </c>
      <c r="B494" s="108">
        <v>1.92</v>
      </c>
      <c r="C494" s="108"/>
      <c r="D494" s="108"/>
      <c r="E494" s="108"/>
      <c r="F494" s="108"/>
      <c r="G494" s="108">
        <v>1.28</v>
      </c>
      <c r="H494" s="108"/>
      <c r="I494" s="108">
        <v>0.32</v>
      </c>
      <c r="J494" s="108">
        <v>3.52</v>
      </c>
      <c r="K494" s="108">
        <v>1.92</v>
      </c>
    </row>
    <row r="495" spans="1:11" s="402" customFormat="1" x14ac:dyDescent="0.3">
      <c r="A495" s="402" t="s">
        <v>11690</v>
      </c>
      <c r="B495" s="108"/>
      <c r="C495" s="108">
        <v>4</v>
      </c>
      <c r="D495" s="108"/>
      <c r="E495" s="108"/>
      <c r="F495" s="108">
        <v>8</v>
      </c>
      <c r="G495" s="108"/>
      <c r="H495" s="108"/>
      <c r="I495" s="108">
        <v>0.96</v>
      </c>
      <c r="J495" s="108">
        <v>12.96</v>
      </c>
      <c r="K495" s="108">
        <v>4</v>
      </c>
    </row>
    <row r="496" spans="1:11" s="402" customFormat="1" x14ac:dyDescent="0.3">
      <c r="A496" s="402" t="s">
        <v>11186</v>
      </c>
      <c r="B496" s="108"/>
      <c r="C496" s="108"/>
      <c r="D496" s="108">
        <v>4</v>
      </c>
      <c r="E496" s="108"/>
      <c r="F496" s="108">
        <v>6</v>
      </c>
      <c r="G496" s="108"/>
      <c r="H496" s="108"/>
      <c r="I496" s="108">
        <v>0.64</v>
      </c>
      <c r="J496" s="108">
        <v>10.64</v>
      </c>
      <c r="K496" s="108">
        <v>4</v>
      </c>
    </row>
    <row r="497" spans="1:11" s="402" customFormat="1" x14ac:dyDescent="0.3">
      <c r="A497" s="402" t="s">
        <v>11187</v>
      </c>
      <c r="B497" s="108"/>
      <c r="C497" s="108">
        <v>2</v>
      </c>
      <c r="D497" s="108"/>
      <c r="E497" s="108"/>
      <c r="F497" s="108">
        <v>4</v>
      </c>
      <c r="G497" s="108"/>
      <c r="H497" s="108"/>
      <c r="I497" s="108">
        <v>0.96</v>
      </c>
      <c r="J497" s="108">
        <v>6.96</v>
      </c>
      <c r="K497" s="108">
        <v>2</v>
      </c>
    </row>
    <row r="498" spans="1:11" s="402" customFormat="1" x14ac:dyDescent="0.3">
      <c r="A498" s="402" t="s">
        <v>11193</v>
      </c>
      <c r="B498" s="108"/>
      <c r="C498" s="108">
        <v>3</v>
      </c>
      <c r="D498" s="108"/>
      <c r="E498" s="108"/>
      <c r="F498" s="108">
        <v>4</v>
      </c>
      <c r="G498" s="108"/>
      <c r="H498" s="108"/>
      <c r="I498" s="108"/>
      <c r="J498" s="108">
        <v>7</v>
      </c>
      <c r="K498" s="108">
        <v>3</v>
      </c>
    </row>
    <row r="499" spans="1:11" s="402" customFormat="1" x14ac:dyDescent="0.3">
      <c r="A499" s="402" t="s">
        <v>11188</v>
      </c>
      <c r="B499" s="108">
        <v>3.84</v>
      </c>
      <c r="C499" s="108"/>
      <c r="D499" s="108"/>
      <c r="E499" s="108"/>
      <c r="F499" s="108"/>
      <c r="G499" s="108">
        <v>2.88</v>
      </c>
      <c r="H499" s="108"/>
      <c r="I499" s="108">
        <v>0.96</v>
      </c>
      <c r="J499" s="108">
        <v>7.68</v>
      </c>
      <c r="K499" s="108">
        <v>3.84</v>
      </c>
    </row>
    <row r="500" spans="1:11" s="402" customFormat="1" x14ac:dyDescent="0.3">
      <c r="A500" s="402" t="s">
        <v>17301</v>
      </c>
      <c r="B500" s="108"/>
      <c r="C500" s="108">
        <v>1</v>
      </c>
      <c r="D500" s="108"/>
      <c r="E500" s="108"/>
      <c r="F500" s="108"/>
      <c r="G500" s="108">
        <v>0.32</v>
      </c>
      <c r="H500" s="108"/>
      <c r="I500" s="108"/>
      <c r="J500" s="108">
        <v>1.32</v>
      </c>
      <c r="K500" s="108">
        <v>1</v>
      </c>
    </row>
    <row r="501" spans="1:11" s="402" customFormat="1" x14ac:dyDescent="0.3">
      <c r="A501" s="402" t="s">
        <v>11194</v>
      </c>
      <c r="B501" s="108"/>
      <c r="C501" s="108">
        <v>6</v>
      </c>
      <c r="D501" s="108"/>
      <c r="E501" s="108"/>
      <c r="F501" s="108">
        <v>4</v>
      </c>
      <c r="G501" s="108"/>
      <c r="H501" s="108"/>
      <c r="I501" s="108">
        <v>0.64</v>
      </c>
      <c r="J501" s="108">
        <v>10.64</v>
      </c>
      <c r="K501" s="108">
        <v>6</v>
      </c>
    </row>
    <row r="502" spans="1:11" s="402" customFormat="1" x14ac:dyDescent="0.3">
      <c r="A502" s="402" t="s">
        <v>11098</v>
      </c>
      <c r="B502" s="108"/>
      <c r="C502" s="108">
        <v>2</v>
      </c>
      <c r="D502" s="108"/>
      <c r="E502" s="108"/>
      <c r="F502" s="108">
        <v>2</v>
      </c>
      <c r="G502" s="108"/>
      <c r="H502" s="108"/>
      <c r="I502" s="108">
        <v>0.48</v>
      </c>
      <c r="J502" s="108">
        <v>4.4800000000000004</v>
      </c>
      <c r="K502" s="108">
        <v>2</v>
      </c>
    </row>
    <row r="503" spans="1:11" s="402" customFormat="1" x14ac:dyDescent="0.3">
      <c r="A503" s="402" t="s">
        <v>11046</v>
      </c>
      <c r="B503" s="108"/>
      <c r="C503" s="108">
        <v>2</v>
      </c>
      <c r="D503" s="108"/>
      <c r="E503" s="108"/>
      <c r="F503" s="108"/>
      <c r="G503" s="108">
        <v>1.44</v>
      </c>
      <c r="H503" s="108"/>
      <c r="I503" s="108">
        <v>0.96</v>
      </c>
      <c r="J503" s="108">
        <v>4.4000000000000004</v>
      </c>
      <c r="K503" s="108">
        <v>2</v>
      </c>
    </row>
    <row r="504" spans="1:11" s="402" customFormat="1" x14ac:dyDescent="0.3">
      <c r="A504" s="402" t="s">
        <v>11391</v>
      </c>
      <c r="B504" s="108"/>
      <c r="C504" s="108">
        <v>12</v>
      </c>
      <c r="D504" s="108"/>
      <c r="E504" s="108"/>
      <c r="F504" s="108">
        <v>12</v>
      </c>
      <c r="G504" s="108"/>
      <c r="H504" s="108"/>
      <c r="I504" s="108">
        <v>0.96</v>
      </c>
      <c r="J504" s="108">
        <v>24.96</v>
      </c>
      <c r="K504" s="108">
        <v>12</v>
      </c>
    </row>
    <row r="505" spans="1:11" s="402" customFormat="1" x14ac:dyDescent="0.3">
      <c r="A505" s="402" t="s">
        <v>11360</v>
      </c>
      <c r="B505" s="108"/>
      <c r="C505" s="108">
        <v>34</v>
      </c>
      <c r="D505" s="108"/>
      <c r="E505" s="108"/>
      <c r="F505" s="108">
        <v>4</v>
      </c>
      <c r="G505" s="108">
        <v>47.04</v>
      </c>
      <c r="H505" s="108"/>
      <c r="I505" s="108">
        <v>6.24</v>
      </c>
      <c r="J505" s="108">
        <v>91.279999999999987</v>
      </c>
      <c r="K505" s="108">
        <v>34</v>
      </c>
    </row>
    <row r="506" spans="1:11" s="402" customFormat="1" x14ac:dyDescent="0.3">
      <c r="A506" s="402" t="s">
        <v>11192</v>
      </c>
      <c r="B506" s="108">
        <v>4.8</v>
      </c>
      <c r="C506" s="108"/>
      <c r="D506" s="108"/>
      <c r="E506" s="108"/>
      <c r="F506" s="108"/>
      <c r="G506" s="108">
        <v>4.32</v>
      </c>
      <c r="H506" s="108"/>
      <c r="I506" s="108">
        <v>2.2400000000000002</v>
      </c>
      <c r="J506" s="108">
        <v>11.360000000000001</v>
      </c>
      <c r="K506" s="108">
        <v>4.8</v>
      </c>
    </row>
    <row r="507" spans="1:11" s="402" customFormat="1" x14ac:dyDescent="0.3">
      <c r="A507" s="402" t="s">
        <v>11047</v>
      </c>
      <c r="B507" s="108">
        <v>0.96</v>
      </c>
      <c r="C507" s="108"/>
      <c r="D507" s="108"/>
      <c r="E507" s="108"/>
      <c r="F507" s="108"/>
      <c r="G507" s="108">
        <v>1.92</v>
      </c>
      <c r="H507" s="108"/>
      <c r="I507" s="108">
        <v>0.48</v>
      </c>
      <c r="J507" s="108">
        <v>3.36</v>
      </c>
      <c r="K507" s="108">
        <v>0.96</v>
      </c>
    </row>
    <row r="508" spans="1:11" s="402" customFormat="1" x14ac:dyDescent="0.3">
      <c r="A508" s="402" t="s">
        <v>11048</v>
      </c>
      <c r="B508" s="108">
        <v>1.02</v>
      </c>
      <c r="C508" s="108"/>
      <c r="D508" s="108"/>
      <c r="E508" s="108"/>
      <c r="F508" s="108"/>
      <c r="G508" s="108">
        <v>1.44</v>
      </c>
      <c r="H508" s="108"/>
      <c r="I508" s="108">
        <v>0.96</v>
      </c>
      <c r="J508" s="108">
        <v>3.42</v>
      </c>
      <c r="K508" s="108">
        <v>1.02</v>
      </c>
    </row>
    <row r="509" spans="1:11" s="402" customFormat="1" x14ac:dyDescent="0.3">
      <c r="A509" s="402" t="s">
        <v>11125</v>
      </c>
      <c r="B509" s="108"/>
      <c r="C509" s="108">
        <v>6</v>
      </c>
      <c r="D509" s="108"/>
      <c r="E509" s="108"/>
      <c r="F509" s="108">
        <v>3</v>
      </c>
      <c r="G509" s="108"/>
      <c r="H509" s="108"/>
      <c r="I509" s="108">
        <v>1.92</v>
      </c>
      <c r="J509" s="108">
        <v>10.92</v>
      </c>
      <c r="K509" s="108">
        <v>6</v>
      </c>
    </row>
    <row r="510" spans="1:11" s="402" customFormat="1" x14ac:dyDescent="0.3">
      <c r="A510" s="402" t="s">
        <v>11042</v>
      </c>
      <c r="B510" s="108"/>
      <c r="C510" s="108">
        <v>3</v>
      </c>
      <c r="D510" s="108"/>
      <c r="E510" s="108"/>
      <c r="F510" s="108"/>
      <c r="G510" s="108">
        <v>0.96</v>
      </c>
      <c r="H510" s="108"/>
      <c r="I510" s="108">
        <v>0.96</v>
      </c>
      <c r="J510" s="108">
        <v>4.92</v>
      </c>
      <c r="K510" s="108">
        <v>3</v>
      </c>
    </row>
    <row r="511" spans="1:11" s="402" customFormat="1" x14ac:dyDescent="0.3">
      <c r="A511" s="402" t="s">
        <v>11056</v>
      </c>
      <c r="B511" s="108">
        <v>0.64</v>
      </c>
      <c r="C511" s="108"/>
      <c r="D511" s="108"/>
      <c r="E511" s="108"/>
      <c r="F511" s="108"/>
      <c r="G511" s="108">
        <v>0.64</v>
      </c>
      <c r="H511" s="108"/>
      <c r="I511" s="108">
        <v>0.32</v>
      </c>
      <c r="J511" s="108">
        <v>1.6</v>
      </c>
      <c r="K511" s="108">
        <v>0.64</v>
      </c>
    </row>
    <row r="512" spans="1:11" s="402" customFormat="1" x14ac:dyDescent="0.3">
      <c r="A512" s="402" t="s">
        <v>11135</v>
      </c>
      <c r="B512" s="108">
        <v>0.32</v>
      </c>
      <c r="C512" s="108"/>
      <c r="D512" s="108"/>
      <c r="E512" s="108"/>
      <c r="F512" s="108"/>
      <c r="G512" s="108">
        <v>0.64</v>
      </c>
      <c r="H512" s="108"/>
      <c r="I512" s="108">
        <v>0.32</v>
      </c>
      <c r="J512" s="108">
        <v>1.28</v>
      </c>
      <c r="K512" s="108">
        <v>0.32</v>
      </c>
    </row>
    <row r="513" spans="1:11" s="402" customFormat="1" x14ac:dyDescent="0.3">
      <c r="A513" s="402" t="s">
        <v>11136</v>
      </c>
      <c r="B513" s="108"/>
      <c r="C513" s="108"/>
      <c r="D513" s="108">
        <v>2</v>
      </c>
      <c r="E513" s="108"/>
      <c r="F513" s="108"/>
      <c r="G513" s="108">
        <v>2.88</v>
      </c>
      <c r="H513" s="108"/>
      <c r="I513" s="108">
        <v>0.96</v>
      </c>
      <c r="J513" s="108">
        <v>5.84</v>
      </c>
      <c r="K513" s="108">
        <v>2</v>
      </c>
    </row>
    <row r="514" spans="1:11" s="402" customFormat="1" x14ac:dyDescent="0.3">
      <c r="A514" s="402" t="s">
        <v>11085</v>
      </c>
      <c r="B514" s="108">
        <v>1.44</v>
      </c>
      <c r="C514" s="108"/>
      <c r="D514" s="108"/>
      <c r="E514" s="108"/>
      <c r="F514" s="108"/>
      <c r="G514" s="108">
        <v>1.6</v>
      </c>
      <c r="H514" s="108"/>
      <c r="I514" s="108">
        <v>0.96</v>
      </c>
      <c r="J514" s="108">
        <v>4</v>
      </c>
      <c r="K514" s="108">
        <v>1.44</v>
      </c>
    </row>
    <row r="515" spans="1:11" s="402" customFormat="1" x14ac:dyDescent="0.3">
      <c r="A515" s="402" t="s">
        <v>11093</v>
      </c>
      <c r="B515" s="108">
        <v>0.48</v>
      </c>
      <c r="C515" s="108"/>
      <c r="D515" s="108"/>
      <c r="E515" s="108"/>
      <c r="F515" s="108"/>
      <c r="G515" s="108">
        <v>1.44</v>
      </c>
      <c r="H515" s="108"/>
      <c r="I515" s="108">
        <v>0.96</v>
      </c>
      <c r="J515" s="108">
        <v>2.88</v>
      </c>
      <c r="K515" s="108">
        <v>0.48</v>
      </c>
    </row>
    <row r="516" spans="1:11" s="402" customFormat="1" x14ac:dyDescent="0.3">
      <c r="A516" s="402" t="s">
        <v>11094</v>
      </c>
      <c r="B516" s="108">
        <v>1.7000000000000002</v>
      </c>
      <c r="C516" s="108"/>
      <c r="D516" s="108"/>
      <c r="E516" s="108"/>
      <c r="F516" s="108"/>
      <c r="G516" s="108">
        <v>2.88</v>
      </c>
      <c r="H516" s="108"/>
      <c r="I516" s="108">
        <v>0.64</v>
      </c>
      <c r="J516" s="108">
        <v>5.22</v>
      </c>
      <c r="K516" s="108">
        <v>1.7000000000000002</v>
      </c>
    </row>
    <row r="517" spans="1:11" s="402" customFormat="1" x14ac:dyDescent="0.3">
      <c r="A517" s="402" t="s">
        <v>11078</v>
      </c>
      <c r="B517" s="108"/>
      <c r="C517" s="108"/>
      <c r="D517" s="108">
        <v>2</v>
      </c>
      <c r="E517" s="108"/>
      <c r="F517" s="108"/>
      <c r="G517" s="108">
        <v>1.44</v>
      </c>
      <c r="H517" s="108"/>
      <c r="I517" s="108">
        <v>0.32</v>
      </c>
      <c r="J517" s="108">
        <v>3.76</v>
      </c>
      <c r="K517" s="108">
        <v>2</v>
      </c>
    </row>
    <row r="518" spans="1:11" s="402" customFormat="1" x14ac:dyDescent="0.3">
      <c r="A518" s="402" t="s">
        <v>11079</v>
      </c>
      <c r="B518" s="108"/>
      <c r="C518" s="108"/>
      <c r="D518" s="108">
        <v>1</v>
      </c>
      <c r="E518" s="108"/>
      <c r="F518" s="108"/>
      <c r="G518" s="108">
        <v>0.96</v>
      </c>
      <c r="H518" s="108"/>
      <c r="I518" s="108">
        <v>0.96</v>
      </c>
      <c r="J518" s="108">
        <v>2.92</v>
      </c>
      <c r="K518" s="108">
        <v>1</v>
      </c>
    </row>
    <row r="519" spans="1:11" s="402" customFormat="1" x14ac:dyDescent="0.3">
      <c r="A519" s="402" t="s">
        <v>11076</v>
      </c>
      <c r="B519" s="108">
        <v>0.64</v>
      </c>
      <c r="C519" s="108"/>
      <c r="D519" s="108"/>
      <c r="E519" s="108"/>
      <c r="F519" s="108"/>
      <c r="G519" s="108">
        <v>0.64</v>
      </c>
      <c r="H519" s="108"/>
      <c r="I519" s="108">
        <v>0.96</v>
      </c>
      <c r="J519" s="108">
        <v>2.2400000000000002</v>
      </c>
      <c r="K519" s="108">
        <v>0.64</v>
      </c>
    </row>
    <row r="520" spans="1:11" s="402" customFormat="1" x14ac:dyDescent="0.3">
      <c r="A520" s="402" t="s">
        <v>11080</v>
      </c>
      <c r="B520" s="108">
        <v>0.96</v>
      </c>
      <c r="C520" s="108"/>
      <c r="D520" s="108"/>
      <c r="E520" s="108"/>
      <c r="F520" s="108">
        <v>2</v>
      </c>
      <c r="G520" s="108"/>
      <c r="H520" s="108"/>
      <c r="I520" s="108">
        <v>1.44</v>
      </c>
      <c r="J520" s="108">
        <v>4.4000000000000004</v>
      </c>
      <c r="K520" s="108">
        <v>0.96</v>
      </c>
    </row>
    <row r="521" spans="1:11" s="402" customFormat="1" x14ac:dyDescent="0.3">
      <c r="A521" s="402" t="s">
        <v>11095</v>
      </c>
      <c r="B521" s="108"/>
      <c r="C521" s="108">
        <v>3</v>
      </c>
      <c r="D521" s="108"/>
      <c r="E521" s="108"/>
      <c r="F521" s="108">
        <v>3</v>
      </c>
      <c r="G521" s="108"/>
      <c r="H521" s="108"/>
      <c r="I521" s="108">
        <v>0.64</v>
      </c>
      <c r="J521" s="108">
        <v>6.64</v>
      </c>
      <c r="K521" s="108">
        <v>3</v>
      </c>
    </row>
    <row r="522" spans="1:11" s="402" customFormat="1" x14ac:dyDescent="0.3">
      <c r="A522" s="402" t="s">
        <v>11086</v>
      </c>
      <c r="B522" s="108">
        <v>0.51</v>
      </c>
      <c r="C522" s="108"/>
      <c r="D522" s="108"/>
      <c r="E522" s="108"/>
      <c r="F522" s="108"/>
      <c r="G522" s="108">
        <v>0.48</v>
      </c>
      <c r="H522" s="108"/>
      <c r="I522" s="108">
        <v>0.32</v>
      </c>
      <c r="J522" s="108">
        <v>1.31</v>
      </c>
      <c r="K522" s="108">
        <v>0.51</v>
      </c>
    </row>
    <row r="523" spans="1:11" s="402" customFormat="1" x14ac:dyDescent="0.3">
      <c r="A523" s="402" t="s">
        <v>11096</v>
      </c>
      <c r="B523" s="108"/>
      <c r="C523" s="108">
        <v>4</v>
      </c>
      <c r="D523" s="108"/>
      <c r="E523" s="108"/>
      <c r="F523" s="108">
        <v>4</v>
      </c>
      <c r="G523" s="108"/>
      <c r="H523" s="108"/>
      <c r="I523" s="108">
        <v>0.96</v>
      </c>
      <c r="J523" s="108">
        <v>8.9600000000000009</v>
      </c>
      <c r="K523" s="108">
        <v>4</v>
      </c>
    </row>
    <row r="524" spans="1:11" s="402" customFormat="1" x14ac:dyDescent="0.3">
      <c r="A524" s="402" t="s">
        <v>11691</v>
      </c>
      <c r="B524" s="108">
        <v>0.68</v>
      </c>
      <c r="C524" s="108"/>
      <c r="D524" s="108"/>
      <c r="E524" s="108"/>
      <c r="F524" s="108"/>
      <c r="G524" s="108">
        <v>0.64</v>
      </c>
      <c r="H524" s="108"/>
      <c r="I524" s="108">
        <v>0.64</v>
      </c>
      <c r="J524" s="108">
        <v>1.96</v>
      </c>
      <c r="K524" s="108">
        <v>0.68</v>
      </c>
    </row>
    <row r="525" spans="1:11" s="402" customFormat="1" x14ac:dyDescent="0.3">
      <c r="A525" s="402" t="s">
        <v>11097</v>
      </c>
      <c r="B525" s="108">
        <v>1.36</v>
      </c>
      <c r="C525" s="108"/>
      <c r="D525" s="108"/>
      <c r="E525" s="108"/>
      <c r="F525" s="108"/>
      <c r="G525" s="108">
        <v>1.44</v>
      </c>
      <c r="H525" s="108"/>
      <c r="I525" s="108">
        <v>1.44</v>
      </c>
      <c r="J525" s="108">
        <v>4.24</v>
      </c>
      <c r="K525" s="108">
        <v>1.36</v>
      </c>
    </row>
    <row r="526" spans="1:11" s="402" customFormat="1" x14ac:dyDescent="0.3">
      <c r="A526" s="402" t="s">
        <v>11081</v>
      </c>
      <c r="B526" s="108">
        <v>0.64</v>
      </c>
      <c r="C526" s="108"/>
      <c r="D526" s="108"/>
      <c r="E526" s="108"/>
      <c r="F526" s="108"/>
      <c r="G526" s="108">
        <v>0.64</v>
      </c>
      <c r="H526" s="108"/>
      <c r="I526" s="108">
        <v>0.96</v>
      </c>
      <c r="J526" s="108">
        <v>2.2400000000000002</v>
      </c>
      <c r="K526" s="108">
        <v>0.64</v>
      </c>
    </row>
    <row r="527" spans="1:11" s="402" customFormat="1" x14ac:dyDescent="0.3">
      <c r="A527" s="402" t="s">
        <v>11087</v>
      </c>
      <c r="B527" s="108"/>
      <c r="C527" s="108"/>
      <c r="D527" s="108">
        <v>8</v>
      </c>
      <c r="E527" s="108"/>
      <c r="F527" s="108">
        <v>12</v>
      </c>
      <c r="G527" s="108"/>
      <c r="H527" s="108"/>
      <c r="I527" s="108">
        <v>0.96</v>
      </c>
      <c r="J527" s="108">
        <v>20.96</v>
      </c>
      <c r="K527" s="108">
        <v>8</v>
      </c>
    </row>
    <row r="528" spans="1:11" s="402" customFormat="1" x14ac:dyDescent="0.3">
      <c r="A528" s="402" t="s">
        <v>11082</v>
      </c>
      <c r="B528" s="108"/>
      <c r="C528" s="108">
        <v>4</v>
      </c>
      <c r="D528" s="108"/>
      <c r="E528" s="108"/>
      <c r="F528" s="108"/>
      <c r="G528" s="108">
        <v>2.4</v>
      </c>
      <c r="H528" s="108"/>
      <c r="I528" s="108">
        <v>1.44</v>
      </c>
      <c r="J528" s="108">
        <v>7.84</v>
      </c>
      <c r="K528" s="108">
        <v>4</v>
      </c>
    </row>
    <row r="529" spans="1:11" s="402" customFormat="1" x14ac:dyDescent="0.3">
      <c r="A529" s="402" t="s">
        <v>11105</v>
      </c>
      <c r="B529" s="108"/>
      <c r="C529" s="108">
        <v>4</v>
      </c>
      <c r="D529" s="108"/>
      <c r="E529" s="108"/>
      <c r="F529" s="108">
        <v>4</v>
      </c>
      <c r="G529" s="108"/>
      <c r="H529" s="108"/>
      <c r="I529" s="108">
        <v>0.96</v>
      </c>
      <c r="J529" s="108">
        <v>8.9600000000000009</v>
      </c>
      <c r="K529" s="108">
        <v>4</v>
      </c>
    </row>
    <row r="530" spans="1:11" s="402" customFormat="1" x14ac:dyDescent="0.3">
      <c r="A530" s="402" t="s">
        <v>11225</v>
      </c>
      <c r="B530" s="108"/>
      <c r="C530" s="108">
        <v>12</v>
      </c>
      <c r="D530" s="108"/>
      <c r="E530" s="108"/>
      <c r="F530" s="108"/>
      <c r="G530" s="108">
        <v>16.8</v>
      </c>
      <c r="H530" s="108"/>
      <c r="I530" s="108">
        <v>0.64</v>
      </c>
      <c r="J530" s="108">
        <v>29.44</v>
      </c>
      <c r="K530" s="108">
        <v>12</v>
      </c>
    </row>
    <row r="531" spans="1:11" s="402" customFormat="1" x14ac:dyDescent="0.3">
      <c r="A531" s="402" t="s">
        <v>11124</v>
      </c>
      <c r="B531" s="108"/>
      <c r="C531" s="108"/>
      <c r="D531" s="108">
        <v>6</v>
      </c>
      <c r="E531" s="108"/>
      <c r="F531" s="108">
        <v>12</v>
      </c>
      <c r="G531" s="108"/>
      <c r="H531" s="108"/>
      <c r="I531" s="108">
        <v>0.96</v>
      </c>
      <c r="J531" s="108">
        <v>18.96</v>
      </c>
      <c r="K531" s="108">
        <v>6</v>
      </c>
    </row>
    <row r="532" spans="1:11" s="402" customFormat="1" x14ac:dyDescent="0.3">
      <c r="A532" s="402" t="s">
        <v>11084</v>
      </c>
      <c r="B532" s="108">
        <v>2.88</v>
      </c>
      <c r="C532" s="108"/>
      <c r="D532" s="108"/>
      <c r="E532" s="108"/>
      <c r="F532" s="108"/>
      <c r="G532" s="108">
        <v>3.84</v>
      </c>
      <c r="H532" s="108"/>
      <c r="I532" s="108">
        <v>0.48</v>
      </c>
      <c r="J532" s="108">
        <v>7.1999999999999993</v>
      </c>
      <c r="K532" s="108">
        <v>2.88</v>
      </c>
    </row>
    <row r="533" spans="1:11" s="402" customFormat="1" x14ac:dyDescent="0.3">
      <c r="A533" s="402" t="s">
        <v>11126</v>
      </c>
      <c r="B533" s="108"/>
      <c r="C533" s="108"/>
      <c r="D533" s="108">
        <v>8</v>
      </c>
      <c r="E533" s="108"/>
      <c r="F533" s="108">
        <v>6</v>
      </c>
      <c r="G533" s="108"/>
      <c r="H533" s="108"/>
      <c r="I533" s="108">
        <v>0.96</v>
      </c>
      <c r="J533" s="108">
        <v>14.96</v>
      </c>
      <c r="K533" s="108">
        <v>8</v>
      </c>
    </row>
    <row r="534" spans="1:11" s="402" customFormat="1" x14ac:dyDescent="0.3">
      <c r="A534" s="402" t="s">
        <v>11121</v>
      </c>
      <c r="B534" s="108">
        <v>0.48</v>
      </c>
      <c r="C534" s="108"/>
      <c r="D534" s="108"/>
      <c r="E534" s="108"/>
      <c r="F534" s="108"/>
      <c r="G534" s="108">
        <v>0.48</v>
      </c>
      <c r="H534" s="108"/>
      <c r="I534" s="108">
        <v>0.48</v>
      </c>
      <c r="J534" s="108">
        <v>1.44</v>
      </c>
      <c r="K534" s="108">
        <v>0.48</v>
      </c>
    </row>
    <row r="535" spans="1:11" s="402" customFormat="1" x14ac:dyDescent="0.3">
      <c r="A535" s="402" t="s">
        <v>11127</v>
      </c>
      <c r="B535" s="108"/>
      <c r="C535" s="108">
        <v>8</v>
      </c>
      <c r="D535" s="108"/>
      <c r="E535" s="108"/>
      <c r="F535" s="108">
        <v>6</v>
      </c>
      <c r="G535" s="108"/>
      <c r="H535" s="108"/>
      <c r="I535" s="108"/>
      <c r="J535" s="108">
        <v>14</v>
      </c>
      <c r="K535" s="108">
        <v>8</v>
      </c>
    </row>
    <row r="536" spans="1:11" s="402" customFormat="1" x14ac:dyDescent="0.3">
      <c r="A536" s="402" t="s">
        <v>11122</v>
      </c>
      <c r="B536" s="108">
        <v>0.48</v>
      </c>
      <c r="C536" s="108"/>
      <c r="D536" s="108"/>
      <c r="E536" s="108"/>
      <c r="F536" s="108"/>
      <c r="G536" s="108">
        <v>0.32</v>
      </c>
      <c r="H536" s="108"/>
      <c r="I536" s="108">
        <v>0.32</v>
      </c>
      <c r="J536" s="108">
        <v>1.1200000000000001</v>
      </c>
      <c r="K536" s="108">
        <v>0.48</v>
      </c>
    </row>
    <row r="537" spans="1:11" s="402" customFormat="1" x14ac:dyDescent="0.3">
      <c r="A537" s="402" t="s">
        <v>11123</v>
      </c>
      <c r="B537" s="108"/>
      <c r="C537" s="108">
        <v>1</v>
      </c>
      <c r="D537" s="108"/>
      <c r="E537" s="108"/>
      <c r="F537" s="108"/>
      <c r="G537" s="108">
        <v>0.96</v>
      </c>
      <c r="H537" s="108"/>
      <c r="I537" s="108">
        <v>0.96</v>
      </c>
      <c r="J537" s="108">
        <v>2.92</v>
      </c>
      <c r="K537" s="108">
        <v>1</v>
      </c>
    </row>
    <row r="538" spans="1:11" s="402" customFormat="1" x14ac:dyDescent="0.3">
      <c r="A538" s="402" t="s">
        <v>11128</v>
      </c>
      <c r="B538" s="108"/>
      <c r="C538" s="108">
        <v>9</v>
      </c>
      <c r="D538" s="108"/>
      <c r="E538" s="108"/>
      <c r="F538" s="108">
        <v>9</v>
      </c>
      <c r="G538" s="108">
        <v>0.64</v>
      </c>
      <c r="H538" s="108"/>
      <c r="I538" s="108">
        <v>0.48</v>
      </c>
      <c r="J538" s="108">
        <v>19.12</v>
      </c>
      <c r="K538" s="108">
        <v>9</v>
      </c>
    </row>
    <row r="539" spans="1:11" s="402" customFormat="1" x14ac:dyDescent="0.3">
      <c r="A539" s="402" t="s">
        <v>11055</v>
      </c>
      <c r="B539" s="108">
        <v>1.7000000000000002</v>
      </c>
      <c r="C539" s="108"/>
      <c r="D539" s="108"/>
      <c r="E539" s="108"/>
      <c r="F539" s="108"/>
      <c r="G539" s="108">
        <v>2.4</v>
      </c>
      <c r="H539" s="108"/>
      <c r="I539" s="108">
        <v>0.96</v>
      </c>
      <c r="J539" s="108">
        <v>5.0599999999999996</v>
      </c>
      <c r="K539" s="108">
        <v>1.7000000000000002</v>
      </c>
    </row>
    <row r="540" spans="1:11" s="402" customFormat="1" x14ac:dyDescent="0.3">
      <c r="A540" s="402" t="s">
        <v>11215</v>
      </c>
      <c r="B540" s="108"/>
      <c r="C540" s="108">
        <v>6</v>
      </c>
      <c r="D540" s="108"/>
      <c r="E540" s="108"/>
      <c r="F540" s="108">
        <v>8</v>
      </c>
      <c r="G540" s="108"/>
      <c r="H540" s="108"/>
      <c r="I540" s="108">
        <v>0.48</v>
      </c>
      <c r="J540" s="108">
        <v>14.48</v>
      </c>
      <c r="K540" s="108">
        <v>6</v>
      </c>
    </row>
    <row r="541" spans="1:11" s="402" customFormat="1" x14ac:dyDescent="0.3">
      <c r="A541" s="402" t="s">
        <v>11175</v>
      </c>
      <c r="B541" s="108"/>
      <c r="C541" s="108">
        <v>25</v>
      </c>
      <c r="D541" s="108"/>
      <c r="E541" s="108"/>
      <c r="F541" s="108">
        <v>16</v>
      </c>
      <c r="G541" s="108">
        <v>1.44</v>
      </c>
      <c r="H541" s="108"/>
      <c r="I541" s="108">
        <v>2.88</v>
      </c>
      <c r="J541" s="108">
        <v>45.32</v>
      </c>
      <c r="K541" s="108">
        <v>25</v>
      </c>
    </row>
    <row r="542" spans="1:11" s="402" customFormat="1" x14ac:dyDescent="0.3">
      <c r="A542" s="402" t="s">
        <v>11031</v>
      </c>
      <c r="B542" s="108"/>
      <c r="C542" s="108">
        <v>16</v>
      </c>
      <c r="D542" s="108"/>
      <c r="E542" s="108"/>
      <c r="F542" s="108">
        <v>15</v>
      </c>
      <c r="G542" s="108"/>
      <c r="H542" s="108"/>
      <c r="I542" s="108">
        <v>0.32</v>
      </c>
      <c r="J542" s="108">
        <v>31.32</v>
      </c>
      <c r="K542" s="108">
        <v>16</v>
      </c>
    </row>
    <row r="543" spans="1:11" s="402" customFormat="1" x14ac:dyDescent="0.3">
      <c r="A543" s="402" t="s">
        <v>11321</v>
      </c>
      <c r="B543" s="108"/>
      <c r="C543" s="108">
        <v>2</v>
      </c>
      <c r="D543" s="108"/>
      <c r="E543" s="108"/>
      <c r="F543" s="108"/>
      <c r="G543" s="108">
        <v>0.96</v>
      </c>
      <c r="H543" s="108"/>
      <c r="I543" s="108">
        <v>0.32</v>
      </c>
      <c r="J543" s="108">
        <v>3.28</v>
      </c>
      <c r="K543" s="108">
        <v>2</v>
      </c>
    </row>
    <row r="544" spans="1:11" s="402" customFormat="1" x14ac:dyDescent="0.3">
      <c r="A544" s="402" t="s">
        <v>11343</v>
      </c>
      <c r="B544" s="108"/>
      <c r="C544" s="108"/>
      <c r="D544" s="108"/>
      <c r="E544" s="108"/>
      <c r="F544" s="108"/>
      <c r="G544" s="108">
        <v>3.84</v>
      </c>
      <c r="H544" s="108"/>
      <c r="I544" s="108"/>
      <c r="J544" s="108">
        <v>3.84</v>
      </c>
      <c r="K544" s="108">
        <v>0</v>
      </c>
    </row>
    <row r="545" spans="1:11" s="402" customFormat="1" x14ac:dyDescent="0.3">
      <c r="A545" s="402" t="s">
        <v>11421</v>
      </c>
      <c r="B545" s="108">
        <v>16.32</v>
      </c>
      <c r="C545" s="108">
        <v>60</v>
      </c>
      <c r="D545" s="108"/>
      <c r="E545" s="108"/>
      <c r="F545" s="108">
        <v>66</v>
      </c>
      <c r="G545" s="108">
        <v>46.08</v>
      </c>
      <c r="H545" s="108"/>
      <c r="I545" s="108">
        <v>7.98</v>
      </c>
      <c r="J545" s="108">
        <v>196.37999999999997</v>
      </c>
      <c r="K545" s="108">
        <v>76.319999999999993</v>
      </c>
    </row>
    <row r="546" spans="1:11" s="402" customFormat="1" x14ac:dyDescent="0.3">
      <c r="A546" s="402" t="s">
        <v>11137</v>
      </c>
      <c r="B546" s="108">
        <v>2</v>
      </c>
      <c r="C546" s="108"/>
      <c r="D546" s="108"/>
      <c r="E546" s="108"/>
      <c r="F546" s="108"/>
      <c r="G546" s="108">
        <v>3.2</v>
      </c>
      <c r="H546" s="108"/>
      <c r="I546" s="108">
        <v>1.28</v>
      </c>
      <c r="J546" s="108">
        <v>6.48</v>
      </c>
      <c r="K546" s="108">
        <v>2</v>
      </c>
    </row>
    <row r="547" spans="1:11" s="402" customFormat="1" x14ac:dyDescent="0.3">
      <c r="A547" s="402" t="s">
        <v>69</v>
      </c>
      <c r="B547" s="108">
        <v>249.19999999999973</v>
      </c>
      <c r="C547" s="108">
        <v>2649</v>
      </c>
      <c r="D547" s="108">
        <v>482</v>
      </c>
      <c r="E547" s="108">
        <v>20</v>
      </c>
      <c r="F547" s="108">
        <v>2598</v>
      </c>
      <c r="G547" s="108">
        <v>1059.5900000000017</v>
      </c>
      <c r="H547" s="108">
        <v>5.4400000000000013</v>
      </c>
      <c r="I547" s="108">
        <v>424.43999999999846</v>
      </c>
      <c r="J547" s="108">
        <v>7487.6699999999892</v>
      </c>
      <c r="K547" s="108">
        <v>3400.2</v>
      </c>
    </row>
    <row r="548" spans="1:11" x14ac:dyDescent="0.3">
      <c r="B548" s="108"/>
      <c r="C548" s="108"/>
      <c r="D548" s="108"/>
      <c r="E548" s="108"/>
      <c r="F548" s="108"/>
      <c r="G548" s="108"/>
      <c r="H548" s="108"/>
      <c r="I548" s="108"/>
      <c r="J548" s="108"/>
      <c r="K548" s="108"/>
    </row>
    <row r="549" spans="1:11" x14ac:dyDescent="0.3">
      <c r="B549" s="108"/>
      <c r="C549" s="108"/>
      <c r="D549" s="108"/>
      <c r="E549" s="108"/>
      <c r="F549" s="108"/>
      <c r="G549" s="108"/>
      <c r="H549" s="108"/>
      <c r="I549" s="108"/>
      <c r="J549" s="108"/>
      <c r="K549" s="108"/>
    </row>
  </sheetData>
  <autoFilter ref="A4:K4" xr:uid="{00000000-0001-0000-0B00-000000000000}"/>
  <mergeCells count="1">
    <mergeCell ref="A1:K1"/>
  </mergeCells>
  <pageMargins left="0.7" right="0.7" top="0.75" bottom="0.75" header="0.3" footer="0.3"/>
  <pageSetup scale="10" orientation="landscape" r:id="rId1"/>
  <headerFooter>
    <oddFooter>&amp;L&amp;A
&amp;D
&amp;T&amp;CCentral Contra Costa Solid Waste Authority&amp;R&amp;P of&amp;N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4" tint="0.39997558519241921"/>
    <pageSetUpPr fitToPage="1"/>
  </sheetPr>
  <dimension ref="A1:AE1740"/>
  <sheetViews>
    <sheetView zoomScaleNormal="100" workbookViewId="0">
      <pane ySplit="2" topLeftCell="A3" activePane="bottomLeft" state="frozen"/>
      <selection pane="bottomLeft" sqref="A1:AE1"/>
    </sheetView>
  </sheetViews>
  <sheetFormatPr defaultColWidth="9.44140625" defaultRowHeight="14.4" x14ac:dyDescent="0.3"/>
  <cols>
    <col min="1" max="1" width="13.5546875" bestFit="1" customWidth="1"/>
    <col min="2" max="2" width="12.44140625" bestFit="1" customWidth="1"/>
    <col min="3" max="3" width="6.5546875" bestFit="1" customWidth="1"/>
    <col min="4" max="4" width="37" bestFit="1" customWidth="1"/>
    <col min="5" max="5" width="47.5546875" bestFit="1" customWidth="1"/>
    <col min="6" max="6" width="12" bestFit="1" customWidth="1"/>
    <col min="7" max="7" width="25.5546875" bestFit="1" customWidth="1"/>
    <col min="8" max="8" width="19.44140625" bestFit="1" customWidth="1"/>
    <col min="9" max="9" width="14.5546875" bestFit="1" customWidth="1"/>
    <col min="10" max="10" width="10.5546875" bestFit="1" customWidth="1"/>
    <col min="11" max="12" width="12.44140625" bestFit="1" customWidth="1"/>
    <col min="13" max="13" width="11.44140625" bestFit="1" customWidth="1"/>
    <col min="14" max="14" width="16.44140625" bestFit="1" customWidth="1"/>
    <col min="15" max="15" width="10.44140625" bestFit="1" customWidth="1"/>
    <col min="16" max="16" width="14.5546875" bestFit="1" customWidth="1"/>
    <col min="18" max="18" width="12.44140625" bestFit="1" customWidth="1"/>
    <col min="19" max="19" width="5.5546875" bestFit="1" customWidth="1"/>
    <col min="20" max="20" width="6.5546875" style="108" bestFit="1" customWidth="1"/>
    <col min="21" max="21" width="7.44140625" bestFit="1" customWidth="1"/>
    <col min="22" max="22" width="9.44140625" bestFit="1" customWidth="1"/>
    <col min="23" max="23" width="10" bestFit="1" customWidth="1"/>
    <col min="24" max="24" width="8" bestFit="1" customWidth="1"/>
    <col min="25" max="25" width="8.44140625" bestFit="1" customWidth="1"/>
    <col min="26" max="27" width="7.5546875" bestFit="1" customWidth="1"/>
    <col min="28" max="28" width="8.44140625" bestFit="1" customWidth="1"/>
    <col min="29" max="29" width="7.5546875" bestFit="1" customWidth="1"/>
  </cols>
  <sheetData>
    <row r="1" spans="1:31" x14ac:dyDescent="0.3">
      <c r="A1" s="530" t="s">
        <v>27063</v>
      </c>
      <c r="B1" s="530"/>
      <c r="C1" s="530"/>
      <c r="D1" s="530"/>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c r="AE1" s="530"/>
    </row>
    <row r="2" spans="1:31" ht="53.4" x14ac:dyDescent="0.3">
      <c r="A2" s="339" t="s">
        <v>21</v>
      </c>
      <c r="B2" s="339" t="s">
        <v>240</v>
      </c>
      <c r="C2" s="339" t="s">
        <v>241</v>
      </c>
      <c r="D2" s="339" t="s">
        <v>242</v>
      </c>
      <c r="E2" s="339" t="s">
        <v>15552</v>
      </c>
      <c r="F2" s="339" t="s">
        <v>243</v>
      </c>
      <c r="G2" s="339" t="s">
        <v>244</v>
      </c>
      <c r="H2" s="339" t="s">
        <v>245</v>
      </c>
      <c r="I2" s="339" t="s">
        <v>246</v>
      </c>
      <c r="J2" s="339" t="s">
        <v>15553</v>
      </c>
      <c r="K2" s="339" t="s">
        <v>15554</v>
      </c>
      <c r="L2" s="339" t="s">
        <v>247</v>
      </c>
      <c r="M2" s="339" t="s">
        <v>2301</v>
      </c>
      <c r="N2" s="339" t="s">
        <v>2302</v>
      </c>
      <c r="O2" s="339" t="s">
        <v>15668</v>
      </c>
      <c r="P2" s="339" t="s">
        <v>248</v>
      </c>
      <c r="Q2" s="340" t="s">
        <v>249</v>
      </c>
      <c r="R2" s="339" t="s">
        <v>250</v>
      </c>
      <c r="S2" s="340" t="s">
        <v>251</v>
      </c>
      <c r="T2" s="341" t="s">
        <v>15555</v>
      </c>
      <c r="U2" s="340" t="s">
        <v>252</v>
      </c>
      <c r="V2" s="339" t="s">
        <v>253</v>
      </c>
      <c r="W2" s="339" t="s">
        <v>254</v>
      </c>
      <c r="X2" s="342" t="s">
        <v>255</v>
      </c>
      <c r="Y2" s="340" t="s">
        <v>256</v>
      </c>
      <c r="Z2" s="340" t="s">
        <v>257</v>
      </c>
      <c r="AA2" s="340" t="s">
        <v>258</v>
      </c>
      <c r="AB2" s="340" t="s">
        <v>259</v>
      </c>
      <c r="AC2" s="340" t="s">
        <v>260</v>
      </c>
      <c r="AD2" s="340" t="s">
        <v>261</v>
      </c>
      <c r="AE2" s="340" t="s">
        <v>15960</v>
      </c>
    </row>
    <row r="3" spans="1:31" x14ac:dyDescent="0.3">
      <c r="A3" t="s">
        <v>556</v>
      </c>
      <c r="B3" t="s">
        <v>1673</v>
      </c>
      <c r="C3" t="s">
        <v>274</v>
      </c>
      <c r="D3" t="s">
        <v>8626</v>
      </c>
      <c r="E3" t="s">
        <v>11050</v>
      </c>
      <c r="F3" t="s">
        <v>1674</v>
      </c>
      <c r="G3" t="s">
        <v>654</v>
      </c>
      <c r="I3" t="s">
        <v>461</v>
      </c>
      <c r="J3" t="s">
        <v>266</v>
      </c>
      <c r="K3" t="s">
        <v>1675</v>
      </c>
      <c r="L3" t="s">
        <v>17342</v>
      </c>
      <c r="M3" t="s">
        <v>555</v>
      </c>
      <c r="N3" t="s">
        <v>556</v>
      </c>
      <c r="O3">
        <v>8</v>
      </c>
      <c r="P3" t="s">
        <v>282</v>
      </c>
      <c r="Q3">
        <v>2</v>
      </c>
      <c r="S3">
        <v>1</v>
      </c>
      <c r="T3" s="108">
        <v>2</v>
      </c>
      <c r="U3">
        <v>1</v>
      </c>
      <c r="V3" t="s">
        <v>270</v>
      </c>
      <c r="W3" t="s">
        <v>167</v>
      </c>
      <c r="X3">
        <v>1</v>
      </c>
      <c r="Y3">
        <v>0</v>
      </c>
      <c r="Z3">
        <v>1</v>
      </c>
      <c r="AA3">
        <v>0</v>
      </c>
      <c r="AB3">
        <v>0</v>
      </c>
      <c r="AC3">
        <v>0</v>
      </c>
      <c r="AD3">
        <v>0</v>
      </c>
      <c r="AE3">
        <v>0</v>
      </c>
    </row>
    <row r="4" spans="1:31" x14ac:dyDescent="0.3">
      <c r="A4" t="s">
        <v>556</v>
      </c>
      <c r="B4" t="s">
        <v>1673</v>
      </c>
      <c r="C4" t="s">
        <v>294</v>
      </c>
      <c r="D4" t="s">
        <v>8626</v>
      </c>
      <c r="E4" t="s">
        <v>11050</v>
      </c>
      <c r="F4" t="s">
        <v>1674</v>
      </c>
      <c r="G4" t="s">
        <v>654</v>
      </c>
      <c r="I4" t="s">
        <v>461</v>
      </c>
      <c r="J4" t="s">
        <v>266</v>
      </c>
      <c r="K4" t="s">
        <v>1675</v>
      </c>
      <c r="L4" t="s">
        <v>15556</v>
      </c>
      <c r="M4" t="s">
        <v>557</v>
      </c>
      <c r="N4" t="s">
        <v>556</v>
      </c>
      <c r="O4">
        <v>9</v>
      </c>
      <c r="P4" t="s">
        <v>272</v>
      </c>
      <c r="Q4">
        <v>2</v>
      </c>
      <c r="S4">
        <v>1</v>
      </c>
      <c r="T4" s="108">
        <v>2</v>
      </c>
      <c r="U4">
        <v>1</v>
      </c>
      <c r="V4" t="s">
        <v>270</v>
      </c>
      <c r="W4" t="s">
        <v>167</v>
      </c>
      <c r="X4">
        <v>1</v>
      </c>
      <c r="Y4">
        <v>0</v>
      </c>
      <c r="Z4">
        <v>0</v>
      </c>
      <c r="AA4">
        <v>0</v>
      </c>
      <c r="AB4">
        <v>0</v>
      </c>
      <c r="AC4">
        <v>1</v>
      </c>
      <c r="AD4">
        <v>0</v>
      </c>
      <c r="AE4">
        <v>0</v>
      </c>
    </row>
    <row r="5" spans="1:31" x14ac:dyDescent="0.3">
      <c r="A5" t="s">
        <v>556</v>
      </c>
      <c r="B5" t="s">
        <v>1673</v>
      </c>
      <c r="C5" t="s">
        <v>294</v>
      </c>
      <c r="D5" t="s">
        <v>8626</v>
      </c>
      <c r="E5" t="s">
        <v>11050</v>
      </c>
      <c r="F5" t="s">
        <v>1674</v>
      </c>
      <c r="G5" t="s">
        <v>654</v>
      </c>
      <c r="I5" t="s">
        <v>461</v>
      </c>
      <c r="J5" t="s">
        <v>266</v>
      </c>
      <c r="K5" t="s">
        <v>1675</v>
      </c>
      <c r="L5" t="s">
        <v>15556</v>
      </c>
      <c r="M5" t="s">
        <v>557</v>
      </c>
      <c r="N5" t="s">
        <v>556</v>
      </c>
      <c r="O5">
        <v>21</v>
      </c>
      <c r="P5" t="s">
        <v>273</v>
      </c>
      <c r="Q5">
        <v>0.48</v>
      </c>
      <c r="S5">
        <v>1</v>
      </c>
      <c r="T5" s="108">
        <v>0.48</v>
      </c>
      <c r="U5">
        <v>1</v>
      </c>
      <c r="V5" t="s">
        <v>270</v>
      </c>
      <c r="W5" t="s">
        <v>167</v>
      </c>
      <c r="X5">
        <v>1</v>
      </c>
      <c r="Y5">
        <v>1</v>
      </c>
      <c r="Z5">
        <v>0</v>
      </c>
      <c r="AA5">
        <v>0</v>
      </c>
      <c r="AB5">
        <v>0</v>
      </c>
      <c r="AC5">
        <v>0</v>
      </c>
      <c r="AD5">
        <v>0</v>
      </c>
      <c r="AE5">
        <v>0</v>
      </c>
    </row>
    <row r="6" spans="1:31" x14ac:dyDescent="0.3">
      <c r="A6" t="s">
        <v>556</v>
      </c>
      <c r="B6" t="s">
        <v>1161</v>
      </c>
      <c r="C6" t="s">
        <v>262</v>
      </c>
      <c r="D6" t="s">
        <v>8622</v>
      </c>
      <c r="E6" t="s">
        <v>11037</v>
      </c>
      <c r="F6" t="s">
        <v>1162</v>
      </c>
      <c r="G6" t="s">
        <v>554</v>
      </c>
      <c r="I6" t="s">
        <v>461</v>
      </c>
      <c r="J6" t="s">
        <v>266</v>
      </c>
      <c r="K6" t="s">
        <v>1163</v>
      </c>
      <c r="L6" t="s">
        <v>1019</v>
      </c>
      <c r="M6" t="s">
        <v>555</v>
      </c>
      <c r="N6" t="s">
        <v>556</v>
      </c>
      <c r="O6">
        <v>8</v>
      </c>
      <c r="P6" t="s">
        <v>282</v>
      </c>
      <c r="Q6">
        <v>2</v>
      </c>
      <c r="S6">
        <v>1</v>
      </c>
      <c r="T6" s="108">
        <v>2</v>
      </c>
      <c r="U6">
        <v>1</v>
      </c>
      <c r="V6" t="s">
        <v>270</v>
      </c>
      <c r="W6" t="s">
        <v>167</v>
      </c>
      <c r="X6">
        <v>1</v>
      </c>
      <c r="Y6">
        <v>0</v>
      </c>
      <c r="Z6">
        <v>1</v>
      </c>
      <c r="AA6">
        <v>0</v>
      </c>
      <c r="AB6">
        <v>0</v>
      </c>
      <c r="AC6">
        <v>0</v>
      </c>
      <c r="AD6">
        <v>0</v>
      </c>
      <c r="AE6">
        <v>0</v>
      </c>
    </row>
    <row r="7" spans="1:31" x14ac:dyDescent="0.3">
      <c r="A7" t="s">
        <v>556</v>
      </c>
      <c r="B7" t="s">
        <v>1161</v>
      </c>
      <c r="C7" t="s">
        <v>262</v>
      </c>
      <c r="D7" t="s">
        <v>8622</v>
      </c>
      <c r="E7" t="s">
        <v>11037</v>
      </c>
      <c r="F7" t="s">
        <v>1162</v>
      </c>
      <c r="G7" t="s">
        <v>554</v>
      </c>
      <c r="I7" t="s">
        <v>461</v>
      </c>
      <c r="J7" t="s">
        <v>266</v>
      </c>
      <c r="K7" t="s">
        <v>1163</v>
      </c>
      <c r="L7" t="s">
        <v>1019</v>
      </c>
      <c r="M7" t="s">
        <v>557</v>
      </c>
      <c r="N7" t="s">
        <v>556</v>
      </c>
      <c r="O7">
        <v>9</v>
      </c>
      <c r="P7" t="s">
        <v>272</v>
      </c>
      <c r="Q7">
        <v>1</v>
      </c>
      <c r="S7">
        <v>1</v>
      </c>
      <c r="T7" s="108">
        <v>1</v>
      </c>
      <c r="U7">
        <v>1</v>
      </c>
      <c r="V7" t="s">
        <v>270</v>
      </c>
      <c r="W7" t="s">
        <v>167</v>
      </c>
      <c r="X7">
        <v>1</v>
      </c>
      <c r="Y7">
        <v>0</v>
      </c>
      <c r="Z7">
        <v>0</v>
      </c>
      <c r="AA7">
        <v>0</v>
      </c>
      <c r="AB7">
        <v>1</v>
      </c>
      <c r="AC7">
        <v>0</v>
      </c>
      <c r="AD7">
        <v>0</v>
      </c>
      <c r="AE7">
        <v>0</v>
      </c>
    </row>
    <row r="8" spans="1:31" x14ac:dyDescent="0.3">
      <c r="A8" t="s">
        <v>556</v>
      </c>
      <c r="B8" t="s">
        <v>1161</v>
      </c>
      <c r="C8" t="s">
        <v>262</v>
      </c>
      <c r="D8" t="s">
        <v>8622</v>
      </c>
      <c r="E8" t="s">
        <v>11037</v>
      </c>
      <c r="F8" t="s">
        <v>1162</v>
      </c>
      <c r="G8" t="s">
        <v>554</v>
      </c>
      <c r="I8" t="s">
        <v>461</v>
      </c>
      <c r="J8" t="s">
        <v>266</v>
      </c>
      <c r="K8" t="s">
        <v>1163</v>
      </c>
      <c r="L8" t="s">
        <v>1019</v>
      </c>
      <c r="M8" t="s">
        <v>557</v>
      </c>
      <c r="N8" t="s">
        <v>556</v>
      </c>
      <c r="O8">
        <v>21</v>
      </c>
      <c r="P8" t="s">
        <v>273</v>
      </c>
      <c r="Q8">
        <v>0.32</v>
      </c>
      <c r="S8">
        <v>1</v>
      </c>
      <c r="T8" s="108">
        <v>0.32</v>
      </c>
      <c r="U8">
        <v>1</v>
      </c>
      <c r="V8" t="s">
        <v>270</v>
      </c>
      <c r="W8" t="s">
        <v>167</v>
      </c>
      <c r="X8">
        <v>1</v>
      </c>
      <c r="Y8">
        <v>0</v>
      </c>
      <c r="Z8">
        <v>0</v>
      </c>
      <c r="AA8">
        <v>1</v>
      </c>
      <c r="AB8">
        <v>0</v>
      </c>
      <c r="AC8">
        <v>0</v>
      </c>
      <c r="AD8">
        <v>0</v>
      </c>
      <c r="AE8">
        <v>0</v>
      </c>
    </row>
    <row r="9" spans="1:31" x14ac:dyDescent="0.3">
      <c r="A9" t="s">
        <v>556</v>
      </c>
      <c r="B9" t="s">
        <v>563</v>
      </c>
      <c r="C9" t="s">
        <v>274</v>
      </c>
      <c r="D9" t="s">
        <v>8627</v>
      </c>
      <c r="E9" t="s">
        <v>11036</v>
      </c>
      <c r="F9" t="s">
        <v>564</v>
      </c>
      <c r="G9" t="s">
        <v>554</v>
      </c>
      <c r="I9" t="s">
        <v>461</v>
      </c>
      <c r="J9" t="s">
        <v>266</v>
      </c>
      <c r="K9" t="s">
        <v>565</v>
      </c>
      <c r="L9" t="s">
        <v>566</v>
      </c>
      <c r="M9" t="s">
        <v>555</v>
      </c>
      <c r="N9" t="s">
        <v>556</v>
      </c>
      <c r="O9">
        <v>8</v>
      </c>
      <c r="P9" t="s">
        <v>282</v>
      </c>
      <c r="Q9">
        <v>2</v>
      </c>
      <c r="S9">
        <v>1</v>
      </c>
      <c r="T9" s="108">
        <v>2</v>
      </c>
      <c r="U9">
        <v>1</v>
      </c>
      <c r="V9" t="s">
        <v>270</v>
      </c>
      <c r="W9" t="s">
        <v>167</v>
      </c>
      <c r="X9">
        <v>1</v>
      </c>
      <c r="Y9">
        <v>0</v>
      </c>
      <c r="Z9">
        <v>0</v>
      </c>
      <c r="AA9">
        <v>1</v>
      </c>
      <c r="AB9">
        <v>0</v>
      </c>
      <c r="AC9">
        <v>0</v>
      </c>
      <c r="AD9">
        <v>0</v>
      </c>
      <c r="AE9">
        <v>0</v>
      </c>
    </row>
    <row r="10" spans="1:31" x14ac:dyDescent="0.3">
      <c r="A10" t="s">
        <v>556</v>
      </c>
      <c r="B10" t="s">
        <v>563</v>
      </c>
      <c r="C10" t="s">
        <v>274</v>
      </c>
      <c r="D10" t="s">
        <v>8627</v>
      </c>
      <c r="E10" t="s">
        <v>11036</v>
      </c>
      <c r="F10" t="s">
        <v>564</v>
      </c>
      <c r="G10" t="s">
        <v>554</v>
      </c>
      <c r="I10" t="s">
        <v>461</v>
      </c>
      <c r="J10" t="s">
        <v>266</v>
      </c>
      <c r="K10" t="s">
        <v>565</v>
      </c>
      <c r="L10" t="s">
        <v>566</v>
      </c>
      <c r="M10" t="s">
        <v>557</v>
      </c>
      <c r="N10" t="s">
        <v>556</v>
      </c>
      <c r="O10">
        <v>9</v>
      </c>
      <c r="P10" t="s">
        <v>288</v>
      </c>
      <c r="Q10">
        <v>0.48</v>
      </c>
      <c r="S10">
        <v>2</v>
      </c>
      <c r="T10" s="108">
        <v>0.96</v>
      </c>
      <c r="U10">
        <v>1</v>
      </c>
      <c r="V10" t="s">
        <v>270</v>
      </c>
      <c r="W10" t="s">
        <v>167</v>
      </c>
      <c r="X10">
        <v>2</v>
      </c>
      <c r="Y10">
        <v>0</v>
      </c>
      <c r="Z10">
        <v>0</v>
      </c>
      <c r="AA10">
        <v>2</v>
      </c>
      <c r="AB10">
        <v>0</v>
      </c>
      <c r="AC10">
        <v>0</v>
      </c>
      <c r="AD10">
        <v>0</v>
      </c>
      <c r="AE10">
        <v>0</v>
      </c>
    </row>
    <row r="11" spans="1:31" x14ac:dyDescent="0.3">
      <c r="A11" t="s">
        <v>556</v>
      </c>
      <c r="B11" t="s">
        <v>563</v>
      </c>
      <c r="C11" t="s">
        <v>274</v>
      </c>
      <c r="D11" t="s">
        <v>8627</v>
      </c>
      <c r="E11" t="s">
        <v>11036</v>
      </c>
      <c r="F11" t="s">
        <v>564</v>
      </c>
      <c r="G11" t="s">
        <v>554</v>
      </c>
      <c r="I11" t="s">
        <v>461</v>
      </c>
      <c r="J11" t="s">
        <v>266</v>
      </c>
      <c r="K11" t="s">
        <v>565</v>
      </c>
      <c r="L11" t="s">
        <v>566</v>
      </c>
      <c r="M11" t="s">
        <v>557</v>
      </c>
      <c r="N11" t="s">
        <v>556</v>
      </c>
      <c r="O11">
        <v>21</v>
      </c>
      <c r="P11" t="s">
        <v>273</v>
      </c>
      <c r="Q11">
        <v>0.32</v>
      </c>
      <c r="S11">
        <v>1</v>
      </c>
      <c r="T11" s="108">
        <v>0.32</v>
      </c>
      <c r="U11">
        <v>1</v>
      </c>
      <c r="V11" t="s">
        <v>270</v>
      </c>
      <c r="W11" t="s">
        <v>167</v>
      </c>
      <c r="X11">
        <v>1</v>
      </c>
      <c r="Y11">
        <v>0</v>
      </c>
      <c r="Z11">
        <v>0</v>
      </c>
      <c r="AA11">
        <v>1</v>
      </c>
      <c r="AB11">
        <v>0</v>
      </c>
      <c r="AC11">
        <v>0</v>
      </c>
      <c r="AD11">
        <v>0</v>
      </c>
      <c r="AE11">
        <v>0</v>
      </c>
    </row>
    <row r="12" spans="1:31" x14ac:dyDescent="0.3">
      <c r="A12" t="s">
        <v>556</v>
      </c>
      <c r="B12" t="s">
        <v>1152</v>
      </c>
      <c r="C12" t="s">
        <v>262</v>
      </c>
      <c r="D12" t="s">
        <v>8631</v>
      </c>
      <c r="E12" t="s">
        <v>11042</v>
      </c>
      <c r="F12" t="s">
        <v>1153</v>
      </c>
      <c r="G12" t="s">
        <v>1154</v>
      </c>
      <c r="I12" t="s">
        <v>461</v>
      </c>
      <c r="J12" t="s">
        <v>266</v>
      </c>
      <c r="K12" t="s">
        <v>1155</v>
      </c>
      <c r="L12" t="s">
        <v>10043</v>
      </c>
      <c r="M12" t="s">
        <v>555</v>
      </c>
      <c r="N12" t="s">
        <v>556</v>
      </c>
      <c r="O12">
        <v>8</v>
      </c>
      <c r="P12" t="s">
        <v>282</v>
      </c>
      <c r="Q12">
        <v>1</v>
      </c>
      <c r="S12">
        <v>3</v>
      </c>
      <c r="T12" s="108">
        <v>3</v>
      </c>
      <c r="U12">
        <v>1</v>
      </c>
      <c r="V12" t="s">
        <v>270</v>
      </c>
      <c r="W12" t="s">
        <v>167</v>
      </c>
      <c r="X12">
        <v>1</v>
      </c>
      <c r="Y12">
        <v>1</v>
      </c>
      <c r="Z12">
        <v>0</v>
      </c>
      <c r="AA12">
        <v>1</v>
      </c>
      <c r="AB12">
        <v>0</v>
      </c>
      <c r="AC12">
        <v>1</v>
      </c>
      <c r="AD12">
        <v>0</v>
      </c>
      <c r="AE12">
        <v>0</v>
      </c>
    </row>
    <row r="13" spans="1:31" x14ac:dyDescent="0.3">
      <c r="A13" t="s">
        <v>556</v>
      </c>
      <c r="B13" t="s">
        <v>1152</v>
      </c>
      <c r="C13" t="s">
        <v>262</v>
      </c>
      <c r="D13" t="s">
        <v>8631</v>
      </c>
      <c r="E13" t="s">
        <v>11042</v>
      </c>
      <c r="F13" t="s">
        <v>1153</v>
      </c>
      <c r="G13" t="s">
        <v>1154</v>
      </c>
      <c r="I13" t="s">
        <v>461</v>
      </c>
      <c r="J13" t="s">
        <v>266</v>
      </c>
      <c r="K13" t="s">
        <v>1155</v>
      </c>
      <c r="L13" t="s">
        <v>10043</v>
      </c>
      <c r="M13" t="s">
        <v>557</v>
      </c>
      <c r="N13" t="s">
        <v>556</v>
      </c>
      <c r="O13">
        <v>21</v>
      </c>
      <c r="P13" t="s">
        <v>273</v>
      </c>
      <c r="Q13">
        <v>0.48</v>
      </c>
      <c r="S13">
        <v>2</v>
      </c>
      <c r="T13" s="108">
        <v>0.96</v>
      </c>
      <c r="U13">
        <v>1</v>
      </c>
      <c r="V13" t="s">
        <v>270</v>
      </c>
      <c r="W13" t="s">
        <v>167</v>
      </c>
      <c r="X13">
        <v>2</v>
      </c>
      <c r="Y13">
        <v>2</v>
      </c>
      <c r="Z13">
        <v>0</v>
      </c>
      <c r="AA13">
        <v>0</v>
      </c>
      <c r="AB13">
        <v>0</v>
      </c>
      <c r="AC13">
        <v>0</v>
      </c>
      <c r="AD13">
        <v>0</v>
      </c>
      <c r="AE13">
        <v>0</v>
      </c>
    </row>
    <row r="14" spans="1:31" x14ac:dyDescent="0.3">
      <c r="A14" t="s">
        <v>556</v>
      </c>
      <c r="B14" t="s">
        <v>1152</v>
      </c>
      <c r="C14" t="s">
        <v>262</v>
      </c>
      <c r="D14" t="s">
        <v>8631</v>
      </c>
      <c r="E14" t="s">
        <v>11042</v>
      </c>
      <c r="F14" t="s">
        <v>1153</v>
      </c>
      <c r="G14" t="s">
        <v>1154</v>
      </c>
      <c r="I14" t="s">
        <v>461</v>
      </c>
      <c r="J14" t="s">
        <v>266</v>
      </c>
      <c r="K14" t="s">
        <v>1155</v>
      </c>
      <c r="L14" t="s">
        <v>10043</v>
      </c>
      <c r="M14" t="s">
        <v>557</v>
      </c>
      <c r="N14" t="s">
        <v>556</v>
      </c>
      <c r="O14">
        <v>9</v>
      </c>
      <c r="P14" t="s">
        <v>288</v>
      </c>
      <c r="Q14">
        <v>0.32</v>
      </c>
      <c r="S14">
        <v>3</v>
      </c>
      <c r="T14" s="108">
        <v>0.96</v>
      </c>
      <c r="U14">
        <v>1</v>
      </c>
      <c r="V14" t="s">
        <v>270</v>
      </c>
      <c r="W14" t="s">
        <v>167</v>
      </c>
      <c r="X14">
        <v>3</v>
      </c>
      <c r="Y14">
        <v>0</v>
      </c>
      <c r="Z14">
        <v>0</v>
      </c>
      <c r="AA14">
        <v>0</v>
      </c>
      <c r="AB14">
        <v>0</v>
      </c>
      <c r="AC14">
        <v>3</v>
      </c>
      <c r="AD14">
        <v>0</v>
      </c>
      <c r="AE14">
        <v>0</v>
      </c>
    </row>
    <row r="15" spans="1:31" x14ac:dyDescent="0.3">
      <c r="A15" t="s">
        <v>556</v>
      </c>
      <c r="B15" t="s">
        <v>660</v>
      </c>
      <c r="C15" t="s">
        <v>274</v>
      </c>
      <c r="D15" t="s">
        <v>8617</v>
      </c>
      <c r="E15" t="s">
        <v>11045</v>
      </c>
      <c r="F15" t="s">
        <v>661</v>
      </c>
      <c r="G15" t="s">
        <v>662</v>
      </c>
      <c r="I15" t="s">
        <v>461</v>
      </c>
      <c r="J15" t="s">
        <v>266</v>
      </c>
      <c r="K15" t="s">
        <v>663</v>
      </c>
      <c r="L15" t="s">
        <v>664</v>
      </c>
      <c r="M15" t="s">
        <v>557</v>
      </c>
      <c r="N15" t="s">
        <v>556</v>
      </c>
      <c r="O15">
        <v>9</v>
      </c>
      <c r="P15" t="s">
        <v>272</v>
      </c>
      <c r="Q15">
        <v>2</v>
      </c>
      <c r="S15">
        <v>2</v>
      </c>
      <c r="T15" s="108">
        <v>4</v>
      </c>
      <c r="U15">
        <v>1</v>
      </c>
      <c r="V15" t="s">
        <v>270</v>
      </c>
      <c r="W15" t="s">
        <v>167</v>
      </c>
      <c r="X15">
        <v>1</v>
      </c>
      <c r="Y15">
        <v>0</v>
      </c>
      <c r="Z15">
        <v>1</v>
      </c>
      <c r="AA15">
        <v>0</v>
      </c>
      <c r="AB15">
        <v>0</v>
      </c>
      <c r="AC15">
        <v>1</v>
      </c>
      <c r="AD15">
        <v>0</v>
      </c>
      <c r="AE15">
        <v>0</v>
      </c>
    </row>
    <row r="16" spans="1:31" x14ac:dyDescent="0.3">
      <c r="A16" t="s">
        <v>556</v>
      </c>
      <c r="B16" t="s">
        <v>660</v>
      </c>
      <c r="C16" t="s">
        <v>274</v>
      </c>
      <c r="D16" t="s">
        <v>8617</v>
      </c>
      <c r="E16" t="s">
        <v>11045</v>
      </c>
      <c r="F16" t="s">
        <v>661</v>
      </c>
      <c r="G16" t="s">
        <v>662</v>
      </c>
      <c r="I16" t="s">
        <v>461</v>
      </c>
      <c r="J16" t="s">
        <v>266</v>
      </c>
      <c r="K16" t="s">
        <v>663</v>
      </c>
      <c r="L16" t="s">
        <v>664</v>
      </c>
      <c r="M16" t="s">
        <v>557</v>
      </c>
      <c r="N16" t="s">
        <v>556</v>
      </c>
      <c r="O16">
        <v>21</v>
      </c>
      <c r="P16" t="s">
        <v>273</v>
      </c>
      <c r="Q16">
        <v>0.48</v>
      </c>
      <c r="S16">
        <v>2</v>
      </c>
      <c r="T16" s="108">
        <v>0.96</v>
      </c>
      <c r="U16">
        <v>1</v>
      </c>
      <c r="V16" t="s">
        <v>270</v>
      </c>
      <c r="W16" t="s">
        <v>167</v>
      </c>
      <c r="X16">
        <v>2</v>
      </c>
      <c r="Y16">
        <v>2</v>
      </c>
      <c r="Z16">
        <v>0</v>
      </c>
      <c r="AA16">
        <v>0</v>
      </c>
      <c r="AB16">
        <v>0</v>
      </c>
      <c r="AC16">
        <v>0</v>
      </c>
      <c r="AD16">
        <v>0</v>
      </c>
      <c r="AE16">
        <v>0</v>
      </c>
    </row>
    <row r="17" spans="1:31" x14ac:dyDescent="0.3">
      <c r="A17" t="s">
        <v>556</v>
      </c>
      <c r="B17" t="s">
        <v>665</v>
      </c>
      <c r="C17" t="s">
        <v>274</v>
      </c>
      <c r="D17" t="s">
        <v>8613</v>
      </c>
      <c r="E17" t="s">
        <v>11043</v>
      </c>
      <c r="F17" t="s">
        <v>666</v>
      </c>
      <c r="G17" t="s">
        <v>667</v>
      </c>
      <c r="I17" t="s">
        <v>461</v>
      </c>
      <c r="J17" t="s">
        <v>266</v>
      </c>
      <c r="K17" t="s">
        <v>668</v>
      </c>
      <c r="L17" t="s">
        <v>10103</v>
      </c>
      <c r="M17" t="s">
        <v>555</v>
      </c>
      <c r="N17" t="s">
        <v>556</v>
      </c>
      <c r="O17">
        <v>8</v>
      </c>
      <c r="P17" t="s">
        <v>282</v>
      </c>
      <c r="Q17">
        <v>4</v>
      </c>
      <c r="S17">
        <v>2</v>
      </c>
      <c r="T17" s="108">
        <v>8</v>
      </c>
      <c r="U17">
        <v>1</v>
      </c>
      <c r="V17" t="s">
        <v>270</v>
      </c>
      <c r="W17" t="s">
        <v>167</v>
      </c>
      <c r="X17">
        <v>2</v>
      </c>
      <c r="Y17">
        <v>0</v>
      </c>
      <c r="Z17">
        <v>0</v>
      </c>
      <c r="AA17">
        <v>2</v>
      </c>
      <c r="AB17">
        <v>0</v>
      </c>
      <c r="AC17">
        <v>0</v>
      </c>
      <c r="AD17">
        <v>0</v>
      </c>
      <c r="AE17">
        <v>0</v>
      </c>
    </row>
    <row r="18" spans="1:31" x14ac:dyDescent="0.3">
      <c r="A18" t="s">
        <v>556</v>
      </c>
      <c r="B18" t="s">
        <v>665</v>
      </c>
      <c r="C18" t="s">
        <v>274</v>
      </c>
      <c r="D18" t="s">
        <v>8613</v>
      </c>
      <c r="E18" t="s">
        <v>11043</v>
      </c>
      <c r="F18" t="s">
        <v>666</v>
      </c>
      <c r="G18" t="s">
        <v>667</v>
      </c>
      <c r="I18" t="s">
        <v>461</v>
      </c>
      <c r="J18" t="s">
        <v>266</v>
      </c>
      <c r="K18" t="s">
        <v>668</v>
      </c>
      <c r="L18" t="s">
        <v>10103</v>
      </c>
      <c r="M18" t="s">
        <v>557</v>
      </c>
      <c r="N18" t="s">
        <v>556</v>
      </c>
      <c r="O18">
        <v>21</v>
      </c>
      <c r="P18" t="s">
        <v>273</v>
      </c>
      <c r="Q18">
        <v>0.48</v>
      </c>
      <c r="S18">
        <v>1</v>
      </c>
      <c r="T18" s="108">
        <v>0.48</v>
      </c>
      <c r="U18">
        <v>1</v>
      </c>
      <c r="V18" t="s">
        <v>270</v>
      </c>
      <c r="W18" t="s">
        <v>167</v>
      </c>
      <c r="X18">
        <v>1</v>
      </c>
      <c r="Y18">
        <v>1</v>
      </c>
      <c r="Z18">
        <v>0</v>
      </c>
      <c r="AA18">
        <v>0</v>
      </c>
      <c r="AB18">
        <v>0</v>
      </c>
      <c r="AC18">
        <v>0</v>
      </c>
      <c r="AD18">
        <v>0</v>
      </c>
      <c r="AE18">
        <v>0</v>
      </c>
    </row>
    <row r="19" spans="1:31" x14ac:dyDescent="0.3">
      <c r="A19" t="s">
        <v>556</v>
      </c>
      <c r="B19" t="s">
        <v>665</v>
      </c>
      <c r="C19" t="s">
        <v>274</v>
      </c>
      <c r="D19" t="s">
        <v>8613</v>
      </c>
      <c r="E19" t="s">
        <v>11043</v>
      </c>
      <c r="F19" t="s">
        <v>666</v>
      </c>
      <c r="G19" t="s">
        <v>667</v>
      </c>
      <c r="I19" t="s">
        <v>461</v>
      </c>
      <c r="J19" t="s">
        <v>266</v>
      </c>
      <c r="K19" t="s">
        <v>668</v>
      </c>
      <c r="L19" t="s">
        <v>10103</v>
      </c>
      <c r="M19" t="s">
        <v>557</v>
      </c>
      <c r="N19" t="s">
        <v>556</v>
      </c>
      <c r="O19">
        <v>9</v>
      </c>
      <c r="P19" t="s">
        <v>288</v>
      </c>
      <c r="Q19">
        <v>0.48</v>
      </c>
      <c r="S19">
        <v>6</v>
      </c>
      <c r="T19" s="108">
        <v>2.88</v>
      </c>
      <c r="U19">
        <v>1</v>
      </c>
      <c r="V19" t="s">
        <v>270</v>
      </c>
      <c r="W19" t="s">
        <v>167</v>
      </c>
      <c r="X19">
        <v>3</v>
      </c>
      <c r="Y19">
        <v>0</v>
      </c>
      <c r="Z19">
        <v>0</v>
      </c>
      <c r="AA19">
        <v>3</v>
      </c>
      <c r="AB19">
        <v>0</v>
      </c>
      <c r="AC19">
        <v>3</v>
      </c>
      <c r="AD19">
        <v>0</v>
      </c>
      <c r="AE19">
        <v>0</v>
      </c>
    </row>
    <row r="20" spans="1:31" x14ac:dyDescent="0.3">
      <c r="A20" t="s">
        <v>556</v>
      </c>
      <c r="B20" t="s">
        <v>665</v>
      </c>
      <c r="C20" t="s">
        <v>274</v>
      </c>
      <c r="D20" t="s">
        <v>8613</v>
      </c>
      <c r="E20" t="s">
        <v>11043</v>
      </c>
      <c r="F20" t="s">
        <v>666</v>
      </c>
      <c r="G20" t="s">
        <v>667</v>
      </c>
      <c r="I20" t="s">
        <v>461</v>
      </c>
      <c r="J20" t="s">
        <v>266</v>
      </c>
      <c r="K20" t="s">
        <v>668</v>
      </c>
      <c r="L20" t="s">
        <v>10103</v>
      </c>
      <c r="M20" t="s">
        <v>557</v>
      </c>
      <c r="N20" t="s">
        <v>556</v>
      </c>
      <c r="O20">
        <v>9</v>
      </c>
      <c r="P20" t="s">
        <v>272</v>
      </c>
      <c r="Q20">
        <v>3</v>
      </c>
      <c r="S20">
        <v>2</v>
      </c>
      <c r="T20" s="108">
        <v>6</v>
      </c>
      <c r="U20">
        <v>1</v>
      </c>
      <c r="V20" t="s">
        <v>270</v>
      </c>
      <c r="W20" t="s">
        <v>167</v>
      </c>
      <c r="X20">
        <v>1</v>
      </c>
      <c r="Y20">
        <v>0</v>
      </c>
      <c r="Z20">
        <v>0</v>
      </c>
      <c r="AA20">
        <v>1</v>
      </c>
      <c r="AB20">
        <v>0</v>
      </c>
      <c r="AC20">
        <v>1</v>
      </c>
      <c r="AD20">
        <v>0</v>
      </c>
      <c r="AE20">
        <v>0</v>
      </c>
    </row>
    <row r="21" spans="1:31" x14ac:dyDescent="0.3">
      <c r="A21" t="s">
        <v>556</v>
      </c>
      <c r="B21" t="s">
        <v>15458</v>
      </c>
      <c r="C21" t="s">
        <v>274</v>
      </c>
      <c r="D21" t="s">
        <v>15459</v>
      </c>
      <c r="E21" t="s">
        <v>15453</v>
      </c>
      <c r="F21" t="s">
        <v>659</v>
      </c>
      <c r="G21" t="s">
        <v>15460</v>
      </c>
      <c r="I21" t="s">
        <v>461</v>
      </c>
      <c r="J21" t="s">
        <v>266</v>
      </c>
      <c r="K21" t="s">
        <v>15461</v>
      </c>
      <c r="L21" t="s">
        <v>17302</v>
      </c>
      <c r="M21" t="s">
        <v>557</v>
      </c>
      <c r="N21" t="s">
        <v>556</v>
      </c>
      <c r="O21">
        <v>9</v>
      </c>
      <c r="P21" t="s">
        <v>272</v>
      </c>
      <c r="Q21">
        <v>3</v>
      </c>
      <c r="S21">
        <v>6</v>
      </c>
      <c r="T21" s="108">
        <v>18</v>
      </c>
      <c r="U21">
        <v>1</v>
      </c>
      <c r="V21" t="s">
        <v>270</v>
      </c>
      <c r="W21" t="s">
        <v>167</v>
      </c>
      <c r="X21">
        <v>3</v>
      </c>
      <c r="Y21">
        <v>0</v>
      </c>
      <c r="Z21">
        <v>3</v>
      </c>
      <c r="AA21">
        <v>0</v>
      </c>
      <c r="AB21">
        <v>0</v>
      </c>
      <c r="AC21">
        <v>3</v>
      </c>
      <c r="AD21">
        <v>0</v>
      </c>
      <c r="AE21">
        <v>0</v>
      </c>
    </row>
    <row r="22" spans="1:31" x14ac:dyDescent="0.3">
      <c r="A22" t="s">
        <v>556</v>
      </c>
      <c r="B22" t="s">
        <v>15458</v>
      </c>
      <c r="C22" t="s">
        <v>274</v>
      </c>
      <c r="D22" t="s">
        <v>15459</v>
      </c>
      <c r="E22" t="s">
        <v>15453</v>
      </c>
      <c r="F22" t="s">
        <v>659</v>
      </c>
      <c r="G22" t="s">
        <v>15460</v>
      </c>
      <c r="I22" t="s">
        <v>461</v>
      </c>
      <c r="J22" t="s">
        <v>266</v>
      </c>
      <c r="K22" t="s">
        <v>15461</v>
      </c>
      <c r="L22" t="s">
        <v>17302</v>
      </c>
      <c r="M22" t="s">
        <v>555</v>
      </c>
      <c r="N22" t="s">
        <v>556</v>
      </c>
      <c r="O22">
        <v>8</v>
      </c>
      <c r="P22" t="s">
        <v>282</v>
      </c>
      <c r="Q22">
        <v>4</v>
      </c>
      <c r="S22">
        <v>2</v>
      </c>
      <c r="T22" s="108">
        <v>8</v>
      </c>
      <c r="U22">
        <v>1</v>
      </c>
      <c r="V22" t="s">
        <v>270</v>
      </c>
      <c r="W22" t="s">
        <v>167</v>
      </c>
      <c r="X22">
        <v>1</v>
      </c>
      <c r="Y22">
        <v>0</v>
      </c>
      <c r="Z22">
        <v>1</v>
      </c>
      <c r="AA22">
        <v>0</v>
      </c>
      <c r="AB22">
        <v>0</v>
      </c>
      <c r="AC22">
        <v>1</v>
      </c>
      <c r="AD22">
        <v>0</v>
      </c>
      <c r="AE22">
        <v>0</v>
      </c>
    </row>
    <row r="23" spans="1:31" x14ac:dyDescent="0.3">
      <c r="A23" t="s">
        <v>556</v>
      </c>
      <c r="B23" t="s">
        <v>15458</v>
      </c>
      <c r="C23" t="s">
        <v>274</v>
      </c>
      <c r="D23" t="s">
        <v>15459</v>
      </c>
      <c r="E23" t="s">
        <v>15453</v>
      </c>
      <c r="F23" t="s">
        <v>659</v>
      </c>
      <c r="G23" t="s">
        <v>15460</v>
      </c>
      <c r="I23" t="s">
        <v>461</v>
      </c>
      <c r="J23" t="s">
        <v>266</v>
      </c>
      <c r="K23" t="s">
        <v>15461</v>
      </c>
      <c r="L23" t="s">
        <v>17302</v>
      </c>
      <c r="M23" t="s">
        <v>555</v>
      </c>
      <c r="N23" t="s">
        <v>556</v>
      </c>
      <c r="O23">
        <v>8</v>
      </c>
      <c r="P23" t="s">
        <v>282</v>
      </c>
      <c r="Q23">
        <v>3</v>
      </c>
      <c r="S23">
        <v>2</v>
      </c>
      <c r="T23" s="108">
        <v>6</v>
      </c>
      <c r="U23">
        <v>1</v>
      </c>
      <c r="V23" t="s">
        <v>270</v>
      </c>
      <c r="W23" t="s">
        <v>167</v>
      </c>
      <c r="X23">
        <v>1</v>
      </c>
      <c r="Y23">
        <v>0</v>
      </c>
      <c r="Z23">
        <v>1</v>
      </c>
      <c r="AA23">
        <v>0</v>
      </c>
      <c r="AB23">
        <v>0</v>
      </c>
      <c r="AC23">
        <v>1</v>
      </c>
      <c r="AD23">
        <v>0</v>
      </c>
      <c r="AE23">
        <v>0</v>
      </c>
    </row>
    <row r="24" spans="1:31" x14ac:dyDescent="0.3">
      <c r="A24" t="s">
        <v>556</v>
      </c>
      <c r="B24" t="s">
        <v>15458</v>
      </c>
      <c r="C24" t="s">
        <v>274</v>
      </c>
      <c r="D24" t="s">
        <v>15459</v>
      </c>
      <c r="E24" t="s">
        <v>15453</v>
      </c>
      <c r="F24" t="s">
        <v>659</v>
      </c>
      <c r="G24" t="s">
        <v>15460</v>
      </c>
      <c r="I24" t="s">
        <v>461</v>
      </c>
      <c r="J24" t="s">
        <v>266</v>
      </c>
      <c r="K24" t="s">
        <v>15461</v>
      </c>
      <c r="L24" t="s">
        <v>17302</v>
      </c>
      <c r="M24" t="s">
        <v>555</v>
      </c>
      <c r="N24" t="s">
        <v>556</v>
      </c>
      <c r="O24">
        <v>8</v>
      </c>
      <c r="P24" t="s">
        <v>282</v>
      </c>
      <c r="Q24">
        <v>2</v>
      </c>
      <c r="S24">
        <v>2</v>
      </c>
      <c r="T24" s="108">
        <v>4</v>
      </c>
      <c r="U24">
        <v>1</v>
      </c>
      <c r="V24" t="s">
        <v>270</v>
      </c>
      <c r="W24" t="s">
        <v>167</v>
      </c>
      <c r="X24">
        <v>1</v>
      </c>
      <c r="Y24">
        <v>0</v>
      </c>
      <c r="Z24">
        <v>1</v>
      </c>
      <c r="AA24">
        <v>0</v>
      </c>
      <c r="AB24">
        <v>0</v>
      </c>
      <c r="AC24">
        <v>1</v>
      </c>
      <c r="AD24">
        <v>0</v>
      </c>
      <c r="AE24">
        <v>0</v>
      </c>
    </row>
    <row r="25" spans="1:31" x14ac:dyDescent="0.3">
      <c r="A25" t="s">
        <v>556</v>
      </c>
      <c r="B25" t="s">
        <v>15458</v>
      </c>
      <c r="C25" t="s">
        <v>274</v>
      </c>
      <c r="D25" t="s">
        <v>15459</v>
      </c>
      <c r="E25" t="s">
        <v>15453</v>
      </c>
      <c r="F25" t="s">
        <v>659</v>
      </c>
      <c r="G25" t="s">
        <v>15460</v>
      </c>
      <c r="I25" t="s">
        <v>461</v>
      </c>
      <c r="J25" t="s">
        <v>266</v>
      </c>
      <c r="K25" t="s">
        <v>15461</v>
      </c>
      <c r="L25" t="s">
        <v>17302</v>
      </c>
      <c r="M25" t="s">
        <v>557</v>
      </c>
      <c r="N25" t="s">
        <v>556</v>
      </c>
      <c r="O25">
        <v>26</v>
      </c>
      <c r="P25" t="s">
        <v>273</v>
      </c>
      <c r="Q25">
        <v>0.32</v>
      </c>
      <c r="S25">
        <v>3</v>
      </c>
      <c r="T25" s="108">
        <v>0.96</v>
      </c>
      <c r="U25">
        <v>1</v>
      </c>
      <c r="V25" t="s">
        <v>270</v>
      </c>
      <c r="W25" t="s">
        <v>167</v>
      </c>
      <c r="X25">
        <v>3</v>
      </c>
      <c r="Y25">
        <v>3</v>
      </c>
      <c r="Z25">
        <v>0</v>
      </c>
      <c r="AA25">
        <v>0</v>
      </c>
      <c r="AB25">
        <v>0</v>
      </c>
      <c r="AC25">
        <v>0</v>
      </c>
      <c r="AD25">
        <v>0</v>
      </c>
      <c r="AE25">
        <v>0</v>
      </c>
    </row>
    <row r="26" spans="1:31" x14ac:dyDescent="0.3">
      <c r="A26" t="s">
        <v>556</v>
      </c>
      <c r="B26" t="s">
        <v>643</v>
      </c>
      <c r="C26" t="s">
        <v>262</v>
      </c>
      <c r="D26" t="s">
        <v>8615</v>
      </c>
      <c r="E26" t="s">
        <v>11032</v>
      </c>
      <c r="F26" t="s">
        <v>644</v>
      </c>
      <c r="G26" t="s">
        <v>645</v>
      </c>
      <c r="I26" t="s">
        <v>461</v>
      </c>
      <c r="J26" t="s">
        <v>266</v>
      </c>
      <c r="K26" t="s">
        <v>646</v>
      </c>
      <c r="L26" t="s">
        <v>16342</v>
      </c>
      <c r="M26" t="s">
        <v>555</v>
      </c>
      <c r="N26" t="s">
        <v>556</v>
      </c>
      <c r="O26">
        <v>8</v>
      </c>
      <c r="P26" t="s">
        <v>282</v>
      </c>
      <c r="Q26">
        <v>4</v>
      </c>
      <c r="S26">
        <v>3</v>
      </c>
      <c r="T26" s="108">
        <v>12</v>
      </c>
      <c r="U26">
        <v>1</v>
      </c>
      <c r="V26" t="s">
        <v>270</v>
      </c>
      <c r="W26" t="s">
        <v>167</v>
      </c>
      <c r="X26">
        <v>1</v>
      </c>
      <c r="Y26">
        <v>1</v>
      </c>
      <c r="Z26">
        <v>0</v>
      </c>
      <c r="AA26">
        <v>1</v>
      </c>
      <c r="AB26">
        <v>0</v>
      </c>
      <c r="AC26">
        <v>1</v>
      </c>
      <c r="AD26">
        <v>0</v>
      </c>
      <c r="AE26">
        <v>0</v>
      </c>
    </row>
    <row r="27" spans="1:31" x14ac:dyDescent="0.3">
      <c r="A27" t="s">
        <v>556</v>
      </c>
      <c r="B27" t="s">
        <v>643</v>
      </c>
      <c r="C27" t="s">
        <v>262</v>
      </c>
      <c r="D27" t="s">
        <v>8615</v>
      </c>
      <c r="E27" t="s">
        <v>11032</v>
      </c>
      <c r="F27" t="s">
        <v>644</v>
      </c>
      <c r="G27" t="s">
        <v>645</v>
      </c>
      <c r="I27" t="s">
        <v>461</v>
      </c>
      <c r="J27" t="s">
        <v>266</v>
      </c>
      <c r="K27" t="s">
        <v>646</v>
      </c>
      <c r="L27" t="s">
        <v>16342</v>
      </c>
      <c r="M27" t="s">
        <v>557</v>
      </c>
      <c r="N27" t="s">
        <v>556</v>
      </c>
      <c r="O27">
        <v>9</v>
      </c>
      <c r="P27" t="s">
        <v>272</v>
      </c>
      <c r="Q27">
        <v>2</v>
      </c>
      <c r="S27">
        <v>3</v>
      </c>
      <c r="T27" s="108">
        <v>6</v>
      </c>
      <c r="U27">
        <v>1</v>
      </c>
      <c r="V27" t="s">
        <v>270</v>
      </c>
      <c r="W27" t="s">
        <v>167</v>
      </c>
      <c r="X27">
        <v>1</v>
      </c>
      <c r="Y27">
        <v>1</v>
      </c>
      <c r="Z27">
        <v>0</v>
      </c>
      <c r="AA27">
        <v>1</v>
      </c>
      <c r="AB27">
        <v>0</v>
      </c>
      <c r="AC27">
        <v>1</v>
      </c>
      <c r="AD27">
        <v>0</v>
      </c>
      <c r="AE27">
        <v>0</v>
      </c>
    </row>
    <row r="28" spans="1:31" x14ac:dyDescent="0.3">
      <c r="A28" t="s">
        <v>556</v>
      </c>
      <c r="B28" t="s">
        <v>643</v>
      </c>
      <c r="C28" t="s">
        <v>262</v>
      </c>
      <c r="D28" t="s">
        <v>8615</v>
      </c>
      <c r="E28" t="s">
        <v>11032</v>
      </c>
      <c r="F28" t="s">
        <v>644</v>
      </c>
      <c r="G28" t="s">
        <v>645</v>
      </c>
      <c r="I28" t="s">
        <v>461</v>
      </c>
      <c r="J28" t="s">
        <v>266</v>
      </c>
      <c r="K28" t="s">
        <v>646</v>
      </c>
      <c r="L28" t="s">
        <v>16342</v>
      </c>
      <c r="M28" t="s">
        <v>557</v>
      </c>
      <c r="N28" t="s">
        <v>556</v>
      </c>
      <c r="O28">
        <v>21</v>
      </c>
      <c r="P28" t="s">
        <v>273</v>
      </c>
      <c r="Q28">
        <v>0.17</v>
      </c>
      <c r="S28">
        <v>1</v>
      </c>
      <c r="T28" s="108">
        <v>0.17</v>
      </c>
      <c r="U28">
        <v>1</v>
      </c>
      <c r="V28" t="s">
        <v>270</v>
      </c>
      <c r="W28" t="s">
        <v>167</v>
      </c>
      <c r="X28">
        <v>1</v>
      </c>
      <c r="Y28">
        <v>1</v>
      </c>
      <c r="Z28">
        <v>0</v>
      </c>
      <c r="AA28">
        <v>0</v>
      </c>
      <c r="AB28">
        <v>0</v>
      </c>
      <c r="AC28">
        <v>0</v>
      </c>
      <c r="AD28">
        <v>0</v>
      </c>
      <c r="AE28">
        <v>0</v>
      </c>
    </row>
    <row r="29" spans="1:31" x14ac:dyDescent="0.3">
      <c r="A29" t="s">
        <v>556</v>
      </c>
      <c r="B29" t="s">
        <v>2594</v>
      </c>
      <c r="C29" t="s">
        <v>274</v>
      </c>
      <c r="D29" t="s">
        <v>8629</v>
      </c>
      <c r="E29" t="s">
        <v>11048</v>
      </c>
      <c r="F29" t="s">
        <v>2249</v>
      </c>
      <c r="G29" t="s">
        <v>1565</v>
      </c>
      <c r="I29" t="s">
        <v>461</v>
      </c>
      <c r="J29" t="s">
        <v>266</v>
      </c>
      <c r="K29" t="s">
        <v>2250</v>
      </c>
      <c r="L29" t="s">
        <v>11766</v>
      </c>
      <c r="M29" t="s">
        <v>555</v>
      </c>
      <c r="N29" t="s">
        <v>556</v>
      </c>
      <c r="O29">
        <v>8</v>
      </c>
      <c r="P29" t="s">
        <v>266</v>
      </c>
      <c r="Q29">
        <v>0.17</v>
      </c>
      <c r="S29">
        <v>6</v>
      </c>
      <c r="T29" s="108">
        <v>1.02</v>
      </c>
      <c r="U29">
        <v>1</v>
      </c>
      <c r="V29" t="s">
        <v>270</v>
      </c>
      <c r="W29" t="s">
        <v>167</v>
      </c>
      <c r="X29">
        <v>6</v>
      </c>
      <c r="Y29">
        <v>0</v>
      </c>
      <c r="Z29">
        <v>0</v>
      </c>
      <c r="AA29">
        <v>6</v>
      </c>
      <c r="AB29">
        <v>0</v>
      </c>
      <c r="AC29">
        <v>0</v>
      </c>
      <c r="AD29">
        <v>0</v>
      </c>
      <c r="AE29">
        <v>0</v>
      </c>
    </row>
    <row r="30" spans="1:31" x14ac:dyDescent="0.3">
      <c r="A30" t="s">
        <v>556</v>
      </c>
      <c r="B30" t="s">
        <v>2594</v>
      </c>
      <c r="C30" t="s">
        <v>274</v>
      </c>
      <c r="D30" t="s">
        <v>8629</v>
      </c>
      <c r="E30" t="s">
        <v>11048</v>
      </c>
      <c r="F30" t="s">
        <v>2249</v>
      </c>
      <c r="G30" t="s">
        <v>1565</v>
      </c>
      <c r="I30" t="s">
        <v>461</v>
      </c>
      <c r="J30" t="s">
        <v>266</v>
      </c>
      <c r="K30" t="s">
        <v>2250</v>
      </c>
      <c r="L30" t="s">
        <v>11766</v>
      </c>
      <c r="M30" t="s">
        <v>557</v>
      </c>
      <c r="N30" t="s">
        <v>556</v>
      </c>
      <c r="O30">
        <v>9</v>
      </c>
      <c r="P30" t="s">
        <v>288</v>
      </c>
      <c r="Q30">
        <v>0.48</v>
      </c>
      <c r="S30">
        <v>3</v>
      </c>
      <c r="T30" s="108">
        <v>1.44</v>
      </c>
      <c r="U30">
        <v>1</v>
      </c>
      <c r="V30" t="s">
        <v>270</v>
      </c>
      <c r="W30" t="s">
        <v>167</v>
      </c>
      <c r="X30">
        <v>3</v>
      </c>
      <c r="Y30">
        <v>0</v>
      </c>
      <c r="Z30">
        <v>0</v>
      </c>
      <c r="AA30">
        <v>3</v>
      </c>
      <c r="AB30">
        <v>0</v>
      </c>
      <c r="AC30">
        <v>0</v>
      </c>
      <c r="AD30">
        <v>0</v>
      </c>
      <c r="AE30">
        <v>0</v>
      </c>
    </row>
    <row r="31" spans="1:31" x14ac:dyDescent="0.3">
      <c r="A31" t="s">
        <v>556</v>
      </c>
      <c r="B31" t="s">
        <v>2594</v>
      </c>
      <c r="C31" t="s">
        <v>274</v>
      </c>
      <c r="D31" t="s">
        <v>8629</v>
      </c>
      <c r="E31" t="s">
        <v>11048</v>
      </c>
      <c r="F31" t="s">
        <v>2249</v>
      </c>
      <c r="G31" t="s">
        <v>1565</v>
      </c>
      <c r="I31" t="s">
        <v>461</v>
      </c>
      <c r="J31" t="s">
        <v>266</v>
      </c>
      <c r="K31" t="s">
        <v>2250</v>
      </c>
      <c r="L31" t="s">
        <v>11766</v>
      </c>
      <c r="M31" t="s">
        <v>557</v>
      </c>
      <c r="N31" t="s">
        <v>556</v>
      </c>
      <c r="O31">
        <v>21</v>
      </c>
      <c r="P31" t="s">
        <v>273</v>
      </c>
      <c r="Q31">
        <v>0.48</v>
      </c>
      <c r="S31">
        <v>2</v>
      </c>
      <c r="T31" s="108">
        <v>0.96</v>
      </c>
      <c r="U31">
        <v>1</v>
      </c>
      <c r="V31" t="s">
        <v>270</v>
      </c>
      <c r="W31" t="s">
        <v>167</v>
      </c>
      <c r="X31">
        <v>2</v>
      </c>
      <c r="Y31">
        <v>2</v>
      </c>
      <c r="Z31">
        <v>0</v>
      </c>
      <c r="AA31">
        <v>0</v>
      </c>
      <c r="AB31">
        <v>0</v>
      </c>
      <c r="AC31">
        <v>0</v>
      </c>
      <c r="AD31">
        <v>0</v>
      </c>
      <c r="AE31">
        <v>0</v>
      </c>
    </row>
    <row r="32" spans="1:31" x14ac:dyDescent="0.3">
      <c r="A32" t="s">
        <v>556</v>
      </c>
      <c r="B32" t="s">
        <v>11033</v>
      </c>
      <c r="C32" t="s">
        <v>274</v>
      </c>
      <c r="D32" t="s">
        <v>11549</v>
      </c>
      <c r="E32" t="s">
        <v>11034</v>
      </c>
      <c r="F32" t="s">
        <v>10164</v>
      </c>
      <c r="G32" t="s">
        <v>645</v>
      </c>
      <c r="I32" t="s">
        <v>461</v>
      </c>
      <c r="J32" t="s">
        <v>266</v>
      </c>
      <c r="K32" t="s">
        <v>15462</v>
      </c>
      <c r="L32" t="s">
        <v>15557</v>
      </c>
      <c r="M32" t="s">
        <v>557</v>
      </c>
      <c r="N32" t="s">
        <v>556</v>
      </c>
      <c r="O32">
        <v>9</v>
      </c>
      <c r="P32" t="s">
        <v>272</v>
      </c>
      <c r="Q32">
        <v>4</v>
      </c>
      <c r="S32">
        <v>10</v>
      </c>
      <c r="T32" s="108">
        <v>40</v>
      </c>
      <c r="U32">
        <v>1</v>
      </c>
      <c r="V32" t="s">
        <v>270</v>
      </c>
      <c r="W32" t="s">
        <v>167</v>
      </c>
      <c r="X32">
        <v>2</v>
      </c>
      <c r="Y32">
        <v>2</v>
      </c>
      <c r="Z32">
        <v>2</v>
      </c>
      <c r="AA32">
        <v>2</v>
      </c>
      <c r="AB32">
        <v>0</v>
      </c>
      <c r="AC32">
        <v>2</v>
      </c>
      <c r="AD32">
        <v>2</v>
      </c>
      <c r="AE32">
        <v>0</v>
      </c>
    </row>
    <row r="33" spans="1:31" x14ac:dyDescent="0.3">
      <c r="A33" t="s">
        <v>556</v>
      </c>
      <c r="B33" t="s">
        <v>11033</v>
      </c>
      <c r="C33" t="s">
        <v>274</v>
      </c>
      <c r="D33" t="s">
        <v>11549</v>
      </c>
      <c r="E33" t="s">
        <v>11034</v>
      </c>
      <c r="F33" t="s">
        <v>10164</v>
      </c>
      <c r="G33" t="s">
        <v>645</v>
      </c>
      <c r="I33" t="s">
        <v>461</v>
      </c>
      <c r="J33" t="s">
        <v>266</v>
      </c>
      <c r="K33" t="s">
        <v>15462</v>
      </c>
      <c r="L33" t="s">
        <v>15557</v>
      </c>
      <c r="M33" t="s">
        <v>555</v>
      </c>
      <c r="N33" t="s">
        <v>556</v>
      </c>
      <c r="O33">
        <v>8</v>
      </c>
      <c r="P33" t="s">
        <v>282</v>
      </c>
      <c r="Q33">
        <v>4</v>
      </c>
      <c r="S33">
        <v>6</v>
      </c>
      <c r="T33" s="108">
        <v>24</v>
      </c>
      <c r="U33">
        <v>1</v>
      </c>
      <c r="V33" t="s">
        <v>270</v>
      </c>
      <c r="W33" t="s">
        <v>167</v>
      </c>
      <c r="X33">
        <v>2</v>
      </c>
      <c r="Y33">
        <v>2</v>
      </c>
      <c r="Z33">
        <v>0</v>
      </c>
      <c r="AA33">
        <v>2</v>
      </c>
      <c r="AB33">
        <v>0</v>
      </c>
      <c r="AC33">
        <v>2</v>
      </c>
      <c r="AD33">
        <v>0</v>
      </c>
      <c r="AE33">
        <v>0</v>
      </c>
    </row>
    <row r="34" spans="1:31" x14ac:dyDescent="0.3">
      <c r="A34" t="s">
        <v>556</v>
      </c>
      <c r="B34" t="s">
        <v>11033</v>
      </c>
      <c r="C34" t="s">
        <v>274</v>
      </c>
      <c r="D34" t="s">
        <v>11549</v>
      </c>
      <c r="E34" t="s">
        <v>11034</v>
      </c>
      <c r="F34" t="s">
        <v>10164</v>
      </c>
      <c r="G34" t="s">
        <v>645</v>
      </c>
      <c r="I34" t="s">
        <v>461</v>
      </c>
      <c r="J34" t="s">
        <v>266</v>
      </c>
      <c r="K34" t="s">
        <v>15462</v>
      </c>
      <c r="L34" t="s">
        <v>15557</v>
      </c>
      <c r="M34" t="s">
        <v>557</v>
      </c>
      <c r="N34" t="s">
        <v>556</v>
      </c>
      <c r="O34">
        <v>21</v>
      </c>
      <c r="P34" t="s">
        <v>273</v>
      </c>
      <c r="Q34">
        <v>0.32</v>
      </c>
      <c r="S34">
        <v>2</v>
      </c>
      <c r="T34" s="108">
        <v>0.64</v>
      </c>
      <c r="U34">
        <v>1</v>
      </c>
      <c r="V34" t="s">
        <v>270</v>
      </c>
      <c r="W34" t="s">
        <v>167</v>
      </c>
      <c r="X34">
        <v>2</v>
      </c>
      <c r="Y34">
        <v>2</v>
      </c>
      <c r="Z34">
        <v>0</v>
      </c>
      <c r="AA34">
        <v>0</v>
      </c>
      <c r="AB34">
        <v>0</v>
      </c>
      <c r="AC34">
        <v>0</v>
      </c>
      <c r="AD34">
        <v>0</v>
      </c>
      <c r="AE34">
        <v>0</v>
      </c>
    </row>
    <row r="35" spans="1:31" x14ac:dyDescent="0.3">
      <c r="A35" t="s">
        <v>556</v>
      </c>
      <c r="B35" t="s">
        <v>10530</v>
      </c>
      <c r="C35" t="s">
        <v>274</v>
      </c>
      <c r="D35" t="s">
        <v>10741</v>
      </c>
      <c r="E35" t="s">
        <v>11029</v>
      </c>
      <c r="F35" t="s">
        <v>481</v>
      </c>
      <c r="G35" t="s">
        <v>9305</v>
      </c>
      <c r="I35" t="s">
        <v>461</v>
      </c>
      <c r="J35" t="s">
        <v>266</v>
      </c>
      <c r="K35" t="s">
        <v>1747</v>
      </c>
      <c r="L35" t="s">
        <v>2306</v>
      </c>
      <c r="M35" t="s">
        <v>557</v>
      </c>
      <c r="N35" t="s">
        <v>556</v>
      </c>
      <c r="O35">
        <v>21</v>
      </c>
      <c r="P35" t="s">
        <v>273</v>
      </c>
      <c r="Q35">
        <v>0.32</v>
      </c>
      <c r="S35">
        <v>3</v>
      </c>
      <c r="T35" s="108">
        <v>0.96</v>
      </c>
      <c r="U35">
        <v>1</v>
      </c>
      <c r="V35" t="s">
        <v>270</v>
      </c>
      <c r="W35" t="s">
        <v>167</v>
      </c>
      <c r="X35">
        <v>3</v>
      </c>
      <c r="Y35">
        <v>3</v>
      </c>
      <c r="Z35">
        <v>0</v>
      </c>
      <c r="AA35">
        <v>0</v>
      </c>
      <c r="AB35">
        <v>0</v>
      </c>
      <c r="AC35">
        <v>0</v>
      </c>
      <c r="AD35">
        <v>0</v>
      </c>
      <c r="AE35">
        <v>0</v>
      </c>
    </row>
    <row r="36" spans="1:31" x14ac:dyDescent="0.3">
      <c r="A36" t="s">
        <v>556</v>
      </c>
      <c r="B36" t="s">
        <v>9541</v>
      </c>
      <c r="C36" t="s">
        <v>274</v>
      </c>
      <c r="D36" t="s">
        <v>16617</v>
      </c>
      <c r="E36" t="s">
        <v>11029</v>
      </c>
      <c r="F36" t="s">
        <v>481</v>
      </c>
      <c r="G36" t="s">
        <v>9305</v>
      </c>
      <c r="I36" t="s">
        <v>461</v>
      </c>
      <c r="J36" t="s">
        <v>266</v>
      </c>
      <c r="K36" t="s">
        <v>1747</v>
      </c>
      <c r="L36" t="s">
        <v>2306</v>
      </c>
      <c r="M36" t="s">
        <v>555</v>
      </c>
      <c r="N36" t="s">
        <v>556</v>
      </c>
      <c r="O36">
        <v>8</v>
      </c>
      <c r="P36" t="s">
        <v>282</v>
      </c>
      <c r="Q36">
        <v>2</v>
      </c>
      <c r="S36">
        <v>4</v>
      </c>
      <c r="T36" s="108">
        <v>8</v>
      </c>
      <c r="U36">
        <v>1</v>
      </c>
      <c r="V36" t="s">
        <v>270</v>
      </c>
      <c r="W36" t="s">
        <v>167</v>
      </c>
      <c r="X36">
        <v>2</v>
      </c>
      <c r="Y36">
        <v>2</v>
      </c>
      <c r="Z36">
        <v>0</v>
      </c>
      <c r="AA36">
        <v>0</v>
      </c>
      <c r="AB36">
        <v>2</v>
      </c>
      <c r="AC36">
        <v>0</v>
      </c>
      <c r="AD36">
        <v>0</v>
      </c>
      <c r="AE36">
        <v>0</v>
      </c>
    </row>
    <row r="37" spans="1:31" x14ac:dyDescent="0.3">
      <c r="A37" t="s">
        <v>556</v>
      </c>
      <c r="B37" t="s">
        <v>9542</v>
      </c>
      <c r="C37" t="s">
        <v>274</v>
      </c>
      <c r="D37" t="s">
        <v>16617</v>
      </c>
      <c r="E37" t="s">
        <v>11029</v>
      </c>
      <c r="F37" t="s">
        <v>481</v>
      </c>
      <c r="G37" t="s">
        <v>9305</v>
      </c>
      <c r="I37" t="s">
        <v>461</v>
      </c>
      <c r="J37" t="s">
        <v>266</v>
      </c>
      <c r="K37" t="s">
        <v>1747</v>
      </c>
      <c r="L37" t="s">
        <v>2306</v>
      </c>
      <c r="M37" t="s">
        <v>555</v>
      </c>
      <c r="N37" t="s">
        <v>556</v>
      </c>
      <c r="O37">
        <v>8</v>
      </c>
      <c r="P37" t="s">
        <v>282</v>
      </c>
      <c r="Q37">
        <v>3</v>
      </c>
      <c r="S37">
        <v>4</v>
      </c>
      <c r="T37" s="108">
        <v>12</v>
      </c>
      <c r="U37">
        <v>1</v>
      </c>
      <c r="V37" t="s">
        <v>270</v>
      </c>
      <c r="W37" t="s">
        <v>167</v>
      </c>
      <c r="X37">
        <v>1</v>
      </c>
      <c r="Y37">
        <v>1</v>
      </c>
      <c r="Z37">
        <v>1</v>
      </c>
      <c r="AA37">
        <v>1</v>
      </c>
      <c r="AB37">
        <v>0</v>
      </c>
      <c r="AC37">
        <v>1</v>
      </c>
      <c r="AD37">
        <v>0</v>
      </c>
      <c r="AE37">
        <v>0</v>
      </c>
    </row>
    <row r="38" spans="1:31" x14ac:dyDescent="0.3">
      <c r="A38" t="s">
        <v>556</v>
      </c>
      <c r="B38" t="s">
        <v>9543</v>
      </c>
      <c r="C38" t="s">
        <v>274</v>
      </c>
      <c r="D38" t="s">
        <v>10740</v>
      </c>
      <c r="E38" t="s">
        <v>11029</v>
      </c>
      <c r="F38" t="s">
        <v>481</v>
      </c>
      <c r="G38" t="s">
        <v>9305</v>
      </c>
      <c r="I38" t="s">
        <v>461</v>
      </c>
      <c r="J38" t="s">
        <v>266</v>
      </c>
      <c r="K38" t="s">
        <v>1747</v>
      </c>
      <c r="L38" t="s">
        <v>2306</v>
      </c>
      <c r="M38" t="s">
        <v>557</v>
      </c>
      <c r="N38" t="s">
        <v>556</v>
      </c>
      <c r="O38">
        <v>9</v>
      </c>
      <c r="P38" t="s">
        <v>272</v>
      </c>
      <c r="Q38">
        <v>2</v>
      </c>
      <c r="S38">
        <v>9</v>
      </c>
      <c r="T38" s="108">
        <v>18</v>
      </c>
      <c r="U38">
        <v>1</v>
      </c>
      <c r="V38" t="s">
        <v>270</v>
      </c>
      <c r="W38" t="s">
        <v>167</v>
      </c>
      <c r="X38">
        <v>3</v>
      </c>
      <c r="Y38">
        <v>3</v>
      </c>
      <c r="Z38">
        <v>0</v>
      </c>
      <c r="AA38">
        <v>3</v>
      </c>
      <c r="AB38">
        <v>0</v>
      </c>
      <c r="AC38">
        <v>3</v>
      </c>
      <c r="AD38">
        <v>0</v>
      </c>
      <c r="AE38">
        <v>0</v>
      </c>
    </row>
    <row r="39" spans="1:31" x14ac:dyDescent="0.3">
      <c r="A39" t="s">
        <v>556</v>
      </c>
      <c r="B39" t="s">
        <v>647</v>
      </c>
      <c r="C39" t="s">
        <v>274</v>
      </c>
      <c r="D39" t="s">
        <v>8616</v>
      </c>
      <c r="E39" t="s">
        <v>11044</v>
      </c>
      <c r="F39" t="s">
        <v>648</v>
      </c>
      <c r="G39" t="s">
        <v>649</v>
      </c>
      <c r="I39" t="s">
        <v>461</v>
      </c>
      <c r="J39" t="s">
        <v>266</v>
      </c>
      <c r="K39" t="s">
        <v>650</v>
      </c>
      <c r="L39" t="s">
        <v>651</v>
      </c>
      <c r="M39" t="s">
        <v>557</v>
      </c>
      <c r="N39" t="s">
        <v>556</v>
      </c>
      <c r="O39">
        <v>9</v>
      </c>
      <c r="P39" t="s">
        <v>272</v>
      </c>
      <c r="Q39">
        <v>3</v>
      </c>
      <c r="S39">
        <v>2</v>
      </c>
      <c r="T39" s="108">
        <v>6</v>
      </c>
      <c r="U39">
        <v>1</v>
      </c>
      <c r="V39" t="s">
        <v>270</v>
      </c>
      <c r="W39" t="s">
        <v>167</v>
      </c>
      <c r="X39">
        <v>1</v>
      </c>
      <c r="Y39">
        <v>1</v>
      </c>
      <c r="Z39">
        <v>0</v>
      </c>
      <c r="AA39">
        <v>0</v>
      </c>
      <c r="AB39">
        <v>1</v>
      </c>
      <c r="AC39">
        <v>0</v>
      </c>
      <c r="AD39">
        <v>0</v>
      </c>
      <c r="AE39">
        <v>0</v>
      </c>
    </row>
    <row r="40" spans="1:31" x14ac:dyDescent="0.3">
      <c r="A40" t="s">
        <v>556</v>
      </c>
      <c r="B40" t="s">
        <v>647</v>
      </c>
      <c r="C40" t="s">
        <v>274</v>
      </c>
      <c r="D40" t="s">
        <v>8616</v>
      </c>
      <c r="E40" t="s">
        <v>11044</v>
      </c>
      <c r="F40" t="s">
        <v>648</v>
      </c>
      <c r="G40" t="s">
        <v>649</v>
      </c>
      <c r="I40" t="s">
        <v>461</v>
      </c>
      <c r="J40" t="s">
        <v>266</v>
      </c>
      <c r="K40" t="s">
        <v>650</v>
      </c>
      <c r="L40" t="s">
        <v>651</v>
      </c>
      <c r="M40" t="s">
        <v>557</v>
      </c>
      <c r="N40" t="s">
        <v>556</v>
      </c>
      <c r="O40">
        <v>26</v>
      </c>
      <c r="P40" t="s">
        <v>273</v>
      </c>
      <c r="Q40">
        <v>0.48</v>
      </c>
      <c r="S40">
        <v>1</v>
      </c>
      <c r="T40" s="108">
        <v>0.48</v>
      </c>
      <c r="U40">
        <v>1</v>
      </c>
      <c r="V40" t="s">
        <v>270</v>
      </c>
      <c r="W40" t="s">
        <v>167</v>
      </c>
      <c r="X40">
        <v>1</v>
      </c>
      <c r="Y40">
        <v>0</v>
      </c>
      <c r="Z40">
        <v>0</v>
      </c>
      <c r="AA40">
        <v>1</v>
      </c>
      <c r="AB40">
        <v>0</v>
      </c>
      <c r="AC40">
        <v>0</v>
      </c>
      <c r="AD40">
        <v>0</v>
      </c>
      <c r="AE40">
        <v>0</v>
      </c>
    </row>
    <row r="41" spans="1:31" x14ac:dyDescent="0.3">
      <c r="A41" t="s">
        <v>556</v>
      </c>
      <c r="B41" t="s">
        <v>902</v>
      </c>
      <c r="C41" t="s">
        <v>262</v>
      </c>
      <c r="D41" t="s">
        <v>8618</v>
      </c>
      <c r="E41" t="s">
        <v>11046</v>
      </c>
      <c r="F41" t="s">
        <v>903</v>
      </c>
      <c r="G41" t="s">
        <v>662</v>
      </c>
      <c r="I41" t="s">
        <v>461</v>
      </c>
      <c r="J41" t="s">
        <v>266</v>
      </c>
      <c r="K41" t="s">
        <v>904</v>
      </c>
      <c r="L41" t="s">
        <v>17344</v>
      </c>
      <c r="M41" t="s">
        <v>555</v>
      </c>
      <c r="N41" t="s">
        <v>556</v>
      </c>
      <c r="O41">
        <v>8</v>
      </c>
      <c r="P41" t="s">
        <v>282</v>
      </c>
      <c r="Q41">
        <v>2</v>
      </c>
      <c r="S41">
        <v>1</v>
      </c>
      <c r="T41" s="108">
        <v>2</v>
      </c>
      <c r="U41">
        <v>1</v>
      </c>
      <c r="V41" t="s">
        <v>270</v>
      </c>
      <c r="W41" t="s">
        <v>167</v>
      </c>
      <c r="X41">
        <v>1</v>
      </c>
      <c r="Y41">
        <v>0</v>
      </c>
      <c r="Z41">
        <v>1</v>
      </c>
      <c r="AA41">
        <v>0</v>
      </c>
      <c r="AB41">
        <v>0</v>
      </c>
      <c r="AC41">
        <v>0</v>
      </c>
      <c r="AD41">
        <v>0</v>
      </c>
      <c r="AE41">
        <v>0</v>
      </c>
    </row>
    <row r="42" spans="1:31" x14ac:dyDescent="0.3">
      <c r="A42" t="s">
        <v>556</v>
      </c>
      <c r="B42" t="s">
        <v>902</v>
      </c>
      <c r="C42" t="s">
        <v>262</v>
      </c>
      <c r="D42" t="s">
        <v>8618</v>
      </c>
      <c r="E42" t="s">
        <v>11046</v>
      </c>
      <c r="F42" t="s">
        <v>903</v>
      </c>
      <c r="G42" t="s">
        <v>662</v>
      </c>
      <c r="I42" t="s">
        <v>461</v>
      </c>
      <c r="J42" t="s">
        <v>266</v>
      </c>
      <c r="K42" t="s">
        <v>904</v>
      </c>
      <c r="L42" t="s">
        <v>17344</v>
      </c>
      <c r="M42" t="s">
        <v>557</v>
      </c>
      <c r="N42" t="s">
        <v>556</v>
      </c>
      <c r="O42">
        <v>9</v>
      </c>
      <c r="P42" t="s">
        <v>288</v>
      </c>
      <c r="Q42">
        <v>0.48</v>
      </c>
      <c r="S42">
        <v>3</v>
      </c>
      <c r="T42" s="108">
        <v>1.44</v>
      </c>
      <c r="U42">
        <v>1</v>
      </c>
      <c r="V42" t="s">
        <v>270</v>
      </c>
      <c r="W42" t="s">
        <v>167</v>
      </c>
      <c r="X42">
        <v>3</v>
      </c>
      <c r="Y42">
        <v>0</v>
      </c>
      <c r="Z42">
        <v>0</v>
      </c>
      <c r="AA42">
        <v>3</v>
      </c>
      <c r="AB42">
        <v>0</v>
      </c>
      <c r="AC42">
        <v>0</v>
      </c>
      <c r="AD42">
        <v>0</v>
      </c>
      <c r="AE42">
        <v>0</v>
      </c>
    </row>
    <row r="43" spans="1:31" x14ac:dyDescent="0.3">
      <c r="A43" t="s">
        <v>556</v>
      </c>
      <c r="B43" t="s">
        <v>902</v>
      </c>
      <c r="C43" t="s">
        <v>262</v>
      </c>
      <c r="D43" t="s">
        <v>8618</v>
      </c>
      <c r="E43" t="s">
        <v>11046</v>
      </c>
      <c r="F43" t="s">
        <v>903</v>
      </c>
      <c r="G43" t="s">
        <v>662</v>
      </c>
      <c r="I43" t="s">
        <v>461</v>
      </c>
      <c r="J43" t="s">
        <v>266</v>
      </c>
      <c r="K43" t="s">
        <v>904</v>
      </c>
      <c r="L43" t="s">
        <v>17344</v>
      </c>
      <c r="M43" t="s">
        <v>557</v>
      </c>
      <c r="N43" t="s">
        <v>556</v>
      </c>
      <c r="O43">
        <v>21</v>
      </c>
      <c r="P43" t="s">
        <v>273</v>
      </c>
      <c r="Q43">
        <v>0.48</v>
      </c>
      <c r="S43">
        <v>2</v>
      </c>
      <c r="T43" s="108">
        <v>0.96</v>
      </c>
      <c r="U43">
        <v>1</v>
      </c>
      <c r="V43" t="s">
        <v>270</v>
      </c>
      <c r="W43" t="s">
        <v>167</v>
      </c>
      <c r="X43">
        <v>2</v>
      </c>
      <c r="Y43">
        <v>0</v>
      </c>
      <c r="Z43">
        <v>0</v>
      </c>
      <c r="AA43">
        <v>2</v>
      </c>
      <c r="AB43">
        <v>0</v>
      </c>
      <c r="AC43">
        <v>0</v>
      </c>
      <c r="AD43">
        <v>0</v>
      </c>
      <c r="AE43">
        <v>0</v>
      </c>
    </row>
    <row r="44" spans="1:31" x14ac:dyDescent="0.3">
      <c r="A44" t="s">
        <v>556</v>
      </c>
      <c r="B44" t="s">
        <v>1519</v>
      </c>
      <c r="C44" t="s">
        <v>274</v>
      </c>
      <c r="D44" t="s">
        <v>8612</v>
      </c>
      <c r="E44" t="s">
        <v>11041</v>
      </c>
      <c r="F44" t="s">
        <v>1520</v>
      </c>
      <c r="G44" t="s">
        <v>9307</v>
      </c>
      <c r="I44" t="s">
        <v>461</v>
      </c>
      <c r="J44" t="s">
        <v>266</v>
      </c>
      <c r="K44" t="s">
        <v>1521</v>
      </c>
      <c r="L44" t="s">
        <v>19165</v>
      </c>
      <c r="M44" t="s">
        <v>557</v>
      </c>
      <c r="N44" t="s">
        <v>556</v>
      </c>
      <c r="O44">
        <v>9</v>
      </c>
      <c r="P44" t="s">
        <v>288</v>
      </c>
      <c r="Q44">
        <v>0.48</v>
      </c>
      <c r="S44">
        <v>3</v>
      </c>
      <c r="T44" s="108">
        <v>1.44</v>
      </c>
      <c r="U44">
        <v>1</v>
      </c>
      <c r="V44" t="s">
        <v>270</v>
      </c>
      <c r="W44" t="s">
        <v>167</v>
      </c>
      <c r="X44">
        <v>3</v>
      </c>
      <c r="Y44">
        <v>0</v>
      </c>
      <c r="Z44">
        <v>3</v>
      </c>
      <c r="AA44">
        <v>0</v>
      </c>
      <c r="AB44">
        <v>0</v>
      </c>
      <c r="AC44">
        <v>0</v>
      </c>
      <c r="AD44">
        <v>0</v>
      </c>
      <c r="AE44">
        <v>0</v>
      </c>
    </row>
    <row r="45" spans="1:31" x14ac:dyDescent="0.3">
      <c r="A45" t="s">
        <v>556</v>
      </c>
      <c r="B45" t="s">
        <v>1519</v>
      </c>
      <c r="C45" t="s">
        <v>274</v>
      </c>
      <c r="D45" t="s">
        <v>8612</v>
      </c>
      <c r="E45" t="s">
        <v>11041</v>
      </c>
      <c r="F45" t="s">
        <v>1520</v>
      </c>
      <c r="G45" t="s">
        <v>9307</v>
      </c>
      <c r="I45" t="s">
        <v>461</v>
      </c>
      <c r="J45" t="s">
        <v>266</v>
      </c>
      <c r="K45" t="s">
        <v>1521</v>
      </c>
      <c r="L45" t="s">
        <v>19165</v>
      </c>
      <c r="M45" t="s">
        <v>555</v>
      </c>
      <c r="N45" t="s">
        <v>556</v>
      </c>
      <c r="O45">
        <v>8</v>
      </c>
      <c r="P45" t="s">
        <v>282</v>
      </c>
      <c r="Q45">
        <v>2</v>
      </c>
      <c r="S45">
        <v>1</v>
      </c>
      <c r="T45" s="108">
        <v>2</v>
      </c>
      <c r="U45">
        <v>1</v>
      </c>
      <c r="V45" t="s">
        <v>270</v>
      </c>
      <c r="W45" t="s">
        <v>167</v>
      </c>
      <c r="X45">
        <v>1</v>
      </c>
      <c r="Y45">
        <v>0</v>
      </c>
      <c r="Z45">
        <v>0</v>
      </c>
      <c r="AA45">
        <v>0</v>
      </c>
      <c r="AB45">
        <v>1</v>
      </c>
      <c r="AC45">
        <v>0</v>
      </c>
      <c r="AD45">
        <v>0</v>
      </c>
      <c r="AE45">
        <v>0</v>
      </c>
    </row>
    <row r="46" spans="1:31" x14ac:dyDescent="0.3">
      <c r="A46" t="s">
        <v>556</v>
      </c>
      <c r="B46" t="s">
        <v>1519</v>
      </c>
      <c r="C46" t="s">
        <v>274</v>
      </c>
      <c r="D46" t="s">
        <v>8612</v>
      </c>
      <c r="E46" t="s">
        <v>11041</v>
      </c>
      <c r="F46" t="s">
        <v>1520</v>
      </c>
      <c r="G46" t="s">
        <v>9307</v>
      </c>
      <c r="I46" t="s">
        <v>461</v>
      </c>
      <c r="J46" t="s">
        <v>266</v>
      </c>
      <c r="K46" t="s">
        <v>1521</v>
      </c>
      <c r="L46" t="s">
        <v>19165</v>
      </c>
      <c r="M46" t="s">
        <v>557</v>
      </c>
      <c r="N46" t="s">
        <v>556</v>
      </c>
      <c r="O46">
        <v>21</v>
      </c>
      <c r="P46" t="s">
        <v>273</v>
      </c>
      <c r="Q46">
        <v>0.32</v>
      </c>
      <c r="S46">
        <v>1</v>
      </c>
      <c r="T46" s="108">
        <v>0.32</v>
      </c>
      <c r="U46">
        <v>1</v>
      </c>
      <c r="V46" t="s">
        <v>270</v>
      </c>
      <c r="W46" t="s">
        <v>167</v>
      </c>
      <c r="X46">
        <v>1</v>
      </c>
      <c r="Y46">
        <v>1</v>
      </c>
      <c r="Z46">
        <v>0</v>
      </c>
      <c r="AA46">
        <v>0</v>
      </c>
      <c r="AB46">
        <v>0</v>
      </c>
      <c r="AC46">
        <v>0</v>
      </c>
      <c r="AD46">
        <v>0</v>
      </c>
      <c r="AE46">
        <v>0</v>
      </c>
    </row>
    <row r="47" spans="1:31" x14ac:dyDescent="0.3">
      <c r="A47" t="s">
        <v>556</v>
      </c>
      <c r="B47" t="s">
        <v>652</v>
      </c>
      <c r="C47" t="s">
        <v>262</v>
      </c>
      <c r="D47" t="s">
        <v>8620</v>
      </c>
      <c r="E47" t="s">
        <v>11051</v>
      </c>
      <c r="F47" t="s">
        <v>653</v>
      </c>
      <c r="G47" t="s">
        <v>654</v>
      </c>
      <c r="I47" t="s">
        <v>461</v>
      </c>
      <c r="J47" t="s">
        <v>266</v>
      </c>
      <c r="K47" t="s">
        <v>655</v>
      </c>
      <c r="L47" t="s">
        <v>656</v>
      </c>
      <c r="M47" t="s">
        <v>555</v>
      </c>
      <c r="N47" t="s">
        <v>556</v>
      </c>
      <c r="O47">
        <v>8</v>
      </c>
      <c r="P47" t="s">
        <v>282</v>
      </c>
      <c r="Q47">
        <v>2</v>
      </c>
      <c r="S47">
        <v>1</v>
      </c>
      <c r="T47" s="108">
        <v>2</v>
      </c>
      <c r="U47">
        <v>1</v>
      </c>
      <c r="V47" t="s">
        <v>270</v>
      </c>
      <c r="W47" t="s">
        <v>167</v>
      </c>
      <c r="X47">
        <v>1</v>
      </c>
      <c r="Y47">
        <v>0</v>
      </c>
      <c r="Z47">
        <v>1</v>
      </c>
      <c r="AA47">
        <v>0</v>
      </c>
      <c r="AB47">
        <v>0</v>
      </c>
      <c r="AC47">
        <v>0</v>
      </c>
      <c r="AD47">
        <v>0</v>
      </c>
      <c r="AE47">
        <v>0</v>
      </c>
    </row>
    <row r="48" spans="1:31" x14ac:dyDescent="0.3">
      <c r="A48" t="s">
        <v>556</v>
      </c>
      <c r="B48" t="s">
        <v>652</v>
      </c>
      <c r="C48" t="s">
        <v>262</v>
      </c>
      <c r="D48" t="s">
        <v>8620</v>
      </c>
      <c r="E48" t="s">
        <v>11051</v>
      </c>
      <c r="F48" t="s">
        <v>653</v>
      </c>
      <c r="G48" t="s">
        <v>654</v>
      </c>
      <c r="I48" t="s">
        <v>461</v>
      </c>
      <c r="J48" t="s">
        <v>266</v>
      </c>
      <c r="K48" t="s">
        <v>655</v>
      </c>
      <c r="L48" t="s">
        <v>656</v>
      </c>
      <c r="M48" t="s">
        <v>557</v>
      </c>
      <c r="N48" t="s">
        <v>556</v>
      </c>
      <c r="O48">
        <v>9</v>
      </c>
      <c r="P48" t="s">
        <v>288</v>
      </c>
      <c r="Q48">
        <v>0.32</v>
      </c>
      <c r="S48">
        <v>2</v>
      </c>
      <c r="T48" s="108">
        <v>0.64</v>
      </c>
      <c r="U48">
        <v>1</v>
      </c>
      <c r="V48" t="s">
        <v>270</v>
      </c>
      <c r="W48" t="s">
        <v>167</v>
      </c>
      <c r="X48">
        <v>2</v>
      </c>
      <c r="Y48">
        <v>0</v>
      </c>
      <c r="Z48">
        <v>0</v>
      </c>
      <c r="AA48">
        <v>0</v>
      </c>
      <c r="AB48">
        <v>0</v>
      </c>
      <c r="AC48">
        <v>2</v>
      </c>
      <c r="AD48">
        <v>0</v>
      </c>
      <c r="AE48">
        <v>0</v>
      </c>
    </row>
    <row r="49" spans="1:31" x14ac:dyDescent="0.3">
      <c r="A49" t="s">
        <v>556</v>
      </c>
      <c r="B49" t="s">
        <v>652</v>
      </c>
      <c r="C49" t="s">
        <v>262</v>
      </c>
      <c r="D49" t="s">
        <v>8620</v>
      </c>
      <c r="E49" t="s">
        <v>11051</v>
      </c>
      <c r="F49" t="s">
        <v>653</v>
      </c>
      <c r="G49" t="s">
        <v>654</v>
      </c>
      <c r="I49" t="s">
        <v>461</v>
      </c>
      <c r="J49" t="s">
        <v>266</v>
      </c>
      <c r="K49" t="s">
        <v>655</v>
      </c>
      <c r="L49" t="s">
        <v>656</v>
      </c>
      <c r="M49" t="s">
        <v>557</v>
      </c>
      <c r="N49" t="s">
        <v>556</v>
      </c>
      <c r="O49">
        <v>21</v>
      </c>
      <c r="P49" t="s">
        <v>273</v>
      </c>
      <c r="Q49">
        <v>0.48</v>
      </c>
      <c r="S49">
        <v>3</v>
      </c>
      <c r="T49" s="108">
        <v>1.44</v>
      </c>
      <c r="U49">
        <v>1</v>
      </c>
      <c r="V49" t="s">
        <v>270</v>
      </c>
      <c r="W49" t="s">
        <v>167</v>
      </c>
      <c r="X49">
        <v>3</v>
      </c>
      <c r="Y49">
        <v>3</v>
      </c>
      <c r="Z49">
        <v>0</v>
      </c>
      <c r="AA49">
        <v>0</v>
      </c>
      <c r="AB49">
        <v>0</v>
      </c>
      <c r="AC49">
        <v>0</v>
      </c>
      <c r="AD49">
        <v>0</v>
      </c>
      <c r="AE49">
        <v>0</v>
      </c>
    </row>
    <row r="50" spans="1:31" x14ac:dyDescent="0.3">
      <c r="A50" t="s">
        <v>556</v>
      </c>
      <c r="B50" t="s">
        <v>652</v>
      </c>
      <c r="C50" t="s">
        <v>262</v>
      </c>
      <c r="D50" t="s">
        <v>8620</v>
      </c>
      <c r="E50" t="s">
        <v>11051</v>
      </c>
      <c r="F50" t="s">
        <v>653</v>
      </c>
      <c r="G50" t="s">
        <v>654</v>
      </c>
      <c r="I50" t="s">
        <v>461</v>
      </c>
      <c r="J50" t="s">
        <v>266</v>
      </c>
      <c r="K50" t="s">
        <v>655</v>
      </c>
      <c r="L50" t="s">
        <v>656</v>
      </c>
      <c r="M50" t="s">
        <v>557</v>
      </c>
      <c r="N50" t="s">
        <v>556</v>
      </c>
      <c r="O50">
        <v>9</v>
      </c>
      <c r="P50" t="s">
        <v>288</v>
      </c>
      <c r="Q50">
        <v>0.48</v>
      </c>
      <c r="S50">
        <v>4</v>
      </c>
      <c r="T50" s="108">
        <v>1.92</v>
      </c>
      <c r="U50">
        <v>1</v>
      </c>
      <c r="V50" t="s">
        <v>270</v>
      </c>
      <c r="W50" t="s">
        <v>167</v>
      </c>
      <c r="X50">
        <v>1</v>
      </c>
      <c r="Y50">
        <v>0</v>
      </c>
      <c r="Z50">
        <v>0</v>
      </c>
      <c r="AA50">
        <v>0</v>
      </c>
      <c r="AB50">
        <v>0</v>
      </c>
      <c r="AC50">
        <v>4</v>
      </c>
      <c r="AD50">
        <v>0</v>
      </c>
      <c r="AE50">
        <v>0</v>
      </c>
    </row>
    <row r="51" spans="1:31" x14ac:dyDescent="0.3">
      <c r="A51" t="s">
        <v>556</v>
      </c>
      <c r="B51" t="s">
        <v>647</v>
      </c>
      <c r="C51" t="s">
        <v>262</v>
      </c>
      <c r="D51" t="s">
        <v>8616</v>
      </c>
      <c r="E51" t="s">
        <v>11044</v>
      </c>
      <c r="F51" t="s">
        <v>648</v>
      </c>
      <c r="G51" t="s">
        <v>649</v>
      </c>
      <c r="I51" t="s">
        <v>461</v>
      </c>
      <c r="J51" t="s">
        <v>266</v>
      </c>
      <c r="K51" t="s">
        <v>650</v>
      </c>
      <c r="L51" t="s">
        <v>10046</v>
      </c>
      <c r="M51" t="s">
        <v>555</v>
      </c>
      <c r="N51" t="s">
        <v>556</v>
      </c>
      <c r="O51">
        <v>8</v>
      </c>
      <c r="P51" t="s">
        <v>282</v>
      </c>
      <c r="Q51">
        <v>3</v>
      </c>
      <c r="S51">
        <v>2</v>
      </c>
      <c r="T51" s="108">
        <v>6</v>
      </c>
      <c r="U51">
        <v>1</v>
      </c>
      <c r="V51" t="s">
        <v>270</v>
      </c>
      <c r="W51" t="s">
        <v>167</v>
      </c>
      <c r="X51">
        <v>1</v>
      </c>
      <c r="Y51">
        <v>0</v>
      </c>
      <c r="Z51">
        <v>1</v>
      </c>
      <c r="AA51">
        <v>0</v>
      </c>
      <c r="AB51">
        <v>0</v>
      </c>
      <c r="AC51">
        <v>1</v>
      </c>
      <c r="AD51">
        <v>0</v>
      </c>
      <c r="AE51">
        <v>0</v>
      </c>
    </row>
    <row r="52" spans="1:31" x14ac:dyDescent="0.3">
      <c r="A52" t="s">
        <v>556</v>
      </c>
      <c r="B52" t="s">
        <v>980</v>
      </c>
      <c r="C52" t="s">
        <v>262</v>
      </c>
      <c r="D52" t="s">
        <v>8623</v>
      </c>
      <c r="E52" t="s">
        <v>11038</v>
      </c>
      <c r="F52" t="s">
        <v>981</v>
      </c>
      <c r="G52" t="s">
        <v>554</v>
      </c>
      <c r="I52" t="s">
        <v>461</v>
      </c>
      <c r="J52" t="s">
        <v>266</v>
      </c>
      <c r="K52" t="s">
        <v>982</v>
      </c>
      <c r="L52" t="s">
        <v>17343</v>
      </c>
      <c r="M52" t="s">
        <v>555</v>
      </c>
      <c r="N52" t="s">
        <v>556</v>
      </c>
      <c r="O52">
        <v>8</v>
      </c>
      <c r="P52" t="s">
        <v>282</v>
      </c>
      <c r="Q52">
        <v>1</v>
      </c>
      <c r="S52">
        <v>2</v>
      </c>
      <c r="T52" s="108">
        <v>2</v>
      </c>
      <c r="U52">
        <v>1</v>
      </c>
      <c r="V52" t="s">
        <v>270</v>
      </c>
      <c r="W52" t="s">
        <v>167</v>
      </c>
      <c r="X52">
        <v>1</v>
      </c>
      <c r="Y52">
        <v>0</v>
      </c>
      <c r="Z52">
        <v>1</v>
      </c>
      <c r="AA52">
        <v>0</v>
      </c>
      <c r="AB52">
        <v>0</v>
      </c>
      <c r="AC52">
        <v>1</v>
      </c>
      <c r="AD52">
        <v>0</v>
      </c>
      <c r="AE52">
        <v>0</v>
      </c>
    </row>
    <row r="53" spans="1:31" x14ac:dyDescent="0.3">
      <c r="A53" t="s">
        <v>556</v>
      </c>
      <c r="B53" t="s">
        <v>980</v>
      </c>
      <c r="C53" t="s">
        <v>262</v>
      </c>
      <c r="D53" t="s">
        <v>8623</v>
      </c>
      <c r="E53" t="s">
        <v>11038</v>
      </c>
      <c r="F53" t="s">
        <v>981</v>
      </c>
      <c r="G53" t="s">
        <v>554</v>
      </c>
      <c r="I53" t="s">
        <v>461</v>
      </c>
      <c r="J53" t="s">
        <v>266</v>
      </c>
      <c r="K53" t="s">
        <v>982</v>
      </c>
      <c r="L53" t="s">
        <v>17343</v>
      </c>
      <c r="M53" t="s">
        <v>557</v>
      </c>
      <c r="N53" t="s">
        <v>556</v>
      </c>
      <c r="O53">
        <v>9</v>
      </c>
      <c r="P53" t="s">
        <v>288</v>
      </c>
      <c r="Q53">
        <v>0.48</v>
      </c>
      <c r="S53">
        <v>3</v>
      </c>
      <c r="T53" s="108">
        <v>1.44</v>
      </c>
      <c r="U53">
        <v>1</v>
      </c>
      <c r="V53" t="s">
        <v>270</v>
      </c>
      <c r="W53" t="s">
        <v>167</v>
      </c>
      <c r="X53">
        <v>3</v>
      </c>
      <c r="Y53">
        <v>0</v>
      </c>
      <c r="Z53">
        <v>0</v>
      </c>
      <c r="AA53">
        <v>3</v>
      </c>
      <c r="AB53">
        <v>0</v>
      </c>
      <c r="AC53">
        <v>0</v>
      </c>
      <c r="AD53">
        <v>0</v>
      </c>
      <c r="AE53">
        <v>0</v>
      </c>
    </row>
    <row r="54" spans="1:31" x14ac:dyDescent="0.3">
      <c r="A54" t="s">
        <v>556</v>
      </c>
      <c r="B54" t="s">
        <v>980</v>
      </c>
      <c r="C54" t="s">
        <v>262</v>
      </c>
      <c r="D54" t="s">
        <v>8623</v>
      </c>
      <c r="E54" t="s">
        <v>11038</v>
      </c>
      <c r="F54" t="s">
        <v>981</v>
      </c>
      <c r="G54" t="s">
        <v>554</v>
      </c>
      <c r="I54" t="s">
        <v>461</v>
      </c>
      <c r="J54" t="s">
        <v>266</v>
      </c>
      <c r="K54" t="s">
        <v>982</v>
      </c>
      <c r="L54" t="s">
        <v>17343</v>
      </c>
      <c r="M54" t="s">
        <v>557</v>
      </c>
      <c r="N54" t="s">
        <v>556</v>
      </c>
      <c r="O54">
        <v>21</v>
      </c>
      <c r="P54" t="s">
        <v>273</v>
      </c>
      <c r="Q54">
        <v>0.32</v>
      </c>
      <c r="S54">
        <v>3</v>
      </c>
      <c r="T54" s="108">
        <v>0.96</v>
      </c>
      <c r="U54">
        <v>1</v>
      </c>
      <c r="V54" t="s">
        <v>270</v>
      </c>
      <c r="W54" t="s">
        <v>167</v>
      </c>
      <c r="X54">
        <v>3</v>
      </c>
      <c r="Y54">
        <v>3</v>
      </c>
      <c r="Z54">
        <v>0</v>
      </c>
      <c r="AA54">
        <v>0</v>
      </c>
      <c r="AB54">
        <v>0</v>
      </c>
      <c r="AC54">
        <v>0</v>
      </c>
      <c r="AD54">
        <v>0</v>
      </c>
      <c r="AE54">
        <v>0</v>
      </c>
    </row>
    <row r="55" spans="1:31" x14ac:dyDescent="0.3">
      <c r="A55" t="s">
        <v>556</v>
      </c>
      <c r="B55" t="s">
        <v>1563</v>
      </c>
      <c r="C55" t="s">
        <v>262</v>
      </c>
      <c r="D55" t="s">
        <v>2593</v>
      </c>
      <c r="E55" t="s">
        <v>11047</v>
      </c>
      <c r="F55" t="s">
        <v>1564</v>
      </c>
      <c r="G55" t="s">
        <v>1565</v>
      </c>
      <c r="I55" t="s">
        <v>461</v>
      </c>
      <c r="J55" t="s">
        <v>266</v>
      </c>
      <c r="K55" t="s">
        <v>1566</v>
      </c>
      <c r="L55" t="s">
        <v>419</v>
      </c>
      <c r="M55" t="s">
        <v>557</v>
      </c>
      <c r="N55" t="s">
        <v>556</v>
      </c>
      <c r="O55">
        <v>9</v>
      </c>
      <c r="P55" t="s">
        <v>288</v>
      </c>
      <c r="Q55">
        <v>0.48</v>
      </c>
      <c r="S55">
        <v>4</v>
      </c>
      <c r="T55" s="108">
        <v>1.92</v>
      </c>
      <c r="U55">
        <v>1</v>
      </c>
      <c r="V55" t="s">
        <v>270</v>
      </c>
      <c r="W55" t="s">
        <v>167</v>
      </c>
      <c r="X55">
        <v>4</v>
      </c>
      <c r="Y55">
        <v>0</v>
      </c>
      <c r="Z55">
        <v>0</v>
      </c>
      <c r="AA55">
        <v>4</v>
      </c>
      <c r="AB55">
        <v>0</v>
      </c>
      <c r="AC55">
        <v>0</v>
      </c>
      <c r="AD55">
        <v>0</v>
      </c>
      <c r="AE55">
        <v>0</v>
      </c>
    </row>
    <row r="56" spans="1:31" x14ac:dyDescent="0.3">
      <c r="A56" t="s">
        <v>556</v>
      </c>
      <c r="B56" t="s">
        <v>1563</v>
      </c>
      <c r="C56" t="s">
        <v>262</v>
      </c>
      <c r="D56" t="s">
        <v>2593</v>
      </c>
      <c r="E56" t="s">
        <v>11047</v>
      </c>
      <c r="F56" t="s">
        <v>1564</v>
      </c>
      <c r="G56" t="s">
        <v>1565</v>
      </c>
      <c r="I56" t="s">
        <v>461</v>
      </c>
      <c r="J56" t="s">
        <v>266</v>
      </c>
      <c r="K56" t="s">
        <v>1566</v>
      </c>
      <c r="L56" t="s">
        <v>419</v>
      </c>
      <c r="M56" t="s">
        <v>557</v>
      </c>
      <c r="N56" t="s">
        <v>556</v>
      </c>
      <c r="O56">
        <v>21</v>
      </c>
      <c r="P56" t="s">
        <v>273</v>
      </c>
      <c r="Q56">
        <v>0.48</v>
      </c>
      <c r="S56">
        <v>1</v>
      </c>
      <c r="T56" s="108">
        <v>0.48</v>
      </c>
      <c r="U56">
        <v>1</v>
      </c>
      <c r="V56" t="s">
        <v>270</v>
      </c>
      <c r="W56" t="s">
        <v>167</v>
      </c>
      <c r="X56">
        <v>1</v>
      </c>
      <c r="Y56">
        <v>1</v>
      </c>
      <c r="Z56">
        <v>0</v>
      </c>
      <c r="AA56">
        <v>0</v>
      </c>
      <c r="AB56">
        <v>0</v>
      </c>
      <c r="AC56">
        <v>0</v>
      </c>
      <c r="AD56">
        <v>0</v>
      </c>
      <c r="AE56">
        <v>0</v>
      </c>
    </row>
    <row r="57" spans="1:31" x14ac:dyDescent="0.3">
      <c r="A57" t="s">
        <v>556</v>
      </c>
      <c r="B57" t="s">
        <v>1563</v>
      </c>
      <c r="C57" t="s">
        <v>262</v>
      </c>
      <c r="D57" t="s">
        <v>2593</v>
      </c>
      <c r="E57" t="s">
        <v>11047</v>
      </c>
      <c r="F57" t="s">
        <v>1564</v>
      </c>
      <c r="G57" t="s">
        <v>1565</v>
      </c>
      <c r="I57" t="s">
        <v>461</v>
      </c>
      <c r="J57" t="s">
        <v>266</v>
      </c>
      <c r="K57" t="s">
        <v>1566</v>
      </c>
      <c r="L57" t="s">
        <v>419</v>
      </c>
      <c r="M57" t="s">
        <v>555</v>
      </c>
      <c r="N57" t="s">
        <v>556</v>
      </c>
      <c r="O57">
        <v>8</v>
      </c>
      <c r="P57" t="s">
        <v>266</v>
      </c>
      <c r="Q57">
        <v>0.48</v>
      </c>
      <c r="S57">
        <v>2</v>
      </c>
      <c r="T57" s="108">
        <v>0.96</v>
      </c>
      <c r="U57">
        <v>1</v>
      </c>
      <c r="V57" t="s">
        <v>270</v>
      </c>
      <c r="W57" t="s">
        <v>167</v>
      </c>
      <c r="X57">
        <v>2</v>
      </c>
      <c r="Y57">
        <v>0</v>
      </c>
      <c r="Z57">
        <v>0</v>
      </c>
      <c r="AA57">
        <v>2</v>
      </c>
      <c r="AB57">
        <v>0</v>
      </c>
      <c r="AC57">
        <v>0</v>
      </c>
      <c r="AD57">
        <v>0</v>
      </c>
      <c r="AE57">
        <v>0</v>
      </c>
    </row>
    <row r="58" spans="1:31" x14ac:dyDescent="0.3">
      <c r="A58" t="s">
        <v>556</v>
      </c>
      <c r="B58" t="s">
        <v>1042</v>
      </c>
      <c r="C58" t="s">
        <v>262</v>
      </c>
      <c r="D58" t="s">
        <v>8619</v>
      </c>
      <c r="E58" t="s">
        <v>11035</v>
      </c>
      <c r="F58" t="s">
        <v>1043</v>
      </c>
      <c r="G58" t="s">
        <v>9306</v>
      </c>
      <c r="I58" t="s">
        <v>461</v>
      </c>
      <c r="J58" t="s">
        <v>266</v>
      </c>
      <c r="K58" t="s">
        <v>1044</v>
      </c>
      <c r="L58" t="s">
        <v>19166</v>
      </c>
      <c r="M58" t="s">
        <v>555</v>
      </c>
      <c r="N58" t="s">
        <v>556</v>
      </c>
      <c r="O58">
        <v>8</v>
      </c>
      <c r="P58" t="s">
        <v>282</v>
      </c>
      <c r="Q58">
        <v>4</v>
      </c>
      <c r="S58">
        <v>1</v>
      </c>
      <c r="T58" s="108">
        <v>4</v>
      </c>
      <c r="U58">
        <v>1</v>
      </c>
      <c r="V58" t="s">
        <v>270</v>
      </c>
      <c r="W58" t="s">
        <v>167</v>
      </c>
      <c r="X58">
        <v>1</v>
      </c>
      <c r="Y58">
        <v>0</v>
      </c>
      <c r="Z58">
        <v>1</v>
      </c>
      <c r="AA58">
        <v>0</v>
      </c>
      <c r="AB58">
        <v>0</v>
      </c>
      <c r="AC58">
        <v>0</v>
      </c>
      <c r="AD58">
        <v>0</v>
      </c>
      <c r="AE58">
        <v>0</v>
      </c>
    </row>
    <row r="59" spans="1:31" x14ac:dyDescent="0.3">
      <c r="A59" t="s">
        <v>556</v>
      </c>
      <c r="B59" t="s">
        <v>1042</v>
      </c>
      <c r="C59" t="s">
        <v>262</v>
      </c>
      <c r="D59" t="s">
        <v>8619</v>
      </c>
      <c r="E59" t="s">
        <v>11035</v>
      </c>
      <c r="F59" t="s">
        <v>1043</v>
      </c>
      <c r="G59" t="s">
        <v>9306</v>
      </c>
      <c r="I59" t="s">
        <v>461</v>
      </c>
      <c r="J59" t="s">
        <v>266</v>
      </c>
      <c r="K59" t="s">
        <v>1044</v>
      </c>
      <c r="L59" t="s">
        <v>19166</v>
      </c>
      <c r="M59" t="s">
        <v>557</v>
      </c>
      <c r="N59" t="s">
        <v>556</v>
      </c>
      <c r="O59">
        <v>9</v>
      </c>
      <c r="P59" t="s">
        <v>288</v>
      </c>
      <c r="Q59">
        <v>0.48</v>
      </c>
      <c r="S59">
        <v>3</v>
      </c>
      <c r="T59" s="108">
        <v>1.44</v>
      </c>
      <c r="U59">
        <v>1</v>
      </c>
      <c r="V59" t="s">
        <v>270</v>
      </c>
      <c r="W59" t="s">
        <v>167</v>
      </c>
      <c r="X59">
        <v>3</v>
      </c>
      <c r="Y59">
        <v>0</v>
      </c>
      <c r="Z59">
        <v>0</v>
      </c>
      <c r="AA59">
        <v>0</v>
      </c>
      <c r="AB59">
        <v>0</v>
      </c>
      <c r="AC59">
        <v>3</v>
      </c>
      <c r="AD59">
        <v>0</v>
      </c>
      <c r="AE59">
        <v>0</v>
      </c>
    </row>
    <row r="60" spans="1:31" x14ac:dyDescent="0.3">
      <c r="A60" t="s">
        <v>556</v>
      </c>
      <c r="B60" t="s">
        <v>1042</v>
      </c>
      <c r="C60" t="s">
        <v>262</v>
      </c>
      <c r="D60" t="s">
        <v>8619</v>
      </c>
      <c r="E60" t="s">
        <v>11035</v>
      </c>
      <c r="F60" t="s">
        <v>1043</v>
      </c>
      <c r="G60" t="s">
        <v>9306</v>
      </c>
      <c r="I60" t="s">
        <v>461</v>
      </c>
      <c r="J60" t="s">
        <v>266</v>
      </c>
      <c r="K60" t="s">
        <v>1044</v>
      </c>
      <c r="L60" t="s">
        <v>19166</v>
      </c>
      <c r="M60" t="s">
        <v>557</v>
      </c>
      <c r="N60" t="s">
        <v>556</v>
      </c>
      <c r="O60">
        <v>26</v>
      </c>
      <c r="P60" t="s">
        <v>273</v>
      </c>
      <c r="Q60">
        <v>0.48</v>
      </c>
      <c r="S60">
        <v>1</v>
      </c>
      <c r="T60" s="108">
        <v>0.48</v>
      </c>
      <c r="U60">
        <v>1</v>
      </c>
      <c r="V60" t="s">
        <v>270</v>
      </c>
      <c r="W60" t="s">
        <v>167</v>
      </c>
      <c r="X60">
        <v>1</v>
      </c>
      <c r="Y60">
        <v>0</v>
      </c>
      <c r="Z60">
        <v>0</v>
      </c>
      <c r="AA60">
        <v>1</v>
      </c>
      <c r="AB60">
        <v>0</v>
      </c>
      <c r="AC60">
        <v>0</v>
      </c>
      <c r="AD60">
        <v>0</v>
      </c>
      <c r="AE60">
        <v>0</v>
      </c>
    </row>
    <row r="61" spans="1:31" x14ac:dyDescent="0.3">
      <c r="A61" t="s">
        <v>556</v>
      </c>
      <c r="B61" t="s">
        <v>1042</v>
      </c>
      <c r="C61" t="s">
        <v>262</v>
      </c>
      <c r="D61" t="s">
        <v>8619</v>
      </c>
      <c r="E61" t="s">
        <v>11035</v>
      </c>
      <c r="F61" t="s">
        <v>1043</v>
      </c>
      <c r="G61" t="s">
        <v>9306</v>
      </c>
      <c r="I61" t="s">
        <v>461</v>
      </c>
      <c r="J61" t="s">
        <v>266</v>
      </c>
      <c r="K61" t="s">
        <v>1044</v>
      </c>
      <c r="L61" t="s">
        <v>19166</v>
      </c>
      <c r="M61" t="s">
        <v>557</v>
      </c>
      <c r="N61" t="s">
        <v>556</v>
      </c>
      <c r="O61">
        <v>26</v>
      </c>
      <c r="P61" t="s">
        <v>273</v>
      </c>
      <c r="Q61">
        <v>0.32</v>
      </c>
      <c r="S61">
        <v>1</v>
      </c>
      <c r="T61" s="108">
        <v>0.32</v>
      </c>
      <c r="U61">
        <v>1</v>
      </c>
      <c r="V61" t="s">
        <v>270</v>
      </c>
      <c r="W61" t="s">
        <v>167</v>
      </c>
      <c r="X61">
        <v>1</v>
      </c>
      <c r="Y61">
        <v>0</v>
      </c>
      <c r="Z61">
        <v>0</v>
      </c>
      <c r="AA61">
        <v>1</v>
      </c>
      <c r="AB61">
        <v>0</v>
      </c>
      <c r="AC61">
        <v>0</v>
      </c>
      <c r="AD61">
        <v>0</v>
      </c>
      <c r="AE61">
        <v>0</v>
      </c>
    </row>
    <row r="62" spans="1:31" x14ac:dyDescent="0.3">
      <c r="A62" t="s">
        <v>556</v>
      </c>
      <c r="B62" t="s">
        <v>660</v>
      </c>
      <c r="C62" t="s">
        <v>262</v>
      </c>
      <c r="D62" t="s">
        <v>8617</v>
      </c>
      <c r="E62" t="s">
        <v>11045</v>
      </c>
      <c r="F62" t="s">
        <v>661</v>
      </c>
      <c r="G62" t="s">
        <v>662</v>
      </c>
      <c r="I62" t="s">
        <v>461</v>
      </c>
      <c r="J62" t="s">
        <v>266</v>
      </c>
      <c r="K62" t="s">
        <v>663</v>
      </c>
      <c r="L62" t="s">
        <v>16301</v>
      </c>
      <c r="M62" t="s">
        <v>555</v>
      </c>
      <c r="N62" t="s">
        <v>556</v>
      </c>
      <c r="O62">
        <v>8</v>
      </c>
      <c r="P62" t="s">
        <v>282</v>
      </c>
      <c r="Q62">
        <v>2</v>
      </c>
      <c r="S62">
        <v>2</v>
      </c>
      <c r="T62" s="108">
        <v>4</v>
      </c>
      <c r="U62">
        <v>1</v>
      </c>
      <c r="V62" t="s">
        <v>270</v>
      </c>
      <c r="W62" t="s">
        <v>167</v>
      </c>
      <c r="X62">
        <v>1</v>
      </c>
      <c r="Y62">
        <v>0</v>
      </c>
      <c r="Z62">
        <v>1</v>
      </c>
      <c r="AA62">
        <v>0</v>
      </c>
      <c r="AB62">
        <v>0</v>
      </c>
      <c r="AC62">
        <v>1</v>
      </c>
      <c r="AD62">
        <v>0</v>
      </c>
      <c r="AE62">
        <v>0</v>
      </c>
    </row>
    <row r="63" spans="1:31" x14ac:dyDescent="0.3">
      <c r="A63" t="s">
        <v>556</v>
      </c>
      <c r="B63" t="s">
        <v>657</v>
      </c>
      <c r="C63" t="s">
        <v>262</v>
      </c>
      <c r="D63" t="s">
        <v>8614</v>
      </c>
      <c r="E63" t="s">
        <v>11031</v>
      </c>
      <c r="G63" t="s">
        <v>9289</v>
      </c>
      <c r="I63" t="s">
        <v>461</v>
      </c>
      <c r="J63" t="s">
        <v>266</v>
      </c>
      <c r="K63" t="s">
        <v>658</v>
      </c>
      <c r="L63" t="s">
        <v>15718</v>
      </c>
      <c r="M63" t="s">
        <v>555</v>
      </c>
      <c r="N63" t="s">
        <v>556</v>
      </c>
      <c r="O63">
        <v>8</v>
      </c>
      <c r="P63" t="s">
        <v>282</v>
      </c>
      <c r="Q63">
        <v>2</v>
      </c>
      <c r="S63">
        <v>8</v>
      </c>
      <c r="T63" s="108">
        <v>16</v>
      </c>
      <c r="U63">
        <v>1</v>
      </c>
      <c r="V63" t="s">
        <v>270</v>
      </c>
      <c r="W63" t="s">
        <v>167</v>
      </c>
      <c r="X63">
        <v>4</v>
      </c>
      <c r="Y63">
        <v>4</v>
      </c>
      <c r="Z63">
        <v>0</v>
      </c>
      <c r="AA63">
        <v>0</v>
      </c>
      <c r="AB63">
        <v>4</v>
      </c>
      <c r="AC63">
        <v>0</v>
      </c>
      <c r="AD63">
        <v>0</v>
      </c>
      <c r="AE63">
        <v>0</v>
      </c>
    </row>
    <row r="64" spans="1:31" x14ac:dyDescent="0.3">
      <c r="A64" t="s">
        <v>556</v>
      </c>
      <c r="B64" t="s">
        <v>657</v>
      </c>
      <c r="C64" t="s">
        <v>262</v>
      </c>
      <c r="D64" t="s">
        <v>8614</v>
      </c>
      <c r="E64" t="s">
        <v>11031</v>
      </c>
      <c r="G64" t="s">
        <v>9289</v>
      </c>
      <c r="I64" t="s">
        <v>461</v>
      </c>
      <c r="J64" t="s">
        <v>266</v>
      </c>
      <c r="K64" t="s">
        <v>658</v>
      </c>
      <c r="L64" t="s">
        <v>15718</v>
      </c>
      <c r="M64" t="s">
        <v>557</v>
      </c>
      <c r="N64" t="s">
        <v>556</v>
      </c>
      <c r="O64">
        <v>9</v>
      </c>
      <c r="P64" t="s">
        <v>272</v>
      </c>
      <c r="Q64">
        <v>3</v>
      </c>
      <c r="S64">
        <v>5</v>
      </c>
      <c r="T64" s="108">
        <v>15</v>
      </c>
      <c r="U64">
        <v>1</v>
      </c>
      <c r="V64" t="s">
        <v>270</v>
      </c>
      <c r="W64" t="s">
        <v>167</v>
      </c>
      <c r="X64">
        <v>1</v>
      </c>
      <c r="Y64">
        <v>1</v>
      </c>
      <c r="Z64">
        <v>1</v>
      </c>
      <c r="AA64">
        <v>1</v>
      </c>
      <c r="AB64">
        <v>1</v>
      </c>
      <c r="AC64">
        <v>1</v>
      </c>
      <c r="AD64">
        <v>0</v>
      </c>
      <c r="AE64">
        <v>0</v>
      </c>
    </row>
    <row r="65" spans="1:31" x14ac:dyDescent="0.3">
      <c r="A65" t="s">
        <v>556</v>
      </c>
      <c r="B65" t="s">
        <v>657</v>
      </c>
      <c r="C65" t="s">
        <v>262</v>
      </c>
      <c r="D65" t="s">
        <v>8614</v>
      </c>
      <c r="E65" t="s">
        <v>11031</v>
      </c>
      <c r="G65" t="s">
        <v>9289</v>
      </c>
      <c r="I65" t="s">
        <v>461</v>
      </c>
      <c r="J65" t="s">
        <v>266</v>
      </c>
      <c r="K65" t="s">
        <v>658</v>
      </c>
      <c r="L65" t="s">
        <v>15718</v>
      </c>
      <c r="M65" t="s">
        <v>557</v>
      </c>
      <c r="N65" t="s">
        <v>556</v>
      </c>
      <c r="O65">
        <v>21</v>
      </c>
      <c r="P65" t="s">
        <v>273</v>
      </c>
      <c r="Q65">
        <v>0.32</v>
      </c>
      <c r="S65">
        <v>1</v>
      </c>
      <c r="T65" s="108">
        <v>0.32</v>
      </c>
      <c r="U65">
        <v>1</v>
      </c>
      <c r="V65" t="s">
        <v>270</v>
      </c>
      <c r="W65" t="s">
        <v>167</v>
      </c>
      <c r="X65">
        <v>1</v>
      </c>
      <c r="Y65">
        <v>0</v>
      </c>
      <c r="Z65">
        <v>0</v>
      </c>
      <c r="AA65">
        <v>1</v>
      </c>
      <c r="AB65">
        <v>0</v>
      </c>
      <c r="AC65">
        <v>0</v>
      </c>
      <c r="AD65">
        <v>0</v>
      </c>
      <c r="AE65">
        <v>0</v>
      </c>
    </row>
    <row r="66" spans="1:31" x14ac:dyDescent="0.3">
      <c r="A66" t="s">
        <v>556</v>
      </c>
      <c r="B66" t="s">
        <v>1580</v>
      </c>
      <c r="C66" t="s">
        <v>262</v>
      </c>
      <c r="D66" t="s">
        <v>17881</v>
      </c>
      <c r="E66" t="s">
        <v>11040</v>
      </c>
      <c r="F66" t="s">
        <v>659</v>
      </c>
      <c r="G66" t="s">
        <v>554</v>
      </c>
      <c r="I66" t="s">
        <v>461</v>
      </c>
      <c r="J66" t="s">
        <v>266</v>
      </c>
      <c r="K66" t="s">
        <v>1581</v>
      </c>
      <c r="L66" t="s">
        <v>1582</v>
      </c>
      <c r="M66" t="s">
        <v>557</v>
      </c>
      <c r="N66" t="s">
        <v>556</v>
      </c>
      <c r="O66">
        <v>9</v>
      </c>
      <c r="P66" t="s">
        <v>288</v>
      </c>
      <c r="Q66">
        <v>0.32</v>
      </c>
      <c r="S66">
        <v>2</v>
      </c>
      <c r="T66" s="108">
        <v>0.64</v>
      </c>
      <c r="U66">
        <v>1</v>
      </c>
      <c r="V66" t="s">
        <v>270</v>
      </c>
      <c r="W66" t="s">
        <v>167</v>
      </c>
      <c r="X66">
        <v>2</v>
      </c>
      <c r="Y66">
        <v>0</v>
      </c>
      <c r="Z66">
        <v>0</v>
      </c>
      <c r="AA66">
        <v>2</v>
      </c>
      <c r="AB66">
        <v>0</v>
      </c>
      <c r="AC66">
        <v>0</v>
      </c>
      <c r="AD66">
        <v>0</v>
      </c>
      <c r="AE66">
        <v>0</v>
      </c>
    </row>
    <row r="67" spans="1:31" x14ac:dyDescent="0.3">
      <c r="A67" t="s">
        <v>556</v>
      </c>
      <c r="B67" t="s">
        <v>1580</v>
      </c>
      <c r="C67" t="s">
        <v>262</v>
      </c>
      <c r="D67" t="s">
        <v>17881</v>
      </c>
      <c r="E67" t="s">
        <v>11040</v>
      </c>
      <c r="F67" t="s">
        <v>659</v>
      </c>
      <c r="G67" t="s">
        <v>554</v>
      </c>
      <c r="I67" t="s">
        <v>461</v>
      </c>
      <c r="J67" t="s">
        <v>266</v>
      </c>
      <c r="K67" t="s">
        <v>1581</v>
      </c>
      <c r="L67" t="s">
        <v>1582</v>
      </c>
      <c r="M67" t="s">
        <v>557</v>
      </c>
      <c r="N67" t="s">
        <v>556</v>
      </c>
      <c r="O67">
        <v>21</v>
      </c>
      <c r="P67" t="s">
        <v>273</v>
      </c>
      <c r="Q67">
        <v>0.32</v>
      </c>
      <c r="S67">
        <v>3</v>
      </c>
      <c r="T67" s="108">
        <v>0.96</v>
      </c>
      <c r="U67">
        <v>1</v>
      </c>
      <c r="V67" t="s">
        <v>270</v>
      </c>
      <c r="W67" t="s">
        <v>167</v>
      </c>
      <c r="X67">
        <v>3</v>
      </c>
      <c r="Y67">
        <v>3</v>
      </c>
      <c r="Z67">
        <v>0</v>
      </c>
      <c r="AA67">
        <v>0</v>
      </c>
      <c r="AB67">
        <v>0</v>
      </c>
      <c r="AC67">
        <v>0</v>
      </c>
      <c r="AD67">
        <v>0</v>
      </c>
      <c r="AE67">
        <v>0</v>
      </c>
    </row>
    <row r="68" spans="1:31" x14ac:dyDescent="0.3">
      <c r="A68" t="s">
        <v>556</v>
      </c>
      <c r="B68" t="s">
        <v>1580</v>
      </c>
      <c r="C68" t="s">
        <v>262</v>
      </c>
      <c r="D68" t="s">
        <v>17881</v>
      </c>
      <c r="E68" t="s">
        <v>11040</v>
      </c>
      <c r="F68" t="s">
        <v>659</v>
      </c>
      <c r="G68" t="s">
        <v>554</v>
      </c>
      <c r="I68" t="s">
        <v>461</v>
      </c>
      <c r="J68" t="s">
        <v>266</v>
      </c>
      <c r="K68" t="s">
        <v>1581</v>
      </c>
      <c r="L68" t="s">
        <v>1582</v>
      </c>
      <c r="M68" t="s">
        <v>555</v>
      </c>
      <c r="N68" t="s">
        <v>556</v>
      </c>
      <c r="O68">
        <v>8</v>
      </c>
      <c r="P68" t="s">
        <v>266</v>
      </c>
      <c r="Q68">
        <v>0.32</v>
      </c>
      <c r="S68">
        <v>2</v>
      </c>
      <c r="T68" s="108">
        <v>0.64</v>
      </c>
      <c r="U68">
        <v>1</v>
      </c>
      <c r="V68" t="s">
        <v>270</v>
      </c>
      <c r="W68" t="s">
        <v>167</v>
      </c>
      <c r="X68">
        <v>2</v>
      </c>
      <c r="Y68">
        <v>0</v>
      </c>
      <c r="Z68">
        <v>0</v>
      </c>
      <c r="AA68">
        <v>2</v>
      </c>
      <c r="AB68">
        <v>0</v>
      </c>
      <c r="AC68">
        <v>0</v>
      </c>
      <c r="AD68">
        <v>0</v>
      </c>
      <c r="AE68">
        <v>0</v>
      </c>
    </row>
    <row r="69" spans="1:31" x14ac:dyDescent="0.3">
      <c r="A69" t="s">
        <v>556</v>
      </c>
      <c r="B69" t="s">
        <v>8687</v>
      </c>
      <c r="C69" t="s">
        <v>262</v>
      </c>
      <c r="D69" t="s">
        <v>8688</v>
      </c>
      <c r="E69" t="s">
        <v>11039</v>
      </c>
      <c r="F69" t="s">
        <v>553</v>
      </c>
      <c r="G69" t="s">
        <v>554</v>
      </c>
      <c r="I69" t="s">
        <v>461</v>
      </c>
      <c r="J69" t="s">
        <v>266</v>
      </c>
      <c r="K69" t="s">
        <v>8689</v>
      </c>
      <c r="L69" t="s">
        <v>417</v>
      </c>
      <c r="M69" t="s">
        <v>555</v>
      </c>
      <c r="N69" t="s">
        <v>556</v>
      </c>
      <c r="O69">
        <v>8</v>
      </c>
      <c r="P69" t="s">
        <v>282</v>
      </c>
      <c r="Q69">
        <v>3</v>
      </c>
      <c r="S69">
        <v>1</v>
      </c>
      <c r="T69" s="108">
        <v>3</v>
      </c>
      <c r="U69">
        <v>1</v>
      </c>
      <c r="V69" t="s">
        <v>270</v>
      </c>
      <c r="W69" t="s">
        <v>167</v>
      </c>
      <c r="X69">
        <v>1</v>
      </c>
      <c r="Y69">
        <v>0</v>
      </c>
      <c r="Z69">
        <v>1</v>
      </c>
      <c r="AA69">
        <v>0</v>
      </c>
      <c r="AB69">
        <v>0</v>
      </c>
      <c r="AC69">
        <v>0</v>
      </c>
      <c r="AD69">
        <v>0</v>
      </c>
      <c r="AE69">
        <v>0</v>
      </c>
    </row>
    <row r="70" spans="1:31" x14ac:dyDescent="0.3">
      <c r="A70" t="s">
        <v>556</v>
      </c>
      <c r="B70" t="s">
        <v>8687</v>
      </c>
      <c r="C70" t="s">
        <v>262</v>
      </c>
      <c r="D70" t="s">
        <v>8688</v>
      </c>
      <c r="E70" t="s">
        <v>11039</v>
      </c>
      <c r="F70" t="s">
        <v>553</v>
      </c>
      <c r="G70" t="s">
        <v>554</v>
      </c>
      <c r="I70" t="s">
        <v>461</v>
      </c>
      <c r="J70" t="s">
        <v>266</v>
      </c>
      <c r="K70" t="s">
        <v>8689</v>
      </c>
      <c r="L70" t="s">
        <v>417</v>
      </c>
      <c r="M70" t="s">
        <v>557</v>
      </c>
      <c r="N70" t="s">
        <v>556</v>
      </c>
      <c r="O70">
        <v>21</v>
      </c>
      <c r="P70" t="s">
        <v>273</v>
      </c>
      <c r="Q70">
        <v>0.32</v>
      </c>
      <c r="S70">
        <v>2</v>
      </c>
      <c r="T70" s="108">
        <v>0.64</v>
      </c>
      <c r="U70">
        <v>1</v>
      </c>
      <c r="V70" t="s">
        <v>270</v>
      </c>
      <c r="W70" t="s">
        <v>167</v>
      </c>
      <c r="X70">
        <v>2</v>
      </c>
      <c r="Y70">
        <v>2</v>
      </c>
      <c r="Z70">
        <v>0</v>
      </c>
      <c r="AA70">
        <v>0</v>
      </c>
      <c r="AB70">
        <v>0</v>
      </c>
      <c r="AC70">
        <v>0</v>
      </c>
      <c r="AD70">
        <v>0</v>
      </c>
      <c r="AE70">
        <v>0</v>
      </c>
    </row>
    <row r="71" spans="1:31" x14ac:dyDescent="0.3">
      <c r="A71" t="s">
        <v>556</v>
      </c>
      <c r="B71" t="s">
        <v>8687</v>
      </c>
      <c r="C71" t="s">
        <v>262</v>
      </c>
      <c r="D71" t="s">
        <v>8688</v>
      </c>
      <c r="E71" t="s">
        <v>11039</v>
      </c>
      <c r="F71" t="s">
        <v>553</v>
      </c>
      <c r="G71" t="s">
        <v>554</v>
      </c>
      <c r="I71" t="s">
        <v>461</v>
      </c>
      <c r="J71" t="s">
        <v>266</v>
      </c>
      <c r="K71" t="s">
        <v>8689</v>
      </c>
      <c r="L71" t="s">
        <v>417</v>
      </c>
      <c r="M71" t="s">
        <v>557</v>
      </c>
      <c r="N71" t="s">
        <v>556</v>
      </c>
      <c r="O71">
        <v>9</v>
      </c>
      <c r="P71" t="s">
        <v>272</v>
      </c>
      <c r="Q71">
        <v>4</v>
      </c>
      <c r="S71">
        <v>1</v>
      </c>
      <c r="T71" s="108">
        <v>4</v>
      </c>
      <c r="U71">
        <v>1</v>
      </c>
      <c r="V71" t="s">
        <v>270</v>
      </c>
      <c r="W71" t="s">
        <v>167</v>
      </c>
      <c r="X71">
        <v>1</v>
      </c>
      <c r="Y71">
        <v>0</v>
      </c>
      <c r="Z71">
        <v>0</v>
      </c>
      <c r="AA71">
        <v>0</v>
      </c>
      <c r="AB71">
        <v>1</v>
      </c>
      <c r="AC71">
        <v>0</v>
      </c>
      <c r="AD71">
        <v>0</v>
      </c>
      <c r="AE71">
        <v>0</v>
      </c>
    </row>
    <row r="72" spans="1:31" x14ac:dyDescent="0.3">
      <c r="A72" t="s">
        <v>556</v>
      </c>
      <c r="B72" t="s">
        <v>1609</v>
      </c>
      <c r="C72" t="s">
        <v>274</v>
      </c>
      <c r="D72" t="s">
        <v>2696</v>
      </c>
      <c r="E72" t="s">
        <v>11049</v>
      </c>
      <c r="F72" t="s">
        <v>1156</v>
      </c>
      <c r="G72" t="s">
        <v>9308</v>
      </c>
      <c r="I72" t="s">
        <v>461</v>
      </c>
      <c r="J72" t="s">
        <v>266</v>
      </c>
      <c r="K72" t="s">
        <v>1611</v>
      </c>
      <c r="L72" t="s">
        <v>977</v>
      </c>
      <c r="M72" t="s">
        <v>557</v>
      </c>
      <c r="N72" t="s">
        <v>556</v>
      </c>
      <c r="O72">
        <v>21</v>
      </c>
      <c r="P72" t="s">
        <v>273</v>
      </c>
      <c r="Q72">
        <v>0.48</v>
      </c>
      <c r="S72">
        <v>2</v>
      </c>
      <c r="T72" s="108">
        <v>0.96</v>
      </c>
      <c r="U72">
        <v>1</v>
      </c>
      <c r="V72" t="s">
        <v>270</v>
      </c>
      <c r="W72" t="s">
        <v>167</v>
      </c>
      <c r="X72">
        <v>2</v>
      </c>
      <c r="Y72">
        <v>2</v>
      </c>
      <c r="Z72">
        <v>0</v>
      </c>
      <c r="AA72">
        <v>0</v>
      </c>
      <c r="AB72">
        <v>0</v>
      </c>
      <c r="AC72">
        <v>0</v>
      </c>
      <c r="AD72">
        <v>0</v>
      </c>
      <c r="AE72">
        <v>0</v>
      </c>
    </row>
    <row r="73" spans="1:31" x14ac:dyDescent="0.3">
      <c r="A73" t="s">
        <v>556</v>
      </c>
      <c r="B73" t="s">
        <v>1609</v>
      </c>
      <c r="C73" t="s">
        <v>274</v>
      </c>
      <c r="D73" t="s">
        <v>2696</v>
      </c>
      <c r="E73" t="s">
        <v>11049</v>
      </c>
      <c r="F73" t="s">
        <v>1156</v>
      </c>
      <c r="G73" t="s">
        <v>9308</v>
      </c>
      <c r="I73" t="s">
        <v>461</v>
      </c>
      <c r="J73" t="s">
        <v>266</v>
      </c>
      <c r="K73" t="s">
        <v>1611</v>
      </c>
      <c r="L73" t="s">
        <v>977</v>
      </c>
      <c r="M73" t="s">
        <v>557</v>
      </c>
      <c r="N73" t="s">
        <v>556</v>
      </c>
      <c r="O73">
        <v>9</v>
      </c>
      <c r="P73" t="s">
        <v>288</v>
      </c>
      <c r="Q73">
        <v>0.32</v>
      </c>
      <c r="S73">
        <v>24</v>
      </c>
      <c r="T73" s="108">
        <v>7.68</v>
      </c>
      <c r="U73">
        <v>1</v>
      </c>
      <c r="V73" t="s">
        <v>270</v>
      </c>
      <c r="W73" t="s">
        <v>167</v>
      </c>
      <c r="X73">
        <v>24</v>
      </c>
      <c r="Y73">
        <v>0</v>
      </c>
      <c r="Z73">
        <v>0</v>
      </c>
      <c r="AA73">
        <v>24</v>
      </c>
      <c r="AB73">
        <v>0</v>
      </c>
      <c r="AC73">
        <v>0</v>
      </c>
      <c r="AD73">
        <v>0</v>
      </c>
      <c r="AE73">
        <v>0</v>
      </c>
    </row>
    <row r="74" spans="1:31" x14ac:dyDescent="0.3">
      <c r="A74" t="s">
        <v>556</v>
      </c>
      <c r="B74" t="s">
        <v>1609</v>
      </c>
      <c r="C74" t="s">
        <v>262</v>
      </c>
      <c r="D74" t="s">
        <v>2696</v>
      </c>
      <c r="E74" t="s">
        <v>11049</v>
      </c>
      <c r="F74" t="s">
        <v>1156</v>
      </c>
      <c r="G74" t="s">
        <v>9308</v>
      </c>
      <c r="I74" t="s">
        <v>461</v>
      </c>
      <c r="J74" t="s">
        <v>266</v>
      </c>
      <c r="K74" t="s">
        <v>1610</v>
      </c>
      <c r="L74" t="s">
        <v>19167</v>
      </c>
      <c r="M74" t="s">
        <v>555</v>
      </c>
      <c r="N74" t="s">
        <v>556</v>
      </c>
      <c r="O74">
        <v>8</v>
      </c>
      <c r="P74" t="s">
        <v>266</v>
      </c>
      <c r="Q74">
        <v>0.17</v>
      </c>
      <c r="S74">
        <v>46</v>
      </c>
      <c r="T74" s="108">
        <v>7.82</v>
      </c>
      <c r="U74">
        <v>1</v>
      </c>
      <c r="V74" t="s">
        <v>270</v>
      </c>
      <c r="W74" t="s">
        <v>167</v>
      </c>
      <c r="X74">
        <v>46</v>
      </c>
      <c r="Y74">
        <v>0</v>
      </c>
      <c r="Z74">
        <v>0</v>
      </c>
      <c r="AA74">
        <v>46</v>
      </c>
      <c r="AB74">
        <v>0</v>
      </c>
      <c r="AC74">
        <v>0</v>
      </c>
      <c r="AD74">
        <v>0</v>
      </c>
      <c r="AE74">
        <v>0</v>
      </c>
    </row>
    <row r="75" spans="1:31" x14ac:dyDescent="0.3">
      <c r="A75" t="s">
        <v>306</v>
      </c>
      <c r="B75" t="s">
        <v>8211</v>
      </c>
      <c r="C75" t="s">
        <v>274</v>
      </c>
      <c r="D75" t="s">
        <v>10715</v>
      </c>
      <c r="E75" t="s">
        <v>15586</v>
      </c>
      <c r="F75" t="s">
        <v>395</v>
      </c>
      <c r="G75" t="s">
        <v>396</v>
      </c>
      <c r="H75" t="s">
        <v>10274</v>
      </c>
      <c r="I75" t="s">
        <v>265</v>
      </c>
      <c r="J75" t="s">
        <v>266</v>
      </c>
      <c r="K75" t="s">
        <v>397</v>
      </c>
      <c r="L75" t="s">
        <v>15588</v>
      </c>
      <c r="M75" t="s">
        <v>307</v>
      </c>
      <c r="N75" t="s">
        <v>306</v>
      </c>
      <c r="O75">
        <v>9</v>
      </c>
      <c r="P75" t="s">
        <v>272</v>
      </c>
      <c r="Q75">
        <v>3</v>
      </c>
      <c r="S75">
        <v>9</v>
      </c>
      <c r="T75" s="108">
        <v>27</v>
      </c>
      <c r="U75">
        <v>1</v>
      </c>
      <c r="V75" t="s">
        <v>270</v>
      </c>
      <c r="W75" t="s">
        <v>167</v>
      </c>
      <c r="X75">
        <v>3</v>
      </c>
      <c r="Y75">
        <v>3</v>
      </c>
      <c r="Z75">
        <v>0</v>
      </c>
      <c r="AA75">
        <v>3</v>
      </c>
      <c r="AB75">
        <v>0</v>
      </c>
      <c r="AC75">
        <v>3</v>
      </c>
      <c r="AD75">
        <v>0</v>
      </c>
      <c r="AE75">
        <v>0</v>
      </c>
    </row>
    <row r="76" spans="1:31" x14ac:dyDescent="0.3">
      <c r="A76" t="s">
        <v>306</v>
      </c>
      <c r="B76" t="s">
        <v>18036</v>
      </c>
      <c r="C76" t="s">
        <v>274</v>
      </c>
      <c r="D76" t="s">
        <v>18037</v>
      </c>
      <c r="E76" t="s">
        <v>11438</v>
      </c>
      <c r="F76" t="s">
        <v>391</v>
      </c>
      <c r="G76" t="s">
        <v>392</v>
      </c>
      <c r="I76" t="s">
        <v>265</v>
      </c>
      <c r="J76" t="s">
        <v>266</v>
      </c>
      <c r="K76" t="s">
        <v>393</v>
      </c>
      <c r="L76" t="s">
        <v>398</v>
      </c>
      <c r="M76" t="s">
        <v>307</v>
      </c>
      <c r="N76" t="s">
        <v>306</v>
      </c>
      <c r="O76">
        <v>9</v>
      </c>
      <c r="P76" t="s">
        <v>288</v>
      </c>
      <c r="Q76">
        <v>0.48</v>
      </c>
      <c r="S76">
        <v>1</v>
      </c>
      <c r="T76" s="108">
        <v>0.48</v>
      </c>
      <c r="U76">
        <v>1</v>
      </c>
      <c r="V76" t="s">
        <v>270</v>
      </c>
      <c r="W76" t="s">
        <v>167</v>
      </c>
      <c r="X76">
        <v>1</v>
      </c>
      <c r="Y76">
        <v>0</v>
      </c>
      <c r="Z76">
        <v>1</v>
      </c>
      <c r="AA76">
        <v>0</v>
      </c>
      <c r="AB76">
        <v>0</v>
      </c>
      <c r="AC76">
        <v>0</v>
      </c>
      <c r="AD76">
        <v>0</v>
      </c>
      <c r="AE76">
        <v>0</v>
      </c>
    </row>
    <row r="77" spans="1:31" x14ac:dyDescent="0.3">
      <c r="A77" t="s">
        <v>306</v>
      </c>
      <c r="B77" t="s">
        <v>18038</v>
      </c>
      <c r="C77" t="s">
        <v>274</v>
      </c>
      <c r="D77" t="s">
        <v>18039</v>
      </c>
      <c r="E77" t="s">
        <v>11427</v>
      </c>
      <c r="F77" t="s">
        <v>395</v>
      </c>
      <c r="G77" t="s">
        <v>396</v>
      </c>
      <c r="I77" t="s">
        <v>265</v>
      </c>
      <c r="J77" t="s">
        <v>266</v>
      </c>
      <c r="K77" t="s">
        <v>397</v>
      </c>
      <c r="L77" t="s">
        <v>398</v>
      </c>
      <c r="M77" t="s">
        <v>307</v>
      </c>
      <c r="N77" t="s">
        <v>306</v>
      </c>
      <c r="O77">
        <v>21</v>
      </c>
      <c r="P77" t="s">
        <v>425</v>
      </c>
      <c r="Q77">
        <v>0.32</v>
      </c>
      <c r="S77">
        <v>1</v>
      </c>
      <c r="T77" s="108">
        <v>0.32</v>
      </c>
      <c r="U77">
        <v>1</v>
      </c>
      <c r="V77" t="s">
        <v>270</v>
      </c>
      <c r="W77" t="s">
        <v>167</v>
      </c>
      <c r="X77">
        <v>1</v>
      </c>
      <c r="Y77">
        <v>0</v>
      </c>
      <c r="Z77">
        <v>0</v>
      </c>
      <c r="AA77">
        <v>0</v>
      </c>
      <c r="AB77">
        <v>0</v>
      </c>
      <c r="AC77">
        <v>1</v>
      </c>
      <c r="AD77">
        <v>0</v>
      </c>
      <c r="AE77">
        <v>0</v>
      </c>
    </row>
    <row r="78" spans="1:31" x14ac:dyDescent="0.3">
      <c r="A78" t="s">
        <v>306</v>
      </c>
      <c r="B78" t="s">
        <v>8892</v>
      </c>
      <c r="C78" t="s">
        <v>262</v>
      </c>
      <c r="D78" t="s">
        <v>11737</v>
      </c>
      <c r="E78" t="s">
        <v>16126</v>
      </c>
      <c r="F78" t="s">
        <v>741</v>
      </c>
      <c r="G78" t="s">
        <v>16128</v>
      </c>
      <c r="I78" t="s">
        <v>265</v>
      </c>
      <c r="J78" t="s">
        <v>266</v>
      </c>
      <c r="K78" t="s">
        <v>370</v>
      </c>
      <c r="L78" t="s">
        <v>979</v>
      </c>
      <c r="M78" t="s">
        <v>305</v>
      </c>
      <c r="N78" t="s">
        <v>306</v>
      </c>
      <c r="O78">
        <v>8</v>
      </c>
      <c r="P78" t="s">
        <v>282</v>
      </c>
      <c r="Q78">
        <v>2</v>
      </c>
      <c r="S78">
        <v>3</v>
      </c>
      <c r="T78" s="108">
        <v>6</v>
      </c>
      <c r="U78">
        <v>1</v>
      </c>
      <c r="V78" t="s">
        <v>270</v>
      </c>
      <c r="W78" t="s">
        <v>167</v>
      </c>
      <c r="X78">
        <v>1</v>
      </c>
      <c r="Y78">
        <v>1</v>
      </c>
      <c r="Z78">
        <v>0</v>
      </c>
      <c r="AA78">
        <v>1</v>
      </c>
      <c r="AB78">
        <v>0</v>
      </c>
      <c r="AC78">
        <v>1</v>
      </c>
      <c r="AD78">
        <v>0</v>
      </c>
      <c r="AE78">
        <v>0</v>
      </c>
    </row>
    <row r="79" spans="1:31" x14ac:dyDescent="0.3">
      <c r="A79" t="s">
        <v>306</v>
      </c>
      <c r="B79" t="s">
        <v>8892</v>
      </c>
      <c r="C79" t="s">
        <v>262</v>
      </c>
      <c r="D79" t="s">
        <v>11737</v>
      </c>
      <c r="E79" t="s">
        <v>16126</v>
      </c>
      <c r="F79" t="s">
        <v>741</v>
      </c>
      <c r="G79" t="s">
        <v>16128</v>
      </c>
      <c r="I79" t="s">
        <v>265</v>
      </c>
      <c r="J79" t="s">
        <v>266</v>
      </c>
      <c r="K79" t="s">
        <v>370</v>
      </c>
      <c r="L79" t="s">
        <v>979</v>
      </c>
      <c r="M79" t="s">
        <v>305</v>
      </c>
      <c r="N79" t="s">
        <v>306</v>
      </c>
      <c r="O79">
        <v>8</v>
      </c>
      <c r="P79" t="s">
        <v>282</v>
      </c>
      <c r="Q79">
        <v>2</v>
      </c>
      <c r="S79">
        <v>6</v>
      </c>
      <c r="T79" s="108">
        <v>12</v>
      </c>
      <c r="U79">
        <v>1</v>
      </c>
      <c r="V79" t="s">
        <v>270</v>
      </c>
      <c r="W79" t="s">
        <v>167</v>
      </c>
      <c r="X79">
        <v>2</v>
      </c>
      <c r="Y79">
        <v>2</v>
      </c>
      <c r="Z79">
        <v>0</v>
      </c>
      <c r="AA79">
        <v>2</v>
      </c>
      <c r="AB79">
        <v>0</v>
      </c>
      <c r="AC79">
        <v>2</v>
      </c>
      <c r="AD79">
        <v>0</v>
      </c>
      <c r="AE79">
        <v>0</v>
      </c>
    </row>
    <row r="80" spans="1:31" x14ac:dyDescent="0.3">
      <c r="A80" t="s">
        <v>306</v>
      </c>
      <c r="B80" t="s">
        <v>8892</v>
      </c>
      <c r="C80" t="s">
        <v>262</v>
      </c>
      <c r="D80" t="s">
        <v>11737</v>
      </c>
      <c r="E80" t="s">
        <v>16126</v>
      </c>
      <c r="F80" t="s">
        <v>741</v>
      </c>
      <c r="G80" t="s">
        <v>16128</v>
      </c>
      <c r="I80" t="s">
        <v>265</v>
      </c>
      <c r="J80" t="s">
        <v>266</v>
      </c>
      <c r="K80" t="s">
        <v>370</v>
      </c>
      <c r="L80" t="s">
        <v>979</v>
      </c>
      <c r="M80" t="s">
        <v>307</v>
      </c>
      <c r="N80" t="s">
        <v>306</v>
      </c>
      <c r="O80">
        <v>9</v>
      </c>
      <c r="P80" t="s">
        <v>272</v>
      </c>
      <c r="Q80">
        <v>2</v>
      </c>
      <c r="S80">
        <v>9</v>
      </c>
      <c r="T80" s="108">
        <v>18</v>
      </c>
      <c r="U80">
        <v>1</v>
      </c>
      <c r="V80" t="s">
        <v>270</v>
      </c>
      <c r="W80" t="s">
        <v>167</v>
      </c>
      <c r="X80">
        <v>3</v>
      </c>
      <c r="Y80">
        <v>3</v>
      </c>
      <c r="Z80">
        <v>0</v>
      </c>
      <c r="AA80">
        <v>3</v>
      </c>
      <c r="AB80">
        <v>0</v>
      </c>
      <c r="AC80">
        <v>3</v>
      </c>
      <c r="AD80">
        <v>0</v>
      </c>
      <c r="AE80">
        <v>0</v>
      </c>
    </row>
    <row r="81" spans="1:31" x14ac:dyDescent="0.3">
      <c r="A81" t="s">
        <v>306</v>
      </c>
      <c r="B81" t="s">
        <v>8892</v>
      </c>
      <c r="C81" t="s">
        <v>262</v>
      </c>
      <c r="D81" t="s">
        <v>11737</v>
      </c>
      <c r="E81" t="s">
        <v>16126</v>
      </c>
      <c r="F81" t="s">
        <v>741</v>
      </c>
      <c r="G81" t="s">
        <v>16128</v>
      </c>
      <c r="I81" t="s">
        <v>265</v>
      </c>
      <c r="J81" t="s">
        <v>266</v>
      </c>
      <c r="K81" t="s">
        <v>370</v>
      </c>
      <c r="L81" t="s">
        <v>979</v>
      </c>
      <c r="M81" t="s">
        <v>307</v>
      </c>
      <c r="N81" t="s">
        <v>306</v>
      </c>
      <c r="O81">
        <v>21</v>
      </c>
      <c r="P81" t="s">
        <v>273</v>
      </c>
      <c r="Q81">
        <v>0.17</v>
      </c>
      <c r="S81">
        <v>3</v>
      </c>
      <c r="T81" s="108">
        <v>0.51</v>
      </c>
      <c r="U81">
        <v>1</v>
      </c>
      <c r="V81" t="s">
        <v>270</v>
      </c>
      <c r="W81" t="s">
        <v>167</v>
      </c>
      <c r="X81">
        <v>3</v>
      </c>
      <c r="Y81">
        <v>0</v>
      </c>
      <c r="Z81">
        <v>0</v>
      </c>
      <c r="AA81">
        <v>0</v>
      </c>
      <c r="AB81">
        <v>0</v>
      </c>
      <c r="AC81">
        <v>3</v>
      </c>
      <c r="AD81">
        <v>0</v>
      </c>
      <c r="AE81">
        <v>0</v>
      </c>
    </row>
    <row r="82" spans="1:31" x14ac:dyDescent="0.3">
      <c r="A82" t="s">
        <v>306</v>
      </c>
      <c r="B82" t="s">
        <v>8787</v>
      </c>
      <c r="C82" t="s">
        <v>274</v>
      </c>
      <c r="D82" t="s">
        <v>10671</v>
      </c>
      <c r="E82" t="s">
        <v>11442</v>
      </c>
      <c r="F82" t="s">
        <v>1618</v>
      </c>
      <c r="G82" t="s">
        <v>469</v>
      </c>
      <c r="I82" t="s">
        <v>265</v>
      </c>
      <c r="J82" t="s">
        <v>266</v>
      </c>
      <c r="K82" t="s">
        <v>8788</v>
      </c>
      <c r="L82" t="s">
        <v>1619</v>
      </c>
      <c r="M82" t="s">
        <v>305</v>
      </c>
      <c r="N82" t="s">
        <v>306</v>
      </c>
      <c r="O82">
        <v>8</v>
      </c>
      <c r="P82" t="s">
        <v>282</v>
      </c>
      <c r="Q82">
        <v>2</v>
      </c>
      <c r="S82">
        <v>2</v>
      </c>
      <c r="T82" s="108">
        <v>4</v>
      </c>
      <c r="U82">
        <v>1</v>
      </c>
      <c r="V82" t="s">
        <v>270</v>
      </c>
      <c r="W82" t="s">
        <v>167</v>
      </c>
      <c r="X82">
        <v>1</v>
      </c>
      <c r="Y82">
        <v>1</v>
      </c>
      <c r="Z82">
        <v>0</v>
      </c>
      <c r="AA82">
        <v>0</v>
      </c>
      <c r="AB82">
        <v>0</v>
      </c>
      <c r="AC82">
        <v>1</v>
      </c>
      <c r="AD82">
        <v>0</v>
      </c>
      <c r="AE82">
        <v>0</v>
      </c>
    </row>
    <row r="83" spans="1:31" x14ac:dyDescent="0.3">
      <c r="A83" t="s">
        <v>306</v>
      </c>
      <c r="B83" t="s">
        <v>8787</v>
      </c>
      <c r="C83" t="s">
        <v>274</v>
      </c>
      <c r="D83" t="s">
        <v>10671</v>
      </c>
      <c r="E83" t="s">
        <v>11442</v>
      </c>
      <c r="F83" t="s">
        <v>1618</v>
      </c>
      <c r="G83" t="s">
        <v>469</v>
      </c>
      <c r="I83" t="s">
        <v>265</v>
      </c>
      <c r="J83" t="s">
        <v>266</v>
      </c>
      <c r="K83" t="s">
        <v>8788</v>
      </c>
      <c r="L83" t="s">
        <v>1619</v>
      </c>
      <c r="M83" t="s">
        <v>307</v>
      </c>
      <c r="N83" t="s">
        <v>306</v>
      </c>
      <c r="O83">
        <v>9</v>
      </c>
      <c r="P83" t="s">
        <v>288</v>
      </c>
      <c r="Q83">
        <v>0.48</v>
      </c>
      <c r="S83">
        <v>8</v>
      </c>
      <c r="T83" s="108">
        <v>3.84</v>
      </c>
      <c r="U83">
        <v>1</v>
      </c>
      <c r="V83" t="s">
        <v>270</v>
      </c>
      <c r="W83" t="s">
        <v>167</v>
      </c>
      <c r="X83">
        <v>4</v>
      </c>
      <c r="Y83">
        <v>4</v>
      </c>
      <c r="Z83">
        <v>0</v>
      </c>
      <c r="AA83">
        <v>0</v>
      </c>
      <c r="AB83">
        <v>0</v>
      </c>
      <c r="AC83">
        <v>4</v>
      </c>
      <c r="AD83">
        <v>0</v>
      </c>
      <c r="AE83">
        <v>0</v>
      </c>
    </row>
    <row r="84" spans="1:31" x14ac:dyDescent="0.3">
      <c r="A84" t="s">
        <v>306</v>
      </c>
      <c r="B84" t="s">
        <v>8787</v>
      </c>
      <c r="C84" t="s">
        <v>274</v>
      </c>
      <c r="D84" t="s">
        <v>10671</v>
      </c>
      <c r="E84" t="s">
        <v>11442</v>
      </c>
      <c r="F84" t="s">
        <v>1618</v>
      </c>
      <c r="G84" t="s">
        <v>469</v>
      </c>
      <c r="I84" t="s">
        <v>265</v>
      </c>
      <c r="J84" t="s">
        <v>266</v>
      </c>
      <c r="K84" t="s">
        <v>8788</v>
      </c>
      <c r="L84" t="s">
        <v>1619</v>
      </c>
      <c r="M84" t="s">
        <v>307</v>
      </c>
      <c r="N84" t="s">
        <v>306</v>
      </c>
      <c r="O84">
        <v>26</v>
      </c>
      <c r="P84" t="s">
        <v>273</v>
      </c>
      <c r="Q84">
        <v>0.48</v>
      </c>
      <c r="S84">
        <v>1</v>
      </c>
      <c r="T84" s="108">
        <v>0.48</v>
      </c>
      <c r="U84">
        <v>1</v>
      </c>
      <c r="V84" t="s">
        <v>270</v>
      </c>
      <c r="W84" t="s">
        <v>167</v>
      </c>
      <c r="X84">
        <v>1</v>
      </c>
      <c r="Y84">
        <v>0</v>
      </c>
      <c r="Z84">
        <v>0</v>
      </c>
      <c r="AA84">
        <v>1</v>
      </c>
      <c r="AB84">
        <v>0</v>
      </c>
      <c r="AC84">
        <v>0</v>
      </c>
      <c r="AD84">
        <v>0</v>
      </c>
      <c r="AE84">
        <v>0</v>
      </c>
    </row>
    <row r="85" spans="1:31" x14ac:dyDescent="0.3">
      <c r="A85" t="s">
        <v>306</v>
      </c>
      <c r="B85" t="s">
        <v>17345</v>
      </c>
      <c r="C85" t="s">
        <v>274</v>
      </c>
      <c r="D85" t="s">
        <v>17346</v>
      </c>
      <c r="E85" t="s">
        <v>11443</v>
      </c>
      <c r="F85" t="s">
        <v>2448</v>
      </c>
      <c r="G85" t="s">
        <v>469</v>
      </c>
      <c r="I85" t="s">
        <v>265</v>
      </c>
      <c r="J85" t="s">
        <v>266</v>
      </c>
      <c r="K85" t="s">
        <v>2449</v>
      </c>
      <c r="L85" t="s">
        <v>16304</v>
      </c>
      <c r="M85" t="s">
        <v>305</v>
      </c>
      <c r="N85" t="s">
        <v>306</v>
      </c>
      <c r="O85">
        <v>8</v>
      </c>
      <c r="P85" t="s">
        <v>266</v>
      </c>
      <c r="Q85">
        <v>0.48</v>
      </c>
      <c r="S85">
        <v>12</v>
      </c>
      <c r="T85" s="108">
        <v>5.76</v>
      </c>
      <c r="U85">
        <v>1</v>
      </c>
      <c r="V85" t="s">
        <v>270</v>
      </c>
      <c r="W85" t="s">
        <v>167</v>
      </c>
      <c r="X85">
        <v>4</v>
      </c>
      <c r="Y85">
        <v>4</v>
      </c>
      <c r="Z85">
        <v>0</v>
      </c>
      <c r="AA85">
        <v>4</v>
      </c>
      <c r="AB85">
        <v>0</v>
      </c>
      <c r="AC85">
        <v>4</v>
      </c>
      <c r="AD85">
        <v>0</v>
      </c>
      <c r="AE85">
        <v>0</v>
      </c>
    </row>
    <row r="86" spans="1:31" x14ac:dyDescent="0.3">
      <c r="A86" t="s">
        <v>306</v>
      </c>
      <c r="B86" t="s">
        <v>17345</v>
      </c>
      <c r="C86" t="s">
        <v>274</v>
      </c>
      <c r="D86" t="s">
        <v>17346</v>
      </c>
      <c r="E86" t="s">
        <v>11443</v>
      </c>
      <c r="F86" t="s">
        <v>2448</v>
      </c>
      <c r="G86" t="s">
        <v>469</v>
      </c>
      <c r="I86" t="s">
        <v>265</v>
      </c>
      <c r="J86" t="s">
        <v>266</v>
      </c>
      <c r="K86" t="s">
        <v>2449</v>
      </c>
      <c r="L86" t="s">
        <v>16304</v>
      </c>
      <c r="M86" t="s">
        <v>307</v>
      </c>
      <c r="N86" t="s">
        <v>306</v>
      </c>
      <c r="O86">
        <v>9</v>
      </c>
      <c r="P86" t="s">
        <v>288</v>
      </c>
      <c r="Q86">
        <v>0.48</v>
      </c>
      <c r="S86">
        <v>12</v>
      </c>
      <c r="T86" s="108">
        <v>5.76</v>
      </c>
      <c r="U86">
        <v>1</v>
      </c>
      <c r="V86" t="s">
        <v>270</v>
      </c>
      <c r="W86" t="s">
        <v>167</v>
      </c>
      <c r="X86">
        <v>6</v>
      </c>
      <c r="Y86">
        <v>6</v>
      </c>
      <c r="Z86">
        <v>0</v>
      </c>
      <c r="AA86">
        <v>6</v>
      </c>
      <c r="AB86">
        <v>0</v>
      </c>
      <c r="AC86">
        <v>0</v>
      </c>
      <c r="AD86">
        <v>0</v>
      </c>
      <c r="AE86">
        <v>0</v>
      </c>
    </row>
    <row r="87" spans="1:31" x14ac:dyDescent="0.3">
      <c r="A87" t="s">
        <v>306</v>
      </c>
      <c r="B87" t="s">
        <v>17345</v>
      </c>
      <c r="C87" t="s">
        <v>274</v>
      </c>
      <c r="D87" t="s">
        <v>17346</v>
      </c>
      <c r="E87" t="s">
        <v>11443</v>
      </c>
      <c r="F87" t="s">
        <v>2448</v>
      </c>
      <c r="G87" t="s">
        <v>469</v>
      </c>
      <c r="I87" t="s">
        <v>265</v>
      </c>
      <c r="J87" t="s">
        <v>266</v>
      </c>
      <c r="K87" t="s">
        <v>2449</v>
      </c>
      <c r="L87" t="s">
        <v>16304</v>
      </c>
      <c r="M87" t="s">
        <v>307</v>
      </c>
      <c r="N87" t="s">
        <v>306</v>
      </c>
      <c r="O87">
        <v>26</v>
      </c>
      <c r="P87" t="s">
        <v>273</v>
      </c>
      <c r="Q87">
        <v>0.48</v>
      </c>
      <c r="S87">
        <v>1</v>
      </c>
      <c r="T87" s="108">
        <v>0.48</v>
      </c>
      <c r="U87">
        <v>1</v>
      </c>
      <c r="V87" t="s">
        <v>270</v>
      </c>
      <c r="W87" t="s">
        <v>167</v>
      </c>
      <c r="X87">
        <v>1</v>
      </c>
      <c r="Y87">
        <v>0</v>
      </c>
      <c r="Z87">
        <v>0</v>
      </c>
      <c r="AA87">
        <v>1</v>
      </c>
      <c r="AB87">
        <v>0</v>
      </c>
      <c r="AC87">
        <v>0</v>
      </c>
      <c r="AD87">
        <v>0</v>
      </c>
      <c r="AE87">
        <v>0</v>
      </c>
    </row>
    <row r="88" spans="1:31" x14ac:dyDescent="0.3">
      <c r="A88" t="s">
        <v>306</v>
      </c>
      <c r="B88" t="s">
        <v>1697</v>
      </c>
      <c r="C88" t="s">
        <v>274</v>
      </c>
      <c r="D88" t="s">
        <v>16618</v>
      </c>
      <c r="E88" t="s">
        <v>11313</v>
      </c>
      <c r="F88" t="s">
        <v>512</v>
      </c>
      <c r="G88" t="s">
        <v>886</v>
      </c>
      <c r="I88" t="s">
        <v>265</v>
      </c>
      <c r="J88" t="s">
        <v>266</v>
      </c>
      <c r="K88" t="s">
        <v>1698</v>
      </c>
      <c r="L88" t="s">
        <v>17347</v>
      </c>
      <c r="M88" t="s">
        <v>305</v>
      </c>
      <c r="N88" t="s">
        <v>306</v>
      </c>
      <c r="O88">
        <v>8</v>
      </c>
      <c r="P88" t="s">
        <v>282</v>
      </c>
      <c r="Q88">
        <v>4</v>
      </c>
      <c r="S88">
        <v>3</v>
      </c>
      <c r="T88" s="108">
        <v>12</v>
      </c>
      <c r="U88">
        <v>1</v>
      </c>
      <c r="V88" t="s">
        <v>270</v>
      </c>
      <c r="W88" t="s">
        <v>167</v>
      </c>
      <c r="X88">
        <v>1</v>
      </c>
      <c r="Y88">
        <v>1</v>
      </c>
      <c r="Z88">
        <v>0</v>
      </c>
      <c r="AA88">
        <v>1</v>
      </c>
      <c r="AB88">
        <v>0</v>
      </c>
      <c r="AC88">
        <v>1</v>
      </c>
      <c r="AD88">
        <v>0</v>
      </c>
      <c r="AE88">
        <v>0</v>
      </c>
    </row>
    <row r="89" spans="1:31" x14ac:dyDescent="0.3">
      <c r="A89" t="s">
        <v>306</v>
      </c>
      <c r="B89" t="s">
        <v>1697</v>
      </c>
      <c r="C89" t="s">
        <v>274</v>
      </c>
      <c r="D89" t="s">
        <v>16618</v>
      </c>
      <c r="E89" t="s">
        <v>11313</v>
      </c>
      <c r="F89" t="s">
        <v>512</v>
      </c>
      <c r="G89" t="s">
        <v>886</v>
      </c>
      <c r="I89" t="s">
        <v>265</v>
      </c>
      <c r="J89" t="s">
        <v>266</v>
      </c>
      <c r="K89" t="s">
        <v>1698</v>
      </c>
      <c r="L89" t="s">
        <v>17347</v>
      </c>
      <c r="M89" t="s">
        <v>307</v>
      </c>
      <c r="N89" t="s">
        <v>306</v>
      </c>
      <c r="O89">
        <v>9</v>
      </c>
      <c r="P89" t="s">
        <v>272</v>
      </c>
      <c r="Q89">
        <v>4</v>
      </c>
      <c r="S89">
        <v>2</v>
      </c>
      <c r="T89" s="108">
        <v>8</v>
      </c>
      <c r="U89">
        <v>1</v>
      </c>
      <c r="V89" t="s">
        <v>270</v>
      </c>
      <c r="W89" t="s">
        <v>167</v>
      </c>
      <c r="X89">
        <v>1</v>
      </c>
      <c r="Y89">
        <v>1</v>
      </c>
      <c r="Z89">
        <v>0</v>
      </c>
      <c r="AA89">
        <v>0</v>
      </c>
      <c r="AB89">
        <v>0</v>
      </c>
      <c r="AC89">
        <v>1</v>
      </c>
      <c r="AD89">
        <v>0</v>
      </c>
      <c r="AE89">
        <v>0</v>
      </c>
    </row>
    <row r="90" spans="1:31" x14ac:dyDescent="0.3">
      <c r="A90" t="s">
        <v>306</v>
      </c>
      <c r="B90" t="s">
        <v>1697</v>
      </c>
      <c r="C90" t="s">
        <v>274</v>
      </c>
      <c r="D90" t="s">
        <v>16618</v>
      </c>
      <c r="E90" t="s">
        <v>11313</v>
      </c>
      <c r="F90" t="s">
        <v>512</v>
      </c>
      <c r="G90" t="s">
        <v>886</v>
      </c>
      <c r="I90" t="s">
        <v>265</v>
      </c>
      <c r="J90" t="s">
        <v>266</v>
      </c>
      <c r="K90" t="s">
        <v>1698</v>
      </c>
      <c r="L90" t="s">
        <v>17347</v>
      </c>
      <c r="M90" t="s">
        <v>307</v>
      </c>
      <c r="N90" t="s">
        <v>306</v>
      </c>
      <c r="O90">
        <v>9</v>
      </c>
      <c r="P90" t="s">
        <v>272</v>
      </c>
      <c r="Q90">
        <v>3</v>
      </c>
      <c r="S90">
        <v>2</v>
      </c>
      <c r="T90" s="108">
        <v>6</v>
      </c>
      <c r="U90">
        <v>1</v>
      </c>
      <c r="V90" t="s">
        <v>270</v>
      </c>
      <c r="W90" t="s">
        <v>167</v>
      </c>
      <c r="X90">
        <v>1</v>
      </c>
      <c r="Y90">
        <v>1</v>
      </c>
      <c r="Z90">
        <v>0</v>
      </c>
      <c r="AA90">
        <v>0</v>
      </c>
      <c r="AB90">
        <v>0</v>
      </c>
      <c r="AC90">
        <v>1</v>
      </c>
      <c r="AD90">
        <v>0</v>
      </c>
      <c r="AE90">
        <v>0</v>
      </c>
    </row>
    <row r="91" spans="1:31" x14ac:dyDescent="0.3">
      <c r="A91" t="s">
        <v>306</v>
      </c>
      <c r="B91" t="s">
        <v>1697</v>
      </c>
      <c r="C91" t="s">
        <v>274</v>
      </c>
      <c r="D91" t="s">
        <v>16618</v>
      </c>
      <c r="E91" t="s">
        <v>11313</v>
      </c>
      <c r="F91" t="s">
        <v>512</v>
      </c>
      <c r="G91" t="s">
        <v>886</v>
      </c>
      <c r="I91" t="s">
        <v>265</v>
      </c>
      <c r="J91" t="s">
        <v>266</v>
      </c>
      <c r="K91" t="s">
        <v>1698</v>
      </c>
      <c r="L91" t="s">
        <v>17347</v>
      </c>
      <c r="M91" t="s">
        <v>307</v>
      </c>
      <c r="N91" t="s">
        <v>306</v>
      </c>
      <c r="O91">
        <v>26</v>
      </c>
      <c r="P91" t="s">
        <v>273</v>
      </c>
      <c r="Q91">
        <v>0.32</v>
      </c>
      <c r="S91">
        <v>1</v>
      </c>
      <c r="T91" s="108">
        <v>0.32</v>
      </c>
      <c r="U91">
        <v>1</v>
      </c>
      <c r="V91" t="s">
        <v>270</v>
      </c>
      <c r="W91" t="s">
        <v>167</v>
      </c>
      <c r="X91">
        <v>1</v>
      </c>
      <c r="Y91">
        <v>0</v>
      </c>
      <c r="Z91">
        <v>0</v>
      </c>
      <c r="AA91">
        <v>1</v>
      </c>
      <c r="AB91">
        <v>0</v>
      </c>
      <c r="AC91">
        <v>0</v>
      </c>
      <c r="AD91">
        <v>0</v>
      </c>
      <c r="AE91">
        <v>0</v>
      </c>
    </row>
    <row r="92" spans="1:31" x14ac:dyDescent="0.3">
      <c r="A92" t="s">
        <v>306</v>
      </c>
      <c r="B92" t="s">
        <v>9304</v>
      </c>
      <c r="C92" t="s">
        <v>274</v>
      </c>
      <c r="D92" t="s">
        <v>2589</v>
      </c>
      <c r="E92" t="s">
        <v>11026</v>
      </c>
      <c r="F92" t="s">
        <v>382</v>
      </c>
      <c r="G92" t="s">
        <v>334</v>
      </c>
      <c r="I92" t="s">
        <v>330</v>
      </c>
      <c r="J92" t="s">
        <v>266</v>
      </c>
      <c r="K92" t="s">
        <v>1122</v>
      </c>
      <c r="L92" t="s">
        <v>9190</v>
      </c>
      <c r="M92" t="s">
        <v>305</v>
      </c>
      <c r="N92" t="s">
        <v>306</v>
      </c>
      <c r="O92">
        <v>8</v>
      </c>
      <c r="P92" t="s">
        <v>282</v>
      </c>
      <c r="Q92">
        <v>2</v>
      </c>
      <c r="S92">
        <v>1</v>
      </c>
      <c r="T92" s="108">
        <v>2</v>
      </c>
      <c r="U92">
        <v>1</v>
      </c>
      <c r="V92" t="s">
        <v>270</v>
      </c>
      <c r="W92" t="s">
        <v>167</v>
      </c>
      <c r="X92">
        <v>1</v>
      </c>
      <c r="Y92">
        <v>0</v>
      </c>
      <c r="Z92">
        <v>0</v>
      </c>
      <c r="AA92">
        <v>0</v>
      </c>
      <c r="AB92">
        <v>1</v>
      </c>
      <c r="AC92">
        <v>0</v>
      </c>
      <c r="AD92">
        <v>0</v>
      </c>
      <c r="AE92">
        <v>0</v>
      </c>
    </row>
    <row r="93" spans="1:31" x14ac:dyDescent="0.3">
      <c r="A93" t="s">
        <v>306</v>
      </c>
      <c r="B93" t="s">
        <v>9304</v>
      </c>
      <c r="C93" t="s">
        <v>274</v>
      </c>
      <c r="D93" t="s">
        <v>2589</v>
      </c>
      <c r="E93" t="s">
        <v>11026</v>
      </c>
      <c r="F93" t="s">
        <v>382</v>
      </c>
      <c r="G93" t="s">
        <v>334</v>
      </c>
      <c r="I93" t="s">
        <v>330</v>
      </c>
      <c r="J93" t="s">
        <v>266</v>
      </c>
      <c r="K93" t="s">
        <v>1122</v>
      </c>
      <c r="L93" t="s">
        <v>9190</v>
      </c>
      <c r="M93" t="s">
        <v>307</v>
      </c>
      <c r="N93" t="s">
        <v>306</v>
      </c>
      <c r="O93">
        <v>21</v>
      </c>
      <c r="P93" t="s">
        <v>273</v>
      </c>
      <c r="Q93">
        <v>0.48</v>
      </c>
      <c r="S93">
        <v>2</v>
      </c>
      <c r="T93" s="108">
        <v>0.96</v>
      </c>
      <c r="U93">
        <v>1</v>
      </c>
      <c r="V93" t="s">
        <v>270</v>
      </c>
      <c r="W93" t="s">
        <v>167</v>
      </c>
      <c r="X93">
        <v>2</v>
      </c>
      <c r="Y93">
        <v>2</v>
      </c>
      <c r="Z93">
        <v>0</v>
      </c>
      <c r="AA93">
        <v>0</v>
      </c>
      <c r="AB93">
        <v>0</v>
      </c>
      <c r="AC93">
        <v>0</v>
      </c>
      <c r="AD93">
        <v>0</v>
      </c>
      <c r="AE93">
        <v>0</v>
      </c>
    </row>
    <row r="94" spans="1:31" x14ac:dyDescent="0.3">
      <c r="A94" t="s">
        <v>306</v>
      </c>
      <c r="B94" t="s">
        <v>9304</v>
      </c>
      <c r="C94" t="s">
        <v>274</v>
      </c>
      <c r="D94" t="s">
        <v>2589</v>
      </c>
      <c r="E94" t="s">
        <v>11026</v>
      </c>
      <c r="F94" t="s">
        <v>382</v>
      </c>
      <c r="G94" t="s">
        <v>334</v>
      </c>
      <c r="I94" t="s">
        <v>330</v>
      </c>
      <c r="J94" t="s">
        <v>266</v>
      </c>
      <c r="K94" t="s">
        <v>1122</v>
      </c>
      <c r="L94" t="s">
        <v>9190</v>
      </c>
      <c r="M94" t="s">
        <v>307</v>
      </c>
      <c r="N94" t="s">
        <v>306</v>
      </c>
      <c r="O94">
        <v>9</v>
      </c>
      <c r="P94" t="s">
        <v>288</v>
      </c>
      <c r="Q94">
        <v>0.48</v>
      </c>
      <c r="S94">
        <v>6</v>
      </c>
      <c r="T94" s="108">
        <v>2.88</v>
      </c>
      <c r="U94">
        <v>1</v>
      </c>
      <c r="V94" t="s">
        <v>270</v>
      </c>
      <c r="W94" t="s">
        <v>167</v>
      </c>
      <c r="X94">
        <v>2</v>
      </c>
      <c r="Y94">
        <v>0</v>
      </c>
      <c r="Z94">
        <v>0</v>
      </c>
      <c r="AA94">
        <v>4</v>
      </c>
      <c r="AB94">
        <v>0</v>
      </c>
      <c r="AC94">
        <v>2</v>
      </c>
      <c r="AD94">
        <v>0</v>
      </c>
      <c r="AE94">
        <v>0</v>
      </c>
    </row>
    <row r="95" spans="1:31" x14ac:dyDescent="0.3">
      <c r="A95" t="s">
        <v>306</v>
      </c>
      <c r="B95" t="s">
        <v>1174</v>
      </c>
      <c r="C95" t="s">
        <v>274</v>
      </c>
      <c r="D95" t="s">
        <v>2592</v>
      </c>
      <c r="E95" t="s">
        <v>11030</v>
      </c>
      <c r="F95" t="s">
        <v>1175</v>
      </c>
      <c r="G95" t="s">
        <v>1176</v>
      </c>
      <c r="I95" t="s">
        <v>461</v>
      </c>
      <c r="J95" t="s">
        <v>266</v>
      </c>
      <c r="K95" t="s">
        <v>1177</v>
      </c>
      <c r="L95" t="s">
        <v>15910</v>
      </c>
      <c r="M95" t="s">
        <v>307</v>
      </c>
      <c r="N95" t="s">
        <v>306</v>
      </c>
      <c r="O95">
        <v>9</v>
      </c>
      <c r="P95" t="s">
        <v>272</v>
      </c>
      <c r="Q95">
        <v>4</v>
      </c>
      <c r="S95">
        <v>2</v>
      </c>
      <c r="T95" s="108">
        <v>8</v>
      </c>
      <c r="U95">
        <v>1</v>
      </c>
      <c r="V95" t="s">
        <v>270</v>
      </c>
      <c r="W95" t="s">
        <v>167</v>
      </c>
      <c r="X95">
        <v>1</v>
      </c>
      <c r="Y95">
        <v>0</v>
      </c>
      <c r="Z95">
        <v>1</v>
      </c>
      <c r="AA95">
        <v>0</v>
      </c>
      <c r="AB95">
        <v>1</v>
      </c>
      <c r="AC95">
        <v>0</v>
      </c>
      <c r="AD95">
        <v>0</v>
      </c>
      <c r="AE95">
        <v>0</v>
      </c>
    </row>
    <row r="96" spans="1:31" x14ac:dyDescent="0.3">
      <c r="A96" t="s">
        <v>306</v>
      </c>
      <c r="B96" t="s">
        <v>1174</v>
      </c>
      <c r="C96" t="s">
        <v>274</v>
      </c>
      <c r="D96" t="s">
        <v>2592</v>
      </c>
      <c r="E96" t="s">
        <v>11030</v>
      </c>
      <c r="F96" t="s">
        <v>1175</v>
      </c>
      <c r="G96" t="s">
        <v>1176</v>
      </c>
      <c r="I96" t="s">
        <v>461</v>
      </c>
      <c r="J96" t="s">
        <v>266</v>
      </c>
      <c r="K96" t="s">
        <v>1177</v>
      </c>
      <c r="L96" t="s">
        <v>15910</v>
      </c>
      <c r="M96" t="s">
        <v>307</v>
      </c>
      <c r="N96" t="s">
        <v>306</v>
      </c>
      <c r="O96">
        <v>9</v>
      </c>
      <c r="P96" t="s">
        <v>272</v>
      </c>
      <c r="Q96">
        <v>3</v>
      </c>
      <c r="S96">
        <v>2</v>
      </c>
      <c r="T96" s="108">
        <v>6</v>
      </c>
      <c r="U96">
        <v>1</v>
      </c>
      <c r="V96" t="s">
        <v>270</v>
      </c>
      <c r="W96" t="s">
        <v>167</v>
      </c>
      <c r="X96">
        <v>1</v>
      </c>
      <c r="Y96">
        <v>0</v>
      </c>
      <c r="Z96">
        <v>1</v>
      </c>
      <c r="AA96">
        <v>0</v>
      </c>
      <c r="AB96">
        <v>1</v>
      </c>
      <c r="AC96">
        <v>0</v>
      </c>
      <c r="AD96">
        <v>0</v>
      </c>
      <c r="AE96">
        <v>0</v>
      </c>
    </row>
    <row r="97" spans="1:31" x14ac:dyDescent="0.3">
      <c r="A97" t="s">
        <v>306</v>
      </c>
      <c r="B97" t="s">
        <v>1174</v>
      </c>
      <c r="C97" t="s">
        <v>274</v>
      </c>
      <c r="D97" t="s">
        <v>2592</v>
      </c>
      <c r="E97" t="s">
        <v>11030</v>
      </c>
      <c r="F97" t="s">
        <v>1175</v>
      </c>
      <c r="G97" t="s">
        <v>1176</v>
      </c>
      <c r="I97" t="s">
        <v>461</v>
      </c>
      <c r="J97" t="s">
        <v>266</v>
      </c>
      <c r="K97" t="s">
        <v>1177</v>
      </c>
      <c r="L97" t="s">
        <v>15910</v>
      </c>
      <c r="M97" t="s">
        <v>307</v>
      </c>
      <c r="N97" t="s">
        <v>306</v>
      </c>
      <c r="O97">
        <v>21</v>
      </c>
      <c r="P97" t="s">
        <v>273</v>
      </c>
      <c r="Q97">
        <v>0.48</v>
      </c>
      <c r="S97">
        <v>3</v>
      </c>
      <c r="T97" s="108">
        <v>1.44</v>
      </c>
      <c r="U97">
        <v>1</v>
      </c>
      <c r="V97" t="s">
        <v>270</v>
      </c>
      <c r="W97" t="s">
        <v>167</v>
      </c>
      <c r="X97">
        <v>3</v>
      </c>
      <c r="Y97">
        <v>3</v>
      </c>
      <c r="Z97">
        <v>0</v>
      </c>
      <c r="AA97">
        <v>0</v>
      </c>
      <c r="AB97">
        <v>0</v>
      </c>
      <c r="AC97">
        <v>0</v>
      </c>
      <c r="AD97">
        <v>0</v>
      </c>
      <c r="AE97">
        <v>0</v>
      </c>
    </row>
    <row r="98" spans="1:31" x14ac:dyDescent="0.3">
      <c r="A98" t="s">
        <v>306</v>
      </c>
      <c r="B98" t="s">
        <v>1174</v>
      </c>
      <c r="C98" t="s">
        <v>294</v>
      </c>
      <c r="D98" t="s">
        <v>2592</v>
      </c>
      <c r="E98" t="s">
        <v>11030</v>
      </c>
      <c r="F98" t="s">
        <v>1175</v>
      </c>
      <c r="G98" t="s">
        <v>1176</v>
      </c>
      <c r="I98" t="s">
        <v>461</v>
      </c>
      <c r="J98" t="s">
        <v>266</v>
      </c>
      <c r="K98" t="s">
        <v>1177</v>
      </c>
      <c r="L98" t="s">
        <v>15910</v>
      </c>
      <c r="M98" t="s">
        <v>305</v>
      </c>
      <c r="N98" t="s">
        <v>306</v>
      </c>
      <c r="O98">
        <v>8</v>
      </c>
      <c r="P98" t="s">
        <v>282</v>
      </c>
      <c r="Q98">
        <v>3</v>
      </c>
      <c r="S98">
        <v>1</v>
      </c>
      <c r="T98" s="108">
        <v>3</v>
      </c>
      <c r="U98">
        <v>1</v>
      </c>
      <c r="V98" t="s">
        <v>270</v>
      </c>
      <c r="W98" t="s">
        <v>167</v>
      </c>
      <c r="X98">
        <v>1</v>
      </c>
      <c r="Y98">
        <v>0</v>
      </c>
      <c r="Z98">
        <v>1</v>
      </c>
      <c r="AA98">
        <v>0</v>
      </c>
      <c r="AB98">
        <v>0</v>
      </c>
      <c r="AC98">
        <v>0</v>
      </c>
      <c r="AD98">
        <v>0</v>
      </c>
      <c r="AE98">
        <v>0</v>
      </c>
    </row>
    <row r="99" spans="1:31" x14ac:dyDescent="0.3">
      <c r="A99" t="s">
        <v>306</v>
      </c>
      <c r="B99" t="s">
        <v>1174</v>
      </c>
      <c r="C99" t="s">
        <v>294</v>
      </c>
      <c r="D99" t="s">
        <v>2592</v>
      </c>
      <c r="E99" t="s">
        <v>11030</v>
      </c>
      <c r="F99" t="s">
        <v>1175</v>
      </c>
      <c r="G99" t="s">
        <v>1176</v>
      </c>
      <c r="I99" t="s">
        <v>461</v>
      </c>
      <c r="J99" t="s">
        <v>266</v>
      </c>
      <c r="K99" t="s">
        <v>1177</v>
      </c>
      <c r="L99" t="s">
        <v>15910</v>
      </c>
      <c r="M99" t="s">
        <v>305</v>
      </c>
      <c r="N99" t="s">
        <v>306</v>
      </c>
      <c r="O99">
        <v>8</v>
      </c>
      <c r="P99" t="s">
        <v>282</v>
      </c>
      <c r="Q99">
        <v>3</v>
      </c>
      <c r="S99">
        <v>1</v>
      </c>
      <c r="T99" s="108">
        <v>3</v>
      </c>
      <c r="U99">
        <v>1</v>
      </c>
      <c r="V99" t="s">
        <v>270</v>
      </c>
      <c r="W99" t="s">
        <v>167</v>
      </c>
      <c r="X99">
        <v>1</v>
      </c>
      <c r="Y99">
        <v>0</v>
      </c>
      <c r="Z99">
        <v>0</v>
      </c>
      <c r="AA99">
        <v>0</v>
      </c>
      <c r="AB99">
        <v>1</v>
      </c>
      <c r="AC99">
        <v>0</v>
      </c>
      <c r="AD99">
        <v>0</v>
      </c>
      <c r="AE99">
        <v>0</v>
      </c>
    </row>
    <row r="100" spans="1:31" x14ac:dyDescent="0.3">
      <c r="A100" t="s">
        <v>306</v>
      </c>
      <c r="B100" t="s">
        <v>558</v>
      </c>
      <c r="C100" t="s">
        <v>274</v>
      </c>
      <c r="D100" t="s">
        <v>2587</v>
      </c>
      <c r="E100" t="s">
        <v>11024</v>
      </c>
      <c r="F100" t="s">
        <v>559</v>
      </c>
      <c r="G100" t="s">
        <v>560</v>
      </c>
      <c r="I100" t="s">
        <v>330</v>
      </c>
      <c r="J100" t="s">
        <v>266</v>
      </c>
      <c r="K100" t="s">
        <v>561</v>
      </c>
      <c r="L100" t="s">
        <v>562</v>
      </c>
      <c r="M100" t="s">
        <v>305</v>
      </c>
      <c r="N100" t="s">
        <v>306</v>
      </c>
      <c r="O100">
        <v>8</v>
      </c>
      <c r="P100" t="s">
        <v>282</v>
      </c>
      <c r="Q100">
        <v>2</v>
      </c>
      <c r="S100">
        <v>1</v>
      </c>
      <c r="T100" s="108">
        <v>2</v>
      </c>
      <c r="U100">
        <v>1</v>
      </c>
      <c r="V100" t="s">
        <v>270</v>
      </c>
      <c r="W100" t="s">
        <v>167</v>
      </c>
      <c r="X100">
        <v>1</v>
      </c>
      <c r="Y100">
        <v>0</v>
      </c>
      <c r="Z100">
        <v>0</v>
      </c>
      <c r="AA100">
        <v>0</v>
      </c>
      <c r="AB100">
        <v>1</v>
      </c>
      <c r="AC100">
        <v>0</v>
      </c>
      <c r="AD100">
        <v>0</v>
      </c>
      <c r="AE100">
        <v>0</v>
      </c>
    </row>
    <row r="101" spans="1:31" x14ac:dyDescent="0.3">
      <c r="A101" t="s">
        <v>306</v>
      </c>
      <c r="B101" t="s">
        <v>558</v>
      </c>
      <c r="C101" t="s">
        <v>274</v>
      </c>
      <c r="D101" t="s">
        <v>2587</v>
      </c>
      <c r="E101" t="s">
        <v>11024</v>
      </c>
      <c r="F101" t="s">
        <v>559</v>
      </c>
      <c r="G101" t="s">
        <v>560</v>
      </c>
      <c r="I101" t="s">
        <v>330</v>
      </c>
      <c r="J101" t="s">
        <v>266</v>
      </c>
      <c r="K101" t="s">
        <v>561</v>
      </c>
      <c r="L101" t="s">
        <v>562</v>
      </c>
      <c r="M101" t="s">
        <v>307</v>
      </c>
      <c r="N101" t="s">
        <v>306</v>
      </c>
      <c r="O101">
        <v>21</v>
      </c>
      <c r="P101" t="s">
        <v>273</v>
      </c>
      <c r="Q101">
        <v>0.48</v>
      </c>
      <c r="S101">
        <v>1</v>
      </c>
      <c r="T101" s="108">
        <v>0.48</v>
      </c>
      <c r="U101">
        <v>1</v>
      </c>
      <c r="V101" t="s">
        <v>270</v>
      </c>
      <c r="W101" t="s">
        <v>167</v>
      </c>
      <c r="X101">
        <v>1</v>
      </c>
      <c r="Y101">
        <v>1</v>
      </c>
      <c r="Z101">
        <v>0</v>
      </c>
      <c r="AA101">
        <v>0</v>
      </c>
      <c r="AB101">
        <v>0</v>
      </c>
      <c r="AC101">
        <v>0</v>
      </c>
      <c r="AD101">
        <v>0</v>
      </c>
      <c r="AE101">
        <v>0</v>
      </c>
    </row>
    <row r="102" spans="1:31" x14ac:dyDescent="0.3">
      <c r="A102" t="s">
        <v>306</v>
      </c>
      <c r="B102" t="s">
        <v>558</v>
      </c>
      <c r="C102" t="s">
        <v>294</v>
      </c>
      <c r="D102" t="s">
        <v>2587</v>
      </c>
      <c r="E102" t="s">
        <v>11024</v>
      </c>
      <c r="F102" t="s">
        <v>559</v>
      </c>
      <c r="G102" t="s">
        <v>560</v>
      </c>
      <c r="I102" t="s">
        <v>330</v>
      </c>
      <c r="J102" t="s">
        <v>266</v>
      </c>
      <c r="K102" t="s">
        <v>561</v>
      </c>
      <c r="L102" t="s">
        <v>15589</v>
      </c>
      <c r="M102" t="s">
        <v>307</v>
      </c>
      <c r="N102" t="s">
        <v>306</v>
      </c>
      <c r="O102">
        <v>9</v>
      </c>
      <c r="P102" t="s">
        <v>272</v>
      </c>
      <c r="Q102">
        <v>4</v>
      </c>
      <c r="S102">
        <v>1</v>
      </c>
      <c r="T102" s="108">
        <v>4</v>
      </c>
      <c r="U102">
        <v>1</v>
      </c>
      <c r="V102" t="s">
        <v>270</v>
      </c>
      <c r="W102" t="s">
        <v>167</v>
      </c>
      <c r="X102">
        <v>1</v>
      </c>
      <c r="Y102">
        <v>0</v>
      </c>
      <c r="Z102">
        <v>0</v>
      </c>
      <c r="AA102">
        <v>1</v>
      </c>
      <c r="AB102">
        <v>0</v>
      </c>
      <c r="AC102">
        <v>0</v>
      </c>
      <c r="AD102">
        <v>0</v>
      </c>
      <c r="AE102">
        <v>0</v>
      </c>
    </row>
    <row r="103" spans="1:31" x14ac:dyDescent="0.3">
      <c r="A103" t="s">
        <v>306</v>
      </c>
      <c r="B103" t="s">
        <v>10838</v>
      </c>
      <c r="C103" t="s">
        <v>274</v>
      </c>
      <c r="D103" t="s">
        <v>16619</v>
      </c>
      <c r="E103" t="s">
        <v>11318</v>
      </c>
      <c r="F103" t="s">
        <v>481</v>
      </c>
      <c r="G103" t="s">
        <v>429</v>
      </c>
      <c r="I103" t="s">
        <v>265</v>
      </c>
      <c r="J103" t="s">
        <v>266</v>
      </c>
      <c r="K103" t="s">
        <v>10739</v>
      </c>
      <c r="L103" t="s">
        <v>2306</v>
      </c>
      <c r="M103" t="s">
        <v>307</v>
      </c>
      <c r="N103" t="s">
        <v>306</v>
      </c>
      <c r="O103">
        <v>9</v>
      </c>
      <c r="P103" t="s">
        <v>272</v>
      </c>
      <c r="Q103">
        <v>3</v>
      </c>
      <c r="S103">
        <v>9</v>
      </c>
      <c r="T103" s="108">
        <v>27</v>
      </c>
      <c r="U103">
        <v>1</v>
      </c>
      <c r="V103" t="s">
        <v>270</v>
      </c>
      <c r="W103" t="s">
        <v>167</v>
      </c>
      <c r="X103">
        <v>3</v>
      </c>
      <c r="Y103">
        <v>3</v>
      </c>
      <c r="Z103">
        <v>0</v>
      </c>
      <c r="AA103">
        <v>3</v>
      </c>
      <c r="AB103">
        <v>0</v>
      </c>
      <c r="AC103">
        <v>3</v>
      </c>
      <c r="AD103">
        <v>0</v>
      </c>
      <c r="AE103">
        <v>0</v>
      </c>
    </row>
    <row r="104" spans="1:31" x14ac:dyDescent="0.3">
      <c r="A104" t="s">
        <v>306</v>
      </c>
      <c r="B104" t="s">
        <v>10836</v>
      </c>
      <c r="C104" t="s">
        <v>274</v>
      </c>
      <c r="D104" t="s">
        <v>16620</v>
      </c>
      <c r="E104" t="s">
        <v>11318</v>
      </c>
      <c r="F104" t="s">
        <v>481</v>
      </c>
      <c r="G104" t="s">
        <v>429</v>
      </c>
      <c r="I104" t="s">
        <v>265</v>
      </c>
      <c r="J104" t="s">
        <v>266</v>
      </c>
      <c r="K104" t="s">
        <v>10739</v>
      </c>
      <c r="L104" t="s">
        <v>2306</v>
      </c>
      <c r="M104" t="s">
        <v>307</v>
      </c>
      <c r="N104" t="s">
        <v>306</v>
      </c>
      <c r="O104">
        <v>9</v>
      </c>
      <c r="P104" t="s">
        <v>272</v>
      </c>
      <c r="Q104">
        <v>2</v>
      </c>
      <c r="S104">
        <v>8</v>
      </c>
      <c r="T104" s="108">
        <v>16</v>
      </c>
      <c r="U104">
        <v>1</v>
      </c>
      <c r="V104" t="s">
        <v>270</v>
      </c>
      <c r="W104" t="s">
        <v>167</v>
      </c>
      <c r="X104">
        <v>4</v>
      </c>
      <c r="Y104">
        <v>0</v>
      </c>
      <c r="Z104">
        <v>4</v>
      </c>
      <c r="AA104">
        <v>0</v>
      </c>
      <c r="AB104">
        <v>0</v>
      </c>
      <c r="AC104">
        <v>4</v>
      </c>
      <c r="AD104">
        <v>0</v>
      </c>
      <c r="AE104">
        <v>0</v>
      </c>
    </row>
    <row r="105" spans="1:31" x14ac:dyDescent="0.3">
      <c r="A105" t="s">
        <v>306</v>
      </c>
      <c r="B105" t="s">
        <v>10837</v>
      </c>
      <c r="C105" t="s">
        <v>274</v>
      </c>
      <c r="D105" t="s">
        <v>16621</v>
      </c>
      <c r="E105" t="s">
        <v>11318</v>
      </c>
      <c r="F105" t="s">
        <v>481</v>
      </c>
      <c r="G105" t="s">
        <v>429</v>
      </c>
      <c r="I105" t="s">
        <v>265</v>
      </c>
      <c r="J105" t="s">
        <v>266</v>
      </c>
      <c r="K105" t="s">
        <v>10739</v>
      </c>
      <c r="L105" t="s">
        <v>2306</v>
      </c>
      <c r="M105" t="s">
        <v>305</v>
      </c>
      <c r="N105" t="s">
        <v>306</v>
      </c>
      <c r="O105">
        <v>8</v>
      </c>
      <c r="P105" t="s">
        <v>282</v>
      </c>
      <c r="Q105">
        <v>2</v>
      </c>
      <c r="S105">
        <v>4</v>
      </c>
      <c r="T105" s="108">
        <v>8</v>
      </c>
      <c r="U105">
        <v>1</v>
      </c>
      <c r="V105" t="s">
        <v>270</v>
      </c>
      <c r="W105" t="s">
        <v>167</v>
      </c>
      <c r="X105">
        <v>2</v>
      </c>
      <c r="Y105">
        <v>0</v>
      </c>
      <c r="Z105">
        <v>2</v>
      </c>
      <c r="AA105">
        <v>0</v>
      </c>
      <c r="AB105">
        <v>2</v>
      </c>
      <c r="AC105">
        <v>0</v>
      </c>
      <c r="AD105">
        <v>0</v>
      </c>
      <c r="AE105">
        <v>0</v>
      </c>
    </row>
    <row r="106" spans="1:31" x14ac:dyDescent="0.3">
      <c r="A106" t="s">
        <v>306</v>
      </c>
      <c r="B106" t="s">
        <v>15994</v>
      </c>
      <c r="C106" t="s">
        <v>274</v>
      </c>
      <c r="D106" t="s">
        <v>16622</v>
      </c>
      <c r="E106" t="s">
        <v>11318</v>
      </c>
      <c r="F106" t="s">
        <v>481</v>
      </c>
      <c r="G106" t="s">
        <v>429</v>
      </c>
      <c r="I106" t="s">
        <v>265</v>
      </c>
      <c r="J106" t="s">
        <v>266</v>
      </c>
      <c r="K106" t="s">
        <v>10739</v>
      </c>
      <c r="L106" t="s">
        <v>2306</v>
      </c>
      <c r="M106" t="s">
        <v>307</v>
      </c>
      <c r="N106" t="s">
        <v>306</v>
      </c>
      <c r="O106">
        <v>21</v>
      </c>
      <c r="P106" t="s">
        <v>273</v>
      </c>
      <c r="Q106">
        <v>0.48</v>
      </c>
      <c r="S106">
        <v>1</v>
      </c>
      <c r="T106" s="108">
        <v>0.48</v>
      </c>
      <c r="U106">
        <v>1</v>
      </c>
      <c r="V106" t="s">
        <v>270</v>
      </c>
      <c r="W106" t="s">
        <v>167</v>
      </c>
      <c r="X106">
        <v>1</v>
      </c>
      <c r="Y106">
        <v>0</v>
      </c>
      <c r="Z106">
        <v>0</v>
      </c>
      <c r="AA106">
        <v>0</v>
      </c>
      <c r="AB106">
        <v>0</v>
      </c>
      <c r="AC106">
        <v>1</v>
      </c>
      <c r="AD106">
        <v>0</v>
      </c>
      <c r="AE106">
        <v>0</v>
      </c>
    </row>
    <row r="107" spans="1:31" x14ac:dyDescent="0.3">
      <c r="A107" t="s">
        <v>306</v>
      </c>
      <c r="B107" t="s">
        <v>8710</v>
      </c>
      <c r="C107" t="s">
        <v>262</v>
      </c>
      <c r="D107" t="s">
        <v>8711</v>
      </c>
      <c r="E107" t="s">
        <v>11197</v>
      </c>
      <c r="F107" t="s">
        <v>8712</v>
      </c>
      <c r="G107" t="s">
        <v>8713</v>
      </c>
      <c r="I107" t="s">
        <v>8714</v>
      </c>
      <c r="J107" t="s">
        <v>266</v>
      </c>
      <c r="K107" t="s">
        <v>8715</v>
      </c>
      <c r="L107" t="s">
        <v>15659</v>
      </c>
      <c r="M107" t="s">
        <v>305</v>
      </c>
      <c r="N107" t="s">
        <v>306</v>
      </c>
      <c r="O107">
        <v>8</v>
      </c>
      <c r="P107" t="s">
        <v>282</v>
      </c>
      <c r="Q107">
        <v>4</v>
      </c>
      <c r="S107">
        <v>5</v>
      </c>
      <c r="T107" s="108">
        <v>20</v>
      </c>
      <c r="U107">
        <v>1</v>
      </c>
      <c r="V107" t="s">
        <v>270</v>
      </c>
      <c r="W107" t="s">
        <v>167</v>
      </c>
      <c r="X107">
        <v>5</v>
      </c>
      <c r="Y107">
        <v>0</v>
      </c>
      <c r="Z107">
        <v>5</v>
      </c>
      <c r="AA107">
        <v>0</v>
      </c>
      <c r="AB107">
        <v>0</v>
      </c>
      <c r="AC107">
        <v>0</v>
      </c>
      <c r="AD107">
        <v>0</v>
      </c>
      <c r="AE107">
        <v>0</v>
      </c>
    </row>
    <row r="108" spans="1:31" x14ac:dyDescent="0.3">
      <c r="A108" t="s">
        <v>306</v>
      </c>
      <c r="B108" t="s">
        <v>8710</v>
      </c>
      <c r="C108" t="s">
        <v>262</v>
      </c>
      <c r="D108" t="s">
        <v>8711</v>
      </c>
      <c r="E108" t="s">
        <v>11197</v>
      </c>
      <c r="F108" t="s">
        <v>8712</v>
      </c>
      <c r="G108" t="s">
        <v>8713</v>
      </c>
      <c r="I108" t="s">
        <v>8714</v>
      </c>
      <c r="J108" t="s">
        <v>266</v>
      </c>
      <c r="K108" t="s">
        <v>8715</v>
      </c>
      <c r="L108" t="s">
        <v>15659</v>
      </c>
      <c r="M108" t="s">
        <v>307</v>
      </c>
      <c r="N108" t="s">
        <v>306</v>
      </c>
      <c r="O108">
        <v>9</v>
      </c>
      <c r="P108" t="s">
        <v>272</v>
      </c>
      <c r="Q108">
        <v>2</v>
      </c>
      <c r="S108">
        <v>4</v>
      </c>
      <c r="T108" s="108">
        <v>8</v>
      </c>
      <c r="U108">
        <v>1</v>
      </c>
      <c r="V108" t="s">
        <v>270</v>
      </c>
      <c r="W108" t="s">
        <v>167</v>
      </c>
      <c r="X108">
        <v>2</v>
      </c>
      <c r="Y108">
        <v>2</v>
      </c>
      <c r="Z108">
        <v>0</v>
      </c>
      <c r="AA108">
        <v>0</v>
      </c>
      <c r="AB108">
        <v>2</v>
      </c>
      <c r="AC108">
        <v>0</v>
      </c>
      <c r="AD108">
        <v>0</v>
      </c>
      <c r="AE108">
        <v>0</v>
      </c>
    </row>
    <row r="109" spans="1:31" x14ac:dyDescent="0.3">
      <c r="A109" t="s">
        <v>306</v>
      </c>
      <c r="B109" t="s">
        <v>8710</v>
      </c>
      <c r="C109" t="s">
        <v>262</v>
      </c>
      <c r="D109" t="s">
        <v>8711</v>
      </c>
      <c r="E109" t="s">
        <v>11197</v>
      </c>
      <c r="F109" t="s">
        <v>8712</v>
      </c>
      <c r="G109" t="s">
        <v>8713</v>
      </c>
      <c r="I109" t="s">
        <v>8714</v>
      </c>
      <c r="J109" t="s">
        <v>266</v>
      </c>
      <c r="K109" t="s">
        <v>8715</v>
      </c>
      <c r="L109" t="s">
        <v>15659</v>
      </c>
      <c r="M109" t="s">
        <v>307</v>
      </c>
      <c r="N109" t="s">
        <v>306</v>
      </c>
      <c r="O109">
        <v>26</v>
      </c>
      <c r="P109" t="s">
        <v>273</v>
      </c>
      <c r="Q109">
        <v>0.48</v>
      </c>
      <c r="S109">
        <v>7</v>
      </c>
      <c r="T109" s="108">
        <v>3.36</v>
      </c>
      <c r="U109">
        <v>1</v>
      </c>
      <c r="V109" t="s">
        <v>270</v>
      </c>
      <c r="W109" t="s">
        <v>167</v>
      </c>
      <c r="X109">
        <v>7</v>
      </c>
      <c r="Y109">
        <v>0</v>
      </c>
      <c r="Z109">
        <v>0</v>
      </c>
      <c r="AA109">
        <v>0</v>
      </c>
      <c r="AB109">
        <v>7</v>
      </c>
      <c r="AC109">
        <v>0</v>
      </c>
      <c r="AD109">
        <v>0</v>
      </c>
      <c r="AE109">
        <v>0</v>
      </c>
    </row>
    <row r="110" spans="1:31" x14ac:dyDescent="0.3">
      <c r="A110" t="s">
        <v>306</v>
      </c>
      <c r="B110" t="s">
        <v>376</v>
      </c>
      <c r="C110" t="s">
        <v>274</v>
      </c>
      <c r="D110" t="s">
        <v>2586</v>
      </c>
      <c r="E110" t="s">
        <v>11023</v>
      </c>
      <c r="F110" t="s">
        <v>377</v>
      </c>
      <c r="G110" t="s">
        <v>378</v>
      </c>
      <c r="I110" t="s">
        <v>330</v>
      </c>
      <c r="J110" t="s">
        <v>266</v>
      </c>
      <c r="K110" t="s">
        <v>379</v>
      </c>
      <c r="L110" t="s">
        <v>17348</v>
      </c>
      <c r="M110" t="s">
        <v>305</v>
      </c>
      <c r="N110" t="s">
        <v>306</v>
      </c>
      <c r="O110">
        <v>8</v>
      </c>
      <c r="P110" t="s">
        <v>282</v>
      </c>
      <c r="Q110">
        <v>3</v>
      </c>
      <c r="S110">
        <v>2</v>
      </c>
      <c r="T110" s="108">
        <v>6</v>
      </c>
      <c r="U110">
        <v>1</v>
      </c>
      <c r="V110" t="s">
        <v>270</v>
      </c>
      <c r="W110" t="s">
        <v>167</v>
      </c>
      <c r="X110">
        <v>2</v>
      </c>
      <c r="Y110">
        <v>0</v>
      </c>
      <c r="Z110">
        <v>2</v>
      </c>
      <c r="AA110">
        <v>0</v>
      </c>
      <c r="AB110">
        <v>0</v>
      </c>
      <c r="AC110">
        <v>0</v>
      </c>
      <c r="AD110">
        <v>0</v>
      </c>
      <c r="AE110">
        <v>0</v>
      </c>
    </row>
    <row r="111" spans="1:31" x14ac:dyDescent="0.3">
      <c r="A111" t="s">
        <v>306</v>
      </c>
      <c r="B111" t="s">
        <v>376</v>
      </c>
      <c r="C111" t="s">
        <v>274</v>
      </c>
      <c r="D111" t="s">
        <v>2586</v>
      </c>
      <c r="E111" t="s">
        <v>11023</v>
      </c>
      <c r="F111" t="s">
        <v>377</v>
      </c>
      <c r="G111" t="s">
        <v>378</v>
      </c>
      <c r="I111" t="s">
        <v>330</v>
      </c>
      <c r="J111" t="s">
        <v>266</v>
      </c>
      <c r="K111" t="s">
        <v>379</v>
      </c>
      <c r="L111" t="s">
        <v>17348</v>
      </c>
      <c r="M111" t="s">
        <v>307</v>
      </c>
      <c r="N111" t="s">
        <v>306</v>
      </c>
      <c r="O111">
        <v>9</v>
      </c>
      <c r="P111" t="s">
        <v>272</v>
      </c>
      <c r="Q111">
        <v>3</v>
      </c>
      <c r="S111">
        <v>2</v>
      </c>
      <c r="T111" s="108">
        <v>6</v>
      </c>
      <c r="U111">
        <v>1</v>
      </c>
      <c r="V111" t="s">
        <v>270</v>
      </c>
      <c r="W111" t="s">
        <v>167</v>
      </c>
      <c r="X111">
        <v>2</v>
      </c>
      <c r="Y111">
        <v>0</v>
      </c>
      <c r="Z111">
        <v>0</v>
      </c>
      <c r="AA111">
        <v>2</v>
      </c>
      <c r="AB111">
        <v>0</v>
      </c>
      <c r="AC111">
        <v>0</v>
      </c>
      <c r="AD111">
        <v>0</v>
      </c>
      <c r="AE111">
        <v>0</v>
      </c>
    </row>
    <row r="112" spans="1:31" x14ac:dyDescent="0.3">
      <c r="A112" t="s">
        <v>306</v>
      </c>
      <c r="B112" t="s">
        <v>376</v>
      </c>
      <c r="C112" t="s">
        <v>274</v>
      </c>
      <c r="D112" t="s">
        <v>2586</v>
      </c>
      <c r="E112" t="s">
        <v>11023</v>
      </c>
      <c r="F112" t="s">
        <v>377</v>
      </c>
      <c r="G112" t="s">
        <v>378</v>
      </c>
      <c r="I112" t="s">
        <v>330</v>
      </c>
      <c r="J112" t="s">
        <v>266</v>
      </c>
      <c r="K112" t="s">
        <v>379</v>
      </c>
      <c r="L112" t="s">
        <v>17348</v>
      </c>
      <c r="M112" t="s">
        <v>307</v>
      </c>
      <c r="N112" t="s">
        <v>306</v>
      </c>
      <c r="O112">
        <v>26</v>
      </c>
      <c r="P112" t="s">
        <v>273</v>
      </c>
      <c r="Q112">
        <v>0.32</v>
      </c>
      <c r="S112">
        <v>2</v>
      </c>
      <c r="T112" s="108">
        <v>0.64</v>
      </c>
      <c r="U112">
        <v>1</v>
      </c>
      <c r="V112" t="s">
        <v>270</v>
      </c>
      <c r="W112" t="s">
        <v>167</v>
      </c>
      <c r="X112">
        <v>2</v>
      </c>
      <c r="Y112">
        <v>2</v>
      </c>
      <c r="Z112">
        <v>0</v>
      </c>
      <c r="AA112">
        <v>0</v>
      </c>
      <c r="AB112">
        <v>0</v>
      </c>
      <c r="AC112">
        <v>0</v>
      </c>
      <c r="AD112">
        <v>0</v>
      </c>
      <c r="AE112">
        <v>0</v>
      </c>
    </row>
    <row r="113" spans="1:31" x14ac:dyDescent="0.3">
      <c r="A113" t="s">
        <v>306</v>
      </c>
      <c r="B113" t="s">
        <v>376</v>
      </c>
      <c r="C113" t="s">
        <v>274</v>
      </c>
      <c r="D113" t="s">
        <v>2586</v>
      </c>
      <c r="E113" t="s">
        <v>11023</v>
      </c>
      <c r="F113" t="s">
        <v>377</v>
      </c>
      <c r="G113" t="s">
        <v>378</v>
      </c>
      <c r="I113" t="s">
        <v>330</v>
      </c>
      <c r="J113" t="s">
        <v>266</v>
      </c>
      <c r="K113" t="s">
        <v>379</v>
      </c>
      <c r="L113" t="s">
        <v>17348</v>
      </c>
      <c r="M113" t="s">
        <v>307</v>
      </c>
      <c r="N113" t="s">
        <v>306</v>
      </c>
      <c r="O113">
        <v>26</v>
      </c>
      <c r="P113" t="s">
        <v>273</v>
      </c>
      <c r="Q113">
        <v>0.48</v>
      </c>
      <c r="S113">
        <v>2</v>
      </c>
      <c r="T113" s="108">
        <v>0.96</v>
      </c>
      <c r="U113">
        <v>1</v>
      </c>
      <c r="V113" t="s">
        <v>270</v>
      </c>
      <c r="W113" t="s">
        <v>167</v>
      </c>
      <c r="X113">
        <v>2</v>
      </c>
      <c r="Y113">
        <v>2</v>
      </c>
      <c r="Z113">
        <v>0</v>
      </c>
      <c r="AA113">
        <v>0</v>
      </c>
      <c r="AB113">
        <v>0</v>
      </c>
      <c r="AC113">
        <v>0</v>
      </c>
      <c r="AD113">
        <v>0</v>
      </c>
      <c r="AE113">
        <v>0</v>
      </c>
    </row>
    <row r="114" spans="1:31" x14ac:dyDescent="0.3">
      <c r="A114" t="s">
        <v>306</v>
      </c>
      <c r="B114" t="s">
        <v>8179</v>
      </c>
      <c r="C114" t="s">
        <v>274</v>
      </c>
      <c r="D114" t="s">
        <v>8180</v>
      </c>
      <c r="E114" t="s">
        <v>11438</v>
      </c>
      <c r="F114" t="s">
        <v>391</v>
      </c>
      <c r="G114" t="s">
        <v>392</v>
      </c>
      <c r="I114" t="s">
        <v>265</v>
      </c>
      <c r="J114" t="s">
        <v>266</v>
      </c>
      <c r="K114" t="s">
        <v>393</v>
      </c>
      <c r="L114" t="s">
        <v>8178</v>
      </c>
      <c r="M114" t="s">
        <v>307</v>
      </c>
      <c r="N114" t="s">
        <v>306</v>
      </c>
      <c r="O114">
        <v>9</v>
      </c>
      <c r="P114" t="s">
        <v>272</v>
      </c>
      <c r="Q114">
        <v>3</v>
      </c>
      <c r="S114">
        <v>6</v>
      </c>
      <c r="T114" s="108">
        <v>18</v>
      </c>
      <c r="U114">
        <v>1</v>
      </c>
      <c r="V114" t="s">
        <v>270</v>
      </c>
      <c r="W114" t="s">
        <v>167</v>
      </c>
      <c r="X114">
        <v>2</v>
      </c>
      <c r="Y114">
        <v>2</v>
      </c>
      <c r="Z114">
        <v>0</v>
      </c>
      <c r="AA114">
        <v>2</v>
      </c>
      <c r="AB114">
        <v>0</v>
      </c>
      <c r="AC114">
        <v>2</v>
      </c>
      <c r="AD114">
        <v>0</v>
      </c>
      <c r="AE114">
        <v>0</v>
      </c>
    </row>
    <row r="115" spans="1:31" x14ac:dyDescent="0.3">
      <c r="A115" t="s">
        <v>306</v>
      </c>
      <c r="B115" t="s">
        <v>8176</v>
      </c>
      <c r="C115" t="s">
        <v>274</v>
      </c>
      <c r="D115" t="s">
        <v>8177</v>
      </c>
      <c r="E115" t="s">
        <v>11438</v>
      </c>
      <c r="F115" t="s">
        <v>391</v>
      </c>
      <c r="G115" t="s">
        <v>392</v>
      </c>
      <c r="I115" t="s">
        <v>265</v>
      </c>
      <c r="J115" t="s">
        <v>266</v>
      </c>
      <c r="K115" t="s">
        <v>393</v>
      </c>
      <c r="L115" t="s">
        <v>8178</v>
      </c>
      <c r="M115" t="s">
        <v>307</v>
      </c>
      <c r="N115" t="s">
        <v>306</v>
      </c>
      <c r="O115">
        <v>9</v>
      </c>
      <c r="P115" t="s">
        <v>272</v>
      </c>
      <c r="Q115">
        <v>2</v>
      </c>
      <c r="S115">
        <v>6</v>
      </c>
      <c r="T115" s="108">
        <v>12</v>
      </c>
      <c r="U115">
        <v>1</v>
      </c>
      <c r="V115" t="s">
        <v>270</v>
      </c>
      <c r="W115" t="s">
        <v>167</v>
      </c>
      <c r="X115">
        <v>2</v>
      </c>
      <c r="Y115">
        <v>2</v>
      </c>
      <c r="Z115">
        <v>0</v>
      </c>
      <c r="AA115">
        <v>2</v>
      </c>
      <c r="AB115">
        <v>0</v>
      </c>
      <c r="AC115">
        <v>2</v>
      </c>
      <c r="AD115">
        <v>0</v>
      </c>
      <c r="AE115">
        <v>0</v>
      </c>
    </row>
    <row r="116" spans="1:31" x14ac:dyDescent="0.3">
      <c r="A116" t="s">
        <v>306</v>
      </c>
      <c r="B116" t="s">
        <v>16470</v>
      </c>
      <c r="C116" t="s">
        <v>274</v>
      </c>
      <c r="D116" t="s">
        <v>16625</v>
      </c>
      <c r="E116" t="s">
        <v>11438</v>
      </c>
      <c r="F116" t="s">
        <v>391</v>
      </c>
      <c r="G116" t="s">
        <v>392</v>
      </c>
      <c r="I116" t="s">
        <v>265</v>
      </c>
      <c r="J116" t="s">
        <v>266</v>
      </c>
      <c r="K116" t="s">
        <v>393</v>
      </c>
      <c r="L116" t="s">
        <v>2306</v>
      </c>
      <c r="M116" t="s">
        <v>307</v>
      </c>
      <c r="N116" t="s">
        <v>306</v>
      </c>
      <c r="O116">
        <v>21</v>
      </c>
      <c r="P116" t="s">
        <v>273</v>
      </c>
      <c r="Q116">
        <v>0.48</v>
      </c>
      <c r="S116">
        <v>2</v>
      </c>
      <c r="T116" s="108">
        <v>0.96</v>
      </c>
      <c r="U116">
        <v>1</v>
      </c>
      <c r="V116" t="s">
        <v>270</v>
      </c>
      <c r="W116" t="s">
        <v>167</v>
      </c>
      <c r="X116">
        <v>2</v>
      </c>
      <c r="Y116">
        <v>0</v>
      </c>
      <c r="Z116">
        <v>0</v>
      </c>
      <c r="AA116">
        <v>0</v>
      </c>
      <c r="AB116">
        <v>2</v>
      </c>
      <c r="AC116">
        <v>0</v>
      </c>
      <c r="AD116">
        <v>0</v>
      </c>
      <c r="AE116">
        <v>0</v>
      </c>
    </row>
    <row r="117" spans="1:31" x14ac:dyDescent="0.3">
      <c r="A117" t="s">
        <v>306</v>
      </c>
      <c r="B117" t="s">
        <v>390</v>
      </c>
      <c r="C117" t="s">
        <v>274</v>
      </c>
      <c r="D117" t="s">
        <v>10721</v>
      </c>
      <c r="E117" t="s">
        <v>11438</v>
      </c>
      <c r="F117" t="s">
        <v>391</v>
      </c>
      <c r="G117" t="s">
        <v>392</v>
      </c>
      <c r="I117" t="s">
        <v>265</v>
      </c>
      <c r="J117" t="s">
        <v>266</v>
      </c>
      <c r="K117" t="s">
        <v>393</v>
      </c>
      <c r="L117" t="s">
        <v>385</v>
      </c>
      <c r="M117" t="s">
        <v>305</v>
      </c>
      <c r="N117" t="s">
        <v>306</v>
      </c>
      <c r="O117">
        <v>8</v>
      </c>
      <c r="P117" t="s">
        <v>282</v>
      </c>
      <c r="Q117">
        <v>3</v>
      </c>
      <c r="S117">
        <v>6</v>
      </c>
      <c r="T117" s="108">
        <v>18</v>
      </c>
      <c r="U117">
        <v>1</v>
      </c>
      <c r="V117" t="s">
        <v>270</v>
      </c>
      <c r="W117" t="s">
        <v>167</v>
      </c>
      <c r="X117">
        <v>6</v>
      </c>
      <c r="Y117">
        <v>0</v>
      </c>
      <c r="Z117">
        <v>6</v>
      </c>
      <c r="AA117">
        <v>0</v>
      </c>
      <c r="AB117">
        <v>0</v>
      </c>
      <c r="AC117">
        <v>0</v>
      </c>
      <c r="AD117">
        <v>0</v>
      </c>
      <c r="AE117">
        <v>0</v>
      </c>
    </row>
    <row r="118" spans="1:31" x14ac:dyDescent="0.3">
      <c r="A118" t="s">
        <v>306</v>
      </c>
      <c r="B118" t="s">
        <v>16561</v>
      </c>
      <c r="C118" t="s">
        <v>274</v>
      </c>
      <c r="D118" t="s">
        <v>16562</v>
      </c>
      <c r="E118" t="s">
        <v>16616</v>
      </c>
      <c r="F118" t="s">
        <v>16563</v>
      </c>
      <c r="G118" t="s">
        <v>16623</v>
      </c>
      <c r="I118" t="s">
        <v>265</v>
      </c>
      <c r="J118" t="s">
        <v>266</v>
      </c>
      <c r="K118" t="s">
        <v>16624</v>
      </c>
      <c r="L118" t="s">
        <v>16564</v>
      </c>
      <c r="M118" t="s">
        <v>305</v>
      </c>
      <c r="N118" t="s">
        <v>306</v>
      </c>
      <c r="O118">
        <v>8</v>
      </c>
      <c r="P118" t="s">
        <v>266</v>
      </c>
      <c r="Q118">
        <v>0.48</v>
      </c>
      <c r="S118">
        <v>1</v>
      </c>
      <c r="T118" s="108">
        <v>0.48</v>
      </c>
      <c r="U118">
        <v>1</v>
      </c>
      <c r="V118" t="s">
        <v>270</v>
      </c>
      <c r="W118" t="s">
        <v>167</v>
      </c>
      <c r="X118">
        <v>1</v>
      </c>
      <c r="Y118">
        <v>0</v>
      </c>
      <c r="Z118">
        <v>0</v>
      </c>
      <c r="AA118">
        <v>0</v>
      </c>
      <c r="AB118">
        <v>0</v>
      </c>
      <c r="AC118">
        <v>1</v>
      </c>
      <c r="AD118">
        <v>0</v>
      </c>
      <c r="AE118">
        <v>0</v>
      </c>
    </row>
    <row r="119" spans="1:31" x14ac:dyDescent="0.3">
      <c r="A119" t="s">
        <v>306</v>
      </c>
      <c r="B119" t="s">
        <v>16561</v>
      </c>
      <c r="C119" t="s">
        <v>274</v>
      </c>
      <c r="D119" t="s">
        <v>16562</v>
      </c>
      <c r="E119" t="s">
        <v>16616</v>
      </c>
      <c r="F119" t="s">
        <v>16563</v>
      </c>
      <c r="G119" t="s">
        <v>16623</v>
      </c>
      <c r="I119" t="s">
        <v>265</v>
      </c>
      <c r="J119" t="s">
        <v>266</v>
      </c>
      <c r="K119" t="s">
        <v>16624</v>
      </c>
      <c r="L119" t="s">
        <v>16564</v>
      </c>
      <c r="M119" t="s">
        <v>307</v>
      </c>
      <c r="N119" t="s">
        <v>306</v>
      </c>
      <c r="O119">
        <v>9</v>
      </c>
      <c r="P119" t="s">
        <v>272</v>
      </c>
      <c r="Q119">
        <v>4</v>
      </c>
      <c r="S119">
        <v>9</v>
      </c>
      <c r="T119" s="108">
        <v>36</v>
      </c>
      <c r="U119">
        <v>1</v>
      </c>
      <c r="V119" t="s">
        <v>270</v>
      </c>
      <c r="W119" t="s">
        <v>167</v>
      </c>
      <c r="X119">
        <v>3</v>
      </c>
      <c r="Y119">
        <v>3</v>
      </c>
      <c r="Z119">
        <v>0</v>
      </c>
      <c r="AA119">
        <v>3</v>
      </c>
      <c r="AB119">
        <v>0</v>
      </c>
      <c r="AC119">
        <v>3</v>
      </c>
      <c r="AD119">
        <v>0</v>
      </c>
      <c r="AE119">
        <v>0</v>
      </c>
    </row>
    <row r="120" spans="1:31" x14ac:dyDescent="0.3">
      <c r="A120" t="s">
        <v>306</v>
      </c>
      <c r="B120" t="s">
        <v>16561</v>
      </c>
      <c r="C120" t="s">
        <v>274</v>
      </c>
      <c r="D120" t="s">
        <v>16562</v>
      </c>
      <c r="E120" t="s">
        <v>16616</v>
      </c>
      <c r="F120" t="s">
        <v>16563</v>
      </c>
      <c r="G120" t="s">
        <v>16623</v>
      </c>
      <c r="I120" t="s">
        <v>265</v>
      </c>
      <c r="J120" t="s">
        <v>266</v>
      </c>
      <c r="K120" t="s">
        <v>16624</v>
      </c>
      <c r="L120" t="s">
        <v>16564</v>
      </c>
      <c r="M120" t="s">
        <v>307</v>
      </c>
      <c r="N120" t="s">
        <v>306</v>
      </c>
      <c r="O120">
        <v>9</v>
      </c>
      <c r="P120" t="s">
        <v>288</v>
      </c>
      <c r="Q120">
        <v>0.48</v>
      </c>
      <c r="S120">
        <v>1</v>
      </c>
      <c r="T120" s="108">
        <v>0.48</v>
      </c>
      <c r="U120">
        <v>1</v>
      </c>
      <c r="V120" t="s">
        <v>270</v>
      </c>
      <c r="W120" t="s">
        <v>167</v>
      </c>
      <c r="X120">
        <v>1</v>
      </c>
      <c r="Y120">
        <v>1</v>
      </c>
      <c r="Z120">
        <v>0</v>
      </c>
      <c r="AA120">
        <v>0</v>
      </c>
      <c r="AB120">
        <v>0</v>
      </c>
      <c r="AC120">
        <v>0</v>
      </c>
      <c r="AD120">
        <v>0</v>
      </c>
      <c r="AE120">
        <v>0</v>
      </c>
    </row>
    <row r="121" spans="1:31" x14ac:dyDescent="0.3">
      <c r="A121" t="s">
        <v>306</v>
      </c>
      <c r="B121" t="s">
        <v>16561</v>
      </c>
      <c r="C121" t="s">
        <v>274</v>
      </c>
      <c r="D121" t="s">
        <v>16562</v>
      </c>
      <c r="E121" t="s">
        <v>16616</v>
      </c>
      <c r="F121" t="s">
        <v>16563</v>
      </c>
      <c r="G121" t="s">
        <v>16623</v>
      </c>
      <c r="I121" t="s">
        <v>265</v>
      </c>
      <c r="J121" t="s">
        <v>266</v>
      </c>
      <c r="K121" t="s">
        <v>16624</v>
      </c>
      <c r="L121" t="s">
        <v>16564</v>
      </c>
      <c r="M121" t="s">
        <v>305</v>
      </c>
      <c r="N121" t="s">
        <v>306</v>
      </c>
      <c r="O121">
        <v>8</v>
      </c>
      <c r="P121" t="s">
        <v>282</v>
      </c>
      <c r="Q121">
        <v>4</v>
      </c>
      <c r="S121">
        <v>3</v>
      </c>
      <c r="T121" s="108">
        <v>12</v>
      </c>
      <c r="U121">
        <v>1</v>
      </c>
      <c r="V121" t="s">
        <v>270</v>
      </c>
      <c r="W121" t="s">
        <v>167</v>
      </c>
      <c r="X121">
        <v>1</v>
      </c>
      <c r="Y121">
        <v>1</v>
      </c>
      <c r="Z121">
        <v>0</v>
      </c>
      <c r="AA121">
        <v>1</v>
      </c>
      <c r="AB121">
        <v>0</v>
      </c>
      <c r="AC121">
        <v>1</v>
      </c>
      <c r="AD121">
        <v>0</v>
      </c>
      <c r="AE121">
        <v>0</v>
      </c>
    </row>
    <row r="122" spans="1:31" x14ac:dyDescent="0.3">
      <c r="A122" t="s">
        <v>306</v>
      </c>
      <c r="B122" t="s">
        <v>16561</v>
      </c>
      <c r="C122" t="s">
        <v>274</v>
      </c>
      <c r="D122" t="s">
        <v>16562</v>
      </c>
      <c r="E122" t="s">
        <v>16616</v>
      </c>
      <c r="F122" t="s">
        <v>16563</v>
      </c>
      <c r="G122" t="s">
        <v>16623</v>
      </c>
      <c r="I122" t="s">
        <v>265</v>
      </c>
      <c r="J122" t="s">
        <v>266</v>
      </c>
      <c r="K122" t="s">
        <v>16624</v>
      </c>
      <c r="L122" t="s">
        <v>16564</v>
      </c>
      <c r="M122" t="s">
        <v>307</v>
      </c>
      <c r="N122" t="s">
        <v>306</v>
      </c>
      <c r="O122">
        <v>21</v>
      </c>
      <c r="P122" t="s">
        <v>273</v>
      </c>
      <c r="Q122">
        <v>0.48</v>
      </c>
      <c r="S122">
        <v>2</v>
      </c>
      <c r="T122" s="108">
        <v>0.96</v>
      </c>
      <c r="U122">
        <v>1</v>
      </c>
      <c r="V122" t="s">
        <v>270</v>
      </c>
      <c r="W122" t="s">
        <v>167</v>
      </c>
      <c r="X122">
        <v>2</v>
      </c>
      <c r="Y122">
        <v>0</v>
      </c>
      <c r="Z122">
        <v>0</v>
      </c>
      <c r="AA122">
        <v>2</v>
      </c>
      <c r="AB122">
        <v>0</v>
      </c>
      <c r="AC122">
        <v>0</v>
      </c>
      <c r="AD122">
        <v>0</v>
      </c>
      <c r="AE122">
        <v>0</v>
      </c>
    </row>
    <row r="123" spans="1:31" x14ac:dyDescent="0.3">
      <c r="A123" t="s">
        <v>306</v>
      </c>
      <c r="B123" t="s">
        <v>9118</v>
      </c>
      <c r="C123" t="s">
        <v>262</v>
      </c>
      <c r="D123" t="s">
        <v>9119</v>
      </c>
      <c r="E123" t="s">
        <v>11513</v>
      </c>
      <c r="F123" t="s">
        <v>9120</v>
      </c>
      <c r="G123" t="s">
        <v>9121</v>
      </c>
      <c r="I123" t="s">
        <v>265</v>
      </c>
      <c r="J123" t="s">
        <v>266</v>
      </c>
      <c r="K123" t="s">
        <v>9122</v>
      </c>
      <c r="L123" t="s">
        <v>16343</v>
      </c>
      <c r="M123" t="s">
        <v>305</v>
      </c>
      <c r="N123" t="s">
        <v>306</v>
      </c>
      <c r="O123">
        <v>8</v>
      </c>
      <c r="P123" t="s">
        <v>282</v>
      </c>
      <c r="Q123">
        <v>3</v>
      </c>
      <c r="S123">
        <v>1</v>
      </c>
      <c r="T123" s="108">
        <v>3</v>
      </c>
      <c r="U123">
        <v>1</v>
      </c>
      <c r="V123" t="s">
        <v>270</v>
      </c>
      <c r="W123" t="s">
        <v>167</v>
      </c>
      <c r="X123">
        <v>1</v>
      </c>
      <c r="Y123">
        <v>0</v>
      </c>
      <c r="Z123">
        <v>1</v>
      </c>
      <c r="AA123">
        <v>0</v>
      </c>
      <c r="AB123">
        <v>0</v>
      </c>
      <c r="AC123">
        <v>0</v>
      </c>
      <c r="AD123">
        <v>0</v>
      </c>
      <c r="AE123">
        <v>0</v>
      </c>
    </row>
    <row r="124" spans="1:31" x14ac:dyDescent="0.3">
      <c r="A124" t="s">
        <v>306</v>
      </c>
      <c r="B124" t="s">
        <v>9118</v>
      </c>
      <c r="C124" t="s">
        <v>262</v>
      </c>
      <c r="D124" t="s">
        <v>9119</v>
      </c>
      <c r="E124" t="s">
        <v>11513</v>
      </c>
      <c r="F124" t="s">
        <v>9120</v>
      </c>
      <c r="G124" t="s">
        <v>9121</v>
      </c>
      <c r="I124" t="s">
        <v>265</v>
      </c>
      <c r="J124" t="s">
        <v>266</v>
      </c>
      <c r="K124" t="s">
        <v>9122</v>
      </c>
      <c r="L124" t="s">
        <v>16343</v>
      </c>
      <c r="M124" t="s">
        <v>307</v>
      </c>
      <c r="N124" t="s">
        <v>306</v>
      </c>
      <c r="O124">
        <v>9</v>
      </c>
      <c r="P124" t="s">
        <v>272</v>
      </c>
      <c r="Q124">
        <v>2</v>
      </c>
      <c r="S124">
        <v>4</v>
      </c>
      <c r="T124" s="108">
        <v>8</v>
      </c>
      <c r="U124">
        <v>1</v>
      </c>
      <c r="V124" t="s">
        <v>270</v>
      </c>
      <c r="W124" t="s">
        <v>167</v>
      </c>
      <c r="X124">
        <v>2</v>
      </c>
      <c r="Y124">
        <v>0</v>
      </c>
      <c r="Z124">
        <v>2</v>
      </c>
      <c r="AA124">
        <v>0</v>
      </c>
      <c r="AB124">
        <v>0</v>
      </c>
      <c r="AC124">
        <v>2</v>
      </c>
      <c r="AD124">
        <v>0</v>
      </c>
      <c r="AE124">
        <v>0</v>
      </c>
    </row>
    <row r="125" spans="1:31" x14ac:dyDescent="0.3">
      <c r="A125" t="s">
        <v>306</v>
      </c>
      <c r="B125" t="s">
        <v>9118</v>
      </c>
      <c r="C125" t="s">
        <v>262</v>
      </c>
      <c r="D125" t="s">
        <v>9119</v>
      </c>
      <c r="E125" t="s">
        <v>11513</v>
      </c>
      <c r="F125" t="s">
        <v>9120</v>
      </c>
      <c r="G125" t="s">
        <v>9121</v>
      </c>
      <c r="I125" t="s">
        <v>265</v>
      </c>
      <c r="J125" t="s">
        <v>266</v>
      </c>
      <c r="K125" t="s">
        <v>9122</v>
      </c>
      <c r="L125" t="s">
        <v>16343</v>
      </c>
      <c r="M125" t="s">
        <v>307</v>
      </c>
      <c r="N125" t="s">
        <v>306</v>
      </c>
      <c r="O125">
        <v>26</v>
      </c>
      <c r="P125" t="s">
        <v>273</v>
      </c>
      <c r="Q125">
        <v>0.32</v>
      </c>
      <c r="S125">
        <v>1</v>
      </c>
      <c r="T125" s="108">
        <v>0.32</v>
      </c>
      <c r="U125">
        <v>1</v>
      </c>
      <c r="V125" t="s">
        <v>270</v>
      </c>
      <c r="W125" t="s">
        <v>167</v>
      </c>
      <c r="X125">
        <v>1</v>
      </c>
      <c r="Y125">
        <v>0</v>
      </c>
      <c r="Z125">
        <v>0</v>
      </c>
      <c r="AA125">
        <v>0</v>
      </c>
      <c r="AB125">
        <v>0</v>
      </c>
      <c r="AC125">
        <v>1</v>
      </c>
      <c r="AD125">
        <v>0</v>
      </c>
      <c r="AE125">
        <v>0</v>
      </c>
    </row>
    <row r="126" spans="1:31" x14ac:dyDescent="0.3">
      <c r="A126" t="s">
        <v>306</v>
      </c>
      <c r="B126" t="s">
        <v>1455</v>
      </c>
      <c r="C126" t="s">
        <v>274</v>
      </c>
      <c r="D126" t="s">
        <v>2534</v>
      </c>
      <c r="E126" t="s">
        <v>11406</v>
      </c>
      <c r="F126" t="s">
        <v>1456</v>
      </c>
      <c r="G126" t="s">
        <v>418</v>
      </c>
      <c r="I126" t="s">
        <v>265</v>
      </c>
      <c r="J126" t="s">
        <v>266</v>
      </c>
      <c r="K126" t="s">
        <v>1457</v>
      </c>
      <c r="L126" t="s">
        <v>547</v>
      </c>
      <c r="M126" t="s">
        <v>307</v>
      </c>
      <c r="N126" t="s">
        <v>306</v>
      </c>
      <c r="O126">
        <v>9</v>
      </c>
      <c r="P126" t="s">
        <v>288</v>
      </c>
      <c r="Q126">
        <v>0.48</v>
      </c>
      <c r="S126">
        <v>18</v>
      </c>
      <c r="T126" s="108">
        <v>8.64</v>
      </c>
      <c r="U126">
        <v>1</v>
      </c>
      <c r="V126" t="s">
        <v>270</v>
      </c>
      <c r="W126" t="s">
        <v>167</v>
      </c>
      <c r="X126">
        <v>9</v>
      </c>
      <c r="Y126">
        <v>9</v>
      </c>
      <c r="Z126">
        <v>0</v>
      </c>
      <c r="AA126">
        <v>0</v>
      </c>
      <c r="AB126">
        <v>9</v>
      </c>
      <c r="AC126">
        <v>0</v>
      </c>
      <c r="AD126">
        <v>0</v>
      </c>
      <c r="AE126">
        <v>0</v>
      </c>
    </row>
    <row r="127" spans="1:31" x14ac:dyDescent="0.3">
      <c r="A127" t="s">
        <v>306</v>
      </c>
      <c r="B127" t="s">
        <v>1455</v>
      </c>
      <c r="C127" t="s">
        <v>274</v>
      </c>
      <c r="D127" t="s">
        <v>2534</v>
      </c>
      <c r="E127" t="s">
        <v>11406</v>
      </c>
      <c r="F127" t="s">
        <v>1456</v>
      </c>
      <c r="G127" t="s">
        <v>418</v>
      </c>
      <c r="I127" t="s">
        <v>265</v>
      </c>
      <c r="J127" t="s">
        <v>266</v>
      </c>
      <c r="K127" t="s">
        <v>1457</v>
      </c>
      <c r="L127" t="s">
        <v>547</v>
      </c>
      <c r="M127" t="s">
        <v>305</v>
      </c>
      <c r="N127" t="s">
        <v>306</v>
      </c>
      <c r="O127">
        <v>8</v>
      </c>
      <c r="P127" t="s">
        <v>282</v>
      </c>
      <c r="Q127">
        <v>4</v>
      </c>
      <c r="S127">
        <v>3</v>
      </c>
      <c r="T127" s="108">
        <v>12</v>
      </c>
      <c r="U127">
        <v>1</v>
      </c>
      <c r="V127" t="s">
        <v>270</v>
      </c>
      <c r="W127" t="s">
        <v>167</v>
      </c>
      <c r="X127">
        <v>3</v>
      </c>
      <c r="Y127">
        <v>0</v>
      </c>
      <c r="Z127">
        <v>0</v>
      </c>
      <c r="AA127">
        <v>3</v>
      </c>
      <c r="AB127">
        <v>0</v>
      </c>
      <c r="AC127">
        <v>0</v>
      </c>
      <c r="AD127">
        <v>0</v>
      </c>
      <c r="AE127">
        <v>0</v>
      </c>
    </row>
    <row r="128" spans="1:31" x14ac:dyDescent="0.3">
      <c r="A128" t="s">
        <v>306</v>
      </c>
      <c r="B128" t="s">
        <v>1455</v>
      </c>
      <c r="C128" t="s">
        <v>274</v>
      </c>
      <c r="D128" t="s">
        <v>2534</v>
      </c>
      <c r="E128" t="s">
        <v>11406</v>
      </c>
      <c r="F128" t="s">
        <v>1456</v>
      </c>
      <c r="G128" t="s">
        <v>418</v>
      </c>
      <c r="I128" t="s">
        <v>265</v>
      </c>
      <c r="J128" t="s">
        <v>266</v>
      </c>
      <c r="K128" t="s">
        <v>1457</v>
      </c>
      <c r="L128" t="s">
        <v>547</v>
      </c>
      <c r="M128" t="s">
        <v>307</v>
      </c>
      <c r="N128" t="s">
        <v>306</v>
      </c>
      <c r="O128">
        <v>21</v>
      </c>
      <c r="P128" t="s">
        <v>273</v>
      </c>
      <c r="Q128">
        <v>0.32</v>
      </c>
      <c r="S128">
        <v>1</v>
      </c>
      <c r="T128" s="108">
        <v>0.32</v>
      </c>
      <c r="U128">
        <v>1</v>
      </c>
      <c r="V128" t="s">
        <v>270</v>
      </c>
      <c r="W128" t="s">
        <v>167</v>
      </c>
      <c r="X128">
        <v>1</v>
      </c>
      <c r="Y128">
        <v>0</v>
      </c>
      <c r="Z128">
        <v>0</v>
      </c>
      <c r="AA128">
        <v>0</v>
      </c>
      <c r="AB128">
        <v>1</v>
      </c>
      <c r="AC128">
        <v>0</v>
      </c>
      <c r="AD128">
        <v>0</v>
      </c>
      <c r="AE128">
        <v>0</v>
      </c>
    </row>
    <row r="129" spans="1:31" x14ac:dyDescent="0.3">
      <c r="A129" t="s">
        <v>306</v>
      </c>
      <c r="B129" t="s">
        <v>9331</v>
      </c>
      <c r="C129" t="s">
        <v>274</v>
      </c>
      <c r="D129" t="s">
        <v>9332</v>
      </c>
      <c r="E129" t="s">
        <v>11336</v>
      </c>
      <c r="F129" t="s">
        <v>1439</v>
      </c>
      <c r="G129" t="s">
        <v>304</v>
      </c>
      <c r="I129" t="s">
        <v>265</v>
      </c>
      <c r="J129" t="s">
        <v>266</v>
      </c>
      <c r="K129" t="s">
        <v>1440</v>
      </c>
      <c r="L129" t="s">
        <v>550</v>
      </c>
      <c r="M129" t="s">
        <v>305</v>
      </c>
      <c r="N129" t="s">
        <v>306</v>
      </c>
      <c r="O129">
        <v>8</v>
      </c>
      <c r="P129" t="s">
        <v>282</v>
      </c>
      <c r="Q129">
        <v>1</v>
      </c>
      <c r="S129">
        <v>1</v>
      </c>
      <c r="T129" s="108">
        <v>1</v>
      </c>
      <c r="U129">
        <v>1</v>
      </c>
      <c r="V129" t="s">
        <v>270</v>
      </c>
      <c r="W129" t="s">
        <v>167</v>
      </c>
      <c r="X129">
        <v>1</v>
      </c>
      <c r="Y129">
        <v>0</v>
      </c>
      <c r="Z129">
        <v>1</v>
      </c>
      <c r="AA129">
        <v>0</v>
      </c>
      <c r="AB129">
        <v>0</v>
      </c>
      <c r="AC129">
        <v>0</v>
      </c>
      <c r="AD129">
        <v>0</v>
      </c>
      <c r="AE129">
        <v>0</v>
      </c>
    </row>
    <row r="130" spans="1:31" x14ac:dyDescent="0.3">
      <c r="A130" t="s">
        <v>306</v>
      </c>
      <c r="B130" t="s">
        <v>9331</v>
      </c>
      <c r="C130" t="s">
        <v>274</v>
      </c>
      <c r="D130" t="s">
        <v>9332</v>
      </c>
      <c r="E130" t="s">
        <v>11336</v>
      </c>
      <c r="F130" t="s">
        <v>1439</v>
      </c>
      <c r="G130" t="s">
        <v>304</v>
      </c>
      <c r="I130" t="s">
        <v>265</v>
      </c>
      <c r="J130" t="s">
        <v>266</v>
      </c>
      <c r="K130" t="s">
        <v>1440</v>
      </c>
      <c r="L130" t="s">
        <v>550</v>
      </c>
      <c r="M130" t="s">
        <v>307</v>
      </c>
      <c r="N130" t="s">
        <v>306</v>
      </c>
      <c r="O130">
        <v>9</v>
      </c>
      <c r="P130" t="s">
        <v>288</v>
      </c>
      <c r="Q130">
        <v>0.48</v>
      </c>
      <c r="S130">
        <v>2</v>
      </c>
      <c r="T130" s="108">
        <v>0.96</v>
      </c>
      <c r="U130">
        <v>1</v>
      </c>
      <c r="V130" t="s">
        <v>270</v>
      </c>
      <c r="W130" t="s">
        <v>167</v>
      </c>
      <c r="X130">
        <v>2</v>
      </c>
      <c r="Y130">
        <v>0</v>
      </c>
      <c r="Z130">
        <v>2</v>
      </c>
      <c r="AA130">
        <v>0</v>
      </c>
      <c r="AB130">
        <v>0</v>
      </c>
      <c r="AC130">
        <v>0</v>
      </c>
      <c r="AD130">
        <v>0</v>
      </c>
      <c r="AE130">
        <v>0</v>
      </c>
    </row>
    <row r="131" spans="1:31" x14ac:dyDescent="0.3">
      <c r="A131" t="s">
        <v>306</v>
      </c>
      <c r="B131" t="s">
        <v>9331</v>
      </c>
      <c r="C131" t="s">
        <v>274</v>
      </c>
      <c r="D131" t="s">
        <v>9332</v>
      </c>
      <c r="E131" t="s">
        <v>11336</v>
      </c>
      <c r="F131" t="s">
        <v>1439</v>
      </c>
      <c r="G131" t="s">
        <v>304</v>
      </c>
      <c r="I131" t="s">
        <v>265</v>
      </c>
      <c r="J131" t="s">
        <v>266</v>
      </c>
      <c r="K131" t="s">
        <v>1440</v>
      </c>
      <c r="L131" t="s">
        <v>550</v>
      </c>
      <c r="M131" t="s">
        <v>307</v>
      </c>
      <c r="N131" t="s">
        <v>306</v>
      </c>
      <c r="O131">
        <v>21</v>
      </c>
      <c r="P131" t="s">
        <v>273</v>
      </c>
      <c r="Q131">
        <v>0.48</v>
      </c>
      <c r="S131">
        <v>1</v>
      </c>
      <c r="T131" s="108">
        <v>0.48</v>
      </c>
      <c r="U131">
        <v>1</v>
      </c>
      <c r="V131" t="s">
        <v>270</v>
      </c>
      <c r="W131" t="s">
        <v>167</v>
      </c>
      <c r="X131">
        <v>1</v>
      </c>
      <c r="Y131">
        <v>0</v>
      </c>
      <c r="Z131">
        <v>0</v>
      </c>
      <c r="AA131">
        <v>0</v>
      </c>
      <c r="AB131">
        <v>1</v>
      </c>
      <c r="AC131">
        <v>0</v>
      </c>
      <c r="AD131">
        <v>0</v>
      </c>
      <c r="AE131">
        <v>0</v>
      </c>
    </row>
    <row r="132" spans="1:31" x14ac:dyDescent="0.3">
      <c r="A132" t="s">
        <v>306</v>
      </c>
      <c r="B132" t="s">
        <v>1653</v>
      </c>
      <c r="C132" t="s">
        <v>294</v>
      </c>
      <c r="D132" t="s">
        <v>2558</v>
      </c>
      <c r="E132" t="s">
        <v>11407</v>
      </c>
      <c r="F132" t="s">
        <v>1655</v>
      </c>
      <c r="G132" t="s">
        <v>418</v>
      </c>
      <c r="I132" t="s">
        <v>265</v>
      </c>
      <c r="J132" t="s">
        <v>266</v>
      </c>
      <c r="K132" t="s">
        <v>1656</v>
      </c>
      <c r="L132" t="s">
        <v>1654</v>
      </c>
      <c r="M132" t="s">
        <v>305</v>
      </c>
      <c r="N132" t="s">
        <v>306</v>
      </c>
      <c r="O132">
        <v>8</v>
      </c>
      <c r="P132" t="s">
        <v>282</v>
      </c>
      <c r="Q132">
        <v>4</v>
      </c>
      <c r="S132">
        <v>8</v>
      </c>
      <c r="T132" s="108">
        <v>32</v>
      </c>
      <c r="U132">
        <v>1</v>
      </c>
      <c r="V132" t="s">
        <v>270</v>
      </c>
      <c r="W132" t="s">
        <v>167</v>
      </c>
      <c r="X132">
        <v>4</v>
      </c>
      <c r="Y132">
        <v>4</v>
      </c>
      <c r="Z132">
        <v>0</v>
      </c>
      <c r="AA132">
        <v>0</v>
      </c>
      <c r="AB132">
        <v>4</v>
      </c>
      <c r="AC132">
        <v>0</v>
      </c>
      <c r="AD132">
        <v>0</v>
      </c>
      <c r="AE132">
        <v>0</v>
      </c>
    </row>
    <row r="133" spans="1:31" x14ac:dyDescent="0.3">
      <c r="A133" t="s">
        <v>306</v>
      </c>
      <c r="B133" t="s">
        <v>1653</v>
      </c>
      <c r="C133" t="s">
        <v>294</v>
      </c>
      <c r="D133" t="s">
        <v>2558</v>
      </c>
      <c r="E133" t="s">
        <v>11407</v>
      </c>
      <c r="F133" t="s">
        <v>1655</v>
      </c>
      <c r="G133" t="s">
        <v>418</v>
      </c>
      <c r="I133" t="s">
        <v>265</v>
      </c>
      <c r="J133" t="s">
        <v>266</v>
      </c>
      <c r="K133" t="s">
        <v>1656</v>
      </c>
      <c r="L133" t="s">
        <v>1654</v>
      </c>
      <c r="M133" t="s">
        <v>307</v>
      </c>
      <c r="N133" t="s">
        <v>306</v>
      </c>
      <c r="O133">
        <v>21</v>
      </c>
      <c r="P133" t="s">
        <v>273</v>
      </c>
      <c r="Q133">
        <v>0.48</v>
      </c>
      <c r="S133">
        <v>12</v>
      </c>
      <c r="T133" s="108">
        <v>5.76</v>
      </c>
      <c r="U133">
        <v>1</v>
      </c>
      <c r="V133" t="s">
        <v>270</v>
      </c>
      <c r="W133" t="s">
        <v>167</v>
      </c>
      <c r="X133">
        <v>12</v>
      </c>
      <c r="Y133">
        <v>0</v>
      </c>
      <c r="Z133">
        <v>0</v>
      </c>
      <c r="AA133">
        <v>0</v>
      </c>
      <c r="AB133">
        <v>12</v>
      </c>
      <c r="AC133">
        <v>0</v>
      </c>
      <c r="AD133">
        <v>0</v>
      </c>
      <c r="AE133">
        <v>0</v>
      </c>
    </row>
    <row r="134" spans="1:31" x14ac:dyDescent="0.3">
      <c r="A134" t="s">
        <v>306</v>
      </c>
      <c r="B134" t="s">
        <v>1653</v>
      </c>
      <c r="C134" t="s">
        <v>294</v>
      </c>
      <c r="D134" t="s">
        <v>2558</v>
      </c>
      <c r="E134" t="s">
        <v>11407</v>
      </c>
      <c r="F134" t="s">
        <v>1655</v>
      </c>
      <c r="G134" t="s">
        <v>418</v>
      </c>
      <c r="I134" t="s">
        <v>265</v>
      </c>
      <c r="J134" t="s">
        <v>266</v>
      </c>
      <c r="K134" t="s">
        <v>1656</v>
      </c>
      <c r="L134" t="s">
        <v>1654</v>
      </c>
      <c r="M134" t="s">
        <v>307</v>
      </c>
      <c r="N134" t="s">
        <v>306</v>
      </c>
      <c r="O134">
        <v>9</v>
      </c>
      <c r="P134" t="s">
        <v>272</v>
      </c>
      <c r="Q134">
        <v>4</v>
      </c>
      <c r="S134">
        <v>8</v>
      </c>
      <c r="T134" s="108">
        <v>32</v>
      </c>
      <c r="U134">
        <v>1</v>
      </c>
      <c r="V134" t="s">
        <v>270</v>
      </c>
      <c r="W134" t="s">
        <v>167</v>
      </c>
      <c r="X134">
        <v>4</v>
      </c>
      <c r="Y134">
        <v>0</v>
      </c>
      <c r="Z134">
        <v>4</v>
      </c>
      <c r="AA134">
        <v>0</v>
      </c>
      <c r="AB134">
        <v>0</v>
      </c>
      <c r="AC134">
        <v>4</v>
      </c>
      <c r="AD134">
        <v>0</v>
      </c>
      <c r="AE134">
        <v>0</v>
      </c>
    </row>
    <row r="135" spans="1:31" x14ac:dyDescent="0.3">
      <c r="A135" t="s">
        <v>306</v>
      </c>
      <c r="B135" t="s">
        <v>15665</v>
      </c>
      <c r="C135" t="s">
        <v>274</v>
      </c>
      <c r="D135" t="s">
        <v>16129</v>
      </c>
      <c r="E135" t="s">
        <v>11335</v>
      </c>
      <c r="F135" t="s">
        <v>1657</v>
      </c>
      <c r="G135" t="s">
        <v>304</v>
      </c>
      <c r="I135" t="s">
        <v>265</v>
      </c>
      <c r="J135" t="s">
        <v>266</v>
      </c>
      <c r="K135" t="s">
        <v>1658</v>
      </c>
      <c r="L135" t="s">
        <v>15666</v>
      </c>
      <c r="M135" t="s">
        <v>307</v>
      </c>
      <c r="N135" t="s">
        <v>306</v>
      </c>
      <c r="O135">
        <v>9</v>
      </c>
      <c r="P135" t="s">
        <v>288</v>
      </c>
      <c r="Q135">
        <v>0.48</v>
      </c>
      <c r="S135">
        <v>4</v>
      </c>
      <c r="T135" s="108">
        <v>1.92</v>
      </c>
      <c r="U135">
        <v>1</v>
      </c>
      <c r="V135" t="s">
        <v>270</v>
      </c>
      <c r="W135" t="s">
        <v>167</v>
      </c>
      <c r="X135">
        <v>4</v>
      </c>
      <c r="Y135">
        <v>0</v>
      </c>
      <c r="Z135">
        <v>4</v>
      </c>
      <c r="AA135">
        <v>0</v>
      </c>
      <c r="AB135">
        <v>0</v>
      </c>
      <c r="AC135">
        <v>0</v>
      </c>
      <c r="AD135">
        <v>0</v>
      </c>
      <c r="AE135">
        <v>0</v>
      </c>
    </row>
    <row r="136" spans="1:31" x14ac:dyDescent="0.3">
      <c r="A136" t="s">
        <v>306</v>
      </c>
      <c r="B136" t="s">
        <v>15665</v>
      </c>
      <c r="C136" t="s">
        <v>274</v>
      </c>
      <c r="D136" t="s">
        <v>16129</v>
      </c>
      <c r="E136" t="s">
        <v>11335</v>
      </c>
      <c r="F136" t="s">
        <v>1657</v>
      </c>
      <c r="G136" t="s">
        <v>304</v>
      </c>
      <c r="I136" t="s">
        <v>265</v>
      </c>
      <c r="J136" t="s">
        <v>266</v>
      </c>
      <c r="K136" t="s">
        <v>1658</v>
      </c>
      <c r="L136" t="s">
        <v>15666</v>
      </c>
      <c r="M136" t="s">
        <v>307</v>
      </c>
      <c r="N136" t="s">
        <v>306</v>
      </c>
      <c r="O136">
        <v>21</v>
      </c>
      <c r="P136" t="s">
        <v>273</v>
      </c>
      <c r="Q136">
        <v>0.48</v>
      </c>
      <c r="S136">
        <v>1</v>
      </c>
      <c r="T136" s="108">
        <v>0.48</v>
      </c>
      <c r="U136">
        <v>1</v>
      </c>
      <c r="V136" t="s">
        <v>270</v>
      </c>
      <c r="W136" t="s">
        <v>167</v>
      </c>
      <c r="X136">
        <v>1</v>
      </c>
      <c r="Y136">
        <v>0</v>
      </c>
      <c r="Z136">
        <v>0</v>
      </c>
      <c r="AA136">
        <v>0</v>
      </c>
      <c r="AB136">
        <v>1</v>
      </c>
      <c r="AC136">
        <v>0</v>
      </c>
      <c r="AD136">
        <v>0</v>
      </c>
      <c r="AE136">
        <v>0</v>
      </c>
    </row>
    <row r="137" spans="1:31" x14ac:dyDescent="0.3">
      <c r="A137" t="s">
        <v>306</v>
      </c>
      <c r="B137" t="s">
        <v>15665</v>
      </c>
      <c r="C137" t="s">
        <v>274</v>
      </c>
      <c r="D137" t="s">
        <v>16129</v>
      </c>
      <c r="E137" t="s">
        <v>11335</v>
      </c>
      <c r="F137" t="s">
        <v>1657</v>
      </c>
      <c r="G137" t="s">
        <v>304</v>
      </c>
      <c r="I137" t="s">
        <v>265</v>
      </c>
      <c r="J137" t="s">
        <v>266</v>
      </c>
      <c r="K137" t="s">
        <v>1658</v>
      </c>
      <c r="L137" t="s">
        <v>15666</v>
      </c>
      <c r="M137" t="s">
        <v>305</v>
      </c>
      <c r="N137" t="s">
        <v>306</v>
      </c>
      <c r="O137">
        <v>8</v>
      </c>
      <c r="P137" t="s">
        <v>266</v>
      </c>
      <c r="Q137">
        <v>0.48</v>
      </c>
      <c r="S137">
        <v>2</v>
      </c>
      <c r="T137" s="108">
        <v>0.96</v>
      </c>
      <c r="U137">
        <v>1</v>
      </c>
      <c r="V137" t="s">
        <v>270</v>
      </c>
      <c r="W137" t="s">
        <v>167</v>
      </c>
      <c r="X137">
        <v>2</v>
      </c>
      <c r="Y137">
        <v>0</v>
      </c>
      <c r="Z137">
        <v>0</v>
      </c>
      <c r="AA137">
        <v>0</v>
      </c>
      <c r="AB137">
        <v>0</v>
      </c>
      <c r="AC137">
        <v>2</v>
      </c>
      <c r="AD137">
        <v>0</v>
      </c>
      <c r="AE137">
        <v>0</v>
      </c>
    </row>
    <row r="138" spans="1:31" x14ac:dyDescent="0.3">
      <c r="A138" t="s">
        <v>306</v>
      </c>
      <c r="B138" t="s">
        <v>11554</v>
      </c>
      <c r="C138" t="s">
        <v>274</v>
      </c>
      <c r="D138" t="s">
        <v>11555</v>
      </c>
      <c r="E138" t="s">
        <v>11556</v>
      </c>
      <c r="F138" t="s">
        <v>303</v>
      </c>
      <c r="G138" t="s">
        <v>304</v>
      </c>
      <c r="I138" t="s">
        <v>265</v>
      </c>
      <c r="J138" t="s">
        <v>266</v>
      </c>
      <c r="K138" t="s">
        <v>11557</v>
      </c>
      <c r="L138" t="s">
        <v>17002</v>
      </c>
      <c r="M138" t="s">
        <v>305</v>
      </c>
      <c r="N138" t="s">
        <v>306</v>
      </c>
      <c r="O138">
        <v>8</v>
      </c>
      <c r="P138" t="s">
        <v>282</v>
      </c>
      <c r="Q138">
        <v>1</v>
      </c>
      <c r="S138">
        <v>1</v>
      </c>
      <c r="T138" s="108">
        <v>1</v>
      </c>
      <c r="U138">
        <v>1</v>
      </c>
      <c r="V138" t="s">
        <v>270</v>
      </c>
      <c r="W138" t="s">
        <v>167</v>
      </c>
      <c r="X138">
        <v>1</v>
      </c>
      <c r="Y138">
        <v>0</v>
      </c>
      <c r="Z138">
        <v>0</v>
      </c>
      <c r="AA138">
        <v>0</v>
      </c>
      <c r="AB138">
        <v>1</v>
      </c>
      <c r="AC138">
        <v>0</v>
      </c>
      <c r="AD138">
        <v>0</v>
      </c>
      <c r="AE138">
        <v>0</v>
      </c>
    </row>
    <row r="139" spans="1:31" x14ac:dyDescent="0.3">
      <c r="A139" t="s">
        <v>306</v>
      </c>
      <c r="B139" t="s">
        <v>11554</v>
      </c>
      <c r="C139" t="s">
        <v>274</v>
      </c>
      <c r="D139" t="s">
        <v>11555</v>
      </c>
      <c r="E139" t="s">
        <v>11556</v>
      </c>
      <c r="F139" t="s">
        <v>303</v>
      </c>
      <c r="G139" t="s">
        <v>304</v>
      </c>
      <c r="I139" t="s">
        <v>265</v>
      </c>
      <c r="J139" t="s">
        <v>266</v>
      </c>
      <c r="K139" t="s">
        <v>11557</v>
      </c>
      <c r="L139" t="s">
        <v>17002</v>
      </c>
      <c r="M139" t="s">
        <v>307</v>
      </c>
      <c r="N139" t="s">
        <v>306</v>
      </c>
      <c r="O139">
        <v>9</v>
      </c>
      <c r="P139" t="s">
        <v>272</v>
      </c>
      <c r="Q139">
        <v>1</v>
      </c>
      <c r="S139">
        <v>1</v>
      </c>
      <c r="T139" s="108">
        <v>1</v>
      </c>
      <c r="U139">
        <v>1</v>
      </c>
      <c r="V139" t="s">
        <v>270</v>
      </c>
      <c r="W139" t="s">
        <v>167</v>
      </c>
      <c r="X139">
        <v>1</v>
      </c>
      <c r="Y139">
        <v>0</v>
      </c>
      <c r="Z139">
        <v>1</v>
      </c>
      <c r="AA139">
        <v>0</v>
      </c>
      <c r="AB139">
        <v>0</v>
      </c>
      <c r="AC139">
        <v>0</v>
      </c>
      <c r="AD139">
        <v>0</v>
      </c>
      <c r="AE139">
        <v>0</v>
      </c>
    </row>
    <row r="140" spans="1:31" x14ac:dyDescent="0.3">
      <c r="A140" t="s">
        <v>306</v>
      </c>
      <c r="B140" t="s">
        <v>11554</v>
      </c>
      <c r="C140" t="s">
        <v>274</v>
      </c>
      <c r="D140" t="s">
        <v>11555</v>
      </c>
      <c r="E140" t="s">
        <v>11556</v>
      </c>
      <c r="F140" t="s">
        <v>303</v>
      </c>
      <c r="G140" t="s">
        <v>304</v>
      </c>
      <c r="I140" t="s">
        <v>265</v>
      </c>
      <c r="J140" t="s">
        <v>266</v>
      </c>
      <c r="K140" t="s">
        <v>11557</v>
      </c>
      <c r="L140" t="s">
        <v>17002</v>
      </c>
      <c r="M140" t="s">
        <v>307</v>
      </c>
      <c r="N140" t="s">
        <v>306</v>
      </c>
      <c r="O140">
        <v>21</v>
      </c>
      <c r="P140" t="s">
        <v>273</v>
      </c>
      <c r="Q140">
        <v>0.48</v>
      </c>
      <c r="S140">
        <v>1</v>
      </c>
      <c r="T140" s="108">
        <v>0.48</v>
      </c>
      <c r="U140">
        <v>1</v>
      </c>
      <c r="V140" t="s">
        <v>270</v>
      </c>
      <c r="W140" t="s">
        <v>167</v>
      </c>
      <c r="X140">
        <v>1</v>
      </c>
      <c r="Y140">
        <v>0</v>
      </c>
      <c r="Z140">
        <v>0</v>
      </c>
      <c r="AA140">
        <v>0</v>
      </c>
      <c r="AB140">
        <v>1</v>
      </c>
      <c r="AC140">
        <v>0</v>
      </c>
      <c r="AD140">
        <v>0</v>
      </c>
      <c r="AE140">
        <v>0</v>
      </c>
    </row>
    <row r="141" spans="1:31" x14ac:dyDescent="0.3">
      <c r="A141" t="s">
        <v>306</v>
      </c>
      <c r="B141" t="s">
        <v>394</v>
      </c>
      <c r="C141" t="s">
        <v>274</v>
      </c>
      <c r="D141" t="s">
        <v>16626</v>
      </c>
      <c r="E141" t="s">
        <v>11427</v>
      </c>
      <c r="F141" t="s">
        <v>395</v>
      </c>
      <c r="G141" t="s">
        <v>396</v>
      </c>
      <c r="I141" t="s">
        <v>265</v>
      </c>
      <c r="J141" t="s">
        <v>266</v>
      </c>
      <c r="K141" t="s">
        <v>397</v>
      </c>
      <c r="L141" t="s">
        <v>2306</v>
      </c>
      <c r="M141" t="s">
        <v>305</v>
      </c>
      <c r="N141" t="s">
        <v>306</v>
      </c>
      <c r="O141">
        <v>8</v>
      </c>
      <c r="P141" t="s">
        <v>282</v>
      </c>
      <c r="Q141">
        <v>3</v>
      </c>
      <c r="S141">
        <v>10</v>
      </c>
      <c r="T141" s="108">
        <v>30</v>
      </c>
      <c r="U141">
        <v>1</v>
      </c>
      <c r="V141" t="s">
        <v>270</v>
      </c>
      <c r="W141" t="s">
        <v>167</v>
      </c>
      <c r="X141">
        <v>5</v>
      </c>
      <c r="Y141">
        <v>5</v>
      </c>
      <c r="Z141">
        <v>0</v>
      </c>
      <c r="AA141">
        <v>0</v>
      </c>
      <c r="AB141">
        <v>0</v>
      </c>
      <c r="AC141">
        <v>5</v>
      </c>
      <c r="AD141">
        <v>0</v>
      </c>
      <c r="AE141">
        <v>0</v>
      </c>
    </row>
    <row r="142" spans="1:31" x14ac:dyDescent="0.3">
      <c r="A142" t="s">
        <v>306</v>
      </c>
      <c r="B142" t="s">
        <v>2463</v>
      </c>
      <c r="C142" t="s">
        <v>274</v>
      </c>
      <c r="D142" t="s">
        <v>16627</v>
      </c>
      <c r="E142" t="s">
        <v>11427</v>
      </c>
      <c r="F142" t="s">
        <v>395</v>
      </c>
      <c r="G142" t="s">
        <v>396</v>
      </c>
      <c r="I142" t="s">
        <v>265</v>
      </c>
      <c r="J142" t="s">
        <v>266</v>
      </c>
      <c r="K142" t="s">
        <v>397</v>
      </c>
      <c r="L142" t="s">
        <v>2464</v>
      </c>
      <c r="M142" t="s">
        <v>307</v>
      </c>
      <c r="N142" t="s">
        <v>306</v>
      </c>
      <c r="O142">
        <v>9</v>
      </c>
      <c r="P142" t="s">
        <v>272</v>
      </c>
      <c r="Q142">
        <v>4</v>
      </c>
      <c r="S142">
        <v>12</v>
      </c>
      <c r="T142" s="108">
        <v>48</v>
      </c>
      <c r="U142">
        <v>1</v>
      </c>
      <c r="V142" t="s">
        <v>270</v>
      </c>
      <c r="W142" t="s">
        <v>167</v>
      </c>
      <c r="X142">
        <v>4</v>
      </c>
      <c r="Y142">
        <v>4</v>
      </c>
      <c r="Z142">
        <v>0</v>
      </c>
      <c r="AA142">
        <v>4</v>
      </c>
      <c r="AB142">
        <v>0</v>
      </c>
      <c r="AC142">
        <v>4</v>
      </c>
      <c r="AD142">
        <v>0</v>
      </c>
      <c r="AE142">
        <v>0</v>
      </c>
    </row>
    <row r="143" spans="1:31" x14ac:dyDescent="0.3">
      <c r="A143" t="s">
        <v>306</v>
      </c>
      <c r="B143" t="s">
        <v>15656</v>
      </c>
      <c r="C143" t="s">
        <v>274</v>
      </c>
      <c r="D143" t="s">
        <v>15657</v>
      </c>
      <c r="E143" t="s">
        <v>11427</v>
      </c>
      <c r="F143" t="s">
        <v>395</v>
      </c>
      <c r="G143" t="s">
        <v>396</v>
      </c>
      <c r="I143" t="s">
        <v>265</v>
      </c>
      <c r="J143" t="s">
        <v>266</v>
      </c>
      <c r="K143" t="s">
        <v>397</v>
      </c>
      <c r="L143" t="s">
        <v>2464</v>
      </c>
      <c r="M143" t="s">
        <v>307</v>
      </c>
      <c r="N143" t="s">
        <v>306</v>
      </c>
      <c r="O143">
        <v>21</v>
      </c>
      <c r="P143" t="s">
        <v>273</v>
      </c>
      <c r="Q143">
        <v>0.32</v>
      </c>
      <c r="S143">
        <v>5</v>
      </c>
      <c r="T143" s="108">
        <v>1.6</v>
      </c>
      <c r="U143">
        <v>1</v>
      </c>
      <c r="V143" t="s">
        <v>270</v>
      </c>
      <c r="W143" t="s">
        <v>167</v>
      </c>
      <c r="X143">
        <v>5</v>
      </c>
      <c r="Y143">
        <v>0</v>
      </c>
      <c r="Z143">
        <v>0</v>
      </c>
      <c r="AA143">
        <v>0</v>
      </c>
      <c r="AB143">
        <v>0</v>
      </c>
      <c r="AC143">
        <v>5</v>
      </c>
      <c r="AD143">
        <v>0</v>
      </c>
      <c r="AE143">
        <v>0</v>
      </c>
    </row>
    <row r="144" spans="1:31" x14ac:dyDescent="0.3">
      <c r="A144" t="s">
        <v>306</v>
      </c>
      <c r="B144" t="s">
        <v>399</v>
      </c>
      <c r="C144" t="s">
        <v>274</v>
      </c>
      <c r="D144" t="s">
        <v>16628</v>
      </c>
      <c r="E144" t="s">
        <v>11427</v>
      </c>
      <c r="F144" t="s">
        <v>395</v>
      </c>
      <c r="G144" t="s">
        <v>396</v>
      </c>
      <c r="I144" t="s">
        <v>265</v>
      </c>
      <c r="J144" t="s">
        <v>266</v>
      </c>
      <c r="K144" t="s">
        <v>397</v>
      </c>
      <c r="L144" t="s">
        <v>385</v>
      </c>
      <c r="M144" t="s">
        <v>305</v>
      </c>
      <c r="N144" t="s">
        <v>306</v>
      </c>
      <c r="O144">
        <v>8</v>
      </c>
      <c r="P144" t="s">
        <v>282</v>
      </c>
      <c r="Q144">
        <v>4</v>
      </c>
      <c r="S144">
        <v>6</v>
      </c>
      <c r="T144" s="108">
        <v>24</v>
      </c>
      <c r="U144">
        <v>1</v>
      </c>
      <c r="V144" t="s">
        <v>270</v>
      </c>
      <c r="W144" t="s">
        <v>167</v>
      </c>
      <c r="X144">
        <v>3</v>
      </c>
      <c r="Y144">
        <v>3</v>
      </c>
      <c r="Z144">
        <v>0</v>
      </c>
      <c r="AA144">
        <v>0</v>
      </c>
      <c r="AB144">
        <v>0</v>
      </c>
      <c r="AC144">
        <v>3</v>
      </c>
      <c r="AD144">
        <v>0</v>
      </c>
      <c r="AE144">
        <v>0</v>
      </c>
    </row>
    <row r="145" spans="1:31" x14ac:dyDescent="0.3">
      <c r="A145" t="s">
        <v>306</v>
      </c>
      <c r="B145" t="s">
        <v>993</v>
      </c>
      <c r="C145" t="s">
        <v>274</v>
      </c>
      <c r="D145" t="s">
        <v>2500</v>
      </c>
      <c r="E145" t="s">
        <v>11338</v>
      </c>
      <c r="F145" t="s">
        <v>994</v>
      </c>
      <c r="G145" t="s">
        <v>304</v>
      </c>
      <c r="I145" t="s">
        <v>265</v>
      </c>
      <c r="J145" t="s">
        <v>266</v>
      </c>
      <c r="K145" t="s">
        <v>995</v>
      </c>
      <c r="L145" t="s">
        <v>996</v>
      </c>
      <c r="M145" t="s">
        <v>305</v>
      </c>
      <c r="N145" t="s">
        <v>306</v>
      </c>
      <c r="O145">
        <v>8</v>
      </c>
      <c r="P145" t="s">
        <v>282</v>
      </c>
      <c r="Q145">
        <v>3</v>
      </c>
      <c r="S145">
        <v>1</v>
      </c>
      <c r="T145" s="108">
        <v>3</v>
      </c>
      <c r="U145">
        <v>1</v>
      </c>
      <c r="V145" t="s">
        <v>270</v>
      </c>
      <c r="W145" t="s">
        <v>167</v>
      </c>
      <c r="X145">
        <v>1</v>
      </c>
      <c r="Y145">
        <v>0</v>
      </c>
      <c r="Z145">
        <v>0</v>
      </c>
      <c r="AA145">
        <v>1</v>
      </c>
      <c r="AB145">
        <v>0</v>
      </c>
      <c r="AC145">
        <v>0</v>
      </c>
      <c r="AD145">
        <v>0</v>
      </c>
      <c r="AE145">
        <v>0</v>
      </c>
    </row>
    <row r="146" spans="1:31" x14ac:dyDescent="0.3">
      <c r="A146" t="s">
        <v>306</v>
      </c>
      <c r="B146" t="s">
        <v>993</v>
      </c>
      <c r="C146" t="s">
        <v>274</v>
      </c>
      <c r="D146" t="s">
        <v>2500</v>
      </c>
      <c r="E146" t="s">
        <v>11338</v>
      </c>
      <c r="F146" t="s">
        <v>994</v>
      </c>
      <c r="G146" t="s">
        <v>304</v>
      </c>
      <c r="I146" t="s">
        <v>265</v>
      </c>
      <c r="J146" t="s">
        <v>266</v>
      </c>
      <c r="K146" t="s">
        <v>995</v>
      </c>
      <c r="L146" t="s">
        <v>996</v>
      </c>
      <c r="M146" t="s">
        <v>307</v>
      </c>
      <c r="N146" t="s">
        <v>306</v>
      </c>
      <c r="O146">
        <v>21</v>
      </c>
      <c r="P146" t="s">
        <v>273</v>
      </c>
      <c r="Q146">
        <v>0.32</v>
      </c>
      <c r="S146">
        <v>3</v>
      </c>
      <c r="T146" s="108">
        <v>0.96</v>
      </c>
      <c r="U146">
        <v>1</v>
      </c>
      <c r="V146" t="s">
        <v>270</v>
      </c>
      <c r="W146" t="s">
        <v>167</v>
      </c>
      <c r="X146">
        <v>3</v>
      </c>
      <c r="Y146">
        <v>0</v>
      </c>
      <c r="Z146">
        <v>0</v>
      </c>
      <c r="AA146">
        <v>0</v>
      </c>
      <c r="AB146">
        <v>3</v>
      </c>
      <c r="AC146">
        <v>0</v>
      </c>
      <c r="AD146">
        <v>0</v>
      </c>
      <c r="AE146">
        <v>0</v>
      </c>
    </row>
    <row r="147" spans="1:31" x14ac:dyDescent="0.3">
      <c r="A147" t="s">
        <v>306</v>
      </c>
      <c r="B147" t="s">
        <v>993</v>
      </c>
      <c r="C147" t="s">
        <v>274</v>
      </c>
      <c r="D147" t="s">
        <v>2500</v>
      </c>
      <c r="E147" t="s">
        <v>11338</v>
      </c>
      <c r="F147" t="s">
        <v>994</v>
      </c>
      <c r="G147" t="s">
        <v>304</v>
      </c>
      <c r="I147" t="s">
        <v>265</v>
      </c>
      <c r="J147" t="s">
        <v>266</v>
      </c>
      <c r="K147" t="s">
        <v>995</v>
      </c>
      <c r="L147" t="s">
        <v>996</v>
      </c>
      <c r="M147" t="s">
        <v>307</v>
      </c>
      <c r="N147" t="s">
        <v>306</v>
      </c>
      <c r="O147">
        <v>9</v>
      </c>
      <c r="P147" t="s">
        <v>272</v>
      </c>
      <c r="Q147">
        <v>3</v>
      </c>
      <c r="S147">
        <v>1</v>
      </c>
      <c r="T147" s="108">
        <v>3</v>
      </c>
      <c r="U147">
        <v>1</v>
      </c>
      <c r="V147" t="s">
        <v>270</v>
      </c>
      <c r="W147" t="s">
        <v>167</v>
      </c>
      <c r="X147">
        <v>1</v>
      </c>
      <c r="Y147">
        <v>0</v>
      </c>
      <c r="Z147">
        <v>0</v>
      </c>
      <c r="AA147">
        <v>0</v>
      </c>
      <c r="AB147">
        <v>1</v>
      </c>
      <c r="AC147">
        <v>0</v>
      </c>
      <c r="AD147">
        <v>0</v>
      </c>
      <c r="AE147">
        <v>0</v>
      </c>
    </row>
    <row r="148" spans="1:31" x14ac:dyDescent="0.3">
      <c r="A148" t="s">
        <v>306</v>
      </c>
      <c r="B148" t="s">
        <v>327</v>
      </c>
      <c r="C148" t="s">
        <v>274</v>
      </c>
      <c r="D148" t="s">
        <v>2585</v>
      </c>
      <c r="E148" t="s">
        <v>11022</v>
      </c>
      <c r="F148" t="s">
        <v>328</v>
      </c>
      <c r="G148" t="s">
        <v>329</v>
      </c>
      <c r="I148" t="s">
        <v>330</v>
      </c>
      <c r="J148" t="s">
        <v>266</v>
      </c>
      <c r="K148" t="s">
        <v>331</v>
      </c>
      <c r="L148" t="s">
        <v>979</v>
      </c>
      <c r="M148" t="s">
        <v>307</v>
      </c>
      <c r="N148" t="s">
        <v>306</v>
      </c>
      <c r="O148">
        <v>9</v>
      </c>
      <c r="P148" t="s">
        <v>288</v>
      </c>
      <c r="Q148">
        <v>0.48</v>
      </c>
      <c r="S148">
        <v>36</v>
      </c>
      <c r="T148" s="108">
        <v>17.28</v>
      </c>
      <c r="U148">
        <v>1</v>
      </c>
      <c r="V148" t="s">
        <v>270</v>
      </c>
      <c r="W148" t="s">
        <v>167</v>
      </c>
      <c r="X148">
        <v>48</v>
      </c>
      <c r="Y148">
        <v>0</v>
      </c>
      <c r="Z148">
        <v>0</v>
      </c>
      <c r="AA148">
        <v>0</v>
      </c>
      <c r="AB148">
        <v>0</v>
      </c>
      <c r="AC148">
        <v>36</v>
      </c>
      <c r="AD148">
        <v>0</v>
      </c>
      <c r="AE148">
        <v>0</v>
      </c>
    </row>
    <row r="149" spans="1:31" x14ac:dyDescent="0.3">
      <c r="A149" t="s">
        <v>306</v>
      </c>
      <c r="B149" t="s">
        <v>327</v>
      </c>
      <c r="C149" t="s">
        <v>274</v>
      </c>
      <c r="D149" t="s">
        <v>2585</v>
      </c>
      <c r="E149" t="s">
        <v>11022</v>
      </c>
      <c r="F149" t="s">
        <v>328</v>
      </c>
      <c r="G149" t="s">
        <v>329</v>
      </c>
      <c r="I149" t="s">
        <v>330</v>
      </c>
      <c r="J149" t="s">
        <v>266</v>
      </c>
      <c r="K149" t="s">
        <v>331</v>
      </c>
      <c r="L149" t="s">
        <v>979</v>
      </c>
      <c r="M149" t="s">
        <v>307</v>
      </c>
      <c r="N149" t="s">
        <v>306</v>
      </c>
      <c r="O149">
        <v>21</v>
      </c>
      <c r="P149" t="s">
        <v>273</v>
      </c>
      <c r="Q149">
        <v>0.17</v>
      </c>
      <c r="S149">
        <v>12</v>
      </c>
      <c r="T149" s="108">
        <v>2.04</v>
      </c>
      <c r="U149">
        <v>1</v>
      </c>
      <c r="V149" t="s">
        <v>270</v>
      </c>
      <c r="W149" t="s">
        <v>167</v>
      </c>
      <c r="X149">
        <v>12</v>
      </c>
      <c r="Y149">
        <v>0</v>
      </c>
      <c r="Z149">
        <v>0</v>
      </c>
      <c r="AA149">
        <v>0</v>
      </c>
      <c r="AB149">
        <v>12</v>
      </c>
      <c r="AC149">
        <v>0</v>
      </c>
      <c r="AD149">
        <v>0</v>
      </c>
      <c r="AE149">
        <v>0</v>
      </c>
    </row>
    <row r="150" spans="1:31" x14ac:dyDescent="0.3">
      <c r="A150" t="s">
        <v>306</v>
      </c>
      <c r="B150" t="s">
        <v>327</v>
      </c>
      <c r="C150" t="s">
        <v>262</v>
      </c>
      <c r="D150" t="s">
        <v>2585</v>
      </c>
      <c r="E150" t="s">
        <v>11022</v>
      </c>
      <c r="F150" t="s">
        <v>328</v>
      </c>
      <c r="G150" t="s">
        <v>329</v>
      </c>
      <c r="I150" t="s">
        <v>330</v>
      </c>
      <c r="J150" t="s">
        <v>266</v>
      </c>
      <c r="K150" t="s">
        <v>331</v>
      </c>
      <c r="L150" t="s">
        <v>979</v>
      </c>
      <c r="M150" t="s">
        <v>305</v>
      </c>
      <c r="N150" t="s">
        <v>306</v>
      </c>
      <c r="O150">
        <v>8</v>
      </c>
      <c r="P150" t="s">
        <v>282</v>
      </c>
      <c r="Q150">
        <v>1</v>
      </c>
      <c r="S150">
        <v>22</v>
      </c>
      <c r="T150" s="108">
        <v>22</v>
      </c>
      <c r="U150">
        <v>1</v>
      </c>
      <c r="V150" t="s">
        <v>270</v>
      </c>
      <c r="W150" t="s">
        <v>167</v>
      </c>
      <c r="X150">
        <v>11</v>
      </c>
      <c r="Y150">
        <v>0</v>
      </c>
      <c r="Z150">
        <v>11</v>
      </c>
      <c r="AA150">
        <v>0</v>
      </c>
      <c r="AB150">
        <v>0</v>
      </c>
      <c r="AC150">
        <v>11</v>
      </c>
      <c r="AD150">
        <v>0</v>
      </c>
      <c r="AE150">
        <v>0</v>
      </c>
    </row>
    <row r="151" spans="1:31" x14ac:dyDescent="0.3">
      <c r="A151" t="s">
        <v>306</v>
      </c>
      <c r="B151" t="s">
        <v>327</v>
      </c>
      <c r="C151" t="s">
        <v>262</v>
      </c>
      <c r="D151" t="s">
        <v>2585</v>
      </c>
      <c r="E151" t="s">
        <v>11022</v>
      </c>
      <c r="F151" t="s">
        <v>328</v>
      </c>
      <c r="G151" t="s">
        <v>329</v>
      </c>
      <c r="I151" t="s">
        <v>330</v>
      </c>
      <c r="J151" t="s">
        <v>266</v>
      </c>
      <c r="K151" t="s">
        <v>331</v>
      </c>
      <c r="L151" t="s">
        <v>979</v>
      </c>
      <c r="M151" t="s">
        <v>305</v>
      </c>
      <c r="N151" t="s">
        <v>306</v>
      </c>
      <c r="O151">
        <v>8</v>
      </c>
      <c r="P151" t="s">
        <v>282</v>
      </c>
      <c r="Q151">
        <v>2</v>
      </c>
      <c r="S151">
        <v>2</v>
      </c>
      <c r="T151" s="108">
        <v>4</v>
      </c>
      <c r="U151">
        <v>1</v>
      </c>
      <c r="V151" t="s">
        <v>270</v>
      </c>
      <c r="W151" t="s">
        <v>167</v>
      </c>
      <c r="X151">
        <v>1</v>
      </c>
      <c r="Y151">
        <v>0</v>
      </c>
      <c r="Z151">
        <v>1</v>
      </c>
      <c r="AA151">
        <v>0</v>
      </c>
      <c r="AB151">
        <v>0</v>
      </c>
      <c r="AC151">
        <v>1</v>
      </c>
      <c r="AD151">
        <v>0</v>
      </c>
      <c r="AE151">
        <v>0</v>
      </c>
    </row>
    <row r="152" spans="1:31" x14ac:dyDescent="0.3">
      <c r="A152" t="s">
        <v>306</v>
      </c>
      <c r="B152" t="s">
        <v>8831</v>
      </c>
      <c r="C152" t="s">
        <v>262</v>
      </c>
      <c r="D152" t="s">
        <v>8832</v>
      </c>
      <c r="E152" t="s">
        <v>11327</v>
      </c>
      <c r="F152" t="s">
        <v>991</v>
      </c>
      <c r="G152" t="s">
        <v>8795</v>
      </c>
      <c r="I152" t="s">
        <v>265</v>
      </c>
      <c r="J152" t="s">
        <v>266</v>
      </c>
      <c r="K152" t="s">
        <v>8833</v>
      </c>
      <c r="L152" t="s">
        <v>417</v>
      </c>
      <c r="M152" t="s">
        <v>305</v>
      </c>
      <c r="N152" t="s">
        <v>306</v>
      </c>
      <c r="O152">
        <v>8</v>
      </c>
      <c r="P152" t="s">
        <v>282</v>
      </c>
      <c r="Q152">
        <v>2</v>
      </c>
      <c r="S152">
        <v>4</v>
      </c>
      <c r="T152" s="108">
        <v>8</v>
      </c>
      <c r="U152">
        <v>1</v>
      </c>
      <c r="V152" t="s">
        <v>270</v>
      </c>
      <c r="W152" t="s">
        <v>167</v>
      </c>
      <c r="X152">
        <v>2</v>
      </c>
      <c r="Y152">
        <v>2</v>
      </c>
      <c r="Z152">
        <v>0</v>
      </c>
      <c r="AA152">
        <v>0</v>
      </c>
      <c r="AB152">
        <v>2</v>
      </c>
      <c r="AC152">
        <v>0</v>
      </c>
      <c r="AD152">
        <v>0</v>
      </c>
      <c r="AE152">
        <v>0</v>
      </c>
    </row>
    <row r="153" spans="1:31" x14ac:dyDescent="0.3">
      <c r="A153" t="s">
        <v>306</v>
      </c>
      <c r="B153" t="s">
        <v>8831</v>
      </c>
      <c r="C153" t="s">
        <v>262</v>
      </c>
      <c r="D153" t="s">
        <v>8832</v>
      </c>
      <c r="E153" t="s">
        <v>11327</v>
      </c>
      <c r="F153" t="s">
        <v>991</v>
      </c>
      <c r="G153" t="s">
        <v>8795</v>
      </c>
      <c r="I153" t="s">
        <v>265</v>
      </c>
      <c r="J153" t="s">
        <v>266</v>
      </c>
      <c r="K153" t="s">
        <v>8833</v>
      </c>
      <c r="L153" t="s">
        <v>417</v>
      </c>
      <c r="M153" t="s">
        <v>307</v>
      </c>
      <c r="N153" t="s">
        <v>306</v>
      </c>
      <c r="O153">
        <v>9</v>
      </c>
      <c r="P153" t="s">
        <v>272</v>
      </c>
      <c r="Q153">
        <v>3</v>
      </c>
      <c r="S153">
        <v>2</v>
      </c>
      <c r="T153" s="108">
        <v>6</v>
      </c>
      <c r="U153">
        <v>1</v>
      </c>
      <c r="V153" t="s">
        <v>270</v>
      </c>
      <c r="W153" t="s">
        <v>167</v>
      </c>
      <c r="X153">
        <v>1</v>
      </c>
      <c r="Y153">
        <v>1</v>
      </c>
      <c r="Z153">
        <v>0</v>
      </c>
      <c r="AA153">
        <v>0</v>
      </c>
      <c r="AB153">
        <v>0</v>
      </c>
      <c r="AC153">
        <v>1</v>
      </c>
      <c r="AD153">
        <v>0</v>
      </c>
      <c r="AE153">
        <v>0</v>
      </c>
    </row>
    <row r="154" spans="1:31" x14ac:dyDescent="0.3">
      <c r="A154" t="s">
        <v>306</v>
      </c>
      <c r="B154" t="s">
        <v>8831</v>
      </c>
      <c r="C154" t="s">
        <v>262</v>
      </c>
      <c r="D154" t="s">
        <v>8832</v>
      </c>
      <c r="E154" t="s">
        <v>11327</v>
      </c>
      <c r="F154" t="s">
        <v>991</v>
      </c>
      <c r="G154" t="s">
        <v>8795</v>
      </c>
      <c r="I154" t="s">
        <v>265</v>
      </c>
      <c r="J154" t="s">
        <v>266</v>
      </c>
      <c r="K154" t="s">
        <v>8833</v>
      </c>
      <c r="L154" t="s">
        <v>417</v>
      </c>
      <c r="M154" t="s">
        <v>307</v>
      </c>
      <c r="N154" t="s">
        <v>306</v>
      </c>
      <c r="O154">
        <v>26</v>
      </c>
      <c r="P154" t="s">
        <v>273</v>
      </c>
      <c r="Q154">
        <v>0.32</v>
      </c>
      <c r="S154">
        <v>4</v>
      </c>
      <c r="T154" s="108">
        <v>1.28</v>
      </c>
      <c r="U154">
        <v>1</v>
      </c>
      <c r="V154" t="s">
        <v>270</v>
      </c>
      <c r="W154" t="s">
        <v>167</v>
      </c>
      <c r="X154">
        <v>4</v>
      </c>
      <c r="Y154">
        <v>0</v>
      </c>
      <c r="Z154">
        <v>0</v>
      </c>
      <c r="AA154">
        <v>0</v>
      </c>
      <c r="AB154">
        <v>0</v>
      </c>
      <c r="AC154">
        <v>4</v>
      </c>
      <c r="AD154">
        <v>0</v>
      </c>
      <c r="AE154">
        <v>0</v>
      </c>
    </row>
    <row r="155" spans="1:31" x14ac:dyDescent="0.3">
      <c r="A155" t="s">
        <v>306</v>
      </c>
      <c r="B155" t="s">
        <v>8831</v>
      </c>
      <c r="C155" t="s">
        <v>262</v>
      </c>
      <c r="D155" t="s">
        <v>8832</v>
      </c>
      <c r="E155" t="s">
        <v>11327</v>
      </c>
      <c r="F155" t="s">
        <v>991</v>
      </c>
      <c r="G155" t="s">
        <v>8795</v>
      </c>
      <c r="I155" t="s">
        <v>265</v>
      </c>
      <c r="J155" t="s">
        <v>266</v>
      </c>
      <c r="K155" t="s">
        <v>8833</v>
      </c>
      <c r="L155" t="s">
        <v>417</v>
      </c>
      <c r="M155" t="s">
        <v>307</v>
      </c>
      <c r="N155" t="s">
        <v>306</v>
      </c>
      <c r="O155">
        <v>9</v>
      </c>
      <c r="P155" t="s">
        <v>272</v>
      </c>
      <c r="Q155">
        <v>2</v>
      </c>
      <c r="S155">
        <v>2</v>
      </c>
      <c r="T155" s="108">
        <v>4</v>
      </c>
      <c r="U155">
        <v>1</v>
      </c>
      <c r="V155" t="s">
        <v>270</v>
      </c>
      <c r="W155" t="s">
        <v>167</v>
      </c>
      <c r="X155">
        <v>1</v>
      </c>
      <c r="Y155">
        <v>1</v>
      </c>
      <c r="Z155">
        <v>0</v>
      </c>
      <c r="AA155">
        <v>0</v>
      </c>
      <c r="AB155">
        <v>0</v>
      </c>
      <c r="AC155">
        <v>1</v>
      </c>
      <c r="AD155">
        <v>0</v>
      </c>
      <c r="AE155">
        <v>0</v>
      </c>
    </row>
    <row r="156" spans="1:31" x14ac:dyDescent="0.3">
      <c r="A156" t="s">
        <v>306</v>
      </c>
      <c r="B156" t="s">
        <v>27064</v>
      </c>
      <c r="C156" t="s">
        <v>274</v>
      </c>
      <c r="D156" t="s">
        <v>10127</v>
      </c>
      <c r="E156" t="s">
        <v>11360</v>
      </c>
      <c r="F156" t="s">
        <v>1784</v>
      </c>
      <c r="G156" t="s">
        <v>1785</v>
      </c>
      <c r="I156" t="s">
        <v>265</v>
      </c>
      <c r="J156" t="s">
        <v>266</v>
      </c>
      <c r="K156" t="s">
        <v>1786</v>
      </c>
      <c r="L156" t="s">
        <v>27065</v>
      </c>
      <c r="M156" t="s">
        <v>305</v>
      </c>
      <c r="N156" t="s">
        <v>306</v>
      </c>
      <c r="O156">
        <v>8</v>
      </c>
      <c r="P156" t="s">
        <v>282</v>
      </c>
      <c r="Q156">
        <v>3</v>
      </c>
      <c r="S156">
        <v>10</v>
      </c>
      <c r="T156" s="108">
        <v>30</v>
      </c>
      <c r="U156">
        <v>1</v>
      </c>
      <c r="V156" t="s">
        <v>270</v>
      </c>
      <c r="W156" t="s">
        <v>167</v>
      </c>
      <c r="X156">
        <v>10</v>
      </c>
      <c r="Y156">
        <v>0</v>
      </c>
      <c r="Z156">
        <v>10</v>
      </c>
      <c r="AA156">
        <v>0</v>
      </c>
      <c r="AB156">
        <v>0</v>
      </c>
      <c r="AC156">
        <v>0</v>
      </c>
      <c r="AD156">
        <v>0</v>
      </c>
      <c r="AE156">
        <v>0</v>
      </c>
    </row>
    <row r="157" spans="1:31" x14ac:dyDescent="0.3">
      <c r="A157" t="s">
        <v>306</v>
      </c>
      <c r="B157" t="s">
        <v>27064</v>
      </c>
      <c r="C157" t="s">
        <v>274</v>
      </c>
      <c r="D157" t="s">
        <v>10127</v>
      </c>
      <c r="E157" t="s">
        <v>11360</v>
      </c>
      <c r="F157" t="s">
        <v>1784</v>
      </c>
      <c r="G157" t="s">
        <v>1785</v>
      </c>
      <c r="I157" t="s">
        <v>265</v>
      </c>
      <c r="J157" t="s">
        <v>266</v>
      </c>
      <c r="K157" t="s">
        <v>1786</v>
      </c>
      <c r="L157" t="s">
        <v>27065</v>
      </c>
      <c r="M157" t="s">
        <v>305</v>
      </c>
      <c r="N157" t="s">
        <v>306</v>
      </c>
      <c r="O157">
        <v>8</v>
      </c>
      <c r="P157" t="s">
        <v>282</v>
      </c>
      <c r="Q157">
        <v>4</v>
      </c>
      <c r="S157">
        <v>1</v>
      </c>
      <c r="T157" s="108">
        <v>4</v>
      </c>
      <c r="U157">
        <v>1</v>
      </c>
      <c r="V157" t="s">
        <v>270</v>
      </c>
      <c r="W157" t="s">
        <v>167</v>
      </c>
      <c r="X157">
        <v>1</v>
      </c>
      <c r="Y157">
        <v>0</v>
      </c>
      <c r="Z157">
        <v>1</v>
      </c>
      <c r="AA157">
        <v>0</v>
      </c>
      <c r="AB157">
        <v>0</v>
      </c>
      <c r="AC157">
        <v>0</v>
      </c>
      <c r="AD157">
        <v>0</v>
      </c>
      <c r="AE157">
        <v>0</v>
      </c>
    </row>
    <row r="158" spans="1:31" x14ac:dyDescent="0.3">
      <c r="A158" t="s">
        <v>306</v>
      </c>
      <c r="B158" t="s">
        <v>27064</v>
      </c>
      <c r="C158" t="s">
        <v>274</v>
      </c>
      <c r="D158" t="s">
        <v>10127</v>
      </c>
      <c r="E158" t="s">
        <v>11360</v>
      </c>
      <c r="F158" t="s">
        <v>1784</v>
      </c>
      <c r="G158" t="s">
        <v>1785</v>
      </c>
      <c r="I158" t="s">
        <v>265</v>
      </c>
      <c r="J158" t="s">
        <v>266</v>
      </c>
      <c r="K158" t="s">
        <v>1786</v>
      </c>
      <c r="L158" t="s">
        <v>27065</v>
      </c>
      <c r="M158" t="s">
        <v>307</v>
      </c>
      <c r="N158" t="s">
        <v>306</v>
      </c>
      <c r="O158">
        <v>9</v>
      </c>
      <c r="P158" t="s">
        <v>272</v>
      </c>
      <c r="Q158">
        <v>2</v>
      </c>
      <c r="S158">
        <v>2</v>
      </c>
      <c r="T158" s="108">
        <v>4</v>
      </c>
      <c r="U158">
        <v>1</v>
      </c>
      <c r="V158" t="s">
        <v>270</v>
      </c>
      <c r="W158" t="s">
        <v>167</v>
      </c>
      <c r="X158">
        <v>2</v>
      </c>
      <c r="Y158">
        <v>0</v>
      </c>
      <c r="Z158">
        <v>2</v>
      </c>
      <c r="AA158">
        <v>0</v>
      </c>
      <c r="AB158">
        <v>0</v>
      </c>
      <c r="AC158">
        <v>0</v>
      </c>
      <c r="AD158">
        <v>0</v>
      </c>
      <c r="AE158">
        <v>0</v>
      </c>
    </row>
    <row r="159" spans="1:31" x14ac:dyDescent="0.3">
      <c r="A159" t="s">
        <v>306</v>
      </c>
      <c r="B159" t="s">
        <v>27064</v>
      </c>
      <c r="C159" t="s">
        <v>274</v>
      </c>
      <c r="D159" t="s">
        <v>10127</v>
      </c>
      <c r="E159" t="s">
        <v>11360</v>
      </c>
      <c r="F159" t="s">
        <v>1784</v>
      </c>
      <c r="G159" t="s">
        <v>1785</v>
      </c>
      <c r="I159" t="s">
        <v>265</v>
      </c>
      <c r="J159" t="s">
        <v>266</v>
      </c>
      <c r="K159" t="s">
        <v>1786</v>
      </c>
      <c r="L159" t="s">
        <v>27065</v>
      </c>
      <c r="M159" t="s">
        <v>307</v>
      </c>
      <c r="N159" t="s">
        <v>306</v>
      </c>
      <c r="O159">
        <v>9</v>
      </c>
      <c r="P159" t="s">
        <v>288</v>
      </c>
      <c r="Q159">
        <v>0.48</v>
      </c>
      <c r="S159">
        <v>98</v>
      </c>
      <c r="T159" s="108">
        <v>47.04</v>
      </c>
      <c r="U159">
        <v>1</v>
      </c>
      <c r="V159" t="s">
        <v>270</v>
      </c>
      <c r="W159" t="s">
        <v>167</v>
      </c>
      <c r="X159">
        <v>49</v>
      </c>
      <c r="Y159">
        <v>0</v>
      </c>
      <c r="Z159">
        <v>49</v>
      </c>
      <c r="AA159">
        <v>0</v>
      </c>
      <c r="AB159">
        <v>0</v>
      </c>
      <c r="AC159">
        <v>49</v>
      </c>
      <c r="AD159">
        <v>0</v>
      </c>
      <c r="AE159">
        <v>0</v>
      </c>
    </row>
    <row r="160" spans="1:31" x14ac:dyDescent="0.3">
      <c r="A160" t="s">
        <v>306</v>
      </c>
      <c r="B160" t="s">
        <v>27064</v>
      </c>
      <c r="C160" t="s">
        <v>274</v>
      </c>
      <c r="D160" t="s">
        <v>10127</v>
      </c>
      <c r="E160" t="s">
        <v>11360</v>
      </c>
      <c r="F160" t="s">
        <v>1784</v>
      </c>
      <c r="G160" t="s">
        <v>1785</v>
      </c>
      <c r="I160" t="s">
        <v>265</v>
      </c>
      <c r="J160" t="s">
        <v>266</v>
      </c>
      <c r="K160" t="s">
        <v>1786</v>
      </c>
      <c r="L160" t="s">
        <v>27065</v>
      </c>
      <c r="M160" t="s">
        <v>307</v>
      </c>
      <c r="N160" t="s">
        <v>306</v>
      </c>
      <c r="O160">
        <v>21</v>
      </c>
      <c r="P160" t="s">
        <v>273</v>
      </c>
      <c r="Q160">
        <v>0.48</v>
      </c>
      <c r="S160">
        <v>13</v>
      </c>
      <c r="T160" s="108">
        <v>6.24</v>
      </c>
      <c r="U160">
        <v>1</v>
      </c>
      <c r="V160" t="s">
        <v>270</v>
      </c>
      <c r="W160" t="s">
        <v>167</v>
      </c>
      <c r="X160">
        <v>13</v>
      </c>
      <c r="Y160">
        <v>0</v>
      </c>
      <c r="Z160">
        <v>0</v>
      </c>
      <c r="AA160">
        <v>0</v>
      </c>
      <c r="AB160">
        <v>13</v>
      </c>
      <c r="AC160">
        <v>0</v>
      </c>
      <c r="AD160">
        <v>0</v>
      </c>
      <c r="AE160">
        <v>0</v>
      </c>
    </row>
    <row r="161" spans="1:31" x14ac:dyDescent="0.3">
      <c r="A161" t="s">
        <v>306</v>
      </c>
      <c r="B161" t="s">
        <v>8803</v>
      </c>
      <c r="C161" t="s">
        <v>262</v>
      </c>
      <c r="D161" t="s">
        <v>8804</v>
      </c>
      <c r="E161" t="s">
        <v>11230</v>
      </c>
      <c r="F161" t="s">
        <v>1600</v>
      </c>
      <c r="G161" t="s">
        <v>427</v>
      </c>
      <c r="I161" t="s">
        <v>265</v>
      </c>
      <c r="J161" t="s">
        <v>266</v>
      </c>
      <c r="K161" t="s">
        <v>8805</v>
      </c>
      <c r="L161" t="s">
        <v>17350</v>
      </c>
      <c r="M161" t="s">
        <v>305</v>
      </c>
      <c r="N161" t="s">
        <v>306</v>
      </c>
      <c r="O161">
        <v>8</v>
      </c>
      <c r="P161" t="s">
        <v>266</v>
      </c>
      <c r="Q161">
        <v>0.48</v>
      </c>
      <c r="S161">
        <v>8</v>
      </c>
      <c r="T161" s="108">
        <v>3.84</v>
      </c>
      <c r="U161">
        <v>1</v>
      </c>
      <c r="V161" t="s">
        <v>270</v>
      </c>
      <c r="W161" t="s">
        <v>167</v>
      </c>
      <c r="X161">
        <v>4</v>
      </c>
      <c r="Y161">
        <v>0</v>
      </c>
      <c r="Z161">
        <v>4</v>
      </c>
      <c r="AA161">
        <v>0</v>
      </c>
      <c r="AB161">
        <v>0</v>
      </c>
      <c r="AC161">
        <v>4</v>
      </c>
      <c r="AD161">
        <v>0</v>
      </c>
      <c r="AE161">
        <v>0</v>
      </c>
    </row>
    <row r="162" spans="1:31" x14ac:dyDescent="0.3">
      <c r="A162" t="s">
        <v>306</v>
      </c>
      <c r="B162" t="s">
        <v>8803</v>
      </c>
      <c r="C162" t="s">
        <v>262</v>
      </c>
      <c r="D162" t="s">
        <v>8804</v>
      </c>
      <c r="E162" t="s">
        <v>11230</v>
      </c>
      <c r="F162" t="s">
        <v>1600</v>
      </c>
      <c r="G162" t="s">
        <v>427</v>
      </c>
      <c r="I162" t="s">
        <v>265</v>
      </c>
      <c r="J162" t="s">
        <v>266</v>
      </c>
      <c r="K162" t="s">
        <v>8805</v>
      </c>
      <c r="L162" t="s">
        <v>17350</v>
      </c>
      <c r="M162" t="s">
        <v>307</v>
      </c>
      <c r="N162" t="s">
        <v>306</v>
      </c>
      <c r="O162">
        <v>9</v>
      </c>
      <c r="P162" t="s">
        <v>288</v>
      </c>
      <c r="Q162">
        <v>0.48</v>
      </c>
      <c r="S162">
        <v>5</v>
      </c>
      <c r="T162" s="108">
        <v>2.4</v>
      </c>
      <c r="U162">
        <v>1</v>
      </c>
      <c r="V162" t="s">
        <v>270</v>
      </c>
      <c r="W162" t="s">
        <v>167</v>
      </c>
      <c r="X162">
        <v>5</v>
      </c>
      <c r="Y162">
        <v>0</v>
      </c>
      <c r="Z162">
        <v>0</v>
      </c>
      <c r="AA162">
        <v>5</v>
      </c>
      <c r="AB162">
        <v>0</v>
      </c>
      <c r="AC162">
        <v>0</v>
      </c>
      <c r="AD162">
        <v>0</v>
      </c>
      <c r="AE162">
        <v>0</v>
      </c>
    </row>
    <row r="163" spans="1:31" x14ac:dyDescent="0.3">
      <c r="A163" t="s">
        <v>306</v>
      </c>
      <c r="B163" t="s">
        <v>8803</v>
      </c>
      <c r="C163" t="s">
        <v>262</v>
      </c>
      <c r="D163" t="s">
        <v>8804</v>
      </c>
      <c r="E163" t="s">
        <v>11230</v>
      </c>
      <c r="F163" t="s">
        <v>1600</v>
      </c>
      <c r="G163" t="s">
        <v>427</v>
      </c>
      <c r="I163" t="s">
        <v>265</v>
      </c>
      <c r="J163" t="s">
        <v>266</v>
      </c>
      <c r="K163" t="s">
        <v>8805</v>
      </c>
      <c r="L163" t="s">
        <v>17350</v>
      </c>
      <c r="M163" t="s">
        <v>307</v>
      </c>
      <c r="N163" t="s">
        <v>306</v>
      </c>
      <c r="O163">
        <v>21</v>
      </c>
      <c r="P163" t="s">
        <v>273</v>
      </c>
      <c r="Q163">
        <v>0.48</v>
      </c>
      <c r="S163">
        <v>4</v>
      </c>
      <c r="T163" s="108">
        <v>1.92</v>
      </c>
      <c r="U163">
        <v>1</v>
      </c>
      <c r="V163" t="s">
        <v>270</v>
      </c>
      <c r="W163" t="s">
        <v>167</v>
      </c>
      <c r="X163">
        <v>4</v>
      </c>
      <c r="Y163">
        <v>0</v>
      </c>
      <c r="Z163">
        <v>0</v>
      </c>
      <c r="AA163">
        <v>4</v>
      </c>
      <c r="AB163">
        <v>0</v>
      </c>
      <c r="AC163">
        <v>0</v>
      </c>
      <c r="AD163">
        <v>0</v>
      </c>
      <c r="AE163">
        <v>0</v>
      </c>
    </row>
    <row r="164" spans="1:31" x14ac:dyDescent="0.3">
      <c r="A164" t="s">
        <v>306</v>
      </c>
      <c r="B164" t="s">
        <v>467</v>
      </c>
      <c r="C164" t="s">
        <v>262</v>
      </c>
      <c r="D164" t="s">
        <v>2466</v>
      </c>
      <c r="E164" t="s">
        <v>11444</v>
      </c>
      <c r="F164" t="s">
        <v>468</v>
      </c>
      <c r="G164" t="s">
        <v>469</v>
      </c>
      <c r="I164" t="s">
        <v>265</v>
      </c>
      <c r="J164" t="s">
        <v>266</v>
      </c>
      <c r="K164" t="s">
        <v>470</v>
      </c>
      <c r="L164" t="s">
        <v>19168</v>
      </c>
      <c r="M164" t="s">
        <v>307</v>
      </c>
      <c r="N164" t="s">
        <v>306</v>
      </c>
      <c r="O164">
        <v>9</v>
      </c>
      <c r="P164" t="s">
        <v>272</v>
      </c>
      <c r="Q164">
        <v>2</v>
      </c>
      <c r="S164">
        <v>2</v>
      </c>
      <c r="T164" s="108">
        <v>4</v>
      </c>
      <c r="U164">
        <v>1</v>
      </c>
      <c r="V164" t="s">
        <v>270</v>
      </c>
      <c r="W164" t="s">
        <v>167</v>
      </c>
      <c r="X164">
        <v>1</v>
      </c>
      <c r="Y164">
        <v>1</v>
      </c>
      <c r="Z164">
        <v>0</v>
      </c>
      <c r="AA164">
        <v>0</v>
      </c>
      <c r="AB164">
        <v>1</v>
      </c>
      <c r="AC164">
        <v>0</v>
      </c>
      <c r="AD164">
        <v>0</v>
      </c>
      <c r="AE164">
        <v>0</v>
      </c>
    </row>
    <row r="165" spans="1:31" x14ac:dyDescent="0.3">
      <c r="A165" t="s">
        <v>306</v>
      </c>
      <c r="B165" t="s">
        <v>467</v>
      </c>
      <c r="C165" t="s">
        <v>262</v>
      </c>
      <c r="D165" t="s">
        <v>2466</v>
      </c>
      <c r="E165" t="s">
        <v>11444</v>
      </c>
      <c r="F165" t="s">
        <v>468</v>
      </c>
      <c r="G165" t="s">
        <v>469</v>
      </c>
      <c r="I165" t="s">
        <v>265</v>
      </c>
      <c r="J165" t="s">
        <v>266</v>
      </c>
      <c r="K165" t="s">
        <v>470</v>
      </c>
      <c r="L165" t="s">
        <v>19168</v>
      </c>
      <c r="M165" t="s">
        <v>305</v>
      </c>
      <c r="N165" t="s">
        <v>306</v>
      </c>
      <c r="O165">
        <v>8</v>
      </c>
      <c r="P165" t="s">
        <v>269</v>
      </c>
      <c r="Q165">
        <v>2</v>
      </c>
      <c r="S165">
        <v>2</v>
      </c>
      <c r="T165" s="108">
        <v>4</v>
      </c>
      <c r="U165">
        <v>1</v>
      </c>
      <c r="V165" t="s">
        <v>270</v>
      </c>
      <c r="W165" t="s">
        <v>167</v>
      </c>
      <c r="X165">
        <v>2</v>
      </c>
      <c r="Y165">
        <v>2</v>
      </c>
      <c r="Z165">
        <v>0</v>
      </c>
      <c r="AA165">
        <v>0</v>
      </c>
      <c r="AB165">
        <v>0</v>
      </c>
      <c r="AC165">
        <v>0</v>
      </c>
      <c r="AD165">
        <v>0</v>
      </c>
      <c r="AE165">
        <v>0</v>
      </c>
    </row>
    <row r="166" spans="1:31" x14ac:dyDescent="0.3">
      <c r="A166" t="s">
        <v>306</v>
      </c>
      <c r="B166" t="s">
        <v>467</v>
      </c>
      <c r="C166" t="s">
        <v>262</v>
      </c>
      <c r="D166" t="s">
        <v>2466</v>
      </c>
      <c r="E166" t="s">
        <v>11444</v>
      </c>
      <c r="F166" t="s">
        <v>468</v>
      </c>
      <c r="G166" t="s">
        <v>469</v>
      </c>
      <c r="I166" t="s">
        <v>265</v>
      </c>
      <c r="J166" t="s">
        <v>266</v>
      </c>
      <c r="K166" t="s">
        <v>470</v>
      </c>
      <c r="L166" t="s">
        <v>19168</v>
      </c>
      <c r="M166" t="s">
        <v>307</v>
      </c>
      <c r="N166" t="s">
        <v>306</v>
      </c>
      <c r="O166">
        <v>26</v>
      </c>
      <c r="P166" t="s">
        <v>273</v>
      </c>
      <c r="Q166">
        <v>0.32</v>
      </c>
      <c r="S166">
        <v>3</v>
      </c>
      <c r="T166" s="108">
        <v>0.96</v>
      </c>
      <c r="U166">
        <v>1</v>
      </c>
      <c r="V166" t="s">
        <v>270</v>
      </c>
      <c r="W166" t="s">
        <v>167</v>
      </c>
      <c r="X166">
        <v>3</v>
      </c>
      <c r="Y166">
        <v>0</v>
      </c>
      <c r="Z166">
        <v>0</v>
      </c>
      <c r="AA166">
        <v>3</v>
      </c>
      <c r="AB166">
        <v>0</v>
      </c>
      <c r="AC166">
        <v>0</v>
      </c>
      <c r="AD166">
        <v>0</v>
      </c>
      <c r="AE166">
        <v>0</v>
      </c>
    </row>
    <row r="167" spans="1:31" x14ac:dyDescent="0.3">
      <c r="A167" t="s">
        <v>306</v>
      </c>
      <c r="B167" t="s">
        <v>1755</v>
      </c>
      <c r="C167" t="s">
        <v>262</v>
      </c>
      <c r="D167" t="s">
        <v>10126</v>
      </c>
      <c r="E167" t="s">
        <v>11264</v>
      </c>
      <c r="F167" t="s">
        <v>1756</v>
      </c>
      <c r="G167" t="s">
        <v>1757</v>
      </c>
      <c r="I167" t="s">
        <v>265</v>
      </c>
      <c r="J167" t="s">
        <v>266</v>
      </c>
      <c r="K167" t="s">
        <v>1758</v>
      </c>
      <c r="L167" t="s">
        <v>1759</v>
      </c>
      <c r="M167" t="s">
        <v>305</v>
      </c>
      <c r="N167" t="s">
        <v>306</v>
      </c>
      <c r="O167">
        <v>8</v>
      </c>
      <c r="P167" t="s">
        <v>282</v>
      </c>
      <c r="Q167">
        <v>1</v>
      </c>
      <c r="S167">
        <v>1</v>
      </c>
      <c r="T167" s="108">
        <v>1</v>
      </c>
      <c r="U167">
        <v>1</v>
      </c>
      <c r="V167" t="s">
        <v>270</v>
      </c>
      <c r="W167" t="s">
        <v>167</v>
      </c>
      <c r="X167">
        <v>1</v>
      </c>
      <c r="Y167">
        <v>0</v>
      </c>
      <c r="Z167">
        <v>0</v>
      </c>
      <c r="AA167">
        <v>1</v>
      </c>
      <c r="AB167">
        <v>0</v>
      </c>
      <c r="AC167">
        <v>0</v>
      </c>
      <c r="AD167">
        <v>0</v>
      </c>
      <c r="AE167">
        <v>0</v>
      </c>
    </row>
    <row r="168" spans="1:31" x14ac:dyDescent="0.3">
      <c r="A168" t="s">
        <v>306</v>
      </c>
      <c r="B168" t="s">
        <v>1755</v>
      </c>
      <c r="C168" t="s">
        <v>262</v>
      </c>
      <c r="D168" t="s">
        <v>10126</v>
      </c>
      <c r="E168" t="s">
        <v>11264</v>
      </c>
      <c r="F168" t="s">
        <v>1756</v>
      </c>
      <c r="G168" t="s">
        <v>1757</v>
      </c>
      <c r="I168" t="s">
        <v>265</v>
      </c>
      <c r="J168" t="s">
        <v>266</v>
      </c>
      <c r="K168" t="s">
        <v>1758</v>
      </c>
      <c r="L168" t="s">
        <v>1759</v>
      </c>
      <c r="M168" t="s">
        <v>307</v>
      </c>
      <c r="N168" t="s">
        <v>306</v>
      </c>
      <c r="O168">
        <v>9</v>
      </c>
      <c r="P168" t="s">
        <v>288</v>
      </c>
      <c r="Q168">
        <v>0.32</v>
      </c>
      <c r="S168">
        <v>2</v>
      </c>
      <c r="T168" s="108">
        <v>0.64</v>
      </c>
      <c r="U168">
        <v>1</v>
      </c>
      <c r="V168" t="s">
        <v>270</v>
      </c>
      <c r="W168" t="s">
        <v>167</v>
      </c>
      <c r="X168">
        <v>2</v>
      </c>
      <c r="Y168">
        <v>0</v>
      </c>
      <c r="Z168">
        <v>0</v>
      </c>
      <c r="AA168">
        <v>0</v>
      </c>
      <c r="AB168">
        <v>2</v>
      </c>
      <c r="AC168">
        <v>0</v>
      </c>
      <c r="AD168">
        <v>0</v>
      </c>
      <c r="AE168">
        <v>0</v>
      </c>
    </row>
    <row r="169" spans="1:31" x14ac:dyDescent="0.3">
      <c r="A169" t="s">
        <v>306</v>
      </c>
      <c r="B169" t="s">
        <v>1755</v>
      </c>
      <c r="C169" t="s">
        <v>262</v>
      </c>
      <c r="D169" t="s">
        <v>10126</v>
      </c>
      <c r="E169" t="s">
        <v>11264</v>
      </c>
      <c r="F169" t="s">
        <v>1756</v>
      </c>
      <c r="G169" t="s">
        <v>1757</v>
      </c>
      <c r="I169" t="s">
        <v>265</v>
      </c>
      <c r="J169" t="s">
        <v>266</v>
      </c>
      <c r="K169" t="s">
        <v>1758</v>
      </c>
      <c r="L169" t="s">
        <v>1759</v>
      </c>
      <c r="M169" t="s">
        <v>307</v>
      </c>
      <c r="N169" t="s">
        <v>306</v>
      </c>
      <c r="O169">
        <v>21</v>
      </c>
      <c r="P169" t="s">
        <v>273</v>
      </c>
      <c r="Q169">
        <v>0.48</v>
      </c>
      <c r="S169">
        <v>1</v>
      </c>
      <c r="T169" s="108">
        <v>0.48</v>
      </c>
      <c r="U169">
        <v>1</v>
      </c>
      <c r="V169" t="s">
        <v>270</v>
      </c>
      <c r="W169" t="s">
        <v>167</v>
      </c>
      <c r="X169">
        <v>1</v>
      </c>
      <c r="Y169">
        <v>0</v>
      </c>
      <c r="Z169">
        <v>0</v>
      </c>
      <c r="AA169">
        <v>0</v>
      </c>
      <c r="AB169">
        <v>1</v>
      </c>
      <c r="AC169">
        <v>0</v>
      </c>
      <c r="AD169">
        <v>0</v>
      </c>
      <c r="AE169">
        <v>0</v>
      </c>
    </row>
    <row r="170" spans="1:31" x14ac:dyDescent="0.3">
      <c r="A170" t="s">
        <v>306</v>
      </c>
      <c r="B170" t="s">
        <v>8680</v>
      </c>
      <c r="C170" t="s">
        <v>262</v>
      </c>
      <c r="D170" t="s">
        <v>11898</v>
      </c>
      <c r="E170" t="s">
        <v>11439</v>
      </c>
      <c r="F170" t="s">
        <v>8681</v>
      </c>
      <c r="G170" t="s">
        <v>469</v>
      </c>
      <c r="I170" t="s">
        <v>265</v>
      </c>
      <c r="J170" t="s">
        <v>266</v>
      </c>
      <c r="K170" t="s">
        <v>8682</v>
      </c>
      <c r="L170" t="s">
        <v>18612</v>
      </c>
      <c r="M170" t="s">
        <v>307</v>
      </c>
      <c r="N170" t="s">
        <v>306</v>
      </c>
      <c r="O170">
        <v>9</v>
      </c>
      <c r="P170" t="s">
        <v>288</v>
      </c>
      <c r="Q170">
        <v>0.48</v>
      </c>
      <c r="S170">
        <v>2</v>
      </c>
      <c r="T170" s="108">
        <v>0.96</v>
      </c>
      <c r="U170">
        <v>1</v>
      </c>
      <c r="V170" t="s">
        <v>270</v>
      </c>
      <c r="W170" t="s">
        <v>167</v>
      </c>
      <c r="X170">
        <v>2</v>
      </c>
      <c r="Y170">
        <v>0</v>
      </c>
      <c r="Z170">
        <v>0</v>
      </c>
      <c r="AA170">
        <v>2</v>
      </c>
      <c r="AB170">
        <v>0</v>
      </c>
      <c r="AC170">
        <v>0</v>
      </c>
      <c r="AD170">
        <v>0</v>
      </c>
      <c r="AE170">
        <v>0</v>
      </c>
    </row>
    <row r="171" spans="1:31" x14ac:dyDescent="0.3">
      <c r="A171" t="s">
        <v>306</v>
      </c>
      <c r="B171" t="s">
        <v>8680</v>
      </c>
      <c r="C171" t="s">
        <v>262</v>
      </c>
      <c r="D171" t="s">
        <v>11898</v>
      </c>
      <c r="E171" t="s">
        <v>11439</v>
      </c>
      <c r="F171" t="s">
        <v>8681</v>
      </c>
      <c r="G171" t="s">
        <v>469</v>
      </c>
      <c r="I171" t="s">
        <v>265</v>
      </c>
      <c r="J171" t="s">
        <v>266</v>
      </c>
      <c r="K171" t="s">
        <v>8682</v>
      </c>
      <c r="L171" t="s">
        <v>18612</v>
      </c>
      <c r="M171" t="s">
        <v>307</v>
      </c>
      <c r="N171" t="s">
        <v>306</v>
      </c>
      <c r="O171">
        <v>26</v>
      </c>
      <c r="P171" t="s">
        <v>273</v>
      </c>
      <c r="Q171">
        <v>0.48</v>
      </c>
      <c r="S171">
        <v>2</v>
      </c>
      <c r="T171" s="108">
        <v>0.96</v>
      </c>
      <c r="U171">
        <v>1</v>
      </c>
      <c r="V171" t="s">
        <v>270</v>
      </c>
      <c r="W171" t="s">
        <v>167</v>
      </c>
      <c r="X171">
        <v>2</v>
      </c>
      <c r="Y171">
        <v>0</v>
      </c>
      <c r="Z171">
        <v>0</v>
      </c>
      <c r="AA171">
        <v>2</v>
      </c>
      <c r="AB171">
        <v>0</v>
      </c>
      <c r="AC171">
        <v>0</v>
      </c>
      <c r="AD171">
        <v>0</v>
      </c>
      <c r="AE171">
        <v>0</v>
      </c>
    </row>
    <row r="172" spans="1:31" x14ac:dyDescent="0.3">
      <c r="A172" t="s">
        <v>306</v>
      </c>
      <c r="B172" t="s">
        <v>8680</v>
      </c>
      <c r="C172" t="s">
        <v>262</v>
      </c>
      <c r="D172" t="s">
        <v>11898</v>
      </c>
      <c r="E172" t="s">
        <v>11439</v>
      </c>
      <c r="F172" t="s">
        <v>8681</v>
      </c>
      <c r="G172" t="s">
        <v>469</v>
      </c>
      <c r="I172" t="s">
        <v>265</v>
      </c>
      <c r="J172" t="s">
        <v>266</v>
      </c>
      <c r="K172" t="s">
        <v>8682</v>
      </c>
      <c r="L172" t="s">
        <v>18612</v>
      </c>
      <c r="M172" t="s">
        <v>305</v>
      </c>
      <c r="N172" t="s">
        <v>306</v>
      </c>
      <c r="O172">
        <v>8</v>
      </c>
      <c r="P172" t="s">
        <v>266</v>
      </c>
      <c r="Q172">
        <v>0.32</v>
      </c>
      <c r="S172">
        <v>2</v>
      </c>
      <c r="T172" s="108">
        <v>0.64</v>
      </c>
      <c r="U172">
        <v>1</v>
      </c>
      <c r="V172" t="s">
        <v>270</v>
      </c>
      <c r="W172" t="s">
        <v>167</v>
      </c>
      <c r="X172">
        <v>2</v>
      </c>
      <c r="Y172">
        <v>0</v>
      </c>
      <c r="Z172">
        <v>0</v>
      </c>
      <c r="AA172">
        <v>2</v>
      </c>
      <c r="AB172">
        <v>0</v>
      </c>
      <c r="AC172">
        <v>0</v>
      </c>
      <c r="AD172">
        <v>0</v>
      </c>
      <c r="AE172">
        <v>0</v>
      </c>
    </row>
    <row r="173" spans="1:31" x14ac:dyDescent="0.3">
      <c r="A173" t="s">
        <v>306</v>
      </c>
      <c r="B173" t="s">
        <v>9100</v>
      </c>
      <c r="C173" t="s">
        <v>262</v>
      </c>
      <c r="D173" t="s">
        <v>9101</v>
      </c>
      <c r="E173" t="s">
        <v>11337</v>
      </c>
      <c r="F173" t="s">
        <v>9102</v>
      </c>
      <c r="G173" t="s">
        <v>304</v>
      </c>
      <c r="I173" t="s">
        <v>265</v>
      </c>
      <c r="J173" t="s">
        <v>266</v>
      </c>
      <c r="K173" t="s">
        <v>9103</v>
      </c>
      <c r="L173" t="s">
        <v>529</v>
      </c>
      <c r="M173" t="s">
        <v>305</v>
      </c>
      <c r="N173" t="s">
        <v>306</v>
      </c>
      <c r="O173">
        <v>8</v>
      </c>
      <c r="P173" t="s">
        <v>282</v>
      </c>
      <c r="Q173">
        <v>1</v>
      </c>
      <c r="S173">
        <v>1</v>
      </c>
      <c r="T173" s="108">
        <v>1</v>
      </c>
      <c r="U173">
        <v>1</v>
      </c>
      <c r="V173" t="s">
        <v>270</v>
      </c>
      <c r="W173" t="s">
        <v>167</v>
      </c>
      <c r="X173">
        <v>1</v>
      </c>
      <c r="Y173">
        <v>0</v>
      </c>
      <c r="Z173">
        <v>1</v>
      </c>
      <c r="AA173">
        <v>0</v>
      </c>
      <c r="AB173">
        <v>0</v>
      </c>
      <c r="AC173">
        <v>0</v>
      </c>
      <c r="AD173">
        <v>0</v>
      </c>
      <c r="AE173">
        <v>0</v>
      </c>
    </row>
    <row r="174" spans="1:31" x14ac:dyDescent="0.3">
      <c r="A174" t="s">
        <v>306</v>
      </c>
      <c r="B174" t="s">
        <v>9100</v>
      </c>
      <c r="C174" t="s">
        <v>262</v>
      </c>
      <c r="D174" t="s">
        <v>9101</v>
      </c>
      <c r="E174" t="s">
        <v>11337</v>
      </c>
      <c r="F174" t="s">
        <v>9102</v>
      </c>
      <c r="G174" t="s">
        <v>304</v>
      </c>
      <c r="I174" t="s">
        <v>265</v>
      </c>
      <c r="J174" t="s">
        <v>266</v>
      </c>
      <c r="K174" t="s">
        <v>9103</v>
      </c>
      <c r="L174" t="s">
        <v>529</v>
      </c>
      <c r="M174" t="s">
        <v>307</v>
      </c>
      <c r="N174" t="s">
        <v>306</v>
      </c>
      <c r="O174">
        <v>9</v>
      </c>
      <c r="P174" t="s">
        <v>288</v>
      </c>
      <c r="Q174">
        <v>0.48</v>
      </c>
      <c r="S174">
        <v>2</v>
      </c>
      <c r="T174" s="108">
        <v>0.96</v>
      </c>
      <c r="U174">
        <v>1</v>
      </c>
      <c r="V174" t="s">
        <v>270</v>
      </c>
      <c r="W174" t="s">
        <v>167</v>
      </c>
      <c r="X174">
        <v>2</v>
      </c>
      <c r="Y174">
        <v>0</v>
      </c>
      <c r="Z174">
        <v>2</v>
      </c>
      <c r="AA174">
        <v>0</v>
      </c>
      <c r="AB174">
        <v>0</v>
      </c>
      <c r="AC174">
        <v>0</v>
      </c>
      <c r="AD174">
        <v>0</v>
      </c>
      <c r="AE174">
        <v>0</v>
      </c>
    </row>
    <row r="175" spans="1:31" x14ac:dyDescent="0.3">
      <c r="A175" t="s">
        <v>306</v>
      </c>
      <c r="B175" t="s">
        <v>9100</v>
      </c>
      <c r="C175" t="s">
        <v>262</v>
      </c>
      <c r="D175" t="s">
        <v>9101</v>
      </c>
      <c r="E175" t="s">
        <v>11337</v>
      </c>
      <c r="F175" t="s">
        <v>9102</v>
      </c>
      <c r="G175" t="s">
        <v>304</v>
      </c>
      <c r="I175" t="s">
        <v>265</v>
      </c>
      <c r="J175" t="s">
        <v>266</v>
      </c>
      <c r="K175" t="s">
        <v>9103</v>
      </c>
      <c r="L175" t="s">
        <v>529</v>
      </c>
      <c r="M175" t="s">
        <v>307</v>
      </c>
      <c r="N175" t="s">
        <v>306</v>
      </c>
      <c r="O175">
        <v>21</v>
      </c>
      <c r="P175" t="s">
        <v>273</v>
      </c>
      <c r="Q175">
        <v>0.48</v>
      </c>
      <c r="S175">
        <v>1</v>
      </c>
      <c r="T175" s="108">
        <v>0.48</v>
      </c>
      <c r="U175">
        <v>1</v>
      </c>
      <c r="V175" t="s">
        <v>270</v>
      </c>
      <c r="W175" t="s">
        <v>167</v>
      </c>
      <c r="X175">
        <v>1</v>
      </c>
      <c r="Y175">
        <v>0</v>
      </c>
      <c r="Z175">
        <v>0</v>
      </c>
      <c r="AA175">
        <v>0</v>
      </c>
      <c r="AB175">
        <v>1</v>
      </c>
      <c r="AC175">
        <v>0</v>
      </c>
      <c r="AD175">
        <v>0</v>
      </c>
      <c r="AE175">
        <v>0</v>
      </c>
    </row>
    <row r="176" spans="1:31" x14ac:dyDescent="0.3">
      <c r="A176" t="s">
        <v>306</v>
      </c>
      <c r="B176" t="s">
        <v>1110</v>
      </c>
      <c r="C176" t="s">
        <v>262</v>
      </c>
      <c r="D176" t="s">
        <v>2591</v>
      </c>
      <c r="E176" t="s">
        <v>11028</v>
      </c>
      <c r="F176" t="s">
        <v>586</v>
      </c>
      <c r="G176" t="s">
        <v>334</v>
      </c>
      <c r="I176" t="s">
        <v>330</v>
      </c>
      <c r="J176" t="s">
        <v>266</v>
      </c>
      <c r="K176" t="s">
        <v>1111</v>
      </c>
      <c r="L176" t="s">
        <v>16518</v>
      </c>
      <c r="M176" t="s">
        <v>305</v>
      </c>
      <c r="N176" t="s">
        <v>306</v>
      </c>
      <c r="O176">
        <v>8</v>
      </c>
      <c r="P176" t="s">
        <v>266</v>
      </c>
      <c r="Q176">
        <v>0.32</v>
      </c>
      <c r="S176">
        <v>1</v>
      </c>
      <c r="T176" s="108">
        <v>0.32</v>
      </c>
      <c r="U176">
        <v>1</v>
      </c>
      <c r="V176" t="s">
        <v>270</v>
      </c>
      <c r="W176" t="s">
        <v>167</v>
      </c>
      <c r="X176">
        <v>1</v>
      </c>
      <c r="Y176">
        <v>0</v>
      </c>
      <c r="Z176">
        <v>0</v>
      </c>
      <c r="AA176">
        <v>1</v>
      </c>
      <c r="AB176">
        <v>0</v>
      </c>
      <c r="AC176">
        <v>0</v>
      </c>
      <c r="AD176">
        <v>0</v>
      </c>
      <c r="AE176">
        <v>0</v>
      </c>
    </row>
    <row r="177" spans="1:31" x14ac:dyDescent="0.3">
      <c r="A177" t="s">
        <v>306</v>
      </c>
      <c r="B177" t="s">
        <v>1110</v>
      </c>
      <c r="C177" t="s">
        <v>262</v>
      </c>
      <c r="D177" t="s">
        <v>2591</v>
      </c>
      <c r="E177" t="s">
        <v>11028</v>
      </c>
      <c r="F177" t="s">
        <v>586</v>
      </c>
      <c r="G177" t="s">
        <v>334</v>
      </c>
      <c r="I177" t="s">
        <v>330</v>
      </c>
      <c r="J177" t="s">
        <v>266</v>
      </c>
      <c r="K177" t="s">
        <v>1111</v>
      </c>
      <c r="L177" t="s">
        <v>16518</v>
      </c>
      <c r="M177" t="s">
        <v>307</v>
      </c>
      <c r="N177" t="s">
        <v>306</v>
      </c>
      <c r="O177">
        <v>9</v>
      </c>
      <c r="P177" t="s">
        <v>288</v>
      </c>
      <c r="Q177">
        <v>0.32</v>
      </c>
      <c r="S177">
        <v>3</v>
      </c>
      <c r="T177" s="108">
        <v>0.96</v>
      </c>
      <c r="U177">
        <v>1</v>
      </c>
      <c r="V177" t="s">
        <v>270</v>
      </c>
      <c r="W177" t="s">
        <v>167</v>
      </c>
      <c r="X177">
        <v>3</v>
      </c>
      <c r="Y177">
        <v>0</v>
      </c>
      <c r="Z177">
        <v>0</v>
      </c>
      <c r="AA177">
        <v>3</v>
      </c>
      <c r="AB177">
        <v>0</v>
      </c>
      <c r="AC177">
        <v>0</v>
      </c>
      <c r="AD177">
        <v>0</v>
      </c>
      <c r="AE177">
        <v>0</v>
      </c>
    </row>
    <row r="178" spans="1:31" x14ac:dyDescent="0.3">
      <c r="A178" t="s">
        <v>306</v>
      </c>
      <c r="B178" t="s">
        <v>1110</v>
      </c>
      <c r="C178" t="s">
        <v>262</v>
      </c>
      <c r="D178" t="s">
        <v>2591</v>
      </c>
      <c r="E178" t="s">
        <v>11028</v>
      </c>
      <c r="F178" t="s">
        <v>586</v>
      </c>
      <c r="G178" t="s">
        <v>334</v>
      </c>
      <c r="I178" t="s">
        <v>330</v>
      </c>
      <c r="J178" t="s">
        <v>266</v>
      </c>
      <c r="K178" t="s">
        <v>1111</v>
      </c>
      <c r="L178" t="s">
        <v>16518</v>
      </c>
      <c r="M178" t="s">
        <v>307</v>
      </c>
      <c r="N178" t="s">
        <v>306</v>
      </c>
      <c r="O178">
        <v>21</v>
      </c>
      <c r="P178" t="s">
        <v>273</v>
      </c>
      <c r="Q178">
        <v>0.32</v>
      </c>
      <c r="S178">
        <v>4</v>
      </c>
      <c r="T178" s="108">
        <v>1.28</v>
      </c>
      <c r="U178">
        <v>1</v>
      </c>
      <c r="V178" t="s">
        <v>270</v>
      </c>
      <c r="W178" t="s">
        <v>167</v>
      </c>
      <c r="X178">
        <v>4</v>
      </c>
      <c r="Y178">
        <v>0</v>
      </c>
      <c r="Z178">
        <v>0</v>
      </c>
      <c r="AA178">
        <v>4</v>
      </c>
      <c r="AB178">
        <v>0</v>
      </c>
      <c r="AC178">
        <v>0</v>
      </c>
      <c r="AD178">
        <v>0</v>
      </c>
      <c r="AE178">
        <v>0</v>
      </c>
    </row>
    <row r="179" spans="1:31" x14ac:dyDescent="0.3">
      <c r="A179" t="s">
        <v>306</v>
      </c>
      <c r="B179" t="s">
        <v>8781</v>
      </c>
      <c r="C179" t="s">
        <v>262</v>
      </c>
      <c r="D179" t="s">
        <v>8782</v>
      </c>
      <c r="E179" t="s">
        <v>11440</v>
      </c>
      <c r="F179" t="s">
        <v>715</v>
      </c>
      <c r="G179" t="s">
        <v>469</v>
      </c>
      <c r="I179" t="s">
        <v>265</v>
      </c>
      <c r="J179" t="s">
        <v>266</v>
      </c>
      <c r="K179" t="s">
        <v>8783</v>
      </c>
      <c r="L179" t="s">
        <v>17883</v>
      </c>
      <c r="M179" t="s">
        <v>305</v>
      </c>
      <c r="N179" t="s">
        <v>306</v>
      </c>
      <c r="O179">
        <v>8</v>
      </c>
      <c r="P179" t="s">
        <v>282</v>
      </c>
      <c r="Q179">
        <v>1</v>
      </c>
      <c r="S179">
        <v>1</v>
      </c>
      <c r="T179" s="108">
        <v>1</v>
      </c>
      <c r="U179">
        <v>1</v>
      </c>
      <c r="V179" t="s">
        <v>270</v>
      </c>
      <c r="W179" t="s">
        <v>167</v>
      </c>
      <c r="X179">
        <v>1</v>
      </c>
      <c r="Y179">
        <v>1</v>
      </c>
      <c r="Z179">
        <v>0</v>
      </c>
      <c r="AA179">
        <v>0</v>
      </c>
      <c r="AB179">
        <v>0</v>
      </c>
      <c r="AC179">
        <v>0</v>
      </c>
      <c r="AD179">
        <v>0</v>
      </c>
      <c r="AE179">
        <v>0</v>
      </c>
    </row>
    <row r="180" spans="1:31" x14ac:dyDescent="0.3">
      <c r="A180" t="s">
        <v>306</v>
      </c>
      <c r="B180" t="s">
        <v>8781</v>
      </c>
      <c r="C180" t="s">
        <v>262</v>
      </c>
      <c r="D180" t="s">
        <v>8782</v>
      </c>
      <c r="E180" t="s">
        <v>11440</v>
      </c>
      <c r="F180" t="s">
        <v>715</v>
      </c>
      <c r="G180" t="s">
        <v>469</v>
      </c>
      <c r="I180" t="s">
        <v>265</v>
      </c>
      <c r="J180" t="s">
        <v>266</v>
      </c>
      <c r="K180" t="s">
        <v>8783</v>
      </c>
      <c r="L180" t="s">
        <v>17883</v>
      </c>
      <c r="M180" t="s">
        <v>307</v>
      </c>
      <c r="N180" t="s">
        <v>306</v>
      </c>
      <c r="O180">
        <v>9</v>
      </c>
      <c r="P180" t="s">
        <v>288</v>
      </c>
      <c r="Q180">
        <v>0.48</v>
      </c>
      <c r="S180">
        <v>1</v>
      </c>
      <c r="T180" s="108">
        <v>0.48</v>
      </c>
      <c r="U180">
        <v>1</v>
      </c>
      <c r="V180" t="s">
        <v>270</v>
      </c>
      <c r="W180" t="s">
        <v>167</v>
      </c>
      <c r="X180">
        <v>1</v>
      </c>
      <c r="Y180">
        <v>0</v>
      </c>
      <c r="Z180">
        <v>0</v>
      </c>
      <c r="AA180">
        <v>1</v>
      </c>
      <c r="AB180">
        <v>0</v>
      </c>
      <c r="AC180">
        <v>0</v>
      </c>
      <c r="AD180">
        <v>0</v>
      </c>
      <c r="AE180">
        <v>0</v>
      </c>
    </row>
    <row r="181" spans="1:31" x14ac:dyDescent="0.3">
      <c r="A181" t="s">
        <v>306</v>
      </c>
      <c r="B181" t="s">
        <v>8781</v>
      </c>
      <c r="C181" t="s">
        <v>262</v>
      </c>
      <c r="D181" t="s">
        <v>8782</v>
      </c>
      <c r="E181" t="s">
        <v>11440</v>
      </c>
      <c r="F181" t="s">
        <v>715</v>
      </c>
      <c r="G181" t="s">
        <v>469</v>
      </c>
      <c r="I181" t="s">
        <v>265</v>
      </c>
      <c r="J181" t="s">
        <v>266</v>
      </c>
      <c r="K181" t="s">
        <v>8783</v>
      </c>
      <c r="L181" t="s">
        <v>17883</v>
      </c>
      <c r="M181" t="s">
        <v>307</v>
      </c>
      <c r="N181" t="s">
        <v>306</v>
      </c>
      <c r="O181">
        <v>26</v>
      </c>
      <c r="P181" t="s">
        <v>273</v>
      </c>
      <c r="Q181">
        <v>0.32</v>
      </c>
      <c r="S181">
        <v>1</v>
      </c>
      <c r="T181" s="108">
        <v>0.32</v>
      </c>
      <c r="U181">
        <v>1</v>
      </c>
      <c r="V181" t="s">
        <v>270</v>
      </c>
      <c r="W181" t="s">
        <v>167</v>
      </c>
      <c r="X181">
        <v>1</v>
      </c>
      <c r="Y181">
        <v>0</v>
      </c>
      <c r="Z181">
        <v>0</v>
      </c>
      <c r="AA181">
        <v>1</v>
      </c>
      <c r="AB181">
        <v>0</v>
      </c>
      <c r="AC181">
        <v>0</v>
      </c>
      <c r="AD181">
        <v>0</v>
      </c>
      <c r="AE181">
        <v>0</v>
      </c>
    </row>
    <row r="182" spans="1:31" x14ac:dyDescent="0.3">
      <c r="A182" t="s">
        <v>306</v>
      </c>
      <c r="B182" t="s">
        <v>8792</v>
      </c>
      <c r="C182" t="s">
        <v>262</v>
      </c>
      <c r="D182" t="s">
        <v>8793</v>
      </c>
      <c r="E182" t="s">
        <v>11326</v>
      </c>
      <c r="F182" t="s">
        <v>8794</v>
      </c>
      <c r="G182" t="s">
        <v>8795</v>
      </c>
      <c r="I182" t="s">
        <v>265</v>
      </c>
      <c r="J182" t="s">
        <v>266</v>
      </c>
      <c r="K182" t="s">
        <v>8796</v>
      </c>
      <c r="L182" t="s">
        <v>547</v>
      </c>
      <c r="M182" t="s">
        <v>305</v>
      </c>
      <c r="N182" t="s">
        <v>306</v>
      </c>
      <c r="O182">
        <v>8</v>
      </c>
      <c r="P182" t="s">
        <v>282</v>
      </c>
      <c r="Q182">
        <v>2</v>
      </c>
      <c r="S182">
        <v>4</v>
      </c>
      <c r="T182" s="108">
        <v>8</v>
      </c>
      <c r="U182">
        <v>1</v>
      </c>
      <c r="V182" t="s">
        <v>270</v>
      </c>
      <c r="W182" t="s">
        <v>167</v>
      </c>
      <c r="X182">
        <v>2</v>
      </c>
      <c r="Y182">
        <v>2</v>
      </c>
      <c r="Z182">
        <v>0</v>
      </c>
      <c r="AA182">
        <v>0</v>
      </c>
      <c r="AB182">
        <v>2</v>
      </c>
      <c r="AC182">
        <v>0</v>
      </c>
      <c r="AD182">
        <v>0</v>
      </c>
      <c r="AE182">
        <v>0</v>
      </c>
    </row>
    <row r="183" spans="1:31" x14ac:dyDescent="0.3">
      <c r="A183" t="s">
        <v>306</v>
      </c>
      <c r="B183" t="s">
        <v>8792</v>
      </c>
      <c r="C183" t="s">
        <v>262</v>
      </c>
      <c r="D183" t="s">
        <v>8793</v>
      </c>
      <c r="E183" t="s">
        <v>11326</v>
      </c>
      <c r="F183" t="s">
        <v>8794</v>
      </c>
      <c r="G183" t="s">
        <v>8795</v>
      </c>
      <c r="I183" t="s">
        <v>265</v>
      </c>
      <c r="J183" t="s">
        <v>266</v>
      </c>
      <c r="K183" t="s">
        <v>8796</v>
      </c>
      <c r="L183" t="s">
        <v>547</v>
      </c>
      <c r="M183" t="s">
        <v>307</v>
      </c>
      <c r="N183" t="s">
        <v>306</v>
      </c>
      <c r="O183">
        <v>9</v>
      </c>
      <c r="P183" t="s">
        <v>272</v>
      </c>
      <c r="Q183">
        <v>6</v>
      </c>
      <c r="S183">
        <v>2</v>
      </c>
      <c r="T183" s="108">
        <v>12</v>
      </c>
      <c r="U183">
        <v>1</v>
      </c>
      <c r="V183" t="s">
        <v>270</v>
      </c>
      <c r="W183" t="s">
        <v>167</v>
      </c>
      <c r="X183">
        <v>1</v>
      </c>
      <c r="Y183">
        <v>1</v>
      </c>
      <c r="Z183">
        <v>0</v>
      </c>
      <c r="AA183">
        <v>1</v>
      </c>
      <c r="AB183">
        <v>0</v>
      </c>
      <c r="AC183">
        <v>0</v>
      </c>
      <c r="AD183">
        <v>0</v>
      </c>
      <c r="AE183">
        <v>0</v>
      </c>
    </row>
    <row r="184" spans="1:31" x14ac:dyDescent="0.3">
      <c r="A184" t="s">
        <v>306</v>
      </c>
      <c r="B184" t="s">
        <v>9104</v>
      </c>
      <c r="C184" t="s">
        <v>262</v>
      </c>
      <c r="D184" t="s">
        <v>11000</v>
      </c>
      <c r="E184" t="s">
        <v>11359</v>
      </c>
      <c r="F184" t="s">
        <v>9105</v>
      </c>
      <c r="G184" t="s">
        <v>9338</v>
      </c>
      <c r="I184" t="s">
        <v>265</v>
      </c>
      <c r="J184" t="s">
        <v>266</v>
      </c>
      <c r="K184" t="s">
        <v>9106</v>
      </c>
      <c r="L184" t="s">
        <v>9955</v>
      </c>
      <c r="M184" t="s">
        <v>305</v>
      </c>
      <c r="N184" t="s">
        <v>306</v>
      </c>
      <c r="O184">
        <v>8</v>
      </c>
      <c r="P184" t="s">
        <v>266</v>
      </c>
      <c r="Q184">
        <v>0.48</v>
      </c>
      <c r="S184">
        <v>8</v>
      </c>
      <c r="T184" s="108">
        <v>3.84</v>
      </c>
      <c r="U184">
        <v>1</v>
      </c>
      <c r="V184" t="s">
        <v>270</v>
      </c>
      <c r="W184" t="s">
        <v>167</v>
      </c>
      <c r="X184">
        <v>8</v>
      </c>
      <c r="Y184">
        <v>0</v>
      </c>
      <c r="Z184">
        <v>0</v>
      </c>
      <c r="AA184">
        <v>0</v>
      </c>
      <c r="AB184">
        <v>0</v>
      </c>
      <c r="AC184">
        <v>8</v>
      </c>
      <c r="AD184">
        <v>0</v>
      </c>
      <c r="AE184">
        <v>0</v>
      </c>
    </row>
    <row r="185" spans="1:31" x14ac:dyDescent="0.3">
      <c r="A185" t="s">
        <v>306</v>
      </c>
      <c r="B185" t="s">
        <v>9104</v>
      </c>
      <c r="C185" t="s">
        <v>262</v>
      </c>
      <c r="D185" t="s">
        <v>11000</v>
      </c>
      <c r="E185" t="s">
        <v>11359</v>
      </c>
      <c r="F185" t="s">
        <v>9105</v>
      </c>
      <c r="G185" t="s">
        <v>9338</v>
      </c>
      <c r="I185" t="s">
        <v>265</v>
      </c>
      <c r="J185" t="s">
        <v>266</v>
      </c>
      <c r="K185" t="s">
        <v>9106</v>
      </c>
      <c r="L185" t="s">
        <v>9955</v>
      </c>
      <c r="M185" t="s">
        <v>305</v>
      </c>
      <c r="N185" t="s">
        <v>306</v>
      </c>
      <c r="O185">
        <v>8</v>
      </c>
      <c r="P185" t="s">
        <v>266</v>
      </c>
      <c r="Q185">
        <v>0.32</v>
      </c>
      <c r="S185">
        <v>1</v>
      </c>
      <c r="T185" s="108">
        <v>0.32</v>
      </c>
      <c r="U185">
        <v>1</v>
      </c>
      <c r="V185" t="s">
        <v>270</v>
      </c>
      <c r="W185" t="s">
        <v>167</v>
      </c>
      <c r="X185">
        <v>1</v>
      </c>
      <c r="Y185">
        <v>0</v>
      </c>
      <c r="Z185">
        <v>0</v>
      </c>
      <c r="AA185">
        <v>0</v>
      </c>
      <c r="AB185">
        <v>0</v>
      </c>
      <c r="AC185">
        <v>1</v>
      </c>
      <c r="AD185">
        <v>0</v>
      </c>
      <c r="AE185">
        <v>0</v>
      </c>
    </row>
    <row r="186" spans="1:31" x14ac:dyDescent="0.3">
      <c r="A186" t="s">
        <v>306</v>
      </c>
      <c r="B186" t="s">
        <v>9104</v>
      </c>
      <c r="C186" t="s">
        <v>262</v>
      </c>
      <c r="D186" t="s">
        <v>11000</v>
      </c>
      <c r="E186" t="s">
        <v>11359</v>
      </c>
      <c r="F186" t="s">
        <v>9105</v>
      </c>
      <c r="G186" t="s">
        <v>9338</v>
      </c>
      <c r="I186" t="s">
        <v>265</v>
      </c>
      <c r="J186" t="s">
        <v>266</v>
      </c>
      <c r="K186" t="s">
        <v>9106</v>
      </c>
      <c r="L186" t="s">
        <v>9955</v>
      </c>
      <c r="M186" t="s">
        <v>307</v>
      </c>
      <c r="N186" t="s">
        <v>306</v>
      </c>
      <c r="O186">
        <v>9</v>
      </c>
      <c r="P186" t="s">
        <v>288</v>
      </c>
      <c r="Q186">
        <v>0.48</v>
      </c>
      <c r="S186">
        <v>5</v>
      </c>
      <c r="T186" s="108">
        <v>2.4</v>
      </c>
      <c r="U186">
        <v>1</v>
      </c>
      <c r="V186" t="s">
        <v>270</v>
      </c>
      <c r="W186" t="s">
        <v>167</v>
      </c>
      <c r="X186">
        <v>5</v>
      </c>
      <c r="Y186">
        <v>0</v>
      </c>
      <c r="Z186">
        <v>5</v>
      </c>
      <c r="AA186">
        <v>0</v>
      </c>
      <c r="AB186">
        <v>0</v>
      </c>
      <c r="AC186">
        <v>0</v>
      </c>
      <c r="AD186">
        <v>0</v>
      </c>
      <c r="AE186">
        <v>0</v>
      </c>
    </row>
    <row r="187" spans="1:31" x14ac:dyDescent="0.3">
      <c r="A187" t="s">
        <v>306</v>
      </c>
      <c r="B187" t="s">
        <v>9104</v>
      </c>
      <c r="C187" t="s">
        <v>262</v>
      </c>
      <c r="D187" t="s">
        <v>11000</v>
      </c>
      <c r="E187" t="s">
        <v>11359</v>
      </c>
      <c r="F187" t="s">
        <v>9105</v>
      </c>
      <c r="G187" t="s">
        <v>9338</v>
      </c>
      <c r="I187" t="s">
        <v>265</v>
      </c>
      <c r="J187" t="s">
        <v>266</v>
      </c>
      <c r="K187" t="s">
        <v>9106</v>
      </c>
      <c r="L187" t="s">
        <v>9955</v>
      </c>
      <c r="M187" t="s">
        <v>307</v>
      </c>
      <c r="N187" t="s">
        <v>306</v>
      </c>
      <c r="O187">
        <v>26</v>
      </c>
      <c r="P187" t="s">
        <v>273</v>
      </c>
      <c r="Q187">
        <v>0.32</v>
      </c>
      <c r="S187">
        <v>1</v>
      </c>
      <c r="T187" s="108">
        <v>0.32</v>
      </c>
      <c r="U187">
        <v>1</v>
      </c>
      <c r="V187" t="s">
        <v>270</v>
      </c>
      <c r="W187" t="s">
        <v>167</v>
      </c>
      <c r="X187">
        <v>1</v>
      </c>
      <c r="Y187">
        <v>0</v>
      </c>
      <c r="Z187">
        <v>0</v>
      </c>
      <c r="AA187">
        <v>0</v>
      </c>
      <c r="AB187">
        <v>0</v>
      </c>
      <c r="AC187">
        <v>1</v>
      </c>
      <c r="AD187">
        <v>0</v>
      </c>
      <c r="AE187">
        <v>0</v>
      </c>
    </row>
    <row r="188" spans="1:31" x14ac:dyDescent="0.3">
      <c r="A188" t="s">
        <v>306</v>
      </c>
      <c r="B188" t="s">
        <v>9104</v>
      </c>
      <c r="C188" t="s">
        <v>262</v>
      </c>
      <c r="D188" t="s">
        <v>11000</v>
      </c>
      <c r="E188" t="s">
        <v>11359</v>
      </c>
      <c r="F188" t="s">
        <v>9105</v>
      </c>
      <c r="G188" t="s">
        <v>9338</v>
      </c>
      <c r="I188" t="s">
        <v>265</v>
      </c>
      <c r="J188" t="s">
        <v>266</v>
      </c>
      <c r="K188" t="s">
        <v>9106</v>
      </c>
      <c r="L188" t="s">
        <v>9955</v>
      </c>
      <c r="M188" t="s">
        <v>307</v>
      </c>
      <c r="N188" t="s">
        <v>306</v>
      </c>
      <c r="O188">
        <v>26</v>
      </c>
      <c r="P188" t="s">
        <v>273</v>
      </c>
      <c r="Q188">
        <v>0.48</v>
      </c>
      <c r="S188">
        <v>3</v>
      </c>
      <c r="T188" s="108">
        <v>1.44</v>
      </c>
      <c r="U188">
        <v>1</v>
      </c>
      <c r="V188" t="s">
        <v>270</v>
      </c>
      <c r="W188" t="s">
        <v>167</v>
      </c>
      <c r="X188">
        <v>3</v>
      </c>
      <c r="Y188">
        <v>0</v>
      </c>
      <c r="Z188">
        <v>0</v>
      </c>
      <c r="AA188">
        <v>0</v>
      </c>
      <c r="AB188">
        <v>0</v>
      </c>
      <c r="AC188">
        <v>3</v>
      </c>
      <c r="AD188">
        <v>0</v>
      </c>
      <c r="AE188">
        <v>0</v>
      </c>
    </row>
    <row r="189" spans="1:31" x14ac:dyDescent="0.3">
      <c r="A189" t="s">
        <v>306</v>
      </c>
      <c r="B189" t="s">
        <v>9097</v>
      </c>
      <c r="C189" t="s">
        <v>262</v>
      </c>
      <c r="D189" t="s">
        <v>9098</v>
      </c>
      <c r="E189" t="s">
        <v>11404</v>
      </c>
      <c r="F189" t="s">
        <v>978</v>
      </c>
      <c r="G189" t="s">
        <v>418</v>
      </c>
      <c r="I189" t="s">
        <v>265</v>
      </c>
      <c r="J189" t="s">
        <v>266</v>
      </c>
      <c r="K189" t="s">
        <v>9099</v>
      </c>
      <c r="L189" t="s">
        <v>547</v>
      </c>
      <c r="M189" t="s">
        <v>305</v>
      </c>
      <c r="N189" t="s">
        <v>306</v>
      </c>
      <c r="O189">
        <v>8</v>
      </c>
      <c r="P189" t="s">
        <v>282</v>
      </c>
      <c r="Q189">
        <v>4</v>
      </c>
      <c r="S189">
        <v>2</v>
      </c>
      <c r="T189" s="108">
        <v>8</v>
      </c>
      <c r="U189">
        <v>1</v>
      </c>
      <c r="V189" t="s">
        <v>270</v>
      </c>
      <c r="W189" t="s">
        <v>167</v>
      </c>
      <c r="X189">
        <v>2</v>
      </c>
      <c r="Y189">
        <v>0</v>
      </c>
      <c r="Z189">
        <v>0</v>
      </c>
      <c r="AA189">
        <v>2</v>
      </c>
      <c r="AB189">
        <v>0</v>
      </c>
      <c r="AC189">
        <v>0</v>
      </c>
      <c r="AD189">
        <v>0</v>
      </c>
      <c r="AE189">
        <v>0</v>
      </c>
    </row>
    <row r="190" spans="1:31" x14ac:dyDescent="0.3">
      <c r="A190" t="s">
        <v>306</v>
      </c>
      <c r="B190" t="s">
        <v>9097</v>
      </c>
      <c r="C190" t="s">
        <v>262</v>
      </c>
      <c r="D190" t="s">
        <v>9098</v>
      </c>
      <c r="E190" t="s">
        <v>11404</v>
      </c>
      <c r="F190" t="s">
        <v>978</v>
      </c>
      <c r="G190" t="s">
        <v>418</v>
      </c>
      <c r="I190" t="s">
        <v>265</v>
      </c>
      <c r="J190" t="s">
        <v>266</v>
      </c>
      <c r="K190" t="s">
        <v>9099</v>
      </c>
      <c r="L190" t="s">
        <v>547</v>
      </c>
      <c r="M190" t="s">
        <v>307</v>
      </c>
      <c r="N190" t="s">
        <v>306</v>
      </c>
      <c r="O190">
        <v>21</v>
      </c>
      <c r="P190" t="s">
        <v>273</v>
      </c>
      <c r="Q190">
        <v>0.32</v>
      </c>
      <c r="S190">
        <v>1</v>
      </c>
      <c r="T190" s="108">
        <v>0.32</v>
      </c>
      <c r="U190">
        <v>1</v>
      </c>
      <c r="V190" t="s">
        <v>270</v>
      </c>
      <c r="W190" t="s">
        <v>167</v>
      </c>
      <c r="X190">
        <v>1</v>
      </c>
      <c r="Y190">
        <v>0</v>
      </c>
      <c r="Z190">
        <v>0</v>
      </c>
      <c r="AA190">
        <v>0</v>
      </c>
      <c r="AB190">
        <v>1</v>
      </c>
      <c r="AC190">
        <v>0</v>
      </c>
      <c r="AD190">
        <v>0</v>
      </c>
      <c r="AE190">
        <v>0</v>
      </c>
    </row>
    <row r="191" spans="1:31" x14ac:dyDescent="0.3">
      <c r="A191" t="s">
        <v>306</v>
      </c>
      <c r="B191" t="s">
        <v>9097</v>
      </c>
      <c r="C191" t="s">
        <v>262</v>
      </c>
      <c r="D191" t="s">
        <v>9098</v>
      </c>
      <c r="E191" t="s">
        <v>11404</v>
      </c>
      <c r="F191" t="s">
        <v>978</v>
      </c>
      <c r="G191" t="s">
        <v>418</v>
      </c>
      <c r="I191" t="s">
        <v>265</v>
      </c>
      <c r="J191" t="s">
        <v>266</v>
      </c>
      <c r="K191" t="s">
        <v>9099</v>
      </c>
      <c r="L191" t="s">
        <v>547</v>
      </c>
      <c r="M191" t="s">
        <v>307</v>
      </c>
      <c r="N191" t="s">
        <v>306</v>
      </c>
      <c r="O191">
        <v>9</v>
      </c>
      <c r="P191" t="s">
        <v>272</v>
      </c>
      <c r="Q191">
        <v>3</v>
      </c>
      <c r="S191">
        <v>4</v>
      </c>
      <c r="T191" s="108">
        <v>12</v>
      </c>
      <c r="U191">
        <v>1</v>
      </c>
      <c r="V191" t="s">
        <v>270</v>
      </c>
      <c r="W191" t="s">
        <v>167</v>
      </c>
      <c r="X191">
        <v>2</v>
      </c>
      <c r="Y191">
        <v>2</v>
      </c>
      <c r="Z191">
        <v>0</v>
      </c>
      <c r="AA191">
        <v>0</v>
      </c>
      <c r="AB191">
        <v>2</v>
      </c>
      <c r="AC191">
        <v>0</v>
      </c>
      <c r="AD191">
        <v>0</v>
      </c>
      <c r="AE191">
        <v>0</v>
      </c>
    </row>
    <row r="192" spans="1:31" x14ac:dyDescent="0.3">
      <c r="A192" t="s">
        <v>306</v>
      </c>
      <c r="B192" t="s">
        <v>971</v>
      </c>
      <c r="C192" t="s">
        <v>262</v>
      </c>
      <c r="D192" t="s">
        <v>16484</v>
      </c>
      <c r="E192" t="s">
        <v>11441</v>
      </c>
      <c r="F192" t="s">
        <v>972</v>
      </c>
      <c r="G192" t="s">
        <v>469</v>
      </c>
      <c r="I192" t="s">
        <v>265</v>
      </c>
      <c r="J192" t="s">
        <v>266</v>
      </c>
      <c r="K192" t="s">
        <v>973</v>
      </c>
      <c r="L192" t="s">
        <v>16199</v>
      </c>
      <c r="M192" t="s">
        <v>307</v>
      </c>
      <c r="N192" t="s">
        <v>306</v>
      </c>
      <c r="O192">
        <v>9</v>
      </c>
      <c r="P192" t="s">
        <v>288</v>
      </c>
      <c r="Q192">
        <v>0.48</v>
      </c>
      <c r="S192">
        <v>18</v>
      </c>
      <c r="T192" s="108">
        <v>8.64</v>
      </c>
      <c r="U192">
        <v>1</v>
      </c>
      <c r="V192" t="s">
        <v>270</v>
      </c>
      <c r="W192" t="s">
        <v>167</v>
      </c>
      <c r="X192">
        <v>6</v>
      </c>
      <c r="Y192">
        <v>6</v>
      </c>
      <c r="Z192">
        <v>0</v>
      </c>
      <c r="AA192">
        <v>6</v>
      </c>
      <c r="AB192">
        <v>0</v>
      </c>
      <c r="AC192">
        <v>6</v>
      </c>
      <c r="AD192">
        <v>0</v>
      </c>
      <c r="AE192">
        <v>0</v>
      </c>
    </row>
    <row r="193" spans="1:31" x14ac:dyDescent="0.3">
      <c r="A193" t="s">
        <v>306</v>
      </c>
      <c r="B193" t="s">
        <v>971</v>
      </c>
      <c r="C193" t="s">
        <v>262</v>
      </c>
      <c r="D193" t="s">
        <v>16484</v>
      </c>
      <c r="E193" t="s">
        <v>11441</v>
      </c>
      <c r="F193" t="s">
        <v>972</v>
      </c>
      <c r="G193" t="s">
        <v>469</v>
      </c>
      <c r="I193" t="s">
        <v>265</v>
      </c>
      <c r="J193" t="s">
        <v>266</v>
      </c>
      <c r="K193" t="s">
        <v>973</v>
      </c>
      <c r="L193" t="s">
        <v>16199</v>
      </c>
      <c r="M193" t="s">
        <v>307</v>
      </c>
      <c r="N193" t="s">
        <v>306</v>
      </c>
      <c r="O193">
        <v>26</v>
      </c>
      <c r="P193" t="s">
        <v>273</v>
      </c>
      <c r="Q193">
        <v>0.32</v>
      </c>
      <c r="S193">
        <v>1</v>
      </c>
      <c r="T193" s="108">
        <v>0.32</v>
      </c>
      <c r="U193">
        <v>1</v>
      </c>
      <c r="V193" t="s">
        <v>270</v>
      </c>
      <c r="W193" t="s">
        <v>167</v>
      </c>
      <c r="X193">
        <v>1</v>
      </c>
      <c r="Y193">
        <v>0</v>
      </c>
      <c r="Z193">
        <v>0</v>
      </c>
      <c r="AA193">
        <v>1</v>
      </c>
      <c r="AB193">
        <v>0</v>
      </c>
      <c r="AC193">
        <v>0</v>
      </c>
      <c r="AD193">
        <v>0</v>
      </c>
      <c r="AE193">
        <v>0</v>
      </c>
    </row>
    <row r="194" spans="1:31" x14ac:dyDescent="0.3">
      <c r="A194" t="s">
        <v>306</v>
      </c>
      <c r="B194" t="s">
        <v>971</v>
      </c>
      <c r="C194" t="s">
        <v>262</v>
      </c>
      <c r="D194" t="s">
        <v>16484</v>
      </c>
      <c r="E194" t="s">
        <v>11441</v>
      </c>
      <c r="F194" t="s">
        <v>972</v>
      </c>
      <c r="G194" t="s">
        <v>469</v>
      </c>
      <c r="I194" t="s">
        <v>265</v>
      </c>
      <c r="J194" t="s">
        <v>266</v>
      </c>
      <c r="K194" t="s">
        <v>973</v>
      </c>
      <c r="L194" t="s">
        <v>16199</v>
      </c>
      <c r="M194" t="s">
        <v>305</v>
      </c>
      <c r="N194" t="s">
        <v>306</v>
      </c>
      <c r="O194">
        <v>8</v>
      </c>
      <c r="P194" t="s">
        <v>266</v>
      </c>
      <c r="Q194">
        <v>0.48</v>
      </c>
      <c r="S194">
        <v>16</v>
      </c>
      <c r="T194" s="108">
        <v>7.68</v>
      </c>
      <c r="U194">
        <v>1</v>
      </c>
      <c r="V194" t="s">
        <v>270</v>
      </c>
      <c r="W194" t="s">
        <v>167</v>
      </c>
      <c r="X194">
        <v>8</v>
      </c>
      <c r="Y194">
        <v>8</v>
      </c>
      <c r="Z194">
        <v>0</v>
      </c>
      <c r="AA194">
        <v>0</v>
      </c>
      <c r="AB194">
        <v>0</v>
      </c>
      <c r="AC194">
        <v>8</v>
      </c>
      <c r="AD194">
        <v>0</v>
      </c>
      <c r="AE194">
        <v>0</v>
      </c>
    </row>
    <row r="195" spans="1:31" x14ac:dyDescent="0.3">
      <c r="A195" t="s">
        <v>306</v>
      </c>
      <c r="B195" t="s">
        <v>588</v>
      </c>
      <c r="C195" t="s">
        <v>262</v>
      </c>
      <c r="D195" t="s">
        <v>2477</v>
      </c>
      <c r="E195" t="s">
        <v>11334</v>
      </c>
      <c r="F195" t="s">
        <v>589</v>
      </c>
      <c r="G195" t="s">
        <v>304</v>
      </c>
      <c r="I195" t="s">
        <v>265</v>
      </c>
      <c r="J195" t="s">
        <v>266</v>
      </c>
      <c r="K195" t="s">
        <v>590</v>
      </c>
      <c r="L195" t="s">
        <v>17347</v>
      </c>
      <c r="M195" t="s">
        <v>305</v>
      </c>
      <c r="N195" t="s">
        <v>306</v>
      </c>
      <c r="O195">
        <v>8</v>
      </c>
      <c r="P195" t="s">
        <v>282</v>
      </c>
      <c r="Q195">
        <v>1</v>
      </c>
      <c r="S195">
        <v>1</v>
      </c>
      <c r="T195" s="108">
        <v>1</v>
      </c>
      <c r="U195">
        <v>1</v>
      </c>
      <c r="V195" t="s">
        <v>270</v>
      </c>
      <c r="W195" t="s">
        <v>167</v>
      </c>
      <c r="X195">
        <v>1</v>
      </c>
      <c r="Y195">
        <v>0</v>
      </c>
      <c r="Z195">
        <v>1</v>
      </c>
      <c r="AA195">
        <v>0</v>
      </c>
      <c r="AB195">
        <v>0</v>
      </c>
      <c r="AC195">
        <v>0</v>
      </c>
      <c r="AD195">
        <v>0</v>
      </c>
      <c r="AE195">
        <v>0</v>
      </c>
    </row>
    <row r="196" spans="1:31" x14ac:dyDescent="0.3">
      <c r="A196" t="s">
        <v>306</v>
      </c>
      <c r="B196" t="s">
        <v>588</v>
      </c>
      <c r="C196" t="s">
        <v>262</v>
      </c>
      <c r="D196" t="s">
        <v>2477</v>
      </c>
      <c r="E196" t="s">
        <v>11334</v>
      </c>
      <c r="F196" t="s">
        <v>589</v>
      </c>
      <c r="G196" t="s">
        <v>304</v>
      </c>
      <c r="I196" t="s">
        <v>265</v>
      </c>
      <c r="J196" t="s">
        <v>266</v>
      </c>
      <c r="K196" t="s">
        <v>590</v>
      </c>
      <c r="L196" t="s">
        <v>17347</v>
      </c>
      <c r="M196" t="s">
        <v>307</v>
      </c>
      <c r="N196" t="s">
        <v>306</v>
      </c>
      <c r="O196">
        <v>9</v>
      </c>
      <c r="P196" t="s">
        <v>288</v>
      </c>
      <c r="Q196">
        <v>0.48</v>
      </c>
      <c r="S196">
        <v>7</v>
      </c>
      <c r="T196" s="108">
        <v>3.36</v>
      </c>
      <c r="U196">
        <v>1</v>
      </c>
      <c r="V196" t="s">
        <v>270</v>
      </c>
      <c r="W196" t="s">
        <v>167</v>
      </c>
      <c r="X196">
        <v>7</v>
      </c>
      <c r="Y196">
        <v>0</v>
      </c>
      <c r="Z196">
        <v>7</v>
      </c>
      <c r="AA196">
        <v>0</v>
      </c>
      <c r="AB196">
        <v>0</v>
      </c>
      <c r="AC196">
        <v>0</v>
      </c>
      <c r="AD196">
        <v>0</v>
      </c>
      <c r="AE196">
        <v>0</v>
      </c>
    </row>
    <row r="197" spans="1:31" x14ac:dyDescent="0.3">
      <c r="A197" t="s">
        <v>306</v>
      </c>
      <c r="B197" t="s">
        <v>588</v>
      </c>
      <c r="C197" t="s">
        <v>262</v>
      </c>
      <c r="D197" t="s">
        <v>2477</v>
      </c>
      <c r="E197" t="s">
        <v>11334</v>
      </c>
      <c r="F197" t="s">
        <v>589</v>
      </c>
      <c r="G197" t="s">
        <v>304</v>
      </c>
      <c r="I197" t="s">
        <v>265</v>
      </c>
      <c r="J197" t="s">
        <v>266</v>
      </c>
      <c r="K197" t="s">
        <v>590</v>
      </c>
      <c r="L197" t="s">
        <v>17347</v>
      </c>
      <c r="M197" t="s">
        <v>307</v>
      </c>
      <c r="N197" t="s">
        <v>306</v>
      </c>
      <c r="O197">
        <v>21</v>
      </c>
      <c r="P197" t="s">
        <v>273</v>
      </c>
      <c r="Q197">
        <v>0.48</v>
      </c>
      <c r="S197">
        <v>2</v>
      </c>
      <c r="T197" s="108">
        <v>0.96</v>
      </c>
      <c r="U197">
        <v>1</v>
      </c>
      <c r="V197" t="s">
        <v>270</v>
      </c>
      <c r="W197" t="s">
        <v>167</v>
      </c>
      <c r="X197">
        <v>2</v>
      </c>
      <c r="Y197">
        <v>0</v>
      </c>
      <c r="Z197">
        <v>0</v>
      </c>
      <c r="AA197">
        <v>0</v>
      </c>
      <c r="AB197">
        <v>2</v>
      </c>
      <c r="AC197">
        <v>0</v>
      </c>
      <c r="AD197">
        <v>0</v>
      </c>
      <c r="AE197">
        <v>0</v>
      </c>
    </row>
    <row r="198" spans="1:31" x14ac:dyDescent="0.3">
      <c r="A198" t="s">
        <v>306</v>
      </c>
      <c r="B198" t="s">
        <v>336</v>
      </c>
      <c r="C198" t="s">
        <v>262</v>
      </c>
      <c r="D198" t="s">
        <v>2588</v>
      </c>
      <c r="E198" t="s">
        <v>11025</v>
      </c>
      <c r="F198" t="s">
        <v>337</v>
      </c>
      <c r="G198" t="s">
        <v>334</v>
      </c>
      <c r="I198" t="s">
        <v>330</v>
      </c>
      <c r="J198" t="s">
        <v>266</v>
      </c>
      <c r="K198" t="s">
        <v>338</v>
      </c>
      <c r="L198" t="s">
        <v>2600</v>
      </c>
      <c r="M198" t="s">
        <v>305</v>
      </c>
      <c r="N198" t="s">
        <v>306</v>
      </c>
      <c r="O198">
        <v>8</v>
      </c>
      <c r="P198" t="s">
        <v>282</v>
      </c>
      <c r="Q198">
        <v>3</v>
      </c>
      <c r="S198">
        <v>2</v>
      </c>
      <c r="T198" s="108">
        <v>6</v>
      </c>
      <c r="U198">
        <v>1</v>
      </c>
      <c r="V198" t="s">
        <v>270</v>
      </c>
      <c r="W198" t="s">
        <v>167</v>
      </c>
      <c r="X198">
        <v>1</v>
      </c>
      <c r="Y198">
        <v>1</v>
      </c>
      <c r="Z198">
        <v>0</v>
      </c>
      <c r="AA198">
        <v>0</v>
      </c>
      <c r="AB198">
        <v>1</v>
      </c>
      <c r="AC198">
        <v>0</v>
      </c>
      <c r="AD198">
        <v>0</v>
      </c>
      <c r="AE198">
        <v>0</v>
      </c>
    </row>
    <row r="199" spans="1:31" x14ac:dyDescent="0.3">
      <c r="A199" t="s">
        <v>306</v>
      </c>
      <c r="B199" t="s">
        <v>336</v>
      </c>
      <c r="C199" t="s">
        <v>262</v>
      </c>
      <c r="D199" t="s">
        <v>2588</v>
      </c>
      <c r="E199" t="s">
        <v>11025</v>
      </c>
      <c r="F199" t="s">
        <v>337</v>
      </c>
      <c r="G199" t="s">
        <v>334</v>
      </c>
      <c r="I199" t="s">
        <v>330</v>
      </c>
      <c r="J199" t="s">
        <v>266</v>
      </c>
      <c r="K199" t="s">
        <v>338</v>
      </c>
      <c r="L199" t="s">
        <v>2600</v>
      </c>
      <c r="M199" t="s">
        <v>307</v>
      </c>
      <c r="N199" t="s">
        <v>306</v>
      </c>
      <c r="O199">
        <v>9</v>
      </c>
      <c r="P199" t="s">
        <v>272</v>
      </c>
      <c r="Q199">
        <v>3</v>
      </c>
      <c r="S199">
        <v>1</v>
      </c>
      <c r="T199" s="108">
        <v>3</v>
      </c>
      <c r="U199">
        <v>1</v>
      </c>
      <c r="V199" t="s">
        <v>270</v>
      </c>
      <c r="W199" t="s">
        <v>167</v>
      </c>
      <c r="X199">
        <v>1</v>
      </c>
      <c r="Y199">
        <v>0</v>
      </c>
      <c r="Z199">
        <v>0</v>
      </c>
      <c r="AA199">
        <v>1</v>
      </c>
      <c r="AB199">
        <v>0</v>
      </c>
      <c r="AC199">
        <v>0</v>
      </c>
      <c r="AD199">
        <v>0</v>
      </c>
      <c r="AE199">
        <v>0</v>
      </c>
    </row>
    <row r="200" spans="1:31" x14ac:dyDescent="0.3">
      <c r="A200" t="s">
        <v>306</v>
      </c>
      <c r="B200" t="s">
        <v>336</v>
      </c>
      <c r="C200" t="s">
        <v>262</v>
      </c>
      <c r="D200" t="s">
        <v>2588</v>
      </c>
      <c r="E200" t="s">
        <v>11025</v>
      </c>
      <c r="F200" t="s">
        <v>337</v>
      </c>
      <c r="G200" t="s">
        <v>334</v>
      </c>
      <c r="I200" t="s">
        <v>330</v>
      </c>
      <c r="J200" t="s">
        <v>266</v>
      </c>
      <c r="K200" t="s">
        <v>338</v>
      </c>
      <c r="L200" t="s">
        <v>2600</v>
      </c>
      <c r="M200" t="s">
        <v>307</v>
      </c>
      <c r="N200" t="s">
        <v>306</v>
      </c>
      <c r="O200">
        <v>21</v>
      </c>
      <c r="P200" t="s">
        <v>273</v>
      </c>
      <c r="Q200">
        <v>0.32</v>
      </c>
      <c r="S200">
        <v>2</v>
      </c>
      <c r="T200" s="108">
        <v>0.64</v>
      </c>
      <c r="U200">
        <v>1</v>
      </c>
      <c r="V200" t="s">
        <v>270</v>
      </c>
      <c r="W200" t="s">
        <v>167</v>
      </c>
      <c r="X200">
        <v>2</v>
      </c>
      <c r="Y200">
        <v>0</v>
      </c>
      <c r="Z200">
        <v>0</v>
      </c>
      <c r="AA200">
        <v>2</v>
      </c>
      <c r="AB200">
        <v>0</v>
      </c>
      <c r="AC200">
        <v>0</v>
      </c>
      <c r="AD200">
        <v>0</v>
      </c>
      <c r="AE200">
        <v>0</v>
      </c>
    </row>
    <row r="201" spans="1:31" x14ac:dyDescent="0.3">
      <c r="A201" t="s">
        <v>306</v>
      </c>
      <c r="B201" t="s">
        <v>968</v>
      </c>
      <c r="C201" t="s">
        <v>262</v>
      </c>
      <c r="D201" t="s">
        <v>2590</v>
      </c>
      <c r="E201" t="s">
        <v>11027</v>
      </c>
      <c r="F201" t="s">
        <v>631</v>
      </c>
      <c r="G201" t="s">
        <v>334</v>
      </c>
      <c r="I201" t="s">
        <v>330</v>
      </c>
      <c r="J201" t="s">
        <v>266</v>
      </c>
      <c r="K201" t="s">
        <v>969</v>
      </c>
      <c r="L201" t="s">
        <v>970</v>
      </c>
      <c r="M201" t="s">
        <v>305</v>
      </c>
      <c r="N201" t="s">
        <v>306</v>
      </c>
      <c r="O201">
        <v>8</v>
      </c>
      <c r="P201" t="s">
        <v>269</v>
      </c>
      <c r="Q201">
        <v>2</v>
      </c>
      <c r="S201">
        <v>1</v>
      </c>
      <c r="T201" s="108">
        <v>2</v>
      </c>
      <c r="U201">
        <v>1</v>
      </c>
      <c r="V201" t="s">
        <v>270</v>
      </c>
      <c r="W201" t="s">
        <v>167</v>
      </c>
      <c r="X201">
        <v>1</v>
      </c>
      <c r="Y201">
        <v>0</v>
      </c>
      <c r="Z201">
        <v>0</v>
      </c>
      <c r="AA201">
        <v>0</v>
      </c>
      <c r="AB201">
        <v>0</v>
      </c>
      <c r="AC201">
        <v>1</v>
      </c>
      <c r="AD201">
        <v>0</v>
      </c>
      <c r="AE201">
        <v>0</v>
      </c>
    </row>
    <row r="202" spans="1:31" x14ac:dyDescent="0.3">
      <c r="A202" t="s">
        <v>306</v>
      </c>
      <c r="B202" t="s">
        <v>968</v>
      </c>
      <c r="C202" t="s">
        <v>262</v>
      </c>
      <c r="D202" t="s">
        <v>2590</v>
      </c>
      <c r="E202" t="s">
        <v>11027</v>
      </c>
      <c r="F202" t="s">
        <v>631</v>
      </c>
      <c r="G202" t="s">
        <v>334</v>
      </c>
      <c r="I202" t="s">
        <v>330</v>
      </c>
      <c r="J202" t="s">
        <v>266</v>
      </c>
      <c r="K202" t="s">
        <v>969</v>
      </c>
      <c r="L202" t="s">
        <v>970</v>
      </c>
      <c r="M202" t="s">
        <v>307</v>
      </c>
      <c r="N202" t="s">
        <v>306</v>
      </c>
      <c r="O202">
        <v>9</v>
      </c>
      <c r="P202" t="s">
        <v>288</v>
      </c>
      <c r="Q202">
        <v>0.48</v>
      </c>
      <c r="S202">
        <v>3</v>
      </c>
      <c r="T202" s="108">
        <v>1.44</v>
      </c>
      <c r="U202">
        <v>1</v>
      </c>
      <c r="V202" t="s">
        <v>270</v>
      </c>
      <c r="W202" t="s">
        <v>167</v>
      </c>
      <c r="X202">
        <v>3</v>
      </c>
      <c r="Y202">
        <v>0</v>
      </c>
      <c r="Z202">
        <v>0</v>
      </c>
      <c r="AA202">
        <v>3</v>
      </c>
      <c r="AB202">
        <v>0</v>
      </c>
      <c r="AC202">
        <v>0</v>
      </c>
      <c r="AD202">
        <v>0</v>
      </c>
      <c r="AE202">
        <v>0</v>
      </c>
    </row>
    <row r="203" spans="1:31" x14ac:dyDescent="0.3">
      <c r="A203" t="s">
        <v>306</v>
      </c>
      <c r="B203" t="s">
        <v>1691</v>
      </c>
      <c r="C203" t="s">
        <v>274</v>
      </c>
      <c r="D203" t="s">
        <v>2669</v>
      </c>
      <c r="E203" t="s">
        <v>11478</v>
      </c>
      <c r="F203" t="s">
        <v>1692</v>
      </c>
      <c r="G203" t="s">
        <v>514</v>
      </c>
      <c r="I203" t="s">
        <v>265</v>
      </c>
      <c r="J203" t="s">
        <v>266</v>
      </c>
      <c r="K203" t="s">
        <v>1693</v>
      </c>
      <c r="L203" t="s">
        <v>504</v>
      </c>
      <c r="M203" t="s">
        <v>307</v>
      </c>
      <c r="N203" t="s">
        <v>306</v>
      </c>
      <c r="O203">
        <v>9</v>
      </c>
      <c r="P203" t="s">
        <v>272</v>
      </c>
      <c r="Q203">
        <v>1</v>
      </c>
      <c r="S203">
        <v>3</v>
      </c>
      <c r="T203" s="108">
        <v>3</v>
      </c>
      <c r="U203">
        <v>1</v>
      </c>
      <c r="V203" t="s">
        <v>270</v>
      </c>
      <c r="W203" t="s">
        <v>167</v>
      </c>
      <c r="X203">
        <v>1</v>
      </c>
      <c r="Y203">
        <v>1</v>
      </c>
      <c r="Z203">
        <v>0</v>
      </c>
      <c r="AA203">
        <v>1</v>
      </c>
      <c r="AB203">
        <v>0</v>
      </c>
      <c r="AC203">
        <v>1</v>
      </c>
      <c r="AD203">
        <v>0</v>
      </c>
      <c r="AE203">
        <v>0</v>
      </c>
    </row>
    <row r="204" spans="1:31" x14ac:dyDescent="0.3">
      <c r="A204" t="s">
        <v>306</v>
      </c>
      <c r="B204" t="s">
        <v>1691</v>
      </c>
      <c r="C204" t="s">
        <v>274</v>
      </c>
      <c r="D204" t="s">
        <v>2669</v>
      </c>
      <c r="E204" t="s">
        <v>11478</v>
      </c>
      <c r="F204" t="s">
        <v>1692</v>
      </c>
      <c r="G204" t="s">
        <v>514</v>
      </c>
      <c r="I204" t="s">
        <v>265</v>
      </c>
      <c r="J204" t="s">
        <v>266</v>
      </c>
      <c r="K204" t="s">
        <v>1693</v>
      </c>
      <c r="L204" t="s">
        <v>504</v>
      </c>
      <c r="M204" t="s">
        <v>307</v>
      </c>
      <c r="N204" t="s">
        <v>306</v>
      </c>
      <c r="O204">
        <v>21</v>
      </c>
      <c r="P204" t="s">
        <v>273</v>
      </c>
      <c r="Q204">
        <v>0.32</v>
      </c>
      <c r="S204">
        <v>1</v>
      </c>
      <c r="T204" s="108">
        <v>0.32</v>
      </c>
      <c r="U204">
        <v>1</v>
      </c>
      <c r="V204" t="s">
        <v>270</v>
      </c>
      <c r="W204" t="s">
        <v>167</v>
      </c>
      <c r="X204">
        <v>1</v>
      </c>
      <c r="Y204">
        <v>0</v>
      </c>
      <c r="Z204">
        <v>0</v>
      </c>
      <c r="AA204">
        <v>0</v>
      </c>
      <c r="AB204">
        <v>0</v>
      </c>
      <c r="AC204">
        <v>1</v>
      </c>
      <c r="AD204">
        <v>0</v>
      </c>
      <c r="AE204">
        <v>0</v>
      </c>
    </row>
    <row r="205" spans="1:31" x14ac:dyDescent="0.3">
      <c r="A205" t="s">
        <v>306</v>
      </c>
      <c r="B205" t="s">
        <v>1691</v>
      </c>
      <c r="C205" t="s">
        <v>262</v>
      </c>
      <c r="D205" t="s">
        <v>2669</v>
      </c>
      <c r="E205" t="s">
        <v>11478</v>
      </c>
      <c r="F205" t="s">
        <v>1692</v>
      </c>
      <c r="G205" t="s">
        <v>514</v>
      </c>
      <c r="I205" t="s">
        <v>265</v>
      </c>
      <c r="J205" t="s">
        <v>266</v>
      </c>
      <c r="K205" t="s">
        <v>1693</v>
      </c>
      <c r="L205" t="s">
        <v>504</v>
      </c>
      <c r="M205" t="s">
        <v>305</v>
      </c>
      <c r="N205" t="s">
        <v>306</v>
      </c>
      <c r="O205">
        <v>8</v>
      </c>
      <c r="P205" t="s">
        <v>282</v>
      </c>
      <c r="Q205">
        <v>2</v>
      </c>
      <c r="S205">
        <v>2</v>
      </c>
      <c r="T205" s="108">
        <v>4</v>
      </c>
      <c r="U205">
        <v>1</v>
      </c>
      <c r="V205" t="s">
        <v>270</v>
      </c>
      <c r="W205" t="s">
        <v>167</v>
      </c>
      <c r="X205">
        <v>1</v>
      </c>
      <c r="Y205">
        <v>0</v>
      </c>
      <c r="Z205">
        <v>1</v>
      </c>
      <c r="AA205">
        <v>0</v>
      </c>
      <c r="AB205">
        <v>0</v>
      </c>
      <c r="AC205">
        <v>1</v>
      </c>
      <c r="AD205">
        <v>0</v>
      </c>
      <c r="AE205">
        <v>0</v>
      </c>
    </row>
    <row r="206" spans="1:31" x14ac:dyDescent="0.3">
      <c r="A206" t="s">
        <v>306</v>
      </c>
      <c r="B206" t="s">
        <v>9066</v>
      </c>
      <c r="C206" t="s">
        <v>262</v>
      </c>
      <c r="D206" t="s">
        <v>9067</v>
      </c>
      <c r="E206" t="s">
        <v>11397</v>
      </c>
      <c r="F206" t="s">
        <v>9068</v>
      </c>
      <c r="G206" t="s">
        <v>418</v>
      </c>
      <c r="I206" t="s">
        <v>265</v>
      </c>
      <c r="J206" t="s">
        <v>266</v>
      </c>
      <c r="K206" t="s">
        <v>9069</v>
      </c>
      <c r="L206" t="s">
        <v>419</v>
      </c>
      <c r="M206" t="s">
        <v>305</v>
      </c>
      <c r="N206" t="s">
        <v>306</v>
      </c>
      <c r="O206">
        <v>8</v>
      </c>
      <c r="P206" t="s">
        <v>282</v>
      </c>
      <c r="Q206">
        <v>3</v>
      </c>
      <c r="S206">
        <v>2</v>
      </c>
      <c r="T206" s="108">
        <v>6</v>
      </c>
      <c r="U206">
        <v>1</v>
      </c>
      <c r="V206" t="s">
        <v>270</v>
      </c>
      <c r="W206" t="s">
        <v>167</v>
      </c>
      <c r="X206">
        <v>2</v>
      </c>
      <c r="Y206">
        <v>0</v>
      </c>
      <c r="Z206">
        <v>0</v>
      </c>
      <c r="AA206">
        <v>2</v>
      </c>
      <c r="AB206">
        <v>0</v>
      </c>
      <c r="AC206">
        <v>0</v>
      </c>
      <c r="AD206">
        <v>0</v>
      </c>
      <c r="AE206">
        <v>0</v>
      </c>
    </row>
    <row r="207" spans="1:31" x14ac:dyDescent="0.3">
      <c r="A207" t="s">
        <v>306</v>
      </c>
      <c r="B207" t="s">
        <v>9066</v>
      </c>
      <c r="C207" t="s">
        <v>262</v>
      </c>
      <c r="D207" t="s">
        <v>9067</v>
      </c>
      <c r="E207" t="s">
        <v>11397</v>
      </c>
      <c r="F207" t="s">
        <v>9068</v>
      </c>
      <c r="G207" t="s">
        <v>418</v>
      </c>
      <c r="I207" t="s">
        <v>265</v>
      </c>
      <c r="J207" t="s">
        <v>266</v>
      </c>
      <c r="K207" t="s">
        <v>9069</v>
      </c>
      <c r="L207" t="s">
        <v>419</v>
      </c>
      <c r="M207" t="s">
        <v>307</v>
      </c>
      <c r="N207" t="s">
        <v>306</v>
      </c>
      <c r="O207">
        <v>9</v>
      </c>
      <c r="P207" t="s">
        <v>288</v>
      </c>
      <c r="Q207">
        <v>0.48</v>
      </c>
      <c r="S207">
        <v>4</v>
      </c>
      <c r="T207" s="108">
        <v>1.92</v>
      </c>
      <c r="U207">
        <v>1</v>
      </c>
      <c r="V207" t="s">
        <v>270</v>
      </c>
      <c r="W207" t="s">
        <v>167</v>
      </c>
      <c r="X207">
        <v>2</v>
      </c>
      <c r="Y207">
        <v>2</v>
      </c>
      <c r="Z207">
        <v>0</v>
      </c>
      <c r="AA207">
        <v>0</v>
      </c>
      <c r="AB207">
        <v>0</v>
      </c>
      <c r="AC207">
        <v>2</v>
      </c>
      <c r="AD207">
        <v>0</v>
      </c>
      <c r="AE207">
        <v>0</v>
      </c>
    </row>
    <row r="208" spans="1:31" x14ac:dyDescent="0.3">
      <c r="A208" t="s">
        <v>306</v>
      </c>
      <c r="B208" t="s">
        <v>9070</v>
      </c>
      <c r="C208" t="s">
        <v>262</v>
      </c>
      <c r="D208" t="s">
        <v>9071</v>
      </c>
      <c r="E208" t="s">
        <v>11398</v>
      </c>
      <c r="F208" t="s">
        <v>9072</v>
      </c>
      <c r="G208" t="s">
        <v>418</v>
      </c>
      <c r="I208" t="s">
        <v>265</v>
      </c>
      <c r="J208" t="s">
        <v>266</v>
      </c>
      <c r="K208" t="s">
        <v>9073</v>
      </c>
      <c r="L208" t="s">
        <v>419</v>
      </c>
      <c r="M208" t="s">
        <v>305</v>
      </c>
      <c r="N208" t="s">
        <v>306</v>
      </c>
      <c r="O208">
        <v>8</v>
      </c>
      <c r="P208" t="s">
        <v>282</v>
      </c>
      <c r="Q208">
        <v>3</v>
      </c>
      <c r="S208">
        <v>1</v>
      </c>
      <c r="T208" s="108">
        <v>3</v>
      </c>
      <c r="U208">
        <v>1</v>
      </c>
      <c r="V208" t="s">
        <v>270</v>
      </c>
      <c r="W208" t="s">
        <v>167</v>
      </c>
      <c r="X208">
        <v>1</v>
      </c>
      <c r="Y208">
        <v>0</v>
      </c>
      <c r="Z208">
        <v>0</v>
      </c>
      <c r="AA208">
        <v>1</v>
      </c>
      <c r="AB208">
        <v>0</v>
      </c>
      <c r="AC208">
        <v>0</v>
      </c>
      <c r="AD208">
        <v>0</v>
      </c>
      <c r="AE208">
        <v>0</v>
      </c>
    </row>
    <row r="209" spans="1:31" x14ac:dyDescent="0.3">
      <c r="A209" t="s">
        <v>306</v>
      </c>
      <c r="B209" t="s">
        <v>9070</v>
      </c>
      <c r="C209" t="s">
        <v>262</v>
      </c>
      <c r="D209" t="s">
        <v>9071</v>
      </c>
      <c r="E209" t="s">
        <v>11398</v>
      </c>
      <c r="F209" t="s">
        <v>9072</v>
      </c>
      <c r="G209" t="s">
        <v>418</v>
      </c>
      <c r="I209" t="s">
        <v>265</v>
      </c>
      <c r="J209" t="s">
        <v>266</v>
      </c>
      <c r="K209" t="s">
        <v>9073</v>
      </c>
      <c r="L209" t="s">
        <v>419</v>
      </c>
      <c r="M209" t="s">
        <v>307</v>
      </c>
      <c r="N209" t="s">
        <v>306</v>
      </c>
      <c r="O209">
        <v>9</v>
      </c>
      <c r="P209" t="s">
        <v>288</v>
      </c>
      <c r="Q209">
        <v>0.48</v>
      </c>
      <c r="S209">
        <v>4</v>
      </c>
      <c r="T209" s="108">
        <v>1.92</v>
      </c>
      <c r="U209">
        <v>1</v>
      </c>
      <c r="V209" t="s">
        <v>270</v>
      </c>
      <c r="W209" t="s">
        <v>167</v>
      </c>
      <c r="X209">
        <v>2</v>
      </c>
      <c r="Y209">
        <v>2</v>
      </c>
      <c r="Z209">
        <v>0</v>
      </c>
      <c r="AA209">
        <v>0</v>
      </c>
      <c r="AB209">
        <v>0</v>
      </c>
      <c r="AC209">
        <v>2</v>
      </c>
      <c r="AD209">
        <v>0</v>
      </c>
      <c r="AE209">
        <v>0</v>
      </c>
    </row>
    <row r="210" spans="1:31" x14ac:dyDescent="0.3">
      <c r="A210" t="s">
        <v>306</v>
      </c>
      <c r="B210" t="s">
        <v>9070</v>
      </c>
      <c r="C210" t="s">
        <v>262</v>
      </c>
      <c r="D210" t="s">
        <v>9071</v>
      </c>
      <c r="E210" t="s">
        <v>11398</v>
      </c>
      <c r="F210" t="s">
        <v>9072</v>
      </c>
      <c r="G210" t="s">
        <v>418</v>
      </c>
      <c r="I210" t="s">
        <v>265</v>
      </c>
      <c r="J210" t="s">
        <v>266</v>
      </c>
      <c r="K210" t="s">
        <v>9073</v>
      </c>
      <c r="L210" t="s">
        <v>419</v>
      </c>
      <c r="M210" t="s">
        <v>305</v>
      </c>
      <c r="N210" t="s">
        <v>306</v>
      </c>
      <c r="O210">
        <v>8</v>
      </c>
      <c r="P210" t="s">
        <v>282</v>
      </c>
      <c r="Q210">
        <v>4</v>
      </c>
      <c r="S210">
        <v>1</v>
      </c>
      <c r="T210" s="108">
        <v>4</v>
      </c>
      <c r="U210">
        <v>1</v>
      </c>
      <c r="V210" t="s">
        <v>270</v>
      </c>
      <c r="W210" t="s">
        <v>167</v>
      </c>
      <c r="X210">
        <v>1</v>
      </c>
      <c r="Y210">
        <v>0</v>
      </c>
      <c r="Z210">
        <v>0</v>
      </c>
      <c r="AA210">
        <v>1</v>
      </c>
      <c r="AB210">
        <v>0</v>
      </c>
      <c r="AC210">
        <v>0</v>
      </c>
      <c r="AD210">
        <v>0</v>
      </c>
      <c r="AE210">
        <v>0</v>
      </c>
    </row>
    <row r="211" spans="1:31" x14ac:dyDescent="0.3">
      <c r="A211" t="s">
        <v>306</v>
      </c>
      <c r="B211" t="s">
        <v>9074</v>
      </c>
      <c r="C211" t="s">
        <v>262</v>
      </c>
      <c r="D211" t="s">
        <v>9075</v>
      </c>
      <c r="E211" t="s">
        <v>11399</v>
      </c>
      <c r="F211" t="s">
        <v>424</v>
      </c>
      <c r="G211" t="s">
        <v>418</v>
      </c>
      <c r="I211" t="s">
        <v>265</v>
      </c>
      <c r="J211" t="s">
        <v>266</v>
      </c>
      <c r="K211" t="s">
        <v>9076</v>
      </c>
      <c r="L211" t="s">
        <v>419</v>
      </c>
      <c r="M211" t="s">
        <v>307</v>
      </c>
      <c r="N211" t="s">
        <v>306</v>
      </c>
      <c r="O211">
        <v>9</v>
      </c>
      <c r="P211" t="s">
        <v>288</v>
      </c>
      <c r="Q211">
        <v>0.48</v>
      </c>
      <c r="S211">
        <v>12</v>
      </c>
      <c r="T211" s="108">
        <v>5.76</v>
      </c>
      <c r="U211">
        <v>1</v>
      </c>
      <c r="V211" t="s">
        <v>270</v>
      </c>
      <c r="W211" t="s">
        <v>167</v>
      </c>
      <c r="X211">
        <v>6</v>
      </c>
      <c r="Y211">
        <v>6</v>
      </c>
      <c r="Z211">
        <v>0</v>
      </c>
      <c r="AA211">
        <v>0</v>
      </c>
      <c r="AB211">
        <v>0</v>
      </c>
      <c r="AC211">
        <v>6</v>
      </c>
      <c r="AD211">
        <v>0</v>
      </c>
      <c r="AE211">
        <v>0</v>
      </c>
    </row>
    <row r="212" spans="1:31" x14ac:dyDescent="0.3">
      <c r="A212" t="s">
        <v>306</v>
      </c>
      <c r="B212" t="s">
        <v>9074</v>
      </c>
      <c r="C212" t="s">
        <v>262</v>
      </c>
      <c r="D212" t="s">
        <v>9075</v>
      </c>
      <c r="E212" t="s">
        <v>11399</v>
      </c>
      <c r="F212" t="s">
        <v>424</v>
      </c>
      <c r="G212" t="s">
        <v>418</v>
      </c>
      <c r="I212" t="s">
        <v>265</v>
      </c>
      <c r="J212" t="s">
        <v>266</v>
      </c>
      <c r="K212" t="s">
        <v>9076</v>
      </c>
      <c r="L212" t="s">
        <v>419</v>
      </c>
      <c r="M212" t="s">
        <v>305</v>
      </c>
      <c r="N212" t="s">
        <v>306</v>
      </c>
      <c r="O212">
        <v>8</v>
      </c>
      <c r="P212" t="s">
        <v>282</v>
      </c>
      <c r="Q212">
        <v>3</v>
      </c>
      <c r="S212">
        <v>1</v>
      </c>
      <c r="T212" s="108">
        <v>3</v>
      </c>
      <c r="U212">
        <v>1</v>
      </c>
      <c r="V212" t="s">
        <v>270</v>
      </c>
      <c r="W212" t="s">
        <v>167</v>
      </c>
      <c r="X212">
        <v>2</v>
      </c>
      <c r="Y212">
        <v>0</v>
      </c>
      <c r="Z212">
        <v>0</v>
      </c>
      <c r="AA212">
        <v>1</v>
      </c>
      <c r="AB212">
        <v>0</v>
      </c>
      <c r="AC212">
        <v>0</v>
      </c>
      <c r="AD212">
        <v>0</v>
      </c>
      <c r="AE212">
        <v>0</v>
      </c>
    </row>
    <row r="213" spans="1:31" x14ac:dyDescent="0.3">
      <c r="A213" t="s">
        <v>306</v>
      </c>
      <c r="B213" t="s">
        <v>9074</v>
      </c>
      <c r="C213" t="s">
        <v>262</v>
      </c>
      <c r="D213" t="s">
        <v>9075</v>
      </c>
      <c r="E213" t="s">
        <v>11399</v>
      </c>
      <c r="F213" t="s">
        <v>424</v>
      </c>
      <c r="G213" t="s">
        <v>418</v>
      </c>
      <c r="I213" t="s">
        <v>265</v>
      </c>
      <c r="J213" t="s">
        <v>266</v>
      </c>
      <c r="K213" t="s">
        <v>9076</v>
      </c>
      <c r="L213" t="s">
        <v>419</v>
      </c>
      <c r="M213" t="s">
        <v>307</v>
      </c>
      <c r="N213" t="s">
        <v>306</v>
      </c>
      <c r="O213">
        <v>21</v>
      </c>
      <c r="P213" t="s">
        <v>273</v>
      </c>
      <c r="Q213">
        <v>0.48</v>
      </c>
      <c r="S213">
        <v>1</v>
      </c>
      <c r="T213" s="108">
        <v>0.48</v>
      </c>
      <c r="U213">
        <v>1</v>
      </c>
      <c r="V213" t="s">
        <v>270</v>
      </c>
      <c r="W213" t="s">
        <v>167</v>
      </c>
      <c r="X213">
        <v>1</v>
      </c>
      <c r="Y213">
        <v>0</v>
      </c>
      <c r="Z213">
        <v>0</v>
      </c>
      <c r="AA213">
        <v>0</v>
      </c>
      <c r="AB213">
        <v>1</v>
      </c>
      <c r="AC213">
        <v>0</v>
      </c>
      <c r="AD213">
        <v>0</v>
      </c>
      <c r="AE213">
        <v>0</v>
      </c>
    </row>
    <row r="214" spans="1:31" x14ac:dyDescent="0.3">
      <c r="A214" t="s">
        <v>306</v>
      </c>
      <c r="B214" t="s">
        <v>9077</v>
      </c>
      <c r="C214" t="s">
        <v>262</v>
      </c>
      <c r="D214" t="s">
        <v>9078</v>
      </c>
      <c r="E214" t="s">
        <v>11400</v>
      </c>
      <c r="F214" t="s">
        <v>420</v>
      </c>
      <c r="G214" t="s">
        <v>418</v>
      </c>
      <c r="I214" t="s">
        <v>265</v>
      </c>
      <c r="J214" t="s">
        <v>266</v>
      </c>
      <c r="K214" t="s">
        <v>9079</v>
      </c>
      <c r="L214" t="s">
        <v>419</v>
      </c>
      <c r="M214" t="s">
        <v>305</v>
      </c>
      <c r="N214" t="s">
        <v>306</v>
      </c>
      <c r="O214">
        <v>8</v>
      </c>
      <c r="P214" t="s">
        <v>282</v>
      </c>
      <c r="Q214">
        <v>4</v>
      </c>
      <c r="S214">
        <v>1</v>
      </c>
      <c r="T214" s="108">
        <v>4</v>
      </c>
      <c r="U214">
        <v>1</v>
      </c>
      <c r="V214" t="s">
        <v>270</v>
      </c>
      <c r="W214" t="s">
        <v>167</v>
      </c>
      <c r="X214">
        <v>1</v>
      </c>
      <c r="Y214">
        <v>0</v>
      </c>
      <c r="Z214">
        <v>0</v>
      </c>
      <c r="AA214">
        <v>1</v>
      </c>
      <c r="AB214">
        <v>0</v>
      </c>
      <c r="AC214">
        <v>0</v>
      </c>
      <c r="AD214">
        <v>0</v>
      </c>
      <c r="AE214">
        <v>0</v>
      </c>
    </row>
    <row r="215" spans="1:31" x14ac:dyDescent="0.3">
      <c r="A215" t="s">
        <v>306</v>
      </c>
      <c r="B215" t="s">
        <v>9077</v>
      </c>
      <c r="C215" t="s">
        <v>262</v>
      </c>
      <c r="D215" t="s">
        <v>9078</v>
      </c>
      <c r="E215" t="s">
        <v>11400</v>
      </c>
      <c r="F215" t="s">
        <v>420</v>
      </c>
      <c r="G215" t="s">
        <v>418</v>
      </c>
      <c r="I215" t="s">
        <v>265</v>
      </c>
      <c r="J215" t="s">
        <v>266</v>
      </c>
      <c r="K215" t="s">
        <v>9079</v>
      </c>
      <c r="L215" t="s">
        <v>419</v>
      </c>
      <c r="M215" t="s">
        <v>307</v>
      </c>
      <c r="N215" t="s">
        <v>306</v>
      </c>
      <c r="O215">
        <v>9</v>
      </c>
      <c r="P215" t="s">
        <v>288</v>
      </c>
      <c r="Q215">
        <v>0.48</v>
      </c>
      <c r="S215">
        <v>4</v>
      </c>
      <c r="T215" s="108">
        <v>1.92</v>
      </c>
      <c r="U215">
        <v>1</v>
      </c>
      <c r="V215" t="s">
        <v>270</v>
      </c>
      <c r="W215" t="s">
        <v>167</v>
      </c>
      <c r="X215">
        <v>2</v>
      </c>
      <c r="Y215">
        <v>2</v>
      </c>
      <c r="Z215">
        <v>0</v>
      </c>
      <c r="AA215">
        <v>0</v>
      </c>
      <c r="AB215">
        <v>0</v>
      </c>
      <c r="AC215">
        <v>2</v>
      </c>
      <c r="AD215">
        <v>0</v>
      </c>
      <c r="AE215">
        <v>0</v>
      </c>
    </row>
    <row r="216" spans="1:31" x14ac:dyDescent="0.3">
      <c r="A216" t="s">
        <v>306</v>
      </c>
      <c r="B216" t="s">
        <v>9080</v>
      </c>
      <c r="C216" t="s">
        <v>262</v>
      </c>
      <c r="D216" t="s">
        <v>9081</v>
      </c>
      <c r="E216" t="s">
        <v>11401</v>
      </c>
      <c r="F216" t="s">
        <v>9082</v>
      </c>
      <c r="G216" t="s">
        <v>418</v>
      </c>
      <c r="I216" t="s">
        <v>265</v>
      </c>
      <c r="J216" t="s">
        <v>266</v>
      </c>
      <c r="K216" t="s">
        <v>9083</v>
      </c>
      <c r="L216" t="s">
        <v>419</v>
      </c>
      <c r="M216" t="s">
        <v>305</v>
      </c>
      <c r="N216" t="s">
        <v>306</v>
      </c>
      <c r="O216">
        <v>8</v>
      </c>
      <c r="P216" t="s">
        <v>282</v>
      </c>
      <c r="Q216">
        <v>3</v>
      </c>
      <c r="S216">
        <v>1</v>
      </c>
      <c r="T216" s="108">
        <v>3</v>
      </c>
      <c r="U216">
        <v>1</v>
      </c>
      <c r="V216" t="s">
        <v>270</v>
      </c>
      <c r="W216" t="s">
        <v>167</v>
      </c>
      <c r="X216">
        <v>1</v>
      </c>
      <c r="Y216">
        <v>0</v>
      </c>
      <c r="Z216">
        <v>0</v>
      </c>
      <c r="AA216">
        <v>1</v>
      </c>
      <c r="AB216">
        <v>0</v>
      </c>
      <c r="AC216">
        <v>0</v>
      </c>
      <c r="AD216">
        <v>0</v>
      </c>
      <c r="AE216">
        <v>0</v>
      </c>
    </row>
    <row r="217" spans="1:31" x14ac:dyDescent="0.3">
      <c r="A217" t="s">
        <v>306</v>
      </c>
      <c r="B217" t="s">
        <v>9080</v>
      </c>
      <c r="C217" t="s">
        <v>262</v>
      </c>
      <c r="D217" t="s">
        <v>9081</v>
      </c>
      <c r="E217" t="s">
        <v>11401</v>
      </c>
      <c r="F217" t="s">
        <v>9082</v>
      </c>
      <c r="G217" t="s">
        <v>418</v>
      </c>
      <c r="I217" t="s">
        <v>265</v>
      </c>
      <c r="J217" t="s">
        <v>266</v>
      </c>
      <c r="K217" t="s">
        <v>9083</v>
      </c>
      <c r="L217" t="s">
        <v>419</v>
      </c>
      <c r="M217" t="s">
        <v>307</v>
      </c>
      <c r="N217" t="s">
        <v>306</v>
      </c>
      <c r="O217">
        <v>9</v>
      </c>
      <c r="P217" t="s">
        <v>288</v>
      </c>
      <c r="Q217">
        <v>0.48</v>
      </c>
      <c r="S217">
        <v>4</v>
      </c>
      <c r="T217" s="108">
        <v>1.92</v>
      </c>
      <c r="U217">
        <v>1</v>
      </c>
      <c r="V217" t="s">
        <v>270</v>
      </c>
      <c r="W217" t="s">
        <v>167</v>
      </c>
      <c r="X217">
        <v>2</v>
      </c>
      <c r="Y217">
        <v>2</v>
      </c>
      <c r="Z217">
        <v>0</v>
      </c>
      <c r="AA217">
        <v>0</v>
      </c>
      <c r="AB217">
        <v>0</v>
      </c>
      <c r="AC217">
        <v>2</v>
      </c>
      <c r="AD217">
        <v>0</v>
      </c>
      <c r="AE217">
        <v>0</v>
      </c>
    </row>
    <row r="218" spans="1:31" x14ac:dyDescent="0.3">
      <c r="A218" t="s">
        <v>306</v>
      </c>
      <c r="B218" t="s">
        <v>421</v>
      </c>
      <c r="C218" t="s">
        <v>262</v>
      </c>
      <c r="D218" t="s">
        <v>2462</v>
      </c>
      <c r="E218" t="s">
        <v>11402</v>
      </c>
      <c r="F218" t="s">
        <v>422</v>
      </c>
      <c r="G218" t="s">
        <v>418</v>
      </c>
      <c r="I218" t="s">
        <v>265</v>
      </c>
      <c r="J218" t="s">
        <v>266</v>
      </c>
      <c r="K218" t="s">
        <v>423</v>
      </c>
      <c r="L218" t="s">
        <v>419</v>
      </c>
      <c r="M218" t="s">
        <v>305</v>
      </c>
      <c r="N218" t="s">
        <v>306</v>
      </c>
      <c r="O218">
        <v>8</v>
      </c>
      <c r="P218" t="s">
        <v>282</v>
      </c>
      <c r="Q218">
        <v>4</v>
      </c>
      <c r="S218">
        <v>1</v>
      </c>
      <c r="T218" s="108">
        <v>4</v>
      </c>
      <c r="U218">
        <v>1</v>
      </c>
      <c r="V218" t="s">
        <v>270</v>
      </c>
      <c r="W218" t="s">
        <v>167</v>
      </c>
      <c r="X218">
        <v>1</v>
      </c>
      <c r="Y218">
        <v>0</v>
      </c>
      <c r="Z218">
        <v>0</v>
      </c>
      <c r="AA218">
        <v>1</v>
      </c>
      <c r="AB218">
        <v>0</v>
      </c>
      <c r="AC218">
        <v>0</v>
      </c>
      <c r="AD218">
        <v>0</v>
      </c>
      <c r="AE218">
        <v>0</v>
      </c>
    </row>
    <row r="219" spans="1:31" x14ac:dyDescent="0.3">
      <c r="A219" t="s">
        <v>306</v>
      </c>
      <c r="B219" t="s">
        <v>421</v>
      </c>
      <c r="C219" t="s">
        <v>262</v>
      </c>
      <c r="D219" t="s">
        <v>2462</v>
      </c>
      <c r="E219" t="s">
        <v>11402</v>
      </c>
      <c r="F219" t="s">
        <v>422</v>
      </c>
      <c r="G219" t="s">
        <v>418</v>
      </c>
      <c r="I219" t="s">
        <v>265</v>
      </c>
      <c r="J219" t="s">
        <v>266</v>
      </c>
      <c r="K219" t="s">
        <v>423</v>
      </c>
      <c r="L219" t="s">
        <v>419</v>
      </c>
      <c r="M219" t="s">
        <v>307</v>
      </c>
      <c r="N219" t="s">
        <v>306</v>
      </c>
      <c r="O219">
        <v>9</v>
      </c>
      <c r="P219" t="s">
        <v>288</v>
      </c>
      <c r="Q219">
        <v>0.48</v>
      </c>
      <c r="S219">
        <v>4</v>
      </c>
      <c r="T219" s="108">
        <v>1.92</v>
      </c>
      <c r="U219">
        <v>1</v>
      </c>
      <c r="V219" t="s">
        <v>270</v>
      </c>
      <c r="W219" t="s">
        <v>167</v>
      </c>
      <c r="X219">
        <v>2</v>
      </c>
      <c r="Y219">
        <v>2</v>
      </c>
      <c r="Z219">
        <v>0</v>
      </c>
      <c r="AA219">
        <v>0</v>
      </c>
      <c r="AB219">
        <v>0</v>
      </c>
      <c r="AC219">
        <v>2</v>
      </c>
      <c r="AD219">
        <v>0</v>
      </c>
      <c r="AE219">
        <v>0</v>
      </c>
    </row>
    <row r="220" spans="1:31" x14ac:dyDescent="0.3">
      <c r="A220" t="s">
        <v>306</v>
      </c>
      <c r="B220" t="s">
        <v>9051</v>
      </c>
      <c r="C220" t="s">
        <v>262</v>
      </c>
      <c r="D220" t="s">
        <v>9052</v>
      </c>
      <c r="E220" t="s">
        <v>11355</v>
      </c>
      <c r="F220" t="s">
        <v>552</v>
      </c>
      <c r="G220" t="s">
        <v>9337</v>
      </c>
      <c r="I220" t="s">
        <v>265</v>
      </c>
      <c r="J220" t="s">
        <v>266</v>
      </c>
      <c r="K220" t="s">
        <v>9053</v>
      </c>
      <c r="L220" t="s">
        <v>529</v>
      </c>
      <c r="M220" t="s">
        <v>305</v>
      </c>
      <c r="N220" t="s">
        <v>306</v>
      </c>
      <c r="O220">
        <v>8</v>
      </c>
      <c r="P220" t="s">
        <v>282</v>
      </c>
      <c r="Q220">
        <v>4</v>
      </c>
      <c r="S220">
        <v>2</v>
      </c>
      <c r="T220" s="108">
        <v>8</v>
      </c>
      <c r="U220">
        <v>1</v>
      </c>
      <c r="V220" t="s">
        <v>270</v>
      </c>
      <c r="W220" t="s">
        <v>167</v>
      </c>
      <c r="X220">
        <v>1</v>
      </c>
      <c r="Y220">
        <v>1</v>
      </c>
      <c r="Z220">
        <v>0</v>
      </c>
      <c r="AA220">
        <v>0</v>
      </c>
      <c r="AB220">
        <v>0</v>
      </c>
      <c r="AC220">
        <v>1</v>
      </c>
      <c r="AD220">
        <v>0</v>
      </c>
      <c r="AE220">
        <v>0</v>
      </c>
    </row>
    <row r="221" spans="1:31" x14ac:dyDescent="0.3">
      <c r="A221" t="s">
        <v>306</v>
      </c>
      <c r="B221" t="s">
        <v>9051</v>
      </c>
      <c r="C221" t="s">
        <v>262</v>
      </c>
      <c r="D221" t="s">
        <v>9052</v>
      </c>
      <c r="E221" t="s">
        <v>11355</v>
      </c>
      <c r="F221" t="s">
        <v>552</v>
      </c>
      <c r="G221" t="s">
        <v>9337</v>
      </c>
      <c r="I221" t="s">
        <v>265</v>
      </c>
      <c r="J221" t="s">
        <v>266</v>
      </c>
      <c r="K221" t="s">
        <v>9053</v>
      </c>
      <c r="L221" t="s">
        <v>529</v>
      </c>
      <c r="M221" t="s">
        <v>307</v>
      </c>
      <c r="N221" t="s">
        <v>306</v>
      </c>
      <c r="O221">
        <v>9</v>
      </c>
      <c r="P221" t="s">
        <v>272</v>
      </c>
      <c r="Q221">
        <v>3</v>
      </c>
      <c r="S221">
        <v>2</v>
      </c>
      <c r="T221" s="108">
        <v>6</v>
      </c>
      <c r="U221">
        <v>1</v>
      </c>
      <c r="V221" t="s">
        <v>270</v>
      </c>
      <c r="W221" t="s">
        <v>167</v>
      </c>
      <c r="X221">
        <v>1</v>
      </c>
      <c r="Y221">
        <v>1</v>
      </c>
      <c r="Z221">
        <v>0</v>
      </c>
      <c r="AA221">
        <v>0</v>
      </c>
      <c r="AB221">
        <v>1</v>
      </c>
      <c r="AC221">
        <v>0</v>
      </c>
      <c r="AD221">
        <v>0</v>
      </c>
      <c r="AE221">
        <v>0</v>
      </c>
    </row>
    <row r="222" spans="1:31" x14ac:dyDescent="0.3">
      <c r="A222" t="s">
        <v>306</v>
      </c>
      <c r="B222" t="s">
        <v>9051</v>
      </c>
      <c r="C222" t="s">
        <v>262</v>
      </c>
      <c r="D222" t="s">
        <v>9052</v>
      </c>
      <c r="E222" t="s">
        <v>11355</v>
      </c>
      <c r="F222" t="s">
        <v>552</v>
      </c>
      <c r="G222" t="s">
        <v>9337</v>
      </c>
      <c r="I222" t="s">
        <v>265</v>
      </c>
      <c r="J222" t="s">
        <v>266</v>
      </c>
      <c r="K222" t="s">
        <v>9053</v>
      </c>
      <c r="L222" t="s">
        <v>529</v>
      </c>
      <c r="M222" t="s">
        <v>307</v>
      </c>
      <c r="N222" t="s">
        <v>306</v>
      </c>
      <c r="O222">
        <v>26</v>
      </c>
      <c r="P222" t="s">
        <v>273</v>
      </c>
      <c r="Q222">
        <v>0.17</v>
      </c>
      <c r="S222">
        <v>1</v>
      </c>
      <c r="T222" s="108">
        <v>0.17</v>
      </c>
      <c r="U222">
        <v>1</v>
      </c>
      <c r="V222" t="s">
        <v>270</v>
      </c>
      <c r="W222" t="s">
        <v>167</v>
      </c>
      <c r="X222">
        <v>1</v>
      </c>
      <c r="Y222">
        <v>0</v>
      </c>
      <c r="Z222">
        <v>0</v>
      </c>
      <c r="AA222">
        <v>1</v>
      </c>
      <c r="AB222">
        <v>0</v>
      </c>
      <c r="AC222">
        <v>0</v>
      </c>
      <c r="AD222">
        <v>0</v>
      </c>
      <c r="AE222">
        <v>0</v>
      </c>
    </row>
    <row r="223" spans="1:31" x14ac:dyDescent="0.3">
      <c r="A223" t="s">
        <v>306</v>
      </c>
      <c r="B223" t="s">
        <v>1090</v>
      </c>
      <c r="C223" t="s">
        <v>262</v>
      </c>
      <c r="D223" t="s">
        <v>2514</v>
      </c>
      <c r="E223" t="s">
        <v>11233</v>
      </c>
      <c r="F223" t="s">
        <v>1091</v>
      </c>
      <c r="G223" t="s">
        <v>427</v>
      </c>
      <c r="I223" t="s">
        <v>265</v>
      </c>
      <c r="J223" t="s">
        <v>266</v>
      </c>
      <c r="K223" t="s">
        <v>1092</v>
      </c>
      <c r="L223" t="s">
        <v>17349</v>
      </c>
      <c r="M223" t="s">
        <v>305</v>
      </c>
      <c r="N223" t="s">
        <v>306</v>
      </c>
      <c r="O223">
        <v>8</v>
      </c>
      <c r="P223" t="s">
        <v>282</v>
      </c>
      <c r="Q223">
        <v>4</v>
      </c>
      <c r="S223">
        <v>2</v>
      </c>
      <c r="T223" s="108">
        <v>8</v>
      </c>
      <c r="U223">
        <v>1</v>
      </c>
      <c r="V223" t="s">
        <v>270</v>
      </c>
      <c r="W223" t="s">
        <v>167</v>
      </c>
      <c r="X223">
        <v>2</v>
      </c>
      <c r="Y223">
        <v>0</v>
      </c>
      <c r="Z223">
        <v>0</v>
      </c>
      <c r="AA223">
        <v>0</v>
      </c>
      <c r="AB223">
        <v>2</v>
      </c>
      <c r="AC223">
        <v>0</v>
      </c>
      <c r="AD223">
        <v>0</v>
      </c>
      <c r="AE223">
        <v>0</v>
      </c>
    </row>
    <row r="224" spans="1:31" x14ac:dyDescent="0.3">
      <c r="A224" t="s">
        <v>306</v>
      </c>
      <c r="B224" t="s">
        <v>1090</v>
      </c>
      <c r="C224" t="s">
        <v>262</v>
      </c>
      <c r="D224" t="s">
        <v>2514</v>
      </c>
      <c r="E224" t="s">
        <v>11233</v>
      </c>
      <c r="F224" t="s">
        <v>1091</v>
      </c>
      <c r="G224" t="s">
        <v>427</v>
      </c>
      <c r="I224" t="s">
        <v>265</v>
      </c>
      <c r="J224" t="s">
        <v>266</v>
      </c>
      <c r="K224" t="s">
        <v>1092</v>
      </c>
      <c r="L224" t="s">
        <v>17349</v>
      </c>
      <c r="M224" t="s">
        <v>307</v>
      </c>
      <c r="N224" t="s">
        <v>306</v>
      </c>
      <c r="O224">
        <v>9</v>
      </c>
      <c r="P224" t="s">
        <v>272</v>
      </c>
      <c r="Q224">
        <v>3</v>
      </c>
      <c r="S224">
        <v>2</v>
      </c>
      <c r="T224" s="108">
        <v>6</v>
      </c>
      <c r="U224">
        <v>1</v>
      </c>
      <c r="V224" t="s">
        <v>270</v>
      </c>
      <c r="W224" t="s">
        <v>167</v>
      </c>
      <c r="X224">
        <v>1</v>
      </c>
      <c r="Y224">
        <v>1</v>
      </c>
      <c r="Z224">
        <v>0</v>
      </c>
      <c r="AA224">
        <v>0</v>
      </c>
      <c r="AB224">
        <v>0</v>
      </c>
      <c r="AC224">
        <v>1</v>
      </c>
      <c r="AD224">
        <v>0</v>
      </c>
      <c r="AE224">
        <v>0</v>
      </c>
    </row>
    <row r="225" spans="1:31" x14ac:dyDescent="0.3">
      <c r="A225" t="s">
        <v>306</v>
      </c>
      <c r="B225" t="s">
        <v>1090</v>
      </c>
      <c r="C225" t="s">
        <v>262</v>
      </c>
      <c r="D225" t="s">
        <v>2514</v>
      </c>
      <c r="E225" t="s">
        <v>11233</v>
      </c>
      <c r="F225" t="s">
        <v>1091</v>
      </c>
      <c r="G225" t="s">
        <v>427</v>
      </c>
      <c r="I225" t="s">
        <v>265</v>
      </c>
      <c r="J225" t="s">
        <v>266</v>
      </c>
      <c r="K225" t="s">
        <v>1092</v>
      </c>
      <c r="L225" t="s">
        <v>17349</v>
      </c>
      <c r="M225" t="s">
        <v>307</v>
      </c>
      <c r="N225" t="s">
        <v>306</v>
      </c>
      <c r="O225">
        <v>21</v>
      </c>
      <c r="P225" t="s">
        <v>273</v>
      </c>
      <c r="Q225">
        <v>0.48</v>
      </c>
      <c r="S225">
        <v>1</v>
      </c>
      <c r="T225" s="108">
        <v>0.48</v>
      </c>
      <c r="U225">
        <v>1</v>
      </c>
      <c r="V225" t="s">
        <v>270</v>
      </c>
      <c r="W225" t="s">
        <v>167</v>
      </c>
      <c r="X225">
        <v>1</v>
      </c>
      <c r="Y225">
        <v>0</v>
      </c>
      <c r="Z225">
        <v>0</v>
      </c>
      <c r="AA225">
        <v>1</v>
      </c>
      <c r="AB225">
        <v>0</v>
      </c>
      <c r="AC225">
        <v>0</v>
      </c>
      <c r="AD225">
        <v>0</v>
      </c>
      <c r="AE225">
        <v>0</v>
      </c>
    </row>
    <row r="226" spans="1:31" x14ac:dyDescent="0.3">
      <c r="A226" t="s">
        <v>306</v>
      </c>
      <c r="B226" t="s">
        <v>11820</v>
      </c>
      <c r="C226" t="s">
        <v>274</v>
      </c>
      <c r="D226" t="s">
        <v>11821</v>
      </c>
      <c r="E226" t="s">
        <v>11819</v>
      </c>
      <c r="F226" t="s">
        <v>1131</v>
      </c>
      <c r="G226" t="s">
        <v>11822</v>
      </c>
      <c r="I226" t="s">
        <v>461</v>
      </c>
      <c r="J226" t="s">
        <v>266</v>
      </c>
      <c r="K226" t="s">
        <v>15859</v>
      </c>
      <c r="L226" t="s">
        <v>15860</v>
      </c>
      <c r="M226" t="s">
        <v>305</v>
      </c>
      <c r="N226" t="s">
        <v>306</v>
      </c>
      <c r="O226">
        <v>8</v>
      </c>
      <c r="P226" t="s">
        <v>282</v>
      </c>
      <c r="Q226">
        <v>2</v>
      </c>
      <c r="S226">
        <v>1</v>
      </c>
      <c r="T226" s="108">
        <v>2</v>
      </c>
      <c r="U226">
        <v>1</v>
      </c>
      <c r="V226" t="s">
        <v>270</v>
      </c>
      <c r="W226" t="s">
        <v>167</v>
      </c>
      <c r="X226">
        <v>1</v>
      </c>
      <c r="Y226">
        <v>0</v>
      </c>
      <c r="Z226">
        <v>0</v>
      </c>
      <c r="AA226">
        <v>0</v>
      </c>
      <c r="AB226">
        <v>1</v>
      </c>
      <c r="AC226">
        <v>0</v>
      </c>
      <c r="AD226">
        <v>0</v>
      </c>
      <c r="AE226">
        <v>0</v>
      </c>
    </row>
    <row r="227" spans="1:31" x14ac:dyDescent="0.3">
      <c r="A227" t="s">
        <v>306</v>
      </c>
      <c r="B227" t="s">
        <v>11820</v>
      </c>
      <c r="C227" t="s">
        <v>274</v>
      </c>
      <c r="D227" t="s">
        <v>11821</v>
      </c>
      <c r="E227" t="s">
        <v>11819</v>
      </c>
      <c r="F227" t="s">
        <v>1131</v>
      </c>
      <c r="G227" t="s">
        <v>11822</v>
      </c>
      <c r="I227" t="s">
        <v>461</v>
      </c>
      <c r="J227" t="s">
        <v>266</v>
      </c>
      <c r="K227" t="s">
        <v>15859</v>
      </c>
      <c r="L227" t="s">
        <v>15860</v>
      </c>
      <c r="M227" t="s">
        <v>307</v>
      </c>
      <c r="N227" t="s">
        <v>306</v>
      </c>
      <c r="O227">
        <v>9</v>
      </c>
      <c r="P227" t="s">
        <v>288</v>
      </c>
      <c r="Q227">
        <v>0.32</v>
      </c>
      <c r="S227">
        <v>4</v>
      </c>
      <c r="T227" s="108">
        <v>1.28</v>
      </c>
      <c r="U227">
        <v>1</v>
      </c>
      <c r="V227" t="s">
        <v>270</v>
      </c>
      <c r="W227" t="s">
        <v>167</v>
      </c>
      <c r="X227">
        <v>4</v>
      </c>
      <c r="Y227">
        <v>4</v>
      </c>
      <c r="Z227">
        <v>0</v>
      </c>
      <c r="AA227">
        <v>0</v>
      </c>
      <c r="AB227">
        <v>0</v>
      </c>
      <c r="AC227">
        <v>0</v>
      </c>
      <c r="AD227">
        <v>0</v>
      </c>
      <c r="AE227">
        <v>0</v>
      </c>
    </row>
    <row r="228" spans="1:31" x14ac:dyDescent="0.3">
      <c r="A228" t="s">
        <v>306</v>
      </c>
      <c r="B228" t="s">
        <v>11820</v>
      </c>
      <c r="C228" t="s">
        <v>274</v>
      </c>
      <c r="D228" t="s">
        <v>11821</v>
      </c>
      <c r="E228" t="s">
        <v>11819</v>
      </c>
      <c r="F228" t="s">
        <v>1131</v>
      </c>
      <c r="G228" t="s">
        <v>11822</v>
      </c>
      <c r="I228" t="s">
        <v>461</v>
      </c>
      <c r="J228" t="s">
        <v>266</v>
      </c>
      <c r="K228" t="s">
        <v>15859</v>
      </c>
      <c r="L228" t="s">
        <v>15860</v>
      </c>
      <c r="M228" t="s">
        <v>307</v>
      </c>
      <c r="N228" t="s">
        <v>306</v>
      </c>
      <c r="O228">
        <v>21</v>
      </c>
      <c r="P228" t="s">
        <v>273</v>
      </c>
      <c r="Q228">
        <v>0.48</v>
      </c>
      <c r="S228">
        <v>1</v>
      </c>
      <c r="T228" s="108">
        <v>0.48</v>
      </c>
      <c r="U228">
        <v>1</v>
      </c>
      <c r="V228" t="s">
        <v>270</v>
      </c>
      <c r="W228" t="s">
        <v>167</v>
      </c>
      <c r="X228">
        <v>1</v>
      </c>
      <c r="Y228">
        <v>1</v>
      </c>
      <c r="Z228">
        <v>0</v>
      </c>
      <c r="AA228">
        <v>0</v>
      </c>
      <c r="AB228">
        <v>0</v>
      </c>
      <c r="AC228">
        <v>0</v>
      </c>
      <c r="AD228">
        <v>0</v>
      </c>
      <c r="AE228">
        <v>0</v>
      </c>
    </row>
    <row r="229" spans="1:31" x14ac:dyDescent="0.3">
      <c r="A229" t="s">
        <v>306</v>
      </c>
      <c r="B229" t="s">
        <v>11820</v>
      </c>
      <c r="C229" t="s">
        <v>274</v>
      </c>
      <c r="D229" t="s">
        <v>11821</v>
      </c>
      <c r="E229" t="s">
        <v>11819</v>
      </c>
      <c r="F229" t="s">
        <v>1131</v>
      </c>
      <c r="G229" t="s">
        <v>11822</v>
      </c>
      <c r="I229" t="s">
        <v>461</v>
      </c>
      <c r="J229" t="s">
        <v>266</v>
      </c>
      <c r="K229" t="s">
        <v>15859</v>
      </c>
      <c r="L229" t="s">
        <v>15860</v>
      </c>
      <c r="M229" t="s">
        <v>307</v>
      </c>
      <c r="N229" t="s">
        <v>306</v>
      </c>
      <c r="O229">
        <v>9</v>
      </c>
      <c r="P229" t="s">
        <v>288</v>
      </c>
      <c r="Q229">
        <v>0.48</v>
      </c>
      <c r="S229">
        <v>4</v>
      </c>
      <c r="T229" s="108">
        <v>1.92</v>
      </c>
      <c r="U229">
        <v>1</v>
      </c>
      <c r="V229" t="s">
        <v>270</v>
      </c>
      <c r="W229" t="s">
        <v>167</v>
      </c>
      <c r="X229">
        <v>4</v>
      </c>
      <c r="Y229">
        <v>4</v>
      </c>
      <c r="Z229">
        <v>0</v>
      </c>
      <c r="AA229">
        <v>0</v>
      </c>
      <c r="AB229">
        <v>0</v>
      </c>
      <c r="AC229">
        <v>0</v>
      </c>
      <c r="AD229">
        <v>0</v>
      </c>
      <c r="AE229">
        <v>0</v>
      </c>
    </row>
    <row r="230" spans="1:31" x14ac:dyDescent="0.3">
      <c r="A230" t="s">
        <v>306</v>
      </c>
      <c r="B230" t="s">
        <v>11820</v>
      </c>
      <c r="C230" t="s">
        <v>274</v>
      </c>
      <c r="D230" t="s">
        <v>11821</v>
      </c>
      <c r="E230" t="s">
        <v>11819</v>
      </c>
      <c r="F230" t="s">
        <v>1131</v>
      </c>
      <c r="G230" t="s">
        <v>11822</v>
      </c>
      <c r="I230" t="s">
        <v>461</v>
      </c>
      <c r="J230" t="s">
        <v>266</v>
      </c>
      <c r="K230" t="s">
        <v>15859</v>
      </c>
      <c r="L230" t="s">
        <v>15860</v>
      </c>
      <c r="M230" t="s">
        <v>305</v>
      </c>
      <c r="N230" t="s">
        <v>306</v>
      </c>
      <c r="O230">
        <v>8</v>
      </c>
      <c r="P230" t="s">
        <v>266</v>
      </c>
      <c r="Q230">
        <v>0.48</v>
      </c>
      <c r="S230">
        <v>2</v>
      </c>
      <c r="T230" s="108">
        <v>0.96</v>
      </c>
      <c r="U230">
        <v>1</v>
      </c>
      <c r="V230" t="s">
        <v>270</v>
      </c>
      <c r="W230" t="s">
        <v>167</v>
      </c>
      <c r="X230">
        <v>2</v>
      </c>
      <c r="Y230">
        <v>2</v>
      </c>
      <c r="Z230">
        <v>0</v>
      </c>
      <c r="AA230">
        <v>0</v>
      </c>
      <c r="AB230">
        <v>0</v>
      </c>
      <c r="AC230">
        <v>0</v>
      </c>
      <c r="AD230">
        <v>0</v>
      </c>
      <c r="AE230">
        <v>0</v>
      </c>
    </row>
    <row r="231" spans="1:31" x14ac:dyDescent="0.3">
      <c r="A231" t="s">
        <v>306</v>
      </c>
      <c r="B231" t="s">
        <v>974</v>
      </c>
      <c r="C231" t="s">
        <v>262</v>
      </c>
      <c r="D231" t="s">
        <v>9953</v>
      </c>
      <c r="E231" t="s">
        <v>11502</v>
      </c>
      <c r="F231" t="s">
        <v>975</v>
      </c>
      <c r="G231" t="s">
        <v>9350</v>
      </c>
      <c r="I231" t="s">
        <v>265</v>
      </c>
      <c r="J231" t="s">
        <v>266</v>
      </c>
      <c r="K231" t="s">
        <v>976</v>
      </c>
      <c r="L231" t="s">
        <v>11899</v>
      </c>
      <c r="M231" t="s">
        <v>307</v>
      </c>
      <c r="N231" t="s">
        <v>306</v>
      </c>
      <c r="O231">
        <v>9</v>
      </c>
      <c r="P231" t="s">
        <v>272</v>
      </c>
      <c r="Q231">
        <v>4</v>
      </c>
      <c r="S231">
        <v>4</v>
      </c>
      <c r="T231" s="108">
        <v>16</v>
      </c>
      <c r="U231">
        <v>1</v>
      </c>
      <c r="V231" t="s">
        <v>270</v>
      </c>
      <c r="W231" t="s">
        <v>167</v>
      </c>
      <c r="X231">
        <v>2</v>
      </c>
      <c r="Y231">
        <v>2</v>
      </c>
      <c r="Z231">
        <v>0</v>
      </c>
      <c r="AA231">
        <v>0</v>
      </c>
      <c r="AB231">
        <v>2</v>
      </c>
      <c r="AC231">
        <v>0</v>
      </c>
      <c r="AD231">
        <v>0</v>
      </c>
      <c r="AE231">
        <v>0</v>
      </c>
    </row>
    <row r="232" spans="1:31" x14ac:dyDescent="0.3">
      <c r="A232" t="s">
        <v>306</v>
      </c>
      <c r="B232" t="s">
        <v>974</v>
      </c>
      <c r="C232" t="s">
        <v>262</v>
      </c>
      <c r="D232" t="s">
        <v>9953</v>
      </c>
      <c r="E232" t="s">
        <v>11502</v>
      </c>
      <c r="F232" t="s">
        <v>975</v>
      </c>
      <c r="G232" t="s">
        <v>9350</v>
      </c>
      <c r="I232" t="s">
        <v>265</v>
      </c>
      <c r="J232" t="s">
        <v>266</v>
      </c>
      <c r="K232" t="s">
        <v>976</v>
      </c>
      <c r="L232" t="s">
        <v>11899</v>
      </c>
      <c r="M232" t="s">
        <v>307</v>
      </c>
      <c r="N232" t="s">
        <v>306</v>
      </c>
      <c r="O232">
        <v>26</v>
      </c>
      <c r="P232" t="s">
        <v>273</v>
      </c>
      <c r="Q232">
        <v>0.48</v>
      </c>
      <c r="S232">
        <v>2</v>
      </c>
      <c r="T232" s="108">
        <v>0.96</v>
      </c>
      <c r="U232">
        <v>1</v>
      </c>
      <c r="V232" t="s">
        <v>270</v>
      </c>
      <c r="W232" t="s">
        <v>167</v>
      </c>
      <c r="X232">
        <v>2</v>
      </c>
      <c r="Y232">
        <v>0</v>
      </c>
      <c r="Z232">
        <v>0</v>
      </c>
      <c r="AA232">
        <v>0</v>
      </c>
      <c r="AB232">
        <v>2</v>
      </c>
      <c r="AC232">
        <v>0</v>
      </c>
      <c r="AD232">
        <v>0</v>
      </c>
      <c r="AE232">
        <v>0</v>
      </c>
    </row>
    <row r="233" spans="1:31" x14ac:dyDescent="0.3">
      <c r="A233" t="s">
        <v>306</v>
      </c>
      <c r="B233" t="s">
        <v>974</v>
      </c>
      <c r="C233" t="s">
        <v>262</v>
      </c>
      <c r="D233" t="s">
        <v>9953</v>
      </c>
      <c r="E233" t="s">
        <v>11502</v>
      </c>
      <c r="F233" t="s">
        <v>975</v>
      </c>
      <c r="G233" t="s">
        <v>9350</v>
      </c>
      <c r="I233" t="s">
        <v>265</v>
      </c>
      <c r="J233" t="s">
        <v>266</v>
      </c>
      <c r="K233" t="s">
        <v>976</v>
      </c>
      <c r="L233" t="s">
        <v>11899</v>
      </c>
      <c r="M233" t="s">
        <v>305</v>
      </c>
      <c r="N233" t="s">
        <v>306</v>
      </c>
      <c r="O233">
        <v>8</v>
      </c>
      <c r="P233" t="s">
        <v>282</v>
      </c>
      <c r="Q233">
        <v>6</v>
      </c>
      <c r="S233">
        <v>1</v>
      </c>
      <c r="T233" s="108">
        <v>6</v>
      </c>
      <c r="U233">
        <v>1</v>
      </c>
      <c r="V233" t="s">
        <v>270</v>
      </c>
      <c r="W233" t="s">
        <v>167</v>
      </c>
      <c r="X233">
        <v>1</v>
      </c>
      <c r="Y233">
        <v>0</v>
      </c>
      <c r="Z233">
        <v>0</v>
      </c>
      <c r="AA233">
        <v>0</v>
      </c>
      <c r="AB233">
        <v>1</v>
      </c>
      <c r="AC233">
        <v>0</v>
      </c>
      <c r="AD233">
        <v>0</v>
      </c>
      <c r="AE233">
        <v>0</v>
      </c>
    </row>
    <row r="234" spans="1:31" x14ac:dyDescent="0.3">
      <c r="A234" t="s">
        <v>306</v>
      </c>
      <c r="B234" t="s">
        <v>8825</v>
      </c>
      <c r="C234" t="s">
        <v>262</v>
      </c>
      <c r="D234" t="s">
        <v>10284</v>
      </c>
      <c r="E234" t="s">
        <v>11232</v>
      </c>
      <c r="F234" t="s">
        <v>8826</v>
      </c>
      <c r="G234" t="s">
        <v>427</v>
      </c>
      <c r="I234" t="s">
        <v>265</v>
      </c>
      <c r="J234" t="s">
        <v>266</v>
      </c>
      <c r="K234" t="s">
        <v>8827</v>
      </c>
      <c r="L234" t="s">
        <v>10378</v>
      </c>
      <c r="M234" t="s">
        <v>307</v>
      </c>
      <c r="N234" t="s">
        <v>306</v>
      </c>
      <c r="O234">
        <v>9</v>
      </c>
      <c r="P234" t="s">
        <v>272</v>
      </c>
      <c r="Q234">
        <v>2</v>
      </c>
      <c r="S234">
        <v>1</v>
      </c>
      <c r="T234" s="108">
        <v>2</v>
      </c>
      <c r="U234">
        <v>1</v>
      </c>
      <c r="V234" t="s">
        <v>270</v>
      </c>
      <c r="W234" t="s">
        <v>167</v>
      </c>
      <c r="X234">
        <v>1</v>
      </c>
      <c r="Y234">
        <v>1</v>
      </c>
      <c r="Z234">
        <v>0</v>
      </c>
      <c r="AA234">
        <v>0</v>
      </c>
      <c r="AB234">
        <v>0</v>
      </c>
      <c r="AC234">
        <v>0</v>
      </c>
      <c r="AD234">
        <v>0</v>
      </c>
      <c r="AE234">
        <v>0</v>
      </c>
    </row>
    <row r="235" spans="1:31" x14ac:dyDescent="0.3">
      <c r="A235" t="s">
        <v>306</v>
      </c>
      <c r="B235" t="s">
        <v>8825</v>
      </c>
      <c r="C235" t="s">
        <v>262</v>
      </c>
      <c r="D235" t="s">
        <v>10284</v>
      </c>
      <c r="E235" t="s">
        <v>11232</v>
      </c>
      <c r="F235" t="s">
        <v>8826</v>
      </c>
      <c r="G235" t="s">
        <v>427</v>
      </c>
      <c r="I235" t="s">
        <v>265</v>
      </c>
      <c r="J235" t="s">
        <v>266</v>
      </c>
      <c r="K235" t="s">
        <v>8827</v>
      </c>
      <c r="L235" t="s">
        <v>10378</v>
      </c>
      <c r="M235" t="s">
        <v>307</v>
      </c>
      <c r="N235" t="s">
        <v>306</v>
      </c>
      <c r="O235">
        <v>21</v>
      </c>
      <c r="P235" t="s">
        <v>273</v>
      </c>
      <c r="Q235">
        <v>0.48</v>
      </c>
      <c r="S235">
        <v>3</v>
      </c>
      <c r="T235" s="108">
        <v>1.44</v>
      </c>
      <c r="U235">
        <v>1</v>
      </c>
      <c r="V235" t="s">
        <v>270</v>
      </c>
      <c r="W235" t="s">
        <v>167</v>
      </c>
      <c r="X235">
        <v>3</v>
      </c>
      <c r="Y235">
        <v>0</v>
      </c>
      <c r="Z235">
        <v>0</v>
      </c>
      <c r="AA235">
        <v>3</v>
      </c>
      <c r="AB235">
        <v>0</v>
      </c>
      <c r="AC235">
        <v>0</v>
      </c>
      <c r="AD235">
        <v>0</v>
      </c>
      <c r="AE235">
        <v>0</v>
      </c>
    </row>
    <row r="236" spans="1:31" x14ac:dyDescent="0.3">
      <c r="A236" t="s">
        <v>306</v>
      </c>
      <c r="B236" t="s">
        <v>8825</v>
      </c>
      <c r="C236" t="s">
        <v>262</v>
      </c>
      <c r="D236" t="s">
        <v>10284</v>
      </c>
      <c r="E236" t="s">
        <v>11232</v>
      </c>
      <c r="F236" t="s">
        <v>8826</v>
      </c>
      <c r="G236" t="s">
        <v>427</v>
      </c>
      <c r="I236" t="s">
        <v>265</v>
      </c>
      <c r="J236" t="s">
        <v>266</v>
      </c>
      <c r="K236" t="s">
        <v>8827</v>
      </c>
      <c r="L236" t="s">
        <v>10378</v>
      </c>
      <c r="M236" t="s">
        <v>307</v>
      </c>
      <c r="N236" t="s">
        <v>306</v>
      </c>
      <c r="O236">
        <v>9</v>
      </c>
      <c r="P236" t="s">
        <v>272</v>
      </c>
      <c r="Q236">
        <v>4</v>
      </c>
      <c r="S236">
        <v>1</v>
      </c>
      <c r="T236" s="108">
        <v>4</v>
      </c>
      <c r="U236">
        <v>1</v>
      </c>
      <c r="V236" t="s">
        <v>270</v>
      </c>
      <c r="W236" t="s">
        <v>167</v>
      </c>
      <c r="X236">
        <v>1</v>
      </c>
      <c r="Y236">
        <v>1</v>
      </c>
      <c r="Z236">
        <v>0</v>
      </c>
      <c r="AA236">
        <v>0</v>
      </c>
      <c r="AB236">
        <v>0</v>
      </c>
      <c r="AC236">
        <v>0</v>
      </c>
      <c r="AD236">
        <v>0</v>
      </c>
      <c r="AE236">
        <v>0</v>
      </c>
    </row>
    <row r="237" spans="1:31" x14ac:dyDescent="0.3">
      <c r="A237" t="s">
        <v>306</v>
      </c>
      <c r="B237" t="s">
        <v>8825</v>
      </c>
      <c r="C237" t="s">
        <v>262</v>
      </c>
      <c r="D237" t="s">
        <v>10284</v>
      </c>
      <c r="E237" t="s">
        <v>11232</v>
      </c>
      <c r="F237" t="s">
        <v>8826</v>
      </c>
      <c r="G237" t="s">
        <v>427</v>
      </c>
      <c r="I237" t="s">
        <v>265</v>
      </c>
      <c r="J237" t="s">
        <v>266</v>
      </c>
      <c r="K237" t="s">
        <v>8827</v>
      </c>
      <c r="L237" t="s">
        <v>10378</v>
      </c>
      <c r="M237" t="s">
        <v>305</v>
      </c>
      <c r="N237" t="s">
        <v>306</v>
      </c>
      <c r="O237">
        <v>8</v>
      </c>
      <c r="P237" t="s">
        <v>282</v>
      </c>
      <c r="Q237">
        <v>2</v>
      </c>
      <c r="S237">
        <v>2</v>
      </c>
      <c r="T237" s="108">
        <v>4</v>
      </c>
      <c r="U237">
        <v>1</v>
      </c>
      <c r="V237" t="s">
        <v>270</v>
      </c>
      <c r="W237" t="s">
        <v>167</v>
      </c>
      <c r="X237">
        <v>2</v>
      </c>
      <c r="Y237">
        <v>2</v>
      </c>
      <c r="Z237">
        <v>0</v>
      </c>
      <c r="AA237">
        <v>0</v>
      </c>
      <c r="AB237">
        <v>0</v>
      </c>
      <c r="AC237">
        <v>0</v>
      </c>
      <c r="AD237">
        <v>0</v>
      </c>
      <c r="AE237">
        <v>0</v>
      </c>
    </row>
    <row r="238" spans="1:31" x14ac:dyDescent="0.3">
      <c r="A238" t="s">
        <v>306</v>
      </c>
      <c r="B238" t="s">
        <v>8874</v>
      </c>
      <c r="C238" t="s">
        <v>262</v>
      </c>
      <c r="D238" t="s">
        <v>8875</v>
      </c>
      <c r="E238" t="s">
        <v>11292</v>
      </c>
      <c r="F238" t="s">
        <v>631</v>
      </c>
      <c r="G238" t="s">
        <v>264</v>
      </c>
      <c r="I238" t="s">
        <v>265</v>
      </c>
      <c r="J238" t="s">
        <v>266</v>
      </c>
      <c r="K238" t="s">
        <v>8876</v>
      </c>
      <c r="L238" t="s">
        <v>537</v>
      </c>
      <c r="M238" t="s">
        <v>307</v>
      </c>
      <c r="N238" t="s">
        <v>306</v>
      </c>
      <c r="O238">
        <v>21</v>
      </c>
      <c r="P238" t="s">
        <v>273</v>
      </c>
      <c r="Q238">
        <v>0.32</v>
      </c>
      <c r="S238">
        <v>1</v>
      </c>
      <c r="T238" s="108">
        <v>0.32</v>
      </c>
      <c r="U238">
        <v>1</v>
      </c>
      <c r="V238" t="s">
        <v>270</v>
      </c>
      <c r="W238" t="s">
        <v>167</v>
      </c>
      <c r="X238">
        <v>1</v>
      </c>
      <c r="Y238">
        <v>0</v>
      </c>
      <c r="Z238">
        <v>0</v>
      </c>
      <c r="AA238">
        <v>0</v>
      </c>
      <c r="AB238">
        <v>0</v>
      </c>
      <c r="AC238">
        <v>1</v>
      </c>
      <c r="AD238">
        <v>0</v>
      </c>
      <c r="AE238">
        <v>0</v>
      </c>
    </row>
    <row r="239" spans="1:31" x14ac:dyDescent="0.3">
      <c r="A239" t="s">
        <v>306</v>
      </c>
      <c r="B239" t="s">
        <v>9123</v>
      </c>
      <c r="C239" t="s">
        <v>262</v>
      </c>
      <c r="D239" t="s">
        <v>9124</v>
      </c>
      <c r="E239" t="s">
        <v>11514</v>
      </c>
      <c r="F239" t="s">
        <v>9125</v>
      </c>
      <c r="G239" t="s">
        <v>9121</v>
      </c>
      <c r="I239" t="s">
        <v>265</v>
      </c>
      <c r="J239" t="s">
        <v>266</v>
      </c>
      <c r="K239" t="s">
        <v>9126</v>
      </c>
      <c r="L239" t="s">
        <v>16344</v>
      </c>
      <c r="M239" t="s">
        <v>305</v>
      </c>
      <c r="N239" t="s">
        <v>306</v>
      </c>
      <c r="O239">
        <v>8</v>
      </c>
      <c r="P239" t="s">
        <v>282</v>
      </c>
      <c r="Q239">
        <v>3</v>
      </c>
      <c r="S239">
        <v>1</v>
      </c>
      <c r="T239" s="108">
        <v>3</v>
      </c>
      <c r="U239">
        <v>1</v>
      </c>
      <c r="V239" t="s">
        <v>270</v>
      </c>
      <c r="W239" t="s">
        <v>167</v>
      </c>
      <c r="X239">
        <v>1</v>
      </c>
      <c r="Y239">
        <v>0</v>
      </c>
      <c r="Z239">
        <v>1</v>
      </c>
      <c r="AA239">
        <v>0</v>
      </c>
      <c r="AB239">
        <v>0</v>
      </c>
      <c r="AC239">
        <v>0</v>
      </c>
      <c r="AD239">
        <v>0</v>
      </c>
      <c r="AE239">
        <v>0</v>
      </c>
    </row>
    <row r="240" spans="1:31" x14ac:dyDescent="0.3">
      <c r="A240" t="s">
        <v>306</v>
      </c>
      <c r="B240" t="s">
        <v>9123</v>
      </c>
      <c r="C240" t="s">
        <v>262</v>
      </c>
      <c r="D240" t="s">
        <v>9124</v>
      </c>
      <c r="E240" t="s">
        <v>11514</v>
      </c>
      <c r="F240" t="s">
        <v>9125</v>
      </c>
      <c r="G240" t="s">
        <v>9121</v>
      </c>
      <c r="I240" t="s">
        <v>265</v>
      </c>
      <c r="J240" t="s">
        <v>266</v>
      </c>
      <c r="K240" t="s">
        <v>9126</v>
      </c>
      <c r="L240" t="s">
        <v>16344</v>
      </c>
      <c r="M240" t="s">
        <v>307</v>
      </c>
      <c r="N240" t="s">
        <v>306</v>
      </c>
      <c r="O240">
        <v>9</v>
      </c>
      <c r="P240" t="s">
        <v>272</v>
      </c>
      <c r="Q240">
        <v>2</v>
      </c>
      <c r="S240">
        <v>4</v>
      </c>
      <c r="T240" s="108">
        <v>8</v>
      </c>
      <c r="U240">
        <v>1</v>
      </c>
      <c r="V240" t="s">
        <v>270</v>
      </c>
      <c r="W240" t="s">
        <v>167</v>
      </c>
      <c r="X240">
        <v>2</v>
      </c>
      <c r="Y240">
        <v>0</v>
      </c>
      <c r="Z240">
        <v>2</v>
      </c>
      <c r="AA240">
        <v>0</v>
      </c>
      <c r="AB240">
        <v>0</v>
      </c>
      <c r="AC240">
        <v>2</v>
      </c>
      <c r="AD240">
        <v>0</v>
      </c>
      <c r="AE240">
        <v>0</v>
      </c>
    </row>
    <row r="241" spans="1:31" x14ac:dyDescent="0.3">
      <c r="A241" t="s">
        <v>306</v>
      </c>
      <c r="B241" t="s">
        <v>9123</v>
      </c>
      <c r="C241" t="s">
        <v>262</v>
      </c>
      <c r="D241" t="s">
        <v>9124</v>
      </c>
      <c r="E241" t="s">
        <v>11514</v>
      </c>
      <c r="F241" t="s">
        <v>9125</v>
      </c>
      <c r="G241" t="s">
        <v>9121</v>
      </c>
      <c r="I241" t="s">
        <v>265</v>
      </c>
      <c r="J241" t="s">
        <v>266</v>
      </c>
      <c r="K241" t="s">
        <v>9126</v>
      </c>
      <c r="L241" t="s">
        <v>16344</v>
      </c>
      <c r="M241" t="s">
        <v>307</v>
      </c>
      <c r="N241" t="s">
        <v>306</v>
      </c>
      <c r="O241">
        <v>26</v>
      </c>
      <c r="P241" t="s">
        <v>273</v>
      </c>
      <c r="Q241">
        <v>0.32</v>
      </c>
      <c r="S241">
        <v>6</v>
      </c>
      <c r="T241" s="108">
        <v>1.92</v>
      </c>
      <c r="U241">
        <v>1</v>
      </c>
      <c r="V241" t="s">
        <v>270</v>
      </c>
      <c r="W241" t="s">
        <v>167</v>
      </c>
      <c r="X241">
        <v>3</v>
      </c>
      <c r="Y241">
        <v>0</v>
      </c>
      <c r="Z241">
        <v>0</v>
      </c>
      <c r="AA241">
        <v>0</v>
      </c>
      <c r="AB241">
        <v>0</v>
      </c>
      <c r="AC241">
        <v>6</v>
      </c>
      <c r="AD241">
        <v>0</v>
      </c>
      <c r="AE241">
        <v>0</v>
      </c>
    </row>
    <row r="242" spans="1:31" x14ac:dyDescent="0.3">
      <c r="A242" t="s">
        <v>306</v>
      </c>
      <c r="B242" t="s">
        <v>9054</v>
      </c>
      <c r="C242" t="s">
        <v>262</v>
      </c>
      <c r="D242" t="s">
        <v>9055</v>
      </c>
      <c r="E242" t="s">
        <v>11356</v>
      </c>
      <c r="F242" t="s">
        <v>1129</v>
      </c>
      <c r="G242" t="s">
        <v>9337</v>
      </c>
      <c r="I242" t="s">
        <v>265</v>
      </c>
      <c r="J242" t="s">
        <v>266</v>
      </c>
      <c r="K242" t="s">
        <v>9056</v>
      </c>
      <c r="L242" t="s">
        <v>17667</v>
      </c>
      <c r="M242" t="s">
        <v>305</v>
      </c>
      <c r="N242" t="s">
        <v>306</v>
      </c>
      <c r="O242">
        <v>8</v>
      </c>
      <c r="P242" t="s">
        <v>282</v>
      </c>
      <c r="Q242">
        <v>2</v>
      </c>
      <c r="S242">
        <v>2</v>
      </c>
      <c r="T242" s="108">
        <v>4</v>
      </c>
      <c r="U242">
        <v>1</v>
      </c>
      <c r="V242" t="s">
        <v>270</v>
      </c>
      <c r="W242" t="s">
        <v>167</v>
      </c>
      <c r="X242">
        <v>2</v>
      </c>
      <c r="Y242">
        <v>0</v>
      </c>
      <c r="Z242">
        <v>0</v>
      </c>
      <c r="AA242">
        <v>2</v>
      </c>
      <c r="AB242">
        <v>0</v>
      </c>
      <c r="AC242">
        <v>0</v>
      </c>
      <c r="AD242">
        <v>0</v>
      </c>
      <c r="AE242">
        <v>0</v>
      </c>
    </row>
    <row r="243" spans="1:31" x14ac:dyDescent="0.3">
      <c r="A243" t="s">
        <v>306</v>
      </c>
      <c r="B243" t="s">
        <v>9054</v>
      </c>
      <c r="C243" t="s">
        <v>262</v>
      </c>
      <c r="D243" t="s">
        <v>9055</v>
      </c>
      <c r="E243" t="s">
        <v>11356</v>
      </c>
      <c r="F243" t="s">
        <v>1129</v>
      </c>
      <c r="G243" t="s">
        <v>9337</v>
      </c>
      <c r="I243" t="s">
        <v>265</v>
      </c>
      <c r="J243" t="s">
        <v>266</v>
      </c>
      <c r="K243" t="s">
        <v>9056</v>
      </c>
      <c r="L243" t="s">
        <v>17667</v>
      </c>
      <c r="M243" t="s">
        <v>307</v>
      </c>
      <c r="N243" t="s">
        <v>306</v>
      </c>
      <c r="O243">
        <v>9</v>
      </c>
      <c r="P243" t="s">
        <v>272</v>
      </c>
      <c r="Q243">
        <v>2</v>
      </c>
      <c r="S243">
        <v>2</v>
      </c>
      <c r="T243" s="108">
        <v>4</v>
      </c>
      <c r="U243">
        <v>1</v>
      </c>
      <c r="V243" t="s">
        <v>270</v>
      </c>
      <c r="W243" t="s">
        <v>167</v>
      </c>
      <c r="X243">
        <v>2</v>
      </c>
      <c r="Y243">
        <v>2</v>
      </c>
      <c r="Z243">
        <v>0</v>
      </c>
      <c r="AA243">
        <v>0</v>
      </c>
      <c r="AB243">
        <v>0</v>
      </c>
      <c r="AC243">
        <v>0</v>
      </c>
      <c r="AD243">
        <v>0</v>
      </c>
      <c r="AE243">
        <v>0</v>
      </c>
    </row>
    <row r="244" spans="1:31" x14ac:dyDescent="0.3">
      <c r="A244" t="s">
        <v>306</v>
      </c>
      <c r="B244" t="s">
        <v>9054</v>
      </c>
      <c r="C244" t="s">
        <v>262</v>
      </c>
      <c r="D244" t="s">
        <v>9055</v>
      </c>
      <c r="E244" t="s">
        <v>11356</v>
      </c>
      <c r="F244" t="s">
        <v>1129</v>
      </c>
      <c r="G244" t="s">
        <v>9337</v>
      </c>
      <c r="I244" t="s">
        <v>265</v>
      </c>
      <c r="J244" t="s">
        <v>266</v>
      </c>
      <c r="K244" t="s">
        <v>9056</v>
      </c>
      <c r="L244" t="s">
        <v>17667</v>
      </c>
      <c r="M244" t="s">
        <v>307</v>
      </c>
      <c r="N244" t="s">
        <v>306</v>
      </c>
      <c r="O244">
        <v>21</v>
      </c>
      <c r="P244" t="s">
        <v>273</v>
      </c>
      <c r="Q244">
        <v>0.48</v>
      </c>
      <c r="S244">
        <v>2</v>
      </c>
      <c r="T244" s="108">
        <v>0.96</v>
      </c>
      <c r="U244">
        <v>1</v>
      </c>
      <c r="V244" t="s">
        <v>270</v>
      </c>
      <c r="W244" t="s">
        <v>167</v>
      </c>
      <c r="X244">
        <v>2</v>
      </c>
      <c r="Y244">
        <v>0</v>
      </c>
      <c r="Z244">
        <v>0</v>
      </c>
      <c r="AA244">
        <v>2</v>
      </c>
      <c r="AB244">
        <v>0</v>
      </c>
      <c r="AC244">
        <v>0</v>
      </c>
      <c r="AD244">
        <v>0</v>
      </c>
      <c r="AE244">
        <v>0</v>
      </c>
    </row>
    <row r="245" spans="1:31" x14ac:dyDescent="0.3">
      <c r="A245" t="s">
        <v>306</v>
      </c>
      <c r="B245" t="s">
        <v>884</v>
      </c>
      <c r="C245" t="s">
        <v>262</v>
      </c>
      <c r="D245" t="s">
        <v>2495</v>
      </c>
      <c r="E245" t="s">
        <v>11312</v>
      </c>
      <c r="F245" t="s">
        <v>885</v>
      </c>
      <c r="G245" t="s">
        <v>886</v>
      </c>
      <c r="I245" t="s">
        <v>265</v>
      </c>
      <c r="J245" t="s">
        <v>266</v>
      </c>
      <c r="K245" t="s">
        <v>887</v>
      </c>
      <c r="L245" t="s">
        <v>15961</v>
      </c>
      <c r="M245" t="s">
        <v>305</v>
      </c>
      <c r="N245" t="s">
        <v>306</v>
      </c>
      <c r="O245">
        <v>8</v>
      </c>
      <c r="P245" t="s">
        <v>282</v>
      </c>
      <c r="Q245">
        <v>4</v>
      </c>
      <c r="S245">
        <v>2</v>
      </c>
      <c r="T245" s="108">
        <v>8</v>
      </c>
      <c r="U245">
        <v>1</v>
      </c>
      <c r="V245" t="s">
        <v>270</v>
      </c>
      <c r="W245" t="s">
        <v>167</v>
      </c>
      <c r="X245">
        <v>1</v>
      </c>
      <c r="Y245">
        <v>1</v>
      </c>
      <c r="Z245">
        <v>0</v>
      </c>
      <c r="AA245">
        <v>0</v>
      </c>
      <c r="AB245">
        <v>0</v>
      </c>
      <c r="AC245">
        <v>1</v>
      </c>
      <c r="AD245">
        <v>0</v>
      </c>
      <c r="AE245">
        <v>0</v>
      </c>
    </row>
    <row r="246" spans="1:31" x14ac:dyDescent="0.3">
      <c r="A246" t="s">
        <v>306</v>
      </c>
      <c r="B246" t="s">
        <v>884</v>
      </c>
      <c r="C246" t="s">
        <v>262</v>
      </c>
      <c r="D246" t="s">
        <v>2495</v>
      </c>
      <c r="E246" t="s">
        <v>11312</v>
      </c>
      <c r="F246" t="s">
        <v>885</v>
      </c>
      <c r="G246" t="s">
        <v>886</v>
      </c>
      <c r="I246" t="s">
        <v>265</v>
      </c>
      <c r="J246" t="s">
        <v>266</v>
      </c>
      <c r="K246" t="s">
        <v>887</v>
      </c>
      <c r="L246" t="s">
        <v>15961</v>
      </c>
      <c r="M246" t="s">
        <v>307</v>
      </c>
      <c r="N246" t="s">
        <v>306</v>
      </c>
      <c r="O246">
        <v>26</v>
      </c>
      <c r="P246" t="s">
        <v>273</v>
      </c>
      <c r="Q246">
        <v>0.48</v>
      </c>
      <c r="S246">
        <v>2</v>
      </c>
      <c r="T246" s="108">
        <v>0.96</v>
      </c>
      <c r="U246">
        <v>1</v>
      </c>
      <c r="V246" t="s">
        <v>270</v>
      </c>
      <c r="W246" t="s">
        <v>167</v>
      </c>
      <c r="X246">
        <v>2</v>
      </c>
      <c r="Y246">
        <v>0</v>
      </c>
      <c r="Z246">
        <v>0</v>
      </c>
      <c r="AA246">
        <v>2</v>
      </c>
      <c r="AB246">
        <v>0</v>
      </c>
      <c r="AC246">
        <v>0</v>
      </c>
      <c r="AD246">
        <v>0</v>
      </c>
      <c r="AE246">
        <v>0</v>
      </c>
    </row>
    <row r="247" spans="1:31" x14ac:dyDescent="0.3">
      <c r="A247" t="s">
        <v>306</v>
      </c>
      <c r="B247" t="s">
        <v>884</v>
      </c>
      <c r="C247" t="s">
        <v>262</v>
      </c>
      <c r="D247" t="s">
        <v>2495</v>
      </c>
      <c r="E247" t="s">
        <v>11312</v>
      </c>
      <c r="F247" t="s">
        <v>885</v>
      </c>
      <c r="G247" t="s">
        <v>886</v>
      </c>
      <c r="I247" t="s">
        <v>265</v>
      </c>
      <c r="J247" t="s">
        <v>266</v>
      </c>
      <c r="K247" t="s">
        <v>887</v>
      </c>
      <c r="L247" t="s">
        <v>15961</v>
      </c>
      <c r="M247" t="s">
        <v>307</v>
      </c>
      <c r="N247" t="s">
        <v>306</v>
      </c>
      <c r="O247">
        <v>9</v>
      </c>
      <c r="P247" t="s">
        <v>272</v>
      </c>
      <c r="Q247">
        <v>4</v>
      </c>
      <c r="S247">
        <v>6</v>
      </c>
      <c r="T247" s="108">
        <v>24</v>
      </c>
      <c r="U247">
        <v>1</v>
      </c>
      <c r="V247" t="s">
        <v>270</v>
      </c>
      <c r="W247" t="s">
        <v>167</v>
      </c>
      <c r="X247">
        <v>2</v>
      </c>
      <c r="Y247">
        <v>2</v>
      </c>
      <c r="Z247">
        <v>0</v>
      </c>
      <c r="AA247">
        <v>2</v>
      </c>
      <c r="AB247">
        <v>0</v>
      </c>
      <c r="AC247">
        <v>2</v>
      </c>
      <c r="AD247">
        <v>0</v>
      </c>
      <c r="AE247">
        <v>0</v>
      </c>
    </row>
    <row r="248" spans="1:31" x14ac:dyDescent="0.3">
      <c r="A248" t="s">
        <v>306</v>
      </c>
      <c r="B248" t="s">
        <v>884</v>
      </c>
      <c r="C248" t="s">
        <v>262</v>
      </c>
      <c r="D248" t="s">
        <v>2495</v>
      </c>
      <c r="E248" t="s">
        <v>11312</v>
      </c>
      <c r="F248" t="s">
        <v>885</v>
      </c>
      <c r="G248" t="s">
        <v>886</v>
      </c>
      <c r="I248" t="s">
        <v>265</v>
      </c>
      <c r="J248" t="s">
        <v>266</v>
      </c>
      <c r="K248" t="s">
        <v>887</v>
      </c>
      <c r="L248" t="s">
        <v>15961</v>
      </c>
      <c r="M248" t="s">
        <v>305</v>
      </c>
      <c r="N248" t="s">
        <v>306</v>
      </c>
      <c r="O248">
        <v>8</v>
      </c>
      <c r="P248" t="s">
        <v>282</v>
      </c>
      <c r="Q248">
        <v>4</v>
      </c>
      <c r="S248">
        <v>1</v>
      </c>
      <c r="T248" s="108">
        <v>4</v>
      </c>
      <c r="U248">
        <v>1</v>
      </c>
      <c r="V248" t="s">
        <v>270</v>
      </c>
      <c r="W248" t="s">
        <v>167</v>
      </c>
      <c r="X248">
        <v>1</v>
      </c>
      <c r="Y248">
        <v>0</v>
      </c>
      <c r="Z248">
        <v>0</v>
      </c>
      <c r="AA248">
        <v>0</v>
      </c>
      <c r="AB248">
        <v>0</v>
      </c>
      <c r="AC248">
        <v>1</v>
      </c>
      <c r="AD248">
        <v>0</v>
      </c>
      <c r="AE248">
        <v>0</v>
      </c>
    </row>
    <row r="249" spans="1:31" x14ac:dyDescent="0.3">
      <c r="A249" t="s">
        <v>306</v>
      </c>
      <c r="B249" t="s">
        <v>700</v>
      </c>
      <c r="C249" t="s">
        <v>262</v>
      </c>
      <c r="D249" t="s">
        <v>2489</v>
      </c>
      <c r="E249" t="s">
        <v>11429</v>
      </c>
      <c r="F249" t="s">
        <v>701</v>
      </c>
      <c r="G249" t="s">
        <v>9345</v>
      </c>
      <c r="I249" t="s">
        <v>265</v>
      </c>
      <c r="J249" t="s">
        <v>266</v>
      </c>
      <c r="K249" t="s">
        <v>702</v>
      </c>
      <c r="L249" t="s">
        <v>1019</v>
      </c>
      <c r="M249" t="s">
        <v>305</v>
      </c>
      <c r="N249" t="s">
        <v>306</v>
      </c>
      <c r="O249">
        <v>8</v>
      </c>
      <c r="P249" t="s">
        <v>266</v>
      </c>
      <c r="Q249">
        <v>0.32</v>
      </c>
      <c r="S249">
        <v>4</v>
      </c>
      <c r="T249" s="108">
        <v>1.28</v>
      </c>
      <c r="U249">
        <v>1</v>
      </c>
      <c r="V249" t="s">
        <v>270</v>
      </c>
      <c r="W249" t="s">
        <v>167</v>
      </c>
      <c r="X249">
        <v>4</v>
      </c>
      <c r="Y249">
        <v>0</v>
      </c>
      <c r="Z249">
        <v>0</v>
      </c>
      <c r="AA249">
        <v>0</v>
      </c>
      <c r="AB249">
        <v>4</v>
      </c>
      <c r="AC249">
        <v>0</v>
      </c>
      <c r="AD249">
        <v>0</v>
      </c>
      <c r="AE249">
        <v>0</v>
      </c>
    </row>
    <row r="250" spans="1:31" x14ac:dyDescent="0.3">
      <c r="A250" t="s">
        <v>306</v>
      </c>
      <c r="B250" t="s">
        <v>700</v>
      </c>
      <c r="C250" t="s">
        <v>262</v>
      </c>
      <c r="D250" t="s">
        <v>2489</v>
      </c>
      <c r="E250" t="s">
        <v>11429</v>
      </c>
      <c r="F250" t="s">
        <v>701</v>
      </c>
      <c r="G250" t="s">
        <v>9345</v>
      </c>
      <c r="I250" t="s">
        <v>265</v>
      </c>
      <c r="J250" t="s">
        <v>266</v>
      </c>
      <c r="K250" t="s">
        <v>702</v>
      </c>
      <c r="L250" t="s">
        <v>1019</v>
      </c>
      <c r="M250" t="s">
        <v>307</v>
      </c>
      <c r="N250" t="s">
        <v>306</v>
      </c>
      <c r="O250">
        <v>9</v>
      </c>
      <c r="P250" t="s">
        <v>288</v>
      </c>
      <c r="Q250">
        <v>0.48</v>
      </c>
      <c r="S250">
        <v>12</v>
      </c>
      <c r="T250" s="108">
        <v>5.76</v>
      </c>
      <c r="U250">
        <v>1</v>
      </c>
      <c r="V250" t="s">
        <v>270</v>
      </c>
      <c r="W250" t="s">
        <v>167</v>
      </c>
      <c r="X250">
        <v>4</v>
      </c>
      <c r="Y250">
        <v>4</v>
      </c>
      <c r="Z250">
        <v>0</v>
      </c>
      <c r="AA250">
        <v>4</v>
      </c>
      <c r="AB250">
        <v>0</v>
      </c>
      <c r="AC250">
        <v>4</v>
      </c>
      <c r="AD250">
        <v>0</v>
      </c>
      <c r="AE250">
        <v>0</v>
      </c>
    </row>
    <row r="251" spans="1:31" x14ac:dyDescent="0.3">
      <c r="A251" t="s">
        <v>306</v>
      </c>
      <c r="B251" t="s">
        <v>700</v>
      </c>
      <c r="C251" t="s">
        <v>262</v>
      </c>
      <c r="D251" t="s">
        <v>2489</v>
      </c>
      <c r="E251" t="s">
        <v>11429</v>
      </c>
      <c r="F251" t="s">
        <v>701</v>
      </c>
      <c r="G251" t="s">
        <v>9345</v>
      </c>
      <c r="I251" t="s">
        <v>265</v>
      </c>
      <c r="J251" t="s">
        <v>266</v>
      </c>
      <c r="K251" t="s">
        <v>702</v>
      </c>
      <c r="L251" t="s">
        <v>1019</v>
      </c>
      <c r="M251" t="s">
        <v>307</v>
      </c>
      <c r="N251" t="s">
        <v>306</v>
      </c>
      <c r="O251">
        <v>21</v>
      </c>
      <c r="P251" t="s">
        <v>273</v>
      </c>
      <c r="Q251">
        <v>0.32</v>
      </c>
      <c r="S251">
        <v>1</v>
      </c>
      <c r="T251" s="108">
        <v>0.32</v>
      </c>
      <c r="U251">
        <v>1</v>
      </c>
      <c r="V251" t="s">
        <v>270</v>
      </c>
      <c r="W251" t="s">
        <v>167</v>
      </c>
      <c r="X251">
        <v>1</v>
      </c>
      <c r="Y251">
        <v>0</v>
      </c>
      <c r="Z251">
        <v>0</v>
      </c>
      <c r="AA251">
        <v>1</v>
      </c>
      <c r="AB251">
        <v>0</v>
      </c>
      <c r="AC251">
        <v>0</v>
      </c>
      <c r="AD251">
        <v>0</v>
      </c>
      <c r="AE251">
        <v>0</v>
      </c>
    </row>
    <row r="252" spans="1:31" x14ac:dyDescent="0.3">
      <c r="A252" t="s">
        <v>306</v>
      </c>
      <c r="B252" t="s">
        <v>8761</v>
      </c>
      <c r="C252" t="s">
        <v>262</v>
      </c>
      <c r="D252" t="s">
        <v>10129</v>
      </c>
      <c r="E252" t="s">
        <v>11225</v>
      </c>
      <c r="F252" t="s">
        <v>8762</v>
      </c>
      <c r="G252" t="s">
        <v>439</v>
      </c>
      <c r="I252" t="s">
        <v>265</v>
      </c>
      <c r="J252" t="s">
        <v>266</v>
      </c>
      <c r="K252" t="s">
        <v>370</v>
      </c>
      <c r="L252" t="s">
        <v>417</v>
      </c>
      <c r="M252" t="s">
        <v>305</v>
      </c>
      <c r="N252" t="s">
        <v>306</v>
      </c>
      <c r="O252">
        <v>8</v>
      </c>
      <c r="P252" t="s">
        <v>282</v>
      </c>
      <c r="Q252">
        <v>3</v>
      </c>
      <c r="S252">
        <v>4</v>
      </c>
      <c r="T252" s="108">
        <v>12</v>
      </c>
      <c r="U252">
        <v>1</v>
      </c>
      <c r="V252" t="s">
        <v>270</v>
      </c>
      <c r="W252" t="s">
        <v>167</v>
      </c>
      <c r="X252">
        <v>2</v>
      </c>
      <c r="Y252">
        <v>2</v>
      </c>
      <c r="Z252">
        <v>0</v>
      </c>
      <c r="AA252">
        <v>0</v>
      </c>
      <c r="AB252">
        <v>2</v>
      </c>
      <c r="AC252">
        <v>0</v>
      </c>
      <c r="AD252">
        <v>0</v>
      </c>
      <c r="AE252">
        <v>0</v>
      </c>
    </row>
    <row r="253" spans="1:31" x14ac:dyDescent="0.3">
      <c r="A253" t="s">
        <v>306</v>
      </c>
      <c r="B253" t="s">
        <v>8761</v>
      </c>
      <c r="C253" t="s">
        <v>262</v>
      </c>
      <c r="D253" t="s">
        <v>10129</v>
      </c>
      <c r="E253" t="s">
        <v>11225</v>
      </c>
      <c r="F253" t="s">
        <v>8762</v>
      </c>
      <c r="G253" t="s">
        <v>439</v>
      </c>
      <c r="I253" t="s">
        <v>265</v>
      </c>
      <c r="J253" t="s">
        <v>266</v>
      </c>
      <c r="K253" t="s">
        <v>370</v>
      </c>
      <c r="L253" t="s">
        <v>417</v>
      </c>
      <c r="M253" t="s">
        <v>307</v>
      </c>
      <c r="N253" t="s">
        <v>306</v>
      </c>
      <c r="O253">
        <v>9</v>
      </c>
      <c r="P253" t="s">
        <v>288</v>
      </c>
      <c r="Q253">
        <v>0.48</v>
      </c>
      <c r="S253">
        <v>35</v>
      </c>
      <c r="T253" s="108">
        <v>16.8</v>
      </c>
      <c r="U253">
        <v>1</v>
      </c>
      <c r="V253" t="s">
        <v>270</v>
      </c>
      <c r="W253" t="s">
        <v>167</v>
      </c>
      <c r="X253">
        <v>7</v>
      </c>
      <c r="Y253">
        <v>7</v>
      </c>
      <c r="Z253">
        <v>7</v>
      </c>
      <c r="AA253">
        <v>7</v>
      </c>
      <c r="AB253">
        <v>7</v>
      </c>
      <c r="AC253">
        <v>7</v>
      </c>
      <c r="AD253">
        <v>0</v>
      </c>
      <c r="AE253">
        <v>0</v>
      </c>
    </row>
    <row r="254" spans="1:31" x14ac:dyDescent="0.3">
      <c r="A254" t="s">
        <v>306</v>
      </c>
      <c r="B254" t="s">
        <v>8761</v>
      </c>
      <c r="C254" t="s">
        <v>262</v>
      </c>
      <c r="D254" t="s">
        <v>10129</v>
      </c>
      <c r="E254" t="s">
        <v>11225</v>
      </c>
      <c r="F254" t="s">
        <v>8762</v>
      </c>
      <c r="G254" t="s">
        <v>439</v>
      </c>
      <c r="I254" t="s">
        <v>265</v>
      </c>
      <c r="J254" t="s">
        <v>266</v>
      </c>
      <c r="K254" t="s">
        <v>370</v>
      </c>
      <c r="L254" t="s">
        <v>417</v>
      </c>
      <c r="M254" t="s">
        <v>307</v>
      </c>
      <c r="N254" t="s">
        <v>306</v>
      </c>
      <c r="O254">
        <v>21</v>
      </c>
      <c r="P254" t="s">
        <v>273</v>
      </c>
      <c r="Q254">
        <v>0.32</v>
      </c>
      <c r="S254">
        <v>2</v>
      </c>
      <c r="T254" s="108">
        <v>0.64</v>
      </c>
      <c r="U254">
        <v>1</v>
      </c>
      <c r="V254" t="s">
        <v>270</v>
      </c>
      <c r="W254" t="s">
        <v>167</v>
      </c>
      <c r="X254">
        <v>2</v>
      </c>
      <c r="Y254">
        <v>0</v>
      </c>
      <c r="Z254">
        <v>0</v>
      </c>
      <c r="AA254">
        <v>0</v>
      </c>
      <c r="AB254">
        <v>0</v>
      </c>
      <c r="AC254">
        <v>2</v>
      </c>
      <c r="AD254">
        <v>0</v>
      </c>
      <c r="AE254">
        <v>0</v>
      </c>
    </row>
    <row r="255" spans="1:31" x14ac:dyDescent="0.3">
      <c r="A255" t="s">
        <v>306</v>
      </c>
      <c r="B255" t="s">
        <v>9127</v>
      </c>
      <c r="C255" t="s">
        <v>262</v>
      </c>
      <c r="D255" t="s">
        <v>9128</v>
      </c>
      <c r="E255" t="s">
        <v>11515</v>
      </c>
      <c r="F255" t="s">
        <v>9129</v>
      </c>
      <c r="G255" t="s">
        <v>9121</v>
      </c>
      <c r="I255" t="s">
        <v>265</v>
      </c>
      <c r="J255" t="s">
        <v>266</v>
      </c>
      <c r="K255" t="s">
        <v>9130</v>
      </c>
      <c r="L255" t="s">
        <v>9131</v>
      </c>
      <c r="M255" t="s">
        <v>305</v>
      </c>
      <c r="N255" t="s">
        <v>306</v>
      </c>
      <c r="O255">
        <v>8</v>
      </c>
      <c r="P255" t="s">
        <v>282</v>
      </c>
      <c r="Q255">
        <v>4</v>
      </c>
      <c r="S255">
        <v>2</v>
      </c>
      <c r="T255" s="108">
        <v>8</v>
      </c>
      <c r="U255">
        <v>1</v>
      </c>
      <c r="V255" t="s">
        <v>270</v>
      </c>
      <c r="W255" t="s">
        <v>167</v>
      </c>
      <c r="X255">
        <v>1</v>
      </c>
      <c r="Y255">
        <v>0</v>
      </c>
      <c r="Z255">
        <v>1</v>
      </c>
      <c r="AA255">
        <v>0</v>
      </c>
      <c r="AB255">
        <v>0</v>
      </c>
      <c r="AC255">
        <v>1</v>
      </c>
      <c r="AD255">
        <v>0</v>
      </c>
      <c r="AE255">
        <v>0</v>
      </c>
    </row>
    <row r="256" spans="1:31" x14ac:dyDescent="0.3">
      <c r="A256" t="s">
        <v>306</v>
      </c>
      <c r="B256" t="s">
        <v>9127</v>
      </c>
      <c r="C256" t="s">
        <v>262</v>
      </c>
      <c r="D256" t="s">
        <v>9128</v>
      </c>
      <c r="E256" t="s">
        <v>11515</v>
      </c>
      <c r="F256" t="s">
        <v>9129</v>
      </c>
      <c r="G256" t="s">
        <v>9121</v>
      </c>
      <c r="I256" t="s">
        <v>265</v>
      </c>
      <c r="J256" t="s">
        <v>266</v>
      </c>
      <c r="K256" t="s">
        <v>9130</v>
      </c>
      <c r="L256" t="s">
        <v>9131</v>
      </c>
      <c r="M256" t="s">
        <v>307</v>
      </c>
      <c r="N256" t="s">
        <v>306</v>
      </c>
      <c r="O256">
        <v>9</v>
      </c>
      <c r="P256" t="s">
        <v>272</v>
      </c>
      <c r="Q256">
        <v>3</v>
      </c>
      <c r="S256">
        <v>2</v>
      </c>
      <c r="T256" s="108">
        <v>6</v>
      </c>
      <c r="U256">
        <v>1</v>
      </c>
      <c r="V256" t="s">
        <v>270</v>
      </c>
      <c r="W256" t="s">
        <v>167</v>
      </c>
      <c r="X256">
        <v>1</v>
      </c>
      <c r="Y256">
        <v>0</v>
      </c>
      <c r="Z256">
        <v>1</v>
      </c>
      <c r="AA256">
        <v>0</v>
      </c>
      <c r="AB256">
        <v>0</v>
      </c>
      <c r="AC256">
        <v>1</v>
      </c>
      <c r="AD256">
        <v>0</v>
      </c>
      <c r="AE256">
        <v>0</v>
      </c>
    </row>
    <row r="257" spans="1:31" x14ac:dyDescent="0.3">
      <c r="A257" t="s">
        <v>306</v>
      </c>
      <c r="B257" t="s">
        <v>9127</v>
      </c>
      <c r="C257" t="s">
        <v>262</v>
      </c>
      <c r="D257" t="s">
        <v>9128</v>
      </c>
      <c r="E257" t="s">
        <v>11515</v>
      </c>
      <c r="F257" t="s">
        <v>9129</v>
      </c>
      <c r="G257" t="s">
        <v>9121</v>
      </c>
      <c r="I257" t="s">
        <v>265</v>
      </c>
      <c r="J257" t="s">
        <v>266</v>
      </c>
      <c r="K257" t="s">
        <v>9130</v>
      </c>
      <c r="L257" t="s">
        <v>9131</v>
      </c>
      <c r="M257" t="s">
        <v>307</v>
      </c>
      <c r="N257" t="s">
        <v>306</v>
      </c>
      <c r="O257">
        <v>26</v>
      </c>
      <c r="P257" t="s">
        <v>273</v>
      </c>
      <c r="Q257">
        <v>0.32</v>
      </c>
      <c r="S257">
        <v>2</v>
      </c>
      <c r="T257" s="108">
        <v>0.64</v>
      </c>
      <c r="U257">
        <v>1</v>
      </c>
      <c r="V257" t="s">
        <v>270</v>
      </c>
      <c r="W257" t="s">
        <v>167</v>
      </c>
      <c r="X257">
        <v>2</v>
      </c>
      <c r="Y257">
        <v>0</v>
      </c>
      <c r="Z257">
        <v>0</v>
      </c>
      <c r="AA257">
        <v>0</v>
      </c>
      <c r="AB257">
        <v>0</v>
      </c>
      <c r="AC257">
        <v>2</v>
      </c>
      <c r="AD257">
        <v>0</v>
      </c>
      <c r="AE257">
        <v>0</v>
      </c>
    </row>
    <row r="258" spans="1:31" x14ac:dyDescent="0.3">
      <c r="A258" t="s">
        <v>306</v>
      </c>
      <c r="B258" t="s">
        <v>8822</v>
      </c>
      <c r="C258" t="s">
        <v>262</v>
      </c>
      <c r="D258" t="s">
        <v>8823</v>
      </c>
      <c r="E258" t="s">
        <v>11231</v>
      </c>
      <c r="F258" t="s">
        <v>426</v>
      </c>
      <c r="G258" t="s">
        <v>427</v>
      </c>
      <c r="I258" t="s">
        <v>265</v>
      </c>
      <c r="J258" t="s">
        <v>266</v>
      </c>
      <c r="K258" t="s">
        <v>8824</v>
      </c>
      <c r="L258" t="s">
        <v>417</v>
      </c>
      <c r="M258" t="s">
        <v>305</v>
      </c>
      <c r="N258" t="s">
        <v>306</v>
      </c>
      <c r="O258">
        <v>8</v>
      </c>
      <c r="P258" t="s">
        <v>282</v>
      </c>
      <c r="Q258">
        <v>4</v>
      </c>
      <c r="S258">
        <v>2</v>
      </c>
      <c r="T258" s="108">
        <v>8</v>
      </c>
      <c r="U258">
        <v>1</v>
      </c>
      <c r="V258" t="s">
        <v>270</v>
      </c>
      <c r="W258" t="s">
        <v>167</v>
      </c>
      <c r="X258">
        <v>1</v>
      </c>
      <c r="Y258">
        <v>1</v>
      </c>
      <c r="Z258">
        <v>0</v>
      </c>
      <c r="AA258">
        <v>0</v>
      </c>
      <c r="AB258">
        <v>0</v>
      </c>
      <c r="AC258">
        <v>1</v>
      </c>
      <c r="AD258">
        <v>0</v>
      </c>
      <c r="AE258">
        <v>0</v>
      </c>
    </row>
    <row r="259" spans="1:31" x14ac:dyDescent="0.3">
      <c r="A259" t="s">
        <v>306</v>
      </c>
      <c r="B259" t="s">
        <v>8822</v>
      </c>
      <c r="C259" t="s">
        <v>262</v>
      </c>
      <c r="D259" t="s">
        <v>8823</v>
      </c>
      <c r="E259" t="s">
        <v>11231</v>
      </c>
      <c r="F259" t="s">
        <v>426</v>
      </c>
      <c r="G259" t="s">
        <v>427</v>
      </c>
      <c r="I259" t="s">
        <v>265</v>
      </c>
      <c r="J259" t="s">
        <v>266</v>
      </c>
      <c r="K259" t="s">
        <v>8824</v>
      </c>
      <c r="L259" t="s">
        <v>417</v>
      </c>
      <c r="M259" t="s">
        <v>307</v>
      </c>
      <c r="N259" t="s">
        <v>306</v>
      </c>
      <c r="O259">
        <v>9</v>
      </c>
      <c r="P259" t="s">
        <v>272</v>
      </c>
      <c r="Q259">
        <v>3</v>
      </c>
      <c r="S259">
        <v>2</v>
      </c>
      <c r="T259" s="108">
        <v>6</v>
      </c>
      <c r="U259">
        <v>1</v>
      </c>
      <c r="V259" t="s">
        <v>270</v>
      </c>
      <c r="W259" t="s">
        <v>167</v>
      </c>
      <c r="X259">
        <v>1</v>
      </c>
      <c r="Y259">
        <v>1</v>
      </c>
      <c r="Z259">
        <v>0</v>
      </c>
      <c r="AA259">
        <v>0</v>
      </c>
      <c r="AB259">
        <v>1</v>
      </c>
      <c r="AC259">
        <v>0</v>
      </c>
      <c r="AD259">
        <v>0</v>
      </c>
      <c r="AE259">
        <v>0</v>
      </c>
    </row>
    <row r="260" spans="1:31" x14ac:dyDescent="0.3">
      <c r="A260" t="s">
        <v>306</v>
      </c>
      <c r="B260" t="s">
        <v>8822</v>
      </c>
      <c r="C260" t="s">
        <v>262</v>
      </c>
      <c r="D260" t="s">
        <v>8823</v>
      </c>
      <c r="E260" t="s">
        <v>11231</v>
      </c>
      <c r="F260" t="s">
        <v>426</v>
      </c>
      <c r="G260" t="s">
        <v>427</v>
      </c>
      <c r="I260" t="s">
        <v>265</v>
      </c>
      <c r="J260" t="s">
        <v>266</v>
      </c>
      <c r="K260" t="s">
        <v>8824</v>
      </c>
      <c r="L260" t="s">
        <v>417</v>
      </c>
      <c r="M260" t="s">
        <v>307</v>
      </c>
      <c r="N260" t="s">
        <v>306</v>
      </c>
      <c r="O260">
        <v>21</v>
      </c>
      <c r="P260" t="s">
        <v>273</v>
      </c>
      <c r="Q260">
        <v>0.48</v>
      </c>
      <c r="S260">
        <v>4</v>
      </c>
      <c r="T260" s="108">
        <v>1.92</v>
      </c>
      <c r="U260">
        <v>1</v>
      </c>
      <c r="V260" t="s">
        <v>270</v>
      </c>
      <c r="W260" t="s">
        <v>167</v>
      </c>
      <c r="X260">
        <v>4</v>
      </c>
      <c r="Y260">
        <v>0</v>
      </c>
      <c r="Z260">
        <v>0</v>
      </c>
      <c r="AA260">
        <v>4</v>
      </c>
      <c r="AB260">
        <v>0</v>
      </c>
      <c r="AC260">
        <v>0</v>
      </c>
      <c r="AD260">
        <v>0</v>
      </c>
      <c r="AE260">
        <v>0</v>
      </c>
    </row>
    <row r="261" spans="1:31" x14ac:dyDescent="0.3">
      <c r="A261" t="s">
        <v>306</v>
      </c>
      <c r="B261" t="s">
        <v>8698</v>
      </c>
      <c r="C261" t="s">
        <v>262</v>
      </c>
      <c r="D261" t="s">
        <v>8699</v>
      </c>
      <c r="E261" t="s">
        <v>11361</v>
      </c>
      <c r="F261" t="s">
        <v>8700</v>
      </c>
      <c r="G261" t="s">
        <v>1785</v>
      </c>
      <c r="I261" t="s">
        <v>265</v>
      </c>
      <c r="J261" t="s">
        <v>266</v>
      </c>
      <c r="K261" t="s">
        <v>8701</v>
      </c>
      <c r="L261" t="s">
        <v>10738</v>
      </c>
      <c r="M261" t="s">
        <v>307</v>
      </c>
      <c r="N261" t="s">
        <v>306</v>
      </c>
      <c r="O261">
        <v>9</v>
      </c>
      <c r="P261" t="s">
        <v>272</v>
      </c>
      <c r="Q261">
        <v>3</v>
      </c>
      <c r="S261">
        <v>2</v>
      </c>
      <c r="T261" s="108">
        <v>6</v>
      </c>
      <c r="U261">
        <v>1</v>
      </c>
      <c r="V261" t="s">
        <v>270</v>
      </c>
      <c r="W261" t="s">
        <v>167</v>
      </c>
      <c r="X261">
        <v>1</v>
      </c>
      <c r="Y261">
        <v>1</v>
      </c>
      <c r="Z261">
        <v>0</v>
      </c>
      <c r="AA261">
        <v>1</v>
      </c>
      <c r="AB261">
        <v>0</v>
      </c>
      <c r="AC261">
        <v>0</v>
      </c>
      <c r="AD261">
        <v>0</v>
      </c>
      <c r="AE261">
        <v>0</v>
      </c>
    </row>
    <row r="262" spans="1:31" x14ac:dyDescent="0.3">
      <c r="A262" t="s">
        <v>306</v>
      </c>
      <c r="B262" t="s">
        <v>8698</v>
      </c>
      <c r="C262" t="s">
        <v>262</v>
      </c>
      <c r="D262" t="s">
        <v>8699</v>
      </c>
      <c r="E262" t="s">
        <v>11361</v>
      </c>
      <c r="F262" t="s">
        <v>8700</v>
      </c>
      <c r="G262" t="s">
        <v>1785</v>
      </c>
      <c r="I262" t="s">
        <v>265</v>
      </c>
      <c r="J262" t="s">
        <v>266</v>
      </c>
      <c r="K262" t="s">
        <v>8701</v>
      </c>
      <c r="L262" t="s">
        <v>10738</v>
      </c>
      <c r="M262" t="s">
        <v>305</v>
      </c>
      <c r="N262" t="s">
        <v>306</v>
      </c>
      <c r="O262">
        <v>8</v>
      </c>
      <c r="P262" t="s">
        <v>282</v>
      </c>
      <c r="Q262">
        <v>3</v>
      </c>
      <c r="S262">
        <v>3</v>
      </c>
      <c r="T262" s="108">
        <v>9</v>
      </c>
      <c r="U262">
        <v>1</v>
      </c>
      <c r="V262" t="s">
        <v>270</v>
      </c>
      <c r="W262" t="s">
        <v>167</v>
      </c>
      <c r="X262">
        <v>1</v>
      </c>
      <c r="Y262">
        <v>1</v>
      </c>
      <c r="Z262">
        <v>0</v>
      </c>
      <c r="AA262">
        <v>1</v>
      </c>
      <c r="AB262">
        <v>0</v>
      </c>
      <c r="AC262">
        <v>1</v>
      </c>
      <c r="AD262">
        <v>0</v>
      </c>
      <c r="AE262">
        <v>0</v>
      </c>
    </row>
    <row r="263" spans="1:31" x14ac:dyDescent="0.3">
      <c r="A263" t="s">
        <v>306</v>
      </c>
      <c r="B263" t="s">
        <v>8698</v>
      </c>
      <c r="C263" t="s">
        <v>262</v>
      </c>
      <c r="D263" t="s">
        <v>8699</v>
      </c>
      <c r="E263" t="s">
        <v>11361</v>
      </c>
      <c r="F263" t="s">
        <v>8700</v>
      </c>
      <c r="G263" t="s">
        <v>1785</v>
      </c>
      <c r="I263" t="s">
        <v>265</v>
      </c>
      <c r="J263" t="s">
        <v>266</v>
      </c>
      <c r="K263" t="s">
        <v>8701</v>
      </c>
      <c r="L263" t="s">
        <v>10738</v>
      </c>
      <c r="M263" t="s">
        <v>307</v>
      </c>
      <c r="N263" t="s">
        <v>306</v>
      </c>
      <c r="O263">
        <v>26</v>
      </c>
      <c r="P263" t="s">
        <v>273</v>
      </c>
      <c r="Q263">
        <v>0.48</v>
      </c>
      <c r="S263">
        <v>3</v>
      </c>
      <c r="T263" s="108">
        <v>1.44</v>
      </c>
      <c r="U263">
        <v>1</v>
      </c>
      <c r="V263" t="s">
        <v>270</v>
      </c>
      <c r="W263" t="s">
        <v>167</v>
      </c>
      <c r="X263">
        <v>3</v>
      </c>
      <c r="Y263">
        <v>0</v>
      </c>
      <c r="Z263">
        <v>0</v>
      </c>
      <c r="AA263">
        <v>0</v>
      </c>
      <c r="AB263">
        <v>0</v>
      </c>
      <c r="AC263">
        <v>3</v>
      </c>
      <c r="AD263">
        <v>0</v>
      </c>
      <c r="AE263">
        <v>0</v>
      </c>
    </row>
    <row r="264" spans="1:31" x14ac:dyDescent="0.3">
      <c r="A264" t="s">
        <v>306</v>
      </c>
      <c r="B264" t="s">
        <v>890</v>
      </c>
      <c r="C264" t="s">
        <v>262</v>
      </c>
      <c r="D264" t="s">
        <v>10130</v>
      </c>
      <c r="E264" t="s">
        <v>11503</v>
      </c>
      <c r="F264" t="s">
        <v>891</v>
      </c>
      <c r="G264" t="s">
        <v>9350</v>
      </c>
      <c r="I264" t="s">
        <v>265</v>
      </c>
      <c r="J264" t="s">
        <v>266</v>
      </c>
      <c r="K264" t="s">
        <v>892</v>
      </c>
      <c r="L264" t="s">
        <v>16345</v>
      </c>
      <c r="M264" t="s">
        <v>305</v>
      </c>
      <c r="N264" t="s">
        <v>306</v>
      </c>
      <c r="O264">
        <v>8</v>
      </c>
      <c r="P264" t="s">
        <v>282</v>
      </c>
      <c r="Q264">
        <v>3</v>
      </c>
      <c r="S264">
        <v>3</v>
      </c>
      <c r="T264" s="108">
        <v>9</v>
      </c>
      <c r="U264">
        <v>1</v>
      </c>
      <c r="V264" t="s">
        <v>270</v>
      </c>
      <c r="W264" t="s">
        <v>167</v>
      </c>
      <c r="X264">
        <v>1</v>
      </c>
      <c r="Y264">
        <v>1</v>
      </c>
      <c r="Z264">
        <v>0</v>
      </c>
      <c r="AA264">
        <v>1</v>
      </c>
      <c r="AB264">
        <v>0</v>
      </c>
      <c r="AC264">
        <v>1</v>
      </c>
      <c r="AD264">
        <v>0</v>
      </c>
      <c r="AE264">
        <v>0</v>
      </c>
    </row>
    <row r="265" spans="1:31" x14ac:dyDescent="0.3">
      <c r="A265" t="s">
        <v>306</v>
      </c>
      <c r="B265" t="s">
        <v>890</v>
      </c>
      <c r="C265" t="s">
        <v>262</v>
      </c>
      <c r="D265" t="s">
        <v>10130</v>
      </c>
      <c r="E265" t="s">
        <v>11503</v>
      </c>
      <c r="F265" t="s">
        <v>891</v>
      </c>
      <c r="G265" t="s">
        <v>9350</v>
      </c>
      <c r="I265" t="s">
        <v>265</v>
      </c>
      <c r="J265" t="s">
        <v>266</v>
      </c>
      <c r="K265" t="s">
        <v>892</v>
      </c>
      <c r="L265" t="s">
        <v>16345</v>
      </c>
      <c r="M265" t="s">
        <v>307</v>
      </c>
      <c r="N265" t="s">
        <v>306</v>
      </c>
      <c r="O265">
        <v>9</v>
      </c>
      <c r="P265" t="s">
        <v>272</v>
      </c>
      <c r="Q265">
        <v>3</v>
      </c>
      <c r="S265">
        <v>3</v>
      </c>
      <c r="T265" s="108">
        <v>9</v>
      </c>
      <c r="U265">
        <v>1</v>
      </c>
      <c r="V265" t="s">
        <v>270</v>
      </c>
      <c r="W265" t="s">
        <v>167</v>
      </c>
      <c r="X265">
        <v>1</v>
      </c>
      <c r="Y265">
        <v>1</v>
      </c>
      <c r="Z265">
        <v>0</v>
      </c>
      <c r="AA265">
        <v>1</v>
      </c>
      <c r="AB265">
        <v>1</v>
      </c>
      <c r="AC265">
        <v>0</v>
      </c>
      <c r="AD265">
        <v>0</v>
      </c>
      <c r="AE265">
        <v>0</v>
      </c>
    </row>
    <row r="266" spans="1:31" x14ac:dyDescent="0.3">
      <c r="A266" t="s">
        <v>306</v>
      </c>
      <c r="B266" t="s">
        <v>890</v>
      </c>
      <c r="C266" t="s">
        <v>262</v>
      </c>
      <c r="D266" t="s">
        <v>10130</v>
      </c>
      <c r="E266" t="s">
        <v>11503</v>
      </c>
      <c r="F266" t="s">
        <v>891</v>
      </c>
      <c r="G266" t="s">
        <v>9350</v>
      </c>
      <c r="I266" t="s">
        <v>265</v>
      </c>
      <c r="J266" t="s">
        <v>266</v>
      </c>
      <c r="K266" t="s">
        <v>892</v>
      </c>
      <c r="L266" t="s">
        <v>16345</v>
      </c>
      <c r="M266" t="s">
        <v>305</v>
      </c>
      <c r="N266" t="s">
        <v>306</v>
      </c>
      <c r="O266">
        <v>8</v>
      </c>
      <c r="P266" t="s">
        <v>266</v>
      </c>
      <c r="Q266">
        <v>0.17</v>
      </c>
      <c r="S266">
        <v>1</v>
      </c>
      <c r="T266" s="108">
        <v>0.17</v>
      </c>
      <c r="U266">
        <v>1</v>
      </c>
      <c r="V266" t="s">
        <v>270</v>
      </c>
      <c r="W266" t="s">
        <v>167</v>
      </c>
      <c r="X266">
        <v>1</v>
      </c>
      <c r="Y266">
        <v>0</v>
      </c>
      <c r="Z266">
        <v>0</v>
      </c>
      <c r="AA266">
        <v>0</v>
      </c>
      <c r="AB266">
        <v>1</v>
      </c>
      <c r="AC266">
        <v>0</v>
      </c>
      <c r="AD266">
        <v>0</v>
      </c>
      <c r="AE266">
        <v>0</v>
      </c>
    </row>
    <row r="267" spans="1:31" x14ac:dyDescent="0.3">
      <c r="A267" t="s">
        <v>306</v>
      </c>
      <c r="B267" t="s">
        <v>890</v>
      </c>
      <c r="C267" t="s">
        <v>262</v>
      </c>
      <c r="D267" t="s">
        <v>10130</v>
      </c>
      <c r="E267" t="s">
        <v>11503</v>
      </c>
      <c r="F267" t="s">
        <v>891</v>
      </c>
      <c r="G267" t="s">
        <v>9350</v>
      </c>
      <c r="I267" t="s">
        <v>265</v>
      </c>
      <c r="J267" t="s">
        <v>266</v>
      </c>
      <c r="K267" t="s">
        <v>892</v>
      </c>
      <c r="L267" t="s">
        <v>16345</v>
      </c>
      <c r="M267" t="s">
        <v>307</v>
      </c>
      <c r="N267" t="s">
        <v>306</v>
      </c>
      <c r="O267">
        <v>21</v>
      </c>
      <c r="P267" t="s">
        <v>273</v>
      </c>
      <c r="Q267">
        <v>0.48</v>
      </c>
      <c r="S267">
        <v>2</v>
      </c>
      <c r="T267" s="108">
        <v>0.96</v>
      </c>
      <c r="U267">
        <v>1</v>
      </c>
      <c r="V267" t="s">
        <v>270</v>
      </c>
      <c r="W267" t="s">
        <v>167</v>
      </c>
      <c r="X267">
        <v>2</v>
      </c>
      <c r="Y267">
        <v>0</v>
      </c>
      <c r="Z267">
        <v>0</v>
      </c>
      <c r="AA267">
        <v>0</v>
      </c>
      <c r="AB267">
        <v>2</v>
      </c>
      <c r="AC267">
        <v>0</v>
      </c>
      <c r="AD267">
        <v>0</v>
      </c>
      <c r="AE267">
        <v>0</v>
      </c>
    </row>
    <row r="268" spans="1:31" x14ac:dyDescent="0.3">
      <c r="A268" t="s">
        <v>306</v>
      </c>
      <c r="B268" t="s">
        <v>8834</v>
      </c>
      <c r="C268" t="s">
        <v>262</v>
      </c>
      <c r="D268" t="s">
        <v>8835</v>
      </c>
      <c r="E268" t="s">
        <v>11351</v>
      </c>
      <c r="F268" t="s">
        <v>894</v>
      </c>
      <c r="G268" t="s">
        <v>9336</v>
      </c>
      <c r="I268" t="s">
        <v>265</v>
      </c>
      <c r="J268" t="s">
        <v>266</v>
      </c>
      <c r="K268" t="s">
        <v>8836</v>
      </c>
      <c r="L268" t="s">
        <v>504</v>
      </c>
      <c r="M268" t="s">
        <v>305</v>
      </c>
      <c r="N268" t="s">
        <v>306</v>
      </c>
      <c r="O268">
        <v>8</v>
      </c>
      <c r="P268" t="s">
        <v>282</v>
      </c>
      <c r="Q268">
        <v>4</v>
      </c>
      <c r="S268">
        <v>4</v>
      </c>
      <c r="T268" s="108">
        <v>16</v>
      </c>
      <c r="U268">
        <v>1</v>
      </c>
      <c r="V268" t="s">
        <v>270</v>
      </c>
      <c r="W268" t="s">
        <v>167</v>
      </c>
      <c r="X268">
        <v>2</v>
      </c>
      <c r="Y268">
        <v>0</v>
      </c>
      <c r="Z268">
        <v>2</v>
      </c>
      <c r="AA268">
        <v>0</v>
      </c>
      <c r="AB268">
        <v>0</v>
      </c>
      <c r="AC268">
        <v>2</v>
      </c>
      <c r="AD268">
        <v>0</v>
      </c>
      <c r="AE268">
        <v>0</v>
      </c>
    </row>
    <row r="269" spans="1:31" x14ac:dyDescent="0.3">
      <c r="A269" t="s">
        <v>306</v>
      </c>
      <c r="B269" t="s">
        <v>8834</v>
      </c>
      <c r="C269" t="s">
        <v>262</v>
      </c>
      <c r="D269" t="s">
        <v>8835</v>
      </c>
      <c r="E269" t="s">
        <v>11351</v>
      </c>
      <c r="F269" t="s">
        <v>894</v>
      </c>
      <c r="G269" t="s">
        <v>9336</v>
      </c>
      <c r="I269" t="s">
        <v>265</v>
      </c>
      <c r="J269" t="s">
        <v>266</v>
      </c>
      <c r="K269" t="s">
        <v>8836</v>
      </c>
      <c r="L269" t="s">
        <v>504</v>
      </c>
      <c r="M269" t="s">
        <v>307</v>
      </c>
      <c r="N269" t="s">
        <v>306</v>
      </c>
      <c r="O269">
        <v>9</v>
      </c>
      <c r="P269" t="s">
        <v>288</v>
      </c>
      <c r="Q269">
        <v>0.48</v>
      </c>
      <c r="S269">
        <v>16</v>
      </c>
      <c r="T269" s="108">
        <v>7.68</v>
      </c>
      <c r="U269">
        <v>1</v>
      </c>
      <c r="V269" t="s">
        <v>270</v>
      </c>
      <c r="W269" t="s">
        <v>167</v>
      </c>
      <c r="X269">
        <v>8</v>
      </c>
      <c r="Y269">
        <v>0</v>
      </c>
      <c r="Z269">
        <v>8</v>
      </c>
      <c r="AA269">
        <v>0</v>
      </c>
      <c r="AB269">
        <v>0</v>
      </c>
      <c r="AC269">
        <v>8</v>
      </c>
      <c r="AD269">
        <v>0</v>
      </c>
      <c r="AE269">
        <v>0</v>
      </c>
    </row>
    <row r="270" spans="1:31" x14ac:dyDescent="0.3">
      <c r="A270" t="s">
        <v>306</v>
      </c>
      <c r="B270" t="s">
        <v>8834</v>
      </c>
      <c r="C270" t="s">
        <v>262</v>
      </c>
      <c r="D270" t="s">
        <v>8835</v>
      </c>
      <c r="E270" t="s">
        <v>11351</v>
      </c>
      <c r="F270" t="s">
        <v>894</v>
      </c>
      <c r="G270" t="s">
        <v>9336</v>
      </c>
      <c r="I270" t="s">
        <v>265</v>
      </c>
      <c r="J270" t="s">
        <v>266</v>
      </c>
      <c r="K270" t="s">
        <v>8836</v>
      </c>
      <c r="L270" t="s">
        <v>504</v>
      </c>
      <c r="M270" t="s">
        <v>307</v>
      </c>
      <c r="N270" t="s">
        <v>306</v>
      </c>
      <c r="O270">
        <v>21</v>
      </c>
      <c r="P270" t="s">
        <v>273</v>
      </c>
      <c r="Q270">
        <v>0.17</v>
      </c>
      <c r="S270">
        <v>1</v>
      </c>
      <c r="T270" s="108">
        <v>0.17</v>
      </c>
      <c r="U270">
        <v>1</v>
      </c>
      <c r="V270" t="s">
        <v>270</v>
      </c>
      <c r="W270" t="s">
        <v>167</v>
      </c>
      <c r="X270">
        <v>1</v>
      </c>
      <c r="Y270">
        <v>0</v>
      </c>
      <c r="Z270">
        <v>0</v>
      </c>
      <c r="AA270">
        <v>0</v>
      </c>
      <c r="AB270">
        <v>0</v>
      </c>
      <c r="AC270">
        <v>1</v>
      </c>
      <c r="AD270">
        <v>0</v>
      </c>
      <c r="AE270">
        <v>0</v>
      </c>
    </row>
    <row r="271" spans="1:31" x14ac:dyDescent="0.3">
      <c r="A271" t="s">
        <v>306</v>
      </c>
      <c r="B271" t="s">
        <v>8723</v>
      </c>
      <c r="C271" t="s">
        <v>262</v>
      </c>
      <c r="D271" t="s">
        <v>11735</v>
      </c>
      <c r="E271" t="s">
        <v>11391</v>
      </c>
      <c r="F271" t="s">
        <v>1441</v>
      </c>
      <c r="G271" t="s">
        <v>9340</v>
      </c>
      <c r="I271" t="s">
        <v>265</v>
      </c>
      <c r="J271" t="s">
        <v>266</v>
      </c>
      <c r="K271" t="s">
        <v>8724</v>
      </c>
      <c r="L271" t="s">
        <v>15463</v>
      </c>
      <c r="M271" t="s">
        <v>305</v>
      </c>
      <c r="N271" t="s">
        <v>306</v>
      </c>
      <c r="O271">
        <v>8</v>
      </c>
      <c r="P271" t="s">
        <v>282</v>
      </c>
      <c r="Q271">
        <v>2</v>
      </c>
      <c r="S271">
        <v>6</v>
      </c>
      <c r="T271" s="108">
        <v>12</v>
      </c>
      <c r="U271">
        <v>1</v>
      </c>
      <c r="V271" t="s">
        <v>270</v>
      </c>
      <c r="W271" t="s">
        <v>167</v>
      </c>
      <c r="X271">
        <v>3</v>
      </c>
      <c r="Y271">
        <v>3</v>
      </c>
      <c r="Z271">
        <v>0</v>
      </c>
      <c r="AA271">
        <v>0</v>
      </c>
      <c r="AB271">
        <v>3</v>
      </c>
      <c r="AC271">
        <v>0</v>
      </c>
      <c r="AD271">
        <v>0</v>
      </c>
      <c r="AE271">
        <v>0</v>
      </c>
    </row>
    <row r="272" spans="1:31" x14ac:dyDescent="0.3">
      <c r="A272" t="s">
        <v>306</v>
      </c>
      <c r="B272" t="s">
        <v>8723</v>
      </c>
      <c r="C272" t="s">
        <v>262</v>
      </c>
      <c r="D272" t="s">
        <v>11735</v>
      </c>
      <c r="E272" t="s">
        <v>11391</v>
      </c>
      <c r="F272" t="s">
        <v>1441</v>
      </c>
      <c r="G272" t="s">
        <v>9340</v>
      </c>
      <c r="I272" t="s">
        <v>265</v>
      </c>
      <c r="J272" t="s">
        <v>266</v>
      </c>
      <c r="K272" t="s">
        <v>8724</v>
      </c>
      <c r="L272" t="s">
        <v>15463</v>
      </c>
      <c r="M272" t="s">
        <v>307</v>
      </c>
      <c r="N272" t="s">
        <v>306</v>
      </c>
      <c r="O272">
        <v>9</v>
      </c>
      <c r="P272" t="s">
        <v>272</v>
      </c>
      <c r="Q272">
        <v>2</v>
      </c>
      <c r="S272">
        <v>6</v>
      </c>
      <c r="T272" s="108">
        <v>12</v>
      </c>
      <c r="U272">
        <v>1</v>
      </c>
      <c r="V272" t="s">
        <v>270</v>
      </c>
      <c r="W272" t="s">
        <v>167</v>
      </c>
      <c r="X272">
        <v>3</v>
      </c>
      <c r="Y272">
        <v>0</v>
      </c>
      <c r="Z272">
        <v>3</v>
      </c>
      <c r="AA272">
        <v>0</v>
      </c>
      <c r="AB272">
        <v>0</v>
      </c>
      <c r="AC272">
        <v>3</v>
      </c>
      <c r="AD272">
        <v>0</v>
      </c>
      <c r="AE272">
        <v>0</v>
      </c>
    </row>
    <row r="273" spans="1:31" x14ac:dyDescent="0.3">
      <c r="A273" t="s">
        <v>306</v>
      </c>
      <c r="B273" t="s">
        <v>8723</v>
      </c>
      <c r="C273" t="s">
        <v>262</v>
      </c>
      <c r="D273" t="s">
        <v>11735</v>
      </c>
      <c r="E273" t="s">
        <v>11391</v>
      </c>
      <c r="F273" t="s">
        <v>1441</v>
      </c>
      <c r="G273" t="s">
        <v>9340</v>
      </c>
      <c r="I273" t="s">
        <v>265</v>
      </c>
      <c r="J273" t="s">
        <v>266</v>
      </c>
      <c r="K273" t="s">
        <v>8724</v>
      </c>
      <c r="L273" t="s">
        <v>15463</v>
      </c>
      <c r="M273" t="s">
        <v>307</v>
      </c>
      <c r="N273" t="s">
        <v>306</v>
      </c>
      <c r="O273">
        <v>26</v>
      </c>
      <c r="P273" t="s">
        <v>273</v>
      </c>
      <c r="Q273">
        <v>0.48</v>
      </c>
      <c r="S273">
        <v>2</v>
      </c>
      <c r="T273" s="108">
        <v>0.96</v>
      </c>
      <c r="U273">
        <v>1</v>
      </c>
      <c r="V273" t="s">
        <v>270</v>
      </c>
      <c r="W273" t="s">
        <v>167</v>
      </c>
      <c r="X273">
        <v>2</v>
      </c>
      <c r="Y273">
        <v>0</v>
      </c>
      <c r="Z273">
        <v>0</v>
      </c>
      <c r="AA273">
        <v>0</v>
      </c>
      <c r="AB273">
        <v>0</v>
      </c>
      <c r="AC273">
        <v>2</v>
      </c>
      <c r="AD273">
        <v>0</v>
      </c>
      <c r="AE273">
        <v>0</v>
      </c>
    </row>
    <row r="274" spans="1:31" x14ac:dyDescent="0.3">
      <c r="A274" t="s">
        <v>306</v>
      </c>
      <c r="B274" t="s">
        <v>8717</v>
      </c>
      <c r="C274" t="s">
        <v>262</v>
      </c>
      <c r="D274" t="s">
        <v>10128</v>
      </c>
      <c r="E274" t="s">
        <v>11265</v>
      </c>
      <c r="F274" t="s">
        <v>703</v>
      </c>
      <c r="G274" t="s">
        <v>8713</v>
      </c>
      <c r="I274" t="s">
        <v>265</v>
      </c>
      <c r="J274" t="s">
        <v>266</v>
      </c>
      <c r="K274" t="s">
        <v>370</v>
      </c>
      <c r="L274" t="s">
        <v>8716</v>
      </c>
      <c r="M274" t="s">
        <v>305</v>
      </c>
      <c r="N274" t="s">
        <v>306</v>
      </c>
      <c r="O274">
        <v>8</v>
      </c>
      <c r="P274" t="s">
        <v>282</v>
      </c>
      <c r="Q274">
        <v>4</v>
      </c>
      <c r="S274">
        <v>2</v>
      </c>
      <c r="T274" s="108">
        <v>8</v>
      </c>
      <c r="U274">
        <v>1</v>
      </c>
      <c r="V274" t="s">
        <v>270</v>
      </c>
      <c r="W274" t="s">
        <v>167</v>
      </c>
      <c r="X274">
        <v>2</v>
      </c>
      <c r="Y274">
        <v>0</v>
      </c>
      <c r="Z274">
        <v>2</v>
      </c>
      <c r="AA274">
        <v>0</v>
      </c>
      <c r="AB274">
        <v>0</v>
      </c>
      <c r="AC274">
        <v>0</v>
      </c>
      <c r="AD274">
        <v>0</v>
      </c>
      <c r="AE274">
        <v>0</v>
      </c>
    </row>
    <row r="275" spans="1:31" x14ac:dyDescent="0.3">
      <c r="A275" t="s">
        <v>306</v>
      </c>
      <c r="B275" t="s">
        <v>8717</v>
      </c>
      <c r="C275" t="s">
        <v>262</v>
      </c>
      <c r="D275" t="s">
        <v>10128</v>
      </c>
      <c r="E275" t="s">
        <v>11265</v>
      </c>
      <c r="F275" t="s">
        <v>703</v>
      </c>
      <c r="G275" t="s">
        <v>8713</v>
      </c>
      <c r="I275" t="s">
        <v>265</v>
      </c>
      <c r="J275" t="s">
        <v>266</v>
      </c>
      <c r="K275" t="s">
        <v>370</v>
      </c>
      <c r="L275" t="s">
        <v>8716</v>
      </c>
      <c r="M275" t="s">
        <v>307</v>
      </c>
      <c r="N275" t="s">
        <v>306</v>
      </c>
      <c r="O275">
        <v>9</v>
      </c>
      <c r="P275" t="s">
        <v>272</v>
      </c>
      <c r="Q275">
        <v>1</v>
      </c>
      <c r="S275">
        <v>2</v>
      </c>
      <c r="T275" s="108">
        <v>2</v>
      </c>
      <c r="U275">
        <v>1</v>
      </c>
      <c r="V275" t="s">
        <v>270</v>
      </c>
      <c r="W275" t="s">
        <v>167</v>
      </c>
      <c r="X275">
        <v>2</v>
      </c>
      <c r="Y275">
        <v>0</v>
      </c>
      <c r="Z275">
        <v>0</v>
      </c>
      <c r="AA275">
        <v>0</v>
      </c>
      <c r="AB275">
        <v>2</v>
      </c>
      <c r="AC275">
        <v>0</v>
      </c>
      <c r="AD275">
        <v>0</v>
      </c>
      <c r="AE275">
        <v>0</v>
      </c>
    </row>
    <row r="276" spans="1:31" x14ac:dyDescent="0.3">
      <c r="A276" t="s">
        <v>306</v>
      </c>
      <c r="B276" t="s">
        <v>8717</v>
      </c>
      <c r="C276" t="s">
        <v>262</v>
      </c>
      <c r="D276" t="s">
        <v>10128</v>
      </c>
      <c r="E276" t="s">
        <v>11265</v>
      </c>
      <c r="F276" t="s">
        <v>703</v>
      </c>
      <c r="G276" t="s">
        <v>8713</v>
      </c>
      <c r="I276" t="s">
        <v>265</v>
      </c>
      <c r="J276" t="s">
        <v>266</v>
      </c>
      <c r="K276" t="s">
        <v>370</v>
      </c>
      <c r="L276" t="s">
        <v>8716</v>
      </c>
      <c r="M276" t="s">
        <v>307</v>
      </c>
      <c r="N276" t="s">
        <v>306</v>
      </c>
      <c r="O276">
        <v>26</v>
      </c>
      <c r="P276" t="s">
        <v>273</v>
      </c>
      <c r="Q276">
        <v>0.48</v>
      </c>
      <c r="S276">
        <v>4</v>
      </c>
      <c r="T276" s="108">
        <v>1.92</v>
      </c>
      <c r="U276">
        <v>1</v>
      </c>
      <c r="V276" t="s">
        <v>270</v>
      </c>
      <c r="W276" t="s">
        <v>167</v>
      </c>
      <c r="X276">
        <v>4</v>
      </c>
      <c r="Y276">
        <v>0</v>
      </c>
      <c r="Z276">
        <v>0</v>
      </c>
      <c r="AA276">
        <v>0</v>
      </c>
      <c r="AB276">
        <v>0</v>
      </c>
      <c r="AC276">
        <v>4</v>
      </c>
      <c r="AD276">
        <v>0</v>
      </c>
      <c r="AE276">
        <v>0</v>
      </c>
    </row>
    <row r="277" spans="1:31" x14ac:dyDescent="0.3">
      <c r="A277" t="s">
        <v>306</v>
      </c>
      <c r="B277" t="s">
        <v>610</v>
      </c>
      <c r="C277" t="s">
        <v>262</v>
      </c>
      <c r="D277" t="s">
        <v>2480</v>
      </c>
      <c r="E277" t="s">
        <v>11350</v>
      </c>
      <c r="F277" t="s">
        <v>611</v>
      </c>
      <c r="G277" t="s">
        <v>9336</v>
      </c>
      <c r="I277" t="s">
        <v>265</v>
      </c>
      <c r="J277" t="s">
        <v>266</v>
      </c>
      <c r="K277" t="s">
        <v>612</v>
      </c>
      <c r="L277" t="s">
        <v>17351</v>
      </c>
      <c r="M277" t="s">
        <v>307</v>
      </c>
      <c r="N277" t="s">
        <v>306</v>
      </c>
      <c r="O277">
        <v>9</v>
      </c>
      <c r="P277" t="s">
        <v>272</v>
      </c>
      <c r="Q277">
        <v>2</v>
      </c>
      <c r="S277">
        <v>2</v>
      </c>
      <c r="T277" s="108">
        <v>4</v>
      </c>
      <c r="U277">
        <v>1</v>
      </c>
      <c r="V277" t="s">
        <v>270</v>
      </c>
      <c r="W277" t="s">
        <v>167</v>
      </c>
      <c r="X277">
        <v>2</v>
      </c>
      <c r="Y277">
        <v>0</v>
      </c>
      <c r="Z277">
        <v>0</v>
      </c>
      <c r="AA277">
        <v>2</v>
      </c>
      <c r="AB277">
        <v>0</v>
      </c>
      <c r="AC277">
        <v>0</v>
      </c>
      <c r="AD277">
        <v>0</v>
      </c>
      <c r="AE277">
        <v>0</v>
      </c>
    </row>
    <row r="278" spans="1:31" x14ac:dyDescent="0.3">
      <c r="A278" t="s">
        <v>306</v>
      </c>
      <c r="B278" t="s">
        <v>610</v>
      </c>
      <c r="C278" t="s">
        <v>262</v>
      </c>
      <c r="D278" t="s">
        <v>2480</v>
      </c>
      <c r="E278" t="s">
        <v>11350</v>
      </c>
      <c r="F278" t="s">
        <v>611</v>
      </c>
      <c r="G278" t="s">
        <v>9336</v>
      </c>
      <c r="I278" t="s">
        <v>265</v>
      </c>
      <c r="J278" t="s">
        <v>266</v>
      </c>
      <c r="K278" t="s">
        <v>612</v>
      </c>
      <c r="L278" t="s">
        <v>17351</v>
      </c>
      <c r="M278" t="s">
        <v>305</v>
      </c>
      <c r="N278" t="s">
        <v>306</v>
      </c>
      <c r="O278">
        <v>8</v>
      </c>
      <c r="P278" t="s">
        <v>282</v>
      </c>
      <c r="Q278">
        <v>4</v>
      </c>
      <c r="S278">
        <v>1</v>
      </c>
      <c r="T278" s="108">
        <v>4</v>
      </c>
      <c r="U278">
        <v>1</v>
      </c>
      <c r="V278" t="s">
        <v>270</v>
      </c>
      <c r="W278" t="s">
        <v>167</v>
      </c>
      <c r="X278">
        <v>1</v>
      </c>
      <c r="Y278">
        <v>0</v>
      </c>
      <c r="Z278">
        <v>0</v>
      </c>
      <c r="AA278">
        <v>1</v>
      </c>
      <c r="AB278">
        <v>0</v>
      </c>
      <c r="AC278">
        <v>0</v>
      </c>
      <c r="AD278">
        <v>0</v>
      </c>
      <c r="AE278">
        <v>0</v>
      </c>
    </row>
    <row r="279" spans="1:31" x14ac:dyDescent="0.3">
      <c r="A279" t="s">
        <v>306</v>
      </c>
      <c r="B279" t="s">
        <v>610</v>
      </c>
      <c r="C279" t="s">
        <v>262</v>
      </c>
      <c r="D279" t="s">
        <v>2480</v>
      </c>
      <c r="E279" t="s">
        <v>11350</v>
      </c>
      <c r="F279" t="s">
        <v>611</v>
      </c>
      <c r="G279" t="s">
        <v>9336</v>
      </c>
      <c r="I279" t="s">
        <v>265</v>
      </c>
      <c r="J279" t="s">
        <v>266</v>
      </c>
      <c r="K279" t="s">
        <v>612</v>
      </c>
      <c r="L279" t="s">
        <v>17351</v>
      </c>
      <c r="M279" t="s">
        <v>305</v>
      </c>
      <c r="N279" t="s">
        <v>306</v>
      </c>
      <c r="O279">
        <v>8</v>
      </c>
      <c r="P279" t="s">
        <v>282</v>
      </c>
      <c r="Q279">
        <v>4</v>
      </c>
      <c r="S279">
        <v>1</v>
      </c>
      <c r="T279" s="108">
        <v>4</v>
      </c>
      <c r="U279">
        <v>1</v>
      </c>
      <c r="V279" t="s">
        <v>270</v>
      </c>
      <c r="W279" t="s">
        <v>167</v>
      </c>
      <c r="X279">
        <v>1</v>
      </c>
      <c r="Y279">
        <v>0</v>
      </c>
      <c r="Z279">
        <v>0</v>
      </c>
      <c r="AA279">
        <v>1</v>
      </c>
      <c r="AB279">
        <v>0</v>
      </c>
      <c r="AC279">
        <v>0</v>
      </c>
      <c r="AD279">
        <v>0</v>
      </c>
      <c r="AE279">
        <v>0</v>
      </c>
    </row>
    <row r="280" spans="1:31" x14ac:dyDescent="0.3">
      <c r="A280" t="s">
        <v>306</v>
      </c>
      <c r="B280" t="s">
        <v>610</v>
      </c>
      <c r="C280" t="s">
        <v>262</v>
      </c>
      <c r="D280" t="s">
        <v>2480</v>
      </c>
      <c r="E280" t="s">
        <v>11350</v>
      </c>
      <c r="F280" t="s">
        <v>611</v>
      </c>
      <c r="G280" t="s">
        <v>9336</v>
      </c>
      <c r="I280" t="s">
        <v>265</v>
      </c>
      <c r="J280" t="s">
        <v>266</v>
      </c>
      <c r="K280" t="s">
        <v>612</v>
      </c>
      <c r="L280" t="s">
        <v>17351</v>
      </c>
      <c r="M280" t="s">
        <v>305</v>
      </c>
      <c r="N280" t="s">
        <v>306</v>
      </c>
      <c r="O280">
        <v>8</v>
      </c>
      <c r="P280" t="s">
        <v>282</v>
      </c>
      <c r="Q280">
        <v>4</v>
      </c>
      <c r="S280">
        <v>1</v>
      </c>
      <c r="T280" s="108">
        <v>4</v>
      </c>
      <c r="U280">
        <v>1</v>
      </c>
      <c r="V280" t="s">
        <v>270</v>
      </c>
      <c r="W280" t="s">
        <v>167</v>
      </c>
      <c r="X280">
        <v>1</v>
      </c>
      <c r="Y280">
        <v>0</v>
      </c>
      <c r="Z280">
        <v>0</v>
      </c>
      <c r="AA280">
        <v>1</v>
      </c>
      <c r="AB280">
        <v>0</v>
      </c>
      <c r="AC280">
        <v>0</v>
      </c>
      <c r="AD280">
        <v>0</v>
      </c>
      <c r="AE280">
        <v>0</v>
      </c>
    </row>
    <row r="281" spans="1:31" x14ac:dyDescent="0.3">
      <c r="A281" t="s">
        <v>306</v>
      </c>
      <c r="B281" t="s">
        <v>610</v>
      </c>
      <c r="C281" t="s">
        <v>262</v>
      </c>
      <c r="D281" t="s">
        <v>2480</v>
      </c>
      <c r="E281" t="s">
        <v>11350</v>
      </c>
      <c r="F281" t="s">
        <v>611</v>
      </c>
      <c r="G281" t="s">
        <v>9336</v>
      </c>
      <c r="I281" t="s">
        <v>265</v>
      </c>
      <c r="J281" t="s">
        <v>266</v>
      </c>
      <c r="K281" t="s">
        <v>612</v>
      </c>
      <c r="L281" t="s">
        <v>17351</v>
      </c>
      <c r="M281" t="s">
        <v>271</v>
      </c>
      <c r="N281" t="s">
        <v>306</v>
      </c>
      <c r="O281">
        <v>21</v>
      </c>
      <c r="P281" t="s">
        <v>273</v>
      </c>
      <c r="Q281">
        <v>0.32</v>
      </c>
      <c r="S281">
        <v>2</v>
      </c>
      <c r="T281" s="108">
        <v>0.64</v>
      </c>
      <c r="U281">
        <v>1</v>
      </c>
      <c r="V281" t="s">
        <v>270</v>
      </c>
      <c r="W281" t="s">
        <v>167</v>
      </c>
      <c r="X281">
        <v>2</v>
      </c>
      <c r="Y281">
        <v>0</v>
      </c>
      <c r="Z281">
        <v>0</v>
      </c>
      <c r="AA281">
        <v>0</v>
      </c>
      <c r="AB281">
        <v>0</v>
      </c>
      <c r="AC281">
        <v>2</v>
      </c>
      <c r="AD281">
        <v>0</v>
      </c>
      <c r="AE281">
        <v>0</v>
      </c>
    </row>
    <row r="282" spans="1:31" x14ac:dyDescent="0.3">
      <c r="A282" t="s">
        <v>315</v>
      </c>
      <c r="B282" t="s">
        <v>1763</v>
      </c>
      <c r="C282" t="s">
        <v>262</v>
      </c>
      <c r="D282" t="s">
        <v>219</v>
      </c>
      <c r="E282" t="s">
        <v>11689</v>
      </c>
      <c r="F282" t="s">
        <v>1602</v>
      </c>
      <c r="G282" t="s">
        <v>9318</v>
      </c>
      <c r="H282" t="s">
        <v>2631</v>
      </c>
      <c r="I282" t="s">
        <v>313</v>
      </c>
      <c r="J282" t="s">
        <v>266</v>
      </c>
      <c r="K282" t="s">
        <v>1764</v>
      </c>
      <c r="L282" t="s">
        <v>17352</v>
      </c>
      <c r="M282" t="s">
        <v>314</v>
      </c>
      <c r="N282" t="s">
        <v>315</v>
      </c>
      <c r="O282">
        <v>8</v>
      </c>
      <c r="P282" t="s">
        <v>266</v>
      </c>
      <c r="Q282">
        <v>0.17</v>
      </c>
      <c r="S282">
        <v>3</v>
      </c>
      <c r="T282" s="108">
        <v>0.51</v>
      </c>
      <c r="U282">
        <v>1</v>
      </c>
      <c r="V282" t="s">
        <v>270</v>
      </c>
      <c r="W282" t="s">
        <v>167</v>
      </c>
      <c r="X282">
        <v>3</v>
      </c>
      <c r="Y282">
        <v>0</v>
      </c>
      <c r="Z282">
        <v>0</v>
      </c>
      <c r="AA282">
        <v>0</v>
      </c>
      <c r="AB282">
        <v>3</v>
      </c>
      <c r="AC282">
        <v>0</v>
      </c>
      <c r="AD282">
        <v>0</v>
      </c>
      <c r="AE282">
        <v>0</v>
      </c>
    </row>
    <row r="283" spans="1:31" x14ac:dyDescent="0.3">
      <c r="A283" t="s">
        <v>315</v>
      </c>
      <c r="B283" t="s">
        <v>1763</v>
      </c>
      <c r="C283" t="s">
        <v>262</v>
      </c>
      <c r="D283" t="s">
        <v>219</v>
      </c>
      <c r="E283" t="s">
        <v>11689</v>
      </c>
      <c r="F283" t="s">
        <v>1602</v>
      </c>
      <c r="G283" t="s">
        <v>9318</v>
      </c>
      <c r="H283" t="s">
        <v>2631</v>
      </c>
      <c r="I283" t="s">
        <v>313</v>
      </c>
      <c r="J283" t="s">
        <v>266</v>
      </c>
      <c r="K283" t="s">
        <v>1764</v>
      </c>
      <c r="L283" t="s">
        <v>17352</v>
      </c>
      <c r="M283" t="s">
        <v>316</v>
      </c>
      <c r="N283" t="s">
        <v>315</v>
      </c>
      <c r="O283">
        <v>9</v>
      </c>
      <c r="P283" t="s">
        <v>288</v>
      </c>
      <c r="Q283">
        <v>0.48</v>
      </c>
      <c r="S283">
        <v>1</v>
      </c>
      <c r="T283" s="108">
        <v>0.48</v>
      </c>
      <c r="U283">
        <v>1</v>
      </c>
      <c r="V283" t="s">
        <v>270</v>
      </c>
      <c r="W283" t="s">
        <v>167</v>
      </c>
      <c r="X283">
        <v>1</v>
      </c>
      <c r="Y283">
        <v>0</v>
      </c>
      <c r="Z283">
        <v>0</v>
      </c>
      <c r="AA283">
        <v>0</v>
      </c>
      <c r="AB283">
        <v>1</v>
      </c>
      <c r="AC283">
        <v>0</v>
      </c>
      <c r="AD283">
        <v>0</v>
      </c>
      <c r="AE283">
        <v>0</v>
      </c>
    </row>
    <row r="284" spans="1:31" x14ac:dyDescent="0.3">
      <c r="A284" t="s">
        <v>315</v>
      </c>
      <c r="B284" t="s">
        <v>1763</v>
      </c>
      <c r="C284" t="s">
        <v>262</v>
      </c>
      <c r="D284" t="s">
        <v>219</v>
      </c>
      <c r="E284" t="s">
        <v>11689</v>
      </c>
      <c r="F284" t="s">
        <v>1602</v>
      </c>
      <c r="G284" t="s">
        <v>9318</v>
      </c>
      <c r="H284" t="s">
        <v>2631</v>
      </c>
      <c r="I284" t="s">
        <v>313</v>
      </c>
      <c r="J284" t="s">
        <v>266</v>
      </c>
      <c r="K284" t="s">
        <v>1764</v>
      </c>
      <c r="L284" t="s">
        <v>17352</v>
      </c>
      <c r="M284" t="s">
        <v>316</v>
      </c>
      <c r="N284" t="s">
        <v>315</v>
      </c>
      <c r="O284">
        <v>21</v>
      </c>
      <c r="P284" t="s">
        <v>273</v>
      </c>
      <c r="Q284">
        <v>0.32</v>
      </c>
      <c r="S284">
        <v>3</v>
      </c>
      <c r="T284" s="108">
        <v>0.96</v>
      </c>
      <c r="U284">
        <v>1</v>
      </c>
      <c r="V284" t="s">
        <v>270</v>
      </c>
      <c r="W284" t="s">
        <v>167</v>
      </c>
      <c r="X284">
        <v>3</v>
      </c>
      <c r="Y284">
        <v>0</v>
      </c>
      <c r="Z284">
        <v>0</v>
      </c>
      <c r="AA284">
        <v>3</v>
      </c>
      <c r="AB284">
        <v>0</v>
      </c>
      <c r="AC284">
        <v>0</v>
      </c>
      <c r="AD284">
        <v>0</v>
      </c>
      <c r="AE284">
        <v>0</v>
      </c>
    </row>
    <row r="285" spans="1:31" x14ac:dyDescent="0.3">
      <c r="A285" t="s">
        <v>315</v>
      </c>
      <c r="B285" t="s">
        <v>1763</v>
      </c>
      <c r="C285" t="s">
        <v>262</v>
      </c>
      <c r="D285" t="s">
        <v>219</v>
      </c>
      <c r="E285" t="s">
        <v>11689</v>
      </c>
      <c r="F285" t="s">
        <v>1602</v>
      </c>
      <c r="G285" t="s">
        <v>9318</v>
      </c>
      <c r="H285" t="s">
        <v>2631</v>
      </c>
      <c r="I285" t="s">
        <v>313</v>
      </c>
      <c r="J285" t="s">
        <v>266</v>
      </c>
      <c r="K285" t="s">
        <v>1764</v>
      </c>
      <c r="L285" t="s">
        <v>17352</v>
      </c>
      <c r="M285" t="s">
        <v>316</v>
      </c>
      <c r="N285" t="s">
        <v>315</v>
      </c>
      <c r="O285">
        <v>9</v>
      </c>
      <c r="P285" t="s">
        <v>288</v>
      </c>
      <c r="Q285">
        <v>0.32</v>
      </c>
      <c r="S285">
        <v>1</v>
      </c>
      <c r="T285" s="108">
        <v>0.32</v>
      </c>
      <c r="U285">
        <v>1</v>
      </c>
      <c r="V285" t="s">
        <v>270</v>
      </c>
      <c r="W285" t="s">
        <v>167</v>
      </c>
      <c r="X285">
        <v>1</v>
      </c>
      <c r="Y285">
        <v>0</v>
      </c>
      <c r="Z285">
        <v>0</v>
      </c>
      <c r="AA285">
        <v>0</v>
      </c>
      <c r="AB285">
        <v>1</v>
      </c>
      <c r="AC285">
        <v>0</v>
      </c>
      <c r="AD285">
        <v>0</v>
      </c>
      <c r="AE285">
        <v>0</v>
      </c>
    </row>
    <row r="286" spans="1:31" x14ac:dyDescent="0.3">
      <c r="A286" t="s">
        <v>315</v>
      </c>
      <c r="B286" t="s">
        <v>18613</v>
      </c>
      <c r="C286" t="s">
        <v>274</v>
      </c>
      <c r="D286" t="s">
        <v>18614</v>
      </c>
      <c r="E286" t="s">
        <v>18611</v>
      </c>
      <c r="F286" t="s">
        <v>733</v>
      </c>
      <c r="G286" t="s">
        <v>451</v>
      </c>
      <c r="H286" t="s">
        <v>734</v>
      </c>
      <c r="I286" t="s">
        <v>313</v>
      </c>
      <c r="J286" t="s">
        <v>266</v>
      </c>
      <c r="K286" t="s">
        <v>735</v>
      </c>
      <c r="L286" t="s">
        <v>17347</v>
      </c>
      <c r="M286" t="s">
        <v>314</v>
      </c>
      <c r="N286" t="s">
        <v>315</v>
      </c>
      <c r="O286">
        <v>8</v>
      </c>
      <c r="P286" t="s">
        <v>266</v>
      </c>
      <c r="Q286">
        <v>0.17</v>
      </c>
      <c r="S286">
        <v>4</v>
      </c>
      <c r="T286" s="108">
        <v>0.68</v>
      </c>
      <c r="U286">
        <v>1</v>
      </c>
      <c r="V286" t="s">
        <v>270</v>
      </c>
      <c r="W286" t="s">
        <v>167</v>
      </c>
      <c r="X286">
        <v>4</v>
      </c>
      <c r="Y286">
        <v>0</v>
      </c>
      <c r="Z286">
        <v>4</v>
      </c>
      <c r="AA286">
        <v>0</v>
      </c>
      <c r="AB286">
        <v>0</v>
      </c>
      <c r="AC286">
        <v>0</v>
      </c>
      <c r="AD286">
        <v>0</v>
      </c>
      <c r="AE286">
        <v>0</v>
      </c>
    </row>
    <row r="287" spans="1:31" x14ac:dyDescent="0.3">
      <c r="A287" t="s">
        <v>315</v>
      </c>
      <c r="B287" t="s">
        <v>18613</v>
      </c>
      <c r="C287" t="s">
        <v>274</v>
      </c>
      <c r="D287" t="s">
        <v>18614</v>
      </c>
      <c r="E287" t="s">
        <v>18611</v>
      </c>
      <c r="F287" t="s">
        <v>733</v>
      </c>
      <c r="G287" t="s">
        <v>451</v>
      </c>
      <c r="H287" t="s">
        <v>734</v>
      </c>
      <c r="I287" t="s">
        <v>313</v>
      </c>
      <c r="J287" t="s">
        <v>266</v>
      </c>
      <c r="K287" t="s">
        <v>735</v>
      </c>
      <c r="L287" t="s">
        <v>17347</v>
      </c>
      <c r="M287" t="s">
        <v>316</v>
      </c>
      <c r="N287" t="s">
        <v>315</v>
      </c>
      <c r="O287">
        <v>9</v>
      </c>
      <c r="P287" t="s">
        <v>288</v>
      </c>
      <c r="Q287">
        <v>0.48</v>
      </c>
      <c r="S287">
        <v>2</v>
      </c>
      <c r="T287" s="108">
        <v>0.96</v>
      </c>
      <c r="U287">
        <v>1</v>
      </c>
      <c r="V287" t="s">
        <v>270</v>
      </c>
      <c r="W287" t="s">
        <v>167</v>
      </c>
      <c r="X287">
        <v>2</v>
      </c>
      <c r="Y287">
        <v>0</v>
      </c>
      <c r="Z287">
        <v>0</v>
      </c>
      <c r="AA287">
        <v>0</v>
      </c>
      <c r="AB287">
        <v>2</v>
      </c>
      <c r="AC287">
        <v>0</v>
      </c>
      <c r="AD287">
        <v>0</v>
      </c>
      <c r="AE287">
        <v>0</v>
      </c>
    </row>
    <row r="288" spans="1:31" x14ac:dyDescent="0.3">
      <c r="A288" t="s">
        <v>315</v>
      </c>
      <c r="B288" t="s">
        <v>18613</v>
      </c>
      <c r="C288" t="s">
        <v>274</v>
      </c>
      <c r="D288" t="s">
        <v>18614</v>
      </c>
      <c r="E288" t="s">
        <v>18611</v>
      </c>
      <c r="F288" t="s">
        <v>733</v>
      </c>
      <c r="G288" t="s">
        <v>451</v>
      </c>
      <c r="H288" t="s">
        <v>734</v>
      </c>
      <c r="I288" t="s">
        <v>313</v>
      </c>
      <c r="J288" t="s">
        <v>266</v>
      </c>
      <c r="K288" t="s">
        <v>735</v>
      </c>
      <c r="L288" t="s">
        <v>17347</v>
      </c>
      <c r="M288" t="s">
        <v>316</v>
      </c>
      <c r="N288" t="s">
        <v>315</v>
      </c>
      <c r="O288">
        <v>21</v>
      </c>
      <c r="P288" t="s">
        <v>273</v>
      </c>
      <c r="Q288">
        <v>0.48</v>
      </c>
      <c r="S288">
        <v>1</v>
      </c>
      <c r="T288" s="108">
        <v>0.48</v>
      </c>
      <c r="U288">
        <v>1</v>
      </c>
      <c r="V288" t="s">
        <v>270</v>
      </c>
      <c r="W288" t="s">
        <v>167</v>
      </c>
      <c r="X288">
        <v>1</v>
      </c>
      <c r="Y288">
        <v>0</v>
      </c>
      <c r="Z288">
        <v>0</v>
      </c>
      <c r="AA288">
        <v>0</v>
      </c>
      <c r="AB288">
        <v>0</v>
      </c>
      <c r="AC288">
        <v>1</v>
      </c>
      <c r="AD288">
        <v>0</v>
      </c>
      <c r="AE288">
        <v>0</v>
      </c>
    </row>
    <row r="289" spans="1:31" x14ac:dyDescent="0.3">
      <c r="A289" t="s">
        <v>315</v>
      </c>
      <c r="B289" t="s">
        <v>1462</v>
      </c>
      <c r="C289" t="s">
        <v>262</v>
      </c>
      <c r="D289" t="s">
        <v>2536</v>
      </c>
      <c r="E289" t="s">
        <v>11688</v>
      </c>
      <c r="F289" t="s">
        <v>1463</v>
      </c>
      <c r="G289" t="s">
        <v>346</v>
      </c>
      <c r="H289" t="s">
        <v>1464</v>
      </c>
      <c r="I289" t="s">
        <v>313</v>
      </c>
      <c r="J289" t="s">
        <v>266</v>
      </c>
      <c r="K289" t="s">
        <v>1465</v>
      </c>
      <c r="L289" t="s">
        <v>17782</v>
      </c>
      <c r="M289" t="s">
        <v>316</v>
      </c>
      <c r="N289" t="s">
        <v>315</v>
      </c>
      <c r="O289">
        <v>9</v>
      </c>
      <c r="P289" t="s">
        <v>288</v>
      </c>
      <c r="Q289">
        <v>0.48</v>
      </c>
      <c r="S289">
        <v>3</v>
      </c>
      <c r="T289" s="108">
        <v>1.44</v>
      </c>
      <c r="U289">
        <v>1</v>
      </c>
      <c r="V289" t="s">
        <v>270</v>
      </c>
      <c r="W289" t="s">
        <v>167</v>
      </c>
      <c r="X289">
        <v>3</v>
      </c>
      <c r="Y289">
        <v>0</v>
      </c>
      <c r="Z289">
        <v>0</v>
      </c>
      <c r="AA289">
        <v>0</v>
      </c>
      <c r="AB289">
        <v>3</v>
      </c>
      <c r="AC289">
        <v>0</v>
      </c>
      <c r="AD289">
        <v>0</v>
      </c>
      <c r="AE289">
        <v>0</v>
      </c>
    </row>
    <row r="290" spans="1:31" x14ac:dyDescent="0.3">
      <c r="A290" t="s">
        <v>315</v>
      </c>
      <c r="B290" t="s">
        <v>1462</v>
      </c>
      <c r="C290" t="s">
        <v>262</v>
      </c>
      <c r="D290" t="s">
        <v>2536</v>
      </c>
      <c r="E290" t="s">
        <v>11688</v>
      </c>
      <c r="F290" t="s">
        <v>1463</v>
      </c>
      <c r="G290" t="s">
        <v>346</v>
      </c>
      <c r="H290" t="s">
        <v>1464</v>
      </c>
      <c r="I290" t="s">
        <v>313</v>
      </c>
      <c r="J290" t="s">
        <v>266</v>
      </c>
      <c r="K290" t="s">
        <v>1465</v>
      </c>
      <c r="L290" t="s">
        <v>17782</v>
      </c>
      <c r="M290" t="s">
        <v>316</v>
      </c>
      <c r="N290" t="s">
        <v>315</v>
      </c>
      <c r="O290">
        <v>26</v>
      </c>
      <c r="P290" t="s">
        <v>273</v>
      </c>
      <c r="Q290">
        <v>0.48</v>
      </c>
      <c r="S290">
        <v>4</v>
      </c>
      <c r="T290" s="108">
        <v>1.92</v>
      </c>
      <c r="U290">
        <v>1</v>
      </c>
      <c r="V290" t="s">
        <v>270</v>
      </c>
      <c r="W290" t="s">
        <v>167</v>
      </c>
      <c r="X290">
        <v>4</v>
      </c>
      <c r="Y290">
        <v>0</v>
      </c>
      <c r="Z290">
        <v>0</v>
      </c>
      <c r="AA290">
        <v>4</v>
      </c>
      <c r="AB290">
        <v>0</v>
      </c>
      <c r="AC290">
        <v>0</v>
      </c>
      <c r="AD290">
        <v>0</v>
      </c>
      <c r="AE290">
        <v>0</v>
      </c>
    </row>
    <row r="291" spans="1:31" x14ac:dyDescent="0.3">
      <c r="A291" t="s">
        <v>315</v>
      </c>
      <c r="B291" t="s">
        <v>1462</v>
      </c>
      <c r="C291" t="s">
        <v>262</v>
      </c>
      <c r="D291" t="s">
        <v>2536</v>
      </c>
      <c r="E291" t="s">
        <v>11688</v>
      </c>
      <c r="F291" t="s">
        <v>1463</v>
      </c>
      <c r="G291" t="s">
        <v>346</v>
      </c>
      <c r="H291" t="s">
        <v>1464</v>
      </c>
      <c r="I291" t="s">
        <v>313</v>
      </c>
      <c r="J291" t="s">
        <v>266</v>
      </c>
      <c r="K291" t="s">
        <v>1465</v>
      </c>
      <c r="L291" t="s">
        <v>17782</v>
      </c>
      <c r="M291" t="s">
        <v>314</v>
      </c>
      <c r="N291" t="s">
        <v>315</v>
      </c>
      <c r="O291">
        <v>8</v>
      </c>
      <c r="P291" t="s">
        <v>282</v>
      </c>
      <c r="Q291">
        <v>1</v>
      </c>
      <c r="S291">
        <v>1</v>
      </c>
      <c r="T291" s="108">
        <v>1</v>
      </c>
      <c r="U291">
        <v>1</v>
      </c>
      <c r="V291" t="s">
        <v>270</v>
      </c>
      <c r="W291" t="s">
        <v>167</v>
      </c>
      <c r="X291">
        <v>1</v>
      </c>
      <c r="Y291">
        <v>0</v>
      </c>
      <c r="Z291">
        <v>0</v>
      </c>
      <c r="AA291">
        <v>0</v>
      </c>
      <c r="AB291">
        <v>0</v>
      </c>
      <c r="AC291">
        <v>1</v>
      </c>
      <c r="AD291">
        <v>0</v>
      </c>
      <c r="AE291">
        <v>0</v>
      </c>
    </row>
    <row r="292" spans="1:31" x14ac:dyDescent="0.3">
      <c r="A292" t="s">
        <v>315</v>
      </c>
      <c r="B292" t="s">
        <v>677</v>
      </c>
      <c r="C292" t="s">
        <v>262</v>
      </c>
      <c r="D292" t="s">
        <v>2484</v>
      </c>
      <c r="E292" t="s">
        <v>11691</v>
      </c>
      <c r="F292" t="s">
        <v>678</v>
      </c>
      <c r="G292" t="s">
        <v>318</v>
      </c>
      <c r="H292" t="s">
        <v>679</v>
      </c>
      <c r="I292" t="s">
        <v>313</v>
      </c>
      <c r="J292" t="s">
        <v>266</v>
      </c>
      <c r="K292" t="s">
        <v>680</v>
      </c>
      <c r="L292" t="s">
        <v>681</v>
      </c>
      <c r="M292" t="s">
        <v>314</v>
      </c>
      <c r="N292" t="s">
        <v>315</v>
      </c>
      <c r="O292">
        <v>8</v>
      </c>
      <c r="P292" t="s">
        <v>266</v>
      </c>
      <c r="Q292">
        <v>0.17</v>
      </c>
      <c r="S292">
        <v>4</v>
      </c>
      <c r="T292" s="108">
        <v>0.68</v>
      </c>
      <c r="U292">
        <v>1</v>
      </c>
      <c r="V292" t="s">
        <v>270</v>
      </c>
      <c r="W292" t="s">
        <v>167</v>
      </c>
      <c r="X292">
        <v>4</v>
      </c>
      <c r="Y292">
        <v>0</v>
      </c>
      <c r="Z292">
        <v>0</v>
      </c>
      <c r="AA292">
        <v>0</v>
      </c>
      <c r="AB292">
        <v>4</v>
      </c>
      <c r="AC292">
        <v>0</v>
      </c>
      <c r="AD292">
        <v>0</v>
      </c>
      <c r="AE292">
        <v>0</v>
      </c>
    </row>
    <row r="293" spans="1:31" x14ac:dyDescent="0.3">
      <c r="A293" t="s">
        <v>315</v>
      </c>
      <c r="B293" t="s">
        <v>677</v>
      </c>
      <c r="C293" t="s">
        <v>262</v>
      </c>
      <c r="D293" t="s">
        <v>2484</v>
      </c>
      <c r="E293" t="s">
        <v>11691</v>
      </c>
      <c r="F293" t="s">
        <v>678</v>
      </c>
      <c r="G293" t="s">
        <v>318</v>
      </c>
      <c r="H293" t="s">
        <v>679</v>
      </c>
      <c r="I293" t="s">
        <v>313</v>
      </c>
      <c r="J293" t="s">
        <v>266</v>
      </c>
      <c r="K293" t="s">
        <v>680</v>
      </c>
      <c r="L293" t="s">
        <v>681</v>
      </c>
      <c r="M293" t="s">
        <v>316</v>
      </c>
      <c r="N293" t="s">
        <v>315</v>
      </c>
      <c r="O293">
        <v>9</v>
      </c>
      <c r="P293" t="s">
        <v>288</v>
      </c>
      <c r="Q293">
        <v>0.32</v>
      </c>
      <c r="S293">
        <v>2</v>
      </c>
      <c r="T293" s="108">
        <v>0.64</v>
      </c>
      <c r="U293">
        <v>1</v>
      </c>
      <c r="V293" t="s">
        <v>270</v>
      </c>
      <c r="W293" t="s">
        <v>167</v>
      </c>
      <c r="X293">
        <v>2</v>
      </c>
      <c r="Y293">
        <v>0</v>
      </c>
      <c r="Z293">
        <v>0</v>
      </c>
      <c r="AA293">
        <v>0</v>
      </c>
      <c r="AB293">
        <v>2</v>
      </c>
      <c r="AC293">
        <v>0</v>
      </c>
      <c r="AD293">
        <v>0</v>
      </c>
      <c r="AE293">
        <v>0</v>
      </c>
    </row>
    <row r="294" spans="1:31" x14ac:dyDescent="0.3">
      <c r="A294" t="s">
        <v>315</v>
      </c>
      <c r="B294" t="s">
        <v>677</v>
      </c>
      <c r="C294" t="s">
        <v>262</v>
      </c>
      <c r="D294" t="s">
        <v>2484</v>
      </c>
      <c r="E294" t="s">
        <v>11691</v>
      </c>
      <c r="F294" t="s">
        <v>678</v>
      </c>
      <c r="G294" t="s">
        <v>318</v>
      </c>
      <c r="H294" t="s">
        <v>679</v>
      </c>
      <c r="I294" t="s">
        <v>313</v>
      </c>
      <c r="J294" t="s">
        <v>266</v>
      </c>
      <c r="K294" t="s">
        <v>680</v>
      </c>
      <c r="L294" t="s">
        <v>681</v>
      </c>
      <c r="M294" t="s">
        <v>316</v>
      </c>
      <c r="N294" t="s">
        <v>315</v>
      </c>
      <c r="O294">
        <v>21</v>
      </c>
      <c r="P294" t="s">
        <v>273</v>
      </c>
      <c r="Q294">
        <v>0.32</v>
      </c>
      <c r="S294">
        <v>2</v>
      </c>
      <c r="T294" s="108">
        <v>0.64</v>
      </c>
      <c r="U294">
        <v>1</v>
      </c>
      <c r="V294" t="s">
        <v>270</v>
      </c>
      <c r="W294" t="s">
        <v>167</v>
      </c>
      <c r="X294">
        <v>2</v>
      </c>
      <c r="Y294">
        <v>0</v>
      </c>
      <c r="Z294">
        <v>0</v>
      </c>
      <c r="AA294">
        <v>2</v>
      </c>
      <c r="AB294">
        <v>0</v>
      </c>
      <c r="AC294">
        <v>0</v>
      </c>
      <c r="AD294">
        <v>0</v>
      </c>
      <c r="AE294">
        <v>0</v>
      </c>
    </row>
    <row r="295" spans="1:31" x14ac:dyDescent="0.3">
      <c r="A295" t="s">
        <v>315</v>
      </c>
      <c r="B295" t="s">
        <v>8776</v>
      </c>
      <c r="C295" t="s">
        <v>274</v>
      </c>
      <c r="D295" t="s">
        <v>8777</v>
      </c>
      <c r="E295" t="s">
        <v>11129</v>
      </c>
      <c r="F295" t="s">
        <v>481</v>
      </c>
      <c r="G295" t="s">
        <v>1686</v>
      </c>
      <c r="I295" t="s">
        <v>313</v>
      </c>
      <c r="J295" t="s">
        <v>266</v>
      </c>
      <c r="K295" t="s">
        <v>8778</v>
      </c>
      <c r="L295" t="s">
        <v>1435</v>
      </c>
      <c r="M295" t="s">
        <v>314</v>
      </c>
      <c r="N295" t="s">
        <v>315</v>
      </c>
      <c r="O295">
        <v>8</v>
      </c>
      <c r="P295" t="s">
        <v>266</v>
      </c>
      <c r="Q295">
        <v>0.32</v>
      </c>
      <c r="S295">
        <v>2</v>
      </c>
      <c r="T295" s="108">
        <v>0.64</v>
      </c>
      <c r="U295">
        <v>1</v>
      </c>
      <c r="V295" t="s">
        <v>270</v>
      </c>
      <c r="W295" t="s">
        <v>167</v>
      </c>
      <c r="X295">
        <v>2</v>
      </c>
      <c r="Y295">
        <v>2</v>
      </c>
      <c r="Z295">
        <v>0</v>
      </c>
      <c r="AA295">
        <v>0</v>
      </c>
      <c r="AB295">
        <v>0</v>
      </c>
      <c r="AC295">
        <v>0</v>
      </c>
      <c r="AD295">
        <v>0</v>
      </c>
      <c r="AE295">
        <v>0</v>
      </c>
    </row>
    <row r="296" spans="1:31" x14ac:dyDescent="0.3">
      <c r="A296" t="s">
        <v>315</v>
      </c>
      <c r="B296" t="s">
        <v>8776</v>
      </c>
      <c r="C296" t="s">
        <v>274</v>
      </c>
      <c r="D296" t="s">
        <v>8777</v>
      </c>
      <c r="E296" t="s">
        <v>11129</v>
      </c>
      <c r="F296" t="s">
        <v>481</v>
      </c>
      <c r="G296" t="s">
        <v>1686</v>
      </c>
      <c r="I296" t="s">
        <v>313</v>
      </c>
      <c r="J296" t="s">
        <v>266</v>
      </c>
      <c r="K296" t="s">
        <v>8778</v>
      </c>
      <c r="L296" t="s">
        <v>1435</v>
      </c>
      <c r="M296" t="s">
        <v>316</v>
      </c>
      <c r="N296" t="s">
        <v>315</v>
      </c>
      <c r="O296">
        <v>9</v>
      </c>
      <c r="P296" t="s">
        <v>288</v>
      </c>
      <c r="Q296">
        <v>0.48</v>
      </c>
      <c r="S296">
        <v>3</v>
      </c>
      <c r="T296" s="108">
        <v>1.44</v>
      </c>
      <c r="U296">
        <v>1</v>
      </c>
      <c r="V296" t="s">
        <v>270</v>
      </c>
      <c r="W296" t="s">
        <v>167</v>
      </c>
      <c r="X296">
        <v>3</v>
      </c>
      <c r="Y296">
        <v>0</v>
      </c>
      <c r="Z296">
        <v>0</v>
      </c>
      <c r="AA296">
        <v>0</v>
      </c>
      <c r="AB296">
        <v>3</v>
      </c>
      <c r="AC296">
        <v>0</v>
      </c>
      <c r="AD296">
        <v>0</v>
      </c>
      <c r="AE296">
        <v>0</v>
      </c>
    </row>
    <row r="297" spans="1:31" x14ac:dyDescent="0.3">
      <c r="A297" t="s">
        <v>315</v>
      </c>
      <c r="B297" t="s">
        <v>8776</v>
      </c>
      <c r="C297" t="s">
        <v>274</v>
      </c>
      <c r="D297" t="s">
        <v>8777</v>
      </c>
      <c r="E297" t="s">
        <v>11129</v>
      </c>
      <c r="F297" t="s">
        <v>481</v>
      </c>
      <c r="G297" t="s">
        <v>1686</v>
      </c>
      <c r="I297" t="s">
        <v>313</v>
      </c>
      <c r="J297" t="s">
        <v>266</v>
      </c>
      <c r="K297" t="s">
        <v>8778</v>
      </c>
      <c r="L297" t="s">
        <v>1435</v>
      </c>
      <c r="M297" t="s">
        <v>316</v>
      </c>
      <c r="N297" t="s">
        <v>315</v>
      </c>
      <c r="O297">
        <v>21</v>
      </c>
      <c r="P297" t="s">
        <v>273</v>
      </c>
      <c r="Q297">
        <v>0.48</v>
      </c>
      <c r="S297">
        <v>2</v>
      </c>
      <c r="T297" s="108">
        <v>0.96</v>
      </c>
      <c r="U297">
        <v>1</v>
      </c>
      <c r="V297" t="s">
        <v>270</v>
      </c>
      <c r="W297" t="s">
        <v>167</v>
      </c>
      <c r="X297">
        <v>2</v>
      </c>
      <c r="Y297">
        <v>0</v>
      </c>
      <c r="Z297">
        <v>0</v>
      </c>
      <c r="AA297">
        <v>2</v>
      </c>
      <c r="AB297">
        <v>0</v>
      </c>
      <c r="AC297">
        <v>0</v>
      </c>
      <c r="AD297">
        <v>0</v>
      </c>
      <c r="AE297">
        <v>0</v>
      </c>
    </row>
    <row r="298" spans="1:31" x14ac:dyDescent="0.3">
      <c r="A298" t="s">
        <v>315</v>
      </c>
      <c r="B298" t="s">
        <v>1704</v>
      </c>
      <c r="C298" t="s">
        <v>262</v>
      </c>
      <c r="D298" t="s">
        <v>2566</v>
      </c>
      <c r="E298" t="s">
        <v>11127</v>
      </c>
      <c r="F298" t="s">
        <v>1707</v>
      </c>
      <c r="G298" t="s">
        <v>1686</v>
      </c>
      <c r="I298" t="s">
        <v>313</v>
      </c>
      <c r="J298" t="s">
        <v>266</v>
      </c>
      <c r="K298" t="s">
        <v>1708</v>
      </c>
      <c r="L298" t="s">
        <v>16036</v>
      </c>
      <c r="M298" t="s">
        <v>314</v>
      </c>
      <c r="N298" t="s">
        <v>315</v>
      </c>
      <c r="O298">
        <v>8</v>
      </c>
      <c r="P298" t="s">
        <v>282</v>
      </c>
      <c r="Q298">
        <v>4</v>
      </c>
      <c r="S298">
        <v>2</v>
      </c>
      <c r="T298" s="108">
        <v>8</v>
      </c>
      <c r="U298">
        <v>1</v>
      </c>
      <c r="V298" t="s">
        <v>270</v>
      </c>
      <c r="W298" t="s">
        <v>167</v>
      </c>
      <c r="X298">
        <v>1</v>
      </c>
      <c r="Y298">
        <v>1</v>
      </c>
      <c r="Z298">
        <v>0</v>
      </c>
      <c r="AA298">
        <v>0</v>
      </c>
      <c r="AB298">
        <v>1</v>
      </c>
      <c r="AC298">
        <v>0</v>
      </c>
      <c r="AD298">
        <v>0</v>
      </c>
      <c r="AE298">
        <v>0</v>
      </c>
    </row>
    <row r="299" spans="1:31" x14ac:dyDescent="0.3">
      <c r="A299" t="s">
        <v>315</v>
      </c>
      <c r="B299" t="s">
        <v>1704</v>
      </c>
      <c r="C299" t="s">
        <v>262</v>
      </c>
      <c r="D299" t="s">
        <v>2566</v>
      </c>
      <c r="E299" t="s">
        <v>11127</v>
      </c>
      <c r="F299" t="s">
        <v>1707</v>
      </c>
      <c r="G299" t="s">
        <v>1686</v>
      </c>
      <c r="I299" t="s">
        <v>313</v>
      </c>
      <c r="J299" t="s">
        <v>266</v>
      </c>
      <c r="K299" t="s">
        <v>1708</v>
      </c>
      <c r="L299" t="s">
        <v>16036</v>
      </c>
      <c r="M299" t="s">
        <v>316</v>
      </c>
      <c r="N299" t="s">
        <v>315</v>
      </c>
      <c r="O299">
        <v>9</v>
      </c>
      <c r="P299" t="s">
        <v>272</v>
      </c>
      <c r="Q299">
        <v>3</v>
      </c>
      <c r="S299">
        <v>2</v>
      </c>
      <c r="T299" s="108">
        <v>6</v>
      </c>
      <c r="U299">
        <v>1</v>
      </c>
      <c r="V299" t="s">
        <v>270</v>
      </c>
      <c r="W299" t="s">
        <v>167</v>
      </c>
      <c r="X299">
        <v>1</v>
      </c>
      <c r="Y299">
        <v>1</v>
      </c>
      <c r="Z299">
        <v>0</v>
      </c>
      <c r="AA299">
        <v>0</v>
      </c>
      <c r="AB299">
        <v>1</v>
      </c>
      <c r="AC299">
        <v>0</v>
      </c>
      <c r="AD299">
        <v>0</v>
      </c>
      <c r="AE299">
        <v>0</v>
      </c>
    </row>
    <row r="300" spans="1:31" x14ac:dyDescent="0.3">
      <c r="A300" t="s">
        <v>315</v>
      </c>
      <c r="B300" t="s">
        <v>1704</v>
      </c>
      <c r="C300" t="s">
        <v>525</v>
      </c>
      <c r="D300" t="s">
        <v>2567</v>
      </c>
      <c r="E300" t="s">
        <v>11126</v>
      </c>
      <c r="F300" t="s">
        <v>1705</v>
      </c>
      <c r="G300" t="s">
        <v>1686</v>
      </c>
      <c r="I300" t="s">
        <v>313</v>
      </c>
      <c r="J300" t="s">
        <v>266</v>
      </c>
      <c r="K300" t="s">
        <v>1706</v>
      </c>
      <c r="L300" t="s">
        <v>17303</v>
      </c>
      <c r="M300" t="s">
        <v>316</v>
      </c>
      <c r="N300" t="s">
        <v>315</v>
      </c>
      <c r="O300">
        <v>9</v>
      </c>
      <c r="P300" t="s">
        <v>272</v>
      </c>
      <c r="Q300">
        <v>3</v>
      </c>
      <c r="S300">
        <v>2</v>
      </c>
      <c r="T300" s="108">
        <v>6</v>
      </c>
      <c r="U300">
        <v>1</v>
      </c>
      <c r="V300" t="s">
        <v>270</v>
      </c>
      <c r="W300" t="s">
        <v>167</v>
      </c>
      <c r="X300">
        <v>1</v>
      </c>
      <c r="Y300">
        <v>1</v>
      </c>
      <c r="Z300">
        <v>0</v>
      </c>
      <c r="AA300">
        <v>0</v>
      </c>
      <c r="AB300">
        <v>1</v>
      </c>
      <c r="AC300">
        <v>0</v>
      </c>
      <c r="AD300">
        <v>0</v>
      </c>
      <c r="AE300">
        <v>0</v>
      </c>
    </row>
    <row r="301" spans="1:31" x14ac:dyDescent="0.3">
      <c r="A301" t="s">
        <v>315</v>
      </c>
      <c r="B301" t="s">
        <v>1704</v>
      </c>
      <c r="C301" t="s">
        <v>525</v>
      </c>
      <c r="D301" t="s">
        <v>2567</v>
      </c>
      <c r="E301" t="s">
        <v>11126</v>
      </c>
      <c r="F301" t="s">
        <v>1705</v>
      </c>
      <c r="G301" t="s">
        <v>1686</v>
      </c>
      <c r="I301" t="s">
        <v>313</v>
      </c>
      <c r="J301" t="s">
        <v>266</v>
      </c>
      <c r="K301" t="s">
        <v>1706</v>
      </c>
      <c r="L301" t="s">
        <v>17303</v>
      </c>
      <c r="M301" t="s">
        <v>316</v>
      </c>
      <c r="N301" t="s">
        <v>315</v>
      </c>
      <c r="O301">
        <v>21</v>
      </c>
      <c r="P301" t="s">
        <v>273</v>
      </c>
      <c r="Q301">
        <v>0.48</v>
      </c>
      <c r="S301">
        <v>2</v>
      </c>
      <c r="T301" s="108">
        <v>0.96</v>
      </c>
      <c r="U301">
        <v>1</v>
      </c>
      <c r="V301" t="s">
        <v>270</v>
      </c>
      <c r="W301" t="s">
        <v>167</v>
      </c>
      <c r="X301">
        <v>2</v>
      </c>
      <c r="Y301">
        <v>0</v>
      </c>
      <c r="Z301">
        <v>0</v>
      </c>
      <c r="AA301">
        <v>2</v>
      </c>
      <c r="AB301">
        <v>0</v>
      </c>
      <c r="AC301">
        <v>0</v>
      </c>
      <c r="AD301">
        <v>0</v>
      </c>
      <c r="AE301">
        <v>0</v>
      </c>
    </row>
    <row r="302" spans="1:31" x14ac:dyDescent="0.3">
      <c r="A302" t="s">
        <v>315</v>
      </c>
      <c r="B302" t="s">
        <v>1704</v>
      </c>
      <c r="C302" t="s">
        <v>525</v>
      </c>
      <c r="D302" t="s">
        <v>2567</v>
      </c>
      <c r="E302" t="s">
        <v>11126</v>
      </c>
      <c r="F302" t="s">
        <v>1705</v>
      </c>
      <c r="G302" t="s">
        <v>1686</v>
      </c>
      <c r="I302" t="s">
        <v>313</v>
      </c>
      <c r="J302" t="s">
        <v>266</v>
      </c>
      <c r="K302" t="s">
        <v>1706</v>
      </c>
      <c r="L302" t="s">
        <v>17303</v>
      </c>
      <c r="M302" t="s">
        <v>314</v>
      </c>
      <c r="N302" t="s">
        <v>315</v>
      </c>
      <c r="O302">
        <v>8</v>
      </c>
      <c r="P302" t="s">
        <v>269</v>
      </c>
      <c r="Q302">
        <v>2</v>
      </c>
      <c r="S302">
        <v>4</v>
      </c>
      <c r="T302" s="108">
        <v>8</v>
      </c>
      <c r="U302">
        <v>1</v>
      </c>
      <c r="V302" t="s">
        <v>270</v>
      </c>
      <c r="W302" t="s">
        <v>167</v>
      </c>
      <c r="X302">
        <v>2</v>
      </c>
      <c r="Y302">
        <v>2</v>
      </c>
      <c r="Z302">
        <v>0</v>
      </c>
      <c r="AA302">
        <v>0</v>
      </c>
      <c r="AB302">
        <v>2</v>
      </c>
      <c r="AC302">
        <v>0</v>
      </c>
      <c r="AD302">
        <v>0</v>
      </c>
      <c r="AE302">
        <v>0</v>
      </c>
    </row>
    <row r="303" spans="1:31" x14ac:dyDescent="0.3">
      <c r="A303" t="s">
        <v>315</v>
      </c>
      <c r="B303" t="s">
        <v>633</v>
      </c>
      <c r="C303" t="s">
        <v>274</v>
      </c>
      <c r="D303" t="s">
        <v>10132</v>
      </c>
      <c r="E303" t="s">
        <v>11137</v>
      </c>
      <c r="G303" t="s">
        <v>2482</v>
      </c>
      <c r="I303" t="s">
        <v>313</v>
      </c>
      <c r="J303" t="s">
        <v>266</v>
      </c>
      <c r="K303" t="s">
        <v>635</v>
      </c>
      <c r="L303" t="s">
        <v>2655</v>
      </c>
      <c r="M303" t="s">
        <v>316</v>
      </c>
      <c r="N303" t="s">
        <v>315</v>
      </c>
      <c r="O303">
        <v>21</v>
      </c>
      <c r="P303" t="s">
        <v>273</v>
      </c>
      <c r="Q303">
        <v>0.32</v>
      </c>
      <c r="S303">
        <v>4</v>
      </c>
      <c r="T303" s="108">
        <v>1.28</v>
      </c>
      <c r="U303">
        <v>1</v>
      </c>
      <c r="V303" t="s">
        <v>270</v>
      </c>
      <c r="W303" t="s">
        <v>167</v>
      </c>
      <c r="X303">
        <v>4</v>
      </c>
      <c r="Y303">
        <v>0</v>
      </c>
      <c r="Z303">
        <v>0</v>
      </c>
      <c r="AA303">
        <v>4</v>
      </c>
      <c r="AB303">
        <v>0</v>
      </c>
      <c r="AC303">
        <v>0</v>
      </c>
      <c r="AD303">
        <v>0</v>
      </c>
      <c r="AE303">
        <v>0</v>
      </c>
    </row>
    <row r="304" spans="1:31" x14ac:dyDescent="0.3">
      <c r="A304" t="s">
        <v>315</v>
      </c>
      <c r="B304" t="s">
        <v>633</v>
      </c>
      <c r="C304" t="s">
        <v>274</v>
      </c>
      <c r="D304" t="s">
        <v>10132</v>
      </c>
      <c r="E304" t="s">
        <v>11137</v>
      </c>
      <c r="G304" t="s">
        <v>2482</v>
      </c>
      <c r="I304" t="s">
        <v>313</v>
      </c>
      <c r="J304" t="s">
        <v>266</v>
      </c>
      <c r="K304" t="s">
        <v>635</v>
      </c>
      <c r="L304" t="s">
        <v>2655</v>
      </c>
      <c r="M304" t="s">
        <v>316</v>
      </c>
      <c r="N304" t="s">
        <v>315</v>
      </c>
      <c r="O304">
        <v>9</v>
      </c>
      <c r="P304" t="s">
        <v>288</v>
      </c>
      <c r="Q304">
        <v>0.32</v>
      </c>
      <c r="S304">
        <v>10</v>
      </c>
      <c r="T304" s="108">
        <v>3.2</v>
      </c>
      <c r="U304">
        <v>1</v>
      </c>
      <c r="V304" t="s">
        <v>270</v>
      </c>
      <c r="W304" t="s">
        <v>167</v>
      </c>
      <c r="X304">
        <v>10</v>
      </c>
      <c r="Y304">
        <v>0</v>
      </c>
      <c r="Z304">
        <v>0</v>
      </c>
      <c r="AA304">
        <v>0</v>
      </c>
      <c r="AB304">
        <v>10</v>
      </c>
      <c r="AC304">
        <v>0</v>
      </c>
      <c r="AD304">
        <v>0</v>
      </c>
      <c r="AE304">
        <v>0</v>
      </c>
    </row>
    <row r="305" spans="1:31" x14ac:dyDescent="0.3">
      <c r="A305" t="s">
        <v>315</v>
      </c>
      <c r="B305" t="s">
        <v>633</v>
      </c>
      <c r="C305" t="s">
        <v>262</v>
      </c>
      <c r="D305" t="s">
        <v>10132</v>
      </c>
      <c r="E305" t="s">
        <v>11137</v>
      </c>
      <c r="G305" t="s">
        <v>2482</v>
      </c>
      <c r="I305" t="s">
        <v>313</v>
      </c>
      <c r="J305" t="s">
        <v>266</v>
      </c>
      <c r="K305" t="s">
        <v>634</v>
      </c>
      <c r="L305" t="s">
        <v>17003</v>
      </c>
      <c r="M305" t="s">
        <v>314</v>
      </c>
      <c r="N305" t="s">
        <v>315</v>
      </c>
      <c r="O305">
        <v>8</v>
      </c>
      <c r="P305" t="s">
        <v>266</v>
      </c>
      <c r="Q305">
        <v>0.17</v>
      </c>
      <c r="S305">
        <v>8</v>
      </c>
      <c r="T305" s="108">
        <v>1.36</v>
      </c>
      <c r="U305">
        <v>1</v>
      </c>
      <c r="V305" t="s">
        <v>270</v>
      </c>
      <c r="W305" t="s">
        <v>167</v>
      </c>
      <c r="X305">
        <v>8</v>
      </c>
      <c r="Y305">
        <v>0</v>
      </c>
      <c r="Z305">
        <v>0</v>
      </c>
      <c r="AA305">
        <v>0</v>
      </c>
      <c r="AB305">
        <v>8</v>
      </c>
      <c r="AC305">
        <v>0</v>
      </c>
      <c r="AD305">
        <v>0</v>
      </c>
      <c r="AE305">
        <v>0</v>
      </c>
    </row>
    <row r="306" spans="1:31" x14ac:dyDescent="0.3">
      <c r="A306" t="s">
        <v>315</v>
      </c>
      <c r="B306" t="s">
        <v>633</v>
      </c>
      <c r="C306" t="s">
        <v>262</v>
      </c>
      <c r="D306" t="s">
        <v>10132</v>
      </c>
      <c r="E306" t="s">
        <v>11137</v>
      </c>
      <c r="G306" t="s">
        <v>2482</v>
      </c>
      <c r="I306" t="s">
        <v>313</v>
      </c>
      <c r="J306" t="s">
        <v>266</v>
      </c>
      <c r="K306" t="s">
        <v>634</v>
      </c>
      <c r="L306" t="s">
        <v>17003</v>
      </c>
      <c r="M306" t="s">
        <v>314</v>
      </c>
      <c r="N306" t="s">
        <v>315</v>
      </c>
      <c r="O306">
        <v>8</v>
      </c>
      <c r="P306" t="s">
        <v>266</v>
      </c>
      <c r="Q306">
        <v>0.32</v>
      </c>
      <c r="S306">
        <v>2</v>
      </c>
      <c r="T306" s="108">
        <v>0.64</v>
      </c>
      <c r="U306">
        <v>1</v>
      </c>
      <c r="V306" t="s">
        <v>270</v>
      </c>
      <c r="W306" t="s">
        <v>167</v>
      </c>
      <c r="X306">
        <v>2</v>
      </c>
      <c r="Y306">
        <v>0</v>
      </c>
      <c r="Z306">
        <v>0</v>
      </c>
      <c r="AA306">
        <v>0</v>
      </c>
      <c r="AB306">
        <v>2</v>
      </c>
      <c r="AC306">
        <v>0</v>
      </c>
      <c r="AD306">
        <v>0</v>
      </c>
      <c r="AE306">
        <v>0</v>
      </c>
    </row>
    <row r="307" spans="1:31" x14ac:dyDescent="0.3">
      <c r="A307" t="s">
        <v>315</v>
      </c>
      <c r="B307" t="s">
        <v>8748</v>
      </c>
      <c r="C307" t="s">
        <v>262</v>
      </c>
      <c r="D307" t="s">
        <v>8749</v>
      </c>
      <c r="E307" t="s">
        <v>11095</v>
      </c>
      <c r="F307" t="s">
        <v>8750</v>
      </c>
      <c r="G307" t="s">
        <v>912</v>
      </c>
      <c r="I307" t="s">
        <v>313</v>
      </c>
      <c r="J307" t="s">
        <v>266</v>
      </c>
      <c r="K307" t="s">
        <v>8751</v>
      </c>
      <c r="L307" t="s">
        <v>913</v>
      </c>
      <c r="M307" t="s">
        <v>316</v>
      </c>
      <c r="N307" t="s">
        <v>315</v>
      </c>
      <c r="O307">
        <v>9</v>
      </c>
      <c r="P307" t="s">
        <v>272</v>
      </c>
      <c r="Q307">
        <v>3</v>
      </c>
      <c r="S307">
        <v>1</v>
      </c>
      <c r="T307" s="108">
        <v>3</v>
      </c>
      <c r="U307">
        <v>1</v>
      </c>
      <c r="V307" t="s">
        <v>270</v>
      </c>
      <c r="W307" t="s">
        <v>167</v>
      </c>
      <c r="X307">
        <v>1</v>
      </c>
      <c r="Y307">
        <v>0</v>
      </c>
      <c r="Z307">
        <v>0</v>
      </c>
      <c r="AA307">
        <v>0</v>
      </c>
      <c r="AB307">
        <v>1</v>
      </c>
      <c r="AC307">
        <v>0</v>
      </c>
      <c r="AD307">
        <v>0</v>
      </c>
      <c r="AE307">
        <v>0</v>
      </c>
    </row>
    <row r="308" spans="1:31" x14ac:dyDescent="0.3">
      <c r="A308" t="s">
        <v>315</v>
      </c>
      <c r="B308" t="s">
        <v>8748</v>
      </c>
      <c r="C308" t="s">
        <v>262</v>
      </c>
      <c r="D308" t="s">
        <v>8749</v>
      </c>
      <c r="E308" t="s">
        <v>11095</v>
      </c>
      <c r="F308" t="s">
        <v>8750</v>
      </c>
      <c r="G308" t="s">
        <v>912</v>
      </c>
      <c r="I308" t="s">
        <v>313</v>
      </c>
      <c r="J308" t="s">
        <v>266</v>
      </c>
      <c r="K308" t="s">
        <v>8751</v>
      </c>
      <c r="L308" t="s">
        <v>913</v>
      </c>
      <c r="M308" t="s">
        <v>316</v>
      </c>
      <c r="N308" t="s">
        <v>315</v>
      </c>
      <c r="O308">
        <v>21</v>
      </c>
      <c r="P308" t="s">
        <v>273</v>
      </c>
      <c r="Q308">
        <v>0.32</v>
      </c>
      <c r="S308">
        <v>2</v>
      </c>
      <c r="T308" s="108">
        <v>0.64</v>
      </c>
      <c r="U308">
        <v>1</v>
      </c>
      <c r="V308" t="s">
        <v>270</v>
      </c>
      <c r="W308" t="s">
        <v>167</v>
      </c>
      <c r="X308">
        <v>2</v>
      </c>
      <c r="Y308">
        <v>0</v>
      </c>
      <c r="Z308">
        <v>0</v>
      </c>
      <c r="AA308">
        <v>2</v>
      </c>
      <c r="AB308">
        <v>0</v>
      </c>
      <c r="AC308">
        <v>0</v>
      </c>
      <c r="AD308">
        <v>0</v>
      </c>
      <c r="AE308">
        <v>0</v>
      </c>
    </row>
    <row r="309" spans="1:31" x14ac:dyDescent="0.3">
      <c r="A309" t="s">
        <v>315</v>
      </c>
      <c r="B309" t="s">
        <v>8748</v>
      </c>
      <c r="C309" t="s">
        <v>262</v>
      </c>
      <c r="D309" t="s">
        <v>8749</v>
      </c>
      <c r="E309" t="s">
        <v>11095</v>
      </c>
      <c r="F309" t="s">
        <v>8750</v>
      </c>
      <c r="G309" t="s">
        <v>912</v>
      </c>
      <c r="I309" t="s">
        <v>313</v>
      </c>
      <c r="J309" t="s">
        <v>266</v>
      </c>
      <c r="K309" t="s">
        <v>8751</v>
      </c>
      <c r="L309" t="s">
        <v>913</v>
      </c>
      <c r="M309" t="s">
        <v>314</v>
      </c>
      <c r="N309" t="s">
        <v>315</v>
      </c>
      <c r="O309">
        <v>8</v>
      </c>
      <c r="P309" t="s">
        <v>282</v>
      </c>
      <c r="Q309">
        <v>3</v>
      </c>
      <c r="S309">
        <v>1</v>
      </c>
      <c r="T309" s="108">
        <v>3</v>
      </c>
      <c r="U309">
        <v>1</v>
      </c>
      <c r="V309" t="s">
        <v>270</v>
      </c>
      <c r="W309" t="s">
        <v>167</v>
      </c>
      <c r="X309">
        <v>1</v>
      </c>
      <c r="Y309">
        <v>0</v>
      </c>
      <c r="Z309">
        <v>1</v>
      </c>
      <c r="AA309">
        <v>0</v>
      </c>
      <c r="AB309">
        <v>0</v>
      </c>
      <c r="AC309">
        <v>0</v>
      </c>
      <c r="AD309">
        <v>0</v>
      </c>
      <c r="AE309">
        <v>0</v>
      </c>
    </row>
    <row r="310" spans="1:31" x14ac:dyDescent="0.3">
      <c r="A310" t="s">
        <v>315</v>
      </c>
      <c r="B310" t="s">
        <v>9456</v>
      </c>
      <c r="C310" t="s">
        <v>274</v>
      </c>
      <c r="D310" t="s">
        <v>10326</v>
      </c>
      <c r="E310" t="s">
        <v>11093</v>
      </c>
      <c r="F310" t="s">
        <v>8735</v>
      </c>
      <c r="G310" t="s">
        <v>912</v>
      </c>
      <c r="I310" t="s">
        <v>313</v>
      </c>
      <c r="J310" t="s">
        <v>266</v>
      </c>
      <c r="K310" t="s">
        <v>9457</v>
      </c>
      <c r="L310" t="s">
        <v>9458</v>
      </c>
      <c r="M310" t="s">
        <v>316</v>
      </c>
      <c r="N310" t="s">
        <v>315</v>
      </c>
      <c r="O310">
        <v>9</v>
      </c>
      <c r="P310" t="s">
        <v>288</v>
      </c>
      <c r="Q310">
        <v>0.48</v>
      </c>
      <c r="S310">
        <v>3</v>
      </c>
      <c r="T310" s="108">
        <v>1.44</v>
      </c>
      <c r="U310">
        <v>1</v>
      </c>
      <c r="V310" t="s">
        <v>270</v>
      </c>
      <c r="W310" t="s">
        <v>167</v>
      </c>
      <c r="X310">
        <v>3</v>
      </c>
      <c r="Y310">
        <v>0</v>
      </c>
      <c r="Z310">
        <v>0</v>
      </c>
      <c r="AA310">
        <v>0</v>
      </c>
      <c r="AB310">
        <v>3</v>
      </c>
      <c r="AC310">
        <v>0</v>
      </c>
      <c r="AD310">
        <v>0</v>
      </c>
      <c r="AE310">
        <v>0</v>
      </c>
    </row>
    <row r="311" spans="1:31" x14ac:dyDescent="0.3">
      <c r="A311" t="s">
        <v>315</v>
      </c>
      <c r="B311" t="s">
        <v>9456</v>
      </c>
      <c r="C311" t="s">
        <v>274</v>
      </c>
      <c r="D311" t="s">
        <v>10326</v>
      </c>
      <c r="E311" t="s">
        <v>11093</v>
      </c>
      <c r="F311" t="s">
        <v>8735</v>
      </c>
      <c r="G311" t="s">
        <v>912</v>
      </c>
      <c r="I311" t="s">
        <v>313</v>
      </c>
      <c r="J311" t="s">
        <v>266</v>
      </c>
      <c r="K311" t="s">
        <v>9457</v>
      </c>
      <c r="L311" t="s">
        <v>9458</v>
      </c>
      <c r="M311" t="s">
        <v>316</v>
      </c>
      <c r="N311" t="s">
        <v>315</v>
      </c>
      <c r="O311">
        <v>21</v>
      </c>
      <c r="P311" t="s">
        <v>273</v>
      </c>
      <c r="Q311">
        <v>0.48</v>
      </c>
      <c r="S311">
        <v>2</v>
      </c>
      <c r="T311" s="108">
        <v>0.96</v>
      </c>
      <c r="U311">
        <v>1</v>
      </c>
      <c r="V311" t="s">
        <v>270</v>
      </c>
      <c r="W311" t="s">
        <v>167</v>
      </c>
      <c r="X311">
        <v>2</v>
      </c>
      <c r="Y311">
        <v>0</v>
      </c>
      <c r="Z311">
        <v>0</v>
      </c>
      <c r="AA311">
        <v>2</v>
      </c>
      <c r="AB311">
        <v>0</v>
      </c>
      <c r="AC311">
        <v>0</v>
      </c>
      <c r="AD311">
        <v>0</v>
      </c>
      <c r="AE311">
        <v>0</v>
      </c>
    </row>
    <row r="312" spans="1:31" x14ac:dyDescent="0.3">
      <c r="A312" t="s">
        <v>315</v>
      </c>
      <c r="B312" t="s">
        <v>9456</v>
      </c>
      <c r="C312" t="s">
        <v>274</v>
      </c>
      <c r="D312" t="s">
        <v>10326</v>
      </c>
      <c r="E312" t="s">
        <v>11093</v>
      </c>
      <c r="F312" t="s">
        <v>8735</v>
      </c>
      <c r="G312" t="s">
        <v>912</v>
      </c>
      <c r="I312" t="s">
        <v>313</v>
      </c>
      <c r="J312" t="s">
        <v>266</v>
      </c>
      <c r="K312" t="s">
        <v>9457</v>
      </c>
      <c r="L312" t="s">
        <v>9458</v>
      </c>
      <c r="M312" t="s">
        <v>314</v>
      </c>
      <c r="N312" t="s">
        <v>315</v>
      </c>
      <c r="O312">
        <v>8</v>
      </c>
      <c r="P312" t="s">
        <v>266</v>
      </c>
      <c r="Q312">
        <v>0.48</v>
      </c>
      <c r="S312">
        <v>1</v>
      </c>
      <c r="T312" s="108">
        <v>0.48</v>
      </c>
      <c r="U312">
        <v>1</v>
      </c>
      <c r="V312" t="s">
        <v>270</v>
      </c>
      <c r="W312" t="s">
        <v>167</v>
      </c>
      <c r="X312">
        <v>1</v>
      </c>
      <c r="Y312">
        <v>0</v>
      </c>
      <c r="Z312">
        <v>0</v>
      </c>
      <c r="AA312">
        <v>0</v>
      </c>
      <c r="AB312">
        <v>1</v>
      </c>
      <c r="AC312">
        <v>0</v>
      </c>
      <c r="AD312">
        <v>0</v>
      </c>
      <c r="AE312">
        <v>0</v>
      </c>
    </row>
    <row r="313" spans="1:31" x14ac:dyDescent="0.3">
      <c r="A313" t="s">
        <v>315</v>
      </c>
      <c r="B313" t="s">
        <v>27066</v>
      </c>
      <c r="C313" t="s">
        <v>274</v>
      </c>
      <c r="D313" t="s">
        <v>27067</v>
      </c>
      <c r="E313" t="s">
        <v>11070</v>
      </c>
      <c r="F313" t="s">
        <v>638</v>
      </c>
      <c r="G313" t="s">
        <v>671</v>
      </c>
      <c r="I313" t="s">
        <v>313</v>
      </c>
      <c r="J313" t="s">
        <v>266</v>
      </c>
      <c r="K313" t="s">
        <v>744</v>
      </c>
      <c r="L313" t="s">
        <v>27068</v>
      </c>
      <c r="M313" t="s">
        <v>316</v>
      </c>
      <c r="N313" t="s">
        <v>315</v>
      </c>
      <c r="O313">
        <v>21</v>
      </c>
      <c r="P313" t="s">
        <v>425</v>
      </c>
      <c r="Q313">
        <v>0.32</v>
      </c>
      <c r="S313">
        <v>2</v>
      </c>
      <c r="T313" s="108">
        <v>0.64</v>
      </c>
      <c r="U313">
        <v>1</v>
      </c>
      <c r="V313" t="s">
        <v>270</v>
      </c>
      <c r="W313" t="s">
        <v>167</v>
      </c>
      <c r="X313">
        <v>2</v>
      </c>
      <c r="Y313">
        <v>0</v>
      </c>
      <c r="Z313">
        <v>0</v>
      </c>
      <c r="AA313">
        <v>0</v>
      </c>
      <c r="AB313">
        <v>0</v>
      </c>
      <c r="AC313">
        <v>0</v>
      </c>
      <c r="AD313">
        <v>0</v>
      </c>
      <c r="AE313">
        <v>0</v>
      </c>
    </row>
    <row r="314" spans="1:31" x14ac:dyDescent="0.3">
      <c r="A314" t="s">
        <v>315</v>
      </c>
      <c r="B314" t="s">
        <v>27066</v>
      </c>
      <c r="C314" t="s">
        <v>274</v>
      </c>
      <c r="D314" t="s">
        <v>27067</v>
      </c>
      <c r="E314" t="s">
        <v>11070</v>
      </c>
      <c r="F314" t="s">
        <v>638</v>
      </c>
      <c r="G314" t="s">
        <v>671</v>
      </c>
      <c r="I314" t="s">
        <v>313</v>
      </c>
      <c r="J314" t="s">
        <v>266</v>
      </c>
      <c r="K314" t="s">
        <v>744</v>
      </c>
      <c r="L314" t="s">
        <v>27068</v>
      </c>
      <c r="M314" t="s">
        <v>314</v>
      </c>
      <c r="N314" t="s">
        <v>315</v>
      </c>
      <c r="O314">
        <v>8</v>
      </c>
      <c r="P314" t="s">
        <v>266</v>
      </c>
      <c r="Q314">
        <v>0.48</v>
      </c>
      <c r="S314">
        <v>4</v>
      </c>
      <c r="T314" s="108">
        <v>1.92</v>
      </c>
      <c r="U314">
        <v>1</v>
      </c>
      <c r="V314" t="s">
        <v>270</v>
      </c>
      <c r="W314" t="s">
        <v>167</v>
      </c>
      <c r="X314">
        <v>4</v>
      </c>
      <c r="Y314">
        <v>0</v>
      </c>
      <c r="Z314">
        <v>0</v>
      </c>
      <c r="AA314">
        <v>0</v>
      </c>
      <c r="AB314">
        <v>0</v>
      </c>
      <c r="AC314">
        <v>0</v>
      </c>
      <c r="AD314">
        <v>0</v>
      </c>
      <c r="AE314">
        <v>0</v>
      </c>
    </row>
    <row r="315" spans="1:31" x14ac:dyDescent="0.3">
      <c r="A315" t="s">
        <v>315</v>
      </c>
      <c r="B315" t="s">
        <v>27066</v>
      </c>
      <c r="C315" t="s">
        <v>274</v>
      </c>
      <c r="D315" t="s">
        <v>27067</v>
      </c>
      <c r="E315" t="s">
        <v>11070</v>
      </c>
      <c r="F315" t="s">
        <v>638</v>
      </c>
      <c r="G315" t="s">
        <v>671</v>
      </c>
      <c r="I315" t="s">
        <v>313</v>
      </c>
      <c r="J315" t="s">
        <v>266</v>
      </c>
      <c r="K315" t="s">
        <v>744</v>
      </c>
      <c r="L315" t="s">
        <v>27068</v>
      </c>
      <c r="M315" t="s">
        <v>316</v>
      </c>
      <c r="N315" t="s">
        <v>315</v>
      </c>
      <c r="O315">
        <v>9</v>
      </c>
      <c r="P315" t="s">
        <v>288</v>
      </c>
      <c r="Q315">
        <v>0.48</v>
      </c>
      <c r="S315">
        <v>4</v>
      </c>
      <c r="T315" s="108">
        <v>1.92</v>
      </c>
      <c r="U315">
        <v>1</v>
      </c>
      <c r="V315" t="s">
        <v>270</v>
      </c>
      <c r="W315" t="s">
        <v>167</v>
      </c>
      <c r="X315">
        <v>4</v>
      </c>
      <c r="Y315">
        <v>0</v>
      </c>
      <c r="Z315">
        <v>0</v>
      </c>
      <c r="AA315">
        <v>0</v>
      </c>
      <c r="AB315">
        <v>0</v>
      </c>
      <c r="AC315">
        <v>0</v>
      </c>
      <c r="AD315">
        <v>0</v>
      </c>
      <c r="AE315">
        <v>0</v>
      </c>
    </row>
    <row r="316" spans="1:31" x14ac:dyDescent="0.3">
      <c r="A316" t="s">
        <v>315</v>
      </c>
      <c r="B316" t="s">
        <v>1533</v>
      </c>
      <c r="C316" t="s">
        <v>274</v>
      </c>
      <c r="D316" t="s">
        <v>2545</v>
      </c>
      <c r="E316" t="s">
        <v>11079</v>
      </c>
      <c r="F316" t="s">
        <v>1534</v>
      </c>
      <c r="G316" t="s">
        <v>318</v>
      </c>
      <c r="I316" t="s">
        <v>313</v>
      </c>
      <c r="J316" t="s">
        <v>266</v>
      </c>
      <c r="K316" t="s">
        <v>1535</v>
      </c>
      <c r="L316" t="s">
        <v>550</v>
      </c>
      <c r="M316" t="s">
        <v>314</v>
      </c>
      <c r="N316" t="s">
        <v>315</v>
      </c>
      <c r="O316">
        <v>8</v>
      </c>
      <c r="P316" t="s">
        <v>269</v>
      </c>
      <c r="Q316">
        <v>1</v>
      </c>
      <c r="S316">
        <v>1</v>
      </c>
      <c r="T316" s="108">
        <v>1</v>
      </c>
      <c r="U316">
        <v>1</v>
      </c>
      <c r="V316" t="s">
        <v>270</v>
      </c>
      <c r="W316" t="s">
        <v>167</v>
      </c>
      <c r="X316">
        <v>1</v>
      </c>
      <c r="Y316">
        <v>0</v>
      </c>
      <c r="Z316">
        <v>0</v>
      </c>
      <c r="AA316">
        <v>0</v>
      </c>
      <c r="AB316">
        <v>1</v>
      </c>
      <c r="AC316">
        <v>0</v>
      </c>
      <c r="AD316">
        <v>0</v>
      </c>
      <c r="AE316">
        <v>0</v>
      </c>
    </row>
    <row r="317" spans="1:31" x14ac:dyDescent="0.3">
      <c r="A317" t="s">
        <v>315</v>
      </c>
      <c r="B317" t="s">
        <v>1533</v>
      </c>
      <c r="C317" t="s">
        <v>274</v>
      </c>
      <c r="D317" t="s">
        <v>2545</v>
      </c>
      <c r="E317" t="s">
        <v>11079</v>
      </c>
      <c r="F317" t="s">
        <v>1534</v>
      </c>
      <c r="G317" t="s">
        <v>318</v>
      </c>
      <c r="I317" t="s">
        <v>313</v>
      </c>
      <c r="J317" t="s">
        <v>266</v>
      </c>
      <c r="K317" t="s">
        <v>1535</v>
      </c>
      <c r="L317" t="s">
        <v>550</v>
      </c>
      <c r="M317" t="s">
        <v>316</v>
      </c>
      <c r="N317" t="s">
        <v>315</v>
      </c>
      <c r="O317">
        <v>9</v>
      </c>
      <c r="P317" t="s">
        <v>288</v>
      </c>
      <c r="Q317">
        <v>0.48</v>
      </c>
      <c r="S317">
        <v>2</v>
      </c>
      <c r="T317" s="108">
        <v>0.96</v>
      </c>
      <c r="U317">
        <v>1</v>
      </c>
      <c r="V317" t="s">
        <v>270</v>
      </c>
      <c r="W317" t="s">
        <v>167</v>
      </c>
      <c r="X317">
        <v>2</v>
      </c>
      <c r="Y317">
        <v>0</v>
      </c>
      <c r="Z317">
        <v>0</v>
      </c>
      <c r="AA317">
        <v>0</v>
      </c>
      <c r="AB317">
        <v>2</v>
      </c>
      <c r="AC317">
        <v>0</v>
      </c>
      <c r="AD317">
        <v>0</v>
      </c>
      <c r="AE317">
        <v>0</v>
      </c>
    </row>
    <row r="318" spans="1:31" x14ac:dyDescent="0.3">
      <c r="A318" t="s">
        <v>315</v>
      </c>
      <c r="B318" t="s">
        <v>1533</v>
      </c>
      <c r="C318" t="s">
        <v>274</v>
      </c>
      <c r="D318" t="s">
        <v>2545</v>
      </c>
      <c r="E318" t="s">
        <v>11079</v>
      </c>
      <c r="F318" t="s">
        <v>1534</v>
      </c>
      <c r="G318" t="s">
        <v>318</v>
      </c>
      <c r="I318" t="s">
        <v>313</v>
      </c>
      <c r="J318" t="s">
        <v>266</v>
      </c>
      <c r="K318" t="s">
        <v>1535</v>
      </c>
      <c r="L318" t="s">
        <v>550</v>
      </c>
      <c r="M318" t="s">
        <v>316</v>
      </c>
      <c r="N318" t="s">
        <v>315</v>
      </c>
      <c r="O318">
        <v>21</v>
      </c>
      <c r="P318" t="s">
        <v>273</v>
      </c>
      <c r="Q318">
        <v>0.48</v>
      </c>
      <c r="S318">
        <v>2</v>
      </c>
      <c r="T318" s="108">
        <v>0.96</v>
      </c>
      <c r="U318">
        <v>1</v>
      </c>
      <c r="V318" t="s">
        <v>270</v>
      </c>
      <c r="W318" t="s">
        <v>167</v>
      </c>
      <c r="X318">
        <v>2</v>
      </c>
      <c r="Y318">
        <v>0</v>
      </c>
      <c r="Z318">
        <v>0</v>
      </c>
      <c r="AA318">
        <v>2</v>
      </c>
      <c r="AB318">
        <v>0</v>
      </c>
      <c r="AC318">
        <v>0</v>
      </c>
      <c r="AD318">
        <v>0</v>
      </c>
      <c r="AE318">
        <v>0</v>
      </c>
    </row>
    <row r="319" spans="1:31" x14ac:dyDescent="0.3">
      <c r="A319" t="s">
        <v>315</v>
      </c>
      <c r="B319" t="s">
        <v>8630</v>
      </c>
      <c r="C319" t="s">
        <v>274</v>
      </c>
      <c r="D319" t="s">
        <v>9205</v>
      </c>
      <c r="E319" t="s">
        <v>11083</v>
      </c>
      <c r="F319" t="s">
        <v>481</v>
      </c>
      <c r="G319" t="s">
        <v>318</v>
      </c>
      <c r="I319" t="s">
        <v>313</v>
      </c>
      <c r="J319" t="s">
        <v>266</v>
      </c>
      <c r="K319" t="s">
        <v>10670</v>
      </c>
      <c r="L319" t="s">
        <v>17353</v>
      </c>
      <c r="M319" t="s">
        <v>314</v>
      </c>
      <c r="N319" t="s">
        <v>315</v>
      </c>
      <c r="O319">
        <v>8</v>
      </c>
      <c r="P319" t="s">
        <v>282</v>
      </c>
      <c r="Q319">
        <v>2</v>
      </c>
      <c r="S319">
        <v>3</v>
      </c>
      <c r="T319" s="108">
        <v>6</v>
      </c>
      <c r="U319">
        <v>1</v>
      </c>
      <c r="V319" t="s">
        <v>270</v>
      </c>
      <c r="W319" t="s">
        <v>167</v>
      </c>
      <c r="X319">
        <v>1</v>
      </c>
      <c r="Y319">
        <v>1</v>
      </c>
      <c r="Z319">
        <v>0</v>
      </c>
      <c r="AA319">
        <v>1</v>
      </c>
      <c r="AB319">
        <v>0</v>
      </c>
      <c r="AC319">
        <v>1</v>
      </c>
      <c r="AD319">
        <v>0</v>
      </c>
      <c r="AE319">
        <v>0</v>
      </c>
    </row>
    <row r="320" spans="1:31" x14ac:dyDescent="0.3">
      <c r="A320" t="s">
        <v>315</v>
      </c>
      <c r="B320" t="s">
        <v>8630</v>
      </c>
      <c r="C320" t="s">
        <v>274</v>
      </c>
      <c r="D320" t="s">
        <v>9205</v>
      </c>
      <c r="E320" t="s">
        <v>11083</v>
      </c>
      <c r="F320" t="s">
        <v>481</v>
      </c>
      <c r="G320" t="s">
        <v>318</v>
      </c>
      <c r="I320" t="s">
        <v>313</v>
      </c>
      <c r="J320" t="s">
        <v>266</v>
      </c>
      <c r="K320" t="s">
        <v>10670</v>
      </c>
      <c r="L320" t="s">
        <v>17353</v>
      </c>
      <c r="M320" t="s">
        <v>316</v>
      </c>
      <c r="N320" t="s">
        <v>315</v>
      </c>
      <c r="O320">
        <v>9</v>
      </c>
      <c r="P320" t="s">
        <v>272</v>
      </c>
      <c r="Q320">
        <v>2</v>
      </c>
      <c r="S320">
        <v>3</v>
      </c>
      <c r="T320" s="108">
        <v>6</v>
      </c>
      <c r="U320">
        <v>1</v>
      </c>
      <c r="V320" t="s">
        <v>270</v>
      </c>
      <c r="W320" t="s">
        <v>167</v>
      </c>
      <c r="X320">
        <v>1</v>
      </c>
      <c r="Y320">
        <v>1</v>
      </c>
      <c r="Z320">
        <v>0</v>
      </c>
      <c r="AA320">
        <v>1</v>
      </c>
      <c r="AB320">
        <v>0</v>
      </c>
      <c r="AC320">
        <v>1</v>
      </c>
      <c r="AD320">
        <v>0</v>
      </c>
      <c r="AE320">
        <v>0</v>
      </c>
    </row>
    <row r="321" spans="1:31" x14ac:dyDescent="0.3">
      <c r="A321" t="s">
        <v>315</v>
      </c>
      <c r="B321" t="s">
        <v>8630</v>
      </c>
      <c r="C321" t="s">
        <v>274</v>
      </c>
      <c r="D321" t="s">
        <v>9205</v>
      </c>
      <c r="E321" t="s">
        <v>11083</v>
      </c>
      <c r="F321" t="s">
        <v>481</v>
      </c>
      <c r="G321" t="s">
        <v>318</v>
      </c>
      <c r="I321" t="s">
        <v>313</v>
      </c>
      <c r="J321" t="s">
        <v>266</v>
      </c>
      <c r="K321" t="s">
        <v>10670</v>
      </c>
      <c r="L321" t="s">
        <v>17353</v>
      </c>
      <c r="M321" t="s">
        <v>316</v>
      </c>
      <c r="N321" t="s">
        <v>315</v>
      </c>
      <c r="O321">
        <v>9</v>
      </c>
      <c r="P321" t="s">
        <v>272</v>
      </c>
      <c r="Q321">
        <v>2</v>
      </c>
      <c r="S321">
        <v>3</v>
      </c>
      <c r="T321" s="108">
        <v>6</v>
      </c>
      <c r="U321">
        <v>1</v>
      </c>
      <c r="V321" t="s">
        <v>270</v>
      </c>
      <c r="W321" t="s">
        <v>167</v>
      </c>
      <c r="X321">
        <v>1</v>
      </c>
      <c r="Y321">
        <v>1</v>
      </c>
      <c r="Z321">
        <v>0</v>
      </c>
      <c r="AA321">
        <v>1</v>
      </c>
      <c r="AB321">
        <v>0</v>
      </c>
      <c r="AC321">
        <v>1</v>
      </c>
      <c r="AD321">
        <v>0</v>
      </c>
      <c r="AE321">
        <v>0</v>
      </c>
    </row>
    <row r="322" spans="1:31" x14ac:dyDescent="0.3">
      <c r="A322" t="s">
        <v>315</v>
      </c>
      <c r="B322" t="s">
        <v>8630</v>
      </c>
      <c r="C322" t="s">
        <v>274</v>
      </c>
      <c r="D322" t="s">
        <v>9205</v>
      </c>
      <c r="E322" t="s">
        <v>11083</v>
      </c>
      <c r="F322" t="s">
        <v>481</v>
      </c>
      <c r="G322" t="s">
        <v>318</v>
      </c>
      <c r="I322" t="s">
        <v>313</v>
      </c>
      <c r="J322" t="s">
        <v>266</v>
      </c>
      <c r="K322" t="s">
        <v>10670</v>
      </c>
      <c r="L322" t="s">
        <v>17353</v>
      </c>
      <c r="M322" t="s">
        <v>316</v>
      </c>
      <c r="N322" t="s">
        <v>315</v>
      </c>
      <c r="O322">
        <v>21</v>
      </c>
      <c r="P322" t="s">
        <v>273</v>
      </c>
      <c r="Q322">
        <v>0.32</v>
      </c>
      <c r="S322">
        <v>2</v>
      </c>
      <c r="T322" s="108">
        <v>0.64</v>
      </c>
      <c r="U322">
        <v>1</v>
      </c>
      <c r="V322" t="s">
        <v>270</v>
      </c>
      <c r="W322" t="s">
        <v>167</v>
      </c>
      <c r="X322">
        <v>2</v>
      </c>
      <c r="Y322">
        <v>0</v>
      </c>
      <c r="Z322">
        <v>0</v>
      </c>
      <c r="AA322">
        <v>2</v>
      </c>
      <c r="AB322">
        <v>0</v>
      </c>
      <c r="AC322">
        <v>0</v>
      </c>
      <c r="AD322">
        <v>0</v>
      </c>
      <c r="AE322">
        <v>0</v>
      </c>
    </row>
    <row r="323" spans="1:31" x14ac:dyDescent="0.3">
      <c r="A323" t="s">
        <v>315</v>
      </c>
      <c r="B323" t="s">
        <v>1694</v>
      </c>
      <c r="C323" t="s">
        <v>262</v>
      </c>
      <c r="D323" t="s">
        <v>2564</v>
      </c>
      <c r="E323" t="s">
        <v>11096</v>
      </c>
      <c r="F323" t="s">
        <v>1695</v>
      </c>
      <c r="G323" t="s">
        <v>912</v>
      </c>
      <c r="I323" t="s">
        <v>313</v>
      </c>
      <c r="J323" t="s">
        <v>266</v>
      </c>
      <c r="K323" t="s">
        <v>1696</v>
      </c>
      <c r="L323" t="s">
        <v>1019</v>
      </c>
      <c r="M323" t="s">
        <v>314</v>
      </c>
      <c r="N323" t="s">
        <v>315</v>
      </c>
      <c r="O323">
        <v>8</v>
      </c>
      <c r="P323" t="s">
        <v>282</v>
      </c>
      <c r="Q323">
        <v>2</v>
      </c>
      <c r="S323">
        <v>2</v>
      </c>
      <c r="T323" s="108">
        <v>4</v>
      </c>
      <c r="U323">
        <v>1</v>
      </c>
      <c r="V323" t="s">
        <v>270</v>
      </c>
      <c r="W323" t="s">
        <v>167</v>
      </c>
      <c r="X323">
        <v>1</v>
      </c>
      <c r="Y323">
        <v>1</v>
      </c>
      <c r="Z323">
        <v>0</v>
      </c>
      <c r="AA323">
        <v>0</v>
      </c>
      <c r="AB323">
        <v>1</v>
      </c>
      <c r="AC323">
        <v>0</v>
      </c>
      <c r="AD323">
        <v>0</v>
      </c>
      <c r="AE323">
        <v>0</v>
      </c>
    </row>
    <row r="324" spans="1:31" x14ac:dyDescent="0.3">
      <c r="A324" t="s">
        <v>315</v>
      </c>
      <c r="B324" t="s">
        <v>1694</v>
      </c>
      <c r="C324" t="s">
        <v>262</v>
      </c>
      <c r="D324" t="s">
        <v>2564</v>
      </c>
      <c r="E324" t="s">
        <v>11096</v>
      </c>
      <c r="F324" t="s">
        <v>1695</v>
      </c>
      <c r="G324" t="s">
        <v>912</v>
      </c>
      <c r="I324" t="s">
        <v>313</v>
      </c>
      <c r="J324" t="s">
        <v>266</v>
      </c>
      <c r="K324" t="s">
        <v>1696</v>
      </c>
      <c r="L324" t="s">
        <v>1019</v>
      </c>
      <c r="M324" t="s">
        <v>316</v>
      </c>
      <c r="N324" t="s">
        <v>315</v>
      </c>
      <c r="O324">
        <v>9</v>
      </c>
      <c r="P324" t="s">
        <v>272</v>
      </c>
      <c r="Q324">
        <v>2</v>
      </c>
      <c r="S324">
        <v>2</v>
      </c>
      <c r="T324" s="108">
        <v>4</v>
      </c>
      <c r="U324">
        <v>1</v>
      </c>
      <c r="V324" t="s">
        <v>270</v>
      </c>
      <c r="W324" t="s">
        <v>167</v>
      </c>
      <c r="X324">
        <v>1</v>
      </c>
      <c r="Y324">
        <v>1</v>
      </c>
      <c r="Z324">
        <v>0</v>
      </c>
      <c r="AA324">
        <v>0</v>
      </c>
      <c r="AB324">
        <v>1</v>
      </c>
      <c r="AC324">
        <v>0</v>
      </c>
      <c r="AD324">
        <v>0</v>
      </c>
      <c r="AE324">
        <v>0</v>
      </c>
    </row>
    <row r="325" spans="1:31" x14ac:dyDescent="0.3">
      <c r="A325" t="s">
        <v>315</v>
      </c>
      <c r="B325" t="s">
        <v>1694</v>
      </c>
      <c r="C325" t="s">
        <v>262</v>
      </c>
      <c r="D325" t="s">
        <v>2564</v>
      </c>
      <c r="E325" t="s">
        <v>11096</v>
      </c>
      <c r="F325" t="s">
        <v>1695</v>
      </c>
      <c r="G325" t="s">
        <v>912</v>
      </c>
      <c r="I325" t="s">
        <v>313</v>
      </c>
      <c r="J325" t="s">
        <v>266</v>
      </c>
      <c r="K325" t="s">
        <v>1696</v>
      </c>
      <c r="L325" t="s">
        <v>1019</v>
      </c>
      <c r="M325" t="s">
        <v>316</v>
      </c>
      <c r="N325" t="s">
        <v>315</v>
      </c>
      <c r="O325">
        <v>26</v>
      </c>
      <c r="P325" t="s">
        <v>273</v>
      </c>
      <c r="Q325">
        <v>0.48</v>
      </c>
      <c r="S325">
        <v>2</v>
      </c>
      <c r="T325" s="108">
        <v>0.96</v>
      </c>
      <c r="U325">
        <v>1</v>
      </c>
      <c r="V325" t="s">
        <v>270</v>
      </c>
      <c r="W325" t="s">
        <v>167</v>
      </c>
      <c r="X325">
        <v>2</v>
      </c>
      <c r="Y325">
        <v>0</v>
      </c>
      <c r="Z325">
        <v>0</v>
      </c>
      <c r="AA325">
        <v>0</v>
      </c>
      <c r="AB325">
        <v>2</v>
      </c>
      <c r="AC325">
        <v>0</v>
      </c>
      <c r="AD325">
        <v>0</v>
      </c>
      <c r="AE325">
        <v>0</v>
      </c>
    </row>
    <row r="326" spans="1:31" x14ac:dyDescent="0.3">
      <c r="A326" t="s">
        <v>315</v>
      </c>
      <c r="B326" t="s">
        <v>9274</v>
      </c>
      <c r="C326" t="s">
        <v>274</v>
      </c>
      <c r="D326" t="s">
        <v>9275</v>
      </c>
      <c r="E326" t="s">
        <v>11097</v>
      </c>
      <c r="F326" t="s">
        <v>678</v>
      </c>
      <c r="G326" t="s">
        <v>912</v>
      </c>
      <c r="I326" t="s">
        <v>313</v>
      </c>
      <c r="J326" t="s">
        <v>266</v>
      </c>
      <c r="K326" t="s">
        <v>1536</v>
      </c>
      <c r="L326" t="s">
        <v>9276</v>
      </c>
      <c r="M326" t="s">
        <v>314</v>
      </c>
      <c r="N326" t="s">
        <v>315</v>
      </c>
      <c r="O326">
        <v>8</v>
      </c>
      <c r="P326" t="s">
        <v>266</v>
      </c>
      <c r="Q326">
        <v>0.17</v>
      </c>
      <c r="S326">
        <v>8</v>
      </c>
      <c r="T326" s="108">
        <v>1.36</v>
      </c>
      <c r="U326">
        <v>1</v>
      </c>
      <c r="V326" t="s">
        <v>270</v>
      </c>
      <c r="W326" t="s">
        <v>167</v>
      </c>
      <c r="X326">
        <v>8</v>
      </c>
      <c r="Y326">
        <v>0</v>
      </c>
      <c r="Z326">
        <v>0</v>
      </c>
      <c r="AA326">
        <v>0</v>
      </c>
      <c r="AB326">
        <v>8</v>
      </c>
      <c r="AC326">
        <v>0</v>
      </c>
      <c r="AD326">
        <v>0</v>
      </c>
      <c r="AE326">
        <v>0</v>
      </c>
    </row>
    <row r="327" spans="1:31" x14ac:dyDescent="0.3">
      <c r="A327" t="s">
        <v>315</v>
      </c>
      <c r="B327" t="s">
        <v>9274</v>
      </c>
      <c r="C327" t="s">
        <v>274</v>
      </c>
      <c r="D327" t="s">
        <v>9275</v>
      </c>
      <c r="E327" t="s">
        <v>11097</v>
      </c>
      <c r="F327" t="s">
        <v>678</v>
      </c>
      <c r="G327" t="s">
        <v>912</v>
      </c>
      <c r="I327" t="s">
        <v>313</v>
      </c>
      <c r="J327" t="s">
        <v>266</v>
      </c>
      <c r="K327" t="s">
        <v>1536</v>
      </c>
      <c r="L327" t="s">
        <v>9276</v>
      </c>
      <c r="M327" t="s">
        <v>316</v>
      </c>
      <c r="N327" t="s">
        <v>315</v>
      </c>
      <c r="O327">
        <v>9</v>
      </c>
      <c r="P327" t="s">
        <v>288</v>
      </c>
      <c r="Q327">
        <v>0.48</v>
      </c>
      <c r="S327">
        <v>3</v>
      </c>
      <c r="T327" s="108">
        <v>1.44</v>
      </c>
      <c r="U327">
        <v>1</v>
      </c>
      <c r="V327" t="s">
        <v>270</v>
      </c>
      <c r="W327" t="s">
        <v>167</v>
      </c>
      <c r="X327">
        <v>3</v>
      </c>
      <c r="Y327">
        <v>0</v>
      </c>
      <c r="Z327">
        <v>0</v>
      </c>
      <c r="AA327">
        <v>0</v>
      </c>
      <c r="AB327">
        <v>3</v>
      </c>
      <c r="AC327">
        <v>0</v>
      </c>
      <c r="AD327">
        <v>0</v>
      </c>
      <c r="AE327">
        <v>0</v>
      </c>
    </row>
    <row r="328" spans="1:31" x14ac:dyDescent="0.3">
      <c r="A328" t="s">
        <v>315</v>
      </c>
      <c r="B328" t="s">
        <v>9274</v>
      </c>
      <c r="C328" t="s">
        <v>274</v>
      </c>
      <c r="D328" t="s">
        <v>9275</v>
      </c>
      <c r="E328" t="s">
        <v>11097</v>
      </c>
      <c r="F328" t="s">
        <v>678</v>
      </c>
      <c r="G328" t="s">
        <v>912</v>
      </c>
      <c r="I328" t="s">
        <v>313</v>
      </c>
      <c r="J328" t="s">
        <v>266</v>
      </c>
      <c r="K328" t="s">
        <v>1536</v>
      </c>
      <c r="L328" t="s">
        <v>9276</v>
      </c>
      <c r="M328" t="s">
        <v>316</v>
      </c>
      <c r="N328" t="s">
        <v>315</v>
      </c>
      <c r="O328">
        <v>21</v>
      </c>
      <c r="P328" t="s">
        <v>273</v>
      </c>
      <c r="Q328">
        <v>0.48</v>
      </c>
      <c r="S328">
        <v>3</v>
      </c>
      <c r="T328" s="108">
        <v>1.44</v>
      </c>
      <c r="U328">
        <v>1</v>
      </c>
      <c r="V328" t="s">
        <v>270</v>
      </c>
      <c r="W328" t="s">
        <v>167</v>
      </c>
      <c r="X328">
        <v>3</v>
      </c>
      <c r="Y328">
        <v>0</v>
      </c>
      <c r="Z328">
        <v>0</v>
      </c>
      <c r="AA328">
        <v>3</v>
      </c>
      <c r="AB328">
        <v>0</v>
      </c>
      <c r="AC328">
        <v>0</v>
      </c>
      <c r="AD328">
        <v>0</v>
      </c>
      <c r="AE328">
        <v>0</v>
      </c>
    </row>
    <row r="329" spans="1:31" x14ac:dyDescent="0.3">
      <c r="A329" t="s">
        <v>315</v>
      </c>
      <c r="B329" t="s">
        <v>669</v>
      </c>
      <c r="C329" t="s">
        <v>274</v>
      </c>
      <c r="D329" t="s">
        <v>2483</v>
      </c>
      <c r="E329" t="s">
        <v>11069</v>
      </c>
      <c r="F329" t="s">
        <v>670</v>
      </c>
      <c r="G329" t="s">
        <v>671</v>
      </c>
      <c r="I329" t="s">
        <v>313</v>
      </c>
      <c r="J329" t="s">
        <v>266</v>
      </c>
      <c r="K329" t="s">
        <v>672</v>
      </c>
      <c r="L329" t="s">
        <v>9545</v>
      </c>
      <c r="M329" t="s">
        <v>314</v>
      </c>
      <c r="N329" t="s">
        <v>315</v>
      </c>
      <c r="O329">
        <v>8</v>
      </c>
      <c r="P329" t="s">
        <v>266</v>
      </c>
      <c r="Q329">
        <v>0.48</v>
      </c>
      <c r="S329">
        <v>3</v>
      </c>
      <c r="T329" s="108">
        <v>1.44</v>
      </c>
      <c r="U329">
        <v>1</v>
      </c>
      <c r="V329" t="s">
        <v>270</v>
      </c>
      <c r="W329" t="s">
        <v>167</v>
      </c>
      <c r="X329">
        <v>3</v>
      </c>
      <c r="Y329">
        <v>0</v>
      </c>
      <c r="Z329">
        <v>3</v>
      </c>
      <c r="AA329">
        <v>0</v>
      </c>
      <c r="AB329">
        <v>0</v>
      </c>
      <c r="AC329">
        <v>0</v>
      </c>
      <c r="AD329">
        <v>0</v>
      </c>
      <c r="AE329">
        <v>0</v>
      </c>
    </row>
    <row r="330" spans="1:31" x14ac:dyDescent="0.3">
      <c r="A330" t="s">
        <v>315</v>
      </c>
      <c r="B330" t="s">
        <v>669</v>
      </c>
      <c r="C330" t="s">
        <v>274</v>
      </c>
      <c r="D330" t="s">
        <v>2483</v>
      </c>
      <c r="E330" t="s">
        <v>11069</v>
      </c>
      <c r="F330" t="s">
        <v>670</v>
      </c>
      <c r="G330" t="s">
        <v>671</v>
      </c>
      <c r="I330" t="s">
        <v>313</v>
      </c>
      <c r="J330" t="s">
        <v>266</v>
      </c>
      <c r="K330" t="s">
        <v>672</v>
      </c>
      <c r="L330" t="s">
        <v>9545</v>
      </c>
      <c r="M330" t="s">
        <v>316</v>
      </c>
      <c r="N330" t="s">
        <v>315</v>
      </c>
      <c r="O330">
        <v>9</v>
      </c>
      <c r="P330" t="s">
        <v>272</v>
      </c>
      <c r="Q330">
        <v>3</v>
      </c>
      <c r="S330">
        <v>1</v>
      </c>
      <c r="T330" s="108">
        <v>3</v>
      </c>
      <c r="U330">
        <v>1</v>
      </c>
      <c r="V330" t="s">
        <v>270</v>
      </c>
      <c r="W330" t="s">
        <v>167</v>
      </c>
      <c r="X330">
        <v>1</v>
      </c>
      <c r="Y330">
        <v>0</v>
      </c>
      <c r="Z330">
        <v>0</v>
      </c>
      <c r="AA330">
        <v>1</v>
      </c>
      <c r="AB330">
        <v>0</v>
      </c>
      <c r="AC330">
        <v>0</v>
      </c>
      <c r="AD330">
        <v>0</v>
      </c>
      <c r="AE330">
        <v>0</v>
      </c>
    </row>
    <row r="331" spans="1:31" x14ac:dyDescent="0.3">
      <c r="A331" t="s">
        <v>315</v>
      </c>
      <c r="B331" t="s">
        <v>669</v>
      </c>
      <c r="C331" t="s">
        <v>274</v>
      </c>
      <c r="D331" t="s">
        <v>2483</v>
      </c>
      <c r="E331" t="s">
        <v>11069</v>
      </c>
      <c r="F331" t="s">
        <v>670</v>
      </c>
      <c r="G331" t="s">
        <v>671</v>
      </c>
      <c r="I331" t="s">
        <v>313</v>
      </c>
      <c r="J331" t="s">
        <v>266</v>
      </c>
      <c r="K331" t="s">
        <v>672</v>
      </c>
      <c r="L331" t="s">
        <v>9545</v>
      </c>
      <c r="M331" t="s">
        <v>316</v>
      </c>
      <c r="N331" t="s">
        <v>315</v>
      </c>
      <c r="O331">
        <v>26</v>
      </c>
      <c r="P331" t="s">
        <v>273</v>
      </c>
      <c r="Q331">
        <v>0.32</v>
      </c>
      <c r="S331">
        <v>1</v>
      </c>
      <c r="T331" s="108">
        <v>0.32</v>
      </c>
      <c r="U331">
        <v>1</v>
      </c>
      <c r="V331" t="s">
        <v>270</v>
      </c>
      <c r="W331" t="s">
        <v>167</v>
      </c>
      <c r="X331">
        <v>1</v>
      </c>
      <c r="Y331">
        <v>0</v>
      </c>
      <c r="Z331">
        <v>0</v>
      </c>
      <c r="AA331">
        <v>0</v>
      </c>
      <c r="AB331">
        <v>0</v>
      </c>
      <c r="AC331">
        <v>1</v>
      </c>
      <c r="AD331">
        <v>0</v>
      </c>
      <c r="AE331">
        <v>0</v>
      </c>
    </row>
    <row r="332" spans="1:31" x14ac:dyDescent="0.3">
      <c r="A332" t="s">
        <v>315</v>
      </c>
      <c r="B332" t="s">
        <v>9133</v>
      </c>
      <c r="C332" t="s">
        <v>262</v>
      </c>
      <c r="D332" t="s">
        <v>9134</v>
      </c>
      <c r="E332" t="s">
        <v>11106</v>
      </c>
      <c r="F332" t="s">
        <v>9135</v>
      </c>
      <c r="G332" t="s">
        <v>451</v>
      </c>
      <c r="I332" t="s">
        <v>313</v>
      </c>
      <c r="J332" t="s">
        <v>266</v>
      </c>
      <c r="K332" t="s">
        <v>9136</v>
      </c>
      <c r="L332" t="s">
        <v>9137</v>
      </c>
      <c r="M332" t="s">
        <v>314</v>
      </c>
      <c r="N332" t="s">
        <v>315</v>
      </c>
      <c r="O332">
        <v>8</v>
      </c>
      <c r="P332" t="s">
        <v>266</v>
      </c>
      <c r="Q332">
        <v>0.32</v>
      </c>
      <c r="S332">
        <v>2</v>
      </c>
      <c r="T332" s="108">
        <v>0.64</v>
      </c>
      <c r="U332">
        <v>1</v>
      </c>
      <c r="V332" t="s">
        <v>270</v>
      </c>
      <c r="W332" t="s">
        <v>167</v>
      </c>
      <c r="X332">
        <v>2</v>
      </c>
      <c r="Y332">
        <v>0</v>
      </c>
      <c r="Z332">
        <v>2</v>
      </c>
      <c r="AA332">
        <v>0</v>
      </c>
      <c r="AB332">
        <v>0</v>
      </c>
      <c r="AC332">
        <v>0</v>
      </c>
      <c r="AD332">
        <v>0</v>
      </c>
      <c r="AE332">
        <v>0</v>
      </c>
    </row>
    <row r="333" spans="1:31" x14ac:dyDescent="0.3">
      <c r="A333" t="s">
        <v>315</v>
      </c>
      <c r="B333" t="s">
        <v>9133</v>
      </c>
      <c r="C333" t="s">
        <v>262</v>
      </c>
      <c r="D333" t="s">
        <v>9134</v>
      </c>
      <c r="E333" t="s">
        <v>11106</v>
      </c>
      <c r="F333" t="s">
        <v>9135</v>
      </c>
      <c r="G333" t="s">
        <v>451</v>
      </c>
      <c r="I333" t="s">
        <v>313</v>
      </c>
      <c r="J333" t="s">
        <v>266</v>
      </c>
      <c r="K333" t="s">
        <v>9136</v>
      </c>
      <c r="L333" t="s">
        <v>9137</v>
      </c>
      <c r="M333" t="s">
        <v>316</v>
      </c>
      <c r="N333" t="s">
        <v>315</v>
      </c>
      <c r="O333">
        <v>9</v>
      </c>
      <c r="P333" t="s">
        <v>288</v>
      </c>
      <c r="Q333">
        <v>0.48</v>
      </c>
      <c r="S333">
        <v>1</v>
      </c>
      <c r="T333" s="108">
        <v>0.48</v>
      </c>
      <c r="U333">
        <v>1</v>
      </c>
      <c r="V333" t="s">
        <v>270</v>
      </c>
      <c r="W333" t="s">
        <v>167</v>
      </c>
      <c r="X333">
        <v>1</v>
      </c>
      <c r="Y333">
        <v>0</v>
      </c>
      <c r="Z333">
        <v>0</v>
      </c>
      <c r="AA333">
        <v>0</v>
      </c>
      <c r="AB333">
        <v>1</v>
      </c>
      <c r="AC333">
        <v>0</v>
      </c>
      <c r="AD333">
        <v>0</v>
      </c>
      <c r="AE333">
        <v>0</v>
      </c>
    </row>
    <row r="334" spans="1:31" x14ac:dyDescent="0.3">
      <c r="A334" t="s">
        <v>315</v>
      </c>
      <c r="B334" t="s">
        <v>9133</v>
      </c>
      <c r="C334" t="s">
        <v>262</v>
      </c>
      <c r="D334" t="s">
        <v>9134</v>
      </c>
      <c r="E334" t="s">
        <v>11106</v>
      </c>
      <c r="F334" t="s">
        <v>9135</v>
      </c>
      <c r="G334" t="s">
        <v>451</v>
      </c>
      <c r="I334" t="s">
        <v>313</v>
      </c>
      <c r="J334" t="s">
        <v>266</v>
      </c>
      <c r="K334" t="s">
        <v>9136</v>
      </c>
      <c r="L334" t="s">
        <v>9137</v>
      </c>
      <c r="M334" t="s">
        <v>316</v>
      </c>
      <c r="N334" t="s">
        <v>315</v>
      </c>
      <c r="O334">
        <v>21</v>
      </c>
      <c r="P334" t="s">
        <v>273</v>
      </c>
      <c r="Q334">
        <v>0.32</v>
      </c>
      <c r="S334">
        <v>1</v>
      </c>
      <c r="T334" s="108">
        <v>0.32</v>
      </c>
      <c r="U334">
        <v>1</v>
      </c>
      <c r="V334" t="s">
        <v>270</v>
      </c>
      <c r="W334" t="s">
        <v>167</v>
      </c>
      <c r="X334">
        <v>1</v>
      </c>
      <c r="Y334">
        <v>0</v>
      </c>
      <c r="Z334">
        <v>0</v>
      </c>
      <c r="AA334">
        <v>1</v>
      </c>
      <c r="AB334">
        <v>0</v>
      </c>
      <c r="AC334">
        <v>0</v>
      </c>
      <c r="AD334">
        <v>0</v>
      </c>
      <c r="AE334">
        <v>0</v>
      </c>
    </row>
    <row r="335" spans="1:31" x14ac:dyDescent="0.3">
      <c r="A335" t="s">
        <v>315</v>
      </c>
      <c r="B335" t="s">
        <v>16499</v>
      </c>
      <c r="C335" t="s">
        <v>274</v>
      </c>
      <c r="D335" t="s">
        <v>16500</v>
      </c>
      <c r="E335" t="s">
        <v>17560</v>
      </c>
      <c r="F335" t="s">
        <v>16502</v>
      </c>
      <c r="G335" t="s">
        <v>451</v>
      </c>
      <c r="I335" t="s">
        <v>313</v>
      </c>
      <c r="J335" t="s">
        <v>266</v>
      </c>
      <c r="K335" t="s">
        <v>7654</v>
      </c>
      <c r="L335" t="s">
        <v>16503</v>
      </c>
      <c r="M335" t="s">
        <v>316</v>
      </c>
      <c r="N335" t="s">
        <v>315</v>
      </c>
      <c r="O335">
        <v>26</v>
      </c>
      <c r="P335" t="s">
        <v>273</v>
      </c>
      <c r="Q335">
        <v>0.32</v>
      </c>
      <c r="S335">
        <v>1</v>
      </c>
      <c r="T335" s="108">
        <v>0.32</v>
      </c>
      <c r="U335">
        <v>1</v>
      </c>
      <c r="V335" t="s">
        <v>270</v>
      </c>
      <c r="W335" t="s">
        <v>167</v>
      </c>
      <c r="X335">
        <v>1</v>
      </c>
      <c r="Y335">
        <v>0</v>
      </c>
      <c r="Z335">
        <v>0</v>
      </c>
      <c r="AA335">
        <v>1</v>
      </c>
      <c r="AB335">
        <v>0</v>
      </c>
      <c r="AC335">
        <v>0</v>
      </c>
      <c r="AD335">
        <v>0</v>
      </c>
      <c r="AE335">
        <v>0</v>
      </c>
    </row>
    <row r="336" spans="1:31" x14ac:dyDescent="0.3">
      <c r="A336" t="s">
        <v>315</v>
      </c>
      <c r="B336" t="s">
        <v>457</v>
      </c>
      <c r="C336" t="s">
        <v>274</v>
      </c>
      <c r="D336" t="s">
        <v>2465</v>
      </c>
      <c r="E336" t="s">
        <v>11109</v>
      </c>
      <c r="F336" t="s">
        <v>458</v>
      </c>
      <c r="G336" t="s">
        <v>451</v>
      </c>
      <c r="I336" t="s">
        <v>313</v>
      </c>
      <c r="J336" t="s">
        <v>266</v>
      </c>
      <c r="K336" t="s">
        <v>459</v>
      </c>
      <c r="L336" t="s">
        <v>17354</v>
      </c>
      <c r="M336" t="s">
        <v>314</v>
      </c>
      <c r="N336" t="s">
        <v>315</v>
      </c>
      <c r="O336">
        <v>8</v>
      </c>
      <c r="P336" t="s">
        <v>282</v>
      </c>
      <c r="Q336">
        <v>2</v>
      </c>
      <c r="S336">
        <v>2</v>
      </c>
      <c r="T336" s="108">
        <v>4</v>
      </c>
      <c r="U336">
        <v>1</v>
      </c>
      <c r="V336" t="s">
        <v>270</v>
      </c>
      <c r="W336" t="s">
        <v>167</v>
      </c>
      <c r="X336">
        <v>1</v>
      </c>
      <c r="Y336">
        <v>1</v>
      </c>
      <c r="Z336">
        <v>0</v>
      </c>
      <c r="AA336">
        <v>0</v>
      </c>
      <c r="AB336">
        <v>1</v>
      </c>
      <c r="AC336">
        <v>0</v>
      </c>
      <c r="AD336">
        <v>0</v>
      </c>
      <c r="AE336">
        <v>0</v>
      </c>
    </row>
    <row r="337" spans="1:31" x14ac:dyDescent="0.3">
      <c r="A337" t="s">
        <v>315</v>
      </c>
      <c r="B337" t="s">
        <v>457</v>
      </c>
      <c r="C337" t="s">
        <v>294</v>
      </c>
      <c r="D337" t="s">
        <v>2465</v>
      </c>
      <c r="E337" t="s">
        <v>11109</v>
      </c>
      <c r="F337" t="s">
        <v>458</v>
      </c>
      <c r="G337" t="s">
        <v>451</v>
      </c>
      <c r="I337" t="s">
        <v>313</v>
      </c>
      <c r="J337" t="s">
        <v>266</v>
      </c>
      <c r="K337" t="s">
        <v>459</v>
      </c>
      <c r="L337" t="s">
        <v>17354</v>
      </c>
      <c r="M337" t="s">
        <v>316</v>
      </c>
      <c r="N337" t="s">
        <v>315</v>
      </c>
      <c r="O337">
        <v>9</v>
      </c>
      <c r="P337" t="s">
        <v>272</v>
      </c>
      <c r="Q337">
        <v>2</v>
      </c>
      <c r="S337">
        <v>1</v>
      </c>
      <c r="T337" s="108">
        <v>2</v>
      </c>
      <c r="U337">
        <v>1</v>
      </c>
      <c r="V337" t="s">
        <v>270</v>
      </c>
      <c r="W337" t="s">
        <v>167</v>
      </c>
      <c r="X337">
        <v>1</v>
      </c>
      <c r="Y337">
        <v>0</v>
      </c>
      <c r="Z337">
        <v>1</v>
      </c>
      <c r="AA337">
        <v>0</v>
      </c>
      <c r="AB337">
        <v>0</v>
      </c>
      <c r="AC337">
        <v>0</v>
      </c>
      <c r="AD337">
        <v>0</v>
      </c>
      <c r="AE337">
        <v>0</v>
      </c>
    </row>
    <row r="338" spans="1:31" x14ac:dyDescent="0.3">
      <c r="A338" t="s">
        <v>315</v>
      </c>
      <c r="B338" t="s">
        <v>457</v>
      </c>
      <c r="C338" t="s">
        <v>294</v>
      </c>
      <c r="D338" t="s">
        <v>2465</v>
      </c>
      <c r="E338" t="s">
        <v>11109</v>
      </c>
      <c r="F338" t="s">
        <v>458</v>
      </c>
      <c r="G338" t="s">
        <v>451</v>
      </c>
      <c r="I338" t="s">
        <v>313</v>
      </c>
      <c r="J338" t="s">
        <v>266</v>
      </c>
      <c r="K338" t="s">
        <v>459</v>
      </c>
      <c r="L338" t="s">
        <v>17354</v>
      </c>
      <c r="M338" t="s">
        <v>316</v>
      </c>
      <c r="N338" t="s">
        <v>315</v>
      </c>
      <c r="O338">
        <v>21</v>
      </c>
      <c r="P338" t="s">
        <v>273</v>
      </c>
      <c r="Q338">
        <v>0.32</v>
      </c>
      <c r="S338">
        <v>1</v>
      </c>
      <c r="T338" s="108">
        <v>0.32</v>
      </c>
      <c r="U338">
        <v>1</v>
      </c>
      <c r="V338" t="s">
        <v>270</v>
      </c>
      <c r="W338" t="s">
        <v>167</v>
      </c>
      <c r="X338">
        <v>1</v>
      </c>
      <c r="Y338">
        <v>0</v>
      </c>
      <c r="Z338">
        <v>0</v>
      </c>
      <c r="AA338">
        <v>1</v>
      </c>
      <c r="AB338">
        <v>0</v>
      </c>
      <c r="AC338">
        <v>0</v>
      </c>
      <c r="AD338">
        <v>0</v>
      </c>
      <c r="AE338">
        <v>0</v>
      </c>
    </row>
    <row r="339" spans="1:31" x14ac:dyDescent="0.3">
      <c r="A339" t="s">
        <v>315</v>
      </c>
      <c r="B339" t="s">
        <v>2622</v>
      </c>
      <c r="C339" t="s">
        <v>274</v>
      </c>
      <c r="D339" t="s">
        <v>10266</v>
      </c>
      <c r="E339" t="s">
        <v>11113</v>
      </c>
      <c r="F339" t="s">
        <v>1561</v>
      </c>
      <c r="G339" t="s">
        <v>451</v>
      </c>
      <c r="I339" t="s">
        <v>313</v>
      </c>
      <c r="J339" t="s">
        <v>266</v>
      </c>
      <c r="K339" t="s">
        <v>1562</v>
      </c>
      <c r="L339" t="s">
        <v>17355</v>
      </c>
      <c r="M339" t="s">
        <v>314</v>
      </c>
      <c r="N339" t="s">
        <v>315</v>
      </c>
      <c r="O339">
        <v>8</v>
      </c>
      <c r="P339" t="s">
        <v>282</v>
      </c>
      <c r="Q339">
        <v>2</v>
      </c>
      <c r="S339">
        <v>3</v>
      </c>
      <c r="T339" s="108">
        <v>6</v>
      </c>
      <c r="U339">
        <v>1</v>
      </c>
      <c r="V339" t="s">
        <v>270</v>
      </c>
      <c r="W339" t="s">
        <v>167</v>
      </c>
      <c r="X339">
        <v>1</v>
      </c>
      <c r="Y339">
        <v>1</v>
      </c>
      <c r="Z339">
        <v>0</v>
      </c>
      <c r="AA339">
        <v>1</v>
      </c>
      <c r="AB339">
        <v>0</v>
      </c>
      <c r="AC339">
        <v>1</v>
      </c>
      <c r="AD339">
        <v>0</v>
      </c>
      <c r="AE339">
        <v>0</v>
      </c>
    </row>
    <row r="340" spans="1:31" x14ac:dyDescent="0.3">
      <c r="A340" t="s">
        <v>315</v>
      </c>
      <c r="B340" t="s">
        <v>2622</v>
      </c>
      <c r="C340" t="s">
        <v>274</v>
      </c>
      <c r="D340" t="s">
        <v>10266</v>
      </c>
      <c r="E340" t="s">
        <v>11113</v>
      </c>
      <c r="F340" t="s">
        <v>1561</v>
      </c>
      <c r="G340" t="s">
        <v>451</v>
      </c>
      <c r="I340" t="s">
        <v>313</v>
      </c>
      <c r="J340" t="s">
        <v>266</v>
      </c>
      <c r="K340" t="s">
        <v>1562</v>
      </c>
      <c r="L340" t="s">
        <v>17355</v>
      </c>
      <c r="M340" t="s">
        <v>316</v>
      </c>
      <c r="N340" t="s">
        <v>315</v>
      </c>
      <c r="O340">
        <v>21</v>
      </c>
      <c r="P340" t="s">
        <v>273</v>
      </c>
      <c r="Q340">
        <v>0.48</v>
      </c>
      <c r="S340">
        <v>2</v>
      </c>
      <c r="T340" s="108">
        <v>0.96</v>
      </c>
      <c r="U340">
        <v>1</v>
      </c>
      <c r="V340" t="s">
        <v>270</v>
      </c>
      <c r="W340" t="s">
        <v>167</v>
      </c>
      <c r="X340">
        <v>2</v>
      </c>
      <c r="Y340">
        <v>0</v>
      </c>
      <c r="Z340">
        <v>0</v>
      </c>
      <c r="AA340">
        <v>2</v>
      </c>
      <c r="AB340">
        <v>0</v>
      </c>
      <c r="AC340">
        <v>0</v>
      </c>
      <c r="AD340">
        <v>0</v>
      </c>
      <c r="AE340">
        <v>0</v>
      </c>
    </row>
    <row r="341" spans="1:31" x14ac:dyDescent="0.3">
      <c r="A341" t="s">
        <v>315</v>
      </c>
      <c r="B341" t="s">
        <v>2622</v>
      </c>
      <c r="C341" t="s">
        <v>274</v>
      </c>
      <c r="D341" t="s">
        <v>10266</v>
      </c>
      <c r="E341" t="s">
        <v>11113</v>
      </c>
      <c r="F341" t="s">
        <v>1561</v>
      </c>
      <c r="G341" t="s">
        <v>451</v>
      </c>
      <c r="I341" t="s">
        <v>313</v>
      </c>
      <c r="J341" t="s">
        <v>266</v>
      </c>
      <c r="K341" t="s">
        <v>1562</v>
      </c>
      <c r="L341" t="s">
        <v>17355</v>
      </c>
      <c r="M341" t="s">
        <v>316</v>
      </c>
      <c r="N341" t="s">
        <v>315</v>
      </c>
      <c r="O341">
        <v>9</v>
      </c>
      <c r="P341" t="s">
        <v>288</v>
      </c>
      <c r="Q341">
        <v>0.48</v>
      </c>
      <c r="S341">
        <v>1</v>
      </c>
      <c r="T341" s="108">
        <v>0.48</v>
      </c>
      <c r="U341">
        <v>1</v>
      </c>
      <c r="V341" t="s">
        <v>270</v>
      </c>
      <c r="W341" t="s">
        <v>167</v>
      </c>
      <c r="X341">
        <v>1</v>
      </c>
      <c r="Y341">
        <v>1</v>
      </c>
      <c r="Z341">
        <v>0</v>
      </c>
      <c r="AA341">
        <v>0</v>
      </c>
      <c r="AB341">
        <v>0</v>
      </c>
      <c r="AC341">
        <v>0</v>
      </c>
      <c r="AD341">
        <v>0</v>
      </c>
      <c r="AE341">
        <v>0</v>
      </c>
    </row>
    <row r="342" spans="1:31" x14ac:dyDescent="0.3">
      <c r="A342" t="s">
        <v>315</v>
      </c>
      <c r="B342" t="s">
        <v>2622</v>
      </c>
      <c r="C342" t="s">
        <v>274</v>
      </c>
      <c r="D342" t="s">
        <v>10266</v>
      </c>
      <c r="E342" t="s">
        <v>11113</v>
      </c>
      <c r="F342" t="s">
        <v>1561</v>
      </c>
      <c r="G342" t="s">
        <v>451</v>
      </c>
      <c r="I342" t="s">
        <v>313</v>
      </c>
      <c r="J342" t="s">
        <v>266</v>
      </c>
      <c r="K342" t="s">
        <v>1562</v>
      </c>
      <c r="L342" t="s">
        <v>17355</v>
      </c>
      <c r="M342" t="s">
        <v>316</v>
      </c>
      <c r="N342" t="s">
        <v>315</v>
      </c>
      <c r="O342">
        <v>9</v>
      </c>
      <c r="P342" t="s">
        <v>272</v>
      </c>
      <c r="Q342">
        <v>3</v>
      </c>
      <c r="S342">
        <v>3</v>
      </c>
      <c r="T342" s="108">
        <v>9</v>
      </c>
      <c r="U342">
        <v>1</v>
      </c>
      <c r="V342" t="s">
        <v>270</v>
      </c>
      <c r="W342" t="s">
        <v>167</v>
      </c>
      <c r="X342">
        <v>1</v>
      </c>
      <c r="Y342">
        <v>1</v>
      </c>
      <c r="Z342">
        <v>0</v>
      </c>
      <c r="AA342">
        <v>1</v>
      </c>
      <c r="AB342">
        <v>0</v>
      </c>
      <c r="AC342">
        <v>1</v>
      </c>
      <c r="AD342">
        <v>0</v>
      </c>
      <c r="AE342">
        <v>0</v>
      </c>
    </row>
    <row r="343" spans="1:31" x14ac:dyDescent="0.3">
      <c r="A343" t="s">
        <v>315</v>
      </c>
      <c r="B343" t="s">
        <v>10887</v>
      </c>
      <c r="C343" t="s">
        <v>274</v>
      </c>
      <c r="D343" t="s">
        <v>10888</v>
      </c>
      <c r="E343" t="s">
        <v>11112</v>
      </c>
      <c r="F343" t="s">
        <v>1602</v>
      </c>
      <c r="G343" t="s">
        <v>451</v>
      </c>
      <c r="I343" t="s">
        <v>313</v>
      </c>
      <c r="J343" t="s">
        <v>266</v>
      </c>
      <c r="K343" t="s">
        <v>9171</v>
      </c>
      <c r="L343" t="s">
        <v>10889</v>
      </c>
      <c r="M343" t="s">
        <v>314</v>
      </c>
      <c r="N343" t="s">
        <v>315</v>
      </c>
      <c r="O343">
        <v>8</v>
      </c>
      <c r="P343" t="s">
        <v>282</v>
      </c>
      <c r="Q343">
        <v>2</v>
      </c>
      <c r="S343">
        <v>2</v>
      </c>
      <c r="T343" s="108">
        <v>4</v>
      </c>
      <c r="U343">
        <v>1</v>
      </c>
      <c r="V343" t="s">
        <v>270</v>
      </c>
      <c r="W343" t="s">
        <v>167</v>
      </c>
      <c r="X343">
        <v>1</v>
      </c>
      <c r="Y343">
        <v>0</v>
      </c>
      <c r="Z343">
        <v>1</v>
      </c>
      <c r="AA343">
        <v>0</v>
      </c>
      <c r="AB343">
        <v>0</v>
      </c>
      <c r="AC343">
        <v>1</v>
      </c>
      <c r="AD343">
        <v>0</v>
      </c>
      <c r="AE343">
        <v>0</v>
      </c>
    </row>
    <row r="344" spans="1:31" x14ac:dyDescent="0.3">
      <c r="A344" t="s">
        <v>315</v>
      </c>
      <c r="B344" t="s">
        <v>10887</v>
      </c>
      <c r="C344" t="s">
        <v>274</v>
      </c>
      <c r="D344" t="s">
        <v>10888</v>
      </c>
      <c r="E344" t="s">
        <v>11112</v>
      </c>
      <c r="F344" t="s">
        <v>1602</v>
      </c>
      <c r="G344" t="s">
        <v>451</v>
      </c>
      <c r="I344" t="s">
        <v>313</v>
      </c>
      <c r="J344" t="s">
        <v>266</v>
      </c>
      <c r="K344" t="s">
        <v>9171</v>
      </c>
      <c r="L344" t="s">
        <v>10889</v>
      </c>
      <c r="M344" t="s">
        <v>316</v>
      </c>
      <c r="N344" t="s">
        <v>315</v>
      </c>
      <c r="O344">
        <v>21</v>
      </c>
      <c r="P344" t="s">
        <v>273</v>
      </c>
      <c r="Q344">
        <v>0.48</v>
      </c>
      <c r="S344">
        <v>4</v>
      </c>
      <c r="T344" s="108">
        <v>1.92</v>
      </c>
      <c r="U344">
        <v>1</v>
      </c>
      <c r="V344" t="s">
        <v>270</v>
      </c>
      <c r="W344" t="s">
        <v>167</v>
      </c>
      <c r="X344">
        <v>4</v>
      </c>
      <c r="Y344">
        <v>0</v>
      </c>
      <c r="Z344">
        <v>0</v>
      </c>
      <c r="AA344">
        <v>4</v>
      </c>
      <c r="AB344">
        <v>0</v>
      </c>
      <c r="AC344">
        <v>0</v>
      </c>
      <c r="AD344">
        <v>0</v>
      </c>
      <c r="AE344">
        <v>0</v>
      </c>
    </row>
    <row r="345" spans="1:31" x14ac:dyDescent="0.3">
      <c r="A345" t="s">
        <v>315</v>
      </c>
      <c r="B345" t="s">
        <v>10887</v>
      </c>
      <c r="C345" t="s">
        <v>274</v>
      </c>
      <c r="D345" t="s">
        <v>10888</v>
      </c>
      <c r="E345" t="s">
        <v>11112</v>
      </c>
      <c r="F345" t="s">
        <v>1602</v>
      </c>
      <c r="G345" t="s">
        <v>451</v>
      </c>
      <c r="I345" t="s">
        <v>313</v>
      </c>
      <c r="J345" t="s">
        <v>266</v>
      </c>
      <c r="K345" t="s">
        <v>9171</v>
      </c>
      <c r="L345" t="s">
        <v>10889</v>
      </c>
      <c r="M345" t="s">
        <v>316</v>
      </c>
      <c r="N345" t="s">
        <v>315</v>
      </c>
      <c r="O345">
        <v>9</v>
      </c>
      <c r="P345" t="s">
        <v>272</v>
      </c>
      <c r="Q345">
        <v>4</v>
      </c>
      <c r="S345">
        <v>2</v>
      </c>
      <c r="T345" s="108">
        <v>8</v>
      </c>
      <c r="U345">
        <v>1</v>
      </c>
      <c r="V345" t="s">
        <v>270</v>
      </c>
      <c r="W345" t="s">
        <v>167</v>
      </c>
      <c r="X345">
        <v>1</v>
      </c>
      <c r="Y345">
        <v>0</v>
      </c>
      <c r="Z345">
        <v>1</v>
      </c>
      <c r="AA345">
        <v>0</v>
      </c>
      <c r="AB345">
        <v>0</v>
      </c>
      <c r="AC345">
        <v>1</v>
      </c>
      <c r="AD345">
        <v>0</v>
      </c>
      <c r="AE345">
        <v>0</v>
      </c>
    </row>
    <row r="346" spans="1:31" x14ac:dyDescent="0.3">
      <c r="A346" t="s">
        <v>315</v>
      </c>
      <c r="B346" t="s">
        <v>11733</v>
      </c>
      <c r="C346" t="s">
        <v>274</v>
      </c>
      <c r="D346" t="s">
        <v>11734</v>
      </c>
      <c r="E346" t="s">
        <v>11099</v>
      </c>
      <c r="F346" t="s">
        <v>2261</v>
      </c>
      <c r="G346" t="s">
        <v>440</v>
      </c>
      <c r="I346" t="s">
        <v>313</v>
      </c>
      <c r="J346" t="s">
        <v>266</v>
      </c>
      <c r="K346" t="s">
        <v>2262</v>
      </c>
      <c r="L346" t="s">
        <v>17783</v>
      </c>
      <c r="M346" t="s">
        <v>316</v>
      </c>
      <c r="N346" t="s">
        <v>315</v>
      </c>
      <c r="O346">
        <v>9</v>
      </c>
      <c r="P346" t="s">
        <v>272</v>
      </c>
      <c r="Q346">
        <v>3</v>
      </c>
      <c r="S346">
        <v>1</v>
      </c>
      <c r="T346" s="108">
        <v>3</v>
      </c>
      <c r="U346">
        <v>1</v>
      </c>
      <c r="V346" t="s">
        <v>270</v>
      </c>
      <c r="W346" t="s">
        <v>167</v>
      </c>
      <c r="X346">
        <v>1</v>
      </c>
      <c r="Y346">
        <v>1</v>
      </c>
      <c r="Z346">
        <v>0</v>
      </c>
      <c r="AA346">
        <v>0</v>
      </c>
      <c r="AB346">
        <v>0</v>
      </c>
      <c r="AC346">
        <v>0</v>
      </c>
      <c r="AD346">
        <v>0</v>
      </c>
      <c r="AE346">
        <v>0</v>
      </c>
    </row>
    <row r="347" spans="1:31" x14ac:dyDescent="0.3">
      <c r="A347" t="s">
        <v>315</v>
      </c>
      <c r="B347" t="s">
        <v>11733</v>
      </c>
      <c r="C347" t="s">
        <v>274</v>
      </c>
      <c r="D347" t="s">
        <v>11734</v>
      </c>
      <c r="E347" t="s">
        <v>11099</v>
      </c>
      <c r="F347" t="s">
        <v>2261</v>
      </c>
      <c r="G347" t="s">
        <v>440</v>
      </c>
      <c r="I347" t="s">
        <v>313</v>
      </c>
      <c r="J347" t="s">
        <v>266</v>
      </c>
      <c r="K347" t="s">
        <v>2262</v>
      </c>
      <c r="L347" t="s">
        <v>17783</v>
      </c>
      <c r="M347" t="s">
        <v>316</v>
      </c>
      <c r="N347" t="s">
        <v>315</v>
      </c>
      <c r="O347">
        <v>21</v>
      </c>
      <c r="P347" t="s">
        <v>273</v>
      </c>
      <c r="Q347">
        <v>0.32</v>
      </c>
      <c r="S347">
        <v>1</v>
      </c>
      <c r="T347" s="108">
        <v>0.32</v>
      </c>
      <c r="U347">
        <v>1</v>
      </c>
      <c r="V347" t="s">
        <v>270</v>
      </c>
      <c r="W347" t="s">
        <v>167</v>
      </c>
      <c r="X347">
        <v>1</v>
      </c>
      <c r="Y347">
        <v>0</v>
      </c>
      <c r="Z347">
        <v>0</v>
      </c>
      <c r="AA347">
        <v>1</v>
      </c>
      <c r="AB347">
        <v>0</v>
      </c>
      <c r="AC347">
        <v>0</v>
      </c>
      <c r="AD347">
        <v>0</v>
      </c>
      <c r="AE347">
        <v>0</v>
      </c>
    </row>
    <row r="348" spans="1:31" x14ac:dyDescent="0.3">
      <c r="A348" t="s">
        <v>315</v>
      </c>
      <c r="B348" t="s">
        <v>11733</v>
      </c>
      <c r="C348" t="s">
        <v>274</v>
      </c>
      <c r="D348" t="s">
        <v>11734</v>
      </c>
      <c r="E348" t="s">
        <v>11099</v>
      </c>
      <c r="F348" t="s">
        <v>2261</v>
      </c>
      <c r="G348" t="s">
        <v>440</v>
      </c>
      <c r="I348" t="s">
        <v>313</v>
      </c>
      <c r="J348" t="s">
        <v>266</v>
      </c>
      <c r="K348" t="s">
        <v>2262</v>
      </c>
      <c r="L348" t="s">
        <v>17783</v>
      </c>
      <c r="M348" t="s">
        <v>314</v>
      </c>
      <c r="N348" t="s">
        <v>315</v>
      </c>
      <c r="O348">
        <v>8</v>
      </c>
      <c r="P348" t="s">
        <v>282</v>
      </c>
      <c r="Q348">
        <v>2</v>
      </c>
      <c r="S348">
        <v>1</v>
      </c>
      <c r="T348" s="108">
        <v>2</v>
      </c>
      <c r="U348">
        <v>1</v>
      </c>
      <c r="V348" t="s">
        <v>270</v>
      </c>
      <c r="W348" t="s">
        <v>167</v>
      </c>
      <c r="X348">
        <v>1</v>
      </c>
      <c r="Y348">
        <v>0</v>
      </c>
      <c r="Z348">
        <v>0</v>
      </c>
      <c r="AA348">
        <v>1</v>
      </c>
      <c r="AB348">
        <v>0</v>
      </c>
      <c r="AC348">
        <v>0</v>
      </c>
      <c r="AD348">
        <v>0</v>
      </c>
      <c r="AE348">
        <v>0</v>
      </c>
    </row>
    <row r="349" spans="1:31" x14ac:dyDescent="0.3">
      <c r="A349" t="s">
        <v>315</v>
      </c>
      <c r="B349" t="s">
        <v>16565</v>
      </c>
      <c r="C349" t="s">
        <v>274</v>
      </c>
      <c r="D349" t="s">
        <v>16566</v>
      </c>
      <c r="E349" t="s">
        <v>11102</v>
      </c>
      <c r="F349" t="s">
        <v>8706</v>
      </c>
      <c r="G349" t="s">
        <v>440</v>
      </c>
      <c r="I349" t="s">
        <v>313</v>
      </c>
      <c r="J349" t="s">
        <v>266</v>
      </c>
      <c r="K349" t="s">
        <v>8707</v>
      </c>
      <c r="L349" t="s">
        <v>16567</v>
      </c>
      <c r="M349" t="s">
        <v>314</v>
      </c>
      <c r="N349" t="s">
        <v>315</v>
      </c>
      <c r="O349">
        <v>8</v>
      </c>
      <c r="P349" t="s">
        <v>282</v>
      </c>
      <c r="Q349">
        <v>2</v>
      </c>
      <c r="S349">
        <v>2</v>
      </c>
      <c r="T349" s="108">
        <v>4</v>
      </c>
      <c r="U349">
        <v>1</v>
      </c>
      <c r="V349" t="s">
        <v>270</v>
      </c>
      <c r="W349" t="s">
        <v>167</v>
      </c>
      <c r="X349">
        <v>1</v>
      </c>
      <c r="Y349">
        <v>1</v>
      </c>
      <c r="Z349">
        <v>0</v>
      </c>
      <c r="AA349">
        <v>0</v>
      </c>
      <c r="AB349">
        <v>1</v>
      </c>
      <c r="AC349">
        <v>0</v>
      </c>
      <c r="AD349">
        <v>0</v>
      </c>
      <c r="AE349">
        <v>0</v>
      </c>
    </row>
    <row r="350" spans="1:31" x14ac:dyDescent="0.3">
      <c r="A350" t="s">
        <v>315</v>
      </c>
      <c r="B350" t="s">
        <v>16565</v>
      </c>
      <c r="C350" t="s">
        <v>274</v>
      </c>
      <c r="D350" t="s">
        <v>16566</v>
      </c>
      <c r="E350" t="s">
        <v>11102</v>
      </c>
      <c r="F350" t="s">
        <v>8706</v>
      </c>
      <c r="G350" t="s">
        <v>440</v>
      </c>
      <c r="I350" t="s">
        <v>313</v>
      </c>
      <c r="J350" t="s">
        <v>266</v>
      </c>
      <c r="K350" t="s">
        <v>8707</v>
      </c>
      <c r="L350" t="s">
        <v>16567</v>
      </c>
      <c r="M350" t="s">
        <v>316</v>
      </c>
      <c r="N350" t="s">
        <v>315</v>
      </c>
      <c r="O350">
        <v>9</v>
      </c>
      <c r="P350" t="s">
        <v>272</v>
      </c>
      <c r="Q350">
        <v>2</v>
      </c>
      <c r="S350">
        <v>2</v>
      </c>
      <c r="T350" s="108">
        <v>4</v>
      </c>
      <c r="U350">
        <v>1</v>
      </c>
      <c r="V350" t="s">
        <v>270</v>
      </c>
      <c r="W350" t="s">
        <v>167</v>
      </c>
      <c r="X350">
        <v>1</v>
      </c>
      <c r="Y350">
        <v>1</v>
      </c>
      <c r="Z350">
        <v>0</v>
      </c>
      <c r="AA350">
        <v>1</v>
      </c>
      <c r="AB350">
        <v>0</v>
      </c>
      <c r="AC350">
        <v>0</v>
      </c>
      <c r="AD350">
        <v>0</v>
      </c>
      <c r="AE350">
        <v>0</v>
      </c>
    </row>
    <row r="351" spans="1:31" x14ac:dyDescent="0.3">
      <c r="A351" t="s">
        <v>315</v>
      </c>
      <c r="B351" t="s">
        <v>16565</v>
      </c>
      <c r="C351" t="s">
        <v>274</v>
      </c>
      <c r="D351" t="s">
        <v>16566</v>
      </c>
      <c r="E351" t="s">
        <v>11102</v>
      </c>
      <c r="F351" t="s">
        <v>8706</v>
      </c>
      <c r="G351" t="s">
        <v>440</v>
      </c>
      <c r="I351" t="s">
        <v>313</v>
      </c>
      <c r="J351" t="s">
        <v>266</v>
      </c>
      <c r="K351" t="s">
        <v>8707</v>
      </c>
      <c r="L351" t="s">
        <v>16567</v>
      </c>
      <c r="M351" t="s">
        <v>316</v>
      </c>
      <c r="N351" t="s">
        <v>315</v>
      </c>
      <c r="O351">
        <v>21</v>
      </c>
      <c r="P351" t="s">
        <v>273</v>
      </c>
      <c r="Q351">
        <v>0.32</v>
      </c>
      <c r="S351">
        <v>1</v>
      </c>
      <c r="T351" s="108">
        <v>0.32</v>
      </c>
      <c r="U351">
        <v>1</v>
      </c>
      <c r="V351" t="s">
        <v>270</v>
      </c>
      <c r="W351" t="s">
        <v>167</v>
      </c>
      <c r="X351">
        <v>1</v>
      </c>
      <c r="Y351">
        <v>0</v>
      </c>
      <c r="Z351">
        <v>0</v>
      </c>
      <c r="AA351">
        <v>1</v>
      </c>
      <c r="AB351">
        <v>0</v>
      </c>
      <c r="AC351">
        <v>0</v>
      </c>
      <c r="AD351">
        <v>0</v>
      </c>
      <c r="AE351">
        <v>0</v>
      </c>
    </row>
    <row r="352" spans="1:31" x14ac:dyDescent="0.3">
      <c r="A352" t="s">
        <v>315</v>
      </c>
      <c r="B352" t="s">
        <v>16565</v>
      </c>
      <c r="C352" t="s">
        <v>274</v>
      </c>
      <c r="D352" t="s">
        <v>16566</v>
      </c>
      <c r="E352" t="s">
        <v>11102</v>
      </c>
      <c r="F352" t="s">
        <v>8706</v>
      </c>
      <c r="G352" t="s">
        <v>440</v>
      </c>
      <c r="I352" t="s">
        <v>313</v>
      </c>
      <c r="J352" t="s">
        <v>266</v>
      </c>
      <c r="K352" t="s">
        <v>8707</v>
      </c>
      <c r="L352" t="s">
        <v>16567</v>
      </c>
      <c r="M352" t="s">
        <v>316</v>
      </c>
      <c r="N352" t="s">
        <v>315</v>
      </c>
      <c r="O352">
        <v>21</v>
      </c>
      <c r="P352" t="s">
        <v>273</v>
      </c>
      <c r="Q352">
        <v>0.48</v>
      </c>
      <c r="S352">
        <v>1</v>
      </c>
      <c r="T352" s="108">
        <v>0.48</v>
      </c>
      <c r="U352">
        <v>1</v>
      </c>
      <c r="V352" t="s">
        <v>270</v>
      </c>
      <c r="W352" t="s">
        <v>167</v>
      </c>
      <c r="X352">
        <v>1</v>
      </c>
      <c r="Y352">
        <v>0</v>
      </c>
      <c r="Z352">
        <v>0</v>
      </c>
      <c r="AA352">
        <v>1</v>
      </c>
      <c r="AB352">
        <v>0</v>
      </c>
      <c r="AC352">
        <v>0</v>
      </c>
      <c r="AD352">
        <v>0</v>
      </c>
      <c r="AE352">
        <v>0</v>
      </c>
    </row>
    <row r="353" spans="1:31" x14ac:dyDescent="0.3">
      <c r="A353" t="s">
        <v>315</v>
      </c>
      <c r="B353" t="s">
        <v>16200</v>
      </c>
      <c r="C353" t="s">
        <v>274</v>
      </c>
      <c r="D353" t="s">
        <v>16201</v>
      </c>
      <c r="E353" t="s">
        <v>16197</v>
      </c>
      <c r="F353" t="s">
        <v>1520</v>
      </c>
      <c r="G353" t="s">
        <v>440</v>
      </c>
      <c r="I353" t="s">
        <v>313</v>
      </c>
      <c r="J353" t="s">
        <v>266</v>
      </c>
      <c r="K353" t="s">
        <v>16202</v>
      </c>
      <c r="L353" t="s">
        <v>17561</v>
      </c>
      <c r="M353" t="s">
        <v>314</v>
      </c>
      <c r="N353" t="s">
        <v>315</v>
      </c>
      <c r="O353">
        <v>8</v>
      </c>
      <c r="P353" t="s">
        <v>266</v>
      </c>
      <c r="Q353">
        <v>0.48</v>
      </c>
      <c r="S353">
        <v>3</v>
      </c>
      <c r="T353" s="108">
        <v>1.44</v>
      </c>
      <c r="U353">
        <v>1</v>
      </c>
      <c r="V353" t="s">
        <v>270</v>
      </c>
      <c r="W353" t="s">
        <v>167</v>
      </c>
      <c r="X353">
        <v>3</v>
      </c>
      <c r="Y353">
        <v>0</v>
      </c>
      <c r="Z353">
        <v>3</v>
      </c>
      <c r="AA353">
        <v>0</v>
      </c>
      <c r="AB353">
        <v>0</v>
      </c>
      <c r="AC353">
        <v>0</v>
      </c>
      <c r="AD353">
        <v>0</v>
      </c>
      <c r="AE353">
        <v>0</v>
      </c>
    </row>
    <row r="354" spans="1:31" x14ac:dyDescent="0.3">
      <c r="A354" t="s">
        <v>315</v>
      </c>
      <c r="B354" t="s">
        <v>16200</v>
      </c>
      <c r="C354" t="s">
        <v>274</v>
      </c>
      <c r="D354" t="s">
        <v>16201</v>
      </c>
      <c r="E354" t="s">
        <v>16197</v>
      </c>
      <c r="F354" t="s">
        <v>1520</v>
      </c>
      <c r="G354" t="s">
        <v>440</v>
      </c>
      <c r="I354" t="s">
        <v>313</v>
      </c>
      <c r="J354" t="s">
        <v>266</v>
      </c>
      <c r="K354" t="s">
        <v>16202</v>
      </c>
      <c r="L354" t="s">
        <v>17561</v>
      </c>
      <c r="M354" t="s">
        <v>316</v>
      </c>
      <c r="N354" t="s">
        <v>315</v>
      </c>
      <c r="O354">
        <v>21</v>
      </c>
      <c r="P354" t="s">
        <v>273</v>
      </c>
      <c r="Q354">
        <v>0.32</v>
      </c>
      <c r="S354">
        <v>1</v>
      </c>
      <c r="T354" s="108">
        <v>0.32</v>
      </c>
      <c r="U354">
        <v>1</v>
      </c>
      <c r="V354" t="s">
        <v>270</v>
      </c>
      <c r="W354" t="s">
        <v>167</v>
      </c>
      <c r="X354">
        <v>1</v>
      </c>
      <c r="Y354">
        <v>0</v>
      </c>
      <c r="Z354">
        <v>0</v>
      </c>
      <c r="AA354">
        <v>1</v>
      </c>
      <c r="AB354">
        <v>0</v>
      </c>
      <c r="AC354">
        <v>0</v>
      </c>
      <c r="AD354">
        <v>0</v>
      </c>
      <c r="AE354">
        <v>0</v>
      </c>
    </row>
    <row r="355" spans="1:31" x14ac:dyDescent="0.3">
      <c r="A355" t="s">
        <v>315</v>
      </c>
      <c r="B355" t="s">
        <v>16200</v>
      </c>
      <c r="C355" t="s">
        <v>274</v>
      </c>
      <c r="D355" t="s">
        <v>16201</v>
      </c>
      <c r="E355" t="s">
        <v>16197</v>
      </c>
      <c r="F355" t="s">
        <v>1520</v>
      </c>
      <c r="G355" t="s">
        <v>440</v>
      </c>
      <c r="I355" t="s">
        <v>313</v>
      </c>
      <c r="J355" t="s">
        <v>266</v>
      </c>
      <c r="K355" t="s">
        <v>16202</v>
      </c>
      <c r="L355" t="s">
        <v>17561</v>
      </c>
      <c r="M355" t="s">
        <v>316</v>
      </c>
      <c r="N355" t="s">
        <v>315</v>
      </c>
      <c r="O355">
        <v>9</v>
      </c>
      <c r="P355" t="s">
        <v>272</v>
      </c>
      <c r="Q355">
        <v>1</v>
      </c>
      <c r="S355">
        <v>1</v>
      </c>
      <c r="T355" s="108">
        <v>1</v>
      </c>
      <c r="U355">
        <v>1</v>
      </c>
      <c r="V355" t="s">
        <v>270</v>
      </c>
      <c r="W355" t="s">
        <v>167</v>
      </c>
      <c r="X355">
        <v>1</v>
      </c>
      <c r="Y355">
        <v>0</v>
      </c>
      <c r="Z355">
        <v>0</v>
      </c>
      <c r="AA355">
        <v>1</v>
      </c>
      <c r="AB355">
        <v>0</v>
      </c>
      <c r="AC355">
        <v>0</v>
      </c>
      <c r="AD355">
        <v>0</v>
      </c>
      <c r="AE355">
        <v>0</v>
      </c>
    </row>
    <row r="356" spans="1:31" x14ac:dyDescent="0.3">
      <c r="A356" t="s">
        <v>315</v>
      </c>
      <c r="B356" t="s">
        <v>2615</v>
      </c>
      <c r="C356" t="s">
        <v>274</v>
      </c>
      <c r="D356" t="s">
        <v>2646</v>
      </c>
      <c r="E356" t="s">
        <v>11120</v>
      </c>
      <c r="F356" t="s">
        <v>2266</v>
      </c>
      <c r="G356" t="s">
        <v>1613</v>
      </c>
      <c r="I356" t="s">
        <v>313</v>
      </c>
      <c r="J356" t="s">
        <v>266</v>
      </c>
      <c r="K356" t="s">
        <v>2267</v>
      </c>
      <c r="L356" t="s">
        <v>2616</v>
      </c>
      <c r="M356" t="s">
        <v>316</v>
      </c>
      <c r="N356" t="s">
        <v>315</v>
      </c>
      <c r="O356">
        <v>9</v>
      </c>
      <c r="P356" t="s">
        <v>288</v>
      </c>
      <c r="Q356">
        <v>0.48</v>
      </c>
      <c r="S356">
        <v>4</v>
      </c>
      <c r="T356" s="108">
        <v>1.92</v>
      </c>
      <c r="U356">
        <v>1</v>
      </c>
      <c r="V356" t="s">
        <v>270</v>
      </c>
      <c r="W356" t="s">
        <v>167</v>
      </c>
      <c r="X356">
        <v>4</v>
      </c>
      <c r="Y356">
        <v>0</v>
      </c>
      <c r="Z356">
        <v>0</v>
      </c>
      <c r="AA356">
        <v>0</v>
      </c>
      <c r="AB356">
        <v>4</v>
      </c>
      <c r="AC356">
        <v>0</v>
      </c>
      <c r="AD356">
        <v>0</v>
      </c>
      <c r="AE356">
        <v>0</v>
      </c>
    </row>
    <row r="357" spans="1:31" x14ac:dyDescent="0.3">
      <c r="A357" t="s">
        <v>315</v>
      </c>
      <c r="B357" t="s">
        <v>2615</v>
      </c>
      <c r="C357" t="s">
        <v>274</v>
      </c>
      <c r="D357" t="s">
        <v>2646</v>
      </c>
      <c r="E357" t="s">
        <v>11120</v>
      </c>
      <c r="F357" t="s">
        <v>2266</v>
      </c>
      <c r="G357" t="s">
        <v>1613</v>
      </c>
      <c r="I357" t="s">
        <v>313</v>
      </c>
      <c r="J357" t="s">
        <v>266</v>
      </c>
      <c r="K357" t="s">
        <v>2267</v>
      </c>
      <c r="L357" t="s">
        <v>2616</v>
      </c>
      <c r="M357" t="s">
        <v>316</v>
      </c>
      <c r="N357" t="s">
        <v>315</v>
      </c>
      <c r="O357">
        <v>21</v>
      </c>
      <c r="P357" t="s">
        <v>273</v>
      </c>
      <c r="Q357">
        <v>0.32</v>
      </c>
      <c r="S357">
        <v>1</v>
      </c>
      <c r="T357" s="108">
        <v>0.32</v>
      </c>
      <c r="U357">
        <v>1</v>
      </c>
      <c r="V357" t="s">
        <v>270</v>
      </c>
      <c r="W357" t="s">
        <v>167</v>
      </c>
      <c r="X357">
        <v>1</v>
      </c>
      <c r="Y357">
        <v>0</v>
      </c>
      <c r="Z357">
        <v>0</v>
      </c>
      <c r="AA357">
        <v>1</v>
      </c>
      <c r="AB357">
        <v>0</v>
      </c>
      <c r="AC357">
        <v>0</v>
      </c>
      <c r="AD357">
        <v>0</v>
      </c>
      <c r="AE357">
        <v>0</v>
      </c>
    </row>
    <row r="358" spans="1:31" x14ac:dyDescent="0.3">
      <c r="A358" t="s">
        <v>315</v>
      </c>
      <c r="B358" t="s">
        <v>2615</v>
      </c>
      <c r="C358" t="s">
        <v>274</v>
      </c>
      <c r="D358" t="s">
        <v>2646</v>
      </c>
      <c r="E358" t="s">
        <v>11120</v>
      </c>
      <c r="F358" t="s">
        <v>2266</v>
      </c>
      <c r="G358" t="s">
        <v>1613</v>
      </c>
      <c r="I358" t="s">
        <v>313</v>
      </c>
      <c r="J358" t="s">
        <v>266</v>
      </c>
      <c r="K358" t="s">
        <v>2267</v>
      </c>
      <c r="L358" t="s">
        <v>2616</v>
      </c>
      <c r="M358" t="s">
        <v>314</v>
      </c>
      <c r="N358" t="s">
        <v>315</v>
      </c>
      <c r="O358">
        <v>8</v>
      </c>
      <c r="P358" t="s">
        <v>266</v>
      </c>
      <c r="Q358">
        <v>0.32</v>
      </c>
      <c r="S358">
        <v>2</v>
      </c>
      <c r="T358" s="108">
        <v>0.64</v>
      </c>
      <c r="U358">
        <v>1</v>
      </c>
      <c r="V358" t="s">
        <v>270</v>
      </c>
      <c r="W358" t="s">
        <v>167</v>
      </c>
      <c r="X358">
        <v>2</v>
      </c>
      <c r="Y358">
        <v>0</v>
      </c>
      <c r="Z358">
        <v>2</v>
      </c>
      <c r="AA358">
        <v>0</v>
      </c>
      <c r="AB358">
        <v>0</v>
      </c>
      <c r="AC358">
        <v>0</v>
      </c>
      <c r="AD358">
        <v>0</v>
      </c>
      <c r="AE358">
        <v>0</v>
      </c>
    </row>
    <row r="359" spans="1:31" x14ac:dyDescent="0.3">
      <c r="A359" t="s">
        <v>315</v>
      </c>
      <c r="B359" t="s">
        <v>10884</v>
      </c>
      <c r="C359" t="s">
        <v>274</v>
      </c>
      <c r="D359" t="s">
        <v>10885</v>
      </c>
      <c r="E359" t="s">
        <v>11116</v>
      </c>
      <c r="F359" t="s">
        <v>2264</v>
      </c>
      <c r="G359" t="s">
        <v>1613</v>
      </c>
      <c r="I359" t="s">
        <v>313</v>
      </c>
      <c r="J359" t="s">
        <v>266</v>
      </c>
      <c r="K359" t="s">
        <v>2265</v>
      </c>
      <c r="L359" t="s">
        <v>17784</v>
      </c>
      <c r="M359" t="s">
        <v>314</v>
      </c>
      <c r="N359" t="s">
        <v>315</v>
      </c>
      <c r="O359">
        <v>8</v>
      </c>
      <c r="P359" t="s">
        <v>266</v>
      </c>
      <c r="Q359">
        <v>0.48</v>
      </c>
      <c r="S359">
        <v>3</v>
      </c>
      <c r="T359" s="108">
        <v>1.44</v>
      </c>
      <c r="U359">
        <v>1</v>
      </c>
      <c r="V359" t="s">
        <v>270</v>
      </c>
      <c r="W359" t="s">
        <v>167</v>
      </c>
      <c r="X359">
        <v>3</v>
      </c>
      <c r="Y359">
        <v>0</v>
      </c>
      <c r="Z359">
        <v>3</v>
      </c>
      <c r="AA359">
        <v>0</v>
      </c>
      <c r="AB359">
        <v>0</v>
      </c>
      <c r="AC359">
        <v>0</v>
      </c>
      <c r="AD359">
        <v>0</v>
      </c>
      <c r="AE359">
        <v>0</v>
      </c>
    </row>
    <row r="360" spans="1:31" x14ac:dyDescent="0.3">
      <c r="A360" t="s">
        <v>315</v>
      </c>
      <c r="B360" t="s">
        <v>10884</v>
      </c>
      <c r="C360" t="s">
        <v>274</v>
      </c>
      <c r="D360" t="s">
        <v>10885</v>
      </c>
      <c r="E360" t="s">
        <v>11116</v>
      </c>
      <c r="F360" t="s">
        <v>2264</v>
      </c>
      <c r="G360" t="s">
        <v>1613</v>
      </c>
      <c r="I360" t="s">
        <v>313</v>
      </c>
      <c r="J360" t="s">
        <v>266</v>
      </c>
      <c r="K360" t="s">
        <v>2265</v>
      </c>
      <c r="L360" t="s">
        <v>17784</v>
      </c>
      <c r="M360" t="s">
        <v>316</v>
      </c>
      <c r="N360" t="s">
        <v>315</v>
      </c>
      <c r="O360">
        <v>9</v>
      </c>
      <c r="P360" t="s">
        <v>288</v>
      </c>
      <c r="Q360">
        <v>0.48</v>
      </c>
      <c r="S360">
        <v>4</v>
      </c>
      <c r="T360" s="108">
        <v>1.92</v>
      </c>
      <c r="U360">
        <v>1</v>
      </c>
      <c r="V360" t="s">
        <v>270</v>
      </c>
      <c r="W360" t="s">
        <v>167</v>
      </c>
      <c r="X360">
        <v>4</v>
      </c>
      <c r="Y360">
        <v>0</v>
      </c>
      <c r="Z360">
        <v>0</v>
      </c>
      <c r="AA360">
        <v>0</v>
      </c>
      <c r="AB360">
        <v>4</v>
      </c>
      <c r="AC360">
        <v>0</v>
      </c>
      <c r="AD360">
        <v>0</v>
      </c>
      <c r="AE360">
        <v>0</v>
      </c>
    </row>
    <row r="361" spans="1:31" x14ac:dyDescent="0.3">
      <c r="A361" t="s">
        <v>315</v>
      </c>
      <c r="B361" t="s">
        <v>10884</v>
      </c>
      <c r="C361" t="s">
        <v>274</v>
      </c>
      <c r="D361" t="s">
        <v>10885</v>
      </c>
      <c r="E361" t="s">
        <v>11116</v>
      </c>
      <c r="F361" t="s">
        <v>2264</v>
      </c>
      <c r="G361" t="s">
        <v>1613</v>
      </c>
      <c r="I361" t="s">
        <v>313</v>
      </c>
      <c r="J361" t="s">
        <v>266</v>
      </c>
      <c r="K361" t="s">
        <v>2265</v>
      </c>
      <c r="L361" t="s">
        <v>17784</v>
      </c>
      <c r="M361" t="s">
        <v>316</v>
      </c>
      <c r="N361" t="s">
        <v>315</v>
      </c>
      <c r="O361">
        <v>21</v>
      </c>
      <c r="P361" t="s">
        <v>273</v>
      </c>
      <c r="Q361">
        <v>0.32</v>
      </c>
      <c r="S361">
        <v>1</v>
      </c>
      <c r="T361" s="108">
        <v>0.32</v>
      </c>
      <c r="U361">
        <v>1</v>
      </c>
      <c r="V361" t="s">
        <v>270</v>
      </c>
      <c r="W361" t="s">
        <v>167</v>
      </c>
      <c r="X361">
        <v>1</v>
      </c>
      <c r="Y361">
        <v>0</v>
      </c>
      <c r="Z361">
        <v>0</v>
      </c>
      <c r="AA361">
        <v>1</v>
      </c>
      <c r="AB361">
        <v>0</v>
      </c>
      <c r="AC361">
        <v>0</v>
      </c>
      <c r="AD361">
        <v>0</v>
      </c>
      <c r="AE361">
        <v>0</v>
      </c>
    </row>
    <row r="362" spans="1:31" x14ac:dyDescent="0.3">
      <c r="A362" t="s">
        <v>315</v>
      </c>
      <c r="B362" t="s">
        <v>11002</v>
      </c>
      <c r="C362" t="s">
        <v>274</v>
      </c>
      <c r="D362" t="s">
        <v>16130</v>
      </c>
      <c r="E362" t="s">
        <v>11115</v>
      </c>
      <c r="F362" t="s">
        <v>1051</v>
      </c>
      <c r="G362" t="s">
        <v>1052</v>
      </c>
      <c r="I362" t="s">
        <v>313</v>
      </c>
      <c r="J362" t="s">
        <v>266</v>
      </c>
      <c r="K362" t="s">
        <v>9132</v>
      </c>
      <c r="L362" t="s">
        <v>455</v>
      </c>
      <c r="M362" t="s">
        <v>314</v>
      </c>
      <c r="N362" t="s">
        <v>315</v>
      </c>
      <c r="O362">
        <v>8</v>
      </c>
      <c r="P362" t="s">
        <v>282</v>
      </c>
      <c r="Q362">
        <v>3</v>
      </c>
      <c r="S362">
        <v>3</v>
      </c>
      <c r="T362" s="108">
        <v>9</v>
      </c>
      <c r="U362">
        <v>1</v>
      </c>
      <c r="V362" t="s">
        <v>270</v>
      </c>
      <c r="W362" t="s">
        <v>167</v>
      </c>
      <c r="X362">
        <v>3</v>
      </c>
      <c r="Y362">
        <v>1</v>
      </c>
      <c r="Z362">
        <v>0</v>
      </c>
      <c r="AA362">
        <v>1</v>
      </c>
      <c r="AB362">
        <v>0</v>
      </c>
      <c r="AC362">
        <v>1</v>
      </c>
      <c r="AD362">
        <v>0</v>
      </c>
      <c r="AE362">
        <v>0</v>
      </c>
    </row>
    <row r="363" spans="1:31" x14ac:dyDescent="0.3">
      <c r="A363" t="s">
        <v>315</v>
      </c>
      <c r="B363" t="s">
        <v>11002</v>
      </c>
      <c r="C363" t="s">
        <v>274</v>
      </c>
      <c r="D363" t="s">
        <v>16130</v>
      </c>
      <c r="E363" t="s">
        <v>11115</v>
      </c>
      <c r="F363" t="s">
        <v>1051</v>
      </c>
      <c r="G363" t="s">
        <v>1052</v>
      </c>
      <c r="I363" t="s">
        <v>313</v>
      </c>
      <c r="J363" t="s">
        <v>266</v>
      </c>
      <c r="K363" t="s">
        <v>9132</v>
      </c>
      <c r="L363" t="s">
        <v>455</v>
      </c>
      <c r="M363" t="s">
        <v>316</v>
      </c>
      <c r="N363" t="s">
        <v>315</v>
      </c>
      <c r="O363">
        <v>9</v>
      </c>
      <c r="P363" t="s">
        <v>272</v>
      </c>
      <c r="Q363">
        <v>4</v>
      </c>
      <c r="S363">
        <v>2</v>
      </c>
      <c r="T363" s="108">
        <v>8</v>
      </c>
      <c r="U363">
        <v>1</v>
      </c>
      <c r="V363" t="s">
        <v>270</v>
      </c>
      <c r="W363" t="s">
        <v>167</v>
      </c>
      <c r="X363">
        <v>1</v>
      </c>
      <c r="Y363">
        <v>0</v>
      </c>
      <c r="Z363">
        <v>1</v>
      </c>
      <c r="AA363">
        <v>0</v>
      </c>
      <c r="AB363">
        <v>0</v>
      </c>
      <c r="AC363">
        <v>1</v>
      </c>
      <c r="AD363">
        <v>0</v>
      </c>
      <c r="AE363">
        <v>0</v>
      </c>
    </row>
    <row r="364" spans="1:31" x14ac:dyDescent="0.3">
      <c r="A364" t="s">
        <v>315</v>
      </c>
      <c r="B364" t="s">
        <v>11002</v>
      </c>
      <c r="C364" t="s">
        <v>274</v>
      </c>
      <c r="D364" t="s">
        <v>16130</v>
      </c>
      <c r="E364" t="s">
        <v>11115</v>
      </c>
      <c r="F364" t="s">
        <v>1051</v>
      </c>
      <c r="G364" t="s">
        <v>1052</v>
      </c>
      <c r="I364" t="s">
        <v>313</v>
      </c>
      <c r="J364" t="s">
        <v>266</v>
      </c>
      <c r="K364" t="s">
        <v>9132</v>
      </c>
      <c r="L364" t="s">
        <v>455</v>
      </c>
      <c r="M364" t="s">
        <v>316</v>
      </c>
      <c r="N364" t="s">
        <v>315</v>
      </c>
      <c r="O364">
        <v>21</v>
      </c>
      <c r="P364" t="s">
        <v>273</v>
      </c>
      <c r="Q364">
        <v>0.48</v>
      </c>
      <c r="S364">
        <v>1</v>
      </c>
      <c r="T364" s="108">
        <v>0.48</v>
      </c>
      <c r="U364">
        <v>1</v>
      </c>
      <c r="V364" t="s">
        <v>270</v>
      </c>
      <c r="W364" t="s">
        <v>167</v>
      </c>
      <c r="X364">
        <v>1</v>
      </c>
      <c r="Y364">
        <v>0</v>
      </c>
      <c r="Z364">
        <v>0</v>
      </c>
      <c r="AA364">
        <v>1</v>
      </c>
      <c r="AB364">
        <v>0</v>
      </c>
      <c r="AC364">
        <v>0</v>
      </c>
      <c r="AD364">
        <v>0</v>
      </c>
      <c r="AE364">
        <v>0</v>
      </c>
    </row>
    <row r="365" spans="1:31" x14ac:dyDescent="0.3">
      <c r="A365" t="s">
        <v>315</v>
      </c>
      <c r="B365" t="s">
        <v>16346</v>
      </c>
      <c r="C365" t="s">
        <v>274</v>
      </c>
      <c r="D365" t="s">
        <v>16347</v>
      </c>
      <c r="E365" t="s">
        <v>11119</v>
      </c>
      <c r="F365" t="s">
        <v>1715</v>
      </c>
      <c r="G365" t="s">
        <v>1613</v>
      </c>
      <c r="I365" t="s">
        <v>313</v>
      </c>
      <c r="J365" t="s">
        <v>266</v>
      </c>
      <c r="K365" t="s">
        <v>9142</v>
      </c>
      <c r="L365" t="s">
        <v>16348</v>
      </c>
      <c r="M365" t="s">
        <v>316</v>
      </c>
      <c r="N365" t="s">
        <v>315</v>
      </c>
      <c r="O365">
        <v>9</v>
      </c>
      <c r="P365" t="s">
        <v>288</v>
      </c>
      <c r="Q365">
        <v>0.48</v>
      </c>
      <c r="S365">
        <v>4</v>
      </c>
      <c r="T365" s="108">
        <v>1.92</v>
      </c>
      <c r="U365">
        <v>1</v>
      </c>
      <c r="V365" t="s">
        <v>270</v>
      </c>
      <c r="W365" t="s">
        <v>167</v>
      </c>
      <c r="X365">
        <v>4</v>
      </c>
      <c r="Y365">
        <v>0</v>
      </c>
      <c r="Z365">
        <v>0</v>
      </c>
      <c r="AA365">
        <v>0</v>
      </c>
      <c r="AB365">
        <v>4</v>
      </c>
      <c r="AC365">
        <v>0</v>
      </c>
      <c r="AD365">
        <v>0</v>
      </c>
      <c r="AE365">
        <v>0</v>
      </c>
    </row>
    <row r="366" spans="1:31" x14ac:dyDescent="0.3">
      <c r="A366" t="s">
        <v>315</v>
      </c>
      <c r="B366" t="s">
        <v>16346</v>
      </c>
      <c r="C366" t="s">
        <v>274</v>
      </c>
      <c r="D366" t="s">
        <v>16347</v>
      </c>
      <c r="E366" t="s">
        <v>11119</v>
      </c>
      <c r="F366" t="s">
        <v>1715</v>
      </c>
      <c r="G366" t="s">
        <v>1613</v>
      </c>
      <c r="I366" t="s">
        <v>313</v>
      </c>
      <c r="J366" t="s">
        <v>266</v>
      </c>
      <c r="K366" t="s">
        <v>9142</v>
      </c>
      <c r="L366" t="s">
        <v>16348</v>
      </c>
      <c r="M366" t="s">
        <v>316</v>
      </c>
      <c r="N366" t="s">
        <v>315</v>
      </c>
      <c r="O366">
        <v>21</v>
      </c>
      <c r="P366" t="s">
        <v>273</v>
      </c>
      <c r="Q366">
        <v>0.32</v>
      </c>
      <c r="S366">
        <v>2</v>
      </c>
      <c r="T366" s="108">
        <v>0.64</v>
      </c>
      <c r="U366">
        <v>1</v>
      </c>
      <c r="V366" t="s">
        <v>270</v>
      </c>
      <c r="W366" t="s">
        <v>167</v>
      </c>
      <c r="X366">
        <v>2</v>
      </c>
      <c r="Y366">
        <v>0</v>
      </c>
      <c r="Z366">
        <v>0</v>
      </c>
      <c r="AA366">
        <v>2</v>
      </c>
      <c r="AB366">
        <v>0</v>
      </c>
      <c r="AC366">
        <v>0</v>
      </c>
      <c r="AD366">
        <v>0</v>
      </c>
      <c r="AE366">
        <v>0</v>
      </c>
    </row>
    <row r="367" spans="1:31" x14ac:dyDescent="0.3">
      <c r="A367" t="s">
        <v>315</v>
      </c>
      <c r="B367" t="s">
        <v>16346</v>
      </c>
      <c r="C367" t="s">
        <v>274</v>
      </c>
      <c r="D367" t="s">
        <v>16347</v>
      </c>
      <c r="E367" t="s">
        <v>11119</v>
      </c>
      <c r="F367" t="s">
        <v>1715</v>
      </c>
      <c r="G367" t="s">
        <v>1613</v>
      </c>
      <c r="I367" t="s">
        <v>313</v>
      </c>
      <c r="J367" t="s">
        <v>266</v>
      </c>
      <c r="K367" t="s">
        <v>9142</v>
      </c>
      <c r="L367" t="s">
        <v>16348</v>
      </c>
      <c r="M367" t="s">
        <v>314</v>
      </c>
      <c r="N367" t="s">
        <v>315</v>
      </c>
      <c r="O367">
        <v>8</v>
      </c>
      <c r="P367" t="s">
        <v>266</v>
      </c>
      <c r="Q367">
        <v>0.17</v>
      </c>
      <c r="S367">
        <v>4</v>
      </c>
      <c r="T367" s="108">
        <v>0.68</v>
      </c>
      <c r="U367">
        <v>1</v>
      </c>
      <c r="V367" t="s">
        <v>270</v>
      </c>
      <c r="W367" t="s">
        <v>167</v>
      </c>
      <c r="X367">
        <v>4</v>
      </c>
      <c r="Y367">
        <v>0</v>
      </c>
      <c r="Z367">
        <v>4</v>
      </c>
      <c r="AA367">
        <v>0</v>
      </c>
      <c r="AB367">
        <v>0</v>
      </c>
      <c r="AC367">
        <v>0</v>
      </c>
      <c r="AD367">
        <v>0</v>
      </c>
      <c r="AE367">
        <v>0</v>
      </c>
    </row>
    <row r="368" spans="1:31" x14ac:dyDescent="0.3">
      <c r="A368" t="s">
        <v>315</v>
      </c>
      <c r="B368" t="s">
        <v>11001</v>
      </c>
      <c r="C368" t="s">
        <v>274</v>
      </c>
      <c r="D368" t="s">
        <v>11550</v>
      </c>
      <c r="E368" t="s">
        <v>11114</v>
      </c>
      <c r="F368" t="s">
        <v>10382</v>
      </c>
      <c r="G368" t="s">
        <v>1052</v>
      </c>
      <c r="I368" t="s">
        <v>313</v>
      </c>
      <c r="J368" t="s">
        <v>266</v>
      </c>
      <c r="K368" t="s">
        <v>10983</v>
      </c>
      <c r="L368" t="s">
        <v>11642</v>
      </c>
      <c r="M368" t="s">
        <v>314</v>
      </c>
      <c r="N368" t="s">
        <v>315</v>
      </c>
      <c r="O368">
        <v>8</v>
      </c>
      <c r="P368" t="s">
        <v>282</v>
      </c>
      <c r="Q368">
        <v>1</v>
      </c>
      <c r="S368">
        <v>2</v>
      </c>
      <c r="T368" s="108">
        <v>2</v>
      </c>
      <c r="U368">
        <v>1</v>
      </c>
      <c r="V368" t="s">
        <v>270</v>
      </c>
      <c r="W368" t="s">
        <v>167</v>
      </c>
      <c r="X368">
        <v>1</v>
      </c>
      <c r="Y368">
        <v>0</v>
      </c>
      <c r="Z368">
        <v>1</v>
      </c>
      <c r="AA368">
        <v>0</v>
      </c>
      <c r="AB368">
        <v>0</v>
      </c>
      <c r="AC368">
        <v>1</v>
      </c>
      <c r="AD368">
        <v>0</v>
      </c>
      <c r="AE368">
        <v>0</v>
      </c>
    </row>
    <row r="369" spans="1:31" x14ac:dyDescent="0.3">
      <c r="A369" t="s">
        <v>315</v>
      </c>
      <c r="B369" t="s">
        <v>11001</v>
      </c>
      <c r="C369" t="s">
        <v>274</v>
      </c>
      <c r="D369" t="s">
        <v>11550</v>
      </c>
      <c r="E369" t="s">
        <v>11114</v>
      </c>
      <c r="F369" t="s">
        <v>10382</v>
      </c>
      <c r="G369" t="s">
        <v>1052</v>
      </c>
      <c r="I369" t="s">
        <v>313</v>
      </c>
      <c r="J369" t="s">
        <v>266</v>
      </c>
      <c r="K369" t="s">
        <v>10983</v>
      </c>
      <c r="L369" t="s">
        <v>11642</v>
      </c>
      <c r="M369" t="s">
        <v>316</v>
      </c>
      <c r="N369" t="s">
        <v>315</v>
      </c>
      <c r="O369">
        <v>21</v>
      </c>
      <c r="P369" t="s">
        <v>273</v>
      </c>
      <c r="Q369">
        <v>0.48</v>
      </c>
      <c r="S369">
        <v>1</v>
      </c>
      <c r="T369" s="108">
        <v>0.48</v>
      </c>
      <c r="U369">
        <v>1</v>
      </c>
      <c r="V369" t="s">
        <v>270</v>
      </c>
      <c r="W369" t="s">
        <v>167</v>
      </c>
      <c r="X369">
        <v>1</v>
      </c>
      <c r="Y369">
        <v>0</v>
      </c>
      <c r="Z369">
        <v>0</v>
      </c>
      <c r="AA369">
        <v>1</v>
      </c>
      <c r="AB369">
        <v>0</v>
      </c>
      <c r="AC369">
        <v>0</v>
      </c>
      <c r="AD369">
        <v>0</v>
      </c>
      <c r="AE369">
        <v>0</v>
      </c>
    </row>
    <row r="370" spans="1:31" x14ac:dyDescent="0.3">
      <c r="A370" t="s">
        <v>315</v>
      </c>
      <c r="B370" t="s">
        <v>11001</v>
      </c>
      <c r="C370" t="s">
        <v>274</v>
      </c>
      <c r="D370" t="s">
        <v>11550</v>
      </c>
      <c r="E370" t="s">
        <v>11114</v>
      </c>
      <c r="F370" t="s">
        <v>10382</v>
      </c>
      <c r="G370" t="s">
        <v>1052</v>
      </c>
      <c r="I370" t="s">
        <v>313</v>
      </c>
      <c r="J370" t="s">
        <v>266</v>
      </c>
      <c r="K370" t="s">
        <v>10983</v>
      </c>
      <c r="L370" t="s">
        <v>11642</v>
      </c>
      <c r="M370" t="s">
        <v>316</v>
      </c>
      <c r="N370" t="s">
        <v>315</v>
      </c>
      <c r="O370">
        <v>9</v>
      </c>
      <c r="P370" t="s">
        <v>272</v>
      </c>
      <c r="Q370">
        <v>2</v>
      </c>
      <c r="S370">
        <v>2</v>
      </c>
      <c r="T370" s="108">
        <v>4</v>
      </c>
      <c r="U370">
        <v>1</v>
      </c>
      <c r="V370" t="s">
        <v>270</v>
      </c>
      <c r="W370" t="s">
        <v>167</v>
      </c>
      <c r="X370">
        <v>1</v>
      </c>
      <c r="Y370">
        <v>0</v>
      </c>
      <c r="Z370">
        <v>1</v>
      </c>
      <c r="AA370">
        <v>0</v>
      </c>
      <c r="AB370">
        <v>0</v>
      </c>
      <c r="AC370">
        <v>1</v>
      </c>
      <c r="AD370">
        <v>0</v>
      </c>
      <c r="AE370">
        <v>0</v>
      </c>
    </row>
    <row r="371" spans="1:31" x14ac:dyDescent="0.3">
      <c r="A371" t="s">
        <v>315</v>
      </c>
      <c r="B371" t="s">
        <v>11117</v>
      </c>
      <c r="C371" t="s">
        <v>274</v>
      </c>
      <c r="D371" t="s">
        <v>11551</v>
      </c>
      <c r="E371" t="s">
        <v>11118</v>
      </c>
      <c r="F371" t="s">
        <v>1612</v>
      </c>
      <c r="G371" t="s">
        <v>1613</v>
      </c>
      <c r="I371" t="s">
        <v>313</v>
      </c>
      <c r="J371" t="s">
        <v>266</v>
      </c>
      <c r="K371" t="s">
        <v>1614</v>
      </c>
      <c r="L371" t="s">
        <v>17356</v>
      </c>
      <c r="M371" t="s">
        <v>316</v>
      </c>
      <c r="N371" t="s">
        <v>315</v>
      </c>
      <c r="O371">
        <v>9</v>
      </c>
      <c r="P371" t="s">
        <v>288</v>
      </c>
      <c r="Q371">
        <v>0.48</v>
      </c>
      <c r="S371">
        <v>2</v>
      </c>
      <c r="T371" s="108">
        <v>0.96</v>
      </c>
      <c r="U371">
        <v>1</v>
      </c>
      <c r="V371" t="s">
        <v>270</v>
      </c>
      <c r="W371" t="s">
        <v>167</v>
      </c>
      <c r="X371">
        <v>2</v>
      </c>
      <c r="Y371">
        <v>0</v>
      </c>
      <c r="Z371">
        <v>0</v>
      </c>
      <c r="AA371">
        <v>0</v>
      </c>
      <c r="AB371">
        <v>2</v>
      </c>
      <c r="AC371">
        <v>0</v>
      </c>
      <c r="AD371">
        <v>0</v>
      </c>
      <c r="AE371">
        <v>0</v>
      </c>
    </row>
    <row r="372" spans="1:31" x14ac:dyDescent="0.3">
      <c r="A372" t="s">
        <v>315</v>
      </c>
      <c r="B372" t="s">
        <v>11117</v>
      </c>
      <c r="C372" t="s">
        <v>274</v>
      </c>
      <c r="D372" t="s">
        <v>11551</v>
      </c>
      <c r="E372" t="s">
        <v>11118</v>
      </c>
      <c r="F372" t="s">
        <v>1612</v>
      </c>
      <c r="G372" t="s">
        <v>1613</v>
      </c>
      <c r="I372" t="s">
        <v>313</v>
      </c>
      <c r="J372" t="s">
        <v>266</v>
      </c>
      <c r="K372" t="s">
        <v>1614</v>
      </c>
      <c r="L372" t="s">
        <v>17356</v>
      </c>
      <c r="M372" t="s">
        <v>314</v>
      </c>
      <c r="N372" t="s">
        <v>315</v>
      </c>
      <c r="O372">
        <v>8</v>
      </c>
      <c r="P372" t="s">
        <v>266</v>
      </c>
      <c r="Q372">
        <v>0.48</v>
      </c>
      <c r="S372">
        <v>2</v>
      </c>
      <c r="T372" s="108">
        <v>0.96</v>
      </c>
      <c r="U372">
        <v>1</v>
      </c>
      <c r="V372" t="s">
        <v>270</v>
      </c>
      <c r="W372" t="s">
        <v>167</v>
      </c>
      <c r="X372">
        <v>2</v>
      </c>
      <c r="Y372">
        <v>0</v>
      </c>
      <c r="Z372">
        <v>2</v>
      </c>
      <c r="AA372">
        <v>0</v>
      </c>
      <c r="AB372">
        <v>0</v>
      </c>
      <c r="AC372">
        <v>0</v>
      </c>
      <c r="AD372">
        <v>0</v>
      </c>
      <c r="AE372">
        <v>0</v>
      </c>
    </row>
    <row r="373" spans="1:31" x14ac:dyDescent="0.3">
      <c r="A373" t="s">
        <v>315</v>
      </c>
      <c r="B373" t="s">
        <v>11117</v>
      </c>
      <c r="C373" t="s">
        <v>274</v>
      </c>
      <c r="D373" t="s">
        <v>11551</v>
      </c>
      <c r="E373" t="s">
        <v>11118</v>
      </c>
      <c r="F373" t="s">
        <v>1612</v>
      </c>
      <c r="G373" t="s">
        <v>1613</v>
      </c>
      <c r="I373" t="s">
        <v>313</v>
      </c>
      <c r="J373" t="s">
        <v>266</v>
      </c>
      <c r="K373" t="s">
        <v>1614</v>
      </c>
      <c r="L373" t="s">
        <v>17356</v>
      </c>
      <c r="M373" t="s">
        <v>316</v>
      </c>
      <c r="N373" t="s">
        <v>315</v>
      </c>
      <c r="O373">
        <v>21</v>
      </c>
      <c r="P373" t="s">
        <v>273</v>
      </c>
      <c r="Q373">
        <v>0.32</v>
      </c>
      <c r="S373">
        <v>1</v>
      </c>
      <c r="T373" s="108">
        <v>0.32</v>
      </c>
      <c r="U373">
        <v>1</v>
      </c>
      <c r="V373" t="s">
        <v>270</v>
      </c>
      <c r="W373" t="s">
        <v>167</v>
      </c>
      <c r="X373">
        <v>1</v>
      </c>
      <c r="Y373">
        <v>0</v>
      </c>
      <c r="Z373">
        <v>0</v>
      </c>
      <c r="AA373">
        <v>1</v>
      </c>
      <c r="AB373">
        <v>0</v>
      </c>
      <c r="AC373">
        <v>0</v>
      </c>
      <c r="AD373">
        <v>0</v>
      </c>
      <c r="AE373">
        <v>0</v>
      </c>
    </row>
    <row r="374" spans="1:31" x14ac:dyDescent="0.3">
      <c r="A374" t="s">
        <v>315</v>
      </c>
      <c r="B374" t="s">
        <v>1064</v>
      </c>
      <c r="C374" t="s">
        <v>262</v>
      </c>
      <c r="D374" t="s">
        <v>2510</v>
      </c>
      <c r="E374" t="s">
        <v>11130</v>
      </c>
      <c r="F374" t="s">
        <v>1065</v>
      </c>
      <c r="G374" t="s">
        <v>1066</v>
      </c>
      <c r="I374" t="s">
        <v>313</v>
      </c>
      <c r="J374" t="s">
        <v>266</v>
      </c>
      <c r="K374" t="s">
        <v>1067</v>
      </c>
      <c r="L374" t="s">
        <v>2678</v>
      </c>
      <c r="M374" t="s">
        <v>314</v>
      </c>
      <c r="N374" t="s">
        <v>315</v>
      </c>
      <c r="O374">
        <v>8</v>
      </c>
      <c r="P374" t="s">
        <v>282</v>
      </c>
      <c r="Q374">
        <v>2</v>
      </c>
      <c r="S374">
        <v>1</v>
      </c>
      <c r="T374" s="108">
        <v>2</v>
      </c>
      <c r="U374">
        <v>1</v>
      </c>
      <c r="V374" t="s">
        <v>270</v>
      </c>
      <c r="W374" t="s">
        <v>167</v>
      </c>
      <c r="X374">
        <v>1</v>
      </c>
      <c r="Y374">
        <v>0</v>
      </c>
      <c r="Z374">
        <v>0</v>
      </c>
      <c r="AA374">
        <v>0</v>
      </c>
      <c r="AB374">
        <v>1</v>
      </c>
      <c r="AC374">
        <v>0</v>
      </c>
      <c r="AD374">
        <v>0</v>
      </c>
      <c r="AE374">
        <v>0</v>
      </c>
    </row>
    <row r="375" spans="1:31" x14ac:dyDescent="0.3">
      <c r="A375" t="s">
        <v>315</v>
      </c>
      <c r="B375" t="s">
        <v>1064</v>
      </c>
      <c r="C375" t="s">
        <v>262</v>
      </c>
      <c r="D375" t="s">
        <v>2510</v>
      </c>
      <c r="E375" t="s">
        <v>11130</v>
      </c>
      <c r="F375" t="s">
        <v>1065</v>
      </c>
      <c r="G375" t="s">
        <v>1066</v>
      </c>
      <c r="I375" t="s">
        <v>313</v>
      </c>
      <c r="J375" t="s">
        <v>266</v>
      </c>
      <c r="K375" t="s">
        <v>1067</v>
      </c>
      <c r="L375" t="s">
        <v>2678</v>
      </c>
      <c r="M375" t="s">
        <v>316</v>
      </c>
      <c r="N375" t="s">
        <v>315</v>
      </c>
      <c r="O375">
        <v>9</v>
      </c>
      <c r="P375" t="s">
        <v>288</v>
      </c>
      <c r="Q375">
        <v>0.48</v>
      </c>
      <c r="S375">
        <v>2</v>
      </c>
      <c r="T375" s="108">
        <v>0.96</v>
      </c>
      <c r="U375">
        <v>1</v>
      </c>
      <c r="V375" t="s">
        <v>270</v>
      </c>
      <c r="W375" t="s">
        <v>167</v>
      </c>
      <c r="X375">
        <v>2</v>
      </c>
      <c r="Y375">
        <v>0</v>
      </c>
      <c r="Z375">
        <v>0</v>
      </c>
      <c r="AA375">
        <v>0</v>
      </c>
      <c r="AB375">
        <v>2</v>
      </c>
      <c r="AC375">
        <v>0</v>
      </c>
      <c r="AD375">
        <v>0</v>
      </c>
      <c r="AE375">
        <v>0</v>
      </c>
    </row>
    <row r="376" spans="1:31" x14ac:dyDescent="0.3">
      <c r="A376" t="s">
        <v>315</v>
      </c>
      <c r="B376" t="s">
        <v>1064</v>
      </c>
      <c r="C376" t="s">
        <v>262</v>
      </c>
      <c r="D376" t="s">
        <v>2510</v>
      </c>
      <c r="E376" t="s">
        <v>11130</v>
      </c>
      <c r="F376" t="s">
        <v>1065</v>
      </c>
      <c r="G376" t="s">
        <v>1066</v>
      </c>
      <c r="I376" t="s">
        <v>313</v>
      </c>
      <c r="J376" t="s">
        <v>266</v>
      </c>
      <c r="K376" t="s">
        <v>1067</v>
      </c>
      <c r="L376" t="s">
        <v>2678</v>
      </c>
      <c r="M376" t="s">
        <v>316</v>
      </c>
      <c r="N376" t="s">
        <v>315</v>
      </c>
      <c r="O376">
        <v>21</v>
      </c>
      <c r="P376" t="s">
        <v>273</v>
      </c>
      <c r="Q376">
        <v>0.32</v>
      </c>
      <c r="S376">
        <v>1</v>
      </c>
      <c r="T376" s="108">
        <v>0.32</v>
      </c>
      <c r="U376">
        <v>1</v>
      </c>
      <c r="V376" t="s">
        <v>270</v>
      </c>
      <c r="W376" t="s">
        <v>167</v>
      </c>
      <c r="X376">
        <v>1</v>
      </c>
      <c r="Y376">
        <v>0</v>
      </c>
      <c r="Z376">
        <v>0</v>
      </c>
      <c r="AA376">
        <v>1</v>
      </c>
      <c r="AB376">
        <v>0</v>
      </c>
      <c r="AC376">
        <v>0</v>
      </c>
      <c r="AD376">
        <v>0</v>
      </c>
      <c r="AE376">
        <v>0</v>
      </c>
    </row>
    <row r="377" spans="1:31" x14ac:dyDescent="0.3">
      <c r="A377" t="s">
        <v>315</v>
      </c>
      <c r="B377" t="s">
        <v>1046</v>
      </c>
      <c r="C377" t="s">
        <v>274</v>
      </c>
      <c r="D377" t="s">
        <v>1047</v>
      </c>
      <c r="E377" t="s">
        <v>11084</v>
      </c>
      <c r="F377" t="s">
        <v>1048</v>
      </c>
      <c r="G377" t="s">
        <v>1049</v>
      </c>
      <c r="I377" t="s">
        <v>313</v>
      </c>
      <c r="J377" t="s">
        <v>266</v>
      </c>
      <c r="K377" t="s">
        <v>1050</v>
      </c>
      <c r="L377" t="s">
        <v>9545</v>
      </c>
      <c r="M377" t="s">
        <v>314</v>
      </c>
      <c r="N377" t="s">
        <v>315</v>
      </c>
      <c r="O377">
        <v>8</v>
      </c>
      <c r="P377" t="s">
        <v>266</v>
      </c>
      <c r="Q377">
        <v>0.48</v>
      </c>
      <c r="S377">
        <v>6</v>
      </c>
      <c r="T377" s="108">
        <v>2.88</v>
      </c>
      <c r="U377">
        <v>1</v>
      </c>
      <c r="V377" t="s">
        <v>270</v>
      </c>
      <c r="W377" t="s">
        <v>167</v>
      </c>
      <c r="X377">
        <v>3</v>
      </c>
      <c r="Y377">
        <v>0</v>
      </c>
      <c r="Z377">
        <v>3</v>
      </c>
      <c r="AA377">
        <v>0</v>
      </c>
      <c r="AB377">
        <v>0</v>
      </c>
      <c r="AC377">
        <v>3</v>
      </c>
      <c r="AD377">
        <v>0</v>
      </c>
      <c r="AE377">
        <v>0</v>
      </c>
    </row>
    <row r="378" spans="1:31" x14ac:dyDescent="0.3">
      <c r="A378" t="s">
        <v>315</v>
      </c>
      <c r="B378" t="s">
        <v>1046</v>
      </c>
      <c r="C378" t="s">
        <v>274</v>
      </c>
      <c r="D378" t="s">
        <v>1047</v>
      </c>
      <c r="E378" t="s">
        <v>11084</v>
      </c>
      <c r="F378" t="s">
        <v>1048</v>
      </c>
      <c r="G378" t="s">
        <v>1049</v>
      </c>
      <c r="I378" t="s">
        <v>313</v>
      </c>
      <c r="J378" t="s">
        <v>266</v>
      </c>
      <c r="K378" t="s">
        <v>1050</v>
      </c>
      <c r="L378" t="s">
        <v>9545</v>
      </c>
      <c r="M378" t="s">
        <v>316</v>
      </c>
      <c r="N378" t="s">
        <v>315</v>
      </c>
      <c r="O378">
        <v>9</v>
      </c>
      <c r="P378" t="s">
        <v>288</v>
      </c>
      <c r="Q378">
        <v>0.48</v>
      </c>
      <c r="S378">
        <v>8</v>
      </c>
      <c r="T378" s="108">
        <v>3.84</v>
      </c>
      <c r="U378">
        <v>1</v>
      </c>
      <c r="V378" t="s">
        <v>270</v>
      </c>
      <c r="W378" t="s">
        <v>167</v>
      </c>
      <c r="X378">
        <v>4</v>
      </c>
      <c r="Y378">
        <v>4</v>
      </c>
      <c r="Z378">
        <v>0</v>
      </c>
      <c r="AA378">
        <v>0</v>
      </c>
      <c r="AB378">
        <v>4</v>
      </c>
      <c r="AC378">
        <v>0</v>
      </c>
      <c r="AD378">
        <v>0</v>
      </c>
      <c r="AE378">
        <v>0</v>
      </c>
    </row>
    <row r="379" spans="1:31" x14ac:dyDescent="0.3">
      <c r="A379" t="s">
        <v>315</v>
      </c>
      <c r="B379" t="s">
        <v>1046</v>
      </c>
      <c r="C379" t="s">
        <v>274</v>
      </c>
      <c r="D379" t="s">
        <v>1047</v>
      </c>
      <c r="E379" t="s">
        <v>11084</v>
      </c>
      <c r="F379" t="s">
        <v>1048</v>
      </c>
      <c r="G379" t="s">
        <v>1049</v>
      </c>
      <c r="I379" t="s">
        <v>313</v>
      </c>
      <c r="J379" t="s">
        <v>266</v>
      </c>
      <c r="K379" t="s">
        <v>1050</v>
      </c>
      <c r="L379" t="s">
        <v>9545</v>
      </c>
      <c r="M379" t="s">
        <v>316</v>
      </c>
      <c r="N379" t="s">
        <v>315</v>
      </c>
      <c r="O379">
        <v>21</v>
      </c>
      <c r="P379" t="s">
        <v>273</v>
      </c>
      <c r="Q379">
        <v>0.48</v>
      </c>
      <c r="S379">
        <v>1</v>
      </c>
      <c r="T379" s="108">
        <v>0.48</v>
      </c>
      <c r="U379">
        <v>1</v>
      </c>
      <c r="V379" t="s">
        <v>270</v>
      </c>
      <c r="W379" t="s">
        <v>167</v>
      </c>
      <c r="X379">
        <v>1</v>
      </c>
      <c r="Y379">
        <v>0</v>
      </c>
      <c r="Z379">
        <v>0</v>
      </c>
      <c r="AA379">
        <v>1</v>
      </c>
      <c r="AB379">
        <v>0</v>
      </c>
      <c r="AC379">
        <v>0</v>
      </c>
      <c r="AD379">
        <v>0</v>
      </c>
      <c r="AE379">
        <v>0</v>
      </c>
    </row>
    <row r="380" spans="1:31" x14ac:dyDescent="0.3">
      <c r="A380" t="s">
        <v>315</v>
      </c>
      <c r="B380" t="s">
        <v>2540</v>
      </c>
      <c r="C380" t="s">
        <v>274</v>
      </c>
      <c r="D380" t="s">
        <v>2541</v>
      </c>
      <c r="E380" t="s">
        <v>11144</v>
      </c>
      <c r="F380" t="s">
        <v>1514</v>
      </c>
      <c r="G380" t="s">
        <v>1515</v>
      </c>
      <c r="I380" t="s">
        <v>313</v>
      </c>
      <c r="J380" t="s">
        <v>266</v>
      </c>
      <c r="K380" t="s">
        <v>1516</v>
      </c>
      <c r="L380" t="s">
        <v>16203</v>
      </c>
      <c r="M380" t="s">
        <v>314</v>
      </c>
      <c r="N380" t="s">
        <v>315</v>
      </c>
      <c r="O380">
        <v>8</v>
      </c>
      <c r="P380" t="s">
        <v>266</v>
      </c>
      <c r="Q380">
        <v>0.48</v>
      </c>
      <c r="S380">
        <v>8</v>
      </c>
      <c r="T380" s="108">
        <v>3.84</v>
      </c>
      <c r="U380">
        <v>1</v>
      </c>
      <c r="V380" t="s">
        <v>270</v>
      </c>
      <c r="W380" t="s">
        <v>167</v>
      </c>
      <c r="X380">
        <v>4</v>
      </c>
      <c r="Y380">
        <v>4</v>
      </c>
      <c r="Z380">
        <v>0</v>
      </c>
      <c r="AA380">
        <v>0</v>
      </c>
      <c r="AB380">
        <v>0</v>
      </c>
      <c r="AC380">
        <v>4</v>
      </c>
      <c r="AD380">
        <v>0</v>
      </c>
      <c r="AE380">
        <v>0</v>
      </c>
    </row>
    <row r="381" spans="1:31" x14ac:dyDescent="0.3">
      <c r="A381" t="s">
        <v>315</v>
      </c>
      <c r="B381" t="s">
        <v>2540</v>
      </c>
      <c r="C381" t="s">
        <v>274</v>
      </c>
      <c r="D381" t="s">
        <v>2541</v>
      </c>
      <c r="E381" t="s">
        <v>11144</v>
      </c>
      <c r="F381" t="s">
        <v>1514</v>
      </c>
      <c r="G381" t="s">
        <v>1515</v>
      </c>
      <c r="I381" t="s">
        <v>313</v>
      </c>
      <c r="J381" t="s">
        <v>266</v>
      </c>
      <c r="K381" t="s">
        <v>1516</v>
      </c>
      <c r="L381" t="s">
        <v>16203</v>
      </c>
      <c r="M381" t="s">
        <v>316</v>
      </c>
      <c r="N381" t="s">
        <v>315</v>
      </c>
      <c r="O381">
        <v>9</v>
      </c>
      <c r="P381" t="s">
        <v>288</v>
      </c>
      <c r="Q381">
        <v>0.48</v>
      </c>
      <c r="S381">
        <v>4</v>
      </c>
      <c r="T381" s="108">
        <v>1.92</v>
      </c>
      <c r="U381">
        <v>1</v>
      </c>
      <c r="V381" t="s">
        <v>270</v>
      </c>
      <c r="W381" t="s">
        <v>167</v>
      </c>
      <c r="X381">
        <v>4</v>
      </c>
      <c r="Y381">
        <v>0</v>
      </c>
      <c r="Z381">
        <v>0</v>
      </c>
      <c r="AA381">
        <v>0</v>
      </c>
      <c r="AB381">
        <v>4</v>
      </c>
      <c r="AC381">
        <v>0</v>
      </c>
      <c r="AD381">
        <v>0</v>
      </c>
      <c r="AE381">
        <v>0</v>
      </c>
    </row>
    <row r="382" spans="1:31" x14ac:dyDescent="0.3">
      <c r="A382" t="s">
        <v>315</v>
      </c>
      <c r="B382" t="s">
        <v>1057</v>
      </c>
      <c r="C382" t="s">
        <v>274</v>
      </c>
      <c r="D382" t="s">
        <v>2508</v>
      </c>
      <c r="E382" t="s">
        <v>11072</v>
      </c>
      <c r="F382" t="s">
        <v>1058</v>
      </c>
      <c r="G382" t="s">
        <v>1059</v>
      </c>
      <c r="I382" t="s">
        <v>313</v>
      </c>
      <c r="J382" t="s">
        <v>266</v>
      </c>
      <c r="K382" t="s">
        <v>1060</v>
      </c>
      <c r="L382" t="s">
        <v>1061</v>
      </c>
      <c r="M382" t="s">
        <v>314</v>
      </c>
      <c r="N382" t="s">
        <v>315</v>
      </c>
      <c r="O382">
        <v>8</v>
      </c>
      <c r="P382" t="s">
        <v>282</v>
      </c>
      <c r="Q382">
        <v>3</v>
      </c>
      <c r="S382">
        <v>4</v>
      </c>
      <c r="T382" s="108">
        <v>12</v>
      </c>
      <c r="U382">
        <v>1</v>
      </c>
      <c r="V382" t="s">
        <v>270</v>
      </c>
      <c r="W382" t="s">
        <v>167</v>
      </c>
      <c r="X382">
        <v>2</v>
      </c>
      <c r="Y382">
        <v>0</v>
      </c>
      <c r="Z382">
        <v>2</v>
      </c>
      <c r="AA382">
        <v>0</v>
      </c>
      <c r="AB382">
        <v>0</v>
      </c>
      <c r="AC382">
        <v>2</v>
      </c>
      <c r="AD382">
        <v>0</v>
      </c>
      <c r="AE382">
        <v>0</v>
      </c>
    </row>
    <row r="383" spans="1:31" x14ac:dyDescent="0.3">
      <c r="A383" t="s">
        <v>315</v>
      </c>
      <c r="B383" t="s">
        <v>1057</v>
      </c>
      <c r="C383" t="s">
        <v>274</v>
      </c>
      <c r="D383" t="s">
        <v>2508</v>
      </c>
      <c r="E383" t="s">
        <v>11072</v>
      </c>
      <c r="F383" t="s">
        <v>1058</v>
      </c>
      <c r="G383" t="s">
        <v>1059</v>
      </c>
      <c r="I383" t="s">
        <v>313</v>
      </c>
      <c r="J383" t="s">
        <v>266</v>
      </c>
      <c r="K383" t="s">
        <v>1060</v>
      </c>
      <c r="L383" t="s">
        <v>1061</v>
      </c>
      <c r="M383" t="s">
        <v>314</v>
      </c>
      <c r="N383" t="s">
        <v>315</v>
      </c>
      <c r="O383">
        <v>8</v>
      </c>
      <c r="P383" t="s">
        <v>282</v>
      </c>
      <c r="Q383">
        <v>2</v>
      </c>
      <c r="S383">
        <v>4</v>
      </c>
      <c r="T383" s="108">
        <v>8</v>
      </c>
      <c r="U383">
        <v>1</v>
      </c>
      <c r="V383" t="s">
        <v>270</v>
      </c>
      <c r="W383" t="s">
        <v>167</v>
      </c>
      <c r="X383">
        <v>4</v>
      </c>
      <c r="Y383">
        <v>0</v>
      </c>
      <c r="Z383">
        <v>0</v>
      </c>
      <c r="AA383">
        <v>0</v>
      </c>
      <c r="AB383">
        <v>0</v>
      </c>
      <c r="AC383">
        <v>4</v>
      </c>
      <c r="AD383">
        <v>0</v>
      </c>
      <c r="AE383">
        <v>0</v>
      </c>
    </row>
    <row r="384" spans="1:31" x14ac:dyDescent="0.3">
      <c r="A384" t="s">
        <v>315</v>
      </c>
      <c r="B384" t="s">
        <v>1057</v>
      </c>
      <c r="C384" t="s">
        <v>274</v>
      </c>
      <c r="D384" t="s">
        <v>2508</v>
      </c>
      <c r="E384" t="s">
        <v>11072</v>
      </c>
      <c r="F384" t="s">
        <v>1058</v>
      </c>
      <c r="G384" t="s">
        <v>1059</v>
      </c>
      <c r="I384" t="s">
        <v>313</v>
      </c>
      <c r="J384" t="s">
        <v>266</v>
      </c>
      <c r="K384" t="s">
        <v>1060</v>
      </c>
      <c r="L384" t="s">
        <v>1061</v>
      </c>
      <c r="M384" t="s">
        <v>316</v>
      </c>
      <c r="N384" t="s">
        <v>315</v>
      </c>
      <c r="O384">
        <v>9</v>
      </c>
      <c r="P384" t="s">
        <v>272</v>
      </c>
      <c r="Q384">
        <v>2</v>
      </c>
      <c r="S384">
        <v>12</v>
      </c>
      <c r="T384" s="108">
        <v>24</v>
      </c>
      <c r="U384">
        <v>1</v>
      </c>
      <c r="V384" t="s">
        <v>270</v>
      </c>
      <c r="W384" t="s">
        <v>167</v>
      </c>
      <c r="X384">
        <v>6</v>
      </c>
      <c r="Y384">
        <v>0</v>
      </c>
      <c r="Z384">
        <v>6</v>
      </c>
      <c r="AA384">
        <v>0</v>
      </c>
      <c r="AB384">
        <v>0</v>
      </c>
      <c r="AC384">
        <v>6</v>
      </c>
      <c r="AD384">
        <v>0</v>
      </c>
      <c r="AE384">
        <v>0</v>
      </c>
    </row>
    <row r="385" spans="1:31" x14ac:dyDescent="0.3">
      <c r="A385" t="s">
        <v>315</v>
      </c>
      <c r="B385" t="s">
        <v>1057</v>
      </c>
      <c r="C385" t="s">
        <v>274</v>
      </c>
      <c r="D385" t="s">
        <v>2508</v>
      </c>
      <c r="E385" t="s">
        <v>11072</v>
      </c>
      <c r="F385" t="s">
        <v>1058</v>
      </c>
      <c r="G385" t="s">
        <v>1059</v>
      </c>
      <c r="I385" t="s">
        <v>313</v>
      </c>
      <c r="J385" t="s">
        <v>266</v>
      </c>
      <c r="K385" t="s">
        <v>1060</v>
      </c>
      <c r="L385" t="s">
        <v>1061</v>
      </c>
      <c r="M385" t="s">
        <v>314</v>
      </c>
      <c r="N385" t="s">
        <v>315</v>
      </c>
      <c r="O385">
        <v>8</v>
      </c>
      <c r="P385" t="s">
        <v>282</v>
      </c>
      <c r="Q385">
        <v>4</v>
      </c>
      <c r="S385">
        <v>2</v>
      </c>
      <c r="T385" s="108">
        <v>8</v>
      </c>
      <c r="U385">
        <v>1</v>
      </c>
      <c r="V385" t="s">
        <v>270</v>
      </c>
      <c r="W385" t="s">
        <v>167</v>
      </c>
      <c r="X385">
        <v>1</v>
      </c>
      <c r="Y385">
        <v>0</v>
      </c>
      <c r="Z385">
        <v>1</v>
      </c>
      <c r="AA385">
        <v>0</v>
      </c>
      <c r="AB385">
        <v>0</v>
      </c>
      <c r="AC385">
        <v>1</v>
      </c>
      <c r="AD385">
        <v>0</v>
      </c>
      <c r="AE385">
        <v>0</v>
      </c>
    </row>
    <row r="386" spans="1:31" x14ac:dyDescent="0.3">
      <c r="A386" t="s">
        <v>315</v>
      </c>
      <c r="B386" t="s">
        <v>1057</v>
      </c>
      <c r="C386" t="s">
        <v>274</v>
      </c>
      <c r="D386" t="s">
        <v>2508</v>
      </c>
      <c r="E386" t="s">
        <v>11072</v>
      </c>
      <c r="F386" t="s">
        <v>1058</v>
      </c>
      <c r="G386" t="s">
        <v>1059</v>
      </c>
      <c r="I386" t="s">
        <v>313</v>
      </c>
      <c r="J386" t="s">
        <v>266</v>
      </c>
      <c r="K386" t="s">
        <v>1060</v>
      </c>
      <c r="L386" t="s">
        <v>1061</v>
      </c>
      <c r="M386" t="s">
        <v>316</v>
      </c>
      <c r="N386" t="s">
        <v>315</v>
      </c>
      <c r="O386">
        <v>9</v>
      </c>
      <c r="P386" t="s">
        <v>272</v>
      </c>
      <c r="Q386">
        <v>3</v>
      </c>
      <c r="S386">
        <v>2</v>
      </c>
      <c r="T386" s="108">
        <v>6</v>
      </c>
      <c r="U386">
        <v>1</v>
      </c>
      <c r="V386" t="s">
        <v>270</v>
      </c>
      <c r="W386" t="s">
        <v>167</v>
      </c>
      <c r="X386">
        <v>1</v>
      </c>
      <c r="Y386">
        <v>0</v>
      </c>
      <c r="Z386">
        <v>1</v>
      </c>
      <c r="AA386">
        <v>0</v>
      </c>
      <c r="AB386">
        <v>0</v>
      </c>
      <c r="AC386">
        <v>1</v>
      </c>
      <c r="AD386">
        <v>0</v>
      </c>
      <c r="AE386">
        <v>0</v>
      </c>
    </row>
    <row r="387" spans="1:31" x14ac:dyDescent="0.3">
      <c r="A387" t="s">
        <v>315</v>
      </c>
      <c r="B387" t="s">
        <v>1057</v>
      </c>
      <c r="C387" t="s">
        <v>274</v>
      </c>
      <c r="D387" t="s">
        <v>2508</v>
      </c>
      <c r="E387" t="s">
        <v>11072</v>
      </c>
      <c r="F387" t="s">
        <v>1058</v>
      </c>
      <c r="G387" t="s">
        <v>1059</v>
      </c>
      <c r="I387" t="s">
        <v>313</v>
      </c>
      <c r="J387" t="s">
        <v>266</v>
      </c>
      <c r="K387" t="s">
        <v>1060</v>
      </c>
      <c r="L387" t="s">
        <v>1061</v>
      </c>
      <c r="M387" t="s">
        <v>316</v>
      </c>
      <c r="N387" t="s">
        <v>315</v>
      </c>
      <c r="O387">
        <v>9</v>
      </c>
      <c r="P387" t="s">
        <v>272</v>
      </c>
      <c r="Q387">
        <v>2</v>
      </c>
      <c r="S387">
        <v>2</v>
      </c>
      <c r="T387" s="108">
        <v>4</v>
      </c>
      <c r="U387">
        <v>1</v>
      </c>
      <c r="V387" t="s">
        <v>270</v>
      </c>
      <c r="W387" t="s">
        <v>167</v>
      </c>
      <c r="X387">
        <v>1</v>
      </c>
      <c r="Y387">
        <v>0</v>
      </c>
      <c r="Z387">
        <v>1</v>
      </c>
      <c r="AA387">
        <v>0</v>
      </c>
      <c r="AB387">
        <v>0</v>
      </c>
      <c r="AC387">
        <v>1</v>
      </c>
      <c r="AD387">
        <v>0</v>
      </c>
      <c r="AE387">
        <v>0</v>
      </c>
    </row>
    <row r="388" spans="1:31" x14ac:dyDescent="0.3">
      <c r="A388" t="s">
        <v>315</v>
      </c>
      <c r="B388" t="s">
        <v>1057</v>
      </c>
      <c r="C388" t="s">
        <v>274</v>
      </c>
      <c r="D388" t="s">
        <v>2508</v>
      </c>
      <c r="E388" t="s">
        <v>11072</v>
      </c>
      <c r="F388" t="s">
        <v>1058</v>
      </c>
      <c r="G388" t="s">
        <v>1059</v>
      </c>
      <c r="I388" t="s">
        <v>313</v>
      </c>
      <c r="J388" t="s">
        <v>266</v>
      </c>
      <c r="K388" t="s">
        <v>1060</v>
      </c>
      <c r="L388" t="s">
        <v>1061</v>
      </c>
      <c r="M388" t="s">
        <v>316</v>
      </c>
      <c r="N388" t="s">
        <v>315</v>
      </c>
      <c r="O388">
        <v>26</v>
      </c>
      <c r="P388" t="s">
        <v>273</v>
      </c>
      <c r="Q388">
        <v>0.48</v>
      </c>
      <c r="S388">
        <v>6</v>
      </c>
      <c r="T388" s="108">
        <v>2.88</v>
      </c>
      <c r="U388">
        <v>1</v>
      </c>
      <c r="V388" t="s">
        <v>270</v>
      </c>
      <c r="W388" t="s">
        <v>167</v>
      </c>
      <c r="X388">
        <v>6</v>
      </c>
      <c r="Y388">
        <v>0</v>
      </c>
      <c r="Z388">
        <v>6</v>
      </c>
      <c r="AA388">
        <v>0</v>
      </c>
      <c r="AB388">
        <v>0</v>
      </c>
      <c r="AC388">
        <v>0</v>
      </c>
      <c r="AD388">
        <v>0</v>
      </c>
      <c r="AE388">
        <v>0</v>
      </c>
    </row>
    <row r="389" spans="1:31" x14ac:dyDescent="0.3">
      <c r="A389" t="s">
        <v>315</v>
      </c>
      <c r="B389" t="s">
        <v>1057</v>
      </c>
      <c r="C389" t="s">
        <v>274</v>
      </c>
      <c r="D389" t="s">
        <v>2508</v>
      </c>
      <c r="E389" t="s">
        <v>11072</v>
      </c>
      <c r="F389" t="s">
        <v>1058</v>
      </c>
      <c r="G389" t="s">
        <v>1059</v>
      </c>
      <c r="I389" t="s">
        <v>313</v>
      </c>
      <c r="J389" t="s">
        <v>266</v>
      </c>
      <c r="K389" t="s">
        <v>1060</v>
      </c>
      <c r="L389" t="s">
        <v>1061</v>
      </c>
      <c r="M389" t="s">
        <v>316</v>
      </c>
      <c r="N389" t="s">
        <v>315</v>
      </c>
      <c r="O389">
        <v>21</v>
      </c>
      <c r="P389" t="s">
        <v>273</v>
      </c>
      <c r="Q389">
        <v>0.32</v>
      </c>
      <c r="S389">
        <v>2</v>
      </c>
      <c r="T389" s="108">
        <v>0.64</v>
      </c>
      <c r="U389">
        <v>1</v>
      </c>
      <c r="V389" t="s">
        <v>270</v>
      </c>
      <c r="W389" t="s">
        <v>167</v>
      </c>
      <c r="X389">
        <v>2</v>
      </c>
      <c r="Y389">
        <v>0</v>
      </c>
      <c r="Z389">
        <v>2</v>
      </c>
      <c r="AA389">
        <v>0</v>
      </c>
      <c r="AB389">
        <v>0</v>
      </c>
      <c r="AC389">
        <v>0</v>
      </c>
      <c r="AD389">
        <v>0</v>
      </c>
      <c r="AE389">
        <v>0</v>
      </c>
    </row>
    <row r="390" spans="1:31" x14ac:dyDescent="0.3">
      <c r="A390" t="s">
        <v>315</v>
      </c>
      <c r="B390" t="s">
        <v>725</v>
      </c>
      <c r="C390" t="s">
        <v>274</v>
      </c>
      <c r="D390" t="s">
        <v>2491</v>
      </c>
      <c r="E390" t="s">
        <v>11055</v>
      </c>
      <c r="F390" t="s">
        <v>726</v>
      </c>
      <c r="G390" t="s">
        <v>727</v>
      </c>
      <c r="I390" t="s">
        <v>313</v>
      </c>
      <c r="J390" t="s">
        <v>266</v>
      </c>
      <c r="K390" t="s">
        <v>728</v>
      </c>
      <c r="L390" t="s">
        <v>19169</v>
      </c>
      <c r="M390" t="s">
        <v>314</v>
      </c>
      <c r="N390" t="s">
        <v>315</v>
      </c>
      <c r="O390">
        <v>8</v>
      </c>
      <c r="P390" t="s">
        <v>266</v>
      </c>
      <c r="Q390">
        <v>0.17</v>
      </c>
      <c r="S390">
        <v>10</v>
      </c>
      <c r="T390" s="108">
        <v>1.7000000000000002</v>
      </c>
      <c r="U390">
        <v>1</v>
      </c>
      <c r="V390" t="s">
        <v>270</v>
      </c>
      <c r="W390" t="s">
        <v>167</v>
      </c>
      <c r="X390">
        <v>10</v>
      </c>
      <c r="Y390">
        <v>0</v>
      </c>
      <c r="Z390">
        <v>10</v>
      </c>
      <c r="AA390">
        <v>0</v>
      </c>
      <c r="AB390">
        <v>0</v>
      </c>
      <c r="AC390">
        <v>0</v>
      </c>
      <c r="AD390">
        <v>0</v>
      </c>
      <c r="AE390">
        <v>0</v>
      </c>
    </row>
    <row r="391" spans="1:31" x14ac:dyDescent="0.3">
      <c r="A391" t="s">
        <v>315</v>
      </c>
      <c r="B391" t="s">
        <v>725</v>
      </c>
      <c r="C391" t="s">
        <v>274</v>
      </c>
      <c r="D391" t="s">
        <v>2491</v>
      </c>
      <c r="E391" t="s">
        <v>11055</v>
      </c>
      <c r="F391" t="s">
        <v>726</v>
      </c>
      <c r="G391" t="s">
        <v>727</v>
      </c>
      <c r="I391" t="s">
        <v>313</v>
      </c>
      <c r="J391" t="s">
        <v>266</v>
      </c>
      <c r="K391" t="s">
        <v>728</v>
      </c>
      <c r="L391" t="s">
        <v>19169</v>
      </c>
      <c r="M391" t="s">
        <v>316</v>
      </c>
      <c r="N391" t="s">
        <v>315</v>
      </c>
      <c r="O391">
        <v>9</v>
      </c>
      <c r="P391" t="s">
        <v>288</v>
      </c>
      <c r="Q391">
        <v>0.48</v>
      </c>
      <c r="S391">
        <v>5</v>
      </c>
      <c r="T391" s="108">
        <v>2.4</v>
      </c>
      <c r="U391">
        <v>1</v>
      </c>
      <c r="V391" t="s">
        <v>270</v>
      </c>
      <c r="W391" t="s">
        <v>167</v>
      </c>
      <c r="X391">
        <v>5</v>
      </c>
      <c r="Y391">
        <v>0</v>
      </c>
      <c r="Z391">
        <v>0</v>
      </c>
      <c r="AA391">
        <v>0</v>
      </c>
      <c r="AB391">
        <v>5</v>
      </c>
      <c r="AC391">
        <v>0</v>
      </c>
      <c r="AD391">
        <v>0</v>
      </c>
      <c r="AE391">
        <v>0</v>
      </c>
    </row>
    <row r="392" spans="1:31" x14ac:dyDescent="0.3">
      <c r="A392" t="s">
        <v>315</v>
      </c>
      <c r="B392" t="s">
        <v>725</v>
      </c>
      <c r="C392" t="s">
        <v>274</v>
      </c>
      <c r="D392" t="s">
        <v>2491</v>
      </c>
      <c r="E392" t="s">
        <v>11055</v>
      </c>
      <c r="F392" t="s">
        <v>726</v>
      </c>
      <c r="G392" t="s">
        <v>727</v>
      </c>
      <c r="I392" t="s">
        <v>313</v>
      </c>
      <c r="J392" t="s">
        <v>266</v>
      </c>
      <c r="K392" t="s">
        <v>728</v>
      </c>
      <c r="L392" t="s">
        <v>19169</v>
      </c>
      <c r="M392" t="s">
        <v>316</v>
      </c>
      <c r="N392" t="s">
        <v>315</v>
      </c>
      <c r="O392">
        <v>26</v>
      </c>
      <c r="P392" t="s">
        <v>273</v>
      </c>
      <c r="Q392">
        <v>0.32</v>
      </c>
      <c r="S392">
        <v>3</v>
      </c>
      <c r="T392" s="108">
        <v>0.96</v>
      </c>
      <c r="U392">
        <v>1</v>
      </c>
      <c r="V392" t="s">
        <v>270</v>
      </c>
      <c r="W392" t="s">
        <v>167</v>
      </c>
      <c r="X392">
        <v>3</v>
      </c>
      <c r="Y392">
        <v>0</v>
      </c>
      <c r="Z392">
        <v>0</v>
      </c>
      <c r="AA392">
        <v>0</v>
      </c>
      <c r="AB392">
        <v>0</v>
      </c>
      <c r="AC392">
        <v>3</v>
      </c>
      <c r="AD392">
        <v>0</v>
      </c>
      <c r="AE392">
        <v>0</v>
      </c>
    </row>
    <row r="393" spans="1:31" x14ac:dyDescent="0.3">
      <c r="A393" t="s">
        <v>315</v>
      </c>
      <c r="B393" t="s">
        <v>8774</v>
      </c>
      <c r="C393" t="s">
        <v>262</v>
      </c>
      <c r="D393" t="s">
        <v>16517</v>
      </c>
      <c r="E393" t="s">
        <v>11077</v>
      </c>
      <c r="F393" t="s">
        <v>481</v>
      </c>
      <c r="G393" t="s">
        <v>9314</v>
      </c>
      <c r="I393" t="s">
        <v>313</v>
      </c>
      <c r="J393" t="s">
        <v>266</v>
      </c>
      <c r="K393" t="s">
        <v>8775</v>
      </c>
      <c r="L393" t="s">
        <v>15796</v>
      </c>
      <c r="M393" t="s">
        <v>314</v>
      </c>
      <c r="N393" t="s">
        <v>315</v>
      </c>
      <c r="O393">
        <v>8</v>
      </c>
      <c r="P393" t="s">
        <v>266</v>
      </c>
      <c r="Q393">
        <v>0.32</v>
      </c>
      <c r="S393">
        <v>3</v>
      </c>
      <c r="T393" s="108">
        <v>0.96</v>
      </c>
      <c r="U393">
        <v>1</v>
      </c>
      <c r="V393" t="s">
        <v>270</v>
      </c>
      <c r="W393" t="s">
        <v>167</v>
      </c>
      <c r="X393">
        <v>3</v>
      </c>
      <c r="Y393">
        <v>0</v>
      </c>
      <c r="Z393">
        <v>0</v>
      </c>
      <c r="AA393">
        <v>0</v>
      </c>
      <c r="AB393">
        <v>0</v>
      </c>
      <c r="AC393">
        <v>3</v>
      </c>
      <c r="AD393">
        <v>0</v>
      </c>
      <c r="AE393">
        <v>0</v>
      </c>
    </row>
    <row r="394" spans="1:31" x14ac:dyDescent="0.3">
      <c r="A394" t="s">
        <v>315</v>
      </c>
      <c r="B394" t="s">
        <v>8774</v>
      </c>
      <c r="C394" t="s">
        <v>262</v>
      </c>
      <c r="D394" t="s">
        <v>16517</v>
      </c>
      <c r="E394" t="s">
        <v>11077</v>
      </c>
      <c r="F394" t="s">
        <v>481</v>
      </c>
      <c r="G394" t="s">
        <v>9314</v>
      </c>
      <c r="I394" t="s">
        <v>313</v>
      </c>
      <c r="J394" t="s">
        <v>266</v>
      </c>
      <c r="K394" t="s">
        <v>8775</v>
      </c>
      <c r="L394" t="s">
        <v>15796</v>
      </c>
      <c r="M394" t="s">
        <v>316</v>
      </c>
      <c r="N394" t="s">
        <v>315</v>
      </c>
      <c r="O394">
        <v>9</v>
      </c>
      <c r="P394" t="s">
        <v>288</v>
      </c>
      <c r="Q394">
        <v>0.32</v>
      </c>
      <c r="S394">
        <v>3</v>
      </c>
      <c r="T394" s="108">
        <v>0.96</v>
      </c>
      <c r="U394">
        <v>1</v>
      </c>
      <c r="V394" t="s">
        <v>270</v>
      </c>
      <c r="W394" t="s">
        <v>167</v>
      </c>
      <c r="X394">
        <v>3</v>
      </c>
      <c r="Y394">
        <v>0</v>
      </c>
      <c r="Z394">
        <v>0</v>
      </c>
      <c r="AA394">
        <v>0</v>
      </c>
      <c r="AB394">
        <v>0</v>
      </c>
      <c r="AC394">
        <v>3</v>
      </c>
      <c r="AD394">
        <v>0</v>
      </c>
      <c r="AE394">
        <v>0</v>
      </c>
    </row>
    <row r="395" spans="1:31" x14ac:dyDescent="0.3">
      <c r="A395" t="s">
        <v>315</v>
      </c>
      <c r="B395" t="s">
        <v>8774</v>
      </c>
      <c r="C395" t="s">
        <v>262</v>
      </c>
      <c r="D395" t="s">
        <v>16517</v>
      </c>
      <c r="E395" t="s">
        <v>11077</v>
      </c>
      <c r="F395" t="s">
        <v>481</v>
      </c>
      <c r="G395" t="s">
        <v>9314</v>
      </c>
      <c r="I395" t="s">
        <v>313</v>
      </c>
      <c r="J395" t="s">
        <v>266</v>
      </c>
      <c r="K395" t="s">
        <v>8775</v>
      </c>
      <c r="L395" t="s">
        <v>15796</v>
      </c>
      <c r="M395" t="s">
        <v>316</v>
      </c>
      <c r="N395" t="s">
        <v>315</v>
      </c>
      <c r="O395">
        <v>26</v>
      </c>
      <c r="P395" t="s">
        <v>273</v>
      </c>
      <c r="Q395">
        <v>0.32</v>
      </c>
      <c r="S395">
        <v>4</v>
      </c>
      <c r="T395" s="108">
        <v>1.28</v>
      </c>
      <c r="U395">
        <v>1</v>
      </c>
      <c r="V395" t="s">
        <v>270</v>
      </c>
      <c r="W395" t="s">
        <v>167</v>
      </c>
      <c r="X395">
        <v>4</v>
      </c>
      <c r="Y395">
        <v>0</v>
      </c>
      <c r="Z395">
        <v>0</v>
      </c>
      <c r="AA395">
        <v>0</v>
      </c>
      <c r="AB395">
        <v>0</v>
      </c>
      <c r="AC395">
        <v>4</v>
      </c>
      <c r="AD395">
        <v>0</v>
      </c>
      <c r="AE395">
        <v>0</v>
      </c>
    </row>
    <row r="396" spans="1:31" x14ac:dyDescent="0.3">
      <c r="A396" t="s">
        <v>315</v>
      </c>
      <c r="B396" t="s">
        <v>2383</v>
      </c>
      <c r="C396" t="s">
        <v>274</v>
      </c>
      <c r="D396" t="s">
        <v>2524</v>
      </c>
      <c r="E396" t="s">
        <v>11059</v>
      </c>
      <c r="F396" t="s">
        <v>2384</v>
      </c>
      <c r="G396" t="s">
        <v>321</v>
      </c>
      <c r="I396" t="s">
        <v>313</v>
      </c>
      <c r="J396" t="s">
        <v>266</v>
      </c>
      <c r="K396" t="s">
        <v>2385</v>
      </c>
      <c r="L396" t="s">
        <v>1145</v>
      </c>
      <c r="M396" t="s">
        <v>314</v>
      </c>
      <c r="N396" t="s">
        <v>315</v>
      </c>
      <c r="O396">
        <v>8</v>
      </c>
      <c r="P396" t="s">
        <v>269</v>
      </c>
      <c r="Q396">
        <v>2</v>
      </c>
      <c r="S396">
        <v>1</v>
      </c>
      <c r="T396" s="108">
        <v>2</v>
      </c>
      <c r="U396">
        <v>1</v>
      </c>
      <c r="V396" t="s">
        <v>270</v>
      </c>
      <c r="W396" t="s">
        <v>167</v>
      </c>
      <c r="X396">
        <v>1</v>
      </c>
      <c r="Y396">
        <v>0</v>
      </c>
      <c r="Z396">
        <v>0</v>
      </c>
      <c r="AA396">
        <v>0</v>
      </c>
      <c r="AB396">
        <v>1</v>
      </c>
      <c r="AC396">
        <v>0</v>
      </c>
      <c r="AD396">
        <v>0</v>
      </c>
      <c r="AE396">
        <v>0</v>
      </c>
    </row>
    <row r="397" spans="1:31" x14ac:dyDescent="0.3">
      <c r="A397" t="s">
        <v>315</v>
      </c>
      <c r="B397" t="s">
        <v>2383</v>
      </c>
      <c r="C397" t="s">
        <v>274</v>
      </c>
      <c r="D397" t="s">
        <v>2524</v>
      </c>
      <c r="E397" t="s">
        <v>11059</v>
      </c>
      <c r="F397" t="s">
        <v>2384</v>
      </c>
      <c r="G397" t="s">
        <v>321</v>
      </c>
      <c r="I397" t="s">
        <v>313</v>
      </c>
      <c r="J397" t="s">
        <v>266</v>
      </c>
      <c r="K397" t="s">
        <v>2385</v>
      </c>
      <c r="L397" t="s">
        <v>1145</v>
      </c>
      <c r="M397" t="s">
        <v>316</v>
      </c>
      <c r="N397" t="s">
        <v>315</v>
      </c>
      <c r="O397">
        <v>9</v>
      </c>
      <c r="P397" t="s">
        <v>288</v>
      </c>
      <c r="Q397">
        <v>0.48</v>
      </c>
      <c r="S397">
        <v>2</v>
      </c>
      <c r="T397" s="108">
        <v>0.96</v>
      </c>
      <c r="U397">
        <v>1</v>
      </c>
      <c r="V397" t="s">
        <v>270</v>
      </c>
      <c r="W397" t="s">
        <v>167</v>
      </c>
      <c r="X397">
        <v>2</v>
      </c>
      <c r="Y397">
        <v>0</v>
      </c>
      <c r="Z397">
        <v>0</v>
      </c>
      <c r="AA397">
        <v>0</v>
      </c>
      <c r="AB397">
        <v>2</v>
      </c>
      <c r="AC397">
        <v>0</v>
      </c>
      <c r="AD397">
        <v>0</v>
      </c>
      <c r="AE397">
        <v>0</v>
      </c>
    </row>
    <row r="398" spans="1:31" x14ac:dyDescent="0.3">
      <c r="A398" t="s">
        <v>315</v>
      </c>
      <c r="B398" t="s">
        <v>2383</v>
      </c>
      <c r="C398" t="s">
        <v>274</v>
      </c>
      <c r="D398" t="s">
        <v>2524</v>
      </c>
      <c r="E398" t="s">
        <v>11059</v>
      </c>
      <c r="F398" t="s">
        <v>2384</v>
      </c>
      <c r="G398" t="s">
        <v>321</v>
      </c>
      <c r="I398" t="s">
        <v>313</v>
      </c>
      <c r="J398" t="s">
        <v>266</v>
      </c>
      <c r="K398" t="s">
        <v>2385</v>
      </c>
      <c r="L398" t="s">
        <v>1145</v>
      </c>
      <c r="M398" t="s">
        <v>316</v>
      </c>
      <c r="N398" t="s">
        <v>315</v>
      </c>
      <c r="O398">
        <v>21</v>
      </c>
      <c r="P398" t="s">
        <v>273</v>
      </c>
      <c r="Q398">
        <v>0.48</v>
      </c>
      <c r="S398">
        <v>1</v>
      </c>
      <c r="T398" s="108">
        <v>0.48</v>
      </c>
      <c r="U398">
        <v>1</v>
      </c>
      <c r="V398" t="s">
        <v>270</v>
      </c>
      <c r="W398" t="s">
        <v>167</v>
      </c>
      <c r="X398">
        <v>1</v>
      </c>
      <c r="Y398">
        <v>0</v>
      </c>
      <c r="Z398">
        <v>0</v>
      </c>
      <c r="AA398">
        <v>0</v>
      </c>
      <c r="AB398">
        <v>1</v>
      </c>
      <c r="AC398">
        <v>0</v>
      </c>
      <c r="AD398">
        <v>0</v>
      </c>
      <c r="AE398">
        <v>0</v>
      </c>
    </row>
    <row r="399" spans="1:31" x14ac:dyDescent="0.3">
      <c r="A399" t="s">
        <v>315</v>
      </c>
      <c r="B399" t="s">
        <v>2372</v>
      </c>
      <c r="C399" t="s">
        <v>262</v>
      </c>
      <c r="D399" t="s">
        <v>2581</v>
      </c>
      <c r="E399" t="s">
        <v>11131</v>
      </c>
      <c r="F399" t="s">
        <v>2373</v>
      </c>
      <c r="G399" t="s">
        <v>2374</v>
      </c>
      <c r="I399" t="s">
        <v>313</v>
      </c>
      <c r="J399" t="s">
        <v>266</v>
      </c>
      <c r="K399" t="s">
        <v>2375</v>
      </c>
      <c r="L399" t="s">
        <v>2376</v>
      </c>
      <c r="M399" t="s">
        <v>314</v>
      </c>
      <c r="N399" t="s">
        <v>315</v>
      </c>
      <c r="O399">
        <v>8</v>
      </c>
      <c r="P399" t="s">
        <v>266</v>
      </c>
      <c r="Q399">
        <v>0.32</v>
      </c>
      <c r="S399">
        <v>1</v>
      </c>
      <c r="T399" s="108">
        <v>0.32</v>
      </c>
      <c r="U399">
        <v>1</v>
      </c>
      <c r="V399" t="s">
        <v>270</v>
      </c>
      <c r="W399" t="s">
        <v>167</v>
      </c>
      <c r="X399">
        <v>1</v>
      </c>
      <c r="Y399">
        <v>0</v>
      </c>
      <c r="Z399">
        <v>0</v>
      </c>
      <c r="AA399">
        <v>0</v>
      </c>
      <c r="AB399">
        <v>1</v>
      </c>
      <c r="AC399">
        <v>0</v>
      </c>
      <c r="AD399">
        <v>0</v>
      </c>
      <c r="AE399">
        <v>0</v>
      </c>
    </row>
    <row r="400" spans="1:31" x14ac:dyDescent="0.3">
      <c r="A400" t="s">
        <v>315</v>
      </c>
      <c r="B400" t="s">
        <v>2372</v>
      </c>
      <c r="C400" t="s">
        <v>262</v>
      </c>
      <c r="D400" t="s">
        <v>2581</v>
      </c>
      <c r="E400" t="s">
        <v>11131</v>
      </c>
      <c r="F400" t="s">
        <v>2373</v>
      </c>
      <c r="G400" t="s">
        <v>2374</v>
      </c>
      <c r="I400" t="s">
        <v>313</v>
      </c>
      <c r="J400" t="s">
        <v>266</v>
      </c>
      <c r="K400" t="s">
        <v>2375</v>
      </c>
      <c r="L400" t="s">
        <v>2376</v>
      </c>
      <c r="M400" t="s">
        <v>316</v>
      </c>
      <c r="N400" t="s">
        <v>315</v>
      </c>
      <c r="O400">
        <v>9</v>
      </c>
      <c r="P400" t="s">
        <v>288</v>
      </c>
      <c r="Q400">
        <v>0.32</v>
      </c>
      <c r="S400">
        <v>1</v>
      </c>
      <c r="T400" s="108">
        <v>0.32</v>
      </c>
      <c r="U400">
        <v>1</v>
      </c>
      <c r="V400" t="s">
        <v>270</v>
      </c>
      <c r="W400" t="s">
        <v>167</v>
      </c>
      <c r="X400">
        <v>1</v>
      </c>
      <c r="Y400">
        <v>0</v>
      </c>
      <c r="Z400">
        <v>0</v>
      </c>
      <c r="AA400">
        <v>0</v>
      </c>
      <c r="AB400">
        <v>1</v>
      </c>
      <c r="AC400">
        <v>0</v>
      </c>
      <c r="AD400">
        <v>0</v>
      </c>
      <c r="AE400">
        <v>0</v>
      </c>
    </row>
    <row r="401" spans="1:31" x14ac:dyDescent="0.3">
      <c r="A401" t="s">
        <v>315</v>
      </c>
      <c r="B401" t="s">
        <v>2372</v>
      </c>
      <c r="C401" t="s">
        <v>262</v>
      </c>
      <c r="D401" t="s">
        <v>2581</v>
      </c>
      <c r="E401" t="s">
        <v>11131</v>
      </c>
      <c r="F401" t="s">
        <v>2373</v>
      </c>
      <c r="G401" t="s">
        <v>2374</v>
      </c>
      <c r="I401" t="s">
        <v>313</v>
      </c>
      <c r="J401" t="s">
        <v>266</v>
      </c>
      <c r="K401" t="s">
        <v>2375</v>
      </c>
      <c r="L401" t="s">
        <v>2376</v>
      </c>
      <c r="M401" t="s">
        <v>316</v>
      </c>
      <c r="N401" t="s">
        <v>315</v>
      </c>
      <c r="O401">
        <v>21</v>
      </c>
      <c r="P401" t="s">
        <v>273</v>
      </c>
      <c r="Q401">
        <v>0.32</v>
      </c>
      <c r="S401">
        <v>2</v>
      </c>
      <c r="T401" s="108">
        <v>0.64</v>
      </c>
      <c r="U401">
        <v>1</v>
      </c>
      <c r="V401" t="s">
        <v>270</v>
      </c>
      <c r="W401" t="s">
        <v>167</v>
      </c>
      <c r="X401">
        <v>2</v>
      </c>
      <c r="Y401">
        <v>0</v>
      </c>
      <c r="Z401">
        <v>0</v>
      </c>
      <c r="AA401">
        <v>2</v>
      </c>
      <c r="AB401">
        <v>0</v>
      </c>
      <c r="AC401">
        <v>0</v>
      </c>
      <c r="AD401">
        <v>0</v>
      </c>
      <c r="AE401">
        <v>0</v>
      </c>
    </row>
    <row r="402" spans="1:31" x14ac:dyDescent="0.3">
      <c r="A402" t="s">
        <v>315</v>
      </c>
      <c r="B402" t="s">
        <v>2274</v>
      </c>
      <c r="C402" t="s">
        <v>274</v>
      </c>
      <c r="D402" t="s">
        <v>2689</v>
      </c>
      <c r="E402" t="s">
        <v>11145</v>
      </c>
      <c r="F402" t="s">
        <v>2275</v>
      </c>
      <c r="G402" t="s">
        <v>2276</v>
      </c>
      <c r="I402" t="s">
        <v>313</v>
      </c>
      <c r="J402" t="s">
        <v>266</v>
      </c>
      <c r="K402" t="s">
        <v>2277</v>
      </c>
      <c r="L402" t="s">
        <v>2278</v>
      </c>
      <c r="M402" t="s">
        <v>314</v>
      </c>
      <c r="N402" t="s">
        <v>315</v>
      </c>
      <c r="O402">
        <v>8</v>
      </c>
      <c r="P402" t="s">
        <v>282</v>
      </c>
      <c r="Q402">
        <v>4</v>
      </c>
      <c r="S402">
        <v>1</v>
      </c>
      <c r="T402" s="108">
        <v>4</v>
      </c>
      <c r="U402">
        <v>1</v>
      </c>
      <c r="V402" t="s">
        <v>270</v>
      </c>
      <c r="W402" t="s">
        <v>167</v>
      </c>
      <c r="X402">
        <v>1</v>
      </c>
      <c r="Y402">
        <v>0</v>
      </c>
      <c r="Z402">
        <v>0</v>
      </c>
      <c r="AA402">
        <v>0</v>
      </c>
      <c r="AB402">
        <v>1</v>
      </c>
      <c r="AC402">
        <v>0</v>
      </c>
      <c r="AD402">
        <v>0</v>
      </c>
      <c r="AE402">
        <v>0</v>
      </c>
    </row>
    <row r="403" spans="1:31" x14ac:dyDescent="0.3">
      <c r="A403" t="s">
        <v>315</v>
      </c>
      <c r="B403" t="s">
        <v>2274</v>
      </c>
      <c r="C403" t="s">
        <v>274</v>
      </c>
      <c r="D403" t="s">
        <v>2689</v>
      </c>
      <c r="E403" t="s">
        <v>11145</v>
      </c>
      <c r="F403" t="s">
        <v>2275</v>
      </c>
      <c r="G403" t="s">
        <v>2276</v>
      </c>
      <c r="I403" t="s">
        <v>313</v>
      </c>
      <c r="J403" t="s">
        <v>266</v>
      </c>
      <c r="K403" t="s">
        <v>2277</v>
      </c>
      <c r="L403" t="s">
        <v>2278</v>
      </c>
      <c r="M403" t="s">
        <v>316</v>
      </c>
      <c r="N403" t="s">
        <v>315</v>
      </c>
      <c r="O403">
        <v>9</v>
      </c>
      <c r="P403" t="s">
        <v>272</v>
      </c>
      <c r="Q403">
        <v>4</v>
      </c>
      <c r="S403">
        <v>1</v>
      </c>
      <c r="T403" s="108">
        <v>4</v>
      </c>
      <c r="U403">
        <v>1</v>
      </c>
      <c r="V403" t="s">
        <v>270</v>
      </c>
      <c r="W403" t="s">
        <v>167</v>
      </c>
      <c r="X403">
        <v>1</v>
      </c>
      <c r="Y403">
        <v>1</v>
      </c>
      <c r="Z403">
        <v>0</v>
      </c>
      <c r="AA403">
        <v>0</v>
      </c>
      <c r="AB403">
        <v>0</v>
      </c>
      <c r="AC403">
        <v>0</v>
      </c>
      <c r="AD403">
        <v>0</v>
      </c>
      <c r="AE403">
        <v>0</v>
      </c>
    </row>
    <row r="404" spans="1:31" x14ac:dyDescent="0.3">
      <c r="A404" t="s">
        <v>315</v>
      </c>
      <c r="B404" t="s">
        <v>2274</v>
      </c>
      <c r="C404" t="s">
        <v>274</v>
      </c>
      <c r="D404" t="s">
        <v>2689</v>
      </c>
      <c r="E404" t="s">
        <v>11145</v>
      </c>
      <c r="F404" t="s">
        <v>2275</v>
      </c>
      <c r="G404" t="s">
        <v>2276</v>
      </c>
      <c r="I404" t="s">
        <v>313</v>
      </c>
      <c r="J404" t="s">
        <v>266</v>
      </c>
      <c r="K404" t="s">
        <v>2277</v>
      </c>
      <c r="L404" t="s">
        <v>2278</v>
      </c>
      <c r="M404" t="s">
        <v>316</v>
      </c>
      <c r="N404" t="s">
        <v>315</v>
      </c>
      <c r="O404">
        <v>21</v>
      </c>
      <c r="P404" t="s">
        <v>273</v>
      </c>
      <c r="Q404">
        <v>0.32</v>
      </c>
      <c r="S404">
        <v>1</v>
      </c>
      <c r="T404" s="108">
        <v>0.32</v>
      </c>
      <c r="U404">
        <v>1</v>
      </c>
      <c r="V404" t="s">
        <v>270</v>
      </c>
      <c r="W404" t="s">
        <v>167</v>
      </c>
      <c r="X404">
        <v>1</v>
      </c>
      <c r="Y404">
        <v>0</v>
      </c>
      <c r="Z404">
        <v>0</v>
      </c>
      <c r="AA404">
        <v>1</v>
      </c>
      <c r="AB404">
        <v>0</v>
      </c>
      <c r="AC404">
        <v>0</v>
      </c>
      <c r="AD404">
        <v>0</v>
      </c>
      <c r="AE404">
        <v>0</v>
      </c>
    </row>
    <row r="405" spans="1:31" x14ac:dyDescent="0.3">
      <c r="A405" t="s">
        <v>315</v>
      </c>
      <c r="B405" t="s">
        <v>1071</v>
      </c>
      <c r="C405" t="s">
        <v>274</v>
      </c>
      <c r="D405" t="s">
        <v>2512</v>
      </c>
      <c r="E405" t="s">
        <v>11124</v>
      </c>
      <c r="F405" t="s">
        <v>1072</v>
      </c>
      <c r="G405" t="s">
        <v>1073</v>
      </c>
      <c r="I405" t="s">
        <v>313</v>
      </c>
      <c r="J405" t="s">
        <v>266</v>
      </c>
      <c r="K405" t="s">
        <v>1074</v>
      </c>
      <c r="L405" t="s">
        <v>17357</v>
      </c>
      <c r="M405" t="s">
        <v>316</v>
      </c>
      <c r="N405" t="s">
        <v>315</v>
      </c>
      <c r="O405">
        <v>9</v>
      </c>
      <c r="P405" t="s">
        <v>272</v>
      </c>
      <c r="Q405">
        <v>2</v>
      </c>
      <c r="S405">
        <v>6</v>
      </c>
      <c r="T405" s="108">
        <v>12</v>
      </c>
      <c r="U405">
        <v>1</v>
      </c>
      <c r="V405" t="s">
        <v>270</v>
      </c>
      <c r="W405" t="s">
        <v>167</v>
      </c>
      <c r="X405">
        <v>2</v>
      </c>
      <c r="Y405">
        <v>2</v>
      </c>
      <c r="Z405">
        <v>0</v>
      </c>
      <c r="AA405">
        <v>2</v>
      </c>
      <c r="AB405">
        <v>0</v>
      </c>
      <c r="AC405">
        <v>2</v>
      </c>
      <c r="AD405">
        <v>0</v>
      </c>
      <c r="AE405">
        <v>0</v>
      </c>
    </row>
    <row r="406" spans="1:31" x14ac:dyDescent="0.3">
      <c r="A406" t="s">
        <v>315</v>
      </c>
      <c r="B406" t="s">
        <v>1071</v>
      </c>
      <c r="C406" t="s">
        <v>274</v>
      </c>
      <c r="D406" t="s">
        <v>2512</v>
      </c>
      <c r="E406" t="s">
        <v>11124</v>
      </c>
      <c r="F406" t="s">
        <v>1072</v>
      </c>
      <c r="G406" t="s">
        <v>1073</v>
      </c>
      <c r="I406" t="s">
        <v>313</v>
      </c>
      <c r="J406" t="s">
        <v>266</v>
      </c>
      <c r="K406" t="s">
        <v>1074</v>
      </c>
      <c r="L406" t="s">
        <v>17357</v>
      </c>
      <c r="M406" t="s">
        <v>316</v>
      </c>
      <c r="N406" t="s">
        <v>315</v>
      </c>
      <c r="O406">
        <v>21</v>
      </c>
      <c r="P406" t="s">
        <v>273</v>
      </c>
      <c r="Q406">
        <v>0.48</v>
      </c>
      <c r="S406">
        <v>2</v>
      </c>
      <c r="T406" s="108">
        <v>0.96</v>
      </c>
      <c r="U406">
        <v>1</v>
      </c>
      <c r="V406" t="s">
        <v>270</v>
      </c>
      <c r="W406" t="s">
        <v>167</v>
      </c>
      <c r="X406">
        <v>2</v>
      </c>
      <c r="Y406">
        <v>0</v>
      </c>
      <c r="Z406">
        <v>0</v>
      </c>
      <c r="AA406">
        <v>2</v>
      </c>
      <c r="AB406">
        <v>0</v>
      </c>
      <c r="AC406">
        <v>0</v>
      </c>
      <c r="AD406">
        <v>0</v>
      </c>
      <c r="AE406">
        <v>0</v>
      </c>
    </row>
    <row r="407" spans="1:31" x14ac:dyDescent="0.3">
      <c r="A407" t="s">
        <v>315</v>
      </c>
      <c r="B407" t="s">
        <v>1071</v>
      </c>
      <c r="C407" t="s">
        <v>274</v>
      </c>
      <c r="D407" t="s">
        <v>2512</v>
      </c>
      <c r="E407" t="s">
        <v>11124</v>
      </c>
      <c r="F407" t="s">
        <v>1072</v>
      </c>
      <c r="G407" t="s">
        <v>1073</v>
      </c>
      <c r="I407" t="s">
        <v>313</v>
      </c>
      <c r="J407" t="s">
        <v>266</v>
      </c>
      <c r="K407" t="s">
        <v>1074</v>
      </c>
      <c r="L407" t="s">
        <v>17357</v>
      </c>
      <c r="M407" t="s">
        <v>314</v>
      </c>
      <c r="N407" t="s">
        <v>315</v>
      </c>
      <c r="O407">
        <v>8</v>
      </c>
      <c r="P407" t="s">
        <v>269</v>
      </c>
      <c r="Q407">
        <v>2</v>
      </c>
      <c r="S407">
        <v>2</v>
      </c>
      <c r="T407" s="108">
        <v>4</v>
      </c>
      <c r="U407">
        <v>1</v>
      </c>
      <c r="V407" t="s">
        <v>270</v>
      </c>
      <c r="W407" t="s">
        <v>167</v>
      </c>
      <c r="X407">
        <v>1</v>
      </c>
      <c r="Y407">
        <v>1</v>
      </c>
      <c r="Z407">
        <v>0</v>
      </c>
      <c r="AA407">
        <v>0</v>
      </c>
      <c r="AB407">
        <v>1</v>
      </c>
      <c r="AC407">
        <v>0</v>
      </c>
      <c r="AD407">
        <v>0</v>
      </c>
      <c r="AE407">
        <v>0</v>
      </c>
    </row>
    <row r="408" spans="1:31" x14ac:dyDescent="0.3">
      <c r="A408" t="s">
        <v>315</v>
      </c>
      <c r="B408" t="s">
        <v>1071</v>
      </c>
      <c r="C408" t="s">
        <v>274</v>
      </c>
      <c r="D408" t="s">
        <v>2512</v>
      </c>
      <c r="E408" t="s">
        <v>11124</v>
      </c>
      <c r="F408" t="s">
        <v>1072</v>
      </c>
      <c r="G408" t="s">
        <v>1073</v>
      </c>
      <c r="I408" t="s">
        <v>313</v>
      </c>
      <c r="J408" t="s">
        <v>266</v>
      </c>
      <c r="K408" t="s">
        <v>1074</v>
      </c>
      <c r="L408" t="s">
        <v>17357</v>
      </c>
      <c r="M408" t="s">
        <v>314</v>
      </c>
      <c r="N408" t="s">
        <v>315</v>
      </c>
      <c r="O408">
        <v>8</v>
      </c>
      <c r="P408" t="s">
        <v>269</v>
      </c>
      <c r="Q408">
        <v>2</v>
      </c>
      <c r="S408">
        <v>1</v>
      </c>
      <c r="T408" s="108">
        <v>2</v>
      </c>
      <c r="U408">
        <v>1</v>
      </c>
      <c r="V408" t="s">
        <v>270</v>
      </c>
      <c r="W408" t="s">
        <v>167</v>
      </c>
      <c r="X408">
        <v>1</v>
      </c>
      <c r="Y408">
        <v>1</v>
      </c>
      <c r="Z408">
        <v>0</v>
      </c>
      <c r="AA408">
        <v>0</v>
      </c>
      <c r="AB408">
        <v>0</v>
      </c>
      <c r="AC408">
        <v>0</v>
      </c>
      <c r="AD408">
        <v>0</v>
      </c>
      <c r="AE408">
        <v>0</v>
      </c>
    </row>
    <row r="409" spans="1:31" x14ac:dyDescent="0.3">
      <c r="A409" t="s">
        <v>315</v>
      </c>
      <c r="B409" t="s">
        <v>1603</v>
      </c>
      <c r="C409" t="s">
        <v>274</v>
      </c>
      <c r="D409" t="s">
        <v>8621</v>
      </c>
      <c r="E409" t="s">
        <v>11067</v>
      </c>
      <c r="F409" t="s">
        <v>1604</v>
      </c>
      <c r="G409" t="s">
        <v>498</v>
      </c>
      <c r="I409" t="s">
        <v>313</v>
      </c>
      <c r="J409" t="s">
        <v>266</v>
      </c>
      <c r="K409" t="s">
        <v>1605</v>
      </c>
      <c r="L409" t="s">
        <v>16475</v>
      </c>
      <c r="M409" t="s">
        <v>314</v>
      </c>
      <c r="N409" t="s">
        <v>315</v>
      </c>
      <c r="O409">
        <v>8</v>
      </c>
      <c r="P409" t="s">
        <v>266</v>
      </c>
      <c r="Q409">
        <v>0.48</v>
      </c>
      <c r="S409">
        <v>3</v>
      </c>
      <c r="T409" s="108">
        <v>1.44</v>
      </c>
      <c r="U409">
        <v>1</v>
      </c>
      <c r="V409" t="s">
        <v>270</v>
      </c>
      <c r="W409" t="s">
        <v>167</v>
      </c>
      <c r="X409">
        <v>3</v>
      </c>
      <c r="Y409">
        <v>0</v>
      </c>
      <c r="Z409">
        <v>0</v>
      </c>
      <c r="AA409">
        <v>0</v>
      </c>
      <c r="AB409">
        <v>3</v>
      </c>
      <c r="AC409">
        <v>0</v>
      </c>
      <c r="AD409">
        <v>0</v>
      </c>
      <c r="AE409">
        <v>0</v>
      </c>
    </row>
    <row r="410" spans="1:31" x14ac:dyDescent="0.3">
      <c r="A410" t="s">
        <v>315</v>
      </c>
      <c r="B410" t="s">
        <v>1603</v>
      </c>
      <c r="C410" t="s">
        <v>274</v>
      </c>
      <c r="D410" t="s">
        <v>8621</v>
      </c>
      <c r="E410" t="s">
        <v>11067</v>
      </c>
      <c r="F410" t="s">
        <v>1604</v>
      </c>
      <c r="G410" t="s">
        <v>498</v>
      </c>
      <c r="I410" t="s">
        <v>313</v>
      </c>
      <c r="J410" t="s">
        <v>266</v>
      </c>
      <c r="K410" t="s">
        <v>1605</v>
      </c>
      <c r="L410" t="s">
        <v>16475</v>
      </c>
      <c r="M410" t="s">
        <v>316</v>
      </c>
      <c r="N410" t="s">
        <v>315</v>
      </c>
      <c r="O410">
        <v>21</v>
      </c>
      <c r="P410" t="s">
        <v>273</v>
      </c>
      <c r="Q410">
        <v>0.32</v>
      </c>
      <c r="S410">
        <v>4</v>
      </c>
      <c r="T410" s="108">
        <v>1.28</v>
      </c>
      <c r="U410">
        <v>1</v>
      </c>
      <c r="V410" t="s">
        <v>270</v>
      </c>
      <c r="W410" t="s">
        <v>167</v>
      </c>
      <c r="X410">
        <v>4</v>
      </c>
      <c r="Y410">
        <v>0</v>
      </c>
      <c r="Z410">
        <v>0</v>
      </c>
      <c r="AA410">
        <v>4</v>
      </c>
      <c r="AB410">
        <v>0</v>
      </c>
      <c r="AC410">
        <v>0</v>
      </c>
      <c r="AD410">
        <v>0</v>
      </c>
      <c r="AE410">
        <v>0</v>
      </c>
    </row>
    <row r="411" spans="1:31" x14ac:dyDescent="0.3">
      <c r="A411" t="s">
        <v>315</v>
      </c>
      <c r="B411" t="s">
        <v>1603</v>
      </c>
      <c r="C411" t="s">
        <v>274</v>
      </c>
      <c r="D411" t="s">
        <v>8621</v>
      </c>
      <c r="E411" t="s">
        <v>11067</v>
      </c>
      <c r="F411" t="s">
        <v>1604</v>
      </c>
      <c r="G411" t="s">
        <v>498</v>
      </c>
      <c r="I411" t="s">
        <v>313</v>
      </c>
      <c r="J411" t="s">
        <v>266</v>
      </c>
      <c r="K411" t="s">
        <v>1605</v>
      </c>
      <c r="L411" t="s">
        <v>16475</v>
      </c>
      <c r="M411" t="s">
        <v>316</v>
      </c>
      <c r="N411" t="s">
        <v>315</v>
      </c>
      <c r="O411">
        <v>9</v>
      </c>
      <c r="P411" t="s">
        <v>288</v>
      </c>
      <c r="Q411">
        <v>0.48</v>
      </c>
      <c r="S411">
        <v>3</v>
      </c>
      <c r="T411" s="108">
        <v>1.44</v>
      </c>
      <c r="U411">
        <v>1</v>
      </c>
      <c r="V411" t="s">
        <v>270</v>
      </c>
      <c r="W411" t="s">
        <v>167</v>
      </c>
      <c r="X411">
        <v>3</v>
      </c>
      <c r="Y411">
        <v>0</v>
      </c>
      <c r="Z411">
        <v>0</v>
      </c>
      <c r="AA411">
        <v>0</v>
      </c>
      <c r="AB411">
        <v>3</v>
      </c>
      <c r="AC411">
        <v>0</v>
      </c>
      <c r="AD411">
        <v>0</v>
      </c>
      <c r="AE411">
        <v>0</v>
      </c>
    </row>
    <row r="412" spans="1:31" x14ac:dyDescent="0.3">
      <c r="A412" t="s">
        <v>315</v>
      </c>
      <c r="B412" t="s">
        <v>16471</v>
      </c>
      <c r="C412" t="s">
        <v>274</v>
      </c>
      <c r="D412" t="s">
        <v>16472</v>
      </c>
      <c r="E412" t="s">
        <v>16469</v>
      </c>
      <c r="F412" t="s">
        <v>16473</v>
      </c>
      <c r="G412" t="s">
        <v>498</v>
      </c>
      <c r="I412" t="s">
        <v>313</v>
      </c>
      <c r="J412" t="s">
        <v>266</v>
      </c>
      <c r="K412" t="s">
        <v>16474</v>
      </c>
      <c r="L412" t="s">
        <v>16475</v>
      </c>
      <c r="M412" t="s">
        <v>314</v>
      </c>
      <c r="N412" t="s">
        <v>315</v>
      </c>
      <c r="O412">
        <v>8</v>
      </c>
      <c r="P412" t="s">
        <v>266</v>
      </c>
      <c r="Q412">
        <v>0.48</v>
      </c>
      <c r="S412">
        <v>4</v>
      </c>
      <c r="T412" s="108">
        <v>1.92</v>
      </c>
      <c r="U412">
        <v>1</v>
      </c>
      <c r="V412" t="s">
        <v>270</v>
      </c>
      <c r="W412" t="s">
        <v>167</v>
      </c>
      <c r="X412">
        <v>4</v>
      </c>
      <c r="Y412">
        <v>0</v>
      </c>
      <c r="Z412">
        <v>0</v>
      </c>
      <c r="AA412">
        <v>0</v>
      </c>
      <c r="AB412">
        <v>4</v>
      </c>
      <c r="AC412">
        <v>0</v>
      </c>
      <c r="AD412">
        <v>0</v>
      </c>
      <c r="AE412">
        <v>0</v>
      </c>
    </row>
    <row r="413" spans="1:31" x14ac:dyDescent="0.3">
      <c r="A413" t="s">
        <v>315</v>
      </c>
      <c r="B413" t="s">
        <v>16471</v>
      </c>
      <c r="C413" t="s">
        <v>274</v>
      </c>
      <c r="D413" t="s">
        <v>16472</v>
      </c>
      <c r="E413" t="s">
        <v>16469</v>
      </c>
      <c r="F413" t="s">
        <v>16473</v>
      </c>
      <c r="G413" t="s">
        <v>498</v>
      </c>
      <c r="I413" t="s">
        <v>313</v>
      </c>
      <c r="J413" t="s">
        <v>266</v>
      </c>
      <c r="K413" t="s">
        <v>16474</v>
      </c>
      <c r="L413" t="s">
        <v>16475</v>
      </c>
      <c r="M413" t="s">
        <v>316</v>
      </c>
      <c r="N413" t="s">
        <v>315</v>
      </c>
      <c r="O413">
        <v>9</v>
      </c>
      <c r="P413" t="s">
        <v>288</v>
      </c>
      <c r="Q413">
        <v>0.48</v>
      </c>
      <c r="S413">
        <v>5</v>
      </c>
      <c r="T413" s="108">
        <v>2.4</v>
      </c>
      <c r="U413">
        <v>1</v>
      </c>
      <c r="V413" t="s">
        <v>270</v>
      </c>
      <c r="W413" t="s">
        <v>167</v>
      </c>
      <c r="X413">
        <v>5</v>
      </c>
      <c r="Y413">
        <v>0</v>
      </c>
      <c r="Z413">
        <v>0</v>
      </c>
      <c r="AA413">
        <v>0</v>
      </c>
      <c r="AB413">
        <v>5</v>
      </c>
      <c r="AC413">
        <v>0</v>
      </c>
      <c r="AD413">
        <v>0</v>
      </c>
      <c r="AE413">
        <v>0</v>
      </c>
    </row>
    <row r="414" spans="1:31" x14ac:dyDescent="0.3">
      <c r="A414" t="s">
        <v>315</v>
      </c>
      <c r="B414" t="s">
        <v>16471</v>
      </c>
      <c r="C414" t="s">
        <v>274</v>
      </c>
      <c r="D414" t="s">
        <v>16472</v>
      </c>
      <c r="E414" t="s">
        <v>16469</v>
      </c>
      <c r="F414" t="s">
        <v>16473</v>
      </c>
      <c r="G414" t="s">
        <v>498</v>
      </c>
      <c r="I414" t="s">
        <v>313</v>
      </c>
      <c r="J414" t="s">
        <v>266</v>
      </c>
      <c r="K414" t="s">
        <v>16474</v>
      </c>
      <c r="L414" t="s">
        <v>16475</v>
      </c>
      <c r="M414" t="s">
        <v>316</v>
      </c>
      <c r="N414" t="s">
        <v>315</v>
      </c>
      <c r="O414">
        <v>21</v>
      </c>
      <c r="P414" t="s">
        <v>273</v>
      </c>
      <c r="Q414">
        <v>0.32</v>
      </c>
      <c r="S414">
        <v>1</v>
      </c>
      <c r="T414" s="108">
        <v>0.32</v>
      </c>
      <c r="U414">
        <v>1</v>
      </c>
      <c r="V414" t="s">
        <v>270</v>
      </c>
      <c r="W414" t="s">
        <v>167</v>
      </c>
      <c r="X414">
        <v>1</v>
      </c>
      <c r="Y414">
        <v>0</v>
      </c>
      <c r="Z414">
        <v>0</v>
      </c>
      <c r="AA414">
        <v>0</v>
      </c>
      <c r="AB414">
        <v>1</v>
      </c>
      <c r="AC414">
        <v>0</v>
      </c>
      <c r="AD414">
        <v>0</v>
      </c>
      <c r="AE414">
        <v>0</v>
      </c>
    </row>
    <row r="415" spans="1:31" x14ac:dyDescent="0.3">
      <c r="A415" t="s">
        <v>315</v>
      </c>
      <c r="B415" t="s">
        <v>7821</v>
      </c>
      <c r="C415" t="s">
        <v>274</v>
      </c>
      <c r="D415" t="s">
        <v>10048</v>
      </c>
      <c r="E415" t="s">
        <v>11138</v>
      </c>
      <c r="F415" t="s">
        <v>7817</v>
      </c>
      <c r="G415" t="s">
        <v>346</v>
      </c>
      <c r="I415" t="s">
        <v>313</v>
      </c>
      <c r="J415" t="s">
        <v>266</v>
      </c>
      <c r="K415" t="s">
        <v>7822</v>
      </c>
      <c r="L415" t="s">
        <v>16131</v>
      </c>
      <c r="M415" t="s">
        <v>314</v>
      </c>
      <c r="N415" t="s">
        <v>315</v>
      </c>
      <c r="O415">
        <v>8</v>
      </c>
      <c r="P415" t="s">
        <v>266</v>
      </c>
      <c r="Q415">
        <v>0.32</v>
      </c>
      <c r="S415">
        <v>1</v>
      </c>
      <c r="T415" s="108">
        <v>0.32</v>
      </c>
      <c r="U415">
        <v>1</v>
      </c>
      <c r="V415" t="s">
        <v>270</v>
      </c>
      <c r="W415" t="s">
        <v>167</v>
      </c>
      <c r="X415">
        <v>1</v>
      </c>
      <c r="Y415">
        <v>0</v>
      </c>
      <c r="Z415">
        <v>0</v>
      </c>
      <c r="AA415">
        <v>0</v>
      </c>
      <c r="AB415">
        <v>1</v>
      </c>
      <c r="AC415">
        <v>0</v>
      </c>
      <c r="AD415">
        <v>0</v>
      </c>
      <c r="AE415">
        <v>0</v>
      </c>
    </row>
    <row r="416" spans="1:31" x14ac:dyDescent="0.3">
      <c r="A416" t="s">
        <v>315</v>
      </c>
      <c r="B416" t="s">
        <v>7821</v>
      </c>
      <c r="C416" t="s">
        <v>274</v>
      </c>
      <c r="D416" t="s">
        <v>10048</v>
      </c>
      <c r="E416" t="s">
        <v>11138</v>
      </c>
      <c r="F416" t="s">
        <v>7817</v>
      </c>
      <c r="G416" t="s">
        <v>346</v>
      </c>
      <c r="I416" t="s">
        <v>313</v>
      </c>
      <c r="J416" t="s">
        <v>266</v>
      </c>
      <c r="K416" t="s">
        <v>7822</v>
      </c>
      <c r="L416" t="s">
        <v>16131</v>
      </c>
      <c r="M416" t="s">
        <v>314</v>
      </c>
      <c r="N416" t="s">
        <v>315</v>
      </c>
      <c r="O416">
        <v>8</v>
      </c>
      <c r="P416" t="s">
        <v>266</v>
      </c>
      <c r="Q416">
        <v>0.17</v>
      </c>
      <c r="S416">
        <v>1</v>
      </c>
      <c r="T416" s="108">
        <v>0.17</v>
      </c>
      <c r="U416">
        <v>1</v>
      </c>
      <c r="V416" t="s">
        <v>270</v>
      </c>
      <c r="W416" t="s">
        <v>167</v>
      </c>
      <c r="X416">
        <v>1</v>
      </c>
      <c r="Y416">
        <v>0</v>
      </c>
      <c r="Z416">
        <v>0</v>
      </c>
      <c r="AA416">
        <v>0</v>
      </c>
      <c r="AB416">
        <v>1</v>
      </c>
      <c r="AC416">
        <v>0</v>
      </c>
      <c r="AD416">
        <v>0</v>
      </c>
      <c r="AE416">
        <v>0</v>
      </c>
    </row>
    <row r="417" spans="1:31" x14ac:dyDescent="0.3">
      <c r="A417" t="s">
        <v>315</v>
      </c>
      <c r="B417" t="s">
        <v>7821</v>
      </c>
      <c r="C417" t="s">
        <v>274</v>
      </c>
      <c r="D417" t="s">
        <v>10048</v>
      </c>
      <c r="E417" t="s">
        <v>11138</v>
      </c>
      <c r="F417" t="s">
        <v>7817</v>
      </c>
      <c r="G417" t="s">
        <v>346</v>
      </c>
      <c r="I417" t="s">
        <v>313</v>
      </c>
      <c r="J417" t="s">
        <v>266</v>
      </c>
      <c r="K417" t="s">
        <v>7822</v>
      </c>
      <c r="L417" t="s">
        <v>16131</v>
      </c>
      <c r="M417" t="s">
        <v>316</v>
      </c>
      <c r="N417" t="s">
        <v>315</v>
      </c>
      <c r="O417">
        <v>9</v>
      </c>
      <c r="P417" t="s">
        <v>288</v>
      </c>
      <c r="Q417">
        <v>0.48</v>
      </c>
      <c r="S417">
        <v>2</v>
      </c>
      <c r="T417" s="108">
        <v>0.96</v>
      </c>
      <c r="U417">
        <v>1</v>
      </c>
      <c r="V417" t="s">
        <v>270</v>
      </c>
      <c r="W417" t="s">
        <v>167</v>
      </c>
      <c r="X417">
        <v>2</v>
      </c>
      <c r="Y417">
        <v>0</v>
      </c>
      <c r="Z417">
        <v>0</v>
      </c>
      <c r="AA417">
        <v>0</v>
      </c>
      <c r="AB417">
        <v>2</v>
      </c>
      <c r="AC417">
        <v>0</v>
      </c>
      <c r="AD417">
        <v>0</v>
      </c>
      <c r="AE417">
        <v>0</v>
      </c>
    </row>
    <row r="418" spans="1:31" x14ac:dyDescent="0.3">
      <c r="A418" t="s">
        <v>315</v>
      </c>
      <c r="B418" t="s">
        <v>7821</v>
      </c>
      <c r="C418" t="s">
        <v>274</v>
      </c>
      <c r="D418" t="s">
        <v>10048</v>
      </c>
      <c r="E418" t="s">
        <v>11138</v>
      </c>
      <c r="F418" t="s">
        <v>7817</v>
      </c>
      <c r="G418" t="s">
        <v>346</v>
      </c>
      <c r="I418" t="s">
        <v>313</v>
      </c>
      <c r="J418" t="s">
        <v>266</v>
      </c>
      <c r="K418" t="s">
        <v>7822</v>
      </c>
      <c r="L418" t="s">
        <v>16131</v>
      </c>
      <c r="M418" t="s">
        <v>316</v>
      </c>
      <c r="N418" t="s">
        <v>315</v>
      </c>
      <c r="O418">
        <v>21</v>
      </c>
      <c r="P418" t="s">
        <v>273</v>
      </c>
      <c r="Q418">
        <v>0.48</v>
      </c>
      <c r="S418">
        <v>1</v>
      </c>
      <c r="T418" s="108">
        <v>0.48</v>
      </c>
      <c r="U418">
        <v>1</v>
      </c>
      <c r="V418" t="s">
        <v>270</v>
      </c>
      <c r="W418" t="s">
        <v>167</v>
      </c>
      <c r="X418">
        <v>1</v>
      </c>
      <c r="Y418">
        <v>0</v>
      </c>
      <c r="Z418">
        <v>0</v>
      </c>
      <c r="AA418">
        <v>0</v>
      </c>
      <c r="AB418">
        <v>1</v>
      </c>
      <c r="AC418">
        <v>0</v>
      </c>
      <c r="AD418">
        <v>0</v>
      </c>
      <c r="AE418">
        <v>0</v>
      </c>
    </row>
    <row r="419" spans="1:31" x14ac:dyDescent="0.3">
      <c r="A419" t="s">
        <v>315</v>
      </c>
      <c r="B419" t="s">
        <v>9159</v>
      </c>
      <c r="C419" t="s">
        <v>274</v>
      </c>
      <c r="D419" t="s">
        <v>9160</v>
      </c>
      <c r="E419" t="s">
        <v>11073</v>
      </c>
      <c r="F419" t="s">
        <v>9161</v>
      </c>
      <c r="G419" t="s">
        <v>895</v>
      </c>
      <c r="I419" t="s">
        <v>313</v>
      </c>
      <c r="J419" t="s">
        <v>266</v>
      </c>
      <c r="K419" t="s">
        <v>9162</v>
      </c>
      <c r="L419" t="s">
        <v>9163</v>
      </c>
      <c r="M419" t="s">
        <v>314</v>
      </c>
      <c r="N419" t="s">
        <v>315</v>
      </c>
      <c r="O419">
        <v>8</v>
      </c>
      <c r="P419" t="s">
        <v>266</v>
      </c>
      <c r="Q419">
        <v>0.17</v>
      </c>
      <c r="S419">
        <v>3</v>
      </c>
      <c r="T419" s="108">
        <v>0.51</v>
      </c>
      <c r="U419">
        <v>1</v>
      </c>
      <c r="V419" t="s">
        <v>270</v>
      </c>
      <c r="W419" t="s">
        <v>167</v>
      </c>
      <c r="X419">
        <v>3</v>
      </c>
      <c r="Y419">
        <v>0</v>
      </c>
      <c r="Z419">
        <v>0</v>
      </c>
      <c r="AA419">
        <v>0</v>
      </c>
      <c r="AB419">
        <v>3</v>
      </c>
      <c r="AC419">
        <v>0</v>
      </c>
      <c r="AD419">
        <v>0</v>
      </c>
      <c r="AE419">
        <v>0</v>
      </c>
    </row>
    <row r="420" spans="1:31" x14ac:dyDescent="0.3">
      <c r="A420" t="s">
        <v>315</v>
      </c>
      <c r="B420" t="s">
        <v>9159</v>
      </c>
      <c r="C420" t="s">
        <v>274</v>
      </c>
      <c r="D420" t="s">
        <v>9160</v>
      </c>
      <c r="E420" t="s">
        <v>11073</v>
      </c>
      <c r="F420" t="s">
        <v>9161</v>
      </c>
      <c r="G420" t="s">
        <v>895</v>
      </c>
      <c r="I420" t="s">
        <v>313</v>
      </c>
      <c r="J420" t="s">
        <v>266</v>
      </c>
      <c r="K420" t="s">
        <v>9162</v>
      </c>
      <c r="L420" t="s">
        <v>9163</v>
      </c>
      <c r="M420" t="s">
        <v>316</v>
      </c>
      <c r="N420" t="s">
        <v>315</v>
      </c>
      <c r="O420">
        <v>9</v>
      </c>
      <c r="P420" t="s">
        <v>288</v>
      </c>
      <c r="Q420">
        <v>0.32</v>
      </c>
      <c r="S420">
        <v>1</v>
      </c>
      <c r="T420" s="108">
        <v>0.32</v>
      </c>
      <c r="U420">
        <v>1</v>
      </c>
      <c r="V420" t="s">
        <v>270</v>
      </c>
      <c r="W420" t="s">
        <v>167</v>
      </c>
      <c r="X420">
        <v>1</v>
      </c>
      <c r="Y420">
        <v>0</v>
      </c>
      <c r="Z420">
        <v>0</v>
      </c>
      <c r="AA420">
        <v>0</v>
      </c>
      <c r="AB420">
        <v>1</v>
      </c>
      <c r="AC420">
        <v>0</v>
      </c>
      <c r="AD420">
        <v>0</v>
      </c>
      <c r="AE420">
        <v>0</v>
      </c>
    </row>
    <row r="421" spans="1:31" x14ac:dyDescent="0.3">
      <c r="A421" t="s">
        <v>315</v>
      </c>
      <c r="B421" t="s">
        <v>9159</v>
      </c>
      <c r="C421" t="s">
        <v>274</v>
      </c>
      <c r="D421" t="s">
        <v>9160</v>
      </c>
      <c r="E421" t="s">
        <v>11073</v>
      </c>
      <c r="F421" t="s">
        <v>9161</v>
      </c>
      <c r="G421" t="s">
        <v>895</v>
      </c>
      <c r="I421" t="s">
        <v>313</v>
      </c>
      <c r="J421" t="s">
        <v>266</v>
      </c>
      <c r="K421" t="s">
        <v>9162</v>
      </c>
      <c r="L421" t="s">
        <v>9163</v>
      </c>
      <c r="M421" t="s">
        <v>316</v>
      </c>
      <c r="N421" t="s">
        <v>315</v>
      </c>
      <c r="O421">
        <v>21</v>
      </c>
      <c r="P421" t="s">
        <v>273</v>
      </c>
      <c r="Q421">
        <v>0.48</v>
      </c>
      <c r="S421">
        <v>2</v>
      </c>
      <c r="T421" s="108">
        <v>0.96</v>
      </c>
      <c r="U421">
        <v>1</v>
      </c>
      <c r="V421" t="s">
        <v>270</v>
      </c>
      <c r="W421" t="s">
        <v>167</v>
      </c>
      <c r="X421">
        <v>2</v>
      </c>
      <c r="Y421">
        <v>0</v>
      </c>
      <c r="Z421">
        <v>0</v>
      </c>
      <c r="AA421">
        <v>0</v>
      </c>
      <c r="AB421">
        <v>2</v>
      </c>
      <c r="AC421">
        <v>0</v>
      </c>
      <c r="AD421">
        <v>0</v>
      </c>
      <c r="AE421">
        <v>0</v>
      </c>
    </row>
    <row r="422" spans="1:31" x14ac:dyDescent="0.3">
      <c r="A422" t="s">
        <v>315</v>
      </c>
      <c r="B422" t="s">
        <v>10233</v>
      </c>
      <c r="C422" t="s">
        <v>274</v>
      </c>
      <c r="D422" t="s">
        <v>10234</v>
      </c>
      <c r="E422" t="s">
        <v>11064</v>
      </c>
      <c r="F422" t="s">
        <v>497</v>
      </c>
      <c r="G422" t="s">
        <v>498</v>
      </c>
      <c r="I422" t="s">
        <v>313</v>
      </c>
      <c r="J422" t="s">
        <v>266</v>
      </c>
      <c r="K422" t="s">
        <v>9150</v>
      </c>
      <c r="L422" t="s">
        <v>11732</v>
      </c>
      <c r="M422" t="s">
        <v>314</v>
      </c>
      <c r="N422" t="s">
        <v>315</v>
      </c>
      <c r="O422">
        <v>8</v>
      </c>
      <c r="P422" t="s">
        <v>269</v>
      </c>
      <c r="Q422">
        <v>2</v>
      </c>
      <c r="S422">
        <v>2</v>
      </c>
      <c r="T422" s="108">
        <v>4</v>
      </c>
      <c r="U422">
        <v>1</v>
      </c>
      <c r="V422" t="s">
        <v>270</v>
      </c>
      <c r="W422" t="s">
        <v>167</v>
      </c>
      <c r="X422">
        <v>1</v>
      </c>
      <c r="Y422">
        <v>1</v>
      </c>
      <c r="Z422">
        <v>0</v>
      </c>
      <c r="AA422">
        <v>0</v>
      </c>
      <c r="AB422">
        <v>1</v>
      </c>
      <c r="AC422">
        <v>0</v>
      </c>
      <c r="AD422">
        <v>0</v>
      </c>
      <c r="AE422">
        <v>0</v>
      </c>
    </row>
    <row r="423" spans="1:31" x14ac:dyDescent="0.3">
      <c r="A423" t="s">
        <v>315</v>
      </c>
      <c r="B423" t="s">
        <v>10233</v>
      </c>
      <c r="C423" t="s">
        <v>274</v>
      </c>
      <c r="D423" t="s">
        <v>10234</v>
      </c>
      <c r="E423" t="s">
        <v>11064</v>
      </c>
      <c r="F423" t="s">
        <v>497</v>
      </c>
      <c r="G423" t="s">
        <v>498</v>
      </c>
      <c r="I423" t="s">
        <v>313</v>
      </c>
      <c r="J423" t="s">
        <v>266</v>
      </c>
      <c r="K423" t="s">
        <v>9150</v>
      </c>
      <c r="L423" t="s">
        <v>11732</v>
      </c>
      <c r="M423" t="s">
        <v>316</v>
      </c>
      <c r="N423" t="s">
        <v>315</v>
      </c>
      <c r="O423">
        <v>9</v>
      </c>
      <c r="P423" t="s">
        <v>272</v>
      </c>
      <c r="Q423">
        <v>2</v>
      </c>
      <c r="S423">
        <v>2</v>
      </c>
      <c r="T423" s="108">
        <v>4</v>
      </c>
      <c r="U423">
        <v>1</v>
      </c>
      <c r="V423" t="s">
        <v>270</v>
      </c>
      <c r="W423" t="s">
        <v>167</v>
      </c>
      <c r="X423">
        <v>1</v>
      </c>
      <c r="Y423">
        <v>1</v>
      </c>
      <c r="Z423">
        <v>0</v>
      </c>
      <c r="AA423">
        <v>0</v>
      </c>
      <c r="AB423">
        <v>1</v>
      </c>
      <c r="AC423">
        <v>0</v>
      </c>
      <c r="AD423">
        <v>0</v>
      </c>
      <c r="AE423">
        <v>0</v>
      </c>
    </row>
    <row r="424" spans="1:31" x14ac:dyDescent="0.3">
      <c r="A424" t="s">
        <v>315</v>
      </c>
      <c r="B424" t="s">
        <v>10233</v>
      </c>
      <c r="C424" t="s">
        <v>274</v>
      </c>
      <c r="D424" t="s">
        <v>10234</v>
      </c>
      <c r="E424" t="s">
        <v>11064</v>
      </c>
      <c r="F424" t="s">
        <v>497</v>
      </c>
      <c r="G424" t="s">
        <v>498</v>
      </c>
      <c r="I424" t="s">
        <v>313</v>
      </c>
      <c r="J424" t="s">
        <v>266</v>
      </c>
      <c r="K424" t="s">
        <v>9150</v>
      </c>
      <c r="L424" t="s">
        <v>11732</v>
      </c>
      <c r="M424" t="s">
        <v>316</v>
      </c>
      <c r="N424" t="s">
        <v>315</v>
      </c>
      <c r="O424">
        <v>21</v>
      </c>
      <c r="P424" t="s">
        <v>273</v>
      </c>
      <c r="Q424">
        <v>0.48</v>
      </c>
      <c r="S424">
        <v>1</v>
      </c>
      <c r="T424" s="108">
        <v>0.48</v>
      </c>
      <c r="U424">
        <v>1</v>
      </c>
      <c r="V424" t="s">
        <v>270</v>
      </c>
      <c r="W424" t="s">
        <v>167</v>
      </c>
      <c r="X424">
        <v>1</v>
      </c>
      <c r="Y424">
        <v>0</v>
      </c>
      <c r="Z424">
        <v>0</v>
      </c>
      <c r="AA424">
        <v>1</v>
      </c>
      <c r="AB424">
        <v>0</v>
      </c>
      <c r="AC424">
        <v>0</v>
      </c>
      <c r="AD424">
        <v>0</v>
      </c>
      <c r="AE424">
        <v>0</v>
      </c>
    </row>
    <row r="425" spans="1:31" x14ac:dyDescent="0.3">
      <c r="A425" t="s">
        <v>315</v>
      </c>
      <c r="B425" t="s">
        <v>1115</v>
      </c>
      <c r="C425" t="s">
        <v>274</v>
      </c>
      <c r="D425" t="s">
        <v>2521</v>
      </c>
      <c r="E425" t="s">
        <v>11063</v>
      </c>
      <c r="F425" t="s">
        <v>1116</v>
      </c>
      <c r="G425" t="s">
        <v>498</v>
      </c>
      <c r="I425" t="s">
        <v>313</v>
      </c>
      <c r="J425" t="s">
        <v>266</v>
      </c>
      <c r="K425" t="s">
        <v>1117</v>
      </c>
      <c r="L425" t="s">
        <v>953</v>
      </c>
      <c r="M425" t="s">
        <v>314</v>
      </c>
      <c r="N425" t="s">
        <v>315</v>
      </c>
      <c r="O425">
        <v>8</v>
      </c>
      <c r="P425" t="s">
        <v>282</v>
      </c>
      <c r="Q425">
        <v>2</v>
      </c>
      <c r="S425">
        <v>2</v>
      </c>
      <c r="T425" s="108">
        <v>4</v>
      </c>
      <c r="U425">
        <v>1</v>
      </c>
      <c r="V425" t="s">
        <v>270</v>
      </c>
      <c r="W425" t="s">
        <v>167</v>
      </c>
      <c r="X425">
        <v>1</v>
      </c>
      <c r="Y425">
        <v>1</v>
      </c>
      <c r="Z425">
        <v>0</v>
      </c>
      <c r="AA425">
        <v>0</v>
      </c>
      <c r="AB425">
        <v>1</v>
      </c>
      <c r="AC425">
        <v>0</v>
      </c>
      <c r="AD425">
        <v>0</v>
      </c>
      <c r="AE425">
        <v>0</v>
      </c>
    </row>
    <row r="426" spans="1:31" x14ac:dyDescent="0.3">
      <c r="A426" t="s">
        <v>315</v>
      </c>
      <c r="B426" t="s">
        <v>1115</v>
      </c>
      <c r="C426" t="s">
        <v>274</v>
      </c>
      <c r="D426" t="s">
        <v>2521</v>
      </c>
      <c r="E426" t="s">
        <v>11063</v>
      </c>
      <c r="F426" t="s">
        <v>1116</v>
      </c>
      <c r="G426" t="s">
        <v>498</v>
      </c>
      <c r="I426" t="s">
        <v>313</v>
      </c>
      <c r="J426" t="s">
        <v>266</v>
      </c>
      <c r="K426" t="s">
        <v>1117</v>
      </c>
      <c r="L426" t="s">
        <v>953</v>
      </c>
      <c r="M426" t="s">
        <v>316</v>
      </c>
      <c r="N426" t="s">
        <v>315</v>
      </c>
      <c r="O426">
        <v>21</v>
      </c>
      <c r="P426" t="s">
        <v>273</v>
      </c>
      <c r="Q426">
        <v>0.48</v>
      </c>
      <c r="S426">
        <v>3</v>
      </c>
      <c r="T426" s="108">
        <v>1.44</v>
      </c>
      <c r="U426">
        <v>1</v>
      </c>
      <c r="V426" t="s">
        <v>270</v>
      </c>
      <c r="W426" t="s">
        <v>167</v>
      </c>
      <c r="X426">
        <v>3</v>
      </c>
      <c r="Y426">
        <v>0</v>
      </c>
      <c r="Z426">
        <v>0</v>
      </c>
      <c r="AA426">
        <v>3</v>
      </c>
      <c r="AB426">
        <v>0</v>
      </c>
      <c r="AC426">
        <v>0</v>
      </c>
      <c r="AD426">
        <v>0</v>
      </c>
      <c r="AE426">
        <v>0</v>
      </c>
    </row>
    <row r="427" spans="1:31" x14ac:dyDescent="0.3">
      <c r="A427" t="s">
        <v>315</v>
      </c>
      <c r="B427" t="s">
        <v>1115</v>
      </c>
      <c r="C427" t="s">
        <v>274</v>
      </c>
      <c r="D427" t="s">
        <v>2521</v>
      </c>
      <c r="E427" t="s">
        <v>11063</v>
      </c>
      <c r="F427" t="s">
        <v>1116</v>
      </c>
      <c r="G427" t="s">
        <v>498</v>
      </c>
      <c r="I427" t="s">
        <v>313</v>
      </c>
      <c r="J427" t="s">
        <v>266</v>
      </c>
      <c r="K427" t="s">
        <v>1117</v>
      </c>
      <c r="L427" t="s">
        <v>953</v>
      </c>
      <c r="M427" t="s">
        <v>316</v>
      </c>
      <c r="N427" t="s">
        <v>315</v>
      </c>
      <c r="O427">
        <v>9</v>
      </c>
      <c r="P427" t="s">
        <v>272</v>
      </c>
      <c r="Q427">
        <v>2</v>
      </c>
      <c r="S427">
        <v>3</v>
      </c>
      <c r="T427" s="108">
        <v>6</v>
      </c>
      <c r="U427">
        <v>1</v>
      </c>
      <c r="V427" t="s">
        <v>270</v>
      </c>
      <c r="W427" t="s">
        <v>167</v>
      </c>
      <c r="X427">
        <v>1</v>
      </c>
      <c r="Y427">
        <v>1</v>
      </c>
      <c r="Z427">
        <v>0</v>
      </c>
      <c r="AA427">
        <v>1</v>
      </c>
      <c r="AB427">
        <v>0</v>
      </c>
      <c r="AC427">
        <v>1</v>
      </c>
      <c r="AD427">
        <v>0</v>
      </c>
      <c r="AE427">
        <v>0</v>
      </c>
    </row>
    <row r="428" spans="1:31" x14ac:dyDescent="0.3">
      <c r="A428" t="s">
        <v>315</v>
      </c>
      <c r="B428" t="s">
        <v>371</v>
      </c>
      <c r="C428" t="s">
        <v>262</v>
      </c>
      <c r="D428" t="s">
        <v>172</v>
      </c>
      <c r="E428" t="s">
        <v>11053</v>
      </c>
      <c r="F428" t="s">
        <v>372</v>
      </c>
      <c r="G428" t="s">
        <v>373</v>
      </c>
      <c r="I428" t="s">
        <v>313</v>
      </c>
      <c r="J428" t="s">
        <v>266</v>
      </c>
      <c r="K428" t="s">
        <v>374</v>
      </c>
      <c r="L428" t="s">
        <v>375</v>
      </c>
      <c r="M428" t="s">
        <v>314</v>
      </c>
      <c r="N428" t="s">
        <v>315</v>
      </c>
      <c r="O428">
        <v>8</v>
      </c>
      <c r="P428" t="s">
        <v>266</v>
      </c>
      <c r="Q428">
        <v>0.48</v>
      </c>
      <c r="S428">
        <v>1</v>
      </c>
      <c r="T428" s="108">
        <v>0.48</v>
      </c>
      <c r="U428">
        <v>1</v>
      </c>
      <c r="V428" t="s">
        <v>270</v>
      </c>
      <c r="W428" t="s">
        <v>167</v>
      </c>
      <c r="X428">
        <v>1</v>
      </c>
      <c r="Y428">
        <v>0</v>
      </c>
      <c r="Z428">
        <v>1</v>
      </c>
      <c r="AA428">
        <v>0</v>
      </c>
      <c r="AB428">
        <v>0</v>
      </c>
      <c r="AC428">
        <v>0</v>
      </c>
      <c r="AD428">
        <v>0</v>
      </c>
      <c r="AE428">
        <v>0</v>
      </c>
    </row>
    <row r="429" spans="1:31" x14ac:dyDescent="0.3">
      <c r="A429" t="s">
        <v>315</v>
      </c>
      <c r="B429" t="s">
        <v>371</v>
      </c>
      <c r="C429" t="s">
        <v>262</v>
      </c>
      <c r="D429" t="s">
        <v>172</v>
      </c>
      <c r="E429" t="s">
        <v>11053</v>
      </c>
      <c r="F429" t="s">
        <v>372</v>
      </c>
      <c r="G429" t="s">
        <v>373</v>
      </c>
      <c r="I429" t="s">
        <v>313</v>
      </c>
      <c r="J429" t="s">
        <v>266</v>
      </c>
      <c r="K429" t="s">
        <v>374</v>
      </c>
      <c r="L429" t="s">
        <v>375</v>
      </c>
      <c r="M429" t="s">
        <v>316</v>
      </c>
      <c r="N429" t="s">
        <v>315</v>
      </c>
      <c r="O429">
        <v>9</v>
      </c>
      <c r="P429" t="s">
        <v>288</v>
      </c>
      <c r="Q429">
        <v>0.48</v>
      </c>
      <c r="S429">
        <v>2</v>
      </c>
      <c r="T429" s="108">
        <v>0.96</v>
      </c>
      <c r="U429">
        <v>1</v>
      </c>
      <c r="V429" t="s">
        <v>270</v>
      </c>
      <c r="W429" t="s">
        <v>167</v>
      </c>
      <c r="X429">
        <v>2</v>
      </c>
      <c r="Y429">
        <v>0</v>
      </c>
      <c r="Z429">
        <v>0</v>
      </c>
      <c r="AA429">
        <v>0</v>
      </c>
      <c r="AB429">
        <v>2</v>
      </c>
      <c r="AC429">
        <v>0</v>
      </c>
      <c r="AD429">
        <v>0</v>
      </c>
      <c r="AE429">
        <v>0</v>
      </c>
    </row>
    <row r="430" spans="1:31" x14ac:dyDescent="0.3">
      <c r="A430" t="s">
        <v>315</v>
      </c>
      <c r="B430" t="s">
        <v>371</v>
      </c>
      <c r="C430" t="s">
        <v>262</v>
      </c>
      <c r="D430" t="s">
        <v>172</v>
      </c>
      <c r="E430" t="s">
        <v>11053</v>
      </c>
      <c r="F430" t="s">
        <v>372</v>
      </c>
      <c r="G430" t="s">
        <v>373</v>
      </c>
      <c r="I430" t="s">
        <v>313</v>
      </c>
      <c r="J430" t="s">
        <v>266</v>
      </c>
      <c r="K430" t="s">
        <v>374</v>
      </c>
      <c r="L430" t="s">
        <v>375</v>
      </c>
      <c r="M430" t="s">
        <v>316</v>
      </c>
      <c r="N430" t="s">
        <v>315</v>
      </c>
      <c r="O430">
        <v>21</v>
      </c>
      <c r="P430" t="s">
        <v>273</v>
      </c>
      <c r="Q430">
        <v>0.32</v>
      </c>
      <c r="S430">
        <v>1</v>
      </c>
      <c r="T430" s="108">
        <v>0.32</v>
      </c>
      <c r="U430">
        <v>1</v>
      </c>
      <c r="V430" t="s">
        <v>270</v>
      </c>
      <c r="W430" t="s">
        <v>167</v>
      </c>
      <c r="X430">
        <v>1</v>
      </c>
      <c r="Y430">
        <v>0</v>
      </c>
      <c r="Z430">
        <v>0</v>
      </c>
      <c r="AA430">
        <v>1</v>
      </c>
      <c r="AB430">
        <v>0</v>
      </c>
      <c r="AC430">
        <v>0</v>
      </c>
      <c r="AD430">
        <v>0</v>
      </c>
      <c r="AE430">
        <v>0</v>
      </c>
    </row>
    <row r="431" spans="1:31" x14ac:dyDescent="0.3">
      <c r="A431" t="s">
        <v>315</v>
      </c>
      <c r="B431" t="s">
        <v>16204</v>
      </c>
      <c r="C431" t="s">
        <v>274</v>
      </c>
      <c r="D431" t="s">
        <v>16205</v>
      </c>
      <c r="E431" t="s">
        <v>16198</v>
      </c>
      <c r="F431" t="s">
        <v>16206</v>
      </c>
      <c r="G431" t="s">
        <v>346</v>
      </c>
      <c r="I431" t="s">
        <v>313</v>
      </c>
      <c r="J431" t="s">
        <v>266</v>
      </c>
      <c r="K431" t="s">
        <v>16207</v>
      </c>
      <c r="L431" t="s">
        <v>16208</v>
      </c>
      <c r="M431" t="s">
        <v>314</v>
      </c>
      <c r="N431" t="s">
        <v>315</v>
      </c>
      <c r="O431">
        <v>8</v>
      </c>
      <c r="P431" t="s">
        <v>269</v>
      </c>
      <c r="Q431">
        <v>2</v>
      </c>
      <c r="S431">
        <v>1</v>
      </c>
      <c r="T431" s="108">
        <v>2</v>
      </c>
      <c r="U431">
        <v>1</v>
      </c>
      <c r="V431" t="s">
        <v>270</v>
      </c>
      <c r="W431" t="s">
        <v>167</v>
      </c>
      <c r="X431">
        <v>1</v>
      </c>
      <c r="Y431">
        <v>0</v>
      </c>
      <c r="Z431">
        <v>0</v>
      </c>
      <c r="AA431">
        <v>0</v>
      </c>
      <c r="AB431">
        <v>1</v>
      </c>
      <c r="AC431">
        <v>0</v>
      </c>
      <c r="AD431">
        <v>0</v>
      </c>
      <c r="AE431">
        <v>0</v>
      </c>
    </row>
    <row r="432" spans="1:31" x14ac:dyDescent="0.3">
      <c r="A432" t="s">
        <v>315</v>
      </c>
      <c r="B432" t="s">
        <v>16204</v>
      </c>
      <c r="C432" t="s">
        <v>274</v>
      </c>
      <c r="D432" t="s">
        <v>16205</v>
      </c>
      <c r="E432" t="s">
        <v>16198</v>
      </c>
      <c r="F432" t="s">
        <v>16206</v>
      </c>
      <c r="G432" t="s">
        <v>346</v>
      </c>
      <c r="I432" t="s">
        <v>313</v>
      </c>
      <c r="J432" t="s">
        <v>266</v>
      </c>
      <c r="K432" t="s">
        <v>16207</v>
      </c>
      <c r="L432" t="s">
        <v>16208</v>
      </c>
      <c r="M432" t="s">
        <v>316</v>
      </c>
      <c r="N432" t="s">
        <v>315</v>
      </c>
      <c r="O432">
        <v>9</v>
      </c>
      <c r="P432" t="s">
        <v>272</v>
      </c>
      <c r="Q432">
        <v>1</v>
      </c>
      <c r="S432">
        <v>1</v>
      </c>
      <c r="T432" s="108">
        <v>1</v>
      </c>
      <c r="U432">
        <v>1</v>
      </c>
      <c r="V432" t="s">
        <v>270</v>
      </c>
      <c r="W432" t="s">
        <v>167</v>
      </c>
      <c r="X432">
        <v>1</v>
      </c>
      <c r="Y432">
        <v>1</v>
      </c>
      <c r="Z432">
        <v>0</v>
      </c>
      <c r="AA432">
        <v>0</v>
      </c>
      <c r="AB432">
        <v>0</v>
      </c>
      <c r="AC432">
        <v>0</v>
      </c>
      <c r="AD432">
        <v>0</v>
      </c>
      <c r="AE432">
        <v>0</v>
      </c>
    </row>
    <row r="433" spans="1:31" x14ac:dyDescent="0.3">
      <c r="A433" t="s">
        <v>315</v>
      </c>
      <c r="B433" t="s">
        <v>16204</v>
      </c>
      <c r="C433" t="s">
        <v>274</v>
      </c>
      <c r="D433" t="s">
        <v>16205</v>
      </c>
      <c r="E433" t="s">
        <v>16198</v>
      </c>
      <c r="F433" t="s">
        <v>16206</v>
      </c>
      <c r="G433" t="s">
        <v>346</v>
      </c>
      <c r="I433" t="s">
        <v>313</v>
      </c>
      <c r="J433" t="s">
        <v>266</v>
      </c>
      <c r="K433" t="s">
        <v>16207</v>
      </c>
      <c r="L433" t="s">
        <v>16208</v>
      </c>
      <c r="M433" t="s">
        <v>316</v>
      </c>
      <c r="N433" t="s">
        <v>315</v>
      </c>
      <c r="O433">
        <v>21</v>
      </c>
      <c r="P433" t="s">
        <v>425</v>
      </c>
      <c r="Q433">
        <v>0.32</v>
      </c>
      <c r="S433">
        <v>1</v>
      </c>
      <c r="T433" s="108">
        <v>0.32</v>
      </c>
      <c r="U433">
        <v>1</v>
      </c>
      <c r="V433" t="s">
        <v>270</v>
      </c>
      <c r="W433" t="s">
        <v>167</v>
      </c>
      <c r="X433">
        <v>1</v>
      </c>
      <c r="Y433">
        <v>0</v>
      </c>
      <c r="Z433">
        <v>0</v>
      </c>
      <c r="AA433">
        <v>1</v>
      </c>
      <c r="AB433">
        <v>0</v>
      </c>
      <c r="AC433">
        <v>0</v>
      </c>
      <c r="AD433">
        <v>0</v>
      </c>
      <c r="AE433">
        <v>0</v>
      </c>
    </row>
    <row r="434" spans="1:31" x14ac:dyDescent="0.3">
      <c r="A434" t="s">
        <v>315</v>
      </c>
      <c r="B434" t="s">
        <v>1529</v>
      </c>
      <c r="C434" t="s">
        <v>262</v>
      </c>
      <c r="D434" t="s">
        <v>209</v>
      </c>
      <c r="E434" t="s">
        <v>11056</v>
      </c>
      <c r="F434" t="s">
        <v>1530</v>
      </c>
      <c r="G434" t="s">
        <v>1531</v>
      </c>
      <c r="I434" t="s">
        <v>313</v>
      </c>
      <c r="J434" t="s">
        <v>266</v>
      </c>
      <c r="K434" t="s">
        <v>1532</v>
      </c>
      <c r="L434" t="s">
        <v>11823</v>
      </c>
      <c r="M434" t="s">
        <v>314</v>
      </c>
      <c r="N434" t="s">
        <v>315</v>
      </c>
      <c r="O434">
        <v>8</v>
      </c>
      <c r="P434" t="s">
        <v>266</v>
      </c>
      <c r="Q434">
        <v>0.32</v>
      </c>
      <c r="S434">
        <v>2</v>
      </c>
      <c r="T434" s="108">
        <v>0.64</v>
      </c>
      <c r="U434">
        <v>1</v>
      </c>
      <c r="V434" t="s">
        <v>270</v>
      </c>
      <c r="W434" t="s">
        <v>167</v>
      </c>
      <c r="X434">
        <v>2</v>
      </c>
      <c r="Y434">
        <v>0</v>
      </c>
      <c r="Z434">
        <v>0</v>
      </c>
      <c r="AA434">
        <v>0</v>
      </c>
      <c r="AB434">
        <v>2</v>
      </c>
      <c r="AC434">
        <v>0</v>
      </c>
      <c r="AD434">
        <v>0</v>
      </c>
      <c r="AE434">
        <v>0</v>
      </c>
    </row>
    <row r="435" spans="1:31" x14ac:dyDescent="0.3">
      <c r="A435" t="s">
        <v>315</v>
      </c>
      <c r="B435" t="s">
        <v>1529</v>
      </c>
      <c r="C435" t="s">
        <v>262</v>
      </c>
      <c r="D435" t="s">
        <v>209</v>
      </c>
      <c r="E435" t="s">
        <v>11056</v>
      </c>
      <c r="F435" t="s">
        <v>1530</v>
      </c>
      <c r="G435" t="s">
        <v>1531</v>
      </c>
      <c r="I435" t="s">
        <v>313</v>
      </c>
      <c r="J435" t="s">
        <v>266</v>
      </c>
      <c r="K435" t="s">
        <v>1532</v>
      </c>
      <c r="L435" t="s">
        <v>11823</v>
      </c>
      <c r="M435" t="s">
        <v>316</v>
      </c>
      <c r="N435" t="s">
        <v>315</v>
      </c>
      <c r="O435">
        <v>9</v>
      </c>
      <c r="P435" t="s">
        <v>288</v>
      </c>
      <c r="Q435">
        <v>0.32</v>
      </c>
      <c r="S435">
        <v>2</v>
      </c>
      <c r="T435" s="108">
        <v>0.64</v>
      </c>
      <c r="U435">
        <v>1</v>
      </c>
      <c r="V435" t="s">
        <v>270</v>
      </c>
      <c r="W435" t="s">
        <v>167</v>
      </c>
      <c r="X435">
        <v>2</v>
      </c>
      <c r="Y435">
        <v>0</v>
      </c>
      <c r="Z435">
        <v>0</v>
      </c>
      <c r="AA435">
        <v>0</v>
      </c>
      <c r="AB435">
        <v>2</v>
      </c>
      <c r="AC435">
        <v>0</v>
      </c>
      <c r="AD435">
        <v>0</v>
      </c>
      <c r="AE435">
        <v>0</v>
      </c>
    </row>
    <row r="436" spans="1:31" x14ac:dyDescent="0.3">
      <c r="A436" t="s">
        <v>315</v>
      </c>
      <c r="B436" t="s">
        <v>1529</v>
      </c>
      <c r="C436" t="s">
        <v>262</v>
      </c>
      <c r="D436" t="s">
        <v>209</v>
      </c>
      <c r="E436" t="s">
        <v>11056</v>
      </c>
      <c r="F436" t="s">
        <v>1530</v>
      </c>
      <c r="G436" t="s">
        <v>1531</v>
      </c>
      <c r="I436" t="s">
        <v>313</v>
      </c>
      <c r="J436" t="s">
        <v>266</v>
      </c>
      <c r="K436" t="s">
        <v>1532</v>
      </c>
      <c r="L436" t="s">
        <v>11823</v>
      </c>
      <c r="M436" t="s">
        <v>316</v>
      </c>
      <c r="N436" t="s">
        <v>315</v>
      </c>
      <c r="O436">
        <v>21</v>
      </c>
      <c r="P436" t="s">
        <v>273</v>
      </c>
      <c r="Q436">
        <v>0.32</v>
      </c>
      <c r="S436">
        <v>1</v>
      </c>
      <c r="T436" s="108">
        <v>0.32</v>
      </c>
      <c r="U436">
        <v>1</v>
      </c>
      <c r="V436" t="s">
        <v>270</v>
      </c>
      <c r="W436" t="s">
        <v>167</v>
      </c>
      <c r="X436">
        <v>1</v>
      </c>
      <c r="Y436">
        <v>0</v>
      </c>
      <c r="Z436">
        <v>0</v>
      </c>
      <c r="AA436">
        <v>1</v>
      </c>
      <c r="AB436">
        <v>0</v>
      </c>
      <c r="AC436">
        <v>0</v>
      </c>
      <c r="AD436">
        <v>0</v>
      </c>
      <c r="AE436">
        <v>0</v>
      </c>
    </row>
    <row r="437" spans="1:31" x14ac:dyDescent="0.3">
      <c r="A437" t="s">
        <v>315</v>
      </c>
      <c r="B437" t="s">
        <v>16349</v>
      </c>
      <c r="C437" t="s">
        <v>274</v>
      </c>
      <c r="D437" t="s">
        <v>16350</v>
      </c>
      <c r="E437" t="s">
        <v>16341</v>
      </c>
      <c r="F437" t="s">
        <v>16351</v>
      </c>
      <c r="G437" t="s">
        <v>498</v>
      </c>
      <c r="I437" t="s">
        <v>313</v>
      </c>
      <c r="J437" t="s">
        <v>266</v>
      </c>
      <c r="K437" t="s">
        <v>16352</v>
      </c>
      <c r="L437" t="s">
        <v>16353</v>
      </c>
      <c r="M437" t="s">
        <v>316</v>
      </c>
      <c r="N437" t="s">
        <v>315</v>
      </c>
      <c r="O437">
        <v>9</v>
      </c>
      <c r="P437" t="s">
        <v>272</v>
      </c>
      <c r="Q437">
        <v>3</v>
      </c>
      <c r="S437">
        <v>2</v>
      </c>
      <c r="T437" s="108">
        <v>6</v>
      </c>
      <c r="U437">
        <v>1</v>
      </c>
      <c r="V437" t="s">
        <v>270</v>
      </c>
      <c r="W437" t="s">
        <v>167</v>
      </c>
      <c r="X437">
        <v>1</v>
      </c>
      <c r="Y437">
        <v>0</v>
      </c>
      <c r="Z437">
        <v>1</v>
      </c>
      <c r="AA437">
        <v>0</v>
      </c>
      <c r="AB437">
        <v>0</v>
      </c>
      <c r="AC437">
        <v>1</v>
      </c>
      <c r="AD437">
        <v>0</v>
      </c>
      <c r="AE437">
        <v>0</v>
      </c>
    </row>
    <row r="438" spans="1:31" x14ac:dyDescent="0.3">
      <c r="A438" t="s">
        <v>315</v>
      </c>
      <c r="B438" t="s">
        <v>16349</v>
      </c>
      <c r="C438" t="s">
        <v>274</v>
      </c>
      <c r="D438" t="s">
        <v>16350</v>
      </c>
      <c r="E438" t="s">
        <v>16341</v>
      </c>
      <c r="F438" t="s">
        <v>16351</v>
      </c>
      <c r="G438" t="s">
        <v>498</v>
      </c>
      <c r="I438" t="s">
        <v>313</v>
      </c>
      <c r="J438" t="s">
        <v>266</v>
      </c>
      <c r="K438" t="s">
        <v>16352</v>
      </c>
      <c r="L438" t="s">
        <v>16353</v>
      </c>
      <c r="M438" t="s">
        <v>316</v>
      </c>
      <c r="N438" t="s">
        <v>315</v>
      </c>
      <c r="O438">
        <v>21</v>
      </c>
      <c r="P438" t="s">
        <v>273</v>
      </c>
      <c r="Q438">
        <v>0.48</v>
      </c>
      <c r="S438">
        <v>1</v>
      </c>
      <c r="T438" s="108">
        <v>0.48</v>
      </c>
      <c r="U438">
        <v>1</v>
      </c>
      <c r="V438" t="s">
        <v>270</v>
      </c>
      <c r="W438" t="s">
        <v>167</v>
      </c>
      <c r="X438">
        <v>1</v>
      </c>
      <c r="Y438">
        <v>0</v>
      </c>
      <c r="Z438">
        <v>0</v>
      </c>
      <c r="AA438">
        <v>1</v>
      </c>
      <c r="AB438">
        <v>0</v>
      </c>
      <c r="AC438">
        <v>0</v>
      </c>
      <c r="AD438">
        <v>0</v>
      </c>
      <c r="AE438">
        <v>0</v>
      </c>
    </row>
    <row r="439" spans="1:31" x14ac:dyDescent="0.3">
      <c r="A439" t="s">
        <v>315</v>
      </c>
      <c r="B439" t="s">
        <v>16349</v>
      </c>
      <c r="C439" t="s">
        <v>274</v>
      </c>
      <c r="D439" t="s">
        <v>16350</v>
      </c>
      <c r="E439" t="s">
        <v>16341</v>
      </c>
      <c r="F439" t="s">
        <v>16351</v>
      </c>
      <c r="G439" t="s">
        <v>498</v>
      </c>
      <c r="I439" t="s">
        <v>313</v>
      </c>
      <c r="J439" t="s">
        <v>266</v>
      </c>
      <c r="K439" t="s">
        <v>16352</v>
      </c>
      <c r="L439" t="s">
        <v>16353</v>
      </c>
      <c r="M439" t="s">
        <v>314</v>
      </c>
      <c r="N439" t="s">
        <v>315</v>
      </c>
      <c r="O439">
        <v>8</v>
      </c>
      <c r="P439" t="s">
        <v>269</v>
      </c>
      <c r="Q439">
        <v>2</v>
      </c>
      <c r="S439">
        <v>1</v>
      </c>
      <c r="T439" s="108">
        <v>2</v>
      </c>
      <c r="U439">
        <v>1</v>
      </c>
      <c r="V439" t="s">
        <v>270</v>
      </c>
      <c r="W439" t="s">
        <v>167</v>
      </c>
      <c r="X439">
        <v>1</v>
      </c>
      <c r="Y439">
        <v>0</v>
      </c>
      <c r="Z439">
        <v>0</v>
      </c>
      <c r="AA439">
        <v>0</v>
      </c>
      <c r="AB439">
        <v>1</v>
      </c>
      <c r="AC439">
        <v>0</v>
      </c>
      <c r="AD439">
        <v>0</v>
      </c>
      <c r="AE439">
        <v>0</v>
      </c>
    </row>
    <row r="440" spans="1:31" x14ac:dyDescent="0.3">
      <c r="A440" t="s">
        <v>315</v>
      </c>
      <c r="B440" t="s">
        <v>573</v>
      </c>
      <c r="C440" t="s">
        <v>274</v>
      </c>
      <c r="D440" t="s">
        <v>2475</v>
      </c>
      <c r="E440" t="s">
        <v>11142</v>
      </c>
      <c r="F440" t="s">
        <v>574</v>
      </c>
      <c r="G440" t="s">
        <v>346</v>
      </c>
      <c r="I440" t="s">
        <v>313</v>
      </c>
      <c r="J440" t="s">
        <v>266</v>
      </c>
      <c r="K440" t="s">
        <v>575</v>
      </c>
      <c r="L440" t="s">
        <v>576</v>
      </c>
      <c r="M440" t="s">
        <v>314</v>
      </c>
      <c r="N440" t="s">
        <v>315</v>
      </c>
      <c r="O440">
        <v>8</v>
      </c>
      <c r="P440" t="s">
        <v>266</v>
      </c>
      <c r="Q440">
        <v>0.48</v>
      </c>
      <c r="S440">
        <v>4</v>
      </c>
      <c r="T440" s="108">
        <v>1.92</v>
      </c>
      <c r="U440">
        <v>1</v>
      </c>
      <c r="V440" t="s">
        <v>270</v>
      </c>
      <c r="W440" t="s">
        <v>167</v>
      </c>
      <c r="X440">
        <v>2</v>
      </c>
      <c r="Y440">
        <v>0</v>
      </c>
      <c r="Z440">
        <v>0</v>
      </c>
      <c r="AA440">
        <v>0</v>
      </c>
      <c r="AB440">
        <v>4</v>
      </c>
      <c r="AC440">
        <v>0</v>
      </c>
      <c r="AD440">
        <v>0</v>
      </c>
      <c r="AE440">
        <v>0</v>
      </c>
    </row>
    <row r="441" spans="1:31" x14ac:dyDescent="0.3">
      <c r="A441" t="s">
        <v>315</v>
      </c>
      <c r="B441" t="s">
        <v>573</v>
      </c>
      <c r="C441" t="s">
        <v>294</v>
      </c>
      <c r="D441" t="s">
        <v>2475</v>
      </c>
      <c r="E441" t="s">
        <v>11142</v>
      </c>
      <c r="F441" t="s">
        <v>574</v>
      </c>
      <c r="G441" t="s">
        <v>346</v>
      </c>
      <c r="I441" t="s">
        <v>313</v>
      </c>
      <c r="J441" t="s">
        <v>266</v>
      </c>
      <c r="K441" t="s">
        <v>575</v>
      </c>
      <c r="L441" t="s">
        <v>576</v>
      </c>
      <c r="M441" t="s">
        <v>316</v>
      </c>
      <c r="N441" t="s">
        <v>315</v>
      </c>
      <c r="O441">
        <v>9</v>
      </c>
      <c r="P441" t="s">
        <v>288</v>
      </c>
      <c r="Q441">
        <v>0.48</v>
      </c>
      <c r="S441">
        <v>3</v>
      </c>
      <c r="T441" s="108">
        <v>1.44</v>
      </c>
      <c r="U441">
        <v>1</v>
      </c>
      <c r="V441" t="s">
        <v>270</v>
      </c>
      <c r="W441" t="s">
        <v>167</v>
      </c>
      <c r="X441">
        <v>3</v>
      </c>
      <c r="Y441">
        <v>0</v>
      </c>
      <c r="Z441">
        <v>0</v>
      </c>
      <c r="AA441">
        <v>0</v>
      </c>
      <c r="AB441">
        <v>3</v>
      </c>
      <c r="AC441">
        <v>0</v>
      </c>
      <c r="AD441">
        <v>0</v>
      </c>
      <c r="AE441">
        <v>0</v>
      </c>
    </row>
    <row r="442" spans="1:31" x14ac:dyDescent="0.3">
      <c r="A442" t="s">
        <v>315</v>
      </c>
      <c r="B442" t="s">
        <v>573</v>
      </c>
      <c r="C442" t="s">
        <v>294</v>
      </c>
      <c r="D442" t="s">
        <v>2475</v>
      </c>
      <c r="E442" t="s">
        <v>11142</v>
      </c>
      <c r="F442" t="s">
        <v>574</v>
      </c>
      <c r="G442" t="s">
        <v>346</v>
      </c>
      <c r="I442" t="s">
        <v>313</v>
      </c>
      <c r="J442" t="s">
        <v>266</v>
      </c>
      <c r="K442" t="s">
        <v>575</v>
      </c>
      <c r="L442" t="s">
        <v>576</v>
      </c>
      <c r="M442" t="s">
        <v>316</v>
      </c>
      <c r="N442" t="s">
        <v>315</v>
      </c>
      <c r="O442">
        <v>21</v>
      </c>
      <c r="P442" t="s">
        <v>273</v>
      </c>
      <c r="Q442">
        <v>0.48</v>
      </c>
      <c r="S442">
        <v>4</v>
      </c>
      <c r="T442" s="108">
        <v>1.92</v>
      </c>
      <c r="U442">
        <v>1</v>
      </c>
      <c r="V442" t="s">
        <v>270</v>
      </c>
      <c r="W442" t="s">
        <v>167</v>
      </c>
      <c r="X442">
        <v>4</v>
      </c>
      <c r="Y442">
        <v>0</v>
      </c>
      <c r="Z442">
        <v>0</v>
      </c>
      <c r="AA442">
        <v>4</v>
      </c>
      <c r="AB442">
        <v>0</v>
      </c>
      <c r="AC442">
        <v>0</v>
      </c>
      <c r="AD442">
        <v>0</v>
      </c>
      <c r="AE442">
        <v>0</v>
      </c>
    </row>
    <row r="443" spans="1:31" x14ac:dyDescent="0.3">
      <c r="A443" t="s">
        <v>315</v>
      </c>
      <c r="B443" t="s">
        <v>1142</v>
      </c>
      <c r="C443" t="s">
        <v>274</v>
      </c>
      <c r="D443" t="s">
        <v>2525</v>
      </c>
      <c r="E443" t="s">
        <v>11052</v>
      </c>
      <c r="F443" t="s">
        <v>1143</v>
      </c>
      <c r="G443" t="s">
        <v>373</v>
      </c>
      <c r="I443" t="s">
        <v>313</v>
      </c>
      <c r="J443" t="s">
        <v>266</v>
      </c>
      <c r="K443" t="s">
        <v>1144</v>
      </c>
      <c r="L443" t="s">
        <v>17358</v>
      </c>
      <c r="M443" t="s">
        <v>316</v>
      </c>
      <c r="N443" t="s">
        <v>315</v>
      </c>
      <c r="O443">
        <v>9</v>
      </c>
      <c r="P443" t="s">
        <v>288</v>
      </c>
      <c r="Q443">
        <v>0.32</v>
      </c>
      <c r="S443">
        <v>3</v>
      </c>
      <c r="T443" s="108">
        <v>0.96</v>
      </c>
      <c r="U443">
        <v>1</v>
      </c>
      <c r="V443" t="s">
        <v>270</v>
      </c>
      <c r="W443" t="s">
        <v>167</v>
      </c>
      <c r="X443">
        <v>3</v>
      </c>
      <c r="Y443">
        <v>0</v>
      </c>
      <c r="Z443">
        <v>0</v>
      </c>
      <c r="AA443">
        <v>0</v>
      </c>
      <c r="AB443">
        <v>3</v>
      </c>
      <c r="AC443">
        <v>0</v>
      </c>
      <c r="AD443">
        <v>0</v>
      </c>
      <c r="AE443">
        <v>0</v>
      </c>
    </row>
    <row r="444" spans="1:31" x14ac:dyDescent="0.3">
      <c r="A444" t="s">
        <v>315</v>
      </c>
      <c r="B444" t="s">
        <v>1142</v>
      </c>
      <c r="C444" t="s">
        <v>274</v>
      </c>
      <c r="D444" t="s">
        <v>2525</v>
      </c>
      <c r="E444" t="s">
        <v>11052</v>
      </c>
      <c r="F444" t="s">
        <v>1143</v>
      </c>
      <c r="G444" t="s">
        <v>373</v>
      </c>
      <c r="I444" t="s">
        <v>313</v>
      </c>
      <c r="J444" t="s">
        <v>266</v>
      </c>
      <c r="K444" t="s">
        <v>1144</v>
      </c>
      <c r="L444" t="s">
        <v>17358</v>
      </c>
      <c r="M444" t="s">
        <v>316</v>
      </c>
      <c r="N444" t="s">
        <v>315</v>
      </c>
      <c r="O444">
        <v>21</v>
      </c>
      <c r="P444" t="s">
        <v>273</v>
      </c>
      <c r="Q444">
        <v>0.32</v>
      </c>
      <c r="S444">
        <v>3</v>
      </c>
      <c r="T444" s="108">
        <v>0.96</v>
      </c>
      <c r="U444">
        <v>1</v>
      </c>
      <c r="V444" t="s">
        <v>270</v>
      </c>
      <c r="W444" t="s">
        <v>167</v>
      </c>
      <c r="X444">
        <v>3</v>
      </c>
      <c r="Y444">
        <v>0</v>
      </c>
      <c r="Z444">
        <v>0</v>
      </c>
      <c r="AA444">
        <v>3</v>
      </c>
      <c r="AB444">
        <v>0</v>
      </c>
      <c r="AC444">
        <v>0</v>
      </c>
      <c r="AD444">
        <v>0</v>
      </c>
      <c r="AE444">
        <v>0</v>
      </c>
    </row>
    <row r="445" spans="1:31" x14ac:dyDescent="0.3">
      <c r="A445" t="s">
        <v>315</v>
      </c>
      <c r="B445" t="s">
        <v>1142</v>
      </c>
      <c r="C445" t="s">
        <v>274</v>
      </c>
      <c r="D445" t="s">
        <v>2525</v>
      </c>
      <c r="E445" t="s">
        <v>11052</v>
      </c>
      <c r="F445" t="s">
        <v>1143</v>
      </c>
      <c r="G445" t="s">
        <v>373</v>
      </c>
      <c r="I445" t="s">
        <v>313</v>
      </c>
      <c r="J445" t="s">
        <v>266</v>
      </c>
      <c r="K445" t="s">
        <v>1144</v>
      </c>
      <c r="L445" t="s">
        <v>17358</v>
      </c>
      <c r="M445" t="s">
        <v>314</v>
      </c>
      <c r="N445" t="s">
        <v>315</v>
      </c>
      <c r="O445">
        <v>8</v>
      </c>
      <c r="P445" t="s">
        <v>266</v>
      </c>
      <c r="Q445">
        <v>0.32</v>
      </c>
      <c r="S445">
        <v>4</v>
      </c>
      <c r="T445" s="108">
        <v>1.28</v>
      </c>
      <c r="U445">
        <v>1</v>
      </c>
      <c r="V445" t="s">
        <v>270</v>
      </c>
      <c r="W445" t="s">
        <v>167</v>
      </c>
      <c r="X445">
        <v>4</v>
      </c>
      <c r="Y445">
        <v>0</v>
      </c>
      <c r="Z445">
        <v>4</v>
      </c>
      <c r="AA445">
        <v>0</v>
      </c>
      <c r="AB445">
        <v>0</v>
      </c>
      <c r="AC445">
        <v>0</v>
      </c>
      <c r="AD445">
        <v>0</v>
      </c>
      <c r="AE445">
        <v>0</v>
      </c>
    </row>
    <row r="446" spans="1:31" x14ac:dyDescent="0.3">
      <c r="A446" t="s">
        <v>315</v>
      </c>
      <c r="B446" t="s">
        <v>1598</v>
      </c>
      <c r="C446" t="s">
        <v>274</v>
      </c>
      <c r="D446" t="s">
        <v>2549</v>
      </c>
      <c r="E446" t="s">
        <v>11075</v>
      </c>
      <c r="F446" t="s">
        <v>1599</v>
      </c>
      <c r="G446" t="s">
        <v>895</v>
      </c>
      <c r="I446" t="s">
        <v>313</v>
      </c>
      <c r="J446" t="s">
        <v>266</v>
      </c>
      <c r="K446" t="s">
        <v>1124</v>
      </c>
      <c r="L446" t="s">
        <v>511</v>
      </c>
      <c r="M446" t="s">
        <v>316</v>
      </c>
      <c r="N446" t="s">
        <v>315</v>
      </c>
      <c r="O446">
        <v>21</v>
      </c>
      <c r="P446" t="s">
        <v>273</v>
      </c>
      <c r="Q446">
        <v>0.48</v>
      </c>
      <c r="S446">
        <v>1</v>
      </c>
      <c r="T446" s="108">
        <v>0.48</v>
      </c>
      <c r="U446">
        <v>1</v>
      </c>
      <c r="V446" t="s">
        <v>270</v>
      </c>
      <c r="W446" t="s">
        <v>167</v>
      </c>
      <c r="X446">
        <v>1</v>
      </c>
      <c r="Y446">
        <v>0</v>
      </c>
      <c r="Z446">
        <v>0</v>
      </c>
      <c r="AA446">
        <v>1</v>
      </c>
      <c r="AB446">
        <v>0</v>
      </c>
      <c r="AC446">
        <v>0</v>
      </c>
      <c r="AD446">
        <v>0</v>
      </c>
      <c r="AE446">
        <v>0</v>
      </c>
    </row>
    <row r="447" spans="1:31" x14ac:dyDescent="0.3">
      <c r="A447" t="s">
        <v>315</v>
      </c>
      <c r="B447" t="s">
        <v>9544</v>
      </c>
      <c r="C447" t="s">
        <v>274</v>
      </c>
      <c r="D447" t="s">
        <v>9581</v>
      </c>
      <c r="E447" t="s">
        <v>11054</v>
      </c>
      <c r="F447" t="s">
        <v>583</v>
      </c>
      <c r="G447" t="s">
        <v>373</v>
      </c>
      <c r="I447" t="s">
        <v>313</v>
      </c>
      <c r="J447" t="s">
        <v>266</v>
      </c>
      <c r="K447" t="s">
        <v>584</v>
      </c>
      <c r="L447" t="s">
        <v>15454</v>
      </c>
      <c r="M447" t="s">
        <v>316</v>
      </c>
      <c r="N447" t="s">
        <v>315</v>
      </c>
      <c r="O447">
        <v>9</v>
      </c>
      <c r="P447" t="s">
        <v>272</v>
      </c>
      <c r="Q447">
        <v>4</v>
      </c>
      <c r="S447">
        <v>6</v>
      </c>
      <c r="T447" s="108">
        <v>24</v>
      </c>
      <c r="U447">
        <v>1</v>
      </c>
      <c r="V447" t="s">
        <v>270</v>
      </c>
      <c r="W447" t="s">
        <v>167</v>
      </c>
      <c r="X447">
        <v>1</v>
      </c>
      <c r="Y447">
        <v>1</v>
      </c>
      <c r="Z447">
        <v>1</v>
      </c>
      <c r="AA447">
        <v>1</v>
      </c>
      <c r="AB447">
        <v>1</v>
      </c>
      <c r="AC447">
        <v>1</v>
      </c>
      <c r="AD447">
        <v>1</v>
      </c>
      <c r="AE447">
        <v>0</v>
      </c>
    </row>
    <row r="448" spans="1:31" x14ac:dyDescent="0.3">
      <c r="A448" t="s">
        <v>315</v>
      </c>
      <c r="B448" t="s">
        <v>9544</v>
      </c>
      <c r="C448" t="s">
        <v>274</v>
      </c>
      <c r="D448" t="s">
        <v>9581</v>
      </c>
      <c r="E448" t="s">
        <v>11054</v>
      </c>
      <c r="F448" t="s">
        <v>583</v>
      </c>
      <c r="G448" t="s">
        <v>373</v>
      </c>
      <c r="I448" t="s">
        <v>313</v>
      </c>
      <c r="J448" t="s">
        <v>266</v>
      </c>
      <c r="K448" t="s">
        <v>584</v>
      </c>
      <c r="L448" t="s">
        <v>15454</v>
      </c>
      <c r="M448" t="s">
        <v>316</v>
      </c>
      <c r="N448" t="s">
        <v>315</v>
      </c>
      <c r="O448">
        <v>21</v>
      </c>
      <c r="P448" t="s">
        <v>273</v>
      </c>
      <c r="Q448">
        <v>0.48</v>
      </c>
      <c r="S448">
        <v>5</v>
      </c>
      <c r="T448" s="108">
        <v>2.4</v>
      </c>
      <c r="U448">
        <v>1</v>
      </c>
      <c r="V448" t="s">
        <v>270</v>
      </c>
      <c r="W448" t="s">
        <v>167</v>
      </c>
      <c r="X448">
        <v>5</v>
      </c>
      <c r="Y448">
        <v>0</v>
      </c>
      <c r="Z448">
        <v>0</v>
      </c>
      <c r="AA448">
        <v>5</v>
      </c>
      <c r="AB448">
        <v>0</v>
      </c>
      <c r="AC448">
        <v>0</v>
      </c>
      <c r="AD448">
        <v>0</v>
      </c>
      <c r="AE448">
        <v>0</v>
      </c>
    </row>
    <row r="449" spans="1:31" x14ac:dyDescent="0.3">
      <c r="A449" t="s">
        <v>315</v>
      </c>
      <c r="B449" t="s">
        <v>9544</v>
      </c>
      <c r="C449" t="s">
        <v>274</v>
      </c>
      <c r="D449" t="s">
        <v>9581</v>
      </c>
      <c r="E449" t="s">
        <v>11054</v>
      </c>
      <c r="F449" t="s">
        <v>583</v>
      </c>
      <c r="G449" t="s">
        <v>373</v>
      </c>
      <c r="I449" t="s">
        <v>313</v>
      </c>
      <c r="J449" t="s">
        <v>266</v>
      </c>
      <c r="K449" t="s">
        <v>584</v>
      </c>
      <c r="L449" t="s">
        <v>15454</v>
      </c>
      <c r="M449" t="s">
        <v>314</v>
      </c>
      <c r="N449" t="s">
        <v>315</v>
      </c>
      <c r="O449">
        <v>8</v>
      </c>
      <c r="P449" t="s">
        <v>282</v>
      </c>
      <c r="Q449">
        <v>4</v>
      </c>
      <c r="S449">
        <v>2</v>
      </c>
      <c r="T449" s="108">
        <v>8</v>
      </c>
      <c r="U449">
        <v>1</v>
      </c>
      <c r="V449" t="s">
        <v>270</v>
      </c>
      <c r="W449" t="s">
        <v>167</v>
      </c>
      <c r="X449">
        <v>1</v>
      </c>
      <c r="Y449">
        <v>0</v>
      </c>
      <c r="Z449">
        <v>1</v>
      </c>
      <c r="AA449">
        <v>0</v>
      </c>
      <c r="AB449">
        <v>0</v>
      </c>
      <c r="AC449">
        <v>1</v>
      </c>
      <c r="AD449">
        <v>0</v>
      </c>
      <c r="AE449">
        <v>0</v>
      </c>
    </row>
    <row r="450" spans="1:31" x14ac:dyDescent="0.3">
      <c r="A450" t="s">
        <v>315</v>
      </c>
      <c r="B450" t="s">
        <v>9147</v>
      </c>
      <c r="C450" t="s">
        <v>262</v>
      </c>
      <c r="D450" t="s">
        <v>9148</v>
      </c>
      <c r="E450" t="s">
        <v>11091</v>
      </c>
      <c r="F450" t="s">
        <v>9149</v>
      </c>
      <c r="G450" t="s">
        <v>473</v>
      </c>
      <c r="I450" t="s">
        <v>313</v>
      </c>
      <c r="J450" t="s">
        <v>266</v>
      </c>
      <c r="K450" t="s">
        <v>1118</v>
      </c>
      <c r="L450" t="s">
        <v>2688</v>
      </c>
      <c r="M450" t="s">
        <v>314</v>
      </c>
      <c r="N450" t="s">
        <v>315</v>
      </c>
      <c r="O450">
        <v>8</v>
      </c>
      <c r="P450" t="s">
        <v>266</v>
      </c>
      <c r="Q450">
        <v>0.17</v>
      </c>
      <c r="S450">
        <v>4</v>
      </c>
      <c r="T450" s="108">
        <v>0.68</v>
      </c>
      <c r="U450">
        <v>1</v>
      </c>
      <c r="V450" t="s">
        <v>270</v>
      </c>
      <c r="W450" t="s">
        <v>167</v>
      </c>
      <c r="X450">
        <v>4</v>
      </c>
      <c r="Y450">
        <v>0</v>
      </c>
      <c r="Z450">
        <v>0</v>
      </c>
      <c r="AA450">
        <v>0</v>
      </c>
      <c r="AB450">
        <v>4</v>
      </c>
      <c r="AC450">
        <v>0</v>
      </c>
      <c r="AD450">
        <v>0</v>
      </c>
      <c r="AE450">
        <v>0</v>
      </c>
    </row>
    <row r="451" spans="1:31" x14ac:dyDescent="0.3">
      <c r="A451" t="s">
        <v>315</v>
      </c>
      <c r="B451" t="s">
        <v>9147</v>
      </c>
      <c r="C451" t="s">
        <v>262</v>
      </c>
      <c r="D451" t="s">
        <v>9148</v>
      </c>
      <c r="E451" t="s">
        <v>11091</v>
      </c>
      <c r="F451" t="s">
        <v>9149</v>
      </c>
      <c r="G451" t="s">
        <v>473</v>
      </c>
      <c r="I451" t="s">
        <v>313</v>
      </c>
      <c r="J451" t="s">
        <v>266</v>
      </c>
      <c r="K451" t="s">
        <v>1118</v>
      </c>
      <c r="L451" t="s">
        <v>2688</v>
      </c>
      <c r="M451" t="s">
        <v>316</v>
      </c>
      <c r="N451" t="s">
        <v>315</v>
      </c>
      <c r="O451">
        <v>9</v>
      </c>
      <c r="P451" t="s">
        <v>288</v>
      </c>
      <c r="Q451">
        <v>0.48</v>
      </c>
      <c r="S451">
        <v>1</v>
      </c>
      <c r="T451" s="108">
        <v>0.48</v>
      </c>
      <c r="U451">
        <v>1</v>
      </c>
      <c r="V451" t="s">
        <v>270</v>
      </c>
      <c r="W451" t="s">
        <v>167</v>
      </c>
      <c r="X451">
        <v>1</v>
      </c>
      <c r="Y451">
        <v>0</v>
      </c>
      <c r="Z451">
        <v>0</v>
      </c>
      <c r="AA451">
        <v>0</v>
      </c>
      <c r="AB451">
        <v>1</v>
      </c>
      <c r="AC451">
        <v>0</v>
      </c>
      <c r="AD451">
        <v>0</v>
      </c>
      <c r="AE451">
        <v>0</v>
      </c>
    </row>
    <row r="452" spans="1:31" x14ac:dyDescent="0.3">
      <c r="A452" t="s">
        <v>315</v>
      </c>
      <c r="B452" t="s">
        <v>9147</v>
      </c>
      <c r="C452" t="s">
        <v>262</v>
      </c>
      <c r="D452" t="s">
        <v>9148</v>
      </c>
      <c r="E452" t="s">
        <v>11091</v>
      </c>
      <c r="F452" t="s">
        <v>9149</v>
      </c>
      <c r="G452" t="s">
        <v>473</v>
      </c>
      <c r="I452" t="s">
        <v>313</v>
      </c>
      <c r="J452" t="s">
        <v>266</v>
      </c>
      <c r="K452" t="s">
        <v>1118</v>
      </c>
      <c r="L452" t="s">
        <v>2688</v>
      </c>
      <c r="M452" t="s">
        <v>316</v>
      </c>
      <c r="N452" t="s">
        <v>315</v>
      </c>
      <c r="O452">
        <v>21</v>
      </c>
      <c r="P452" t="s">
        <v>273</v>
      </c>
      <c r="Q452">
        <v>0.32</v>
      </c>
      <c r="S452">
        <v>1</v>
      </c>
      <c r="T452" s="108">
        <v>0.32</v>
      </c>
      <c r="U452">
        <v>1</v>
      </c>
      <c r="V452" t="s">
        <v>270</v>
      </c>
      <c r="W452" t="s">
        <v>167</v>
      </c>
      <c r="X452">
        <v>1</v>
      </c>
      <c r="Y452">
        <v>0</v>
      </c>
      <c r="Z452">
        <v>0</v>
      </c>
      <c r="AA452">
        <v>1</v>
      </c>
      <c r="AB452">
        <v>0</v>
      </c>
      <c r="AC452">
        <v>0</v>
      </c>
      <c r="AD452">
        <v>0</v>
      </c>
      <c r="AE452">
        <v>0</v>
      </c>
    </row>
    <row r="453" spans="1:31" x14ac:dyDescent="0.3">
      <c r="A453" t="s">
        <v>315</v>
      </c>
      <c r="B453" t="s">
        <v>8212</v>
      </c>
      <c r="C453" t="s">
        <v>274</v>
      </c>
      <c r="D453" t="s">
        <v>10131</v>
      </c>
      <c r="E453" t="s">
        <v>11132</v>
      </c>
      <c r="F453" t="s">
        <v>1119</v>
      </c>
      <c r="G453" t="s">
        <v>1120</v>
      </c>
      <c r="I453" t="s">
        <v>313</v>
      </c>
      <c r="J453" t="s">
        <v>266</v>
      </c>
      <c r="K453" t="s">
        <v>1121</v>
      </c>
      <c r="L453" t="s">
        <v>17359</v>
      </c>
      <c r="M453" t="s">
        <v>314</v>
      </c>
      <c r="N453" t="s">
        <v>315</v>
      </c>
      <c r="O453">
        <v>8</v>
      </c>
      <c r="P453" t="s">
        <v>269</v>
      </c>
      <c r="Q453">
        <v>1</v>
      </c>
      <c r="S453">
        <v>1</v>
      </c>
      <c r="T453" s="108">
        <v>1</v>
      </c>
      <c r="U453">
        <v>1</v>
      </c>
      <c r="V453" t="s">
        <v>270</v>
      </c>
      <c r="W453" t="s">
        <v>167</v>
      </c>
      <c r="X453">
        <v>1</v>
      </c>
      <c r="Y453">
        <v>0</v>
      </c>
      <c r="Z453">
        <v>0</v>
      </c>
      <c r="AA453">
        <v>0</v>
      </c>
      <c r="AB453">
        <v>1</v>
      </c>
      <c r="AC453">
        <v>0</v>
      </c>
      <c r="AD453">
        <v>0</v>
      </c>
      <c r="AE453">
        <v>0</v>
      </c>
    </row>
    <row r="454" spans="1:31" x14ac:dyDescent="0.3">
      <c r="A454" t="s">
        <v>315</v>
      </c>
      <c r="B454" t="s">
        <v>8212</v>
      </c>
      <c r="C454" t="s">
        <v>274</v>
      </c>
      <c r="D454" t="s">
        <v>10131</v>
      </c>
      <c r="E454" t="s">
        <v>11132</v>
      </c>
      <c r="F454" t="s">
        <v>1119</v>
      </c>
      <c r="G454" t="s">
        <v>1120</v>
      </c>
      <c r="I454" t="s">
        <v>313</v>
      </c>
      <c r="J454" t="s">
        <v>266</v>
      </c>
      <c r="K454" t="s">
        <v>1121</v>
      </c>
      <c r="L454" t="s">
        <v>17359</v>
      </c>
      <c r="M454" t="s">
        <v>314</v>
      </c>
      <c r="N454" t="s">
        <v>315</v>
      </c>
      <c r="O454">
        <v>8</v>
      </c>
      <c r="P454" t="s">
        <v>266</v>
      </c>
      <c r="Q454">
        <v>0.48</v>
      </c>
      <c r="S454">
        <v>1</v>
      </c>
      <c r="T454" s="108">
        <v>0.48</v>
      </c>
      <c r="U454">
        <v>1</v>
      </c>
      <c r="V454" t="s">
        <v>270</v>
      </c>
      <c r="W454" t="s">
        <v>167</v>
      </c>
      <c r="X454">
        <v>1</v>
      </c>
      <c r="Y454">
        <v>0</v>
      </c>
      <c r="Z454">
        <v>0</v>
      </c>
      <c r="AA454">
        <v>0</v>
      </c>
      <c r="AB454">
        <v>1</v>
      </c>
      <c r="AC454">
        <v>0</v>
      </c>
      <c r="AD454">
        <v>0</v>
      </c>
      <c r="AE454">
        <v>0</v>
      </c>
    </row>
    <row r="455" spans="1:31" x14ac:dyDescent="0.3">
      <c r="A455" t="s">
        <v>315</v>
      </c>
      <c r="B455" t="s">
        <v>8212</v>
      </c>
      <c r="C455" t="s">
        <v>294</v>
      </c>
      <c r="D455" t="s">
        <v>10131</v>
      </c>
      <c r="E455" t="s">
        <v>11132</v>
      </c>
      <c r="F455" t="s">
        <v>1119</v>
      </c>
      <c r="G455" t="s">
        <v>1120</v>
      </c>
      <c r="I455" t="s">
        <v>313</v>
      </c>
      <c r="J455" t="s">
        <v>266</v>
      </c>
      <c r="K455" t="s">
        <v>1121</v>
      </c>
      <c r="L455" t="s">
        <v>17359</v>
      </c>
      <c r="M455" t="s">
        <v>316</v>
      </c>
      <c r="N455" t="s">
        <v>315</v>
      </c>
      <c r="O455">
        <v>9</v>
      </c>
      <c r="P455" t="s">
        <v>288</v>
      </c>
      <c r="Q455">
        <v>0.32</v>
      </c>
      <c r="S455">
        <v>4</v>
      </c>
      <c r="T455" s="108">
        <v>1.28</v>
      </c>
      <c r="U455">
        <v>1</v>
      </c>
      <c r="V455" t="s">
        <v>270</v>
      </c>
      <c r="W455" t="s">
        <v>167</v>
      </c>
      <c r="X455">
        <v>4</v>
      </c>
      <c r="Y455">
        <v>0</v>
      </c>
      <c r="Z455">
        <v>0</v>
      </c>
      <c r="AA455">
        <v>0</v>
      </c>
      <c r="AB455">
        <v>4</v>
      </c>
      <c r="AC455">
        <v>0</v>
      </c>
      <c r="AD455">
        <v>0</v>
      </c>
      <c r="AE455">
        <v>0</v>
      </c>
    </row>
    <row r="456" spans="1:31" x14ac:dyDescent="0.3">
      <c r="A456" t="s">
        <v>315</v>
      </c>
      <c r="B456" t="s">
        <v>8212</v>
      </c>
      <c r="C456" t="s">
        <v>294</v>
      </c>
      <c r="D456" t="s">
        <v>10131</v>
      </c>
      <c r="E456" t="s">
        <v>11132</v>
      </c>
      <c r="F456" t="s">
        <v>1119</v>
      </c>
      <c r="G456" t="s">
        <v>1120</v>
      </c>
      <c r="I456" t="s">
        <v>313</v>
      </c>
      <c r="J456" t="s">
        <v>266</v>
      </c>
      <c r="K456" t="s">
        <v>1121</v>
      </c>
      <c r="L456" t="s">
        <v>17359</v>
      </c>
      <c r="M456" t="s">
        <v>316</v>
      </c>
      <c r="N456" t="s">
        <v>315</v>
      </c>
      <c r="O456">
        <v>21</v>
      </c>
      <c r="P456" t="s">
        <v>273</v>
      </c>
      <c r="Q456">
        <v>0.32</v>
      </c>
      <c r="S456">
        <v>1</v>
      </c>
      <c r="T456" s="108">
        <v>0.32</v>
      </c>
      <c r="U456">
        <v>1</v>
      </c>
      <c r="V456" t="s">
        <v>270</v>
      </c>
      <c r="W456" t="s">
        <v>167</v>
      </c>
      <c r="X456">
        <v>1</v>
      </c>
      <c r="Y456">
        <v>0</v>
      </c>
      <c r="Z456">
        <v>0</v>
      </c>
      <c r="AA456">
        <v>1</v>
      </c>
      <c r="AB456">
        <v>0</v>
      </c>
      <c r="AC456">
        <v>0</v>
      </c>
      <c r="AD456">
        <v>0</v>
      </c>
      <c r="AE456">
        <v>0</v>
      </c>
    </row>
    <row r="457" spans="1:31" x14ac:dyDescent="0.3">
      <c r="A457" t="s">
        <v>315</v>
      </c>
      <c r="B457" t="s">
        <v>15590</v>
      </c>
      <c r="C457" t="s">
        <v>274</v>
      </c>
      <c r="D457" t="s">
        <v>15591</v>
      </c>
      <c r="E457" t="s">
        <v>15587</v>
      </c>
      <c r="F457" t="s">
        <v>2377</v>
      </c>
      <c r="G457" t="s">
        <v>473</v>
      </c>
      <c r="I457" t="s">
        <v>313</v>
      </c>
      <c r="J457" t="s">
        <v>266</v>
      </c>
      <c r="K457" t="s">
        <v>15592</v>
      </c>
      <c r="L457" t="s">
        <v>550</v>
      </c>
      <c r="M457" t="s">
        <v>314</v>
      </c>
      <c r="N457" t="s">
        <v>315</v>
      </c>
      <c r="O457">
        <v>8</v>
      </c>
      <c r="P457" t="s">
        <v>282</v>
      </c>
      <c r="Q457">
        <v>1</v>
      </c>
      <c r="S457">
        <v>1</v>
      </c>
      <c r="T457" s="108">
        <v>1</v>
      </c>
      <c r="U457">
        <v>1</v>
      </c>
      <c r="V457" t="s">
        <v>270</v>
      </c>
      <c r="W457" t="s">
        <v>167</v>
      </c>
      <c r="X457">
        <v>1</v>
      </c>
      <c r="Y457">
        <v>0</v>
      </c>
      <c r="Z457">
        <v>1</v>
      </c>
      <c r="AA457">
        <v>0</v>
      </c>
      <c r="AB457">
        <v>0</v>
      </c>
      <c r="AC457">
        <v>0</v>
      </c>
      <c r="AD457">
        <v>0</v>
      </c>
      <c r="AE457">
        <v>0</v>
      </c>
    </row>
    <row r="458" spans="1:31" x14ac:dyDescent="0.3">
      <c r="A458" t="s">
        <v>315</v>
      </c>
      <c r="B458" t="s">
        <v>15590</v>
      </c>
      <c r="C458" t="s">
        <v>274</v>
      </c>
      <c r="D458" t="s">
        <v>15591</v>
      </c>
      <c r="E458" t="s">
        <v>15587</v>
      </c>
      <c r="F458" t="s">
        <v>2377</v>
      </c>
      <c r="G458" t="s">
        <v>473</v>
      </c>
      <c r="I458" t="s">
        <v>313</v>
      </c>
      <c r="J458" t="s">
        <v>266</v>
      </c>
      <c r="K458" t="s">
        <v>15592</v>
      </c>
      <c r="L458" t="s">
        <v>550</v>
      </c>
      <c r="M458" t="s">
        <v>316</v>
      </c>
      <c r="N458" t="s">
        <v>315</v>
      </c>
      <c r="O458">
        <v>9</v>
      </c>
      <c r="P458" t="s">
        <v>272</v>
      </c>
      <c r="Q458">
        <v>2</v>
      </c>
      <c r="S458">
        <v>1</v>
      </c>
      <c r="T458" s="108">
        <v>2</v>
      </c>
      <c r="U458">
        <v>1</v>
      </c>
      <c r="V458" t="s">
        <v>270</v>
      </c>
      <c r="W458" t="s">
        <v>167</v>
      </c>
      <c r="X458">
        <v>1</v>
      </c>
      <c r="Y458">
        <v>0</v>
      </c>
      <c r="Z458">
        <v>0</v>
      </c>
      <c r="AA458">
        <v>0</v>
      </c>
      <c r="AB458">
        <v>1</v>
      </c>
      <c r="AC458">
        <v>0</v>
      </c>
      <c r="AD458">
        <v>0</v>
      </c>
      <c r="AE458">
        <v>0</v>
      </c>
    </row>
    <row r="459" spans="1:31" x14ac:dyDescent="0.3">
      <c r="A459" t="s">
        <v>315</v>
      </c>
      <c r="B459" t="s">
        <v>15590</v>
      </c>
      <c r="C459" t="s">
        <v>274</v>
      </c>
      <c r="D459" t="s">
        <v>15591</v>
      </c>
      <c r="E459" t="s">
        <v>15587</v>
      </c>
      <c r="F459" t="s">
        <v>2377</v>
      </c>
      <c r="G459" t="s">
        <v>473</v>
      </c>
      <c r="I459" t="s">
        <v>313</v>
      </c>
      <c r="J459" t="s">
        <v>266</v>
      </c>
      <c r="K459" t="s">
        <v>15592</v>
      </c>
      <c r="L459" t="s">
        <v>550</v>
      </c>
      <c r="M459" t="s">
        <v>316</v>
      </c>
      <c r="N459" t="s">
        <v>315</v>
      </c>
      <c r="O459">
        <v>21</v>
      </c>
      <c r="P459" t="s">
        <v>273</v>
      </c>
      <c r="Q459">
        <v>0.48</v>
      </c>
      <c r="S459">
        <v>1</v>
      </c>
      <c r="T459" s="108">
        <v>0.48</v>
      </c>
      <c r="U459">
        <v>1</v>
      </c>
      <c r="V459" t="s">
        <v>270</v>
      </c>
      <c r="W459" t="s">
        <v>167</v>
      </c>
      <c r="X459">
        <v>1</v>
      </c>
      <c r="Y459">
        <v>0</v>
      </c>
      <c r="Z459">
        <v>0</v>
      </c>
      <c r="AA459">
        <v>1</v>
      </c>
      <c r="AB459">
        <v>0</v>
      </c>
      <c r="AC459">
        <v>0</v>
      </c>
      <c r="AD459">
        <v>0</v>
      </c>
      <c r="AE459">
        <v>0</v>
      </c>
    </row>
    <row r="460" spans="1:31" x14ac:dyDescent="0.3">
      <c r="A460" t="s">
        <v>315</v>
      </c>
      <c r="B460" t="s">
        <v>8776</v>
      </c>
      <c r="C460" t="s">
        <v>302</v>
      </c>
      <c r="D460" t="s">
        <v>215</v>
      </c>
      <c r="E460" t="s">
        <v>11133</v>
      </c>
      <c r="F460" t="s">
        <v>1659</v>
      </c>
      <c r="G460" t="s">
        <v>1120</v>
      </c>
      <c r="I460" t="s">
        <v>313</v>
      </c>
      <c r="J460" t="s">
        <v>266</v>
      </c>
      <c r="K460" t="s">
        <v>1660</v>
      </c>
      <c r="L460" t="s">
        <v>1435</v>
      </c>
      <c r="M460" t="s">
        <v>314</v>
      </c>
      <c r="N460" t="s">
        <v>315</v>
      </c>
      <c r="O460">
        <v>8</v>
      </c>
      <c r="P460" t="s">
        <v>266</v>
      </c>
      <c r="Q460">
        <v>0.17</v>
      </c>
      <c r="S460">
        <v>4</v>
      </c>
      <c r="T460" s="108">
        <v>0.68</v>
      </c>
      <c r="U460">
        <v>1</v>
      </c>
      <c r="V460" t="s">
        <v>270</v>
      </c>
      <c r="W460" t="s">
        <v>167</v>
      </c>
      <c r="X460">
        <v>4</v>
      </c>
      <c r="Y460">
        <v>0</v>
      </c>
      <c r="Z460">
        <v>0</v>
      </c>
      <c r="AA460">
        <v>0</v>
      </c>
      <c r="AB460">
        <v>4</v>
      </c>
      <c r="AC460">
        <v>0</v>
      </c>
      <c r="AD460">
        <v>0</v>
      </c>
      <c r="AE460">
        <v>0</v>
      </c>
    </row>
    <row r="461" spans="1:31" x14ac:dyDescent="0.3">
      <c r="A461" t="s">
        <v>315</v>
      </c>
      <c r="B461" t="s">
        <v>8776</v>
      </c>
      <c r="C461" t="s">
        <v>302</v>
      </c>
      <c r="D461" t="s">
        <v>215</v>
      </c>
      <c r="E461" t="s">
        <v>11133</v>
      </c>
      <c r="F461" t="s">
        <v>1659</v>
      </c>
      <c r="G461" t="s">
        <v>1120</v>
      </c>
      <c r="I461" t="s">
        <v>313</v>
      </c>
      <c r="J461" t="s">
        <v>266</v>
      </c>
      <c r="K461" t="s">
        <v>1660</v>
      </c>
      <c r="L461" t="s">
        <v>1435</v>
      </c>
      <c r="M461" t="s">
        <v>316</v>
      </c>
      <c r="N461" t="s">
        <v>315</v>
      </c>
      <c r="O461">
        <v>9</v>
      </c>
      <c r="P461" t="s">
        <v>288</v>
      </c>
      <c r="Q461">
        <v>0.48</v>
      </c>
      <c r="S461">
        <v>3</v>
      </c>
      <c r="T461" s="108">
        <v>1.44</v>
      </c>
      <c r="U461">
        <v>1</v>
      </c>
      <c r="V461" t="s">
        <v>270</v>
      </c>
      <c r="W461" t="s">
        <v>167</v>
      </c>
      <c r="X461">
        <v>3</v>
      </c>
      <c r="Y461">
        <v>0</v>
      </c>
      <c r="Z461">
        <v>0</v>
      </c>
      <c r="AA461">
        <v>0</v>
      </c>
      <c r="AB461">
        <v>3</v>
      </c>
      <c r="AC461">
        <v>0</v>
      </c>
      <c r="AD461">
        <v>0</v>
      </c>
      <c r="AE461">
        <v>0</v>
      </c>
    </row>
    <row r="462" spans="1:31" x14ac:dyDescent="0.3">
      <c r="A462" t="s">
        <v>315</v>
      </c>
      <c r="B462" t="s">
        <v>8776</v>
      </c>
      <c r="C462" t="s">
        <v>302</v>
      </c>
      <c r="D462" t="s">
        <v>215</v>
      </c>
      <c r="E462" t="s">
        <v>11133</v>
      </c>
      <c r="F462" t="s">
        <v>1659</v>
      </c>
      <c r="G462" t="s">
        <v>1120</v>
      </c>
      <c r="I462" t="s">
        <v>313</v>
      </c>
      <c r="J462" t="s">
        <v>266</v>
      </c>
      <c r="K462" t="s">
        <v>1660</v>
      </c>
      <c r="L462" t="s">
        <v>1435</v>
      </c>
      <c r="M462" t="s">
        <v>316</v>
      </c>
      <c r="N462" t="s">
        <v>315</v>
      </c>
      <c r="O462">
        <v>21</v>
      </c>
      <c r="P462" t="s">
        <v>273</v>
      </c>
      <c r="Q462">
        <v>0.48</v>
      </c>
      <c r="S462">
        <v>1</v>
      </c>
      <c r="T462" s="108">
        <v>0.48</v>
      </c>
      <c r="U462">
        <v>1</v>
      </c>
      <c r="V462" t="s">
        <v>270</v>
      </c>
      <c r="W462" t="s">
        <v>167</v>
      </c>
      <c r="X462">
        <v>1</v>
      </c>
      <c r="Y462">
        <v>0</v>
      </c>
      <c r="Z462">
        <v>0</v>
      </c>
      <c r="AA462">
        <v>1</v>
      </c>
      <c r="AB462">
        <v>0</v>
      </c>
      <c r="AC462">
        <v>0</v>
      </c>
      <c r="AD462">
        <v>0</v>
      </c>
      <c r="AE462">
        <v>0</v>
      </c>
    </row>
    <row r="463" spans="1:31" x14ac:dyDescent="0.3">
      <c r="A463" t="s">
        <v>315</v>
      </c>
      <c r="B463" t="s">
        <v>344</v>
      </c>
      <c r="C463" t="s">
        <v>262</v>
      </c>
      <c r="D463" t="s">
        <v>8583</v>
      </c>
      <c r="E463" t="s">
        <v>11141</v>
      </c>
      <c r="F463" t="s">
        <v>345</v>
      </c>
      <c r="G463" t="s">
        <v>346</v>
      </c>
      <c r="I463" t="s">
        <v>313</v>
      </c>
      <c r="J463" t="s">
        <v>266</v>
      </c>
      <c r="K463" t="s">
        <v>347</v>
      </c>
      <c r="L463" t="s">
        <v>348</v>
      </c>
      <c r="M463" t="s">
        <v>314</v>
      </c>
      <c r="N463" t="s">
        <v>315</v>
      </c>
      <c r="O463">
        <v>8</v>
      </c>
      <c r="P463" t="s">
        <v>266</v>
      </c>
      <c r="Q463">
        <v>0.32</v>
      </c>
      <c r="S463">
        <v>1</v>
      </c>
      <c r="T463" s="108">
        <v>0.32</v>
      </c>
      <c r="U463">
        <v>1</v>
      </c>
      <c r="V463" t="s">
        <v>270</v>
      </c>
      <c r="W463" t="s">
        <v>167</v>
      </c>
      <c r="X463">
        <v>1</v>
      </c>
      <c r="Y463">
        <v>0</v>
      </c>
      <c r="Z463">
        <v>0</v>
      </c>
      <c r="AA463">
        <v>0</v>
      </c>
      <c r="AB463">
        <v>1</v>
      </c>
      <c r="AC463">
        <v>0</v>
      </c>
      <c r="AD463">
        <v>0</v>
      </c>
      <c r="AE463">
        <v>0</v>
      </c>
    </row>
    <row r="464" spans="1:31" x14ac:dyDescent="0.3">
      <c r="A464" t="s">
        <v>315</v>
      </c>
      <c r="B464" t="s">
        <v>344</v>
      </c>
      <c r="C464" t="s">
        <v>262</v>
      </c>
      <c r="D464" t="s">
        <v>8583</v>
      </c>
      <c r="E464" t="s">
        <v>11141</v>
      </c>
      <c r="F464" t="s">
        <v>345</v>
      </c>
      <c r="G464" t="s">
        <v>346</v>
      </c>
      <c r="I464" t="s">
        <v>313</v>
      </c>
      <c r="J464" t="s">
        <v>266</v>
      </c>
      <c r="K464" t="s">
        <v>347</v>
      </c>
      <c r="L464" t="s">
        <v>348</v>
      </c>
      <c r="M464" t="s">
        <v>316</v>
      </c>
      <c r="N464" t="s">
        <v>315</v>
      </c>
      <c r="O464">
        <v>9</v>
      </c>
      <c r="P464" t="s">
        <v>288</v>
      </c>
      <c r="Q464">
        <v>0.48</v>
      </c>
      <c r="S464">
        <v>4</v>
      </c>
      <c r="T464" s="108">
        <v>1.92</v>
      </c>
      <c r="U464">
        <v>1</v>
      </c>
      <c r="V464" t="s">
        <v>270</v>
      </c>
      <c r="W464" t="s">
        <v>167</v>
      </c>
      <c r="X464">
        <v>4</v>
      </c>
      <c r="Y464">
        <v>0</v>
      </c>
      <c r="Z464">
        <v>0</v>
      </c>
      <c r="AA464">
        <v>0</v>
      </c>
      <c r="AB464">
        <v>4</v>
      </c>
      <c r="AC464">
        <v>0</v>
      </c>
      <c r="AD464">
        <v>0</v>
      </c>
      <c r="AE464">
        <v>0</v>
      </c>
    </row>
    <row r="465" spans="1:31" x14ac:dyDescent="0.3">
      <c r="A465" t="s">
        <v>315</v>
      </c>
      <c r="B465" t="s">
        <v>344</v>
      </c>
      <c r="C465" t="s">
        <v>262</v>
      </c>
      <c r="D465" t="s">
        <v>8583</v>
      </c>
      <c r="E465" t="s">
        <v>11141</v>
      </c>
      <c r="F465" t="s">
        <v>345</v>
      </c>
      <c r="G465" t="s">
        <v>346</v>
      </c>
      <c r="I465" t="s">
        <v>313</v>
      </c>
      <c r="J465" t="s">
        <v>266</v>
      </c>
      <c r="K465" t="s">
        <v>347</v>
      </c>
      <c r="L465" t="s">
        <v>348</v>
      </c>
      <c r="M465" t="s">
        <v>316</v>
      </c>
      <c r="N465" t="s">
        <v>315</v>
      </c>
      <c r="O465">
        <v>21</v>
      </c>
      <c r="P465" t="s">
        <v>273</v>
      </c>
      <c r="Q465">
        <v>0.32</v>
      </c>
      <c r="S465">
        <v>1</v>
      </c>
      <c r="T465" s="108">
        <v>0.32</v>
      </c>
      <c r="U465">
        <v>1</v>
      </c>
      <c r="V465" t="s">
        <v>270</v>
      </c>
      <c r="W465" t="s">
        <v>167</v>
      </c>
      <c r="X465">
        <v>1</v>
      </c>
      <c r="Y465">
        <v>0</v>
      </c>
      <c r="Z465">
        <v>0</v>
      </c>
      <c r="AA465">
        <v>1</v>
      </c>
      <c r="AB465">
        <v>0</v>
      </c>
      <c r="AC465">
        <v>0</v>
      </c>
      <c r="AD465">
        <v>0</v>
      </c>
      <c r="AE465">
        <v>0</v>
      </c>
    </row>
    <row r="466" spans="1:31" x14ac:dyDescent="0.3">
      <c r="A466" t="s">
        <v>315</v>
      </c>
      <c r="B466" t="s">
        <v>344</v>
      </c>
      <c r="C466" t="s">
        <v>262</v>
      </c>
      <c r="D466" t="s">
        <v>8583</v>
      </c>
      <c r="E466" t="s">
        <v>11141</v>
      </c>
      <c r="F466" t="s">
        <v>345</v>
      </c>
      <c r="G466" t="s">
        <v>346</v>
      </c>
      <c r="I466" t="s">
        <v>313</v>
      </c>
      <c r="J466" t="s">
        <v>266</v>
      </c>
      <c r="K466" t="s">
        <v>347</v>
      </c>
      <c r="L466" t="s">
        <v>348</v>
      </c>
      <c r="M466" t="s">
        <v>314</v>
      </c>
      <c r="N466" t="s">
        <v>315</v>
      </c>
      <c r="O466">
        <v>8</v>
      </c>
      <c r="P466" t="s">
        <v>266</v>
      </c>
      <c r="Q466">
        <v>0.48</v>
      </c>
      <c r="S466">
        <v>1</v>
      </c>
      <c r="T466" s="108">
        <v>0.48</v>
      </c>
      <c r="U466">
        <v>1</v>
      </c>
      <c r="V466" t="s">
        <v>270</v>
      </c>
      <c r="W466" t="s">
        <v>167</v>
      </c>
      <c r="X466">
        <v>1</v>
      </c>
      <c r="Y466">
        <v>0</v>
      </c>
      <c r="Z466">
        <v>0</v>
      </c>
      <c r="AA466">
        <v>0</v>
      </c>
      <c r="AB466">
        <v>1</v>
      </c>
      <c r="AC466">
        <v>0</v>
      </c>
      <c r="AD466">
        <v>0</v>
      </c>
      <c r="AE466">
        <v>0</v>
      </c>
    </row>
    <row r="467" spans="1:31" x14ac:dyDescent="0.3">
      <c r="A467" t="s">
        <v>315</v>
      </c>
      <c r="B467" t="s">
        <v>9151</v>
      </c>
      <c r="C467" t="s">
        <v>262</v>
      </c>
      <c r="D467" t="s">
        <v>9152</v>
      </c>
      <c r="E467" t="s">
        <v>11065</v>
      </c>
      <c r="F467" t="s">
        <v>9153</v>
      </c>
      <c r="G467" t="s">
        <v>498</v>
      </c>
      <c r="I467" t="s">
        <v>313</v>
      </c>
      <c r="J467" t="s">
        <v>266</v>
      </c>
      <c r="K467" t="s">
        <v>9154</v>
      </c>
      <c r="L467" t="s">
        <v>9582</v>
      </c>
      <c r="M467" t="s">
        <v>314</v>
      </c>
      <c r="N467" t="s">
        <v>315</v>
      </c>
      <c r="O467">
        <v>8</v>
      </c>
      <c r="P467" t="s">
        <v>266</v>
      </c>
      <c r="Q467">
        <v>0.17</v>
      </c>
      <c r="S467">
        <v>4</v>
      </c>
      <c r="T467" s="108">
        <v>0.68</v>
      </c>
      <c r="U467">
        <v>1</v>
      </c>
      <c r="V467" t="s">
        <v>270</v>
      </c>
      <c r="W467" t="s">
        <v>167</v>
      </c>
      <c r="X467">
        <v>4</v>
      </c>
      <c r="Y467">
        <v>0</v>
      </c>
      <c r="Z467">
        <v>0</v>
      </c>
      <c r="AA467">
        <v>0</v>
      </c>
      <c r="AB467">
        <v>4</v>
      </c>
      <c r="AC467">
        <v>0</v>
      </c>
      <c r="AD467">
        <v>0</v>
      </c>
      <c r="AE467">
        <v>0</v>
      </c>
    </row>
    <row r="468" spans="1:31" x14ac:dyDescent="0.3">
      <c r="A468" t="s">
        <v>315</v>
      </c>
      <c r="B468" t="s">
        <v>9151</v>
      </c>
      <c r="C468" t="s">
        <v>262</v>
      </c>
      <c r="D468" t="s">
        <v>9152</v>
      </c>
      <c r="E468" t="s">
        <v>11065</v>
      </c>
      <c r="F468" t="s">
        <v>9153</v>
      </c>
      <c r="G468" t="s">
        <v>498</v>
      </c>
      <c r="I468" t="s">
        <v>313</v>
      </c>
      <c r="J468" t="s">
        <v>266</v>
      </c>
      <c r="K468" t="s">
        <v>9154</v>
      </c>
      <c r="L468" t="s">
        <v>9582</v>
      </c>
      <c r="M468" t="s">
        <v>316</v>
      </c>
      <c r="N468" t="s">
        <v>315</v>
      </c>
      <c r="O468">
        <v>9</v>
      </c>
      <c r="P468" t="s">
        <v>288</v>
      </c>
      <c r="Q468">
        <v>0.32</v>
      </c>
      <c r="S468">
        <v>4</v>
      </c>
      <c r="T468" s="108">
        <v>1.28</v>
      </c>
      <c r="U468">
        <v>1</v>
      </c>
      <c r="V468" t="s">
        <v>270</v>
      </c>
      <c r="W468" t="s">
        <v>167</v>
      </c>
      <c r="X468">
        <v>4</v>
      </c>
      <c r="Y468">
        <v>0</v>
      </c>
      <c r="Z468">
        <v>0</v>
      </c>
      <c r="AA468">
        <v>0</v>
      </c>
      <c r="AB468">
        <v>4</v>
      </c>
      <c r="AC468">
        <v>0</v>
      </c>
      <c r="AD468">
        <v>0</v>
      </c>
      <c r="AE468">
        <v>0</v>
      </c>
    </row>
    <row r="469" spans="1:31" x14ac:dyDescent="0.3">
      <c r="A469" t="s">
        <v>315</v>
      </c>
      <c r="B469" t="s">
        <v>9151</v>
      </c>
      <c r="C469" t="s">
        <v>262</v>
      </c>
      <c r="D469" t="s">
        <v>9152</v>
      </c>
      <c r="E469" t="s">
        <v>11065</v>
      </c>
      <c r="F469" t="s">
        <v>9153</v>
      </c>
      <c r="G469" t="s">
        <v>498</v>
      </c>
      <c r="I469" t="s">
        <v>313</v>
      </c>
      <c r="J469" t="s">
        <v>266</v>
      </c>
      <c r="K469" t="s">
        <v>9154</v>
      </c>
      <c r="L469" t="s">
        <v>9582</v>
      </c>
      <c r="M469" t="s">
        <v>316</v>
      </c>
      <c r="N469" t="s">
        <v>315</v>
      </c>
      <c r="O469">
        <v>21</v>
      </c>
      <c r="P469" t="s">
        <v>273</v>
      </c>
      <c r="Q469">
        <v>0.32</v>
      </c>
      <c r="S469">
        <v>2</v>
      </c>
      <c r="T469" s="108">
        <v>0.64</v>
      </c>
      <c r="U469">
        <v>1</v>
      </c>
      <c r="V469" t="s">
        <v>270</v>
      </c>
      <c r="W469" t="s">
        <v>167</v>
      </c>
      <c r="X469">
        <v>2</v>
      </c>
      <c r="Y469">
        <v>0</v>
      </c>
      <c r="Z469">
        <v>0</v>
      </c>
      <c r="AA469">
        <v>2</v>
      </c>
      <c r="AB469">
        <v>0</v>
      </c>
      <c r="AC469">
        <v>0</v>
      </c>
      <c r="AD469">
        <v>0</v>
      </c>
      <c r="AE469">
        <v>0</v>
      </c>
    </row>
    <row r="470" spans="1:31" x14ac:dyDescent="0.3">
      <c r="A470" t="s">
        <v>315</v>
      </c>
      <c r="B470" t="s">
        <v>2394</v>
      </c>
      <c r="C470" t="s">
        <v>262</v>
      </c>
      <c r="D470" t="s">
        <v>2582</v>
      </c>
      <c r="E470" t="s">
        <v>11086</v>
      </c>
      <c r="F470" t="s">
        <v>2365</v>
      </c>
      <c r="G470" t="s">
        <v>9315</v>
      </c>
      <c r="I470" t="s">
        <v>313</v>
      </c>
      <c r="J470" t="s">
        <v>266</v>
      </c>
      <c r="K470" t="s">
        <v>2395</v>
      </c>
      <c r="L470" t="s">
        <v>17361</v>
      </c>
      <c r="M470" t="s">
        <v>314</v>
      </c>
      <c r="N470" t="s">
        <v>315</v>
      </c>
      <c r="O470">
        <v>8</v>
      </c>
      <c r="P470" t="s">
        <v>266</v>
      </c>
      <c r="Q470">
        <v>0.17</v>
      </c>
      <c r="S470">
        <v>3</v>
      </c>
      <c r="T470" s="108">
        <v>0.51</v>
      </c>
      <c r="U470">
        <v>1</v>
      </c>
      <c r="V470" t="s">
        <v>270</v>
      </c>
      <c r="W470" t="s">
        <v>167</v>
      </c>
      <c r="X470">
        <v>3</v>
      </c>
      <c r="Y470">
        <v>0</v>
      </c>
      <c r="Z470">
        <v>0</v>
      </c>
      <c r="AA470">
        <v>0</v>
      </c>
      <c r="AB470">
        <v>3</v>
      </c>
      <c r="AC470">
        <v>0</v>
      </c>
      <c r="AD470">
        <v>0</v>
      </c>
      <c r="AE470">
        <v>0</v>
      </c>
    </row>
    <row r="471" spans="1:31" x14ac:dyDescent="0.3">
      <c r="A471" t="s">
        <v>315</v>
      </c>
      <c r="B471" t="s">
        <v>2394</v>
      </c>
      <c r="C471" t="s">
        <v>262</v>
      </c>
      <c r="D471" t="s">
        <v>2582</v>
      </c>
      <c r="E471" t="s">
        <v>11086</v>
      </c>
      <c r="F471" t="s">
        <v>2365</v>
      </c>
      <c r="G471" t="s">
        <v>9315</v>
      </c>
      <c r="I471" t="s">
        <v>313</v>
      </c>
      <c r="J471" t="s">
        <v>266</v>
      </c>
      <c r="K471" t="s">
        <v>2395</v>
      </c>
      <c r="L471" t="s">
        <v>17361</v>
      </c>
      <c r="M471" t="s">
        <v>316</v>
      </c>
      <c r="N471" t="s">
        <v>315</v>
      </c>
      <c r="O471">
        <v>9</v>
      </c>
      <c r="P471" t="s">
        <v>288</v>
      </c>
      <c r="Q471">
        <v>0.48</v>
      </c>
      <c r="S471">
        <v>1</v>
      </c>
      <c r="T471" s="108">
        <v>0.48</v>
      </c>
      <c r="U471">
        <v>1</v>
      </c>
      <c r="V471" t="s">
        <v>270</v>
      </c>
      <c r="W471" t="s">
        <v>167</v>
      </c>
      <c r="X471">
        <v>1</v>
      </c>
      <c r="Y471">
        <v>0</v>
      </c>
      <c r="Z471">
        <v>0</v>
      </c>
      <c r="AA471">
        <v>0</v>
      </c>
      <c r="AB471">
        <v>1</v>
      </c>
      <c r="AC471">
        <v>0</v>
      </c>
      <c r="AD471">
        <v>0</v>
      </c>
      <c r="AE471">
        <v>0</v>
      </c>
    </row>
    <row r="472" spans="1:31" x14ac:dyDescent="0.3">
      <c r="A472" t="s">
        <v>315</v>
      </c>
      <c r="B472" t="s">
        <v>2394</v>
      </c>
      <c r="C472" t="s">
        <v>262</v>
      </c>
      <c r="D472" t="s">
        <v>2582</v>
      </c>
      <c r="E472" t="s">
        <v>11086</v>
      </c>
      <c r="F472" t="s">
        <v>2365</v>
      </c>
      <c r="G472" t="s">
        <v>9315</v>
      </c>
      <c r="I472" t="s">
        <v>313</v>
      </c>
      <c r="J472" t="s">
        <v>266</v>
      </c>
      <c r="K472" t="s">
        <v>2395</v>
      </c>
      <c r="L472" t="s">
        <v>17361</v>
      </c>
      <c r="M472" t="s">
        <v>316</v>
      </c>
      <c r="N472" t="s">
        <v>315</v>
      </c>
      <c r="O472">
        <v>21</v>
      </c>
      <c r="P472" t="s">
        <v>273</v>
      </c>
      <c r="Q472">
        <v>0.32</v>
      </c>
      <c r="S472">
        <v>1</v>
      </c>
      <c r="T472" s="108">
        <v>0.32</v>
      </c>
      <c r="U472">
        <v>1</v>
      </c>
      <c r="V472" t="s">
        <v>270</v>
      </c>
      <c r="W472" t="s">
        <v>167</v>
      </c>
      <c r="X472">
        <v>1</v>
      </c>
      <c r="Y472">
        <v>0</v>
      </c>
      <c r="Z472">
        <v>0</v>
      </c>
      <c r="AA472">
        <v>1</v>
      </c>
      <c r="AB472">
        <v>0</v>
      </c>
      <c r="AC472">
        <v>0</v>
      </c>
      <c r="AD472">
        <v>0</v>
      </c>
      <c r="AE472">
        <v>0</v>
      </c>
    </row>
    <row r="473" spans="1:31" x14ac:dyDescent="0.3">
      <c r="A473" t="s">
        <v>315</v>
      </c>
      <c r="B473" t="s">
        <v>1590</v>
      </c>
      <c r="C473" t="s">
        <v>262</v>
      </c>
      <c r="D473" t="s">
        <v>2548</v>
      </c>
      <c r="E473" t="s">
        <v>11092</v>
      </c>
      <c r="F473" t="s">
        <v>1591</v>
      </c>
      <c r="G473" t="s">
        <v>1592</v>
      </c>
      <c r="I473" t="s">
        <v>313</v>
      </c>
      <c r="J473" t="s">
        <v>266</v>
      </c>
      <c r="K473" t="s">
        <v>1593</v>
      </c>
      <c r="L473" t="s">
        <v>11003</v>
      </c>
      <c r="M473" t="s">
        <v>314</v>
      </c>
      <c r="N473" t="s">
        <v>315</v>
      </c>
      <c r="O473">
        <v>8</v>
      </c>
      <c r="P473" t="s">
        <v>266</v>
      </c>
      <c r="Q473">
        <v>0.32</v>
      </c>
      <c r="S473">
        <v>3</v>
      </c>
      <c r="T473" s="108">
        <v>0.96</v>
      </c>
      <c r="U473">
        <v>1</v>
      </c>
      <c r="V473" t="s">
        <v>270</v>
      </c>
      <c r="W473" t="s">
        <v>167</v>
      </c>
      <c r="X473">
        <v>3</v>
      </c>
      <c r="Y473">
        <v>3</v>
      </c>
      <c r="Z473">
        <v>0</v>
      </c>
      <c r="AA473">
        <v>0</v>
      </c>
      <c r="AB473">
        <v>0</v>
      </c>
      <c r="AC473">
        <v>0</v>
      </c>
      <c r="AD473">
        <v>0</v>
      </c>
      <c r="AE473">
        <v>0</v>
      </c>
    </row>
    <row r="474" spans="1:31" x14ac:dyDescent="0.3">
      <c r="A474" t="s">
        <v>315</v>
      </c>
      <c r="B474" t="s">
        <v>1590</v>
      </c>
      <c r="C474" t="s">
        <v>262</v>
      </c>
      <c r="D474" t="s">
        <v>2548</v>
      </c>
      <c r="E474" t="s">
        <v>11092</v>
      </c>
      <c r="F474" t="s">
        <v>1591</v>
      </c>
      <c r="G474" t="s">
        <v>1592</v>
      </c>
      <c r="I474" t="s">
        <v>313</v>
      </c>
      <c r="J474" t="s">
        <v>266</v>
      </c>
      <c r="K474" t="s">
        <v>1593</v>
      </c>
      <c r="L474" t="s">
        <v>11003</v>
      </c>
      <c r="M474" t="s">
        <v>316</v>
      </c>
      <c r="N474" t="s">
        <v>315</v>
      </c>
      <c r="O474">
        <v>9</v>
      </c>
      <c r="P474" t="s">
        <v>288</v>
      </c>
      <c r="Q474">
        <v>0.48</v>
      </c>
      <c r="S474">
        <v>2</v>
      </c>
      <c r="T474" s="108">
        <v>0.96</v>
      </c>
      <c r="U474">
        <v>1</v>
      </c>
      <c r="V474" t="s">
        <v>270</v>
      </c>
      <c r="W474" t="s">
        <v>167</v>
      </c>
      <c r="X474">
        <v>2</v>
      </c>
      <c r="Y474">
        <v>2</v>
      </c>
      <c r="Z474">
        <v>0</v>
      </c>
      <c r="AA474">
        <v>0</v>
      </c>
      <c r="AB474">
        <v>0</v>
      </c>
      <c r="AC474">
        <v>0</v>
      </c>
      <c r="AD474">
        <v>0</v>
      </c>
      <c r="AE474">
        <v>0</v>
      </c>
    </row>
    <row r="475" spans="1:31" x14ac:dyDescent="0.3">
      <c r="A475" t="s">
        <v>315</v>
      </c>
      <c r="B475" t="s">
        <v>1590</v>
      </c>
      <c r="C475" t="s">
        <v>262</v>
      </c>
      <c r="D475" t="s">
        <v>2548</v>
      </c>
      <c r="E475" t="s">
        <v>11092</v>
      </c>
      <c r="F475" t="s">
        <v>1591</v>
      </c>
      <c r="G475" t="s">
        <v>1592</v>
      </c>
      <c r="I475" t="s">
        <v>313</v>
      </c>
      <c r="J475" t="s">
        <v>266</v>
      </c>
      <c r="K475" t="s">
        <v>1593</v>
      </c>
      <c r="L475" t="s">
        <v>11003</v>
      </c>
      <c r="M475" t="s">
        <v>316</v>
      </c>
      <c r="N475" t="s">
        <v>315</v>
      </c>
      <c r="O475">
        <v>26</v>
      </c>
      <c r="P475" t="s">
        <v>273</v>
      </c>
      <c r="Q475">
        <v>0.32</v>
      </c>
      <c r="S475">
        <v>1</v>
      </c>
      <c r="T475" s="108">
        <v>0.32</v>
      </c>
      <c r="U475">
        <v>1</v>
      </c>
      <c r="V475" t="s">
        <v>270</v>
      </c>
      <c r="W475" t="s">
        <v>167</v>
      </c>
      <c r="X475">
        <v>1</v>
      </c>
      <c r="Y475">
        <v>1</v>
      </c>
      <c r="Z475">
        <v>0</v>
      </c>
      <c r="AA475">
        <v>0</v>
      </c>
      <c r="AB475">
        <v>0</v>
      </c>
      <c r="AC475">
        <v>0</v>
      </c>
      <c r="AD475">
        <v>0</v>
      </c>
      <c r="AE475">
        <v>0</v>
      </c>
    </row>
    <row r="476" spans="1:31" x14ac:dyDescent="0.3">
      <c r="A476" t="s">
        <v>315</v>
      </c>
      <c r="B476" t="s">
        <v>8733</v>
      </c>
      <c r="C476" t="s">
        <v>262</v>
      </c>
      <c r="D476" t="s">
        <v>8734</v>
      </c>
      <c r="E476" t="s">
        <v>11085</v>
      </c>
      <c r="F476" t="s">
        <v>8735</v>
      </c>
      <c r="G476" t="s">
        <v>9315</v>
      </c>
      <c r="I476" t="s">
        <v>313</v>
      </c>
      <c r="J476" t="s">
        <v>266</v>
      </c>
      <c r="K476" t="s">
        <v>8736</v>
      </c>
      <c r="L476" t="s">
        <v>17362</v>
      </c>
      <c r="M476" t="s">
        <v>314</v>
      </c>
      <c r="N476" t="s">
        <v>315</v>
      </c>
      <c r="O476">
        <v>8</v>
      </c>
      <c r="P476" t="s">
        <v>266</v>
      </c>
      <c r="Q476">
        <v>0.48</v>
      </c>
      <c r="S476">
        <v>3</v>
      </c>
      <c r="T476" s="108">
        <v>1.44</v>
      </c>
      <c r="U476">
        <v>1</v>
      </c>
      <c r="V476" t="s">
        <v>270</v>
      </c>
      <c r="W476" t="s">
        <v>167</v>
      </c>
      <c r="X476">
        <v>3</v>
      </c>
      <c r="Y476">
        <v>0</v>
      </c>
      <c r="Z476">
        <v>0</v>
      </c>
      <c r="AA476">
        <v>0</v>
      </c>
      <c r="AB476">
        <v>3</v>
      </c>
      <c r="AC476">
        <v>0</v>
      </c>
      <c r="AD476">
        <v>0</v>
      </c>
      <c r="AE476">
        <v>0</v>
      </c>
    </row>
    <row r="477" spans="1:31" x14ac:dyDescent="0.3">
      <c r="A477" t="s">
        <v>315</v>
      </c>
      <c r="B477" t="s">
        <v>8733</v>
      </c>
      <c r="C477" t="s">
        <v>262</v>
      </c>
      <c r="D477" t="s">
        <v>8734</v>
      </c>
      <c r="E477" t="s">
        <v>11085</v>
      </c>
      <c r="F477" t="s">
        <v>8735</v>
      </c>
      <c r="G477" t="s">
        <v>9315</v>
      </c>
      <c r="I477" t="s">
        <v>313</v>
      </c>
      <c r="J477" t="s">
        <v>266</v>
      </c>
      <c r="K477" t="s">
        <v>8736</v>
      </c>
      <c r="L477" t="s">
        <v>17362</v>
      </c>
      <c r="M477" t="s">
        <v>316</v>
      </c>
      <c r="N477" t="s">
        <v>315</v>
      </c>
      <c r="O477">
        <v>9</v>
      </c>
      <c r="P477" t="s">
        <v>288</v>
      </c>
      <c r="Q477">
        <v>0.32</v>
      </c>
      <c r="S477">
        <v>5</v>
      </c>
      <c r="T477" s="108">
        <v>1.6</v>
      </c>
      <c r="U477">
        <v>1</v>
      </c>
      <c r="V477" t="s">
        <v>270</v>
      </c>
      <c r="W477" t="s">
        <v>167</v>
      </c>
      <c r="X477">
        <v>5</v>
      </c>
      <c r="Y477">
        <v>0</v>
      </c>
      <c r="Z477">
        <v>0</v>
      </c>
      <c r="AA477">
        <v>0</v>
      </c>
      <c r="AB477">
        <v>5</v>
      </c>
      <c r="AC477">
        <v>0</v>
      </c>
      <c r="AD477">
        <v>0</v>
      </c>
      <c r="AE477">
        <v>0</v>
      </c>
    </row>
    <row r="478" spans="1:31" x14ac:dyDescent="0.3">
      <c r="A478" t="s">
        <v>315</v>
      </c>
      <c r="B478" t="s">
        <v>8733</v>
      </c>
      <c r="C478" t="s">
        <v>262</v>
      </c>
      <c r="D478" t="s">
        <v>8734</v>
      </c>
      <c r="E478" t="s">
        <v>11085</v>
      </c>
      <c r="F478" t="s">
        <v>8735</v>
      </c>
      <c r="G478" t="s">
        <v>9315</v>
      </c>
      <c r="I478" t="s">
        <v>313</v>
      </c>
      <c r="J478" t="s">
        <v>266</v>
      </c>
      <c r="K478" t="s">
        <v>8736</v>
      </c>
      <c r="L478" t="s">
        <v>17362</v>
      </c>
      <c r="M478" t="s">
        <v>316</v>
      </c>
      <c r="N478" t="s">
        <v>315</v>
      </c>
      <c r="O478">
        <v>21</v>
      </c>
      <c r="P478" t="s">
        <v>273</v>
      </c>
      <c r="Q478">
        <v>0.48</v>
      </c>
      <c r="S478">
        <v>2</v>
      </c>
      <c r="T478" s="108">
        <v>0.96</v>
      </c>
      <c r="U478">
        <v>1</v>
      </c>
      <c r="V478" t="s">
        <v>270</v>
      </c>
      <c r="W478" t="s">
        <v>167</v>
      </c>
      <c r="X478">
        <v>2</v>
      </c>
      <c r="Y478">
        <v>0</v>
      </c>
      <c r="Z478">
        <v>0</v>
      </c>
      <c r="AA478">
        <v>2</v>
      </c>
      <c r="AB478">
        <v>0</v>
      </c>
      <c r="AC478">
        <v>0</v>
      </c>
      <c r="AD478">
        <v>0</v>
      </c>
      <c r="AE478">
        <v>0</v>
      </c>
    </row>
    <row r="479" spans="1:31" x14ac:dyDescent="0.3">
      <c r="A479" t="s">
        <v>315</v>
      </c>
      <c r="B479" t="s">
        <v>9164</v>
      </c>
      <c r="C479" t="s">
        <v>262</v>
      </c>
      <c r="D479" t="s">
        <v>9165</v>
      </c>
      <c r="E479" t="s">
        <v>11057</v>
      </c>
      <c r="F479" t="s">
        <v>9166</v>
      </c>
      <c r="G479" t="s">
        <v>321</v>
      </c>
      <c r="I479" t="s">
        <v>313</v>
      </c>
      <c r="J479" t="s">
        <v>266</v>
      </c>
      <c r="K479" t="s">
        <v>9167</v>
      </c>
      <c r="L479" t="s">
        <v>16209</v>
      </c>
      <c r="M479" t="s">
        <v>314</v>
      </c>
      <c r="N479" t="s">
        <v>315</v>
      </c>
      <c r="O479">
        <v>8</v>
      </c>
      <c r="P479" t="s">
        <v>282</v>
      </c>
      <c r="Q479">
        <v>2</v>
      </c>
      <c r="S479">
        <v>1</v>
      </c>
      <c r="T479" s="108">
        <v>2</v>
      </c>
      <c r="U479">
        <v>1</v>
      </c>
      <c r="V479" t="s">
        <v>270</v>
      </c>
      <c r="W479" t="s">
        <v>167</v>
      </c>
      <c r="X479">
        <v>1</v>
      </c>
      <c r="Y479">
        <v>0</v>
      </c>
      <c r="Z479">
        <v>0</v>
      </c>
      <c r="AA479">
        <v>0</v>
      </c>
      <c r="AB479">
        <v>1</v>
      </c>
      <c r="AC479">
        <v>0</v>
      </c>
      <c r="AD479">
        <v>0</v>
      </c>
      <c r="AE479">
        <v>0</v>
      </c>
    </row>
    <row r="480" spans="1:31" x14ac:dyDescent="0.3">
      <c r="A480" t="s">
        <v>315</v>
      </c>
      <c r="B480" t="s">
        <v>9164</v>
      </c>
      <c r="C480" t="s">
        <v>262</v>
      </c>
      <c r="D480" t="s">
        <v>9165</v>
      </c>
      <c r="E480" t="s">
        <v>11057</v>
      </c>
      <c r="F480" t="s">
        <v>9166</v>
      </c>
      <c r="G480" t="s">
        <v>321</v>
      </c>
      <c r="I480" t="s">
        <v>313</v>
      </c>
      <c r="J480" t="s">
        <v>266</v>
      </c>
      <c r="K480" t="s">
        <v>9167</v>
      </c>
      <c r="L480" t="s">
        <v>16209</v>
      </c>
      <c r="M480" t="s">
        <v>316</v>
      </c>
      <c r="N480" t="s">
        <v>315</v>
      </c>
      <c r="O480">
        <v>21</v>
      </c>
      <c r="P480" t="s">
        <v>273</v>
      </c>
      <c r="Q480">
        <v>0.48</v>
      </c>
      <c r="S480">
        <v>2</v>
      </c>
      <c r="T480" s="108">
        <v>0.96</v>
      </c>
      <c r="U480">
        <v>1</v>
      </c>
      <c r="V480" t="s">
        <v>270</v>
      </c>
      <c r="W480" t="s">
        <v>167</v>
      </c>
      <c r="X480">
        <v>2</v>
      </c>
      <c r="Y480">
        <v>0</v>
      </c>
      <c r="Z480">
        <v>0</v>
      </c>
      <c r="AA480">
        <v>0</v>
      </c>
      <c r="AB480">
        <v>2</v>
      </c>
      <c r="AC480">
        <v>0</v>
      </c>
      <c r="AD480">
        <v>0</v>
      </c>
      <c r="AE480">
        <v>0</v>
      </c>
    </row>
    <row r="481" spans="1:31" x14ac:dyDescent="0.3">
      <c r="A481" t="s">
        <v>315</v>
      </c>
      <c r="B481" t="s">
        <v>9164</v>
      </c>
      <c r="C481" t="s">
        <v>262</v>
      </c>
      <c r="D481" t="s">
        <v>9165</v>
      </c>
      <c r="E481" t="s">
        <v>11057</v>
      </c>
      <c r="F481" t="s">
        <v>9166</v>
      </c>
      <c r="G481" t="s">
        <v>321</v>
      </c>
      <c r="I481" t="s">
        <v>313</v>
      </c>
      <c r="J481" t="s">
        <v>266</v>
      </c>
      <c r="K481" t="s">
        <v>9167</v>
      </c>
      <c r="L481" t="s">
        <v>16209</v>
      </c>
      <c r="M481" t="s">
        <v>316</v>
      </c>
      <c r="N481" t="s">
        <v>315</v>
      </c>
      <c r="O481">
        <v>9</v>
      </c>
      <c r="P481" t="s">
        <v>272</v>
      </c>
      <c r="Q481">
        <v>2</v>
      </c>
      <c r="S481">
        <v>1</v>
      </c>
      <c r="T481" s="108">
        <v>2</v>
      </c>
      <c r="U481">
        <v>1</v>
      </c>
      <c r="V481" t="s">
        <v>270</v>
      </c>
      <c r="W481" t="s">
        <v>167</v>
      </c>
      <c r="X481">
        <v>1</v>
      </c>
      <c r="Y481">
        <v>0</v>
      </c>
      <c r="Z481">
        <v>1</v>
      </c>
      <c r="AA481">
        <v>0</v>
      </c>
      <c r="AB481">
        <v>0</v>
      </c>
      <c r="AC481">
        <v>0</v>
      </c>
      <c r="AD481">
        <v>0</v>
      </c>
      <c r="AE481">
        <v>0</v>
      </c>
    </row>
    <row r="482" spans="1:31" x14ac:dyDescent="0.3">
      <c r="A482" t="s">
        <v>315</v>
      </c>
      <c r="B482" t="s">
        <v>914</v>
      </c>
      <c r="C482" t="s">
        <v>262</v>
      </c>
      <c r="D482" t="s">
        <v>2497</v>
      </c>
      <c r="E482" t="s">
        <v>11074</v>
      </c>
      <c r="F482" t="s">
        <v>915</v>
      </c>
      <c r="G482" t="s">
        <v>895</v>
      </c>
      <c r="I482" t="s">
        <v>313</v>
      </c>
      <c r="J482" t="s">
        <v>266</v>
      </c>
      <c r="K482" t="s">
        <v>916</v>
      </c>
      <c r="L482" t="s">
        <v>917</v>
      </c>
      <c r="M482" t="s">
        <v>314</v>
      </c>
      <c r="N482" t="s">
        <v>315</v>
      </c>
      <c r="O482">
        <v>8</v>
      </c>
      <c r="P482" t="s">
        <v>266</v>
      </c>
      <c r="Q482">
        <v>0.48</v>
      </c>
      <c r="S482">
        <v>1</v>
      </c>
      <c r="T482" s="108">
        <v>0.48</v>
      </c>
      <c r="U482">
        <v>1</v>
      </c>
      <c r="V482" t="s">
        <v>270</v>
      </c>
      <c r="W482" t="s">
        <v>167</v>
      </c>
      <c r="X482">
        <v>1</v>
      </c>
      <c r="Y482">
        <v>0</v>
      </c>
      <c r="Z482">
        <v>0</v>
      </c>
      <c r="AA482">
        <v>0</v>
      </c>
      <c r="AB482">
        <v>1</v>
      </c>
      <c r="AC482">
        <v>0</v>
      </c>
      <c r="AD482">
        <v>0</v>
      </c>
      <c r="AE482">
        <v>0</v>
      </c>
    </row>
    <row r="483" spans="1:31" x14ac:dyDescent="0.3">
      <c r="A483" t="s">
        <v>315</v>
      </c>
      <c r="B483" t="s">
        <v>914</v>
      </c>
      <c r="C483" t="s">
        <v>262</v>
      </c>
      <c r="D483" t="s">
        <v>2497</v>
      </c>
      <c r="E483" t="s">
        <v>11074</v>
      </c>
      <c r="F483" t="s">
        <v>915</v>
      </c>
      <c r="G483" t="s">
        <v>895</v>
      </c>
      <c r="I483" t="s">
        <v>313</v>
      </c>
      <c r="J483" t="s">
        <v>266</v>
      </c>
      <c r="K483" t="s">
        <v>916</v>
      </c>
      <c r="L483" t="s">
        <v>917</v>
      </c>
      <c r="M483" t="s">
        <v>316</v>
      </c>
      <c r="N483" t="s">
        <v>315</v>
      </c>
      <c r="O483">
        <v>21</v>
      </c>
      <c r="P483" t="s">
        <v>273</v>
      </c>
      <c r="Q483">
        <v>0.32</v>
      </c>
      <c r="S483">
        <v>1</v>
      </c>
      <c r="T483" s="108">
        <v>0.32</v>
      </c>
      <c r="U483">
        <v>1</v>
      </c>
      <c r="V483" t="s">
        <v>270</v>
      </c>
      <c r="W483" t="s">
        <v>167</v>
      </c>
      <c r="X483">
        <v>1</v>
      </c>
      <c r="Y483">
        <v>0</v>
      </c>
      <c r="Z483">
        <v>0</v>
      </c>
      <c r="AA483">
        <v>1</v>
      </c>
      <c r="AB483">
        <v>0</v>
      </c>
      <c r="AC483">
        <v>0</v>
      </c>
      <c r="AD483">
        <v>0</v>
      </c>
      <c r="AE483">
        <v>0</v>
      </c>
    </row>
    <row r="484" spans="1:31" x14ac:dyDescent="0.3">
      <c r="A484" t="s">
        <v>315</v>
      </c>
      <c r="B484" t="s">
        <v>914</v>
      </c>
      <c r="C484" t="s">
        <v>262</v>
      </c>
      <c r="D484" t="s">
        <v>2497</v>
      </c>
      <c r="E484" t="s">
        <v>11074</v>
      </c>
      <c r="F484" t="s">
        <v>915</v>
      </c>
      <c r="G484" t="s">
        <v>895</v>
      </c>
      <c r="I484" t="s">
        <v>313</v>
      </c>
      <c r="J484" t="s">
        <v>266</v>
      </c>
      <c r="K484" t="s">
        <v>916</v>
      </c>
      <c r="L484" t="s">
        <v>917</v>
      </c>
      <c r="M484" t="s">
        <v>316</v>
      </c>
      <c r="N484" t="s">
        <v>315</v>
      </c>
      <c r="O484">
        <v>9</v>
      </c>
      <c r="P484" t="s">
        <v>288</v>
      </c>
      <c r="Q484">
        <v>0.48</v>
      </c>
      <c r="S484">
        <v>2</v>
      </c>
      <c r="T484" s="108">
        <v>0.96</v>
      </c>
      <c r="U484">
        <v>1</v>
      </c>
      <c r="V484" t="s">
        <v>270</v>
      </c>
      <c r="W484" t="s">
        <v>167</v>
      </c>
      <c r="X484">
        <v>2</v>
      </c>
      <c r="Y484">
        <v>0</v>
      </c>
      <c r="Z484">
        <v>0</v>
      </c>
      <c r="AA484">
        <v>0</v>
      </c>
      <c r="AB484">
        <v>2</v>
      </c>
      <c r="AC484">
        <v>0</v>
      </c>
      <c r="AD484">
        <v>0</v>
      </c>
      <c r="AE484">
        <v>0</v>
      </c>
    </row>
    <row r="485" spans="1:31" x14ac:dyDescent="0.3">
      <c r="A485" t="s">
        <v>315</v>
      </c>
      <c r="B485" t="s">
        <v>9155</v>
      </c>
      <c r="C485" t="s">
        <v>262</v>
      </c>
      <c r="D485" t="s">
        <v>9156</v>
      </c>
      <c r="E485" t="s">
        <v>11068</v>
      </c>
      <c r="F485" t="s">
        <v>9157</v>
      </c>
      <c r="G485" t="s">
        <v>498</v>
      </c>
      <c r="I485" t="s">
        <v>313</v>
      </c>
      <c r="J485" t="s">
        <v>266</v>
      </c>
      <c r="K485" t="s">
        <v>9158</v>
      </c>
      <c r="L485" t="s">
        <v>17363</v>
      </c>
      <c r="M485" t="s">
        <v>316</v>
      </c>
      <c r="N485" t="s">
        <v>315</v>
      </c>
      <c r="O485">
        <v>21</v>
      </c>
      <c r="P485" t="s">
        <v>273</v>
      </c>
      <c r="Q485">
        <v>0.48</v>
      </c>
      <c r="S485">
        <v>4</v>
      </c>
      <c r="T485" s="108">
        <v>1.92</v>
      </c>
      <c r="U485">
        <v>1</v>
      </c>
      <c r="V485" t="s">
        <v>270</v>
      </c>
      <c r="W485" t="s">
        <v>167</v>
      </c>
      <c r="X485">
        <v>4</v>
      </c>
      <c r="Y485">
        <v>0</v>
      </c>
      <c r="Z485">
        <v>0</v>
      </c>
      <c r="AA485">
        <v>4</v>
      </c>
      <c r="AB485">
        <v>0</v>
      </c>
      <c r="AC485">
        <v>0</v>
      </c>
      <c r="AD485">
        <v>0</v>
      </c>
      <c r="AE485">
        <v>0</v>
      </c>
    </row>
    <row r="486" spans="1:31" x14ac:dyDescent="0.3">
      <c r="A486" t="s">
        <v>315</v>
      </c>
      <c r="B486" t="s">
        <v>9155</v>
      </c>
      <c r="C486" t="s">
        <v>262</v>
      </c>
      <c r="D486" t="s">
        <v>9156</v>
      </c>
      <c r="E486" t="s">
        <v>11068</v>
      </c>
      <c r="F486" t="s">
        <v>9157</v>
      </c>
      <c r="G486" t="s">
        <v>498</v>
      </c>
      <c r="I486" t="s">
        <v>313</v>
      </c>
      <c r="J486" t="s">
        <v>266</v>
      </c>
      <c r="K486" t="s">
        <v>9158</v>
      </c>
      <c r="L486" t="s">
        <v>17363</v>
      </c>
      <c r="M486" t="s">
        <v>314</v>
      </c>
      <c r="N486" t="s">
        <v>315</v>
      </c>
      <c r="O486">
        <v>8</v>
      </c>
      <c r="P486" t="s">
        <v>266</v>
      </c>
      <c r="Q486">
        <v>0.17</v>
      </c>
      <c r="S486">
        <v>8</v>
      </c>
      <c r="T486" s="108">
        <v>1.36</v>
      </c>
      <c r="U486">
        <v>1</v>
      </c>
      <c r="V486" t="s">
        <v>270</v>
      </c>
      <c r="W486" t="s">
        <v>167</v>
      </c>
      <c r="X486">
        <v>8</v>
      </c>
      <c r="Y486">
        <v>0</v>
      </c>
      <c r="Z486">
        <v>0</v>
      </c>
      <c r="AA486">
        <v>0</v>
      </c>
      <c r="AB486">
        <v>8</v>
      </c>
      <c r="AC486">
        <v>0</v>
      </c>
      <c r="AD486">
        <v>0</v>
      </c>
      <c r="AE486">
        <v>0</v>
      </c>
    </row>
    <row r="487" spans="1:31" x14ac:dyDescent="0.3">
      <c r="A487" t="s">
        <v>315</v>
      </c>
      <c r="B487" t="s">
        <v>9155</v>
      </c>
      <c r="C487" t="s">
        <v>262</v>
      </c>
      <c r="D487" t="s">
        <v>9156</v>
      </c>
      <c r="E487" t="s">
        <v>11068</v>
      </c>
      <c r="F487" t="s">
        <v>9157</v>
      </c>
      <c r="G487" t="s">
        <v>498</v>
      </c>
      <c r="I487" t="s">
        <v>313</v>
      </c>
      <c r="J487" t="s">
        <v>266</v>
      </c>
      <c r="K487" t="s">
        <v>9158</v>
      </c>
      <c r="L487" t="s">
        <v>17363</v>
      </c>
      <c r="M487" t="s">
        <v>316</v>
      </c>
      <c r="N487" t="s">
        <v>315</v>
      </c>
      <c r="O487">
        <v>9</v>
      </c>
      <c r="P487" t="s">
        <v>288</v>
      </c>
      <c r="Q487">
        <v>0.48</v>
      </c>
      <c r="S487">
        <v>6</v>
      </c>
      <c r="T487" s="108">
        <v>2.88</v>
      </c>
      <c r="U487">
        <v>1</v>
      </c>
      <c r="V487" t="s">
        <v>270</v>
      </c>
      <c r="W487" t="s">
        <v>167</v>
      </c>
      <c r="X487">
        <v>6</v>
      </c>
      <c r="Y487">
        <v>0</v>
      </c>
      <c r="Z487">
        <v>0</v>
      </c>
      <c r="AA487">
        <v>0</v>
      </c>
      <c r="AB487">
        <v>6</v>
      </c>
      <c r="AC487">
        <v>0</v>
      </c>
      <c r="AD487">
        <v>0</v>
      </c>
      <c r="AE487">
        <v>0</v>
      </c>
    </row>
    <row r="488" spans="1:31" x14ac:dyDescent="0.3">
      <c r="A488" t="s">
        <v>315</v>
      </c>
      <c r="B488" t="s">
        <v>9155</v>
      </c>
      <c r="C488" t="s">
        <v>262</v>
      </c>
      <c r="D488" t="s">
        <v>9156</v>
      </c>
      <c r="E488" t="s">
        <v>11068</v>
      </c>
      <c r="F488" t="s">
        <v>9157</v>
      </c>
      <c r="G488" t="s">
        <v>498</v>
      </c>
      <c r="I488" t="s">
        <v>313</v>
      </c>
      <c r="J488" t="s">
        <v>266</v>
      </c>
      <c r="K488" t="s">
        <v>9158</v>
      </c>
      <c r="L488" t="s">
        <v>17363</v>
      </c>
      <c r="M488" t="s">
        <v>314</v>
      </c>
      <c r="N488" t="s">
        <v>315</v>
      </c>
      <c r="O488">
        <v>8</v>
      </c>
      <c r="P488" t="s">
        <v>266</v>
      </c>
      <c r="Q488">
        <v>0.32</v>
      </c>
      <c r="S488">
        <v>1</v>
      </c>
      <c r="T488" s="108">
        <v>0.32</v>
      </c>
      <c r="U488">
        <v>1</v>
      </c>
      <c r="V488" t="s">
        <v>270</v>
      </c>
      <c r="W488" t="s">
        <v>167</v>
      </c>
      <c r="X488">
        <v>1</v>
      </c>
      <c r="Y488">
        <v>0</v>
      </c>
      <c r="Z488">
        <v>0</v>
      </c>
      <c r="AA488">
        <v>0</v>
      </c>
      <c r="AB488">
        <v>1</v>
      </c>
      <c r="AC488">
        <v>0</v>
      </c>
      <c r="AD488">
        <v>0</v>
      </c>
      <c r="AE488">
        <v>0</v>
      </c>
    </row>
    <row r="489" spans="1:31" x14ac:dyDescent="0.3">
      <c r="A489" t="s">
        <v>315</v>
      </c>
      <c r="B489" t="s">
        <v>8694</v>
      </c>
      <c r="C489" t="s">
        <v>262</v>
      </c>
      <c r="D489" t="s">
        <v>8695</v>
      </c>
      <c r="E489" t="s">
        <v>11100</v>
      </c>
      <c r="F489" t="s">
        <v>8696</v>
      </c>
      <c r="G489" t="s">
        <v>440</v>
      </c>
      <c r="I489" t="s">
        <v>313</v>
      </c>
      <c r="J489" t="s">
        <v>266</v>
      </c>
      <c r="K489" t="s">
        <v>8697</v>
      </c>
      <c r="L489" t="s">
        <v>9957</v>
      </c>
      <c r="M489" t="s">
        <v>314</v>
      </c>
      <c r="N489" t="s">
        <v>315</v>
      </c>
      <c r="O489">
        <v>8</v>
      </c>
      <c r="P489" t="s">
        <v>266</v>
      </c>
      <c r="Q489">
        <v>0.17</v>
      </c>
      <c r="S489">
        <v>6</v>
      </c>
      <c r="T489" s="108">
        <v>1.02</v>
      </c>
      <c r="U489">
        <v>1</v>
      </c>
      <c r="V489" t="s">
        <v>270</v>
      </c>
      <c r="W489" t="s">
        <v>167</v>
      </c>
      <c r="X489">
        <v>6</v>
      </c>
      <c r="Y489">
        <v>0</v>
      </c>
      <c r="Z489">
        <v>6</v>
      </c>
      <c r="AA489">
        <v>0</v>
      </c>
      <c r="AB489">
        <v>0</v>
      </c>
      <c r="AC489">
        <v>0</v>
      </c>
      <c r="AD489">
        <v>0</v>
      </c>
      <c r="AE489">
        <v>0</v>
      </c>
    </row>
    <row r="490" spans="1:31" x14ac:dyDescent="0.3">
      <c r="A490" t="s">
        <v>315</v>
      </c>
      <c r="B490" t="s">
        <v>8694</v>
      </c>
      <c r="C490" t="s">
        <v>262</v>
      </c>
      <c r="D490" t="s">
        <v>8695</v>
      </c>
      <c r="E490" t="s">
        <v>11100</v>
      </c>
      <c r="F490" t="s">
        <v>8696</v>
      </c>
      <c r="G490" t="s">
        <v>440</v>
      </c>
      <c r="I490" t="s">
        <v>313</v>
      </c>
      <c r="J490" t="s">
        <v>266</v>
      </c>
      <c r="K490" t="s">
        <v>8697</v>
      </c>
      <c r="L490" t="s">
        <v>9957</v>
      </c>
      <c r="M490" t="s">
        <v>316</v>
      </c>
      <c r="N490" t="s">
        <v>315</v>
      </c>
      <c r="O490">
        <v>9</v>
      </c>
      <c r="P490" t="s">
        <v>288</v>
      </c>
      <c r="Q490">
        <v>0.48</v>
      </c>
      <c r="S490">
        <v>4</v>
      </c>
      <c r="T490" s="108">
        <v>1.92</v>
      </c>
      <c r="U490">
        <v>1</v>
      </c>
      <c r="V490" t="s">
        <v>270</v>
      </c>
      <c r="W490" t="s">
        <v>167</v>
      </c>
      <c r="X490">
        <v>4</v>
      </c>
      <c r="Y490">
        <v>0</v>
      </c>
      <c r="Z490">
        <v>0</v>
      </c>
      <c r="AA490">
        <v>0</v>
      </c>
      <c r="AB490">
        <v>4</v>
      </c>
      <c r="AC490">
        <v>0</v>
      </c>
      <c r="AD490">
        <v>0</v>
      </c>
      <c r="AE490">
        <v>0</v>
      </c>
    </row>
    <row r="491" spans="1:31" x14ac:dyDescent="0.3">
      <c r="A491" t="s">
        <v>315</v>
      </c>
      <c r="B491" t="s">
        <v>8694</v>
      </c>
      <c r="C491" t="s">
        <v>262</v>
      </c>
      <c r="D491" t="s">
        <v>8695</v>
      </c>
      <c r="E491" t="s">
        <v>11100</v>
      </c>
      <c r="F491" t="s">
        <v>8696</v>
      </c>
      <c r="G491" t="s">
        <v>440</v>
      </c>
      <c r="I491" t="s">
        <v>313</v>
      </c>
      <c r="J491" t="s">
        <v>266</v>
      </c>
      <c r="K491" t="s">
        <v>8697</v>
      </c>
      <c r="L491" t="s">
        <v>9957</v>
      </c>
      <c r="M491" t="s">
        <v>316</v>
      </c>
      <c r="N491" t="s">
        <v>315</v>
      </c>
      <c r="O491">
        <v>21</v>
      </c>
      <c r="P491" t="s">
        <v>273</v>
      </c>
      <c r="Q491">
        <v>0.48</v>
      </c>
      <c r="S491">
        <v>3</v>
      </c>
      <c r="T491" s="108">
        <v>1.44</v>
      </c>
      <c r="U491">
        <v>1</v>
      </c>
      <c r="V491" t="s">
        <v>270</v>
      </c>
      <c r="W491" t="s">
        <v>167</v>
      </c>
      <c r="X491">
        <v>3</v>
      </c>
      <c r="Y491">
        <v>0</v>
      </c>
      <c r="Z491">
        <v>0</v>
      </c>
      <c r="AA491">
        <v>3</v>
      </c>
      <c r="AB491">
        <v>0</v>
      </c>
      <c r="AC491">
        <v>0</v>
      </c>
      <c r="AD491">
        <v>0</v>
      </c>
      <c r="AE491">
        <v>0</v>
      </c>
    </row>
    <row r="492" spans="1:31" x14ac:dyDescent="0.3">
      <c r="A492" t="s">
        <v>315</v>
      </c>
      <c r="B492" t="s">
        <v>485</v>
      </c>
      <c r="C492" t="s">
        <v>262</v>
      </c>
      <c r="D492" t="s">
        <v>2469</v>
      </c>
      <c r="E492" t="s">
        <v>11139</v>
      </c>
      <c r="F492" t="s">
        <v>486</v>
      </c>
      <c r="G492" t="s">
        <v>346</v>
      </c>
      <c r="I492" t="s">
        <v>313</v>
      </c>
      <c r="J492" t="s">
        <v>266</v>
      </c>
      <c r="K492" t="s">
        <v>487</v>
      </c>
      <c r="L492" t="s">
        <v>488</v>
      </c>
      <c r="M492" t="s">
        <v>314</v>
      </c>
      <c r="N492" t="s">
        <v>315</v>
      </c>
      <c r="O492">
        <v>8</v>
      </c>
      <c r="P492" t="s">
        <v>266</v>
      </c>
      <c r="Q492">
        <v>0.48</v>
      </c>
      <c r="S492">
        <v>1</v>
      </c>
      <c r="T492" s="108">
        <v>0.48</v>
      </c>
      <c r="U492">
        <v>1</v>
      </c>
      <c r="V492" t="s">
        <v>270</v>
      </c>
      <c r="W492" t="s">
        <v>167</v>
      </c>
      <c r="X492">
        <v>1</v>
      </c>
      <c r="Y492">
        <v>0</v>
      </c>
      <c r="Z492">
        <v>0</v>
      </c>
      <c r="AA492">
        <v>0</v>
      </c>
      <c r="AB492">
        <v>1</v>
      </c>
      <c r="AC492">
        <v>0</v>
      </c>
      <c r="AD492">
        <v>0</v>
      </c>
      <c r="AE492">
        <v>0</v>
      </c>
    </row>
    <row r="493" spans="1:31" x14ac:dyDescent="0.3">
      <c r="A493" t="s">
        <v>315</v>
      </c>
      <c r="B493" t="s">
        <v>485</v>
      </c>
      <c r="C493" t="s">
        <v>262</v>
      </c>
      <c r="D493" t="s">
        <v>2469</v>
      </c>
      <c r="E493" t="s">
        <v>11139</v>
      </c>
      <c r="F493" t="s">
        <v>486</v>
      </c>
      <c r="G493" t="s">
        <v>346</v>
      </c>
      <c r="I493" t="s">
        <v>313</v>
      </c>
      <c r="J493" t="s">
        <v>266</v>
      </c>
      <c r="K493" t="s">
        <v>487</v>
      </c>
      <c r="L493" t="s">
        <v>488</v>
      </c>
      <c r="M493" t="s">
        <v>316</v>
      </c>
      <c r="N493" t="s">
        <v>315</v>
      </c>
      <c r="O493">
        <v>9</v>
      </c>
      <c r="P493" t="s">
        <v>288</v>
      </c>
      <c r="Q493">
        <v>0.48</v>
      </c>
      <c r="S493">
        <v>2</v>
      </c>
      <c r="T493" s="108">
        <v>0.96</v>
      </c>
      <c r="U493">
        <v>1</v>
      </c>
      <c r="V493" t="s">
        <v>270</v>
      </c>
      <c r="W493" t="s">
        <v>167</v>
      </c>
      <c r="X493">
        <v>2</v>
      </c>
      <c r="Y493">
        <v>0</v>
      </c>
      <c r="Z493">
        <v>0</v>
      </c>
      <c r="AA493">
        <v>0</v>
      </c>
      <c r="AB493">
        <v>2</v>
      </c>
      <c r="AC493">
        <v>0</v>
      </c>
      <c r="AD493">
        <v>0</v>
      </c>
      <c r="AE493">
        <v>0</v>
      </c>
    </row>
    <row r="494" spans="1:31" x14ac:dyDescent="0.3">
      <c r="A494" t="s">
        <v>315</v>
      </c>
      <c r="B494" t="s">
        <v>485</v>
      </c>
      <c r="C494" t="s">
        <v>262</v>
      </c>
      <c r="D494" t="s">
        <v>2469</v>
      </c>
      <c r="E494" t="s">
        <v>11139</v>
      </c>
      <c r="F494" t="s">
        <v>486</v>
      </c>
      <c r="G494" t="s">
        <v>346</v>
      </c>
      <c r="I494" t="s">
        <v>313</v>
      </c>
      <c r="J494" t="s">
        <v>266</v>
      </c>
      <c r="K494" t="s">
        <v>487</v>
      </c>
      <c r="L494" t="s">
        <v>488</v>
      </c>
      <c r="M494" t="s">
        <v>316</v>
      </c>
      <c r="N494" t="s">
        <v>315</v>
      </c>
      <c r="O494">
        <v>21</v>
      </c>
      <c r="P494" t="s">
        <v>273</v>
      </c>
      <c r="Q494">
        <v>0.32</v>
      </c>
      <c r="S494">
        <v>2</v>
      </c>
      <c r="T494" s="108">
        <v>0.64</v>
      </c>
      <c r="U494">
        <v>1</v>
      </c>
      <c r="V494" t="s">
        <v>270</v>
      </c>
      <c r="W494" t="s">
        <v>167</v>
      </c>
      <c r="X494">
        <v>2</v>
      </c>
      <c r="Y494">
        <v>0</v>
      </c>
      <c r="Z494">
        <v>0</v>
      </c>
      <c r="AA494">
        <v>2</v>
      </c>
      <c r="AB494">
        <v>0</v>
      </c>
      <c r="AC494">
        <v>0</v>
      </c>
      <c r="AD494">
        <v>0</v>
      </c>
      <c r="AE494">
        <v>0</v>
      </c>
    </row>
    <row r="495" spans="1:31" x14ac:dyDescent="0.3">
      <c r="A495" t="s">
        <v>315</v>
      </c>
      <c r="B495" t="s">
        <v>8763</v>
      </c>
      <c r="C495" t="s">
        <v>262</v>
      </c>
      <c r="D495" t="s">
        <v>8764</v>
      </c>
      <c r="E495" t="s">
        <v>11121</v>
      </c>
      <c r="F495" t="s">
        <v>2263</v>
      </c>
      <c r="G495" t="s">
        <v>9319</v>
      </c>
      <c r="I495" t="s">
        <v>313</v>
      </c>
      <c r="J495" t="s">
        <v>266</v>
      </c>
      <c r="K495" t="s">
        <v>8765</v>
      </c>
      <c r="L495" t="s">
        <v>8766</v>
      </c>
      <c r="M495" t="s">
        <v>314</v>
      </c>
      <c r="N495" t="s">
        <v>315</v>
      </c>
      <c r="O495">
        <v>8</v>
      </c>
      <c r="P495" t="s">
        <v>266</v>
      </c>
      <c r="Q495">
        <v>0.48</v>
      </c>
      <c r="S495">
        <v>1</v>
      </c>
      <c r="T495" s="108">
        <v>0.48</v>
      </c>
      <c r="U495">
        <v>1</v>
      </c>
      <c r="V495" t="s">
        <v>270</v>
      </c>
      <c r="W495" t="s">
        <v>167</v>
      </c>
      <c r="X495">
        <v>1</v>
      </c>
      <c r="Y495">
        <v>0</v>
      </c>
      <c r="Z495">
        <v>1</v>
      </c>
      <c r="AA495">
        <v>0</v>
      </c>
      <c r="AB495">
        <v>0</v>
      </c>
      <c r="AC495">
        <v>0</v>
      </c>
      <c r="AD495">
        <v>0</v>
      </c>
      <c r="AE495">
        <v>0</v>
      </c>
    </row>
    <row r="496" spans="1:31" x14ac:dyDescent="0.3">
      <c r="A496" t="s">
        <v>315</v>
      </c>
      <c r="B496" t="s">
        <v>8763</v>
      </c>
      <c r="C496" t="s">
        <v>262</v>
      </c>
      <c r="D496" t="s">
        <v>8764</v>
      </c>
      <c r="E496" t="s">
        <v>11121</v>
      </c>
      <c r="F496" t="s">
        <v>2263</v>
      </c>
      <c r="G496" t="s">
        <v>9319</v>
      </c>
      <c r="I496" t="s">
        <v>313</v>
      </c>
      <c r="J496" t="s">
        <v>266</v>
      </c>
      <c r="K496" t="s">
        <v>8765</v>
      </c>
      <c r="L496" t="s">
        <v>8766</v>
      </c>
      <c r="M496" t="s">
        <v>316</v>
      </c>
      <c r="N496" t="s">
        <v>315</v>
      </c>
      <c r="O496">
        <v>9</v>
      </c>
      <c r="P496" t="s">
        <v>288</v>
      </c>
      <c r="Q496">
        <v>0.48</v>
      </c>
      <c r="S496">
        <v>1</v>
      </c>
      <c r="T496" s="108">
        <v>0.48</v>
      </c>
      <c r="U496">
        <v>1</v>
      </c>
      <c r="V496" t="s">
        <v>270</v>
      </c>
      <c r="W496" t="s">
        <v>167</v>
      </c>
      <c r="X496">
        <v>1</v>
      </c>
      <c r="Y496">
        <v>0</v>
      </c>
      <c r="Z496">
        <v>0</v>
      </c>
      <c r="AA496">
        <v>0</v>
      </c>
      <c r="AB496">
        <v>1</v>
      </c>
      <c r="AC496">
        <v>0</v>
      </c>
      <c r="AD496">
        <v>0</v>
      </c>
      <c r="AE496">
        <v>0</v>
      </c>
    </row>
    <row r="497" spans="1:31" x14ac:dyDescent="0.3">
      <c r="A497" t="s">
        <v>315</v>
      </c>
      <c r="B497" t="s">
        <v>8763</v>
      </c>
      <c r="C497" t="s">
        <v>262</v>
      </c>
      <c r="D497" t="s">
        <v>8764</v>
      </c>
      <c r="E497" t="s">
        <v>11121</v>
      </c>
      <c r="F497" t="s">
        <v>2263</v>
      </c>
      <c r="G497" t="s">
        <v>9319</v>
      </c>
      <c r="I497" t="s">
        <v>313</v>
      </c>
      <c r="J497" t="s">
        <v>266</v>
      </c>
      <c r="K497" t="s">
        <v>8765</v>
      </c>
      <c r="L497" t="s">
        <v>8766</v>
      </c>
      <c r="M497" t="s">
        <v>316</v>
      </c>
      <c r="N497" t="s">
        <v>315</v>
      </c>
      <c r="O497">
        <v>21</v>
      </c>
      <c r="P497" t="s">
        <v>273</v>
      </c>
      <c r="Q497">
        <v>0.48</v>
      </c>
      <c r="S497">
        <v>1</v>
      </c>
      <c r="T497" s="108">
        <v>0.48</v>
      </c>
      <c r="U497">
        <v>1</v>
      </c>
      <c r="V497" t="s">
        <v>270</v>
      </c>
      <c r="W497" t="s">
        <v>167</v>
      </c>
      <c r="X497">
        <v>1</v>
      </c>
      <c r="Y497">
        <v>0</v>
      </c>
      <c r="Z497">
        <v>0</v>
      </c>
      <c r="AA497">
        <v>1</v>
      </c>
      <c r="AB497">
        <v>0</v>
      </c>
      <c r="AC497">
        <v>0</v>
      </c>
      <c r="AD497">
        <v>0</v>
      </c>
      <c r="AE497">
        <v>0</v>
      </c>
    </row>
    <row r="498" spans="1:31" x14ac:dyDescent="0.3">
      <c r="A498" t="s">
        <v>315</v>
      </c>
      <c r="B498" t="s">
        <v>8770</v>
      </c>
      <c r="C498" t="s">
        <v>262</v>
      </c>
      <c r="D498" t="s">
        <v>8771</v>
      </c>
      <c r="E498" t="s">
        <v>11123</v>
      </c>
      <c r="F498" t="s">
        <v>8772</v>
      </c>
      <c r="G498" t="s">
        <v>9319</v>
      </c>
      <c r="I498" t="s">
        <v>313</v>
      </c>
      <c r="J498" t="s">
        <v>266</v>
      </c>
      <c r="K498" t="s">
        <v>8765</v>
      </c>
      <c r="L498" t="s">
        <v>8773</v>
      </c>
      <c r="M498" t="s">
        <v>314</v>
      </c>
      <c r="N498" t="s">
        <v>315</v>
      </c>
      <c r="O498">
        <v>8</v>
      </c>
      <c r="P498" t="s">
        <v>282</v>
      </c>
      <c r="Q498">
        <v>1</v>
      </c>
      <c r="S498">
        <v>1</v>
      </c>
      <c r="T498" s="108">
        <v>1</v>
      </c>
      <c r="U498">
        <v>1</v>
      </c>
      <c r="V498" t="s">
        <v>270</v>
      </c>
      <c r="W498" t="s">
        <v>167</v>
      </c>
      <c r="X498">
        <v>1</v>
      </c>
      <c r="Y498">
        <v>0</v>
      </c>
      <c r="Z498">
        <v>1</v>
      </c>
      <c r="AA498">
        <v>0</v>
      </c>
      <c r="AB498">
        <v>0</v>
      </c>
      <c r="AC498">
        <v>0</v>
      </c>
      <c r="AD498">
        <v>0</v>
      </c>
      <c r="AE498">
        <v>0</v>
      </c>
    </row>
    <row r="499" spans="1:31" x14ac:dyDescent="0.3">
      <c r="A499" t="s">
        <v>315</v>
      </c>
      <c r="B499" t="s">
        <v>8770</v>
      </c>
      <c r="C499" t="s">
        <v>262</v>
      </c>
      <c r="D499" t="s">
        <v>8771</v>
      </c>
      <c r="E499" t="s">
        <v>11123</v>
      </c>
      <c r="F499" t="s">
        <v>8772</v>
      </c>
      <c r="G499" t="s">
        <v>9319</v>
      </c>
      <c r="I499" t="s">
        <v>313</v>
      </c>
      <c r="J499" t="s">
        <v>266</v>
      </c>
      <c r="K499" t="s">
        <v>8765</v>
      </c>
      <c r="L499" t="s">
        <v>8773</v>
      </c>
      <c r="M499" t="s">
        <v>316</v>
      </c>
      <c r="N499" t="s">
        <v>315</v>
      </c>
      <c r="O499">
        <v>9</v>
      </c>
      <c r="P499" t="s">
        <v>288</v>
      </c>
      <c r="Q499">
        <v>0.32</v>
      </c>
      <c r="S499">
        <v>3</v>
      </c>
      <c r="T499" s="108">
        <v>0.96</v>
      </c>
      <c r="U499">
        <v>1</v>
      </c>
      <c r="V499" t="s">
        <v>270</v>
      </c>
      <c r="W499" t="s">
        <v>167</v>
      </c>
      <c r="X499">
        <v>3</v>
      </c>
      <c r="Y499">
        <v>0</v>
      </c>
      <c r="Z499">
        <v>0</v>
      </c>
      <c r="AA499">
        <v>0</v>
      </c>
      <c r="AB499">
        <v>3</v>
      </c>
      <c r="AC499">
        <v>0</v>
      </c>
      <c r="AD499">
        <v>0</v>
      </c>
      <c r="AE499">
        <v>0</v>
      </c>
    </row>
    <row r="500" spans="1:31" x14ac:dyDescent="0.3">
      <c r="A500" t="s">
        <v>315</v>
      </c>
      <c r="B500" t="s">
        <v>8770</v>
      </c>
      <c r="C500" t="s">
        <v>262</v>
      </c>
      <c r="D500" t="s">
        <v>8771</v>
      </c>
      <c r="E500" t="s">
        <v>11123</v>
      </c>
      <c r="F500" t="s">
        <v>8772</v>
      </c>
      <c r="G500" t="s">
        <v>9319</v>
      </c>
      <c r="I500" t="s">
        <v>313</v>
      </c>
      <c r="J500" t="s">
        <v>266</v>
      </c>
      <c r="K500" t="s">
        <v>8765</v>
      </c>
      <c r="L500" t="s">
        <v>8773</v>
      </c>
      <c r="M500" t="s">
        <v>316</v>
      </c>
      <c r="N500" t="s">
        <v>315</v>
      </c>
      <c r="O500">
        <v>21</v>
      </c>
      <c r="P500" t="s">
        <v>273</v>
      </c>
      <c r="Q500">
        <v>0.48</v>
      </c>
      <c r="S500">
        <v>2</v>
      </c>
      <c r="T500" s="108">
        <v>0.96</v>
      </c>
      <c r="U500">
        <v>1</v>
      </c>
      <c r="V500" t="s">
        <v>270</v>
      </c>
      <c r="W500" t="s">
        <v>167</v>
      </c>
      <c r="X500">
        <v>2</v>
      </c>
      <c r="Y500">
        <v>0</v>
      </c>
      <c r="Z500">
        <v>0</v>
      </c>
      <c r="AA500">
        <v>2</v>
      </c>
      <c r="AB500">
        <v>0</v>
      </c>
      <c r="AC500">
        <v>0</v>
      </c>
      <c r="AD500">
        <v>0</v>
      </c>
      <c r="AE500">
        <v>0</v>
      </c>
    </row>
    <row r="501" spans="1:31" x14ac:dyDescent="0.3">
      <c r="A501" t="s">
        <v>315</v>
      </c>
      <c r="B501" t="s">
        <v>9309</v>
      </c>
      <c r="C501" t="s">
        <v>262</v>
      </c>
      <c r="D501" t="s">
        <v>10886</v>
      </c>
      <c r="E501" t="s">
        <v>11061</v>
      </c>
      <c r="F501" t="s">
        <v>9310</v>
      </c>
      <c r="G501" t="s">
        <v>321</v>
      </c>
      <c r="I501" t="s">
        <v>313</v>
      </c>
      <c r="J501" t="s">
        <v>266</v>
      </c>
      <c r="K501" t="s">
        <v>9311</v>
      </c>
      <c r="L501" t="s">
        <v>17364</v>
      </c>
      <c r="M501" t="s">
        <v>314</v>
      </c>
      <c r="N501" t="s">
        <v>315</v>
      </c>
      <c r="O501">
        <v>8</v>
      </c>
      <c r="P501" t="s">
        <v>266</v>
      </c>
      <c r="Q501">
        <v>0.17</v>
      </c>
      <c r="S501">
        <v>2</v>
      </c>
      <c r="T501" s="108">
        <v>0.34</v>
      </c>
      <c r="U501">
        <v>1</v>
      </c>
      <c r="V501" t="s">
        <v>270</v>
      </c>
      <c r="W501" t="s">
        <v>167</v>
      </c>
      <c r="X501">
        <v>2</v>
      </c>
      <c r="Y501">
        <v>0</v>
      </c>
      <c r="Z501">
        <v>0</v>
      </c>
      <c r="AA501">
        <v>0</v>
      </c>
      <c r="AB501">
        <v>2</v>
      </c>
      <c r="AC501">
        <v>0</v>
      </c>
      <c r="AD501">
        <v>0</v>
      </c>
      <c r="AE501">
        <v>0</v>
      </c>
    </row>
    <row r="502" spans="1:31" x14ac:dyDescent="0.3">
      <c r="A502" t="s">
        <v>315</v>
      </c>
      <c r="B502" t="s">
        <v>9309</v>
      </c>
      <c r="C502" t="s">
        <v>262</v>
      </c>
      <c r="D502" t="s">
        <v>10886</v>
      </c>
      <c r="E502" t="s">
        <v>11061</v>
      </c>
      <c r="F502" t="s">
        <v>9310</v>
      </c>
      <c r="G502" t="s">
        <v>321</v>
      </c>
      <c r="I502" t="s">
        <v>313</v>
      </c>
      <c r="J502" t="s">
        <v>266</v>
      </c>
      <c r="K502" t="s">
        <v>9311</v>
      </c>
      <c r="L502" t="s">
        <v>17364</v>
      </c>
      <c r="M502" t="s">
        <v>316</v>
      </c>
      <c r="N502" t="s">
        <v>315</v>
      </c>
      <c r="O502">
        <v>9</v>
      </c>
      <c r="P502" t="s">
        <v>288</v>
      </c>
      <c r="Q502">
        <v>0.32</v>
      </c>
      <c r="S502">
        <v>4</v>
      </c>
      <c r="T502" s="108">
        <v>1.28</v>
      </c>
      <c r="U502">
        <v>1</v>
      </c>
      <c r="V502" t="s">
        <v>270</v>
      </c>
      <c r="W502" t="s">
        <v>167</v>
      </c>
      <c r="X502">
        <v>4</v>
      </c>
      <c r="Y502">
        <v>0</v>
      </c>
      <c r="Z502">
        <v>0</v>
      </c>
      <c r="AA502">
        <v>0</v>
      </c>
      <c r="AB502">
        <v>4</v>
      </c>
      <c r="AC502">
        <v>0</v>
      </c>
      <c r="AD502">
        <v>0</v>
      </c>
      <c r="AE502">
        <v>0</v>
      </c>
    </row>
    <row r="503" spans="1:31" x14ac:dyDescent="0.3">
      <c r="A503" t="s">
        <v>315</v>
      </c>
      <c r="B503" t="s">
        <v>9309</v>
      </c>
      <c r="C503" t="s">
        <v>262</v>
      </c>
      <c r="D503" t="s">
        <v>10886</v>
      </c>
      <c r="E503" t="s">
        <v>11061</v>
      </c>
      <c r="F503" t="s">
        <v>9310</v>
      </c>
      <c r="G503" t="s">
        <v>321</v>
      </c>
      <c r="I503" t="s">
        <v>313</v>
      </c>
      <c r="J503" t="s">
        <v>266</v>
      </c>
      <c r="K503" t="s">
        <v>9311</v>
      </c>
      <c r="L503" t="s">
        <v>17364</v>
      </c>
      <c r="M503" t="s">
        <v>316</v>
      </c>
      <c r="N503" t="s">
        <v>315</v>
      </c>
      <c r="O503">
        <v>21</v>
      </c>
      <c r="P503" t="s">
        <v>273</v>
      </c>
      <c r="Q503">
        <v>0.32</v>
      </c>
      <c r="S503">
        <v>4</v>
      </c>
      <c r="T503" s="108">
        <v>1.28</v>
      </c>
      <c r="U503">
        <v>1</v>
      </c>
      <c r="V503" t="s">
        <v>270</v>
      </c>
      <c r="W503" t="s">
        <v>167</v>
      </c>
      <c r="X503">
        <v>4</v>
      </c>
      <c r="Y503">
        <v>0</v>
      </c>
      <c r="Z503">
        <v>0</v>
      </c>
      <c r="AA503">
        <v>0</v>
      </c>
      <c r="AB503">
        <v>4</v>
      </c>
      <c r="AC503">
        <v>0</v>
      </c>
      <c r="AD503">
        <v>0</v>
      </c>
      <c r="AE503">
        <v>0</v>
      </c>
    </row>
    <row r="504" spans="1:31" x14ac:dyDescent="0.3">
      <c r="A504" t="s">
        <v>315</v>
      </c>
      <c r="B504" t="s">
        <v>9110</v>
      </c>
      <c r="C504" t="s">
        <v>262</v>
      </c>
      <c r="D504" t="s">
        <v>9111</v>
      </c>
      <c r="E504" t="s">
        <v>11071</v>
      </c>
      <c r="F504" t="s">
        <v>9112</v>
      </c>
      <c r="G504" t="s">
        <v>9312</v>
      </c>
      <c r="I504" t="s">
        <v>313</v>
      </c>
      <c r="J504" t="s">
        <v>266</v>
      </c>
      <c r="K504" t="s">
        <v>531</v>
      </c>
      <c r="L504" t="s">
        <v>9113</v>
      </c>
      <c r="M504" t="s">
        <v>314</v>
      </c>
      <c r="N504" t="s">
        <v>315</v>
      </c>
      <c r="O504">
        <v>8</v>
      </c>
      <c r="P504" t="s">
        <v>282</v>
      </c>
      <c r="Q504">
        <v>1</v>
      </c>
      <c r="S504">
        <v>1</v>
      </c>
      <c r="T504" s="108">
        <v>1</v>
      </c>
      <c r="U504">
        <v>1</v>
      </c>
      <c r="V504" t="s">
        <v>270</v>
      </c>
      <c r="W504" t="s">
        <v>167</v>
      </c>
      <c r="X504">
        <v>1</v>
      </c>
      <c r="Y504">
        <v>0</v>
      </c>
      <c r="Z504">
        <v>1</v>
      </c>
      <c r="AA504">
        <v>0</v>
      </c>
      <c r="AB504">
        <v>0</v>
      </c>
      <c r="AC504">
        <v>0</v>
      </c>
      <c r="AD504">
        <v>0</v>
      </c>
      <c r="AE504">
        <v>0</v>
      </c>
    </row>
    <row r="505" spans="1:31" x14ac:dyDescent="0.3">
      <c r="A505" t="s">
        <v>315</v>
      </c>
      <c r="B505" t="s">
        <v>9110</v>
      </c>
      <c r="C505" t="s">
        <v>262</v>
      </c>
      <c r="D505" t="s">
        <v>9111</v>
      </c>
      <c r="E505" t="s">
        <v>11071</v>
      </c>
      <c r="F505" t="s">
        <v>9112</v>
      </c>
      <c r="G505" t="s">
        <v>9312</v>
      </c>
      <c r="I505" t="s">
        <v>313</v>
      </c>
      <c r="J505" t="s">
        <v>266</v>
      </c>
      <c r="K505" t="s">
        <v>531</v>
      </c>
      <c r="L505" t="s">
        <v>9113</v>
      </c>
      <c r="M505" t="s">
        <v>316</v>
      </c>
      <c r="N505" t="s">
        <v>315</v>
      </c>
      <c r="O505">
        <v>9</v>
      </c>
      <c r="P505" t="s">
        <v>288</v>
      </c>
      <c r="Q505">
        <v>0.32</v>
      </c>
      <c r="S505">
        <v>4</v>
      </c>
      <c r="T505" s="108">
        <v>1.28</v>
      </c>
      <c r="U505">
        <v>1</v>
      </c>
      <c r="V505" t="s">
        <v>270</v>
      </c>
      <c r="W505" t="s">
        <v>167</v>
      </c>
      <c r="X505">
        <v>4</v>
      </c>
      <c r="Y505">
        <v>4</v>
      </c>
      <c r="Z505">
        <v>0</v>
      </c>
      <c r="AA505">
        <v>0</v>
      </c>
      <c r="AB505">
        <v>0</v>
      </c>
      <c r="AC505">
        <v>0</v>
      </c>
      <c r="AD505">
        <v>0</v>
      </c>
      <c r="AE505">
        <v>0</v>
      </c>
    </row>
    <row r="506" spans="1:31" x14ac:dyDescent="0.3">
      <c r="A506" t="s">
        <v>315</v>
      </c>
      <c r="B506" t="s">
        <v>9110</v>
      </c>
      <c r="C506" t="s">
        <v>262</v>
      </c>
      <c r="D506" t="s">
        <v>9111</v>
      </c>
      <c r="E506" t="s">
        <v>11071</v>
      </c>
      <c r="F506" t="s">
        <v>9112</v>
      </c>
      <c r="G506" t="s">
        <v>9312</v>
      </c>
      <c r="I506" t="s">
        <v>313</v>
      </c>
      <c r="J506" t="s">
        <v>266</v>
      </c>
      <c r="K506" t="s">
        <v>531</v>
      </c>
      <c r="L506" t="s">
        <v>9113</v>
      </c>
      <c r="M506" t="s">
        <v>316</v>
      </c>
      <c r="N506" t="s">
        <v>315</v>
      </c>
      <c r="O506">
        <v>21</v>
      </c>
      <c r="P506" t="s">
        <v>273</v>
      </c>
      <c r="Q506">
        <v>0.32</v>
      </c>
      <c r="S506">
        <v>4</v>
      </c>
      <c r="T506" s="108">
        <v>1.28</v>
      </c>
      <c r="U506">
        <v>1</v>
      </c>
      <c r="V506" t="s">
        <v>270</v>
      </c>
      <c r="W506" t="s">
        <v>167</v>
      </c>
      <c r="X506">
        <v>4</v>
      </c>
      <c r="Y506">
        <v>0</v>
      </c>
      <c r="Z506">
        <v>0</v>
      </c>
      <c r="AA506">
        <v>4</v>
      </c>
      <c r="AB506">
        <v>0</v>
      </c>
      <c r="AC506">
        <v>0</v>
      </c>
      <c r="AD506">
        <v>0</v>
      </c>
      <c r="AE506">
        <v>0</v>
      </c>
    </row>
    <row r="507" spans="1:31" x14ac:dyDescent="0.3">
      <c r="A507" t="s">
        <v>315</v>
      </c>
      <c r="B507" t="s">
        <v>9168</v>
      </c>
      <c r="C507" t="s">
        <v>262</v>
      </c>
      <c r="D507" t="s">
        <v>9169</v>
      </c>
      <c r="E507" t="s">
        <v>11062</v>
      </c>
      <c r="F507" t="s">
        <v>1579</v>
      </c>
      <c r="G507" t="s">
        <v>321</v>
      </c>
      <c r="I507" t="s">
        <v>313</v>
      </c>
      <c r="J507" t="s">
        <v>266</v>
      </c>
      <c r="K507" t="s">
        <v>9170</v>
      </c>
      <c r="L507" t="s">
        <v>7492</v>
      </c>
      <c r="M507" t="s">
        <v>316</v>
      </c>
      <c r="N507" t="s">
        <v>315</v>
      </c>
      <c r="O507">
        <v>21</v>
      </c>
      <c r="P507" t="s">
        <v>273</v>
      </c>
      <c r="Q507">
        <v>0.48</v>
      </c>
      <c r="S507">
        <v>3</v>
      </c>
      <c r="T507" s="108">
        <v>1.44</v>
      </c>
      <c r="U507">
        <v>1</v>
      </c>
      <c r="V507" t="s">
        <v>270</v>
      </c>
      <c r="W507" t="s">
        <v>167</v>
      </c>
      <c r="X507">
        <v>3</v>
      </c>
      <c r="Y507">
        <v>0</v>
      </c>
      <c r="Z507">
        <v>0</v>
      </c>
      <c r="AA507">
        <v>0</v>
      </c>
      <c r="AB507">
        <v>3</v>
      </c>
      <c r="AC507">
        <v>0</v>
      </c>
      <c r="AD507">
        <v>0</v>
      </c>
      <c r="AE507">
        <v>0</v>
      </c>
    </row>
    <row r="508" spans="1:31" x14ac:dyDescent="0.3">
      <c r="A508" t="s">
        <v>315</v>
      </c>
      <c r="B508" t="s">
        <v>9168</v>
      </c>
      <c r="C508" t="s">
        <v>262</v>
      </c>
      <c r="D508" t="s">
        <v>9169</v>
      </c>
      <c r="E508" t="s">
        <v>11062</v>
      </c>
      <c r="F508" t="s">
        <v>1579</v>
      </c>
      <c r="G508" t="s">
        <v>321</v>
      </c>
      <c r="I508" t="s">
        <v>313</v>
      </c>
      <c r="J508" t="s">
        <v>266</v>
      </c>
      <c r="K508" t="s">
        <v>9170</v>
      </c>
      <c r="L508" t="s">
        <v>7492</v>
      </c>
      <c r="M508" t="s">
        <v>314</v>
      </c>
      <c r="N508" t="s">
        <v>315</v>
      </c>
      <c r="O508">
        <v>8</v>
      </c>
      <c r="P508" t="s">
        <v>269</v>
      </c>
      <c r="Q508">
        <v>1</v>
      </c>
      <c r="S508">
        <v>1</v>
      </c>
      <c r="T508" s="108">
        <v>1</v>
      </c>
      <c r="U508">
        <v>1</v>
      </c>
      <c r="V508" t="s">
        <v>270</v>
      </c>
      <c r="W508" t="s">
        <v>167</v>
      </c>
      <c r="X508">
        <v>1</v>
      </c>
      <c r="Y508">
        <v>0</v>
      </c>
      <c r="Z508">
        <v>0</v>
      </c>
      <c r="AA508">
        <v>0</v>
      </c>
      <c r="AB508">
        <v>1</v>
      </c>
      <c r="AC508">
        <v>0</v>
      </c>
      <c r="AD508">
        <v>0</v>
      </c>
      <c r="AE508">
        <v>0</v>
      </c>
    </row>
    <row r="509" spans="1:31" x14ac:dyDescent="0.3">
      <c r="A509" t="s">
        <v>315</v>
      </c>
      <c r="B509" t="s">
        <v>9168</v>
      </c>
      <c r="C509" t="s">
        <v>262</v>
      </c>
      <c r="D509" t="s">
        <v>9169</v>
      </c>
      <c r="E509" t="s">
        <v>11062</v>
      </c>
      <c r="F509" t="s">
        <v>1579</v>
      </c>
      <c r="G509" t="s">
        <v>321</v>
      </c>
      <c r="I509" t="s">
        <v>313</v>
      </c>
      <c r="J509" t="s">
        <v>266</v>
      </c>
      <c r="K509" t="s">
        <v>9170</v>
      </c>
      <c r="L509" t="s">
        <v>7492</v>
      </c>
      <c r="M509" t="s">
        <v>316</v>
      </c>
      <c r="N509" t="s">
        <v>315</v>
      </c>
      <c r="O509">
        <v>9</v>
      </c>
      <c r="P509" t="s">
        <v>288</v>
      </c>
      <c r="Q509">
        <v>0.48</v>
      </c>
      <c r="S509">
        <v>4</v>
      </c>
      <c r="T509" s="108">
        <v>1.92</v>
      </c>
      <c r="U509">
        <v>1</v>
      </c>
      <c r="V509" t="s">
        <v>270</v>
      </c>
      <c r="W509" t="s">
        <v>167</v>
      </c>
      <c r="X509">
        <v>4</v>
      </c>
      <c r="Y509">
        <v>0</v>
      </c>
      <c r="Z509">
        <v>0</v>
      </c>
      <c r="AA509">
        <v>0</v>
      </c>
      <c r="AB509">
        <v>4</v>
      </c>
      <c r="AC509">
        <v>0</v>
      </c>
      <c r="AD509">
        <v>0</v>
      </c>
      <c r="AE509">
        <v>0</v>
      </c>
    </row>
    <row r="510" spans="1:31" x14ac:dyDescent="0.3">
      <c r="A510" t="s">
        <v>315</v>
      </c>
      <c r="B510" t="s">
        <v>8767</v>
      </c>
      <c r="C510" t="s">
        <v>262</v>
      </c>
      <c r="D510" t="s">
        <v>8768</v>
      </c>
      <c r="E510" t="s">
        <v>11122</v>
      </c>
      <c r="F510" t="s">
        <v>992</v>
      </c>
      <c r="G510" t="s">
        <v>9319</v>
      </c>
      <c r="I510" t="s">
        <v>313</v>
      </c>
      <c r="J510" t="s">
        <v>266</v>
      </c>
      <c r="K510" t="s">
        <v>8765</v>
      </c>
      <c r="L510" t="s">
        <v>8769</v>
      </c>
      <c r="M510" t="s">
        <v>316</v>
      </c>
      <c r="N510" t="s">
        <v>315</v>
      </c>
      <c r="O510">
        <v>9</v>
      </c>
      <c r="P510" t="s">
        <v>288</v>
      </c>
      <c r="Q510">
        <v>0.32</v>
      </c>
      <c r="S510">
        <v>1</v>
      </c>
      <c r="T510" s="108">
        <v>0.32</v>
      </c>
      <c r="U510">
        <v>1</v>
      </c>
      <c r="V510" t="s">
        <v>270</v>
      </c>
      <c r="W510" t="s">
        <v>167</v>
      </c>
      <c r="X510">
        <v>1</v>
      </c>
      <c r="Y510">
        <v>0</v>
      </c>
      <c r="Z510">
        <v>0</v>
      </c>
      <c r="AA510">
        <v>0</v>
      </c>
      <c r="AB510">
        <v>1</v>
      </c>
      <c r="AC510">
        <v>0</v>
      </c>
      <c r="AD510">
        <v>0</v>
      </c>
      <c r="AE510">
        <v>0</v>
      </c>
    </row>
    <row r="511" spans="1:31" x14ac:dyDescent="0.3">
      <c r="A511" t="s">
        <v>315</v>
      </c>
      <c r="B511" t="s">
        <v>8767</v>
      </c>
      <c r="C511" t="s">
        <v>262</v>
      </c>
      <c r="D511" t="s">
        <v>8768</v>
      </c>
      <c r="E511" t="s">
        <v>11122</v>
      </c>
      <c r="F511" t="s">
        <v>992</v>
      </c>
      <c r="G511" t="s">
        <v>9319</v>
      </c>
      <c r="I511" t="s">
        <v>313</v>
      </c>
      <c r="J511" t="s">
        <v>266</v>
      </c>
      <c r="K511" t="s">
        <v>8765</v>
      </c>
      <c r="L511" t="s">
        <v>8769</v>
      </c>
      <c r="M511" t="s">
        <v>316</v>
      </c>
      <c r="N511" t="s">
        <v>315</v>
      </c>
      <c r="O511">
        <v>21</v>
      </c>
      <c r="P511" t="s">
        <v>273</v>
      </c>
      <c r="Q511">
        <v>0.32</v>
      </c>
      <c r="S511">
        <v>1</v>
      </c>
      <c r="T511" s="108">
        <v>0.32</v>
      </c>
      <c r="U511">
        <v>1</v>
      </c>
      <c r="V511" t="s">
        <v>270</v>
      </c>
      <c r="W511" t="s">
        <v>167</v>
      </c>
      <c r="X511">
        <v>1</v>
      </c>
      <c r="Y511">
        <v>0</v>
      </c>
      <c r="Z511">
        <v>0</v>
      </c>
      <c r="AA511">
        <v>1</v>
      </c>
      <c r="AB511">
        <v>0</v>
      </c>
      <c r="AC511">
        <v>0</v>
      </c>
      <c r="AD511">
        <v>0</v>
      </c>
      <c r="AE511">
        <v>0</v>
      </c>
    </row>
    <row r="512" spans="1:31" x14ac:dyDescent="0.3">
      <c r="A512" t="s">
        <v>315</v>
      </c>
      <c r="B512" t="s">
        <v>8767</v>
      </c>
      <c r="C512" t="s">
        <v>262</v>
      </c>
      <c r="D512" t="s">
        <v>8768</v>
      </c>
      <c r="E512" t="s">
        <v>11122</v>
      </c>
      <c r="F512" t="s">
        <v>992</v>
      </c>
      <c r="G512" t="s">
        <v>9319</v>
      </c>
      <c r="I512" t="s">
        <v>313</v>
      </c>
      <c r="J512" t="s">
        <v>266</v>
      </c>
      <c r="K512" t="s">
        <v>8765</v>
      </c>
      <c r="L512" t="s">
        <v>8769</v>
      </c>
      <c r="M512" t="s">
        <v>314</v>
      </c>
      <c r="N512" t="s">
        <v>315</v>
      </c>
      <c r="O512">
        <v>8</v>
      </c>
      <c r="P512" t="s">
        <v>266</v>
      </c>
      <c r="Q512">
        <v>0.48</v>
      </c>
      <c r="S512">
        <v>1</v>
      </c>
      <c r="T512" s="108">
        <v>0.48</v>
      </c>
      <c r="U512">
        <v>1</v>
      </c>
      <c r="V512" t="s">
        <v>270</v>
      </c>
      <c r="W512" t="s">
        <v>167</v>
      </c>
      <c r="X512">
        <v>1</v>
      </c>
      <c r="Y512">
        <v>0</v>
      </c>
      <c r="Z512">
        <v>1</v>
      </c>
      <c r="AA512">
        <v>0</v>
      </c>
      <c r="AB512">
        <v>0</v>
      </c>
      <c r="AC512">
        <v>0</v>
      </c>
      <c r="AD512">
        <v>0</v>
      </c>
      <c r="AE512">
        <v>0</v>
      </c>
    </row>
    <row r="513" spans="1:31" x14ac:dyDescent="0.3">
      <c r="A513" t="s">
        <v>315</v>
      </c>
      <c r="B513" t="s">
        <v>9143</v>
      </c>
      <c r="C513" t="s">
        <v>262</v>
      </c>
      <c r="D513" t="s">
        <v>9144</v>
      </c>
      <c r="E513" t="s">
        <v>11104</v>
      </c>
      <c r="F513" t="s">
        <v>595</v>
      </c>
      <c r="G513" t="s">
        <v>9317</v>
      </c>
      <c r="I513" t="s">
        <v>313</v>
      </c>
      <c r="J513" t="s">
        <v>266</v>
      </c>
      <c r="K513" t="s">
        <v>9145</v>
      </c>
      <c r="L513" t="s">
        <v>9146</v>
      </c>
      <c r="M513" t="s">
        <v>314</v>
      </c>
      <c r="N513" t="s">
        <v>315</v>
      </c>
      <c r="O513">
        <v>8</v>
      </c>
      <c r="P513" t="s">
        <v>269</v>
      </c>
      <c r="Q513">
        <v>2</v>
      </c>
      <c r="S513">
        <v>1</v>
      </c>
      <c r="T513" s="108">
        <v>2</v>
      </c>
      <c r="U513">
        <v>1</v>
      </c>
      <c r="V513" t="s">
        <v>270</v>
      </c>
      <c r="W513" t="s">
        <v>167</v>
      </c>
      <c r="X513">
        <v>1</v>
      </c>
      <c r="Y513">
        <v>0</v>
      </c>
      <c r="Z513">
        <v>1</v>
      </c>
      <c r="AA513">
        <v>0</v>
      </c>
      <c r="AB513">
        <v>0</v>
      </c>
      <c r="AC513">
        <v>0</v>
      </c>
      <c r="AD513">
        <v>0</v>
      </c>
      <c r="AE513">
        <v>0</v>
      </c>
    </row>
    <row r="514" spans="1:31" x14ac:dyDescent="0.3">
      <c r="A514" t="s">
        <v>315</v>
      </c>
      <c r="B514" t="s">
        <v>9143</v>
      </c>
      <c r="C514" t="s">
        <v>262</v>
      </c>
      <c r="D514" t="s">
        <v>9144</v>
      </c>
      <c r="E514" t="s">
        <v>11104</v>
      </c>
      <c r="F514" t="s">
        <v>595</v>
      </c>
      <c r="G514" t="s">
        <v>9317</v>
      </c>
      <c r="I514" t="s">
        <v>313</v>
      </c>
      <c r="J514" t="s">
        <v>266</v>
      </c>
      <c r="K514" t="s">
        <v>9145</v>
      </c>
      <c r="L514" t="s">
        <v>9146</v>
      </c>
      <c r="M514" t="s">
        <v>314</v>
      </c>
      <c r="N514" t="s">
        <v>315</v>
      </c>
      <c r="O514">
        <v>8</v>
      </c>
      <c r="P514" t="s">
        <v>269</v>
      </c>
      <c r="Q514">
        <v>2</v>
      </c>
      <c r="S514">
        <v>4</v>
      </c>
      <c r="T514" s="108">
        <v>8</v>
      </c>
      <c r="U514">
        <v>1</v>
      </c>
      <c r="V514" t="s">
        <v>270</v>
      </c>
      <c r="W514" t="s">
        <v>167</v>
      </c>
      <c r="X514">
        <v>2</v>
      </c>
      <c r="Y514">
        <v>0</v>
      </c>
      <c r="Z514">
        <v>2</v>
      </c>
      <c r="AA514">
        <v>0</v>
      </c>
      <c r="AB514">
        <v>0</v>
      </c>
      <c r="AC514">
        <v>2</v>
      </c>
      <c r="AD514">
        <v>0</v>
      </c>
      <c r="AE514">
        <v>0</v>
      </c>
    </row>
    <row r="515" spans="1:31" x14ac:dyDescent="0.3">
      <c r="A515" t="s">
        <v>315</v>
      </c>
      <c r="B515" t="s">
        <v>9143</v>
      </c>
      <c r="C515" t="s">
        <v>262</v>
      </c>
      <c r="D515" t="s">
        <v>9144</v>
      </c>
      <c r="E515" t="s">
        <v>11104</v>
      </c>
      <c r="F515" t="s">
        <v>595</v>
      </c>
      <c r="G515" t="s">
        <v>9317</v>
      </c>
      <c r="I515" t="s">
        <v>313</v>
      </c>
      <c r="J515" t="s">
        <v>266</v>
      </c>
      <c r="K515" t="s">
        <v>9145</v>
      </c>
      <c r="L515" t="s">
        <v>9146</v>
      </c>
      <c r="M515" t="s">
        <v>316</v>
      </c>
      <c r="N515" t="s">
        <v>315</v>
      </c>
      <c r="O515">
        <v>9</v>
      </c>
      <c r="P515" t="s">
        <v>288</v>
      </c>
      <c r="Q515">
        <v>0.48</v>
      </c>
      <c r="S515">
        <v>5</v>
      </c>
      <c r="T515" s="108">
        <v>2.4</v>
      </c>
      <c r="U515">
        <v>1</v>
      </c>
      <c r="V515" t="s">
        <v>270</v>
      </c>
      <c r="W515" t="s">
        <v>167</v>
      </c>
      <c r="X515">
        <v>5</v>
      </c>
      <c r="Y515">
        <v>0</v>
      </c>
      <c r="Z515">
        <v>0</v>
      </c>
      <c r="AA515">
        <v>5</v>
      </c>
      <c r="AB515">
        <v>0</v>
      </c>
      <c r="AC515">
        <v>0</v>
      </c>
      <c r="AD515">
        <v>0</v>
      </c>
      <c r="AE515">
        <v>0</v>
      </c>
    </row>
    <row r="516" spans="1:31" x14ac:dyDescent="0.3">
      <c r="A516" t="s">
        <v>315</v>
      </c>
      <c r="B516" t="s">
        <v>9143</v>
      </c>
      <c r="C516" t="s">
        <v>262</v>
      </c>
      <c r="D516" t="s">
        <v>9144</v>
      </c>
      <c r="E516" t="s">
        <v>11104</v>
      </c>
      <c r="F516" t="s">
        <v>595</v>
      </c>
      <c r="G516" t="s">
        <v>9317</v>
      </c>
      <c r="I516" t="s">
        <v>313</v>
      </c>
      <c r="J516" t="s">
        <v>266</v>
      </c>
      <c r="K516" t="s">
        <v>9145</v>
      </c>
      <c r="L516" t="s">
        <v>9146</v>
      </c>
      <c r="M516" t="s">
        <v>316</v>
      </c>
      <c r="N516" t="s">
        <v>315</v>
      </c>
      <c r="O516">
        <v>21</v>
      </c>
      <c r="P516" t="s">
        <v>273</v>
      </c>
      <c r="Q516">
        <v>0.48</v>
      </c>
      <c r="S516">
        <v>3</v>
      </c>
      <c r="T516" s="108">
        <v>1.44</v>
      </c>
      <c r="U516">
        <v>1</v>
      </c>
      <c r="V516" t="s">
        <v>270</v>
      </c>
      <c r="W516" t="s">
        <v>167</v>
      </c>
      <c r="X516">
        <v>3</v>
      </c>
      <c r="Y516">
        <v>0</v>
      </c>
      <c r="Z516">
        <v>0</v>
      </c>
      <c r="AA516">
        <v>3</v>
      </c>
      <c r="AB516">
        <v>0</v>
      </c>
      <c r="AC516">
        <v>0</v>
      </c>
      <c r="AD516">
        <v>0</v>
      </c>
      <c r="AE516">
        <v>0</v>
      </c>
    </row>
    <row r="517" spans="1:31" x14ac:dyDescent="0.3">
      <c r="A517" t="s">
        <v>315</v>
      </c>
      <c r="B517" t="s">
        <v>508</v>
      </c>
      <c r="C517" t="s">
        <v>262</v>
      </c>
      <c r="D517" t="s">
        <v>176</v>
      </c>
      <c r="E517" t="s">
        <v>11140</v>
      </c>
      <c r="F517" t="s">
        <v>509</v>
      </c>
      <c r="G517" t="s">
        <v>346</v>
      </c>
      <c r="I517" t="s">
        <v>313</v>
      </c>
      <c r="J517" t="s">
        <v>266</v>
      </c>
      <c r="K517" t="s">
        <v>510</v>
      </c>
      <c r="L517" t="s">
        <v>511</v>
      </c>
      <c r="M517" t="s">
        <v>316</v>
      </c>
      <c r="N517" t="s">
        <v>315</v>
      </c>
      <c r="O517">
        <v>21</v>
      </c>
      <c r="P517" t="s">
        <v>273</v>
      </c>
      <c r="Q517">
        <v>0.32</v>
      </c>
      <c r="S517">
        <v>1</v>
      </c>
      <c r="T517" s="108">
        <v>0.32</v>
      </c>
      <c r="U517">
        <v>1</v>
      </c>
      <c r="V517" t="s">
        <v>270</v>
      </c>
      <c r="W517" t="s">
        <v>167</v>
      </c>
      <c r="X517">
        <v>1</v>
      </c>
      <c r="Y517">
        <v>0</v>
      </c>
      <c r="Z517">
        <v>0</v>
      </c>
      <c r="AA517">
        <v>1</v>
      </c>
      <c r="AB517">
        <v>0</v>
      </c>
      <c r="AC517">
        <v>0</v>
      </c>
      <c r="AD517">
        <v>0</v>
      </c>
      <c r="AE517">
        <v>0</v>
      </c>
    </row>
    <row r="518" spans="1:31" x14ac:dyDescent="0.3">
      <c r="A518" t="s">
        <v>315</v>
      </c>
      <c r="B518" t="s">
        <v>508</v>
      </c>
      <c r="C518" t="s">
        <v>262</v>
      </c>
      <c r="D518" t="s">
        <v>176</v>
      </c>
      <c r="E518" t="s">
        <v>11140</v>
      </c>
      <c r="F518" t="s">
        <v>509</v>
      </c>
      <c r="G518" t="s">
        <v>346</v>
      </c>
      <c r="I518" t="s">
        <v>313</v>
      </c>
      <c r="J518" t="s">
        <v>266</v>
      </c>
      <c r="K518" t="s">
        <v>510</v>
      </c>
      <c r="L518" t="s">
        <v>511</v>
      </c>
      <c r="M518" t="s">
        <v>316</v>
      </c>
      <c r="N518" t="s">
        <v>315</v>
      </c>
      <c r="O518">
        <v>9</v>
      </c>
      <c r="P518" t="s">
        <v>288</v>
      </c>
      <c r="Q518">
        <v>0.48</v>
      </c>
      <c r="S518">
        <v>1</v>
      </c>
      <c r="T518" s="108">
        <v>0.48</v>
      </c>
      <c r="U518">
        <v>1</v>
      </c>
      <c r="V518" t="s">
        <v>270</v>
      </c>
      <c r="W518" t="s">
        <v>167</v>
      </c>
      <c r="X518">
        <v>1</v>
      </c>
      <c r="Y518">
        <v>0</v>
      </c>
      <c r="Z518">
        <v>0</v>
      </c>
      <c r="AA518">
        <v>0</v>
      </c>
      <c r="AB518">
        <v>1</v>
      </c>
      <c r="AC518">
        <v>0</v>
      </c>
      <c r="AD518">
        <v>0</v>
      </c>
      <c r="AE518">
        <v>0</v>
      </c>
    </row>
    <row r="519" spans="1:31" x14ac:dyDescent="0.3">
      <c r="A519" t="s">
        <v>315</v>
      </c>
      <c r="B519" t="s">
        <v>508</v>
      </c>
      <c r="C519" t="s">
        <v>262</v>
      </c>
      <c r="D519" t="s">
        <v>176</v>
      </c>
      <c r="E519" t="s">
        <v>11140</v>
      </c>
      <c r="F519" t="s">
        <v>509</v>
      </c>
      <c r="G519" t="s">
        <v>346</v>
      </c>
      <c r="I519" t="s">
        <v>313</v>
      </c>
      <c r="J519" t="s">
        <v>266</v>
      </c>
      <c r="K519" t="s">
        <v>510</v>
      </c>
      <c r="L519" t="s">
        <v>511</v>
      </c>
      <c r="M519" t="s">
        <v>314</v>
      </c>
      <c r="N519" t="s">
        <v>315</v>
      </c>
      <c r="O519">
        <v>8</v>
      </c>
      <c r="P519" t="s">
        <v>266</v>
      </c>
      <c r="Q519">
        <v>0.32</v>
      </c>
      <c r="S519">
        <v>1</v>
      </c>
      <c r="T519" s="108">
        <v>0.32</v>
      </c>
      <c r="U519">
        <v>1</v>
      </c>
      <c r="V519" t="s">
        <v>270</v>
      </c>
      <c r="W519" t="s">
        <v>167</v>
      </c>
      <c r="X519">
        <v>1</v>
      </c>
      <c r="Y519">
        <v>0</v>
      </c>
      <c r="Z519">
        <v>0</v>
      </c>
      <c r="AA519">
        <v>0</v>
      </c>
      <c r="AB519">
        <v>1</v>
      </c>
      <c r="AC519">
        <v>0</v>
      </c>
      <c r="AD519">
        <v>0</v>
      </c>
      <c r="AE519">
        <v>0</v>
      </c>
    </row>
    <row r="520" spans="1:31" x14ac:dyDescent="0.3">
      <c r="A520" t="s">
        <v>315</v>
      </c>
      <c r="B520" t="s">
        <v>1053</v>
      </c>
      <c r="C520" t="s">
        <v>262</v>
      </c>
      <c r="D520" t="s">
        <v>2661</v>
      </c>
      <c r="E520" t="s">
        <v>11143</v>
      </c>
      <c r="F520" t="s">
        <v>1054</v>
      </c>
      <c r="G520" t="s">
        <v>9321</v>
      </c>
      <c r="I520" t="s">
        <v>313</v>
      </c>
      <c r="J520" t="s">
        <v>266</v>
      </c>
      <c r="K520" t="s">
        <v>1055</v>
      </c>
      <c r="L520" t="s">
        <v>1056</v>
      </c>
      <c r="M520" t="s">
        <v>314</v>
      </c>
      <c r="N520" t="s">
        <v>315</v>
      </c>
      <c r="O520">
        <v>8</v>
      </c>
      <c r="P520" t="s">
        <v>282</v>
      </c>
      <c r="Q520">
        <v>1</v>
      </c>
      <c r="S520">
        <v>1</v>
      </c>
      <c r="T520" s="108">
        <v>1</v>
      </c>
      <c r="U520">
        <v>1</v>
      </c>
      <c r="V520" t="s">
        <v>270</v>
      </c>
      <c r="W520" t="s">
        <v>167</v>
      </c>
      <c r="X520">
        <v>1</v>
      </c>
      <c r="Y520">
        <v>0</v>
      </c>
      <c r="Z520">
        <v>0</v>
      </c>
      <c r="AA520">
        <v>0</v>
      </c>
      <c r="AB520">
        <v>0</v>
      </c>
      <c r="AC520">
        <v>1</v>
      </c>
      <c r="AD520">
        <v>0</v>
      </c>
      <c r="AE520">
        <v>0</v>
      </c>
    </row>
    <row r="521" spans="1:31" x14ac:dyDescent="0.3">
      <c r="A521" t="s">
        <v>315</v>
      </c>
      <c r="B521" t="s">
        <v>1053</v>
      </c>
      <c r="C521" t="s">
        <v>262</v>
      </c>
      <c r="D521" t="s">
        <v>2661</v>
      </c>
      <c r="E521" t="s">
        <v>11143</v>
      </c>
      <c r="F521" t="s">
        <v>1054</v>
      </c>
      <c r="G521" t="s">
        <v>9321</v>
      </c>
      <c r="I521" t="s">
        <v>313</v>
      </c>
      <c r="J521" t="s">
        <v>266</v>
      </c>
      <c r="K521" t="s">
        <v>1055</v>
      </c>
      <c r="L521" t="s">
        <v>1056</v>
      </c>
      <c r="M521" t="s">
        <v>316</v>
      </c>
      <c r="N521" t="s">
        <v>315</v>
      </c>
      <c r="O521">
        <v>9</v>
      </c>
      <c r="P521" t="s">
        <v>288</v>
      </c>
      <c r="Q521">
        <v>0.48</v>
      </c>
      <c r="S521">
        <v>3</v>
      </c>
      <c r="T521" s="108">
        <v>1.44</v>
      </c>
      <c r="U521">
        <v>1</v>
      </c>
      <c r="V521" t="s">
        <v>270</v>
      </c>
      <c r="W521" t="s">
        <v>167</v>
      </c>
      <c r="X521">
        <v>3</v>
      </c>
      <c r="Y521">
        <v>0</v>
      </c>
      <c r="Z521">
        <v>0</v>
      </c>
      <c r="AA521">
        <v>0</v>
      </c>
      <c r="AB521">
        <v>3</v>
      </c>
      <c r="AC521">
        <v>0</v>
      </c>
      <c r="AD521">
        <v>0</v>
      </c>
      <c r="AE521">
        <v>0</v>
      </c>
    </row>
    <row r="522" spans="1:31" x14ac:dyDescent="0.3">
      <c r="A522" t="s">
        <v>315</v>
      </c>
      <c r="B522" t="s">
        <v>1053</v>
      </c>
      <c r="C522" t="s">
        <v>262</v>
      </c>
      <c r="D522" t="s">
        <v>2661</v>
      </c>
      <c r="E522" t="s">
        <v>11143</v>
      </c>
      <c r="F522" t="s">
        <v>1054</v>
      </c>
      <c r="G522" t="s">
        <v>9321</v>
      </c>
      <c r="I522" t="s">
        <v>313</v>
      </c>
      <c r="J522" t="s">
        <v>266</v>
      </c>
      <c r="K522" t="s">
        <v>1055</v>
      </c>
      <c r="L522" t="s">
        <v>1056</v>
      </c>
      <c r="M522" t="s">
        <v>316</v>
      </c>
      <c r="N522" t="s">
        <v>315</v>
      </c>
      <c r="O522">
        <v>21</v>
      </c>
      <c r="P522" t="s">
        <v>273</v>
      </c>
      <c r="Q522">
        <v>0.48</v>
      </c>
      <c r="S522">
        <v>3</v>
      </c>
      <c r="T522" s="108">
        <v>1.44</v>
      </c>
      <c r="U522">
        <v>1</v>
      </c>
      <c r="V522" t="s">
        <v>270</v>
      </c>
      <c r="W522" t="s">
        <v>167</v>
      </c>
      <c r="X522">
        <v>3</v>
      </c>
      <c r="Y522">
        <v>0</v>
      </c>
      <c r="Z522">
        <v>0</v>
      </c>
      <c r="AA522">
        <v>0</v>
      </c>
      <c r="AB522">
        <v>3</v>
      </c>
      <c r="AC522">
        <v>0</v>
      </c>
      <c r="AD522">
        <v>0</v>
      </c>
      <c r="AE522">
        <v>0</v>
      </c>
    </row>
    <row r="523" spans="1:31" x14ac:dyDescent="0.3">
      <c r="A523" t="s">
        <v>315</v>
      </c>
      <c r="B523" t="s">
        <v>1772</v>
      </c>
      <c r="C523" t="s">
        <v>262</v>
      </c>
      <c r="D523" t="s">
        <v>2571</v>
      </c>
      <c r="E523" t="s">
        <v>11089</v>
      </c>
      <c r="F523" t="s">
        <v>1773</v>
      </c>
      <c r="G523" t="s">
        <v>473</v>
      </c>
      <c r="I523" t="s">
        <v>313</v>
      </c>
      <c r="J523" t="s">
        <v>266</v>
      </c>
      <c r="K523" t="s">
        <v>1774</v>
      </c>
      <c r="L523" t="s">
        <v>15667</v>
      </c>
      <c r="M523" t="s">
        <v>314</v>
      </c>
      <c r="N523" t="s">
        <v>315</v>
      </c>
      <c r="O523">
        <v>8</v>
      </c>
      <c r="P523" t="s">
        <v>282</v>
      </c>
      <c r="Q523">
        <v>1</v>
      </c>
      <c r="S523">
        <v>1</v>
      </c>
      <c r="T523" s="108">
        <v>1</v>
      </c>
      <c r="U523">
        <v>1</v>
      </c>
      <c r="V523" t="s">
        <v>270</v>
      </c>
      <c r="W523" t="s">
        <v>167</v>
      </c>
      <c r="X523">
        <v>1</v>
      </c>
      <c r="Y523">
        <v>0</v>
      </c>
      <c r="Z523">
        <v>0</v>
      </c>
      <c r="AA523">
        <v>0</v>
      </c>
      <c r="AB523">
        <v>0</v>
      </c>
      <c r="AC523">
        <v>1</v>
      </c>
      <c r="AD523">
        <v>0</v>
      </c>
      <c r="AE523">
        <v>0</v>
      </c>
    </row>
    <row r="524" spans="1:31" x14ac:dyDescent="0.3">
      <c r="A524" t="s">
        <v>315</v>
      </c>
      <c r="B524" t="s">
        <v>1772</v>
      </c>
      <c r="C524" t="s">
        <v>262</v>
      </c>
      <c r="D524" t="s">
        <v>2571</v>
      </c>
      <c r="E524" t="s">
        <v>11089</v>
      </c>
      <c r="F524" t="s">
        <v>1773</v>
      </c>
      <c r="G524" t="s">
        <v>473</v>
      </c>
      <c r="I524" t="s">
        <v>313</v>
      </c>
      <c r="J524" t="s">
        <v>266</v>
      </c>
      <c r="K524" t="s">
        <v>1774</v>
      </c>
      <c r="L524" t="s">
        <v>15667</v>
      </c>
      <c r="M524" t="s">
        <v>316</v>
      </c>
      <c r="N524" t="s">
        <v>315</v>
      </c>
      <c r="O524">
        <v>9</v>
      </c>
      <c r="P524" t="s">
        <v>288</v>
      </c>
      <c r="Q524">
        <v>0.48</v>
      </c>
      <c r="S524">
        <v>2</v>
      </c>
      <c r="T524" s="108">
        <v>0.96</v>
      </c>
      <c r="U524">
        <v>1</v>
      </c>
      <c r="V524" t="s">
        <v>270</v>
      </c>
      <c r="W524" t="s">
        <v>167</v>
      </c>
      <c r="X524">
        <v>2</v>
      </c>
      <c r="Y524">
        <v>0</v>
      </c>
      <c r="Z524">
        <v>0</v>
      </c>
      <c r="AA524">
        <v>0</v>
      </c>
      <c r="AB524">
        <v>2</v>
      </c>
      <c r="AC524">
        <v>0</v>
      </c>
      <c r="AD524">
        <v>0</v>
      </c>
      <c r="AE524">
        <v>0</v>
      </c>
    </row>
    <row r="525" spans="1:31" x14ac:dyDescent="0.3">
      <c r="A525" t="s">
        <v>315</v>
      </c>
      <c r="B525" t="s">
        <v>1772</v>
      </c>
      <c r="C525" t="s">
        <v>262</v>
      </c>
      <c r="D525" t="s">
        <v>2571</v>
      </c>
      <c r="E525" t="s">
        <v>11089</v>
      </c>
      <c r="F525" t="s">
        <v>1773</v>
      </c>
      <c r="G525" t="s">
        <v>473</v>
      </c>
      <c r="I525" t="s">
        <v>313</v>
      </c>
      <c r="J525" t="s">
        <v>266</v>
      </c>
      <c r="K525" t="s">
        <v>1774</v>
      </c>
      <c r="L525" t="s">
        <v>15667</v>
      </c>
      <c r="M525" t="s">
        <v>316</v>
      </c>
      <c r="N525" t="s">
        <v>315</v>
      </c>
      <c r="O525">
        <v>21</v>
      </c>
      <c r="P525" t="s">
        <v>273</v>
      </c>
      <c r="Q525">
        <v>0.48</v>
      </c>
      <c r="S525">
        <v>1</v>
      </c>
      <c r="T525" s="108">
        <v>0.48</v>
      </c>
      <c r="U525">
        <v>1</v>
      </c>
      <c r="V525" t="s">
        <v>270</v>
      </c>
      <c r="W525" t="s">
        <v>167</v>
      </c>
      <c r="X525">
        <v>1</v>
      </c>
      <c r="Y525">
        <v>0</v>
      </c>
      <c r="Z525">
        <v>0</v>
      </c>
      <c r="AA525">
        <v>1</v>
      </c>
      <c r="AB525">
        <v>0</v>
      </c>
      <c r="AC525">
        <v>0</v>
      </c>
      <c r="AD525">
        <v>0</v>
      </c>
      <c r="AE525">
        <v>0</v>
      </c>
    </row>
    <row r="526" spans="1:31" x14ac:dyDescent="0.3">
      <c r="A526" t="s">
        <v>315</v>
      </c>
      <c r="B526" t="s">
        <v>8742</v>
      </c>
      <c r="C526" t="s">
        <v>262</v>
      </c>
      <c r="D526" t="s">
        <v>8743</v>
      </c>
      <c r="E526" t="s">
        <v>11076</v>
      </c>
      <c r="F526" t="s">
        <v>312</v>
      </c>
      <c r="G526" t="s">
        <v>9313</v>
      </c>
      <c r="I526" t="s">
        <v>313</v>
      </c>
      <c r="J526" t="s">
        <v>266</v>
      </c>
      <c r="K526" t="s">
        <v>8744</v>
      </c>
      <c r="L526" t="s">
        <v>10377</v>
      </c>
      <c r="M526" t="s">
        <v>316</v>
      </c>
      <c r="N526" t="s">
        <v>315</v>
      </c>
      <c r="O526">
        <v>9</v>
      </c>
      <c r="P526" t="s">
        <v>288</v>
      </c>
      <c r="Q526">
        <v>0.32</v>
      </c>
      <c r="S526">
        <v>2</v>
      </c>
      <c r="T526" s="108">
        <v>0.64</v>
      </c>
      <c r="U526">
        <v>1</v>
      </c>
      <c r="V526" t="s">
        <v>270</v>
      </c>
      <c r="W526" t="s">
        <v>167</v>
      </c>
      <c r="X526">
        <v>2</v>
      </c>
      <c r="Y526">
        <v>0</v>
      </c>
      <c r="Z526">
        <v>0</v>
      </c>
      <c r="AA526">
        <v>0</v>
      </c>
      <c r="AB526">
        <v>2</v>
      </c>
      <c r="AC526">
        <v>0</v>
      </c>
      <c r="AD526">
        <v>0</v>
      </c>
      <c r="AE526">
        <v>0</v>
      </c>
    </row>
    <row r="527" spans="1:31" x14ac:dyDescent="0.3">
      <c r="A527" t="s">
        <v>315</v>
      </c>
      <c r="B527" t="s">
        <v>8742</v>
      </c>
      <c r="C527" t="s">
        <v>262</v>
      </c>
      <c r="D527" t="s">
        <v>8743</v>
      </c>
      <c r="E527" t="s">
        <v>11076</v>
      </c>
      <c r="F527" t="s">
        <v>312</v>
      </c>
      <c r="G527" t="s">
        <v>9313</v>
      </c>
      <c r="I527" t="s">
        <v>313</v>
      </c>
      <c r="J527" t="s">
        <v>266</v>
      </c>
      <c r="K527" t="s">
        <v>8744</v>
      </c>
      <c r="L527" t="s">
        <v>10377</v>
      </c>
      <c r="M527" t="s">
        <v>314</v>
      </c>
      <c r="N527" t="s">
        <v>315</v>
      </c>
      <c r="O527">
        <v>8</v>
      </c>
      <c r="P527" t="s">
        <v>266</v>
      </c>
      <c r="Q527">
        <v>0.32</v>
      </c>
      <c r="S527">
        <v>2</v>
      </c>
      <c r="T527" s="108">
        <v>0.64</v>
      </c>
      <c r="U527">
        <v>1</v>
      </c>
      <c r="V527" t="s">
        <v>270</v>
      </c>
      <c r="W527" t="s">
        <v>167</v>
      </c>
      <c r="X527">
        <v>2</v>
      </c>
      <c r="Y527">
        <v>0</v>
      </c>
      <c r="Z527">
        <v>0</v>
      </c>
      <c r="AA527">
        <v>0</v>
      </c>
      <c r="AB527">
        <v>2</v>
      </c>
      <c r="AC527">
        <v>0</v>
      </c>
      <c r="AD527">
        <v>0</v>
      </c>
      <c r="AE527">
        <v>0</v>
      </c>
    </row>
    <row r="528" spans="1:31" x14ac:dyDescent="0.3">
      <c r="A528" t="s">
        <v>315</v>
      </c>
      <c r="B528" t="s">
        <v>8742</v>
      </c>
      <c r="C528" t="s">
        <v>262</v>
      </c>
      <c r="D528" t="s">
        <v>8743</v>
      </c>
      <c r="E528" t="s">
        <v>11076</v>
      </c>
      <c r="F528" t="s">
        <v>312</v>
      </c>
      <c r="G528" t="s">
        <v>9313</v>
      </c>
      <c r="I528" t="s">
        <v>313</v>
      </c>
      <c r="J528" t="s">
        <v>266</v>
      </c>
      <c r="K528" t="s">
        <v>8744</v>
      </c>
      <c r="L528" t="s">
        <v>10377</v>
      </c>
      <c r="M528" t="s">
        <v>316</v>
      </c>
      <c r="N528" t="s">
        <v>315</v>
      </c>
      <c r="O528">
        <v>26</v>
      </c>
      <c r="P528" t="s">
        <v>273</v>
      </c>
      <c r="Q528">
        <v>0.48</v>
      </c>
      <c r="S528">
        <v>2</v>
      </c>
      <c r="T528" s="108">
        <v>0.96</v>
      </c>
      <c r="U528">
        <v>1</v>
      </c>
      <c r="V528" t="s">
        <v>270</v>
      </c>
      <c r="W528" t="s">
        <v>167</v>
      </c>
      <c r="X528">
        <v>2</v>
      </c>
      <c r="Y528">
        <v>0</v>
      </c>
      <c r="Z528">
        <v>0</v>
      </c>
      <c r="AA528">
        <v>2</v>
      </c>
      <c r="AB528">
        <v>0</v>
      </c>
      <c r="AC528">
        <v>0</v>
      </c>
      <c r="AD528">
        <v>0</v>
      </c>
      <c r="AE528">
        <v>0</v>
      </c>
    </row>
    <row r="529" spans="1:31" x14ac:dyDescent="0.3">
      <c r="A529" t="s">
        <v>315</v>
      </c>
      <c r="B529" t="s">
        <v>8745</v>
      </c>
      <c r="C529" t="s">
        <v>262</v>
      </c>
      <c r="D529" t="s">
        <v>8746</v>
      </c>
      <c r="E529" t="s">
        <v>11080</v>
      </c>
      <c r="F529" t="s">
        <v>317</v>
      </c>
      <c r="G529" t="s">
        <v>318</v>
      </c>
      <c r="I529" t="s">
        <v>313</v>
      </c>
      <c r="J529" t="s">
        <v>266</v>
      </c>
      <c r="K529" t="s">
        <v>8747</v>
      </c>
      <c r="L529" t="s">
        <v>10377</v>
      </c>
      <c r="M529" t="s">
        <v>316</v>
      </c>
      <c r="N529" t="s">
        <v>315</v>
      </c>
      <c r="O529">
        <v>9</v>
      </c>
      <c r="P529" t="s">
        <v>272</v>
      </c>
      <c r="Q529">
        <v>2</v>
      </c>
      <c r="S529">
        <v>1</v>
      </c>
      <c r="T529" s="108">
        <v>2</v>
      </c>
      <c r="U529">
        <v>1</v>
      </c>
      <c r="V529" t="s">
        <v>270</v>
      </c>
      <c r="W529" t="s">
        <v>167</v>
      </c>
      <c r="X529">
        <v>1</v>
      </c>
      <c r="Y529">
        <v>1</v>
      </c>
      <c r="Z529">
        <v>0</v>
      </c>
      <c r="AA529">
        <v>0</v>
      </c>
      <c r="AB529">
        <v>0</v>
      </c>
      <c r="AC529">
        <v>0</v>
      </c>
      <c r="AD529">
        <v>0</v>
      </c>
      <c r="AE529">
        <v>0</v>
      </c>
    </row>
    <row r="530" spans="1:31" x14ac:dyDescent="0.3">
      <c r="A530" t="s">
        <v>315</v>
      </c>
      <c r="B530" t="s">
        <v>8745</v>
      </c>
      <c r="C530" t="s">
        <v>262</v>
      </c>
      <c r="D530" t="s">
        <v>8746</v>
      </c>
      <c r="E530" t="s">
        <v>11080</v>
      </c>
      <c r="F530" t="s">
        <v>317</v>
      </c>
      <c r="G530" t="s">
        <v>318</v>
      </c>
      <c r="I530" t="s">
        <v>313</v>
      </c>
      <c r="J530" t="s">
        <v>266</v>
      </c>
      <c r="K530" t="s">
        <v>8747</v>
      </c>
      <c r="L530" t="s">
        <v>10377</v>
      </c>
      <c r="M530" t="s">
        <v>314</v>
      </c>
      <c r="N530" t="s">
        <v>315</v>
      </c>
      <c r="O530">
        <v>8</v>
      </c>
      <c r="P530" t="s">
        <v>266</v>
      </c>
      <c r="Q530">
        <v>0.48</v>
      </c>
      <c r="S530">
        <v>2</v>
      </c>
      <c r="T530" s="108">
        <v>0.96</v>
      </c>
      <c r="U530">
        <v>1</v>
      </c>
      <c r="V530" t="s">
        <v>270</v>
      </c>
      <c r="W530" t="s">
        <v>167</v>
      </c>
      <c r="X530">
        <v>2</v>
      </c>
      <c r="Y530">
        <v>0</v>
      </c>
      <c r="Z530">
        <v>0</v>
      </c>
      <c r="AA530">
        <v>0</v>
      </c>
      <c r="AB530">
        <v>2</v>
      </c>
      <c r="AC530">
        <v>0</v>
      </c>
      <c r="AD530">
        <v>0</v>
      </c>
      <c r="AE530">
        <v>0</v>
      </c>
    </row>
    <row r="531" spans="1:31" x14ac:dyDescent="0.3">
      <c r="A531" t="s">
        <v>315</v>
      </c>
      <c r="B531" t="s">
        <v>8745</v>
      </c>
      <c r="C531" t="s">
        <v>262</v>
      </c>
      <c r="D531" t="s">
        <v>8746</v>
      </c>
      <c r="E531" t="s">
        <v>11080</v>
      </c>
      <c r="F531" t="s">
        <v>317</v>
      </c>
      <c r="G531" t="s">
        <v>318</v>
      </c>
      <c r="I531" t="s">
        <v>313</v>
      </c>
      <c r="J531" t="s">
        <v>266</v>
      </c>
      <c r="K531" t="s">
        <v>8747</v>
      </c>
      <c r="L531" t="s">
        <v>10377</v>
      </c>
      <c r="M531" t="s">
        <v>316</v>
      </c>
      <c r="N531" t="s">
        <v>315</v>
      </c>
      <c r="O531">
        <v>21</v>
      </c>
      <c r="P531" t="s">
        <v>273</v>
      </c>
      <c r="Q531">
        <v>0.48</v>
      </c>
      <c r="S531">
        <v>3</v>
      </c>
      <c r="T531" s="108">
        <v>1.44</v>
      </c>
      <c r="U531">
        <v>1</v>
      </c>
      <c r="V531" t="s">
        <v>270</v>
      </c>
      <c r="W531" t="s">
        <v>167</v>
      </c>
      <c r="X531">
        <v>3</v>
      </c>
      <c r="Y531">
        <v>0</v>
      </c>
      <c r="Z531">
        <v>0</v>
      </c>
      <c r="AA531">
        <v>3</v>
      </c>
      <c r="AB531">
        <v>0</v>
      </c>
      <c r="AC531">
        <v>0</v>
      </c>
      <c r="AD531">
        <v>0</v>
      </c>
      <c r="AE531">
        <v>0</v>
      </c>
    </row>
    <row r="532" spans="1:31" x14ac:dyDescent="0.3">
      <c r="A532" t="s">
        <v>315</v>
      </c>
      <c r="B532" t="s">
        <v>319</v>
      </c>
      <c r="C532" t="s">
        <v>262</v>
      </c>
      <c r="D532" t="s">
        <v>168</v>
      </c>
      <c r="E532" t="s">
        <v>11058</v>
      </c>
      <c r="F532" t="s">
        <v>320</v>
      </c>
      <c r="G532" t="s">
        <v>321</v>
      </c>
      <c r="I532" t="s">
        <v>313</v>
      </c>
      <c r="J532" t="s">
        <v>266</v>
      </c>
      <c r="K532" t="s">
        <v>322</v>
      </c>
      <c r="L532" t="s">
        <v>10377</v>
      </c>
      <c r="M532" t="s">
        <v>316</v>
      </c>
      <c r="N532" t="s">
        <v>315</v>
      </c>
      <c r="O532">
        <v>9</v>
      </c>
      <c r="P532" t="s">
        <v>288</v>
      </c>
      <c r="Q532">
        <v>0.48</v>
      </c>
      <c r="S532">
        <v>1</v>
      </c>
      <c r="T532" s="108">
        <v>0.48</v>
      </c>
      <c r="U532">
        <v>1</v>
      </c>
      <c r="V532" t="s">
        <v>270</v>
      </c>
      <c r="W532" t="s">
        <v>167</v>
      </c>
      <c r="X532">
        <v>1</v>
      </c>
      <c r="Y532">
        <v>0</v>
      </c>
      <c r="Z532">
        <v>0</v>
      </c>
      <c r="AA532">
        <v>0</v>
      </c>
      <c r="AB532">
        <v>1</v>
      </c>
      <c r="AC532">
        <v>0</v>
      </c>
      <c r="AD532">
        <v>0</v>
      </c>
      <c r="AE532">
        <v>0</v>
      </c>
    </row>
    <row r="533" spans="1:31" x14ac:dyDescent="0.3">
      <c r="A533" t="s">
        <v>315</v>
      </c>
      <c r="B533" t="s">
        <v>319</v>
      </c>
      <c r="C533" t="s">
        <v>262</v>
      </c>
      <c r="D533" t="s">
        <v>168</v>
      </c>
      <c r="E533" t="s">
        <v>11058</v>
      </c>
      <c r="F533" t="s">
        <v>320</v>
      </c>
      <c r="G533" t="s">
        <v>321</v>
      </c>
      <c r="I533" t="s">
        <v>313</v>
      </c>
      <c r="J533" t="s">
        <v>266</v>
      </c>
      <c r="K533" t="s">
        <v>322</v>
      </c>
      <c r="L533" t="s">
        <v>10377</v>
      </c>
      <c r="M533" t="s">
        <v>314</v>
      </c>
      <c r="N533" t="s">
        <v>315</v>
      </c>
      <c r="O533">
        <v>8</v>
      </c>
      <c r="P533" t="s">
        <v>266</v>
      </c>
      <c r="Q533">
        <v>0.32</v>
      </c>
      <c r="S533">
        <v>2</v>
      </c>
      <c r="T533" s="108">
        <v>0.64</v>
      </c>
      <c r="U533">
        <v>1</v>
      </c>
      <c r="V533" t="s">
        <v>270</v>
      </c>
      <c r="W533" t="s">
        <v>167</v>
      </c>
      <c r="X533">
        <v>2</v>
      </c>
      <c r="Y533">
        <v>0</v>
      </c>
      <c r="Z533">
        <v>0</v>
      </c>
      <c r="AA533">
        <v>0</v>
      </c>
      <c r="AB533">
        <v>2</v>
      </c>
      <c r="AC533">
        <v>0</v>
      </c>
      <c r="AD533">
        <v>0</v>
      </c>
      <c r="AE533">
        <v>0</v>
      </c>
    </row>
    <row r="534" spans="1:31" x14ac:dyDescent="0.3">
      <c r="A534" t="s">
        <v>315</v>
      </c>
      <c r="B534" t="s">
        <v>319</v>
      </c>
      <c r="C534" t="s">
        <v>262</v>
      </c>
      <c r="D534" t="s">
        <v>168</v>
      </c>
      <c r="E534" t="s">
        <v>11058</v>
      </c>
      <c r="F534" t="s">
        <v>320</v>
      </c>
      <c r="G534" t="s">
        <v>321</v>
      </c>
      <c r="I534" t="s">
        <v>313</v>
      </c>
      <c r="J534" t="s">
        <v>266</v>
      </c>
      <c r="K534" t="s">
        <v>322</v>
      </c>
      <c r="L534" t="s">
        <v>10377</v>
      </c>
      <c r="M534" t="s">
        <v>316</v>
      </c>
      <c r="N534" t="s">
        <v>315</v>
      </c>
      <c r="O534">
        <v>21</v>
      </c>
      <c r="P534" t="s">
        <v>273</v>
      </c>
      <c r="Q534">
        <v>0.48</v>
      </c>
      <c r="S534">
        <v>2</v>
      </c>
      <c r="T534" s="108">
        <v>0.96</v>
      </c>
      <c r="U534">
        <v>1</v>
      </c>
      <c r="V534" t="s">
        <v>270</v>
      </c>
      <c r="W534" t="s">
        <v>167</v>
      </c>
      <c r="X534">
        <v>2</v>
      </c>
      <c r="Y534">
        <v>0</v>
      </c>
      <c r="Z534">
        <v>0</v>
      </c>
      <c r="AA534">
        <v>2</v>
      </c>
      <c r="AB534">
        <v>0</v>
      </c>
      <c r="AC534">
        <v>0</v>
      </c>
      <c r="AD534">
        <v>0</v>
      </c>
      <c r="AE534">
        <v>0</v>
      </c>
    </row>
    <row r="535" spans="1:31" x14ac:dyDescent="0.3">
      <c r="A535" t="s">
        <v>315</v>
      </c>
      <c r="B535" t="s">
        <v>1125</v>
      </c>
      <c r="C535" t="s">
        <v>262</v>
      </c>
      <c r="D535" t="s">
        <v>2662</v>
      </c>
      <c r="E535" t="s">
        <v>11103</v>
      </c>
      <c r="F535" t="s">
        <v>1126</v>
      </c>
      <c r="G535" t="s">
        <v>9316</v>
      </c>
      <c r="I535" t="s">
        <v>313</v>
      </c>
      <c r="J535" t="s">
        <v>266</v>
      </c>
      <c r="K535" t="s">
        <v>1127</v>
      </c>
      <c r="L535" t="s">
        <v>1128</v>
      </c>
      <c r="M535" t="s">
        <v>314</v>
      </c>
      <c r="N535" t="s">
        <v>315</v>
      </c>
      <c r="O535">
        <v>8</v>
      </c>
      <c r="P535" t="s">
        <v>282</v>
      </c>
      <c r="Q535">
        <v>1</v>
      </c>
      <c r="S535">
        <v>1</v>
      </c>
      <c r="T535" s="108">
        <v>1</v>
      </c>
      <c r="U535">
        <v>1</v>
      </c>
      <c r="V535" t="s">
        <v>270</v>
      </c>
      <c r="W535" t="s">
        <v>167</v>
      </c>
      <c r="X535">
        <v>1</v>
      </c>
      <c r="Y535">
        <v>0</v>
      </c>
      <c r="Z535">
        <v>1</v>
      </c>
      <c r="AA535">
        <v>0</v>
      </c>
      <c r="AB535">
        <v>0</v>
      </c>
      <c r="AC535">
        <v>0</v>
      </c>
      <c r="AD535">
        <v>0</v>
      </c>
      <c r="AE535">
        <v>0</v>
      </c>
    </row>
    <row r="536" spans="1:31" x14ac:dyDescent="0.3">
      <c r="A536" t="s">
        <v>315</v>
      </c>
      <c r="B536" t="s">
        <v>1125</v>
      </c>
      <c r="C536" t="s">
        <v>262</v>
      </c>
      <c r="D536" t="s">
        <v>2662</v>
      </c>
      <c r="E536" t="s">
        <v>11103</v>
      </c>
      <c r="F536" t="s">
        <v>1126</v>
      </c>
      <c r="G536" t="s">
        <v>9316</v>
      </c>
      <c r="I536" t="s">
        <v>313</v>
      </c>
      <c r="J536" t="s">
        <v>266</v>
      </c>
      <c r="K536" t="s">
        <v>1127</v>
      </c>
      <c r="L536" t="s">
        <v>1128</v>
      </c>
      <c r="M536" t="s">
        <v>316</v>
      </c>
      <c r="N536" t="s">
        <v>315</v>
      </c>
      <c r="O536">
        <v>9</v>
      </c>
      <c r="P536" t="s">
        <v>272</v>
      </c>
      <c r="Q536">
        <v>1</v>
      </c>
      <c r="S536">
        <v>1</v>
      </c>
      <c r="T536" s="108">
        <v>1</v>
      </c>
      <c r="U536">
        <v>1</v>
      </c>
      <c r="V536" t="s">
        <v>270</v>
      </c>
      <c r="W536" t="s">
        <v>167</v>
      </c>
      <c r="X536">
        <v>1</v>
      </c>
      <c r="Y536">
        <v>0</v>
      </c>
      <c r="Z536">
        <v>1</v>
      </c>
      <c r="AA536">
        <v>0</v>
      </c>
      <c r="AB536">
        <v>0</v>
      </c>
      <c r="AC536">
        <v>0</v>
      </c>
      <c r="AD536">
        <v>0</v>
      </c>
      <c r="AE536">
        <v>0</v>
      </c>
    </row>
    <row r="537" spans="1:31" x14ac:dyDescent="0.3">
      <c r="A537" t="s">
        <v>315</v>
      </c>
      <c r="B537" t="s">
        <v>1125</v>
      </c>
      <c r="C537" t="s">
        <v>262</v>
      </c>
      <c r="D537" t="s">
        <v>2662</v>
      </c>
      <c r="E537" t="s">
        <v>11103</v>
      </c>
      <c r="F537" t="s">
        <v>1126</v>
      </c>
      <c r="G537" t="s">
        <v>9316</v>
      </c>
      <c r="I537" t="s">
        <v>313</v>
      </c>
      <c r="J537" t="s">
        <v>266</v>
      </c>
      <c r="K537" t="s">
        <v>1127</v>
      </c>
      <c r="L537" t="s">
        <v>1128</v>
      </c>
      <c r="M537" t="s">
        <v>316</v>
      </c>
      <c r="N537" t="s">
        <v>315</v>
      </c>
      <c r="O537">
        <v>21</v>
      </c>
      <c r="P537" t="s">
        <v>273</v>
      </c>
      <c r="Q537">
        <v>0.48</v>
      </c>
      <c r="S537">
        <v>1</v>
      </c>
      <c r="T537" s="108">
        <v>0.48</v>
      </c>
      <c r="U537">
        <v>1</v>
      </c>
      <c r="V537" t="s">
        <v>270</v>
      </c>
      <c r="W537" t="s">
        <v>167</v>
      </c>
      <c r="X537">
        <v>1</v>
      </c>
      <c r="Y537">
        <v>0</v>
      </c>
      <c r="Z537">
        <v>1</v>
      </c>
      <c r="AA537">
        <v>0</v>
      </c>
      <c r="AB537">
        <v>0</v>
      </c>
      <c r="AC537">
        <v>0</v>
      </c>
      <c r="AD537">
        <v>0</v>
      </c>
      <c r="AE537">
        <v>0</v>
      </c>
    </row>
    <row r="538" spans="1:31" x14ac:dyDescent="0.3">
      <c r="A538" t="s">
        <v>315</v>
      </c>
      <c r="B538" t="s">
        <v>1138</v>
      </c>
      <c r="C538" t="s">
        <v>262</v>
      </c>
      <c r="D538" t="s">
        <v>2523</v>
      </c>
      <c r="E538" t="s">
        <v>11111</v>
      </c>
      <c r="F538" t="s">
        <v>1139</v>
      </c>
      <c r="G538" t="s">
        <v>451</v>
      </c>
      <c r="I538" t="s">
        <v>313</v>
      </c>
      <c r="J538" t="s">
        <v>266</v>
      </c>
      <c r="K538" t="s">
        <v>1140</v>
      </c>
      <c r="L538" t="s">
        <v>1141</v>
      </c>
      <c r="M538" t="s">
        <v>314</v>
      </c>
      <c r="N538" t="s">
        <v>315</v>
      </c>
      <c r="O538">
        <v>8</v>
      </c>
      <c r="P538" t="s">
        <v>282</v>
      </c>
      <c r="Q538">
        <v>4</v>
      </c>
      <c r="S538">
        <v>1</v>
      </c>
      <c r="T538" s="108">
        <v>4</v>
      </c>
      <c r="U538">
        <v>1</v>
      </c>
      <c r="V538" t="s">
        <v>270</v>
      </c>
      <c r="W538" t="s">
        <v>167</v>
      </c>
      <c r="X538">
        <v>1</v>
      </c>
      <c r="Y538">
        <v>0</v>
      </c>
      <c r="Z538">
        <v>1</v>
      </c>
      <c r="AA538">
        <v>0</v>
      </c>
      <c r="AB538">
        <v>0</v>
      </c>
      <c r="AC538">
        <v>0</v>
      </c>
      <c r="AD538">
        <v>0</v>
      </c>
      <c r="AE538">
        <v>0</v>
      </c>
    </row>
    <row r="539" spans="1:31" x14ac:dyDescent="0.3">
      <c r="A539" t="s">
        <v>315</v>
      </c>
      <c r="B539" t="s">
        <v>1138</v>
      </c>
      <c r="C539" t="s">
        <v>262</v>
      </c>
      <c r="D539" t="s">
        <v>2523</v>
      </c>
      <c r="E539" t="s">
        <v>11111</v>
      </c>
      <c r="F539" t="s">
        <v>1139</v>
      </c>
      <c r="G539" t="s">
        <v>451</v>
      </c>
      <c r="I539" t="s">
        <v>313</v>
      </c>
      <c r="J539" t="s">
        <v>266</v>
      </c>
      <c r="K539" t="s">
        <v>1140</v>
      </c>
      <c r="L539" t="s">
        <v>1141</v>
      </c>
      <c r="M539" t="s">
        <v>316</v>
      </c>
      <c r="N539" t="s">
        <v>315</v>
      </c>
      <c r="O539">
        <v>9</v>
      </c>
      <c r="P539" t="s">
        <v>272</v>
      </c>
      <c r="Q539">
        <v>3</v>
      </c>
      <c r="S539">
        <v>1</v>
      </c>
      <c r="T539" s="108">
        <v>3</v>
      </c>
      <c r="U539">
        <v>1</v>
      </c>
      <c r="V539" t="s">
        <v>270</v>
      </c>
      <c r="W539" t="s">
        <v>167</v>
      </c>
      <c r="X539">
        <v>1</v>
      </c>
      <c r="Y539">
        <v>0</v>
      </c>
      <c r="Z539">
        <v>0</v>
      </c>
      <c r="AA539">
        <v>0</v>
      </c>
      <c r="AB539">
        <v>1</v>
      </c>
      <c r="AC539">
        <v>0</v>
      </c>
      <c r="AD539">
        <v>0</v>
      </c>
      <c r="AE539">
        <v>0</v>
      </c>
    </row>
    <row r="540" spans="1:31" x14ac:dyDescent="0.3">
      <c r="A540" t="s">
        <v>315</v>
      </c>
      <c r="B540" t="s">
        <v>1138</v>
      </c>
      <c r="C540" t="s">
        <v>262</v>
      </c>
      <c r="D540" t="s">
        <v>2523</v>
      </c>
      <c r="E540" t="s">
        <v>11111</v>
      </c>
      <c r="F540" t="s">
        <v>1139</v>
      </c>
      <c r="G540" t="s">
        <v>451</v>
      </c>
      <c r="I540" t="s">
        <v>313</v>
      </c>
      <c r="J540" t="s">
        <v>266</v>
      </c>
      <c r="K540" t="s">
        <v>1140</v>
      </c>
      <c r="L540" t="s">
        <v>1141</v>
      </c>
      <c r="M540" t="s">
        <v>316</v>
      </c>
      <c r="N540" t="s">
        <v>315</v>
      </c>
      <c r="O540">
        <v>21</v>
      </c>
      <c r="P540" t="s">
        <v>273</v>
      </c>
      <c r="Q540">
        <v>0.48</v>
      </c>
      <c r="S540">
        <v>2</v>
      </c>
      <c r="T540" s="108">
        <v>0.96</v>
      </c>
      <c r="U540">
        <v>1</v>
      </c>
      <c r="V540" t="s">
        <v>270</v>
      </c>
      <c r="W540" t="s">
        <v>167</v>
      </c>
      <c r="X540">
        <v>2</v>
      </c>
      <c r="Y540">
        <v>0</v>
      </c>
      <c r="Z540">
        <v>0</v>
      </c>
      <c r="AA540">
        <v>2</v>
      </c>
      <c r="AB540">
        <v>0</v>
      </c>
      <c r="AC540">
        <v>0</v>
      </c>
      <c r="AD540">
        <v>0</v>
      </c>
      <c r="AE540">
        <v>0</v>
      </c>
    </row>
    <row r="541" spans="1:31" x14ac:dyDescent="0.3">
      <c r="A541" t="s">
        <v>315</v>
      </c>
      <c r="B541" t="s">
        <v>1624</v>
      </c>
      <c r="C541" t="s">
        <v>262</v>
      </c>
      <c r="D541" t="s">
        <v>2552</v>
      </c>
      <c r="E541" t="s">
        <v>11135</v>
      </c>
      <c r="F541" t="s">
        <v>1625</v>
      </c>
      <c r="G541" t="s">
        <v>1626</v>
      </c>
      <c r="I541" t="s">
        <v>313</v>
      </c>
      <c r="J541" t="s">
        <v>266</v>
      </c>
      <c r="K541" t="s">
        <v>1627</v>
      </c>
      <c r="L541" t="s">
        <v>1628</v>
      </c>
      <c r="M541" t="s">
        <v>314</v>
      </c>
      <c r="N541" t="s">
        <v>315</v>
      </c>
      <c r="O541">
        <v>8</v>
      </c>
      <c r="P541" t="s">
        <v>266</v>
      </c>
      <c r="Q541">
        <v>0.32</v>
      </c>
      <c r="S541">
        <v>1</v>
      </c>
      <c r="T541" s="108">
        <v>0.32</v>
      </c>
      <c r="U541">
        <v>1</v>
      </c>
      <c r="V541" t="s">
        <v>270</v>
      </c>
      <c r="W541" t="s">
        <v>167</v>
      </c>
      <c r="X541">
        <v>1</v>
      </c>
      <c r="Y541">
        <v>0</v>
      </c>
      <c r="Z541">
        <v>0</v>
      </c>
      <c r="AA541">
        <v>0</v>
      </c>
      <c r="AB541">
        <v>1</v>
      </c>
      <c r="AC541">
        <v>0</v>
      </c>
      <c r="AD541">
        <v>0</v>
      </c>
      <c r="AE541">
        <v>0</v>
      </c>
    </row>
    <row r="542" spans="1:31" x14ac:dyDescent="0.3">
      <c r="A542" t="s">
        <v>315</v>
      </c>
      <c r="B542" t="s">
        <v>1624</v>
      </c>
      <c r="C542" t="s">
        <v>262</v>
      </c>
      <c r="D542" t="s">
        <v>2552</v>
      </c>
      <c r="E542" t="s">
        <v>11135</v>
      </c>
      <c r="F542" t="s">
        <v>1625</v>
      </c>
      <c r="G542" t="s">
        <v>1626</v>
      </c>
      <c r="I542" t="s">
        <v>313</v>
      </c>
      <c r="J542" t="s">
        <v>266</v>
      </c>
      <c r="K542" t="s">
        <v>1627</v>
      </c>
      <c r="L542" t="s">
        <v>1628</v>
      </c>
      <c r="M542" t="s">
        <v>316</v>
      </c>
      <c r="N542" t="s">
        <v>315</v>
      </c>
      <c r="O542">
        <v>9</v>
      </c>
      <c r="P542" t="s">
        <v>288</v>
      </c>
      <c r="Q542">
        <v>0.32</v>
      </c>
      <c r="S542">
        <v>2</v>
      </c>
      <c r="T542" s="108">
        <v>0.64</v>
      </c>
      <c r="U542">
        <v>1</v>
      </c>
      <c r="V542" t="s">
        <v>270</v>
      </c>
      <c r="W542" t="s">
        <v>167</v>
      </c>
      <c r="X542">
        <v>2</v>
      </c>
      <c r="Y542">
        <v>0</v>
      </c>
      <c r="Z542">
        <v>0</v>
      </c>
      <c r="AA542">
        <v>0</v>
      </c>
      <c r="AB542">
        <v>2</v>
      </c>
      <c r="AC542">
        <v>0</v>
      </c>
      <c r="AD542">
        <v>0</v>
      </c>
      <c r="AE542">
        <v>0</v>
      </c>
    </row>
    <row r="543" spans="1:31" x14ac:dyDescent="0.3">
      <c r="A543" t="s">
        <v>315</v>
      </c>
      <c r="B543" t="s">
        <v>1624</v>
      </c>
      <c r="C543" t="s">
        <v>262</v>
      </c>
      <c r="D543" t="s">
        <v>2552</v>
      </c>
      <c r="E543" t="s">
        <v>11135</v>
      </c>
      <c r="F543" t="s">
        <v>1625</v>
      </c>
      <c r="G543" t="s">
        <v>1626</v>
      </c>
      <c r="I543" t="s">
        <v>313</v>
      </c>
      <c r="J543" t="s">
        <v>266</v>
      </c>
      <c r="K543" t="s">
        <v>1627</v>
      </c>
      <c r="L543" t="s">
        <v>1628</v>
      </c>
      <c r="M543" t="s">
        <v>316</v>
      </c>
      <c r="N543" t="s">
        <v>315</v>
      </c>
      <c r="O543">
        <v>21</v>
      </c>
      <c r="P543" t="s">
        <v>273</v>
      </c>
      <c r="Q543">
        <v>0.32</v>
      </c>
      <c r="S543">
        <v>1</v>
      </c>
      <c r="T543" s="108">
        <v>0.32</v>
      </c>
      <c r="U543">
        <v>1</v>
      </c>
      <c r="V543" t="s">
        <v>270</v>
      </c>
      <c r="W543" t="s">
        <v>167</v>
      </c>
      <c r="X543">
        <v>1</v>
      </c>
      <c r="Y543">
        <v>0</v>
      </c>
      <c r="Z543">
        <v>0</v>
      </c>
      <c r="AA543">
        <v>1</v>
      </c>
      <c r="AB543">
        <v>0</v>
      </c>
      <c r="AC543">
        <v>0</v>
      </c>
      <c r="AD543">
        <v>0</v>
      </c>
      <c r="AE543">
        <v>0</v>
      </c>
    </row>
    <row r="544" spans="1:31" x14ac:dyDescent="0.3">
      <c r="A544" t="s">
        <v>315</v>
      </c>
      <c r="B544" t="s">
        <v>8702</v>
      </c>
      <c r="C544" t="s">
        <v>262</v>
      </c>
      <c r="D544" t="s">
        <v>8703</v>
      </c>
      <c r="E544" t="s">
        <v>11101</v>
      </c>
      <c r="F544" t="s">
        <v>8704</v>
      </c>
      <c r="G544" t="s">
        <v>440</v>
      </c>
      <c r="I544" t="s">
        <v>313</v>
      </c>
      <c r="J544" t="s">
        <v>266</v>
      </c>
      <c r="K544" t="s">
        <v>8705</v>
      </c>
      <c r="L544" t="s">
        <v>18040</v>
      </c>
      <c r="M544" t="s">
        <v>314</v>
      </c>
      <c r="N544" t="s">
        <v>315</v>
      </c>
      <c r="O544">
        <v>8</v>
      </c>
      <c r="P544" t="s">
        <v>282</v>
      </c>
      <c r="Q544">
        <v>2</v>
      </c>
      <c r="S544">
        <v>1</v>
      </c>
      <c r="T544" s="108">
        <v>2</v>
      </c>
      <c r="U544">
        <v>1</v>
      </c>
      <c r="V544" t="s">
        <v>270</v>
      </c>
      <c r="W544" t="s">
        <v>167</v>
      </c>
      <c r="X544">
        <v>1</v>
      </c>
      <c r="Y544">
        <v>0</v>
      </c>
      <c r="Z544">
        <v>0</v>
      </c>
      <c r="AA544">
        <v>1</v>
      </c>
      <c r="AB544">
        <v>0</v>
      </c>
      <c r="AC544">
        <v>0</v>
      </c>
      <c r="AD544">
        <v>0</v>
      </c>
      <c r="AE544">
        <v>0</v>
      </c>
    </row>
    <row r="545" spans="1:31" x14ac:dyDescent="0.3">
      <c r="A545" t="s">
        <v>315</v>
      </c>
      <c r="B545" t="s">
        <v>8702</v>
      </c>
      <c r="C545" t="s">
        <v>262</v>
      </c>
      <c r="D545" t="s">
        <v>8703</v>
      </c>
      <c r="E545" t="s">
        <v>11101</v>
      </c>
      <c r="F545" t="s">
        <v>8704</v>
      </c>
      <c r="G545" t="s">
        <v>440</v>
      </c>
      <c r="I545" t="s">
        <v>313</v>
      </c>
      <c r="J545" t="s">
        <v>266</v>
      </c>
      <c r="K545" t="s">
        <v>8705</v>
      </c>
      <c r="L545" t="s">
        <v>18040</v>
      </c>
      <c r="M545" t="s">
        <v>316</v>
      </c>
      <c r="N545" t="s">
        <v>315</v>
      </c>
      <c r="O545">
        <v>9</v>
      </c>
      <c r="P545" t="s">
        <v>288</v>
      </c>
      <c r="Q545">
        <v>0.48</v>
      </c>
      <c r="S545">
        <v>3</v>
      </c>
      <c r="T545" s="108">
        <v>1.44</v>
      </c>
      <c r="U545">
        <v>1</v>
      </c>
      <c r="V545" t="s">
        <v>270</v>
      </c>
      <c r="W545" t="s">
        <v>167</v>
      </c>
      <c r="X545">
        <v>3</v>
      </c>
      <c r="Y545">
        <v>0</v>
      </c>
      <c r="Z545">
        <v>0</v>
      </c>
      <c r="AA545">
        <v>0</v>
      </c>
      <c r="AB545">
        <v>3</v>
      </c>
      <c r="AC545">
        <v>0</v>
      </c>
      <c r="AD545">
        <v>0</v>
      </c>
      <c r="AE545">
        <v>0</v>
      </c>
    </row>
    <row r="546" spans="1:31" x14ac:dyDescent="0.3">
      <c r="A546" t="s">
        <v>315</v>
      </c>
      <c r="B546" t="s">
        <v>8702</v>
      </c>
      <c r="C546" t="s">
        <v>262</v>
      </c>
      <c r="D546" t="s">
        <v>8703</v>
      </c>
      <c r="E546" t="s">
        <v>11101</v>
      </c>
      <c r="F546" t="s">
        <v>8704</v>
      </c>
      <c r="G546" t="s">
        <v>440</v>
      </c>
      <c r="I546" t="s">
        <v>313</v>
      </c>
      <c r="J546" t="s">
        <v>266</v>
      </c>
      <c r="K546" t="s">
        <v>8705</v>
      </c>
      <c r="L546" t="s">
        <v>18040</v>
      </c>
      <c r="M546" t="s">
        <v>316</v>
      </c>
      <c r="N546" t="s">
        <v>315</v>
      </c>
      <c r="O546">
        <v>21</v>
      </c>
      <c r="P546" t="s">
        <v>273</v>
      </c>
      <c r="Q546">
        <v>0.32</v>
      </c>
      <c r="S546">
        <v>1</v>
      </c>
      <c r="T546" s="108">
        <v>0.32</v>
      </c>
      <c r="U546">
        <v>1</v>
      </c>
      <c r="V546" t="s">
        <v>270</v>
      </c>
      <c r="W546" t="s">
        <v>167</v>
      </c>
      <c r="X546">
        <v>1</v>
      </c>
      <c r="Y546">
        <v>0</v>
      </c>
      <c r="Z546">
        <v>0</v>
      </c>
      <c r="AA546">
        <v>1</v>
      </c>
      <c r="AB546">
        <v>0</v>
      </c>
      <c r="AC546">
        <v>0</v>
      </c>
      <c r="AD546">
        <v>0</v>
      </c>
      <c r="AE546">
        <v>0</v>
      </c>
    </row>
    <row r="547" spans="1:31" x14ac:dyDescent="0.3">
      <c r="A547" t="s">
        <v>315</v>
      </c>
      <c r="B547" t="s">
        <v>8729</v>
      </c>
      <c r="C547" t="s">
        <v>262</v>
      </c>
      <c r="D547" t="s">
        <v>8730</v>
      </c>
      <c r="E547" t="s">
        <v>11136</v>
      </c>
      <c r="F547" t="s">
        <v>8731</v>
      </c>
      <c r="G547" t="s">
        <v>1626</v>
      </c>
      <c r="I547" t="s">
        <v>313</v>
      </c>
      <c r="J547" t="s">
        <v>266</v>
      </c>
      <c r="K547" t="s">
        <v>8732</v>
      </c>
      <c r="L547" t="s">
        <v>9558</v>
      </c>
      <c r="M547" t="s">
        <v>314</v>
      </c>
      <c r="N547" t="s">
        <v>315</v>
      </c>
      <c r="O547">
        <v>8</v>
      </c>
      <c r="P547" t="s">
        <v>269</v>
      </c>
      <c r="Q547">
        <v>2</v>
      </c>
      <c r="S547">
        <v>1</v>
      </c>
      <c r="T547" s="108">
        <v>2</v>
      </c>
      <c r="U547">
        <v>1</v>
      </c>
      <c r="V547" t="s">
        <v>270</v>
      </c>
      <c r="W547" t="s">
        <v>167</v>
      </c>
      <c r="X547">
        <v>1</v>
      </c>
      <c r="Y547">
        <v>0</v>
      </c>
      <c r="Z547">
        <v>0</v>
      </c>
      <c r="AA547">
        <v>0</v>
      </c>
      <c r="AB547">
        <v>1</v>
      </c>
      <c r="AC547">
        <v>0</v>
      </c>
      <c r="AD547">
        <v>0</v>
      </c>
      <c r="AE547">
        <v>0</v>
      </c>
    </row>
    <row r="548" spans="1:31" x14ac:dyDescent="0.3">
      <c r="A548" t="s">
        <v>315</v>
      </c>
      <c r="B548" t="s">
        <v>8729</v>
      </c>
      <c r="C548" t="s">
        <v>262</v>
      </c>
      <c r="D548" t="s">
        <v>8730</v>
      </c>
      <c r="E548" t="s">
        <v>11136</v>
      </c>
      <c r="F548" t="s">
        <v>8731</v>
      </c>
      <c r="G548" t="s">
        <v>1626</v>
      </c>
      <c r="I548" t="s">
        <v>313</v>
      </c>
      <c r="J548" t="s">
        <v>266</v>
      </c>
      <c r="K548" t="s">
        <v>8732</v>
      </c>
      <c r="L548" t="s">
        <v>9558</v>
      </c>
      <c r="M548" t="s">
        <v>316</v>
      </c>
      <c r="N548" t="s">
        <v>315</v>
      </c>
      <c r="O548">
        <v>9</v>
      </c>
      <c r="P548" t="s">
        <v>288</v>
      </c>
      <c r="Q548">
        <v>0.48</v>
      </c>
      <c r="S548">
        <v>6</v>
      </c>
      <c r="T548" s="108">
        <v>2.88</v>
      </c>
      <c r="U548">
        <v>1</v>
      </c>
      <c r="V548" t="s">
        <v>270</v>
      </c>
      <c r="W548" t="s">
        <v>167</v>
      </c>
      <c r="X548">
        <v>3</v>
      </c>
      <c r="Y548">
        <v>3</v>
      </c>
      <c r="Z548">
        <v>0</v>
      </c>
      <c r="AA548">
        <v>0</v>
      </c>
      <c r="AB548">
        <v>3</v>
      </c>
      <c r="AC548">
        <v>0</v>
      </c>
      <c r="AD548">
        <v>0</v>
      </c>
      <c r="AE548">
        <v>0</v>
      </c>
    </row>
    <row r="549" spans="1:31" x14ac:dyDescent="0.3">
      <c r="A549" t="s">
        <v>315</v>
      </c>
      <c r="B549" t="s">
        <v>8729</v>
      </c>
      <c r="C549" t="s">
        <v>262</v>
      </c>
      <c r="D549" t="s">
        <v>8730</v>
      </c>
      <c r="E549" t="s">
        <v>11136</v>
      </c>
      <c r="F549" t="s">
        <v>8731</v>
      </c>
      <c r="G549" t="s">
        <v>1626</v>
      </c>
      <c r="I549" t="s">
        <v>313</v>
      </c>
      <c r="J549" t="s">
        <v>266</v>
      </c>
      <c r="K549" t="s">
        <v>8732</v>
      </c>
      <c r="L549" t="s">
        <v>9558</v>
      </c>
      <c r="M549" t="s">
        <v>316</v>
      </c>
      <c r="N549" t="s">
        <v>315</v>
      </c>
      <c r="O549">
        <v>21</v>
      </c>
      <c r="P549" t="s">
        <v>273</v>
      </c>
      <c r="Q549">
        <v>0.32</v>
      </c>
      <c r="S549">
        <v>3</v>
      </c>
      <c r="T549" s="108">
        <v>0.96</v>
      </c>
      <c r="U549">
        <v>1</v>
      </c>
      <c r="V549" t="s">
        <v>270</v>
      </c>
      <c r="W549" t="s">
        <v>167</v>
      </c>
      <c r="X549">
        <v>3</v>
      </c>
      <c r="Y549">
        <v>0</v>
      </c>
      <c r="Z549">
        <v>0</v>
      </c>
      <c r="AA549">
        <v>3</v>
      </c>
      <c r="AB549">
        <v>0</v>
      </c>
      <c r="AC549">
        <v>0</v>
      </c>
      <c r="AD549">
        <v>0</v>
      </c>
      <c r="AE549">
        <v>0</v>
      </c>
    </row>
    <row r="550" spans="1:31" x14ac:dyDescent="0.3">
      <c r="A550" t="s">
        <v>315</v>
      </c>
      <c r="B550" t="s">
        <v>1744</v>
      </c>
      <c r="C550" t="s">
        <v>262</v>
      </c>
      <c r="D550" t="s">
        <v>2569</v>
      </c>
      <c r="E550" t="s">
        <v>11128</v>
      </c>
      <c r="F550" t="s">
        <v>1745</v>
      </c>
      <c r="G550" t="s">
        <v>1686</v>
      </c>
      <c r="I550" t="s">
        <v>313</v>
      </c>
      <c r="J550" t="s">
        <v>266</v>
      </c>
      <c r="K550" t="s">
        <v>1746</v>
      </c>
      <c r="L550" t="s">
        <v>9545</v>
      </c>
      <c r="M550" t="s">
        <v>314</v>
      </c>
      <c r="N550" t="s">
        <v>315</v>
      </c>
      <c r="O550">
        <v>8</v>
      </c>
      <c r="P550" t="s">
        <v>282</v>
      </c>
      <c r="Q550">
        <v>3</v>
      </c>
      <c r="S550">
        <v>3</v>
      </c>
      <c r="T550" s="108">
        <v>9</v>
      </c>
      <c r="U550">
        <v>1</v>
      </c>
      <c r="V550" t="s">
        <v>270</v>
      </c>
      <c r="W550" t="s">
        <v>167</v>
      </c>
      <c r="X550">
        <v>1</v>
      </c>
      <c r="Y550">
        <v>1</v>
      </c>
      <c r="Z550">
        <v>0</v>
      </c>
      <c r="AA550">
        <v>1</v>
      </c>
      <c r="AB550">
        <v>0</v>
      </c>
      <c r="AC550">
        <v>1</v>
      </c>
      <c r="AD550">
        <v>0</v>
      </c>
      <c r="AE550">
        <v>0</v>
      </c>
    </row>
    <row r="551" spans="1:31" x14ac:dyDescent="0.3">
      <c r="A551" t="s">
        <v>315</v>
      </c>
      <c r="B551" t="s">
        <v>1744</v>
      </c>
      <c r="C551" t="s">
        <v>262</v>
      </c>
      <c r="D551" t="s">
        <v>2569</v>
      </c>
      <c r="E551" t="s">
        <v>11128</v>
      </c>
      <c r="F551" t="s">
        <v>1745</v>
      </c>
      <c r="G551" t="s">
        <v>1686</v>
      </c>
      <c r="I551" t="s">
        <v>313</v>
      </c>
      <c r="J551" t="s">
        <v>266</v>
      </c>
      <c r="K551" t="s">
        <v>1746</v>
      </c>
      <c r="L551" t="s">
        <v>9545</v>
      </c>
      <c r="M551" t="s">
        <v>316</v>
      </c>
      <c r="N551" t="s">
        <v>315</v>
      </c>
      <c r="O551">
        <v>9</v>
      </c>
      <c r="P551" t="s">
        <v>272</v>
      </c>
      <c r="Q551">
        <v>3</v>
      </c>
      <c r="S551">
        <v>3</v>
      </c>
      <c r="T551" s="108">
        <v>9</v>
      </c>
      <c r="U551">
        <v>1</v>
      </c>
      <c r="V551" t="s">
        <v>270</v>
      </c>
      <c r="W551" t="s">
        <v>167</v>
      </c>
      <c r="X551">
        <v>1</v>
      </c>
      <c r="Y551">
        <v>1</v>
      </c>
      <c r="Z551">
        <v>0</v>
      </c>
      <c r="AA551">
        <v>1</v>
      </c>
      <c r="AB551">
        <v>0</v>
      </c>
      <c r="AC551">
        <v>1</v>
      </c>
      <c r="AD551">
        <v>0</v>
      </c>
      <c r="AE551">
        <v>0</v>
      </c>
    </row>
    <row r="552" spans="1:31" x14ac:dyDescent="0.3">
      <c r="A552" t="s">
        <v>315</v>
      </c>
      <c r="B552" t="s">
        <v>1744</v>
      </c>
      <c r="C552" t="s">
        <v>262</v>
      </c>
      <c r="D552" t="s">
        <v>2569</v>
      </c>
      <c r="E552" t="s">
        <v>11128</v>
      </c>
      <c r="F552" t="s">
        <v>1745</v>
      </c>
      <c r="G552" t="s">
        <v>1686</v>
      </c>
      <c r="I552" t="s">
        <v>313</v>
      </c>
      <c r="J552" t="s">
        <v>266</v>
      </c>
      <c r="K552" t="s">
        <v>1746</v>
      </c>
      <c r="L552" t="s">
        <v>9545</v>
      </c>
      <c r="M552" t="s">
        <v>316</v>
      </c>
      <c r="N552" t="s">
        <v>315</v>
      </c>
      <c r="O552">
        <v>21</v>
      </c>
      <c r="P552" t="s">
        <v>273</v>
      </c>
      <c r="Q552">
        <v>0.48</v>
      </c>
      <c r="S552">
        <v>1</v>
      </c>
      <c r="T552" s="108">
        <v>0.48</v>
      </c>
      <c r="U552">
        <v>1</v>
      </c>
      <c r="V552" t="s">
        <v>270</v>
      </c>
      <c r="W552" t="s">
        <v>167</v>
      </c>
      <c r="X552">
        <v>1</v>
      </c>
      <c r="Y552">
        <v>0</v>
      </c>
      <c r="Z552">
        <v>0</v>
      </c>
      <c r="AA552">
        <v>1</v>
      </c>
      <c r="AB552">
        <v>0</v>
      </c>
      <c r="AC552">
        <v>0</v>
      </c>
      <c r="AD552">
        <v>0</v>
      </c>
      <c r="AE552">
        <v>0</v>
      </c>
    </row>
    <row r="553" spans="1:31" x14ac:dyDescent="0.3">
      <c r="A553" t="s">
        <v>315</v>
      </c>
      <c r="B553" t="s">
        <v>1744</v>
      </c>
      <c r="C553" t="s">
        <v>262</v>
      </c>
      <c r="D553" t="s">
        <v>2569</v>
      </c>
      <c r="E553" t="s">
        <v>11128</v>
      </c>
      <c r="F553" t="s">
        <v>1745</v>
      </c>
      <c r="G553" t="s">
        <v>1686</v>
      </c>
      <c r="I553" t="s">
        <v>313</v>
      </c>
      <c r="J553" t="s">
        <v>266</v>
      </c>
      <c r="K553" t="s">
        <v>1746</v>
      </c>
      <c r="L553" t="s">
        <v>9545</v>
      </c>
      <c r="M553" t="s">
        <v>316</v>
      </c>
      <c r="N553" t="s">
        <v>315</v>
      </c>
      <c r="O553">
        <v>9</v>
      </c>
      <c r="P553" t="s">
        <v>288</v>
      </c>
      <c r="Q553">
        <v>0.32</v>
      </c>
      <c r="S553">
        <v>2</v>
      </c>
      <c r="T553" s="108">
        <v>0.64</v>
      </c>
      <c r="U553">
        <v>1</v>
      </c>
      <c r="V553" t="s">
        <v>270</v>
      </c>
      <c r="W553" t="s">
        <v>167</v>
      </c>
      <c r="X553">
        <v>1</v>
      </c>
      <c r="Y553">
        <v>0</v>
      </c>
      <c r="Z553">
        <v>0</v>
      </c>
      <c r="AA553">
        <v>0</v>
      </c>
      <c r="AB553">
        <v>2</v>
      </c>
      <c r="AC553">
        <v>0</v>
      </c>
      <c r="AD553">
        <v>0</v>
      </c>
      <c r="AE553">
        <v>0</v>
      </c>
    </row>
    <row r="554" spans="1:31" x14ac:dyDescent="0.3">
      <c r="A554" t="s">
        <v>315</v>
      </c>
      <c r="B554" t="s">
        <v>1732</v>
      </c>
      <c r="C554" t="s">
        <v>262</v>
      </c>
      <c r="D554" t="s">
        <v>2670</v>
      </c>
      <c r="E554" t="s">
        <v>11060</v>
      </c>
      <c r="F554" t="s">
        <v>1733</v>
      </c>
      <c r="G554" t="s">
        <v>321</v>
      </c>
      <c r="I554" t="s">
        <v>313</v>
      </c>
      <c r="J554" t="s">
        <v>266</v>
      </c>
      <c r="K554" t="s">
        <v>1734</v>
      </c>
      <c r="L554" t="s">
        <v>17347</v>
      </c>
      <c r="M554" t="s">
        <v>314</v>
      </c>
      <c r="N554" t="s">
        <v>315</v>
      </c>
      <c r="O554">
        <v>8</v>
      </c>
      <c r="P554" t="s">
        <v>266</v>
      </c>
      <c r="Q554">
        <v>0.17</v>
      </c>
      <c r="S554">
        <v>5</v>
      </c>
      <c r="T554" s="108">
        <v>0.85000000000000009</v>
      </c>
      <c r="U554">
        <v>1</v>
      </c>
      <c r="V554" t="s">
        <v>270</v>
      </c>
      <c r="W554" t="s">
        <v>167</v>
      </c>
      <c r="X554">
        <v>5</v>
      </c>
      <c r="Y554">
        <v>0</v>
      </c>
      <c r="Z554">
        <v>0</v>
      </c>
      <c r="AA554">
        <v>0</v>
      </c>
      <c r="AB554">
        <v>5</v>
      </c>
      <c r="AC554">
        <v>0</v>
      </c>
      <c r="AD554">
        <v>0</v>
      </c>
      <c r="AE554">
        <v>0</v>
      </c>
    </row>
    <row r="555" spans="1:31" x14ac:dyDescent="0.3">
      <c r="A555" t="s">
        <v>315</v>
      </c>
      <c r="B555" t="s">
        <v>1732</v>
      </c>
      <c r="C555" t="s">
        <v>262</v>
      </c>
      <c r="D555" t="s">
        <v>2670</v>
      </c>
      <c r="E555" t="s">
        <v>11060</v>
      </c>
      <c r="F555" t="s">
        <v>1733</v>
      </c>
      <c r="G555" t="s">
        <v>321</v>
      </c>
      <c r="I555" t="s">
        <v>313</v>
      </c>
      <c r="J555" t="s">
        <v>266</v>
      </c>
      <c r="K555" t="s">
        <v>1734</v>
      </c>
      <c r="L555" t="s">
        <v>17347</v>
      </c>
      <c r="M555" t="s">
        <v>316</v>
      </c>
      <c r="N555" t="s">
        <v>315</v>
      </c>
      <c r="O555">
        <v>9</v>
      </c>
      <c r="P555" t="s">
        <v>288</v>
      </c>
      <c r="Q555">
        <v>0.32</v>
      </c>
      <c r="S555">
        <v>2</v>
      </c>
      <c r="T555" s="108">
        <v>0.64</v>
      </c>
      <c r="U555">
        <v>1</v>
      </c>
      <c r="V555" t="s">
        <v>270</v>
      </c>
      <c r="W555" t="s">
        <v>167</v>
      </c>
      <c r="X555">
        <v>2</v>
      </c>
      <c r="Y555">
        <v>0</v>
      </c>
      <c r="Z555">
        <v>0</v>
      </c>
      <c r="AA555">
        <v>0</v>
      </c>
      <c r="AB555">
        <v>2</v>
      </c>
      <c r="AC555">
        <v>0</v>
      </c>
      <c r="AD555">
        <v>0</v>
      </c>
      <c r="AE555">
        <v>0</v>
      </c>
    </row>
    <row r="556" spans="1:31" x14ac:dyDescent="0.3">
      <c r="A556" t="s">
        <v>315</v>
      </c>
      <c r="B556" t="s">
        <v>1732</v>
      </c>
      <c r="C556" t="s">
        <v>262</v>
      </c>
      <c r="D556" t="s">
        <v>2670</v>
      </c>
      <c r="E556" t="s">
        <v>11060</v>
      </c>
      <c r="F556" t="s">
        <v>1733</v>
      </c>
      <c r="G556" t="s">
        <v>321</v>
      </c>
      <c r="I556" t="s">
        <v>313</v>
      </c>
      <c r="J556" t="s">
        <v>266</v>
      </c>
      <c r="K556" t="s">
        <v>1734</v>
      </c>
      <c r="L556" t="s">
        <v>17347</v>
      </c>
      <c r="M556" t="s">
        <v>316</v>
      </c>
      <c r="N556" t="s">
        <v>315</v>
      </c>
      <c r="O556">
        <v>21</v>
      </c>
      <c r="P556" t="s">
        <v>273</v>
      </c>
      <c r="Q556">
        <v>0.48</v>
      </c>
      <c r="S556">
        <v>2</v>
      </c>
      <c r="T556" s="108">
        <v>0.96</v>
      </c>
      <c r="U556">
        <v>1</v>
      </c>
      <c r="V556" t="s">
        <v>270</v>
      </c>
      <c r="W556" t="s">
        <v>167</v>
      </c>
      <c r="X556">
        <v>2</v>
      </c>
      <c r="Y556">
        <v>0</v>
      </c>
      <c r="Z556">
        <v>0</v>
      </c>
      <c r="AA556">
        <v>0</v>
      </c>
      <c r="AB556">
        <v>2</v>
      </c>
      <c r="AC556">
        <v>0</v>
      </c>
      <c r="AD556">
        <v>0</v>
      </c>
      <c r="AE556">
        <v>0</v>
      </c>
    </row>
    <row r="557" spans="1:31" x14ac:dyDescent="0.3">
      <c r="A557" t="s">
        <v>315</v>
      </c>
      <c r="B557" t="s">
        <v>8755</v>
      </c>
      <c r="C557" t="s">
        <v>262</v>
      </c>
      <c r="D557" t="s">
        <v>8756</v>
      </c>
      <c r="E557" t="s">
        <v>11082</v>
      </c>
      <c r="F557" t="s">
        <v>1436</v>
      </c>
      <c r="G557" t="s">
        <v>318</v>
      </c>
      <c r="I557" t="s">
        <v>313</v>
      </c>
      <c r="J557" t="s">
        <v>266</v>
      </c>
      <c r="K557" t="s">
        <v>8757</v>
      </c>
      <c r="L557" t="s">
        <v>11889</v>
      </c>
      <c r="M557" t="s">
        <v>314</v>
      </c>
      <c r="N557" t="s">
        <v>315</v>
      </c>
      <c r="O557">
        <v>8</v>
      </c>
      <c r="P557" t="s">
        <v>282</v>
      </c>
      <c r="Q557">
        <v>2</v>
      </c>
      <c r="S557">
        <v>2</v>
      </c>
      <c r="T557" s="108">
        <v>4</v>
      </c>
      <c r="U557">
        <v>1</v>
      </c>
      <c r="V557" t="s">
        <v>270</v>
      </c>
      <c r="W557" t="s">
        <v>167</v>
      </c>
      <c r="X557">
        <v>1</v>
      </c>
      <c r="Y557">
        <v>1</v>
      </c>
      <c r="Z557">
        <v>0</v>
      </c>
      <c r="AA557">
        <v>0</v>
      </c>
      <c r="AB557">
        <v>1</v>
      </c>
      <c r="AC557">
        <v>0</v>
      </c>
      <c r="AD557">
        <v>0</v>
      </c>
      <c r="AE557">
        <v>0</v>
      </c>
    </row>
    <row r="558" spans="1:31" x14ac:dyDescent="0.3">
      <c r="A558" t="s">
        <v>315</v>
      </c>
      <c r="B558" t="s">
        <v>8755</v>
      </c>
      <c r="C558" t="s">
        <v>262</v>
      </c>
      <c r="D558" t="s">
        <v>8756</v>
      </c>
      <c r="E558" t="s">
        <v>11082</v>
      </c>
      <c r="F558" t="s">
        <v>1436</v>
      </c>
      <c r="G558" t="s">
        <v>318</v>
      </c>
      <c r="I558" t="s">
        <v>313</v>
      </c>
      <c r="J558" t="s">
        <v>266</v>
      </c>
      <c r="K558" t="s">
        <v>8757</v>
      </c>
      <c r="L558" t="s">
        <v>11889</v>
      </c>
      <c r="M558" t="s">
        <v>316</v>
      </c>
      <c r="N558" t="s">
        <v>315</v>
      </c>
      <c r="O558">
        <v>9</v>
      </c>
      <c r="P558" t="s">
        <v>288</v>
      </c>
      <c r="Q558">
        <v>0.48</v>
      </c>
      <c r="S558">
        <v>5</v>
      </c>
      <c r="T558" s="108">
        <v>2.4</v>
      </c>
      <c r="U558">
        <v>1</v>
      </c>
      <c r="V558" t="s">
        <v>270</v>
      </c>
      <c r="W558" t="s">
        <v>167</v>
      </c>
      <c r="X558">
        <v>5</v>
      </c>
      <c r="Y558">
        <v>0</v>
      </c>
      <c r="Z558">
        <v>0</v>
      </c>
      <c r="AA558">
        <v>0</v>
      </c>
      <c r="AB558">
        <v>5</v>
      </c>
      <c r="AC558">
        <v>0</v>
      </c>
      <c r="AD558">
        <v>0</v>
      </c>
      <c r="AE558">
        <v>0</v>
      </c>
    </row>
    <row r="559" spans="1:31" x14ac:dyDescent="0.3">
      <c r="A559" t="s">
        <v>315</v>
      </c>
      <c r="B559" t="s">
        <v>8755</v>
      </c>
      <c r="C559" t="s">
        <v>262</v>
      </c>
      <c r="D559" t="s">
        <v>8756</v>
      </c>
      <c r="E559" t="s">
        <v>11082</v>
      </c>
      <c r="F559" t="s">
        <v>1436</v>
      </c>
      <c r="G559" t="s">
        <v>318</v>
      </c>
      <c r="I559" t="s">
        <v>313</v>
      </c>
      <c r="J559" t="s">
        <v>266</v>
      </c>
      <c r="K559" t="s">
        <v>8757</v>
      </c>
      <c r="L559" t="s">
        <v>11889</v>
      </c>
      <c r="M559" t="s">
        <v>316</v>
      </c>
      <c r="N559" t="s">
        <v>315</v>
      </c>
      <c r="O559">
        <v>21</v>
      </c>
      <c r="P559" t="s">
        <v>273</v>
      </c>
      <c r="Q559">
        <v>0.48</v>
      </c>
      <c r="S559">
        <v>3</v>
      </c>
      <c r="T559" s="108">
        <v>1.44</v>
      </c>
      <c r="U559">
        <v>1</v>
      </c>
      <c r="V559" t="s">
        <v>270</v>
      </c>
      <c r="W559" t="s">
        <v>167</v>
      </c>
      <c r="X559">
        <v>3</v>
      </c>
      <c r="Y559">
        <v>0</v>
      </c>
      <c r="Z559">
        <v>0</v>
      </c>
      <c r="AA559">
        <v>3</v>
      </c>
      <c r="AB559">
        <v>0</v>
      </c>
      <c r="AC559">
        <v>0</v>
      </c>
      <c r="AD559">
        <v>0</v>
      </c>
      <c r="AE559">
        <v>0</v>
      </c>
    </row>
    <row r="560" spans="1:31" x14ac:dyDescent="0.3">
      <c r="A560" t="s">
        <v>315</v>
      </c>
      <c r="B560" t="s">
        <v>1587</v>
      </c>
      <c r="C560" t="s">
        <v>262</v>
      </c>
      <c r="D560" t="s">
        <v>10136</v>
      </c>
      <c r="E560" t="s">
        <v>11134</v>
      </c>
      <c r="F560" t="s">
        <v>1588</v>
      </c>
      <c r="G560" t="s">
        <v>1120</v>
      </c>
      <c r="I560" t="s">
        <v>313</v>
      </c>
      <c r="J560" t="s">
        <v>266</v>
      </c>
      <c r="K560" t="s">
        <v>1589</v>
      </c>
      <c r="L560" t="s">
        <v>10805</v>
      </c>
      <c r="M560" t="s">
        <v>316</v>
      </c>
      <c r="N560" t="s">
        <v>315</v>
      </c>
      <c r="O560">
        <v>9</v>
      </c>
      <c r="P560" t="s">
        <v>288</v>
      </c>
      <c r="Q560">
        <v>0.48</v>
      </c>
      <c r="S560">
        <v>1</v>
      </c>
      <c r="T560" s="108">
        <v>0.48</v>
      </c>
      <c r="U560">
        <v>1</v>
      </c>
      <c r="V560" t="s">
        <v>270</v>
      </c>
      <c r="W560" t="s">
        <v>167</v>
      </c>
      <c r="X560">
        <v>1</v>
      </c>
      <c r="Y560">
        <v>0</v>
      </c>
      <c r="Z560">
        <v>0</v>
      </c>
      <c r="AA560">
        <v>0</v>
      </c>
      <c r="AB560">
        <v>1</v>
      </c>
      <c r="AC560">
        <v>0</v>
      </c>
      <c r="AD560">
        <v>0</v>
      </c>
      <c r="AE560">
        <v>0</v>
      </c>
    </row>
    <row r="561" spans="1:31" x14ac:dyDescent="0.3">
      <c r="A561" t="s">
        <v>315</v>
      </c>
      <c r="B561" t="s">
        <v>1587</v>
      </c>
      <c r="C561" t="s">
        <v>262</v>
      </c>
      <c r="D561" t="s">
        <v>10136</v>
      </c>
      <c r="E561" t="s">
        <v>11134</v>
      </c>
      <c r="F561" t="s">
        <v>1588</v>
      </c>
      <c r="G561" t="s">
        <v>1120</v>
      </c>
      <c r="I561" t="s">
        <v>313</v>
      </c>
      <c r="J561" t="s">
        <v>266</v>
      </c>
      <c r="K561" t="s">
        <v>1589</v>
      </c>
      <c r="L561" t="s">
        <v>10805</v>
      </c>
      <c r="M561" t="s">
        <v>314</v>
      </c>
      <c r="N561" t="s">
        <v>315</v>
      </c>
      <c r="O561">
        <v>8</v>
      </c>
      <c r="P561" t="s">
        <v>266</v>
      </c>
      <c r="Q561">
        <v>0.32</v>
      </c>
      <c r="S561">
        <v>1</v>
      </c>
      <c r="T561" s="108">
        <v>0.32</v>
      </c>
      <c r="U561">
        <v>1</v>
      </c>
      <c r="V561" t="s">
        <v>270</v>
      </c>
      <c r="W561" t="s">
        <v>167</v>
      </c>
      <c r="X561">
        <v>1</v>
      </c>
      <c r="Y561">
        <v>0</v>
      </c>
      <c r="Z561">
        <v>0</v>
      </c>
      <c r="AA561">
        <v>0</v>
      </c>
      <c r="AB561">
        <v>1</v>
      </c>
      <c r="AC561">
        <v>0</v>
      </c>
      <c r="AD561">
        <v>0</v>
      </c>
      <c r="AE561">
        <v>0</v>
      </c>
    </row>
    <row r="562" spans="1:31" x14ac:dyDescent="0.3">
      <c r="A562" t="s">
        <v>315</v>
      </c>
      <c r="B562" t="s">
        <v>1587</v>
      </c>
      <c r="C562" t="s">
        <v>262</v>
      </c>
      <c r="D562" t="s">
        <v>10136</v>
      </c>
      <c r="E562" t="s">
        <v>11134</v>
      </c>
      <c r="F562" t="s">
        <v>1588</v>
      </c>
      <c r="G562" t="s">
        <v>1120</v>
      </c>
      <c r="I562" t="s">
        <v>313</v>
      </c>
      <c r="J562" t="s">
        <v>266</v>
      </c>
      <c r="K562" t="s">
        <v>1589</v>
      </c>
      <c r="L562" t="s">
        <v>10805</v>
      </c>
      <c r="M562" t="s">
        <v>316</v>
      </c>
      <c r="N562" t="s">
        <v>315</v>
      </c>
      <c r="O562">
        <v>21</v>
      </c>
      <c r="P562" t="s">
        <v>273</v>
      </c>
      <c r="Q562">
        <v>0.32</v>
      </c>
      <c r="S562">
        <v>1</v>
      </c>
      <c r="T562" s="108">
        <v>0.32</v>
      </c>
      <c r="U562">
        <v>1</v>
      </c>
      <c r="V562" t="s">
        <v>270</v>
      </c>
      <c r="W562" t="s">
        <v>167</v>
      </c>
      <c r="X562">
        <v>1</v>
      </c>
      <c r="Y562">
        <v>0</v>
      </c>
      <c r="Z562">
        <v>0</v>
      </c>
      <c r="AA562">
        <v>1</v>
      </c>
      <c r="AB562">
        <v>0</v>
      </c>
      <c r="AC562">
        <v>0</v>
      </c>
      <c r="AD562">
        <v>0</v>
      </c>
      <c r="AE562">
        <v>0</v>
      </c>
    </row>
    <row r="563" spans="1:31" x14ac:dyDescent="0.3">
      <c r="A563" t="s">
        <v>315</v>
      </c>
      <c r="B563" t="s">
        <v>8752</v>
      </c>
      <c r="C563" t="s">
        <v>262</v>
      </c>
      <c r="D563" t="s">
        <v>8753</v>
      </c>
      <c r="E563" t="s">
        <v>11081</v>
      </c>
      <c r="F563" t="s">
        <v>963</v>
      </c>
      <c r="G563" t="s">
        <v>318</v>
      </c>
      <c r="I563" t="s">
        <v>313</v>
      </c>
      <c r="J563" t="s">
        <v>266</v>
      </c>
      <c r="K563" t="s">
        <v>8754</v>
      </c>
      <c r="L563" t="s">
        <v>17360</v>
      </c>
      <c r="M563" t="s">
        <v>314</v>
      </c>
      <c r="N563" t="s">
        <v>315</v>
      </c>
      <c r="O563">
        <v>8</v>
      </c>
      <c r="P563" t="s">
        <v>266</v>
      </c>
      <c r="Q563">
        <v>0.32</v>
      </c>
      <c r="S563">
        <v>2</v>
      </c>
      <c r="T563" s="108">
        <v>0.64</v>
      </c>
      <c r="U563">
        <v>1</v>
      </c>
      <c r="V563" t="s">
        <v>270</v>
      </c>
      <c r="W563" t="s">
        <v>167</v>
      </c>
      <c r="X563">
        <v>2</v>
      </c>
      <c r="Y563">
        <v>0</v>
      </c>
      <c r="Z563">
        <v>0</v>
      </c>
      <c r="AA563">
        <v>0</v>
      </c>
      <c r="AB563">
        <v>2</v>
      </c>
      <c r="AC563">
        <v>0</v>
      </c>
      <c r="AD563">
        <v>0</v>
      </c>
      <c r="AE563">
        <v>0</v>
      </c>
    </row>
    <row r="564" spans="1:31" x14ac:dyDescent="0.3">
      <c r="A564" t="s">
        <v>315</v>
      </c>
      <c r="B564" t="s">
        <v>8752</v>
      </c>
      <c r="C564" t="s">
        <v>262</v>
      </c>
      <c r="D564" t="s">
        <v>8753</v>
      </c>
      <c r="E564" t="s">
        <v>11081</v>
      </c>
      <c r="F564" t="s">
        <v>963</v>
      </c>
      <c r="G564" t="s">
        <v>318</v>
      </c>
      <c r="I564" t="s">
        <v>313</v>
      </c>
      <c r="J564" t="s">
        <v>266</v>
      </c>
      <c r="K564" t="s">
        <v>8754</v>
      </c>
      <c r="L564" t="s">
        <v>17360</v>
      </c>
      <c r="M564" t="s">
        <v>316</v>
      </c>
      <c r="N564" t="s">
        <v>315</v>
      </c>
      <c r="O564">
        <v>9</v>
      </c>
      <c r="P564" t="s">
        <v>288</v>
      </c>
      <c r="Q564">
        <v>0.32</v>
      </c>
      <c r="S564">
        <v>2</v>
      </c>
      <c r="T564" s="108">
        <v>0.64</v>
      </c>
      <c r="U564">
        <v>1</v>
      </c>
      <c r="V564" t="s">
        <v>270</v>
      </c>
      <c r="W564" t="s">
        <v>167</v>
      </c>
      <c r="X564">
        <v>2</v>
      </c>
      <c r="Y564">
        <v>0</v>
      </c>
      <c r="Z564">
        <v>0</v>
      </c>
      <c r="AA564">
        <v>0</v>
      </c>
      <c r="AB564">
        <v>2</v>
      </c>
      <c r="AC564">
        <v>0</v>
      </c>
      <c r="AD564">
        <v>0</v>
      </c>
      <c r="AE564">
        <v>0</v>
      </c>
    </row>
    <row r="565" spans="1:31" x14ac:dyDescent="0.3">
      <c r="A565" t="s">
        <v>315</v>
      </c>
      <c r="B565" t="s">
        <v>8752</v>
      </c>
      <c r="C565" t="s">
        <v>262</v>
      </c>
      <c r="D565" t="s">
        <v>8753</v>
      </c>
      <c r="E565" t="s">
        <v>11081</v>
      </c>
      <c r="F565" t="s">
        <v>963</v>
      </c>
      <c r="G565" t="s">
        <v>318</v>
      </c>
      <c r="I565" t="s">
        <v>313</v>
      </c>
      <c r="J565" t="s">
        <v>266</v>
      </c>
      <c r="K565" t="s">
        <v>8754</v>
      </c>
      <c r="L565" t="s">
        <v>17360</v>
      </c>
      <c r="M565" t="s">
        <v>316</v>
      </c>
      <c r="N565" t="s">
        <v>315</v>
      </c>
      <c r="O565">
        <v>21</v>
      </c>
      <c r="P565" t="s">
        <v>273</v>
      </c>
      <c r="Q565">
        <v>0.32</v>
      </c>
      <c r="S565">
        <v>3</v>
      </c>
      <c r="T565" s="108">
        <v>0.96</v>
      </c>
      <c r="U565">
        <v>1</v>
      </c>
      <c r="V565" t="s">
        <v>270</v>
      </c>
      <c r="W565" t="s">
        <v>167</v>
      </c>
      <c r="X565">
        <v>3</v>
      </c>
      <c r="Y565">
        <v>0</v>
      </c>
      <c r="Z565">
        <v>0</v>
      </c>
      <c r="AA565">
        <v>3</v>
      </c>
      <c r="AB565">
        <v>0</v>
      </c>
      <c r="AC565">
        <v>0</v>
      </c>
      <c r="AD565">
        <v>0</v>
      </c>
      <c r="AE565">
        <v>0</v>
      </c>
    </row>
    <row r="566" spans="1:31" x14ac:dyDescent="0.3">
      <c r="A566" t="s">
        <v>315</v>
      </c>
      <c r="B566" t="s">
        <v>1168</v>
      </c>
      <c r="C566" t="s">
        <v>262</v>
      </c>
      <c r="D566" t="s">
        <v>8382</v>
      </c>
      <c r="E566" t="s">
        <v>11107</v>
      </c>
      <c r="F566" t="s">
        <v>1169</v>
      </c>
      <c r="G566" t="s">
        <v>451</v>
      </c>
      <c r="I566" t="s">
        <v>313</v>
      </c>
      <c r="J566" t="s">
        <v>266</v>
      </c>
      <c r="K566" t="s">
        <v>1170</v>
      </c>
      <c r="L566" t="s">
        <v>17785</v>
      </c>
      <c r="M566" t="s">
        <v>314</v>
      </c>
      <c r="N566" t="s">
        <v>315</v>
      </c>
      <c r="O566">
        <v>8</v>
      </c>
      <c r="P566" t="s">
        <v>266</v>
      </c>
      <c r="Q566">
        <v>0.32</v>
      </c>
      <c r="S566">
        <v>2</v>
      </c>
      <c r="T566" s="108">
        <v>0.64</v>
      </c>
      <c r="U566">
        <v>1</v>
      </c>
      <c r="V566" t="s">
        <v>270</v>
      </c>
      <c r="W566" t="s">
        <v>167</v>
      </c>
      <c r="X566">
        <v>2</v>
      </c>
      <c r="Y566">
        <v>0</v>
      </c>
      <c r="Z566">
        <v>2</v>
      </c>
      <c r="AA566">
        <v>0</v>
      </c>
      <c r="AB566">
        <v>0</v>
      </c>
      <c r="AC566">
        <v>0</v>
      </c>
      <c r="AD566">
        <v>0</v>
      </c>
      <c r="AE566">
        <v>0</v>
      </c>
    </row>
    <row r="567" spans="1:31" x14ac:dyDescent="0.3">
      <c r="A567" t="s">
        <v>315</v>
      </c>
      <c r="B567" t="s">
        <v>1168</v>
      </c>
      <c r="C567" t="s">
        <v>262</v>
      </c>
      <c r="D567" t="s">
        <v>8382</v>
      </c>
      <c r="E567" t="s">
        <v>11107</v>
      </c>
      <c r="F567" t="s">
        <v>1169</v>
      </c>
      <c r="G567" t="s">
        <v>451</v>
      </c>
      <c r="I567" t="s">
        <v>313</v>
      </c>
      <c r="J567" t="s">
        <v>266</v>
      </c>
      <c r="K567" t="s">
        <v>1170</v>
      </c>
      <c r="L567" t="s">
        <v>17785</v>
      </c>
      <c r="M567" t="s">
        <v>316</v>
      </c>
      <c r="N567" t="s">
        <v>315</v>
      </c>
      <c r="O567">
        <v>21</v>
      </c>
      <c r="P567" t="s">
        <v>273</v>
      </c>
      <c r="Q567">
        <v>0.32</v>
      </c>
      <c r="S567">
        <v>2</v>
      </c>
      <c r="T567" s="108">
        <v>0.64</v>
      </c>
      <c r="U567">
        <v>1</v>
      </c>
      <c r="V567" t="s">
        <v>270</v>
      </c>
      <c r="W567" t="s">
        <v>167</v>
      </c>
      <c r="X567">
        <v>2</v>
      </c>
      <c r="Y567">
        <v>0</v>
      </c>
      <c r="Z567">
        <v>0</v>
      </c>
      <c r="AA567">
        <v>2</v>
      </c>
      <c r="AB567">
        <v>0</v>
      </c>
      <c r="AC567">
        <v>0</v>
      </c>
      <c r="AD567">
        <v>0</v>
      </c>
      <c r="AE567">
        <v>0</v>
      </c>
    </row>
    <row r="568" spans="1:31" x14ac:dyDescent="0.3">
      <c r="A568" t="s">
        <v>315</v>
      </c>
      <c r="B568" t="s">
        <v>1168</v>
      </c>
      <c r="C568" t="s">
        <v>262</v>
      </c>
      <c r="D568" t="s">
        <v>8382</v>
      </c>
      <c r="E568" t="s">
        <v>11107</v>
      </c>
      <c r="F568" t="s">
        <v>1169</v>
      </c>
      <c r="G568" t="s">
        <v>451</v>
      </c>
      <c r="I568" t="s">
        <v>313</v>
      </c>
      <c r="J568" t="s">
        <v>266</v>
      </c>
      <c r="K568" t="s">
        <v>1170</v>
      </c>
      <c r="L568" t="s">
        <v>17785</v>
      </c>
      <c r="M568" t="s">
        <v>316</v>
      </c>
      <c r="N568" t="s">
        <v>315</v>
      </c>
      <c r="O568">
        <v>9</v>
      </c>
      <c r="P568" t="s">
        <v>288</v>
      </c>
      <c r="Q568">
        <v>0.48</v>
      </c>
      <c r="S568">
        <v>3</v>
      </c>
      <c r="T568" s="108">
        <v>1.44</v>
      </c>
      <c r="U568">
        <v>1</v>
      </c>
      <c r="V568" t="s">
        <v>270</v>
      </c>
      <c r="W568" t="s">
        <v>167</v>
      </c>
      <c r="X568">
        <v>3</v>
      </c>
      <c r="Y568">
        <v>0</v>
      </c>
      <c r="Z568">
        <v>0</v>
      </c>
      <c r="AA568">
        <v>0</v>
      </c>
      <c r="AB568">
        <v>3</v>
      </c>
      <c r="AC568">
        <v>0</v>
      </c>
      <c r="AD568">
        <v>0</v>
      </c>
      <c r="AE568">
        <v>0</v>
      </c>
    </row>
    <row r="569" spans="1:31" x14ac:dyDescent="0.3">
      <c r="A569" t="s">
        <v>315</v>
      </c>
      <c r="B569" t="s">
        <v>471</v>
      </c>
      <c r="C569" t="s">
        <v>262</v>
      </c>
      <c r="D569" t="s">
        <v>2467</v>
      </c>
      <c r="E569" t="s">
        <v>11088</v>
      </c>
      <c r="F569" t="s">
        <v>472</v>
      </c>
      <c r="G569" t="s">
        <v>473</v>
      </c>
      <c r="I569" t="s">
        <v>313</v>
      </c>
      <c r="J569" t="s">
        <v>266</v>
      </c>
      <c r="K569" t="s">
        <v>474</v>
      </c>
      <c r="L569" t="s">
        <v>475</v>
      </c>
      <c r="M569" t="s">
        <v>314</v>
      </c>
      <c r="N569" t="s">
        <v>315</v>
      </c>
      <c r="O569">
        <v>8</v>
      </c>
      <c r="P569" t="s">
        <v>266</v>
      </c>
      <c r="Q569">
        <v>0.48</v>
      </c>
      <c r="S569">
        <v>1</v>
      </c>
      <c r="T569" s="108">
        <v>0.48</v>
      </c>
      <c r="U569">
        <v>1</v>
      </c>
      <c r="V569" t="s">
        <v>270</v>
      </c>
      <c r="W569" t="s">
        <v>167</v>
      </c>
      <c r="X569">
        <v>1</v>
      </c>
      <c r="Y569">
        <v>0</v>
      </c>
      <c r="Z569">
        <v>1</v>
      </c>
      <c r="AA569">
        <v>0</v>
      </c>
      <c r="AB569">
        <v>0</v>
      </c>
      <c r="AC569">
        <v>0</v>
      </c>
      <c r="AD569">
        <v>0</v>
      </c>
      <c r="AE569">
        <v>0</v>
      </c>
    </row>
    <row r="570" spans="1:31" x14ac:dyDescent="0.3">
      <c r="A570" t="s">
        <v>315</v>
      </c>
      <c r="B570" t="s">
        <v>471</v>
      </c>
      <c r="C570" t="s">
        <v>262</v>
      </c>
      <c r="D570" t="s">
        <v>2467</v>
      </c>
      <c r="E570" t="s">
        <v>11088</v>
      </c>
      <c r="F570" t="s">
        <v>472</v>
      </c>
      <c r="G570" t="s">
        <v>473</v>
      </c>
      <c r="I570" t="s">
        <v>313</v>
      </c>
      <c r="J570" t="s">
        <v>266</v>
      </c>
      <c r="K570" t="s">
        <v>474</v>
      </c>
      <c r="L570" t="s">
        <v>475</v>
      </c>
      <c r="M570" t="s">
        <v>316</v>
      </c>
      <c r="N570" t="s">
        <v>315</v>
      </c>
      <c r="O570">
        <v>9</v>
      </c>
      <c r="P570" t="s">
        <v>288</v>
      </c>
      <c r="Q570">
        <v>0.48</v>
      </c>
      <c r="S570">
        <v>2</v>
      </c>
      <c r="T570" s="108">
        <v>0.96</v>
      </c>
      <c r="U570">
        <v>1</v>
      </c>
      <c r="V570" t="s">
        <v>270</v>
      </c>
      <c r="W570" t="s">
        <v>167</v>
      </c>
      <c r="X570">
        <v>2</v>
      </c>
      <c r="Y570">
        <v>0</v>
      </c>
      <c r="Z570">
        <v>0</v>
      </c>
      <c r="AA570">
        <v>0</v>
      </c>
      <c r="AB570">
        <v>2</v>
      </c>
      <c r="AC570">
        <v>0</v>
      </c>
      <c r="AD570">
        <v>0</v>
      </c>
      <c r="AE570">
        <v>0</v>
      </c>
    </row>
    <row r="571" spans="1:31" x14ac:dyDescent="0.3">
      <c r="A571" t="s">
        <v>315</v>
      </c>
      <c r="B571" t="s">
        <v>471</v>
      </c>
      <c r="C571" t="s">
        <v>262</v>
      </c>
      <c r="D571" t="s">
        <v>2467</v>
      </c>
      <c r="E571" t="s">
        <v>11088</v>
      </c>
      <c r="F571" t="s">
        <v>472</v>
      </c>
      <c r="G571" t="s">
        <v>473</v>
      </c>
      <c r="I571" t="s">
        <v>313</v>
      </c>
      <c r="J571" t="s">
        <v>266</v>
      </c>
      <c r="K571" t="s">
        <v>474</v>
      </c>
      <c r="L571" t="s">
        <v>475</v>
      </c>
      <c r="M571" t="s">
        <v>316</v>
      </c>
      <c r="N571" t="s">
        <v>315</v>
      </c>
      <c r="O571">
        <v>21</v>
      </c>
      <c r="P571" t="s">
        <v>273</v>
      </c>
      <c r="Q571">
        <v>0.48</v>
      </c>
      <c r="S571">
        <v>1</v>
      </c>
      <c r="T571" s="108">
        <v>0.48</v>
      </c>
      <c r="U571">
        <v>1</v>
      </c>
      <c r="V571" t="s">
        <v>270</v>
      </c>
      <c r="W571" t="s">
        <v>167</v>
      </c>
      <c r="X571">
        <v>1</v>
      </c>
      <c r="Y571">
        <v>0</v>
      </c>
      <c r="Z571">
        <v>0</v>
      </c>
      <c r="AA571">
        <v>1</v>
      </c>
      <c r="AB571">
        <v>0</v>
      </c>
      <c r="AC571">
        <v>0</v>
      </c>
      <c r="AD571">
        <v>0</v>
      </c>
      <c r="AE571">
        <v>0</v>
      </c>
    </row>
    <row r="572" spans="1:31" x14ac:dyDescent="0.3">
      <c r="A572" t="s">
        <v>315</v>
      </c>
      <c r="B572" t="s">
        <v>8758</v>
      </c>
      <c r="C572" t="s">
        <v>262</v>
      </c>
      <c r="D572" t="s">
        <v>8759</v>
      </c>
      <c r="E572" t="s">
        <v>11105</v>
      </c>
      <c r="F572" t="s">
        <v>1436</v>
      </c>
      <c r="G572" t="s">
        <v>1437</v>
      </c>
      <c r="I572" t="s">
        <v>313</v>
      </c>
      <c r="J572" t="s">
        <v>266</v>
      </c>
      <c r="K572" t="s">
        <v>8760</v>
      </c>
      <c r="L572" t="s">
        <v>17562</v>
      </c>
      <c r="M572" t="s">
        <v>314</v>
      </c>
      <c r="N572" t="s">
        <v>315</v>
      </c>
      <c r="O572">
        <v>8</v>
      </c>
      <c r="P572" t="s">
        <v>282</v>
      </c>
      <c r="Q572">
        <v>2</v>
      </c>
      <c r="S572">
        <v>2</v>
      </c>
      <c r="T572" s="108">
        <v>4</v>
      </c>
      <c r="U572">
        <v>1</v>
      </c>
      <c r="V572" t="s">
        <v>270</v>
      </c>
      <c r="W572" t="s">
        <v>167</v>
      </c>
      <c r="X572">
        <v>2</v>
      </c>
      <c r="Y572">
        <v>0</v>
      </c>
      <c r="Z572">
        <v>0</v>
      </c>
      <c r="AA572">
        <v>0</v>
      </c>
      <c r="AB572">
        <v>0</v>
      </c>
      <c r="AC572">
        <v>2</v>
      </c>
      <c r="AD572">
        <v>0</v>
      </c>
      <c r="AE572">
        <v>0</v>
      </c>
    </row>
    <row r="573" spans="1:31" x14ac:dyDescent="0.3">
      <c r="A573" t="s">
        <v>315</v>
      </c>
      <c r="B573" t="s">
        <v>8758</v>
      </c>
      <c r="C573" t="s">
        <v>262</v>
      </c>
      <c r="D573" t="s">
        <v>8759</v>
      </c>
      <c r="E573" t="s">
        <v>11105</v>
      </c>
      <c r="F573" t="s">
        <v>1436</v>
      </c>
      <c r="G573" t="s">
        <v>1437</v>
      </c>
      <c r="I573" t="s">
        <v>313</v>
      </c>
      <c r="J573" t="s">
        <v>266</v>
      </c>
      <c r="K573" t="s">
        <v>8760</v>
      </c>
      <c r="L573" t="s">
        <v>17562</v>
      </c>
      <c r="M573" t="s">
        <v>316</v>
      </c>
      <c r="N573" t="s">
        <v>315</v>
      </c>
      <c r="O573">
        <v>21</v>
      </c>
      <c r="P573" t="s">
        <v>273</v>
      </c>
      <c r="Q573">
        <v>0.48</v>
      </c>
      <c r="S573">
        <v>2</v>
      </c>
      <c r="T573" s="108">
        <v>0.96</v>
      </c>
      <c r="U573">
        <v>1</v>
      </c>
      <c r="V573" t="s">
        <v>270</v>
      </c>
      <c r="W573" t="s">
        <v>167</v>
      </c>
      <c r="X573">
        <v>2</v>
      </c>
      <c r="Y573">
        <v>0</v>
      </c>
      <c r="Z573">
        <v>0</v>
      </c>
      <c r="AA573">
        <v>2</v>
      </c>
      <c r="AB573">
        <v>0</v>
      </c>
      <c r="AC573">
        <v>0</v>
      </c>
      <c r="AD573">
        <v>0</v>
      </c>
      <c r="AE573">
        <v>0</v>
      </c>
    </row>
    <row r="574" spans="1:31" x14ac:dyDescent="0.3">
      <c r="A574" t="s">
        <v>315</v>
      </c>
      <c r="B574" t="s">
        <v>8758</v>
      </c>
      <c r="C574" t="s">
        <v>262</v>
      </c>
      <c r="D574" t="s">
        <v>8759</v>
      </c>
      <c r="E574" t="s">
        <v>11105</v>
      </c>
      <c r="F574" t="s">
        <v>1436</v>
      </c>
      <c r="G574" t="s">
        <v>1437</v>
      </c>
      <c r="I574" t="s">
        <v>313</v>
      </c>
      <c r="J574" t="s">
        <v>266</v>
      </c>
      <c r="K574" t="s">
        <v>8760</v>
      </c>
      <c r="L574" t="s">
        <v>17562</v>
      </c>
      <c r="M574" t="s">
        <v>316</v>
      </c>
      <c r="N574" t="s">
        <v>315</v>
      </c>
      <c r="O574">
        <v>9</v>
      </c>
      <c r="P574" t="s">
        <v>272</v>
      </c>
      <c r="Q574">
        <v>2</v>
      </c>
      <c r="S574">
        <v>2</v>
      </c>
      <c r="T574" s="108">
        <v>4</v>
      </c>
      <c r="U574">
        <v>1</v>
      </c>
      <c r="V574" t="s">
        <v>270</v>
      </c>
      <c r="W574" t="s">
        <v>167</v>
      </c>
      <c r="X574">
        <v>1</v>
      </c>
      <c r="Y574">
        <v>0</v>
      </c>
      <c r="Z574">
        <v>1</v>
      </c>
      <c r="AA574">
        <v>0</v>
      </c>
      <c r="AB574">
        <v>0</v>
      </c>
      <c r="AC574">
        <v>1</v>
      </c>
      <c r="AD574">
        <v>0</v>
      </c>
      <c r="AE574">
        <v>0</v>
      </c>
    </row>
    <row r="575" spans="1:31" x14ac:dyDescent="0.3">
      <c r="A575" t="s">
        <v>315</v>
      </c>
      <c r="B575" t="s">
        <v>8725</v>
      </c>
      <c r="C575" t="s">
        <v>262</v>
      </c>
      <c r="D575" t="s">
        <v>8726</v>
      </c>
      <c r="E575" t="s">
        <v>11125</v>
      </c>
      <c r="F575" t="s">
        <v>8727</v>
      </c>
      <c r="G575" t="s">
        <v>9320</v>
      </c>
      <c r="I575" t="s">
        <v>313</v>
      </c>
      <c r="J575" t="s">
        <v>266</v>
      </c>
      <c r="K575" t="s">
        <v>8728</v>
      </c>
      <c r="L575" t="s">
        <v>15558</v>
      </c>
      <c r="M575" t="s">
        <v>316</v>
      </c>
      <c r="N575" t="s">
        <v>315</v>
      </c>
      <c r="O575">
        <v>21</v>
      </c>
      <c r="P575" t="s">
        <v>273</v>
      </c>
      <c r="Q575">
        <v>0.48</v>
      </c>
      <c r="S575">
        <v>4</v>
      </c>
      <c r="T575" s="108">
        <v>1.92</v>
      </c>
      <c r="U575">
        <v>1</v>
      </c>
      <c r="V575" t="s">
        <v>270</v>
      </c>
      <c r="W575" t="s">
        <v>167</v>
      </c>
      <c r="X575">
        <v>4</v>
      </c>
      <c r="Y575">
        <v>0</v>
      </c>
      <c r="Z575">
        <v>0</v>
      </c>
      <c r="AA575">
        <v>4</v>
      </c>
      <c r="AB575">
        <v>0</v>
      </c>
      <c r="AC575">
        <v>0</v>
      </c>
      <c r="AD575">
        <v>0</v>
      </c>
      <c r="AE575">
        <v>0</v>
      </c>
    </row>
    <row r="576" spans="1:31" x14ac:dyDescent="0.3">
      <c r="A576" t="s">
        <v>315</v>
      </c>
      <c r="B576" t="s">
        <v>8725</v>
      </c>
      <c r="C576" t="s">
        <v>262</v>
      </c>
      <c r="D576" t="s">
        <v>8726</v>
      </c>
      <c r="E576" t="s">
        <v>11125</v>
      </c>
      <c r="F576" t="s">
        <v>8727</v>
      </c>
      <c r="G576" t="s">
        <v>9320</v>
      </c>
      <c r="I576" t="s">
        <v>313</v>
      </c>
      <c r="J576" t="s">
        <v>266</v>
      </c>
      <c r="K576" t="s">
        <v>8728</v>
      </c>
      <c r="L576" t="s">
        <v>15558</v>
      </c>
      <c r="M576" t="s">
        <v>314</v>
      </c>
      <c r="N576" t="s">
        <v>315</v>
      </c>
      <c r="O576">
        <v>8</v>
      </c>
      <c r="P576" t="s">
        <v>282</v>
      </c>
      <c r="Q576">
        <v>3</v>
      </c>
      <c r="S576">
        <v>2</v>
      </c>
      <c r="T576" s="108">
        <v>6</v>
      </c>
      <c r="U576">
        <v>1</v>
      </c>
      <c r="V576" t="s">
        <v>270</v>
      </c>
      <c r="W576" t="s">
        <v>167</v>
      </c>
      <c r="X576">
        <v>1</v>
      </c>
      <c r="Y576">
        <v>0</v>
      </c>
      <c r="Z576">
        <v>1</v>
      </c>
      <c r="AA576">
        <v>0</v>
      </c>
      <c r="AB576">
        <v>0</v>
      </c>
      <c r="AC576">
        <v>1</v>
      </c>
      <c r="AD576">
        <v>0</v>
      </c>
      <c r="AE576">
        <v>0</v>
      </c>
    </row>
    <row r="577" spans="1:31" x14ac:dyDescent="0.3">
      <c r="A577" t="s">
        <v>315</v>
      </c>
      <c r="B577" t="s">
        <v>8725</v>
      </c>
      <c r="C577" t="s">
        <v>262</v>
      </c>
      <c r="D577" t="s">
        <v>8726</v>
      </c>
      <c r="E577" t="s">
        <v>11125</v>
      </c>
      <c r="F577" t="s">
        <v>8727</v>
      </c>
      <c r="G577" t="s">
        <v>9320</v>
      </c>
      <c r="I577" t="s">
        <v>313</v>
      </c>
      <c r="J577" t="s">
        <v>266</v>
      </c>
      <c r="K577" t="s">
        <v>8728</v>
      </c>
      <c r="L577" t="s">
        <v>15558</v>
      </c>
      <c r="M577" t="s">
        <v>316</v>
      </c>
      <c r="N577" t="s">
        <v>315</v>
      </c>
      <c r="O577">
        <v>9</v>
      </c>
      <c r="P577" t="s">
        <v>272</v>
      </c>
      <c r="Q577">
        <v>3</v>
      </c>
      <c r="S577">
        <v>1</v>
      </c>
      <c r="T577" s="108">
        <v>3</v>
      </c>
      <c r="U577">
        <v>1</v>
      </c>
      <c r="V577" t="s">
        <v>270</v>
      </c>
      <c r="W577" t="s">
        <v>167</v>
      </c>
      <c r="X577">
        <v>1</v>
      </c>
      <c r="Y577">
        <v>1</v>
      </c>
      <c r="Z577">
        <v>0</v>
      </c>
      <c r="AA577">
        <v>0</v>
      </c>
      <c r="AB577">
        <v>0</v>
      </c>
      <c r="AC577">
        <v>0</v>
      </c>
      <c r="AD577">
        <v>0</v>
      </c>
      <c r="AE577">
        <v>0</v>
      </c>
    </row>
    <row r="578" spans="1:31" x14ac:dyDescent="0.3">
      <c r="A578" t="s">
        <v>315</v>
      </c>
      <c r="B578" t="s">
        <v>1598</v>
      </c>
      <c r="C578" t="s">
        <v>262</v>
      </c>
      <c r="D578" t="s">
        <v>2549</v>
      </c>
      <c r="E578" t="s">
        <v>11075</v>
      </c>
      <c r="F578" t="s">
        <v>1599</v>
      </c>
      <c r="G578" t="s">
        <v>895</v>
      </c>
      <c r="I578" t="s">
        <v>313</v>
      </c>
      <c r="J578" t="s">
        <v>266</v>
      </c>
      <c r="K578" t="s">
        <v>1124</v>
      </c>
      <c r="L578" t="s">
        <v>511</v>
      </c>
      <c r="M578" t="s">
        <v>314</v>
      </c>
      <c r="N578" t="s">
        <v>315</v>
      </c>
      <c r="O578">
        <v>8</v>
      </c>
      <c r="P578" t="s">
        <v>269</v>
      </c>
      <c r="Q578">
        <v>1</v>
      </c>
      <c r="S578">
        <v>1</v>
      </c>
      <c r="T578" s="108">
        <v>1</v>
      </c>
      <c r="U578">
        <v>1</v>
      </c>
      <c r="V578" t="s">
        <v>270</v>
      </c>
      <c r="W578" t="s">
        <v>167</v>
      </c>
      <c r="X578">
        <v>1</v>
      </c>
      <c r="Y578">
        <v>1</v>
      </c>
      <c r="Z578">
        <v>0</v>
      </c>
      <c r="AA578">
        <v>0</v>
      </c>
      <c r="AB578">
        <v>0</v>
      </c>
      <c r="AC578">
        <v>0</v>
      </c>
      <c r="AD578">
        <v>0</v>
      </c>
      <c r="AE578">
        <v>0</v>
      </c>
    </row>
    <row r="579" spans="1:31" x14ac:dyDescent="0.3">
      <c r="A579" t="s">
        <v>315</v>
      </c>
      <c r="B579" t="s">
        <v>1598</v>
      </c>
      <c r="C579" t="s">
        <v>262</v>
      </c>
      <c r="D579" t="s">
        <v>2549</v>
      </c>
      <c r="E579" t="s">
        <v>11075</v>
      </c>
      <c r="F579" t="s">
        <v>1599</v>
      </c>
      <c r="G579" t="s">
        <v>895</v>
      </c>
      <c r="I579" t="s">
        <v>313</v>
      </c>
      <c r="J579" t="s">
        <v>266</v>
      </c>
      <c r="K579" t="s">
        <v>1124</v>
      </c>
      <c r="L579" t="s">
        <v>511</v>
      </c>
      <c r="M579" t="s">
        <v>316</v>
      </c>
      <c r="N579" t="s">
        <v>315</v>
      </c>
      <c r="O579">
        <v>9</v>
      </c>
      <c r="P579" t="s">
        <v>272</v>
      </c>
      <c r="Q579">
        <v>2</v>
      </c>
      <c r="S579">
        <v>2</v>
      </c>
      <c r="T579" s="108">
        <v>4</v>
      </c>
      <c r="U579">
        <v>1</v>
      </c>
      <c r="V579" t="s">
        <v>270</v>
      </c>
      <c r="W579" t="s">
        <v>167</v>
      </c>
      <c r="X579">
        <v>1</v>
      </c>
      <c r="Y579">
        <v>1</v>
      </c>
      <c r="Z579">
        <v>0</v>
      </c>
      <c r="AA579">
        <v>0</v>
      </c>
      <c r="AB579">
        <v>1</v>
      </c>
      <c r="AC579">
        <v>0</v>
      </c>
      <c r="AD579">
        <v>0</v>
      </c>
      <c r="AE579">
        <v>0</v>
      </c>
    </row>
    <row r="580" spans="1:31" x14ac:dyDescent="0.3">
      <c r="A580" t="s">
        <v>315</v>
      </c>
      <c r="B580" t="s">
        <v>8650</v>
      </c>
      <c r="C580" t="s">
        <v>262</v>
      </c>
      <c r="D580" t="s">
        <v>8651</v>
      </c>
      <c r="E580" t="s">
        <v>11098</v>
      </c>
      <c r="F580" t="s">
        <v>903</v>
      </c>
      <c r="G580" t="s">
        <v>440</v>
      </c>
      <c r="I580" t="s">
        <v>313</v>
      </c>
      <c r="J580" t="s">
        <v>266</v>
      </c>
      <c r="K580" t="s">
        <v>8652</v>
      </c>
      <c r="L580" t="s">
        <v>11824</v>
      </c>
      <c r="M580" t="s">
        <v>314</v>
      </c>
      <c r="N580" t="s">
        <v>315</v>
      </c>
      <c r="O580">
        <v>8</v>
      </c>
      <c r="P580" t="s">
        <v>282</v>
      </c>
      <c r="Q580">
        <v>1</v>
      </c>
      <c r="S580">
        <v>2</v>
      </c>
      <c r="T580" s="108">
        <v>2</v>
      </c>
      <c r="U580">
        <v>1</v>
      </c>
      <c r="V580" t="s">
        <v>270</v>
      </c>
      <c r="W580" t="s">
        <v>167</v>
      </c>
      <c r="X580">
        <v>1</v>
      </c>
      <c r="Y580">
        <v>1</v>
      </c>
      <c r="Z580">
        <v>0</v>
      </c>
      <c r="AA580">
        <v>0</v>
      </c>
      <c r="AB580">
        <v>1</v>
      </c>
      <c r="AC580">
        <v>0</v>
      </c>
      <c r="AD580">
        <v>0</v>
      </c>
      <c r="AE580">
        <v>0</v>
      </c>
    </row>
    <row r="581" spans="1:31" x14ac:dyDescent="0.3">
      <c r="A581" t="s">
        <v>315</v>
      </c>
      <c r="B581" t="s">
        <v>8650</v>
      </c>
      <c r="C581" t="s">
        <v>262</v>
      </c>
      <c r="D581" t="s">
        <v>8651</v>
      </c>
      <c r="E581" t="s">
        <v>11098</v>
      </c>
      <c r="F581" t="s">
        <v>903</v>
      </c>
      <c r="G581" t="s">
        <v>440</v>
      </c>
      <c r="I581" t="s">
        <v>313</v>
      </c>
      <c r="J581" t="s">
        <v>266</v>
      </c>
      <c r="K581" t="s">
        <v>8652</v>
      </c>
      <c r="L581" t="s">
        <v>11824</v>
      </c>
      <c r="M581" t="s">
        <v>316</v>
      </c>
      <c r="N581" t="s">
        <v>315</v>
      </c>
      <c r="O581">
        <v>21</v>
      </c>
      <c r="P581" t="s">
        <v>273</v>
      </c>
      <c r="Q581">
        <v>0.48</v>
      </c>
      <c r="S581">
        <v>1</v>
      </c>
      <c r="T581" s="108">
        <v>0.48</v>
      </c>
      <c r="U581">
        <v>1</v>
      </c>
      <c r="V581" t="s">
        <v>270</v>
      </c>
      <c r="W581" t="s">
        <v>167</v>
      </c>
      <c r="X581">
        <v>1</v>
      </c>
      <c r="Y581">
        <v>0</v>
      </c>
      <c r="Z581">
        <v>0</v>
      </c>
      <c r="AA581">
        <v>1</v>
      </c>
      <c r="AB581">
        <v>0</v>
      </c>
      <c r="AC581">
        <v>0</v>
      </c>
      <c r="AD581">
        <v>0</v>
      </c>
      <c r="AE581">
        <v>0</v>
      </c>
    </row>
    <row r="582" spans="1:31" x14ac:dyDescent="0.3">
      <c r="A582" t="s">
        <v>315</v>
      </c>
      <c r="B582" t="s">
        <v>8650</v>
      </c>
      <c r="C582" t="s">
        <v>262</v>
      </c>
      <c r="D582" t="s">
        <v>8651</v>
      </c>
      <c r="E582" t="s">
        <v>11098</v>
      </c>
      <c r="F582" t="s">
        <v>903</v>
      </c>
      <c r="G582" t="s">
        <v>440</v>
      </c>
      <c r="I582" t="s">
        <v>313</v>
      </c>
      <c r="J582" t="s">
        <v>266</v>
      </c>
      <c r="K582" t="s">
        <v>8652</v>
      </c>
      <c r="L582" t="s">
        <v>11824</v>
      </c>
      <c r="M582" t="s">
        <v>316</v>
      </c>
      <c r="N582" t="s">
        <v>315</v>
      </c>
      <c r="O582">
        <v>9</v>
      </c>
      <c r="P582" t="s">
        <v>272</v>
      </c>
      <c r="Q582">
        <v>2</v>
      </c>
      <c r="S582">
        <v>1</v>
      </c>
      <c r="T582" s="108">
        <v>2</v>
      </c>
      <c r="U582">
        <v>1</v>
      </c>
      <c r="V582" t="s">
        <v>270</v>
      </c>
      <c r="W582" t="s">
        <v>167</v>
      </c>
      <c r="X582">
        <v>1</v>
      </c>
      <c r="Y582">
        <v>1</v>
      </c>
      <c r="Z582">
        <v>0</v>
      </c>
      <c r="AA582">
        <v>0</v>
      </c>
      <c r="AB582">
        <v>0</v>
      </c>
      <c r="AC582">
        <v>0</v>
      </c>
      <c r="AD582">
        <v>0</v>
      </c>
      <c r="AE582">
        <v>0</v>
      </c>
    </row>
    <row r="583" spans="1:31" x14ac:dyDescent="0.3">
      <c r="A583" t="s">
        <v>315</v>
      </c>
      <c r="B583" t="s">
        <v>8737</v>
      </c>
      <c r="C583" t="s">
        <v>262</v>
      </c>
      <c r="D583" t="s">
        <v>8738</v>
      </c>
      <c r="E583" t="s">
        <v>11094</v>
      </c>
      <c r="F583" t="s">
        <v>8739</v>
      </c>
      <c r="G583" t="s">
        <v>912</v>
      </c>
      <c r="I583" t="s">
        <v>313</v>
      </c>
      <c r="J583" t="s">
        <v>266</v>
      </c>
      <c r="K583" t="s">
        <v>8740</v>
      </c>
      <c r="L583" t="s">
        <v>11767</v>
      </c>
      <c r="M583" t="s">
        <v>314</v>
      </c>
      <c r="N583" t="s">
        <v>315</v>
      </c>
      <c r="O583">
        <v>8</v>
      </c>
      <c r="P583" t="s">
        <v>266</v>
      </c>
      <c r="Q583">
        <v>0.17</v>
      </c>
      <c r="S583">
        <v>10</v>
      </c>
      <c r="T583" s="108">
        <v>1.7000000000000002</v>
      </c>
      <c r="U583">
        <v>1</v>
      </c>
      <c r="V583" t="s">
        <v>270</v>
      </c>
      <c r="W583" t="s">
        <v>167</v>
      </c>
      <c r="X583">
        <v>10</v>
      </c>
      <c r="Y583">
        <v>0</v>
      </c>
      <c r="Z583">
        <v>0</v>
      </c>
      <c r="AA583">
        <v>0</v>
      </c>
      <c r="AB583">
        <v>10</v>
      </c>
      <c r="AC583">
        <v>0</v>
      </c>
      <c r="AD583">
        <v>0</v>
      </c>
      <c r="AE583">
        <v>0</v>
      </c>
    </row>
    <row r="584" spans="1:31" x14ac:dyDescent="0.3">
      <c r="A584" t="s">
        <v>315</v>
      </c>
      <c r="B584" t="s">
        <v>8737</v>
      </c>
      <c r="C584" t="s">
        <v>262</v>
      </c>
      <c r="D584" t="s">
        <v>8738</v>
      </c>
      <c r="E584" t="s">
        <v>11094</v>
      </c>
      <c r="F584" t="s">
        <v>8739</v>
      </c>
      <c r="G584" t="s">
        <v>912</v>
      </c>
      <c r="I584" t="s">
        <v>313</v>
      </c>
      <c r="J584" t="s">
        <v>266</v>
      </c>
      <c r="K584" t="s">
        <v>8740</v>
      </c>
      <c r="L584" t="s">
        <v>11767</v>
      </c>
      <c r="M584" t="s">
        <v>316</v>
      </c>
      <c r="N584" t="s">
        <v>315</v>
      </c>
      <c r="O584">
        <v>21</v>
      </c>
      <c r="P584" t="s">
        <v>273</v>
      </c>
      <c r="Q584">
        <v>0.32</v>
      </c>
      <c r="S584">
        <v>2</v>
      </c>
      <c r="T584" s="108">
        <v>0.64</v>
      </c>
      <c r="U584">
        <v>1</v>
      </c>
      <c r="V584" t="s">
        <v>270</v>
      </c>
      <c r="W584" t="s">
        <v>167</v>
      </c>
      <c r="X584">
        <v>2</v>
      </c>
      <c r="Y584">
        <v>0</v>
      </c>
      <c r="Z584">
        <v>0</v>
      </c>
      <c r="AA584">
        <v>2</v>
      </c>
      <c r="AB584">
        <v>0</v>
      </c>
      <c r="AC584">
        <v>0</v>
      </c>
      <c r="AD584">
        <v>0</v>
      </c>
      <c r="AE584">
        <v>0</v>
      </c>
    </row>
    <row r="585" spans="1:31" x14ac:dyDescent="0.3">
      <c r="A585" t="s">
        <v>315</v>
      </c>
      <c r="B585" t="s">
        <v>8737</v>
      </c>
      <c r="C585" t="s">
        <v>262</v>
      </c>
      <c r="D585" t="s">
        <v>8738</v>
      </c>
      <c r="E585" t="s">
        <v>11094</v>
      </c>
      <c r="F585" t="s">
        <v>8739</v>
      </c>
      <c r="G585" t="s">
        <v>912</v>
      </c>
      <c r="I585" t="s">
        <v>313</v>
      </c>
      <c r="J585" t="s">
        <v>266</v>
      </c>
      <c r="K585" t="s">
        <v>8740</v>
      </c>
      <c r="L585" t="s">
        <v>11767</v>
      </c>
      <c r="M585" t="s">
        <v>316</v>
      </c>
      <c r="N585" t="s">
        <v>315</v>
      </c>
      <c r="O585">
        <v>9</v>
      </c>
      <c r="P585" t="s">
        <v>288</v>
      </c>
      <c r="Q585">
        <v>0.48</v>
      </c>
      <c r="S585">
        <v>6</v>
      </c>
      <c r="T585" s="108">
        <v>2.88</v>
      </c>
      <c r="U585">
        <v>1</v>
      </c>
      <c r="V585" t="s">
        <v>270</v>
      </c>
      <c r="W585" t="s">
        <v>167</v>
      </c>
      <c r="X585">
        <v>6</v>
      </c>
      <c r="Y585">
        <v>0</v>
      </c>
      <c r="Z585">
        <v>0</v>
      </c>
      <c r="AA585">
        <v>0</v>
      </c>
      <c r="AB585">
        <v>6</v>
      </c>
      <c r="AC585">
        <v>0</v>
      </c>
      <c r="AD585">
        <v>0</v>
      </c>
      <c r="AE585">
        <v>0</v>
      </c>
    </row>
    <row r="586" spans="1:31" x14ac:dyDescent="0.3">
      <c r="A586" t="s">
        <v>315</v>
      </c>
      <c r="B586" t="s">
        <v>1062</v>
      </c>
      <c r="C586" t="s">
        <v>262</v>
      </c>
      <c r="D586" t="s">
        <v>2509</v>
      </c>
      <c r="E586" t="s">
        <v>11110</v>
      </c>
      <c r="F586" t="s">
        <v>733</v>
      </c>
      <c r="G586" t="s">
        <v>451</v>
      </c>
      <c r="I586" t="s">
        <v>313</v>
      </c>
      <c r="J586" t="s">
        <v>266</v>
      </c>
      <c r="K586" t="s">
        <v>735</v>
      </c>
      <c r="L586" t="s">
        <v>1063</v>
      </c>
      <c r="M586" t="s">
        <v>316</v>
      </c>
      <c r="N586" t="s">
        <v>315</v>
      </c>
      <c r="O586">
        <v>9</v>
      </c>
      <c r="P586" t="s">
        <v>272</v>
      </c>
      <c r="Q586">
        <v>2</v>
      </c>
      <c r="S586">
        <v>1</v>
      </c>
      <c r="T586" s="108">
        <v>2</v>
      </c>
      <c r="U586">
        <v>1</v>
      </c>
      <c r="V586" t="s">
        <v>270</v>
      </c>
      <c r="W586" t="s">
        <v>167</v>
      </c>
      <c r="X586">
        <v>1</v>
      </c>
      <c r="Y586">
        <v>0</v>
      </c>
      <c r="Z586">
        <v>0</v>
      </c>
      <c r="AA586">
        <v>0</v>
      </c>
      <c r="AB586">
        <v>1</v>
      </c>
      <c r="AC586">
        <v>0</v>
      </c>
      <c r="AD586">
        <v>0</v>
      </c>
      <c r="AE586">
        <v>0</v>
      </c>
    </row>
    <row r="587" spans="1:31" x14ac:dyDescent="0.3">
      <c r="A587" t="s">
        <v>315</v>
      </c>
      <c r="B587" t="s">
        <v>1062</v>
      </c>
      <c r="C587" t="s">
        <v>262</v>
      </c>
      <c r="D587" t="s">
        <v>2509</v>
      </c>
      <c r="E587" t="s">
        <v>11110</v>
      </c>
      <c r="F587" t="s">
        <v>733</v>
      </c>
      <c r="G587" t="s">
        <v>451</v>
      </c>
      <c r="I587" t="s">
        <v>313</v>
      </c>
      <c r="J587" t="s">
        <v>266</v>
      </c>
      <c r="K587" t="s">
        <v>735</v>
      </c>
      <c r="L587" t="s">
        <v>1063</v>
      </c>
      <c r="M587" t="s">
        <v>314</v>
      </c>
      <c r="N587" t="s">
        <v>315</v>
      </c>
      <c r="O587">
        <v>8</v>
      </c>
      <c r="P587" t="s">
        <v>282</v>
      </c>
      <c r="Q587">
        <v>3</v>
      </c>
      <c r="S587">
        <v>1</v>
      </c>
      <c r="T587" s="108">
        <v>3</v>
      </c>
      <c r="U587">
        <v>1</v>
      </c>
      <c r="V587" t="s">
        <v>270</v>
      </c>
      <c r="W587" t="s">
        <v>167</v>
      </c>
      <c r="X587">
        <v>1</v>
      </c>
      <c r="Y587">
        <v>0</v>
      </c>
      <c r="Z587">
        <v>1</v>
      </c>
      <c r="AA587">
        <v>0</v>
      </c>
      <c r="AB587">
        <v>0</v>
      </c>
      <c r="AC587">
        <v>0</v>
      </c>
      <c r="AD587">
        <v>0</v>
      </c>
      <c r="AE587">
        <v>0</v>
      </c>
    </row>
    <row r="588" spans="1:31" x14ac:dyDescent="0.3">
      <c r="A588" t="s">
        <v>315</v>
      </c>
      <c r="B588" t="s">
        <v>1062</v>
      </c>
      <c r="C588" t="s">
        <v>262</v>
      </c>
      <c r="D588" t="s">
        <v>2509</v>
      </c>
      <c r="E588" t="s">
        <v>11110</v>
      </c>
      <c r="F588" t="s">
        <v>733</v>
      </c>
      <c r="G588" t="s">
        <v>451</v>
      </c>
      <c r="I588" t="s">
        <v>313</v>
      </c>
      <c r="J588" t="s">
        <v>266</v>
      </c>
      <c r="K588" t="s">
        <v>735</v>
      </c>
      <c r="L588" t="s">
        <v>1063</v>
      </c>
      <c r="M588" t="s">
        <v>316</v>
      </c>
      <c r="N588" t="s">
        <v>315</v>
      </c>
      <c r="O588">
        <v>21</v>
      </c>
      <c r="P588" t="s">
        <v>273</v>
      </c>
      <c r="Q588">
        <v>0.32</v>
      </c>
      <c r="S588">
        <v>1</v>
      </c>
      <c r="T588" s="108">
        <v>0.32</v>
      </c>
      <c r="U588">
        <v>1</v>
      </c>
      <c r="V588" t="s">
        <v>270</v>
      </c>
      <c r="W588" t="s">
        <v>167</v>
      </c>
      <c r="X588">
        <v>1</v>
      </c>
      <c r="Y588">
        <v>0</v>
      </c>
      <c r="Z588">
        <v>0</v>
      </c>
      <c r="AA588">
        <v>1</v>
      </c>
      <c r="AB588">
        <v>0</v>
      </c>
      <c r="AC588">
        <v>0</v>
      </c>
      <c r="AD588">
        <v>0</v>
      </c>
      <c r="AE588">
        <v>0</v>
      </c>
    </row>
    <row r="589" spans="1:31" x14ac:dyDescent="0.3">
      <c r="A589" t="s">
        <v>315</v>
      </c>
      <c r="B589" t="s">
        <v>8741</v>
      </c>
      <c r="C589" t="s">
        <v>262</v>
      </c>
      <c r="D589" t="s">
        <v>15593</v>
      </c>
      <c r="E589" t="s">
        <v>11078</v>
      </c>
      <c r="F589" t="s">
        <v>1509</v>
      </c>
      <c r="G589" t="s">
        <v>318</v>
      </c>
      <c r="I589" t="s">
        <v>313</v>
      </c>
      <c r="J589" t="s">
        <v>266</v>
      </c>
      <c r="K589" t="s">
        <v>1510</v>
      </c>
      <c r="L589" t="s">
        <v>17561</v>
      </c>
      <c r="M589" t="s">
        <v>314</v>
      </c>
      <c r="N589" t="s">
        <v>315</v>
      </c>
      <c r="O589">
        <v>8</v>
      </c>
      <c r="P589" t="s">
        <v>269</v>
      </c>
      <c r="Q589">
        <v>2</v>
      </c>
      <c r="S589">
        <v>1</v>
      </c>
      <c r="T589" s="108">
        <v>2</v>
      </c>
      <c r="U589">
        <v>1</v>
      </c>
      <c r="V589" t="s">
        <v>270</v>
      </c>
      <c r="W589" t="s">
        <v>167</v>
      </c>
      <c r="X589">
        <v>1</v>
      </c>
      <c r="Y589">
        <v>0</v>
      </c>
      <c r="Z589">
        <v>0</v>
      </c>
      <c r="AA589">
        <v>0</v>
      </c>
      <c r="AB589">
        <v>1</v>
      </c>
      <c r="AC589">
        <v>0</v>
      </c>
      <c r="AD589">
        <v>0</v>
      </c>
      <c r="AE589">
        <v>0</v>
      </c>
    </row>
    <row r="590" spans="1:31" x14ac:dyDescent="0.3">
      <c r="A590" t="s">
        <v>315</v>
      </c>
      <c r="B590" t="s">
        <v>8741</v>
      </c>
      <c r="C590" t="s">
        <v>262</v>
      </c>
      <c r="D590" t="s">
        <v>15593</v>
      </c>
      <c r="E590" t="s">
        <v>11078</v>
      </c>
      <c r="F590" t="s">
        <v>1509</v>
      </c>
      <c r="G590" t="s">
        <v>318</v>
      </c>
      <c r="I590" t="s">
        <v>313</v>
      </c>
      <c r="J590" t="s">
        <v>266</v>
      </c>
      <c r="K590" t="s">
        <v>1510</v>
      </c>
      <c r="L590" t="s">
        <v>17561</v>
      </c>
      <c r="M590" t="s">
        <v>316</v>
      </c>
      <c r="N590" t="s">
        <v>315</v>
      </c>
      <c r="O590">
        <v>9</v>
      </c>
      <c r="P590" t="s">
        <v>288</v>
      </c>
      <c r="Q590">
        <v>0.48</v>
      </c>
      <c r="S590">
        <v>3</v>
      </c>
      <c r="T590" s="108">
        <v>1.44</v>
      </c>
      <c r="U590">
        <v>1</v>
      </c>
      <c r="V590" t="s">
        <v>270</v>
      </c>
      <c r="W590" t="s">
        <v>167</v>
      </c>
      <c r="X590">
        <v>3</v>
      </c>
      <c r="Y590">
        <v>0</v>
      </c>
      <c r="Z590">
        <v>0</v>
      </c>
      <c r="AA590">
        <v>0</v>
      </c>
      <c r="AB590">
        <v>3</v>
      </c>
      <c r="AC590">
        <v>0</v>
      </c>
      <c r="AD590">
        <v>0</v>
      </c>
      <c r="AE590">
        <v>0</v>
      </c>
    </row>
    <row r="591" spans="1:31" x14ac:dyDescent="0.3">
      <c r="A591" t="s">
        <v>315</v>
      </c>
      <c r="B591" t="s">
        <v>8741</v>
      </c>
      <c r="C591" t="s">
        <v>262</v>
      </c>
      <c r="D591" t="s">
        <v>15593</v>
      </c>
      <c r="E591" t="s">
        <v>11078</v>
      </c>
      <c r="F591" t="s">
        <v>1509</v>
      </c>
      <c r="G591" t="s">
        <v>318</v>
      </c>
      <c r="I591" t="s">
        <v>313</v>
      </c>
      <c r="J591" t="s">
        <v>266</v>
      </c>
      <c r="K591" t="s">
        <v>1510</v>
      </c>
      <c r="L591" t="s">
        <v>17561</v>
      </c>
      <c r="M591" t="s">
        <v>316</v>
      </c>
      <c r="N591" t="s">
        <v>315</v>
      </c>
      <c r="O591">
        <v>21</v>
      </c>
      <c r="P591" t="s">
        <v>273</v>
      </c>
      <c r="Q591">
        <v>0.32</v>
      </c>
      <c r="S591">
        <v>1</v>
      </c>
      <c r="T591" s="108">
        <v>0.32</v>
      </c>
      <c r="U591">
        <v>1</v>
      </c>
      <c r="V591" t="s">
        <v>270</v>
      </c>
      <c r="W591" t="s">
        <v>167</v>
      </c>
      <c r="X591">
        <v>1</v>
      </c>
      <c r="Y591">
        <v>0</v>
      </c>
      <c r="Z591">
        <v>0</v>
      </c>
      <c r="AA591">
        <v>1</v>
      </c>
      <c r="AB591">
        <v>0</v>
      </c>
      <c r="AC591">
        <v>0</v>
      </c>
      <c r="AD591">
        <v>0</v>
      </c>
      <c r="AE591">
        <v>0</v>
      </c>
    </row>
    <row r="592" spans="1:31" x14ac:dyDescent="0.3">
      <c r="A592" t="s">
        <v>315</v>
      </c>
      <c r="B592" t="s">
        <v>1476</v>
      </c>
      <c r="C592" t="s">
        <v>262</v>
      </c>
      <c r="D592" t="s">
        <v>204</v>
      </c>
      <c r="E592" t="s">
        <v>11108</v>
      </c>
      <c r="F592" t="s">
        <v>1477</v>
      </c>
      <c r="G592" t="s">
        <v>451</v>
      </c>
      <c r="I592" t="s">
        <v>313</v>
      </c>
      <c r="J592" t="s">
        <v>266</v>
      </c>
      <c r="K592" t="s">
        <v>1478</v>
      </c>
      <c r="L592" t="s">
        <v>17365</v>
      </c>
      <c r="M592" t="s">
        <v>314</v>
      </c>
      <c r="N592" t="s">
        <v>315</v>
      </c>
      <c r="O592">
        <v>8</v>
      </c>
      <c r="P592" t="s">
        <v>282</v>
      </c>
      <c r="Q592">
        <v>3</v>
      </c>
      <c r="S592">
        <v>1</v>
      </c>
      <c r="T592" s="108">
        <v>3</v>
      </c>
      <c r="U592">
        <v>1</v>
      </c>
      <c r="V592" t="s">
        <v>270</v>
      </c>
      <c r="W592" t="s">
        <v>167</v>
      </c>
      <c r="X592">
        <v>1</v>
      </c>
      <c r="Y592">
        <v>0</v>
      </c>
      <c r="Z592">
        <v>1</v>
      </c>
      <c r="AA592">
        <v>0</v>
      </c>
      <c r="AB592">
        <v>0</v>
      </c>
      <c r="AC592">
        <v>0</v>
      </c>
      <c r="AD592">
        <v>0</v>
      </c>
      <c r="AE592">
        <v>0</v>
      </c>
    </row>
    <row r="593" spans="1:31" x14ac:dyDescent="0.3">
      <c r="A593" t="s">
        <v>315</v>
      </c>
      <c r="B593" t="s">
        <v>1476</v>
      </c>
      <c r="C593" t="s">
        <v>262</v>
      </c>
      <c r="D593" t="s">
        <v>204</v>
      </c>
      <c r="E593" t="s">
        <v>11108</v>
      </c>
      <c r="F593" t="s">
        <v>1477</v>
      </c>
      <c r="G593" t="s">
        <v>451</v>
      </c>
      <c r="I593" t="s">
        <v>313</v>
      </c>
      <c r="J593" t="s">
        <v>266</v>
      </c>
      <c r="K593" t="s">
        <v>1478</v>
      </c>
      <c r="L593" t="s">
        <v>17365</v>
      </c>
      <c r="M593" t="s">
        <v>316</v>
      </c>
      <c r="N593" t="s">
        <v>315</v>
      </c>
      <c r="O593">
        <v>9</v>
      </c>
      <c r="P593" t="s">
        <v>272</v>
      </c>
      <c r="Q593">
        <v>3</v>
      </c>
      <c r="S593">
        <v>6</v>
      </c>
      <c r="T593" s="108">
        <v>18</v>
      </c>
      <c r="U593">
        <v>1</v>
      </c>
      <c r="V593" t="s">
        <v>270</v>
      </c>
      <c r="W593" t="s">
        <v>167</v>
      </c>
      <c r="X593">
        <v>2</v>
      </c>
      <c r="Y593">
        <v>2</v>
      </c>
      <c r="Z593">
        <v>0</v>
      </c>
      <c r="AA593">
        <v>2</v>
      </c>
      <c r="AB593">
        <v>0</v>
      </c>
      <c r="AC593">
        <v>2</v>
      </c>
      <c r="AD593">
        <v>0</v>
      </c>
      <c r="AE593">
        <v>0</v>
      </c>
    </row>
    <row r="594" spans="1:31" x14ac:dyDescent="0.3">
      <c r="A594" t="s">
        <v>315</v>
      </c>
      <c r="B594" t="s">
        <v>1476</v>
      </c>
      <c r="C594" t="s">
        <v>262</v>
      </c>
      <c r="D594" t="s">
        <v>204</v>
      </c>
      <c r="E594" t="s">
        <v>11108</v>
      </c>
      <c r="F594" t="s">
        <v>1477</v>
      </c>
      <c r="G594" t="s">
        <v>451</v>
      </c>
      <c r="I594" t="s">
        <v>313</v>
      </c>
      <c r="J594" t="s">
        <v>266</v>
      </c>
      <c r="K594" t="s">
        <v>1478</v>
      </c>
      <c r="L594" t="s">
        <v>17365</v>
      </c>
      <c r="M594" t="s">
        <v>316</v>
      </c>
      <c r="N594" t="s">
        <v>315</v>
      </c>
      <c r="O594">
        <v>21</v>
      </c>
      <c r="P594" t="s">
        <v>273</v>
      </c>
      <c r="Q594">
        <v>0.32</v>
      </c>
      <c r="S594">
        <v>1</v>
      </c>
      <c r="T594" s="108">
        <v>0.32</v>
      </c>
      <c r="U594">
        <v>1</v>
      </c>
      <c r="V594" t="s">
        <v>270</v>
      </c>
      <c r="W594" t="s">
        <v>167</v>
      </c>
      <c r="X594">
        <v>1</v>
      </c>
      <c r="Y594">
        <v>0</v>
      </c>
      <c r="Z594">
        <v>0</v>
      </c>
      <c r="AA594">
        <v>1</v>
      </c>
      <c r="AB594">
        <v>0</v>
      </c>
      <c r="AC594">
        <v>0</v>
      </c>
      <c r="AD594">
        <v>0</v>
      </c>
      <c r="AE594">
        <v>0</v>
      </c>
    </row>
    <row r="595" spans="1:31" x14ac:dyDescent="0.3">
      <c r="A595" t="s">
        <v>315</v>
      </c>
      <c r="B595" t="s">
        <v>9138</v>
      </c>
      <c r="C595" t="s">
        <v>262</v>
      </c>
      <c r="D595" t="s">
        <v>9139</v>
      </c>
      <c r="E595" t="s">
        <v>11090</v>
      </c>
      <c r="F595" t="s">
        <v>1522</v>
      </c>
      <c r="G595" t="s">
        <v>473</v>
      </c>
      <c r="I595" t="s">
        <v>313</v>
      </c>
      <c r="J595" t="s">
        <v>266</v>
      </c>
      <c r="K595" t="s">
        <v>9140</v>
      </c>
      <c r="L595" t="s">
        <v>9141</v>
      </c>
      <c r="M595" t="s">
        <v>314</v>
      </c>
      <c r="N595" t="s">
        <v>315</v>
      </c>
      <c r="O595">
        <v>8</v>
      </c>
      <c r="P595" t="s">
        <v>266</v>
      </c>
      <c r="Q595">
        <v>0.48</v>
      </c>
      <c r="S595">
        <v>3</v>
      </c>
      <c r="T595" s="108">
        <v>1.44</v>
      </c>
      <c r="U595">
        <v>1</v>
      </c>
      <c r="V595" t="s">
        <v>270</v>
      </c>
      <c r="W595" t="s">
        <v>167</v>
      </c>
      <c r="X595">
        <v>3</v>
      </c>
      <c r="Y595">
        <v>0</v>
      </c>
      <c r="Z595">
        <v>3</v>
      </c>
      <c r="AA595">
        <v>0</v>
      </c>
      <c r="AB595">
        <v>0</v>
      </c>
      <c r="AC595">
        <v>0</v>
      </c>
      <c r="AD595">
        <v>0</v>
      </c>
      <c r="AE595">
        <v>0</v>
      </c>
    </row>
    <row r="596" spans="1:31" x14ac:dyDescent="0.3">
      <c r="A596" t="s">
        <v>315</v>
      </c>
      <c r="B596" t="s">
        <v>9138</v>
      </c>
      <c r="C596" t="s">
        <v>262</v>
      </c>
      <c r="D596" t="s">
        <v>9139</v>
      </c>
      <c r="E596" t="s">
        <v>11090</v>
      </c>
      <c r="F596" t="s">
        <v>1522</v>
      </c>
      <c r="G596" t="s">
        <v>473</v>
      </c>
      <c r="I596" t="s">
        <v>313</v>
      </c>
      <c r="J596" t="s">
        <v>266</v>
      </c>
      <c r="K596" t="s">
        <v>9140</v>
      </c>
      <c r="L596" t="s">
        <v>9141</v>
      </c>
      <c r="M596" t="s">
        <v>316</v>
      </c>
      <c r="N596" t="s">
        <v>315</v>
      </c>
      <c r="O596">
        <v>9</v>
      </c>
      <c r="P596" t="s">
        <v>288</v>
      </c>
      <c r="Q596">
        <v>0.48</v>
      </c>
      <c r="S596">
        <v>2</v>
      </c>
      <c r="T596" s="108">
        <v>0.96</v>
      </c>
      <c r="U596">
        <v>1</v>
      </c>
      <c r="V596" t="s">
        <v>270</v>
      </c>
      <c r="W596" t="s">
        <v>167</v>
      </c>
      <c r="X596">
        <v>2</v>
      </c>
      <c r="Y596">
        <v>0</v>
      </c>
      <c r="Z596">
        <v>0</v>
      </c>
      <c r="AA596">
        <v>0</v>
      </c>
      <c r="AB596">
        <v>2</v>
      </c>
      <c r="AC596">
        <v>0</v>
      </c>
      <c r="AD596">
        <v>0</v>
      </c>
      <c r="AE596">
        <v>0</v>
      </c>
    </row>
    <row r="597" spans="1:31" x14ac:dyDescent="0.3">
      <c r="A597" t="s">
        <v>315</v>
      </c>
      <c r="B597" t="s">
        <v>9138</v>
      </c>
      <c r="C597" t="s">
        <v>262</v>
      </c>
      <c r="D597" t="s">
        <v>9139</v>
      </c>
      <c r="E597" t="s">
        <v>11090</v>
      </c>
      <c r="F597" t="s">
        <v>1522</v>
      </c>
      <c r="G597" t="s">
        <v>473</v>
      </c>
      <c r="I597" t="s">
        <v>313</v>
      </c>
      <c r="J597" t="s">
        <v>266</v>
      </c>
      <c r="K597" t="s">
        <v>9140</v>
      </c>
      <c r="L597" t="s">
        <v>9141</v>
      </c>
      <c r="M597" t="s">
        <v>316</v>
      </c>
      <c r="N597" t="s">
        <v>315</v>
      </c>
      <c r="O597">
        <v>21</v>
      </c>
      <c r="P597" t="s">
        <v>273</v>
      </c>
      <c r="Q597">
        <v>0.48</v>
      </c>
      <c r="S597">
        <v>1</v>
      </c>
      <c r="T597" s="108">
        <v>0.48</v>
      </c>
      <c r="U597">
        <v>1</v>
      </c>
      <c r="V597" t="s">
        <v>270</v>
      </c>
      <c r="W597" t="s">
        <v>167</v>
      </c>
      <c r="X597">
        <v>1</v>
      </c>
      <c r="Y597">
        <v>0</v>
      </c>
      <c r="Z597">
        <v>0</v>
      </c>
      <c r="AA597">
        <v>1</v>
      </c>
      <c r="AB597">
        <v>0</v>
      </c>
      <c r="AC597">
        <v>0</v>
      </c>
      <c r="AD597">
        <v>0</v>
      </c>
      <c r="AE597">
        <v>0</v>
      </c>
    </row>
    <row r="598" spans="1:31" x14ac:dyDescent="0.3">
      <c r="A598" t="s">
        <v>315</v>
      </c>
      <c r="B598" t="s">
        <v>1068</v>
      </c>
      <c r="C598" t="s">
        <v>262</v>
      </c>
      <c r="D598" t="s">
        <v>2511</v>
      </c>
      <c r="E598" t="s">
        <v>11087</v>
      </c>
      <c r="F598" t="s">
        <v>1069</v>
      </c>
      <c r="G598" t="s">
        <v>9315</v>
      </c>
      <c r="I598" t="s">
        <v>313</v>
      </c>
      <c r="J598" t="s">
        <v>266</v>
      </c>
      <c r="K598" t="s">
        <v>1070</v>
      </c>
      <c r="L598" t="s">
        <v>2400</v>
      </c>
      <c r="M598" t="s">
        <v>314</v>
      </c>
      <c r="N598" t="s">
        <v>315</v>
      </c>
      <c r="O598">
        <v>8</v>
      </c>
      <c r="P598" t="s">
        <v>269</v>
      </c>
      <c r="Q598">
        <v>2</v>
      </c>
      <c r="S598">
        <v>4</v>
      </c>
      <c r="T598" s="108">
        <v>8</v>
      </c>
      <c r="U598">
        <v>1</v>
      </c>
      <c r="V598" t="s">
        <v>270</v>
      </c>
      <c r="W598" t="s">
        <v>167</v>
      </c>
      <c r="X598">
        <v>2</v>
      </c>
      <c r="Y598">
        <v>0</v>
      </c>
      <c r="Z598">
        <v>2</v>
      </c>
      <c r="AA598">
        <v>0</v>
      </c>
      <c r="AB598">
        <v>0</v>
      </c>
      <c r="AC598">
        <v>2</v>
      </c>
      <c r="AD598">
        <v>0</v>
      </c>
      <c r="AE598">
        <v>0</v>
      </c>
    </row>
    <row r="599" spans="1:31" x14ac:dyDescent="0.3">
      <c r="A599" t="s">
        <v>315</v>
      </c>
      <c r="B599" t="s">
        <v>1068</v>
      </c>
      <c r="C599" t="s">
        <v>262</v>
      </c>
      <c r="D599" t="s">
        <v>2511</v>
      </c>
      <c r="E599" t="s">
        <v>11087</v>
      </c>
      <c r="F599" t="s">
        <v>1069</v>
      </c>
      <c r="G599" t="s">
        <v>9315</v>
      </c>
      <c r="I599" t="s">
        <v>313</v>
      </c>
      <c r="J599" t="s">
        <v>266</v>
      </c>
      <c r="K599" t="s">
        <v>1070</v>
      </c>
      <c r="L599" t="s">
        <v>2400</v>
      </c>
      <c r="M599" t="s">
        <v>316</v>
      </c>
      <c r="N599" t="s">
        <v>315</v>
      </c>
      <c r="O599">
        <v>9</v>
      </c>
      <c r="P599" t="s">
        <v>272</v>
      </c>
      <c r="Q599">
        <v>3</v>
      </c>
      <c r="S599">
        <v>4</v>
      </c>
      <c r="T599" s="108">
        <v>12</v>
      </c>
      <c r="U599">
        <v>1</v>
      </c>
      <c r="V599" t="s">
        <v>270</v>
      </c>
      <c r="W599" t="s">
        <v>167</v>
      </c>
      <c r="X599">
        <v>2</v>
      </c>
      <c r="Y599">
        <v>0</v>
      </c>
      <c r="Z599">
        <v>2</v>
      </c>
      <c r="AA599">
        <v>0</v>
      </c>
      <c r="AB599">
        <v>0</v>
      </c>
      <c r="AC599">
        <v>2</v>
      </c>
      <c r="AD599">
        <v>0</v>
      </c>
      <c r="AE599">
        <v>0</v>
      </c>
    </row>
    <row r="600" spans="1:31" x14ac:dyDescent="0.3">
      <c r="A600" t="s">
        <v>315</v>
      </c>
      <c r="B600" t="s">
        <v>1068</v>
      </c>
      <c r="C600" t="s">
        <v>262</v>
      </c>
      <c r="D600" t="s">
        <v>2511</v>
      </c>
      <c r="E600" t="s">
        <v>11087</v>
      </c>
      <c r="F600" t="s">
        <v>1069</v>
      </c>
      <c r="G600" t="s">
        <v>9315</v>
      </c>
      <c r="I600" t="s">
        <v>313</v>
      </c>
      <c r="J600" t="s">
        <v>266</v>
      </c>
      <c r="K600" t="s">
        <v>1070</v>
      </c>
      <c r="L600" t="s">
        <v>2400</v>
      </c>
      <c r="M600" t="s">
        <v>316</v>
      </c>
      <c r="N600" t="s">
        <v>315</v>
      </c>
      <c r="O600">
        <v>26</v>
      </c>
      <c r="P600" t="s">
        <v>273</v>
      </c>
      <c r="Q600">
        <v>0.48</v>
      </c>
      <c r="S600">
        <v>2</v>
      </c>
      <c r="T600" s="108">
        <v>0.96</v>
      </c>
      <c r="U600">
        <v>1</v>
      </c>
      <c r="V600" t="s">
        <v>270</v>
      </c>
      <c r="W600" t="s">
        <v>167</v>
      </c>
      <c r="X600">
        <v>2</v>
      </c>
      <c r="Y600">
        <v>0</v>
      </c>
      <c r="Z600">
        <v>0</v>
      </c>
      <c r="AA600">
        <v>0</v>
      </c>
      <c r="AB600">
        <v>2</v>
      </c>
      <c r="AC600">
        <v>0</v>
      </c>
      <c r="AD600">
        <v>0</v>
      </c>
      <c r="AE600">
        <v>0</v>
      </c>
    </row>
    <row r="601" spans="1:31" x14ac:dyDescent="0.3">
      <c r="A601" t="s">
        <v>315</v>
      </c>
      <c r="B601" t="s">
        <v>1029</v>
      </c>
      <c r="C601" t="s">
        <v>262</v>
      </c>
      <c r="D601" t="s">
        <v>2506</v>
      </c>
      <c r="E601" t="s">
        <v>11066</v>
      </c>
      <c r="F601" t="s">
        <v>1030</v>
      </c>
      <c r="G601" t="s">
        <v>498</v>
      </c>
      <c r="I601" t="s">
        <v>313</v>
      </c>
      <c r="J601" t="s">
        <v>266</v>
      </c>
      <c r="K601" t="s">
        <v>1031</v>
      </c>
      <c r="L601" t="s">
        <v>17668</v>
      </c>
      <c r="M601" t="s">
        <v>314</v>
      </c>
      <c r="N601" t="s">
        <v>315</v>
      </c>
      <c r="O601">
        <v>8</v>
      </c>
      <c r="P601" t="s">
        <v>266</v>
      </c>
      <c r="Q601">
        <v>0.32</v>
      </c>
      <c r="S601">
        <v>3</v>
      </c>
      <c r="T601" s="108">
        <v>0.96</v>
      </c>
      <c r="U601">
        <v>1</v>
      </c>
      <c r="V601" t="s">
        <v>270</v>
      </c>
      <c r="W601" t="s">
        <v>167</v>
      </c>
      <c r="X601">
        <v>3</v>
      </c>
      <c r="Y601">
        <v>0</v>
      </c>
      <c r="Z601">
        <v>0</v>
      </c>
      <c r="AA601">
        <v>0</v>
      </c>
      <c r="AB601">
        <v>3</v>
      </c>
      <c r="AC601">
        <v>0</v>
      </c>
      <c r="AD601">
        <v>0</v>
      </c>
      <c r="AE601">
        <v>0</v>
      </c>
    </row>
    <row r="602" spans="1:31" x14ac:dyDescent="0.3">
      <c r="A602" t="s">
        <v>315</v>
      </c>
      <c r="B602" t="s">
        <v>1029</v>
      </c>
      <c r="C602" t="s">
        <v>262</v>
      </c>
      <c r="D602" t="s">
        <v>2506</v>
      </c>
      <c r="E602" t="s">
        <v>11066</v>
      </c>
      <c r="F602" t="s">
        <v>1030</v>
      </c>
      <c r="G602" t="s">
        <v>498</v>
      </c>
      <c r="I602" t="s">
        <v>313</v>
      </c>
      <c r="J602" t="s">
        <v>266</v>
      </c>
      <c r="K602" t="s">
        <v>1031</v>
      </c>
      <c r="L602" t="s">
        <v>17668</v>
      </c>
      <c r="M602" t="s">
        <v>316</v>
      </c>
      <c r="N602" t="s">
        <v>315</v>
      </c>
      <c r="O602">
        <v>9</v>
      </c>
      <c r="P602" t="s">
        <v>288</v>
      </c>
      <c r="Q602">
        <v>0.48</v>
      </c>
      <c r="S602">
        <v>3</v>
      </c>
      <c r="T602" s="108">
        <v>1.44</v>
      </c>
      <c r="U602">
        <v>1</v>
      </c>
      <c r="V602" t="s">
        <v>270</v>
      </c>
      <c r="W602" t="s">
        <v>167</v>
      </c>
      <c r="X602">
        <v>3</v>
      </c>
      <c r="Y602">
        <v>0</v>
      </c>
      <c r="Z602">
        <v>0</v>
      </c>
      <c r="AA602">
        <v>0</v>
      </c>
      <c r="AB602">
        <v>3</v>
      </c>
      <c r="AC602">
        <v>0</v>
      </c>
      <c r="AD602">
        <v>0</v>
      </c>
      <c r="AE602">
        <v>0</v>
      </c>
    </row>
    <row r="603" spans="1:31" x14ac:dyDescent="0.3">
      <c r="A603" t="s">
        <v>315</v>
      </c>
      <c r="B603" t="s">
        <v>1029</v>
      </c>
      <c r="C603" t="s">
        <v>262</v>
      </c>
      <c r="D603" t="s">
        <v>2506</v>
      </c>
      <c r="E603" t="s">
        <v>11066</v>
      </c>
      <c r="F603" t="s">
        <v>1030</v>
      </c>
      <c r="G603" t="s">
        <v>498</v>
      </c>
      <c r="I603" t="s">
        <v>313</v>
      </c>
      <c r="J603" t="s">
        <v>266</v>
      </c>
      <c r="K603" t="s">
        <v>1031</v>
      </c>
      <c r="L603" t="s">
        <v>17668</v>
      </c>
      <c r="M603" t="s">
        <v>316</v>
      </c>
      <c r="N603" t="s">
        <v>315</v>
      </c>
      <c r="O603">
        <v>26</v>
      </c>
      <c r="P603" t="s">
        <v>273</v>
      </c>
      <c r="Q603">
        <v>0.48</v>
      </c>
      <c r="S603">
        <v>1</v>
      </c>
      <c r="T603" s="108">
        <v>0.48</v>
      </c>
      <c r="U603">
        <v>1</v>
      </c>
      <c r="V603" t="s">
        <v>270</v>
      </c>
      <c r="W603" t="s">
        <v>167</v>
      </c>
      <c r="X603">
        <v>1</v>
      </c>
      <c r="Y603">
        <v>0</v>
      </c>
      <c r="Z603">
        <v>0</v>
      </c>
      <c r="AA603">
        <v>0</v>
      </c>
      <c r="AB603">
        <v>1</v>
      </c>
      <c r="AC603">
        <v>0</v>
      </c>
      <c r="AD603">
        <v>0</v>
      </c>
      <c r="AE603">
        <v>0</v>
      </c>
    </row>
    <row r="604" spans="1:31" x14ac:dyDescent="0.3">
      <c r="A604" t="s">
        <v>315</v>
      </c>
      <c r="B604" t="s">
        <v>1029</v>
      </c>
      <c r="C604" t="s">
        <v>262</v>
      </c>
      <c r="D604" t="s">
        <v>2506</v>
      </c>
      <c r="E604" t="s">
        <v>11066</v>
      </c>
      <c r="F604" t="s">
        <v>1030</v>
      </c>
      <c r="G604" t="s">
        <v>498</v>
      </c>
      <c r="I604" t="s">
        <v>313</v>
      </c>
      <c r="J604" t="s">
        <v>266</v>
      </c>
      <c r="K604" t="s">
        <v>1031</v>
      </c>
      <c r="L604" t="s">
        <v>17668</v>
      </c>
      <c r="M604" t="s">
        <v>316</v>
      </c>
      <c r="N604" t="s">
        <v>315</v>
      </c>
      <c r="O604">
        <v>26</v>
      </c>
      <c r="P604" t="s">
        <v>273</v>
      </c>
      <c r="Q604">
        <v>0.32</v>
      </c>
      <c r="S604">
        <v>2</v>
      </c>
      <c r="T604" s="108">
        <v>0.64</v>
      </c>
      <c r="U604">
        <v>1</v>
      </c>
      <c r="V604" t="s">
        <v>270</v>
      </c>
      <c r="W604" t="s">
        <v>167</v>
      </c>
      <c r="X604">
        <v>2</v>
      </c>
      <c r="Y604">
        <v>0</v>
      </c>
      <c r="Z604">
        <v>0</v>
      </c>
      <c r="AA604">
        <v>2</v>
      </c>
      <c r="AB604">
        <v>0</v>
      </c>
      <c r="AC604">
        <v>0</v>
      </c>
      <c r="AD604">
        <v>0</v>
      </c>
      <c r="AE604">
        <v>0</v>
      </c>
    </row>
    <row r="605" spans="1:31" x14ac:dyDescent="0.3">
      <c r="A605" t="s">
        <v>300</v>
      </c>
      <c r="B605" t="s">
        <v>1423</v>
      </c>
      <c r="C605" t="s">
        <v>262</v>
      </c>
      <c r="D605" t="s">
        <v>202</v>
      </c>
      <c r="E605" t="s">
        <v>11690</v>
      </c>
      <c r="F605" t="s">
        <v>1424</v>
      </c>
      <c r="G605" t="s">
        <v>1012</v>
      </c>
      <c r="H605" t="s">
        <v>1425</v>
      </c>
      <c r="I605" t="s">
        <v>297</v>
      </c>
      <c r="J605" t="s">
        <v>266</v>
      </c>
      <c r="K605" t="s">
        <v>1426</v>
      </c>
      <c r="L605" t="s">
        <v>18041</v>
      </c>
      <c r="M605" t="s">
        <v>301</v>
      </c>
      <c r="N605" t="s">
        <v>300</v>
      </c>
      <c r="O605">
        <v>21</v>
      </c>
      <c r="P605" t="s">
        <v>273</v>
      </c>
      <c r="Q605">
        <v>0.48</v>
      </c>
      <c r="S605">
        <v>2</v>
      </c>
      <c r="T605" s="108">
        <v>0.96</v>
      </c>
      <c r="U605">
        <v>1</v>
      </c>
      <c r="V605" t="s">
        <v>270</v>
      </c>
      <c r="W605" t="s">
        <v>167</v>
      </c>
      <c r="X605">
        <v>2</v>
      </c>
      <c r="Y605">
        <v>0</v>
      </c>
      <c r="Z605">
        <v>2</v>
      </c>
      <c r="AA605">
        <v>0</v>
      </c>
      <c r="AB605">
        <v>0</v>
      </c>
      <c r="AC605">
        <v>0</v>
      </c>
      <c r="AD605">
        <v>0</v>
      </c>
      <c r="AE605">
        <v>0</v>
      </c>
    </row>
    <row r="606" spans="1:31" x14ac:dyDescent="0.3">
      <c r="A606" t="s">
        <v>300</v>
      </c>
      <c r="B606" t="s">
        <v>1423</v>
      </c>
      <c r="C606" t="s">
        <v>262</v>
      </c>
      <c r="D606" t="s">
        <v>202</v>
      </c>
      <c r="E606" t="s">
        <v>11690</v>
      </c>
      <c r="F606" t="s">
        <v>1424</v>
      </c>
      <c r="G606" t="s">
        <v>1012</v>
      </c>
      <c r="H606" t="s">
        <v>1425</v>
      </c>
      <c r="I606" t="s">
        <v>297</v>
      </c>
      <c r="J606" t="s">
        <v>266</v>
      </c>
      <c r="K606" t="s">
        <v>1426</v>
      </c>
      <c r="L606" t="s">
        <v>18041</v>
      </c>
      <c r="M606" t="s">
        <v>301</v>
      </c>
      <c r="N606" t="s">
        <v>300</v>
      </c>
      <c r="O606">
        <v>9</v>
      </c>
      <c r="P606" t="s">
        <v>272</v>
      </c>
      <c r="Q606">
        <v>4</v>
      </c>
      <c r="S606">
        <v>2</v>
      </c>
      <c r="T606" s="108">
        <v>8</v>
      </c>
      <c r="U606">
        <v>1</v>
      </c>
      <c r="V606" t="s">
        <v>270</v>
      </c>
      <c r="W606" t="s">
        <v>167</v>
      </c>
      <c r="X606">
        <v>1</v>
      </c>
      <c r="Y606">
        <v>0</v>
      </c>
      <c r="Z606">
        <v>1</v>
      </c>
      <c r="AA606">
        <v>0</v>
      </c>
      <c r="AB606">
        <v>0</v>
      </c>
      <c r="AC606">
        <v>1</v>
      </c>
      <c r="AD606">
        <v>0</v>
      </c>
      <c r="AE606">
        <v>0</v>
      </c>
    </row>
    <row r="607" spans="1:31" x14ac:dyDescent="0.3">
      <c r="A607" t="s">
        <v>300</v>
      </c>
      <c r="B607" t="s">
        <v>1423</v>
      </c>
      <c r="C607" t="s">
        <v>262</v>
      </c>
      <c r="D607" t="s">
        <v>202</v>
      </c>
      <c r="E607" t="s">
        <v>11690</v>
      </c>
      <c r="F607" t="s">
        <v>1424</v>
      </c>
      <c r="G607" t="s">
        <v>1012</v>
      </c>
      <c r="H607" t="s">
        <v>1425</v>
      </c>
      <c r="I607" t="s">
        <v>297</v>
      </c>
      <c r="J607" t="s">
        <v>266</v>
      </c>
      <c r="K607" t="s">
        <v>1426</v>
      </c>
      <c r="L607" t="s">
        <v>18041</v>
      </c>
      <c r="M607" t="s">
        <v>299</v>
      </c>
      <c r="N607" t="s">
        <v>300</v>
      </c>
      <c r="O607">
        <v>8</v>
      </c>
      <c r="P607" t="s">
        <v>282</v>
      </c>
      <c r="Q607">
        <v>4</v>
      </c>
      <c r="S607">
        <v>1</v>
      </c>
      <c r="T607" s="108">
        <v>4</v>
      </c>
      <c r="U607">
        <v>1</v>
      </c>
      <c r="V607" t="s">
        <v>270</v>
      </c>
      <c r="W607" t="s">
        <v>167</v>
      </c>
      <c r="X607">
        <v>1</v>
      </c>
      <c r="Y607">
        <v>0</v>
      </c>
      <c r="Z607">
        <v>1</v>
      </c>
      <c r="AA607">
        <v>0</v>
      </c>
      <c r="AB607">
        <v>0</v>
      </c>
      <c r="AC607">
        <v>0</v>
      </c>
      <c r="AD607">
        <v>0</v>
      </c>
      <c r="AE607">
        <v>0</v>
      </c>
    </row>
    <row r="608" spans="1:31" x14ac:dyDescent="0.3">
      <c r="A608" t="s">
        <v>300</v>
      </c>
      <c r="B608" t="s">
        <v>1760</v>
      </c>
      <c r="C608" t="s">
        <v>262</v>
      </c>
      <c r="D608" t="s">
        <v>2680</v>
      </c>
      <c r="E608" t="s">
        <v>11685</v>
      </c>
      <c r="F608" t="s">
        <v>1761</v>
      </c>
      <c r="G608" t="s">
        <v>341</v>
      </c>
      <c r="H608" t="s">
        <v>2630</v>
      </c>
      <c r="I608" t="s">
        <v>297</v>
      </c>
      <c r="J608" t="s">
        <v>266</v>
      </c>
      <c r="K608" t="s">
        <v>1762</v>
      </c>
      <c r="L608" t="s">
        <v>547</v>
      </c>
      <c r="M608" t="s">
        <v>299</v>
      </c>
      <c r="N608" t="s">
        <v>300</v>
      </c>
      <c r="O608">
        <v>8</v>
      </c>
      <c r="P608" t="s">
        <v>282</v>
      </c>
      <c r="Q608">
        <v>4</v>
      </c>
      <c r="S608">
        <v>1</v>
      </c>
      <c r="T608" s="108">
        <v>4</v>
      </c>
      <c r="U608">
        <v>1</v>
      </c>
      <c r="V608" t="s">
        <v>270</v>
      </c>
      <c r="W608" t="s">
        <v>167</v>
      </c>
      <c r="X608">
        <v>1</v>
      </c>
      <c r="Y608">
        <v>0</v>
      </c>
      <c r="Z608">
        <v>1</v>
      </c>
      <c r="AA608">
        <v>0</v>
      </c>
      <c r="AB608">
        <v>0</v>
      </c>
      <c r="AC608">
        <v>0</v>
      </c>
      <c r="AD608">
        <v>0</v>
      </c>
      <c r="AE608">
        <v>0</v>
      </c>
    </row>
    <row r="609" spans="1:31" x14ac:dyDescent="0.3">
      <c r="A609" t="s">
        <v>300</v>
      </c>
      <c r="B609" t="s">
        <v>1760</v>
      </c>
      <c r="C609" t="s">
        <v>262</v>
      </c>
      <c r="D609" t="s">
        <v>2680</v>
      </c>
      <c r="E609" t="s">
        <v>11685</v>
      </c>
      <c r="F609" t="s">
        <v>1761</v>
      </c>
      <c r="G609" t="s">
        <v>341</v>
      </c>
      <c r="H609" t="s">
        <v>2630</v>
      </c>
      <c r="I609" t="s">
        <v>297</v>
      </c>
      <c r="J609" t="s">
        <v>266</v>
      </c>
      <c r="K609" t="s">
        <v>1762</v>
      </c>
      <c r="L609" t="s">
        <v>547</v>
      </c>
      <c r="M609" t="s">
        <v>301</v>
      </c>
      <c r="N609" t="s">
        <v>300</v>
      </c>
      <c r="O609">
        <v>9</v>
      </c>
      <c r="P609" t="s">
        <v>272</v>
      </c>
      <c r="Q609">
        <v>2</v>
      </c>
      <c r="S609">
        <v>2</v>
      </c>
      <c r="T609" s="108">
        <v>4</v>
      </c>
      <c r="U609">
        <v>1</v>
      </c>
      <c r="V609" t="s">
        <v>270</v>
      </c>
      <c r="W609" t="s">
        <v>167</v>
      </c>
      <c r="X609">
        <v>1</v>
      </c>
      <c r="Y609">
        <v>0</v>
      </c>
      <c r="Z609">
        <v>1</v>
      </c>
      <c r="AA609">
        <v>0</v>
      </c>
      <c r="AB609">
        <v>0</v>
      </c>
      <c r="AC609">
        <v>1</v>
      </c>
      <c r="AD609">
        <v>0</v>
      </c>
      <c r="AE609">
        <v>0</v>
      </c>
    </row>
    <row r="610" spans="1:31" x14ac:dyDescent="0.3">
      <c r="A610" t="s">
        <v>300</v>
      </c>
      <c r="B610" t="s">
        <v>1760</v>
      </c>
      <c r="C610" t="s">
        <v>262</v>
      </c>
      <c r="D610" t="s">
        <v>2680</v>
      </c>
      <c r="E610" t="s">
        <v>11685</v>
      </c>
      <c r="F610" t="s">
        <v>1761</v>
      </c>
      <c r="G610" t="s">
        <v>341</v>
      </c>
      <c r="H610" t="s">
        <v>2630</v>
      </c>
      <c r="I610" t="s">
        <v>297</v>
      </c>
      <c r="J610" t="s">
        <v>266</v>
      </c>
      <c r="K610" t="s">
        <v>1762</v>
      </c>
      <c r="L610" t="s">
        <v>547</v>
      </c>
      <c r="M610" t="s">
        <v>301</v>
      </c>
      <c r="N610" t="s">
        <v>300</v>
      </c>
      <c r="O610">
        <v>21</v>
      </c>
      <c r="P610" t="s">
        <v>273</v>
      </c>
      <c r="Q610">
        <v>0.32</v>
      </c>
      <c r="S610">
        <v>1</v>
      </c>
      <c r="T610" s="108">
        <v>0.32</v>
      </c>
      <c r="U610">
        <v>1</v>
      </c>
      <c r="V610" t="s">
        <v>270</v>
      </c>
      <c r="W610" t="s">
        <v>167</v>
      </c>
      <c r="X610">
        <v>1</v>
      </c>
      <c r="Y610">
        <v>0</v>
      </c>
      <c r="Z610">
        <v>1</v>
      </c>
      <c r="AA610">
        <v>0</v>
      </c>
      <c r="AB610">
        <v>0</v>
      </c>
      <c r="AC610">
        <v>0</v>
      </c>
      <c r="AD610">
        <v>0</v>
      </c>
      <c r="AE610">
        <v>0</v>
      </c>
    </row>
    <row r="611" spans="1:31" x14ac:dyDescent="0.3">
      <c r="A611" t="s">
        <v>300</v>
      </c>
      <c r="B611" t="s">
        <v>1636</v>
      </c>
      <c r="C611" t="s">
        <v>262</v>
      </c>
      <c r="D611" t="s">
        <v>214</v>
      </c>
      <c r="E611" t="s">
        <v>11686</v>
      </c>
      <c r="F611" t="s">
        <v>1639</v>
      </c>
      <c r="G611" t="s">
        <v>341</v>
      </c>
      <c r="H611" t="s">
        <v>10267</v>
      </c>
      <c r="I611" t="s">
        <v>297</v>
      </c>
      <c r="J611" t="s">
        <v>266</v>
      </c>
      <c r="K611" t="s">
        <v>1640</v>
      </c>
      <c r="L611" t="s">
        <v>17366</v>
      </c>
      <c r="M611" t="s">
        <v>299</v>
      </c>
      <c r="N611" t="s">
        <v>300</v>
      </c>
      <c r="O611">
        <v>8</v>
      </c>
      <c r="P611" t="s">
        <v>269</v>
      </c>
      <c r="Q611">
        <v>2</v>
      </c>
      <c r="S611">
        <v>2</v>
      </c>
      <c r="T611" s="108">
        <v>4</v>
      </c>
      <c r="U611">
        <v>1</v>
      </c>
      <c r="V611" t="s">
        <v>270</v>
      </c>
      <c r="W611" t="s">
        <v>167</v>
      </c>
      <c r="X611">
        <v>2</v>
      </c>
      <c r="Y611">
        <v>0</v>
      </c>
      <c r="Z611">
        <v>2</v>
      </c>
      <c r="AA611">
        <v>0</v>
      </c>
      <c r="AB611">
        <v>0</v>
      </c>
      <c r="AC611">
        <v>0</v>
      </c>
      <c r="AD611">
        <v>0</v>
      </c>
      <c r="AE611">
        <v>0</v>
      </c>
    </row>
    <row r="612" spans="1:31" x14ac:dyDescent="0.3">
      <c r="A612" t="s">
        <v>300</v>
      </c>
      <c r="B612" t="s">
        <v>1636</v>
      </c>
      <c r="C612" t="s">
        <v>262</v>
      </c>
      <c r="D612" t="s">
        <v>214</v>
      </c>
      <c r="E612" t="s">
        <v>11686</v>
      </c>
      <c r="F612" t="s">
        <v>1639</v>
      </c>
      <c r="G612" t="s">
        <v>341</v>
      </c>
      <c r="H612" t="s">
        <v>10267</v>
      </c>
      <c r="I612" t="s">
        <v>297</v>
      </c>
      <c r="J612" t="s">
        <v>266</v>
      </c>
      <c r="K612" t="s">
        <v>1640</v>
      </c>
      <c r="L612" t="s">
        <v>17366</v>
      </c>
      <c r="M612" t="s">
        <v>301</v>
      </c>
      <c r="N612" t="s">
        <v>300</v>
      </c>
      <c r="O612">
        <v>9</v>
      </c>
      <c r="P612" t="s">
        <v>288</v>
      </c>
      <c r="Q612">
        <v>0.48</v>
      </c>
      <c r="S612">
        <v>3</v>
      </c>
      <c r="T612" s="108">
        <v>1.44</v>
      </c>
      <c r="U612">
        <v>1</v>
      </c>
      <c r="V612" t="s">
        <v>270</v>
      </c>
      <c r="W612" t="s">
        <v>167</v>
      </c>
      <c r="X612">
        <v>3</v>
      </c>
      <c r="Y612">
        <v>0</v>
      </c>
      <c r="Z612">
        <v>3</v>
      </c>
      <c r="AA612">
        <v>0</v>
      </c>
      <c r="AB612">
        <v>0</v>
      </c>
      <c r="AC612">
        <v>0</v>
      </c>
      <c r="AD612">
        <v>0</v>
      </c>
      <c r="AE612">
        <v>0</v>
      </c>
    </row>
    <row r="613" spans="1:31" x14ac:dyDescent="0.3">
      <c r="A613" t="s">
        <v>300</v>
      </c>
      <c r="B613" t="s">
        <v>1636</v>
      </c>
      <c r="C613" t="s">
        <v>262</v>
      </c>
      <c r="D613" t="s">
        <v>214</v>
      </c>
      <c r="E613" t="s">
        <v>11686</v>
      </c>
      <c r="F613" t="s">
        <v>1639</v>
      </c>
      <c r="G613" t="s">
        <v>341</v>
      </c>
      <c r="H613" t="s">
        <v>10267</v>
      </c>
      <c r="I613" t="s">
        <v>297</v>
      </c>
      <c r="J613" t="s">
        <v>266</v>
      </c>
      <c r="K613" t="s">
        <v>1640</v>
      </c>
      <c r="L613" t="s">
        <v>17366</v>
      </c>
      <c r="M613" t="s">
        <v>301</v>
      </c>
      <c r="N613" t="s">
        <v>300</v>
      </c>
      <c r="O613">
        <v>21</v>
      </c>
      <c r="P613" t="s">
        <v>273</v>
      </c>
      <c r="Q613">
        <v>0.48</v>
      </c>
      <c r="S613">
        <v>2</v>
      </c>
      <c r="T613" s="108">
        <v>0.96</v>
      </c>
      <c r="U613">
        <v>1</v>
      </c>
      <c r="V613" t="s">
        <v>270</v>
      </c>
      <c r="W613" t="s">
        <v>167</v>
      </c>
      <c r="X613">
        <v>2</v>
      </c>
      <c r="Y613">
        <v>0</v>
      </c>
      <c r="Z613">
        <v>2</v>
      </c>
      <c r="AA613">
        <v>0</v>
      </c>
      <c r="AB613">
        <v>0</v>
      </c>
      <c r="AC613">
        <v>0</v>
      </c>
      <c r="AD613">
        <v>0</v>
      </c>
      <c r="AE613">
        <v>0</v>
      </c>
    </row>
    <row r="614" spans="1:31" x14ac:dyDescent="0.3">
      <c r="A614" t="s">
        <v>300</v>
      </c>
      <c r="B614" t="s">
        <v>1636</v>
      </c>
      <c r="C614" t="s">
        <v>262</v>
      </c>
      <c r="D614" t="s">
        <v>214</v>
      </c>
      <c r="E614" t="s">
        <v>11686</v>
      </c>
      <c r="F614" t="s">
        <v>1639</v>
      </c>
      <c r="G614" t="s">
        <v>341</v>
      </c>
      <c r="H614" t="s">
        <v>10267</v>
      </c>
      <c r="I614" t="s">
        <v>297</v>
      </c>
      <c r="J614" t="s">
        <v>266</v>
      </c>
      <c r="K614" t="s">
        <v>1640</v>
      </c>
      <c r="L614" t="s">
        <v>17366</v>
      </c>
      <c r="M614" t="s">
        <v>301</v>
      </c>
      <c r="N614" t="s">
        <v>300</v>
      </c>
      <c r="O614">
        <v>9</v>
      </c>
      <c r="P614" t="s">
        <v>288</v>
      </c>
      <c r="Q614">
        <v>0.32</v>
      </c>
      <c r="S614">
        <v>1</v>
      </c>
      <c r="T614" s="108">
        <v>0.32</v>
      </c>
      <c r="U614">
        <v>1</v>
      </c>
      <c r="V614" t="s">
        <v>270</v>
      </c>
      <c r="W614" t="s">
        <v>167</v>
      </c>
      <c r="X614">
        <v>1</v>
      </c>
      <c r="Y614">
        <v>0</v>
      </c>
      <c r="Z614">
        <v>1</v>
      </c>
      <c r="AA614">
        <v>0</v>
      </c>
      <c r="AB614">
        <v>0</v>
      </c>
      <c r="AC614">
        <v>0</v>
      </c>
      <c r="AD614">
        <v>0</v>
      </c>
      <c r="AE614">
        <v>0</v>
      </c>
    </row>
    <row r="615" spans="1:31" x14ac:dyDescent="0.3">
      <c r="A615" t="s">
        <v>300</v>
      </c>
      <c r="B615" t="s">
        <v>441</v>
      </c>
      <c r="C615" t="s">
        <v>274</v>
      </c>
      <c r="D615" t="s">
        <v>2650</v>
      </c>
      <c r="E615" t="s">
        <v>11687</v>
      </c>
      <c r="F615" t="s">
        <v>442</v>
      </c>
      <c r="G615" t="s">
        <v>341</v>
      </c>
      <c r="H615" t="s">
        <v>10268</v>
      </c>
      <c r="I615" t="s">
        <v>297</v>
      </c>
      <c r="J615" t="s">
        <v>266</v>
      </c>
      <c r="K615" t="s">
        <v>443</v>
      </c>
      <c r="L615" t="s">
        <v>444</v>
      </c>
      <c r="M615" t="s">
        <v>301</v>
      </c>
      <c r="N615" t="s">
        <v>300</v>
      </c>
      <c r="O615">
        <v>9</v>
      </c>
      <c r="P615" t="s">
        <v>288</v>
      </c>
      <c r="Q615">
        <v>0.48</v>
      </c>
      <c r="S615">
        <v>2</v>
      </c>
      <c r="T615" s="108">
        <v>0.96</v>
      </c>
      <c r="U615">
        <v>1</v>
      </c>
      <c r="V615" t="s">
        <v>270</v>
      </c>
      <c r="W615" t="s">
        <v>167</v>
      </c>
      <c r="X615">
        <v>2</v>
      </c>
      <c r="Y615">
        <v>0</v>
      </c>
      <c r="Z615">
        <v>0</v>
      </c>
      <c r="AA615">
        <v>2</v>
      </c>
      <c r="AB615">
        <v>0</v>
      </c>
      <c r="AC615">
        <v>0</v>
      </c>
      <c r="AD615">
        <v>0</v>
      </c>
      <c r="AE615">
        <v>0</v>
      </c>
    </row>
    <row r="616" spans="1:31" x14ac:dyDescent="0.3">
      <c r="A616" t="s">
        <v>300</v>
      </c>
      <c r="B616" t="s">
        <v>441</v>
      </c>
      <c r="C616" t="s">
        <v>294</v>
      </c>
      <c r="D616" t="s">
        <v>2650</v>
      </c>
      <c r="E616" t="s">
        <v>11687</v>
      </c>
      <c r="F616" t="s">
        <v>442</v>
      </c>
      <c r="G616" t="s">
        <v>341</v>
      </c>
      <c r="H616" t="s">
        <v>10268</v>
      </c>
      <c r="I616" t="s">
        <v>297</v>
      </c>
      <c r="J616" t="s">
        <v>266</v>
      </c>
      <c r="K616" t="s">
        <v>443</v>
      </c>
      <c r="L616" t="s">
        <v>444</v>
      </c>
      <c r="M616" t="s">
        <v>301</v>
      </c>
      <c r="N616" t="s">
        <v>300</v>
      </c>
      <c r="O616">
        <v>21</v>
      </c>
      <c r="P616" t="s">
        <v>273</v>
      </c>
      <c r="Q616">
        <v>0.48</v>
      </c>
      <c r="S616">
        <v>2</v>
      </c>
      <c r="T616" s="108">
        <v>0.96</v>
      </c>
      <c r="U616">
        <v>1</v>
      </c>
      <c r="V616" t="s">
        <v>270</v>
      </c>
      <c r="W616" t="s">
        <v>167</v>
      </c>
      <c r="X616">
        <v>2</v>
      </c>
      <c r="Y616">
        <v>0</v>
      </c>
      <c r="Z616">
        <v>2</v>
      </c>
      <c r="AA616">
        <v>0</v>
      </c>
      <c r="AB616">
        <v>0</v>
      </c>
      <c r="AC616">
        <v>0</v>
      </c>
      <c r="AD616">
        <v>0</v>
      </c>
      <c r="AE616">
        <v>0</v>
      </c>
    </row>
    <row r="617" spans="1:31" x14ac:dyDescent="0.3">
      <c r="A617" t="s">
        <v>300</v>
      </c>
      <c r="B617" t="s">
        <v>441</v>
      </c>
      <c r="C617" t="s">
        <v>262</v>
      </c>
      <c r="D617" t="s">
        <v>2650</v>
      </c>
      <c r="E617" t="s">
        <v>11687</v>
      </c>
      <c r="F617" t="s">
        <v>442</v>
      </c>
      <c r="G617" t="s">
        <v>341</v>
      </c>
      <c r="H617" t="s">
        <v>10268</v>
      </c>
      <c r="I617" t="s">
        <v>297</v>
      </c>
      <c r="J617" t="s">
        <v>266</v>
      </c>
      <c r="K617" t="s">
        <v>443</v>
      </c>
      <c r="L617" t="s">
        <v>444</v>
      </c>
      <c r="M617" t="s">
        <v>299</v>
      </c>
      <c r="N617" t="s">
        <v>300</v>
      </c>
      <c r="O617">
        <v>8</v>
      </c>
      <c r="P617" t="s">
        <v>266</v>
      </c>
      <c r="Q617">
        <v>0.48</v>
      </c>
      <c r="S617">
        <v>3</v>
      </c>
      <c r="T617" s="108">
        <v>1.44</v>
      </c>
      <c r="U617">
        <v>1</v>
      </c>
      <c r="V617" t="s">
        <v>270</v>
      </c>
      <c r="W617" t="s">
        <v>167</v>
      </c>
      <c r="X617">
        <v>3</v>
      </c>
      <c r="Y617">
        <v>0</v>
      </c>
      <c r="Z617">
        <v>0</v>
      </c>
      <c r="AA617">
        <v>0</v>
      </c>
      <c r="AB617">
        <v>0</v>
      </c>
      <c r="AC617">
        <v>3</v>
      </c>
      <c r="AD617">
        <v>0</v>
      </c>
      <c r="AE617">
        <v>0</v>
      </c>
    </row>
    <row r="618" spans="1:31" x14ac:dyDescent="0.3">
      <c r="A618" t="s">
        <v>300</v>
      </c>
      <c r="B618" t="s">
        <v>2624</v>
      </c>
      <c r="C618" t="s">
        <v>274</v>
      </c>
      <c r="D618" t="s">
        <v>2625</v>
      </c>
      <c r="E618" t="s">
        <v>11191</v>
      </c>
      <c r="F618" t="s">
        <v>2358</v>
      </c>
      <c r="G618" t="s">
        <v>296</v>
      </c>
      <c r="I618" t="s">
        <v>297</v>
      </c>
      <c r="J618" t="s">
        <v>266</v>
      </c>
      <c r="K618" t="s">
        <v>2626</v>
      </c>
      <c r="L618" t="s">
        <v>913</v>
      </c>
      <c r="M618" t="s">
        <v>301</v>
      </c>
      <c r="N618" t="s">
        <v>300</v>
      </c>
      <c r="O618">
        <v>21</v>
      </c>
      <c r="P618" t="s">
        <v>273</v>
      </c>
      <c r="Q618">
        <v>0.32</v>
      </c>
      <c r="S618">
        <v>2</v>
      </c>
      <c r="T618" s="108">
        <v>0.64</v>
      </c>
      <c r="U618">
        <v>1</v>
      </c>
      <c r="V618" t="s">
        <v>270</v>
      </c>
      <c r="W618" t="s">
        <v>167</v>
      </c>
      <c r="X618">
        <v>2</v>
      </c>
      <c r="Y618">
        <v>0</v>
      </c>
      <c r="Z618">
        <v>2</v>
      </c>
      <c r="AA618">
        <v>0</v>
      </c>
      <c r="AB618">
        <v>0</v>
      </c>
      <c r="AC618">
        <v>0</v>
      </c>
      <c r="AD618">
        <v>0</v>
      </c>
      <c r="AE618">
        <v>0</v>
      </c>
    </row>
    <row r="619" spans="1:31" x14ac:dyDescent="0.3">
      <c r="A619" t="s">
        <v>300</v>
      </c>
      <c r="B619" t="s">
        <v>2624</v>
      </c>
      <c r="C619" t="s">
        <v>274</v>
      </c>
      <c r="D619" t="s">
        <v>2625</v>
      </c>
      <c r="E619" t="s">
        <v>11191</v>
      </c>
      <c r="F619" t="s">
        <v>2358</v>
      </c>
      <c r="G619" t="s">
        <v>296</v>
      </c>
      <c r="I619" t="s">
        <v>297</v>
      </c>
      <c r="J619" t="s">
        <v>266</v>
      </c>
      <c r="K619" t="s">
        <v>2626</v>
      </c>
      <c r="L619" t="s">
        <v>913</v>
      </c>
      <c r="M619" t="s">
        <v>299</v>
      </c>
      <c r="N619" t="s">
        <v>300</v>
      </c>
      <c r="O619">
        <v>8</v>
      </c>
      <c r="P619" t="s">
        <v>282</v>
      </c>
      <c r="Q619">
        <v>2</v>
      </c>
      <c r="S619">
        <v>1</v>
      </c>
      <c r="T619" s="108">
        <v>2</v>
      </c>
      <c r="U619">
        <v>1</v>
      </c>
      <c r="V619" t="s">
        <v>270</v>
      </c>
      <c r="W619" t="s">
        <v>167</v>
      </c>
      <c r="X619">
        <v>1</v>
      </c>
      <c r="Y619">
        <v>0</v>
      </c>
      <c r="Z619">
        <v>1</v>
      </c>
      <c r="AA619">
        <v>0</v>
      </c>
      <c r="AB619">
        <v>0</v>
      </c>
      <c r="AC619">
        <v>0</v>
      </c>
      <c r="AD619">
        <v>0</v>
      </c>
      <c r="AE619">
        <v>0</v>
      </c>
    </row>
    <row r="620" spans="1:31" x14ac:dyDescent="0.3">
      <c r="A620" t="s">
        <v>300</v>
      </c>
      <c r="B620" t="s">
        <v>2624</v>
      </c>
      <c r="C620" t="s">
        <v>274</v>
      </c>
      <c r="D620" t="s">
        <v>2625</v>
      </c>
      <c r="E620" t="s">
        <v>11191</v>
      </c>
      <c r="F620" t="s">
        <v>2358</v>
      </c>
      <c r="G620" t="s">
        <v>296</v>
      </c>
      <c r="I620" t="s">
        <v>297</v>
      </c>
      <c r="J620" t="s">
        <v>266</v>
      </c>
      <c r="K620" t="s">
        <v>2626</v>
      </c>
      <c r="L620" t="s">
        <v>913</v>
      </c>
      <c r="M620" t="s">
        <v>301</v>
      </c>
      <c r="N620" t="s">
        <v>300</v>
      </c>
      <c r="O620">
        <v>9</v>
      </c>
      <c r="P620" t="s">
        <v>272</v>
      </c>
      <c r="Q620">
        <v>2</v>
      </c>
      <c r="S620">
        <v>1</v>
      </c>
      <c r="T620" s="108">
        <v>2</v>
      </c>
      <c r="U620">
        <v>1</v>
      </c>
      <c r="V620" t="s">
        <v>270</v>
      </c>
      <c r="W620" t="s">
        <v>167</v>
      </c>
      <c r="X620">
        <v>1</v>
      </c>
      <c r="Y620">
        <v>0</v>
      </c>
      <c r="Z620">
        <v>1</v>
      </c>
      <c r="AA620">
        <v>0</v>
      </c>
      <c r="AB620">
        <v>0</v>
      </c>
      <c r="AC620">
        <v>0</v>
      </c>
      <c r="AD620">
        <v>0</v>
      </c>
      <c r="AE620">
        <v>0</v>
      </c>
    </row>
    <row r="621" spans="1:31" x14ac:dyDescent="0.3">
      <c r="A621" t="s">
        <v>300</v>
      </c>
      <c r="B621" t="s">
        <v>11693</v>
      </c>
      <c r="C621" t="s">
        <v>274</v>
      </c>
      <c r="D621" t="s">
        <v>15559</v>
      </c>
      <c r="E621" t="s">
        <v>11189</v>
      </c>
      <c r="F621" t="s">
        <v>295</v>
      </c>
      <c r="G621" t="s">
        <v>296</v>
      </c>
      <c r="I621" t="s">
        <v>297</v>
      </c>
      <c r="J621" t="s">
        <v>266</v>
      </c>
      <c r="K621" t="s">
        <v>298</v>
      </c>
      <c r="L621" t="s">
        <v>11694</v>
      </c>
      <c r="M621" t="s">
        <v>299</v>
      </c>
      <c r="N621" t="s">
        <v>300</v>
      </c>
      <c r="O621">
        <v>8</v>
      </c>
      <c r="P621" t="s">
        <v>266</v>
      </c>
      <c r="Q621">
        <v>0.48</v>
      </c>
      <c r="S621">
        <v>4</v>
      </c>
      <c r="T621" s="108">
        <v>1.92</v>
      </c>
      <c r="U621">
        <v>1</v>
      </c>
      <c r="V621" t="s">
        <v>270</v>
      </c>
      <c r="W621" t="s">
        <v>167</v>
      </c>
      <c r="X621">
        <v>4</v>
      </c>
      <c r="Y621">
        <v>0</v>
      </c>
      <c r="Z621">
        <v>4</v>
      </c>
      <c r="AA621">
        <v>0</v>
      </c>
      <c r="AB621">
        <v>0</v>
      </c>
      <c r="AC621">
        <v>0</v>
      </c>
      <c r="AD621">
        <v>0</v>
      </c>
      <c r="AE621">
        <v>0</v>
      </c>
    </row>
    <row r="622" spans="1:31" x14ac:dyDescent="0.3">
      <c r="A622" t="s">
        <v>300</v>
      </c>
      <c r="B622" t="s">
        <v>11693</v>
      </c>
      <c r="C622" t="s">
        <v>274</v>
      </c>
      <c r="D622" t="s">
        <v>15559</v>
      </c>
      <c r="E622" t="s">
        <v>11189</v>
      </c>
      <c r="F622" t="s">
        <v>295</v>
      </c>
      <c r="G622" t="s">
        <v>296</v>
      </c>
      <c r="I622" t="s">
        <v>297</v>
      </c>
      <c r="J622" t="s">
        <v>266</v>
      </c>
      <c r="K622" t="s">
        <v>298</v>
      </c>
      <c r="L622" t="s">
        <v>11694</v>
      </c>
      <c r="M622" t="s">
        <v>301</v>
      </c>
      <c r="N622" t="s">
        <v>300</v>
      </c>
      <c r="O622">
        <v>9</v>
      </c>
      <c r="P622" t="s">
        <v>288</v>
      </c>
      <c r="Q622">
        <v>0.48</v>
      </c>
      <c r="S622">
        <v>6</v>
      </c>
      <c r="T622" s="108">
        <v>2.88</v>
      </c>
      <c r="U622">
        <v>1</v>
      </c>
      <c r="V622" t="s">
        <v>270</v>
      </c>
      <c r="W622" t="s">
        <v>167</v>
      </c>
      <c r="X622">
        <v>6</v>
      </c>
      <c r="Y622">
        <v>0</v>
      </c>
      <c r="Z622">
        <v>6</v>
      </c>
      <c r="AA622">
        <v>0</v>
      </c>
      <c r="AB622">
        <v>0</v>
      </c>
      <c r="AC622">
        <v>0</v>
      </c>
      <c r="AD622">
        <v>0</v>
      </c>
      <c r="AE622">
        <v>0</v>
      </c>
    </row>
    <row r="623" spans="1:31" x14ac:dyDescent="0.3">
      <c r="A623" t="s">
        <v>300</v>
      </c>
      <c r="B623" t="s">
        <v>11693</v>
      </c>
      <c r="C623" t="s">
        <v>274</v>
      </c>
      <c r="D623" t="s">
        <v>15559</v>
      </c>
      <c r="E623" t="s">
        <v>11189</v>
      </c>
      <c r="F623" t="s">
        <v>295</v>
      </c>
      <c r="G623" t="s">
        <v>296</v>
      </c>
      <c r="I623" t="s">
        <v>297</v>
      </c>
      <c r="J623" t="s">
        <v>266</v>
      </c>
      <c r="K623" t="s">
        <v>298</v>
      </c>
      <c r="L623" t="s">
        <v>11694</v>
      </c>
      <c r="M623" t="s">
        <v>301</v>
      </c>
      <c r="N623" t="s">
        <v>300</v>
      </c>
      <c r="O623">
        <v>21</v>
      </c>
      <c r="P623" t="s">
        <v>273</v>
      </c>
      <c r="Q623">
        <v>0.48</v>
      </c>
      <c r="S623">
        <v>3</v>
      </c>
      <c r="T623" s="108">
        <v>1.44</v>
      </c>
      <c r="U623">
        <v>1</v>
      </c>
      <c r="V623" t="s">
        <v>270</v>
      </c>
      <c r="W623" t="s">
        <v>167</v>
      </c>
      <c r="X623">
        <v>3</v>
      </c>
      <c r="Y623">
        <v>0</v>
      </c>
      <c r="Z623">
        <v>3</v>
      </c>
      <c r="AA623">
        <v>0</v>
      </c>
      <c r="AB623">
        <v>0</v>
      </c>
      <c r="AC623">
        <v>0</v>
      </c>
      <c r="AD623">
        <v>0</v>
      </c>
      <c r="AE623">
        <v>0</v>
      </c>
    </row>
    <row r="624" spans="1:31" x14ac:dyDescent="0.3">
      <c r="A624" t="s">
        <v>300</v>
      </c>
      <c r="B624" t="s">
        <v>15660</v>
      </c>
      <c r="C624" t="s">
        <v>274</v>
      </c>
      <c r="D624" t="s">
        <v>15661</v>
      </c>
      <c r="E624" t="s">
        <v>15655</v>
      </c>
      <c r="F624" t="s">
        <v>15662</v>
      </c>
      <c r="G624" t="s">
        <v>296</v>
      </c>
      <c r="I624" t="s">
        <v>297</v>
      </c>
      <c r="J624" t="s">
        <v>266</v>
      </c>
      <c r="K624" t="s">
        <v>15663</v>
      </c>
      <c r="L624" t="s">
        <v>17367</v>
      </c>
      <c r="M624" t="s">
        <v>299</v>
      </c>
      <c r="N624" t="s">
        <v>300</v>
      </c>
      <c r="O624">
        <v>8</v>
      </c>
      <c r="P624" t="s">
        <v>269</v>
      </c>
      <c r="Q624">
        <v>2</v>
      </c>
      <c r="S624">
        <v>3</v>
      </c>
      <c r="T624" s="108">
        <v>6</v>
      </c>
      <c r="U624">
        <v>1</v>
      </c>
      <c r="V624" t="s">
        <v>270</v>
      </c>
      <c r="W624" t="s">
        <v>167</v>
      </c>
      <c r="X624">
        <v>1</v>
      </c>
      <c r="Y624">
        <v>1</v>
      </c>
      <c r="Z624">
        <v>0</v>
      </c>
      <c r="AA624">
        <v>1</v>
      </c>
      <c r="AB624">
        <v>0</v>
      </c>
      <c r="AC624">
        <v>1</v>
      </c>
      <c r="AD624">
        <v>0</v>
      </c>
      <c r="AE624">
        <v>0</v>
      </c>
    </row>
    <row r="625" spans="1:31" x14ac:dyDescent="0.3">
      <c r="A625" t="s">
        <v>300</v>
      </c>
      <c r="B625" t="s">
        <v>15660</v>
      </c>
      <c r="C625" t="s">
        <v>274</v>
      </c>
      <c r="D625" t="s">
        <v>15661</v>
      </c>
      <c r="E625" t="s">
        <v>15655</v>
      </c>
      <c r="F625" t="s">
        <v>15662</v>
      </c>
      <c r="G625" t="s">
        <v>296</v>
      </c>
      <c r="I625" t="s">
        <v>297</v>
      </c>
      <c r="J625" t="s">
        <v>266</v>
      </c>
      <c r="K625" t="s">
        <v>15663</v>
      </c>
      <c r="L625" t="s">
        <v>17367</v>
      </c>
      <c r="M625" t="s">
        <v>301</v>
      </c>
      <c r="N625" t="s">
        <v>300</v>
      </c>
      <c r="O625">
        <v>9</v>
      </c>
      <c r="P625" t="s">
        <v>272</v>
      </c>
      <c r="Q625">
        <v>4</v>
      </c>
      <c r="S625">
        <v>2</v>
      </c>
      <c r="T625" s="108">
        <v>8</v>
      </c>
      <c r="U625">
        <v>1</v>
      </c>
      <c r="V625" t="s">
        <v>270</v>
      </c>
      <c r="W625" t="s">
        <v>167</v>
      </c>
      <c r="X625">
        <v>1</v>
      </c>
      <c r="Y625">
        <v>0</v>
      </c>
      <c r="Z625">
        <v>1</v>
      </c>
      <c r="AA625">
        <v>0</v>
      </c>
      <c r="AB625">
        <v>1</v>
      </c>
      <c r="AC625">
        <v>0</v>
      </c>
      <c r="AD625">
        <v>0</v>
      </c>
      <c r="AE625">
        <v>0</v>
      </c>
    </row>
    <row r="626" spans="1:31" x14ac:dyDescent="0.3">
      <c r="A626" t="s">
        <v>300</v>
      </c>
      <c r="B626" t="s">
        <v>15660</v>
      </c>
      <c r="C626" t="s">
        <v>274</v>
      </c>
      <c r="D626" t="s">
        <v>15661</v>
      </c>
      <c r="E626" t="s">
        <v>15655</v>
      </c>
      <c r="F626" t="s">
        <v>15662</v>
      </c>
      <c r="G626" t="s">
        <v>296</v>
      </c>
      <c r="I626" t="s">
        <v>297</v>
      </c>
      <c r="J626" t="s">
        <v>266</v>
      </c>
      <c r="K626" t="s">
        <v>15663</v>
      </c>
      <c r="L626" t="s">
        <v>17367</v>
      </c>
      <c r="M626" t="s">
        <v>301</v>
      </c>
      <c r="N626" t="s">
        <v>300</v>
      </c>
      <c r="O626">
        <v>21</v>
      </c>
      <c r="P626" t="s">
        <v>273</v>
      </c>
      <c r="Q626">
        <v>0.32</v>
      </c>
      <c r="S626">
        <v>1</v>
      </c>
      <c r="T626" s="108">
        <v>0.32</v>
      </c>
      <c r="U626">
        <v>1</v>
      </c>
      <c r="V626" t="s">
        <v>270</v>
      </c>
      <c r="W626" t="s">
        <v>167</v>
      </c>
      <c r="X626">
        <v>1</v>
      </c>
      <c r="Y626">
        <v>0</v>
      </c>
      <c r="Z626">
        <v>1</v>
      </c>
      <c r="AA626">
        <v>0</v>
      </c>
      <c r="AB626">
        <v>0</v>
      </c>
      <c r="AC626">
        <v>0</v>
      </c>
      <c r="AD626">
        <v>0</v>
      </c>
      <c r="AE626">
        <v>0</v>
      </c>
    </row>
    <row r="627" spans="1:31" x14ac:dyDescent="0.3">
      <c r="A627" t="s">
        <v>300</v>
      </c>
      <c r="B627" t="s">
        <v>1112</v>
      </c>
      <c r="C627" t="s">
        <v>274</v>
      </c>
      <c r="D627" t="s">
        <v>2597</v>
      </c>
      <c r="E627" t="s">
        <v>11190</v>
      </c>
      <c r="F627" t="s">
        <v>1113</v>
      </c>
      <c r="G627" t="s">
        <v>296</v>
      </c>
      <c r="I627" t="s">
        <v>297</v>
      </c>
      <c r="J627" t="s">
        <v>266</v>
      </c>
      <c r="K627" t="s">
        <v>1114</v>
      </c>
      <c r="L627" t="s">
        <v>953</v>
      </c>
      <c r="M627" t="s">
        <v>299</v>
      </c>
      <c r="N627" t="s">
        <v>300</v>
      </c>
      <c r="O627">
        <v>8</v>
      </c>
      <c r="P627" t="s">
        <v>282</v>
      </c>
      <c r="Q627">
        <v>4</v>
      </c>
      <c r="S627">
        <v>1</v>
      </c>
      <c r="T627" s="108">
        <v>4</v>
      </c>
      <c r="U627">
        <v>1</v>
      </c>
      <c r="V627" t="s">
        <v>270</v>
      </c>
      <c r="W627" t="s">
        <v>167</v>
      </c>
      <c r="X627">
        <v>1</v>
      </c>
      <c r="Y627">
        <v>0</v>
      </c>
      <c r="Z627">
        <v>0</v>
      </c>
      <c r="AA627">
        <v>0</v>
      </c>
      <c r="AB627">
        <v>0</v>
      </c>
      <c r="AC627">
        <v>1</v>
      </c>
      <c r="AD627">
        <v>0</v>
      </c>
      <c r="AE627">
        <v>0</v>
      </c>
    </row>
    <row r="628" spans="1:31" x14ac:dyDescent="0.3">
      <c r="A628" t="s">
        <v>300</v>
      </c>
      <c r="B628" t="s">
        <v>1112</v>
      </c>
      <c r="C628" t="s">
        <v>274</v>
      </c>
      <c r="D628" t="s">
        <v>2597</v>
      </c>
      <c r="E628" t="s">
        <v>11190</v>
      </c>
      <c r="F628" t="s">
        <v>1113</v>
      </c>
      <c r="G628" t="s">
        <v>296</v>
      </c>
      <c r="I628" t="s">
        <v>297</v>
      </c>
      <c r="J628" t="s">
        <v>266</v>
      </c>
      <c r="K628" t="s">
        <v>1114</v>
      </c>
      <c r="L628" t="s">
        <v>953</v>
      </c>
      <c r="M628" t="s">
        <v>301</v>
      </c>
      <c r="N628" t="s">
        <v>300</v>
      </c>
      <c r="O628">
        <v>21</v>
      </c>
      <c r="P628" t="s">
        <v>273</v>
      </c>
      <c r="Q628">
        <v>0.48</v>
      </c>
      <c r="S628">
        <v>2</v>
      </c>
      <c r="T628" s="108">
        <v>0.96</v>
      </c>
      <c r="U628">
        <v>1</v>
      </c>
      <c r="V628" t="s">
        <v>270</v>
      </c>
      <c r="W628" t="s">
        <v>167</v>
      </c>
      <c r="X628">
        <v>2</v>
      </c>
      <c r="Y628">
        <v>0</v>
      </c>
      <c r="Z628">
        <v>2</v>
      </c>
      <c r="AA628">
        <v>0</v>
      </c>
      <c r="AB628">
        <v>0</v>
      </c>
      <c r="AC628">
        <v>0</v>
      </c>
      <c r="AD628">
        <v>0</v>
      </c>
      <c r="AE628">
        <v>0</v>
      </c>
    </row>
    <row r="629" spans="1:31" x14ac:dyDescent="0.3">
      <c r="A629" t="s">
        <v>300</v>
      </c>
      <c r="B629" t="s">
        <v>1112</v>
      </c>
      <c r="C629" t="s">
        <v>274</v>
      </c>
      <c r="D629" t="s">
        <v>2597</v>
      </c>
      <c r="E629" t="s">
        <v>11190</v>
      </c>
      <c r="F629" t="s">
        <v>1113</v>
      </c>
      <c r="G629" t="s">
        <v>296</v>
      </c>
      <c r="I629" t="s">
        <v>297</v>
      </c>
      <c r="J629" t="s">
        <v>266</v>
      </c>
      <c r="K629" t="s">
        <v>1114</v>
      </c>
      <c r="L629" t="s">
        <v>953</v>
      </c>
      <c r="M629" t="s">
        <v>301</v>
      </c>
      <c r="N629" t="s">
        <v>300</v>
      </c>
      <c r="O629">
        <v>9</v>
      </c>
      <c r="P629" t="s">
        <v>272</v>
      </c>
      <c r="Q629">
        <v>3</v>
      </c>
      <c r="S629">
        <v>2</v>
      </c>
      <c r="T629" s="108">
        <v>6</v>
      </c>
      <c r="U629">
        <v>1</v>
      </c>
      <c r="V629" t="s">
        <v>270</v>
      </c>
      <c r="W629" t="s">
        <v>167</v>
      </c>
      <c r="X629">
        <v>1</v>
      </c>
      <c r="Y629">
        <v>0</v>
      </c>
      <c r="Z629">
        <v>1</v>
      </c>
      <c r="AA629">
        <v>0</v>
      </c>
      <c r="AB629">
        <v>0</v>
      </c>
      <c r="AC629">
        <v>1</v>
      </c>
      <c r="AD629">
        <v>0</v>
      </c>
      <c r="AE629">
        <v>0</v>
      </c>
    </row>
    <row r="630" spans="1:31" x14ac:dyDescent="0.3">
      <c r="A630" t="s">
        <v>300</v>
      </c>
      <c r="B630" t="s">
        <v>1112</v>
      </c>
      <c r="C630" t="s">
        <v>274</v>
      </c>
      <c r="D630" t="s">
        <v>2597</v>
      </c>
      <c r="E630" t="s">
        <v>11190</v>
      </c>
      <c r="F630" t="s">
        <v>1113</v>
      </c>
      <c r="G630" t="s">
        <v>296</v>
      </c>
      <c r="I630" t="s">
        <v>297</v>
      </c>
      <c r="J630" t="s">
        <v>266</v>
      </c>
      <c r="K630" t="s">
        <v>1114</v>
      </c>
      <c r="L630" t="s">
        <v>953</v>
      </c>
      <c r="M630" t="s">
        <v>301</v>
      </c>
      <c r="N630" t="s">
        <v>300</v>
      </c>
      <c r="O630">
        <v>21</v>
      </c>
      <c r="P630" t="s">
        <v>273</v>
      </c>
      <c r="Q630">
        <v>0.32</v>
      </c>
      <c r="S630">
        <v>1</v>
      </c>
      <c r="T630" s="108">
        <v>0.32</v>
      </c>
      <c r="U630">
        <v>1</v>
      </c>
      <c r="V630" t="s">
        <v>270</v>
      </c>
      <c r="W630" t="s">
        <v>167</v>
      </c>
      <c r="X630">
        <v>1</v>
      </c>
      <c r="Y630">
        <v>0</v>
      </c>
      <c r="Z630">
        <v>1</v>
      </c>
      <c r="AA630">
        <v>0</v>
      </c>
      <c r="AB630">
        <v>0</v>
      </c>
      <c r="AC630">
        <v>0</v>
      </c>
      <c r="AD630">
        <v>0</v>
      </c>
      <c r="AE630">
        <v>0</v>
      </c>
    </row>
    <row r="631" spans="1:31" x14ac:dyDescent="0.3">
      <c r="A631" t="s">
        <v>300</v>
      </c>
      <c r="B631" t="s">
        <v>1576</v>
      </c>
      <c r="C631" t="s">
        <v>262</v>
      </c>
      <c r="D631" t="s">
        <v>210</v>
      </c>
      <c r="E631" t="s">
        <v>11149</v>
      </c>
      <c r="F631" t="s">
        <v>1577</v>
      </c>
      <c r="G631" t="s">
        <v>415</v>
      </c>
      <c r="I631" t="s">
        <v>297</v>
      </c>
      <c r="J631" t="s">
        <v>266</v>
      </c>
      <c r="K631" t="s">
        <v>1578</v>
      </c>
      <c r="L631" t="s">
        <v>11825</v>
      </c>
      <c r="M631" t="s">
        <v>299</v>
      </c>
      <c r="N631" t="s">
        <v>300</v>
      </c>
      <c r="O631">
        <v>8</v>
      </c>
      <c r="P631" t="s">
        <v>266</v>
      </c>
      <c r="Q631">
        <v>0.48</v>
      </c>
      <c r="S631">
        <v>2</v>
      </c>
      <c r="T631" s="108">
        <v>0.96</v>
      </c>
      <c r="U631">
        <v>1</v>
      </c>
      <c r="V631" t="s">
        <v>270</v>
      </c>
      <c r="W631" t="s">
        <v>167</v>
      </c>
      <c r="X631">
        <v>2</v>
      </c>
      <c r="Y631">
        <v>0</v>
      </c>
      <c r="Z631">
        <v>2</v>
      </c>
      <c r="AA631">
        <v>0</v>
      </c>
      <c r="AB631">
        <v>0</v>
      </c>
      <c r="AC631">
        <v>0</v>
      </c>
      <c r="AD631">
        <v>0</v>
      </c>
      <c r="AE631">
        <v>0</v>
      </c>
    </row>
    <row r="632" spans="1:31" x14ac:dyDescent="0.3">
      <c r="A632" t="s">
        <v>300</v>
      </c>
      <c r="B632" t="s">
        <v>1576</v>
      </c>
      <c r="C632" t="s">
        <v>262</v>
      </c>
      <c r="D632" t="s">
        <v>210</v>
      </c>
      <c r="E632" t="s">
        <v>11149</v>
      </c>
      <c r="F632" t="s">
        <v>1577</v>
      </c>
      <c r="G632" t="s">
        <v>415</v>
      </c>
      <c r="I632" t="s">
        <v>297</v>
      </c>
      <c r="J632" t="s">
        <v>266</v>
      </c>
      <c r="K632" t="s">
        <v>1578</v>
      </c>
      <c r="L632" t="s">
        <v>11825</v>
      </c>
      <c r="M632" t="s">
        <v>301</v>
      </c>
      <c r="N632" t="s">
        <v>300</v>
      </c>
      <c r="O632">
        <v>9</v>
      </c>
      <c r="P632" t="s">
        <v>288</v>
      </c>
      <c r="Q632">
        <v>0.48</v>
      </c>
      <c r="S632">
        <v>3</v>
      </c>
      <c r="T632" s="108">
        <v>1.44</v>
      </c>
      <c r="U632">
        <v>1</v>
      </c>
      <c r="V632" t="s">
        <v>270</v>
      </c>
      <c r="W632" t="s">
        <v>167</v>
      </c>
      <c r="X632">
        <v>3</v>
      </c>
      <c r="Y632">
        <v>0</v>
      </c>
      <c r="Z632">
        <v>3</v>
      </c>
      <c r="AA632">
        <v>0</v>
      </c>
      <c r="AB632">
        <v>0</v>
      </c>
      <c r="AC632">
        <v>0</v>
      </c>
      <c r="AD632">
        <v>0</v>
      </c>
      <c r="AE632">
        <v>0</v>
      </c>
    </row>
    <row r="633" spans="1:31" x14ac:dyDescent="0.3">
      <c r="A633" t="s">
        <v>300</v>
      </c>
      <c r="B633" t="s">
        <v>1576</v>
      </c>
      <c r="C633" t="s">
        <v>262</v>
      </c>
      <c r="D633" t="s">
        <v>210</v>
      </c>
      <c r="E633" t="s">
        <v>11149</v>
      </c>
      <c r="F633" t="s">
        <v>1577</v>
      </c>
      <c r="G633" t="s">
        <v>415</v>
      </c>
      <c r="I633" t="s">
        <v>297</v>
      </c>
      <c r="J633" t="s">
        <v>266</v>
      </c>
      <c r="K633" t="s">
        <v>1578</v>
      </c>
      <c r="L633" t="s">
        <v>11825</v>
      </c>
      <c r="M633" t="s">
        <v>301</v>
      </c>
      <c r="N633" t="s">
        <v>300</v>
      </c>
      <c r="O633">
        <v>21</v>
      </c>
      <c r="P633" t="s">
        <v>273</v>
      </c>
      <c r="Q633">
        <v>0.32</v>
      </c>
      <c r="S633">
        <v>3</v>
      </c>
      <c r="T633" s="108">
        <v>0.96</v>
      </c>
      <c r="U633">
        <v>1</v>
      </c>
      <c r="V633" t="s">
        <v>270</v>
      </c>
      <c r="W633" t="s">
        <v>167</v>
      </c>
      <c r="X633">
        <v>3</v>
      </c>
      <c r="Y633">
        <v>0</v>
      </c>
      <c r="Z633">
        <v>3</v>
      </c>
      <c r="AA633">
        <v>0</v>
      </c>
      <c r="AB633">
        <v>0</v>
      </c>
      <c r="AC633">
        <v>0</v>
      </c>
      <c r="AD633">
        <v>0</v>
      </c>
      <c r="AE633">
        <v>0</v>
      </c>
    </row>
    <row r="634" spans="1:31" x14ac:dyDescent="0.3">
      <c r="A634" t="s">
        <v>300</v>
      </c>
      <c r="B634" t="s">
        <v>1636</v>
      </c>
      <c r="C634" t="s">
        <v>274</v>
      </c>
      <c r="D634" t="s">
        <v>2667</v>
      </c>
      <c r="E634" t="s">
        <v>11148</v>
      </c>
      <c r="F634" t="s">
        <v>1637</v>
      </c>
      <c r="G634" t="s">
        <v>415</v>
      </c>
      <c r="I634" t="s">
        <v>297</v>
      </c>
      <c r="J634" t="s">
        <v>266</v>
      </c>
      <c r="K634" t="s">
        <v>1638</v>
      </c>
      <c r="L634" t="s">
        <v>19170</v>
      </c>
      <c r="M634" t="s">
        <v>301</v>
      </c>
      <c r="N634" t="s">
        <v>300</v>
      </c>
      <c r="O634">
        <v>9</v>
      </c>
      <c r="P634" t="s">
        <v>272</v>
      </c>
      <c r="Q634">
        <v>3</v>
      </c>
      <c r="S634">
        <v>2</v>
      </c>
      <c r="T634" s="108">
        <v>6</v>
      </c>
      <c r="U634">
        <v>1</v>
      </c>
      <c r="V634" t="s">
        <v>270</v>
      </c>
      <c r="W634" t="s">
        <v>167</v>
      </c>
      <c r="X634">
        <v>1</v>
      </c>
      <c r="Y634">
        <v>0</v>
      </c>
      <c r="Z634">
        <v>1</v>
      </c>
      <c r="AA634">
        <v>0</v>
      </c>
      <c r="AB634">
        <v>1</v>
      </c>
      <c r="AC634">
        <v>0</v>
      </c>
      <c r="AD634">
        <v>0</v>
      </c>
      <c r="AE634">
        <v>0</v>
      </c>
    </row>
    <row r="635" spans="1:31" x14ac:dyDescent="0.3">
      <c r="A635" t="s">
        <v>300</v>
      </c>
      <c r="B635" t="s">
        <v>1431</v>
      </c>
      <c r="C635" t="s">
        <v>262</v>
      </c>
      <c r="D635" t="s">
        <v>2664</v>
      </c>
      <c r="E635" t="s">
        <v>11167</v>
      </c>
      <c r="F635" t="s">
        <v>710</v>
      </c>
      <c r="G635" t="s">
        <v>341</v>
      </c>
      <c r="I635" t="s">
        <v>297</v>
      </c>
      <c r="J635" t="s">
        <v>266</v>
      </c>
      <c r="K635" t="s">
        <v>1432</v>
      </c>
      <c r="L635" t="s">
        <v>17004</v>
      </c>
      <c r="M635" t="s">
        <v>299</v>
      </c>
      <c r="N635" t="s">
        <v>300</v>
      </c>
      <c r="O635">
        <v>8</v>
      </c>
      <c r="P635" t="s">
        <v>269</v>
      </c>
      <c r="Q635">
        <v>2</v>
      </c>
      <c r="S635">
        <v>8</v>
      </c>
      <c r="T635" s="108">
        <v>16</v>
      </c>
      <c r="U635">
        <v>1</v>
      </c>
      <c r="V635" t="s">
        <v>270</v>
      </c>
      <c r="W635" t="s">
        <v>167</v>
      </c>
      <c r="X635">
        <v>4</v>
      </c>
      <c r="Y635">
        <v>0</v>
      </c>
      <c r="Z635">
        <v>4</v>
      </c>
      <c r="AA635">
        <v>0</v>
      </c>
      <c r="AB635">
        <v>0</v>
      </c>
      <c r="AC635">
        <v>4</v>
      </c>
      <c r="AD635">
        <v>0</v>
      </c>
      <c r="AE635">
        <v>0</v>
      </c>
    </row>
    <row r="636" spans="1:31" x14ac:dyDescent="0.3">
      <c r="A636" t="s">
        <v>300</v>
      </c>
      <c r="B636" t="s">
        <v>1431</v>
      </c>
      <c r="C636" t="s">
        <v>262</v>
      </c>
      <c r="D636" t="s">
        <v>2664</v>
      </c>
      <c r="E636" t="s">
        <v>11167</v>
      </c>
      <c r="F636" t="s">
        <v>710</v>
      </c>
      <c r="G636" t="s">
        <v>341</v>
      </c>
      <c r="I636" t="s">
        <v>297</v>
      </c>
      <c r="J636" t="s">
        <v>266</v>
      </c>
      <c r="K636" t="s">
        <v>1432</v>
      </c>
      <c r="L636" t="s">
        <v>17004</v>
      </c>
      <c r="M636" t="s">
        <v>301</v>
      </c>
      <c r="N636" t="s">
        <v>300</v>
      </c>
      <c r="O636">
        <v>9</v>
      </c>
      <c r="P636" t="s">
        <v>272</v>
      </c>
      <c r="Q636">
        <v>2</v>
      </c>
      <c r="S636">
        <v>6</v>
      </c>
      <c r="T636" s="108">
        <v>12</v>
      </c>
      <c r="U636">
        <v>1</v>
      </c>
      <c r="V636" t="s">
        <v>270</v>
      </c>
      <c r="W636" t="s">
        <v>167</v>
      </c>
      <c r="X636">
        <v>3</v>
      </c>
      <c r="Y636">
        <v>3</v>
      </c>
      <c r="Z636">
        <v>0</v>
      </c>
      <c r="AA636">
        <v>0</v>
      </c>
      <c r="AB636">
        <v>3</v>
      </c>
      <c r="AC636">
        <v>0</v>
      </c>
      <c r="AD636">
        <v>0</v>
      </c>
      <c r="AE636">
        <v>0</v>
      </c>
    </row>
    <row r="637" spans="1:31" x14ac:dyDescent="0.3">
      <c r="A637" t="s">
        <v>300</v>
      </c>
      <c r="B637" t="s">
        <v>1431</v>
      </c>
      <c r="C637" t="s">
        <v>262</v>
      </c>
      <c r="D637" t="s">
        <v>2664</v>
      </c>
      <c r="E637" t="s">
        <v>11167</v>
      </c>
      <c r="F637" t="s">
        <v>710</v>
      </c>
      <c r="G637" t="s">
        <v>341</v>
      </c>
      <c r="I637" t="s">
        <v>297</v>
      </c>
      <c r="J637" t="s">
        <v>266</v>
      </c>
      <c r="K637" t="s">
        <v>1432</v>
      </c>
      <c r="L637" t="s">
        <v>17004</v>
      </c>
      <c r="M637" t="s">
        <v>301</v>
      </c>
      <c r="N637" t="s">
        <v>300</v>
      </c>
      <c r="O637">
        <v>9</v>
      </c>
      <c r="P637" t="s">
        <v>272</v>
      </c>
      <c r="Q637">
        <v>3</v>
      </c>
      <c r="S637">
        <v>2</v>
      </c>
      <c r="T637" s="108">
        <v>6</v>
      </c>
      <c r="U637">
        <v>1</v>
      </c>
      <c r="V637" t="s">
        <v>270</v>
      </c>
      <c r="W637" t="s">
        <v>167</v>
      </c>
      <c r="X637">
        <v>1</v>
      </c>
      <c r="Y637">
        <v>1</v>
      </c>
      <c r="Z637">
        <v>0</v>
      </c>
      <c r="AA637">
        <v>0</v>
      </c>
      <c r="AB637">
        <v>1</v>
      </c>
      <c r="AC637">
        <v>0</v>
      </c>
      <c r="AD637">
        <v>0</v>
      </c>
      <c r="AE637">
        <v>0</v>
      </c>
    </row>
    <row r="638" spans="1:31" x14ac:dyDescent="0.3">
      <c r="A638" t="s">
        <v>300</v>
      </c>
      <c r="B638" t="s">
        <v>1431</v>
      </c>
      <c r="C638" t="s">
        <v>262</v>
      </c>
      <c r="D638" t="s">
        <v>2664</v>
      </c>
      <c r="E638" t="s">
        <v>11167</v>
      </c>
      <c r="F638" t="s">
        <v>710</v>
      </c>
      <c r="G638" t="s">
        <v>341</v>
      </c>
      <c r="I638" t="s">
        <v>297</v>
      </c>
      <c r="J638" t="s">
        <v>266</v>
      </c>
      <c r="K638" t="s">
        <v>1432</v>
      </c>
      <c r="L638" t="s">
        <v>17004</v>
      </c>
      <c r="M638" t="s">
        <v>301</v>
      </c>
      <c r="N638" t="s">
        <v>300</v>
      </c>
      <c r="O638">
        <v>21</v>
      </c>
      <c r="P638" t="s">
        <v>273</v>
      </c>
      <c r="Q638">
        <v>0.32</v>
      </c>
      <c r="S638">
        <v>4</v>
      </c>
      <c r="T638" s="108">
        <v>1.28</v>
      </c>
      <c r="U638">
        <v>1</v>
      </c>
      <c r="V638" t="s">
        <v>270</v>
      </c>
      <c r="W638" t="s">
        <v>167</v>
      </c>
      <c r="X638">
        <v>4</v>
      </c>
      <c r="Y638">
        <v>0</v>
      </c>
      <c r="Z638">
        <v>4</v>
      </c>
      <c r="AA638">
        <v>0</v>
      </c>
      <c r="AB638">
        <v>0</v>
      </c>
      <c r="AC638">
        <v>0</v>
      </c>
      <c r="AD638">
        <v>0</v>
      </c>
      <c r="AE638">
        <v>0</v>
      </c>
    </row>
    <row r="639" spans="1:31" x14ac:dyDescent="0.3">
      <c r="A639" t="s">
        <v>300</v>
      </c>
      <c r="B639" t="s">
        <v>16485</v>
      </c>
      <c r="C639" t="s">
        <v>274</v>
      </c>
      <c r="D639" t="s">
        <v>16486</v>
      </c>
      <c r="E639" t="s">
        <v>16483</v>
      </c>
      <c r="F639" t="s">
        <v>732</v>
      </c>
      <c r="G639" t="s">
        <v>325</v>
      </c>
      <c r="I639" t="s">
        <v>297</v>
      </c>
      <c r="J639" t="s">
        <v>266</v>
      </c>
      <c r="K639" t="s">
        <v>326</v>
      </c>
      <c r="L639" t="s">
        <v>16487</v>
      </c>
      <c r="M639" t="s">
        <v>299</v>
      </c>
      <c r="N639" t="s">
        <v>300</v>
      </c>
      <c r="O639">
        <v>8</v>
      </c>
      <c r="P639" t="s">
        <v>266</v>
      </c>
      <c r="Q639">
        <v>0.17</v>
      </c>
      <c r="S639">
        <v>3</v>
      </c>
      <c r="T639" s="108">
        <v>0.51</v>
      </c>
      <c r="U639">
        <v>1</v>
      </c>
      <c r="V639" t="s">
        <v>270</v>
      </c>
      <c r="W639" t="s">
        <v>167</v>
      </c>
      <c r="X639">
        <v>3</v>
      </c>
      <c r="Y639">
        <v>0</v>
      </c>
      <c r="Z639">
        <v>0</v>
      </c>
      <c r="AA639">
        <v>0</v>
      </c>
      <c r="AB639">
        <v>0</v>
      </c>
      <c r="AC639">
        <v>3</v>
      </c>
      <c r="AD639">
        <v>0</v>
      </c>
      <c r="AE639">
        <v>0</v>
      </c>
    </row>
    <row r="640" spans="1:31" x14ac:dyDescent="0.3">
      <c r="A640" t="s">
        <v>300</v>
      </c>
      <c r="B640" t="s">
        <v>16485</v>
      </c>
      <c r="C640" t="s">
        <v>274</v>
      </c>
      <c r="D640" t="s">
        <v>16486</v>
      </c>
      <c r="E640" t="s">
        <v>16483</v>
      </c>
      <c r="F640" t="s">
        <v>732</v>
      </c>
      <c r="G640" t="s">
        <v>325</v>
      </c>
      <c r="I640" t="s">
        <v>297</v>
      </c>
      <c r="J640" t="s">
        <v>266</v>
      </c>
      <c r="K640" t="s">
        <v>326</v>
      </c>
      <c r="L640" t="s">
        <v>16487</v>
      </c>
      <c r="M640" t="s">
        <v>301</v>
      </c>
      <c r="N640" t="s">
        <v>300</v>
      </c>
      <c r="O640">
        <v>9</v>
      </c>
      <c r="P640" t="s">
        <v>288</v>
      </c>
      <c r="Q640">
        <v>0.32</v>
      </c>
      <c r="S640">
        <v>4</v>
      </c>
      <c r="T640" s="108">
        <v>1.28</v>
      </c>
      <c r="U640">
        <v>1</v>
      </c>
      <c r="V640" t="s">
        <v>270</v>
      </c>
      <c r="W640" t="s">
        <v>167</v>
      </c>
      <c r="X640">
        <v>4</v>
      </c>
      <c r="Y640">
        <v>0</v>
      </c>
      <c r="Z640">
        <v>0</v>
      </c>
      <c r="AA640">
        <v>4</v>
      </c>
      <c r="AB640">
        <v>0</v>
      </c>
      <c r="AC640">
        <v>0</v>
      </c>
      <c r="AD640">
        <v>0</v>
      </c>
      <c r="AE640">
        <v>0</v>
      </c>
    </row>
    <row r="641" spans="1:31" x14ac:dyDescent="0.3">
      <c r="A641" t="s">
        <v>300</v>
      </c>
      <c r="B641" t="s">
        <v>16485</v>
      </c>
      <c r="C641" t="s">
        <v>274</v>
      </c>
      <c r="D641" t="s">
        <v>16486</v>
      </c>
      <c r="E641" t="s">
        <v>16483</v>
      </c>
      <c r="F641" t="s">
        <v>732</v>
      </c>
      <c r="G641" t="s">
        <v>325</v>
      </c>
      <c r="I641" t="s">
        <v>297</v>
      </c>
      <c r="J641" t="s">
        <v>266</v>
      </c>
      <c r="K641" t="s">
        <v>326</v>
      </c>
      <c r="L641" t="s">
        <v>16487</v>
      </c>
      <c r="M641" t="s">
        <v>301</v>
      </c>
      <c r="N641" t="s">
        <v>300</v>
      </c>
      <c r="O641">
        <v>21</v>
      </c>
      <c r="P641" t="s">
        <v>273</v>
      </c>
      <c r="Q641">
        <v>0.32</v>
      </c>
      <c r="S641">
        <v>1</v>
      </c>
      <c r="T641" s="108">
        <v>0.32</v>
      </c>
      <c r="U641">
        <v>1</v>
      </c>
      <c r="V641" t="s">
        <v>270</v>
      </c>
      <c r="W641" t="s">
        <v>167</v>
      </c>
      <c r="X641">
        <v>1</v>
      </c>
      <c r="Y641">
        <v>0</v>
      </c>
      <c r="Z641">
        <v>0</v>
      </c>
      <c r="AA641">
        <v>1</v>
      </c>
      <c r="AB641">
        <v>0</v>
      </c>
      <c r="AC641">
        <v>0</v>
      </c>
      <c r="AD641">
        <v>0</v>
      </c>
      <c r="AE641">
        <v>0</v>
      </c>
    </row>
    <row r="642" spans="1:31" x14ac:dyDescent="0.3">
      <c r="A642" t="s">
        <v>300</v>
      </c>
      <c r="B642" t="s">
        <v>1147</v>
      </c>
      <c r="C642" t="s">
        <v>274</v>
      </c>
      <c r="D642" t="s">
        <v>11890</v>
      </c>
      <c r="E642" t="s">
        <v>11157</v>
      </c>
      <c r="F642" t="s">
        <v>1148</v>
      </c>
      <c r="G642" t="s">
        <v>341</v>
      </c>
      <c r="I642" t="s">
        <v>297</v>
      </c>
      <c r="J642" t="s">
        <v>266</v>
      </c>
      <c r="K642" t="s">
        <v>1149</v>
      </c>
      <c r="L642" t="s">
        <v>2600</v>
      </c>
      <c r="M642" t="s">
        <v>301</v>
      </c>
      <c r="N642" t="s">
        <v>300</v>
      </c>
      <c r="O642">
        <v>9</v>
      </c>
      <c r="P642" t="s">
        <v>288</v>
      </c>
      <c r="Q642">
        <v>0.48</v>
      </c>
      <c r="S642">
        <v>5</v>
      </c>
      <c r="T642" s="108">
        <v>2.4</v>
      </c>
      <c r="U642">
        <v>1</v>
      </c>
      <c r="V642" t="s">
        <v>270</v>
      </c>
      <c r="W642" t="s">
        <v>167</v>
      </c>
      <c r="X642">
        <v>5</v>
      </c>
      <c r="Y642">
        <v>0</v>
      </c>
      <c r="Z642">
        <v>5</v>
      </c>
      <c r="AA642">
        <v>0</v>
      </c>
      <c r="AB642">
        <v>0</v>
      </c>
      <c r="AC642">
        <v>0</v>
      </c>
      <c r="AD642">
        <v>0</v>
      </c>
      <c r="AE642">
        <v>0</v>
      </c>
    </row>
    <row r="643" spans="1:31" x14ac:dyDescent="0.3">
      <c r="A643" t="s">
        <v>300</v>
      </c>
      <c r="B643" t="s">
        <v>1147</v>
      </c>
      <c r="C643" t="s">
        <v>274</v>
      </c>
      <c r="D643" t="s">
        <v>11890</v>
      </c>
      <c r="E643" t="s">
        <v>11157</v>
      </c>
      <c r="F643" t="s">
        <v>1148</v>
      </c>
      <c r="G643" t="s">
        <v>341</v>
      </c>
      <c r="I643" t="s">
        <v>297</v>
      </c>
      <c r="J643" t="s">
        <v>266</v>
      </c>
      <c r="K643" t="s">
        <v>1149</v>
      </c>
      <c r="L643" t="s">
        <v>2600</v>
      </c>
      <c r="M643" t="s">
        <v>301</v>
      </c>
      <c r="N643" t="s">
        <v>300</v>
      </c>
      <c r="O643">
        <v>21</v>
      </c>
      <c r="P643" t="s">
        <v>273</v>
      </c>
      <c r="Q643">
        <v>0.32</v>
      </c>
      <c r="S643">
        <v>1</v>
      </c>
      <c r="T643" s="108">
        <v>0.32</v>
      </c>
      <c r="U643">
        <v>1</v>
      </c>
      <c r="V643" t="s">
        <v>270</v>
      </c>
      <c r="W643" t="s">
        <v>167</v>
      </c>
      <c r="X643">
        <v>1</v>
      </c>
      <c r="Y643">
        <v>0</v>
      </c>
      <c r="Z643">
        <v>1</v>
      </c>
      <c r="AA643">
        <v>0</v>
      </c>
      <c r="AB643">
        <v>0</v>
      </c>
      <c r="AC643">
        <v>0</v>
      </c>
      <c r="AD643">
        <v>0</v>
      </c>
      <c r="AE643">
        <v>0</v>
      </c>
    </row>
    <row r="644" spans="1:31" x14ac:dyDescent="0.3">
      <c r="A644" t="s">
        <v>300</v>
      </c>
      <c r="B644" t="s">
        <v>9242</v>
      </c>
      <c r="C644" t="s">
        <v>274</v>
      </c>
      <c r="D644" t="s">
        <v>9583</v>
      </c>
      <c r="E644" t="s">
        <v>11183</v>
      </c>
      <c r="F644" t="s">
        <v>713</v>
      </c>
      <c r="G644" t="s">
        <v>325</v>
      </c>
      <c r="I644" t="s">
        <v>297</v>
      </c>
      <c r="J644" t="s">
        <v>266</v>
      </c>
      <c r="K644" t="s">
        <v>714</v>
      </c>
      <c r="L644" t="s">
        <v>1019</v>
      </c>
      <c r="M644" t="s">
        <v>299</v>
      </c>
      <c r="N644" t="s">
        <v>300</v>
      </c>
      <c r="O644">
        <v>8</v>
      </c>
      <c r="P644" t="s">
        <v>269</v>
      </c>
      <c r="Q644">
        <v>2</v>
      </c>
      <c r="S644">
        <v>1</v>
      </c>
      <c r="T644" s="108">
        <v>2</v>
      </c>
      <c r="U644">
        <v>1</v>
      </c>
      <c r="V644" t="s">
        <v>270</v>
      </c>
      <c r="W644" t="s">
        <v>167</v>
      </c>
      <c r="X644">
        <v>1</v>
      </c>
      <c r="Y644">
        <v>0</v>
      </c>
      <c r="Z644">
        <v>0</v>
      </c>
      <c r="AA644">
        <v>0</v>
      </c>
      <c r="AB644">
        <v>1</v>
      </c>
      <c r="AC644">
        <v>0</v>
      </c>
      <c r="AD644">
        <v>0</v>
      </c>
      <c r="AE644">
        <v>0</v>
      </c>
    </row>
    <row r="645" spans="1:31" x14ac:dyDescent="0.3">
      <c r="A645" t="s">
        <v>300</v>
      </c>
      <c r="B645" t="s">
        <v>9242</v>
      </c>
      <c r="C645" t="s">
        <v>274</v>
      </c>
      <c r="D645" t="s">
        <v>9583</v>
      </c>
      <c r="E645" t="s">
        <v>11183</v>
      </c>
      <c r="F645" t="s">
        <v>713</v>
      </c>
      <c r="G645" t="s">
        <v>325</v>
      </c>
      <c r="I645" t="s">
        <v>297</v>
      </c>
      <c r="J645" t="s">
        <v>266</v>
      </c>
      <c r="K645" t="s">
        <v>714</v>
      </c>
      <c r="L645" t="s">
        <v>1019</v>
      </c>
      <c r="M645" t="s">
        <v>301</v>
      </c>
      <c r="N645" t="s">
        <v>300</v>
      </c>
      <c r="O645">
        <v>9</v>
      </c>
      <c r="P645" t="s">
        <v>288</v>
      </c>
      <c r="Q645">
        <v>0.48</v>
      </c>
      <c r="S645">
        <v>3</v>
      </c>
      <c r="T645" s="108">
        <v>1.44</v>
      </c>
      <c r="U645">
        <v>1</v>
      </c>
      <c r="V645" t="s">
        <v>270</v>
      </c>
      <c r="W645" t="s">
        <v>167</v>
      </c>
      <c r="X645">
        <v>3</v>
      </c>
      <c r="Y645">
        <v>0</v>
      </c>
      <c r="Z645">
        <v>3</v>
      </c>
      <c r="AA645">
        <v>0</v>
      </c>
      <c r="AB645">
        <v>0</v>
      </c>
      <c r="AC645">
        <v>0</v>
      </c>
      <c r="AD645">
        <v>0</v>
      </c>
      <c r="AE645">
        <v>0</v>
      </c>
    </row>
    <row r="646" spans="1:31" x14ac:dyDescent="0.3">
      <c r="A646" t="s">
        <v>300</v>
      </c>
      <c r="B646" t="s">
        <v>9242</v>
      </c>
      <c r="C646" t="s">
        <v>274</v>
      </c>
      <c r="D646" t="s">
        <v>9583</v>
      </c>
      <c r="E646" t="s">
        <v>11183</v>
      </c>
      <c r="F646" t="s">
        <v>713</v>
      </c>
      <c r="G646" t="s">
        <v>325</v>
      </c>
      <c r="I646" t="s">
        <v>297</v>
      </c>
      <c r="J646" t="s">
        <v>266</v>
      </c>
      <c r="K646" t="s">
        <v>714</v>
      </c>
      <c r="L646" t="s">
        <v>1019</v>
      </c>
      <c r="M646" t="s">
        <v>301</v>
      </c>
      <c r="N646" t="s">
        <v>300</v>
      </c>
      <c r="O646">
        <v>21</v>
      </c>
      <c r="P646" t="s">
        <v>273</v>
      </c>
      <c r="Q646">
        <v>0.32</v>
      </c>
      <c r="S646">
        <v>1</v>
      </c>
      <c r="T646" s="108">
        <v>0.32</v>
      </c>
      <c r="U646">
        <v>1</v>
      </c>
      <c r="V646" t="s">
        <v>270</v>
      </c>
      <c r="W646" t="s">
        <v>167</v>
      </c>
      <c r="X646">
        <v>1</v>
      </c>
      <c r="Y646">
        <v>0</v>
      </c>
      <c r="Z646">
        <v>1</v>
      </c>
      <c r="AA646">
        <v>0</v>
      </c>
      <c r="AB646">
        <v>0</v>
      </c>
      <c r="AC646">
        <v>0</v>
      </c>
      <c r="AD646">
        <v>0</v>
      </c>
      <c r="AE646">
        <v>0</v>
      </c>
    </row>
    <row r="647" spans="1:31" x14ac:dyDescent="0.3">
      <c r="A647" t="s">
        <v>300</v>
      </c>
      <c r="B647" t="s">
        <v>323</v>
      </c>
      <c r="C647" t="s">
        <v>274</v>
      </c>
      <c r="D647" t="s">
        <v>2456</v>
      </c>
      <c r="E647" t="s">
        <v>11178</v>
      </c>
      <c r="F647" t="s">
        <v>324</v>
      </c>
      <c r="G647" t="s">
        <v>325</v>
      </c>
      <c r="I647" t="s">
        <v>297</v>
      </c>
      <c r="J647" t="s">
        <v>266</v>
      </c>
      <c r="K647" t="s">
        <v>326</v>
      </c>
      <c r="L647" t="s">
        <v>19616</v>
      </c>
      <c r="M647" t="s">
        <v>299</v>
      </c>
      <c r="N647" t="s">
        <v>300</v>
      </c>
      <c r="O647">
        <v>8</v>
      </c>
      <c r="P647" t="s">
        <v>266</v>
      </c>
      <c r="Q647">
        <v>0.17</v>
      </c>
      <c r="S647">
        <v>4</v>
      </c>
      <c r="T647" s="108">
        <v>0.68</v>
      </c>
      <c r="U647">
        <v>1</v>
      </c>
      <c r="V647" t="s">
        <v>270</v>
      </c>
      <c r="W647" t="s">
        <v>167</v>
      </c>
      <c r="X647">
        <v>4</v>
      </c>
      <c r="Y647">
        <v>0</v>
      </c>
      <c r="Z647">
        <v>0</v>
      </c>
      <c r="AA647">
        <v>4</v>
      </c>
      <c r="AB647">
        <v>0</v>
      </c>
      <c r="AC647">
        <v>0</v>
      </c>
      <c r="AD647">
        <v>0</v>
      </c>
      <c r="AE647">
        <v>0</v>
      </c>
    </row>
    <row r="648" spans="1:31" x14ac:dyDescent="0.3">
      <c r="A648" t="s">
        <v>300</v>
      </c>
      <c r="B648" t="s">
        <v>323</v>
      </c>
      <c r="C648" t="s">
        <v>274</v>
      </c>
      <c r="D648" t="s">
        <v>2456</v>
      </c>
      <c r="E648" t="s">
        <v>11178</v>
      </c>
      <c r="F648" t="s">
        <v>324</v>
      </c>
      <c r="G648" t="s">
        <v>325</v>
      </c>
      <c r="I648" t="s">
        <v>297</v>
      </c>
      <c r="J648" t="s">
        <v>266</v>
      </c>
      <c r="K648" t="s">
        <v>326</v>
      </c>
      <c r="L648" t="s">
        <v>19616</v>
      </c>
      <c r="M648" t="s">
        <v>301</v>
      </c>
      <c r="N648" t="s">
        <v>300</v>
      </c>
      <c r="O648">
        <v>9</v>
      </c>
      <c r="P648" t="s">
        <v>288</v>
      </c>
      <c r="Q648">
        <v>0.32</v>
      </c>
      <c r="S648">
        <v>3</v>
      </c>
      <c r="T648" s="108">
        <v>0.96</v>
      </c>
      <c r="U648">
        <v>1</v>
      </c>
      <c r="V648" t="s">
        <v>270</v>
      </c>
      <c r="W648" t="s">
        <v>167</v>
      </c>
      <c r="X648">
        <v>3</v>
      </c>
      <c r="Y648">
        <v>0</v>
      </c>
      <c r="Z648">
        <v>0</v>
      </c>
      <c r="AA648">
        <v>3</v>
      </c>
      <c r="AB648">
        <v>0</v>
      </c>
      <c r="AC648">
        <v>0</v>
      </c>
      <c r="AD648">
        <v>0</v>
      </c>
      <c r="AE648">
        <v>0</v>
      </c>
    </row>
    <row r="649" spans="1:31" x14ac:dyDescent="0.3">
      <c r="A649" t="s">
        <v>300</v>
      </c>
      <c r="B649" t="s">
        <v>323</v>
      </c>
      <c r="C649" t="s">
        <v>274</v>
      </c>
      <c r="D649" t="s">
        <v>2456</v>
      </c>
      <c r="E649" t="s">
        <v>11178</v>
      </c>
      <c r="F649" t="s">
        <v>324</v>
      </c>
      <c r="G649" t="s">
        <v>325</v>
      </c>
      <c r="I649" t="s">
        <v>297</v>
      </c>
      <c r="J649" t="s">
        <v>266</v>
      </c>
      <c r="K649" t="s">
        <v>326</v>
      </c>
      <c r="L649" t="s">
        <v>19616</v>
      </c>
      <c r="M649" t="s">
        <v>301</v>
      </c>
      <c r="N649" t="s">
        <v>300</v>
      </c>
      <c r="O649">
        <v>21</v>
      </c>
      <c r="P649" t="s">
        <v>273</v>
      </c>
      <c r="Q649">
        <v>0.32</v>
      </c>
      <c r="S649">
        <v>1</v>
      </c>
      <c r="T649" s="108">
        <v>0.32</v>
      </c>
      <c r="U649">
        <v>1</v>
      </c>
      <c r="V649" t="s">
        <v>270</v>
      </c>
      <c r="W649" t="s">
        <v>167</v>
      </c>
      <c r="X649">
        <v>1</v>
      </c>
      <c r="Y649">
        <v>0</v>
      </c>
      <c r="Z649">
        <v>0</v>
      </c>
      <c r="AA649">
        <v>1</v>
      </c>
      <c r="AB649">
        <v>0</v>
      </c>
      <c r="AC649">
        <v>0</v>
      </c>
      <c r="AD649">
        <v>0</v>
      </c>
      <c r="AE649">
        <v>0</v>
      </c>
    </row>
    <row r="650" spans="1:31" x14ac:dyDescent="0.3">
      <c r="A650" t="s">
        <v>300</v>
      </c>
      <c r="B650" t="s">
        <v>591</v>
      </c>
      <c r="C650" t="s">
        <v>262</v>
      </c>
      <c r="D650" t="s">
        <v>10325</v>
      </c>
      <c r="E650" t="s">
        <v>11159</v>
      </c>
      <c r="F650" t="s">
        <v>592</v>
      </c>
      <c r="G650" t="s">
        <v>341</v>
      </c>
      <c r="I650" t="s">
        <v>297</v>
      </c>
      <c r="J650" t="s">
        <v>266</v>
      </c>
      <c r="K650" t="s">
        <v>593</v>
      </c>
      <c r="L650" t="s">
        <v>594</v>
      </c>
      <c r="M650" t="s">
        <v>301</v>
      </c>
      <c r="N650" t="s">
        <v>300</v>
      </c>
      <c r="O650">
        <v>9</v>
      </c>
      <c r="P650" t="s">
        <v>288</v>
      </c>
      <c r="Q650">
        <v>0.48</v>
      </c>
      <c r="S650">
        <v>4</v>
      </c>
      <c r="T650" s="108">
        <v>1.92</v>
      </c>
      <c r="U650">
        <v>1</v>
      </c>
      <c r="V650" t="s">
        <v>270</v>
      </c>
      <c r="W650" t="s">
        <v>167</v>
      </c>
      <c r="X650">
        <v>4</v>
      </c>
      <c r="Y650">
        <v>0</v>
      </c>
      <c r="Z650">
        <v>4</v>
      </c>
      <c r="AA650">
        <v>0</v>
      </c>
      <c r="AB650">
        <v>0</v>
      </c>
      <c r="AC650">
        <v>0</v>
      </c>
      <c r="AD650">
        <v>0</v>
      </c>
      <c r="AE650">
        <v>0</v>
      </c>
    </row>
    <row r="651" spans="1:31" x14ac:dyDescent="0.3">
      <c r="A651" t="s">
        <v>300</v>
      </c>
      <c r="B651" t="s">
        <v>591</v>
      </c>
      <c r="C651" t="s">
        <v>262</v>
      </c>
      <c r="D651" t="s">
        <v>10325</v>
      </c>
      <c r="E651" t="s">
        <v>11159</v>
      </c>
      <c r="F651" t="s">
        <v>592</v>
      </c>
      <c r="G651" t="s">
        <v>341</v>
      </c>
      <c r="I651" t="s">
        <v>297</v>
      </c>
      <c r="J651" t="s">
        <v>266</v>
      </c>
      <c r="K651" t="s">
        <v>593</v>
      </c>
      <c r="L651" t="s">
        <v>594</v>
      </c>
      <c r="M651" t="s">
        <v>301</v>
      </c>
      <c r="N651" t="s">
        <v>300</v>
      </c>
      <c r="O651">
        <v>21</v>
      </c>
      <c r="P651" t="s">
        <v>273</v>
      </c>
      <c r="Q651">
        <v>0.48</v>
      </c>
      <c r="S651">
        <v>1</v>
      </c>
      <c r="T651" s="108">
        <v>0.48</v>
      </c>
      <c r="U651">
        <v>1</v>
      </c>
      <c r="V651" t="s">
        <v>270</v>
      </c>
      <c r="W651" t="s">
        <v>167</v>
      </c>
      <c r="X651">
        <v>1</v>
      </c>
      <c r="Y651">
        <v>0</v>
      </c>
      <c r="Z651">
        <v>1</v>
      </c>
      <c r="AA651">
        <v>0</v>
      </c>
      <c r="AB651">
        <v>0</v>
      </c>
      <c r="AC651">
        <v>0</v>
      </c>
      <c r="AD651">
        <v>0</v>
      </c>
      <c r="AE651">
        <v>0</v>
      </c>
    </row>
    <row r="652" spans="1:31" x14ac:dyDescent="0.3">
      <c r="A652" t="s">
        <v>300</v>
      </c>
      <c r="B652" t="s">
        <v>591</v>
      </c>
      <c r="C652" t="s">
        <v>262</v>
      </c>
      <c r="D652" t="s">
        <v>10325</v>
      </c>
      <c r="E652" t="s">
        <v>11159</v>
      </c>
      <c r="F652" t="s">
        <v>592</v>
      </c>
      <c r="G652" t="s">
        <v>341</v>
      </c>
      <c r="I652" t="s">
        <v>297</v>
      </c>
      <c r="J652" t="s">
        <v>266</v>
      </c>
      <c r="K652" t="s">
        <v>593</v>
      </c>
      <c r="L652" t="s">
        <v>594</v>
      </c>
      <c r="M652" t="s">
        <v>299</v>
      </c>
      <c r="N652" t="s">
        <v>300</v>
      </c>
      <c r="O652">
        <v>8</v>
      </c>
      <c r="P652" t="s">
        <v>266</v>
      </c>
      <c r="Q652">
        <v>0.32</v>
      </c>
      <c r="S652">
        <v>2</v>
      </c>
      <c r="T652" s="108">
        <v>0.64</v>
      </c>
      <c r="U652">
        <v>1</v>
      </c>
      <c r="V652" t="s">
        <v>270</v>
      </c>
      <c r="W652" t="s">
        <v>167</v>
      </c>
      <c r="X652">
        <v>2</v>
      </c>
      <c r="Y652">
        <v>0</v>
      </c>
      <c r="Z652">
        <v>2</v>
      </c>
      <c r="AA652">
        <v>0</v>
      </c>
      <c r="AB652">
        <v>0</v>
      </c>
      <c r="AC652">
        <v>0</v>
      </c>
      <c r="AD652">
        <v>0</v>
      </c>
      <c r="AE652">
        <v>0</v>
      </c>
    </row>
    <row r="653" spans="1:31" x14ac:dyDescent="0.3">
      <c r="A653" t="s">
        <v>300</v>
      </c>
      <c r="B653" t="s">
        <v>909</v>
      </c>
      <c r="C653" t="s">
        <v>274</v>
      </c>
      <c r="D653" t="s">
        <v>2679</v>
      </c>
      <c r="E653" t="s">
        <v>11156</v>
      </c>
      <c r="F653" t="s">
        <v>910</v>
      </c>
      <c r="G653" t="s">
        <v>341</v>
      </c>
      <c r="I653" t="s">
        <v>297</v>
      </c>
      <c r="J653" t="s">
        <v>266</v>
      </c>
      <c r="K653" t="s">
        <v>911</v>
      </c>
      <c r="L653" t="s">
        <v>8611</v>
      </c>
      <c r="M653" t="s">
        <v>301</v>
      </c>
      <c r="N653" t="s">
        <v>300</v>
      </c>
      <c r="O653">
        <v>9</v>
      </c>
      <c r="P653" t="s">
        <v>272</v>
      </c>
      <c r="Q653">
        <v>2</v>
      </c>
      <c r="S653">
        <v>1</v>
      </c>
      <c r="T653" s="108">
        <v>2</v>
      </c>
      <c r="U653">
        <v>1</v>
      </c>
      <c r="V653" t="s">
        <v>270</v>
      </c>
      <c r="W653" t="s">
        <v>167</v>
      </c>
      <c r="X653">
        <v>1</v>
      </c>
      <c r="Y653">
        <v>0</v>
      </c>
      <c r="Z653">
        <v>1</v>
      </c>
      <c r="AA653">
        <v>0</v>
      </c>
      <c r="AB653">
        <v>0</v>
      </c>
      <c r="AC653">
        <v>0</v>
      </c>
      <c r="AD653">
        <v>0</v>
      </c>
      <c r="AE653">
        <v>0</v>
      </c>
    </row>
    <row r="654" spans="1:31" x14ac:dyDescent="0.3">
      <c r="A654" t="s">
        <v>300</v>
      </c>
      <c r="B654" t="s">
        <v>909</v>
      </c>
      <c r="C654" t="s">
        <v>274</v>
      </c>
      <c r="D654" t="s">
        <v>2679</v>
      </c>
      <c r="E654" t="s">
        <v>11156</v>
      </c>
      <c r="F654" t="s">
        <v>910</v>
      </c>
      <c r="G654" t="s">
        <v>341</v>
      </c>
      <c r="I654" t="s">
        <v>297</v>
      </c>
      <c r="J654" t="s">
        <v>266</v>
      </c>
      <c r="K654" t="s">
        <v>911</v>
      </c>
      <c r="L654" t="s">
        <v>8611</v>
      </c>
      <c r="M654" t="s">
        <v>301</v>
      </c>
      <c r="N654" t="s">
        <v>300</v>
      </c>
      <c r="O654">
        <v>9</v>
      </c>
      <c r="P654" t="s">
        <v>272</v>
      </c>
      <c r="Q654">
        <v>2</v>
      </c>
      <c r="S654">
        <v>1</v>
      </c>
      <c r="T654" s="108">
        <v>2</v>
      </c>
      <c r="U654">
        <v>1</v>
      </c>
      <c r="V654" t="s">
        <v>270</v>
      </c>
      <c r="W654" t="s">
        <v>167</v>
      </c>
      <c r="X654">
        <v>1</v>
      </c>
      <c r="Y654">
        <v>0</v>
      </c>
      <c r="Z654">
        <v>1</v>
      </c>
      <c r="AA654">
        <v>0</v>
      </c>
      <c r="AB654">
        <v>0</v>
      </c>
      <c r="AC654">
        <v>0</v>
      </c>
      <c r="AD654">
        <v>0</v>
      </c>
      <c r="AE654">
        <v>0</v>
      </c>
    </row>
    <row r="655" spans="1:31" x14ac:dyDescent="0.3">
      <c r="A655" t="s">
        <v>300</v>
      </c>
      <c r="B655" t="s">
        <v>909</v>
      </c>
      <c r="C655" t="s">
        <v>274</v>
      </c>
      <c r="D655" t="s">
        <v>2679</v>
      </c>
      <c r="E655" t="s">
        <v>11156</v>
      </c>
      <c r="F655" t="s">
        <v>910</v>
      </c>
      <c r="G655" t="s">
        <v>341</v>
      </c>
      <c r="I655" t="s">
        <v>297</v>
      </c>
      <c r="J655" t="s">
        <v>266</v>
      </c>
      <c r="K655" t="s">
        <v>911</v>
      </c>
      <c r="L655" t="s">
        <v>8611</v>
      </c>
      <c r="M655" t="s">
        <v>299</v>
      </c>
      <c r="N655" t="s">
        <v>300</v>
      </c>
      <c r="O655">
        <v>8</v>
      </c>
      <c r="P655" t="s">
        <v>282</v>
      </c>
      <c r="Q655">
        <v>2</v>
      </c>
      <c r="S655">
        <v>1</v>
      </c>
      <c r="T655" s="108">
        <v>2</v>
      </c>
      <c r="U655">
        <v>1</v>
      </c>
      <c r="V655" t="s">
        <v>270</v>
      </c>
      <c r="W655" t="s">
        <v>167</v>
      </c>
      <c r="X655">
        <v>1</v>
      </c>
      <c r="Y655">
        <v>0</v>
      </c>
      <c r="Z655">
        <v>1</v>
      </c>
      <c r="AA655">
        <v>0</v>
      </c>
      <c r="AB655">
        <v>0</v>
      </c>
      <c r="AC655">
        <v>0</v>
      </c>
      <c r="AD655">
        <v>0</v>
      </c>
      <c r="AE655">
        <v>0</v>
      </c>
    </row>
    <row r="656" spans="1:31" x14ac:dyDescent="0.3">
      <c r="A656" t="s">
        <v>300</v>
      </c>
      <c r="B656" t="s">
        <v>909</v>
      </c>
      <c r="C656" t="s">
        <v>274</v>
      </c>
      <c r="D656" t="s">
        <v>2679</v>
      </c>
      <c r="E656" t="s">
        <v>11156</v>
      </c>
      <c r="F656" t="s">
        <v>910</v>
      </c>
      <c r="G656" t="s">
        <v>341</v>
      </c>
      <c r="I656" t="s">
        <v>297</v>
      </c>
      <c r="J656" t="s">
        <v>266</v>
      </c>
      <c r="K656" t="s">
        <v>911</v>
      </c>
      <c r="L656" t="s">
        <v>8611</v>
      </c>
      <c r="M656" t="s">
        <v>299</v>
      </c>
      <c r="N656" t="s">
        <v>300</v>
      </c>
      <c r="O656">
        <v>8</v>
      </c>
      <c r="P656" t="s">
        <v>282</v>
      </c>
      <c r="Q656">
        <v>2</v>
      </c>
      <c r="S656">
        <v>1</v>
      </c>
      <c r="T656" s="108">
        <v>2</v>
      </c>
      <c r="U656">
        <v>1</v>
      </c>
      <c r="V656" t="s">
        <v>270</v>
      </c>
      <c r="W656" t="s">
        <v>167</v>
      </c>
      <c r="X656">
        <v>1</v>
      </c>
      <c r="Y656">
        <v>0</v>
      </c>
      <c r="Z656">
        <v>1</v>
      </c>
      <c r="AA656">
        <v>0</v>
      </c>
      <c r="AB656">
        <v>0</v>
      </c>
      <c r="AC656">
        <v>0</v>
      </c>
      <c r="AD656">
        <v>0</v>
      </c>
      <c r="AE656">
        <v>0</v>
      </c>
    </row>
    <row r="657" spans="1:31" x14ac:dyDescent="0.3">
      <c r="A657" t="s">
        <v>300</v>
      </c>
      <c r="B657" t="s">
        <v>909</v>
      </c>
      <c r="C657" t="s">
        <v>274</v>
      </c>
      <c r="D657" t="s">
        <v>2679</v>
      </c>
      <c r="E657" t="s">
        <v>11156</v>
      </c>
      <c r="F657" t="s">
        <v>910</v>
      </c>
      <c r="G657" t="s">
        <v>341</v>
      </c>
      <c r="I657" t="s">
        <v>297</v>
      </c>
      <c r="J657" t="s">
        <v>266</v>
      </c>
      <c r="K657" t="s">
        <v>911</v>
      </c>
      <c r="L657" t="s">
        <v>8611</v>
      </c>
      <c r="M657" t="s">
        <v>301</v>
      </c>
      <c r="N657" t="s">
        <v>300</v>
      </c>
      <c r="O657">
        <v>21</v>
      </c>
      <c r="P657" t="s">
        <v>273</v>
      </c>
      <c r="Q657">
        <v>0.32</v>
      </c>
      <c r="S657">
        <v>4</v>
      </c>
      <c r="T657" s="108">
        <v>1.28</v>
      </c>
      <c r="U657">
        <v>1</v>
      </c>
      <c r="V657" t="s">
        <v>270</v>
      </c>
      <c r="W657" t="s">
        <v>167</v>
      </c>
      <c r="X657">
        <v>4</v>
      </c>
      <c r="Y657">
        <v>0</v>
      </c>
      <c r="Z657">
        <v>4</v>
      </c>
      <c r="AA657">
        <v>0</v>
      </c>
      <c r="AB657">
        <v>0</v>
      </c>
      <c r="AC657">
        <v>0</v>
      </c>
      <c r="AD657">
        <v>0</v>
      </c>
      <c r="AE657">
        <v>0</v>
      </c>
    </row>
    <row r="658" spans="1:31" x14ac:dyDescent="0.3">
      <c r="A658" t="s">
        <v>300</v>
      </c>
      <c r="B658" t="s">
        <v>906</v>
      </c>
      <c r="C658" t="s">
        <v>274</v>
      </c>
      <c r="D658" t="s">
        <v>10288</v>
      </c>
      <c r="E658" t="s">
        <v>11155</v>
      </c>
      <c r="F658" t="s">
        <v>526</v>
      </c>
      <c r="G658" t="s">
        <v>341</v>
      </c>
      <c r="I658" t="s">
        <v>297</v>
      </c>
      <c r="J658" t="s">
        <v>266</v>
      </c>
      <c r="K658" t="s">
        <v>907</v>
      </c>
      <c r="L658" t="s">
        <v>908</v>
      </c>
      <c r="M658" t="s">
        <v>299</v>
      </c>
      <c r="N658" t="s">
        <v>300</v>
      </c>
      <c r="O658">
        <v>8</v>
      </c>
      <c r="P658" t="s">
        <v>282</v>
      </c>
      <c r="Q658">
        <v>2</v>
      </c>
      <c r="S658">
        <v>1</v>
      </c>
      <c r="T658" s="108">
        <v>2</v>
      </c>
      <c r="U658">
        <v>1</v>
      </c>
      <c r="V658" t="s">
        <v>270</v>
      </c>
      <c r="W658" t="s">
        <v>167</v>
      </c>
      <c r="X658">
        <v>1</v>
      </c>
      <c r="Y658">
        <v>0</v>
      </c>
      <c r="Z658">
        <v>1</v>
      </c>
      <c r="AA658">
        <v>0</v>
      </c>
      <c r="AB658">
        <v>0</v>
      </c>
      <c r="AC658">
        <v>0</v>
      </c>
      <c r="AD658">
        <v>0</v>
      </c>
      <c r="AE658">
        <v>0</v>
      </c>
    </row>
    <row r="659" spans="1:31" x14ac:dyDescent="0.3">
      <c r="A659" t="s">
        <v>300</v>
      </c>
      <c r="B659" t="s">
        <v>906</v>
      </c>
      <c r="C659" t="s">
        <v>274</v>
      </c>
      <c r="D659" t="s">
        <v>10288</v>
      </c>
      <c r="E659" t="s">
        <v>11155</v>
      </c>
      <c r="F659" t="s">
        <v>526</v>
      </c>
      <c r="G659" t="s">
        <v>341</v>
      </c>
      <c r="I659" t="s">
        <v>297</v>
      </c>
      <c r="J659" t="s">
        <v>266</v>
      </c>
      <c r="K659" t="s">
        <v>907</v>
      </c>
      <c r="L659" t="s">
        <v>908</v>
      </c>
      <c r="M659" t="s">
        <v>301</v>
      </c>
      <c r="N659" t="s">
        <v>300</v>
      </c>
      <c r="O659">
        <v>21</v>
      </c>
      <c r="P659" t="s">
        <v>273</v>
      </c>
      <c r="Q659">
        <v>0.32</v>
      </c>
      <c r="S659">
        <v>1</v>
      </c>
      <c r="T659" s="108">
        <v>0.32</v>
      </c>
      <c r="U659">
        <v>1</v>
      </c>
      <c r="V659" t="s">
        <v>270</v>
      </c>
      <c r="W659" t="s">
        <v>167</v>
      </c>
      <c r="X659">
        <v>1</v>
      </c>
      <c r="Y659">
        <v>0</v>
      </c>
      <c r="Z659">
        <v>1</v>
      </c>
      <c r="AA659">
        <v>0</v>
      </c>
      <c r="AB659">
        <v>0</v>
      </c>
      <c r="AC659">
        <v>0</v>
      </c>
      <c r="AD659">
        <v>0</v>
      </c>
      <c r="AE659">
        <v>0</v>
      </c>
    </row>
    <row r="660" spans="1:31" x14ac:dyDescent="0.3">
      <c r="A660" t="s">
        <v>300</v>
      </c>
      <c r="B660" t="s">
        <v>906</v>
      </c>
      <c r="C660" t="s">
        <v>274</v>
      </c>
      <c r="D660" t="s">
        <v>10288</v>
      </c>
      <c r="E660" t="s">
        <v>11155</v>
      </c>
      <c r="F660" t="s">
        <v>526</v>
      </c>
      <c r="G660" t="s">
        <v>341</v>
      </c>
      <c r="I660" t="s">
        <v>297</v>
      </c>
      <c r="J660" t="s">
        <v>266</v>
      </c>
      <c r="K660" t="s">
        <v>907</v>
      </c>
      <c r="L660" t="s">
        <v>908</v>
      </c>
      <c r="M660" t="s">
        <v>301</v>
      </c>
      <c r="N660" t="s">
        <v>300</v>
      </c>
      <c r="O660">
        <v>9</v>
      </c>
      <c r="P660" t="s">
        <v>272</v>
      </c>
      <c r="Q660">
        <v>2</v>
      </c>
      <c r="S660">
        <v>1</v>
      </c>
      <c r="T660" s="108">
        <v>2</v>
      </c>
      <c r="U660">
        <v>1</v>
      </c>
      <c r="V660" t="s">
        <v>270</v>
      </c>
      <c r="W660" t="s">
        <v>167</v>
      </c>
      <c r="X660">
        <v>1</v>
      </c>
      <c r="Y660">
        <v>0</v>
      </c>
      <c r="Z660">
        <v>1</v>
      </c>
      <c r="AA660">
        <v>0</v>
      </c>
      <c r="AB660">
        <v>0</v>
      </c>
      <c r="AC660">
        <v>0</v>
      </c>
      <c r="AD660">
        <v>0</v>
      </c>
      <c r="AE660">
        <v>0</v>
      </c>
    </row>
    <row r="661" spans="1:31" x14ac:dyDescent="0.3">
      <c r="A661" t="s">
        <v>300</v>
      </c>
      <c r="B661" t="s">
        <v>1420</v>
      </c>
      <c r="C661" t="s">
        <v>274</v>
      </c>
      <c r="D661" t="s">
        <v>2627</v>
      </c>
      <c r="E661" t="s">
        <v>11188</v>
      </c>
      <c r="F661" t="s">
        <v>1421</v>
      </c>
      <c r="G661" t="s">
        <v>1012</v>
      </c>
      <c r="I661" t="s">
        <v>297</v>
      </c>
      <c r="J661" t="s">
        <v>266</v>
      </c>
      <c r="K661" t="s">
        <v>1422</v>
      </c>
      <c r="L661" t="s">
        <v>953</v>
      </c>
      <c r="M661" t="s">
        <v>301</v>
      </c>
      <c r="N661" t="s">
        <v>300</v>
      </c>
      <c r="O661">
        <v>9</v>
      </c>
      <c r="P661" t="s">
        <v>288</v>
      </c>
      <c r="Q661">
        <v>0.48</v>
      </c>
      <c r="S661">
        <v>6</v>
      </c>
      <c r="T661" s="108">
        <v>2.88</v>
      </c>
      <c r="U661">
        <v>1</v>
      </c>
      <c r="V661" t="s">
        <v>270</v>
      </c>
      <c r="W661" t="s">
        <v>167</v>
      </c>
      <c r="X661">
        <v>6</v>
      </c>
      <c r="Y661">
        <v>0</v>
      </c>
      <c r="Z661">
        <v>6</v>
      </c>
      <c r="AA661">
        <v>0</v>
      </c>
      <c r="AB661">
        <v>0</v>
      </c>
      <c r="AC661">
        <v>0</v>
      </c>
      <c r="AD661">
        <v>0</v>
      </c>
      <c r="AE661">
        <v>0</v>
      </c>
    </row>
    <row r="662" spans="1:31" x14ac:dyDescent="0.3">
      <c r="A662" t="s">
        <v>300</v>
      </c>
      <c r="B662" t="s">
        <v>1420</v>
      </c>
      <c r="C662" t="s">
        <v>274</v>
      </c>
      <c r="D662" t="s">
        <v>2627</v>
      </c>
      <c r="E662" t="s">
        <v>11188</v>
      </c>
      <c r="F662" t="s">
        <v>1421</v>
      </c>
      <c r="G662" t="s">
        <v>1012</v>
      </c>
      <c r="I662" t="s">
        <v>297</v>
      </c>
      <c r="J662" t="s">
        <v>266</v>
      </c>
      <c r="K662" t="s">
        <v>1422</v>
      </c>
      <c r="L662" t="s">
        <v>953</v>
      </c>
      <c r="M662" t="s">
        <v>301</v>
      </c>
      <c r="N662" t="s">
        <v>300</v>
      </c>
      <c r="O662">
        <v>21</v>
      </c>
      <c r="P662" t="s">
        <v>273</v>
      </c>
      <c r="Q662">
        <v>0.48</v>
      </c>
      <c r="S662">
        <v>2</v>
      </c>
      <c r="T662" s="108">
        <v>0.96</v>
      </c>
      <c r="U662">
        <v>1</v>
      </c>
      <c r="V662" t="s">
        <v>270</v>
      </c>
      <c r="W662" t="s">
        <v>167</v>
      </c>
      <c r="X662">
        <v>2</v>
      </c>
      <c r="Y662">
        <v>0</v>
      </c>
      <c r="Z662">
        <v>2</v>
      </c>
      <c r="AA662">
        <v>0</v>
      </c>
      <c r="AB662">
        <v>0</v>
      </c>
      <c r="AC662">
        <v>0</v>
      </c>
      <c r="AD662">
        <v>0</v>
      </c>
      <c r="AE662">
        <v>0</v>
      </c>
    </row>
    <row r="663" spans="1:31" x14ac:dyDescent="0.3">
      <c r="A663" t="s">
        <v>300</v>
      </c>
      <c r="B663" t="s">
        <v>1420</v>
      </c>
      <c r="C663" t="s">
        <v>274</v>
      </c>
      <c r="D663" t="s">
        <v>2627</v>
      </c>
      <c r="E663" t="s">
        <v>11188</v>
      </c>
      <c r="F663" t="s">
        <v>1421</v>
      </c>
      <c r="G663" t="s">
        <v>1012</v>
      </c>
      <c r="I663" t="s">
        <v>297</v>
      </c>
      <c r="J663" t="s">
        <v>266</v>
      </c>
      <c r="K663" t="s">
        <v>1422</v>
      </c>
      <c r="L663" t="s">
        <v>953</v>
      </c>
      <c r="M663" t="s">
        <v>299</v>
      </c>
      <c r="N663" t="s">
        <v>300</v>
      </c>
      <c r="O663">
        <v>8</v>
      </c>
      <c r="P663" t="s">
        <v>266</v>
      </c>
      <c r="Q663">
        <v>0.48</v>
      </c>
      <c r="S663">
        <v>8</v>
      </c>
      <c r="T663" s="108">
        <v>3.84</v>
      </c>
      <c r="U663">
        <v>1</v>
      </c>
      <c r="V663" t="s">
        <v>270</v>
      </c>
      <c r="W663" t="s">
        <v>167</v>
      </c>
      <c r="X663">
        <v>8</v>
      </c>
      <c r="Y663">
        <v>0</v>
      </c>
      <c r="Z663">
        <v>0</v>
      </c>
      <c r="AA663">
        <v>8</v>
      </c>
      <c r="AB663">
        <v>0</v>
      </c>
      <c r="AC663">
        <v>0</v>
      </c>
      <c r="AD663">
        <v>0</v>
      </c>
      <c r="AE663">
        <v>0</v>
      </c>
    </row>
    <row r="664" spans="1:31" x14ac:dyDescent="0.3">
      <c r="A664" t="s">
        <v>300</v>
      </c>
      <c r="B664" t="s">
        <v>1573</v>
      </c>
      <c r="C664" t="s">
        <v>274</v>
      </c>
      <c r="D664" t="s">
        <v>2629</v>
      </c>
      <c r="E664" t="s">
        <v>11186</v>
      </c>
      <c r="F664" t="s">
        <v>1574</v>
      </c>
      <c r="G664" t="s">
        <v>1012</v>
      </c>
      <c r="I664" t="s">
        <v>297</v>
      </c>
      <c r="J664" t="s">
        <v>266</v>
      </c>
      <c r="K664" t="s">
        <v>1575</v>
      </c>
      <c r="L664" t="s">
        <v>19171</v>
      </c>
      <c r="M664" t="s">
        <v>299</v>
      </c>
      <c r="N664" t="s">
        <v>300</v>
      </c>
      <c r="O664">
        <v>8</v>
      </c>
      <c r="P664" t="s">
        <v>269</v>
      </c>
      <c r="Q664">
        <v>2</v>
      </c>
      <c r="S664">
        <v>2</v>
      </c>
      <c r="T664" s="108">
        <v>4</v>
      </c>
      <c r="U664">
        <v>1</v>
      </c>
      <c r="V664" t="s">
        <v>270</v>
      </c>
      <c r="W664" t="s">
        <v>167</v>
      </c>
      <c r="X664">
        <v>1</v>
      </c>
      <c r="Y664">
        <v>1</v>
      </c>
      <c r="Z664">
        <v>0</v>
      </c>
      <c r="AA664">
        <v>0</v>
      </c>
      <c r="AB664">
        <v>0</v>
      </c>
      <c r="AC664">
        <v>1</v>
      </c>
      <c r="AD664">
        <v>0</v>
      </c>
      <c r="AE664">
        <v>0</v>
      </c>
    </row>
    <row r="665" spans="1:31" x14ac:dyDescent="0.3">
      <c r="A665" t="s">
        <v>300</v>
      </c>
      <c r="B665" t="s">
        <v>1573</v>
      </c>
      <c r="C665" t="s">
        <v>274</v>
      </c>
      <c r="D665" t="s">
        <v>2629</v>
      </c>
      <c r="E665" t="s">
        <v>11186</v>
      </c>
      <c r="F665" t="s">
        <v>1574</v>
      </c>
      <c r="G665" t="s">
        <v>1012</v>
      </c>
      <c r="I665" t="s">
        <v>297</v>
      </c>
      <c r="J665" t="s">
        <v>266</v>
      </c>
      <c r="K665" t="s">
        <v>1575</v>
      </c>
      <c r="L665" t="s">
        <v>19171</v>
      </c>
      <c r="M665" t="s">
        <v>301</v>
      </c>
      <c r="N665" t="s">
        <v>300</v>
      </c>
      <c r="O665">
        <v>9</v>
      </c>
      <c r="P665" t="s">
        <v>272</v>
      </c>
      <c r="Q665">
        <v>3</v>
      </c>
      <c r="S665">
        <v>2</v>
      </c>
      <c r="T665" s="108">
        <v>6</v>
      </c>
      <c r="U665">
        <v>1</v>
      </c>
      <c r="V665" t="s">
        <v>270</v>
      </c>
      <c r="W665" t="s">
        <v>167</v>
      </c>
      <c r="X665">
        <v>1</v>
      </c>
      <c r="Y665">
        <v>0</v>
      </c>
      <c r="Z665">
        <v>1</v>
      </c>
      <c r="AA665">
        <v>0</v>
      </c>
      <c r="AB665">
        <v>0</v>
      </c>
      <c r="AC665">
        <v>1</v>
      </c>
      <c r="AD665">
        <v>0</v>
      </c>
      <c r="AE665">
        <v>0</v>
      </c>
    </row>
    <row r="666" spans="1:31" x14ac:dyDescent="0.3">
      <c r="A666" t="s">
        <v>300</v>
      </c>
      <c r="B666" t="s">
        <v>1573</v>
      </c>
      <c r="C666" t="s">
        <v>274</v>
      </c>
      <c r="D666" t="s">
        <v>2629</v>
      </c>
      <c r="E666" t="s">
        <v>11186</v>
      </c>
      <c r="F666" t="s">
        <v>1574</v>
      </c>
      <c r="G666" t="s">
        <v>1012</v>
      </c>
      <c r="I666" t="s">
        <v>297</v>
      </c>
      <c r="J666" t="s">
        <v>266</v>
      </c>
      <c r="K666" t="s">
        <v>1575</v>
      </c>
      <c r="L666" t="s">
        <v>19171</v>
      </c>
      <c r="M666" t="s">
        <v>301</v>
      </c>
      <c r="N666" t="s">
        <v>300</v>
      </c>
      <c r="O666">
        <v>21</v>
      </c>
      <c r="P666" t="s">
        <v>273</v>
      </c>
      <c r="Q666">
        <v>0.32</v>
      </c>
      <c r="S666">
        <v>2</v>
      </c>
      <c r="T666" s="108">
        <v>0.64</v>
      </c>
      <c r="U666">
        <v>1</v>
      </c>
      <c r="V666" t="s">
        <v>270</v>
      </c>
      <c r="W666" t="s">
        <v>167</v>
      </c>
      <c r="X666">
        <v>2</v>
      </c>
      <c r="Y666">
        <v>0</v>
      </c>
      <c r="Z666">
        <v>2</v>
      </c>
      <c r="AA666">
        <v>0</v>
      </c>
      <c r="AB666">
        <v>0</v>
      </c>
      <c r="AC666">
        <v>0</v>
      </c>
      <c r="AD666">
        <v>0</v>
      </c>
      <c r="AE666">
        <v>0</v>
      </c>
    </row>
    <row r="667" spans="1:31" x14ac:dyDescent="0.3">
      <c r="A667" t="s">
        <v>300</v>
      </c>
      <c r="B667" t="s">
        <v>1569</v>
      </c>
      <c r="C667" t="s">
        <v>274</v>
      </c>
      <c r="D667" t="s">
        <v>2547</v>
      </c>
      <c r="E667" t="s">
        <v>11176</v>
      </c>
      <c r="F667" t="s">
        <v>1570</v>
      </c>
      <c r="G667" t="s">
        <v>1571</v>
      </c>
      <c r="I667" t="s">
        <v>297</v>
      </c>
      <c r="J667" t="s">
        <v>266</v>
      </c>
      <c r="K667" t="s">
        <v>1572</v>
      </c>
      <c r="L667" t="s">
        <v>16132</v>
      </c>
      <c r="M667" t="s">
        <v>301</v>
      </c>
      <c r="N667" t="s">
        <v>300</v>
      </c>
      <c r="O667">
        <v>21</v>
      </c>
      <c r="P667" t="s">
        <v>273</v>
      </c>
      <c r="Q667">
        <v>0.48</v>
      </c>
      <c r="S667">
        <v>4</v>
      </c>
      <c r="T667" s="108">
        <v>1.92</v>
      </c>
      <c r="U667">
        <v>1</v>
      </c>
      <c r="V667" t="s">
        <v>270</v>
      </c>
      <c r="W667" t="s">
        <v>167</v>
      </c>
      <c r="X667">
        <v>4</v>
      </c>
      <c r="Y667">
        <v>0</v>
      </c>
      <c r="Z667">
        <v>4</v>
      </c>
      <c r="AA667">
        <v>0</v>
      </c>
      <c r="AB667">
        <v>0</v>
      </c>
      <c r="AC667">
        <v>0</v>
      </c>
      <c r="AD667">
        <v>0</v>
      </c>
      <c r="AE667">
        <v>0</v>
      </c>
    </row>
    <row r="668" spans="1:31" x14ac:dyDescent="0.3">
      <c r="A668" t="s">
        <v>300</v>
      </c>
      <c r="B668" t="s">
        <v>1569</v>
      </c>
      <c r="C668" t="s">
        <v>274</v>
      </c>
      <c r="D668" t="s">
        <v>2547</v>
      </c>
      <c r="E668" t="s">
        <v>11176</v>
      </c>
      <c r="F668" t="s">
        <v>1570</v>
      </c>
      <c r="G668" t="s">
        <v>1571</v>
      </c>
      <c r="I668" t="s">
        <v>297</v>
      </c>
      <c r="J668" t="s">
        <v>266</v>
      </c>
      <c r="K668" t="s">
        <v>1572</v>
      </c>
      <c r="L668" t="s">
        <v>16132</v>
      </c>
      <c r="M668" t="s">
        <v>301</v>
      </c>
      <c r="N668" t="s">
        <v>300</v>
      </c>
      <c r="O668">
        <v>21</v>
      </c>
      <c r="P668" t="s">
        <v>273</v>
      </c>
      <c r="Q668">
        <v>0.32</v>
      </c>
      <c r="S668">
        <v>6</v>
      </c>
      <c r="T668" s="108">
        <v>1.92</v>
      </c>
      <c r="U668">
        <v>1</v>
      </c>
      <c r="V668" t="s">
        <v>270</v>
      </c>
      <c r="W668" t="s">
        <v>167</v>
      </c>
      <c r="X668">
        <v>3</v>
      </c>
      <c r="Y668">
        <v>0</v>
      </c>
      <c r="Z668">
        <v>6</v>
      </c>
      <c r="AA668">
        <v>0</v>
      </c>
      <c r="AB668">
        <v>0</v>
      </c>
      <c r="AC668">
        <v>0</v>
      </c>
      <c r="AD668">
        <v>0</v>
      </c>
      <c r="AE668">
        <v>0</v>
      </c>
    </row>
    <row r="669" spans="1:31" x14ac:dyDescent="0.3">
      <c r="A669" t="s">
        <v>300</v>
      </c>
      <c r="B669" t="s">
        <v>1713</v>
      </c>
      <c r="C669" t="s">
        <v>262</v>
      </c>
      <c r="D669" t="s">
        <v>216</v>
      </c>
      <c r="E669" t="s">
        <v>11179</v>
      </c>
      <c r="F669" t="s">
        <v>1714</v>
      </c>
      <c r="G669" t="s">
        <v>325</v>
      </c>
      <c r="I669" t="s">
        <v>297</v>
      </c>
      <c r="J669" t="s">
        <v>266</v>
      </c>
      <c r="K669" t="s">
        <v>326</v>
      </c>
      <c r="L669" t="s">
        <v>16210</v>
      </c>
      <c r="M669" t="s">
        <v>299</v>
      </c>
      <c r="N669" t="s">
        <v>300</v>
      </c>
      <c r="O669">
        <v>8</v>
      </c>
      <c r="P669" t="s">
        <v>266</v>
      </c>
      <c r="Q669">
        <v>0.32</v>
      </c>
      <c r="S669">
        <v>2</v>
      </c>
      <c r="T669" s="108">
        <v>0.64</v>
      </c>
      <c r="U669">
        <v>1</v>
      </c>
      <c r="V669" t="s">
        <v>270</v>
      </c>
      <c r="W669" t="s">
        <v>167</v>
      </c>
      <c r="X669">
        <v>2</v>
      </c>
      <c r="Y669">
        <v>0</v>
      </c>
      <c r="Z669">
        <v>0</v>
      </c>
      <c r="AA669">
        <v>2</v>
      </c>
      <c r="AB669">
        <v>0</v>
      </c>
      <c r="AC669">
        <v>0</v>
      </c>
      <c r="AD669">
        <v>0</v>
      </c>
      <c r="AE669">
        <v>0</v>
      </c>
    </row>
    <row r="670" spans="1:31" x14ac:dyDescent="0.3">
      <c r="A670" t="s">
        <v>300</v>
      </c>
      <c r="B670" t="s">
        <v>1713</v>
      </c>
      <c r="C670" t="s">
        <v>262</v>
      </c>
      <c r="D670" t="s">
        <v>216</v>
      </c>
      <c r="E670" t="s">
        <v>11179</v>
      </c>
      <c r="F670" t="s">
        <v>1714</v>
      </c>
      <c r="G670" t="s">
        <v>325</v>
      </c>
      <c r="I670" t="s">
        <v>297</v>
      </c>
      <c r="J670" t="s">
        <v>266</v>
      </c>
      <c r="K670" t="s">
        <v>326</v>
      </c>
      <c r="L670" t="s">
        <v>16210</v>
      </c>
      <c r="M670" t="s">
        <v>301</v>
      </c>
      <c r="N670" t="s">
        <v>300</v>
      </c>
      <c r="O670">
        <v>9</v>
      </c>
      <c r="P670" t="s">
        <v>288</v>
      </c>
      <c r="Q670">
        <v>0.32</v>
      </c>
      <c r="S670">
        <v>2</v>
      </c>
      <c r="T670" s="108">
        <v>0.64</v>
      </c>
      <c r="U670">
        <v>1</v>
      </c>
      <c r="V670" t="s">
        <v>270</v>
      </c>
      <c r="W670" t="s">
        <v>167</v>
      </c>
      <c r="X670">
        <v>2</v>
      </c>
      <c r="Y670">
        <v>0</v>
      </c>
      <c r="Z670">
        <v>0</v>
      </c>
      <c r="AA670">
        <v>2</v>
      </c>
      <c r="AB670">
        <v>0</v>
      </c>
      <c r="AC670">
        <v>0</v>
      </c>
      <c r="AD670">
        <v>0</v>
      </c>
      <c r="AE670">
        <v>0</v>
      </c>
    </row>
    <row r="671" spans="1:31" x14ac:dyDescent="0.3">
      <c r="A671" t="s">
        <v>300</v>
      </c>
      <c r="B671" t="s">
        <v>1713</v>
      </c>
      <c r="C671" t="s">
        <v>262</v>
      </c>
      <c r="D671" t="s">
        <v>216</v>
      </c>
      <c r="E671" t="s">
        <v>11179</v>
      </c>
      <c r="F671" t="s">
        <v>1714</v>
      </c>
      <c r="G671" t="s">
        <v>325</v>
      </c>
      <c r="I671" t="s">
        <v>297</v>
      </c>
      <c r="J671" t="s">
        <v>266</v>
      </c>
      <c r="K671" t="s">
        <v>326</v>
      </c>
      <c r="L671" t="s">
        <v>16210</v>
      </c>
      <c r="M671" t="s">
        <v>301</v>
      </c>
      <c r="N671" t="s">
        <v>300</v>
      </c>
      <c r="O671">
        <v>26</v>
      </c>
      <c r="P671" t="s">
        <v>273</v>
      </c>
      <c r="Q671">
        <v>0.48</v>
      </c>
      <c r="S671">
        <v>1</v>
      </c>
      <c r="T671" s="108">
        <v>0.48</v>
      </c>
      <c r="U671">
        <v>1</v>
      </c>
      <c r="V671" t="s">
        <v>270</v>
      </c>
      <c r="W671" t="s">
        <v>167</v>
      </c>
      <c r="X671">
        <v>1</v>
      </c>
      <c r="Y671">
        <v>0</v>
      </c>
      <c r="Z671">
        <v>0</v>
      </c>
      <c r="AA671">
        <v>1</v>
      </c>
      <c r="AB671">
        <v>0</v>
      </c>
      <c r="AC671">
        <v>0</v>
      </c>
      <c r="AD671">
        <v>0</v>
      </c>
      <c r="AE671">
        <v>0</v>
      </c>
    </row>
    <row r="672" spans="1:31" x14ac:dyDescent="0.3">
      <c r="A672" t="s">
        <v>300</v>
      </c>
      <c r="B672" t="s">
        <v>463</v>
      </c>
      <c r="C672" t="s">
        <v>262</v>
      </c>
      <c r="D672" t="s">
        <v>175</v>
      </c>
      <c r="E672" t="s">
        <v>11164</v>
      </c>
      <c r="F672" t="s">
        <v>464</v>
      </c>
      <c r="G672" t="s">
        <v>341</v>
      </c>
      <c r="I672" t="s">
        <v>297</v>
      </c>
      <c r="J672" t="s">
        <v>266</v>
      </c>
      <c r="K672" t="s">
        <v>465</v>
      </c>
      <c r="L672" t="s">
        <v>466</v>
      </c>
      <c r="M672" t="s">
        <v>299</v>
      </c>
      <c r="N672" t="s">
        <v>300</v>
      </c>
      <c r="O672">
        <v>8</v>
      </c>
      <c r="P672" t="s">
        <v>266</v>
      </c>
      <c r="Q672">
        <v>0.48</v>
      </c>
      <c r="S672">
        <v>3</v>
      </c>
      <c r="T672" s="108">
        <v>1.44</v>
      </c>
      <c r="U672">
        <v>1</v>
      </c>
      <c r="V672" t="s">
        <v>270</v>
      </c>
      <c r="W672" t="s">
        <v>167</v>
      </c>
      <c r="X672">
        <v>3</v>
      </c>
      <c r="Y672">
        <v>0</v>
      </c>
      <c r="Z672">
        <v>3</v>
      </c>
      <c r="AA672">
        <v>0</v>
      </c>
      <c r="AB672">
        <v>0</v>
      </c>
      <c r="AC672">
        <v>0</v>
      </c>
      <c r="AD672">
        <v>0</v>
      </c>
      <c r="AE672">
        <v>0</v>
      </c>
    </row>
    <row r="673" spans="1:31" x14ac:dyDescent="0.3">
      <c r="A673" t="s">
        <v>300</v>
      </c>
      <c r="B673" t="s">
        <v>463</v>
      </c>
      <c r="C673" t="s">
        <v>262</v>
      </c>
      <c r="D673" t="s">
        <v>175</v>
      </c>
      <c r="E673" t="s">
        <v>11164</v>
      </c>
      <c r="F673" t="s">
        <v>464</v>
      </c>
      <c r="G673" t="s">
        <v>341</v>
      </c>
      <c r="I673" t="s">
        <v>297</v>
      </c>
      <c r="J673" t="s">
        <v>266</v>
      </c>
      <c r="K673" t="s">
        <v>465</v>
      </c>
      <c r="L673" t="s">
        <v>466</v>
      </c>
      <c r="M673" t="s">
        <v>301</v>
      </c>
      <c r="N673" t="s">
        <v>300</v>
      </c>
      <c r="O673">
        <v>9</v>
      </c>
      <c r="P673" t="s">
        <v>288</v>
      </c>
      <c r="Q673">
        <v>0.48</v>
      </c>
      <c r="S673">
        <v>4</v>
      </c>
      <c r="T673" s="108">
        <v>1.92</v>
      </c>
      <c r="U673">
        <v>1</v>
      </c>
      <c r="V673" t="s">
        <v>270</v>
      </c>
      <c r="W673" t="s">
        <v>167</v>
      </c>
      <c r="X673">
        <v>4</v>
      </c>
      <c r="Y673">
        <v>0</v>
      </c>
      <c r="Z673">
        <v>4</v>
      </c>
      <c r="AA673">
        <v>0</v>
      </c>
      <c r="AB673">
        <v>0</v>
      </c>
      <c r="AC673">
        <v>0</v>
      </c>
      <c r="AD673">
        <v>0</v>
      </c>
      <c r="AE673">
        <v>0</v>
      </c>
    </row>
    <row r="674" spans="1:31" x14ac:dyDescent="0.3">
      <c r="A674" t="s">
        <v>300</v>
      </c>
      <c r="B674" t="s">
        <v>463</v>
      </c>
      <c r="C674" t="s">
        <v>262</v>
      </c>
      <c r="D674" t="s">
        <v>175</v>
      </c>
      <c r="E674" t="s">
        <v>11164</v>
      </c>
      <c r="F674" t="s">
        <v>464</v>
      </c>
      <c r="G674" t="s">
        <v>341</v>
      </c>
      <c r="I674" t="s">
        <v>297</v>
      </c>
      <c r="J674" t="s">
        <v>266</v>
      </c>
      <c r="K674" t="s">
        <v>465</v>
      </c>
      <c r="L674" t="s">
        <v>466</v>
      </c>
      <c r="M674" t="s">
        <v>301</v>
      </c>
      <c r="N674" t="s">
        <v>300</v>
      </c>
      <c r="O674">
        <v>21</v>
      </c>
      <c r="P674" t="s">
        <v>273</v>
      </c>
      <c r="Q674">
        <v>0.32</v>
      </c>
      <c r="S674">
        <v>2</v>
      </c>
      <c r="T674" s="108">
        <v>0.64</v>
      </c>
      <c r="U674">
        <v>1</v>
      </c>
      <c r="V674" t="s">
        <v>270</v>
      </c>
      <c r="W674" t="s">
        <v>167</v>
      </c>
      <c r="X674">
        <v>2</v>
      </c>
      <c r="Y674">
        <v>0</v>
      </c>
      <c r="Z674">
        <v>2</v>
      </c>
      <c r="AA674">
        <v>0</v>
      </c>
      <c r="AB674">
        <v>0</v>
      </c>
      <c r="AC674">
        <v>0</v>
      </c>
      <c r="AD674">
        <v>0</v>
      </c>
      <c r="AE674">
        <v>0</v>
      </c>
    </row>
    <row r="675" spans="1:31" x14ac:dyDescent="0.3">
      <c r="A675" t="s">
        <v>300</v>
      </c>
      <c r="B675" t="s">
        <v>445</v>
      </c>
      <c r="C675" t="s">
        <v>262</v>
      </c>
      <c r="D675" t="s">
        <v>174</v>
      </c>
      <c r="E675" t="s">
        <v>11177</v>
      </c>
      <c r="F675" t="s">
        <v>446</v>
      </c>
      <c r="G675" t="s">
        <v>325</v>
      </c>
      <c r="I675" t="s">
        <v>297</v>
      </c>
      <c r="J675" t="s">
        <v>266</v>
      </c>
      <c r="K675" t="s">
        <v>326</v>
      </c>
      <c r="L675" t="s">
        <v>17369</v>
      </c>
      <c r="M675" t="s">
        <v>299</v>
      </c>
      <c r="N675" t="s">
        <v>300</v>
      </c>
      <c r="O675">
        <v>8</v>
      </c>
      <c r="P675" t="s">
        <v>266</v>
      </c>
      <c r="Q675">
        <v>0.17</v>
      </c>
      <c r="S675">
        <v>3</v>
      </c>
      <c r="T675" s="108">
        <v>0.51</v>
      </c>
      <c r="U675">
        <v>1</v>
      </c>
      <c r="V675" t="s">
        <v>270</v>
      </c>
      <c r="W675" t="s">
        <v>167</v>
      </c>
      <c r="X675">
        <v>3</v>
      </c>
      <c r="Y675">
        <v>0</v>
      </c>
      <c r="Z675">
        <v>0</v>
      </c>
      <c r="AA675">
        <v>3</v>
      </c>
      <c r="AB675">
        <v>0</v>
      </c>
      <c r="AC675">
        <v>0</v>
      </c>
      <c r="AD675">
        <v>0</v>
      </c>
      <c r="AE675">
        <v>0</v>
      </c>
    </row>
    <row r="676" spans="1:31" x14ac:dyDescent="0.3">
      <c r="A676" t="s">
        <v>300</v>
      </c>
      <c r="B676" t="s">
        <v>445</v>
      </c>
      <c r="C676" t="s">
        <v>262</v>
      </c>
      <c r="D676" t="s">
        <v>174</v>
      </c>
      <c r="E676" t="s">
        <v>11177</v>
      </c>
      <c r="F676" t="s">
        <v>446</v>
      </c>
      <c r="G676" t="s">
        <v>325</v>
      </c>
      <c r="I676" t="s">
        <v>297</v>
      </c>
      <c r="J676" t="s">
        <v>266</v>
      </c>
      <c r="K676" t="s">
        <v>326</v>
      </c>
      <c r="L676" t="s">
        <v>17369</v>
      </c>
      <c r="M676" t="s">
        <v>301</v>
      </c>
      <c r="N676" t="s">
        <v>300</v>
      </c>
      <c r="O676">
        <v>9</v>
      </c>
      <c r="P676" t="s">
        <v>288</v>
      </c>
      <c r="Q676">
        <v>0.32</v>
      </c>
      <c r="S676">
        <v>3</v>
      </c>
      <c r="T676" s="108">
        <v>0.96</v>
      </c>
      <c r="U676">
        <v>1</v>
      </c>
      <c r="V676" t="s">
        <v>270</v>
      </c>
      <c r="W676" t="s">
        <v>167</v>
      </c>
      <c r="X676">
        <v>3</v>
      </c>
      <c r="Y676">
        <v>0</v>
      </c>
      <c r="Z676">
        <v>0</v>
      </c>
      <c r="AA676">
        <v>3</v>
      </c>
      <c r="AB676">
        <v>0</v>
      </c>
      <c r="AC676">
        <v>0</v>
      </c>
      <c r="AD676">
        <v>0</v>
      </c>
      <c r="AE676">
        <v>0</v>
      </c>
    </row>
    <row r="677" spans="1:31" x14ac:dyDescent="0.3">
      <c r="A677" t="s">
        <v>300</v>
      </c>
      <c r="B677" t="s">
        <v>445</v>
      </c>
      <c r="C677" t="s">
        <v>262</v>
      </c>
      <c r="D677" t="s">
        <v>174</v>
      </c>
      <c r="E677" t="s">
        <v>11177</v>
      </c>
      <c r="F677" t="s">
        <v>446</v>
      </c>
      <c r="G677" t="s">
        <v>325</v>
      </c>
      <c r="I677" t="s">
        <v>297</v>
      </c>
      <c r="J677" t="s">
        <v>266</v>
      </c>
      <c r="K677" t="s">
        <v>326</v>
      </c>
      <c r="L677" t="s">
        <v>17369</v>
      </c>
      <c r="M677" t="s">
        <v>301</v>
      </c>
      <c r="N677" t="s">
        <v>300</v>
      </c>
      <c r="O677">
        <v>21</v>
      </c>
      <c r="P677" t="s">
        <v>273</v>
      </c>
      <c r="Q677">
        <v>0.32</v>
      </c>
      <c r="S677">
        <v>1</v>
      </c>
      <c r="T677" s="108">
        <v>0.32</v>
      </c>
      <c r="U677">
        <v>1</v>
      </c>
      <c r="V677" t="s">
        <v>270</v>
      </c>
      <c r="W677" t="s">
        <v>167</v>
      </c>
      <c r="X677">
        <v>1</v>
      </c>
      <c r="Y677">
        <v>0</v>
      </c>
      <c r="Z677">
        <v>0</v>
      </c>
      <c r="AA677">
        <v>1</v>
      </c>
      <c r="AB677">
        <v>0</v>
      </c>
      <c r="AC677">
        <v>0</v>
      </c>
      <c r="AD677">
        <v>0</v>
      </c>
      <c r="AE677">
        <v>0</v>
      </c>
    </row>
    <row r="678" spans="1:31" x14ac:dyDescent="0.3">
      <c r="A678" t="s">
        <v>300</v>
      </c>
      <c r="B678" t="s">
        <v>448</v>
      </c>
      <c r="C678" t="s">
        <v>262</v>
      </c>
      <c r="D678" t="s">
        <v>2651</v>
      </c>
      <c r="E678" t="s">
        <v>11168</v>
      </c>
      <c r="F678" t="s">
        <v>449</v>
      </c>
      <c r="G678" t="s">
        <v>341</v>
      </c>
      <c r="I678" t="s">
        <v>297</v>
      </c>
      <c r="J678" t="s">
        <v>266</v>
      </c>
      <c r="K678" t="s">
        <v>450</v>
      </c>
      <c r="L678" t="s">
        <v>17369</v>
      </c>
      <c r="M678" t="s">
        <v>299</v>
      </c>
      <c r="N678" t="s">
        <v>300</v>
      </c>
      <c r="O678">
        <v>8</v>
      </c>
      <c r="P678" t="s">
        <v>266</v>
      </c>
      <c r="Q678">
        <v>0.48</v>
      </c>
      <c r="S678">
        <v>1</v>
      </c>
      <c r="T678" s="108">
        <v>0.48</v>
      </c>
      <c r="U678">
        <v>1</v>
      </c>
      <c r="V678" t="s">
        <v>270</v>
      </c>
      <c r="W678" t="s">
        <v>167</v>
      </c>
      <c r="X678">
        <v>1</v>
      </c>
      <c r="Y678">
        <v>0</v>
      </c>
      <c r="Z678">
        <v>0</v>
      </c>
      <c r="AA678">
        <v>0</v>
      </c>
      <c r="AB678">
        <v>0</v>
      </c>
      <c r="AC678">
        <v>1</v>
      </c>
      <c r="AD678">
        <v>0</v>
      </c>
      <c r="AE678">
        <v>0</v>
      </c>
    </row>
    <row r="679" spans="1:31" x14ac:dyDescent="0.3">
      <c r="A679" t="s">
        <v>300</v>
      </c>
      <c r="B679" t="s">
        <v>448</v>
      </c>
      <c r="C679" t="s">
        <v>262</v>
      </c>
      <c r="D679" t="s">
        <v>2651</v>
      </c>
      <c r="E679" t="s">
        <v>11168</v>
      </c>
      <c r="F679" t="s">
        <v>449</v>
      </c>
      <c r="G679" t="s">
        <v>341</v>
      </c>
      <c r="I679" t="s">
        <v>297</v>
      </c>
      <c r="J679" t="s">
        <v>266</v>
      </c>
      <c r="K679" t="s">
        <v>450</v>
      </c>
      <c r="L679" t="s">
        <v>17369</v>
      </c>
      <c r="M679" t="s">
        <v>301</v>
      </c>
      <c r="N679" t="s">
        <v>300</v>
      </c>
      <c r="O679">
        <v>9</v>
      </c>
      <c r="P679" t="s">
        <v>288</v>
      </c>
      <c r="Q679">
        <v>0.48</v>
      </c>
      <c r="S679">
        <v>3</v>
      </c>
      <c r="T679" s="108">
        <v>1.44</v>
      </c>
      <c r="U679">
        <v>1</v>
      </c>
      <c r="V679" t="s">
        <v>270</v>
      </c>
      <c r="W679" t="s">
        <v>167</v>
      </c>
      <c r="X679">
        <v>3</v>
      </c>
      <c r="Y679">
        <v>0</v>
      </c>
      <c r="Z679">
        <v>3</v>
      </c>
      <c r="AA679">
        <v>0</v>
      </c>
      <c r="AB679">
        <v>0</v>
      </c>
      <c r="AC679">
        <v>0</v>
      </c>
      <c r="AD679">
        <v>0</v>
      </c>
      <c r="AE679">
        <v>0</v>
      </c>
    </row>
    <row r="680" spans="1:31" x14ac:dyDescent="0.3">
      <c r="A680" t="s">
        <v>300</v>
      </c>
      <c r="B680" t="s">
        <v>448</v>
      </c>
      <c r="C680" t="s">
        <v>262</v>
      </c>
      <c r="D680" t="s">
        <v>2651</v>
      </c>
      <c r="E680" t="s">
        <v>11168</v>
      </c>
      <c r="F680" t="s">
        <v>449</v>
      </c>
      <c r="G680" t="s">
        <v>341</v>
      </c>
      <c r="I680" t="s">
        <v>297</v>
      </c>
      <c r="J680" t="s">
        <v>266</v>
      </c>
      <c r="K680" t="s">
        <v>450</v>
      </c>
      <c r="L680" t="s">
        <v>17369</v>
      </c>
      <c r="M680" t="s">
        <v>301</v>
      </c>
      <c r="N680" t="s">
        <v>300</v>
      </c>
      <c r="O680">
        <v>21</v>
      </c>
      <c r="P680" t="s">
        <v>273</v>
      </c>
      <c r="Q680">
        <v>0.48</v>
      </c>
      <c r="S680">
        <v>3</v>
      </c>
      <c r="T680" s="108">
        <v>1.44</v>
      </c>
      <c r="U680">
        <v>1</v>
      </c>
      <c r="V680" t="s">
        <v>270</v>
      </c>
      <c r="W680" t="s">
        <v>167</v>
      </c>
      <c r="X680">
        <v>3</v>
      </c>
      <c r="Y680">
        <v>0</v>
      </c>
      <c r="Z680">
        <v>3</v>
      </c>
      <c r="AA680">
        <v>0</v>
      </c>
      <c r="AB680">
        <v>0</v>
      </c>
      <c r="AC680">
        <v>0</v>
      </c>
      <c r="AD680">
        <v>0</v>
      </c>
      <c r="AE680">
        <v>0</v>
      </c>
    </row>
    <row r="681" spans="1:31" x14ac:dyDescent="0.3">
      <c r="A681" t="s">
        <v>300</v>
      </c>
      <c r="B681" t="s">
        <v>1010</v>
      </c>
      <c r="C681" t="s">
        <v>262</v>
      </c>
      <c r="D681" t="s">
        <v>2503</v>
      </c>
      <c r="E681" t="s">
        <v>11187</v>
      </c>
      <c r="F681" t="s">
        <v>1011</v>
      </c>
      <c r="G681" t="s">
        <v>1012</v>
      </c>
      <c r="I681" t="s">
        <v>297</v>
      </c>
      <c r="J681" t="s">
        <v>266</v>
      </c>
      <c r="K681" t="s">
        <v>1013</v>
      </c>
      <c r="L681" t="s">
        <v>1014</v>
      </c>
      <c r="M681" t="s">
        <v>299</v>
      </c>
      <c r="N681" t="s">
        <v>300</v>
      </c>
      <c r="O681">
        <v>8</v>
      </c>
      <c r="P681" t="s">
        <v>282</v>
      </c>
      <c r="Q681">
        <v>1</v>
      </c>
      <c r="S681">
        <v>2</v>
      </c>
      <c r="T681" s="108">
        <v>2</v>
      </c>
      <c r="U681">
        <v>1</v>
      </c>
      <c r="V681" t="s">
        <v>270</v>
      </c>
      <c r="W681" t="s">
        <v>167</v>
      </c>
      <c r="X681">
        <v>1</v>
      </c>
      <c r="Y681">
        <v>1</v>
      </c>
      <c r="Z681">
        <v>0</v>
      </c>
      <c r="AA681">
        <v>0</v>
      </c>
      <c r="AB681">
        <v>1</v>
      </c>
      <c r="AC681">
        <v>0</v>
      </c>
      <c r="AD681">
        <v>0</v>
      </c>
      <c r="AE681">
        <v>0</v>
      </c>
    </row>
    <row r="682" spans="1:31" x14ac:dyDescent="0.3">
      <c r="A682" t="s">
        <v>300</v>
      </c>
      <c r="B682" t="s">
        <v>1010</v>
      </c>
      <c r="C682" t="s">
        <v>262</v>
      </c>
      <c r="D682" t="s">
        <v>2503</v>
      </c>
      <c r="E682" t="s">
        <v>11187</v>
      </c>
      <c r="F682" t="s">
        <v>1011</v>
      </c>
      <c r="G682" t="s">
        <v>1012</v>
      </c>
      <c r="I682" t="s">
        <v>297</v>
      </c>
      <c r="J682" t="s">
        <v>266</v>
      </c>
      <c r="K682" t="s">
        <v>1013</v>
      </c>
      <c r="L682" t="s">
        <v>1014</v>
      </c>
      <c r="M682" t="s">
        <v>301</v>
      </c>
      <c r="N682" t="s">
        <v>300</v>
      </c>
      <c r="O682">
        <v>21</v>
      </c>
      <c r="P682" t="s">
        <v>273</v>
      </c>
      <c r="Q682">
        <v>0.48</v>
      </c>
      <c r="S682">
        <v>2</v>
      </c>
      <c r="T682" s="108">
        <v>0.96</v>
      </c>
      <c r="U682">
        <v>1</v>
      </c>
      <c r="V682" t="s">
        <v>270</v>
      </c>
      <c r="W682" t="s">
        <v>167</v>
      </c>
      <c r="X682">
        <v>2</v>
      </c>
      <c r="Y682">
        <v>0</v>
      </c>
      <c r="Z682">
        <v>2</v>
      </c>
      <c r="AA682">
        <v>0</v>
      </c>
      <c r="AB682">
        <v>0</v>
      </c>
      <c r="AC682">
        <v>0</v>
      </c>
      <c r="AD682">
        <v>0</v>
      </c>
      <c r="AE682">
        <v>0</v>
      </c>
    </row>
    <row r="683" spans="1:31" x14ac:dyDescent="0.3">
      <c r="A683" t="s">
        <v>300</v>
      </c>
      <c r="B683" t="s">
        <v>1010</v>
      </c>
      <c r="C683" t="s">
        <v>262</v>
      </c>
      <c r="D683" t="s">
        <v>2503</v>
      </c>
      <c r="E683" t="s">
        <v>11187</v>
      </c>
      <c r="F683" t="s">
        <v>1011</v>
      </c>
      <c r="G683" t="s">
        <v>1012</v>
      </c>
      <c r="I683" t="s">
        <v>297</v>
      </c>
      <c r="J683" t="s">
        <v>266</v>
      </c>
      <c r="K683" t="s">
        <v>1013</v>
      </c>
      <c r="L683" t="s">
        <v>1014</v>
      </c>
      <c r="M683" t="s">
        <v>301</v>
      </c>
      <c r="N683" t="s">
        <v>300</v>
      </c>
      <c r="O683">
        <v>9</v>
      </c>
      <c r="P683" t="s">
        <v>272</v>
      </c>
      <c r="Q683">
        <v>2</v>
      </c>
      <c r="S683">
        <v>2</v>
      </c>
      <c r="T683" s="108">
        <v>4</v>
      </c>
      <c r="U683">
        <v>1</v>
      </c>
      <c r="V683" t="s">
        <v>270</v>
      </c>
      <c r="W683" t="s">
        <v>167</v>
      </c>
      <c r="X683">
        <v>1</v>
      </c>
      <c r="Y683">
        <v>1</v>
      </c>
      <c r="Z683">
        <v>0</v>
      </c>
      <c r="AA683">
        <v>0</v>
      </c>
      <c r="AB683">
        <v>1</v>
      </c>
      <c r="AC683">
        <v>0</v>
      </c>
      <c r="AD683">
        <v>0</v>
      </c>
      <c r="AE683">
        <v>0</v>
      </c>
    </row>
    <row r="684" spans="1:31" x14ac:dyDescent="0.3">
      <c r="A684" t="s">
        <v>300</v>
      </c>
      <c r="B684" t="s">
        <v>1735</v>
      </c>
      <c r="C684" t="s">
        <v>262</v>
      </c>
      <c r="D684" t="s">
        <v>10040</v>
      </c>
      <c r="E684" t="s">
        <v>11160</v>
      </c>
      <c r="F684" t="s">
        <v>1736</v>
      </c>
      <c r="G684" t="s">
        <v>341</v>
      </c>
      <c r="I684" t="s">
        <v>297</v>
      </c>
      <c r="J684" t="s">
        <v>266</v>
      </c>
      <c r="K684" t="s">
        <v>1737</v>
      </c>
      <c r="L684" t="s">
        <v>11695</v>
      </c>
      <c r="M684" t="s">
        <v>299</v>
      </c>
      <c r="N684" t="s">
        <v>300</v>
      </c>
      <c r="O684">
        <v>8</v>
      </c>
      <c r="P684" t="s">
        <v>266</v>
      </c>
      <c r="Q684">
        <v>0.48</v>
      </c>
      <c r="S684">
        <v>2</v>
      </c>
      <c r="T684" s="108">
        <v>0.96</v>
      </c>
      <c r="U684">
        <v>1</v>
      </c>
      <c r="V684" t="s">
        <v>270</v>
      </c>
      <c r="W684" t="s">
        <v>167</v>
      </c>
      <c r="X684">
        <v>2</v>
      </c>
      <c r="Y684">
        <v>0</v>
      </c>
      <c r="Z684">
        <v>0</v>
      </c>
      <c r="AA684">
        <v>0</v>
      </c>
      <c r="AB684">
        <v>0</v>
      </c>
      <c r="AC684">
        <v>2</v>
      </c>
      <c r="AD684">
        <v>0</v>
      </c>
      <c r="AE684">
        <v>0</v>
      </c>
    </row>
    <row r="685" spans="1:31" x14ac:dyDescent="0.3">
      <c r="A685" t="s">
        <v>300</v>
      </c>
      <c r="B685" t="s">
        <v>1735</v>
      </c>
      <c r="C685" t="s">
        <v>262</v>
      </c>
      <c r="D685" t="s">
        <v>10040</v>
      </c>
      <c r="E685" t="s">
        <v>11160</v>
      </c>
      <c r="F685" t="s">
        <v>1736</v>
      </c>
      <c r="G685" t="s">
        <v>341</v>
      </c>
      <c r="I685" t="s">
        <v>297</v>
      </c>
      <c r="J685" t="s">
        <v>266</v>
      </c>
      <c r="K685" t="s">
        <v>1737</v>
      </c>
      <c r="L685" t="s">
        <v>11695</v>
      </c>
      <c r="M685" t="s">
        <v>301</v>
      </c>
      <c r="N685" t="s">
        <v>300</v>
      </c>
      <c r="O685">
        <v>21</v>
      </c>
      <c r="P685" t="s">
        <v>273</v>
      </c>
      <c r="Q685">
        <v>0.48</v>
      </c>
      <c r="S685">
        <v>1</v>
      </c>
      <c r="T685" s="108">
        <v>0.48</v>
      </c>
      <c r="U685">
        <v>1</v>
      </c>
      <c r="V685" t="s">
        <v>270</v>
      </c>
      <c r="W685" t="s">
        <v>167</v>
      </c>
      <c r="X685">
        <v>1</v>
      </c>
      <c r="Y685">
        <v>0</v>
      </c>
      <c r="Z685">
        <v>1</v>
      </c>
      <c r="AA685">
        <v>0</v>
      </c>
      <c r="AB685">
        <v>0</v>
      </c>
      <c r="AC685">
        <v>0</v>
      </c>
      <c r="AD685">
        <v>0</v>
      </c>
      <c r="AE685">
        <v>0</v>
      </c>
    </row>
    <row r="686" spans="1:31" x14ac:dyDescent="0.3">
      <c r="A686" t="s">
        <v>300</v>
      </c>
      <c r="B686" t="s">
        <v>1735</v>
      </c>
      <c r="C686" t="s">
        <v>262</v>
      </c>
      <c r="D686" t="s">
        <v>10040</v>
      </c>
      <c r="E686" t="s">
        <v>11160</v>
      </c>
      <c r="F686" t="s">
        <v>1736</v>
      </c>
      <c r="G686" t="s">
        <v>341</v>
      </c>
      <c r="I686" t="s">
        <v>297</v>
      </c>
      <c r="J686" t="s">
        <v>266</v>
      </c>
      <c r="K686" t="s">
        <v>1737</v>
      </c>
      <c r="L686" t="s">
        <v>11695</v>
      </c>
      <c r="M686" t="s">
        <v>301</v>
      </c>
      <c r="N686" t="s">
        <v>300</v>
      </c>
      <c r="O686">
        <v>9</v>
      </c>
      <c r="P686" t="s">
        <v>288</v>
      </c>
      <c r="Q686">
        <v>0.48</v>
      </c>
      <c r="S686">
        <v>3</v>
      </c>
      <c r="T686" s="108">
        <v>1.44</v>
      </c>
      <c r="U686">
        <v>1</v>
      </c>
      <c r="V686" t="s">
        <v>270</v>
      </c>
      <c r="W686" t="s">
        <v>167</v>
      </c>
      <c r="X686">
        <v>3</v>
      </c>
      <c r="Y686">
        <v>0</v>
      </c>
      <c r="Z686">
        <v>3</v>
      </c>
      <c r="AA686">
        <v>0</v>
      </c>
      <c r="AB686">
        <v>0</v>
      </c>
      <c r="AC686">
        <v>0</v>
      </c>
      <c r="AD686">
        <v>0</v>
      </c>
      <c r="AE686">
        <v>0</v>
      </c>
    </row>
    <row r="687" spans="1:31" x14ac:dyDescent="0.3">
      <c r="A687" t="s">
        <v>300</v>
      </c>
      <c r="B687" t="s">
        <v>1526</v>
      </c>
      <c r="C687" t="s">
        <v>262</v>
      </c>
      <c r="D687" t="s">
        <v>2628</v>
      </c>
      <c r="E687" t="s">
        <v>11182</v>
      </c>
      <c r="F687" t="s">
        <v>1527</v>
      </c>
      <c r="G687" t="s">
        <v>325</v>
      </c>
      <c r="I687" t="s">
        <v>297</v>
      </c>
      <c r="J687" t="s">
        <v>266</v>
      </c>
      <c r="K687" t="s">
        <v>1528</v>
      </c>
      <c r="L687" t="s">
        <v>9241</v>
      </c>
      <c r="M687" t="s">
        <v>299</v>
      </c>
      <c r="N687" t="s">
        <v>300</v>
      </c>
      <c r="O687">
        <v>8</v>
      </c>
      <c r="P687" t="s">
        <v>266</v>
      </c>
      <c r="Q687">
        <v>0.48</v>
      </c>
      <c r="S687">
        <v>7</v>
      </c>
      <c r="T687" s="108">
        <v>3.36</v>
      </c>
      <c r="U687">
        <v>1</v>
      </c>
      <c r="V687" t="s">
        <v>270</v>
      </c>
      <c r="W687" t="s">
        <v>167</v>
      </c>
      <c r="X687">
        <v>7</v>
      </c>
      <c r="Y687">
        <v>0</v>
      </c>
      <c r="Z687">
        <v>0</v>
      </c>
      <c r="AA687">
        <v>0</v>
      </c>
      <c r="AB687">
        <v>7</v>
      </c>
      <c r="AC687">
        <v>0</v>
      </c>
      <c r="AD687">
        <v>0</v>
      </c>
      <c r="AE687">
        <v>0</v>
      </c>
    </row>
    <row r="688" spans="1:31" x14ac:dyDescent="0.3">
      <c r="A688" t="s">
        <v>300</v>
      </c>
      <c r="B688" t="s">
        <v>1526</v>
      </c>
      <c r="C688" t="s">
        <v>262</v>
      </c>
      <c r="D688" t="s">
        <v>2628</v>
      </c>
      <c r="E688" t="s">
        <v>11182</v>
      </c>
      <c r="F688" t="s">
        <v>1527</v>
      </c>
      <c r="G688" t="s">
        <v>325</v>
      </c>
      <c r="I688" t="s">
        <v>297</v>
      </c>
      <c r="J688" t="s">
        <v>266</v>
      </c>
      <c r="K688" t="s">
        <v>1528</v>
      </c>
      <c r="L688" t="s">
        <v>9241</v>
      </c>
      <c r="M688" t="s">
        <v>301</v>
      </c>
      <c r="N688" t="s">
        <v>300</v>
      </c>
      <c r="O688">
        <v>9</v>
      </c>
      <c r="P688" t="s">
        <v>288</v>
      </c>
      <c r="Q688">
        <v>0.48</v>
      </c>
      <c r="S688">
        <v>10</v>
      </c>
      <c r="T688" s="108">
        <v>4.8</v>
      </c>
      <c r="U688">
        <v>1</v>
      </c>
      <c r="V688" t="s">
        <v>270</v>
      </c>
      <c r="W688" t="s">
        <v>167</v>
      </c>
      <c r="X688">
        <v>10</v>
      </c>
      <c r="Y688">
        <v>0</v>
      </c>
      <c r="Z688">
        <v>10</v>
      </c>
      <c r="AA688">
        <v>0</v>
      </c>
      <c r="AB688">
        <v>0</v>
      </c>
      <c r="AC688">
        <v>0</v>
      </c>
      <c r="AD688">
        <v>0</v>
      </c>
      <c r="AE688">
        <v>0</v>
      </c>
    </row>
    <row r="689" spans="1:31" x14ac:dyDescent="0.3">
      <c r="A689" t="s">
        <v>300</v>
      </c>
      <c r="B689" t="s">
        <v>1526</v>
      </c>
      <c r="C689" t="s">
        <v>262</v>
      </c>
      <c r="D689" t="s">
        <v>2628</v>
      </c>
      <c r="E689" t="s">
        <v>11182</v>
      </c>
      <c r="F689" t="s">
        <v>1527</v>
      </c>
      <c r="G689" t="s">
        <v>325</v>
      </c>
      <c r="I689" t="s">
        <v>297</v>
      </c>
      <c r="J689" t="s">
        <v>266</v>
      </c>
      <c r="K689" t="s">
        <v>1528</v>
      </c>
      <c r="L689" t="s">
        <v>9241</v>
      </c>
      <c r="M689" t="s">
        <v>301</v>
      </c>
      <c r="N689" t="s">
        <v>300</v>
      </c>
      <c r="O689">
        <v>21</v>
      </c>
      <c r="P689" t="s">
        <v>273</v>
      </c>
      <c r="Q689">
        <v>0.32</v>
      </c>
      <c r="S689">
        <v>3</v>
      </c>
      <c r="T689" s="108">
        <v>0.96</v>
      </c>
      <c r="U689">
        <v>1</v>
      </c>
      <c r="V689" t="s">
        <v>270</v>
      </c>
      <c r="W689" t="s">
        <v>167</v>
      </c>
      <c r="X689">
        <v>3</v>
      </c>
      <c r="Y689">
        <v>0</v>
      </c>
      <c r="Z689">
        <v>3</v>
      </c>
      <c r="AA689">
        <v>0</v>
      </c>
      <c r="AB689">
        <v>0</v>
      </c>
      <c r="AC689">
        <v>0</v>
      </c>
      <c r="AD689">
        <v>0</v>
      </c>
      <c r="AE689">
        <v>0</v>
      </c>
    </row>
    <row r="690" spans="1:31" x14ac:dyDescent="0.3">
      <c r="A690" t="s">
        <v>300</v>
      </c>
      <c r="B690" t="s">
        <v>1134</v>
      </c>
      <c r="C690" t="s">
        <v>262</v>
      </c>
      <c r="D690" t="s">
        <v>10803</v>
      </c>
      <c r="E690" t="s">
        <v>11185</v>
      </c>
      <c r="F690" t="s">
        <v>1135</v>
      </c>
      <c r="G690" t="s">
        <v>1012</v>
      </c>
      <c r="I690" t="s">
        <v>297</v>
      </c>
      <c r="J690" t="s">
        <v>266</v>
      </c>
      <c r="K690" t="s">
        <v>1136</v>
      </c>
      <c r="L690" t="s">
        <v>1137</v>
      </c>
      <c r="M690" t="s">
        <v>299</v>
      </c>
      <c r="N690" t="s">
        <v>300</v>
      </c>
      <c r="O690">
        <v>8</v>
      </c>
      <c r="P690" t="s">
        <v>282</v>
      </c>
      <c r="Q690">
        <v>2</v>
      </c>
      <c r="S690">
        <v>2</v>
      </c>
      <c r="T690" s="108">
        <v>4</v>
      </c>
      <c r="U690">
        <v>1</v>
      </c>
      <c r="V690" t="s">
        <v>270</v>
      </c>
      <c r="W690" t="s">
        <v>167</v>
      </c>
      <c r="X690">
        <v>1</v>
      </c>
      <c r="Y690">
        <v>1</v>
      </c>
      <c r="Z690">
        <v>0</v>
      </c>
      <c r="AA690">
        <v>0</v>
      </c>
      <c r="AB690">
        <v>1</v>
      </c>
      <c r="AC690">
        <v>0</v>
      </c>
      <c r="AD690">
        <v>0</v>
      </c>
      <c r="AE690">
        <v>0</v>
      </c>
    </row>
    <row r="691" spans="1:31" x14ac:dyDescent="0.3">
      <c r="A691" t="s">
        <v>300</v>
      </c>
      <c r="B691" t="s">
        <v>1134</v>
      </c>
      <c r="C691" t="s">
        <v>262</v>
      </c>
      <c r="D691" t="s">
        <v>10803</v>
      </c>
      <c r="E691" t="s">
        <v>11185</v>
      </c>
      <c r="F691" t="s">
        <v>1135</v>
      </c>
      <c r="G691" t="s">
        <v>1012</v>
      </c>
      <c r="I691" t="s">
        <v>297</v>
      </c>
      <c r="J691" t="s">
        <v>266</v>
      </c>
      <c r="K691" t="s">
        <v>1136</v>
      </c>
      <c r="L691" t="s">
        <v>1137</v>
      </c>
      <c r="M691" t="s">
        <v>301</v>
      </c>
      <c r="N691" t="s">
        <v>300</v>
      </c>
      <c r="O691">
        <v>21</v>
      </c>
      <c r="P691" t="s">
        <v>273</v>
      </c>
      <c r="Q691">
        <v>0.48</v>
      </c>
      <c r="S691">
        <v>4</v>
      </c>
      <c r="T691" s="108">
        <v>1.92</v>
      </c>
      <c r="U691">
        <v>1</v>
      </c>
      <c r="V691" t="s">
        <v>270</v>
      </c>
      <c r="W691" t="s">
        <v>167</v>
      </c>
      <c r="X691">
        <v>4</v>
      </c>
      <c r="Y691">
        <v>0</v>
      </c>
      <c r="Z691">
        <v>4</v>
      </c>
      <c r="AA691">
        <v>0</v>
      </c>
      <c r="AB691">
        <v>0</v>
      </c>
      <c r="AC691">
        <v>0</v>
      </c>
      <c r="AD691">
        <v>0</v>
      </c>
      <c r="AE691">
        <v>0</v>
      </c>
    </row>
    <row r="692" spans="1:31" x14ac:dyDescent="0.3">
      <c r="A692" t="s">
        <v>300</v>
      </c>
      <c r="B692" t="s">
        <v>1134</v>
      </c>
      <c r="C692" t="s">
        <v>262</v>
      </c>
      <c r="D692" t="s">
        <v>10803</v>
      </c>
      <c r="E692" t="s">
        <v>11185</v>
      </c>
      <c r="F692" t="s">
        <v>1135</v>
      </c>
      <c r="G692" t="s">
        <v>1012</v>
      </c>
      <c r="I692" t="s">
        <v>297</v>
      </c>
      <c r="J692" t="s">
        <v>266</v>
      </c>
      <c r="K692" t="s">
        <v>1136</v>
      </c>
      <c r="L692" t="s">
        <v>1137</v>
      </c>
      <c r="M692" t="s">
        <v>301</v>
      </c>
      <c r="N692" t="s">
        <v>300</v>
      </c>
      <c r="O692">
        <v>9</v>
      </c>
      <c r="P692" t="s">
        <v>272</v>
      </c>
      <c r="Q692">
        <v>3</v>
      </c>
      <c r="S692">
        <v>2</v>
      </c>
      <c r="T692" s="108">
        <v>6</v>
      </c>
      <c r="U692">
        <v>1</v>
      </c>
      <c r="V692" t="s">
        <v>270</v>
      </c>
      <c r="W692" t="s">
        <v>167</v>
      </c>
      <c r="X692">
        <v>1</v>
      </c>
      <c r="Y692">
        <v>1</v>
      </c>
      <c r="Z692">
        <v>0</v>
      </c>
      <c r="AA692">
        <v>0</v>
      </c>
      <c r="AB692">
        <v>1</v>
      </c>
      <c r="AC692">
        <v>0</v>
      </c>
      <c r="AD692">
        <v>0</v>
      </c>
      <c r="AE692">
        <v>0</v>
      </c>
    </row>
    <row r="693" spans="1:31" x14ac:dyDescent="0.3">
      <c r="A693" t="s">
        <v>300</v>
      </c>
      <c r="B693" t="s">
        <v>1523</v>
      </c>
      <c r="C693" t="s">
        <v>262</v>
      </c>
      <c r="D693" t="s">
        <v>2666</v>
      </c>
      <c r="E693" t="s">
        <v>11170</v>
      </c>
      <c r="F693" t="s">
        <v>1524</v>
      </c>
      <c r="G693" t="s">
        <v>341</v>
      </c>
      <c r="I693" t="s">
        <v>297</v>
      </c>
      <c r="J693" t="s">
        <v>266</v>
      </c>
      <c r="K693" t="s">
        <v>1525</v>
      </c>
      <c r="L693" t="s">
        <v>15963</v>
      </c>
      <c r="M693" t="s">
        <v>299</v>
      </c>
      <c r="N693" t="s">
        <v>300</v>
      </c>
      <c r="O693">
        <v>8</v>
      </c>
      <c r="P693" t="s">
        <v>269</v>
      </c>
      <c r="Q693">
        <v>2</v>
      </c>
      <c r="S693">
        <v>4</v>
      </c>
      <c r="T693" s="108">
        <v>8</v>
      </c>
      <c r="U693">
        <v>1</v>
      </c>
      <c r="V693" t="s">
        <v>270</v>
      </c>
      <c r="W693" t="s">
        <v>167</v>
      </c>
      <c r="X693">
        <v>2</v>
      </c>
      <c r="Y693">
        <v>0</v>
      </c>
      <c r="Z693">
        <v>2</v>
      </c>
      <c r="AA693">
        <v>0</v>
      </c>
      <c r="AB693">
        <v>0</v>
      </c>
      <c r="AC693">
        <v>2</v>
      </c>
      <c r="AD693">
        <v>0</v>
      </c>
      <c r="AE693">
        <v>0</v>
      </c>
    </row>
    <row r="694" spans="1:31" x14ac:dyDescent="0.3">
      <c r="A694" t="s">
        <v>300</v>
      </c>
      <c r="B694" t="s">
        <v>1523</v>
      </c>
      <c r="C694" t="s">
        <v>262</v>
      </c>
      <c r="D694" t="s">
        <v>2666</v>
      </c>
      <c r="E694" t="s">
        <v>11170</v>
      </c>
      <c r="F694" t="s">
        <v>1524</v>
      </c>
      <c r="G694" t="s">
        <v>341</v>
      </c>
      <c r="I694" t="s">
        <v>297</v>
      </c>
      <c r="J694" t="s">
        <v>266</v>
      </c>
      <c r="K694" t="s">
        <v>1525</v>
      </c>
      <c r="L694" t="s">
        <v>15963</v>
      </c>
      <c r="M694" t="s">
        <v>301</v>
      </c>
      <c r="N694" t="s">
        <v>300</v>
      </c>
      <c r="O694">
        <v>9</v>
      </c>
      <c r="P694" t="s">
        <v>272</v>
      </c>
      <c r="Q694">
        <v>3</v>
      </c>
      <c r="S694">
        <v>2</v>
      </c>
      <c r="T694" s="108">
        <v>6</v>
      </c>
      <c r="U694">
        <v>1</v>
      </c>
      <c r="V694" t="s">
        <v>270</v>
      </c>
      <c r="W694" t="s">
        <v>167</v>
      </c>
      <c r="X694">
        <v>1</v>
      </c>
      <c r="Y694">
        <v>0</v>
      </c>
      <c r="Z694">
        <v>1</v>
      </c>
      <c r="AA694">
        <v>0</v>
      </c>
      <c r="AB694">
        <v>1</v>
      </c>
      <c r="AC694">
        <v>0</v>
      </c>
      <c r="AD694">
        <v>0</v>
      </c>
      <c r="AE694">
        <v>0</v>
      </c>
    </row>
    <row r="695" spans="1:31" x14ac:dyDescent="0.3">
      <c r="A695" t="s">
        <v>300</v>
      </c>
      <c r="B695" t="s">
        <v>1523</v>
      </c>
      <c r="C695" t="s">
        <v>262</v>
      </c>
      <c r="D695" t="s">
        <v>2666</v>
      </c>
      <c r="E695" t="s">
        <v>11170</v>
      </c>
      <c r="F695" t="s">
        <v>1524</v>
      </c>
      <c r="G695" t="s">
        <v>341</v>
      </c>
      <c r="I695" t="s">
        <v>297</v>
      </c>
      <c r="J695" t="s">
        <v>266</v>
      </c>
      <c r="K695" t="s">
        <v>1525</v>
      </c>
      <c r="L695" t="s">
        <v>15963</v>
      </c>
      <c r="M695" t="s">
        <v>301</v>
      </c>
      <c r="N695" t="s">
        <v>300</v>
      </c>
      <c r="O695">
        <v>21</v>
      </c>
      <c r="P695" t="s">
        <v>273</v>
      </c>
      <c r="Q695">
        <v>0.32</v>
      </c>
      <c r="S695">
        <v>1</v>
      </c>
      <c r="T695" s="108">
        <v>0.32</v>
      </c>
      <c r="U695">
        <v>1</v>
      </c>
      <c r="V695" t="s">
        <v>270</v>
      </c>
      <c r="W695" t="s">
        <v>167</v>
      </c>
      <c r="X695">
        <v>1</v>
      </c>
      <c r="Y695">
        <v>0</v>
      </c>
      <c r="Z695">
        <v>1</v>
      </c>
      <c r="AA695">
        <v>0</v>
      </c>
      <c r="AB695">
        <v>0</v>
      </c>
      <c r="AC695">
        <v>0</v>
      </c>
      <c r="AD695">
        <v>0</v>
      </c>
      <c r="AE695">
        <v>0</v>
      </c>
    </row>
    <row r="696" spans="1:31" x14ac:dyDescent="0.3">
      <c r="A696" t="s">
        <v>300</v>
      </c>
      <c r="B696" t="s">
        <v>2279</v>
      </c>
      <c r="C696" t="s">
        <v>262</v>
      </c>
      <c r="D696" t="s">
        <v>2672</v>
      </c>
      <c r="E696" t="s">
        <v>11162</v>
      </c>
      <c r="F696" t="s">
        <v>2280</v>
      </c>
      <c r="G696" t="s">
        <v>341</v>
      </c>
      <c r="I696" t="s">
        <v>297</v>
      </c>
      <c r="J696" t="s">
        <v>266</v>
      </c>
      <c r="K696" t="s">
        <v>2281</v>
      </c>
      <c r="L696" t="s">
        <v>17669</v>
      </c>
      <c r="M696" t="s">
        <v>299</v>
      </c>
      <c r="N696" t="s">
        <v>300</v>
      </c>
      <c r="O696">
        <v>8</v>
      </c>
      <c r="P696" t="s">
        <v>266</v>
      </c>
      <c r="Q696">
        <v>0.48</v>
      </c>
      <c r="S696">
        <v>2</v>
      </c>
      <c r="T696" s="108">
        <v>0.96</v>
      </c>
      <c r="U696">
        <v>1</v>
      </c>
      <c r="V696" t="s">
        <v>270</v>
      </c>
      <c r="W696" t="s">
        <v>167</v>
      </c>
      <c r="X696">
        <v>2</v>
      </c>
      <c r="Y696">
        <v>0</v>
      </c>
      <c r="Z696">
        <v>2</v>
      </c>
      <c r="AA696">
        <v>0</v>
      </c>
      <c r="AB696">
        <v>0</v>
      </c>
      <c r="AC696">
        <v>0</v>
      </c>
      <c r="AD696">
        <v>0</v>
      </c>
      <c r="AE696">
        <v>0</v>
      </c>
    </row>
    <row r="697" spans="1:31" x14ac:dyDescent="0.3">
      <c r="A697" t="s">
        <v>300</v>
      </c>
      <c r="B697" t="s">
        <v>2279</v>
      </c>
      <c r="C697" t="s">
        <v>262</v>
      </c>
      <c r="D697" t="s">
        <v>2672</v>
      </c>
      <c r="E697" t="s">
        <v>11162</v>
      </c>
      <c r="F697" t="s">
        <v>2280</v>
      </c>
      <c r="G697" t="s">
        <v>341</v>
      </c>
      <c r="I697" t="s">
        <v>297</v>
      </c>
      <c r="J697" t="s">
        <v>266</v>
      </c>
      <c r="K697" t="s">
        <v>2281</v>
      </c>
      <c r="L697" t="s">
        <v>17669</v>
      </c>
      <c r="M697" t="s">
        <v>301</v>
      </c>
      <c r="N697" t="s">
        <v>300</v>
      </c>
      <c r="O697">
        <v>9</v>
      </c>
      <c r="P697" t="s">
        <v>288</v>
      </c>
      <c r="Q697">
        <v>0.32</v>
      </c>
      <c r="S697">
        <v>3</v>
      </c>
      <c r="T697" s="108">
        <v>0.96</v>
      </c>
      <c r="U697">
        <v>1</v>
      </c>
      <c r="V697" t="s">
        <v>270</v>
      </c>
      <c r="W697" t="s">
        <v>167</v>
      </c>
      <c r="X697">
        <v>3</v>
      </c>
      <c r="Y697">
        <v>0</v>
      </c>
      <c r="Z697">
        <v>3</v>
      </c>
      <c r="AA697">
        <v>0</v>
      </c>
      <c r="AB697">
        <v>0</v>
      </c>
      <c r="AC697">
        <v>0</v>
      </c>
      <c r="AD697">
        <v>0</v>
      </c>
      <c r="AE697">
        <v>0</v>
      </c>
    </row>
    <row r="698" spans="1:31" x14ac:dyDescent="0.3">
      <c r="A698" t="s">
        <v>300</v>
      </c>
      <c r="B698" t="s">
        <v>2279</v>
      </c>
      <c r="C698" t="s">
        <v>262</v>
      </c>
      <c r="D698" t="s">
        <v>2672</v>
      </c>
      <c r="E698" t="s">
        <v>11162</v>
      </c>
      <c r="F698" t="s">
        <v>2280</v>
      </c>
      <c r="G698" t="s">
        <v>341</v>
      </c>
      <c r="I698" t="s">
        <v>297</v>
      </c>
      <c r="J698" t="s">
        <v>266</v>
      </c>
      <c r="K698" t="s">
        <v>2281</v>
      </c>
      <c r="L698" t="s">
        <v>17669</v>
      </c>
      <c r="M698" t="s">
        <v>301</v>
      </c>
      <c r="N698" t="s">
        <v>300</v>
      </c>
      <c r="O698">
        <v>21</v>
      </c>
      <c r="P698" t="s">
        <v>273</v>
      </c>
      <c r="Q698">
        <v>0.32</v>
      </c>
      <c r="S698">
        <v>2</v>
      </c>
      <c r="T698" s="108">
        <v>0.64</v>
      </c>
      <c r="U698">
        <v>1</v>
      </c>
      <c r="V698" t="s">
        <v>270</v>
      </c>
      <c r="W698" t="s">
        <v>167</v>
      </c>
      <c r="X698">
        <v>2</v>
      </c>
      <c r="Y698">
        <v>0</v>
      </c>
      <c r="Z698">
        <v>2</v>
      </c>
      <c r="AA698">
        <v>0</v>
      </c>
      <c r="AB698">
        <v>0</v>
      </c>
      <c r="AC698">
        <v>0</v>
      </c>
      <c r="AD698">
        <v>0</v>
      </c>
      <c r="AE698">
        <v>0</v>
      </c>
    </row>
    <row r="699" spans="1:31" x14ac:dyDescent="0.3">
      <c r="A699" t="s">
        <v>300</v>
      </c>
      <c r="B699" t="s">
        <v>1080</v>
      </c>
      <c r="C699" t="s">
        <v>262</v>
      </c>
      <c r="D699" t="s">
        <v>193</v>
      </c>
      <c r="E699" t="s">
        <v>11154</v>
      </c>
      <c r="F699" t="s">
        <v>1081</v>
      </c>
      <c r="G699" t="s">
        <v>341</v>
      </c>
      <c r="I699" t="s">
        <v>297</v>
      </c>
      <c r="J699" t="s">
        <v>266</v>
      </c>
      <c r="K699" t="s">
        <v>1082</v>
      </c>
      <c r="L699" t="s">
        <v>412</v>
      </c>
      <c r="M699" t="s">
        <v>299</v>
      </c>
      <c r="N699" t="s">
        <v>300</v>
      </c>
      <c r="O699">
        <v>8</v>
      </c>
      <c r="P699" t="s">
        <v>266</v>
      </c>
      <c r="Q699">
        <v>0.48</v>
      </c>
      <c r="S699">
        <v>4</v>
      </c>
      <c r="T699" s="108">
        <v>1.92</v>
      </c>
      <c r="U699">
        <v>1</v>
      </c>
      <c r="V699" t="s">
        <v>270</v>
      </c>
      <c r="W699" t="s">
        <v>167</v>
      </c>
      <c r="X699">
        <v>3</v>
      </c>
      <c r="Y699">
        <v>0</v>
      </c>
      <c r="Z699">
        <v>4</v>
      </c>
      <c r="AA699">
        <v>0</v>
      </c>
      <c r="AB699">
        <v>0</v>
      </c>
      <c r="AC699">
        <v>0</v>
      </c>
      <c r="AD699">
        <v>0</v>
      </c>
      <c r="AE699">
        <v>0</v>
      </c>
    </row>
    <row r="700" spans="1:31" x14ac:dyDescent="0.3">
      <c r="A700" t="s">
        <v>300</v>
      </c>
      <c r="B700" t="s">
        <v>1080</v>
      </c>
      <c r="C700" t="s">
        <v>262</v>
      </c>
      <c r="D700" t="s">
        <v>193</v>
      </c>
      <c r="E700" t="s">
        <v>11154</v>
      </c>
      <c r="F700" t="s">
        <v>1081</v>
      </c>
      <c r="G700" t="s">
        <v>341</v>
      </c>
      <c r="I700" t="s">
        <v>297</v>
      </c>
      <c r="J700" t="s">
        <v>266</v>
      </c>
      <c r="K700" t="s">
        <v>1082</v>
      </c>
      <c r="L700" t="s">
        <v>412</v>
      </c>
      <c r="M700" t="s">
        <v>301</v>
      </c>
      <c r="N700" t="s">
        <v>300</v>
      </c>
      <c r="O700">
        <v>9</v>
      </c>
      <c r="P700" t="s">
        <v>288</v>
      </c>
      <c r="Q700">
        <v>0.48</v>
      </c>
      <c r="S700">
        <v>1</v>
      </c>
      <c r="T700" s="108">
        <v>0.48</v>
      </c>
      <c r="U700">
        <v>1</v>
      </c>
      <c r="V700" t="s">
        <v>270</v>
      </c>
      <c r="W700" t="s">
        <v>167</v>
      </c>
      <c r="X700">
        <v>1</v>
      </c>
      <c r="Y700">
        <v>0</v>
      </c>
      <c r="Z700">
        <v>1</v>
      </c>
      <c r="AA700">
        <v>0</v>
      </c>
      <c r="AB700">
        <v>0</v>
      </c>
      <c r="AC700">
        <v>0</v>
      </c>
      <c r="AD700">
        <v>0</v>
      </c>
      <c r="AE700">
        <v>0</v>
      </c>
    </row>
    <row r="701" spans="1:31" x14ac:dyDescent="0.3">
      <c r="A701" t="s">
        <v>300</v>
      </c>
      <c r="B701" t="s">
        <v>1080</v>
      </c>
      <c r="C701" t="s">
        <v>262</v>
      </c>
      <c r="D701" t="s">
        <v>193</v>
      </c>
      <c r="E701" t="s">
        <v>11154</v>
      </c>
      <c r="F701" t="s">
        <v>1081</v>
      </c>
      <c r="G701" t="s">
        <v>341</v>
      </c>
      <c r="I701" t="s">
        <v>297</v>
      </c>
      <c r="J701" t="s">
        <v>266</v>
      </c>
      <c r="K701" t="s">
        <v>1082</v>
      </c>
      <c r="L701" t="s">
        <v>412</v>
      </c>
      <c r="M701" t="s">
        <v>301</v>
      </c>
      <c r="N701" t="s">
        <v>300</v>
      </c>
      <c r="O701">
        <v>21</v>
      </c>
      <c r="P701" t="s">
        <v>273</v>
      </c>
      <c r="Q701">
        <v>0.32</v>
      </c>
      <c r="S701">
        <v>1</v>
      </c>
      <c r="T701" s="108">
        <v>0.32</v>
      </c>
      <c r="U701">
        <v>1</v>
      </c>
      <c r="V701" t="s">
        <v>270</v>
      </c>
      <c r="W701" t="s">
        <v>167</v>
      </c>
      <c r="X701">
        <v>1</v>
      </c>
      <c r="Y701">
        <v>0</v>
      </c>
      <c r="Z701">
        <v>1</v>
      </c>
      <c r="AA701">
        <v>0</v>
      </c>
      <c r="AB701">
        <v>0</v>
      </c>
      <c r="AC701">
        <v>0</v>
      </c>
      <c r="AD701">
        <v>0</v>
      </c>
      <c r="AE701">
        <v>0</v>
      </c>
    </row>
    <row r="702" spans="1:31" x14ac:dyDescent="0.3">
      <c r="A702" t="s">
        <v>300</v>
      </c>
      <c r="B702" t="s">
        <v>1738</v>
      </c>
      <c r="C702" t="s">
        <v>262</v>
      </c>
      <c r="D702" t="s">
        <v>2671</v>
      </c>
      <c r="E702" t="s">
        <v>11153</v>
      </c>
      <c r="F702" t="s">
        <v>1739</v>
      </c>
      <c r="G702" t="s">
        <v>341</v>
      </c>
      <c r="I702" t="s">
        <v>297</v>
      </c>
      <c r="J702" t="s">
        <v>266</v>
      </c>
      <c r="K702" t="s">
        <v>1740</v>
      </c>
      <c r="L702" t="s">
        <v>547</v>
      </c>
      <c r="M702" t="s">
        <v>299</v>
      </c>
      <c r="N702" t="s">
        <v>300</v>
      </c>
      <c r="O702">
        <v>8</v>
      </c>
      <c r="P702" t="s">
        <v>269</v>
      </c>
      <c r="Q702">
        <v>1</v>
      </c>
      <c r="S702">
        <v>2</v>
      </c>
      <c r="T702" s="108">
        <v>2</v>
      </c>
      <c r="U702">
        <v>1</v>
      </c>
      <c r="V702" t="s">
        <v>270</v>
      </c>
      <c r="W702" t="s">
        <v>167</v>
      </c>
      <c r="X702">
        <v>1</v>
      </c>
      <c r="Y702">
        <v>0</v>
      </c>
      <c r="Z702">
        <v>1</v>
      </c>
      <c r="AA702">
        <v>0</v>
      </c>
      <c r="AB702">
        <v>0</v>
      </c>
      <c r="AC702">
        <v>1</v>
      </c>
      <c r="AD702">
        <v>0</v>
      </c>
      <c r="AE702">
        <v>0</v>
      </c>
    </row>
    <row r="703" spans="1:31" x14ac:dyDescent="0.3">
      <c r="A703" t="s">
        <v>300</v>
      </c>
      <c r="B703" t="s">
        <v>1738</v>
      </c>
      <c r="C703" t="s">
        <v>262</v>
      </c>
      <c r="D703" t="s">
        <v>2671</v>
      </c>
      <c r="E703" t="s">
        <v>11153</v>
      </c>
      <c r="F703" t="s">
        <v>1739</v>
      </c>
      <c r="G703" t="s">
        <v>341</v>
      </c>
      <c r="I703" t="s">
        <v>297</v>
      </c>
      <c r="J703" t="s">
        <v>266</v>
      </c>
      <c r="K703" t="s">
        <v>1740</v>
      </c>
      <c r="L703" t="s">
        <v>547</v>
      </c>
      <c r="M703" t="s">
        <v>301</v>
      </c>
      <c r="N703" t="s">
        <v>300</v>
      </c>
      <c r="O703">
        <v>9</v>
      </c>
      <c r="P703" t="s">
        <v>288</v>
      </c>
      <c r="Q703">
        <v>0.48</v>
      </c>
      <c r="S703">
        <v>4</v>
      </c>
      <c r="T703" s="108">
        <v>1.92</v>
      </c>
      <c r="U703">
        <v>1</v>
      </c>
      <c r="V703" t="s">
        <v>270</v>
      </c>
      <c r="W703" t="s">
        <v>167</v>
      </c>
      <c r="X703">
        <v>4</v>
      </c>
      <c r="Y703">
        <v>0</v>
      </c>
      <c r="Z703">
        <v>4</v>
      </c>
      <c r="AA703">
        <v>0</v>
      </c>
      <c r="AB703">
        <v>0</v>
      </c>
      <c r="AC703">
        <v>0</v>
      </c>
      <c r="AD703">
        <v>0</v>
      </c>
      <c r="AE703">
        <v>0</v>
      </c>
    </row>
    <row r="704" spans="1:31" x14ac:dyDescent="0.3">
      <c r="A704" t="s">
        <v>300</v>
      </c>
      <c r="B704" t="s">
        <v>1738</v>
      </c>
      <c r="C704" t="s">
        <v>262</v>
      </c>
      <c r="D704" t="s">
        <v>2671</v>
      </c>
      <c r="E704" t="s">
        <v>11153</v>
      </c>
      <c r="F704" t="s">
        <v>1739</v>
      </c>
      <c r="G704" t="s">
        <v>341</v>
      </c>
      <c r="I704" t="s">
        <v>297</v>
      </c>
      <c r="J704" t="s">
        <v>266</v>
      </c>
      <c r="K704" t="s">
        <v>1740</v>
      </c>
      <c r="L704" t="s">
        <v>547</v>
      </c>
      <c r="M704" t="s">
        <v>301</v>
      </c>
      <c r="N704" t="s">
        <v>300</v>
      </c>
      <c r="O704">
        <v>21</v>
      </c>
      <c r="P704" t="s">
        <v>273</v>
      </c>
      <c r="Q704">
        <v>0.48</v>
      </c>
      <c r="S704">
        <v>1</v>
      </c>
      <c r="T704" s="108">
        <v>0.48</v>
      </c>
      <c r="U704">
        <v>1</v>
      </c>
      <c r="V704" t="s">
        <v>270</v>
      </c>
      <c r="W704" t="s">
        <v>167</v>
      </c>
      <c r="X704">
        <v>1</v>
      </c>
      <c r="Y704">
        <v>0</v>
      </c>
      <c r="Z704">
        <v>1</v>
      </c>
      <c r="AA704">
        <v>0</v>
      </c>
      <c r="AB704">
        <v>0</v>
      </c>
      <c r="AC704">
        <v>0</v>
      </c>
      <c r="AD704">
        <v>0</v>
      </c>
      <c r="AE704">
        <v>0</v>
      </c>
    </row>
    <row r="705" spans="1:31" x14ac:dyDescent="0.3">
      <c r="A705" t="s">
        <v>300</v>
      </c>
      <c r="B705" t="s">
        <v>410</v>
      </c>
      <c r="C705" t="s">
        <v>262</v>
      </c>
      <c r="D705" t="s">
        <v>11768</v>
      </c>
      <c r="E705" t="s">
        <v>11151</v>
      </c>
      <c r="F705" t="s">
        <v>411</v>
      </c>
      <c r="G705" t="s">
        <v>341</v>
      </c>
      <c r="I705" t="s">
        <v>297</v>
      </c>
      <c r="J705" t="s">
        <v>266</v>
      </c>
      <c r="K705" t="s">
        <v>406</v>
      </c>
      <c r="L705" t="s">
        <v>10160</v>
      </c>
      <c r="M705" t="s">
        <v>299</v>
      </c>
      <c r="N705" t="s">
        <v>300</v>
      </c>
      <c r="O705">
        <v>8</v>
      </c>
      <c r="P705" t="s">
        <v>269</v>
      </c>
      <c r="Q705">
        <v>2</v>
      </c>
      <c r="S705">
        <v>1</v>
      </c>
      <c r="T705" s="108">
        <v>2</v>
      </c>
      <c r="U705">
        <v>1</v>
      </c>
      <c r="V705" t="s">
        <v>270</v>
      </c>
      <c r="W705" t="s">
        <v>167</v>
      </c>
      <c r="X705">
        <v>1</v>
      </c>
      <c r="Y705">
        <v>0</v>
      </c>
      <c r="Z705">
        <v>1</v>
      </c>
      <c r="AA705">
        <v>0</v>
      </c>
      <c r="AB705">
        <v>0</v>
      </c>
      <c r="AC705">
        <v>0</v>
      </c>
      <c r="AD705">
        <v>0</v>
      </c>
      <c r="AE705">
        <v>0</v>
      </c>
    </row>
    <row r="706" spans="1:31" x14ac:dyDescent="0.3">
      <c r="A706" t="s">
        <v>300</v>
      </c>
      <c r="B706" t="s">
        <v>410</v>
      </c>
      <c r="C706" t="s">
        <v>262</v>
      </c>
      <c r="D706" t="s">
        <v>11768</v>
      </c>
      <c r="E706" t="s">
        <v>11151</v>
      </c>
      <c r="F706" t="s">
        <v>411</v>
      </c>
      <c r="G706" t="s">
        <v>341</v>
      </c>
      <c r="I706" t="s">
        <v>297</v>
      </c>
      <c r="J706" t="s">
        <v>266</v>
      </c>
      <c r="K706" t="s">
        <v>406</v>
      </c>
      <c r="L706" t="s">
        <v>10160</v>
      </c>
      <c r="M706" t="s">
        <v>301</v>
      </c>
      <c r="N706" t="s">
        <v>300</v>
      </c>
      <c r="O706">
        <v>9</v>
      </c>
      <c r="P706" t="s">
        <v>288</v>
      </c>
      <c r="Q706">
        <v>0.48</v>
      </c>
      <c r="S706">
        <v>9</v>
      </c>
      <c r="T706" s="108">
        <v>4.32</v>
      </c>
      <c r="U706">
        <v>1</v>
      </c>
      <c r="V706" t="s">
        <v>270</v>
      </c>
      <c r="W706" t="s">
        <v>167</v>
      </c>
      <c r="X706">
        <v>9</v>
      </c>
      <c r="Y706">
        <v>0</v>
      </c>
      <c r="Z706">
        <v>9</v>
      </c>
      <c r="AA706">
        <v>0</v>
      </c>
      <c r="AB706">
        <v>0</v>
      </c>
      <c r="AC706">
        <v>0</v>
      </c>
      <c r="AD706">
        <v>0</v>
      </c>
      <c r="AE706">
        <v>0</v>
      </c>
    </row>
    <row r="707" spans="1:31" x14ac:dyDescent="0.3">
      <c r="A707" t="s">
        <v>300</v>
      </c>
      <c r="B707" t="s">
        <v>410</v>
      </c>
      <c r="C707" t="s">
        <v>262</v>
      </c>
      <c r="D707" t="s">
        <v>11768</v>
      </c>
      <c r="E707" t="s">
        <v>11151</v>
      </c>
      <c r="F707" t="s">
        <v>411</v>
      </c>
      <c r="G707" t="s">
        <v>341</v>
      </c>
      <c r="I707" t="s">
        <v>297</v>
      </c>
      <c r="J707" t="s">
        <v>266</v>
      </c>
      <c r="K707" t="s">
        <v>406</v>
      </c>
      <c r="L707" t="s">
        <v>10160</v>
      </c>
      <c r="M707" t="s">
        <v>301</v>
      </c>
      <c r="N707" t="s">
        <v>300</v>
      </c>
      <c r="O707">
        <v>21</v>
      </c>
      <c r="P707" t="s">
        <v>273</v>
      </c>
      <c r="Q707">
        <v>0.48</v>
      </c>
      <c r="S707">
        <v>1</v>
      </c>
      <c r="T707" s="108">
        <v>0.48</v>
      </c>
      <c r="U707">
        <v>1</v>
      </c>
      <c r="V707" t="s">
        <v>270</v>
      </c>
      <c r="W707" t="s">
        <v>167</v>
      </c>
      <c r="X707">
        <v>1</v>
      </c>
      <c r="Y707">
        <v>0</v>
      </c>
      <c r="Z707">
        <v>1</v>
      </c>
      <c r="AA707">
        <v>0</v>
      </c>
      <c r="AB707">
        <v>0</v>
      </c>
      <c r="AC707">
        <v>0</v>
      </c>
      <c r="AD707">
        <v>0</v>
      </c>
      <c r="AE707">
        <v>0</v>
      </c>
    </row>
    <row r="708" spans="1:31" x14ac:dyDescent="0.3">
      <c r="A708" t="s">
        <v>300</v>
      </c>
      <c r="B708" t="s">
        <v>404</v>
      </c>
      <c r="C708" t="s">
        <v>262</v>
      </c>
      <c r="D708" t="s">
        <v>2648</v>
      </c>
      <c r="E708" t="s">
        <v>11152</v>
      </c>
      <c r="F708" t="s">
        <v>405</v>
      </c>
      <c r="G708" t="s">
        <v>341</v>
      </c>
      <c r="I708" t="s">
        <v>297</v>
      </c>
      <c r="J708" t="s">
        <v>266</v>
      </c>
      <c r="K708" t="s">
        <v>406</v>
      </c>
      <c r="L708" t="s">
        <v>412</v>
      </c>
      <c r="M708" t="s">
        <v>299</v>
      </c>
      <c r="N708" t="s">
        <v>300</v>
      </c>
      <c r="O708">
        <v>8</v>
      </c>
      <c r="P708" t="s">
        <v>269</v>
      </c>
      <c r="Q708">
        <v>2</v>
      </c>
      <c r="S708">
        <v>1</v>
      </c>
      <c r="T708" s="108">
        <v>2</v>
      </c>
      <c r="U708">
        <v>1</v>
      </c>
      <c r="V708" t="s">
        <v>270</v>
      </c>
      <c r="W708" t="s">
        <v>167</v>
      </c>
      <c r="X708">
        <v>1</v>
      </c>
      <c r="Y708">
        <v>0</v>
      </c>
      <c r="Z708">
        <v>1</v>
      </c>
      <c r="AA708">
        <v>0</v>
      </c>
      <c r="AB708">
        <v>0</v>
      </c>
      <c r="AC708">
        <v>0</v>
      </c>
      <c r="AD708">
        <v>0</v>
      </c>
      <c r="AE708">
        <v>0</v>
      </c>
    </row>
    <row r="709" spans="1:31" x14ac:dyDescent="0.3">
      <c r="A709" t="s">
        <v>300</v>
      </c>
      <c r="B709" t="s">
        <v>404</v>
      </c>
      <c r="C709" t="s">
        <v>262</v>
      </c>
      <c r="D709" t="s">
        <v>2648</v>
      </c>
      <c r="E709" t="s">
        <v>11152</v>
      </c>
      <c r="F709" t="s">
        <v>405</v>
      </c>
      <c r="G709" t="s">
        <v>341</v>
      </c>
      <c r="I709" t="s">
        <v>297</v>
      </c>
      <c r="J709" t="s">
        <v>266</v>
      </c>
      <c r="K709" t="s">
        <v>406</v>
      </c>
      <c r="L709" t="s">
        <v>412</v>
      </c>
      <c r="M709" t="s">
        <v>301</v>
      </c>
      <c r="N709" t="s">
        <v>300</v>
      </c>
      <c r="O709">
        <v>9</v>
      </c>
      <c r="P709" t="s">
        <v>272</v>
      </c>
      <c r="Q709">
        <v>2</v>
      </c>
      <c r="S709">
        <v>2</v>
      </c>
      <c r="T709" s="108">
        <v>4</v>
      </c>
      <c r="U709">
        <v>1</v>
      </c>
      <c r="V709" t="s">
        <v>270</v>
      </c>
      <c r="W709" t="s">
        <v>167</v>
      </c>
      <c r="X709">
        <v>1</v>
      </c>
      <c r="Y709">
        <v>0</v>
      </c>
      <c r="Z709">
        <v>1</v>
      </c>
      <c r="AA709">
        <v>0</v>
      </c>
      <c r="AB709">
        <v>1</v>
      </c>
      <c r="AC709">
        <v>0</v>
      </c>
      <c r="AD709">
        <v>0</v>
      </c>
      <c r="AE709">
        <v>0</v>
      </c>
    </row>
    <row r="710" spans="1:31" x14ac:dyDescent="0.3">
      <c r="A710" t="s">
        <v>300</v>
      </c>
      <c r="B710" t="s">
        <v>404</v>
      </c>
      <c r="C710" t="s">
        <v>262</v>
      </c>
      <c r="D710" t="s">
        <v>2648</v>
      </c>
      <c r="E710" t="s">
        <v>11152</v>
      </c>
      <c r="F710" t="s">
        <v>405</v>
      </c>
      <c r="G710" t="s">
        <v>341</v>
      </c>
      <c r="I710" t="s">
        <v>297</v>
      </c>
      <c r="J710" t="s">
        <v>266</v>
      </c>
      <c r="K710" t="s">
        <v>406</v>
      </c>
      <c r="L710" t="s">
        <v>412</v>
      </c>
      <c r="M710" t="s">
        <v>301</v>
      </c>
      <c r="N710" t="s">
        <v>300</v>
      </c>
      <c r="O710">
        <v>21</v>
      </c>
      <c r="P710" t="s">
        <v>273</v>
      </c>
      <c r="Q710">
        <v>0.32</v>
      </c>
      <c r="S710">
        <v>1</v>
      </c>
      <c r="T710" s="108">
        <v>0.32</v>
      </c>
      <c r="U710">
        <v>1</v>
      </c>
      <c r="V710" t="s">
        <v>270</v>
      </c>
      <c r="W710" t="s">
        <v>167</v>
      </c>
      <c r="X710">
        <v>1</v>
      </c>
      <c r="Y710">
        <v>0</v>
      </c>
      <c r="Z710">
        <v>1</v>
      </c>
      <c r="AA710">
        <v>0</v>
      </c>
      <c r="AB710">
        <v>0</v>
      </c>
      <c r="AC710">
        <v>0</v>
      </c>
      <c r="AD710">
        <v>0</v>
      </c>
      <c r="AE710">
        <v>0</v>
      </c>
    </row>
    <row r="711" spans="1:31" x14ac:dyDescent="0.3">
      <c r="A711" t="s">
        <v>300</v>
      </c>
      <c r="B711" t="s">
        <v>1147</v>
      </c>
      <c r="C711" t="s">
        <v>262</v>
      </c>
      <c r="D711" t="s">
        <v>11890</v>
      </c>
      <c r="E711" t="s">
        <v>11157</v>
      </c>
      <c r="F711" t="s">
        <v>1148</v>
      </c>
      <c r="G711" t="s">
        <v>341</v>
      </c>
      <c r="I711" t="s">
        <v>297</v>
      </c>
      <c r="J711" t="s">
        <v>266</v>
      </c>
      <c r="K711" t="s">
        <v>1149</v>
      </c>
      <c r="L711" t="s">
        <v>2600</v>
      </c>
      <c r="M711" t="s">
        <v>299</v>
      </c>
      <c r="N711" t="s">
        <v>300</v>
      </c>
      <c r="O711">
        <v>8</v>
      </c>
      <c r="P711" t="s">
        <v>266</v>
      </c>
      <c r="Q711">
        <v>0.48</v>
      </c>
      <c r="S711">
        <v>6</v>
      </c>
      <c r="T711" s="108">
        <v>2.88</v>
      </c>
      <c r="U711">
        <v>1</v>
      </c>
      <c r="V711" t="s">
        <v>270</v>
      </c>
      <c r="W711" t="s">
        <v>167</v>
      </c>
      <c r="X711">
        <v>1</v>
      </c>
      <c r="Y711">
        <v>0</v>
      </c>
      <c r="Z711">
        <v>3</v>
      </c>
      <c r="AA711">
        <v>0</v>
      </c>
      <c r="AB711">
        <v>0</v>
      </c>
      <c r="AC711">
        <v>3</v>
      </c>
      <c r="AD711">
        <v>0</v>
      </c>
      <c r="AE711">
        <v>0</v>
      </c>
    </row>
    <row r="712" spans="1:31" x14ac:dyDescent="0.3">
      <c r="A712" t="s">
        <v>300</v>
      </c>
      <c r="B712" t="s">
        <v>1473</v>
      </c>
      <c r="C712" t="s">
        <v>262</v>
      </c>
      <c r="D712" t="s">
        <v>2665</v>
      </c>
      <c r="E712" t="s">
        <v>11192</v>
      </c>
      <c r="F712" t="s">
        <v>1474</v>
      </c>
      <c r="G712" t="s">
        <v>9324</v>
      </c>
      <c r="I712" t="s">
        <v>297</v>
      </c>
      <c r="J712" t="s">
        <v>266</v>
      </c>
      <c r="K712" t="s">
        <v>1475</v>
      </c>
      <c r="L712" t="s">
        <v>2600</v>
      </c>
      <c r="M712" t="s">
        <v>299</v>
      </c>
      <c r="N712" t="s">
        <v>300</v>
      </c>
      <c r="O712">
        <v>8</v>
      </c>
      <c r="P712" t="s">
        <v>266</v>
      </c>
      <c r="Q712">
        <v>0.32</v>
      </c>
      <c r="S712">
        <v>15</v>
      </c>
      <c r="T712" s="108">
        <v>4.8</v>
      </c>
      <c r="U712">
        <v>1</v>
      </c>
      <c r="V712" t="s">
        <v>270</v>
      </c>
      <c r="W712" t="s">
        <v>167</v>
      </c>
      <c r="X712">
        <v>15</v>
      </c>
      <c r="Y712">
        <v>0</v>
      </c>
      <c r="Z712">
        <v>0</v>
      </c>
      <c r="AA712">
        <v>15</v>
      </c>
      <c r="AB712">
        <v>0</v>
      </c>
      <c r="AC712">
        <v>0</v>
      </c>
      <c r="AD712">
        <v>0</v>
      </c>
      <c r="AE712">
        <v>0</v>
      </c>
    </row>
    <row r="713" spans="1:31" x14ac:dyDescent="0.3">
      <c r="A713" t="s">
        <v>300</v>
      </c>
      <c r="B713" t="s">
        <v>1473</v>
      </c>
      <c r="C713" t="s">
        <v>262</v>
      </c>
      <c r="D713" t="s">
        <v>2665</v>
      </c>
      <c r="E713" t="s">
        <v>11192</v>
      </c>
      <c r="F713" t="s">
        <v>1474</v>
      </c>
      <c r="G713" t="s">
        <v>9324</v>
      </c>
      <c r="I713" t="s">
        <v>297</v>
      </c>
      <c r="J713" t="s">
        <v>266</v>
      </c>
      <c r="K713" t="s">
        <v>1475</v>
      </c>
      <c r="L713" t="s">
        <v>2600</v>
      </c>
      <c r="M713" t="s">
        <v>301</v>
      </c>
      <c r="N713" t="s">
        <v>300</v>
      </c>
      <c r="O713">
        <v>9</v>
      </c>
      <c r="P713" t="s">
        <v>288</v>
      </c>
      <c r="Q713">
        <v>0.48</v>
      </c>
      <c r="S713">
        <v>9</v>
      </c>
      <c r="T713" s="108">
        <v>4.32</v>
      </c>
      <c r="U713">
        <v>1</v>
      </c>
      <c r="V713" t="s">
        <v>270</v>
      </c>
      <c r="W713" t="s">
        <v>167</v>
      </c>
      <c r="X713">
        <v>9</v>
      </c>
      <c r="Y713">
        <v>0</v>
      </c>
      <c r="Z713">
        <v>9</v>
      </c>
      <c r="AA713">
        <v>0</v>
      </c>
      <c r="AB713">
        <v>0</v>
      </c>
      <c r="AC713">
        <v>0</v>
      </c>
      <c r="AD713">
        <v>0</v>
      </c>
      <c r="AE713">
        <v>0</v>
      </c>
    </row>
    <row r="714" spans="1:31" x14ac:dyDescent="0.3">
      <c r="A714" t="s">
        <v>300</v>
      </c>
      <c r="B714" t="s">
        <v>1473</v>
      </c>
      <c r="C714" t="s">
        <v>262</v>
      </c>
      <c r="D714" t="s">
        <v>2665</v>
      </c>
      <c r="E714" t="s">
        <v>11192</v>
      </c>
      <c r="F714" t="s">
        <v>1474</v>
      </c>
      <c r="G714" t="s">
        <v>9324</v>
      </c>
      <c r="I714" t="s">
        <v>297</v>
      </c>
      <c r="J714" t="s">
        <v>266</v>
      </c>
      <c r="K714" t="s">
        <v>1475</v>
      </c>
      <c r="L714" t="s">
        <v>2600</v>
      </c>
      <c r="M714" t="s">
        <v>301</v>
      </c>
      <c r="N714" t="s">
        <v>300</v>
      </c>
      <c r="O714">
        <v>21</v>
      </c>
      <c r="P714" t="s">
        <v>273</v>
      </c>
      <c r="Q714">
        <v>0.32</v>
      </c>
      <c r="S714">
        <v>7</v>
      </c>
      <c r="T714" s="108">
        <v>2.2400000000000002</v>
      </c>
      <c r="U714">
        <v>1</v>
      </c>
      <c r="V714" t="s">
        <v>270</v>
      </c>
      <c r="W714" t="s">
        <v>167</v>
      </c>
      <c r="X714">
        <v>7</v>
      </c>
      <c r="Y714">
        <v>0</v>
      </c>
      <c r="Z714">
        <v>7</v>
      </c>
      <c r="AA714">
        <v>0</v>
      </c>
      <c r="AB714">
        <v>0</v>
      </c>
      <c r="AC714">
        <v>0</v>
      </c>
      <c r="AD714">
        <v>0</v>
      </c>
      <c r="AE714">
        <v>0</v>
      </c>
    </row>
    <row r="715" spans="1:31" x14ac:dyDescent="0.3">
      <c r="A715" t="s">
        <v>300</v>
      </c>
      <c r="B715" t="s">
        <v>413</v>
      </c>
      <c r="C715" t="s">
        <v>262</v>
      </c>
      <c r="D715" t="s">
        <v>2461</v>
      </c>
      <c r="E715" t="s">
        <v>11146</v>
      </c>
      <c r="F715" t="s">
        <v>414</v>
      </c>
      <c r="G715" t="s">
        <v>415</v>
      </c>
      <c r="I715" t="s">
        <v>297</v>
      </c>
      <c r="J715" t="s">
        <v>266</v>
      </c>
      <c r="K715" t="s">
        <v>416</v>
      </c>
      <c r="L715" t="s">
        <v>417</v>
      </c>
      <c r="M715" t="s">
        <v>299</v>
      </c>
      <c r="N715" t="s">
        <v>300</v>
      </c>
      <c r="O715">
        <v>8</v>
      </c>
      <c r="P715" t="s">
        <v>269</v>
      </c>
      <c r="Q715">
        <v>2</v>
      </c>
      <c r="S715">
        <v>2</v>
      </c>
      <c r="T715" s="108">
        <v>4</v>
      </c>
      <c r="U715">
        <v>1</v>
      </c>
      <c r="V715" t="s">
        <v>270</v>
      </c>
      <c r="W715" t="s">
        <v>167</v>
      </c>
      <c r="X715">
        <v>2</v>
      </c>
      <c r="Y715">
        <v>0</v>
      </c>
      <c r="Z715">
        <v>0</v>
      </c>
      <c r="AA715">
        <v>0</v>
      </c>
      <c r="AB715">
        <v>0</v>
      </c>
      <c r="AC715">
        <v>2</v>
      </c>
      <c r="AD715">
        <v>0</v>
      </c>
      <c r="AE715">
        <v>0</v>
      </c>
    </row>
    <row r="716" spans="1:31" x14ac:dyDescent="0.3">
      <c r="A716" t="s">
        <v>300</v>
      </c>
      <c r="B716" t="s">
        <v>413</v>
      </c>
      <c r="C716" t="s">
        <v>262</v>
      </c>
      <c r="D716" t="s">
        <v>2461</v>
      </c>
      <c r="E716" t="s">
        <v>11146</v>
      </c>
      <c r="F716" t="s">
        <v>414</v>
      </c>
      <c r="G716" t="s">
        <v>415</v>
      </c>
      <c r="I716" t="s">
        <v>297</v>
      </c>
      <c r="J716" t="s">
        <v>266</v>
      </c>
      <c r="K716" t="s">
        <v>416</v>
      </c>
      <c r="L716" t="s">
        <v>417</v>
      </c>
      <c r="M716" t="s">
        <v>301</v>
      </c>
      <c r="N716" t="s">
        <v>300</v>
      </c>
      <c r="O716">
        <v>9</v>
      </c>
      <c r="P716" t="s">
        <v>288</v>
      </c>
      <c r="Q716">
        <v>0.48</v>
      </c>
      <c r="S716">
        <v>7</v>
      </c>
      <c r="T716" s="108">
        <v>3.36</v>
      </c>
      <c r="U716">
        <v>1</v>
      </c>
      <c r="V716" t="s">
        <v>270</v>
      </c>
      <c r="W716" t="s">
        <v>167</v>
      </c>
      <c r="X716">
        <v>7</v>
      </c>
      <c r="Y716">
        <v>0</v>
      </c>
      <c r="Z716">
        <v>7</v>
      </c>
      <c r="AA716">
        <v>0</v>
      </c>
      <c r="AB716">
        <v>0</v>
      </c>
      <c r="AC716">
        <v>0</v>
      </c>
      <c r="AD716">
        <v>0</v>
      </c>
      <c r="AE716">
        <v>0</v>
      </c>
    </row>
    <row r="717" spans="1:31" x14ac:dyDescent="0.3">
      <c r="A717" t="s">
        <v>300</v>
      </c>
      <c r="B717" t="s">
        <v>413</v>
      </c>
      <c r="C717" t="s">
        <v>262</v>
      </c>
      <c r="D717" t="s">
        <v>2461</v>
      </c>
      <c r="E717" t="s">
        <v>11146</v>
      </c>
      <c r="F717" t="s">
        <v>414</v>
      </c>
      <c r="G717" t="s">
        <v>415</v>
      </c>
      <c r="I717" t="s">
        <v>297</v>
      </c>
      <c r="J717" t="s">
        <v>266</v>
      </c>
      <c r="K717" t="s">
        <v>416</v>
      </c>
      <c r="L717" t="s">
        <v>417</v>
      </c>
      <c r="M717" t="s">
        <v>301</v>
      </c>
      <c r="N717" t="s">
        <v>300</v>
      </c>
      <c r="O717">
        <v>21</v>
      </c>
      <c r="P717" t="s">
        <v>273</v>
      </c>
      <c r="Q717">
        <v>0.48</v>
      </c>
      <c r="S717">
        <v>2</v>
      </c>
      <c r="T717" s="108">
        <v>0.96</v>
      </c>
      <c r="U717">
        <v>1</v>
      </c>
      <c r="V717" t="s">
        <v>270</v>
      </c>
      <c r="W717" t="s">
        <v>167</v>
      </c>
      <c r="X717">
        <v>2</v>
      </c>
      <c r="Y717">
        <v>0</v>
      </c>
      <c r="Z717">
        <v>2</v>
      </c>
      <c r="AA717">
        <v>0</v>
      </c>
      <c r="AB717">
        <v>0</v>
      </c>
      <c r="AC717">
        <v>0</v>
      </c>
      <c r="AD717">
        <v>0</v>
      </c>
      <c r="AE717">
        <v>0</v>
      </c>
    </row>
    <row r="718" spans="1:31" x14ac:dyDescent="0.3">
      <c r="A718" t="s">
        <v>300</v>
      </c>
      <c r="B718" t="s">
        <v>577</v>
      </c>
      <c r="C718" t="s">
        <v>262</v>
      </c>
      <c r="D718" t="s">
        <v>2476</v>
      </c>
      <c r="E718" t="s">
        <v>11175</v>
      </c>
      <c r="G718" t="s">
        <v>9322</v>
      </c>
      <c r="I718" t="s">
        <v>297</v>
      </c>
      <c r="J718" t="s">
        <v>266</v>
      </c>
      <c r="K718" t="s">
        <v>578</v>
      </c>
      <c r="L718" t="s">
        <v>419</v>
      </c>
      <c r="M718" t="s">
        <v>299</v>
      </c>
      <c r="N718" t="s">
        <v>300</v>
      </c>
      <c r="O718">
        <v>8</v>
      </c>
      <c r="P718" t="s">
        <v>282</v>
      </c>
      <c r="Q718">
        <v>2</v>
      </c>
      <c r="S718">
        <v>5</v>
      </c>
      <c r="T718" s="108">
        <v>10</v>
      </c>
      <c r="U718">
        <v>1</v>
      </c>
      <c r="V718" t="s">
        <v>270</v>
      </c>
      <c r="W718" t="s">
        <v>167</v>
      </c>
      <c r="X718">
        <v>5</v>
      </c>
      <c r="Y718">
        <v>0</v>
      </c>
      <c r="Z718">
        <v>5</v>
      </c>
      <c r="AA718">
        <v>0</v>
      </c>
      <c r="AB718">
        <v>0</v>
      </c>
      <c r="AC718">
        <v>0</v>
      </c>
      <c r="AD718">
        <v>0</v>
      </c>
      <c r="AE718">
        <v>0</v>
      </c>
    </row>
    <row r="719" spans="1:31" x14ac:dyDescent="0.3">
      <c r="A719" t="s">
        <v>300</v>
      </c>
      <c r="B719" t="s">
        <v>577</v>
      </c>
      <c r="C719" t="s">
        <v>262</v>
      </c>
      <c r="D719" t="s">
        <v>2476</v>
      </c>
      <c r="E719" t="s">
        <v>11175</v>
      </c>
      <c r="G719" t="s">
        <v>9322</v>
      </c>
      <c r="I719" t="s">
        <v>297</v>
      </c>
      <c r="J719" t="s">
        <v>266</v>
      </c>
      <c r="K719" t="s">
        <v>578</v>
      </c>
      <c r="L719" t="s">
        <v>419</v>
      </c>
      <c r="M719" t="s">
        <v>299</v>
      </c>
      <c r="N719" t="s">
        <v>300</v>
      </c>
      <c r="O719">
        <v>8</v>
      </c>
      <c r="P719" t="s">
        <v>282</v>
      </c>
      <c r="Q719">
        <v>3</v>
      </c>
      <c r="S719">
        <v>5</v>
      </c>
      <c r="T719" s="108">
        <v>15</v>
      </c>
      <c r="U719">
        <v>1</v>
      </c>
      <c r="V719" t="s">
        <v>270</v>
      </c>
      <c r="W719" t="s">
        <v>167</v>
      </c>
      <c r="X719">
        <v>5</v>
      </c>
      <c r="Y719">
        <v>0</v>
      </c>
      <c r="Z719">
        <v>5</v>
      </c>
      <c r="AA719">
        <v>0</v>
      </c>
      <c r="AB719">
        <v>0</v>
      </c>
      <c r="AC719">
        <v>0</v>
      </c>
      <c r="AD719">
        <v>0</v>
      </c>
      <c r="AE719">
        <v>0</v>
      </c>
    </row>
    <row r="720" spans="1:31" x14ac:dyDescent="0.3">
      <c r="A720" t="s">
        <v>300</v>
      </c>
      <c r="B720" t="s">
        <v>577</v>
      </c>
      <c r="C720" t="s">
        <v>262</v>
      </c>
      <c r="D720" t="s">
        <v>2476</v>
      </c>
      <c r="E720" t="s">
        <v>11175</v>
      </c>
      <c r="G720" t="s">
        <v>9322</v>
      </c>
      <c r="I720" t="s">
        <v>297</v>
      </c>
      <c r="J720" t="s">
        <v>266</v>
      </c>
      <c r="K720" t="s">
        <v>578</v>
      </c>
      <c r="L720" t="s">
        <v>419</v>
      </c>
      <c r="M720" t="s">
        <v>301</v>
      </c>
      <c r="N720" t="s">
        <v>300</v>
      </c>
      <c r="O720">
        <v>9</v>
      </c>
      <c r="P720" t="s">
        <v>272</v>
      </c>
      <c r="Q720">
        <v>2</v>
      </c>
      <c r="S720">
        <v>8</v>
      </c>
      <c r="T720" s="108">
        <v>16</v>
      </c>
      <c r="U720">
        <v>1</v>
      </c>
      <c r="V720" t="s">
        <v>270</v>
      </c>
      <c r="W720" t="s">
        <v>167</v>
      </c>
      <c r="X720">
        <v>8</v>
      </c>
      <c r="Y720">
        <v>0</v>
      </c>
      <c r="Z720">
        <v>8</v>
      </c>
      <c r="AA720">
        <v>0</v>
      </c>
      <c r="AB720">
        <v>0</v>
      </c>
      <c r="AC720">
        <v>0</v>
      </c>
      <c r="AD720">
        <v>0</v>
      </c>
      <c r="AE720">
        <v>0</v>
      </c>
    </row>
    <row r="721" spans="1:31" x14ac:dyDescent="0.3">
      <c r="A721" t="s">
        <v>300</v>
      </c>
      <c r="B721" t="s">
        <v>577</v>
      </c>
      <c r="C721" t="s">
        <v>262</v>
      </c>
      <c r="D721" t="s">
        <v>2476</v>
      </c>
      <c r="E721" t="s">
        <v>11175</v>
      </c>
      <c r="G721" t="s">
        <v>9322</v>
      </c>
      <c r="I721" t="s">
        <v>297</v>
      </c>
      <c r="J721" t="s">
        <v>266</v>
      </c>
      <c r="K721" t="s">
        <v>578</v>
      </c>
      <c r="L721" t="s">
        <v>419</v>
      </c>
      <c r="M721" t="s">
        <v>301</v>
      </c>
      <c r="N721" t="s">
        <v>300</v>
      </c>
      <c r="O721">
        <v>9</v>
      </c>
      <c r="P721" t="s">
        <v>288</v>
      </c>
      <c r="Q721">
        <v>0.48</v>
      </c>
      <c r="S721">
        <v>3</v>
      </c>
      <c r="T721" s="108">
        <v>1.44</v>
      </c>
      <c r="U721">
        <v>1</v>
      </c>
      <c r="V721" t="s">
        <v>270</v>
      </c>
      <c r="W721" t="s">
        <v>167</v>
      </c>
      <c r="X721">
        <v>3</v>
      </c>
      <c r="Y721">
        <v>0</v>
      </c>
      <c r="Z721">
        <v>3</v>
      </c>
      <c r="AA721">
        <v>0</v>
      </c>
      <c r="AB721">
        <v>0</v>
      </c>
      <c r="AC721">
        <v>0</v>
      </c>
      <c r="AD721">
        <v>0</v>
      </c>
      <c r="AE721">
        <v>0</v>
      </c>
    </row>
    <row r="722" spans="1:31" x14ac:dyDescent="0.3">
      <c r="A722" t="s">
        <v>300</v>
      </c>
      <c r="B722" t="s">
        <v>577</v>
      </c>
      <c r="C722" t="s">
        <v>262</v>
      </c>
      <c r="D722" t="s">
        <v>2476</v>
      </c>
      <c r="E722" t="s">
        <v>11175</v>
      </c>
      <c r="G722" t="s">
        <v>9322</v>
      </c>
      <c r="I722" t="s">
        <v>297</v>
      </c>
      <c r="J722" t="s">
        <v>266</v>
      </c>
      <c r="K722" t="s">
        <v>578</v>
      </c>
      <c r="L722" t="s">
        <v>419</v>
      </c>
      <c r="M722" t="s">
        <v>301</v>
      </c>
      <c r="N722" t="s">
        <v>300</v>
      </c>
      <c r="O722">
        <v>21</v>
      </c>
      <c r="P722" t="s">
        <v>273</v>
      </c>
      <c r="Q722">
        <v>0.32</v>
      </c>
      <c r="S722">
        <v>9</v>
      </c>
      <c r="T722" s="108">
        <v>2.88</v>
      </c>
      <c r="U722">
        <v>1</v>
      </c>
      <c r="V722" t="s">
        <v>270</v>
      </c>
      <c r="W722" t="s">
        <v>167</v>
      </c>
      <c r="X722">
        <v>9</v>
      </c>
      <c r="Y722">
        <v>0</v>
      </c>
      <c r="Z722">
        <v>9</v>
      </c>
      <c r="AA722">
        <v>0</v>
      </c>
      <c r="AB722">
        <v>0</v>
      </c>
      <c r="AC722">
        <v>0</v>
      </c>
      <c r="AD722">
        <v>0</v>
      </c>
      <c r="AE722">
        <v>0</v>
      </c>
    </row>
    <row r="723" spans="1:31" x14ac:dyDescent="0.3">
      <c r="A723" t="s">
        <v>300</v>
      </c>
      <c r="B723" t="s">
        <v>1428</v>
      </c>
      <c r="C723" t="s">
        <v>262</v>
      </c>
      <c r="D723" t="s">
        <v>2695</v>
      </c>
      <c r="E723" t="s">
        <v>11181</v>
      </c>
      <c r="F723" t="s">
        <v>1429</v>
      </c>
      <c r="G723" t="s">
        <v>325</v>
      </c>
      <c r="I723" t="s">
        <v>297</v>
      </c>
      <c r="J723" t="s">
        <v>266</v>
      </c>
      <c r="K723" t="s">
        <v>1430</v>
      </c>
      <c r="L723" t="s">
        <v>2596</v>
      </c>
      <c r="M723" t="s">
        <v>299</v>
      </c>
      <c r="N723" t="s">
        <v>300</v>
      </c>
      <c r="O723">
        <v>8</v>
      </c>
      <c r="P723" t="s">
        <v>269</v>
      </c>
      <c r="Q723">
        <v>2</v>
      </c>
      <c r="S723">
        <v>2</v>
      </c>
      <c r="T723" s="108">
        <v>4</v>
      </c>
      <c r="U723">
        <v>1</v>
      </c>
      <c r="V723" t="s">
        <v>270</v>
      </c>
      <c r="W723" t="s">
        <v>167</v>
      </c>
      <c r="X723">
        <v>1</v>
      </c>
      <c r="Y723">
        <v>0</v>
      </c>
      <c r="Z723">
        <v>1</v>
      </c>
      <c r="AA723">
        <v>0</v>
      </c>
      <c r="AB723">
        <v>0</v>
      </c>
      <c r="AC723">
        <v>1</v>
      </c>
      <c r="AD723">
        <v>0</v>
      </c>
      <c r="AE723">
        <v>0</v>
      </c>
    </row>
    <row r="724" spans="1:31" x14ac:dyDescent="0.3">
      <c r="A724" t="s">
        <v>300</v>
      </c>
      <c r="B724" t="s">
        <v>1428</v>
      </c>
      <c r="C724" t="s">
        <v>262</v>
      </c>
      <c r="D724" t="s">
        <v>2695</v>
      </c>
      <c r="E724" t="s">
        <v>11181</v>
      </c>
      <c r="F724" t="s">
        <v>1429</v>
      </c>
      <c r="G724" t="s">
        <v>325</v>
      </c>
      <c r="I724" t="s">
        <v>297</v>
      </c>
      <c r="J724" t="s">
        <v>266</v>
      </c>
      <c r="K724" t="s">
        <v>1430</v>
      </c>
      <c r="L724" t="s">
        <v>2596</v>
      </c>
      <c r="M724" t="s">
        <v>301</v>
      </c>
      <c r="N724" t="s">
        <v>300</v>
      </c>
      <c r="O724">
        <v>9</v>
      </c>
      <c r="P724" t="s">
        <v>272</v>
      </c>
      <c r="Q724">
        <v>2</v>
      </c>
      <c r="S724">
        <v>3</v>
      </c>
      <c r="T724" s="108">
        <v>6</v>
      </c>
      <c r="U724">
        <v>1</v>
      </c>
      <c r="V724" t="s">
        <v>270</v>
      </c>
      <c r="W724" t="s">
        <v>167</v>
      </c>
      <c r="X724">
        <v>1</v>
      </c>
      <c r="Y724">
        <v>1</v>
      </c>
      <c r="Z724">
        <v>0</v>
      </c>
      <c r="AA724">
        <v>1</v>
      </c>
      <c r="AB724">
        <v>0</v>
      </c>
      <c r="AC724">
        <v>1</v>
      </c>
      <c r="AD724">
        <v>0</v>
      </c>
      <c r="AE724">
        <v>0</v>
      </c>
    </row>
    <row r="725" spans="1:31" x14ac:dyDescent="0.3">
      <c r="A725" t="s">
        <v>300</v>
      </c>
      <c r="B725" t="s">
        <v>1428</v>
      </c>
      <c r="C725" t="s">
        <v>262</v>
      </c>
      <c r="D725" t="s">
        <v>2695</v>
      </c>
      <c r="E725" t="s">
        <v>11181</v>
      </c>
      <c r="F725" t="s">
        <v>1429</v>
      </c>
      <c r="G725" t="s">
        <v>325</v>
      </c>
      <c r="I725" t="s">
        <v>297</v>
      </c>
      <c r="J725" t="s">
        <v>266</v>
      </c>
      <c r="K725" t="s">
        <v>1430</v>
      </c>
      <c r="L725" t="s">
        <v>2596</v>
      </c>
      <c r="M725" t="s">
        <v>301</v>
      </c>
      <c r="N725" t="s">
        <v>300</v>
      </c>
      <c r="O725">
        <v>21</v>
      </c>
      <c r="P725" t="s">
        <v>273</v>
      </c>
      <c r="Q725">
        <v>0.48</v>
      </c>
      <c r="S725">
        <v>2</v>
      </c>
      <c r="T725" s="108">
        <v>0.96</v>
      </c>
      <c r="U725">
        <v>1</v>
      </c>
      <c r="V725" t="s">
        <v>270</v>
      </c>
      <c r="W725" t="s">
        <v>167</v>
      </c>
      <c r="X725">
        <v>2</v>
      </c>
      <c r="Y725">
        <v>0</v>
      </c>
      <c r="Z725">
        <v>2</v>
      </c>
      <c r="AA725">
        <v>0</v>
      </c>
      <c r="AB725">
        <v>0</v>
      </c>
      <c r="AC725">
        <v>0</v>
      </c>
      <c r="AD725">
        <v>0</v>
      </c>
      <c r="AE725">
        <v>0</v>
      </c>
    </row>
    <row r="726" spans="1:31" x14ac:dyDescent="0.3">
      <c r="A726" t="s">
        <v>300</v>
      </c>
      <c r="B726" t="s">
        <v>1428</v>
      </c>
      <c r="C726" t="s">
        <v>262</v>
      </c>
      <c r="D726" t="s">
        <v>2695</v>
      </c>
      <c r="E726" t="s">
        <v>11181</v>
      </c>
      <c r="F726" t="s">
        <v>1429</v>
      </c>
      <c r="G726" t="s">
        <v>325</v>
      </c>
      <c r="I726" t="s">
        <v>297</v>
      </c>
      <c r="J726" t="s">
        <v>266</v>
      </c>
      <c r="K726" t="s">
        <v>1430</v>
      </c>
      <c r="L726" t="s">
        <v>2596</v>
      </c>
      <c r="M726" t="s">
        <v>301</v>
      </c>
      <c r="N726" t="s">
        <v>300</v>
      </c>
      <c r="O726">
        <v>21</v>
      </c>
      <c r="P726" t="s">
        <v>273</v>
      </c>
      <c r="Q726">
        <v>0.48</v>
      </c>
      <c r="S726">
        <v>1</v>
      </c>
      <c r="T726" s="108">
        <v>0.48</v>
      </c>
      <c r="U726">
        <v>1</v>
      </c>
      <c r="V726" t="s">
        <v>270</v>
      </c>
      <c r="W726" t="s">
        <v>167</v>
      </c>
      <c r="X726">
        <v>1</v>
      </c>
      <c r="Y726">
        <v>0</v>
      </c>
      <c r="Z726">
        <v>1</v>
      </c>
      <c r="AA726">
        <v>0</v>
      </c>
      <c r="AB726">
        <v>0</v>
      </c>
      <c r="AC726">
        <v>0</v>
      </c>
      <c r="AD726">
        <v>0</v>
      </c>
      <c r="AE726">
        <v>0</v>
      </c>
    </row>
    <row r="727" spans="1:31" x14ac:dyDescent="0.3">
      <c r="A727" t="s">
        <v>300</v>
      </c>
      <c r="B727" t="s">
        <v>1748</v>
      </c>
      <c r="C727" t="s">
        <v>274</v>
      </c>
      <c r="D727" t="s">
        <v>2570</v>
      </c>
      <c r="E727" t="s">
        <v>11174</v>
      </c>
      <c r="F727" t="s">
        <v>1749</v>
      </c>
      <c r="G727" t="s">
        <v>9322</v>
      </c>
      <c r="I727" t="s">
        <v>297</v>
      </c>
      <c r="J727" t="s">
        <v>266</v>
      </c>
      <c r="K727" t="s">
        <v>1750</v>
      </c>
      <c r="L727" t="s">
        <v>419</v>
      </c>
      <c r="M727" t="s">
        <v>299</v>
      </c>
      <c r="N727" t="s">
        <v>300</v>
      </c>
      <c r="O727">
        <v>8</v>
      </c>
      <c r="P727" t="s">
        <v>282</v>
      </c>
      <c r="Q727">
        <v>2</v>
      </c>
      <c r="S727">
        <v>5</v>
      </c>
      <c r="T727" s="108">
        <v>10</v>
      </c>
      <c r="U727">
        <v>1</v>
      </c>
      <c r="V727" t="s">
        <v>270</v>
      </c>
      <c r="W727" t="s">
        <v>167</v>
      </c>
      <c r="X727">
        <v>5</v>
      </c>
      <c r="Y727">
        <v>0</v>
      </c>
      <c r="Z727">
        <v>5</v>
      </c>
      <c r="AA727">
        <v>0</v>
      </c>
      <c r="AB727">
        <v>0</v>
      </c>
      <c r="AC727">
        <v>0</v>
      </c>
      <c r="AD727">
        <v>0</v>
      </c>
      <c r="AE727">
        <v>0</v>
      </c>
    </row>
    <row r="728" spans="1:31" x14ac:dyDescent="0.3">
      <c r="A728" t="s">
        <v>300</v>
      </c>
      <c r="B728" t="s">
        <v>1748</v>
      </c>
      <c r="C728" t="s">
        <v>274</v>
      </c>
      <c r="D728" t="s">
        <v>2570</v>
      </c>
      <c r="E728" t="s">
        <v>11174</v>
      </c>
      <c r="F728" t="s">
        <v>1749</v>
      </c>
      <c r="G728" t="s">
        <v>9322</v>
      </c>
      <c r="I728" t="s">
        <v>297</v>
      </c>
      <c r="J728" t="s">
        <v>266</v>
      </c>
      <c r="K728" t="s">
        <v>1750</v>
      </c>
      <c r="L728" t="s">
        <v>419</v>
      </c>
      <c r="M728" t="s">
        <v>301</v>
      </c>
      <c r="N728" t="s">
        <v>300</v>
      </c>
      <c r="O728">
        <v>9</v>
      </c>
      <c r="P728" t="s">
        <v>288</v>
      </c>
      <c r="Q728">
        <v>0.48</v>
      </c>
      <c r="S728">
        <v>6</v>
      </c>
      <c r="T728" s="108">
        <v>2.88</v>
      </c>
      <c r="U728">
        <v>1</v>
      </c>
      <c r="V728" t="s">
        <v>270</v>
      </c>
      <c r="W728" t="s">
        <v>167</v>
      </c>
      <c r="X728">
        <v>6</v>
      </c>
      <c r="Y728">
        <v>0</v>
      </c>
      <c r="Z728">
        <v>6</v>
      </c>
      <c r="AA728">
        <v>0</v>
      </c>
      <c r="AB728">
        <v>0</v>
      </c>
      <c r="AC728">
        <v>0</v>
      </c>
      <c r="AD728">
        <v>0</v>
      </c>
      <c r="AE728">
        <v>0</v>
      </c>
    </row>
    <row r="729" spans="1:31" x14ac:dyDescent="0.3">
      <c r="A729" t="s">
        <v>300</v>
      </c>
      <c r="B729" t="s">
        <v>1748</v>
      </c>
      <c r="C729" t="s">
        <v>274</v>
      </c>
      <c r="D729" t="s">
        <v>2570</v>
      </c>
      <c r="E729" t="s">
        <v>11174</v>
      </c>
      <c r="F729" t="s">
        <v>1749</v>
      </c>
      <c r="G729" t="s">
        <v>9322</v>
      </c>
      <c r="I729" t="s">
        <v>297</v>
      </c>
      <c r="J729" t="s">
        <v>266</v>
      </c>
      <c r="K729" t="s">
        <v>1750</v>
      </c>
      <c r="L729" t="s">
        <v>419</v>
      </c>
      <c r="M729" t="s">
        <v>301</v>
      </c>
      <c r="N729" t="s">
        <v>300</v>
      </c>
      <c r="O729">
        <v>9</v>
      </c>
      <c r="P729" t="s">
        <v>272</v>
      </c>
      <c r="Q729">
        <v>2</v>
      </c>
      <c r="S729">
        <v>8</v>
      </c>
      <c r="T729" s="108">
        <v>16</v>
      </c>
      <c r="U729">
        <v>1</v>
      </c>
      <c r="V729" t="s">
        <v>270</v>
      </c>
      <c r="W729" t="s">
        <v>167</v>
      </c>
      <c r="X729">
        <v>4</v>
      </c>
      <c r="Y729">
        <v>0</v>
      </c>
      <c r="Z729">
        <v>4</v>
      </c>
      <c r="AA729">
        <v>0</v>
      </c>
      <c r="AB729">
        <v>0</v>
      </c>
      <c r="AC729">
        <v>4</v>
      </c>
      <c r="AD729">
        <v>0</v>
      </c>
      <c r="AE729">
        <v>0</v>
      </c>
    </row>
    <row r="730" spans="1:31" x14ac:dyDescent="0.3">
      <c r="A730" t="s">
        <v>300</v>
      </c>
      <c r="B730" t="s">
        <v>1748</v>
      </c>
      <c r="C730" t="s">
        <v>274</v>
      </c>
      <c r="D730" t="s">
        <v>2570</v>
      </c>
      <c r="E730" t="s">
        <v>11174</v>
      </c>
      <c r="F730" t="s">
        <v>1749</v>
      </c>
      <c r="G730" t="s">
        <v>9322</v>
      </c>
      <c r="I730" t="s">
        <v>297</v>
      </c>
      <c r="J730" t="s">
        <v>266</v>
      </c>
      <c r="K730" t="s">
        <v>1750</v>
      </c>
      <c r="L730" t="s">
        <v>419</v>
      </c>
      <c r="M730" t="s">
        <v>301</v>
      </c>
      <c r="N730" t="s">
        <v>300</v>
      </c>
      <c r="O730">
        <v>21</v>
      </c>
      <c r="P730" t="s">
        <v>273</v>
      </c>
      <c r="Q730">
        <v>0.32</v>
      </c>
      <c r="S730">
        <v>6</v>
      </c>
      <c r="T730" s="108">
        <v>1.92</v>
      </c>
      <c r="U730">
        <v>1</v>
      </c>
      <c r="V730" t="s">
        <v>270</v>
      </c>
      <c r="W730" t="s">
        <v>167</v>
      </c>
      <c r="X730">
        <v>6</v>
      </c>
      <c r="Y730">
        <v>0</v>
      </c>
      <c r="Z730">
        <v>6</v>
      </c>
      <c r="AA730">
        <v>0</v>
      </c>
      <c r="AB730">
        <v>0</v>
      </c>
      <c r="AC730">
        <v>0</v>
      </c>
      <c r="AD730">
        <v>0</v>
      </c>
      <c r="AE730">
        <v>0</v>
      </c>
    </row>
    <row r="731" spans="1:31" x14ac:dyDescent="0.3">
      <c r="A731" t="s">
        <v>300</v>
      </c>
      <c r="B731" t="s">
        <v>1741</v>
      </c>
      <c r="C731" t="s">
        <v>262</v>
      </c>
      <c r="D731" t="s">
        <v>2595</v>
      </c>
      <c r="E731" t="s">
        <v>11172</v>
      </c>
      <c r="F731" t="s">
        <v>1742</v>
      </c>
      <c r="G731" t="s">
        <v>341</v>
      </c>
      <c r="I731" t="s">
        <v>297</v>
      </c>
      <c r="J731" t="s">
        <v>266</v>
      </c>
      <c r="K731" t="s">
        <v>1743</v>
      </c>
      <c r="L731" t="s">
        <v>1019</v>
      </c>
      <c r="M731" t="s">
        <v>299</v>
      </c>
      <c r="N731" t="s">
        <v>300</v>
      </c>
      <c r="O731">
        <v>8</v>
      </c>
      <c r="P731" t="s">
        <v>269</v>
      </c>
      <c r="Q731">
        <v>2</v>
      </c>
      <c r="S731">
        <v>3</v>
      </c>
      <c r="T731" s="108">
        <v>6</v>
      </c>
      <c r="U731">
        <v>1</v>
      </c>
      <c r="V731" t="s">
        <v>270</v>
      </c>
      <c r="W731" t="s">
        <v>167</v>
      </c>
      <c r="X731">
        <v>1</v>
      </c>
      <c r="Y731">
        <v>1</v>
      </c>
      <c r="Z731">
        <v>0</v>
      </c>
      <c r="AA731">
        <v>1</v>
      </c>
      <c r="AB731">
        <v>0</v>
      </c>
      <c r="AC731">
        <v>1</v>
      </c>
      <c r="AD731">
        <v>0</v>
      </c>
      <c r="AE731">
        <v>0</v>
      </c>
    </row>
    <row r="732" spans="1:31" x14ac:dyDescent="0.3">
      <c r="A732" t="s">
        <v>300</v>
      </c>
      <c r="B732" t="s">
        <v>1741</v>
      </c>
      <c r="C732" t="s">
        <v>262</v>
      </c>
      <c r="D732" t="s">
        <v>2595</v>
      </c>
      <c r="E732" t="s">
        <v>11172</v>
      </c>
      <c r="F732" t="s">
        <v>1742</v>
      </c>
      <c r="G732" t="s">
        <v>341</v>
      </c>
      <c r="I732" t="s">
        <v>297</v>
      </c>
      <c r="J732" t="s">
        <v>266</v>
      </c>
      <c r="K732" t="s">
        <v>1743</v>
      </c>
      <c r="L732" t="s">
        <v>1019</v>
      </c>
      <c r="M732" t="s">
        <v>299</v>
      </c>
      <c r="N732" t="s">
        <v>300</v>
      </c>
      <c r="O732">
        <v>8</v>
      </c>
      <c r="P732" t="s">
        <v>282</v>
      </c>
      <c r="Q732">
        <v>4</v>
      </c>
      <c r="S732">
        <v>2</v>
      </c>
      <c r="T732" s="108">
        <v>8</v>
      </c>
      <c r="U732">
        <v>1</v>
      </c>
      <c r="V732" t="s">
        <v>270</v>
      </c>
      <c r="W732" t="s">
        <v>167</v>
      </c>
      <c r="X732">
        <v>1</v>
      </c>
      <c r="Y732">
        <v>1</v>
      </c>
      <c r="Z732">
        <v>0</v>
      </c>
      <c r="AA732">
        <v>0</v>
      </c>
      <c r="AB732">
        <v>0</v>
      </c>
      <c r="AC732">
        <v>1</v>
      </c>
      <c r="AD732">
        <v>0</v>
      </c>
      <c r="AE732">
        <v>0</v>
      </c>
    </row>
    <row r="733" spans="1:31" x14ac:dyDescent="0.3">
      <c r="A733" t="s">
        <v>300</v>
      </c>
      <c r="B733" t="s">
        <v>1741</v>
      </c>
      <c r="C733" t="s">
        <v>262</v>
      </c>
      <c r="D733" t="s">
        <v>2595</v>
      </c>
      <c r="E733" t="s">
        <v>11172</v>
      </c>
      <c r="F733" t="s">
        <v>1742</v>
      </c>
      <c r="G733" t="s">
        <v>341</v>
      </c>
      <c r="I733" t="s">
        <v>297</v>
      </c>
      <c r="J733" t="s">
        <v>266</v>
      </c>
      <c r="K733" t="s">
        <v>1743</v>
      </c>
      <c r="L733" t="s">
        <v>1019</v>
      </c>
      <c r="M733" t="s">
        <v>301</v>
      </c>
      <c r="N733" t="s">
        <v>300</v>
      </c>
      <c r="O733">
        <v>9</v>
      </c>
      <c r="P733" t="s">
        <v>288</v>
      </c>
      <c r="Q733">
        <v>0.48</v>
      </c>
      <c r="S733">
        <v>5</v>
      </c>
      <c r="T733" s="108">
        <v>2.4</v>
      </c>
      <c r="U733">
        <v>1</v>
      </c>
      <c r="V733" t="s">
        <v>270</v>
      </c>
      <c r="W733" t="s">
        <v>167</v>
      </c>
      <c r="X733">
        <v>3</v>
      </c>
      <c r="Y733">
        <v>0</v>
      </c>
      <c r="Z733">
        <v>5</v>
      </c>
      <c r="AA733">
        <v>0</v>
      </c>
      <c r="AB733">
        <v>0</v>
      </c>
      <c r="AC733">
        <v>0</v>
      </c>
      <c r="AD733">
        <v>0</v>
      </c>
      <c r="AE733">
        <v>0</v>
      </c>
    </row>
    <row r="734" spans="1:31" x14ac:dyDescent="0.3">
      <c r="A734" t="s">
        <v>300</v>
      </c>
      <c r="B734" t="s">
        <v>1741</v>
      </c>
      <c r="C734" t="s">
        <v>262</v>
      </c>
      <c r="D734" t="s">
        <v>2595</v>
      </c>
      <c r="E734" t="s">
        <v>11172</v>
      </c>
      <c r="F734" t="s">
        <v>1742</v>
      </c>
      <c r="G734" t="s">
        <v>341</v>
      </c>
      <c r="I734" t="s">
        <v>297</v>
      </c>
      <c r="J734" t="s">
        <v>266</v>
      </c>
      <c r="K734" t="s">
        <v>1743</v>
      </c>
      <c r="L734" t="s">
        <v>1019</v>
      </c>
      <c r="M734" t="s">
        <v>301</v>
      </c>
      <c r="N734" t="s">
        <v>300</v>
      </c>
      <c r="O734">
        <v>21</v>
      </c>
      <c r="P734" t="s">
        <v>273</v>
      </c>
      <c r="Q734">
        <v>0.48</v>
      </c>
      <c r="S734">
        <v>2</v>
      </c>
      <c r="T734" s="108">
        <v>0.96</v>
      </c>
      <c r="U734">
        <v>1</v>
      </c>
      <c r="V734" t="s">
        <v>270</v>
      </c>
      <c r="W734" t="s">
        <v>167</v>
      </c>
      <c r="X734">
        <v>2</v>
      </c>
      <c r="Y734">
        <v>0</v>
      </c>
      <c r="Z734">
        <v>2</v>
      </c>
      <c r="AA734">
        <v>0</v>
      </c>
      <c r="AB734">
        <v>0</v>
      </c>
      <c r="AC734">
        <v>0</v>
      </c>
      <c r="AD734">
        <v>0</v>
      </c>
      <c r="AE734">
        <v>0</v>
      </c>
    </row>
    <row r="735" spans="1:31" x14ac:dyDescent="0.3">
      <c r="A735" t="s">
        <v>300</v>
      </c>
      <c r="B735" t="s">
        <v>1741</v>
      </c>
      <c r="C735" t="s">
        <v>262</v>
      </c>
      <c r="D735" t="s">
        <v>2595</v>
      </c>
      <c r="E735" t="s">
        <v>11172</v>
      </c>
      <c r="F735" t="s">
        <v>1742</v>
      </c>
      <c r="G735" t="s">
        <v>341</v>
      </c>
      <c r="I735" t="s">
        <v>297</v>
      </c>
      <c r="J735" t="s">
        <v>266</v>
      </c>
      <c r="K735" t="s">
        <v>1743</v>
      </c>
      <c r="L735" t="s">
        <v>1019</v>
      </c>
      <c r="M735" t="s">
        <v>301</v>
      </c>
      <c r="N735" t="s">
        <v>300</v>
      </c>
      <c r="O735">
        <v>9</v>
      </c>
      <c r="P735" t="s">
        <v>272</v>
      </c>
      <c r="Q735">
        <v>4</v>
      </c>
      <c r="S735">
        <v>1</v>
      </c>
      <c r="T735" s="108">
        <v>4</v>
      </c>
      <c r="U735">
        <v>1</v>
      </c>
      <c r="V735" t="s">
        <v>270</v>
      </c>
      <c r="W735" t="s">
        <v>167</v>
      </c>
      <c r="X735">
        <v>1</v>
      </c>
      <c r="Y735">
        <v>0</v>
      </c>
      <c r="Z735">
        <v>1</v>
      </c>
      <c r="AA735">
        <v>0</v>
      </c>
      <c r="AB735">
        <v>0</v>
      </c>
      <c r="AC735">
        <v>0</v>
      </c>
      <c r="AD735">
        <v>0</v>
      </c>
      <c r="AE735">
        <v>0</v>
      </c>
    </row>
    <row r="736" spans="1:31" x14ac:dyDescent="0.3">
      <c r="A736" t="s">
        <v>300</v>
      </c>
      <c r="B736" t="s">
        <v>673</v>
      </c>
      <c r="C736" t="s">
        <v>262</v>
      </c>
      <c r="D736" t="s">
        <v>2618</v>
      </c>
      <c r="E736" t="s">
        <v>11169</v>
      </c>
      <c r="F736" t="s">
        <v>674</v>
      </c>
      <c r="G736" t="s">
        <v>341</v>
      </c>
      <c r="I736" t="s">
        <v>297</v>
      </c>
      <c r="J736" t="s">
        <v>266</v>
      </c>
      <c r="K736" t="s">
        <v>675</v>
      </c>
      <c r="L736" t="s">
        <v>676</v>
      </c>
      <c r="M736" t="s">
        <v>301</v>
      </c>
      <c r="N736" t="s">
        <v>300</v>
      </c>
      <c r="O736">
        <v>9</v>
      </c>
      <c r="P736" t="s">
        <v>272</v>
      </c>
      <c r="Q736">
        <v>2</v>
      </c>
      <c r="S736">
        <v>2</v>
      </c>
      <c r="T736" s="108">
        <v>4</v>
      </c>
      <c r="U736">
        <v>1</v>
      </c>
      <c r="V736" t="s">
        <v>270</v>
      </c>
      <c r="W736" t="s">
        <v>167</v>
      </c>
      <c r="X736">
        <v>1</v>
      </c>
      <c r="Y736">
        <v>0</v>
      </c>
      <c r="Z736">
        <v>1</v>
      </c>
      <c r="AA736">
        <v>0</v>
      </c>
      <c r="AB736">
        <v>1</v>
      </c>
      <c r="AC736">
        <v>0</v>
      </c>
      <c r="AD736">
        <v>0</v>
      </c>
      <c r="AE736">
        <v>0</v>
      </c>
    </row>
    <row r="737" spans="1:31" x14ac:dyDescent="0.3">
      <c r="A737" t="s">
        <v>300</v>
      </c>
      <c r="B737" t="s">
        <v>673</v>
      </c>
      <c r="C737" t="s">
        <v>262</v>
      </c>
      <c r="D737" t="s">
        <v>2618</v>
      </c>
      <c r="E737" t="s">
        <v>11169</v>
      </c>
      <c r="F737" t="s">
        <v>674</v>
      </c>
      <c r="G737" t="s">
        <v>341</v>
      </c>
      <c r="I737" t="s">
        <v>297</v>
      </c>
      <c r="J737" t="s">
        <v>266</v>
      </c>
      <c r="K737" t="s">
        <v>675</v>
      </c>
      <c r="L737" t="s">
        <v>676</v>
      </c>
      <c r="M737" t="s">
        <v>299</v>
      </c>
      <c r="N737" t="s">
        <v>300</v>
      </c>
      <c r="O737">
        <v>8</v>
      </c>
      <c r="P737" t="s">
        <v>269</v>
      </c>
      <c r="Q737">
        <v>2</v>
      </c>
      <c r="S737">
        <v>2</v>
      </c>
      <c r="T737" s="108">
        <v>4</v>
      </c>
      <c r="U737">
        <v>1</v>
      </c>
      <c r="V737" t="s">
        <v>270</v>
      </c>
      <c r="W737" t="s">
        <v>167</v>
      </c>
      <c r="X737">
        <v>1</v>
      </c>
      <c r="Y737">
        <v>0</v>
      </c>
      <c r="Z737">
        <v>1</v>
      </c>
      <c r="AA737">
        <v>0</v>
      </c>
      <c r="AB737">
        <v>0</v>
      </c>
      <c r="AC737">
        <v>1</v>
      </c>
      <c r="AD737">
        <v>0</v>
      </c>
      <c r="AE737">
        <v>0</v>
      </c>
    </row>
    <row r="738" spans="1:31" x14ac:dyDescent="0.3">
      <c r="A738" t="s">
        <v>300</v>
      </c>
      <c r="B738" t="s">
        <v>736</v>
      </c>
      <c r="C738" t="s">
        <v>262</v>
      </c>
      <c r="D738" t="s">
        <v>2493</v>
      </c>
      <c r="E738" t="s">
        <v>11184</v>
      </c>
      <c r="F738" t="s">
        <v>377</v>
      </c>
      <c r="G738" t="s">
        <v>9323</v>
      </c>
      <c r="I738" t="s">
        <v>297</v>
      </c>
      <c r="J738" t="s">
        <v>266</v>
      </c>
      <c r="K738" t="s">
        <v>737</v>
      </c>
      <c r="L738" t="s">
        <v>738</v>
      </c>
      <c r="M738" t="s">
        <v>299</v>
      </c>
      <c r="N738" t="s">
        <v>300</v>
      </c>
      <c r="O738">
        <v>8</v>
      </c>
      <c r="P738" t="s">
        <v>266</v>
      </c>
      <c r="Q738">
        <v>0.17</v>
      </c>
      <c r="S738">
        <v>3</v>
      </c>
      <c r="T738" s="108">
        <v>0.51</v>
      </c>
      <c r="U738">
        <v>1</v>
      </c>
      <c r="V738" t="s">
        <v>270</v>
      </c>
      <c r="W738" t="s">
        <v>167</v>
      </c>
      <c r="X738">
        <v>3</v>
      </c>
      <c r="Y738">
        <v>0</v>
      </c>
      <c r="Z738">
        <v>0</v>
      </c>
      <c r="AA738">
        <v>0</v>
      </c>
      <c r="AB738">
        <v>3</v>
      </c>
      <c r="AC738">
        <v>0</v>
      </c>
      <c r="AD738">
        <v>0</v>
      </c>
      <c r="AE738">
        <v>0</v>
      </c>
    </row>
    <row r="739" spans="1:31" x14ac:dyDescent="0.3">
      <c r="A739" t="s">
        <v>300</v>
      </c>
      <c r="B739" t="s">
        <v>736</v>
      </c>
      <c r="C739" t="s">
        <v>262</v>
      </c>
      <c r="D739" t="s">
        <v>2493</v>
      </c>
      <c r="E739" t="s">
        <v>11184</v>
      </c>
      <c r="F739" t="s">
        <v>377</v>
      </c>
      <c r="G739" t="s">
        <v>9323</v>
      </c>
      <c r="I739" t="s">
        <v>297</v>
      </c>
      <c r="J739" t="s">
        <v>266</v>
      </c>
      <c r="K739" t="s">
        <v>737</v>
      </c>
      <c r="L739" t="s">
        <v>738</v>
      </c>
      <c r="M739" t="s">
        <v>301</v>
      </c>
      <c r="N739" t="s">
        <v>300</v>
      </c>
      <c r="O739">
        <v>9</v>
      </c>
      <c r="P739" t="s">
        <v>288</v>
      </c>
      <c r="Q739">
        <v>0.32</v>
      </c>
      <c r="S739">
        <v>3</v>
      </c>
      <c r="T739" s="108">
        <v>0.96</v>
      </c>
      <c r="U739">
        <v>1</v>
      </c>
      <c r="V739" t="s">
        <v>270</v>
      </c>
      <c r="W739" t="s">
        <v>167</v>
      </c>
      <c r="X739">
        <v>3</v>
      </c>
      <c r="Y739">
        <v>0</v>
      </c>
      <c r="Z739">
        <v>3</v>
      </c>
      <c r="AA739">
        <v>0</v>
      </c>
      <c r="AB739">
        <v>0</v>
      </c>
      <c r="AC739">
        <v>0</v>
      </c>
      <c r="AD739">
        <v>0</v>
      </c>
      <c r="AE739">
        <v>0</v>
      </c>
    </row>
    <row r="740" spans="1:31" x14ac:dyDescent="0.3">
      <c r="A740" t="s">
        <v>300</v>
      </c>
      <c r="B740" t="s">
        <v>736</v>
      </c>
      <c r="C740" t="s">
        <v>262</v>
      </c>
      <c r="D740" t="s">
        <v>2493</v>
      </c>
      <c r="E740" t="s">
        <v>11184</v>
      </c>
      <c r="F740" t="s">
        <v>377</v>
      </c>
      <c r="G740" t="s">
        <v>9323</v>
      </c>
      <c r="I740" t="s">
        <v>297</v>
      </c>
      <c r="J740" t="s">
        <v>266</v>
      </c>
      <c r="K740" t="s">
        <v>737</v>
      </c>
      <c r="L740" t="s">
        <v>738</v>
      </c>
      <c r="M740" t="s">
        <v>301</v>
      </c>
      <c r="N740" t="s">
        <v>300</v>
      </c>
      <c r="O740">
        <v>21</v>
      </c>
      <c r="P740" t="s">
        <v>273</v>
      </c>
      <c r="Q740">
        <v>0.32</v>
      </c>
      <c r="S740">
        <v>3</v>
      </c>
      <c r="T740" s="108">
        <v>0.96</v>
      </c>
      <c r="U740">
        <v>1</v>
      </c>
      <c r="V740" t="s">
        <v>270</v>
      </c>
      <c r="W740" t="s">
        <v>167</v>
      </c>
      <c r="X740">
        <v>3</v>
      </c>
      <c r="Y740">
        <v>0</v>
      </c>
      <c r="Z740">
        <v>3</v>
      </c>
      <c r="AA740">
        <v>0</v>
      </c>
      <c r="AB740">
        <v>0</v>
      </c>
      <c r="AC740">
        <v>0</v>
      </c>
      <c r="AD740">
        <v>0</v>
      </c>
      <c r="AE740">
        <v>0</v>
      </c>
    </row>
    <row r="741" spans="1:31" x14ac:dyDescent="0.3">
      <c r="A741" t="s">
        <v>300</v>
      </c>
      <c r="B741" t="s">
        <v>1165</v>
      </c>
      <c r="C741" t="s">
        <v>262</v>
      </c>
      <c r="D741" t="s">
        <v>2663</v>
      </c>
      <c r="E741" t="s">
        <v>11163</v>
      </c>
      <c r="F741" t="s">
        <v>1166</v>
      </c>
      <c r="G741" t="s">
        <v>341</v>
      </c>
      <c r="I741" t="s">
        <v>297</v>
      </c>
      <c r="J741" t="s">
        <v>266</v>
      </c>
      <c r="K741" t="s">
        <v>1167</v>
      </c>
      <c r="L741" t="s">
        <v>11826</v>
      </c>
      <c r="M741" t="s">
        <v>299</v>
      </c>
      <c r="N741" t="s">
        <v>300</v>
      </c>
      <c r="O741">
        <v>8</v>
      </c>
      <c r="P741" t="s">
        <v>266</v>
      </c>
      <c r="Q741">
        <v>0.48</v>
      </c>
      <c r="S741">
        <v>2</v>
      </c>
      <c r="T741" s="108">
        <v>0.96</v>
      </c>
      <c r="U741">
        <v>1</v>
      </c>
      <c r="V741" t="s">
        <v>270</v>
      </c>
      <c r="W741" t="s">
        <v>167</v>
      </c>
      <c r="X741">
        <v>2</v>
      </c>
      <c r="Y741">
        <v>0</v>
      </c>
      <c r="Z741">
        <v>2</v>
      </c>
      <c r="AA741">
        <v>0</v>
      </c>
      <c r="AB741">
        <v>0</v>
      </c>
      <c r="AC741">
        <v>0</v>
      </c>
      <c r="AD741">
        <v>0</v>
      </c>
      <c r="AE741">
        <v>0</v>
      </c>
    </row>
    <row r="742" spans="1:31" x14ac:dyDescent="0.3">
      <c r="A742" t="s">
        <v>300</v>
      </c>
      <c r="B742" t="s">
        <v>1165</v>
      </c>
      <c r="C742" t="s">
        <v>262</v>
      </c>
      <c r="D742" t="s">
        <v>2663</v>
      </c>
      <c r="E742" t="s">
        <v>11163</v>
      </c>
      <c r="F742" t="s">
        <v>1166</v>
      </c>
      <c r="G742" t="s">
        <v>341</v>
      </c>
      <c r="I742" t="s">
        <v>297</v>
      </c>
      <c r="J742" t="s">
        <v>266</v>
      </c>
      <c r="K742" t="s">
        <v>1167</v>
      </c>
      <c r="L742" t="s">
        <v>11826</v>
      </c>
      <c r="M742" t="s">
        <v>301</v>
      </c>
      <c r="N742" t="s">
        <v>300</v>
      </c>
      <c r="O742">
        <v>9</v>
      </c>
      <c r="P742" t="s">
        <v>288</v>
      </c>
      <c r="Q742">
        <v>0.48</v>
      </c>
      <c r="S742">
        <v>2</v>
      </c>
      <c r="T742" s="108">
        <v>0.96</v>
      </c>
      <c r="U742">
        <v>1</v>
      </c>
      <c r="V742" t="s">
        <v>270</v>
      </c>
      <c r="W742" t="s">
        <v>167</v>
      </c>
      <c r="X742">
        <v>2</v>
      </c>
      <c r="Y742">
        <v>0</v>
      </c>
      <c r="Z742">
        <v>2</v>
      </c>
      <c r="AA742">
        <v>0</v>
      </c>
      <c r="AB742">
        <v>0</v>
      </c>
      <c r="AC742">
        <v>0</v>
      </c>
      <c r="AD742">
        <v>0</v>
      </c>
      <c r="AE742">
        <v>0</v>
      </c>
    </row>
    <row r="743" spans="1:31" x14ac:dyDescent="0.3">
      <c r="A743" t="s">
        <v>300</v>
      </c>
      <c r="B743" t="s">
        <v>1165</v>
      </c>
      <c r="C743" t="s">
        <v>262</v>
      </c>
      <c r="D743" t="s">
        <v>2663</v>
      </c>
      <c r="E743" t="s">
        <v>11163</v>
      </c>
      <c r="F743" t="s">
        <v>1166</v>
      </c>
      <c r="G743" t="s">
        <v>341</v>
      </c>
      <c r="I743" t="s">
        <v>297</v>
      </c>
      <c r="J743" t="s">
        <v>266</v>
      </c>
      <c r="K743" t="s">
        <v>1167</v>
      </c>
      <c r="L743" t="s">
        <v>11826</v>
      </c>
      <c r="M743" t="s">
        <v>301</v>
      </c>
      <c r="N743" t="s">
        <v>300</v>
      </c>
      <c r="O743">
        <v>21</v>
      </c>
      <c r="P743" t="s">
        <v>273</v>
      </c>
      <c r="Q743">
        <v>0.32</v>
      </c>
      <c r="S743">
        <v>2</v>
      </c>
      <c r="T743" s="108">
        <v>0.64</v>
      </c>
      <c r="U743">
        <v>1</v>
      </c>
      <c r="V743" t="s">
        <v>270</v>
      </c>
      <c r="W743" t="s">
        <v>167</v>
      </c>
      <c r="X743">
        <v>2</v>
      </c>
      <c r="Y743">
        <v>0</v>
      </c>
      <c r="Z743">
        <v>2</v>
      </c>
      <c r="AA743">
        <v>0</v>
      </c>
      <c r="AB743">
        <v>0</v>
      </c>
      <c r="AC743">
        <v>0</v>
      </c>
      <c r="AD743">
        <v>0</v>
      </c>
      <c r="AE743">
        <v>0</v>
      </c>
    </row>
    <row r="744" spans="1:31" x14ac:dyDescent="0.3">
      <c r="A744" t="s">
        <v>300</v>
      </c>
      <c r="B744" t="s">
        <v>954</v>
      </c>
      <c r="C744" t="s">
        <v>262</v>
      </c>
      <c r="D744" t="s">
        <v>2658</v>
      </c>
      <c r="E744" t="s">
        <v>11165</v>
      </c>
      <c r="F744" t="s">
        <v>732</v>
      </c>
      <c r="G744" t="s">
        <v>341</v>
      </c>
      <c r="I744" t="s">
        <v>297</v>
      </c>
      <c r="J744" t="s">
        <v>266</v>
      </c>
      <c r="K744" t="s">
        <v>955</v>
      </c>
      <c r="L744" t="s">
        <v>956</v>
      </c>
      <c r="M744" t="s">
        <v>299</v>
      </c>
      <c r="N744" t="s">
        <v>300</v>
      </c>
      <c r="O744">
        <v>8</v>
      </c>
      <c r="P744" t="s">
        <v>266</v>
      </c>
      <c r="Q744">
        <v>0.48</v>
      </c>
      <c r="S744">
        <v>2</v>
      </c>
      <c r="T744" s="108">
        <v>0.96</v>
      </c>
      <c r="U744">
        <v>1</v>
      </c>
      <c r="V744" t="s">
        <v>270</v>
      </c>
      <c r="W744" t="s">
        <v>167</v>
      </c>
      <c r="X744">
        <v>2</v>
      </c>
      <c r="Y744">
        <v>0</v>
      </c>
      <c r="Z744">
        <v>0</v>
      </c>
      <c r="AA744">
        <v>0</v>
      </c>
      <c r="AB744">
        <v>0</v>
      </c>
      <c r="AC744">
        <v>2</v>
      </c>
      <c r="AD744">
        <v>0</v>
      </c>
      <c r="AE744">
        <v>0</v>
      </c>
    </row>
    <row r="745" spans="1:31" x14ac:dyDescent="0.3">
      <c r="A745" t="s">
        <v>300</v>
      </c>
      <c r="B745" t="s">
        <v>954</v>
      </c>
      <c r="C745" t="s">
        <v>262</v>
      </c>
      <c r="D745" t="s">
        <v>2658</v>
      </c>
      <c r="E745" t="s">
        <v>11165</v>
      </c>
      <c r="F745" t="s">
        <v>732</v>
      </c>
      <c r="G745" t="s">
        <v>341</v>
      </c>
      <c r="I745" t="s">
        <v>297</v>
      </c>
      <c r="J745" t="s">
        <v>266</v>
      </c>
      <c r="K745" t="s">
        <v>955</v>
      </c>
      <c r="L745" t="s">
        <v>956</v>
      </c>
      <c r="M745" t="s">
        <v>301</v>
      </c>
      <c r="N745" t="s">
        <v>300</v>
      </c>
      <c r="O745">
        <v>9</v>
      </c>
      <c r="P745" t="s">
        <v>288</v>
      </c>
      <c r="Q745">
        <v>0.48</v>
      </c>
      <c r="S745">
        <v>2</v>
      </c>
      <c r="T745" s="108">
        <v>0.96</v>
      </c>
      <c r="U745">
        <v>1</v>
      </c>
      <c r="V745" t="s">
        <v>270</v>
      </c>
      <c r="W745" t="s">
        <v>167</v>
      </c>
      <c r="X745">
        <v>2</v>
      </c>
      <c r="Y745">
        <v>0</v>
      </c>
      <c r="Z745">
        <v>2</v>
      </c>
      <c r="AA745">
        <v>0</v>
      </c>
      <c r="AB745">
        <v>0</v>
      </c>
      <c r="AC745">
        <v>0</v>
      </c>
      <c r="AD745">
        <v>0</v>
      </c>
      <c r="AE745">
        <v>0</v>
      </c>
    </row>
    <row r="746" spans="1:31" x14ac:dyDescent="0.3">
      <c r="A746" t="s">
        <v>300</v>
      </c>
      <c r="B746" t="s">
        <v>954</v>
      </c>
      <c r="C746" t="s">
        <v>262</v>
      </c>
      <c r="D746" t="s">
        <v>2658</v>
      </c>
      <c r="E746" t="s">
        <v>11165</v>
      </c>
      <c r="F746" t="s">
        <v>732</v>
      </c>
      <c r="G746" t="s">
        <v>341</v>
      </c>
      <c r="I746" t="s">
        <v>297</v>
      </c>
      <c r="J746" t="s">
        <v>266</v>
      </c>
      <c r="K746" t="s">
        <v>955</v>
      </c>
      <c r="L746" t="s">
        <v>956</v>
      </c>
      <c r="M746" t="s">
        <v>301</v>
      </c>
      <c r="N746" t="s">
        <v>300</v>
      </c>
      <c r="O746">
        <v>21</v>
      </c>
      <c r="P746" t="s">
        <v>273</v>
      </c>
      <c r="Q746">
        <v>0.32</v>
      </c>
      <c r="S746">
        <v>2</v>
      </c>
      <c r="T746" s="108">
        <v>0.64</v>
      </c>
      <c r="U746">
        <v>1</v>
      </c>
      <c r="V746" t="s">
        <v>270</v>
      </c>
      <c r="W746" t="s">
        <v>167</v>
      </c>
      <c r="X746">
        <v>2</v>
      </c>
      <c r="Y746">
        <v>0</v>
      </c>
      <c r="Z746">
        <v>2</v>
      </c>
      <c r="AA746">
        <v>0</v>
      </c>
      <c r="AB746">
        <v>0</v>
      </c>
      <c r="AC746">
        <v>0</v>
      </c>
      <c r="AD746">
        <v>0</v>
      </c>
      <c r="AE746">
        <v>0</v>
      </c>
    </row>
    <row r="747" spans="1:31" x14ac:dyDescent="0.3">
      <c r="A747" t="s">
        <v>300</v>
      </c>
      <c r="B747" t="s">
        <v>339</v>
      </c>
      <c r="C747" t="s">
        <v>262</v>
      </c>
      <c r="D747" t="s">
        <v>2457</v>
      </c>
      <c r="E747" t="s">
        <v>11166</v>
      </c>
      <c r="F747" t="s">
        <v>340</v>
      </c>
      <c r="G747" t="s">
        <v>341</v>
      </c>
      <c r="I747" t="s">
        <v>297</v>
      </c>
      <c r="J747" t="s">
        <v>266</v>
      </c>
      <c r="K747" t="s">
        <v>342</v>
      </c>
      <c r="L747" t="s">
        <v>343</v>
      </c>
      <c r="M747" t="s">
        <v>299</v>
      </c>
      <c r="N747" t="s">
        <v>300</v>
      </c>
      <c r="O747">
        <v>8</v>
      </c>
      <c r="P747" t="s">
        <v>266</v>
      </c>
      <c r="Q747">
        <v>0.48</v>
      </c>
      <c r="S747">
        <v>1</v>
      </c>
      <c r="T747" s="108">
        <v>0.48</v>
      </c>
      <c r="U747">
        <v>1</v>
      </c>
      <c r="V747" t="s">
        <v>270</v>
      </c>
      <c r="W747" t="s">
        <v>167</v>
      </c>
      <c r="X747">
        <v>1</v>
      </c>
      <c r="Y747">
        <v>0</v>
      </c>
      <c r="Z747">
        <v>1</v>
      </c>
      <c r="AA747">
        <v>0</v>
      </c>
      <c r="AB747">
        <v>0</v>
      </c>
      <c r="AC747">
        <v>0</v>
      </c>
      <c r="AD747">
        <v>0</v>
      </c>
      <c r="AE747">
        <v>0</v>
      </c>
    </row>
    <row r="748" spans="1:31" x14ac:dyDescent="0.3">
      <c r="A748" t="s">
        <v>300</v>
      </c>
      <c r="B748" t="s">
        <v>339</v>
      </c>
      <c r="C748" t="s">
        <v>262</v>
      </c>
      <c r="D748" t="s">
        <v>2457</v>
      </c>
      <c r="E748" t="s">
        <v>11166</v>
      </c>
      <c r="F748" t="s">
        <v>340</v>
      </c>
      <c r="G748" t="s">
        <v>341</v>
      </c>
      <c r="I748" t="s">
        <v>297</v>
      </c>
      <c r="J748" t="s">
        <v>266</v>
      </c>
      <c r="K748" t="s">
        <v>342</v>
      </c>
      <c r="L748" t="s">
        <v>343</v>
      </c>
      <c r="M748" t="s">
        <v>301</v>
      </c>
      <c r="N748" t="s">
        <v>300</v>
      </c>
      <c r="O748">
        <v>9</v>
      </c>
      <c r="P748" t="s">
        <v>288</v>
      </c>
      <c r="Q748">
        <v>0.48</v>
      </c>
      <c r="S748">
        <v>2</v>
      </c>
      <c r="T748" s="108">
        <v>0.96</v>
      </c>
      <c r="U748">
        <v>1</v>
      </c>
      <c r="V748" t="s">
        <v>270</v>
      </c>
      <c r="W748" t="s">
        <v>167</v>
      </c>
      <c r="X748">
        <v>2</v>
      </c>
      <c r="Y748">
        <v>0</v>
      </c>
      <c r="Z748">
        <v>2</v>
      </c>
      <c r="AA748">
        <v>0</v>
      </c>
      <c r="AB748">
        <v>0</v>
      </c>
      <c r="AC748">
        <v>0</v>
      </c>
      <c r="AD748">
        <v>0</v>
      </c>
      <c r="AE748">
        <v>0</v>
      </c>
    </row>
    <row r="749" spans="1:31" x14ac:dyDescent="0.3">
      <c r="A749" t="s">
        <v>300</v>
      </c>
      <c r="B749" t="s">
        <v>339</v>
      </c>
      <c r="C749" t="s">
        <v>262</v>
      </c>
      <c r="D749" t="s">
        <v>2457</v>
      </c>
      <c r="E749" t="s">
        <v>11166</v>
      </c>
      <c r="F749" t="s">
        <v>340</v>
      </c>
      <c r="G749" t="s">
        <v>341</v>
      </c>
      <c r="I749" t="s">
        <v>297</v>
      </c>
      <c r="J749" t="s">
        <v>266</v>
      </c>
      <c r="K749" t="s">
        <v>342</v>
      </c>
      <c r="L749" t="s">
        <v>343</v>
      </c>
      <c r="M749" t="s">
        <v>301</v>
      </c>
      <c r="N749" t="s">
        <v>300</v>
      </c>
      <c r="O749">
        <v>21</v>
      </c>
      <c r="P749" t="s">
        <v>273</v>
      </c>
      <c r="Q749">
        <v>0.48</v>
      </c>
      <c r="S749">
        <v>1</v>
      </c>
      <c r="T749" s="108">
        <v>0.48</v>
      </c>
      <c r="U749">
        <v>1</v>
      </c>
      <c r="V749" t="s">
        <v>270</v>
      </c>
      <c r="W749" t="s">
        <v>167</v>
      </c>
      <c r="X749">
        <v>1</v>
      </c>
      <c r="Y749">
        <v>0</v>
      </c>
      <c r="Z749">
        <v>1</v>
      </c>
      <c r="AA749">
        <v>0</v>
      </c>
      <c r="AB749">
        <v>0</v>
      </c>
      <c r="AC749">
        <v>0</v>
      </c>
      <c r="AD749">
        <v>0</v>
      </c>
      <c r="AE749">
        <v>0</v>
      </c>
    </row>
    <row r="750" spans="1:31" x14ac:dyDescent="0.3">
      <c r="A750" t="s">
        <v>300</v>
      </c>
      <c r="B750" t="s">
        <v>1171</v>
      </c>
      <c r="C750" t="s">
        <v>262</v>
      </c>
      <c r="D750" t="s">
        <v>9956</v>
      </c>
      <c r="E750" t="s">
        <v>11150</v>
      </c>
      <c r="F750" t="s">
        <v>1172</v>
      </c>
      <c r="G750" t="s">
        <v>415</v>
      </c>
      <c r="I750" t="s">
        <v>297</v>
      </c>
      <c r="J750" t="s">
        <v>266</v>
      </c>
      <c r="K750" t="s">
        <v>1173</v>
      </c>
      <c r="L750" t="s">
        <v>17368</v>
      </c>
      <c r="M750" t="s">
        <v>299</v>
      </c>
      <c r="N750" t="s">
        <v>300</v>
      </c>
      <c r="O750">
        <v>8</v>
      </c>
      <c r="P750" t="s">
        <v>269</v>
      </c>
      <c r="Q750">
        <v>2</v>
      </c>
      <c r="S750">
        <v>1</v>
      </c>
      <c r="T750" s="108">
        <v>2</v>
      </c>
      <c r="U750">
        <v>1</v>
      </c>
      <c r="V750" t="s">
        <v>270</v>
      </c>
      <c r="W750" t="s">
        <v>167</v>
      </c>
      <c r="X750">
        <v>1</v>
      </c>
      <c r="Y750">
        <v>0</v>
      </c>
      <c r="Z750">
        <v>1</v>
      </c>
      <c r="AA750">
        <v>0</v>
      </c>
      <c r="AB750">
        <v>0</v>
      </c>
      <c r="AC750">
        <v>0</v>
      </c>
      <c r="AD750">
        <v>0</v>
      </c>
      <c r="AE750">
        <v>0</v>
      </c>
    </row>
    <row r="751" spans="1:31" x14ac:dyDescent="0.3">
      <c r="A751" t="s">
        <v>300</v>
      </c>
      <c r="B751" t="s">
        <v>1171</v>
      </c>
      <c r="C751" t="s">
        <v>262</v>
      </c>
      <c r="D751" t="s">
        <v>9956</v>
      </c>
      <c r="E751" t="s">
        <v>11150</v>
      </c>
      <c r="F751" t="s">
        <v>1172</v>
      </c>
      <c r="G751" t="s">
        <v>415</v>
      </c>
      <c r="I751" t="s">
        <v>297</v>
      </c>
      <c r="J751" t="s">
        <v>266</v>
      </c>
      <c r="K751" t="s">
        <v>1173</v>
      </c>
      <c r="L751" t="s">
        <v>17368</v>
      </c>
      <c r="M751" t="s">
        <v>301</v>
      </c>
      <c r="N751" t="s">
        <v>300</v>
      </c>
      <c r="O751">
        <v>9</v>
      </c>
      <c r="P751" t="s">
        <v>272</v>
      </c>
      <c r="Q751">
        <v>2</v>
      </c>
      <c r="S751">
        <v>2</v>
      </c>
      <c r="T751" s="108">
        <v>4</v>
      </c>
      <c r="U751">
        <v>1</v>
      </c>
      <c r="V751" t="s">
        <v>270</v>
      </c>
      <c r="W751" t="s">
        <v>167</v>
      </c>
      <c r="X751">
        <v>1</v>
      </c>
      <c r="Y751">
        <v>0</v>
      </c>
      <c r="Z751">
        <v>1</v>
      </c>
      <c r="AA751">
        <v>0</v>
      </c>
      <c r="AB751">
        <v>1</v>
      </c>
      <c r="AC751">
        <v>0</v>
      </c>
      <c r="AD751">
        <v>0</v>
      </c>
      <c r="AE751">
        <v>0</v>
      </c>
    </row>
    <row r="752" spans="1:31" x14ac:dyDescent="0.3">
      <c r="A752" t="s">
        <v>300</v>
      </c>
      <c r="B752" t="s">
        <v>1171</v>
      </c>
      <c r="C752" t="s">
        <v>262</v>
      </c>
      <c r="D752" t="s">
        <v>9956</v>
      </c>
      <c r="E752" t="s">
        <v>11150</v>
      </c>
      <c r="F752" t="s">
        <v>1172</v>
      </c>
      <c r="G752" t="s">
        <v>415</v>
      </c>
      <c r="I752" t="s">
        <v>297</v>
      </c>
      <c r="J752" t="s">
        <v>266</v>
      </c>
      <c r="K752" t="s">
        <v>1173</v>
      </c>
      <c r="L752" t="s">
        <v>17368</v>
      </c>
      <c r="M752" t="s">
        <v>301</v>
      </c>
      <c r="N752" t="s">
        <v>300</v>
      </c>
      <c r="O752">
        <v>21</v>
      </c>
      <c r="P752" t="s">
        <v>273</v>
      </c>
      <c r="Q752">
        <v>0.48</v>
      </c>
      <c r="S752">
        <v>2</v>
      </c>
      <c r="T752" s="108">
        <v>0.96</v>
      </c>
      <c r="U752">
        <v>1</v>
      </c>
      <c r="V752" t="s">
        <v>270</v>
      </c>
      <c r="W752" t="s">
        <v>167</v>
      </c>
      <c r="X752">
        <v>2</v>
      </c>
      <c r="Y752">
        <v>0</v>
      </c>
      <c r="Z752">
        <v>2</v>
      </c>
      <c r="AA752">
        <v>0</v>
      </c>
      <c r="AB752">
        <v>0</v>
      </c>
      <c r="AC752">
        <v>0</v>
      </c>
      <c r="AD752">
        <v>0</v>
      </c>
      <c r="AE752">
        <v>0</v>
      </c>
    </row>
    <row r="753" spans="1:31" x14ac:dyDescent="0.3">
      <c r="A753" t="s">
        <v>300</v>
      </c>
      <c r="B753" t="s">
        <v>515</v>
      </c>
      <c r="C753" t="s">
        <v>262</v>
      </c>
      <c r="D753" t="s">
        <v>10667</v>
      </c>
      <c r="E753" t="s">
        <v>11161</v>
      </c>
      <c r="F753" t="s">
        <v>516</v>
      </c>
      <c r="G753" t="s">
        <v>341</v>
      </c>
      <c r="I753" t="s">
        <v>297</v>
      </c>
      <c r="J753" t="s">
        <v>266</v>
      </c>
      <c r="K753" t="s">
        <v>517</v>
      </c>
      <c r="L753" t="s">
        <v>19617</v>
      </c>
      <c r="M753" t="s">
        <v>299</v>
      </c>
      <c r="N753" t="s">
        <v>300</v>
      </c>
      <c r="O753">
        <v>8</v>
      </c>
      <c r="P753" t="s">
        <v>266</v>
      </c>
      <c r="Q753">
        <v>0.48</v>
      </c>
      <c r="S753">
        <v>2</v>
      </c>
      <c r="T753" s="108">
        <v>0.96</v>
      </c>
      <c r="U753">
        <v>1</v>
      </c>
      <c r="V753" t="s">
        <v>270</v>
      </c>
      <c r="W753" t="s">
        <v>167</v>
      </c>
      <c r="X753">
        <v>2</v>
      </c>
      <c r="Y753">
        <v>0</v>
      </c>
      <c r="Z753">
        <v>2</v>
      </c>
      <c r="AA753">
        <v>0</v>
      </c>
      <c r="AB753">
        <v>0</v>
      </c>
      <c r="AC753">
        <v>0</v>
      </c>
      <c r="AD753">
        <v>0</v>
      </c>
      <c r="AE753">
        <v>0</v>
      </c>
    </row>
    <row r="754" spans="1:31" x14ac:dyDescent="0.3">
      <c r="A754" t="s">
        <v>300</v>
      </c>
      <c r="B754" t="s">
        <v>515</v>
      </c>
      <c r="C754" t="s">
        <v>262</v>
      </c>
      <c r="D754" t="s">
        <v>10667</v>
      </c>
      <c r="E754" t="s">
        <v>11161</v>
      </c>
      <c r="F754" t="s">
        <v>516</v>
      </c>
      <c r="G754" t="s">
        <v>341</v>
      </c>
      <c r="I754" t="s">
        <v>297</v>
      </c>
      <c r="J754" t="s">
        <v>266</v>
      </c>
      <c r="K754" t="s">
        <v>517</v>
      </c>
      <c r="L754" t="s">
        <v>19617</v>
      </c>
      <c r="M754" t="s">
        <v>301</v>
      </c>
      <c r="N754" t="s">
        <v>300</v>
      </c>
      <c r="O754">
        <v>9</v>
      </c>
      <c r="P754" t="s">
        <v>288</v>
      </c>
      <c r="Q754">
        <v>0.48</v>
      </c>
      <c r="S754">
        <v>1</v>
      </c>
      <c r="T754" s="108">
        <v>0.48</v>
      </c>
      <c r="U754">
        <v>1</v>
      </c>
      <c r="V754" t="s">
        <v>270</v>
      </c>
      <c r="W754" t="s">
        <v>167</v>
      </c>
      <c r="X754">
        <v>2</v>
      </c>
      <c r="Y754">
        <v>0</v>
      </c>
      <c r="Z754">
        <v>1</v>
      </c>
      <c r="AA754">
        <v>0</v>
      </c>
      <c r="AB754">
        <v>0</v>
      </c>
      <c r="AC754">
        <v>0</v>
      </c>
      <c r="AD754">
        <v>0</v>
      </c>
      <c r="AE754">
        <v>0</v>
      </c>
    </row>
    <row r="755" spans="1:31" x14ac:dyDescent="0.3">
      <c r="A755" t="s">
        <v>300</v>
      </c>
      <c r="B755" t="s">
        <v>515</v>
      </c>
      <c r="C755" t="s">
        <v>262</v>
      </c>
      <c r="D755" t="s">
        <v>10667</v>
      </c>
      <c r="E755" t="s">
        <v>11161</v>
      </c>
      <c r="F755" t="s">
        <v>516</v>
      </c>
      <c r="G755" t="s">
        <v>341</v>
      </c>
      <c r="I755" t="s">
        <v>297</v>
      </c>
      <c r="J755" t="s">
        <v>266</v>
      </c>
      <c r="K755" t="s">
        <v>517</v>
      </c>
      <c r="L755" t="s">
        <v>19617</v>
      </c>
      <c r="M755" t="s">
        <v>301</v>
      </c>
      <c r="N755" t="s">
        <v>300</v>
      </c>
      <c r="O755">
        <v>21</v>
      </c>
      <c r="P755" t="s">
        <v>273</v>
      </c>
      <c r="Q755">
        <v>0.32</v>
      </c>
      <c r="S755">
        <v>3</v>
      </c>
      <c r="T755" s="108">
        <v>0.96</v>
      </c>
      <c r="U755">
        <v>1</v>
      </c>
      <c r="V755" t="s">
        <v>270</v>
      </c>
      <c r="W755" t="s">
        <v>167</v>
      </c>
      <c r="X755">
        <v>3</v>
      </c>
      <c r="Y755">
        <v>0</v>
      </c>
      <c r="Z755">
        <v>3</v>
      </c>
      <c r="AA755">
        <v>0</v>
      </c>
      <c r="AB755">
        <v>0</v>
      </c>
      <c r="AC755">
        <v>0</v>
      </c>
      <c r="AD755">
        <v>0</v>
      </c>
      <c r="AE755">
        <v>0</v>
      </c>
    </row>
    <row r="756" spans="1:31" x14ac:dyDescent="0.3">
      <c r="A756" t="s">
        <v>300</v>
      </c>
      <c r="B756" t="s">
        <v>585</v>
      </c>
      <c r="C756" t="s">
        <v>262</v>
      </c>
      <c r="D756" t="s">
        <v>2654</v>
      </c>
      <c r="E756" t="s">
        <v>11173</v>
      </c>
      <c r="F756" t="s">
        <v>586</v>
      </c>
      <c r="G756" t="s">
        <v>341</v>
      </c>
      <c r="I756" t="s">
        <v>297</v>
      </c>
      <c r="J756" t="s">
        <v>266</v>
      </c>
      <c r="K756" t="s">
        <v>587</v>
      </c>
      <c r="L756" t="s">
        <v>18042</v>
      </c>
      <c r="M756" t="s">
        <v>299</v>
      </c>
      <c r="N756" t="s">
        <v>300</v>
      </c>
      <c r="O756">
        <v>8</v>
      </c>
      <c r="P756" t="s">
        <v>282</v>
      </c>
      <c r="Q756">
        <v>4</v>
      </c>
      <c r="S756">
        <v>1</v>
      </c>
      <c r="T756" s="108">
        <v>4</v>
      </c>
      <c r="U756">
        <v>1</v>
      </c>
      <c r="V756" t="s">
        <v>270</v>
      </c>
      <c r="W756" t="s">
        <v>167</v>
      </c>
      <c r="X756">
        <v>1</v>
      </c>
      <c r="Y756">
        <v>0</v>
      </c>
      <c r="Z756">
        <v>1</v>
      </c>
      <c r="AA756">
        <v>0</v>
      </c>
      <c r="AB756">
        <v>0</v>
      </c>
      <c r="AC756">
        <v>0</v>
      </c>
      <c r="AD756">
        <v>0</v>
      </c>
      <c r="AE756">
        <v>0</v>
      </c>
    </row>
    <row r="757" spans="1:31" x14ac:dyDescent="0.3">
      <c r="A757" t="s">
        <v>300</v>
      </c>
      <c r="B757" t="s">
        <v>585</v>
      </c>
      <c r="C757" t="s">
        <v>262</v>
      </c>
      <c r="D757" t="s">
        <v>2654</v>
      </c>
      <c r="E757" t="s">
        <v>11173</v>
      </c>
      <c r="F757" t="s">
        <v>586</v>
      </c>
      <c r="G757" t="s">
        <v>341</v>
      </c>
      <c r="I757" t="s">
        <v>297</v>
      </c>
      <c r="J757" t="s">
        <v>266</v>
      </c>
      <c r="K757" t="s">
        <v>587</v>
      </c>
      <c r="L757" t="s">
        <v>18042</v>
      </c>
      <c r="M757" t="s">
        <v>301</v>
      </c>
      <c r="N757" t="s">
        <v>300</v>
      </c>
      <c r="O757">
        <v>9</v>
      </c>
      <c r="P757" t="s">
        <v>272</v>
      </c>
      <c r="Q757">
        <v>3</v>
      </c>
      <c r="S757">
        <v>2</v>
      </c>
      <c r="T757" s="108">
        <v>6</v>
      </c>
      <c r="U757">
        <v>1</v>
      </c>
      <c r="V757" t="s">
        <v>270</v>
      </c>
      <c r="W757" t="s">
        <v>167</v>
      </c>
      <c r="X757">
        <v>1</v>
      </c>
      <c r="Y757">
        <v>1</v>
      </c>
      <c r="Z757">
        <v>0</v>
      </c>
      <c r="AA757">
        <v>0</v>
      </c>
      <c r="AB757">
        <v>0</v>
      </c>
      <c r="AC757">
        <v>1</v>
      </c>
      <c r="AD757">
        <v>0</v>
      </c>
      <c r="AE757">
        <v>0</v>
      </c>
    </row>
    <row r="758" spans="1:31" x14ac:dyDescent="0.3">
      <c r="A758" t="s">
        <v>300</v>
      </c>
      <c r="B758" t="s">
        <v>585</v>
      </c>
      <c r="C758" t="s">
        <v>262</v>
      </c>
      <c r="D758" t="s">
        <v>2654</v>
      </c>
      <c r="E758" t="s">
        <v>11173</v>
      </c>
      <c r="F758" t="s">
        <v>586</v>
      </c>
      <c r="G758" t="s">
        <v>341</v>
      </c>
      <c r="I758" t="s">
        <v>297</v>
      </c>
      <c r="J758" t="s">
        <v>266</v>
      </c>
      <c r="K758" t="s">
        <v>587</v>
      </c>
      <c r="L758" t="s">
        <v>18042</v>
      </c>
      <c r="M758" t="s">
        <v>301</v>
      </c>
      <c r="N758" t="s">
        <v>300</v>
      </c>
      <c r="O758">
        <v>21</v>
      </c>
      <c r="P758" t="s">
        <v>273</v>
      </c>
      <c r="Q758">
        <v>0.32</v>
      </c>
      <c r="S758">
        <v>3</v>
      </c>
      <c r="T758" s="108">
        <v>0.96</v>
      </c>
      <c r="U758">
        <v>1</v>
      </c>
      <c r="V758" t="s">
        <v>270</v>
      </c>
      <c r="W758" t="s">
        <v>167</v>
      </c>
      <c r="X758">
        <v>3</v>
      </c>
      <c r="Y758">
        <v>0</v>
      </c>
      <c r="Z758">
        <v>3</v>
      </c>
      <c r="AA758">
        <v>0</v>
      </c>
      <c r="AB758">
        <v>0</v>
      </c>
      <c r="AC758">
        <v>0</v>
      </c>
      <c r="AD758">
        <v>0</v>
      </c>
      <c r="AE758">
        <v>0</v>
      </c>
    </row>
    <row r="759" spans="1:31" x14ac:dyDescent="0.3">
      <c r="A759" t="s">
        <v>300</v>
      </c>
      <c r="B759" t="s">
        <v>1667</v>
      </c>
      <c r="C759" t="s">
        <v>262</v>
      </c>
      <c r="D759" t="s">
        <v>11891</v>
      </c>
      <c r="E759" t="s">
        <v>11158</v>
      </c>
      <c r="F759" t="s">
        <v>1668</v>
      </c>
      <c r="G759" t="s">
        <v>341</v>
      </c>
      <c r="I759" t="s">
        <v>297</v>
      </c>
      <c r="J759" t="s">
        <v>266</v>
      </c>
      <c r="K759" t="s">
        <v>1669</v>
      </c>
      <c r="L759" t="s">
        <v>11769</v>
      </c>
      <c r="M759" t="s">
        <v>299</v>
      </c>
      <c r="N759" t="s">
        <v>300</v>
      </c>
      <c r="O759">
        <v>8</v>
      </c>
      <c r="P759" t="s">
        <v>269</v>
      </c>
      <c r="Q759">
        <v>2</v>
      </c>
      <c r="S759">
        <v>1</v>
      </c>
      <c r="T759" s="108">
        <v>2</v>
      </c>
      <c r="U759">
        <v>1</v>
      </c>
      <c r="V759" t="s">
        <v>270</v>
      </c>
      <c r="W759" t="s">
        <v>167</v>
      </c>
      <c r="X759">
        <v>1</v>
      </c>
      <c r="Y759">
        <v>0</v>
      </c>
      <c r="Z759">
        <v>1</v>
      </c>
      <c r="AA759">
        <v>0</v>
      </c>
      <c r="AB759">
        <v>0</v>
      </c>
      <c r="AC759">
        <v>0</v>
      </c>
      <c r="AD759">
        <v>0</v>
      </c>
      <c r="AE759">
        <v>0</v>
      </c>
    </row>
    <row r="760" spans="1:31" x14ac:dyDescent="0.3">
      <c r="A760" t="s">
        <v>300</v>
      </c>
      <c r="B760" t="s">
        <v>1667</v>
      </c>
      <c r="C760" t="s">
        <v>262</v>
      </c>
      <c r="D760" t="s">
        <v>11891</v>
      </c>
      <c r="E760" t="s">
        <v>11158</v>
      </c>
      <c r="F760" t="s">
        <v>1668</v>
      </c>
      <c r="G760" t="s">
        <v>341</v>
      </c>
      <c r="I760" t="s">
        <v>297</v>
      </c>
      <c r="J760" t="s">
        <v>266</v>
      </c>
      <c r="K760" t="s">
        <v>1669</v>
      </c>
      <c r="L760" t="s">
        <v>11769</v>
      </c>
      <c r="M760" t="s">
        <v>301</v>
      </c>
      <c r="N760" t="s">
        <v>300</v>
      </c>
      <c r="O760">
        <v>9</v>
      </c>
      <c r="P760" t="s">
        <v>288</v>
      </c>
      <c r="Q760">
        <v>0.48</v>
      </c>
      <c r="S760">
        <v>4</v>
      </c>
      <c r="T760" s="108">
        <v>1.92</v>
      </c>
      <c r="U760">
        <v>1</v>
      </c>
      <c r="V760" t="s">
        <v>270</v>
      </c>
      <c r="W760" t="s">
        <v>167</v>
      </c>
      <c r="X760">
        <v>4</v>
      </c>
      <c r="Y760">
        <v>0</v>
      </c>
      <c r="Z760">
        <v>4</v>
      </c>
      <c r="AA760">
        <v>0</v>
      </c>
      <c r="AB760">
        <v>0</v>
      </c>
      <c r="AC760">
        <v>0</v>
      </c>
      <c r="AD760">
        <v>0</v>
      </c>
      <c r="AE760">
        <v>0</v>
      </c>
    </row>
    <row r="761" spans="1:31" x14ac:dyDescent="0.3">
      <c r="A761" t="s">
        <v>300</v>
      </c>
      <c r="B761" t="s">
        <v>1667</v>
      </c>
      <c r="C761" t="s">
        <v>262</v>
      </c>
      <c r="D761" t="s">
        <v>11891</v>
      </c>
      <c r="E761" t="s">
        <v>11158</v>
      </c>
      <c r="F761" t="s">
        <v>1668</v>
      </c>
      <c r="G761" t="s">
        <v>341</v>
      </c>
      <c r="I761" t="s">
        <v>297</v>
      </c>
      <c r="J761" t="s">
        <v>266</v>
      </c>
      <c r="K761" t="s">
        <v>1669</v>
      </c>
      <c r="L761" t="s">
        <v>11769</v>
      </c>
      <c r="M761" t="s">
        <v>301</v>
      </c>
      <c r="N761" t="s">
        <v>300</v>
      </c>
      <c r="O761">
        <v>21</v>
      </c>
      <c r="P761" t="s">
        <v>273</v>
      </c>
      <c r="Q761">
        <v>0.48</v>
      </c>
      <c r="S761">
        <v>1</v>
      </c>
      <c r="T761" s="108">
        <v>0.48</v>
      </c>
      <c r="U761">
        <v>1</v>
      </c>
      <c r="V761" t="s">
        <v>270</v>
      </c>
      <c r="W761" t="s">
        <v>167</v>
      </c>
      <c r="X761">
        <v>1</v>
      </c>
      <c r="Y761">
        <v>0</v>
      </c>
      <c r="Z761">
        <v>1</v>
      </c>
      <c r="AA761">
        <v>0</v>
      </c>
      <c r="AB761">
        <v>0</v>
      </c>
      <c r="AC761">
        <v>0</v>
      </c>
      <c r="AD761">
        <v>0</v>
      </c>
      <c r="AE761">
        <v>0</v>
      </c>
    </row>
    <row r="762" spans="1:31" x14ac:dyDescent="0.3">
      <c r="A762" t="s">
        <v>300</v>
      </c>
      <c r="B762" t="s">
        <v>1768</v>
      </c>
      <c r="C762" t="s">
        <v>262</v>
      </c>
      <c r="D762" t="s">
        <v>11770</v>
      </c>
      <c r="E762" t="s">
        <v>11180</v>
      </c>
      <c r="F762" t="s">
        <v>1451</v>
      </c>
      <c r="G762" t="s">
        <v>325</v>
      </c>
      <c r="I762" t="s">
        <v>297</v>
      </c>
      <c r="J762" t="s">
        <v>266</v>
      </c>
      <c r="K762" t="s">
        <v>1769</v>
      </c>
      <c r="L762" t="s">
        <v>566</v>
      </c>
      <c r="M762" t="s">
        <v>299</v>
      </c>
      <c r="N762" t="s">
        <v>300</v>
      </c>
      <c r="O762">
        <v>8</v>
      </c>
      <c r="P762" t="s">
        <v>282</v>
      </c>
      <c r="Q762">
        <v>4</v>
      </c>
      <c r="S762">
        <v>1</v>
      </c>
      <c r="T762" s="108">
        <v>4</v>
      </c>
      <c r="U762">
        <v>1</v>
      </c>
      <c r="V762" t="s">
        <v>270</v>
      </c>
      <c r="W762" t="s">
        <v>167</v>
      </c>
      <c r="X762">
        <v>1</v>
      </c>
      <c r="Y762">
        <v>0</v>
      </c>
      <c r="Z762">
        <v>0</v>
      </c>
      <c r="AA762">
        <v>0</v>
      </c>
      <c r="AB762">
        <v>0</v>
      </c>
      <c r="AC762">
        <v>1</v>
      </c>
      <c r="AD762">
        <v>0</v>
      </c>
      <c r="AE762">
        <v>0</v>
      </c>
    </row>
    <row r="763" spans="1:31" x14ac:dyDescent="0.3">
      <c r="A763" t="s">
        <v>300</v>
      </c>
      <c r="B763" t="s">
        <v>1768</v>
      </c>
      <c r="C763" t="s">
        <v>262</v>
      </c>
      <c r="D763" t="s">
        <v>11770</v>
      </c>
      <c r="E763" t="s">
        <v>11180</v>
      </c>
      <c r="F763" t="s">
        <v>1451</v>
      </c>
      <c r="G763" t="s">
        <v>325</v>
      </c>
      <c r="I763" t="s">
        <v>297</v>
      </c>
      <c r="J763" t="s">
        <v>266</v>
      </c>
      <c r="K763" t="s">
        <v>1769</v>
      </c>
      <c r="L763" t="s">
        <v>566</v>
      </c>
      <c r="M763" t="s">
        <v>301</v>
      </c>
      <c r="N763" t="s">
        <v>300</v>
      </c>
      <c r="O763">
        <v>9</v>
      </c>
      <c r="P763" t="s">
        <v>272</v>
      </c>
      <c r="Q763">
        <v>3</v>
      </c>
      <c r="S763">
        <v>1</v>
      </c>
      <c r="T763" s="108">
        <v>3</v>
      </c>
      <c r="U763">
        <v>1</v>
      </c>
      <c r="V763" t="s">
        <v>270</v>
      </c>
      <c r="W763" t="s">
        <v>167</v>
      </c>
      <c r="X763">
        <v>1</v>
      </c>
      <c r="Y763">
        <v>0</v>
      </c>
      <c r="Z763">
        <v>1</v>
      </c>
      <c r="AA763">
        <v>0</v>
      </c>
      <c r="AB763">
        <v>0</v>
      </c>
      <c r="AC763">
        <v>0</v>
      </c>
      <c r="AD763">
        <v>0</v>
      </c>
      <c r="AE763">
        <v>0</v>
      </c>
    </row>
    <row r="764" spans="1:31" x14ac:dyDescent="0.3">
      <c r="A764" t="s">
        <v>300</v>
      </c>
      <c r="B764" t="s">
        <v>1768</v>
      </c>
      <c r="C764" t="s">
        <v>262</v>
      </c>
      <c r="D764" t="s">
        <v>11770</v>
      </c>
      <c r="E764" t="s">
        <v>11180</v>
      </c>
      <c r="F764" t="s">
        <v>1451</v>
      </c>
      <c r="G764" t="s">
        <v>325</v>
      </c>
      <c r="I764" t="s">
        <v>297</v>
      </c>
      <c r="J764" t="s">
        <v>266</v>
      </c>
      <c r="K764" t="s">
        <v>1769</v>
      </c>
      <c r="L764" t="s">
        <v>566</v>
      </c>
      <c r="M764" t="s">
        <v>301</v>
      </c>
      <c r="N764" t="s">
        <v>300</v>
      </c>
      <c r="O764">
        <v>21</v>
      </c>
      <c r="P764" t="s">
        <v>273</v>
      </c>
      <c r="Q764">
        <v>0.48</v>
      </c>
      <c r="S764">
        <v>1</v>
      </c>
      <c r="T764" s="108">
        <v>0.48</v>
      </c>
      <c r="U764">
        <v>1</v>
      </c>
      <c r="V764" t="s">
        <v>270</v>
      </c>
      <c r="W764" t="s">
        <v>167</v>
      </c>
      <c r="X764">
        <v>1</v>
      </c>
      <c r="Y764">
        <v>0</v>
      </c>
      <c r="Z764">
        <v>1</v>
      </c>
      <c r="AA764">
        <v>0</v>
      </c>
      <c r="AB764">
        <v>0</v>
      </c>
      <c r="AC764">
        <v>0</v>
      </c>
      <c r="AD764">
        <v>0</v>
      </c>
      <c r="AE764">
        <v>0</v>
      </c>
    </row>
    <row r="765" spans="1:31" x14ac:dyDescent="0.3">
      <c r="A765" t="s">
        <v>300</v>
      </c>
      <c r="B765" t="s">
        <v>1636</v>
      </c>
      <c r="C765" t="s">
        <v>525</v>
      </c>
      <c r="D765" t="s">
        <v>2667</v>
      </c>
      <c r="E765" t="s">
        <v>11148</v>
      </c>
      <c r="F765" t="s">
        <v>1637</v>
      </c>
      <c r="G765" t="s">
        <v>415</v>
      </c>
      <c r="I765" t="s">
        <v>297</v>
      </c>
      <c r="J765" t="s">
        <v>266</v>
      </c>
      <c r="K765" t="s">
        <v>1638</v>
      </c>
      <c r="L765" t="s">
        <v>19170</v>
      </c>
      <c r="M765" t="s">
        <v>299</v>
      </c>
      <c r="N765" t="s">
        <v>300</v>
      </c>
      <c r="O765">
        <v>8</v>
      </c>
      <c r="P765" t="s">
        <v>269</v>
      </c>
      <c r="Q765">
        <v>2</v>
      </c>
      <c r="S765">
        <v>4</v>
      </c>
      <c r="T765" s="108">
        <v>8</v>
      </c>
      <c r="U765">
        <v>1</v>
      </c>
      <c r="V765" t="s">
        <v>270</v>
      </c>
      <c r="W765" t="s">
        <v>167</v>
      </c>
      <c r="X765">
        <v>2</v>
      </c>
      <c r="Y765">
        <v>0</v>
      </c>
      <c r="Z765">
        <v>2</v>
      </c>
      <c r="AA765">
        <v>0</v>
      </c>
      <c r="AB765">
        <v>0</v>
      </c>
      <c r="AC765">
        <v>2</v>
      </c>
      <c r="AD765">
        <v>0</v>
      </c>
      <c r="AE765">
        <v>0</v>
      </c>
    </row>
    <row r="766" spans="1:31" x14ac:dyDescent="0.3">
      <c r="A766" t="s">
        <v>300</v>
      </c>
      <c r="B766" t="s">
        <v>1569</v>
      </c>
      <c r="C766" t="s">
        <v>262</v>
      </c>
      <c r="D766" t="s">
        <v>2547</v>
      </c>
      <c r="E766" t="s">
        <v>11176</v>
      </c>
      <c r="F766" t="s">
        <v>1570</v>
      </c>
      <c r="G766" t="s">
        <v>1571</v>
      </c>
      <c r="I766" t="s">
        <v>297</v>
      </c>
      <c r="J766" t="s">
        <v>266</v>
      </c>
      <c r="K766" t="s">
        <v>1572</v>
      </c>
      <c r="L766" t="s">
        <v>417</v>
      </c>
      <c r="M766" t="s">
        <v>299</v>
      </c>
      <c r="N766" t="s">
        <v>300</v>
      </c>
      <c r="O766">
        <v>8</v>
      </c>
      <c r="P766" t="s">
        <v>266</v>
      </c>
      <c r="Q766">
        <v>0.17</v>
      </c>
      <c r="S766">
        <v>2</v>
      </c>
      <c r="T766" s="108">
        <v>0.34</v>
      </c>
      <c r="U766">
        <v>1</v>
      </c>
      <c r="V766" t="s">
        <v>270</v>
      </c>
      <c r="W766" t="s">
        <v>167</v>
      </c>
      <c r="X766">
        <v>2</v>
      </c>
      <c r="Y766">
        <v>2</v>
      </c>
      <c r="Z766">
        <v>0</v>
      </c>
      <c r="AA766">
        <v>0</v>
      </c>
      <c r="AB766">
        <v>0</v>
      </c>
      <c r="AC766">
        <v>0</v>
      </c>
      <c r="AD766">
        <v>0</v>
      </c>
      <c r="AE766">
        <v>0</v>
      </c>
    </row>
    <row r="767" spans="1:31" x14ac:dyDescent="0.3">
      <c r="A767" t="s">
        <v>300</v>
      </c>
      <c r="B767" t="s">
        <v>1569</v>
      </c>
      <c r="C767" t="s">
        <v>262</v>
      </c>
      <c r="D767" t="s">
        <v>2547</v>
      </c>
      <c r="E767" t="s">
        <v>11176</v>
      </c>
      <c r="F767" t="s">
        <v>1570</v>
      </c>
      <c r="G767" t="s">
        <v>1571</v>
      </c>
      <c r="I767" t="s">
        <v>297</v>
      </c>
      <c r="J767" t="s">
        <v>266</v>
      </c>
      <c r="K767" t="s">
        <v>1572</v>
      </c>
      <c r="L767" t="s">
        <v>417</v>
      </c>
      <c r="M767" t="s">
        <v>301</v>
      </c>
      <c r="N767" t="s">
        <v>300</v>
      </c>
      <c r="O767">
        <v>9</v>
      </c>
      <c r="P767" t="s">
        <v>288</v>
      </c>
      <c r="Q767">
        <v>0.32</v>
      </c>
      <c r="S767">
        <v>3</v>
      </c>
      <c r="T767" s="108">
        <v>0.96</v>
      </c>
      <c r="U767">
        <v>1</v>
      </c>
      <c r="V767" t="s">
        <v>270</v>
      </c>
      <c r="W767" t="s">
        <v>167</v>
      </c>
      <c r="X767">
        <v>3</v>
      </c>
      <c r="Y767">
        <v>0</v>
      </c>
      <c r="Z767">
        <v>0</v>
      </c>
      <c r="AA767">
        <v>0</v>
      </c>
      <c r="AB767">
        <v>3</v>
      </c>
      <c r="AC767">
        <v>0</v>
      </c>
      <c r="AD767">
        <v>0</v>
      </c>
      <c r="AE767">
        <v>0</v>
      </c>
    </row>
    <row r="768" spans="1:31" x14ac:dyDescent="0.3">
      <c r="A768" t="s">
        <v>300</v>
      </c>
      <c r="B768" t="s">
        <v>1569</v>
      </c>
      <c r="C768" t="s">
        <v>262</v>
      </c>
      <c r="D768" t="s">
        <v>2547</v>
      </c>
      <c r="E768" t="s">
        <v>11176</v>
      </c>
      <c r="F768" t="s">
        <v>1570</v>
      </c>
      <c r="G768" t="s">
        <v>1571</v>
      </c>
      <c r="I768" t="s">
        <v>297</v>
      </c>
      <c r="J768" t="s">
        <v>266</v>
      </c>
      <c r="K768" t="s">
        <v>1572</v>
      </c>
      <c r="L768" t="s">
        <v>417</v>
      </c>
      <c r="M768" t="s">
        <v>301</v>
      </c>
      <c r="N768" t="s">
        <v>300</v>
      </c>
      <c r="O768">
        <v>9</v>
      </c>
      <c r="P768" t="s">
        <v>288</v>
      </c>
      <c r="Q768">
        <v>0.48</v>
      </c>
      <c r="S768">
        <v>15</v>
      </c>
      <c r="T768" s="108">
        <v>7.1999999999999993</v>
      </c>
      <c r="U768">
        <v>1</v>
      </c>
      <c r="V768" t="s">
        <v>270</v>
      </c>
      <c r="W768" t="s">
        <v>167</v>
      </c>
      <c r="X768">
        <v>15</v>
      </c>
      <c r="Y768">
        <v>0</v>
      </c>
      <c r="Z768">
        <v>0</v>
      </c>
      <c r="AA768">
        <v>0</v>
      </c>
      <c r="AB768">
        <v>15</v>
      </c>
      <c r="AC768">
        <v>0</v>
      </c>
      <c r="AD768">
        <v>0</v>
      </c>
      <c r="AE768">
        <v>0</v>
      </c>
    </row>
    <row r="769" spans="1:31" x14ac:dyDescent="0.3">
      <c r="A769" t="s">
        <v>300</v>
      </c>
      <c r="B769" t="s">
        <v>1569</v>
      </c>
      <c r="C769" t="s">
        <v>262</v>
      </c>
      <c r="D769" t="s">
        <v>2547</v>
      </c>
      <c r="E769" t="s">
        <v>11176</v>
      </c>
      <c r="F769" t="s">
        <v>1570</v>
      </c>
      <c r="G769" t="s">
        <v>1571</v>
      </c>
      <c r="I769" t="s">
        <v>297</v>
      </c>
      <c r="J769" t="s">
        <v>266</v>
      </c>
      <c r="K769" t="s">
        <v>1572</v>
      </c>
      <c r="L769" t="s">
        <v>417</v>
      </c>
      <c r="M769" t="s">
        <v>299</v>
      </c>
      <c r="N769" t="s">
        <v>300</v>
      </c>
      <c r="O769">
        <v>8</v>
      </c>
      <c r="P769" t="s">
        <v>266</v>
      </c>
      <c r="Q769">
        <v>0.48</v>
      </c>
      <c r="S769">
        <v>9</v>
      </c>
      <c r="T769" s="108">
        <v>4.32</v>
      </c>
      <c r="U769">
        <v>1</v>
      </c>
      <c r="V769" t="s">
        <v>270</v>
      </c>
      <c r="W769" t="s">
        <v>167</v>
      </c>
      <c r="X769">
        <v>9</v>
      </c>
      <c r="Y769">
        <v>0</v>
      </c>
      <c r="Z769">
        <v>0</v>
      </c>
      <c r="AA769">
        <v>0</v>
      </c>
      <c r="AB769">
        <v>9</v>
      </c>
      <c r="AC769">
        <v>0</v>
      </c>
      <c r="AD769">
        <v>0</v>
      </c>
      <c r="AE769">
        <v>0</v>
      </c>
    </row>
    <row r="770" spans="1:31" x14ac:dyDescent="0.3">
      <c r="A770" t="s">
        <v>300</v>
      </c>
      <c r="B770" t="s">
        <v>1606</v>
      </c>
      <c r="C770" t="s">
        <v>262</v>
      </c>
      <c r="D770" t="s">
        <v>2550</v>
      </c>
      <c r="E770" t="s">
        <v>11147</v>
      </c>
      <c r="F770" t="s">
        <v>1607</v>
      </c>
      <c r="G770" t="s">
        <v>415</v>
      </c>
      <c r="I770" t="s">
        <v>297</v>
      </c>
      <c r="J770" t="s">
        <v>266</v>
      </c>
      <c r="K770" t="s">
        <v>1608</v>
      </c>
      <c r="L770" t="s">
        <v>15861</v>
      </c>
      <c r="M770" t="s">
        <v>299</v>
      </c>
      <c r="N770" t="s">
        <v>300</v>
      </c>
      <c r="O770">
        <v>8</v>
      </c>
      <c r="P770" t="s">
        <v>269</v>
      </c>
      <c r="Q770">
        <v>2</v>
      </c>
      <c r="S770">
        <v>1</v>
      </c>
      <c r="T770" s="108">
        <v>2</v>
      </c>
      <c r="U770">
        <v>1</v>
      </c>
      <c r="V770" t="s">
        <v>270</v>
      </c>
      <c r="W770" t="s">
        <v>167</v>
      </c>
      <c r="X770">
        <v>1</v>
      </c>
      <c r="Y770">
        <v>0</v>
      </c>
      <c r="Z770">
        <v>1</v>
      </c>
      <c r="AA770">
        <v>0</v>
      </c>
      <c r="AB770">
        <v>0</v>
      </c>
      <c r="AC770">
        <v>0</v>
      </c>
      <c r="AD770">
        <v>0</v>
      </c>
      <c r="AE770">
        <v>0</v>
      </c>
    </row>
    <row r="771" spans="1:31" x14ac:dyDescent="0.3">
      <c r="A771" t="s">
        <v>300</v>
      </c>
      <c r="B771" t="s">
        <v>1606</v>
      </c>
      <c r="C771" t="s">
        <v>262</v>
      </c>
      <c r="D771" t="s">
        <v>2550</v>
      </c>
      <c r="E771" t="s">
        <v>11147</v>
      </c>
      <c r="F771" t="s">
        <v>1607</v>
      </c>
      <c r="G771" t="s">
        <v>415</v>
      </c>
      <c r="I771" t="s">
        <v>297</v>
      </c>
      <c r="J771" t="s">
        <v>266</v>
      </c>
      <c r="K771" t="s">
        <v>1608</v>
      </c>
      <c r="L771" t="s">
        <v>15861</v>
      </c>
      <c r="M771" t="s">
        <v>301</v>
      </c>
      <c r="N771" t="s">
        <v>300</v>
      </c>
      <c r="O771">
        <v>21</v>
      </c>
      <c r="P771" t="s">
        <v>273</v>
      </c>
      <c r="Q771">
        <v>0.48</v>
      </c>
      <c r="S771">
        <v>2</v>
      </c>
      <c r="T771" s="108">
        <v>0.96</v>
      </c>
      <c r="U771">
        <v>1</v>
      </c>
      <c r="V771" t="s">
        <v>270</v>
      </c>
      <c r="W771" t="s">
        <v>167</v>
      </c>
      <c r="X771">
        <v>2</v>
      </c>
      <c r="Y771">
        <v>0</v>
      </c>
      <c r="Z771">
        <v>2</v>
      </c>
      <c r="AA771">
        <v>0</v>
      </c>
      <c r="AB771">
        <v>0</v>
      </c>
      <c r="AC771">
        <v>0</v>
      </c>
      <c r="AD771">
        <v>0</v>
      </c>
      <c r="AE771">
        <v>0</v>
      </c>
    </row>
    <row r="772" spans="1:31" x14ac:dyDescent="0.3">
      <c r="A772" t="s">
        <v>300</v>
      </c>
      <c r="B772" t="s">
        <v>1606</v>
      </c>
      <c r="C772" t="s">
        <v>262</v>
      </c>
      <c r="D772" t="s">
        <v>2550</v>
      </c>
      <c r="E772" t="s">
        <v>11147</v>
      </c>
      <c r="F772" t="s">
        <v>1607</v>
      </c>
      <c r="G772" t="s">
        <v>415</v>
      </c>
      <c r="I772" t="s">
        <v>297</v>
      </c>
      <c r="J772" t="s">
        <v>266</v>
      </c>
      <c r="K772" t="s">
        <v>1608</v>
      </c>
      <c r="L772" t="s">
        <v>15861</v>
      </c>
      <c r="M772" t="s">
        <v>301</v>
      </c>
      <c r="N772" t="s">
        <v>300</v>
      </c>
      <c r="O772">
        <v>9</v>
      </c>
      <c r="P772" t="s">
        <v>288</v>
      </c>
      <c r="Q772">
        <v>0.48</v>
      </c>
      <c r="S772">
        <v>4</v>
      </c>
      <c r="T772" s="108">
        <v>1.92</v>
      </c>
      <c r="U772">
        <v>1</v>
      </c>
      <c r="V772" t="s">
        <v>270</v>
      </c>
      <c r="W772" t="s">
        <v>167</v>
      </c>
      <c r="X772">
        <v>4</v>
      </c>
      <c r="Y772">
        <v>0</v>
      </c>
      <c r="Z772">
        <v>4</v>
      </c>
      <c r="AA772">
        <v>0</v>
      </c>
      <c r="AB772">
        <v>0</v>
      </c>
      <c r="AC772">
        <v>0</v>
      </c>
      <c r="AD772">
        <v>0</v>
      </c>
      <c r="AE772">
        <v>0</v>
      </c>
    </row>
    <row r="773" spans="1:31" x14ac:dyDescent="0.3">
      <c r="A773" t="s">
        <v>300</v>
      </c>
      <c r="B773" t="s">
        <v>407</v>
      </c>
      <c r="C773" t="s">
        <v>262</v>
      </c>
      <c r="D773" t="s">
        <v>2649</v>
      </c>
      <c r="E773" t="s">
        <v>11171</v>
      </c>
      <c r="F773" t="s">
        <v>408</v>
      </c>
      <c r="G773" t="s">
        <v>341</v>
      </c>
      <c r="I773" t="s">
        <v>297</v>
      </c>
      <c r="J773" t="s">
        <v>266</v>
      </c>
      <c r="K773" t="s">
        <v>409</v>
      </c>
      <c r="L773" t="s">
        <v>10744</v>
      </c>
      <c r="M773" t="s">
        <v>299</v>
      </c>
      <c r="N773" t="s">
        <v>300</v>
      </c>
      <c r="O773">
        <v>8</v>
      </c>
      <c r="P773" t="s">
        <v>269</v>
      </c>
      <c r="Q773">
        <v>2</v>
      </c>
      <c r="S773">
        <v>2</v>
      </c>
      <c r="T773" s="108">
        <v>4</v>
      </c>
      <c r="U773">
        <v>1</v>
      </c>
      <c r="V773" t="s">
        <v>270</v>
      </c>
      <c r="W773" t="s">
        <v>167</v>
      </c>
      <c r="X773">
        <v>1</v>
      </c>
      <c r="Y773">
        <v>1</v>
      </c>
      <c r="Z773">
        <v>0</v>
      </c>
      <c r="AA773">
        <v>0</v>
      </c>
      <c r="AB773">
        <v>1</v>
      </c>
      <c r="AC773">
        <v>0</v>
      </c>
      <c r="AD773">
        <v>0</v>
      </c>
      <c r="AE773">
        <v>0</v>
      </c>
    </row>
    <row r="774" spans="1:31" x14ac:dyDescent="0.3">
      <c r="A774" t="s">
        <v>300</v>
      </c>
      <c r="B774" t="s">
        <v>407</v>
      </c>
      <c r="C774" t="s">
        <v>262</v>
      </c>
      <c r="D774" t="s">
        <v>2649</v>
      </c>
      <c r="E774" t="s">
        <v>11171</v>
      </c>
      <c r="F774" t="s">
        <v>408</v>
      </c>
      <c r="G774" t="s">
        <v>341</v>
      </c>
      <c r="I774" t="s">
        <v>297</v>
      </c>
      <c r="J774" t="s">
        <v>266</v>
      </c>
      <c r="K774" t="s">
        <v>409</v>
      </c>
      <c r="L774" t="s">
        <v>10744</v>
      </c>
      <c r="M774" t="s">
        <v>301</v>
      </c>
      <c r="N774" t="s">
        <v>300</v>
      </c>
      <c r="O774">
        <v>9</v>
      </c>
      <c r="P774" t="s">
        <v>272</v>
      </c>
      <c r="Q774">
        <v>2</v>
      </c>
      <c r="S774">
        <v>2</v>
      </c>
      <c r="T774" s="108">
        <v>4</v>
      </c>
      <c r="U774">
        <v>1</v>
      </c>
      <c r="V774" t="s">
        <v>270</v>
      </c>
      <c r="W774" t="s">
        <v>167</v>
      </c>
      <c r="X774">
        <v>1</v>
      </c>
      <c r="Y774">
        <v>0</v>
      </c>
      <c r="Z774">
        <v>1</v>
      </c>
      <c r="AA774">
        <v>0</v>
      </c>
      <c r="AB774">
        <v>1</v>
      </c>
      <c r="AC774">
        <v>0</v>
      </c>
      <c r="AD774">
        <v>0</v>
      </c>
      <c r="AE774">
        <v>0</v>
      </c>
    </row>
    <row r="775" spans="1:31" x14ac:dyDescent="0.3">
      <c r="A775" t="s">
        <v>300</v>
      </c>
      <c r="B775" t="s">
        <v>407</v>
      </c>
      <c r="C775" t="s">
        <v>262</v>
      </c>
      <c r="D775" t="s">
        <v>2649</v>
      </c>
      <c r="E775" t="s">
        <v>11171</v>
      </c>
      <c r="F775" t="s">
        <v>408</v>
      </c>
      <c r="G775" t="s">
        <v>341</v>
      </c>
      <c r="I775" t="s">
        <v>297</v>
      </c>
      <c r="J775" t="s">
        <v>266</v>
      </c>
      <c r="K775" t="s">
        <v>409</v>
      </c>
      <c r="L775" t="s">
        <v>10744</v>
      </c>
      <c r="M775" t="s">
        <v>301</v>
      </c>
      <c r="N775" t="s">
        <v>300</v>
      </c>
      <c r="O775">
        <v>21</v>
      </c>
      <c r="P775" t="s">
        <v>273</v>
      </c>
      <c r="Q775">
        <v>0.48</v>
      </c>
      <c r="S775">
        <v>3</v>
      </c>
      <c r="T775" s="108">
        <v>1.44</v>
      </c>
      <c r="U775">
        <v>1</v>
      </c>
      <c r="V775" t="s">
        <v>270</v>
      </c>
      <c r="W775" t="s">
        <v>167</v>
      </c>
      <c r="X775">
        <v>3</v>
      </c>
      <c r="Y775">
        <v>0</v>
      </c>
      <c r="Z775">
        <v>3</v>
      </c>
      <c r="AA775">
        <v>0</v>
      </c>
      <c r="AB775">
        <v>0</v>
      </c>
      <c r="AC775">
        <v>0</v>
      </c>
      <c r="AD775">
        <v>0</v>
      </c>
      <c r="AE775">
        <v>0</v>
      </c>
    </row>
    <row r="776" spans="1:31" x14ac:dyDescent="0.3">
      <c r="A776" t="s">
        <v>506</v>
      </c>
      <c r="B776" t="s">
        <v>17304</v>
      </c>
      <c r="C776" t="s">
        <v>274</v>
      </c>
      <c r="D776" t="s">
        <v>17305</v>
      </c>
      <c r="E776" t="s">
        <v>17301</v>
      </c>
      <c r="F776" t="s">
        <v>17201</v>
      </c>
      <c r="G776" t="s">
        <v>4575</v>
      </c>
      <c r="I776" t="s">
        <v>502</v>
      </c>
      <c r="J776" t="s">
        <v>266</v>
      </c>
      <c r="K776" t="s">
        <v>2340</v>
      </c>
      <c r="L776" t="s">
        <v>17670</v>
      </c>
      <c r="M776" t="s">
        <v>505</v>
      </c>
      <c r="N776" t="s">
        <v>506</v>
      </c>
      <c r="O776">
        <v>8</v>
      </c>
      <c r="P776" t="s">
        <v>282</v>
      </c>
      <c r="Q776">
        <v>1</v>
      </c>
      <c r="S776">
        <v>1</v>
      </c>
      <c r="T776" s="108">
        <v>1</v>
      </c>
      <c r="U776">
        <v>1</v>
      </c>
      <c r="V776" t="s">
        <v>270</v>
      </c>
      <c r="W776" t="s">
        <v>167</v>
      </c>
      <c r="X776">
        <v>1</v>
      </c>
      <c r="Y776">
        <v>0</v>
      </c>
      <c r="Z776">
        <v>0</v>
      </c>
      <c r="AA776">
        <v>0</v>
      </c>
      <c r="AB776">
        <v>1</v>
      </c>
      <c r="AC776">
        <v>0</v>
      </c>
      <c r="AD776">
        <v>0</v>
      </c>
      <c r="AE776">
        <v>0</v>
      </c>
    </row>
    <row r="777" spans="1:31" x14ac:dyDescent="0.3">
      <c r="A777" t="s">
        <v>506</v>
      </c>
      <c r="B777" t="s">
        <v>17304</v>
      </c>
      <c r="C777" t="s">
        <v>274</v>
      </c>
      <c r="D777" t="s">
        <v>17305</v>
      </c>
      <c r="E777" t="s">
        <v>17301</v>
      </c>
      <c r="F777" t="s">
        <v>17201</v>
      </c>
      <c r="G777" t="s">
        <v>4575</v>
      </c>
      <c r="I777" t="s">
        <v>502</v>
      </c>
      <c r="J777" t="s">
        <v>266</v>
      </c>
      <c r="K777" t="s">
        <v>2340</v>
      </c>
      <c r="L777" t="s">
        <v>17670</v>
      </c>
      <c r="M777" t="s">
        <v>507</v>
      </c>
      <c r="N777" t="s">
        <v>506</v>
      </c>
      <c r="O777">
        <v>9</v>
      </c>
      <c r="P777" t="s">
        <v>288</v>
      </c>
      <c r="Q777">
        <v>0.32</v>
      </c>
      <c r="S777">
        <v>1</v>
      </c>
      <c r="T777" s="108">
        <v>0.32</v>
      </c>
      <c r="U777">
        <v>1</v>
      </c>
      <c r="V777" t="s">
        <v>270</v>
      </c>
      <c r="W777" t="s">
        <v>167</v>
      </c>
      <c r="X777">
        <v>1</v>
      </c>
      <c r="Y777">
        <v>0</v>
      </c>
      <c r="Z777">
        <v>0</v>
      </c>
      <c r="AA777">
        <v>0</v>
      </c>
      <c r="AB777">
        <v>1</v>
      </c>
      <c r="AC777">
        <v>0</v>
      </c>
      <c r="AD777">
        <v>0</v>
      </c>
      <c r="AE777">
        <v>0</v>
      </c>
    </row>
    <row r="778" spans="1:31" x14ac:dyDescent="0.3">
      <c r="A778" t="s">
        <v>506</v>
      </c>
      <c r="B778" t="s">
        <v>499</v>
      </c>
      <c r="C778" t="s">
        <v>274</v>
      </c>
      <c r="D778" t="s">
        <v>10042</v>
      </c>
      <c r="E778" t="s">
        <v>11194</v>
      </c>
      <c r="F778" t="s">
        <v>500</v>
      </c>
      <c r="G778" t="s">
        <v>501</v>
      </c>
      <c r="I778" t="s">
        <v>502</v>
      </c>
      <c r="J778" t="s">
        <v>266</v>
      </c>
      <c r="K778" t="s">
        <v>503</v>
      </c>
      <c r="L778" t="s">
        <v>504</v>
      </c>
      <c r="M778" t="s">
        <v>505</v>
      </c>
      <c r="N778" t="s">
        <v>506</v>
      </c>
      <c r="O778">
        <v>8</v>
      </c>
      <c r="P778" t="s">
        <v>282</v>
      </c>
      <c r="Q778">
        <v>1</v>
      </c>
      <c r="S778">
        <v>2</v>
      </c>
      <c r="T778" s="108">
        <v>2</v>
      </c>
      <c r="U778">
        <v>1</v>
      </c>
      <c r="V778" t="s">
        <v>270</v>
      </c>
      <c r="W778" t="s">
        <v>167</v>
      </c>
      <c r="X778">
        <v>1</v>
      </c>
      <c r="Y778">
        <v>1</v>
      </c>
      <c r="Z778">
        <v>0</v>
      </c>
      <c r="AA778">
        <v>0</v>
      </c>
      <c r="AB778">
        <v>0</v>
      </c>
      <c r="AC778">
        <v>1</v>
      </c>
      <c r="AD778">
        <v>0</v>
      </c>
      <c r="AE778">
        <v>0</v>
      </c>
    </row>
    <row r="779" spans="1:31" x14ac:dyDescent="0.3">
      <c r="A779" t="s">
        <v>506</v>
      </c>
      <c r="B779" t="s">
        <v>499</v>
      </c>
      <c r="C779" t="s">
        <v>274</v>
      </c>
      <c r="D779" t="s">
        <v>10042</v>
      </c>
      <c r="E779" t="s">
        <v>11194</v>
      </c>
      <c r="F779" t="s">
        <v>500</v>
      </c>
      <c r="G779" t="s">
        <v>501</v>
      </c>
      <c r="I779" t="s">
        <v>502</v>
      </c>
      <c r="J779" t="s">
        <v>266</v>
      </c>
      <c r="K779" t="s">
        <v>503</v>
      </c>
      <c r="L779" t="s">
        <v>504</v>
      </c>
      <c r="M779" t="s">
        <v>505</v>
      </c>
      <c r="N779" t="s">
        <v>506</v>
      </c>
      <c r="O779">
        <v>8</v>
      </c>
      <c r="P779" t="s">
        <v>282</v>
      </c>
      <c r="Q779">
        <v>2</v>
      </c>
      <c r="S779">
        <v>2</v>
      </c>
      <c r="T779" s="108">
        <v>4</v>
      </c>
      <c r="U779">
        <v>1</v>
      </c>
      <c r="V779" t="s">
        <v>270</v>
      </c>
      <c r="W779" t="s">
        <v>167</v>
      </c>
      <c r="X779">
        <v>1</v>
      </c>
      <c r="Y779">
        <v>1</v>
      </c>
      <c r="Z779">
        <v>0</v>
      </c>
      <c r="AA779">
        <v>0</v>
      </c>
      <c r="AB779">
        <v>0</v>
      </c>
      <c r="AC779">
        <v>1</v>
      </c>
      <c r="AD779">
        <v>0</v>
      </c>
      <c r="AE779">
        <v>0</v>
      </c>
    </row>
    <row r="780" spans="1:31" x14ac:dyDescent="0.3">
      <c r="A780" t="s">
        <v>506</v>
      </c>
      <c r="B780" t="s">
        <v>499</v>
      </c>
      <c r="C780" t="s">
        <v>274</v>
      </c>
      <c r="D780" t="s">
        <v>10042</v>
      </c>
      <c r="E780" t="s">
        <v>11194</v>
      </c>
      <c r="F780" t="s">
        <v>500</v>
      </c>
      <c r="G780" t="s">
        <v>501</v>
      </c>
      <c r="I780" t="s">
        <v>502</v>
      </c>
      <c r="J780" t="s">
        <v>266</v>
      </c>
      <c r="K780" t="s">
        <v>503</v>
      </c>
      <c r="L780" t="s">
        <v>504</v>
      </c>
      <c r="M780" t="s">
        <v>507</v>
      </c>
      <c r="N780" t="s">
        <v>506</v>
      </c>
      <c r="O780">
        <v>9</v>
      </c>
      <c r="P780" t="s">
        <v>272</v>
      </c>
      <c r="Q780">
        <v>1</v>
      </c>
      <c r="S780">
        <v>4</v>
      </c>
      <c r="T780" s="108">
        <v>4</v>
      </c>
      <c r="U780">
        <v>1</v>
      </c>
      <c r="V780" t="s">
        <v>270</v>
      </c>
      <c r="W780" t="s">
        <v>167</v>
      </c>
      <c r="X780">
        <v>2</v>
      </c>
      <c r="Y780">
        <v>2</v>
      </c>
      <c r="Z780">
        <v>0</v>
      </c>
      <c r="AA780">
        <v>0</v>
      </c>
      <c r="AB780">
        <v>0</v>
      </c>
      <c r="AC780">
        <v>2</v>
      </c>
      <c r="AD780">
        <v>0</v>
      </c>
      <c r="AE780">
        <v>0</v>
      </c>
    </row>
    <row r="781" spans="1:31" x14ac:dyDescent="0.3">
      <c r="A781" t="s">
        <v>506</v>
      </c>
      <c r="B781" t="s">
        <v>499</v>
      </c>
      <c r="C781" t="s">
        <v>274</v>
      </c>
      <c r="D781" t="s">
        <v>10042</v>
      </c>
      <c r="E781" t="s">
        <v>11194</v>
      </c>
      <c r="F781" t="s">
        <v>500</v>
      </c>
      <c r="G781" t="s">
        <v>501</v>
      </c>
      <c r="I781" t="s">
        <v>502</v>
      </c>
      <c r="J781" t="s">
        <v>266</v>
      </c>
      <c r="K781" t="s">
        <v>503</v>
      </c>
      <c r="L781" t="s">
        <v>504</v>
      </c>
      <c r="M781" t="s">
        <v>507</v>
      </c>
      <c r="N781" t="s">
        <v>506</v>
      </c>
      <c r="O781">
        <v>21</v>
      </c>
      <c r="P781" t="s">
        <v>273</v>
      </c>
      <c r="Q781">
        <v>0.32</v>
      </c>
      <c r="S781">
        <v>2</v>
      </c>
      <c r="T781" s="108">
        <v>0.64</v>
      </c>
      <c r="U781">
        <v>1</v>
      </c>
      <c r="V781" t="s">
        <v>270</v>
      </c>
      <c r="W781" t="s">
        <v>167</v>
      </c>
      <c r="X781">
        <v>2</v>
      </c>
      <c r="Y781">
        <v>0</v>
      </c>
      <c r="Z781">
        <v>2</v>
      </c>
      <c r="AA781">
        <v>0</v>
      </c>
      <c r="AB781">
        <v>0</v>
      </c>
      <c r="AC781">
        <v>0</v>
      </c>
      <c r="AD781">
        <v>0</v>
      </c>
      <c r="AE781">
        <v>0</v>
      </c>
    </row>
    <row r="782" spans="1:31" x14ac:dyDescent="0.3">
      <c r="A782" t="s">
        <v>506</v>
      </c>
      <c r="B782" t="s">
        <v>1410</v>
      </c>
      <c r="C782" t="s">
        <v>274</v>
      </c>
      <c r="D782" t="s">
        <v>10044</v>
      </c>
      <c r="E782" t="s">
        <v>11195</v>
      </c>
      <c r="F782" t="s">
        <v>377</v>
      </c>
      <c r="G782" t="s">
        <v>1411</v>
      </c>
      <c r="I782" t="s">
        <v>502</v>
      </c>
      <c r="J782" t="s">
        <v>266</v>
      </c>
      <c r="K782" t="s">
        <v>1412</v>
      </c>
      <c r="L782" t="s">
        <v>17347</v>
      </c>
      <c r="M782" t="s">
        <v>505</v>
      </c>
      <c r="N782" t="s">
        <v>506</v>
      </c>
      <c r="O782">
        <v>8</v>
      </c>
      <c r="P782" t="s">
        <v>282</v>
      </c>
      <c r="Q782">
        <v>2</v>
      </c>
      <c r="S782">
        <v>4</v>
      </c>
      <c r="T782" s="108">
        <v>8</v>
      </c>
      <c r="U782">
        <v>1</v>
      </c>
      <c r="V782" t="s">
        <v>270</v>
      </c>
      <c r="W782" t="s">
        <v>167</v>
      </c>
      <c r="X782">
        <v>1</v>
      </c>
      <c r="Y782">
        <v>1</v>
      </c>
      <c r="Z782">
        <v>0</v>
      </c>
      <c r="AA782">
        <v>1</v>
      </c>
      <c r="AB782">
        <v>1</v>
      </c>
      <c r="AC782">
        <v>1</v>
      </c>
      <c r="AD782">
        <v>0</v>
      </c>
      <c r="AE782">
        <v>0</v>
      </c>
    </row>
    <row r="783" spans="1:31" x14ac:dyDescent="0.3">
      <c r="A783" t="s">
        <v>506</v>
      </c>
      <c r="B783" t="s">
        <v>1410</v>
      </c>
      <c r="C783" t="s">
        <v>294</v>
      </c>
      <c r="D783" t="s">
        <v>10044</v>
      </c>
      <c r="E783" t="s">
        <v>11195</v>
      </c>
      <c r="F783" t="s">
        <v>377</v>
      </c>
      <c r="G783" t="s">
        <v>1411</v>
      </c>
      <c r="I783" t="s">
        <v>502</v>
      </c>
      <c r="J783" t="s">
        <v>266</v>
      </c>
      <c r="K783" t="s">
        <v>1412</v>
      </c>
      <c r="L783" t="s">
        <v>17347</v>
      </c>
      <c r="M783" t="s">
        <v>507</v>
      </c>
      <c r="N783" t="s">
        <v>506</v>
      </c>
      <c r="O783">
        <v>9</v>
      </c>
      <c r="P783" t="s">
        <v>272</v>
      </c>
      <c r="Q783">
        <v>4</v>
      </c>
      <c r="S783">
        <v>3</v>
      </c>
      <c r="T783" s="108">
        <v>12</v>
      </c>
      <c r="U783">
        <v>1</v>
      </c>
      <c r="V783" t="s">
        <v>270</v>
      </c>
      <c r="W783" t="s">
        <v>167</v>
      </c>
      <c r="X783">
        <v>1</v>
      </c>
      <c r="Y783">
        <v>1</v>
      </c>
      <c r="Z783">
        <v>1</v>
      </c>
      <c r="AA783">
        <v>0</v>
      </c>
      <c r="AB783">
        <v>0</v>
      </c>
      <c r="AC783">
        <v>1</v>
      </c>
      <c r="AD783">
        <v>0</v>
      </c>
      <c r="AE783">
        <v>0</v>
      </c>
    </row>
    <row r="784" spans="1:31" x14ac:dyDescent="0.3">
      <c r="A784" t="s">
        <v>506</v>
      </c>
      <c r="B784" t="s">
        <v>1410</v>
      </c>
      <c r="C784" t="s">
        <v>294</v>
      </c>
      <c r="D784" t="s">
        <v>10044</v>
      </c>
      <c r="E784" t="s">
        <v>11195</v>
      </c>
      <c r="F784" t="s">
        <v>377</v>
      </c>
      <c r="G784" t="s">
        <v>1411</v>
      </c>
      <c r="I784" t="s">
        <v>502</v>
      </c>
      <c r="J784" t="s">
        <v>266</v>
      </c>
      <c r="K784" t="s">
        <v>1412</v>
      </c>
      <c r="L784" t="s">
        <v>17347</v>
      </c>
      <c r="M784" t="s">
        <v>507</v>
      </c>
      <c r="N784" t="s">
        <v>506</v>
      </c>
      <c r="O784">
        <v>21</v>
      </c>
      <c r="P784" t="s">
        <v>273</v>
      </c>
      <c r="Q784">
        <v>0.32</v>
      </c>
      <c r="S784">
        <v>2</v>
      </c>
      <c r="T784" s="108">
        <v>0.64</v>
      </c>
      <c r="U784">
        <v>1</v>
      </c>
      <c r="V784" t="s">
        <v>270</v>
      </c>
      <c r="W784" t="s">
        <v>167</v>
      </c>
      <c r="X784">
        <v>1</v>
      </c>
      <c r="Y784">
        <v>0</v>
      </c>
      <c r="Z784">
        <v>2</v>
      </c>
      <c r="AA784">
        <v>0</v>
      </c>
      <c r="AB784">
        <v>0</v>
      </c>
      <c r="AC784">
        <v>0</v>
      </c>
      <c r="AD784">
        <v>0</v>
      </c>
      <c r="AE784">
        <v>0</v>
      </c>
    </row>
    <row r="785" spans="1:31" x14ac:dyDescent="0.3">
      <c r="A785" t="s">
        <v>506</v>
      </c>
      <c r="B785" t="s">
        <v>1470</v>
      </c>
      <c r="C785" t="s">
        <v>262</v>
      </c>
      <c r="D785" t="s">
        <v>10045</v>
      </c>
      <c r="E785" t="s">
        <v>11196</v>
      </c>
      <c r="F785" t="s">
        <v>1471</v>
      </c>
      <c r="G785" t="s">
        <v>1411</v>
      </c>
      <c r="I785" t="s">
        <v>502</v>
      </c>
      <c r="J785" t="s">
        <v>266</v>
      </c>
      <c r="K785" t="s">
        <v>1472</v>
      </c>
      <c r="L785" t="s">
        <v>17370</v>
      </c>
      <c r="M785" t="s">
        <v>505</v>
      </c>
      <c r="N785" t="s">
        <v>506</v>
      </c>
      <c r="O785">
        <v>8</v>
      </c>
      <c r="P785" t="s">
        <v>282</v>
      </c>
      <c r="Q785">
        <v>2</v>
      </c>
      <c r="S785">
        <v>1</v>
      </c>
      <c r="T785" s="108">
        <v>2</v>
      </c>
      <c r="U785">
        <v>1</v>
      </c>
      <c r="V785" t="s">
        <v>270</v>
      </c>
      <c r="W785" t="s">
        <v>167</v>
      </c>
      <c r="X785">
        <v>1</v>
      </c>
      <c r="Y785">
        <v>0</v>
      </c>
      <c r="Z785">
        <v>0</v>
      </c>
      <c r="AA785">
        <v>0</v>
      </c>
      <c r="AB785">
        <v>1</v>
      </c>
      <c r="AC785">
        <v>0</v>
      </c>
      <c r="AD785">
        <v>0</v>
      </c>
      <c r="AE785">
        <v>0</v>
      </c>
    </row>
    <row r="786" spans="1:31" x14ac:dyDescent="0.3">
      <c r="A786" t="s">
        <v>506</v>
      </c>
      <c r="B786" t="s">
        <v>1470</v>
      </c>
      <c r="C786" t="s">
        <v>262</v>
      </c>
      <c r="D786" t="s">
        <v>10045</v>
      </c>
      <c r="E786" t="s">
        <v>11196</v>
      </c>
      <c r="F786" t="s">
        <v>1471</v>
      </c>
      <c r="G786" t="s">
        <v>1411</v>
      </c>
      <c r="I786" t="s">
        <v>502</v>
      </c>
      <c r="J786" t="s">
        <v>266</v>
      </c>
      <c r="K786" t="s">
        <v>1472</v>
      </c>
      <c r="L786" t="s">
        <v>17370</v>
      </c>
      <c r="M786" t="s">
        <v>505</v>
      </c>
      <c r="N786" t="s">
        <v>506</v>
      </c>
      <c r="O786">
        <v>8</v>
      </c>
      <c r="P786" t="s">
        <v>282</v>
      </c>
      <c r="Q786">
        <v>3</v>
      </c>
      <c r="S786">
        <v>4</v>
      </c>
      <c r="T786" s="108">
        <v>12</v>
      </c>
      <c r="U786">
        <v>1</v>
      </c>
      <c r="V786" t="s">
        <v>270</v>
      </c>
      <c r="W786" t="s">
        <v>167</v>
      </c>
      <c r="X786">
        <v>4</v>
      </c>
      <c r="Y786">
        <v>0</v>
      </c>
      <c r="Z786">
        <v>0</v>
      </c>
      <c r="AA786">
        <v>0</v>
      </c>
      <c r="AB786">
        <v>4</v>
      </c>
      <c r="AC786">
        <v>0</v>
      </c>
      <c r="AD786">
        <v>0</v>
      </c>
      <c r="AE786">
        <v>0</v>
      </c>
    </row>
    <row r="787" spans="1:31" x14ac:dyDescent="0.3">
      <c r="A787" t="s">
        <v>506</v>
      </c>
      <c r="B787" t="s">
        <v>1470</v>
      </c>
      <c r="C787" t="s">
        <v>262</v>
      </c>
      <c r="D787" t="s">
        <v>10045</v>
      </c>
      <c r="E787" t="s">
        <v>11196</v>
      </c>
      <c r="F787" t="s">
        <v>1471</v>
      </c>
      <c r="G787" t="s">
        <v>1411</v>
      </c>
      <c r="I787" t="s">
        <v>502</v>
      </c>
      <c r="J787" t="s">
        <v>266</v>
      </c>
      <c r="K787" t="s">
        <v>1472</v>
      </c>
      <c r="L787" t="s">
        <v>17370</v>
      </c>
      <c r="M787" t="s">
        <v>507</v>
      </c>
      <c r="N787" t="s">
        <v>506</v>
      </c>
      <c r="O787">
        <v>9</v>
      </c>
      <c r="P787" t="s">
        <v>272</v>
      </c>
      <c r="Q787">
        <v>4</v>
      </c>
      <c r="S787">
        <v>3</v>
      </c>
      <c r="T787" s="108">
        <v>12</v>
      </c>
      <c r="U787">
        <v>1</v>
      </c>
      <c r="V787" t="s">
        <v>270</v>
      </c>
      <c r="W787" t="s">
        <v>167</v>
      </c>
      <c r="X787">
        <v>1</v>
      </c>
      <c r="Y787">
        <v>1</v>
      </c>
      <c r="Z787">
        <v>0</v>
      </c>
      <c r="AA787">
        <v>1</v>
      </c>
      <c r="AB787">
        <v>0</v>
      </c>
      <c r="AC787">
        <v>1</v>
      </c>
      <c r="AD787">
        <v>0</v>
      </c>
      <c r="AE787">
        <v>0</v>
      </c>
    </row>
    <row r="788" spans="1:31" x14ac:dyDescent="0.3">
      <c r="A788" t="s">
        <v>506</v>
      </c>
      <c r="B788" t="s">
        <v>1470</v>
      </c>
      <c r="C788" t="s">
        <v>262</v>
      </c>
      <c r="D788" t="s">
        <v>10045</v>
      </c>
      <c r="E788" t="s">
        <v>11196</v>
      </c>
      <c r="F788" t="s">
        <v>1471</v>
      </c>
      <c r="G788" t="s">
        <v>1411</v>
      </c>
      <c r="I788" t="s">
        <v>502</v>
      </c>
      <c r="J788" t="s">
        <v>266</v>
      </c>
      <c r="K788" t="s">
        <v>1472</v>
      </c>
      <c r="L788" t="s">
        <v>17370</v>
      </c>
      <c r="M788" t="s">
        <v>507</v>
      </c>
      <c r="N788" t="s">
        <v>506</v>
      </c>
      <c r="O788">
        <v>21</v>
      </c>
      <c r="P788" t="s">
        <v>273</v>
      </c>
      <c r="Q788">
        <v>0.48</v>
      </c>
      <c r="S788">
        <v>5</v>
      </c>
      <c r="T788" s="108">
        <v>2.4</v>
      </c>
      <c r="U788">
        <v>1</v>
      </c>
      <c r="V788" t="s">
        <v>270</v>
      </c>
      <c r="W788" t="s">
        <v>167</v>
      </c>
      <c r="X788">
        <v>5</v>
      </c>
      <c r="Y788">
        <v>0</v>
      </c>
      <c r="Z788">
        <v>5</v>
      </c>
      <c r="AA788">
        <v>0</v>
      </c>
      <c r="AB788">
        <v>0</v>
      </c>
      <c r="AC788">
        <v>0</v>
      </c>
      <c r="AD788">
        <v>0</v>
      </c>
      <c r="AE788">
        <v>0</v>
      </c>
    </row>
    <row r="789" spans="1:31" x14ac:dyDescent="0.3">
      <c r="A789" t="s">
        <v>506</v>
      </c>
      <c r="B789" t="s">
        <v>1467</v>
      </c>
      <c r="C789" t="s">
        <v>262</v>
      </c>
      <c r="D789" t="s">
        <v>10041</v>
      </c>
      <c r="E789" t="s">
        <v>11193</v>
      </c>
      <c r="F789" t="s">
        <v>1468</v>
      </c>
      <c r="G789" t="s">
        <v>501</v>
      </c>
      <c r="I789" t="s">
        <v>502</v>
      </c>
      <c r="J789" t="s">
        <v>266</v>
      </c>
      <c r="K789" t="s">
        <v>1469</v>
      </c>
      <c r="L789" t="s">
        <v>16035</v>
      </c>
      <c r="M789" t="s">
        <v>505</v>
      </c>
      <c r="N789" t="s">
        <v>506</v>
      </c>
      <c r="O789">
        <v>8</v>
      </c>
      <c r="P789" t="s">
        <v>282</v>
      </c>
      <c r="Q789">
        <v>1</v>
      </c>
      <c r="S789">
        <v>3</v>
      </c>
      <c r="T789" s="108">
        <v>3</v>
      </c>
      <c r="U789">
        <v>1</v>
      </c>
      <c r="V789" t="s">
        <v>270</v>
      </c>
      <c r="W789" t="s">
        <v>167</v>
      </c>
      <c r="X789">
        <v>1</v>
      </c>
      <c r="Y789">
        <v>1</v>
      </c>
      <c r="Z789">
        <v>0</v>
      </c>
      <c r="AA789">
        <v>1</v>
      </c>
      <c r="AB789">
        <v>0</v>
      </c>
      <c r="AC789">
        <v>1</v>
      </c>
      <c r="AD789">
        <v>0</v>
      </c>
      <c r="AE789">
        <v>0</v>
      </c>
    </row>
    <row r="790" spans="1:31" x14ac:dyDescent="0.3">
      <c r="A790" t="s">
        <v>506</v>
      </c>
      <c r="B790" t="s">
        <v>1467</v>
      </c>
      <c r="C790" t="s">
        <v>262</v>
      </c>
      <c r="D790" t="s">
        <v>10041</v>
      </c>
      <c r="E790" t="s">
        <v>11193</v>
      </c>
      <c r="F790" t="s">
        <v>1468</v>
      </c>
      <c r="G790" t="s">
        <v>501</v>
      </c>
      <c r="I790" t="s">
        <v>502</v>
      </c>
      <c r="J790" t="s">
        <v>266</v>
      </c>
      <c r="K790" t="s">
        <v>1469</v>
      </c>
      <c r="L790" t="s">
        <v>16035</v>
      </c>
      <c r="M790" t="s">
        <v>507</v>
      </c>
      <c r="N790" t="s">
        <v>506</v>
      </c>
      <c r="O790">
        <v>9</v>
      </c>
      <c r="P790" t="s">
        <v>272</v>
      </c>
      <c r="Q790">
        <v>2</v>
      </c>
      <c r="S790">
        <v>2</v>
      </c>
      <c r="T790" s="108">
        <v>4</v>
      </c>
      <c r="U790">
        <v>1</v>
      </c>
      <c r="V790" t="s">
        <v>270</v>
      </c>
      <c r="W790" t="s">
        <v>167</v>
      </c>
      <c r="X790">
        <v>1</v>
      </c>
      <c r="Y790">
        <v>1</v>
      </c>
      <c r="Z790">
        <v>0</v>
      </c>
      <c r="AA790">
        <v>0</v>
      </c>
      <c r="AB790">
        <v>0</v>
      </c>
      <c r="AC790">
        <v>1</v>
      </c>
      <c r="AD790">
        <v>0</v>
      </c>
      <c r="AE790">
        <v>0</v>
      </c>
    </row>
    <row r="791" spans="1:31" x14ac:dyDescent="0.3">
      <c r="A791" t="s">
        <v>16630</v>
      </c>
      <c r="B791" t="s">
        <v>8586</v>
      </c>
      <c r="C791" t="s">
        <v>274</v>
      </c>
      <c r="D791" t="s">
        <v>16629</v>
      </c>
      <c r="E791" t="s">
        <v>11680</v>
      </c>
      <c r="F791" t="s">
        <v>428</v>
      </c>
      <c r="G791" t="s">
        <v>429</v>
      </c>
      <c r="H791" t="s">
        <v>10270</v>
      </c>
      <c r="I791" t="s">
        <v>265</v>
      </c>
      <c r="J791" t="s">
        <v>266</v>
      </c>
      <c r="K791" t="s">
        <v>430</v>
      </c>
      <c r="L791" t="s">
        <v>2306</v>
      </c>
      <c r="M791" t="s">
        <v>387</v>
      </c>
      <c r="N791" t="s">
        <v>16630</v>
      </c>
      <c r="O791">
        <v>8</v>
      </c>
      <c r="P791" t="s">
        <v>388</v>
      </c>
      <c r="Q791">
        <v>30</v>
      </c>
      <c r="R791" t="s">
        <v>389</v>
      </c>
      <c r="S791">
        <v>0</v>
      </c>
      <c r="T791" s="108">
        <v>0</v>
      </c>
      <c r="U791">
        <v>0</v>
      </c>
      <c r="W791" t="s">
        <v>171</v>
      </c>
      <c r="X791">
        <v>1</v>
      </c>
      <c r="Y791">
        <v>0</v>
      </c>
      <c r="Z791">
        <v>0</v>
      </c>
      <c r="AA791">
        <v>0</v>
      </c>
      <c r="AB791">
        <v>0</v>
      </c>
      <c r="AC791">
        <v>0</v>
      </c>
      <c r="AD791">
        <v>0</v>
      </c>
      <c r="AE791">
        <v>0</v>
      </c>
    </row>
    <row r="792" spans="1:31" x14ac:dyDescent="0.3">
      <c r="A792" t="s">
        <v>268</v>
      </c>
      <c r="B792" t="s">
        <v>493</v>
      </c>
      <c r="C792" t="s">
        <v>274</v>
      </c>
      <c r="D792" t="s">
        <v>2471</v>
      </c>
      <c r="E792" t="s">
        <v>11681</v>
      </c>
      <c r="F792" t="s">
        <v>434</v>
      </c>
      <c r="G792" t="s">
        <v>494</v>
      </c>
      <c r="H792" t="s">
        <v>495</v>
      </c>
      <c r="I792" t="s">
        <v>265</v>
      </c>
      <c r="J792" t="s">
        <v>266</v>
      </c>
      <c r="K792" t="s">
        <v>496</v>
      </c>
      <c r="L792" t="s">
        <v>2653</v>
      </c>
      <c r="M792" t="s">
        <v>267</v>
      </c>
      <c r="N792" t="s">
        <v>268</v>
      </c>
      <c r="O792">
        <v>8</v>
      </c>
      <c r="P792" t="s">
        <v>269</v>
      </c>
      <c r="Q792">
        <v>2</v>
      </c>
      <c r="S792">
        <v>2</v>
      </c>
      <c r="T792" s="108">
        <v>4</v>
      </c>
      <c r="U792">
        <v>1</v>
      </c>
      <c r="V792" t="s">
        <v>270</v>
      </c>
      <c r="W792" t="s">
        <v>167</v>
      </c>
      <c r="X792">
        <v>1</v>
      </c>
      <c r="Y792">
        <v>1</v>
      </c>
      <c r="Z792">
        <v>0</v>
      </c>
      <c r="AA792">
        <v>0</v>
      </c>
      <c r="AB792">
        <v>0</v>
      </c>
      <c r="AC792">
        <v>1</v>
      </c>
      <c r="AD792">
        <v>0</v>
      </c>
      <c r="AE792">
        <v>0</v>
      </c>
    </row>
    <row r="793" spans="1:31" x14ac:dyDescent="0.3">
      <c r="A793" t="s">
        <v>268</v>
      </c>
      <c r="B793" t="s">
        <v>493</v>
      </c>
      <c r="C793" t="s">
        <v>274</v>
      </c>
      <c r="D793" t="s">
        <v>2471</v>
      </c>
      <c r="E793" t="s">
        <v>11681</v>
      </c>
      <c r="F793" t="s">
        <v>434</v>
      </c>
      <c r="G793" t="s">
        <v>494</v>
      </c>
      <c r="H793" t="s">
        <v>495</v>
      </c>
      <c r="I793" t="s">
        <v>265</v>
      </c>
      <c r="J793" t="s">
        <v>266</v>
      </c>
      <c r="K793" t="s">
        <v>496</v>
      </c>
      <c r="L793" t="s">
        <v>2653</v>
      </c>
      <c r="M793" t="s">
        <v>271</v>
      </c>
      <c r="N793" t="s">
        <v>268</v>
      </c>
      <c r="O793">
        <v>21</v>
      </c>
      <c r="P793" t="s">
        <v>273</v>
      </c>
      <c r="Q793">
        <v>0.32</v>
      </c>
      <c r="S793">
        <v>2</v>
      </c>
      <c r="T793" s="108">
        <v>0.64</v>
      </c>
      <c r="U793">
        <v>1</v>
      </c>
      <c r="V793" t="s">
        <v>270</v>
      </c>
      <c r="W793" t="s">
        <v>167</v>
      </c>
      <c r="X793">
        <v>2</v>
      </c>
      <c r="Y793">
        <v>0</v>
      </c>
      <c r="Z793">
        <v>0</v>
      </c>
      <c r="AA793">
        <v>0</v>
      </c>
      <c r="AB793">
        <v>2</v>
      </c>
      <c r="AC793">
        <v>0</v>
      </c>
      <c r="AD793">
        <v>0</v>
      </c>
      <c r="AE793">
        <v>0</v>
      </c>
    </row>
    <row r="794" spans="1:31" x14ac:dyDescent="0.3">
      <c r="A794" t="s">
        <v>268</v>
      </c>
      <c r="B794" t="s">
        <v>493</v>
      </c>
      <c r="C794" t="s">
        <v>274</v>
      </c>
      <c r="D794" t="s">
        <v>2471</v>
      </c>
      <c r="E794" t="s">
        <v>11681</v>
      </c>
      <c r="F794" t="s">
        <v>434</v>
      </c>
      <c r="G794" t="s">
        <v>494</v>
      </c>
      <c r="H794" t="s">
        <v>495</v>
      </c>
      <c r="I794" t="s">
        <v>265</v>
      </c>
      <c r="J794" t="s">
        <v>266</v>
      </c>
      <c r="K794" t="s">
        <v>496</v>
      </c>
      <c r="L794" t="s">
        <v>2653</v>
      </c>
      <c r="M794" t="s">
        <v>271</v>
      </c>
      <c r="N794" t="s">
        <v>268</v>
      </c>
      <c r="O794">
        <v>9</v>
      </c>
      <c r="P794" t="s">
        <v>272</v>
      </c>
      <c r="Q794">
        <v>2</v>
      </c>
      <c r="S794">
        <v>2</v>
      </c>
      <c r="T794" s="108">
        <v>4</v>
      </c>
      <c r="U794">
        <v>1</v>
      </c>
      <c r="V794" t="s">
        <v>270</v>
      </c>
      <c r="W794" t="s">
        <v>167</v>
      </c>
      <c r="X794">
        <v>1</v>
      </c>
      <c r="Y794">
        <v>1</v>
      </c>
      <c r="Z794">
        <v>0</v>
      </c>
      <c r="AA794">
        <v>0</v>
      </c>
      <c r="AB794">
        <v>1</v>
      </c>
      <c r="AC794">
        <v>0</v>
      </c>
      <c r="AD794">
        <v>0</v>
      </c>
      <c r="AE794">
        <v>0</v>
      </c>
    </row>
    <row r="795" spans="1:31" x14ac:dyDescent="0.3">
      <c r="A795" t="s">
        <v>268</v>
      </c>
      <c r="B795" t="s">
        <v>1178</v>
      </c>
      <c r="C795" t="s">
        <v>262</v>
      </c>
      <c r="D795" t="s">
        <v>2527</v>
      </c>
      <c r="E795" t="s">
        <v>11683</v>
      </c>
      <c r="F795" t="s">
        <v>1179</v>
      </c>
      <c r="G795" t="s">
        <v>1180</v>
      </c>
      <c r="H795" t="s">
        <v>10273</v>
      </c>
      <c r="I795" t="s">
        <v>265</v>
      </c>
      <c r="J795" t="s">
        <v>266</v>
      </c>
      <c r="K795" t="s">
        <v>1181</v>
      </c>
      <c r="L795" t="s">
        <v>281</v>
      </c>
      <c r="M795" t="s">
        <v>267</v>
      </c>
      <c r="N795" t="s">
        <v>268</v>
      </c>
      <c r="O795">
        <v>8</v>
      </c>
      <c r="P795" t="s">
        <v>282</v>
      </c>
      <c r="Q795">
        <v>4</v>
      </c>
      <c r="S795">
        <v>1</v>
      </c>
      <c r="T795" s="108">
        <v>4</v>
      </c>
      <c r="U795">
        <v>1</v>
      </c>
      <c r="V795" t="s">
        <v>270</v>
      </c>
      <c r="W795" t="s">
        <v>167</v>
      </c>
      <c r="X795">
        <v>1</v>
      </c>
      <c r="Y795">
        <v>0</v>
      </c>
      <c r="Z795">
        <v>0</v>
      </c>
      <c r="AA795">
        <v>1</v>
      </c>
      <c r="AB795">
        <v>0</v>
      </c>
      <c r="AC795">
        <v>0</v>
      </c>
      <c r="AD795">
        <v>0</v>
      </c>
      <c r="AE795">
        <v>0</v>
      </c>
    </row>
    <row r="796" spans="1:31" x14ac:dyDescent="0.3">
      <c r="A796" t="s">
        <v>268</v>
      </c>
      <c r="B796" t="s">
        <v>1178</v>
      </c>
      <c r="C796" t="s">
        <v>262</v>
      </c>
      <c r="D796" t="s">
        <v>2527</v>
      </c>
      <c r="E796" t="s">
        <v>11683</v>
      </c>
      <c r="F796" t="s">
        <v>1179</v>
      </c>
      <c r="G796" t="s">
        <v>1180</v>
      </c>
      <c r="H796" t="s">
        <v>10273</v>
      </c>
      <c r="I796" t="s">
        <v>265</v>
      </c>
      <c r="J796" t="s">
        <v>266</v>
      </c>
      <c r="K796" t="s">
        <v>1181</v>
      </c>
      <c r="L796" t="s">
        <v>281</v>
      </c>
      <c r="M796" t="s">
        <v>267</v>
      </c>
      <c r="N796" t="s">
        <v>268</v>
      </c>
      <c r="O796">
        <v>8</v>
      </c>
      <c r="P796" t="s">
        <v>282</v>
      </c>
      <c r="Q796">
        <v>4</v>
      </c>
      <c r="S796">
        <v>1</v>
      </c>
      <c r="T796" s="108">
        <v>4</v>
      </c>
      <c r="U796">
        <v>1</v>
      </c>
      <c r="V796" t="s">
        <v>270</v>
      </c>
      <c r="W796" t="s">
        <v>167</v>
      </c>
      <c r="X796">
        <v>1</v>
      </c>
      <c r="Y796">
        <v>0</v>
      </c>
      <c r="Z796">
        <v>0</v>
      </c>
      <c r="AA796">
        <v>1</v>
      </c>
      <c r="AB796">
        <v>0</v>
      </c>
      <c r="AC796">
        <v>0</v>
      </c>
      <c r="AD796">
        <v>0</v>
      </c>
      <c r="AE796">
        <v>0</v>
      </c>
    </row>
    <row r="797" spans="1:31" x14ac:dyDescent="0.3">
      <c r="A797" t="s">
        <v>268</v>
      </c>
      <c r="B797" t="s">
        <v>1178</v>
      </c>
      <c r="C797" t="s">
        <v>262</v>
      </c>
      <c r="D797" t="s">
        <v>2527</v>
      </c>
      <c r="E797" t="s">
        <v>11683</v>
      </c>
      <c r="F797" t="s">
        <v>1179</v>
      </c>
      <c r="G797" t="s">
        <v>1180</v>
      </c>
      <c r="H797" t="s">
        <v>10273</v>
      </c>
      <c r="I797" t="s">
        <v>265</v>
      </c>
      <c r="J797" t="s">
        <v>266</v>
      </c>
      <c r="K797" t="s">
        <v>1181</v>
      </c>
      <c r="L797" t="s">
        <v>281</v>
      </c>
      <c r="M797" t="s">
        <v>267</v>
      </c>
      <c r="N797" t="s">
        <v>268</v>
      </c>
      <c r="O797">
        <v>8</v>
      </c>
      <c r="P797" t="s">
        <v>282</v>
      </c>
      <c r="Q797">
        <v>4</v>
      </c>
      <c r="S797">
        <v>1</v>
      </c>
      <c r="T797" s="108">
        <v>4</v>
      </c>
      <c r="U797">
        <v>1</v>
      </c>
      <c r="V797" t="s">
        <v>270</v>
      </c>
      <c r="W797" t="s">
        <v>167</v>
      </c>
      <c r="X797">
        <v>1</v>
      </c>
      <c r="Y797">
        <v>0</v>
      </c>
      <c r="Z797">
        <v>0</v>
      </c>
      <c r="AA797">
        <v>1</v>
      </c>
      <c r="AB797">
        <v>0</v>
      </c>
      <c r="AC797">
        <v>0</v>
      </c>
      <c r="AD797">
        <v>0</v>
      </c>
      <c r="AE797">
        <v>0</v>
      </c>
    </row>
    <row r="798" spans="1:31" x14ac:dyDescent="0.3">
      <c r="A798" t="s">
        <v>268</v>
      </c>
      <c r="B798" t="s">
        <v>1178</v>
      </c>
      <c r="C798" t="s">
        <v>262</v>
      </c>
      <c r="D798" t="s">
        <v>2527</v>
      </c>
      <c r="E798" t="s">
        <v>11683</v>
      </c>
      <c r="F798" t="s">
        <v>1179</v>
      </c>
      <c r="G798" t="s">
        <v>1180</v>
      </c>
      <c r="H798" t="s">
        <v>10273</v>
      </c>
      <c r="I798" t="s">
        <v>265</v>
      </c>
      <c r="J798" t="s">
        <v>266</v>
      </c>
      <c r="K798" t="s">
        <v>1181</v>
      </c>
      <c r="L798" t="s">
        <v>281</v>
      </c>
      <c r="M798" t="s">
        <v>271</v>
      </c>
      <c r="N798" t="s">
        <v>268</v>
      </c>
      <c r="O798">
        <v>9</v>
      </c>
      <c r="P798" t="s">
        <v>288</v>
      </c>
      <c r="Q798">
        <v>0.48</v>
      </c>
      <c r="S798">
        <v>12</v>
      </c>
      <c r="T798" s="108">
        <v>5.76</v>
      </c>
      <c r="U798">
        <v>1</v>
      </c>
      <c r="V798" t="s">
        <v>270</v>
      </c>
      <c r="W798" t="s">
        <v>167</v>
      </c>
      <c r="X798">
        <v>12</v>
      </c>
      <c r="Y798">
        <v>0</v>
      </c>
      <c r="Z798">
        <v>12</v>
      </c>
      <c r="AA798">
        <v>0</v>
      </c>
      <c r="AB798">
        <v>0</v>
      </c>
      <c r="AC798">
        <v>0</v>
      </c>
      <c r="AD798">
        <v>0</v>
      </c>
      <c r="AE798">
        <v>0</v>
      </c>
    </row>
    <row r="799" spans="1:31" x14ac:dyDescent="0.3">
      <c r="A799" t="s">
        <v>268</v>
      </c>
      <c r="B799" t="s">
        <v>1178</v>
      </c>
      <c r="C799" t="s">
        <v>262</v>
      </c>
      <c r="D799" t="s">
        <v>2527</v>
      </c>
      <c r="E799" t="s">
        <v>11683</v>
      </c>
      <c r="F799" t="s">
        <v>1179</v>
      </c>
      <c r="G799" t="s">
        <v>1180</v>
      </c>
      <c r="H799" t="s">
        <v>10273</v>
      </c>
      <c r="I799" t="s">
        <v>265</v>
      </c>
      <c r="J799" t="s">
        <v>266</v>
      </c>
      <c r="K799" t="s">
        <v>1181</v>
      </c>
      <c r="L799" t="s">
        <v>281</v>
      </c>
      <c r="M799" t="s">
        <v>271</v>
      </c>
      <c r="N799" t="s">
        <v>268</v>
      </c>
      <c r="O799">
        <v>9</v>
      </c>
      <c r="P799" t="s">
        <v>272</v>
      </c>
      <c r="Q799">
        <v>3</v>
      </c>
      <c r="S799">
        <v>2</v>
      </c>
      <c r="T799" s="108">
        <v>6</v>
      </c>
      <c r="U799">
        <v>1</v>
      </c>
      <c r="V799" t="s">
        <v>270</v>
      </c>
      <c r="W799" t="s">
        <v>167</v>
      </c>
      <c r="X799">
        <v>2</v>
      </c>
      <c r="Y799">
        <v>0</v>
      </c>
      <c r="Z799">
        <v>0</v>
      </c>
      <c r="AA799">
        <v>0</v>
      </c>
      <c r="AB799">
        <v>2</v>
      </c>
      <c r="AC799">
        <v>0</v>
      </c>
      <c r="AD799">
        <v>0</v>
      </c>
      <c r="AE799">
        <v>0</v>
      </c>
    </row>
    <row r="800" spans="1:31" x14ac:dyDescent="0.3">
      <c r="A800" t="s">
        <v>268</v>
      </c>
      <c r="B800" t="s">
        <v>1178</v>
      </c>
      <c r="C800" t="s">
        <v>262</v>
      </c>
      <c r="D800" t="s">
        <v>2527</v>
      </c>
      <c r="E800" t="s">
        <v>11683</v>
      </c>
      <c r="F800" t="s">
        <v>1179</v>
      </c>
      <c r="G800" t="s">
        <v>1180</v>
      </c>
      <c r="H800" t="s">
        <v>10273</v>
      </c>
      <c r="I800" t="s">
        <v>265</v>
      </c>
      <c r="J800" t="s">
        <v>266</v>
      </c>
      <c r="K800" t="s">
        <v>1181</v>
      </c>
      <c r="L800" t="s">
        <v>281</v>
      </c>
      <c r="M800" t="s">
        <v>271</v>
      </c>
      <c r="N800" t="s">
        <v>268</v>
      </c>
      <c r="O800">
        <v>21</v>
      </c>
      <c r="P800" t="s">
        <v>273</v>
      </c>
      <c r="Q800">
        <v>0.32</v>
      </c>
      <c r="S800">
        <v>3</v>
      </c>
      <c r="T800" s="108">
        <v>0.96</v>
      </c>
      <c r="U800">
        <v>1</v>
      </c>
      <c r="V800" t="s">
        <v>270</v>
      </c>
      <c r="W800" t="s">
        <v>167</v>
      </c>
      <c r="X800">
        <v>3</v>
      </c>
      <c r="Y800">
        <v>0</v>
      </c>
      <c r="Z800">
        <v>0</v>
      </c>
      <c r="AA800">
        <v>0</v>
      </c>
      <c r="AB800">
        <v>3</v>
      </c>
      <c r="AC800">
        <v>0</v>
      </c>
      <c r="AD800">
        <v>0</v>
      </c>
      <c r="AE800">
        <v>0</v>
      </c>
    </row>
    <row r="801" spans="1:31" x14ac:dyDescent="0.3">
      <c r="A801" t="s">
        <v>268</v>
      </c>
      <c r="B801" t="s">
        <v>602</v>
      </c>
      <c r="C801" t="s">
        <v>274</v>
      </c>
      <c r="D801" t="s">
        <v>2479</v>
      </c>
      <c r="E801" t="s">
        <v>11684</v>
      </c>
      <c r="F801" t="s">
        <v>603</v>
      </c>
      <c r="G801" t="s">
        <v>279</v>
      </c>
      <c r="H801" t="s">
        <v>604</v>
      </c>
      <c r="I801" t="s">
        <v>265</v>
      </c>
      <c r="J801" t="s">
        <v>266</v>
      </c>
      <c r="K801" t="s">
        <v>605</v>
      </c>
      <c r="L801" t="s">
        <v>606</v>
      </c>
      <c r="M801" t="s">
        <v>267</v>
      </c>
      <c r="N801" t="s">
        <v>268</v>
      </c>
      <c r="O801">
        <v>8</v>
      </c>
      <c r="P801" t="s">
        <v>266</v>
      </c>
      <c r="Q801">
        <v>0.48</v>
      </c>
      <c r="S801">
        <v>6</v>
      </c>
      <c r="T801" s="108">
        <v>2.88</v>
      </c>
      <c r="U801">
        <v>1</v>
      </c>
      <c r="V801" t="s">
        <v>270</v>
      </c>
      <c r="W801" t="s">
        <v>167</v>
      </c>
      <c r="X801">
        <v>3</v>
      </c>
      <c r="Y801">
        <v>3</v>
      </c>
      <c r="Z801">
        <v>0</v>
      </c>
      <c r="AA801">
        <v>0</v>
      </c>
      <c r="AB801">
        <v>3</v>
      </c>
      <c r="AC801">
        <v>0</v>
      </c>
      <c r="AD801">
        <v>0</v>
      </c>
      <c r="AE801">
        <v>0</v>
      </c>
    </row>
    <row r="802" spans="1:31" x14ac:dyDescent="0.3">
      <c r="A802" t="s">
        <v>268</v>
      </c>
      <c r="B802" t="s">
        <v>602</v>
      </c>
      <c r="C802" t="s">
        <v>274</v>
      </c>
      <c r="D802" t="s">
        <v>2479</v>
      </c>
      <c r="E802" t="s">
        <v>11684</v>
      </c>
      <c r="F802" t="s">
        <v>603</v>
      </c>
      <c r="G802" t="s">
        <v>279</v>
      </c>
      <c r="H802" t="s">
        <v>604</v>
      </c>
      <c r="I802" t="s">
        <v>265</v>
      </c>
      <c r="J802" t="s">
        <v>266</v>
      </c>
      <c r="K802" t="s">
        <v>605</v>
      </c>
      <c r="L802" t="s">
        <v>606</v>
      </c>
      <c r="M802" t="s">
        <v>271</v>
      </c>
      <c r="N802" t="s">
        <v>268</v>
      </c>
      <c r="O802">
        <v>21</v>
      </c>
      <c r="P802" t="s">
        <v>273</v>
      </c>
      <c r="Q802">
        <v>0.32</v>
      </c>
      <c r="S802">
        <v>1</v>
      </c>
      <c r="T802" s="108">
        <v>0.32</v>
      </c>
      <c r="U802">
        <v>1</v>
      </c>
      <c r="V802" t="s">
        <v>270</v>
      </c>
      <c r="W802" t="s">
        <v>167</v>
      </c>
      <c r="X802">
        <v>1</v>
      </c>
      <c r="Y802">
        <v>0</v>
      </c>
      <c r="Z802">
        <v>0</v>
      </c>
      <c r="AA802">
        <v>0</v>
      </c>
      <c r="AB802">
        <v>1</v>
      </c>
      <c r="AC802">
        <v>0</v>
      </c>
      <c r="AD802">
        <v>0</v>
      </c>
      <c r="AE802">
        <v>0</v>
      </c>
    </row>
    <row r="803" spans="1:31" x14ac:dyDescent="0.3">
      <c r="A803" t="s">
        <v>268</v>
      </c>
      <c r="B803" t="s">
        <v>602</v>
      </c>
      <c r="C803" t="s">
        <v>274</v>
      </c>
      <c r="D803" t="s">
        <v>2479</v>
      </c>
      <c r="E803" t="s">
        <v>11684</v>
      </c>
      <c r="F803" t="s">
        <v>603</v>
      </c>
      <c r="G803" t="s">
        <v>279</v>
      </c>
      <c r="H803" t="s">
        <v>604</v>
      </c>
      <c r="I803" t="s">
        <v>265</v>
      </c>
      <c r="J803" t="s">
        <v>266</v>
      </c>
      <c r="K803" t="s">
        <v>605</v>
      </c>
      <c r="L803" t="s">
        <v>606</v>
      </c>
      <c r="M803" t="s">
        <v>271</v>
      </c>
      <c r="N803" t="s">
        <v>268</v>
      </c>
      <c r="O803">
        <v>9</v>
      </c>
      <c r="P803" t="s">
        <v>288</v>
      </c>
      <c r="Q803">
        <v>0.48</v>
      </c>
      <c r="S803">
        <v>5</v>
      </c>
      <c r="T803" s="108">
        <v>2.4</v>
      </c>
      <c r="U803">
        <v>1</v>
      </c>
      <c r="V803" t="s">
        <v>270</v>
      </c>
      <c r="W803" t="s">
        <v>167</v>
      </c>
      <c r="X803">
        <v>5</v>
      </c>
      <c r="Y803">
        <v>0</v>
      </c>
      <c r="Z803">
        <v>0</v>
      </c>
      <c r="AA803">
        <v>0</v>
      </c>
      <c r="AB803">
        <v>5</v>
      </c>
      <c r="AC803">
        <v>0</v>
      </c>
      <c r="AD803">
        <v>0</v>
      </c>
      <c r="AE803">
        <v>0</v>
      </c>
    </row>
    <row r="804" spans="1:31" x14ac:dyDescent="0.3">
      <c r="A804" t="s">
        <v>268</v>
      </c>
      <c r="B804" t="s">
        <v>1158</v>
      </c>
      <c r="C804" t="s">
        <v>262</v>
      </c>
      <c r="D804" t="s">
        <v>2526</v>
      </c>
      <c r="E804" t="s">
        <v>11682</v>
      </c>
      <c r="F804" t="s">
        <v>1159</v>
      </c>
      <c r="G804" t="s">
        <v>438</v>
      </c>
      <c r="H804" t="s">
        <v>1464</v>
      </c>
      <c r="I804" t="s">
        <v>265</v>
      </c>
      <c r="J804" t="s">
        <v>266</v>
      </c>
      <c r="K804" t="s">
        <v>1160</v>
      </c>
      <c r="L804" t="s">
        <v>16476</v>
      </c>
      <c r="M804" t="s">
        <v>267</v>
      </c>
      <c r="N804" t="s">
        <v>268</v>
      </c>
      <c r="O804">
        <v>8</v>
      </c>
      <c r="P804" t="s">
        <v>266</v>
      </c>
      <c r="Q804">
        <v>0.17</v>
      </c>
      <c r="S804">
        <v>3</v>
      </c>
      <c r="T804" s="108">
        <v>0.51</v>
      </c>
      <c r="U804">
        <v>1</v>
      </c>
      <c r="V804" t="s">
        <v>270</v>
      </c>
      <c r="W804" t="s">
        <v>167</v>
      </c>
      <c r="X804">
        <v>3</v>
      </c>
      <c r="Y804">
        <v>0</v>
      </c>
      <c r="Z804">
        <v>0</v>
      </c>
      <c r="AA804">
        <v>0</v>
      </c>
      <c r="AB804">
        <v>3</v>
      </c>
      <c r="AC804">
        <v>0</v>
      </c>
      <c r="AD804">
        <v>0</v>
      </c>
      <c r="AE804">
        <v>0</v>
      </c>
    </row>
    <row r="805" spans="1:31" x14ac:dyDescent="0.3">
      <c r="A805" t="s">
        <v>268</v>
      </c>
      <c r="B805" t="s">
        <v>1158</v>
      </c>
      <c r="C805" t="s">
        <v>262</v>
      </c>
      <c r="D805" t="s">
        <v>2526</v>
      </c>
      <c r="E805" t="s">
        <v>11682</v>
      </c>
      <c r="F805" t="s">
        <v>1159</v>
      </c>
      <c r="G805" t="s">
        <v>438</v>
      </c>
      <c r="H805" t="s">
        <v>1464</v>
      </c>
      <c r="I805" t="s">
        <v>265</v>
      </c>
      <c r="J805" t="s">
        <v>266</v>
      </c>
      <c r="K805" t="s">
        <v>1160</v>
      </c>
      <c r="L805" t="s">
        <v>16476</v>
      </c>
      <c r="M805" t="s">
        <v>271</v>
      </c>
      <c r="N805" t="s">
        <v>268</v>
      </c>
      <c r="O805">
        <v>9</v>
      </c>
      <c r="P805" t="s">
        <v>288</v>
      </c>
      <c r="Q805">
        <v>0.48</v>
      </c>
      <c r="S805">
        <v>2</v>
      </c>
      <c r="T805" s="108">
        <v>0.96</v>
      </c>
      <c r="U805">
        <v>1</v>
      </c>
      <c r="V805" t="s">
        <v>270</v>
      </c>
      <c r="W805" t="s">
        <v>167</v>
      </c>
      <c r="X805">
        <v>2</v>
      </c>
      <c r="Y805">
        <v>0</v>
      </c>
      <c r="Z805">
        <v>0</v>
      </c>
      <c r="AA805">
        <v>0</v>
      </c>
      <c r="AB805">
        <v>2</v>
      </c>
      <c r="AC805">
        <v>0</v>
      </c>
      <c r="AD805">
        <v>0</v>
      </c>
      <c r="AE805">
        <v>0</v>
      </c>
    </row>
    <row r="806" spans="1:31" x14ac:dyDescent="0.3">
      <c r="A806" t="s">
        <v>268</v>
      </c>
      <c r="B806" t="s">
        <v>1158</v>
      </c>
      <c r="C806" t="s">
        <v>262</v>
      </c>
      <c r="D806" t="s">
        <v>2526</v>
      </c>
      <c r="E806" t="s">
        <v>11682</v>
      </c>
      <c r="F806" t="s">
        <v>1159</v>
      </c>
      <c r="G806" t="s">
        <v>438</v>
      </c>
      <c r="H806" t="s">
        <v>1464</v>
      </c>
      <c r="I806" t="s">
        <v>265</v>
      </c>
      <c r="J806" t="s">
        <v>266</v>
      </c>
      <c r="K806" t="s">
        <v>1160</v>
      </c>
      <c r="L806" t="s">
        <v>16476</v>
      </c>
      <c r="M806" t="s">
        <v>271</v>
      </c>
      <c r="N806" t="s">
        <v>268</v>
      </c>
      <c r="O806">
        <v>26</v>
      </c>
      <c r="P806" t="s">
        <v>273</v>
      </c>
      <c r="Q806">
        <v>0.48</v>
      </c>
      <c r="S806">
        <v>2</v>
      </c>
      <c r="T806" s="108">
        <v>0.96</v>
      </c>
      <c r="U806">
        <v>1</v>
      </c>
      <c r="V806" t="s">
        <v>270</v>
      </c>
      <c r="W806" t="s">
        <v>167</v>
      </c>
      <c r="X806">
        <v>2</v>
      </c>
      <c r="Y806">
        <v>0</v>
      </c>
      <c r="Z806">
        <v>0</v>
      </c>
      <c r="AA806">
        <v>0</v>
      </c>
      <c r="AB806">
        <v>2</v>
      </c>
      <c r="AC806">
        <v>0</v>
      </c>
      <c r="AD806">
        <v>0</v>
      </c>
      <c r="AE806">
        <v>0</v>
      </c>
    </row>
    <row r="807" spans="1:31" x14ac:dyDescent="0.3">
      <c r="A807" t="s">
        <v>268</v>
      </c>
      <c r="B807" t="s">
        <v>2675</v>
      </c>
      <c r="C807" t="s">
        <v>274</v>
      </c>
      <c r="D807" t="s">
        <v>2692</v>
      </c>
      <c r="E807" t="s">
        <v>11377</v>
      </c>
      <c r="F807" t="s">
        <v>741</v>
      </c>
      <c r="G807" t="s">
        <v>1180</v>
      </c>
      <c r="I807" t="s">
        <v>265</v>
      </c>
      <c r="J807" t="s">
        <v>266</v>
      </c>
      <c r="K807" t="s">
        <v>2674</v>
      </c>
      <c r="L807" t="s">
        <v>2676</v>
      </c>
      <c r="M807" t="s">
        <v>267</v>
      </c>
      <c r="N807" t="s">
        <v>268</v>
      </c>
      <c r="O807">
        <v>8</v>
      </c>
      <c r="P807" t="s">
        <v>282</v>
      </c>
      <c r="Q807">
        <v>2</v>
      </c>
      <c r="S807">
        <v>3</v>
      </c>
      <c r="T807" s="108">
        <v>6</v>
      </c>
      <c r="U807">
        <v>1</v>
      </c>
      <c r="V807" t="s">
        <v>270</v>
      </c>
      <c r="W807" t="s">
        <v>167</v>
      </c>
      <c r="X807">
        <v>1</v>
      </c>
      <c r="Y807">
        <v>1</v>
      </c>
      <c r="Z807">
        <v>0</v>
      </c>
      <c r="AA807">
        <v>1</v>
      </c>
      <c r="AB807">
        <v>0</v>
      </c>
      <c r="AC807">
        <v>1</v>
      </c>
      <c r="AD807">
        <v>0</v>
      </c>
      <c r="AE807">
        <v>0</v>
      </c>
    </row>
    <row r="808" spans="1:31" x14ac:dyDescent="0.3">
      <c r="A808" t="s">
        <v>268</v>
      </c>
      <c r="B808" t="s">
        <v>2675</v>
      </c>
      <c r="C808" t="s">
        <v>274</v>
      </c>
      <c r="D808" t="s">
        <v>2692</v>
      </c>
      <c r="E808" t="s">
        <v>11377</v>
      </c>
      <c r="F808" t="s">
        <v>741</v>
      </c>
      <c r="G808" t="s">
        <v>1180</v>
      </c>
      <c r="I808" t="s">
        <v>265</v>
      </c>
      <c r="J808" t="s">
        <v>266</v>
      </c>
      <c r="K808" t="s">
        <v>2674</v>
      </c>
      <c r="L808" t="s">
        <v>2676</v>
      </c>
      <c r="M808" t="s">
        <v>271</v>
      </c>
      <c r="N808" t="s">
        <v>268</v>
      </c>
      <c r="O808">
        <v>9</v>
      </c>
      <c r="P808" t="s">
        <v>272</v>
      </c>
      <c r="Q808">
        <v>2</v>
      </c>
      <c r="S808">
        <v>9</v>
      </c>
      <c r="T808" s="108">
        <v>18</v>
      </c>
      <c r="U808">
        <v>1</v>
      </c>
      <c r="V808" t="s">
        <v>270</v>
      </c>
      <c r="W808" t="s">
        <v>167</v>
      </c>
      <c r="X808">
        <v>3</v>
      </c>
      <c r="Y808">
        <v>3</v>
      </c>
      <c r="Z808">
        <v>0</v>
      </c>
      <c r="AA808">
        <v>3</v>
      </c>
      <c r="AB808">
        <v>0</v>
      </c>
      <c r="AC808">
        <v>3</v>
      </c>
      <c r="AD808">
        <v>0</v>
      </c>
      <c r="AE808">
        <v>0</v>
      </c>
    </row>
    <row r="809" spans="1:31" x14ac:dyDescent="0.3">
      <c r="A809" t="s">
        <v>268</v>
      </c>
      <c r="B809" t="s">
        <v>2675</v>
      </c>
      <c r="C809" t="s">
        <v>274</v>
      </c>
      <c r="D809" t="s">
        <v>2692</v>
      </c>
      <c r="E809" t="s">
        <v>11377</v>
      </c>
      <c r="F809" t="s">
        <v>741</v>
      </c>
      <c r="G809" t="s">
        <v>1180</v>
      </c>
      <c r="I809" t="s">
        <v>265</v>
      </c>
      <c r="J809" t="s">
        <v>266</v>
      </c>
      <c r="K809" t="s">
        <v>2674</v>
      </c>
      <c r="L809" t="s">
        <v>2676</v>
      </c>
      <c r="M809" t="s">
        <v>267</v>
      </c>
      <c r="N809" t="s">
        <v>268</v>
      </c>
      <c r="O809">
        <v>8</v>
      </c>
      <c r="P809" t="s">
        <v>282</v>
      </c>
      <c r="Q809">
        <v>4</v>
      </c>
      <c r="S809">
        <v>4</v>
      </c>
      <c r="T809" s="108">
        <v>16</v>
      </c>
      <c r="U809">
        <v>1</v>
      </c>
      <c r="V809" t="s">
        <v>270</v>
      </c>
      <c r="W809" t="s">
        <v>167</v>
      </c>
      <c r="X809">
        <v>1</v>
      </c>
      <c r="Y809">
        <v>1</v>
      </c>
      <c r="Z809">
        <v>0</v>
      </c>
      <c r="AA809">
        <v>1</v>
      </c>
      <c r="AB809">
        <v>0</v>
      </c>
      <c r="AC809">
        <v>1</v>
      </c>
      <c r="AD809">
        <v>1</v>
      </c>
      <c r="AE809">
        <v>0</v>
      </c>
    </row>
    <row r="810" spans="1:31" x14ac:dyDescent="0.3">
      <c r="A810" t="s">
        <v>268</v>
      </c>
      <c r="B810" t="s">
        <v>2675</v>
      </c>
      <c r="C810" t="s">
        <v>274</v>
      </c>
      <c r="D810" t="s">
        <v>2692</v>
      </c>
      <c r="E810" t="s">
        <v>11377</v>
      </c>
      <c r="F810" t="s">
        <v>741</v>
      </c>
      <c r="G810" t="s">
        <v>1180</v>
      </c>
      <c r="I810" t="s">
        <v>265</v>
      </c>
      <c r="J810" t="s">
        <v>266</v>
      </c>
      <c r="K810" t="s">
        <v>2674</v>
      </c>
      <c r="L810" t="s">
        <v>2676</v>
      </c>
      <c r="M810" t="s">
        <v>271</v>
      </c>
      <c r="N810" t="s">
        <v>268</v>
      </c>
      <c r="O810">
        <v>9</v>
      </c>
      <c r="P810" t="s">
        <v>272</v>
      </c>
      <c r="Q810">
        <v>4</v>
      </c>
      <c r="S810">
        <v>6</v>
      </c>
      <c r="T810" s="108">
        <v>24</v>
      </c>
      <c r="U810">
        <v>1</v>
      </c>
      <c r="V810" t="s">
        <v>270</v>
      </c>
      <c r="W810" t="s">
        <v>167</v>
      </c>
      <c r="X810">
        <v>1</v>
      </c>
      <c r="Y810">
        <v>1</v>
      </c>
      <c r="Z810">
        <v>1</v>
      </c>
      <c r="AA810">
        <v>1</v>
      </c>
      <c r="AB810">
        <v>1</v>
      </c>
      <c r="AC810">
        <v>1</v>
      </c>
      <c r="AD810">
        <v>1</v>
      </c>
      <c r="AE810">
        <v>0</v>
      </c>
    </row>
    <row r="811" spans="1:31" x14ac:dyDescent="0.3">
      <c r="A811" t="s">
        <v>268</v>
      </c>
      <c r="B811" t="s">
        <v>2675</v>
      </c>
      <c r="C811" t="s">
        <v>274</v>
      </c>
      <c r="D811" t="s">
        <v>2692</v>
      </c>
      <c r="E811" t="s">
        <v>11377</v>
      </c>
      <c r="F811" t="s">
        <v>741</v>
      </c>
      <c r="G811" t="s">
        <v>1180</v>
      </c>
      <c r="I811" t="s">
        <v>265</v>
      </c>
      <c r="J811" t="s">
        <v>266</v>
      </c>
      <c r="K811" t="s">
        <v>2674</v>
      </c>
      <c r="L811" t="s">
        <v>2676</v>
      </c>
      <c r="M811" t="s">
        <v>271</v>
      </c>
      <c r="N811" t="s">
        <v>268</v>
      </c>
      <c r="O811">
        <v>21</v>
      </c>
      <c r="P811" t="s">
        <v>425</v>
      </c>
      <c r="Q811">
        <v>0.32</v>
      </c>
      <c r="S811">
        <v>6</v>
      </c>
      <c r="T811" s="108">
        <v>1.92</v>
      </c>
      <c r="U811">
        <v>1</v>
      </c>
      <c r="V811" t="s">
        <v>270</v>
      </c>
      <c r="W811" t="s">
        <v>167</v>
      </c>
      <c r="X811">
        <v>2</v>
      </c>
      <c r="Y811">
        <v>2</v>
      </c>
      <c r="Z811">
        <v>0</v>
      </c>
      <c r="AA811">
        <v>2</v>
      </c>
      <c r="AB811">
        <v>0</v>
      </c>
      <c r="AC811">
        <v>2</v>
      </c>
      <c r="AD811">
        <v>0</v>
      </c>
      <c r="AE811">
        <v>0</v>
      </c>
    </row>
    <row r="812" spans="1:31" x14ac:dyDescent="0.3">
      <c r="A812" t="s">
        <v>268</v>
      </c>
      <c r="B812" t="s">
        <v>8718</v>
      </c>
      <c r="C812" t="s">
        <v>274</v>
      </c>
      <c r="D812" t="s">
        <v>8719</v>
      </c>
      <c r="E812" t="s">
        <v>11380</v>
      </c>
      <c r="F812" t="s">
        <v>8720</v>
      </c>
      <c r="G812" t="s">
        <v>580</v>
      </c>
      <c r="I812" t="s">
        <v>265</v>
      </c>
      <c r="J812" t="s">
        <v>266</v>
      </c>
      <c r="K812" t="s">
        <v>8721</v>
      </c>
      <c r="L812" t="s">
        <v>419</v>
      </c>
      <c r="M812" t="s">
        <v>271</v>
      </c>
      <c r="N812" t="s">
        <v>268</v>
      </c>
      <c r="O812">
        <v>9</v>
      </c>
      <c r="P812" t="s">
        <v>272</v>
      </c>
      <c r="Q812">
        <v>4</v>
      </c>
      <c r="S812">
        <v>4</v>
      </c>
      <c r="T812" s="108">
        <v>16</v>
      </c>
      <c r="U812">
        <v>1</v>
      </c>
      <c r="V812" t="s">
        <v>270</v>
      </c>
      <c r="W812" t="s">
        <v>167</v>
      </c>
      <c r="X812">
        <v>2</v>
      </c>
      <c r="Y812">
        <v>0</v>
      </c>
      <c r="Z812">
        <v>2</v>
      </c>
      <c r="AA812">
        <v>0</v>
      </c>
      <c r="AB812">
        <v>0</v>
      </c>
      <c r="AC812">
        <v>2</v>
      </c>
      <c r="AD812">
        <v>0</v>
      </c>
      <c r="AE812">
        <v>0</v>
      </c>
    </row>
    <row r="813" spans="1:31" x14ac:dyDescent="0.3">
      <c r="A813" t="s">
        <v>268</v>
      </c>
      <c r="B813" t="s">
        <v>8718</v>
      </c>
      <c r="C813" t="s">
        <v>274</v>
      </c>
      <c r="D813" t="s">
        <v>8719</v>
      </c>
      <c r="E813" t="s">
        <v>11380</v>
      </c>
      <c r="F813" t="s">
        <v>8720</v>
      </c>
      <c r="G813" t="s">
        <v>580</v>
      </c>
      <c r="I813" t="s">
        <v>265</v>
      </c>
      <c r="J813" t="s">
        <v>266</v>
      </c>
      <c r="K813" t="s">
        <v>8721</v>
      </c>
      <c r="L813" t="s">
        <v>419</v>
      </c>
      <c r="M813" t="s">
        <v>271</v>
      </c>
      <c r="N813" t="s">
        <v>268</v>
      </c>
      <c r="O813">
        <v>9</v>
      </c>
      <c r="P813" t="s">
        <v>272</v>
      </c>
      <c r="Q813">
        <v>2</v>
      </c>
      <c r="S813">
        <v>34</v>
      </c>
      <c r="T813" s="108">
        <v>68</v>
      </c>
      <c r="U813">
        <v>1</v>
      </c>
      <c r="V813" t="s">
        <v>270</v>
      </c>
      <c r="W813" t="s">
        <v>167</v>
      </c>
      <c r="X813">
        <v>17</v>
      </c>
      <c r="Y813">
        <v>0</v>
      </c>
      <c r="Z813">
        <v>17</v>
      </c>
      <c r="AA813">
        <v>0</v>
      </c>
      <c r="AB813">
        <v>0</v>
      </c>
      <c r="AC813">
        <v>17</v>
      </c>
      <c r="AD813">
        <v>0</v>
      </c>
      <c r="AE813">
        <v>0</v>
      </c>
    </row>
    <row r="814" spans="1:31" x14ac:dyDescent="0.3">
      <c r="A814" t="s">
        <v>268</v>
      </c>
      <c r="B814" t="s">
        <v>8718</v>
      </c>
      <c r="C814" t="s">
        <v>262</v>
      </c>
      <c r="D814" t="s">
        <v>8719</v>
      </c>
      <c r="E814" t="s">
        <v>11380</v>
      </c>
      <c r="F814" t="s">
        <v>8720</v>
      </c>
      <c r="G814" t="s">
        <v>580</v>
      </c>
      <c r="I814" t="s">
        <v>265</v>
      </c>
      <c r="J814" t="s">
        <v>266</v>
      </c>
      <c r="K814" t="s">
        <v>8721</v>
      </c>
      <c r="L814" t="s">
        <v>419</v>
      </c>
      <c r="M814" t="s">
        <v>267</v>
      </c>
      <c r="N814" t="s">
        <v>268</v>
      </c>
      <c r="O814">
        <v>8</v>
      </c>
      <c r="P814" t="s">
        <v>282</v>
      </c>
      <c r="Q814">
        <v>2</v>
      </c>
      <c r="S814">
        <v>8</v>
      </c>
      <c r="T814" s="108">
        <v>16</v>
      </c>
      <c r="U814">
        <v>1</v>
      </c>
      <c r="V814" t="s">
        <v>270</v>
      </c>
      <c r="W814" t="s">
        <v>167</v>
      </c>
      <c r="X814">
        <v>4</v>
      </c>
      <c r="Y814">
        <v>4</v>
      </c>
      <c r="Z814">
        <v>0</v>
      </c>
      <c r="AA814">
        <v>0</v>
      </c>
      <c r="AB814">
        <v>4</v>
      </c>
      <c r="AC814">
        <v>0</v>
      </c>
      <c r="AD814">
        <v>0</v>
      </c>
      <c r="AE814">
        <v>0</v>
      </c>
    </row>
    <row r="815" spans="1:31" x14ac:dyDescent="0.3">
      <c r="A815" t="s">
        <v>268</v>
      </c>
      <c r="B815" t="s">
        <v>8718</v>
      </c>
      <c r="C815" t="s">
        <v>262</v>
      </c>
      <c r="D815" t="s">
        <v>8719</v>
      </c>
      <c r="E815" t="s">
        <v>11380</v>
      </c>
      <c r="F815" t="s">
        <v>8720</v>
      </c>
      <c r="G815" t="s">
        <v>580</v>
      </c>
      <c r="I815" t="s">
        <v>265</v>
      </c>
      <c r="J815" t="s">
        <v>266</v>
      </c>
      <c r="K815" t="s">
        <v>8721</v>
      </c>
      <c r="L815" t="s">
        <v>419</v>
      </c>
      <c r="M815" t="s">
        <v>267</v>
      </c>
      <c r="N815" t="s">
        <v>268</v>
      </c>
      <c r="O815">
        <v>8</v>
      </c>
      <c r="P815" t="s">
        <v>282</v>
      </c>
      <c r="Q815">
        <v>3</v>
      </c>
      <c r="S815">
        <v>6</v>
      </c>
      <c r="T815" s="108">
        <v>18</v>
      </c>
      <c r="U815">
        <v>1</v>
      </c>
      <c r="V815" t="s">
        <v>270</v>
      </c>
      <c r="W815" t="s">
        <v>167</v>
      </c>
      <c r="X815">
        <v>3</v>
      </c>
      <c r="Y815">
        <v>3</v>
      </c>
      <c r="Z815">
        <v>0</v>
      </c>
      <c r="AA815">
        <v>0</v>
      </c>
      <c r="AB815">
        <v>3</v>
      </c>
      <c r="AC815">
        <v>0</v>
      </c>
      <c r="AD815">
        <v>0</v>
      </c>
      <c r="AE815">
        <v>0</v>
      </c>
    </row>
    <row r="816" spans="1:31" x14ac:dyDescent="0.3">
      <c r="A816" t="s">
        <v>268</v>
      </c>
      <c r="B816" t="s">
        <v>8718</v>
      </c>
      <c r="C816" t="s">
        <v>262</v>
      </c>
      <c r="D816" t="s">
        <v>8719</v>
      </c>
      <c r="E816" t="s">
        <v>11380</v>
      </c>
      <c r="F816" t="s">
        <v>8720</v>
      </c>
      <c r="G816" t="s">
        <v>580</v>
      </c>
      <c r="I816" t="s">
        <v>265</v>
      </c>
      <c r="J816" t="s">
        <v>266</v>
      </c>
      <c r="K816" t="s">
        <v>8721</v>
      </c>
      <c r="L816" t="s">
        <v>419</v>
      </c>
      <c r="M816" t="s">
        <v>267</v>
      </c>
      <c r="N816" t="s">
        <v>268</v>
      </c>
      <c r="O816">
        <v>8</v>
      </c>
      <c r="P816" t="s">
        <v>282</v>
      </c>
      <c r="Q816">
        <v>4</v>
      </c>
      <c r="S816">
        <v>30</v>
      </c>
      <c r="T816" s="108">
        <v>120</v>
      </c>
      <c r="U816">
        <v>1</v>
      </c>
      <c r="V816" t="s">
        <v>270</v>
      </c>
      <c r="W816" t="s">
        <v>167</v>
      </c>
      <c r="X816">
        <v>15</v>
      </c>
      <c r="Y816">
        <v>15</v>
      </c>
      <c r="Z816">
        <v>0</v>
      </c>
      <c r="AA816">
        <v>0</v>
      </c>
      <c r="AB816">
        <v>15</v>
      </c>
      <c r="AC816">
        <v>0</v>
      </c>
      <c r="AD816">
        <v>0</v>
      </c>
      <c r="AE816">
        <v>0</v>
      </c>
    </row>
    <row r="817" spans="1:31" x14ac:dyDescent="0.3">
      <c r="A817" t="s">
        <v>268</v>
      </c>
      <c r="B817" t="s">
        <v>8718</v>
      </c>
      <c r="C817" t="s">
        <v>262</v>
      </c>
      <c r="D817" t="s">
        <v>8719</v>
      </c>
      <c r="E817" t="s">
        <v>11380</v>
      </c>
      <c r="F817" t="s">
        <v>8720</v>
      </c>
      <c r="G817" t="s">
        <v>580</v>
      </c>
      <c r="I817" t="s">
        <v>265</v>
      </c>
      <c r="J817" t="s">
        <v>266</v>
      </c>
      <c r="K817" t="s">
        <v>8721</v>
      </c>
      <c r="L817" t="s">
        <v>419</v>
      </c>
      <c r="M817" t="s">
        <v>267</v>
      </c>
      <c r="N817" t="s">
        <v>268</v>
      </c>
      <c r="O817">
        <v>8</v>
      </c>
      <c r="P817" t="s">
        <v>282</v>
      </c>
      <c r="Q817">
        <v>1</v>
      </c>
      <c r="S817">
        <v>12</v>
      </c>
      <c r="T817" s="108">
        <v>12</v>
      </c>
      <c r="U817">
        <v>1</v>
      </c>
      <c r="V817" t="s">
        <v>270</v>
      </c>
      <c r="W817" t="s">
        <v>167</v>
      </c>
      <c r="X817">
        <v>6</v>
      </c>
      <c r="Y817">
        <v>6</v>
      </c>
      <c r="Z817">
        <v>0</v>
      </c>
      <c r="AA817">
        <v>0</v>
      </c>
      <c r="AB817">
        <v>6</v>
      </c>
      <c r="AC817">
        <v>0</v>
      </c>
      <c r="AD817">
        <v>0</v>
      </c>
      <c r="AE817">
        <v>0</v>
      </c>
    </row>
    <row r="818" spans="1:31" x14ac:dyDescent="0.3">
      <c r="A818" t="s">
        <v>16630</v>
      </c>
      <c r="B818" t="s">
        <v>8587</v>
      </c>
      <c r="C818" t="s">
        <v>274</v>
      </c>
      <c r="D818" t="s">
        <v>8588</v>
      </c>
      <c r="E818" t="s">
        <v>11379</v>
      </c>
      <c r="F818" t="s">
        <v>2309</v>
      </c>
      <c r="G818" t="s">
        <v>580</v>
      </c>
      <c r="I818" t="s">
        <v>265</v>
      </c>
      <c r="J818" t="s">
        <v>266</v>
      </c>
      <c r="K818" t="s">
        <v>8589</v>
      </c>
      <c r="L818" t="s">
        <v>1037</v>
      </c>
      <c r="M818" t="s">
        <v>2312</v>
      </c>
      <c r="N818" t="s">
        <v>16630</v>
      </c>
      <c r="O818">
        <v>9</v>
      </c>
      <c r="P818" t="s">
        <v>3206</v>
      </c>
      <c r="Q818">
        <v>30</v>
      </c>
      <c r="S818">
        <v>0</v>
      </c>
      <c r="T818" s="108">
        <v>0</v>
      </c>
      <c r="U818">
        <v>0</v>
      </c>
      <c r="W818" t="s">
        <v>171</v>
      </c>
      <c r="X818">
        <v>1</v>
      </c>
      <c r="Y818">
        <v>0</v>
      </c>
      <c r="Z818">
        <v>0</v>
      </c>
      <c r="AA818">
        <v>0</v>
      </c>
      <c r="AB818">
        <v>0</v>
      </c>
      <c r="AC818">
        <v>0</v>
      </c>
      <c r="AD818">
        <v>0</v>
      </c>
      <c r="AE818">
        <v>0</v>
      </c>
    </row>
    <row r="819" spans="1:31" x14ac:dyDescent="0.3">
      <c r="A819" t="s">
        <v>268</v>
      </c>
      <c r="B819" t="s">
        <v>17563</v>
      </c>
      <c r="C819" t="s">
        <v>274</v>
      </c>
      <c r="D819" t="s">
        <v>17564</v>
      </c>
      <c r="E819" t="s">
        <v>11381</v>
      </c>
      <c r="F819" t="s">
        <v>579</v>
      </c>
      <c r="G819" t="s">
        <v>580</v>
      </c>
      <c r="I819" t="s">
        <v>265</v>
      </c>
      <c r="J819" t="s">
        <v>266</v>
      </c>
      <c r="K819" t="s">
        <v>8722</v>
      </c>
      <c r="L819" t="s">
        <v>17565</v>
      </c>
      <c r="M819" t="s">
        <v>267</v>
      </c>
      <c r="N819" t="s">
        <v>268</v>
      </c>
      <c r="O819">
        <v>8</v>
      </c>
      <c r="P819" t="s">
        <v>282</v>
      </c>
      <c r="Q819">
        <v>2</v>
      </c>
      <c r="S819">
        <v>1</v>
      </c>
      <c r="T819" s="108">
        <v>2</v>
      </c>
      <c r="U819">
        <v>1</v>
      </c>
      <c r="V819" t="s">
        <v>270</v>
      </c>
      <c r="W819" t="s">
        <v>167</v>
      </c>
      <c r="X819">
        <v>1</v>
      </c>
      <c r="Y819">
        <v>0</v>
      </c>
      <c r="Z819">
        <v>0</v>
      </c>
      <c r="AA819">
        <v>0</v>
      </c>
      <c r="AB819">
        <v>0</v>
      </c>
      <c r="AC819">
        <v>1</v>
      </c>
      <c r="AD819">
        <v>0</v>
      </c>
      <c r="AE819">
        <v>0</v>
      </c>
    </row>
    <row r="820" spans="1:31" x14ac:dyDescent="0.3">
      <c r="A820" t="s">
        <v>268</v>
      </c>
      <c r="B820" t="s">
        <v>17563</v>
      </c>
      <c r="C820" t="s">
        <v>274</v>
      </c>
      <c r="D820" t="s">
        <v>17564</v>
      </c>
      <c r="E820" t="s">
        <v>11381</v>
      </c>
      <c r="F820" t="s">
        <v>579</v>
      </c>
      <c r="G820" t="s">
        <v>580</v>
      </c>
      <c r="I820" t="s">
        <v>265</v>
      </c>
      <c r="J820" t="s">
        <v>266</v>
      </c>
      <c r="K820" t="s">
        <v>8722</v>
      </c>
      <c r="L820" t="s">
        <v>17565</v>
      </c>
      <c r="M820" t="s">
        <v>271</v>
      </c>
      <c r="N820" t="s">
        <v>268</v>
      </c>
      <c r="O820">
        <v>21</v>
      </c>
      <c r="P820" t="s">
        <v>273</v>
      </c>
      <c r="Q820">
        <v>0.32</v>
      </c>
      <c r="S820">
        <v>1</v>
      </c>
      <c r="T820" s="108">
        <v>0.32</v>
      </c>
      <c r="U820">
        <v>1</v>
      </c>
      <c r="V820" t="s">
        <v>270</v>
      </c>
      <c r="W820" t="s">
        <v>167</v>
      </c>
      <c r="X820">
        <v>1</v>
      </c>
      <c r="Y820">
        <v>0</v>
      </c>
      <c r="Z820">
        <v>0</v>
      </c>
      <c r="AA820">
        <v>0</v>
      </c>
      <c r="AB820">
        <v>1</v>
      </c>
      <c r="AC820">
        <v>0</v>
      </c>
      <c r="AD820">
        <v>0</v>
      </c>
      <c r="AE820">
        <v>0</v>
      </c>
    </row>
    <row r="821" spans="1:31" x14ac:dyDescent="0.3">
      <c r="A821" t="s">
        <v>268</v>
      </c>
      <c r="B821" t="s">
        <v>17563</v>
      </c>
      <c r="C821" t="s">
        <v>274</v>
      </c>
      <c r="D821" t="s">
        <v>17564</v>
      </c>
      <c r="E821" t="s">
        <v>11381</v>
      </c>
      <c r="F821" t="s">
        <v>579</v>
      </c>
      <c r="G821" t="s">
        <v>580</v>
      </c>
      <c r="I821" t="s">
        <v>265</v>
      </c>
      <c r="J821" t="s">
        <v>266</v>
      </c>
      <c r="K821" t="s">
        <v>8722</v>
      </c>
      <c r="L821" t="s">
        <v>17565</v>
      </c>
      <c r="M821" t="s">
        <v>271</v>
      </c>
      <c r="N821" t="s">
        <v>268</v>
      </c>
      <c r="O821">
        <v>9</v>
      </c>
      <c r="P821" t="s">
        <v>272</v>
      </c>
      <c r="Q821">
        <v>3</v>
      </c>
      <c r="S821">
        <v>3</v>
      </c>
      <c r="T821" s="108">
        <v>9</v>
      </c>
      <c r="U821">
        <v>1</v>
      </c>
      <c r="V821" t="s">
        <v>270</v>
      </c>
      <c r="W821" t="s">
        <v>167</v>
      </c>
      <c r="X821">
        <v>1</v>
      </c>
      <c r="Y821">
        <v>1</v>
      </c>
      <c r="Z821">
        <v>0</v>
      </c>
      <c r="AA821">
        <v>1</v>
      </c>
      <c r="AB821">
        <v>0</v>
      </c>
      <c r="AC821">
        <v>1</v>
      </c>
      <c r="AD821">
        <v>0</v>
      </c>
      <c r="AE821">
        <v>0</v>
      </c>
    </row>
    <row r="822" spans="1:31" x14ac:dyDescent="0.3">
      <c r="A822" t="s">
        <v>268</v>
      </c>
      <c r="B822" t="s">
        <v>17563</v>
      </c>
      <c r="C822" t="s">
        <v>294</v>
      </c>
      <c r="D822" t="s">
        <v>17566</v>
      </c>
      <c r="E822" t="s">
        <v>11381</v>
      </c>
      <c r="F822" t="s">
        <v>579</v>
      </c>
      <c r="G822" t="s">
        <v>580</v>
      </c>
      <c r="I822" t="s">
        <v>265</v>
      </c>
      <c r="J822" t="s">
        <v>266</v>
      </c>
      <c r="K822" t="s">
        <v>8722</v>
      </c>
      <c r="L822" t="s">
        <v>17565</v>
      </c>
      <c r="M822" t="s">
        <v>271</v>
      </c>
      <c r="N822" t="s">
        <v>268</v>
      </c>
      <c r="O822">
        <v>9</v>
      </c>
      <c r="P822" t="s">
        <v>272</v>
      </c>
      <c r="Q822">
        <v>2</v>
      </c>
      <c r="S822">
        <v>3</v>
      </c>
      <c r="T822" s="108">
        <v>6</v>
      </c>
      <c r="U822">
        <v>1</v>
      </c>
      <c r="V822" t="s">
        <v>270</v>
      </c>
      <c r="W822" t="s">
        <v>167</v>
      </c>
      <c r="X822">
        <v>1</v>
      </c>
      <c r="Y822">
        <v>1</v>
      </c>
      <c r="Z822">
        <v>0</v>
      </c>
      <c r="AA822">
        <v>1</v>
      </c>
      <c r="AB822">
        <v>0</v>
      </c>
      <c r="AC822">
        <v>1</v>
      </c>
      <c r="AD822">
        <v>0</v>
      </c>
      <c r="AE822">
        <v>0</v>
      </c>
    </row>
    <row r="823" spans="1:31" x14ac:dyDescent="0.3">
      <c r="A823" t="s">
        <v>268</v>
      </c>
      <c r="B823" t="s">
        <v>17563</v>
      </c>
      <c r="C823" t="s">
        <v>294</v>
      </c>
      <c r="D823" t="s">
        <v>17566</v>
      </c>
      <c r="E823" t="s">
        <v>11381</v>
      </c>
      <c r="F823" t="s">
        <v>579</v>
      </c>
      <c r="G823" t="s">
        <v>580</v>
      </c>
      <c r="I823" t="s">
        <v>265</v>
      </c>
      <c r="J823" t="s">
        <v>266</v>
      </c>
      <c r="K823" t="s">
        <v>8722</v>
      </c>
      <c r="L823" t="s">
        <v>17565</v>
      </c>
      <c r="M823" t="s">
        <v>271</v>
      </c>
      <c r="N823" t="s">
        <v>268</v>
      </c>
      <c r="O823">
        <v>21</v>
      </c>
      <c r="P823" t="s">
        <v>273</v>
      </c>
      <c r="Q823">
        <v>0.32</v>
      </c>
      <c r="S823">
        <v>1</v>
      </c>
      <c r="T823" s="108">
        <v>0.32</v>
      </c>
      <c r="U823">
        <v>1</v>
      </c>
      <c r="V823" t="s">
        <v>270</v>
      </c>
      <c r="W823" t="s">
        <v>167</v>
      </c>
      <c r="X823">
        <v>1</v>
      </c>
      <c r="Y823">
        <v>0</v>
      </c>
      <c r="Z823">
        <v>0</v>
      </c>
      <c r="AA823">
        <v>0</v>
      </c>
      <c r="AB823">
        <v>1</v>
      </c>
      <c r="AC823">
        <v>0</v>
      </c>
      <c r="AD823">
        <v>0</v>
      </c>
      <c r="AE823">
        <v>0</v>
      </c>
    </row>
    <row r="824" spans="1:31" x14ac:dyDescent="0.3">
      <c r="A824" t="s">
        <v>268</v>
      </c>
      <c r="B824" t="s">
        <v>17563</v>
      </c>
      <c r="C824" t="s">
        <v>294</v>
      </c>
      <c r="D824" t="s">
        <v>17566</v>
      </c>
      <c r="E824" t="s">
        <v>11381</v>
      </c>
      <c r="F824" t="s">
        <v>579</v>
      </c>
      <c r="G824" t="s">
        <v>580</v>
      </c>
      <c r="I824" t="s">
        <v>265</v>
      </c>
      <c r="J824" t="s">
        <v>266</v>
      </c>
      <c r="K824" t="s">
        <v>8722</v>
      </c>
      <c r="L824" t="s">
        <v>17565</v>
      </c>
      <c r="M824" t="s">
        <v>267</v>
      </c>
      <c r="N824" t="s">
        <v>268</v>
      </c>
      <c r="O824">
        <v>8</v>
      </c>
      <c r="P824" t="s">
        <v>282</v>
      </c>
      <c r="Q824">
        <v>3</v>
      </c>
      <c r="S824">
        <v>1</v>
      </c>
      <c r="T824" s="108">
        <v>3</v>
      </c>
      <c r="U824">
        <v>1</v>
      </c>
      <c r="V824" t="s">
        <v>270</v>
      </c>
      <c r="W824" t="s">
        <v>167</v>
      </c>
      <c r="X824">
        <v>1</v>
      </c>
      <c r="Y824">
        <v>0</v>
      </c>
      <c r="Z824">
        <v>1</v>
      </c>
      <c r="AA824">
        <v>0</v>
      </c>
      <c r="AB824">
        <v>0</v>
      </c>
      <c r="AC824">
        <v>0</v>
      </c>
      <c r="AD824">
        <v>0</v>
      </c>
      <c r="AE824">
        <v>0</v>
      </c>
    </row>
    <row r="825" spans="1:31" x14ac:dyDescent="0.3">
      <c r="A825" t="s">
        <v>268</v>
      </c>
      <c r="B825" t="s">
        <v>17563</v>
      </c>
      <c r="C825" t="s">
        <v>302</v>
      </c>
      <c r="D825" t="s">
        <v>17567</v>
      </c>
      <c r="E825" t="s">
        <v>11381</v>
      </c>
      <c r="F825" t="s">
        <v>579</v>
      </c>
      <c r="G825" t="s">
        <v>580</v>
      </c>
      <c r="I825" t="s">
        <v>265</v>
      </c>
      <c r="J825" t="s">
        <v>266</v>
      </c>
      <c r="K825" t="s">
        <v>8722</v>
      </c>
      <c r="L825" t="s">
        <v>17565</v>
      </c>
      <c r="M825" t="s">
        <v>267</v>
      </c>
      <c r="N825" t="s">
        <v>268</v>
      </c>
      <c r="O825">
        <v>8</v>
      </c>
      <c r="P825" t="s">
        <v>282</v>
      </c>
      <c r="Q825">
        <v>3</v>
      </c>
      <c r="S825">
        <v>2</v>
      </c>
      <c r="T825" s="108">
        <v>6</v>
      </c>
      <c r="U825">
        <v>1</v>
      </c>
      <c r="V825" t="s">
        <v>270</v>
      </c>
      <c r="W825" t="s">
        <v>167</v>
      </c>
      <c r="X825">
        <v>2</v>
      </c>
      <c r="Y825">
        <v>0</v>
      </c>
      <c r="Z825">
        <v>0</v>
      </c>
      <c r="AA825">
        <v>2</v>
      </c>
      <c r="AB825">
        <v>0</v>
      </c>
      <c r="AC825">
        <v>0</v>
      </c>
      <c r="AD825">
        <v>0</v>
      </c>
      <c r="AE825">
        <v>0</v>
      </c>
    </row>
    <row r="826" spans="1:31" x14ac:dyDescent="0.3">
      <c r="A826" t="s">
        <v>268</v>
      </c>
      <c r="B826" t="s">
        <v>17563</v>
      </c>
      <c r="C826" t="s">
        <v>302</v>
      </c>
      <c r="D826" t="s">
        <v>17567</v>
      </c>
      <c r="E826" t="s">
        <v>11381</v>
      </c>
      <c r="F826" t="s">
        <v>579</v>
      </c>
      <c r="G826" t="s">
        <v>580</v>
      </c>
      <c r="I826" t="s">
        <v>265</v>
      </c>
      <c r="J826" t="s">
        <v>266</v>
      </c>
      <c r="K826" t="s">
        <v>8722</v>
      </c>
      <c r="L826" t="s">
        <v>17565</v>
      </c>
      <c r="M826" t="s">
        <v>271</v>
      </c>
      <c r="N826" t="s">
        <v>268</v>
      </c>
      <c r="O826">
        <v>9</v>
      </c>
      <c r="P826" t="s">
        <v>272</v>
      </c>
      <c r="Q826">
        <v>4</v>
      </c>
      <c r="S826">
        <v>3</v>
      </c>
      <c r="T826" s="108">
        <v>12</v>
      </c>
      <c r="U826">
        <v>1</v>
      </c>
      <c r="V826" t="s">
        <v>270</v>
      </c>
      <c r="W826" t="s">
        <v>167</v>
      </c>
      <c r="X826">
        <v>1</v>
      </c>
      <c r="Y826">
        <v>1</v>
      </c>
      <c r="Z826">
        <v>0</v>
      </c>
      <c r="AA826">
        <v>1</v>
      </c>
      <c r="AB826">
        <v>0</v>
      </c>
      <c r="AC826">
        <v>1</v>
      </c>
      <c r="AD826">
        <v>0</v>
      </c>
      <c r="AE826">
        <v>0</v>
      </c>
    </row>
    <row r="827" spans="1:31" x14ac:dyDescent="0.3">
      <c r="A827" t="s">
        <v>268</v>
      </c>
      <c r="B827" t="s">
        <v>17563</v>
      </c>
      <c r="C827" t="s">
        <v>302</v>
      </c>
      <c r="D827" t="s">
        <v>17567</v>
      </c>
      <c r="E827" t="s">
        <v>11381</v>
      </c>
      <c r="F827" t="s">
        <v>579</v>
      </c>
      <c r="G827" t="s">
        <v>580</v>
      </c>
      <c r="I827" t="s">
        <v>265</v>
      </c>
      <c r="J827" t="s">
        <v>266</v>
      </c>
      <c r="K827" t="s">
        <v>8722</v>
      </c>
      <c r="L827" t="s">
        <v>17565</v>
      </c>
      <c r="M827" t="s">
        <v>271</v>
      </c>
      <c r="N827" t="s">
        <v>268</v>
      </c>
      <c r="O827">
        <v>21</v>
      </c>
      <c r="P827" t="s">
        <v>273</v>
      </c>
      <c r="Q827">
        <v>0.32</v>
      </c>
      <c r="S827">
        <v>1</v>
      </c>
      <c r="T827" s="108">
        <v>0.32</v>
      </c>
      <c r="U827">
        <v>1</v>
      </c>
      <c r="V827" t="s">
        <v>270</v>
      </c>
      <c r="W827" t="s">
        <v>167</v>
      </c>
      <c r="X827">
        <v>1</v>
      </c>
      <c r="Y827">
        <v>0</v>
      </c>
      <c r="Z827">
        <v>0</v>
      </c>
      <c r="AA827">
        <v>0</v>
      </c>
      <c r="AB827">
        <v>1</v>
      </c>
      <c r="AC827">
        <v>0</v>
      </c>
      <c r="AD827">
        <v>0</v>
      </c>
      <c r="AE827">
        <v>0</v>
      </c>
    </row>
    <row r="828" spans="1:31" x14ac:dyDescent="0.3">
      <c r="A828" t="s">
        <v>268</v>
      </c>
      <c r="B828" t="s">
        <v>17563</v>
      </c>
      <c r="C828" t="s">
        <v>581</v>
      </c>
      <c r="D828" t="s">
        <v>17568</v>
      </c>
      <c r="E828" t="s">
        <v>11381</v>
      </c>
      <c r="F828" t="s">
        <v>579</v>
      </c>
      <c r="G828" t="s">
        <v>580</v>
      </c>
      <c r="I828" t="s">
        <v>265</v>
      </c>
      <c r="J828" t="s">
        <v>266</v>
      </c>
      <c r="K828" t="s">
        <v>8722</v>
      </c>
      <c r="L828" t="s">
        <v>17565</v>
      </c>
      <c r="M828" t="s">
        <v>267</v>
      </c>
      <c r="N828" t="s">
        <v>268</v>
      </c>
      <c r="O828">
        <v>8</v>
      </c>
      <c r="P828" t="s">
        <v>282</v>
      </c>
      <c r="Q828">
        <v>3</v>
      </c>
      <c r="S828">
        <v>1</v>
      </c>
      <c r="T828" s="108">
        <v>3</v>
      </c>
      <c r="U828">
        <v>1</v>
      </c>
      <c r="V828" t="s">
        <v>270</v>
      </c>
      <c r="W828" t="s">
        <v>167</v>
      </c>
      <c r="X828">
        <v>1</v>
      </c>
      <c r="Y828">
        <v>0</v>
      </c>
      <c r="Z828">
        <v>1</v>
      </c>
      <c r="AA828">
        <v>0</v>
      </c>
      <c r="AB828">
        <v>0</v>
      </c>
      <c r="AC828">
        <v>0</v>
      </c>
      <c r="AD828">
        <v>0</v>
      </c>
      <c r="AE828">
        <v>0</v>
      </c>
    </row>
    <row r="829" spans="1:31" x14ac:dyDescent="0.3">
      <c r="A829" t="s">
        <v>268</v>
      </c>
      <c r="B829" t="s">
        <v>17563</v>
      </c>
      <c r="C829" t="s">
        <v>581</v>
      </c>
      <c r="D829" t="s">
        <v>17568</v>
      </c>
      <c r="E829" t="s">
        <v>11381</v>
      </c>
      <c r="F829" t="s">
        <v>579</v>
      </c>
      <c r="G829" t="s">
        <v>580</v>
      </c>
      <c r="I829" t="s">
        <v>265</v>
      </c>
      <c r="J829" t="s">
        <v>266</v>
      </c>
      <c r="K829" t="s">
        <v>8722</v>
      </c>
      <c r="L829" t="s">
        <v>17565</v>
      </c>
      <c r="M829" t="s">
        <v>271</v>
      </c>
      <c r="N829" t="s">
        <v>268</v>
      </c>
      <c r="O829">
        <v>21</v>
      </c>
      <c r="P829" t="s">
        <v>273</v>
      </c>
      <c r="Q829">
        <v>0.32</v>
      </c>
      <c r="S829">
        <v>1</v>
      </c>
      <c r="T829" s="108">
        <v>0.32</v>
      </c>
      <c r="U829">
        <v>1</v>
      </c>
      <c r="V829" t="s">
        <v>270</v>
      </c>
      <c r="W829" t="s">
        <v>167</v>
      </c>
      <c r="X829">
        <v>1</v>
      </c>
      <c r="Y829">
        <v>0</v>
      </c>
      <c r="Z829">
        <v>0</v>
      </c>
      <c r="AA829">
        <v>0</v>
      </c>
      <c r="AB829">
        <v>1</v>
      </c>
      <c r="AC829">
        <v>0</v>
      </c>
      <c r="AD829">
        <v>0</v>
      </c>
      <c r="AE829">
        <v>0</v>
      </c>
    </row>
    <row r="830" spans="1:31" x14ac:dyDescent="0.3">
      <c r="A830" t="s">
        <v>268</v>
      </c>
      <c r="B830" t="s">
        <v>17563</v>
      </c>
      <c r="C830" t="s">
        <v>1683</v>
      </c>
      <c r="D830" t="s">
        <v>17569</v>
      </c>
      <c r="E830" t="s">
        <v>11381</v>
      </c>
      <c r="F830" t="s">
        <v>579</v>
      </c>
      <c r="G830" t="s">
        <v>580</v>
      </c>
      <c r="I830" t="s">
        <v>265</v>
      </c>
      <c r="J830" t="s">
        <v>266</v>
      </c>
      <c r="K830" t="s">
        <v>8722</v>
      </c>
      <c r="L830" t="s">
        <v>17565</v>
      </c>
      <c r="M830" t="s">
        <v>267</v>
      </c>
      <c r="N830" t="s">
        <v>268</v>
      </c>
      <c r="O830">
        <v>8</v>
      </c>
      <c r="P830" t="s">
        <v>282</v>
      </c>
      <c r="Q830">
        <v>3</v>
      </c>
      <c r="S830">
        <v>1</v>
      </c>
      <c r="T830" s="108">
        <v>3</v>
      </c>
      <c r="U830">
        <v>1</v>
      </c>
      <c r="V830" t="s">
        <v>270</v>
      </c>
      <c r="W830" t="s">
        <v>167</v>
      </c>
      <c r="X830">
        <v>1</v>
      </c>
      <c r="Y830">
        <v>0</v>
      </c>
      <c r="Z830">
        <v>1</v>
      </c>
      <c r="AA830">
        <v>0</v>
      </c>
      <c r="AB830">
        <v>0</v>
      </c>
      <c r="AC830">
        <v>0</v>
      </c>
      <c r="AD830">
        <v>0</v>
      </c>
      <c r="AE830">
        <v>0</v>
      </c>
    </row>
    <row r="831" spans="1:31" x14ac:dyDescent="0.3">
      <c r="A831" t="s">
        <v>268</v>
      </c>
      <c r="B831" t="s">
        <v>17563</v>
      </c>
      <c r="C831" t="s">
        <v>1683</v>
      </c>
      <c r="D831" t="s">
        <v>17569</v>
      </c>
      <c r="E831" t="s">
        <v>11381</v>
      </c>
      <c r="F831" t="s">
        <v>579</v>
      </c>
      <c r="G831" t="s">
        <v>580</v>
      </c>
      <c r="I831" t="s">
        <v>265</v>
      </c>
      <c r="J831" t="s">
        <v>266</v>
      </c>
      <c r="K831" t="s">
        <v>8722</v>
      </c>
      <c r="L831" t="s">
        <v>17565</v>
      </c>
      <c r="M831" t="s">
        <v>267</v>
      </c>
      <c r="N831" t="s">
        <v>268</v>
      </c>
      <c r="O831">
        <v>8</v>
      </c>
      <c r="P831" t="s">
        <v>282</v>
      </c>
      <c r="Q831">
        <v>2</v>
      </c>
      <c r="S831">
        <v>1</v>
      </c>
      <c r="T831" s="108">
        <v>2</v>
      </c>
      <c r="U831">
        <v>1</v>
      </c>
      <c r="V831" t="s">
        <v>270</v>
      </c>
      <c r="W831" t="s">
        <v>167</v>
      </c>
      <c r="X831">
        <v>1</v>
      </c>
      <c r="Y831">
        <v>0</v>
      </c>
      <c r="Z831">
        <v>0</v>
      </c>
      <c r="AA831">
        <v>0</v>
      </c>
      <c r="AB831">
        <v>0</v>
      </c>
      <c r="AC831">
        <v>1</v>
      </c>
      <c r="AD831">
        <v>0</v>
      </c>
      <c r="AE831">
        <v>0</v>
      </c>
    </row>
    <row r="832" spans="1:31" x14ac:dyDescent="0.3">
      <c r="A832" t="s">
        <v>268</v>
      </c>
      <c r="B832" t="s">
        <v>17563</v>
      </c>
      <c r="C832" t="s">
        <v>1683</v>
      </c>
      <c r="D832" t="s">
        <v>17569</v>
      </c>
      <c r="E832" t="s">
        <v>11381</v>
      </c>
      <c r="F832" t="s">
        <v>579</v>
      </c>
      <c r="G832" t="s">
        <v>580</v>
      </c>
      <c r="I832" t="s">
        <v>265</v>
      </c>
      <c r="J832" t="s">
        <v>266</v>
      </c>
      <c r="K832" t="s">
        <v>8722</v>
      </c>
      <c r="L832" t="s">
        <v>17565</v>
      </c>
      <c r="M832" t="s">
        <v>271</v>
      </c>
      <c r="N832" t="s">
        <v>268</v>
      </c>
      <c r="O832">
        <v>9</v>
      </c>
      <c r="P832" t="s">
        <v>272</v>
      </c>
      <c r="Q832">
        <v>3</v>
      </c>
      <c r="S832">
        <v>3</v>
      </c>
      <c r="T832" s="108">
        <v>9</v>
      </c>
      <c r="U832">
        <v>1</v>
      </c>
      <c r="V832" t="s">
        <v>270</v>
      </c>
      <c r="W832" t="s">
        <v>167</v>
      </c>
      <c r="X832">
        <v>1</v>
      </c>
      <c r="Y832">
        <v>1</v>
      </c>
      <c r="Z832">
        <v>0</v>
      </c>
      <c r="AA832">
        <v>1</v>
      </c>
      <c r="AB832">
        <v>0</v>
      </c>
      <c r="AC832">
        <v>1</v>
      </c>
      <c r="AD832">
        <v>0</v>
      </c>
      <c r="AE832">
        <v>0</v>
      </c>
    </row>
    <row r="833" spans="1:31" x14ac:dyDescent="0.3">
      <c r="A833" t="s">
        <v>268</v>
      </c>
      <c r="B833" t="s">
        <v>17563</v>
      </c>
      <c r="C833" t="s">
        <v>1683</v>
      </c>
      <c r="D833" t="s">
        <v>17569</v>
      </c>
      <c r="E833" t="s">
        <v>11381</v>
      </c>
      <c r="F833" t="s">
        <v>579</v>
      </c>
      <c r="G833" t="s">
        <v>580</v>
      </c>
      <c r="I833" t="s">
        <v>265</v>
      </c>
      <c r="J833" t="s">
        <v>266</v>
      </c>
      <c r="K833" t="s">
        <v>8722</v>
      </c>
      <c r="L833" t="s">
        <v>17565</v>
      </c>
      <c r="M833" t="s">
        <v>271</v>
      </c>
      <c r="N833" t="s">
        <v>268</v>
      </c>
      <c r="O833">
        <v>21</v>
      </c>
      <c r="P833" t="s">
        <v>273</v>
      </c>
      <c r="Q833">
        <v>0.32</v>
      </c>
      <c r="S833">
        <v>1</v>
      </c>
      <c r="T833" s="108">
        <v>0.32</v>
      </c>
      <c r="U833">
        <v>1</v>
      </c>
      <c r="V833" t="s">
        <v>270</v>
      </c>
      <c r="W833" t="s">
        <v>167</v>
      </c>
      <c r="X833">
        <v>1</v>
      </c>
      <c r="Y833">
        <v>0</v>
      </c>
      <c r="Z833">
        <v>0</v>
      </c>
      <c r="AA833">
        <v>0</v>
      </c>
      <c r="AB833">
        <v>1</v>
      </c>
      <c r="AC833">
        <v>0</v>
      </c>
      <c r="AD833">
        <v>0</v>
      </c>
      <c r="AE833">
        <v>0</v>
      </c>
    </row>
    <row r="834" spans="1:31" x14ac:dyDescent="0.3">
      <c r="A834" t="s">
        <v>268</v>
      </c>
      <c r="B834" t="s">
        <v>17563</v>
      </c>
      <c r="C834" t="s">
        <v>2336</v>
      </c>
      <c r="D834" t="s">
        <v>17570</v>
      </c>
      <c r="E834" t="s">
        <v>11381</v>
      </c>
      <c r="F834" t="s">
        <v>579</v>
      </c>
      <c r="G834" t="s">
        <v>580</v>
      </c>
      <c r="I834" t="s">
        <v>265</v>
      </c>
      <c r="J834" t="s">
        <v>266</v>
      </c>
      <c r="K834" t="s">
        <v>8722</v>
      </c>
      <c r="L834" t="s">
        <v>17565</v>
      </c>
      <c r="M834" t="s">
        <v>267</v>
      </c>
      <c r="N834" t="s">
        <v>268</v>
      </c>
      <c r="O834">
        <v>8</v>
      </c>
      <c r="P834" t="s">
        <v>282</v>
      </c>
      <c r="Q834">
        <v>3</v>
      </c>
      <c r="S834">
        <v>1</v>
      </c>
      <c r="T834" s="108">
        <v>3</v>
      </c>
      <c r="U834">
        <v>1</v>
      </c>
      <c r="V834" t="s">
        <v>270</v>
      </c>
      <c r="W834" t="s">
        <v>167</v>
      </c>
      <c r="X834">
        <v>1</v>
      </c>
      <c r="Y834">
        <v>0</v>
      </c>
      <c r="Z834">
        <v>1</v>
      </c>
      <c r="AA834">
        <v>0</v>
      </c>
      <c r="AB834">
        <v>0</v>
      </c>
      <c r="AC834">
        <v>0</v>
      </c>
      <c r="AD834">
        <v>0</v>
      </c>
      <c r="AE834">
        <v>0</v>
      </c>
    </row>
    <row r="835" spans="1:31" x14ac:dyDescent="0.3">
      <c r="A835" t="s">
        <v>268</v>
      </c>
      <c r="B835" t="s">
        <v>17563</v>
      </c>
      <c r="C835" t="s">
        <v>2336</v>
      </c>
      <c r="D835" t="s">
        <v>17570</v>
      </c>
      <c r="E835" t="s">
        <v>11381</v>
      </c>
      <c r="F835" t="s">
        <v>579</v>
      </c>
      <c r="G835" t="s">
        <v>580</v>
      </c>
      <c r="I835" t="s">
        <v>265</v>
      </c>
      <c r="J835" t="s">
        <v>266</v>
      </c>
      <c r="K835" t="s">
        <v>8722</v>
      </c>
      <c r="L835" t="s">
        <v>17565</v>
      </c>
      <c r="M835" t="s">
        <v>271</v>
      </c>
      <c r="N835" t="s">
        <v>268</v>
      </c>
      <c r="O835">
        <v>21</v>
      </c>
      <c r="P835" t="s">
        <v>273</v>
      </c>
      <c r="Q835">
        <v>0.32</v>
      </c>
      <c r="S835">
        <v>1</v>
      </c>
      <c r="T835" s="108">
        <v>0.32</v>
      </c>
      <c r="U835">
        <v>1</v>
      </c>
      <c r="V835" t="s">
        <v>270</v>
      </c>
      <c r="W835" t="s">
        <v>167</v>
      </c>
      <c r="X835">
        <v>1</v>
      </c>
      <c r="Y835">
        <v>0</v>
      </c>
      <c r="Z835">
        <v>0</v>
      </c>
      <c r="AA835">
        <v>0</v>
      </c>
      <c r="AB835">
        <v>1</v>
      </c>
      <c r="AC835">
        <v>0</v>
      </c>
      <c r="AD835">
        <v>0</v>
      </c>
      <c r="AE835">
        <v>0</v>
      </c>
    </row>
    <row r="836" spans="1:31" x14ac:dyDescent="0.3">
      <c r="A836" t="s">
        <v>268</v>
      </c>
      <c r="B836" t="s">
        <v>17563</v>
      </c>
      <c r="C836" t="s">
        <v>2336</v>
      </c>
      <c r="D836" t="s">
        <v>17570</v>
      </c>
      <c r="E836" t="s">
        <v>11381</v>
      </c>
      <c r="F836" t="s">
        <v>579</v>
      </c>
      <c r="G836" t="s">
        <v>580</v>
      </c>
      <c r="I836" t="s">
        <v>265</v>
      </c>
      <c r="J836" t="s">
        <v>266</v>
      </c>
      <c r="K836" t="s">
        <v>8722</v>
      </c>
      <c r="L836" t="s">
        <v>17565</v>
      </c>
      <c r="M836" t="s">
        <v>271</v>
      </c>
      <c r="N836" t="s">
        <v>268</v>
      </c>
      <c r="O836">
        <v>9</v>
      </c>
      <c r="P836" t="s">
        <v>272</v>
      </c>
      <c r="Q836">
        <v>4</v>
      </c>
      <c r="S836">
        <v>3</v>
      </c>
      <c r="T836" s="108">
        <v>12</v>
      </c>
      <c r="U836">
        <v>1</v>
      </c>
      <c r="V836" t="s">
        <v>270</v>
      </c>
      <c r="W836" t="s">
        <v>167</v>
      </c>
      <c r="X836">
        <v>1</v>
      </c>
      <c r="Y836">
        <v>1</v>
      </c>
      <c r="Z836">
        <v>0</v>
      </c>
      <c r="AA836">
        <v>1</v>
      </c>
      <c r="AB836">
        <v>0</v>
      </c>
      <c r="AC836">
        <v>1</v>
      </c>
      <c r="AD836">
        <v>0</v>
      </c>
      <c r="AE836">
        <v>0</v>
      </c>
    </row>
    <row r="837" spans="1:31" x14ac:dyDescent="0.3">
      <c r="A837" t="s">
        <v>268</v>
      </c>
      <c r="B837" t="s">
        <v>17563</v>
      </c>
      <c r="C837" t="s">
        <v>2356</v>
      </c>
      <c r="D837" t="s">
        <v>17571</v>
      </c>
      <c r="E837" t="s">
        <v>11381</v>
      </c>
      <c r="F837" t="s">
        <v>579</v>
      </c>
      <c r="G837" t="s">
        <v>580</v>
      </c>
      <c r="I837" t="s">
        <v>265</v>
      </c>
      <c r="J837" t="s">
        <v>266</v>
      </c>
      <c r="K837" t="s">
        <v>8722</v>
      </c>
      <c r="L837" t="s">
        <v>17565</v>
      </c>
      <c r="M837" t="s">
        <v>271</v>
      </c>
      <c r="N837" t="s">
        <v>268</v>
      </c>
      <c r="O837">
        <v>21</v>
      </c>
      <c r="P837" t="s">
        <v>273</v>
      </c>
      <c r="Q837">
        <v>0.32</v>
      </c>
      <c r="S837">
        <v>2</v>
      </c>
      <c r="T837" s="108">
        <v>0.64</v>
      </c>
      <c r="U837">
        <v>1</v>
      </c>
      <c r="V837" t="s">
        <v>270</v>
      </c>
      <c r="W837" t="s">
        <v>167</v>
      </c>
      <c r="X837">
        <v>2</v>
      </c>
      <c r="Y837">
        <v>0</v>
      </c>
      <c r="Z837">
        <v>0</v>
      </c>
      <c r="AA837">
        <v>0</v>
      </c>
      <c r="AB837">
        <v>2</v>
      </c>
      <c r="AC837">
        <v>0</v>
      </c>
      <c r="AD837">
        <v>0</v>
      </c>
      <c r="AE837">
        <v>0</v>
      </c>
    </row>
    <row r="838" spans="1:31" x14ac:dyDescent="0.3">
      <c r="A838" t="s">
        <v>268</v>
      </c>
      <c r="B838" t="s">
        <v>17563</v>
      </c>
      <c r="C838" t="s">
        <v>2356</v>
      </c>
      <c r="D838" t="s">
        <v>17571</v>
      </c>
      <c r="E838" t="s">
        <v>11381</v>
      </c>
      <c r="F838" t="s">
        <v>579</v>
      </c>
      <c r="G838" t="s">
        <v>580</v>
      </c>
      <c r="I838" t="s">
        <v>265</v>
      </c>
      <c r="J838" t="s">
        <v>266</v>
      </c>
      <c r="K838" t="s">
        <v>8722</v>
      </c>
      <c r="L838" t="s">
        <v>17565</v>
      </c>
      <c r="M838" t="s">
        <v>267</v>
      </c>
      <c r="N838" t="s">
        <v>268</v>
      </c>
      <c r="O838">
        <v>8</v>
      </c>
      <c r="P838" t="s">
        <v>282</v>
      </c>
      <c r="Q838">
        <v>2</v>
      </c>
      <c r="S838">
        <v>1</v>
      </c>
      <c r="T838" s="108">
        <v>2</v>
      </c>
      <c r="U838">
        <v>1</v>
      </c>
      <c r="V838" t="s">
        <v>270</v>
      </c>
      <c r="W838" t="s">
        <v>167</v>
      </c>
      <c r="X838">
        <v>1</v>
      </c>
      <c r="Y838">
        <v>0</v>
      </c>
      <c r="Z838">
        <v>1</v>
      </c>
      <c r="AA838">
        <v>0</v>
      </c>
      <c r="AB838">
        <v>0</v>
      </c>
      <c r="AC838">
        <v>0</v>
      </c>
      <c r="AD838">
        <v>0</v>
      </c>
      <c r="AE838">
        <v>0</v>
      </c>
    </row>
    <row r="839" spans="1:31" x14ac:dyDescent="0.3">
      <c r="A839" t="s">
        <v>268</v>
      </c>
      <c r="B839" t="s">
        <v>17563</v>
      </c>
      <c r="C839" t="s">
        <v>2356</v>
      </c>
      <c r="D839" t="s">
        <v>17571</v>
      </c>
      <c r="E839" t="s">
        <v>11381</v>
      </c>
      <c r="F839" t="s">
        <v>579</v>
      </c>
      <c r="G839" t="s">
        <v>580</v>
      </c>
      <c r="I839" t="s">
        <v>265</v>
      </c>
      <c r="J839" t="s">
        <v>266</v>
      </c>
      <c r="K839" t="s">
        <v>8722</v>
      </c>
      <c r="L839" t="s">
        <v>17565</v>
      </c>
      <c r="M839" t="s">
        <v>271</v>
      </c>
      <c r="N839" t="s">
        <v>268</v>
      </c>
      <c r="O839">
        <v>9</v>
      </c>
      <c r="P839" t="s">
        <v>272</v>
      </c>
      <c r="Q839">
        <v>2</v>
      </c>
      <c r="S839">
        <v>3</v>
      </c>
      <c r="T839" s="108">
        <v>6</v>
      </c>
      <c r="U839">
        <v>1</v>
      </c>
      <c r="V839" t="s">
        <v>270</v>
      </c>
      <c r="W839" t="s">
        <v>167</v>
      </c>
      <c r="X839">
        <v>1</v>
      </c>
      <c r="Y839">
        <v>1</v>
      </c>
      <c r="Z839">
        <v>0</v>
      </c>
      <c r="AA839">
        <v>1</v>
      </c>
      <c r="AB839">
        <v>0</v>
      </c>
      <c r="AC839">
        <v>1</v>
      </c>
      <c r="AD839">
        <v>0</v>
      </c>
      <c r="AE839">
        <v>0</v>
      </c>
    </row>
    <row r="840" spans="1:31" x14ac:dyDescent="0.3">
      <c r="A840" t="s">
        <v>268</v>
      </c>
      <c r="B840" t="s">
        <v>10231</v>
      </c>
      <c r="C840" t="s">
        <v>274</v>
      </c>
      <c r="D840" t="s">
        <v>10529</v>
      </c>
      <c r="E840" t="s">
        <v>11378</v>
      </c>
      <c r="F840" t="s">
        <v>2247</v>
      </c>
      <c r="G840" t="s">
        <v>580</v>
      </c>
      <c r="I840" t="s">
        <v>265</v>
      </c>
      <c r="J840" t="s">
        <v>266</v>
      </c>
      <c r="K840" t="s">
        <v>2248</v>
      </c>
      <c r="L840" t="s">
        <v>17347</v>
      </c>
      <c r="M840" t="s">
        <v>267</v>
      </c>
      <c r="N840" t="s">
        <v>268</v>
      </c>
      <c r="O840">
        <v>8</v>
      </c>
      <c r="P840" t="s">
        <v>282</v>
      </c>
      <c r="Q840">
        <v>4</v>
      </c>
      <c r="S840">
        <v>6</v>
      </c>
      <c r="T840" s="108">
        <v>24</v>
      </c>
      <c r="U840">
        <v>1</v>
      </c>
      <c r="V840" t="s">
        <v>270</v>
      </c>
      <c r="W840" t="s">
        <v>167</v>
      </c>
      <c r="X840">
        <v>2</v>
      </c>
      <c r="Y840">
        <v>2</v>
      </c>
      <c r="Z840">
        <v>0</v>
      </c>
      <c r="AA840">
        <v>2</v>
      </c>
      <c r="AB840">
        <v>0</v>
      </c>
      <c r="AC840">
        <v>2</v>
      </c>
      <c r="AD840">
        <v>0</v>
      </c>
      <c r="AE840">
        <v>0</v>
      </c>
    </row>
    <row r="841" spans="1:31" x14ac:dyDescent="0.3">
      <c r="A841" t="s">
        <v>268</v>
      </c>
      <c r="B841" t="s">
        <v>10231</v>
      </c>
      <c r="C841" t="s">
        <v>274</v>
      </c>
      <c r="D841" t="s">
        <v>10529</v>
      </c>
      <c r="E841" t="s">
        <v>11378</v>
      </c>
      <c r="F841" t="s">
        <v>2247</v>
      </c>
      <c r="G841" t="s">
        <v>580</v>
      </c>
      <c r="I841" t="s">
        <v>265</v>
      </c>
      <c r="J841" t="s">
        <v>266</v>
      </c>
      <c r="K841" t="s">
        <v>2248</v>
      </c>
      <c r="L841" t="s">
        <v>17347</v>
      </c>
      <c r="M841" t="s">
        <v>267</v>
      </c>
      <c r="N841" t="s">
        <v>268</v>
      </c>
      <c r="O841">
        <v>8</v>
      </c>
      <c r="P841" t="s">
        <v>282</v>
      </c>
      <c r="Q841">
        <v>4</v>
      </c>
      <c r="S841">
        <v>4</v>
      </c>
      <c r="T841" s="108">
        <v>16</v>
      </c>
      <c r="U841">
        <v>1</v>
      </c>
      <c r="V841" t="s">
        <v>270</v>
      </c>
      <c r="W841" t="s">
        <v>167</v>
      </c>
      <c r="X841">
        <v>2</v>
      </c>
      <c r="Y841">
        <v>2</v>
      </c>
      <c r="Z841">
        <v>0</v>
      </c>
      <c r="AA841">
        <v>0</v>
      </c>
      <c r="AB841">
        <v>0</v>
      </c>
      <c r="AC841">
        <v>2</v>
      </c>
      <c r="AD841">
        <v>0</v>
      </c>
      <c r="AE841">
        <v>0</v>
      </c>
    </row>
    <row r="842" spans="1:31" x14ac:dyDescent="0.3">
      <c r="A842" t="s">
        <v>268</v>
      </c>
      <c r="B842" t="s">
        <v>10231</v>
      </c>
      <c r="C842" t="s">
        <v>294</v>
      </c>
      <c r="D842" t="s">
        <v>10395</v>
      </c>
      <c r="E842" t="s">
        <v>11378</v>
      </c>
      <c r="F842" t="s">
        <v>2247</v>
      </c>
      <c r="G842" t="s">
        <v>580</v>
      </c>
      <c r="I842" t="s">
        <v>265</v>
      </c>
      <c r="J842" t="s">
        <v>266</v>
      </c>
      <c r="K842" t="s">
        <v>2248</v>
      </c>
      <c r="L842" t="s">
        <v>15658</v>
      </c>
      <c r="M842" t="s">
        <v>271</v>
      </c>
      <c r="N842" t="s">
        <v>268</v>
      </c>
      <c r="O842">
        <v>9</v>
      </c>
      <c r="P842" t="s">
        <v>288</v>
      </c>
      <c r="Q842">
        <v>0.48</v>
      </c>
      <c r="S842">
        <v>16</v>
      </c>
      <c r="T842" s="108">
        <v>7.68</v>
      </c>
      <c r="U842">
        <v>1</v>
      </c>
      <c r="V842" t="s">
        <v>270</v>
      </c>
      <c r="W842" t="s">
        <v>167</v>
      </c>
      <c r="X842">
        <v>16</v>
      </c>
      <c r="Y842">
        <v>16</v>
      </c>
      <c r="Z842">
        <v>0</v>
      </c>
      <c r="AA842">
        <v>0</v>
      </c>
      <c r="AB842">
        <v>0</v>
      </c>
      <c r="AC842">
        <v>0</v>
      </c>
      <c r="AD842">
        <v>0</v>
      </c>
      <c r="AE842">
        <v>0</v>
      </c>
    </row>
    <row r="843" spans="1:31" x14ac:dyDescent="0.3">
      <c r="A843" t="s">
        <v>268</v>
      </c>
      <c r="B843" t="s">
        <v>10231</v>
      </c>
      <c r="C843" t="s">
        <v>294</v>
      </c>
      <c r="D843" t="s">
        <v>10395</v>
      </c>
      <c r="E843" t="s">
        <v>11378</v>
      </c>
      <c r="F843" t="s">
        <v>2247</v>
      </c>
      <c r="G843" t="s">
        <v>580</v>
      </c>
      <c r="I843" t="s">
        <v>265</v>
      </c>
      <c r="J843" t="s">
        <v>266</v>
      </c>
      <c r="K843" t="s">
        <v>2248</v>
      </c>
      <c r="L843" t="s">
        <v>15658</v>
      </c>
      <c r="M843" t="s">
        <v>271</v>
      </c>
      <c r="N843" t="s">
        <v>268</v>
      </c>
      <c r="O843">
        <v>9</v>
      </c>
      <c r="P843" t="s">
        <v>272</v>
      </c>
      <c r="Q843">
        <v>4</v>
      </c>
      <c r="S843">
        <v>12</v>
      </c>
      <c r="T843" s="108">
        <v>48</v>
      </c>
      <c r="U843">
        <v>1</v>
      </c>
      <c r="V843" t="s">
        <v>270</v>
      </c>
      <c r="W843" t="s">
        <v>167</v>
      </c>
      <c r="X843">
        <v>4</v>
      </c>
      <c r="Y843">
        <v>4</v>
      </c>
      <c r="Z843">
        <v>0</v>
      </c>
      <c r="AA843">
        <v>4</v>
      </c>
      <c r="AB843">
        <v>0</v>
      </c>
      <c r="AC843">
        <v>4</v>
      </c>
      <c r="AD843">
        <v>0</v>
      </c>
      <c r="AE843">
        <v>0</v>
      </c>
    </row>
    <row r="844" spans="1:31" x14ac:dyDescent="0.3">
      <c r="A844" t="s">
        <v>268</v>
      </c>
      <c r="B844" t="s">
        <v>10231</v>
      </c>
      <c r="C844" t="s">
        <v>294</v>
      </c>
      <c r="D844" t="s">
        <v>10395</v>
      </c>
      <c r="E844" t="s">
        <v>11378</v>
      </c>
      <c r="F844" t="s">
        <v>2247</v>
      </c>
      <c r="G844" t="s">
        <v>580</v>
      </c>
      <c r="I844" t="s">
        <v>265</v>
      </c>
      <c r="J844" t="s">
        <v>266</v>
      </c>
      <c r="K844" t="s">
        <v>2248</v>
      </c>
      <c r="L844" t="s">
        <v>15658</v>
      </c>
      <c r="M844" t="s">
        <v>271</v>
      </c>
      <c r="N844" t="s">
        <v>268</v>
      </c>
      <c r="O844">
        <v>21</v>
      </c>
      <c r="P844" t="s">
        <v>425</v>
      </c>
      <c r="Q844">
        <v>0.32</v>
      </c>
      <c r="S844">
        <v>4</v>
      </c>
      <c r="T844" s="108">
        <v>1.28</v>
      </c>
      <c r="U844">
        <v>1</v>
      </c>
      <c r="V844" t="s">
        <v>270</v>
      </c>
      <c r="W844" t="s">
        <v>167</v>
      </c>
      <c r="X844">
        <v>2</v>
      </c>
      <c r="Y844">
        <v>0</v>
      </c>
      <c r="Z844">
        <v>2</v>
      </c>
      <c r="AA844">
        <v>0</v>
      </c>
      <c r="AB844">
        <v>2</v>
      </c>
      <c r="AC844">
        <v>0</v>
      </c>
      <c r="AD844">
        <v>0</v>
      </c>
      <c r="AE844">
        <v>0</v>
      </c>
    </row>
    <row r="845" spans="1:31" x14ac:dyDescent="0.3">
      <c r="A845" t="s">
        <v>268</v>
      </c>
      <c r="B845" t="s">
        <v>964</v>
      </c>
      <c r="C845" t="s">
        <v>262</v>
      </c>
      <c r="D845" t="s">
        <v>8854</v>
      </c>
      <c r="E845" t="s">
        <v>11383</v>
      </c>
      <c r="F845" t="s">
        <v>965</v>
      </c>
      <c r="G845" t="s">
        <v>402</v>
      </c>
      <c r="I845" t="s">
        <v>265</v>
      </c>
      <c r="J845" t="s">
        <v>266</v>
      </c>
      <c r="K845" t="s">
        <v>966</v>
      </c>
      <c r="L845" t="s">
        <v>967</v>
      </c>
      <c r="M845" t="s">
        <v>267</v>
      </c>
      <c r="N845" t="s">
        <v>268</v>
      </c>
      <c r="O845">
        <v>8</v>
      </c>
      <c r="P845" t="s">
        <v>282</v>
      </c>
      <c r="Q845">
        <v>3</v>
      </c>
      <c r="S845">
        <v>1</v>
      </c>
      <c r="T845" s="108">
        <v>3</v>
      </c>
      <c r="U845">
        <v>1</v>
      </c>
      <c r="V845" t="s">
        <v>270</v>
      </c>
      <c r="W845" t="s">
        <v>167</v>
      </c>
      <c r="X845">
        <v>1</v>
      </c>
      <c r="Y845">
        <v>0</v>
      </c>
      <c r="Z845">
        <v>0</v>
      </c>
      <c r="AA845">
        <v>0</v>
      </c>
      <c r="AB845">
        <v>0</v>
      </c>
      <c r="AC845">
        <v>1</v>
      </c>
      <c r="AD845">
        <v>0</v>
      </c>
      <c r="AE845">
        <v>0</v>
      </c>
    </row>
    <row r="846" spans="1:31" x14ac:dyDescent="0.3">
      <c r="A846" t="s">
        <v>268</v>
      </c>
      <c r="B846" t="s">
        <v>964</v>
      </c>
      <c r="C846" t="s">
        <v>262</v>
      </c>
      <c r="D846" t="s">
        <v>8854</v>
      </c>
      <c r="E846" t="s">
        <v>11383</v>
      </c>
      <c r="F846" t="s">
        <v>965</v>
      </c>
      <c r="G846" t="s">
        <v>402</v>
      </c>
      <c r="I846" t="s">
        <v>265</v>
      </c>
      <c r="J846" t="s">
        <v>266</v>
      </c>
      <c r="K846" t="s">
        <v>966</v>
      </c>
      <c r="L846" t="s">
        <v>967</v>
      </c>
      <c r="M846" t="s">
        <v>271</v>
      </c>
      <c r="N846" t="s">
        <v>268</v>
      </c>
      <c r="O846">
        <v>9</v>
      </c>
      <c r="P846" t="s">
        <v>272</v>
      </c>
      <c r="Q846">
        <v>3</v>
      </c>
      <c r="S846">
        <v>6</v>
      </c>
      <c r="T846" s="108">
        <v>18</v>
      </c>
      <c r="U846">
        <v>1</v>
      </c>
      <c r="V846" t="s">
        <v>270</v>
      </c>
      <c r="W846" t="s">
        <v>167</v>
      </c>
      <c r="X846">
        <v>1</v>
      </c>
      <c r="Y846">
        <v>1</v>
      </c>
      <c r="Z846">
        <v>1</v>
      </c>
      <c r="AA846">
        <v>1</v>
      </c>
      <c r="AB846">
        <v>1</v>
      </c>
      <c r="AC846">
        <v>1</v>
      </c>
      <c r="AD846">
        <v>1</v>
      </c>
      <c r="AE846">
        <v>0</v>
      </c>
    </row>
    <row r="847" spans="1:31" x14ac:dyDescent="0.3">
      <c r="A847" t="s">
        <v>268</v>
      </c>
      <c r="B847" t="s">
        <v>964</v>
      </c>
      <c r="C847" t="s">
        <v>262</v>
      </c>
      <c r="D847" t="s">
        <v>8854</v>
      </c>
      <c r="E847" t="s">
        <v>11383</v>
      </c>
      <c r="F847" t="s">
        <v>965</v>
      </c>
      <c r="G847" t="s">
        <v>402</v>
      </c>
      <c r="I847" t="s">
        <v>265</v>
      </c>
      <c r="J847" t="s">
        <v>266</v>
      </c>
      <c r="K847" t="s">
        <v>966</v>
      </c>
      <c r="L847" t="s">
        <v>967</v>
      </c>
      <c r="M847" t="s">
        <v>271</v>
      </c>
      <c r="N847" t="s">
        <v>268</v>
      </c>
      <c r="O847">
        <v>21</v>
      </c>
      <c r="P847" t="s">
        <v>273</v>
      </c>
      <c r="Q847">
        <v>0.32</v>
      </c>
      <c r="S847">
        <v>1</v>
      </c>
      <c r="T847" s="108">
        <v>0.32</v>
      </c>
      <c r="U847">
        <v>1</v>
      </c>
      <c r="V847" t="s">
        <v>270</v>
      </c>
      <c r="W847" t="s">
        <v>167</v>
      </c>
      <c r="X847">
        <v>1</v>
      </c>
      <c r="Y847">
        <v>0</v>
      </c>
      <c r="Z847">
        <v>0</v>
      </c>
      <c r="AA847">
        <v>0</v>
      </c>
      <c r="AB847">
        <v>1</v>
      </c>
      <c r="AC847">
        <v>0</v>
      </c>
      <c r="AD847">
        <v>0</v>
      </c>
      <c r="AE847">
        <v>0</v>
      </c>
    </row>
    <row r="848" spans="1:31" x14ac:dyDescent="0.3">
      <c r="A848" t="s">
        <v>268</v>
      </c>
      <c r="B848" t="s">
        <v>10846</v>
      </c>
      <c r="C848" t="s">
        <v>274</v>
      </c>
      <c r="D848" t="s">
        <v>10883</v>
      </c>
      <c r="E848" t="s">
        <v>11390</v>
      </c>
      <c r="F848" t="s">
        <v>1027</v>
      </c>
      <c r="G848" t="s">
        <v>402</v>
      </c>
      <c r="I848" t="s">
        <v>265</v>
      </c>
      <c r="J848" t="s">
        <v>266</v>
      </c>
      <c r="K848" t="s">
        <v>1028</v>
      </c>
      <c r="L848" t="s">
        <v>17109</v>
      </c>
      <c r="M848" t="s">
        <v>267</v>
      </c>
      <c r="N848" t="s">
        <v>268</v>
      </c>
      <c r="O848">
        <v>8</v>
      </c>
      <c r="P848" t="s">
        <v>282</v>
      </c>
      <c r="Q848">
        <v>2</v>
      </c>
      <c r="S848">
        <v>4</v>
      </c>
      <c r="T848" s="108">
        <v>8</v>
      </c>
      <c r="U848">
        <v>1</v>
      </c>
      <c r="V848" t="s">
        <v>270</v>
      </c>
      <c r="W848" t="s">
        <v>167</v>
      </c>
      <c r="X848">
        <v>2</v>
      </c>
      <c r="Y848">
        <v>0</v>
      </c>
      <c r="Z848">
        <v>2</v>
      </c>
      <c r="AA848">
        <v>0</v>
      </c>
      <c r="AB848">
        <v>0</v>
      </c>
      <c r="AC848">
        <v>2</v>
      </c>
      <c r="AD848">
        <v>0</v>
      </c>
      <c r="AE848">
        <v>0</v>
      </c>
    </row>
    <row r="849" spans="1:31" x14ac:dyDescent="0.3">
      <c r="A849" t="s">
        <v>268</v>
      </c>
      <c r="B849" t="s">
        <v>10846</v>
      </c>
      <c r="C849" t="s">
        <v>274</v>
      </c>
      <c r="D849" t="s">
        <v>10883</v>
      </c>
      <c r="E849" t="s">
        <v>11390</v>
      </c>
      <c r="F849" t="s">
        <v>1027</v>
      </c>
      <c r="G849" t="s">
        <v>402</v>
      </c>
      <c r="I849" t="s">
        <v>265</v>
      </c>
      <c r="J849" t="s">
        <v>266</v>
      </c>
      <c r="K849" t="s">
        <v>1028</v>
      </c>
      <c r="L849" t="s">
        <v>17109</v>
      </c>
      <c r="M849" t="s">
        <v>271</v>
      </c>
      <c r="N849" t="s">
        <v>268</v>
      </c>
      <c r="O849">
        <v>9</v>
      </c>
      <c r="P849" t="s">
        <v>272</v>
      </c>
      <c r="Q849">
        <v>3</v>
      </c>
      <c r="S849">
        <v>3</v>
      </c>
      <c r="T849" s="108">
        <v>9</v>
      </c>
      <c r="U849">
        <v>1</v>
      </c>
      <c r="V849" t="s">
        <v>270</v>
      </c>
      <c r="W849" t="s">
        <v>167</v>
      </c>
      <c r="X849">
        <v>1</v>
      </c>
      <c r="Y849">
        <v>1</v>
      </c>
      <c r="Z849">
        <v>0</v>
      </c>
      <c r="AA849">
        <v>1</v>
      </c>
      <c r="AB849">
        <v>0</v>
      </c>
      <c r="AC849">
        <v>1</v>
      </c>
      <c r="AD849">
        <v>0</v>
      </c>
      <c r="AE849">
        <v>0</v>
      </c>
    </row>
    <row r="850" spans="1:31" x14ac:dyDescent="0.3">
      <c r="A850" t="s">
        <v>268</v>
      </c>
      <c r="B850" t="s">
        <v>10846</v>
      </c>
      <c r="C850" t="s">
        <v>274</v>
      </c>
      <c r="D850" t="s">
        <v>10883</v>
      </c>
      <c r="E850" t="s">
        <v>11390</v>
      </c>
      <c r="F850" t="s">
        <v>1027</v>
      </c>
      <c r="G850" t="s">
        <v>402</v>
      </c>
      <c r="I850" t="s">
        <v>265</v>
      </c>
      <c r="J850" t="s">
        <v>266</v>
      </c>
      <c r="K850" t="s">
        <v>1028</v>
      </c>
      <c r="L850" t="s">
        <v>17109</v>
      </c>
      <c r="M850" t="s">
        <v>271</v>
      </c>
      <c r="N850" t="s">
        <v>268</v>
      </c>
      <c r="O850">
        <v>21</v>
      </c>
      <c r="P850" t="s">
        <v>273</v>
      </c>
      <c r="Q850">
        <v>0.32</v>
      </c>
      <c r="S850">
        <v>1</v>
      </c>
      <c r="T850" s="108">
        <v>0.32</v>
      </c>
      <c r="U850">
        <v>1</v>
      </c>
      <c r="V850" t="s">
        <v>270</v>
      </c>
      <c r="W850" t="s">
        <v>167</v>
      </c>
      <c r="X850">
        <v>1</v>
      </c>
      <c r="Y850">
        <v>0</v>
      </c>
      <c r="Z850">
        <v>0</v>
      </c>
      <c r="AA850">
        <v>0</v>
      </c>
      <c r="AB850">
        <v>0</v>
      </c>
      <c r="AC850">
        <v>1</v>
      </c>
      <c r="AD850">
        <v>0</v>
      </c>
      <c r="AE850">
        <v>0</v>
      </c>
    </row>
    <row r="851" spans="1:31" x14ac:dyDescent="0.3">
      <c r="A851" t="s">
        <v>268</v>
      </c>
      <c r="B851" t="s">
        <v>10322</v>
      </c>
      <c r="C851" t="s">
        <v>274</v>
      </c>
      <c r="D851" t="s">
        <v>10323</v>
      </c>
      <c r="E851" t="s">
        <v>11384</v>
      </c>
      <c r="F851" t="s">
        <v>10324</v>
      </c>
      <c r="G851" t="s">
        <v>402</v>
      </c>
      <c r="I851" t="s">
        <v>265</v>
      </c>
      <c r="J851" t="s">
        <v>266</v>
      </c>
      <c r="K851" t="s">
        <v>10666</v>
      </c>
      <c r="L851" t="s">
        <v>15962</v>
      </c>
      <c r="M851" t="s">
        <v>271</v>
      </c>
      <c r="N851" t="s">
        <v>268</v>
      </c>
      <c r="O851">
        <v>9</v>
      </c>
      <c r="P851" t="s">
        <v>272</v>
      </c>
      <c r="Q851">
        <v>2</v>
      </c>
      <c r="S851">
        <v>2</v>
      </c>
      <c r="T851" s="108">
        <v>4</v>
      </c>
      <c r="U851">
        <v>1</v>
      </c>
      <c r="V851" t="s">
        <v>270</v>
      </c>
      <c r="W851" t="s">
        <v>167</v>
      </c>
      <c r="X851">
        <v>1</v>
      </c>
      <c r="Y851">
        <v>0</v>
      </c>
      <c r="Z851">
        <v>1</v>
      </c>
      <c r="AA851">
        <v>0</v>
      </c>
      <c r="AB851">
        <v>0</v>
      </c>
      <c r="AC851">
        <v>1</v>
      </c>
      <c r="AD851">
        <v>0</v>
      </c>
      <c r="AE851">
        <v>0</v>
      </c>
    </row>
    <row r="852" spans="1:31" x14ac:dyDescent="0.3">
      <c r="A852" t="s">
        <v>268</v>
      </c>
      <c r="B852" t="s">
        <v>10322</v>
      </c>
      <c r="C852" t="s">
        <v>274</v>
      </c>
      <c r="D852" t="s">
        <v>10323</v>
      </c>
      <c r="E852" t="s">
        <v>11384</v>
      </c>
      <c r="F852" t="s">
        <v>10324</v>
      </c>
      <c r="G852" t="s">
        <v>402</v>
      </c>
      <c r="I852" t="s">
        <v>265</v>
      </c>
      <c r="J852" t="s">
        <v>266</v>
      </c>
      <c r="K852" t="s">
        <v>10666</v>
      </c>
      <c r="L852" t="s">
        <v>15962</v>
      </c>
      <c r="M852" t="s">
        <v>267</v>
      </c>
      <c r="N852" t="s">
        <v>268</v>
      </c>
      <c r="O852">
        <v>8</v>
      </c>
      <c r="P852" t="s">
        <v>282</v>
      </c>
      <c r="Q852">
        <v>2</v>
      </c>
      <c r="S852">
        <v>2</v>
      </c>
      <c r="T852" s="108">
        <v>4</v>
      </c>
      <c r="U852">
        <v>1</v>
      </c>
      <c r="V852" t="s">
        <v>270</v>
      </c>
      <c r="W852" t="s">
        <v>167</v>
      </c>
      <c r="X852">
        <v>1</v>
      </c>
      <c r="Y852">
        <v>0</v>
      </c>
      <c r="Z852">
        <v>1</v>
      </c>
      <c r="AA852">
        <v>0</v>
      </c>
      <c r="AB852">
        <v>0</v>
      </c>
      <c r="AC852">
        <v>1</v>
      </c>
      <c r="AD852">
        <v>0</v>
      </c>
      <c r="AE852">
        <v>0</v>
      </c>
    </row>
    <row r="853" spans="1:31" x14ac:dyDescent="0.3">
      <c r="A853" t="s">
        <v>268</v>
      </c>
      <c r="B853" t="s">
        <v>10322</v>
      </c>
      <c r="C853" t="s">
        <v>274</v>
      </c>
      <c r="D853" t="s">
        <v>10323</v>
      </c>
      <c r="E853" t="s">
        <v>11384</v>
      </c>
      <c r="F853" t="s">
        <v>10324</v>
      </c>
      <c r="G853" t="s">
        <v>402</v>
      </c>
      <c r="I853" t="s">
        <v>265</v>
      </c>
      <c r="J853" t="s">
        <v>266</v>
      </c>
      <c r="K853" t="s">
        <v>10666</v>
      </c>
      <c r="L853" t="s">
        <v>15962</v>
      </c>
      <c r="M853" t="s">
        <v>271</v>
      </c>
      <c r="N853" t="s">
        <v>268</v>
      </c>
      <c r="O853">
        <v>21</v>
      </c>
      <c r="P853" t="s">
        <v>273</v>
      </c>
      <c r="Q853">
        <v>0.32</v>
      </c>
      <c r="S853">
        <v>1</v>
      </c>
      <c r="T853" s="108">
        <v>0.32</v>
      </c>
      <c r="U853">
        <v>1</v>
      </c>
      <c r="V853" t="s">
        <v>270</v>
      </c>
      <c r="W853" t="s">
        <v>167</v>
      </c>
      <c r="X853">
        <v>1</v>
      </c>
      <c r="Y853">
        <v>0</v>
      </c>
      <c r="Z853">
        <v>0</v>
      </c>
      <c r="AA853">
        <v>0</v>
      </c>
      <c r="AB853">
        <v>1</v>
      </c>
      <c r="AC853">
        <v>0</v>
      </c>
      <c r="AD853">
        <v>0</v>
      </c>
      <c r="AE853">
        <v>0</v>
      </c>
    </row>
    <row r="854" spans="1:31" x14ac:dyDescent="0.3">
      <c r="A854" t="s">
        <v>268</v>
      </c>
      <c r="B854" t="s">
        <v>400</v>
      </c>
      <c r="C854" t="s">
        <v>274</v>
      </c>
      <c r="D854" t="s">
        <v>9460</v>
      </c>
      <c r="E854" t="s">
        <v>11385</v>
      </c>
      <c r="F854" t="s">
        <v>401</v>
      </c>
      <c r="G854" t="s">
        <v>402</v>
      </c>
      <c r="I854" t="s">
        <v>265</v>
      </c>
      <c r="J854" t="s">
        <v>266</v>
      </c>
      <c r="K854" t="s">
        <v>2601</v>
      </c>
      <c r="L854" t="s">
        <v>403</v>
      </c>
      <c r="M854" t="s">
        <v>267</v>
      </c>
      <c r="N854" t="s">
        <v>268</v>
      </c>
      <c r="O854">
        <v>8</v>
      </c>
      <c r="P854" t="s">
        <v>282</v>
      </c>
      <c r="Q854">
        <v>4</v>
      </c>
      <c r="S854">
        <v>6</v>
      </c>
      <c r="T854" s="108">
        <v>24</v>
      </c>
      <c r="U854">
        <v>1</v>
      </c>
      <c r="V854" t="s">
        <v>270</v>
      </c>
      <c r="W854" t="s">
        <v>167</v>
      </c>
      <c r="X854">
        <v>2</v>
      </c>
      <c r="Y854">
        <v>2</v>
      </c>
      <c r="Z854">
        <v>0</v>
      </c>
      <c r="AA854">
        <v>2</v>
      </c>
      <c r="AB854">
        <v>0</v>
      </c>
      <c r="AC854">
        <v>2</v>
      </c>
      <c r="AD854">
        <v>0</v>
      </c>
      <c r="AE854">
        <v>0</v>
      </c>
    </row>
    <row r="855" spans="1:31" x14ac:dyDescent="0.3">
      <c r="A855" t="s">
        <v>268</v>
      </c>
      <c r="B855" t="s">
        <v>400</v>
      </c>
      <c r="C855" t="s">
        <v>274</v>
      </c>
      <c r="D855" t="s">
        <v>9460</v>
      </c>
      <c r="E855" t="s">
        <v>11385</v>
      </c>
      <c r="F855" t="s">
        <v>401</v>
      </c>
      <c r="G855" t="s">
        <v>402</v>
      </c>
      <c r="I855" t="s">
        <v>265</v>
      </c>
      <c r="J855" t="s">
        <v>266</v>
      </c>
      <c r="K855" t="s">
        <v>2601</v>
      </c>
      <c r="L855" t="s">
        <v>403</v>
      </c>
      <c r="M855" t="s">
        <v>271</v>
      </c>
      <c r="N855" t="s">
        <v>268</v>
      </c>
      <c r="O855">
        <v>9</v>
      </c>
      <c r="P855" t="s">
        <v>272</v>
      </c>
      <c r="Q855">
        <v>4</v>
      </c>
      <c r="S855">
        <v>4</v>
      </c>
      <c r="T855" s="108">
        <v>16</v>
      </c>
      <c r="U855">
        <v>1</v>
      </c>
      <c r="V855" t="s">
        <v>270</v>
      </c>
      <c r="W855" t="s">
        <v>167</v>
      </c>
      <c r="X855">
        <v>2</v>
      </c>
      <c r="Y855">
        <v>2</v>
      </c>
      <c r="Z855">
        <v>0</v>
      </c>
      <c r="AA855">
        <v>0</v>
      </c>
      <c r="AB855">
        <v>0</v>
      </c>
      <c r="AC855">
        <v>2</v>
      </c>
      <c r="AD855">
        <v>0</v>
      </c>
      <c r="AE855">
        <v>0</v>
      </c>
    </row>
    <row r="856" spans="1:31" x14ac:dyDescent="0.3">
      <c r="A856" t="s">
        <v>268</v>
      </c>
      <c r="B856" t="s">
        <v>400</v>
      </c>
      <c r="C856" t="s">
        <v>274</v>
      </c>
      <c r="D856" t="s">
        <v>9460</v>
      </c>
      <c r="E856" t="s">
        <v>11385</v>
      </c>
      <c r="F856" t="s">
        <v>401</v>
      </c>
      <c r="G856" t="s">
        <v>402</v>
      </c>
      <c r="I856" t="s">
        <v>265</v>
      </c>
      <c r="J856" t="s">
        <v>266</v>
      </c>
      <c r="K856" t="s">
        <v>2601</v>
      </c>
      <c r="L856" t="s">
        <v>403</v>
      </c>
      <c r="M856" t="s">
        <v>271</v>
      </c>
      <c r="N856" t="s">
        <v>268</v>
      </c>
      <c r="O856">
        <v>21</v>
      </c>
      <c r="P856" t="s">
        <v>273</v>
      </c>
      <c r="Q856">
        <v>0.32</v>
      </c>
      <c r="S856">
        <v>2</v>
      </c>
      <c r="T856" s="108">
        <v>0.64</v>
      </c>
      <c r="U856">
        <v>1</v>
      </c>
      <c r="V856" t="s">
        <v>270</v>
      </c>
      <c r="W856" t="s">
        <v>167</v>
      </c>
      <c r="X856">
        <v>2</v>
      </c>
      <c r="Y856">
        <v>0</v>
      </c>
      <c r="Z856">
        <v>0</v>
      </c>
      <c r="AA856">
        <v>2</v>
      </c>
      <c r="AB856">
        <v>0</v>
      </c>
      <c r="AC856">
        <v>0</v>
      </c>
      <c r="AD856">
        <v>0</v>
      </c>
      <c r="AE856">
        <v>0</v>
      </c>
    </row>
    <row r="857" spans="1:31" x14ac:dyDescent="0.3">
      <c r="A857" t="s">
        <v>268</v>
      </c>
      <c r="B857" t="s">
        <v>9280</v>
      </c>
      <c r="C857" t="s">
        <v>274</v>
      </c>
      <c r="D857" t="s">
        <v>16666</v>
      </c>
      <c r="E857" t="s">
        <v>11386</v>
      </c>
      <c r="F857" t="s">
        <v>2270</v>
      </c>
      <c r="G857" t="s">
        <v>402</v>
      </c>
      <c r="I857" t="s">
        <v>265</v>
      </c>
      <c r="J857" t="s">
        <v>266</v>
      </c>
      <c r="K857" t="s">
        <v>2271</v>
      </c>
      <c r="L857" t="s">
        <v>27069</v>
      </c>
      <c r="M857" t="s">
        <v>267</v>
      </c>
      <c r="N857" t="s">
        <v>268</v>
      </c>
      <c r="O857">
        <v>8</v>
      </c>
      <c r="P857" t="s">
        <v>282</v>
      </c>
      <c r="Q857">
        <v>3</v>
      </c>
      <c r="S857">
        <v>4</v>
      </c>
      <c r="T857" s="108">
        <v>12</v>
      </c>
      <c r="U857">
        <v>1</v>
      </c>
      <c r="V857" t="s">
        <v>270</v>
      </c>
      <c r="W857" t="s">
        <v>167</v>
      </c>
      <c r="X857">
        <v>2</v>
      </c>
      <c r="Y857">
        <v>0</v>
      </c>
      <c r="Z857">
        <v>2</v>
      </c>
      <c r="AA857">
        <v>0</v>
      </c>
      <c r="AB857">
        <v>0</v>
      </c>
      <c r="AC857">
        <v>2</v>
      </c>
      <c r="AD857">
        <v>0</v>
      </c>
      <c r="AE857">
        <v>0</v>
      </c>
    </row>
    <row r="858" spans="1:31" x14ac:dyDescent="0.3">
      <c r="A858" t="s">
        <v>268</v>
      </c>
      <c r="B858" t="s">
        <v>9281</v>
      </c>
      <c r="C858" t="s">
        <v>274</v>
      </c>
      <c r="D858" t="s">
        <v>16667</v>
      </c>
      <c r="E858" t="s">
        <v>11386</v>
      </c>
      <c r="F858" t="s">
        <v>2270</v>
      </c>
      <c r="G858" t="s">
        <v>402</v>
      </c>
      <c r="I858" t="s">
        <v>265</v>
      </c>
      <c r="J858" t="s">
        <v>266</v>
      </c>
      <c r="K858" t="s">
        <v>2271</v>
      </c>
      <c r="L858" t="s">
        <v>15910</v>
      </c>
      <c r="M858" t="s">
        <v>271</v>
      </c>
      <c r="N858" t="s">
        <v>268</v>
      </c>
      <c r="O858">
        <v>9</v>
      </c>
      <c r="P858" t="s">
        <v>272</v>
      </c>
      <c r="Q858">
        <v>4</v>
      </c>
      <c r="S858">
        <v>4</v>
      </c>
      <c r="T858" s="108">
        <v>16</v>
      </c>
      <c r="U858">
        <v>1</v>
      </c>
      <c r="V858" t="s">
        <v>270</v>
      </c>
      <c r="W858" t="s">
        <v>167</v>
      </c>
      <c r="X858">
        <v>2</v>
      </c>
      <c r="Y858">
        <v>0</v>
      </c>
      <c r="Z858">
        <v>2</v>
      </c>
      <c r="AA858">
        <v>0</v>
      </c>
      <c r="AB858">
        <v>0</v>
      </c>
      <c r="AC858">
        <v>2</v>
      </c>
      <c r="AD858">
        <v>0</v>
      </c>
      <c r="AE858">
        <v>0</v>
      </c>
    </row>
    <row r="859" spans="1:31" x14ac:dyDescent="0.3">
      <c r="A859" t="s">
        <v>268</v>
      </c>
      <c r="B859" t="s">
        <v>9282</v>
      </c>
      <c r="C859" t="s">
        <v>274</v>
      </c>
      <c r="D859" t="s">
        <v>16668</v>
      </c>
      <c r="E859" t="s">
        <v>11386</v>
      </c>
      <c r="F859" t="s">
        <v>2270</v>
      </c>
      <c r="G859" t="s">
        <v>402</v>
      </c>
      <c r="I859" t="s">
        <v>265</v>
      </c>
      <c r="J859" t="s">
        <v>266</v>
      </c>
      <c r="K859" t="s">
        <v>2271</v>
      </c>
      <c r="L859" t="s">
        <v>398</v>
      </c>
      <c r="M859" t="s">
        <v>271</v>
      </c>
      <c r="N859" t="s">
        <v>268</v>
      </c>
      <c r="O859">
        <v>21</v>
      </c>
      <c r="P859" t="s">
        <v>273</v>
      </c>
      <c r="Q859">
        <v>0.32</v>
      </c>
      <c r="S859">
        <v>1</v>
      </c>
      <c r="T859" s="108">
        <v>0.32</v>
      </c>
      <c r="U859">
        <v>1</v>
      </c>
      <c r="V859" t="s">
        <v>270</v>
      </c>
      <c r="W859" t="s">
        <v>167</v>
      </c>
      <c r="X859">
        <v>1</v>
      </c>
      <c r="Y859">
        <v>0</v>
      </c>
      <c r="Z859">
        <v>0</v>
      </c>
      <c r="AA859">
        <v>0</v>
      </c>
      <c r="AB859">
        <v>0</v>
      </c>
      <c r="AC859">
        <v>1</v>
      </c>
      <c r="AD859">
        <v>0</v>
      </c>
      <c r="AE859">
        <v>0</v>
      </c>
    </row>
    <row r="860" spans="1:31" x14ac:dyDescent="0.3">
      <c r="A860" t="s">
        <v>268</v>
      </c>
      <c r="B860" t="s">
        <v>8384</v>
      </c>
      <c r="C860" t="s">
        <v>274</v>
      </c>
      <c r="D860" t="s">
        <v>8385</v>
      </c>
      <c r="E860" t="s">
        <v>11388</v>
      </c>
      <c r="F860" t="s">
        <v>636</v>
      </c>
      <c r="G860" t="s">
        <v>402</v>
      </c>
      <c r="I860" t="s">
        <v>265</v>
      </c>
      <c r="J860" t="s">
        <v>266</v>
      </c>
      <c r="K860" t="s">
        <v>637</v>
      </c>
      <c r="L860" t="s">
        <v>10742</v>
      </c>
      <c r="M860" t="s">
        <v>271</v>
      </c>
      <c r="N860" t="s">
        <v>268</v>
      </c>
      <c r="O860">
        <v>9</v>
      </c>
      <c r="P860" t="s">
        <v>272</v>
      </c>
      <c r="Q860">
        <v>3</v>
      </c>
      <c r="S860">
        <v>2</v>
      </c>
      <c r="T860" s="108">
        <v>6</v>
      </c>
      <c r="U860">
        <v>1</v>
      </c>
      <c r="V860" t="s">
        <v>270</v>
      </c>
      <c r="W860" t="s">
        <v>167</v>
      </c>
      <c r="X860">
        <v>1</v>
      </c>
      <c r="Y860">
        <v>1</v>
      </c>
      <c r="Z860">
        <v>0</v>
      </c>
      <c r="AA860">
        <v>0</v>
      </c>
      <c r="AB860">
        <v>1</v>
      </c>
      <c r="AC860">
        <v>0</v>
      </c>
      <c r="AD860">
        <v>0</v>
      </c>
      <c r="AE860">
        <v>0</v>
      </c>
    </row>
    <row r="861" spans="1:31" x14ac:dyDescent="0.3">
      <c r="A861" t="s">
        <v>268</v>
      </c>
      <c r="B861" t="s">
        <v>8384</v>
      </c>
      <c r="C861" t="s">
        <v>274</v>
      </c>
      <c r="D861" t="s">
        <v>8385</v>
      </c>
      <c r="E861" t="s">
        <v>11388</v>
      </c>
      <c r="F861" t="s">
        <v>636</v>
      </c>
      <c r="G861" t="s">
        <v>402</v>
      </c>
      <c r="I861" t="s">
        <v>265</v>
      </c>
      <c r="J861" t="s">
        <v>266</v>
      </c>
      <c r="K861" t="s">
        <v>637</v>
      </c>
      <c r="L861" t="s">
        <v>10742</v>
      </c>
      <c r="M861" t="s">
        <v>267</v>
      </c>
      <c r="N861" t="s">
        <v>268</v>
      </c>
      <c r="O861">
        <v>8</v>
      </c>
      <c r="P861" t="s">
        <v>282</v>
      </c>
      <c r="Q861">
        <v>3</v>
      </c>
      <c r="S861">
        <v>2</v>
      </c>
      <c r="T861" s="108">
        <v>6</v>
      </c>
      <c r="U861">
        <v>1</v>
      </c>
      <c r="V861" t="s">
        <v>270</v>
      </c>
      <c r="W861" t="s">
        <v>167</v>
      </c>
      <c r="X861">
        <v>1</v>
      </c>
      <c r="Y861">
        <v>1</v>
      </c>
      <c r="Z861">
        <v>0</v>
      </c>
      <c r="AA861">
        <v>0</v>
      </c>
      <c r="AB861">
        <v>1</v>
      </c>
      <c r="AC861">
        <v>0</v>
      </c>
      <c r="AD861">
        <v>0</v>
      </c>
      <c r="AE861">
        <v>0</v>
      </c>
    </row>
    <row r="862" spans="1:31" x14ac:dyDescent="0.3">
      <c r="A862" t="s">
        <v>268</v>
      </c>
      <c r="B862" t="s">
        <v>8384</v>
      </c>
      <c r="C862" t="s">
        <v>274</v>
      </c>
      <c r="D862" t="s">
        <v>8385</v>
      </c>
      <c r="E862" t="s">
        <v>11388</v>
      </c>
      <c r="F862" t="s">
        <v>636</v>
      </c>
      <c r="G862" t="s">
        <v>402</v>
      </c>
      <c r="I862" t="s">
        <v>265</v>
      </c>
      <c r="J862" t="s">
        <v>266</v>
      </c>
      <c r="K862" t="s">
        <v>637</v>
      </c>
      <c r="L862" t="s">
        <v>10742</v>
      </c>
      <c r="M862" t="s">
        <v>271</v>
      </c>
      <c r="N862" t="s">
        <v>268</v>
      </c>
      <c r="O862">
        <v>21</v>
      </c>
      <c r="P862" t="s">
        <v>273</v>
      </c>
      <c r="Q862">
        <v>0.32</v>
      </c>
      <c r="S862">
        <v>1</v>
      </c>
      <c r="T862" s="108">
        <v>0.32</v>
      </c>
      <c r="U862">
        <v>1</v>
      </c>
      <c r="V862" t="s">
        <v>270</v>
      </c>
      <c r="W862" t="s">
        <v>167</v>
      </c>
      <c r="X862">
        <v>1</v>
      </c>
      <c r="Y862">
        <v>0</v>
      </c>
      <c r="Z862">
        <v>0</v>
      </c>
      <c r="AA862">
        <v>0</v>
      </c>
      <c r="AB862">
        <v>0</v>
      </c>
      <c r="AC862">
        <v>1</v>
      </c>
      <c r="AD862">
        <v>0</v>
      </c>
      <c r="AE862">
        <v>0</v>
      </c>
    </row>
    <row r="863" spans="1:31" x14ac:dyDescent="0.3">
      <c r="A863" t="s">
        <v>268</v>
      </c>
      <c r="B863" t="s">
        <v>16134</v>
      </c>
      <c r="C863" t="s">
        <v>274</v>
      </c>
      <c r="D863" t="s">
        <v>16135</v>
      </c>
      <c r="E863" t="s">
        <v>16127</v>
      </c>
      <c r="F863" t="s">
        <v>1390</v>
      </c>
      <c r="G863" t="s">
        <v>402</v>
      </c>
      <c r="I863" t="s">
        <v>265</v>
      </c>
      <c r="J863" t="s">
        <v>266</v>
      </c>
      <c r="K863" t="s">
        <v>16918</v>
      </c>
      <c r="L863" t="s">
        <v>17572</v>
      </c>
      <c r="M863" t="s">
        <v>271</v>
      </c>
      <c r="N863" t="s">
        <v>268</v>
      </c>
      <c r="O863">
        <v>9</v>
      </c>
      <c r="P863" t="s">
        <v>272</v>
      </c>
      <c r="Q863">
        <v>4</v>
      </c>
      <c r="S863">
        <v>4</v>
      </c>
      <c r="T863" s="108">
        <v>16</v>
      </c>
      <c r="U863">
        <v>1</v>
      </c>
      <c r="V863" t="s">
        <v>270</v>
      </c>
      <c r="W863" t="s">
        <v>167</v>
      </c>
      <c r="X863">
        <v>2</v>
      </c>
      <c r="Y863">
        <v>2</v>
      </c>
      <c r="Z863">
        <v>0</v>
      </c>
      <c r="AA863">
        <v>0</v>
      </c>
      <c r="AB863">
        <v>2</v>
      </c>
      <c r="AC863">
        <v>0</v>
      </c>
      <c r="AD863">
        <v>0</v>
      </c>
      <c r="AE863">
        <v>0</v>
      </c>
    </row>
    <row r="864" spans="1:31" x14ac:dyDescent="0.3">
      <c r="A864" t="s">
        <v>268</v>
      </c>
      <c r="B864" t="s">
        <v>9546</v>
      </c>
      <c r="C864" t="s">
        <v>274</v>
      </c>
      <c r="D864" t="s">
        <v>9547</v>
      </c>
      <c r="E864" t="s">
        <v>11325</v>
      </c>
      <c r="F864" t="s">
        <v>1414</v>
      </c>
      <c r="G864" t="s">
        <v>897</v>
      </c>
      <c r="I864" t="s">
        <v>265</v>
      </c>
      <c r="J864" t="s">
        <v>266</v>
      </c>
      <c r="K864" t="s">
        <v>898</v>
      </c>
      <c r="L864" t="s">
        <v>9548</v>
      </c>
      <c r="M864" t="s">
        <v>267</v>
      </c>
      <c r="N864" t="s">
        <v>268</v>
      </c>
      <c r="O864">
        <v>8</v>
      </c>
      <c r="P864" t="s">
        <v>266</v>
      </c>
      <c r="Q864">
        <v>0.17</v>
      </c>
      <c r="S864">
        <v>4</v>
      </c>
      <c r="T864" s="108">
        <v>0.68</v>
      </c>
      <c r="U864">
        <v>1</v>
      </c>
      <c r="V864" t="s">
        <v>270</v>
      </c>
      <c r="W864" t="s">
        <v>167</v>
      </c>
      <c r="X864">
        <v>4</v>
      </c>
      <c r="Y864">
        <v>0</v>
      </c>
      <c r="Z864">
        <v>0</v>
      </c>
      <c r="AA864">
        <v>0</v>
      </c>
      <c r="AB864">
        <v>4</v>
      </c>
      <c r="AC864">
        <v>0</v>
      </c>
      <c r="AD864">
        <v>0</v>
      </c>
      <c r="AE864">
        <v>0</v>
      </c>
    </row>
    <row r="865" spans="1:31" x14ac:dyDescent="0.3">
      <c r="A865" t="s">
        <v>268</v>
      </c>
      <c r="B865" t="s">
        <v>9546</v>
      </c>
      <c r="C865" t="s">
        <v>274</v>
      </c>
      <c r="D865" t="s">
        <v>9547</v>
      </c>
      <c r="E865" t="s">
        <v>11325</v>
      </c>
      <c r="F865" t="s">
        <v>1414</v>
      </c>
      <c r="G865" t="s">
        <v>897</v>
      </c>
      <c r="I865" t="s">
        <v>265</v>
      </c>
      <c r="J865" t="s">
        <v>266</v>
      </c>
      <c r="K865" t="s">
        <v>898</v>
      </c>
      <c r="L865" t="s">
        <v>9548</v>
      </c>
      <c r="M865" t="s">
        <v>271</v>
      </c>
      <c r="N865" t="s">
        <v>268</v>
      </c>
      <c r="O865">
        <v>9</v>
      </c>
      <c r="P865" t="s">
        <v>288</v>
      </c>
      <c r="Q865">
        <v>0.32</v>
      </c>
      <c r="S865">
        <v>2</v>
      </c>
      <c r="T865" s="108">
        <v>0.64</v>
      </c>
      <c r="U865">
        <v>1</v>
      </c>
      <c r="V865" t="s">
        <v>270</v>
      </c>
      <c r="W865" t="s">
        <v>167</v>
      </c>
      <c r="X865">
        <v>2</v>
      </c>
      <c r="Y865">
        <v>0</v>
      </c>
      <c r="Z865">
        <v>2</v>
      </c>
      <c r="AA865">
        <v>0</v>
      </c>
      <c r="AB865">
        <v>0</v>
      </c>
      <c r="AC865">
        <v>0</v>
      </c>
      <c r="AD865">
        <v>0</v>
      </c>
      <c r="AE865">
        <v>0</v>
      </c>
    </row>
    <row r="866" spans="1:31" x14ac:dyDescent="0.3">
      <c r="A866" t="s">
        <v>268</v>
      </c>
      <c r="B866" t="s">
        <v>9546</v>
      </c>
      <c r="C866" t="s">
        <v>274</v>
      </c>
      <c r="D866" t="s">
        <v>9547</v>
      </c>
      <c r="E866" t="s">
        <v>11325</v>
      </c>
      <c r="F866" t="s">
        <v>1414</v>
      </c>
      <c r="G866" t="s">
        <v>897</v>
      </c>
      <c r="I866" t="s">
        <v>265</v>
      </c>
      <c r="J866" t="s">
        <v>266</v>
      </c>
      <c r="K866" t="s">
        <v>898</v>
      </c>
      <c r="L866" t="s">
        <v>9548</v>
      </c>
      <c r="M866" t="s">
        <v>271</v>
      </c>
      <c r="N866" t="s">
        <v>268</v>
      </c>
      <c r="O866">
        <v>21</v>
      </c>
      <c r="P866" t="s">
        <v>273</v>
      </c>
      <c r="Q866">
        <v>0.32</v>
      </c>
      <c r="S866">
        <v>2</v>
      </c>
      <c r="T866" s="108">
        <v>0.64</v>
      </c>
      <c r="U866">
        <v>1</v>
      </c>
      <c r="V866" t="s">
        <v>270</v>
      </c>
      <c r="W866" t="s">
        <v>167</v>
      </c>
      <c r="X866">
        <v>2</v>
      </c>
      <c r="Y866">
        <v>0</v>
      </c>
      <c r="Z866">
        <v>0</v>
      </c>
      <c r="AA866">
        <v>0</v>
      </c>
      <c r="AB866">
        <v>2</v>
      </c>
      <c r="AC866">
        <v>0</v>
      </c>
      <c r="AD866">
        <v>0</v>
      </c>
      <c r="AE866">
        <v>0</v>
      </c>
    </row>
    <row r="867" spans="1:31" x14ac:dyDescent="0.3">
      <c r="A867" t="s">
        <v>268</v>
      </c>
      <c r="B867" t="s">
        <v>1182</v>
      </c>
      <c r="C867" t="s">
        <v>274</v>
      </c>
      <c r="D867" t="s">
        <v>195</v>
      </c>
      <c r="E867" t="s">
        <v>11430</v>
      </c>
      <c r="F867" t="s">
        <v>1183</v>
      </c>
      <c r="G867" t="s">
        <v>1184</v>
      </c>
      <c r="I867" t="s">
        <v>265</v>
      </c>
      <c r="J867" t="s">
        <v>266</v>
      </c>
      <c r="K867" t="s">
        <v>1185</v>
      </c>
      <c r="L867" t="s">
        <v>1186</v>
      </c>
      <c r="M867" t="s">
        <v>267</v>
      </c>
      <c r="N867" t="s">
        <v>268</v>
      </c>
      <c r="O867">
        <v>8</v>
      </c>
      <c r="P867" t="s">
        <v>266</v>
      </c>
      <c r="Q867">
        <v>0.17</v>
      </c>
      <c r="S867">
        <v>4</v>
      </c>
      <c r="T867" s="108">
        <v>0.68</v>
      </c>
      <c r="U867">
        <v>1</v>
      </c>
      <c r="V867" t="s">
        <v>270</v>
      </c>
      <c r="W867" t="s">
        <v>167</v>
      </c>
      <c r="X867">
        <v>4</v>
      </c>
      <c r="Y867">
        <v>0</v>
      </c>
      <c r="Z867">
        <v>0</v>
      </c>
      <c r="AA867">
        <v>4</v>
      </c>
      <c r="AB867">
        <v>0</v>
      </c>
      <c r="AC867">
        <v>0</v>
      </c>
      <c r="AD867">
        <v>0</v>
      </c>
      <c r="AE867">
        <v>0</v>
      </c>
    </row>
    <row r="868" spans="1:31" x14ac:dyDescent="0.3">
      <c r="A868" t="s">
        <v>268</v>
      </c>
      <c r="B868" t="s">
        <v>1182</v>
      </c>
      <c r="C868" t="s">
        <v>274</v>
      </c>
      <c r="D868" t="s">
        <v>195</v>
      </c>
      <c r="E868" t="s">
        <v>11430</v>
      </c>
      <c r="F868" t="s">
        <v>1183</v>
      </c>
      <c r="G868" t="s">
        <v>1184</v>
      </c>
      <c r="I868" t="s">
        <v>265</v>
      </c>
      <c r="J868" t="s">
        <v>266</v>
      </c>
      <c r="K868" t="s">
        <v>1185</v>
      </c>
      <c r="L868" t="s">
        <v>1186</v>
      </c>
      <c r="M868" t="s">
        <v>271</v>
      </c>
      <c r="N868" t="s">
        <v>268</v>
      </c>
      <c r="O868">
        <v>9</v>
      </c>
      <c r="P868" t="s">
        <v>288</v>
      </c>
      <c r="Q868">
        <v>0.32</v>
      </c>
      <c r="S868">
        <v>2</v>
      </c>
      <c r="T868" s="108">
        <v>0.64</v>
      </c>
      <c r="U868">
        <v>1</v>
      </c>
      <c r="V868" t="s">
        <v>270</v>
      </c>
      <c r="W868" t="s">
        <v>167</v>
      </c>
      <c r="X868">
        <v>2</v>
      </c>
      <c r="Y868">
        <v>0</v>
      </c>
      <c r="Z868">
        <v>0</v>
      </c>
      <c r="AA868">
        <v>2</v>
      </c>
      <c r="AB868">
        <v>0</v>
      </c>
      <c r="AC868">
        <v>0</v>
      </c>
      <c r="AD868">
        <v>0</v>
      </c>
      <c r="AE868">
        <v>0</v>
      </c>
    </row>
    <row r="869" spans="1:31" x14ac:dyDescent="0.3">
      <c r="A869" t="s">
        <v>268</v>
      </c>
      <c r="B869" t="s">
        <v>1182</v>
      </c>
      <c r="C869" t="s">
        <v>274</v>
      </c>
      <c r="D869" t="s">
        <v>195</v>
      </c>
      <c r="E869" t="s">
        <v>11430</v>
      </c>
      <c r="F869" t="s">
        <v>1183</v>
      </c>
      <c r="G869" t="s">
        <v>1184</v>
      </c>
      <c r="I869" t="s">
        <v>265</v>
      </c>
      <c r="J869" t="s">
        <v>266</v>
      </c>
      <c r="K869" t="s">
        <v>1185</v>
      </c>
      <c r="L869" t="s">
        <v>1186</v>
      </c>
      <c r="M869" t="s">
        <v>271</v>
      </c>
      <c r="N869" t="s">
        <v>268</v>
      </c>
      <c r="O869">
        <v>21</v>
      </c>
      <c r="P869" t="s">
        <v>273</v>
      </c>
      <c r="Q869">
        <v>0.32</v>
      </c>
      <c r="S869">
        <v>2</v>
      </c>
      <c r="T869" s="108">
        <v>0.64</v>
      </c>
      <c r="U869">
        <v>1</v>
      </c>
      <c r="V869" t="s">
        <v>270</v>
      </c>
      <c r="W869" t="s">
        <v>167</v>
      </c>
      <c r="X869">
        <v>2</v>
      </c>
      <c r="Y869">
        <v>0</v>
      </c>
      <c r="Z869">
        <v>0</v>
      </c>
      <c r="AA869">
        <v>2</v>
      </c>
      <c r="AB869">
        <v>0</v>
      </c>
      <c r="AC869">
        <v>0</v>
      </c>
      <c r="AD869">
        <v>0</v>
      </c>
      <c r="AE869">
        <v>0</v>
      </c>
    </row>
    <row r="870" spans="1:31" x14ac:dyDescent="0.3">
      <c r="A870" t="s">
        <v>268</v>
      </c>
      <c r="B870" t="s">
        <v>10532</v>
      </c>
      <c r="C870" t="s">
        <v>274</v>
      </c>
      <c r="D870" t="s">
        <v>10555</v>
      </c>
      <c r="E870" t="s">
        <v>11482</v>
      </c>
      <c r="F870" t="s">
        <v>549</v>
      </c>
      <c r="G870" t="s">
        <v>310</v>
      </c>
      <c r="I870" t="s">
        <v>265</v>
      </c>
      <c r="J870" t="s">
        <v>266</v>
      </c>
      <c r="K870" t="s">
        <v>10533</v>
      </c>
      <c r="L870" t="s">
        <v>10135</v>
      </c>
      <c r="M870" t="s">
        <v>271</v>
      </c>
      <c r="N870" t="s">
        <v>268</v>
      </c>
      <c r="O870">
        <v>21</v>
      </c>
      <c r="P870" t="s">
        <v>273</v>
      </c>
      <c r="Q870">
        <v>0.32</v>
      </c>
      <c r="S870">
        <v>1</v>
      </c>
      <c r="T870" s="108">
        <v>0.32</v>
      </c>
      <c r="U870">
        <v>1</v>
      </c>
      <c r="V870" t="s">
        <v>270</v>
      </c>
      <c r="W870" t="s">
        <v>167</v>
      </c>
      <c r="X870">
        <v>1</v>
      </c>
      <c r="Y870">
        <v>0</v>
      </c>
      <c r="Z870">
        <v>0</v>
      </c>
      <c r="AA870">
        <v>0</v>
      </c>
      <c r="AB870">
        <v>1</v>
      </c>
      <c r="AC870">
        <v>0</v>
      </c>
      <c r="AD870">
        <v>0</v>
      </c>
      <c r="AE870">
        <v>0</v>
      </c>
    </row>
    <row r="871" spans="1:31" x14ac:dyDescent="0.3">
      <c r="A871" t="s">
        <v>268</v>
      </c>
      <c r="B871" t="s">
        <v>10532</v>
      </c>
      <c r="C871" t="s">
        <v>274</v>
      </c>
      <c r="D871" t="s">
        <v>10555</v>
      </c>
      <c r="E871" t="s">
        <v>11482</v>
      </c>
      <c r="F871" t="s">
        <v>549</v>
      </c>
      <c r="G871" t="s">
        <v>310</v>
      </c>
      <c r="I871" t="s">
        <v>265</v>
      </c>
      <c r="J871" t="s">
        <v>266</v>
      </c>
      <c r="K871" t="s">
        <v>10533</v>
      </c>
      <c r="L871" t="s">
        <v>10135</v>
      </c>
      <c r="M871" t="s">
        <v>271</v>
      </c>
      <c r="N871" t="s">
        <v>268</v>
      </c>
      <c r="O871">
        <v>9</v>
      </c>
      <c r="P871" t="s">
        <v>288</v>
      </c>
      <c r="Q871">
        <v>0.48</v>
      </c>
      <c r="S871">
        <v>4</v>
      </c>
      <c r="T871" s="108">
        <v>1.92</v>
      </c>
      <c r="U871">
        <v>1</v>
      </c>
      <c r="V871" t="s">
        <v>270</v>
      </c>
      <c r="W871" t="s">
        <v>167</v>
      </c>
      <c r="X871">
        <v>4</v>
      </c>
      <c r="Y871">
        <v>0</v>
      </c>
      <c r="Z871">
        <v>0</v>
      </c>
      <c r="AA871">
        <v>4</v>
      </c>
      <c r="AB871">
        <v>0</v>
      </c>
      <c r="AC871">
        <v>0</v>
      </c>
      <c r="AD871">
        <v>0</v>
      </c>
      <c r="AE871">
        <v>0</v>
      </c>
    </row>
    <row r="872" spans="1:31" x14ac:dyDescent="0.3">
      <c r="A872" t="s">
        <v>268</v>
      </c>
      <c r="B872" t="s">
        <v>10532</v>
      </c>
      <c r="C872" t="s">
        <v>274</v>
      </c>
      <c r="D872" t="s">
        <v>10555</v>
      </c>
      <c r="E872" t="s">
        <v>11482</v>
      </c>
      <c r="F872" t="s">
        <v>549</v>
      </c>
      <c r="G872" t="s">
        <v>310</v>
      </c>
      <c r="I872" t="s">
        <v>265</v>
      </c>
      <c r="J872" t="s">
        <v>266</v>
      </c>
      <c r="K872" t="s">
        <v>10533</v>
      </c>
      <c r="L872" t="s">
        <v>10135</v>
      </c>
      <c r="M872" t="s">
        <v>267</v>
      </c>
      <c r="N872" t="s">
        <v>268</v>
      </c>
      <c r="O872">
        <v>8</v>
      </c>
      <c r="P872" t="s">
        <v>266</v>
      </c>
      <c r="Q872">
        <v>0.48</v>
      </c>
      <c r="S872">
        <v>2</v>
      </c>
      <c r="T872" s="108">
        <v>0.96</v>
      </c>
      <c r="U872">
        <v>1</v>
      </c>
      <c r="V872" t="s">
        <v>270</v>
      </c>
      <c r="W872" t="s">
        <v>167</v>
      </c>
      <c r="X872">
        <v>2</v>
      </c>
      <c r="Y872">
        <v>0</v>
      </c>
      <c r="Z872">
        <v>2</v>
      </c>
      <c r="AA872">
        <v>0</v>
      </c>
      <c r="AB872">
        <v>0</v>
      </c>
      <c r="AC872">
        <v>0</v>
      </c>
      <c r="AD872">
        <v>0</v>
      </c>
      <c r="AE872">
        <v>0</v>
      </c>
    </row>
    <row r="873" spans="1:31" x14ac:dyDescent="0.3">
      <c r="A873" t="s">
        <v>268</v>
      </c>
      <c r="B873" t="s">
        <v>16636</v>
      </c>
      <c r="C873" t="s">
        <v>274</v>
      </c>
      <c r="D873" t="s">
        <v>16637</v>
      </c>
      <c r="E873" t="s">
        <v>16614</v>
      </c>
      <c r="F873" t="s">
        <v>2288</v>
      </c>
      <c r="G873" t="s">
        <v>897</v>
      </c>
      <c r="I873" t="s">
        <v>265</v>
      </c>
      <c r="J873" t="s">
        <v>266</v>
      </c>
      <c r="K873" t="s">
        <v>16638</v>
      </c>
      <c r="L873" t="s">
        <v>17306</v>
      </c>
      <c r="M873" t="s">
        <v>267</v>
      </c>
      <c r="N873" t="s">
        <v>268</v>
      </c>
      <c r="O873">
        <v>8</v>
      </c>
      <c r="P873" t="s">
        <v>282</v>
      </c>
      <c r="Q873">
        <v>4</v>
      </c>
      <c r="S873">
        <v>2</v>
      </c>
      <c r="T873" s="108">
        <v>8</v>
      </c>
      <c r="U873">
        <v>1</v>
      </c>
      <c r="V873" t="s">
        <v>270</v>
      </c>
      <c r="W873" t="s">
        <v>167</v>
      </c>
      <c r="X873">
        <v>1</v>
      </c>
      <c r="Y873">
        <v>1</v>
      </c>
      <c r="Z873">
        <v>0</v>
      </c>
      <c r="AA873">
        <v>0</v>
      </c>
      <c r="AB873">
        <v>0</v>
      </c>
      <c r="AC873">
        <v>1</v>
      </c>
      <c r="AD873">
        <v>0</v>
      </c>
      <c r="AE873">
        <v>0</v>
      </c>
    </row>
    <row r="874" spans="1:31" x14ac:dyDescent="0.3">
      <c r="A874" t="s">
        <v>268</v>
      </c>
      <c r="B874" t="s">
        <v>16636</v>
      </c>
      <c r="C874" t="s">
        <v>274</v>
      </c>
      <c r="D874" t="s">
        <v>16637</v>
      </c>
      <c r="E874" t="s">
        <v>16614</v>
      </c>
      <c r="F874" t="s">
        <v>2288</v>
      </c>
      <c r="G874" t="s">
        <v>897</v>
      </c>
      <c r="I874" t="s">
        <v>265</v>
      </c>
      <c r="J874" t="s">
        <v>266</v>
      </c>
      <c r="K874" t="s">
        <v>16638</v>
      </c>
      <c r="L874" t="s">
        <v>17306</v>
      </c>
      <c r="M874" t="s">
        <v>271</v>
      </c>
      <c r="N874" t="s">
        <v>268</v>
      </c>
      <c r="O874">
        <v>21</v>
      </c>
      <c r="P874" t="s">
        <v>273</v>
      </c>
      <c r="Q874">
        <v>0.32</v>
      </c>
      <c r="S874">
        <v>1</v>
      </c>
      <c r="T874" s="108">
        <v>0.32</v>
      </c>
      <c r="U874">
        <v>1</v>
      </c>
      <c r="V874" t="s">
        <v>270</v>
      </c>
      <c r="W874" t="s">
        <v>167</v>
      </c>
      <c r="X874">
        <v>1</v>
      </c>
      <c r="Y874">
        <v>0</v>
      </c>
      <c r="Z874">
        <v>1</v>
      </c>
      <c r="AA874">
        <v>0</v>
      </c>
      <c r="AB874">
        <v>0</v>
      </c>
      <c r="AC874">
        <v>0</v>
      </c>
      <c r="AD874">
        <v>0</v>
      </c>
      <c r="AE874">
        <v>0</v>
      </c>
    </row>
    <row r="875" spans="1:31" x14ac:dyDescent="0.3">
      <c r="A875" t="s">
        <v>16630</v>
      </c>
      <c r="B875" t="s">
        <v>16636</v>
      </c>
      <c r="C875" t="s">
        <v>274</v>
      </c>
      <c r="D875" t="s">
        <v>16637</v>
      </c>
      <c r="E875" t="s">
        <v>16614</v>
      </c>
      <c r="F875" t="s">
        <v>2288</v>
      </c>
      <c r="G875" t="s">
        <v>897</v>
      </c>
      <c r="I875" t="s">
        <v>265</v>
      </c>
      <c r="J875" t="s">
        <v>266</v>
      </c>
      <c r="K875" t="s">
        <v>16638</v>
      </c>
      <c r="L875" t="s">
        <v>17306</v>
      </c>
      <c r="M875" t="s">
        <v>271</v>
      </c>
      <c r="N875" t="s">
        <v>16630</v>
      </c>
      <c r="O875">
        <v>9</v>
      </c>
      <c r="P875" t="s">
        <v>272</v>
      </c>
      <c r="Q875">
        <v>4</v>
      </c>
      <c r="S875">
        <v>2</v>
      </c>
      <c r="T875" s="108">
        <v>8</v>
      </c>
      <c r="U875">
        <v>1</v>
      </c>
      <c r="V875" t="s">
        <v>270</v>
      </c>
      <c r="W875" t="s">
        <v>167</v>
      </c>
      <c r="X875">
        <v>1</v>
      </c>
      <c r="Y875">
        <v>1</v>
      </c>
      <c r="Z875">
        <v>0</v>
      </c>
      <c r="AA875">
        <v>0</v>
      </c>
      <c r="AB875">
        <v>0</v>
      </c>
      <c r="AC875">
        <v>1</v>
      </c>
      <c r="AD875">
        <v>0</v>
      </c>
      <c r="AE875">
        <v>0</v>
      </c>
    </row>
    <row r="876" spans="1:31" x14ac:dyDescent="0.3">
      <c r="A876" t="s">
        <v>268</v>
      </c>
      <c r="B876" t="s">
        <v>1547</v>
      </c>
      <c r="C876" t="s">
        <v>274</v>
      </c>
      <c r="D876" t="s">
        <v>1548</v>
      </c>
      <c r="E876" t="s">
        <v>11198</v>
      </c>
      <c r="F876" t="s">
        <v>1549</v>
      </c>
      <c r="G876" t="s">
        <v>1550</v>
      </c>
      <c r="I876" t="s">
        <v>265</v>
      </c>
      <c r="J876" t="s">
        <v>266</v>
      </c>
      <c r="K876" t="s">
        <v>1551</v>
      </c>
      <c r="L876" t="s">
        <v>17371</v>
      </c>
      <c r="M876" t="s">
        <v>267</v>
      </c>
      <c r="N876" t="s">
        <v>268</v>
      </c>
      <c r="O876">
        <v>8</v>
      </c>
      <c r="P876" t="s">
        <v>266</v>
      </c>
      <c r="Q876">
        <v>0.17</v>
      </c>
      <c r="S876">
        <v>4</v>
      </c>
      <c r="T876" s="108">
        <v>0.68</v>
      </c>
      <c r="U876">
        <v>1</v>
      </c>
      <c r="V876" t="s">
        <v>270</v>
      </c>
      <c r="W876" t="s">
        <v>167</v>
      </c>
      <c r="X876">
        <v>4</v>
      </c>
      <c r="Y876">
        <v>0</v>
      </c>
      <c r="Z876">
        <v>0</v>
      </c>
      <c r="AA876">
        <v>0</v>
      </c>
      <c r="AB876">
        <v>0</v>
      </c>
      <c r="AC876">
        <v>4</v>
      </c>
      <c r="AD876">
        <v>0</v>
      </c>
      <c r="AE876">
        <v>0</v>
      </c>
    </row>
    <row r="877" spans="1:31" x14ac:dyDescent="0.3">
      <c r="A877" t="s">
        <v>268</v>
      </c>
      <c r="B877" t="s">
        <v>1547</v>
      </c>
      <c r="C877" t="s">
        <v>274</v>
      </c>
      <c r="D877" t="s">
        <v>1548</v>
      </c>
      <c r="E877" t="s">
        <v>11198</v>
      </c>
      <c r="F877" t="s">
        <v>1549</v>
      </c>
      <c r="G877" t="s">
        <v>1550</v>
      </c>
      <c r="I877" t="s">
        <v>265</v>
      </c>
      <c r="J877" t="s">
        <v>266</v>
      </c>
      <c r="K877" t="s">
        <v>1551</v>
      </c>
      <c r="L877" t="s">
        <v>17371</v>
      </c>
      <c r="M877" t="s">
        <v>271</v>
      </c>
      <c r="N877" t="s">
        <v>268</v>
      </c>
      <c r="O877">
        <v>9</v>
      </c>
      <c r="P877" t="s">
        <v>272</v>
      </c>
      <c r="Q877">
        <v>2</v>
      </c>
      <c r="S877">
        <v>1</v>
      </c>
      <c r="T877" s="108">
        <v>2</v>
      </c>
      <c r="U877">
        <v>1</v>
      </c>
      <c r="V877" t="s">
        <v>270</v>
      </c>
      <c r="W877" t="s">
        <v>167</v>
      </c>
      <c r="X877">
        <v>1</v>
      </c>
      <c r="Y877">
        <v>0</v>
      </c>
      <c r="Z877">
        <v>0</v>
      </c>
      <c r="AA877">
        <v>0</v>
      </c>
      <c r="AB877">
        <v>1</v>
      </c>
      <c r="AC877">
        <v>0</v>
      </c>
      <c r="AD877">
        <v>0</v>
      </c>
      <c r="AE877">
        <v>0</v>
      </c>
    </row>
    <row r="878" spans="1:31" x14ac:dyDescent="0.3">
      <c r="A878" t="s">
        <v>268</v>
      </c>
      <c r="B878" t="s">
        <v>1547</v>
      </c>
      <c r="C878" t="s">
        <v>274</v>
      </c>
      <c r="D878" t="s">
        <v>1548</v>
      </c>
      <c r="E878" t="s">
        <v>11198</v>
      </c>
      <c r="F878" t="s">
        <v>1549</v>
      </c>
      <c r="G878" t="s">
        <v>1550</v>
      </c>
      <c r="I878" t="s">
        <v>265</v>
      </c>
      <c r="J878" t="s">
        <v>266</v>
      </c>
      <c r="K878" t="s">
        <v>1551</v>
      </c>
      <c r="L878" t="s">
        <v>17371</v>
      </c>
      <c r="M878" t="s">
        <v>271</v>
      </c>
      <c r="N878" t="s">
        <v>268</v>
      </c>
      <c r="O878">
        <v>26</v>
      </c>
      <c r="P878" t="s">
        <v>273</v>
      </c>
      <c r="Q878">
        <v>0.48</v>
      </c>
      <c r="S878">
        <v>1</v>
      </c>
      <c r="T878" s="108">
        <v>0.48</v>
      </c>
      <c r="U878">
        <v>1</v>
      </c>
      <c r="V878" t="s">
        <v>270</v>
      </c>
      <c r="W878" t="s">
        <v>167</v>
      </c>
      <c r="X878">
        <v>1</v>
      </c>
      <c r="Y878">
        <v>0</v>
      </c>
      <c r="Z878">
        <v>0</v>
      </c>
      <c r="AA878">
        <v>0</v>
      </c>
      <c r="AB878">
        <v>0</v>
      </c>
      <c r="AC878">
        <v>1</v>
      </c>
      <c r="AD878">
        <v>0</v>
      </c>
      <c r="AE878">
        <v>0</v>
      </c>
    </row>
    <row r="879" spans="1:31" x14ac:dyDescent="0.3">
      <c r="A879" t="s">
        <v>268</v>
      </c>
      <c r="B879" t="s">
        <v>15560</v>
      </c>
      <c r="C879" t="s">
        <v>274</v>
      </c>
      <c r="D879" t="s">
        <v>15561</v>
      </c>
      <c r="E879" t="s">
        <v>15551</v>
      </c>
      <c r="F879" t="s">
        <v>2239</v>
      </c>
      <c r="G879" t="s">
        <v>310</v>
      </c>
      <c r="I879" t="s">
        <v>265</v>
      </c>
      <c r="J879" t="s">
        <v>266</v>
      </c>
      <c r="K879" t="s">
        <v>15562</v>
      </c>
      <c r="L879" t="s">
        <v>15563</v>
      </c>
      <c r="M879" t="s">
        <v>267</v>
      </c>
      <c r="N879" t="s">
        <v>268</v>
      </c>
      <c r="O879">
        <v>8</v>
      </c>
      <c r="P879" t="s">
        <v>282</v>
      </c>
      <c r="Q879">
        <v>2</v>
      </c>
      <c r="S879">
        <v>14</v>
      </c>
      <c r="T879" s="108">
        <v>28</v>
      </c>
      <c r="U879">
        <v>1</v>
      </c>
      <c r="V879" t="s">
        <v>270</v>
      </c>
      <c r="W879" t="s">
        <v>167</v>
      </c>
      <c r="X879">
        <v>7</v>
      </c>
      <c r="Y879">
        <v>7</v>
      </c>
      <c r="Z879">
        <v>0</v>
      </c>
      <c r="AA879">
        <v>0</v>
      </c>
      <c r="AB879">
        <v>7</v>
      </c>
      <c r="AC879">
        <v>0</v>
      </c>
      <c r="AD879">
        <v>0</v>
      </c>
      <c r="AE879">
        <v>0</v>
      </c>
    </row>
    <row r="880" spans="1:31" x14ac:dyDescent="0.3">
      <c r="A880" t="s">
        <v>268</v>
      </c>
      <c r="B880" t="s">
        <v>15560</v>
      </c>
      <c r="C880" t="s">
        <v>274</v>
      </c>
      <c r="D880" t="s">
        <v>15561</v>
      </c>
      <c r="E880" t="s">
        <v>15551</v>
      </c>
      <c r="F880" t="s">
        <v>2239</v>
      </c>
      <c r="G880" t="s">
        <v>310</v>
      </c>
      <c r="I880" t="s">
        <v>265</v>
      </c>
      <c r="J880" t="s">
        <v>266</v>
      </c>
      <c r="K880" t="s">
        <v>15562</v>
      </c>
      <c r="L880" t="s">
        <v>15563</v>
      </c>
      <c r="M880" t="s">
        <v>271</v>
      </c>
      <c r="N880" t="s">
        <v>268</v>
      </c>
      <c r="O880">
        <v>9</v>
      </c>
      <c r="P880" t="s">
        <v>272</v>
      </c>
      <c r="Q880">
        <v>4</v>
      </c>
      <c r="S880">
        <v>2</v>
      </c>
      <c r="T880" s="108">
        <v>8</v>
      </c>
      <c r="U880">
        <v>1</v>
      </c>
      <c r="V880" t="s">
        <v>270</v>
      </c>
      <c r="W880" t="s">
        <v>167</v>
      </c>
      <c r="X880">
        <v>1</v>
      </c>
      <c r="Y880">
        <v>1</v>
      </c>
      <c r="Z880">
        <v>0</v>
      </c>
      <c r="AA880">
        <v>0</v>
      </c>
      <c r="AB880">
        <v>1</v>
      </c>
      <c r="AC880">
        <v>0</v>
      </c>
      <c r="AD880">
        <v>0</v>
      </c>
      <c r="AE880">
        <v>0</v>
      </c>
    </row>
    <row r="881" spans="1:31" x14ac:dyDescent="0.3">
      <c r="A881" t="s">
        <v>268</v>
      </c>
      <c r="B881" t="s">
        <v>15560</v>
      </c>
      <c r="C881" t="s">
        <v>274</v>
      </c>
      <c r="D881" t="s">
        <v>15561</v>
      </c>
      <c r="E881" t="s">
        <v>15551</v>
      </c>
      <c r="F881" t="s">
        <v>2239</v>
      </c>
      <c r="G881" t="s">
        <v>310</v>
      </c>
      <c r="I881" t="s">
        <v>265</v>
      </c>
      <c r="J881" t="s">
        <v>266</v>
      </c>
      <c r="K881" t="s">
        <v>15562</v>
      </c>
      <c r="L881" t="s">
        <v>15563</v>
      </c>
      <c r="M881" t="s">
        <v>271</v>
      </c>
      <c r="N881" t="s">
        <v>268</v>
      </c>
      <c r="O881">
        <v>9</v>
      </c>
      <c r="P881" t="s">
        <v>288</v>
      </c>
      <c r="Q881">
        <v>0.48</v>
      </c>
      <c r="S881">
        <v>15</v>
      </c>
      <c r="T881" s="108">
        <v>7.1999999999999993</v>
      </c>
      <c r="U881">
        <v>1</v>
      </c>
      <c r="V881" t="s">
        <v>270</v>
      </c>
      <c r="W881" t="s">
        <v>167</v>
      </c>
      <c r="X881">
        <v>5</v>
      </c>
      <c r="Y881">
        <v>5</v>
      </c>
      <c r="Z881">
        <v>0</v>
      </c>
      <c r="AA881">
        <v>5</v>
      </c>
      <c r="AB881">
        <v>0</v>
      </c>
      <c r="AC881">
        <v>5</v>
      </c>
      <c r="AD881">
        <v>0</v>
      </c>
      <c r="AE881">
        <v>0</v>
      </c>
    </row>
    <row r="882" spans="1:31" x14ac:dyDescent="0.3">
      <c r="A882" t="s">
        <v>268</v>
      </c>
      <c r="B882" t="s">
        <v>15560</v>
      </c>
      <c r="C882" t="s">
        <v>274</v>
      </c>
      <c r="D882" t="s">
        <v>15561</v>
      </c>
      <c r="E882" t="s">
        <v>15551</v>
      </c>
      <c r="F882" t="s">
        <v>2239</v>
      </c>
      <c r="G882" t="s">
        <v>310</v>
      </c>
      <c r="I882" t="s">
        <v>265</v>
      </c>
      <c r="J882" t="s">
        <v>266</v>
      </c>
      <c r="K882" t="s">
        <v>15562</v>
      </c>
      <c r="L882" t="s">
        <v>15563</v>
      </c>
      <c r="M882" t="s">
        <v>271</v>
      </c>
      <c r="N882" t="s">
        <v>268</v>
      </c>
      <c r="O882">
        <v>21</v>
      </c>
      <c r="P882" t="s">
        <v>273</v>
      </c>
      <c r="Q882">
        <v>0.32</v>
      </c>
      <c r="S882">
        <v>3</v>
      </c>
      <c r="T882" s="108">
        <v>0.96</v>
      </c>
      <c r="U882">
        <v>1</v>
      </c>
      <c r="V882" t="s">
        <v>270</v>
      </c>
      <c r="W882" t="s">
        <v>167</v>
      </c>
      <c r="X882">
        <v>3</v>
      </c>
      <c r="Y882">
        <v>0</v>
      </c>
      <c r="Z882">
        <v>0</v>
      </c>
      <c r="AA882">
        <v>0</v>
      </c>
      <c r="AB882">
        <v>3</v>
      </c>
      <c r="AC882">
        <v>0</v>
      </c>
      <c r="AD882">
        <v>0</v>
      </c>
      <c r="AE882">
        <v>0</v>
      </c>
    </row>
    <row r="883" spans="1:31" x14ac:dyDescent="0.3">
      <c r="A883" t="s">
        <v>268</v>
      </c>
      <c r="B883" t="s">
        <v>16211</v>
      </c>
      <c r="C883" t="s">
        <v>274</v>
      </c>
      <c r="D883" t="s">
        <v>16212</v>
      </c>
      <c r="E883" t="s">
        <v>11346</v>
      </c>
      <c r="F883" t="s">
        <v>431</v>
      </c>
      <c r="G883" t="s">
        <v>279</v>
      </c>
      <c r="I883" t="s">
        <v>265</v>
      </c>
      <c r="J883" t="s">
        <v>266</v>
      </c>
      <c r="K883" t="s">
        <v>10272</v>
      </c>
      <c r="L883" t="s">
        <v>19173</v>
      </c>
      <c r="M883" t="s">
        <v>271</v>
      </c>
      <c r="N883" t="s">
        <v>268</v>
      </c>
      <c r="O883">
        <v>21</v>
      </c>
      <c r="P883" t="s">
        <v>273</v>
      </c>
      <c r="Q883">
        <v>0.48</v>
      </c>
      <c r="S883">
        <v>2</v>
      </c>
      <c r="T883" s="108">
        <v>0.96</v>
      </c>
      <c r="U883">
        <v>1</v>
      </c>
      <c r="V883" t="s">
        <v>270</v>
      </c>
      <c r="W883" t="s">
        <v>167</v>
      </c>
      <c r="X883">
        <v>2</v>
      </c>
      <c r="Y883">
        <v>0</v>
      </c>
      <c r="Z883">
        <v>0</v>
      </c>
      <c r="AA883">
        <v>0</v>
      </c>
      <c r="AB883">
        <v>2</v>
      </c>
      <c r="AC883">
        <v>0</v>
      </c>
      <c r="AD883">
        <v>0</v>
      </c>
      <c r="AE883">
        <v>0</v>
      </c>
    </row>
    <row r="884" spans="1:31" x14ac:dyDescent="0.3">
      <c r="A884" t="s">
        <v>268</v>
      </c>
      <c r="B884" t="s">
        <v>380</v>
      </c>
      <c r="C884" t="s">
        <v>274</v>
      </c>
      <c r="D884" t="s">
        <v>2459</v>
      </c>
      <c r="E884" t="s">
        <v>11199</v>
      </c>
      <c r="F884" t="s">
        <v>381</v>
      </c>
      <c r="G884" t="s">
        <v>285</v>
      </c>
      <c r="I884" t="s">
        <v>265</v>
      </c>
      <c r="J884" t="s">
        <v>266</v>
      </c>
      <c r="K884" t="s">
        <v>2460</v>
      </c>
      <c r="L884" t="s">
        <v>17372</v>
      </c>
      <c r="M884" t="s">
        <v>267</v>
      </c>
      <c r="N884" t="s">
        <v>268</v>
      </c>
      <c r="O884">
        <v>8</v>
      </c>
      <c r="P884" t="s">
        <v>269</v>
      </c>
      <c r="Q884">
        <v>2</v>
      </c>
      <c r="S884">
        <v>4</v>
      </c>
      <c r="T884" s="108">
        <v>8</v>
      </c>
      <c r="U884">
        <v>1</v>
      </c>
      <c r="V884" t="s">
        <v>270</v>
      </c>
      <c r="W884" t="s">
        <v>167</v>
      </c>
      <c r="X884">
        <v>2</v>
      </c>
      <c r="Y884">
        <v>0</v>
      </c>
      <c r="Z884">
        <v>2</v>
      </c>
      <c r="AA884">
        <v>0</v>
      </c>
      <c r="AB884">
        <v>0</v>
      </c>
      <c r="AC884">
        <v>2</v>
      </c>
      <c r="AD884">
        <v>0</v>
      </c>
      <c r="AE884">
        <v>0</v>
      </c>
    </row>
    <row r="885" spans="1:31" x14ac:dyDescent="0.3">
      <c r="A885" t="s">
        <v>268</v>
      </c>
      <c r="B885" t="s">
        <v>380</v>
      </c>
      <c r="C885" t="s">
        <v>294</v>
      </c>
      <c r="D885" t="s">
        <v>2459</v>
      </c>
      <c r="E885" t="s">
        <v>11199</v>
      </c>
      <c r="F885" t="s">
        <v>381</v>
      </c>
      <c r="G885" t="s">
        <v>285</v>
      </c>
      <c r="I885" t="s">
        <v>265</v>
      </c>
      <c r="J885" t="s">
        <v>266</v>
      </c>
      <c r="K885" t="s">
        <v>2460</v>
      </c>
      <c r="L885" t="s">
        <v>17372</v>
      </c>
      <c r="M885" t="s">
        <v>271</v>
      </c>
      <c r="N885" t="s">
        <v>268</v>
      </c>
      <c r="O885">
        <v>9</v>
      </c>
      <c r="P885" t="s">
        <v>272</v>
      </c>
      <c r="Q885">
        <v>2</v>
      </c>
      <c r="S885">
        <v>3</v>
      </c>
      <c r="T885" s="108">
        <v>6</v>
      </c>
      <c r="U885">
        <v>1</v>
      </c>
      <c r="V885" t="s">
        <v>270</v>
      </c>
      <c r="W885" t="s">
        <v>167</v>
      </c>
      <c r="X885">
        <v>1</v>
      </c>
      <c r="Y885">
        <v>1</v>
      </c>
      <c r="Z885">
        <v>0</v>
      </c>
      <c r="AA885">
        <v>1</v>
      </c>
      <c r="AB885">
        <v>0</v>
      </c>
      <c r="AC885">
        <v>1</v>
      </c>
      <c r="AD885">
        <v>0</v>
      </c>
      <c r="AE885">
        <v>0</v>
      </c>
    </row>
    <row r="886" spans="1:31" x14ac:dyDescent="0.3">
      <c r="A886" t="s">
        <v>268</v>
      </c>
      <c r="B886" t="s">
        <v>380</v>
      </c>
      <c r="C886" t="s">
        <v>294</v>
      </c>
      <c r="D886" t="s">
        <v>2459</v>
      </c>
      <c r="E886" t="s">
        <v>11199</v>
      </c>
      <c r="F886" t="s">
        <v>381</v>
      </c>
      <c r="G886" t="s">
        <v>285</v>
      </c>
      <c r="I886" t="s">
        <v>265</v>
      </c>
      <c r="J886" t="s">
        <v>266</v>
      </c>
      <c r="K886" t="s">
        <v>2460</v>
      </c>
      <c r="L886" t="s">
        <v>17372</v>
      </c>
      <c r="M886" t="s">
        <v>271</v>
      </c>
      <c r="N886" t="s">
        <v>268</v>
      </c>
      <c r="O886">
        <v>21</v>
      </c>
      <c r="P886" t="s">
        <v>273</v>
      </c>
      <c r="Q886">
        <v>0.32</v>
      </c>
      <c r="S886">
        <v>1</v>
      </c>
      <c r="T886" s="108">
        <v>0.32</v>
      </c>
      <c r="U886">
        <v>1</v>
      </c>
      <c r="V886" t="s">
        <v>270</v>
      </c>
      <c r="W886" t="s">
        <v>167</v>
      </c>
      <c r="X886">
        <v>1</v>
      </c>
      <c r="Y886">
        <v>0</v>
      </c>
      <c r="Z886">
        <v>0</v>
      </c>
      <c r="AA886">
        <v>0</v>
      </c>
      <c r="AB886">
        <v>1</v>
      </c>
      <c r="AC886">
        <v>0</v>
      </c>
      <c r="AD886">
        <v>0</v>
      </c>
      <c r="AE886">
        <v>0</v>
      </c>
    </row>
    <row r="887" spans="1:31" x14ac:dyDescent="0.3">
      <c r="A887" t="s">
        <v>268</v>
      </c>
      <c r="B887" t="s">
        <v>2289</v>
      </c>
      <c r="C887" t="s">
        <v>274</v>
      </c>
      <c r="D887" t="s">
        <v>2578</v>
      </c>
      <c r="E887" t="s">
        <v>11235</v>
      </c>
      <c r="F887" t="s">
        <v>2290</v>
      </c>
      <c r="G887" t="s">
        <v>1555</v>
      </c>
      <c r="I887" t="s">
        <v>265</v>
      </c>
      <c r="J887" t="s">
        <v>266</v>
      </c>
      <c r="K887" t="s">
        <v>2291</v>
      </c>
      <c r="L887" t="s">
        <v>2292</v>
      </c>
      <c r="M887" t="s">
        <v>267</v>
      </c>
      <c r="N887" t="s">
        <v>268</v>
      </c>
      <c r="O887">
        <v>8</v>
      </c>
      <c r="P887" t="s">
        <v>266</v>
      </c>
      <c r="Q887">
        <v>0.32</v>
      </c>
      <c r="S887">
        <v>2</v>
      </c>
      <c r="T887" s="108">
        <v>0.64</v>
      </c>
      <c r="U887">
        <v>1</v>
      </c>
      <c r="V887" t="s">
        <v>270</v>
      </c>
      <c r="W887" t="s">
        <v>167</v>
      </c>
      <c r="X887">
        <v>2</v>
      </c>
      <c r="Y887">
        <v>0</v>
      </c>
      <c r="Z887">
        <v>0</v>
      </c>
      <c r="AA887">
        <v>2</v>
      </c>
      <c r="AB887">
        <v>0</v>
      </c>
      <c r="AC887">
        <v>0</v>
      </c>
      <c r="AD887">
        <v>0</v>
      </c>
      <c r="AE887">
        <v>0</v>
      </c>
    </row>
    <row r="888" spans="1:31" x14ac:dyDescent="0.3">
      <c r="A888" t="s">
        <v>268</v>
      </c>
      <c r="B888" t="s">
        <v>2289</v>
      </c>
      <c r="C888" t="s">
        <v>274</v>
      </c>
      <c r="D888" t="s">
        <v>2578</v>
      </c>
      <c r="E888" t="s">
        <v>11235</v>
      </c>
      <c r="F888" t="s">
        <v>2290</v>
      </c>
      <c r="G888" t="s">
        <v>1555</v>
      </c>
      <c r="I888" t="s">
        <v>265</v>
      </c>
      <c r="J888" t="s">
        <v>266</v>
      </c>
      <c r="K888" t="s">
        <v>2291</v>
      </c>
      <c r="L888" t="s">
        <v>2292</v>
      </c>
      <c r="M888" t="s">
        <v>271</v>
      </c>
      <c r="N888" t="s">
        <v>268</v>
      </c>
      <c r="O888">
        <v>9</v>
      </c>
      <c r="P888" t="s">
        <v>288</v>
      </c>
      <c r="Q888">
        <v>0.32</v>
      </c>
      <c r="S888">
        <v>2</v>
      </c>
      <c r="T888" s="108">
        <v>0.64</v>
      </c>
      <c r="U888">
        <v>2</v>
      </c>
      <c r="V888" t="s">
        <v>270</v>
      </c>
      <c r="W888" t="s">
        <v>167</v>
      </c>
      <c r="X888">
        <v>2</v>
      </c>
      <c r="Y888">
        <v>0</v>
      </c>
      <c r="Z888">
        <v>0</v>
      </c>
      <c r="AA888">
        <v>2</v>
      </c>
      <c r="AB888">
        <v>0</v>
      </c>
      <c r="AC888">
        <v>0</v>
      </c>
      <c r="AD888">
        <v>0</v>
      </c>
      <c r="AE888">
        <v>0</v>
      </c>
    </row>
    <row r="889" spans="1:31" x14ac:dyDescent="0.3">
      <c r="A889" t="s">
        <v>268</v>
      </c>
      <c r="B889" t="s">
        <v>2289</v>
      </c>
      <c r="C889" t="s">
        <v>274</v>
      </c>
      <c r="D889" t="s">
        <v>2578</v>
      </c>
      <c r="E889" t="s">
        <v>11235</v>
      </c>
      <c r="F889" t="s">
        <v>2290</v>
      </c>
      <c r="G889" t="s">
        <v>1555</v>
      </c>
      <c r="I889" t="s">
        <v>265</v>
      </c>
      <c r="J889" t="s">
        <v>266</v>
      </c>
      <c r="K889" t="s">
        <v>2291</v>
      </c>
      <c r="L889" t="s">
        <v>2292</v>
      </c>
      <c r="M889" t="s">
        <v>271</v>
      </c>
      <c r="N889" t="s">
        <v>268</v>
      </c>
      <c r="O889">
        <v>26</v>
      </c>
      <c r="P889" t="s">
        <v>273</v>
      </c>
      <c r="Q889">
        <v>0.32</v>
      </c>
      <c r="S889">
        <v>2</v>
      </c>
      <c r="T889" s="108">
        <v>0.64</v>
      </c>
      <c r="U889">
        <v>1</v>
      </c>
      <c r="V889" t="s">
        <v>270</v>
      </c>
      <c r="W889" t="s">
        <v>167</v>
      </c>
      <c r="X889">
        <v>2</v>
      </c>
      <c r="Y889">
        <v>0</v>
      </c>
      <c r="Z889">
        <v>0</v>
      </c>
      <c r="AA889">
        <v>0</v>
      </c>
      <c r="AB889">
        <v>2</v>
      </c>
      <c r="AC889">
        <v>0</v>
      </c>
      <c r="AD889">
        <v>0</v>
      </c>
      <c r="AE889">
        <v>0</v>
      </c>
    </row>
    <row r="890" spans="1:31" x14ac:dyDescent="0.3">
      <c r="A890" t="s">
        <v>268</v>
      </c>
      <c r="B890" t="s">
        <v>283</v>
      </c>
      <c r="C890" t="s">
        <v>262</v>
      </c>
      <c r="D890" t="s">
        <v>8624</v>
      </c>
      <c r="E890" t="s">
        <v>11203</v>
      </c>
      <c r="F890" t="s">
        <v>284</v>
      </c>
      <c r="G890" t="s">
        <v>285</v>
      </c>
      <c r="I890" t="s">
        <v>265</v>
      </c>
      <c r="J890" t="s">
        <v>266</v>
      </c>
      <c r="K890" t="s">
        <v>286</v>
      </c>
      <c r="L890" t="s">
        <v>287</v>
      </c>
      <c r="M890" t="s">
        <v>267</v>
      </c>
      <c r="N890" t="s">
        <v>268</v>
      </c>
      <c r="O890">
        <v>8</v>
      </c>
      <c r="P890" t="s">
        <v>282</v>
      </c>
      <c r="Q890">
        <v>1</v>
      </c>
      <c r="S890">
        <v>1</v>
      </c>
      <c r="T890" s="108">
        <v>1</v>
      </c>
      <c r="U890">
        <v>1</v>
      </c>
      <c r="V890" t="s">
        <v>270</v>
      </c>
      <c r="W890" t="s">
        <v>167</v>
      </c>
      <c r="X890">
        <v>1</v>
      </c>
      <c r="Y890">
        <v>0</v>
      </c>
      <c r="Z890">
        <v>0</v>
      </c>
      <c r="AA890">
        <v>1</v>
      </c>
      <c r="AB890">
        <v>0</v>
      </c>
      <c r="AC890">
        <v>0</v>
      </c>
      <c r="AD890">
        <v>0</v>
      </c>
      <c r="AE890">
        <v>0</v>
      </c>
    </row>
    <row r="891" spans="1:31" x14ac:dyDescent="0.3">
      <c r="A891" t="s">
        <v>268</v>
      </c>
      <c r="B891" t="s">
        <v>283</v>
      </c>
      <c r="C891" t="s">
        <v>262</v>
      </c>
      <c r="D891" t="s">
        <v>8624</v>
      </c>
      <c r="E891" t="s">
        <v>11203</v>
      </c>
      <c r="F891" t="s">
        <v>284</v>
      </c>
      <c r="G891" t="s">
        <v>285</v>
      </c>
      <c r="I891" t="s">
        <v>265</v>
      </c>
      <c r="J891" t="s">
        <v>266</v>
      </c>
      <c r="K891" t="s">
        <v>286</v>
      </c>
      <c r="L891" t="s">
        <v>287</v>
      </c>
      <c r="M891" t="s">
        <v>271</v>
      </c>
      <c r="N891" t="s">
        <v>268</v>
      </c>
      <c r="O891">
        <v>9</v>
      </c>
      <c r="P891" t="s">
        <v>288</v>
      </c>
      <c r="Q891">
        <v>0.48</v>
      </c>
      <c r="S891">
        <v>2</v>
      </c>
      <c r="T891" s="108">
        <v>0.96</v>
      </c>
      <c r="U891">
        <v>1</v>
      </c>
      <c r="V891" t="s">
        <v>270</v>
      </c>
      <c r="W891" t="s">
        <v>167</v>
      </c>
      <c r="X891">
        <v>2</v>
      </c>
      <c r="Y891">
        <v>0</v>
      </c>
      <c r="Z891">
        <v>0</v>
      </c>
      <c r="AA891">
        <v>0</v>
      </c>
      <c r="AB891">
        <v>0</v>
      </c>
      <c r="AC891">
        <v>2</v>
      </c>
      <c r="AD891">
        <v>0</v>
      </c>
      <c r="AE891">
        <v>0</v>
      </c>
    </row>
    <row r="892" spans="1:31" x14ac:dyDescent="0.3">
      <c r="A892" t="s">
        <v>268</v>
      </c>
      <c r="B892" t="s">
        <v>283</v>
      </c>
      <c r="C892" t="s">
        <v>262</v>
      </c>
      <c r="D892" t="s">
        <v>8624</v>
      </c>
      <c r="E892" t="s">
        <v>11203</v>
      </c>
      <c r="F892" t="s">
        <v>284</v>
      </c>
      <c r="G892" t="s">
        <v>285</v>
      </c>
      <c r="I892" t="s">
        <v>265</v>
      </c>
      <c r="J892" t="s">
        <v>266</v>
      </c>
      <c r="K892" t="s">
        <v>286</v>
      </c>
      <c r="L892" t="s">
        <v>287</v>
      </c>
      <c r="M892" t="s">
        <v>271</v>
      </c>
      <c r="N892" t="s">
        <v>268</v>
      </c>
      <c r="O892">
        <v>26</v>
      </c>
      <c r="P892" t="s">
        <v>273</v>
      </c>
      <c r="Q892">
        <v>0.48</v>
      </c>
      <c r="S892">
        <v>2</v>
      </c>
      <c r="T892" s="108">
        <v>0.96</v>
      </c>
      <c r="U892">
        <v>1</v>
      </c>
      <c r="V892" t="s">
        <v>270</v>
      </c>
      <c r="W892" t="s">
        <v>167</v>
      </c>
      <c r="X892">
        <v>2</v>
      </c>
      <c r="Y892">
        <v>0</v>
      </c>
      <c r="Z892">
        <v>0</v>
      </c>
      <c r="AA892">
        <v>0</v>
      </c>
      <c r="AB892">
        <v>2</v>
      </c>
      <c r="AC892">
        <v>0</v>
      </c>
      <c r="AD892">
        <v>0</v>
      </c>
      <c r="AE892">
        <v>0</v>
      </c>
    </row>
    <row r="893" spans="1:31" x14ac:dyDescent="0.3">
      <c r="A893" t="s">
        <v>268</v>
      </c>
      <c r="B893" t="s">
        <v>16893</v>
      </c>
      <c r="C893" t="s">
        <v>274</v>
      </c>
      <c r="D893" t="s">
        <v>17307</v>
      </c>
      <c r="E893" t="s">
        <v>17300</v>
      </c>
      <c r="F893" t="s">
        <v>460</v>
      </c>
      <c r="G893" t="s">
        <v>276</v>
      </c>
      <c r="I893" t="s">
        <v>265</v>
      </c>
      <c r="J893" t="s">
        <v>266</v>
      </c>
      <c r="K893" t="s">
        <v>8928</v>
      </c>
      <c r="L893" t="s">
        <v>10160</v>
      </c>
      <c r="M893" t="s">
        <v>267</v>
      </c>
      <c r="N893" t="s">
        <v>268</v>
      </c>
      <c r="O893">
        <v>8</v>
      </c>
      <c r="P893" t="s">
        <v>266</v>
      </c>
      <c r="Q893">
        <v>0.32</v>
      </c>
      <c r="S893">
        <v>4</v>
      </c>
      <c r="T893" s="108">
        <v>1.28</v>
      </c>
      <c r="U893">
        <v>1</v>
      </c>
      <c r="V893" t="s">
        <v>270</v>
      </c>
      <c r="W893" t="s">
        <v>167</v>
      </c>
      <c r="X893">
        <v>4</v>
      </c>
      <c r="Y893">
        <v>0</v>
      </c>
      <c r="Z893">
        <v>0</v>
      </c>
      <c r="AA893">
        <v>4</v>
      </c>
      <c r="AB893">
        <v>0</v>
      </c>
      <c r="AC893">
        <v>0</v>
      </c>
      <c r="AD893">
        <v>0</v>
      </c>
      <c r="AE893">
        <v>0</v>
      </c>
    </row>
    <row r="894" spans="1:31" x14ac:dyDescent="0.3">
      <c r="A894" t="s">
        <v>268</v>
      </c>
      <c r="B894" t="s">
        <v>16893</v>
      </c>
      <c r="C894" t="s">
        <v>274</v>
      </c>
      <c r="D894" t="s">
        <v>17307</v>
      </c>
      <c r="E894" t="s">
        <v>17300</v>
      </c>
      <c r="F894" t="s">
        <v>460</v>
      </c>
      <c r="G894" t="s">
        <v>276</v>
      </c>
      <c r="I894" t="s">
        <v>265</v>
      </c>
      <c r="J894" t="s">
        <v>266</v>
      </c>
      <c r="K894" t="s">
        <v>8928</v>
      </c>
      <c r="L894" t="s">
        <v>10160</v>
      </c>
      <c r="M894" t="s">
        <v>271</v>
      </c>
      <c r="N894" t="s">
        <v>268</v>
      </c>
      <c r="O894">
        <v>9</v>
      </c>
      <c r="P894" t="s">
        <v>288</v>
      </c>
      <c r="Q894">
        <v>0.48</v>
      </c>
      <c r="S894">
        <v>4</v>
      </c>
      <c r="T894" s="108">
        <v>1.92</v>
      </c>
      <c r="U894">
        <v>1</v>
      </c>
      <c r="V894" t="s">
        <v>270</v>
      </c>
      <c r="W894" t="s">
        <v>167</v>
      </c>
      <c r="X894">
        <v>4</v>
      </c>
      <c r="Y894">
        <v>0</v>
      </c>
      <c r="Z894">
        <v>4</v>
      </c>
      <c r="AA894">
        <v>0</v>
      </c>
      <c r="AB894">
        <v>0</v>
      </c>
      <c r="AC894">
        <v>0</v>
      </c>
      <c r="AD894">
        <v>0</v>
      </c>
      <c r="AE894">
        <v>0</v>
      </c>
    </row>
    <row r="895" spans="1:31" x14ac:dyDescent="0.3">
      <c r="A895" t="s">
        <v>268</v>
      </c>
      <c r="B895" t="s">
        <v>16893</v>
      </c>
      <c r="C895" t="s">
        <v>274</v>
      </c>
      <c r="D895" t="s">
        <v>17307</v>
      </c>
      <c r="E895" t="s">
        <v>17300</v>
      </c>
      <c r="F895" t="s">
        <v>460</v>
      </c>
      <c r="G895" t="s">
        <v>276</v>
      </c>
      <c r="I895" t="s">
        <v>265</v>
      </c>
      <c r="J895" t="s">
        <v>266</v>
      </c>
      <c r="K895" t="s">
        <v>8928</v>
      </c>
      <c r="L895" t="s">
        <v>10160</v>
      </c>
      <c r="M895" t="s">
        <v>271</v>
      </c>
      <c r="N895" t="s">
        <v>268</v>
      </c>
      <c r="O895">
        <v>21</v>
      </c>
      <c r="P895" t="s">
        <v>273</v>
      </c>
      <c r="Q895">
        <v>0.32</v>
      </c>
      <c r="S895">
        <v>1</v>
      </c>
      <c r="T895" s="108">
        <v>0.32</v>
      </c>
      <c r="U895">
        <v>1</v>
      </c>
      <c r="V895" t="s">
        <v>270</v>
      </c>
      <c r="W895" t="s">
        <v>167</v>
      </c>
      <c r="X895">
        <v>1</v>
      </c>
      <c r="Y895">
        <v>0</v>
      </c>
      <c r="Z895">
        <v>0</v>
      </c>
      <c r="AA895">
        <v>1</v>
      </c>
      <c r="AB895">
        <v>0</v>
      </c>
      <c r="AC895">
        <v>0</v>
      </c>
      <c r="AD895">
        <v>0</v>
      </c>
      <c r="AE895">
        <v>0</v>
      </c>
    </row>
    <row r="896" spans="1:31" x14ac:dyDescent="0.3">
      <c r="A896" t="s">
        <v>268</v>
      </c>
      <c r="B896" t="s">
        <v>349</v>
      </c>
      <c r="C896" t="s">
        <v>274</v>
      </c>
      <c r="D896" t="s">
        <v>2458</v>
      </c>
      <c r="E896" t="s">
        <v>11207</v>
      </c>
      <c r="F896" t="s">
        <v>350</v>
      </c>
      <c r="G896" t="s">
        <v>351</v>
      </c>
      <c r="I896" t="s">
        <v>265</v>
      </c>
      <c r="J896" t="s">
        <v>266</v>
      </c>
      <c r="K896" t="s">
        <v>352</v>
      </c>
      <c r="L896" t="s">
        <v>353</v>
      </c>
      <c r="M896" t="s">
        <v>267</v>
      </c>
      <c r="N896" t="s">
        <v>268</v>
      </c>
      <c r="O896">
        <v>8</v>
      </c>
      <c r="P896" t="s">
        <v>266</v>
      </c>
      <c r="Q896">
        <v>0.32</v>
      </c>
      <c r="S896">
        <v>2</v>
      </c>
      <c r="T896" s="108">
        <v>0.64</v>
      </c>
      <c r="U896">
        <v>1</v>
      </c>
      <c r="V896" t="s">
        <v>270</v>
      </c>
      <c r="W896" t="s">
        <v>167</v>
      </c>
      <c r="X896">
        <v>2</v>
      </c>
      <c r="Y896">
        <v>0</v>
      </c>
      <c r="Z896">
        <v>0</v>
      </c>
      <c r="AA896">
        <v>0</v>
      </c>
      <c r="AB896">
        <v>2</v>
      </c>
      <c r="AC896">
        <v>0</v>
      </c>
      <c r="AD896">
        <v>0</v>
      </c>
      <c r="AE896">
        <v>0</v>
      </c>
    </row>
    <row r="897" spans="1:31" x14ac:dyDescent="0.3">
      <c r="A897" t="s">
        <v>268</v>
      </c>
      <c r="B897" t="s">
        <v>349</v>
      </c>
      <c r="C897" t="s">
        <v>274</v>
      </c>
      <c r="D897" t="s">
        <v>2458</v>
      </c>
      <c r="E897" t="s">
        <v>11207</v>
      </c>
      <c r="F897" t="s">
        <v>350</v>
      </c>
      <c r="G897" t="s">
        <v>351</v>
      </c>
      <c r="I897" t="s">
        <v>265</v>
      </c>
      <c r="J897" t="s">
        <v>266</v>
      </c>
      <c r="K897" t="s">
        <v>352</v>
      </c>
      <c r="L897" t="s">
        <v>353</v>
      </c>
      <c r="M897" t="s">
        <v>271</v>
      </c>
      <c r="N897" t="s">
        <v>268</v>
      </c>
      <c r="O897">
        <v>9</v>
      </c>
      <c r="P897" t="s">
        <v>288</v>
      </c>
      <c r="Q897">
        <v>0.32</v>
      </c>
      <c r="S897">
        <v>2</v>
      </c>
      <c r="T897" s="108">
        <v>0.64</v>
      </c>
      <c r="U897">
        <v>1</v>
      </c>
      <c r="V897" t="s">
        <v>270</v>
      </c>
      <c r="W897" t="s">
        <v>167</v>
      </c>
      <c r="X897">
        <v>2</v>
      </c>
      <c r="Y897">
        <v>0</v>
      </c>
      <c r="Z897">
        <v>0</v>
      </c>
      <c r="AA897">
        <v>0</v>
      </c>
      <c r="AB897">
        <v>2</v>
      </c>
      <c r="AC897">
        <v>0</v>
      </c>
      <c r="AD897">
        <v>0</v>
      </c>
      <c r="AE897">
        <v>0</v>
      </c>
    </row>
    <row r="898" spans="1:31" x14ac:dyDescent="0.3">
      <c r="A898" t="s">
        <v>268</v>
      </c>
      <c r="B898" t="s">
        <v>349</v>
      </c>
      <c r="C898" t="s">
        <v>274</v>
      </c>
      <c r="D898" t="s">
        <v>2458</v>
      </c>
      <c r="E898" t="s">
        <v>11207</v>
      </c>
      <c r="F898" t="s">
        <v>350</v>
      </c>
      <c r="G898" t="s">
        <v>351</v>
      </c>
      <c r="I898" t="s">
        <v>265</v>
      </c>
      <c r="J898" t="s">
        <v>266</v>
      </c>
      <c r="K898" t="s">
        <v>352</v>
      </c>
      <c r="L898" t="s">
        <v>353</v>
      </c>
      <c r="M898" t="s">
        <v>271</v>
      </c>
      <c r="N898" t="s">
        <v>268</v>
      </c>
      <c r="O898">
        <v>26</v>
      </c>
      <c r="P898" t="s">
        <v>273</v>
      </c>
      <c r="Q898">
        <v>0.32</v>
      </c>
      <c r="S898">
        <v>2</v>
      </c>
      <c r="T898" s="108">
        <v>0.64</v>
      </c>
      <c r="U898">
        <v>1</v>
      </c>
      <c r="V898" t="s">
        <v>270</v>
      </c>
      <c r="W898" t="s">
        <v>167</v>
      </c>
      <c r="X898">
        <v>2</v>
      </c>
      <c r="Y898">
        <v>0</v>
      </c>
      <c r="Z898">
        <v>0</v>
      </c>
      <c r="AA898">
        <v>0</v>
      </c>
      <c r="AB898">
        <v>2</v>
      </c>
      <c r="AC898">
        <v>0</v>
      </c>
      <c r="AD898">
        <v>0</v>
      </c>
      <c r="AE898">
        <v>0</v>
      </c>
    </row>
    <row r="899" spans="1:31" x14ac:dyDescent="0.3">
      <c r="A899" t="s">
        <v>268</v>
      </c>
      <c r="B899" t="s">
        <v>277</v>
      </c>
      <c r="C899" t="s">
        <v>274</v>
      </c>
      <c r="D899" t="s">
        <v>10271</v>
      </c>
      <c r="E899" t="s">
        <v>11345</v>
      </c>
      <c r="F899" t="s">
        <v>278</v>
      </c>
      <c r="G899" t="s">
        <v>279</v>
      </c>
      <c r="I899" t="s">
        <v>265</v>
      </c>
      <c r="J899" t="s">
        <v>266</v>
      </c>
      <c r="K899" t="s">
        <v>280</v>
      </c>
      <c r="L899" t="s">
        <v>281</v>
      </c>
      <c r="M899" t="s">
        <v>267</v>
      </c>
      <c r="N899" t="s">
        <v>268</v>
      </c>
      <c r="O899">
        <v>8</v>
      </c>
      <c r="P899" t="s">
        <v>282</v>
      </c>
      <c r="Q899">
        <v>1</v>
      </c>
      <c r="S899">
        <v>2</v>
      </c>
      <c r="T899" s="108">
        <v>2</v>
      </c>
      <c r="U899">
        <v>1</v>
      </c>
      <c r="V899" t="s">
        <v>270</v>
      </c>
      <c r="W899" t="s">
        <v>167</v>
      </c>
      <c r="X899">
        <v>1</v>
      </c>
      <c r="Y899">
        <v>1</v>
      </c>
      <c r="Z899">
        <v>0</v>
      </c>
      <c r="AA899">
        <v>0</v>
      </c>
      <c r="AB899">
        <v>1</v>
      </c>
      <c r="AC899">
        <v>0</v>
      </c>
      <c r="AD899">
        <v>0</v>
      </c>
      <c r="AE899">
        <v>0</v>
      </c>
    </row>
    <row r="900" spans="1:31" x14ac:dyDescent="0.3">
      <c r="A900" t="s">
        <v>268</v>
      </c>
      <c r="B900" t="s">
        <v>277</v>
      </c>
      <c r="C900" t="s">
        <v>274</v>
      </c>
      <c r="D900" t="s">
        <v>10271</v>
      </c>
      <c r="E900" t="s">
        <v>11345</v>
      </c>
      <c r="F900" t="s">
        <v>278</v>
      </c>
      <c r="G900" t="s">
        <v>279</v>
      </c>
      <c r="I900" t="s">
        <v>265</v>
      </c>
      <c r="J900" t="s">
        <v>266</v>
      </c>
      <c r="K900" t="s">
        <v>280</v>
      </c>
      <c r="L900" t="s">
        <v>281</v>
      </c>
      <c r="M900" t="s">
        <v>271</v>
      </c>
      <c r="N900" t="s">
        <v>268</v>
      </c>
      <c r="O900">
        <v>9</v>
      </c>
      <c r="P900" t="s">
        <v>272</v>
      </c>
      <c r="Q900">
        <v>1</v>
      </c>
      <c r="S900">
        <v>2</v>
      </c>
      <c r="T900" s="108">
        <v>2</v>
      </c>
      <c r="U900">
        <v>1</v>
      </c>
      <c r="V900" t="s">
        <v>270</v>
      </c>
      <c r="W900" t="s">
        <v>167</v>
      </c>
      <c r="X900">
        <v>1</v>
      </c>
      <c r="Y900">
        <v>0</v>
      </c>
      <c r="Z900">
        <v>1</v>
      </c>
      <c r="AA900">
        <v>0</v>
      </c>
      <c r="AB900">
        <v>0</v>
      </c>
      <c r="AC900">
        <v>1</v>
      </c>
      <c r="AD900">
        <v>0</v>
      </c>
      <c r="AE900">
        <v>0</v>
      </c>
    </row>
    <row r="901" spans="1:31" x14ac:dyDescent="0.3">
      <c r="A901" t="s">
        <v>268</v>
      </c>
      <c r="B901" t="s">
        <v>277</v>
      </c>
      <c r="C901" t="s">
        <v>274</v>
      </c>
      <c r="D901" t="s">
        <v>10271</v>
      </c>
      <c r="E901" t="s">
        <v>11345</v>
      </c>
      <c r="F901" t="s">
        <v>278</v>
      </c>
      <c r="G901" t="s">
        <v>279</v>
      </c>
      <c r="I901" t="s">
        <v>265</v>
      </c>
      <c r="J901" t="s">
        <v>266</v>
      </c>
      <c r="K901" t="s">
        <v>280</v>
      </c>
      <c r="L901" t="s">
        <v>281</v>
      </c>
      <c r="M901" t="s">
        <v>271</v>
      </c>
      <c r="N901" t="s">
        <v>268</v>
      </c>
      <c r="O901">
        <v>21</v>
      </c>
      <c r="P901" t="s">
        <v>273</v>
      </c>
      <c r="Q901">
        <v>0.32</v>
      </c>
      <c r="S901">
        <v>1</v>
      </c>
      <c r="T901" s="108">
        <v>0.32</v>
      </c>
      <c r="U901">
        <v>1</v>
      </c>
      <c r="V901" t="s">
        <v>270</v>
      </c>
      <c r="W901" t="s">
        <v>167</v>
      </c>
      <c r="X901">
        <v>1</v>
      </c>
      <c r="Y901">
        <v>0</v>
      </c>
      <c r="Z901">
        <v>0</v>
      </c>
      <c r="AA901">
        <v>0</v>
      </c>
      <c r="AB901">
        <v>1</v>
      </c>
      <c r="AC901">
        <v>0</v>
      </c>
      <c r="AD901">
        <v>0</v>
      </c>
      <c r="AE901">
        <v>0</v>
      </c>
    </row>
    <row r="902" spans="1:31" x14ac:dyDescent="0.3">
      <c r="A902" t="s">
        <v>268</v>
      </c>
      <c r="B902" t="s">
        <v>518</v>
      </c>
      <c r="C902" t="s">
        <v>274</v>
      </c>
      <c r="D902" t="s">
        <v>2472</v>
      </c>
      <c r="E902" t="s">
        <v>11268</v>
      </c>
      <c r="F902" t="s">
        <v>431</v>
      </c>
      <c r="G902" t="s">
        <v>519</v>
      </c>
      <c r="I902" t="s">
        <v>265</v>
      </c>
      <c r="J902" t="s">
        <v>266</v>
      </c>
      <c r="K902" t="s">
        <v>520</v>
      </c>
      <c r="L902" t="s">
        <v>417</v>
      </c>
      <c r="M902" t="s">
        <v>267</v>
      </c>
      <c r="N902" t="s">
        <v>268</v>
      </c>
      <c r="O902">
        <v>8</v>
      </c>
      <c r="P902" t="s">
        <v>282</v>
      </c>
      <c r="Q902">
        <v>4</v>
      </c>
      <c r="S902">
        <v>2</v>
      </c>
      <c r="T902" s="108">
        <v>8</v>
      </c>
      <c r="U902">
        <v>1</v>
      </c>
      <c r="V902" t="s">
        <v>270</v>
      </c>
      <c r="W902" t="s">
        <v>167</v>
      </c>
      <c r="X902">
        <v>1</v>
      </c>
      <c r="Y902">
        <v>1</v>
      </c>
      <c r="Z902">
        <v>0</v>
      </c>
      <c r="AA902">
        <v>0</v>
      </c>
      <c r="AB902">
        <v>0</v>
      </c>
      <c r="AC902">
        <v>1</v>
      </c>
      <c r="AD902">
        <v>0</v>
      </c>
      <c r="AE902">
        <v>0</v>
      </c>
    </row>
    <row r="903" spans="1:31" x14ac:dyDescent="0.3">
      <c r="A903" t="s">
        <v>268</v>
      </c>
      <c r="B903" t="s">
        <v>518</v>
      </c>
      <c r="C903" t="s">
        <v>274</v>
      </c>
      <c r="D903" t="s">
        <v>2472</v>
      </c>
      <c r="E903" t="s">
        <v>11268</v>
      </c>
      <c r="F903" t="s">
        <v>431</v>
      </c>
      <c r="G903" t="s">
        <v>519</v>
      </c>
      <c r="I903" t="s">
        <v>265</v>
      </c>
      <c r="J903" t="s">
        <v>266</v>
      </c>
      <c r="K903" t="s">
        <v>520</v>
      </c>
      <c r="L903" t="s">
        <v>417</v>
      </c>
      <c r="M903" t="s">
        <v>271</v>
      </c>
      <c r="N903" t="s">
        <v>268</v>
      </c>
      <c r="O903">
        <v>9</v>
      </c>
      <c r="P903" t="s">
        <v>272</v>
      </c>
      <c r="Q903">
        <v>2</v>
      </c>
      <c r="S903">
        <v>4</v>
      </c>
      <c r="T903" s="108">
        <v>8</v>
      </c>
      <c r="U903">
        <v>1</v>
      </c>
      <c r="V903" t="s">
        <v>270</v>
      </c>
      <c r="W903" t="s">
        <v>167</v>
      </c>
      <c r="X903">
        <v>2</v>
      </c>
      <c r="Y903">
        <v>2</v>
      </c>
      <c r="Z903">
        <v>0</v>
      </c>
      <c r="AA903">
        <v>0</v>
      </c>
      <c r="AB903">
        <v>2</v>
      </c>
      <c r="AC903">
        <v>0</v>
      </c>
      <c r="AD903">
        <v>0</v>
      </c>
      <c r="AE903">
        <v>0</v>
      </c>
    </row>
    <row r="904" spans="1:31" x14ac:dyDescent="0.3">
      <c r="A904" t="s">
        <v>268</v>
      </c>
      <c r="B904" t="s">
        <v>518</v>
      </c>
      <c r="C904" t="s">
        <v>274</v>
      </c>
      <c r="D904" t="s">
        <v>2472</v>
      </c>
      <c r="E904" t="s">
        <v>11268</v>
      </c>
      <c r="F904" t="s">
        <v>431</v>
      </c>
      <c r="G904" t="s">
        <v>519</v>
      </c>
      <c r="I904" t="s">
        <v>265</v>
      </c>
      <c r="J904" t="s">
        <v>266</v>
      </c>
      <c r="K904" t="s">
        <v>520</v>
      </c>
      <c r="L904" t="s">
        <v>417</v>
      </c>
      <c r="M904" t="s">
        <v>271</v>
      </c>
      <c r="N904" t="s">
        <v>268</v>
      </c>
      <c r="O904">
        <v>21</v>
      </c>
      <c r="P904" t="s">
        <v>273</v>
      </c>
      <c r="Q904">
        <v>0.32</v>
      </c>
      <c r="S904">
        <v>1</v>
      </c>
      <c r="T904" s="108">
        <v>0.32</v>
      </c>
      <c r="U904">
        <v>1</v>
      </c>
      <c r="V904" t="s">
        <v>270</v>
      </c>
      <c r="W904" t="s">
        <v>167</v>
      </c>
      <c r="X904">
        <v>1</v>
      </c>
      <c r="Y904">
        <v>0</v>
      </c>
      <c r="Z904">
        <v>0</v>
      </c>
      <c r="AA904">
        <v>1</v>
      </c>
      <c r="AB904">
        <v>0</v>
      </c>
      <c r="AC904">
        <v>0</v>
      </c>
      <c r="AD904">
        <v>0</v>
      </c>
      <c r="AE904">
        <v>0</v>
      </c>
    </row>
    <row r="905" spans="1:31" x14ac:dyDescent="0.3">
      <c r="A905" t="s">
        <v>268</v>
      </c>
      <c r="B905" t="s">
        <v>18044</v>
      </c>
      <c r="C905" t="s">
        <v>274</v>
      </c>
      <c r="D905" t="s">
        <v>18045</v>
      </c>
      <c r="E905" t="s">
        <v>11490</v>
      </c>
      <c r="F905" t="s">
        <v>1723</v>
      </c>
      <c r="G905" t="s">
        <v>310</v>
      </c>
      <c r="I905" t="s">
        <v>265</v>
      </c>
      <c r="J905" t="s">
        <v>266</v>
      </c>
      <c r="K905" t="s">
        <v>1724</v>
      </c>
      <c r="L905" t="s">
        <v>18046</v>
      </c>
      <c r="M905" t="s">
        <v>267</v>
      </c>
      <c r="N905" t="s">
        <v>268</v>
      </c>
      <c r="O905">
        <v>8</v>
      </c>
      <c r="P905" t="s">
        <v>282</v>
      </c>
      <c r="Q905">
        <v>1</v>
      </c>
      <c r="S905">
        <v>2</v>
      </c>
      <c r="T905" s="108">
        <v>2</v>
      </c>
      <c r="U905">
        <v>1</v>
      </c>
      <c r="V905" t="s">
        <v>270</v>
      </c>
      <c r="W905" t="s">
        <v>167</v>
      </c>
      <c r="X905">
        <v>1</v>
      </c>
      <c r="Y905">
        <v>0</v>
      </c>
      <c r="Z905">
        <v>1</v>
      </c>
      <c r="AA905">
        <v>0</v>
      </c>
      <c r="AB905">
        <v>0</v>
      </c>
      <c r="AC905">
        <v>1</v>
      </c>
      <c r="AD905">
        <v>0</v>
      </c>
      <c r="AE905">
        <v>0</v>
      </c>
    </row>
    <row r="906" spans="1:31" x14ac:dyDescent="0.3">
      <c r="A906" t="s">
        <v>268</v>
      </c>
      <c r="B906" t="s">
        <v>18044</v>
      </c>
      <c r="C906" t="s">
        <v>274</v>
      </c>
      <c r="D906" t="s">
        <v>18045</v>
      </c>
      <c r="E906" t="s">
        <v>11490</v>
      </c>
      <c r="F906" t="s">
        <v>1723</v>
      </c>
      <c r="G906" t="s">
        <v>310</v>
      </c>
      <c r="I906" t="s">
        <v>265</v>
      </c>
      <c r="J906" t="s">
        <v>266</v>
      </c>
      <c r="K906" t="s">
        <v>1724</v>
      </c>
      <c r="L906" t="s">
        <v>18046</v>
      </c>
      <c r="M906" t="s">
        <v>271</v>
      </c>
      <c r="N906" t="s">
        <v>268</v>
      </c>
      <c r="O906">
        <v>9</v>
      </c>
      <c r="P906" t="s">
        <v>288</v>
      </c>
      <c r="Q906">
        <v>0.48</v>
      </c>
      <c r="S906">
        <v>3</v>
      </c>
      <c r="T906" s="108">
        <v>1.44</v>
      </c>
      <c r="U906">
        <v>1</v>
      </c>
      <c r="V906" t="s">
        <v>270</v>
      </c>
      <c r="W906" t="s">
        <v>167</v>
      </c>
      <c r="X906">
        <v>3</v>
      </c>
      <c r="Y906">
        <v>0</v>
      </c>
      <c r="Z906">
        <v>0</v>
      </c>
      <c r="AA906">
        <v>3</v>
      </c>
      <c r="AB906">
        <v>0</v>
      </c>
      <c r="AC906">
        <v>0</v>
      </c>
      <c r="AD906">
        <v>0</v>
      </c>
      <c r="AE906">
        <v>0</v>
      </c>
    </row>
    <row r="907" spans="1:31" x14ac:dyDescent="0.3">
      <c r="A907" t="s">
        <v>268</v>
      </c>
      <c r="B907" t="s">
        <v>18044</v>
      </c>
      <c r="C907" t="s">
        <v>274</v>
      </c>
      <c r="D907" t="s">
        <v>18045</v>
      </c>
      <c r="E907" t="s">
        <v>11490</v>
      </c>
      <c r="F907" t="s">
        <v>1723</v>
      </c>
      <c r="G907" t="s">
        <v>310</v>
      </c>
      <c r="I907" t="s">
        <v>265</v>
      </c>
      <c r="J907" t="s">
        <v>266</v>
      </c>
      <c r="K907" t="s">
        <v>1724</v>
      </c>
      <c r="L907" t="s">
        <v>18046</v>
      </c>
      <c r="M907" t="s">
        <v>271</v>
      </c>
      <c r="N907" t="s">
        <v>268</v>
      </c>
      <c r="O907">
        <v>21</v>
      </c>
      <c r="P907" t="s">
        <v>273</v>
      </c>
      <c r="Q907">
        <v>0.48</v>
      </c>
      <c r="S907">
        <v>4</v>
      </c>
      <c r="T907" s="108">
        <v>1.92</v>
      </c>
      <c r="U907">
        <v>1</v>
      </c>
      <c r="V907" t="s">
        <v>270</v>
      </c>
      <c r="W907" t="s">
        <v>167</v>
      </c>
      <c r="X907">
        <v>4</v>
      </c>
      <c r="Y907">
        <v>0</v>
      </c>
      <c r="Z907">
        <v>0</v>
      </c>
      <c r="AA907">
        <v>0</v>
      </c>
      <c r="AB907">
        <v>4</v>
      </c>
      <c r="AC907">
        <v>0</v>
      </c>
      <c r="AD907">
        <v>0</v>
      </c>
      <c r="AE907">
        <v>0</v>
      </c>
    </row>
    <row r="908" spans="1:31" x14ac:dyDescent="0.3">
      <c r="A908" t="s">
        <v>268</v>
      </c>
      <c r="B908" t="s">
        <v>10844</v>
      </c>
      <c r="C908" t="s">
        <v>274</v>
      </c>
      <c r="D908" t="s">
        <v>15594</v>
      </c>
      <c r="E908" t="s">
        <v>11201</v>
      </c>
      <c r="F908" t="s">
        <v>1718</v>
      </c>
      <c r="G908" t="s">
        <v>285</v>
      </c>
      <c r="I908" t="s">
        <v>265</v>
      </c>
      <c r="J908" t="s">
        <v>266</v>
      </c>
      <c r="K908" t="s">
        <v>1719</v>
      </c>
      <c r="L908" t="s">
        <v>19172</v>
      </c>
      <c r="M908" t="s">
        <v>267</v>
      </c>
      <c r="N908" t="s">
        <v>268</v>
      </c>
      <c r="O908">
        <v>8</v>
      </c>
      <c r="P908" t="s">
        <v>266</v>
      </c>
      <c r="Q908">
        <v>0.32</v>
      </c>
      <c r="S908">
        <v>2</v>
      </c>
      <c r="T908" s="108">
        <v>0.64</v>
      </c>
      <c r="U908">
        <v>1</v>
      </c>
      <c r="V908" t="s">
        <v>270</v>
      </c>
      <c r="W908" t="s">
        <v>167</v>
      </c>
      <c r="X908">
        <v>2</v>
      </c>
      <c r="Y908">
        <v>0</v>
      </c>
      <c r="Z908">
        <v>0</v>
      </c>
      <c r="AA908">
        <v>0</v>
      </c>
      <c r="AB908">
        <v>2</v>
      </c>
      <c r="AC908">
        <v>0</v>
      </c>
      <c r="AD908">
        <v>0</v>
      </c>
      <c r="AE908">
        <v>0</v>
      </c>
    </row>
    <row r="909" spans="1:31" x14ac:dyDescent="0.3">
      <c r="A909" t="s">
        <v>268</v>
      </c>
      <c r="B909" t="s">
        <v>10844</v>
      </c>
      <c r="C909" t="s">
        <v>274</v>
      </c>
      <c r="D909" t="s">
        <v>15594</v>
      </c>
      <c r="E909" t="s">
        <v>11201</v>
      </c>
      <c r="F909" t="s">
        <v>1718</v>
      </c>
      <c r="G909" t="s">
        <v>285</v>
      </c>
      <c r="I909" t="s">
        <v>265</v>
      </c>
      <c r="J909" t="s">
        <v>266</v>
      </c>
      <c r="K909" t="s">
        <v>1719</v>
      </c>
      <c r="L909" t="s">
        <v>19172</v>
      </c>
      <c r="M909" t="s">
        <v>271</v>
      </c>
      <c r="N909" t="s">
        <v>268</v>
      </c>
      <c r="O909">
        <v>9</v>
      </c>
      <c r="P909" t="s">
        <v>288</v>
      </c>
      <c r="Q909">
        <v>0.32</v>
      </c>
      <c r="S909">
        <v>3</v>
      </c>
      <c r="T909" s="108">
        <v>0.96</v>
      </c>
      <c r="U909">
        <v>1</v>
      </c>
      <c r="V909" t="s">
        <v>270</v>
      </c>
      <c r="W909" t="s">
        <v>167</v>
      </c>
      <c r="X909">
        <v>3</v>
      </c>
      <c r="Y909">
        <v>0</v>
      </c>
      <c r="Z909">
        <v>0</v>
      </c>
      <c r="AA909">
        <v>0</v>
      </c>
      <c r="AB909">
        <v>3</v>
      </c>
      <c r="AC909">
        <v>0</v>
      </c>
      <c r="AD909">
        <v>0</v>
      </c>
      <c r="AE909">
        <v>0</v>
      </c>
    </row>
    <row r="910" spans="1:31" x14ac:dyDescent="0.3">
      <c r="A910" t="s">
        <v>268</v>
      </c>
      <c r="B910" t="s">
        <v>10844</v>
      </c>
      <c r="C910" t="s">
        <v>274</v>
      </c>
      <c r="D910" t="s">
        <v>15594</v>
      </c>
      <c r="E910" t="s">
        <v>11201</v>
      </c>
      <c r="F910" t="s">
        <v>1718</v>
      </c>
      <c r="G910" t="s">
        <v>285</v>
      </c>
      <c r="I910" t="s">
        <v>265</v>
      </c>
      <c r="J910" t="s">
        <v>266</v>
      </c>
      <c r="K910" t="s">
        <v>1719</v>
      </c>
      <c r="L910" t="s">
        <v>19172</v>
      </c>
      <c r="M910" t="s">
        <v>271</v>
      </c>
      <c r="N910" t="s">
        <v>268</v>
      </c>
      <c r="O910">
        <v>26</v>
      </c>
      <c r="P910" t="s">
        <v>273</v>
      </c>
      <c r="Q910">
        <v>0.48</v>
      </c>
      <c r="S910">
        <v>1</v>
      </c>
      <c r="T910" s="108">
        <v>0.48</v>
      </c>
      <c r="U910">
        <v>1</v>
      </c>
      <c r="V910" t="s">
        <v>270</v>
      </c>
      <c r="W910" t="s">
        <v>167</v>
      </c>
      <c r="X910">
        <v>1</v>
      </c>
      <c r="Y910">
        <v>0</v>
      </c>
      <c r="Z910">
        <v>0</v>
      </c>
      <c r="AA910">
        <v>0</v>
      </c>
      <c r="AB910">
        <v>1</v>
      </c>
      <c r="AC910">
        <v>0</v>
      </c>
      <c r="AD910">
        <v>0</v>
      </c>
      <c r="AE910">
        <v>0</v>
      </c>
    </row>
    <row r="911" spans="1:31" x14ac:dyDescent="0.3">
      <c r="A911" t="s">
        <v>268</v>
      </c>
      <c r="B911" t="s">
        <v>10845</v>
      </c>
      <c r="C911" t="s">
        <v>274</v>
      </c>
      <c r="D911" t="s">
        <v>10878</v>
      </c>
      <c r="E911" t="s">
        <v>11202</v>
      </c>
      <c r="F911" t="s">
        <v>1716</v>
      </c>
      <c r="G911" t="s">
        <v>285</v>
      </c>
      <c r="I911" t="s">
        <v>265</v>
      </c>
      <c r="J911" t="s">
        <v>266</v>
      </c>
      <c r="K911" t="s">
        <v>1717</v>
      </c>
      <c r="L911" t="s">
        <v>19172</v>
      </c>
      <c r="M911" t="s">
        <v>267</v>
      </c>
      <c r="N911" t="s">
        <v>268</v>
      </c>
      <c r="O911">
        <v>8</v>
      </c>
      <c r="P911" t="s">
        <v>266</v>
      </c>
      <c r="Q911">
        <v>0.48</v>
      </c>
      <c r="S911">
        <v>1</v>
      </c>
      <c r="T911" s="108">
        <v>0.48</v>
      </c>
      <c r="U911">
        <v>1</v>
      </c>
      <c r="V911" t="s">
        <v>270</v>
      </c>
      <c r="W911" t="s">
        <v>167</v>
      </c>
      <c r="X911">
        <v>1</v>
      </c>
      <c r="Y911">
        <v>0</v>
      </c>
      <c r="Z911">
        <v>0</v>
      </c>
      <c r="AA911">
        <v>0</v>
      </c>
      <c r="AB911">
        <v>1</v>
      </c>
      <c r="AC911">
        <v>0</v>
      </c>
      <c r="AD911">
        <v>0</v>
      </c>
      <c r="AE911">
        <v>0</v>
      </c>
    </row>
    <row r="912" spans="1:31" x14ac:dyDescent="0.3">
      <c r="A912" t="s">
        <v>268</v>
      </c>
      <c r="B912" t="s">
        <v>10845</v>
      </c>
      <c r="C912" t="s">
        <v>274</v>
      </c>
      <c r="D912" t="s">
        <v>10878</v>
      </c>
      <c r="E912" t="s">
        <v>11202</v>
      </c>
      <c r="F912" t="s">
        <v>1716</v>
      </c>
      <c r="G912" t="s">
        <v>285</v>
      </c>
      <c r="I912" t="s">
        <v>265</v>
      </c>
      <c r="J912" t="s">
        <v>266</v>
      </c>
      <c r="K912" t="s">
        <v>1717</v>
      </c>
      <c r="L912" t="s">
        <v>19172</v>
      </c>
      <c r="M912" t="s">
        <v>271</v>
      </c>
      <c r="N912" t="s">
        <v>268</v>
      </c>
      <c r="O912">
        <v>9</v>
      </c>
      <c r="P912" t="s">
        <v>288</v>
      </c>
      <c r="Q912">
        <v>0.32</v>
      </c>
      <c r="S912">
        <v>3</v>
      </c>
      <c r="T912" s="108">
        <v>0.96</v>
      </c>
      <c r="U912">
        <v>1</v>
      </c>
      <c r="V912" t="s">
        <v>270</v>
      </c>
      <c r="W912" t="s">
        <v>167</v>
      </c>
      <c r="X912">
        <v>3</v>
      </c>
      <c r="Y912">
        <v>0</v>
      </c>
      <c r="Z912">
        <v>0</v>
      </c>
      <c r="AA912">
        <v>0</v>
      </c>
      <c r="AB912">
        <v>3</v>
      </c>
      <c r="AC912">
        <v>0</v>
      </c>
      <c r="AD912">
        <v>0</v>
      </c>
      <c r="AE912">
        <v>0</v>
      </c>
    </row>
    <row r="913" spans="1:31" x14ac:dyDescent="0.3">
      <c r="A913" t="s">
        <v>268</v>
      </c>
      <c r="B913" t="s">
        <v>10845</v>
      </c>
      <c r="C913" t="s">
        <v>274</v>
      </c>
      <c r="D913" t="s">
        <v>10878</v>
      </c>
      <c r="E913" t="s">
        <v>11202</v>
      </c>
      <c r="F913" t="s">
        <v>1716</v>
      </c>
      <c r="G913" t="s">
        <v>285</v>
      </c>
      <c r="I913" t="s">
        <v>265</v>
      </c>
      <c r="J913" t="s">
        <v>266</v>
      </c>
      <c r="K913" t="s">
        <v>1717</v>
      </c>
      <c r="L913" t="s">
        <v>19172</v>
      </c>
      <c r="M913" t="s">
        <v>271</v>
      </c>
      <c r="N913" t="s">
        <v>268</v>
      </c>
      <c r="O913">
        <v>26</v>
      </c>
      <c r="P913" t="s">
        <v>273</v>
      </c>
      <c r="Q913">
        <v>0.32</v>
      </c>
      <c r="S913">
        <v>2</v>
      </c>
      <c r="T913" s="108">
        <v>0.64</v>
      </c>
      <c r="U913">
        <v>1</v>
      </c>
      <c r="V913" t="s">
        <v>270</v>
      </c>
      <c r="W913" t="s">
        <v>167</v>
      </c>
      <c r="X913">
        <v>2</v>
      </c>
      <c r="Y913">
        <v>0</v>
      </c>
      <c r="Z913">
        <v>0</v>
      </c>
      <c r="AA913">
        <v>0</v>
      </c>
      <c r="AB913">
        <v>2</v>
      </c>
      <c r="AC913">
        <v>0</v>
      </c>
      <c r="AD913">
        <v>0</v>
      </c>
      <c r="AE913">
        <v>0</v>
      </c>
    </row>
    <row r="914" spans="1:31" x14ac:dyDescent="0.3">
      <c r="A914" t="s">
        <v>268</v>
      </c>
      <c r="B914" t="s">
        <v>1193</v>
      </c>
      <c r="C914" t="s">
        <v>274</v>
      </c>
      <c r="D914" t="s">
        <v>197</v>
      </c>
      <c r="E914" t="s">
        <v>11200</v>
      </c>
      <c r="F914" t="s">
        <v>1194</v>
      </c>
      <c r="G914" t="s">
        <v>285</v>
      </c>
      <c r="I914" t="s">
        <v>265</v>
      </c>
      <c r="J914" t="s">
        <v>266</v>
      </c>
      <c r="K914" t="s">
        <v>1195</v>
      </c>
      <c r="L914" t="s">
        <v>1019</v>
      </c>
      <c r="M914" t="s">
        <v>267</v>
      </c>
      <c r="N914" t="s">
        <v>268</v>
      </c>
      <c r="O914">
        <v>8</v>
      </c>
      <c r="P914" t="s">
        <v>266</v>
      </c>
      <c r="Q914">
        <v>0.48</v>
      </c>
      <c r="S914">
        <v>1</v>
      </c>
      <c r="T914" s="108">
        <v>0.48</v>
      </c>
      <c r="U914">
        <v>1</v>
      </c>
      <c r="V914" t="s">
        <v>270</v>
      </c>
      <c r="W914" t="s">
        <v>167</v>
      </c>
      <c r="X914">
        <v>1</v>
      </c>
      <c r="Y914">
        <v>0</v>
      </c>
      <c r="Z914">
        <v>0</v>
      </c>
      <c r="AA914">
        <v>0</v>
      </c>
      <c r="AB914">
        <v>1</v>
      </c>
      <c r="AC914">
        <v>0</v>
      </c>
      <c r="AD914">
        <v>0</v>
      </c>
      <c r="AE914">
        <v>0</v>
      </c>
    </row>
    <row r="915" spans="1:31" x14ac:dyDescent="0.3">
      <c r="A915" t="s">
        <v>268</v>
      </c>
      <c r="B915" t="s">
        <v>1193</v>
      </c>
      <c r="C915" t="s">
        <v>274</v>
      </c>
      <c r="D915" t="s">
        <v>197</v>
      </c>
      <c r="E915" t="s">
        <v>11200</v>
      </c>
      <c r="F915" t="s">
        <v>1194</v>
      </c>
      <c r="G915" t="s">
        <v>285</v>
      </c>
      <c r="I915" t="s">
        <v>265</v>
      </c>
      <c r="J915" t="s">
        <v>266</v>
      </c>
      <c r="K915" t="s">
        <v>1195</v>
      </c>
      <c r="L915" t="s">
        <v>1019</v>
      </c>
      <c r="M915" t="s">
        <v>271</v>
      </c>
      <c r="N915" t="s">
        <v>268</v>
      </c>
      <c r="O915">
        <v>9</v>
      </c>
      <c r="P915" t="s">
        <v>288</v>
      </c>
      <c r="Q915">
        <v>0.48</v>
      </c>
      <c r="S915">
        <v>2</v>
      </c>
      <c r="T915" s="108">
        <v>0.96</v>
      </c>
      <c r="U915">
        <v>1</v>
      </c>
      <c r="V915" t="s">
        <v>270</v>
      </c>
      <c r="W915" t="s">
        <v>167</v>
      </c>
      <c r="X915">
        <v>2</v>
      </c>
      <c r="Y915">
        <v>0</v>
      </c>
      <c r="Z915">
        <v>0</v>
      </c>
      <c r="AA915">
        <v>0</v>
      </c>
      <c r="AB915">
        <v>2</v>
      </c>
      <c r="AC915">
        <v>0</v>
      </c>
      <c r="AD915">
        <v>0</v>
      </c>
      <c r="AE915">
        <v>0</v>
      </c>
    </row>
    <row r="916" spans="1:31" x14ac:dyDescent="0.3">
      <c r="A916" t="s">
        <v>268</v>
      </c>
      <c r="B916" t="s">
        <v>1193</v>
      </c>
      <c r="C916" t="s">
        <v>274</v>
      </c>
      <c r="D916" t="s">
        <v>197</v>
      </c>
      <c r="E916" t="s">
        <v>11200</v>
      </c>
      <c r="F916" t="s">
        <v>1194</v>
      </c>
      <c r="G916" t="s">
        <v>285</v>
      </c>
      <c r="I916" t="s">
        <v>265</v>
      </c>
      <c r="J916" t="s">
        <v>266</v>
      </c>
      <c r="K916" t="s">
        <v>1195</v>
      </c>
      <c r="L916" t="s">
        <v>1019</v>
      </c>
      <c r="M916" t="s">
        <v>267</v>
      </c>
      <c r="N916" t="s">
        <v>268</v>
      </c>
      <c r="O916">
        <v>8</v>
      </c>
      <c r="P916" t="s">
        <v>266</v>
      </c>
      <c r="Q916">
        <v>0.32</v>
      </c>
      <c r="S916">
        <v>1</v>
      </c>
      <c r="T916" s="108">
        <v>0.32</v>
      </c>
      <c r="U916">
        <v>1</v>
      </c>
      <c r="V916" t="s">
        <v>270</v>
      </c>
      <c r="W916" t="s">
        <v>167</v>
      </c>
      <c r="X916">
        <v>1</v>
      </c>
      <c r="Y916">
        <v>0</v>
      </c>
      <c r="Z916">
        <v>0</v>
      </c>
      <c r="AA916">
        <v>0</v>
      </c>
      <c r="AB916">
        <v>1</v>
      </c>
      <c r="AC916">
        <v>0</v>
      </c>
      <c r="AD916">
        <v>0</v>
      </c>
      <c r="AE916">
        <v>0</v>
      </c>
    </row>
    <row r="917" spans="1:31" x14ac:dyDescent="0.3">
      <c r="A917" t="s">
        <v>268</v>
      </c>
      <c r="B917" t="s">
        <v>1193</v>
      </c>
      <c r="C917" t="s">
        <v>274</v>
      </c>
      <c r="D917" t="s">
        <v>197</v>
      </c>
      <c r="E917" t="s">
        <v>11200</v>
      </c>
      <c r="F917" t="s">
        <v>1194</v>
      </c>
      <c r="G917" t="s">
        <v>285</v>
      </c>
      <c r="I917" t="s">
        <v>265</v>
      </c>
      <c r="J917" t="s">
        <v>266</v>
      </c>
      <c r="K917" t="s">
        <v>1195</v>
      </c>
      <c r="L917" t="s">
        <v>1019</v>
      </c>
      <c r="M917" t="s">
        <v>271</v>
      </c>
      <c r="N917" t="s">
        <v>268</v>
      </c>
      <c r="O917">
        <v>26</v>
      </c>
      <c r="P917" t="s">
        <v>273</v>
      </c>
      <c r="Q917">
        <v>0.48</v>
      </c>
      <c r="S917">
        <v>1</v>
      </c>
      <c r="T917" s="108">
        <v>0.48</v>
      </c>
      <c r="U917">
        <v>1</v>
      </c>
      <c r="V917" t="s">
        <v>270</v>
      </c>
      <c r="W917" t="s">
        <v>167</v>
      </c>
      <c r="X917">
        <v>1</v>
      </c>
      <c r="Y917">
        <v>0</v>
      </c>
      <c r="Z917">
        <v>0</v>
      </c>
      <c r="AA917">
        <v>0</v>
      </c>
      <c r="AB917">
        <v>1</v>
      </c>
      <c r="AC917">
        <v>0</v>
      </c>
      <c r="AD917">
        <v>0</v>
      </c>
      <c r="AE917">
        <v>0</v>
      </c>
    </row>
    <row r="918" spans="1:31" x14ac:dyDescent="0.3">
      <c r="A918" t="s">
        <v>268</v>
      </c>
      <c r="B918" t="s">
        <v>9461</v>
      </c>
      <c r="C918" t="s">
        <v>274</v>
      </c>
      <c r="D918" t="s">
        <v>9462</v>
      </c>
      <c r="E918" t="s">
        <v>11423</v>
      </c>
      <c r="F918" t="s">
        <v>718</v>
      </c>
      <c r="G918" t="s">
        <v>276</v>
      </c>
      <c r="I918" t="s">
        <v>265</v>
      </c>
      <c r="J918" t="s">
        <v>266</v>
      </c>
      <c r="K918" t="s">
        <v>9584</v>
      </c>
      <c r="L918" t="s">
        <v>17308</v>
      </c>
      <c r="M918" t="s">
        <v>267</v>
      </c>
      <c r="N918" t="s">
        <v>268</v>
      </c>
      <c r="O918">
        <v>8</v>
      </c>
      <c r="P918" t="s">
        <v>282</v>
      </c>
      <c r="Q918">
        <v>3</v>
      </c>
      <c r="S918">
        <v>2</v>
      </c>
      <c r="T918" s="108">
        <v>6</v>
      </c>
      <c r="U918">
        <v>1</v>
      </c>
      <c r="V918" t="s">
        <v>270</v>
      </c>
      <c r="W918" t="s">
        <v>167</v>
      </c>
      <c r="X918">
        <v>1</v>
      </c>
      <c r="Y918">
        <v>0</v>
      </c>
      <c r="Z918">
        <v>1</v>
      </c>
      <c r="AA918">
        <v>0</v>
      </c>
      <c r="AB918">
        <v>0</v>
      </c>
      <c r="AC918">
        <v>1</v>
      </c>
      <c r="AD918">
        <v>0</v>
      </c>
      <c r="AE918">
        <v>0</v>
      </c>
    </row>
    <row r="919" spans="1:31" x14ac:dyDescent="0.3">
      <c r="A919" t="s">
        <v>268</v>
      </c>
      <c r="B919" t="s">
        <v>9461</v>
      </c>
      <c r="C919" t="s">
        <v>274</v>
      </c>
      <c r="D919" t="s">
        <v>9462</v>
      </c>
      <c r="E919" t="s">
        <v>11423</v>
      </c>
      <c r="F919" t="s">
        <v>718</v>
      </c>
      <c r="G919" t="s">
        <v>276</v>
      </c>
      <c r="I919" t="s">
        <v>265</v>
      </c>
      <c r="J919" t="s">
        <v>266</v>
      </c>
      <c r="K919" t="s">
        <v>9584</v>
      </c>
      <c r="L919" t="s">
        <v>17308</v>
      </c>
      <c r="M919" t="s">
        <v>267</v>
      </c>
      <c r="N919" t="s">
        <v>268</v>
      </c>
      <c r="O919">
        <v>8</v>
      </c>
      <c r="P919" t="s">
        <v>282</v>
      </c>
      <c r="Q919">
        <v>3</v>
      </c>
      <c r="S919">
        <v>1</v>
      </c>
      <c r="T919" s="108">
        <v>3</v>
      </c>
      <c r="U919">
        <v>1</v>
      </c>
      <c r="V919" t="s">
        <v>270</v>
      </c>
      <c r="W919" t="s">
        <v>167</v>
      </c>
      <c r="X919">
        <v>1</v>
      </c>
      <c r="Y919">
        <v>0</v>
      </c>
      <c r="Z919">
        <v>1</v>
      </c>
      <c r="AA919">
        <v>0</v>
      </c>
      <c r="AB919">
        <v>0</v>
      </c>
      <c r="AC919">
        <v>0</v>
      </c>
      <c r="AD919">
        <v>0</v>
      </c>
      <c r="AE919">
        <v>0</v>
      </c>
    </row>
    <row r="920" spans="1:31" x14ac:dyDescent="0.3">
      <c r="A920" t="s">
        <v>268</v>
      </c>
      <c r="B920" t="s">
        <v>9461</v>
      </c>
      <c r="C920" t="s">
        <v>274</v>
      </c>
      <c r="D920" t="s">
        <v>9462</v>
      </c>
      <c r="E920" t="s">
        <v>11423</v>
      </c>
      <c r="F920" t="s">
        <v>718</v>
      </c>
      <c r="G920" t="s">
        <v>276</v>
      </c>
      <c r="I920" t="s">
        <v>265</v>
      </c>
      <c r="J920" t="s">
        <v>266</v>
      </c>
      <c r="K920" t="s">
        <v>9584</v>
      </c>
      <c r="L920" t="s">
        <v>17308</v>
      </c>
      <c r="M920" t="s">
        <v>271</v>
      </c>
      <c r="N920" t="s">
        <v>268</v>
      </c>
      <c r="O920">
        <v>9</v>
      </c>
      <c r="P920" t="s">
        <v>272</v>
      </c>
      <c r="Q920">
        <v>3</v>
      </c>
      <c r="S920">
        <v>2</v>
      </c>
      <c r="T920" s="108">
        <v>6</v>
      </c>
      <c r="U920">
        <v>1</v>
      </c>
      <c r="V920" t="s">
        <v>270</v>
      </c>
      <c r="W920" t="s">
        <v>167</v>
      </c>
      <c r="X920">
        <v>1</v>
      </c>
      <c r="Y920">
        <v>0</v>
      </c>
      <c r="Z920">
        <v>1</v>
      </c>
      <c r="AA920">
        <v>0</v>
      </c>
      <c r="AB920">
        <v>0</v>
      </c>
      <c r="AC920">
        <v>1</v>
      </c>
      <c r="AD920">
        <v>0</v>
      </c>
      <c r="AE920">
        <v>0</v>
      </c>
    </row>
    <row r="921" spans="1:31" x14ac:dyDescent="0.3">
      <c r="A921" t="s">
        <v>268</v>
      </c>
      <c r="B921" t="s">
        <v>9461</v>
      </c>
      <c r="C921" t="s">
        <v>274</v>
      </c>
      <c r="D921" t="s">
        <v>9462</v>
      </c>
      <c r="E921" t="s">
        <v>11423</v>
      </c>
      <c r="F921" t="s">
        <v>718</v>
      </c>
      <c r="G921" t="s">
        <v>276</v>
      </c>
      <c r="I921" t="s">
        <v>265</v>
      </c>
      <c r="J921" t="s">
        <v>266</v>
      </c>
      <c r="K921" t="s">
        <v>9584</v>
      </c>
      <c r="L921" t="s">
        <v>17308</v>
      </c>
      <c r="M921" t="s">
        <v>271</v>
      </c>
      <c r="N921" t="s">
        <v>268</v>
      </c>
      <c r="O921">
        <v>21</v>
      </c>
      <c r="P921" t="s">
        <v>273</v>
      </c>
      <c r="Q921">
        <v>0.32</v>
      </c>
      <c r="S921">
        <v>1</v>
      </c>
      <c r="T921" s="108">
        <v>0.32</v>
      </c>
      <c r="U921">
        <v>1</v>
      </c>
      <c r="V921" t="s">
        <v>270</v>
      </c>
      <c r="W921" t="s">
        <v>167</v>
      </c>
      <c r="X921">
        <v>1</v>
      </c>
      <c r="Y921">
        <v>0</v>
      </c>
      <c r="Z921">
        <v>0</v>
      </c>
      <c r="AA921">
        <v>0</v>
      </c>
      <c r="AB921">
        <v>0</v>
      </c>
      <c r="AC921">
        <v>1</v>
      </c>
      <c r="AD921">
        <v>0</v>
      </c>
      <c r="AE921">
        <v>0</v>
      </c>
    </row>
    <row r="922" spans="1:31" x14ac:dyDescent="0.3">
      <c r="A922" t="s">
        <v>268</v>
      </c>
      <c r="B922" t="s">
        <v>9461</v>
      </c>
      <c r="C922" t="s">
        <v>294</v>
      </c>
      <c r="D922" t="s">
        <v>9463</v>
      </c>
      <c r="E922" t="s">
        <v>11426</v>
      </c>
      <c r="F922" t="s">
        <v>9464</v>
      </c>
      <c r="G922" t="s">
        <v>276</v>
      </c>
      <c r="I922" t="s">
        <v>265</v>
      </c>
      <c r="J922" t="s">
        <v>266</v>
      </c>
      <c r="K922" t="s">
        <v>9585</v>
      </c>
      <c r="L922" t="s">
        <v>17308</v>
      </c>
      <c r="M922" t="s">
        <v>271</v>
      </c>
      <c r="N922" t="s">
        <v>268</v>
      </c>
      <c r="O922">
        <v>9</v>
      </c>
      <c r="P922" t="s">
        <v>272</v>
      </c>
      <c r="Q922">
        <v>2</v>
      </c>
      <c r="S922">
        <v>2</v>
      </c>
      <c r="T922" s="108">
        <v>4</v>
      </c>
      <c r="U922">
        <v>1</v>
      </c>
      <c r="V922" t="s">
        <v>270</v>
      </c>
      <c r="W922" t="s">
        <v>167</v>
      </c>
      <c r="X922">
        <v>1</v>
      </c>
      <c r="Y922">
        <v>0</v>
      </c>
      <c r="Z922">
        <v>1</v>
      </c>
      <c r="AA922">
        <v>0</v>
      </c>
      <c r="AB922">
        <v>0</v>
      </c>
      <c r="AC922">
        <v>1</v>
      </c>
      <c r="AD922">
        <v>0</v>
      </c>
      <c r="AE922">
        <v>0</v>
      </c>
    </row>
    <row r="923" spans="1:31" x14ac:dyDescent="0.3">
      <c r="A923" t="s">
        <v>268</v>
      </c>
      <c r="B923" t="s">
        <v>9461</v>
      </c>
      <c r="C923" t="s">
        <v>294</v>
      </c>
      <c r="D923" t="s">
        <v>9463</v>
      </c>
      <c r="E923" t="s">
        <v>11426</v>
      </c>
      <c r="F923" t="s">
        <v>9464</v>
      </c>
      <c r="G923" t="s">
        <v>276</v>
      </c>
      <c r="I923" t="s">
        <v>265</v>
      </c>
      <c r="J923" t="s">
        <v>266</v>
      </c>
      <c r="K923" t="s">
        <v>9585</v>
      </c>
      <c r="L923" t="s">
        <v>17308</v>
      </c>
      <c r="M923" t="s">
        <v>271</v>
      </c>
      <c r="N923" t="s">
        <v>268</v>
      </c>
      <c r="O923">
        <v>21</v>
      </c>
      <c r="P923" t="s">
        <v>273</v>
      </c>
      <c r="Q923">
        <v>0.32</v>
      </c>
      <c r="S923">
        <v>1</v>
      </c>
      <c r="T923" s="108">
        <v>0.32</v>
      </c>
      <c r="U923">
        <v>1</v>
      </c>
      <c r="V923" t="s">
        <v>270</v>
      </c>
      <c r="W923" t="s">
        <v>167</v>
      </c>
      <c r="X923">
        <v>1</v>
      </c>
      <c r="Y923">
        <v>0</v>
      </c>
      <c r="Z923">
        <v>0</v>
      </c>
      <c r="AA923">
        <v>0</v>
      </c>
      <c r="AB923">
        <v>0</v>
      </c>
      <c r="AC923">
        <v>1</v>
      </c>
      <c r="AD923">
        <v>0</v>
      </c>
      <c r="AE923">
        <v>0</v>
      </c>
    </row>
    <row r="924" spans="1:31" x14ac:dyDescent="0.3">
      <c r="A924" t="s">
        <v>268</v>
      </c>
      <c r="B924" t="s">
        <v>9461</v>
      </c>
      <c r="C924" t="s">
        <v>294</v>
      </c>
      <c r="D924" t="s">
        <v>9463</v>
      </c>
      <c r="E924" t="s">
        <v>11426</v>
      </c>
      <c r="F924" t="s">
        <v>9464</v>
      </c>
      <c r="G924" t="s">
        <v>276</v>
      </c>
      <c r="I924" t="s">
        <v>265</v>
      </c>
      <c r="J924" t="s">
        <v>266</v>
      </c>
      <c r="K924" t="s">
        <v>9585</v>
      </c>
      <c r="L924" t="s">
        <v>17308</v>
      </c>
      <c r="M924" t="s">
        <v>267</v>
      </c>
      <c r="N924" t="s">
        <v>268</v>
      </c>
      <c r="O924">
        <v>8</v>
      </c>
      <c r="P924" t="s">
        <v>269</v>
      </c>
      <c r="Q924">
        <v>2</v>
      </c>
      <c r="S924">
        <v>4</v>
      </c>
      <c r="T924" s="108">
        <v>8</v>
      </c>
      <c r="U924">
        <v>1</v>
      </c>
      <c r="V924" t="s">
        <v>270</v>
      </c>
      <c r="W924" t="s">
        <v>167</v>
      </c>
      <c r="X924">
        <v>2</v>
      </c>
      <c r="Y924">
        <v>2</v>
      </c>
      <c r="Z924">
        <v>0</v>
      </c>
      <c r="AA924">
        <v>0</v>
      </c>
      <c r="AB924">
        <v>2</v>
      </c>
      <c r="AC924">
        <v>0</v>
      </c>
      <c r="AD924">
        <v>0</v>
      </c>
      <c r="AE924">
        <v>0</v>
      </c>
    </row>
    <row r="925" spans="1:31" x14ac:dyDescent="0.3">
      <c r="A925" t="s">
        <v>268</v>
      </c>
      <c r="B925" t="s">
        <v>10423</v>
      </c>
      <c r="C925" t="s">
        <v>274</v>
      </c>
      <c r="D925" t="s">
        <v>10531</v>
      </c>
      <c r="E925" t="s">
        <v>11486</v>
      </c>
      <c r="F925" t="s">
        <v>10424</v>
      </c>
      <c r="G925" t="s">
        <v>310</v>
      </c>
      <c r="I925" t="s">
        <v>265</v>
      </c>
      <c r="J925" t="s">
        <v>266</v>
      </c>
      <c r="K925" t="s">
        <v>10425</v>
      </c>
      <c r="L925" t="s">
        <v>18043</v>
      </c>
      <c r="M925" t="s">
        <v>271</v>
      </c>
      <c r="N925" t="s">
        <v>268</v>
      </c>
      <c r="O925">
        <v>9</v>
      </c>
      <c r="P925" t="s">
        <v>272</v>
      </c>
      <c r="Q925">
        <v>3</v>
      </c>
      <c r="S925">
        <v>2</v>
      </c>
      <c r="T925" s="108">
        <v>6</v>
      </c>
      <c r="U925">
        <v>1</v>
      </c>
      <c r="V925" t="s">
        <v>270</v>
      </c>
      <c r="W925" t="s">
        <v>167</v>
      </c>
      <c r="X925">
        <v>2</v>
      </c>
      <c r="Y925">
        <v>0</v>
      </c>
      <c r="Z925">
        <v>0</v>
      </c>
      <c r="AA925">
        <v>0</v>
      </c>
      <c r="AB925">
        <v>2</v>
      </c>
      <c r="AC925">
        <v>0</v>
      </c>
      <c r="AD925">
        <v>0</v>
      </c>
      <c r="AE925">
        <v>0</v>
      </c>
    </row>
    <row r="926" spans="1:31" x14ac:dyDescent="0.3">
      <c r="A926" t="s">
        <v>268</v>
      </c>
      <c r="B926" t="s">
        <v>10423</v>
      </c>
      <c r="C926" t="s">
        <v>274</v>
      </c>
      <c r="D926" t="s">
        <v>10531</v>
      </c>
      <c r="E926" t="s">
        <v>11486</v>
      </c>
      <c r="F926" t="s">
        <v>10424</v>
      </c>
      <c r="G926" t="s">
        <v>310</v>
      </c>
      <c r="I926" t="s">
        <v>265</v>
      </c>
      <c r="J926" t="s">
        <v>266</v>
      </c>
      <c r="K926" t="s">
        <v>10425</v>
      </c>
      <c r="L926" t="s">
        <v>18043</v>
      </c>
      <c r="M926" t="s">
        <v>267</v>
      </c>
      <c r="N926" t="s">
        <v>268</v>
      </c>
      <c r="O926">
        <v>8</v>
      </c>
      <c r="P926" t="s">
        <v>282</v>
      </c>
      <c r="Q926">
        <v>3</v>
      </c>
      <c r="S926">
        <v>2</v>
      </c>
      <c r="T926" s="108">
        <v>6</v>
      </c>
      <c r="U926">
        <v>1</v>
      </c>
      <c r="V926" t="s">
        <v>270</v>
      </c>
      <c r="W926" t="s">
        <v>167</v>
      </c>
      <c r="X926">
        <v>2</v>
      </c>
      <c r="Y926">
        <v>0</v>
      </c>
      <c r="Z926">
        <v>0</v>
      </c>
      <c r="AA926">
        <v>0</v>
      </c>
      <c r="AB926">
        <v>0</v>
      </c>
      <c r="AC926">
        <v>2</v>
      </c>
      <c r="AD926">
        <v>0</v>
      </c>
      <c r="AE926">
        <v>0</v>
      </c>
    </row>
    <row r="927" spans="1:31" x14ac:dyDescent="0.3">
      <c r="A927" t="s">
        <v>268</v>
      </c>
      <c r="B927" t="s">
        <v>10423</v>
      </c>
      <c r="C927" t="s">
        <v>274</v>
      </c>
      <c r="D927" t="s">
        <v>10531</v>
      </c>
      <c r="E927" t="s">
        <v>11486</v>
      </c>
      <c r="F927" t="s">
        <v>10424</v>
      </c>
      <c r="G927" t="s">
        <v>310</v>
      </c>
      <c r="I927" t="s">
        <v>265</v>
      </c>
      <c r="J927" t="s">
        <v>266</v>
      </c>
      <c r="K927" t="s">
        <v>10425</v>
      </c>
      <c r="L927" t="s">
        <v>18043</v>
      </c>
      <c r="M927" t="s">
        <v>267</v>
      </c>
      <c r="N927" t="s">
        <v>268</v>
      </c>
      <c r="O927">
        <v>8</v>
      </c>
      <c r="P927" t="s">
        <v>282</v>
      </c>
      <c r="Q927">
        <v>3</v>
      </c>
      <c r="S927">
        <v>1</v>
      </c>
      <c r="T927" s="108">
        <v>3</v>
      </c>
      <c r="U927">
        <v>1</v>
      </c>
      <c r="V927" t="s">
        <v>270</v>
      </c>
      <c r="W927" t="s">
        <v>167</v>
      </c>
      <c r="X927">
        <v>1</v>
      </c>
      <c r="Y927">
        <v>0</v>
      </c>
      <c r="Z927">
        <v>0</v>
      </c>
      <c r="AA927">
        <v>0</v>
      </c>
      <c r="AB927">
        <v>0</v>
      </c>
      <c r="AC927">
        <v>1</v>
      </c>
      <c r="AD927">
        <v>0</v>
      </c>
      <c r="AE927">
        <v>0</v>
      </c>
    </row>
    <row r="928" spans="1:31" x14ac:dyDescent="0.3">
      <c r="A928" t="s">
        <v>268</v>
      </c>
      <c r="B928" t="s">
        <v>10423</v>
      </c>
      <c r="C928" t="s">
        <v>274</v>
      </c>
      <c r="D928" t="s">
        <v>10531</v>
      </c>
      <c r="E928" t="s">
        <v>11486</v>
      </c>
      <c r="F928" t="s">
        <v>10424</v>
      </c>
      <c r="G928" t="s">
        <v>310</v>
      </c>
      <c r="I928" t="s">
        <v>265</v>
      </c>
      <c r="J928" t="s">
        <v>266</v>
      </c>
      <c r="K928" t="s">
        <v>10425</v>
      </c>
      <c r="L928" t="s">
        <v>18043</v>
      </c>
      <c r="M928" t="s">
        <v>271</v>
      </c>
      <c r="N928" t="s">
        <v>268</v>
      </c>
      <c r="O928">
        <v>21</v>
      </c>
      <c r="P928" t="s">
        <v>273</v>
      </c>
      <c r="Q928">
        <v>0.17</v>
      </c>
      <c r="S928">
        <v>4</v>
      </c>
      <c r="T928" s="108">
        <v>0.68</v>
      </c>
      <c r="U928">
        <v>1</v>
      </c>
      <c r="V928" t="s">
        <v>270</v>
      </c>
      <c r="W928" t="s">
        <v>167</v>
      </c>
      <c r="X928">
        <v>4</v>
      </c>
      <c r="Y928">
        <v>0</v>
      </c>
      <c r="Z928">
        <v>0</v>
      </c>
      <c r="AA928">
        <v>0</v>
      </c>
      <c r="AB928">
        <v>4</v>
      </c>
      <c r="AC928">
        <v>0</v>
      </c>
      <c r="AD928">
        <v>0</v>
      </c>
      <c r="AE928">
        <v>0</v>
      </c>
    </row>
    <row r="929" spans="1:31" x14ac:dyDescent="0.3">
      <c r="A929" t="s">
        <v>268</v>
      </c>
      <c r="B929" t="s">
        <v>489</v>
      </c>
      <c r="C929" t="s">
        <v>274</v>
      </c>
      <c r="D929" t="s">
        <v>2470</v>
      </c>
      <c r="E929" t="s">
        <v>11489</v>
      </c>
      <c r="F929" t="s">
        <v>490</v>
      </c>
      <c r="G929" t="s">
        <v>310</v>
      </c>
      <c r="I929" t="s">
        <v>265</v>
      </c>
      <c r="J929" t="s">
        <v>266</v>
      </c>
      <c r="K929" t="s">
        <v>491</v>
      </c>
      <c r="L929" t="s">
        <v>492</v>
      </c>
      <c r="M929" t="s">
        <v>267</v>
      </c>
      <c r="N929" t="s">
        <v>268</v>
      </c>
      <c r="O929">
        <v>8</v>
      </c>
      <c r="P929" t="s">
        <v>282</v>
      </c>
      <c r="Q929">
        <v>1</v>
      </c>
      <c r="S929">
        <v>1</v>
      </c>
      <c r="T929" s="108">
        <v>1</v>
      </c>
      <c r="U929">
        <v>1</v>
      </c>
      <c r="V929" t="s">
        <v>270</v>
      </c>
      <c r="W929" t="s">
        <v>167</v>
      </c>
      <c r="X929">
        <v>1</v>
      </c>
      <c r="Y929">
        <v>0</v>
      </c>
      <c r="Z929">
        <v>0</v>
      </c>
      <c r="AA929">
        <v>0</v>
      </c>
      <c r="AB929">
        <v>0</v>
      </c>
      <c r="AC929">
        <v>1</v>
      </c>
      <c r="AD929">
        <v>0</v>
      </c>
      <c r="AE929">
        <v>0</v>
      </c>
    </row>
    <row r="930" spans="1:31" x14ac:dyDescent="0.3">
      <c r="A930" t="s">
        <v>268</v>
      </c>
      <c r="B930" t="s">
        <v>489</v>
      </c>
      <c r="C930" t="s">
        <v>274</v>
      </c>
      <c r="D930" t="s">
        <v>2470</v>
      </c>
      <c r="E930" t="s">
        <v>11489</v>
      </c>
      <c r="F930" t="s">
        <v>490</v>
      </c>
      <c r="G930" t="s">
        <v>310</v>
      </c>
      <c r="I930" t="s">
        <v>265</v>
      </c>
      <c r="J930" t="s">
        <v>266</v>
      </c>
      <c r="K930" t="s">
        <v>491</v>
      </c>
      <c r="L930" t="s">
        <v>492</v>
      </c>
      <c r="M930" t="s">
        <v>271</v>
      </c>
      <c r="N930" t="s">
        <v>268</v>
      </c>
      <c r="O930">
        <v>9</v>
      </c>
      <c r="P930" t="s">
        <v>288</v>
      </c>
      <c r="Q930">
        <v>0.48</v>
      </c>
      <c r="S930">
        <v>3</v>
      </c>
      <c r="T930" s="108">
        <v>1.44</v>
      </c>
      <c r="U930">
        <v>1</v>
      </c>
      <c r="V930" t="s">
        <v>270</v>
      </c>
      <c r="W930" t="s">
        <v>167</v>
      </c>
      <c r="X930">
        <v>3</v>
      </c>
      <c r="Y930">
        <v>0</v>
      </c>
      <c r="Z930">
        <v>0</v>
      </c>
      <c r="AA930">
        <v>3</v>
      </c>
      <c r="AB930">
        <v>0</v>
      </c>
      <c r="AC930">
        <v>0</v>
      </c>
      <c r="AD930">
        <v>0</v>
      </c>
      <c r="AE930">
        <v>0</v>
      </c>
    </row>
    <row r="931" spans="1:31" x14ac:dyDescent="0.3">
      <c r="A931" t="s">
        <v>268</v>
      </c>
      <c r="B931" t="s">
        <v>489</v>
      </c>
      <c r="C931" t="s">
        <v>274</v>
      </c>
      <c r="D931" t="s">
        <v>2470</v>
      </c>
      <c r="E931" t="s">
        <v>11489</v>
      </c>
      <c r="F931" t="s">
        <v>490</v>
      </c>
      <c r="G931" t="s">
        <v>310</v>
      </c>
      <c r="I931" t="s">
        <v>265</v>
      </c>
      <c r="J931" t="s">
        <v>266</v>
      </c>
      <c r="K931" t="s">
        <v>491</v>
      </c>
      <c r="L931" t="s">
        <v>492</v>
      </c>
      <c r="M931" t="s">
        <v>271</v>
      </c>
      <c r="N931" t="s">
        <v>268</v>
      </c>
      <c r="O931">
        <v>26</v>
      </c>
      <c r="P931" t="s">
        <v>273</v>
      </c>
      <c r="Q931">
        <v>0.48</v>
      </c>
      <c r="S931">
        <v>1</v>
      </c>
      <c r="T931" s="108">
        <v>0.48</v>
      </c>
      <c r="U931">
        <v>1</v>
      </c>
      <c r="V931" t="s">
        <v>270</v>
      </c>
      <c r="W931" t="s">
        <v>167</v>
      </c>
      <c r="X931">
        <v>1</v>
      </c>
      <c r="Y931">
        <v>0</v>
      </c>
      <c r="Z931">
        <v>0</v>
      </c>
      <c r="AA931">
        <v>0</v>
      </c>
      <c r="AB931">
        <v>1</v>
      </c>
      <c r="AC931">
        <v>0</v>
      </c>
      <c r="AD931">
        <v>0</v>
      </c>
      <c r="AE931">
        <v>0</v>
      </c>
    </row>
    <row r="932" spans="1:31" x14ac:dyDescent="0.3">
      <c r="A932" t="s">
        <v>268</v>
      </c>
      <c r="B932" t="s">
        <v>888</v>
      </c>
      <c r="C932" t="s">
        <v>274</v>
      </c>
      <c r="D932" t="s">
        <v>11552</v>
      </c>
      <c r="E932" t="s">
        <v>11267</v>
      </c>
      <c r="F932" t="s">
        <v>889</v>
      </c>
      <c r="G932" t="s">
        <v>519</v>
      </c>
      <c r="I932" t="s">
        <v>265</v>
      </c>
      <c r="J932" t="s">
        <v>266</v>
      </c>
      <c r="K932" t="s">
        <v>2598</v>
      </c>
      <c r="L932" t="s">
        <v>10396</v>
      </c>
      <c r="M932" t="s">
        <v>267</v>
      </c>
      <c r="N932" t="s">
        <v>268</v>
      </c>
      <c r="O932">
        <v>8</v>
      </c>
      <c r="P932" t="s">
        <v>282</v>
      </c>
      <c r="Q932">
        <v>2</v>
      </c>
      <c r="S932">
        <v>1</v>
      </c>
      <c r="T932" s="108">
        <v>2</v>
      </c>
      <c r="U932">
        <v>1</v>
      </c>
      <c r="V932" t="s">
        <v>270</v>
      </c>
      <c r="W932" t="s">
        <v>167</v>
      </c>
      <c r="X932">
        <v>1</v>
      </c>
      <c r="Y932">
        <v>0</v>
      </c>
      <c r="Z932">
        <v>0</v>
      </c>
      <c r="AA932">
        <v>0</v>
      </c>
      <c r="AB932">
        <v>1</v>
      </c>
      <c r="AC932">
        <v>0</v>
      </c>
      <c r="AD932">
        <v>0</v>
      </c>
      <c r="AE932">
        <v>0</v>
      </c>
    </row>
    <row r="933" spans="1:31" x14ac:dyDescent="0.3">
      <c r="A933" t="s">
        <v>268</v>
      </c>
      <c r="B933" t="s">
        <v>888</v>
      </c>
      <c r="C933" t="s">
        <v>274</v>
      </c>
      <c r="D933" t="s">
        <v>11552</v>
      </c>
      <c r="E933" t="s">
        <v>11267</v>
      </c>
      <c r="F933" t="s">
        <v>889</v>
      </c>
      <c r="G933" t="s">
        <v>519</v>
      </c>
      <c r="I933" t="s">
        <v>265</v>
      </c>
      <c r="J933" t="s">
        <v>266</v>
      </c>
      <c r="K933" t="s">
        <v>2598</v>
      </c>
      <c r="L933" t="s">
        <v>10396</v>
      </c>
      <c r="M933" t="s">
        <v>271</v>
      </c>
      <c r="N933" t="s">
        <v>268</v>
      </c>
      <c r="O933">
        <v>9</v>
      </c>
      <c r="P933" t="s">
        <v>272</v>
      </c>
      <c r="Q933">
        <v>2</v>
      </c>
      <c r="S933">
        <v>1</v>
      </c>
      <c r="T933" s="108">
        <v>2</v>
      </c>
      <c r="U933">
        <v>1</v>
      </c>
      <c r="V933" t="s">
        <v>270</v>
      </c>
      <c r="W933" t="s">
        <v>167</v>
      </c>
      <c r="X933">
        <v>1</v>
      </c>
      <c r="Y933">
        <v>0</v>
      </c>
      <c r="Z933">
        <v>0</v>
      </c>
      <c r="AA933">
        <v>0</v>
      </c>
      <c r="AB933">
        <v>1</v>
      </c>
      <c r="AC933">
        <v>0</v>
      </c>
      <c r="AD933">
        <v>0</v>
      </c>
      <c r="AE933">
        <v>0</v>
      </c>
    </row>
    <row r="934" spans="1:31" x14ac:dyDescent="0.3">
      <c r="A934" t="s">
        <v>268</v>
      </c>
      <c r="B934" t="s">
        <v>888</v>
      </c>
      <c r="C934" t="s">
        <v>274</v>
      </c>
      <c r="D934" t="s">
        <v>11552</v>
      </c>
      <c r="E934" t="s">
        <v>11267</v>
      </c>
      <c r="F934" t="s">
        <v>889</v>
      </c>
      <c r="G934" t="s">
        <v>519</v>
      </c>
      <c r="I934" t="s">
        <v>265</v>
      </c>
      <c r="J934" t="s">
        <v>266</v>
      </c>
      <c r="K934" t="s">
        <v>2598</v>
      </c>
      <c r="L934" t="s">
        <v>10396</v>
      </c>
      <c r="M934" t="s">
        <v>271</v>
      </c>
      <c r="N934" t="s">
        <v>268</v>
      </c>
      <c r="O934">
        <v>21</v>
      </c>
      <c r="P934" t="s">
        <v>273</v>
      </c>
      <c r="Q934">
        <v>0.17</v>
      </c>
      <c r="S934">
        <v>1</v>
      </c>
      <c r="T934" s="108">
        <v>0.17</v>
      </c>
      <c r="U934">
        <v>1</v>
      </c>
      <c r="V934" t="s">
        <v>270</v>
      </c>
      <c r="W934" t="s">
        <v>167</v>
      </c>
      <c r="X934">
        <v>1</v>
      </c>
      <c r="Y934">
        <v>0</v>
      </c>
      <c r="Z934">
        <v>1</v>
      </c>
      <c r="AA934">
        <v>0</v>
      </c>
      <c r="AB934">
        <v>0</v>
      </c>
      <c r="AC934">
        <v>0</v>
      </c>
      <c r="AD934">
        <v>0</v>
      </c>
      <c r="AE934">
        <v>0</v>
      </c>
    </row>
    <row r="935" spans="1:31" x14ac:dyDescent="0.3">
      <c r="A935" t="s">
        <v>268</v>
      </c>
      <c r="B935" t="s">
        <v>16477</v>
      </c>
      <c r="C935" t="s">
        <v>274</v>
      </c>
      <c r="D935" t="s">
        <v>16478</v>
      </c>
      <c r="E935" t="s">
        <v>11349</v>
      </c>
      <c r="F935" t="s">
        <v>8970</v>
      </c>
      <c r="G935" t="s">
        <v>279</v>
      </c>
      <c r="I935" t="s">
        <v>265</v>
      </c>
      <c r="J935" t="s">
        <v>266</v>
      </c>
      <c r="K935" t="s">
        <v>8971</v>
      </c>
      <c r="L935" t="s">
        <v>16479</v>
      </c>
      <c r="M935" t="s">
        <v>271</v>
      </c>
      <c r="N935" t="s">
        <v>268</v>
      </c>
      <c r="O935">
        <v>9</v>
      </c>
      <c r="P935" t="s">
        <v>288</v>
      </c>
      <c r="Q935">
        <v>0.48</v>
      </c>
      <c r="S935">
        <v>2</v>
      </c>
      <c r="T935" s="108">
        <v>0.96</v>
      </c>
      <c r="U935">
        <v>1</v>
      </c>
      <c r="V935" t="s">
        <v>270</v>
      </c>
      <c r="W935" t="s">
        <v>167</v>
      </c>
      <c r="X935">
        <v>2</v>
      </c>
      <c r="Y935">
        <v>0</v>
      </c>
      <c r="Z935">
        <v>0</v>
      </c>
      <c r="AA935">
        <v>2</v>
      </c>
      <c r="AB935">
        <v>0</v>
      </c>
      <c r="AC935">
        <v>0</v>
      </c>
      <c r="AD935">
        <v>0</v>
      </c>
      <c r="AE935">
        <v>0</v>
      </c>
    </row>
    <row r="936" spans="1:31" x14ac:dyDescent="0.3">
      <c r="A936" t="s">
        <v>268</v>
      </c>
      <c r="B936" t="s">
        <v>16477</v>
      </c>
      <c r="C936" t="s">
        <v>274</v>
      </c>
      <c r="D936" t="s">
        <v>16478</v>
      </c>
      <c r="E936" t="s">
        <v>11349</v>
      </c>
      <c r="F936" t="s">
        <v>8970</v>
      </c>
      <c r="G936" t="s">
        <v>279</v>
      </c>
      <c r="I936" t="s">
        <v>265</v>
      </c>
      <c r="J936" t="s">
        <v>266</v>
      </c>
      <c r="K936" t="s">
        <v>8971</v>
      </c>
      <c r="L936" t="s">
        <v>16479</v>
      </c>
      <c r="M936" t="s">
        <v>271</v>
      </c>
      <c r="N936" t="s">
        <v>268</v>
      </c>
      <c r="O936">
        <v>21</v>
      </c>
      <c r="P936" t="s">
        <v>273</v>
      </c>
      <c r="Q936">
        <v>0.48</v>
      </c>
      <c r="S936">
        <v>1</v>
      </c>
      <c r="T936" s="108">
        <v>0.48</v>
      </c>
      <c r="U936">
        <v>1</v>
      </c>
      <c r="V936" t="s">
        <v>270</v>
      </c>
      <c r="W936" t="s">
        <v>167</v>
      </c>
      <c r="X936">
        <v>1</v>
      </c>
      <c r="Y936">
        <v>0</v>
      </c>
      <c r="Z936">
        <v>0</v>
      </c>
      <c r="AA936">
        <v>1</v>
      </c>
      <c r="AB936">
        <v>0</v>
      </c>
      <c r="AC936">
        <v>0</v>
      </c>
      <c r="AD936">
        <v>0</v>
      </c>
      <c r="AE936">
        <v>0</v>
      </c>
    </row>
    <row r="937" spans="1:31" x14ac:dyDescent="0.3">
      <c r="A937" t="s">
        <v>268</v>
      </c>
      <c r="B937" t="s">
        <v>16477</v>
      </c>
      <c r="C937" t="s">
        <v>274</v>
      </c>
      <c r="D937" t="s">
        <v>16478</v>
      </c>
      <c r="E937" t="s">
        <v>11349</v>
      </c>
      <c r="F937" t="s">
        <v>8970</v>
      </c>
      <c r="G937" t="s">
        <v>279</v>
      </c>
      <c r="I937" t="s">
        <v>265</v>
      </c>
      <c r="J937" t="s">
        <v>266</v>
      </c>
      <c r="K937" t="s">
        <v>8971</v>
      </c>
      <c r="L937" t="s">
        <v>16479</v>
      </c>
      <c r="M937" t="s">
        <v>267</v>
      </c>
      <c r="N937" t="s">
        <v>268</v>
      </c>
      <c r="O937">
        <v>8</v>
      </c>
      <c r="P937" t="s">
        <v>266</v>
      </c>
      <c r="Q937">
        <v>0.32</v>
      </c>
      <c r="S937">
        <v>6</v>
      </c>
      <c r="T937" s="108">
        <v>1.92</v>
      </c>
      <c r="U937">
        <v>1</v>
      </c>
      <c r="V937" t="s">
        <v>270</v>
      </c>
      <c r="W937" t="s">
        <v>167</v>
      </c>
      <c r="X937">
        <v>6</v>
      </c>
      <c r="Y937">
        <v>0</v>
      </c>
      <c r="Z937">
        <v>0</v>
      </c>
      <c r="AA937">
        <v>6</v>
      </c>
      <c r="AB937">
        <v>0</v>
      </c>
      <c r="AC937">
        <v>0</v>
      </c>
      <c r="AD937">
        <v>0</v>
      </c>
      <c r="AE937">
        <v>0</v>
      </c>
    </row>
    <row r="938" spans="1:31" x14ac:dyDescent="0.3">
      <c r="A938" t="s">
        <v>268</v>
      </c>
      <c r="B938" t="s">
        <v>717</v>
      </c>
      <c r="C938" t="s">
        <v>274</v>
      </c>
      <c r="D938" t="s">
        <v>2490</v>
      </c>
      <c r="E938" t="s">
        <v>11465</v>
      </c>
      <c r="F938" t="s">
        <v>718</v>
      </c>
      <c r="G938" t="s">
        <v>625</v>
      </c>
      <c r="I938" t="s">
        <v>265</v>
      </c>
      <c r="J938" t="s">
        <v>266</v>
      </c>
      <c r="K938" t="s">
        <v>719</v>
      </c>
      <c r="L938" t="s">
        <v>720</v>
      </c>
      <c r="M938" t="s">
        <v>267</v>
      </c>
      <c r="N938" t="s">
        <v>268</v>
      </c>
      <c r="O938">
        <v>8</v>
      </c>
      <c r="P938" t="s">
        <v>282</v>
      </c>
      <c r="Q938">
        <v>1</v>
      </c>
      <c r="S938">
        <v>1</v>
      </c>
      <c r="T938" s="108">
        <v>1</v>
      </c>
      <c r="U938">
        <v>1</v>
      </c>
      <c r="V938" t="s">
        <v>270</v>
      </c>
      <c r="W938" t="s">
        <v>167</v>
      </c>
      <c r="X938">
        <v>1</v>
      </c>
      <c r="Y938">
        <v>0</v>
      </c>
      <c r="Z938">
        <v>0</v>
      </c>
      <c r="AA938">
        <v>0</v>
      </c>
      <c r="AB938">
        <v>1</v>
      </c>
      <c r="AC938">
        <v>0</v>
      </c>
      <c r="AD938">
        <v>0</v>
      </c>
      <c r="AE938">
        <v>0</v>
      </c>
    </row>
    <row r="939" spans="1:31" x14ac:dyDescent="0.3">
      <c r="A939" t="s">
        <v>268</v>
      </c>
      <c r="B939" t="s">
        <v>717</v>
      </c>
      <c r="C939" t="s">
        <v>274</v>
      </c>
      <c r="D939" t="s">
        <v>2490</v>
      </c>
      <c r="E939" t="s">
        <v>11465</v>
      </c>
      <c r="F939" t="s">
        <v>718</v>
      </c>
      <c r="G939" t="s">
        <v>625</v>
      </c>
      <c r="I939" t="s">
        <v>265</v>
      </c>
      <c r="J939" t="s">
        <v>266</v>
      </c>
      <c r="K939" t="s">
        <v>719</v>
      </c>
      <c r="L939" t="s">
        <v>720</v>
      </c>
      <c r="M939" t="s">
        <v>271</v>
      </c>
      <c r="N939" t="s">
        <v>268</v>
      </c>
      <c r="O939">
        <v>9</v>
      </c>
      <c r="P939" t="s">
        <v>288</v>
      </c>
      <c r="Q939">
        <v>0.48</v>
      </c>
      <c r="S939">
        <v>5</v>
      </c>
      <c r="T939" s="108">
        <v>2.4</v>
      </c>
      <c r="U939">
        <v>1</v>
      </c>
      <c r="V939" t="s">
        <v>270</v>
      </c>
      <c r="W939" t="s">
        <v>167</v>
      </c>
      <c r="X939">
        <v>5</v>
      </c>
      <c r="Y939">
        <v>0</v>
      </c>
      <c r="Z939">
        <v>5</v>
      </c>
      <c r="AA939">
        <v>0</v>
      </c>
      <c r="AB939">
        <v>0</v>
      </c>
      <c r="AC939">
        <v>0</v>
      </c>
      <c r="AD939">
        <v>0</v>
      </c>
      <c r="AE939">
        <v>0</v>
      </c>
    </row>
    <row r="940" spans="1:31" x14ac:dyDescent="0.3">
      <c r="A940" t="s">
        <v>268</v>
      </c>
      <c r="B940" t="s">
        <v>717</v>
      </c>
      <c r="C940" t="s">
        <v>274</v>
      </c>
      <c r="D940" t="s">
        <v>2490</v>
      </c>
      <c r="E940" t="s">
        <v>11465</v>
      </c>
      <c r="F940" t="s">
        <v>718</v>
      </c>
      <c r="G940" t="s">
        <v>625</v>
      </c>
      <c r="I940" t="s">
        <v>265</v>
      </c>
      <c r="J940" t="s">
        <v>266</v>
      </c>
      <c r="K940" t="s">
        <v>719</v>
      </c>
      <c r="L940" t="s">
        <v>720</v>
      </c>
      <c r="M940" t="s">
        <v>271</v>
      </c>
      <c r="N940" t="s">
        <v>268</v>
      </c>
      <c r="O940">
        <v>21</v>
      </c>
      <c r="P940" t="s">
        <v>273</v>
      </c>
      <c r="Q940">
        <v>0.32</v>
      </c>
      <c r="S940">
        <v>1</v>
      </c>
      <c r="T940" s="108">
        <v>0.32</v>
      </c>
      <c r="U940">
        <v>1</v>
      </c>
      <c r="W940" t="s">
        <v>167</v>
      </c>
      <c r="X940">
        <v>1</v>
      </c>
      <c r="Y940">
        <v>0</v>
      </c>
      <c r="Z940">
        <v>0</v>
      </c>
      <c r="AA940">
        <v>0</v>
      </c>
      <c r="AB940">
        <v>0</v>
      </c>
      <c r="AC940">
        <v>1</v>
      </c>
      <c r="AD940">
        <v>0</v>
      </c>
      <c r="AE940">
        <v>0</v>
      </c>
    </row>
    <row r="941" spans="1:31" x14ac:dyDescent="0.3">
      <c r="A941" t="s">
        <v>268</v>
      </c>
      <c r="B941" t="s">
        <v>9347</v>
      </c>
      <c r="C941" t="s">
        <v>274</v>
      </c>
      <c r="D941" t="s">
        <v>9466</v>
      </c>
      <c r="E941" t="s">
        <v>11483</v>
      </c>
      <c r="F941" t="s">
        <v>1725</v>
      </c>
      <c r="G941" t="s">
        <v>310</v>
      </c>
      <c r="I941" t="s">
        <v>265</v>
      </c>
      <c r="J941" t="s">
        <v>266</v>
      </c>
      <c r="K941" t="s">
        <v>1726</v>
      </c>
      <c r="L941" t="s">
        <v>1727</v>
      </c>
      <c r="M941" t="s">
        <v>267</v>
      </c>
      <c r="N941" t="s">
        <v>268</v>
      </c>
      <c r="O941">
        <v>8</v>
      </c>
      <c r="P941" t="s">
        <v>282</v>
      </c>
      <c r="Q941">
        <v>4</v>
      </c>
      <c r="S941">
        <v>3</v>
      </c>
      <c r="T941" s="108">
        <v>12</v>
      </c>
      <c r="U941">
        <v>1</v>
      </c>
      <c r="V941" t="s">
        <v>270</v>
      </c>
      <c r="W941" t="s">
        <v>167</v>
      </c>
      <c r="X941">
        <v>1</v>
      </c>
      <c r="Y941">
        <v>1</v>
      </c>
      <c r="Z941">
        <v>0</v>
      </c>
      <c r="AA941">
        <v>1</v>
      </c>
      <c r="AB941">
        <v>0</v>
      </c>
      <c r="AC941">
        <v>1</v>
      </c>
      <c r="AD941">
        <v>0</v>
      </c>
      <c r="AE941">
        <v>0</v>
      </c>
    </row>
    <row r="942" spans="1:31" x14ac:dyDescent="0.3">
      <c r="A942" t="s">
        <v>268</v>
      </c>
      <c r="B942" t="s">
        <v>9347</v>
      </c>
      <c r="C942" t="s">
        <v>274</v>
      </c>
      <c r="D942" t="s">
        <v>9466</v>
      </c>
      <c r="E942" t="s">
        <v>11483</v>
      </c>
      <c r="F942" t="s">
        <v>1725</v>
      </c>
      <c r="G942" t="s">
        <v>310</v>
      </c>
      <c r="I942" t="s">
        <v>265</v>
      </c>
      <c r="J942" t="s">
        <v>266</v>
      </c>
      <c r="K942" t="s">
        <v>1726</v>
      </c>
      <c r="L942" t="s">
        <v>1727</v>
      </c>
      <c r="M942" t="s">
        <v>271</v>
      </c>
      <c r="N942" t="s">
        <v>268</v>
      </c>
      <c r="O942">
        <v>9</v>
      </c>
      <c r="P942" t="s">
        <v>272</v>
      </c>
      <c r="Q942">
        <v>4</v>
      </c>
      <c r="S942">
        <v>3</v>
      </c>
      <c r="T942" s="108">
        <v>12</v>
      </c>
      <c r="U942">
        <v>1</v>
      </c>
      <c r="V942" t="s">
        <v>270</v>
      </c>
      <c r="W942" t="s">
        <v>167</v>
      </c>
      <c r="X942">
        <v>1</v>
      </c>
      <c r="Y942">
        <v>1</v>
      </c>
      <c r="Z942">
        <v>0</v>
      </c>
      <c r="AA942">
        <v>1</v>
      </c>
      <c r="AB942">
        <v>0</v>
      </c>
      <c r="AC942">
        <v>1</v>
      </c>
      <c r="AD942">
        <v>0</v>
      </c>
      <c r="AE942">
        <v>0</v>
      </c>
    </row>
    <row r="943" spans="1:31" x14ac:dyDescent="0.3">
      <c r="A943" t="s">
        <v>268</v>
      </c>
      <c r="B943" t="s">
        <v>9347</v>
      </c>
      <c r="C943" t="s">
        <v>274</v>
      </c>
      <c r="D943" t="s">
        <v>9466</v>
      </c>
      <c r="E943" t="s">
        <v>11483</v>
      </c>
      <c r="F943" t="s">
        <v>1725</v>
      </c>
      <c r="G943" t="s">
        <v>310</v>
      </c>
      <c r="I943" t="s">
        <v>265</v>
      </c>
      <c r="J943" t="s">
        <v>266</v>
      </c>
      <c r="K943" t="s">
        <v>1726</v>
      </c>
      <c r="L943" t="s">
        <v>1727</v>
      </c>
      <c r="M943" t="s">
        <v>271</v>
      </c>
      <c r="N943" t="s">
        <v>268</v>
      </c>
      <c r="O943">
        <v>26</v>
      </c>
      <c r="P943" t="s">
        <v>273</v>
      </c>
      <c r="Q943">
        <v>0.48</v>
      </c>
      <c r="S943">
        <v>1</v>
      </c>
      <c r="T943" s="108">
        <v>0.48</v>
      </c>
      <c r="U943">
        <v>1</v>
      </c>
      <c r="V943" t="s">
        <v>270</v>
      </c>
      <c r="W943" t="s">
        <v>167</v>
      </c>
      <c r="X943">
        <v>1</v>
      </c>
      <c r="Y943">
        <v>0</v>
      </c>
      <c r="Z943">
        <v>0</v>
      </c>
      <c r="AA943">
        <v>0</v>
      </c>
      <c r="AB943">
        <v>1</v>
      </c>
      <c r="AC943">
        <v>0</v>
      </c>
      <c r="AD943">
        <v>0</v>
      </c>
      <c r="AE943">
        <v>0</v>
      </c>
    </row>
    <row r="944" spans="1:31" x14ac:dyDescent="0.3">
      <c r="A944" t="s">
        <v>268</v>
      </c>
      <c r="B944" t="s">
        <v>8806</v>
      </c>
      <c r="C944" t="s">
        <v>274</v>
      </c>
      <c r="D944" t="s">
        <v>8807</v>
      </c>
      <c r="E944" t="s">
        <v>11322</v>
      </c>
      <c r="F944" t="s">
        <v>8808</v>
      </c>
      <c r="G944" t="s">
        <v>897</v>
      </c>
      <c r="I944" t="s">
        <v>265</v>
      </c>
      <c r="J944" t="s">
        <v>266</v>
      </c>
      <c r="K944" t="s">
        <v>8809</v>
      </c>
      <c r="L944" t="s">
        <v>17561</v>
      </c>
      <c r="M944" t="s">
        <v>267</v>
      </c>
      <c r="N944" t="s">
        <v>268</v>
      </c>
      <c r="O944">
        <v>8</v>
      </c>
      <c r="P944" t="s">
        <v>282</v>
      </c>
      <c r="Q944">
        <v>4</v>
      </c>
      <c r="S944">
        <v>6</v>
      </c>
      <c r="T944" s="108">
        <v>24</v>
      </c>
      <c r="U944">
        <v>1</v>
      </c>
      <c r="V944" t="s">
        <v>270</v>
      </c>
      <c r="W944" t="s">
        <v>167</v>
      </c>
      <c r="X944">
        <v>2</v>
      </c>
      <c r="Y944">
        <v>2</v>
      </c>
      <c r="Z944">
        <v>0</v>
      </c>
      <c r="AA944">
        <v>2</v>
      </c>
      <c r="AB944">
        <v>0</v>
      </c>
      <c r="AC944">
        <v>2</v>
      </c>
      <c r="AD944">
        <v>0</v>
      </c>
      <c r="AE944">
        <v>0</v>
      </c>
    </row>
    <row r="945" spans="1:31" x14ac:dyDescent="0.3">
      <c r="A945" t="s">
        <v>268</v>
      </c>
      <c r="B945" t="s">
        <v>8806</v>
      </c>
      <c r="C945" t="s">
        <v>274</v>
      </c>
      <c r="D945" t="s">
        <v>8807</v>
      </c>
      <c r="E945" t="s">
        <v>11322</v>
      </c>
      <c r="F945" t="s">
        <v>8808</v>
      </c>
      <c r="G945" t="s">
        <v>897</v>
      </c>
      <c r="I945" t="s">
        <v>265</v>
      </c>
      <c r="J945" t="s">
        <v>266</v>
      </c>
      <c r="K945" t="s">
        <v>8809</v>
      </c>
      <c r="L945" t="s">
        <v>17561</v>
      </c>
      <c r="M945" t="s">
        <v>271</v>
      </c>
      <c r="N945" t="s">
        <v>268</v>
      </c>
      <c r="O945">
        <v>9</v>
      </c>
      <c r="P945" t="s">
        <v>272</v>
      </c>
      <c r="Q945">
        <v>4</v>
      </c>
      <c r="S945">
        <v>4</v>
      </c>
      <c r="T945" s="108">
        <v>16</v>
      </c>
      <c r="U945">
        <v>1</v>
      </c>
      <c r="V945" t="s">
        <v>270</v>
      </c>
      <c r="W945" t="s">
        <v>167</v>
      </c>
      <c r="X945">
        <v>2</v>
      </c>
      <c r="Y945">
        <v>2</v>
      </c>
      <c r="Z945">
        <v>0</v>
      </c>
      <c r="AA945">
        <v>0</v>
      </c>
      <c r="AB945">
        <v>2</v>
      </c>
      <c r="AC945">
        <v>0</v>
      </c>
      <c r="AD945">
        <v>0</v>
      </c>
      <c r="AE945">
        <v>0</v>
      </c>
    </row>
    <row r="946" spans="1:31" x14ac:dyDescent="0.3">
      <c r="A946" t="s">
        <v>268</v>
      </c>
      <c r="B946" t="s">
        <v>10134</v>
      </c>
      <c r="C946" t="s">
        <v>274</v>
      </c>
      <c r="D946" t="s">
        <v>10285</v>
      </c>
      <c r="E946" t="s">
        <v>11424</v>
      </c>
      <c r="F946" t="s">
        <v>6103</v>
      </c>
      <c r="G946" t="s">
        <v>276</v>
      </c>
      <c r="I946" t="s">
        <v>265</v>
      </c>
      <c r="J946" t="s">
        <v>266</v>
      </c>
      <c r="K946" t="s">
        <v>10159</v>
      </c>
      <c r="L946" t="s">
        <v>417</v>
      </c>
      <c r="M946" t="s">
        <v>267</v>
      </c>
      <c r="N946" t="s">
        <v>268</v>
      </c>
      <c r="O946">
        <v>8</v>
      </c>
      <c r="P946" t="s">
        <v>282</v>
      </c>
      <c r="Q946">
        <v>3</v>
      </c>
      <c r="S946">
        <v>2</v>
      </c>
      <c r="T946" s="108">
        <v>6</v>
      </c>
      <c r="U946">
        <v>1</v>
      </c>
      <c r="V946" t="s">
        <v>270</v>
      </c>
      <c r="W946" t="s">
        <v>167</v>
      </c>
      <c r="X946">
        <v>1</v>
      </c>
      <c r="Y946">
        <v>0</v>
      </c>
      <c r="Z946">
        <v>1</v>
      </c>
      <c r="AA946">
        <v>0</v>
      </c>
      <c r="AB946">
        <v>0</v>
      </c>
      <c r="AC946">
        <v>1</v>
      </c>
      <c r="AD946">
        <v>0</v>
      </c>
      <c r="AE946">
        <v>0</v>
      </c>
    </row>
    <row r="947" spans="1:31" x14ac:dyDescent="0.3">
      <c r="A947" t="s">
        <v>268</v>
      </c>
      <c r="B947" t="s">
        <v>10134</v>
      </c>
      <c r="C947" t="s">
        <v>274</v>
      </c>
      <c r="D947" t="s">
        <v>10285</v>
      </c>
      <c r="E947" t="s">
        <v>11424</v>
      </c>
      <c r="F947" t="s">
        <v>6103</v>
      </c>
      <c r="G947" t="s">
        <v>276</v>
      </c>
      <c r="I947" t="s">
        <v>265</v>
      </c>
      <c r="J947" t="s">
        <v>266</v>
      </c>
      <c r="K947" t="s">
        <v>10159</v>
      </c>
      <c r="L947" t="s">
        <v>417</v>
      </c>
      <c r="M947" t="s">
        <v>271</v>
      </c>
      <c r="N947" t="s">
        <v>268</v>
      </c>
      <c r="O947">
        <v>9</v>
      </c>
      <c r="P947" t="s">
        <v>272</v>
      </c>
      <c r="Q947">
        <v>3</v>
      </c>
      <c r="S947">
        <v>3</v>
      </c>
      <c r="T947" s="108">
        <v>9</v>
      </c>
      <c r="U947">
        <v>1</v>
      </c>
      <c r="V947" t="s">
        <v>270</v>
      </c>
      <c r="W947" t="s">
        <v>167</v>
      </c>
      <c r="X947">
        <v>1</v>
      </c>
      <c r="Y947">
        <v>1</v>
      </c>
      <c r="Z947">
        <v>0</v>
      </c>
      <c r="AA947">
        <v>1</v>
      </c>
      <c r="AB947">
        <v>0</v>
      </c>
      <c r="AC947">
        <v>1</v>
      </c>
      <c r="AD947">
        <v>0</v>
      </c>
      <c r="AE947">
        <v>0</v>
      </c>
    </row>
    <row r="948" spans="1:31" x14ac:dyDescent="0.3">
      <c r="A948" t="s">
        <v>268</v>
      </c>
      <c r="B948" t="s">
        <v>10134</v>
      </c>
      <c r="C948" t="s">
        <v>274</v>
      </c>
      <c r="D948" t="s">
        <v>10285</v>
      </c>
      <c r="E948" t="s">
        <v>11424</v>
      </c>
      <c r="F948" t="s">
        <v>6103</v>
      </c>
      <c r="G948" t="s">
        <v>276</v>
      </c>
      <c r="I948" t="s">
        <v>265</v>
      </c>
      <c r="J948" t="s">
        <v>266</v>
      </c>
      <c r="K948" t="s">
        <v>10159</v>
      </c>
      <c r="L948" t="s">
        <v>417</v>
      </c>
      <c r="M948" t="s">
        <v>271</v>
      </c>
      <c r="N948" t="s">
        <v>268</v>
      </c>
      <c r="O948">
        <v>21</v>
      </c>
      <c r="P948" t="s">
        <v>273</v>
      </c>
      <c r="Q948">
        <v>0.32</v>
      </c>
      <c r="S948">
        <v>1</v>
      </c>
      <c r="T948" s="108">
        <v>0.32</v>
      </c>
      <c r="U948">
        <v>1</v>
      </c>
      <c r="V948" t="s">
        <v>270</v>
      </c>
      <c r="W948" t="s">
        <v>167</v>
      </c>
      <c r="X948">
        <v>1</v>
      </c>
      <c r="Y948">
        <v>0</v>
      </c>
      <c r="Z948">
        <v>0</v>
      </c>
      <c r="AA948">
        <v>0</v>
      </c>
      <c r="AB948">
        <v>0</v>
      </c>
      <c r="AC948">
        <v>1</v>
      </c>
      <c r="AD948">
        <v>0</v>
      </c>
      <c r="AE948">
        <v>0</v>
      </c>
    </row>
    <row r="949" spans="1:31" x14ac:dyDescent="0.3">
      <c r="A949" t="s">
        <v>268</v>
      </c>
      <c r="B949" t="s">
        <v>10881</v>
      </c>
      <c r="C949" t="s">
        <v>274</v>
      </c>
      <c r="D949" t="s">
        <v>10882</v>
      </c>
      <c r="E949" t="s">
        <v>11488</v>
      </c>
      <c r="F949" t="s">
        <v>1538</v>
      </c>
      <c r="G949" t="s">
        <v>310</v>
      </c>
      <c r="I949" t="s">
        <v>265</v>
      </c>
      <c r="J949" t="s">
        <v>266</v>
      </c>
      <c r="K949" t="s">
        <v>16480</v>
      </c>
      <c r="L949" t="s">
        <v>17561</v>
      </c>
      <c r="M949" t="s">
        <v>271</v>
      </c>
      <c r="N949" t="s">
        <v>268</v>
      </c>
      <c r="O949">
        <v>9</v>
      </c>
      <c r="P949" t="s">
        <v>288</v>
      </c>
      <c r="Q949">
        <v>0.48</v>
      </c>
      <c r="S949">
        <v>6</v>
      </c>
      <c r="T949" s="108">
        <v>2.88</v>
      </c>
      <c r="U949">
        <v>1</v>
      </c>
      <c r="V949" t="s">
        <v>270</v>
      </c>
      <c r="W949" t="s">
        <v>167</v>
      </c>
      <c r="X949">
        <v>6</v>
      </c>
      <c r="Y949">
        <v>0</v>
      </c>
      <c r="Z949">
        <v>0</v>
      </c>
      <c r="AA949">
        <v>6</v>
      </c>
      <c r="AB949">
        <v>0</v>
      </c>
      <c r="AC949">
        <v>0</v>
      </c>
      <c r="AD949">
        <v>0</v>
      </c>
      <c r="AE949">
        <v>0</v>
      </c>
    </row>
    <row r="950" spans="1:31" x14ac:dyDescent="0.3">
      <c r="A950" t="s">
        <v>268</v>
      </c>
      <c r="B950" t="s">
        <v>10881</v>
      </c>
      <c r="C950" t="s">
        <v>274</v>
      </c>
      <c r="D950" t="s">
        <v>10882</v>
      </c>
      <c r="E950" t="s">
        <v>11488</v>
      </c>
      <c r="F950" t="s">
        <v>1538</v>
      </c>
      <c r="G950" t="s">
        <v>310</v>
      </c>
      <c r="I950" t="s">
        <v>265</v>
      </c>
      <c r="J950" t="s">
        <v>266</v>
      </c>
      <c r="K950" t="s">
        <v>16480</v>
      </c>
      <c r="L950" t="s">
        <v>17561</v>
      </c>
      <c r="M950" t="s">
        <v>271</v>
      </c>
      <c r="N950" t="s">
        <v>268</v>
      </c>
      <c r="O950">
        <v>21</v>
      </c>
      <c r="P950" t="s">
        <v>273</v>
      </c>
      <c r="Q950">
        <v>0.48</v>
      </c>
      <c r="S950">
        <v>1</v>
      </c>
      <c r="T950" s="108">
        <v>0.48</v>
      </c>
      <c r="U950">
        <v>1</v>
      </c>
      <c r="V950" t="s">
        <v>270</v>
      </c>
      <c r="W950" t="s">
        <v>167</v>
      </c>
      <c r="X950">
        <v>1</v>
      </c>
      <c r="Y950">
        <v>0</v>
      </c>
      <c r="Z950">
        <v>0</v>
      </c>
      <c r="AA950">
        <v>0</v>
      </c>
      <c r="AB950">
        <v>1</v>
      </c>
      <c r="AC950">
        <v>0</v>
      </c>
      <c r="AD950">
        <v>0</v>
      </c>
      <c r="AE950">
        <v>0</v>
      </c>
    </row>
    <row r="951" spans="1:31" x14ac:dyDescent="0.3">
      <c r="A951" t="s">
        <v>268</v>
      </c>
      <c r="B951" t="s">
        <v>10881</v>
      </c>
      <c r="C951" t="s">
        <v>274</v>
      </c>
      <c r="D951" t="s">
        <v>10882</v>
      </c>
      <c r="E951" t="s">
        <v>11488</v>
      </c>
      <c r="F951" t="s">
        <v>1538</v>
      </c>
      <c r="G951" t="s">
        <v>310</v>
      </c>
      <c r="I951" t="s">
        <v>265</v>
      </c>
      <c r="J951" t="s">
        <v>266</v>
      </c>
      <c r="K951" t="s">
        <v>16480</v>
      </c>
      <c r="L951" t="s">
        <v>17561</v>
      </c>
      <c r="M951" t="s">
        <v>267</v>
      </c>
      <c r="N951" t="s">
        <v>268</v>
      </c>
      <c r="O951">
        <v>8</v>
      </c>
      <c r="P951" t="s">
        <v>266</v>
      </c>
      <c r="Q951">
        <v>0.48</v>
      </c>
      <c r="S951">
        <v>4</v>
      </c>
      <c r="T951" s="108">
        <v>1.92</v>
      </c>
      <c r="U951">
        <v>1</v>
      </c>
      <c r="V951" t="s">
        <v>270</v>
      </c>
      <c r="W951" t="s">
        <v>167</v>
      </c>
      <c r="X951">
        <v>4</v>
      </c>
      <c r="Y951">
        <v>0</v>
      </c>
      <c r="Z951">
        <v>0</v>
      </c>
      <c r="AA951">
        <v>0</v>
      </c>
      <c r="AB951">
        <v>4</v>
      </c>
      <c r="AC951">
        <v>0</v>
      </c>
      <c r="AD951">
        <v>0</v>
      </c>
      <c r="AE951">
        <v>0</v>
      </c>
    </row>
    <row r="952" spans="1:31" x14ac:dyDescent="0.3">
      <c r="A952" t="s">
        <v>268</v>
      </c>
      <c r="B952" t="s">
        <v>740</v>
      </c>
      <c r="C952" t="s">
        <v>274</v>
      </c>
      <c r="D952" t="s">
        <v>2657</v>
      </c>
      <c r="E952" t="s">
        <v>11394</v>
      </c>
      <c r="F952" t="s">
        <v>741</v>
      </c>
      <c r="G952" t="s">
        <v>742</v>
      </c>
      <c r="I952" t="s">
        <v>265</v>
      </c>
      <c r="J952" t="s">
        <v>266</v>
      </c>
      <c r="K952" t="s">
        <v>743</v>
      </c>
      <c r="L952" t="s">
        <v>15658</v>
      </c>
      <c r="M952" t="s">
        <v>267</v>
      </c>
      <c r="N952" t="s">
        <v>268</v>
      </c>
      <c r="O952">
        <v>8</v>
      </c>
      <c r="P952" t="s">
        <v>282</v>
      </c>
      <c r="Q952">
        <v>3</v>
      </c>
      <c r="S952">
        <v>2</v>
      </c>
      <c r="T952" s="108">
        <v>6</v>
      </c>
      <c r="U952">
        <v>1</v>
      </c>
      <c r="V952" t="s">
        <v>270</v>
      </c>
      <c r="W952" t="s">
        <v>167</v>
      </c>
      <c r="X952">
        <v>1</v>
      </c>
      <c r="Y952">
        <v>1</v>
      </c>
      <c r="Z952">
        <v>0</v>
      </c>
      <c r="AA952">
        <v>0</v>
      </c>
      <c r="AB952">
        <v>0</v>
      </c>
      <c r="AC952">
        <v>1</v>
      </c>
      <c r="AD952">
        <v>0</v>
      </c>
      <c r="AE952">
        <v>0</v>
      </c>
    </row>
    <row r="953" spans="1:31" x14ac:dyDescent="0.3">
      <c r="A953" t="s">
        <v>268</v>
      </c>
      <c r="B953" t="s">
        <v>740</v>
      </c>
      <c r="C953" t="s">
        <v>274</v>
      </c>
      <c r="D953" t="s">
        <v>2657</v>
      </c>
      <c r="E953" t="s">
        <v>11394</v>
      </c>
      <c r="F953" t="s">
        <v>741</v>
      </c>
      <c r="G953" t="s">
        <v>742</v>
      </c>
      <c r="I953" t="s">
        <v>265</v>
      </c>
      <c r="J953" t="s">
        <v>266</v>
      </c>
      <c r="K953" t="s">
        <v>743</v>
      </c>
      <c r="L953" t="s">
        <v>15658</v>
      </c>
      <c r="M953" t="s">
        <v>271</v>
      </c>
      <c r="N953" t="s">
        <v>268</v>
      </c>
      <c r="O953">
        <v>9</v>
      </c>
      <c r="P953" t="s">
        <v>272</v>
      </c>
      <c r="Q953">
        <v>3</v>
      </c>
      <c r="S953">
        <v>9</v>
      </c>
      <c r="T953" s="108">
        <v>27</v>
      </c>
      <c r="U953">
        <v>1</v>
      </c>
      <c r="V953" t="s">
        <v>270</v>
      </c>
      <c r="W953" t="s">
        <v>167</v>
      </c>
      <c r="X953">
        <v>3</v>
      </c>
      <c r="Y953">
        <v>3</v>
      </c>
      <c r="Z953">
        <v>0</v>
      </c>
      <c r="AA953">
        <v>3</v>
      </c>
      <c r="AB953">
        <v>0</v>
      </c>
      <c r="AC953">
        <v>3</v>
      </c>
      <c r="AD953">
        <v>0</v>
      </c>
      <c r="AE953">
        <v>0</v>
      </c>
    </row>
    <row r="954" spans="1:31" x14ac:dyDescent="0.3">
      <c r="A954" t="s">
        <v>268</v>
      </c>
      <c r="B954" t="s">
        <v>15862</v>
      </c>
      <c r="C954" t="s">
        <v>274</v>
      </c>
      <c r="D954" t="s">
        <v>15863</v>
      </c>
      <c r="E954" t="s">
        <v>15858</v>
      </c>
      <c r="F954" t="s">
        <v>2261</v>
      </c>
      <c r="G954" t="s">
        <v>2815</v>
      </c>
      <c r="I954" t="s">
        <v>265</v>
      </c>
      <c r="J954" t="s">
        <v>266</v>
      </c>
      <c r="K954" t="s">
        <v>17309</v>
      </c>
      <c r="L954" t="s">
        <v>17373</v>
      </c>
      <c r="M954" t="s">
        <v>271</v>
      </c>
      <c r="N954" t="s">
        <v>268</v>
      </c>
      <c r="O954">
        <v>21</v>
      </c>
      <c r="P954" t="s">
        <v>273</v>
      </c>
      <c r="Q954">
        <v>0.32</v>
      </c>
      <c r="S954">
        <v>6</v>
      </c>
      <c r="T954" s="108">
        <v>1.92</v>
      </c>
      <c r="U954">
        <v>1</v>
      </c>
      <c r="V954" t="s">
        <v>270</v>
      </c>
      <c r="W954" t="s">
        <v>167</v>
      </c>
      <c r="X954">
        <v>6</v>
      </c>
      <c r="Y954">
        <v>0</v>
      </c>
      <c r="Z954">
        <v>0</v>
      </c>
      <c r="AA954">
        <v>0</v>
      </c>
      <c r="AB954">
        <v>0</v>
      </c>
      <c r="AC954">
        <v>6</v>
      </c>
      <c r="AD954">
        <v>0</v>
      </c>
      <c r="AE954">
        <v>0</v>
      </c>
    </row>
    <row r="955" spans="1:31" x14ac:dyDescent="0.3">
      <c r="A955" t="s">
        <v>268</v>
      </c>
      <c r="B955" t="s">
        <v>16568</v>
      </c>
      <c r="C955" t="s">
        <v>274</v>
      </c>
      <c r="D955" t="s">
        <v>16569</v>
      </c>
      <c r="E955" t="s">
        <v>16560</v>
      </c>
      <c r="F955" t="s">
        <v>275</v>
      </c>
      <c r="G955" t="s">
        <v>276</v>
      </c>
      <c r="I955" t="s">
        <v>265</v>
      </c>
      <c r="J955" t="s">
        <v>266</v>
      </c>
      <c r="K955" t="s">
        <v>16570</v>
      </c>
      <c r="L955" t="s">
        <v>16571</v>
      </c>
      <c r="M955" t="s">
        <v>267</v>
      </c>
      <c r="N955" t="s">
        <v>268</v>
      </c>
      <c r="O955">
        <v>8</v>
      </c>
      <c r="P955" t="s">
        <v>282</v>
      </c>
      <c r="Q955">
        <v>3</v>
      </c>
      <c r="S955">
        <v>4</v>
      </c>
      <c r="T955" s="108">
        <v>12</v>
      </c>
      <c r="U955">
        <v>1</v>
      </c>
      <c r="V955" t="s">
        <v>270</v>
      </c>
      <c r="W955" t="s">
        <v>167</v>
      </c>
      <c r="X955">
        <v>2</v>
      </c>
      <c r="Y955">
        <v>2</v>
      </c>
      <c r="Z955">
        <v>0</v>
      </c>
      <c r="AA955">
        <v>0</v>
      </c>
      <c r="AB955">
        <v>2</v>
      </c>
      <c r="AC955">
        <v>0</v>
      </c>
      <c r="AD955">
        <v>0</v>
      </c>
      <c r="AE955">
        <v>0</v>
      </c>
    </row>
    <row r="956" spans="1:31" x14ac:dyDescent="0.3">
      <c r="A956" t="s">
        <v>268</v>
      </c>
      <c r="B956" t="s">
        <v>16568</v>
      </c>
      <c r="C956" t="s">
        <v>274</v>
      </c>
      <c r="D956" t="s">
        <v>16569</v>
      </c>
      <c r="E956" t="s">
        <v>16560</v>
      </c>
      <c r="F956" t="s">
        <v>275</v>
      </c>
      <c r="G956" t="s">
        <v>276</v>
      </c>
      <c r="I956" t="s">
        <v>265</v>
      </c>
      <c r="J956" t="s">
        <v>266</v>
      </c>
      <c r="K956" t="s">
        <v>16570</v>
      </c>
      <c r="L956" t="s">
        <v>16571</v>
      </c>
      <c r="M956" t="s">
        <v>267</v>
      </c>
      <c r="N956" t="s">
        <v>268</v>
      </c>
      <c r="O956">
        <v>8</v>
      </c>
      <c r="P956" t="s">
        <v>282</v>
      </c>
      <c r="Q956">
        <v>2</v>
      </c>
      <c r="S956">
        <v>6</v>
      </c>
      <c r="T956" s="108">
        <v>12</v>
      </c>
      <c r="U956">
        <v>1</v>
      </c>
      <c r="V956" t="s">
        <v>270</v>
      </c>
      <c r="W956" t="s">
        <v>167</v>
      </c>
      <c r="X956">
        <v>2</v>
      </c>
      <c r="Y956">
        <v>2</v>
      </c>
      <c r="Z956">
        <v>0</v>
      </c>
      <c r="AA956">
        <v>2</v>
      </c>
      <c r="AB956">
        <v>0</v>
      </c>
      <c r="AC956">
        <v>2</v>
      </c>
      <c r="AD956">
        <v>0</v>
      </c>
      <c r="AE956">
        <v>0</v>
      </c>
    </row>
    <row r="957" spans="1:31" x14ac:dyDescent="0.3">
      <c r="A957" t="s">
        <v>268</v>
      </c>
      <c r="B957" t="s">
        <v>16568</v>
      </c>
      <c r="C957" t="s">
        <v>274</v>
      </c>
      <c r="D957" t="s">
        <v>16569</v>
      </c>
      <c r="E957" t="s">
        <v>16560</v>
      </c>
      <c r="F957" t="s">
        <v>275</v>
      </c>
      <c r="G957" t="s">
        <v>276</v>
      </c>
      <c r="I957" t="s">
        <v>265</v>
      </c>
      <c r="J957" t="s">
        <v>266</v>
      </c>
      <c r="K957" t="s">
        <v>16570</v>
      </c>
      <c r="L957" t="s">
        <v>16571</v>
      </c>
      <c r="M957" t="s">
        <v>271</v>
      </c>
      <c r="N957" t="s">
        <v>268</v>
      </c>
      <c r="O957">
        <v>9</v>
      </c>
      <c r="P957" t="s">
        <v>272</v>
      </c>
      <c r="Q957">
        <v>4</v>
      </c>
      <c r="S957">
        <v>6</v>
      </c>
      <c r="T957" s="108">
        <v>24</v>
      </c>
      <c r="U957">
        <v>1</v>
      </c>
      <c r="V957" t="s">
        <v>270</v>
      </c>
      <c r="W957" t="s">
        <v>167</v>
      </c>
      <c r="X957">
        <v>2</v>
      </c>
      <c r="Y957">
        <v>2</v>
      </c>
      <c r="Z957">
        <v>0</v>
      </c>
      <c r="AA957">
        <v>2</v>
      </c>
      <c r="AB957">
        <v>0</v>
      </c>
      <c r="AC957">
        <v>2</v>
      </c>
      <c r="AD957">
        <v>0</v>
      </c>
      <c r="AE957">
        <v>0</v>
      </c>
    </row>
    <row r="958" spans="1:31" x14ac:dyDescent="0.3">
      <c r="A958" t="s">
        <v>268</v>
      </c>
      <c r="B958" t="s">
        <v>16568</v>
      </c>
      <c r="C958" t="s">
        <v>274</v>
      </c>
      <c r="D958" t="s">
        <v>16569</v>
      </c>
      <c r="E958" t="s">
        <v>16560</v>
      </c>
      <c r="F958" t="s">
        <v>275</v>
      </c>
      <c r="G958" t="s">
        <v>276</v>
      </c>
      <c r="I958" t="s">
        <v>265</v>
      </c>
      <c r="J958" t="s">
        <v>266</v>
      </c>
      <c r="K958" t="s">
        <v>16570</v>
      </c>
      <c r="L958" t="s">
        <v>16571</v>
      </c>
      <c r="M958" t="s">
        <v>271</v>
      </c>
      <c r="N958" t="s">
        <v>268</v>
      </c>
      <c r="O958">
        <v>21</v>
      </c>
      <c r="P958" t="s">
        <v>273</v>
      </c>
      <c r="Q958">
        <v>0.48</v>
      </c>
      <c r="S958">
        <v>2</v>
      </c>
      <c r="T958" s="108">
        <v>0.96</v>
      </c>
      <c r="U958">
        <v>1</v>
      </c>
      <c r="V958" t="s">
        <v>270</v>
      </c>
      <c r="W958" t="s">
        <v>167</v>
      </c>
      <c r="X958">
        <v>2</v>
      </c>
      <c r="Y958">
        <v>0</v>
      </c>
      <c r="Z958">
        <v>0</v>
      </c>
      <c r="AA958">
        <v>0</v>
      </c>
      <c r="AB958">
        <v>0</v>
      </c>
      <c r="AC958">
        <v>2</v>
      </c>
      <c r="AD958">
        <v>0</v>
      </c>
      <c r="AE958">
        <v>0</v>
      </c>
    </row>
    <row r="959" spans="1:31" x14ac:dyDescent="0.3">
      <c r="A959" t="s">
        <v>268</v>
      </c>
      <c r="B959" t="s">
        <v>621</v>
      </c>
      <c r="C959" t="s">
        <v>262</v>
      </c>
      <c r="D959" t="s">
        <v>2684</v>
      </c>
      <c r="E959" t="s">
        <v>11510</v>
      </c>
      <c r="F959" t="s">
        <v>622</v>
      </c>
      <c r="G959" t="s">
        <v>435</v>
      </c>
      <c r="I959" t="s">
        <v>265</v>
      </c>
      <c r="J959" t="s">
        <v>266</v>
      </c>
      <c r="K959" t="s">
        <v>623</v>
      </c>
      <c r="L959" t="s">
        <v>11922</v>
      </c>
      <c r="M959" t="s">
        <v>267</v>
      </c>
      <c r="N959" t="s">
        <v>268</v>
      </c>
      <c r="O959">
        <v>8</v>
      </c>
      <c r="P959" t="s">
        <v>269</v>
      </c>
      <c r="Q959">
        <v>2</v>
      </c>
      <c r="S959">
        <v>6</v>
      </c>
      <c r="T959" s="108">
        <v>12</v>
      </c>
      <c r="U959">
        <v>1</v>
      </c>
      <c r="V959" t="s">
        <v>270</v>
      </c>
      <c r="W959" t="s">
        <v>167</v>
      </c>
      <c r="X959">
        <v>2</v>
      </c>
      <c r="Y959">
        <v>2</v>
      </c>
      <c r="Z959">
        <v>0</v>
      </c>
      <c r="AA959">
        <v>2</v>
      </c>
      <c r="AB959">
        <v>0</v>
      </c>
      <c r="AC959">
        <v>2</v>
      </c>
      <c r="AD959">
        <v>0</v>
      </c>
      <c r="AE959">
        <v>0</v>
      </c>
    </row>
    <row r="960" spans="1:31" x14ac:dyDescent="0.3">
      <c r="A960" t="s">
        <v>268</v>
      </c>
      <c r="B960" t="s">
        <v>621</v>
      </c>
      <c r="C960" t="s">
        <v>262</v>
      </c>
      <c r="D960" t="s">
        <v>2684</v>
      </c>
      <c r="E960" t="s">
        <v>11510</v>
      </c>
      <c r="F960" t="s">
        <v>622</v>
      </c>
      <c r="G960" t="s">
        <v>435</v>
      </c>
      <c r="I960" t="s">
        <v>265</v>
      </c>
      <c r="J960" t="s">
        <v>266</v>
      </c>
      <c r="K960" t="s">
        <v>623</v>
      </c>
      <c r="L960" t="s">
        <v>11922</v>
      </c>
      <c r="M960" t="s">
        <v>271</v>
      </c>
      <c r="N960" t="s">
        <v>268</v>
      </c>
      <c r="O960">
        <v>9</v>
      </c>
      <c r="P960" t="s">
        <v>288</v>
      </c>
      <c r="Q960">
        <v>0.48</v>
      </c>
      <c r="S960">
        <v>20</v>
      </c>
      <c r="T960" s="108">
        <v>9.6</v>
      </c>
      <c r="U960">
        <v>1</v>
      </c>
      <c r="V960" t="s">
        <v>270</v>
      </c>
      <c r="W960" t="s">
        <v>167</v>
      </c>
      <c r="X960">
        <v>4</v>
      </c>
      <c r="Y960">
        <v>4</v>
      </c>
      <c r="Z960">
        <v>4</v>
      </c>
      <c r="AA960">
        <v>4</v>
      </c>
      <c r="AB960">
        <v>4</v>
      </c>
      <c r="AC960">
        <v>4</v>
      </c>
      <c r="AD960">
        <v>0</v>
      </c>
      <c r="AE960">
        <v>0</v>
      </c>
    </row>
    <row r="961" spans="1:31" x14ac:dyDescent="0.3">
      <c r="A961" t="s">
        <v>268</v>
      </c>
      <c r="B961" t="s">
        <v>621</v>
      </c>
      <c r="C961" t="s">
        <v>262</v>
      </c>
      <c r="D961" t="s">
        <v>2684</v>
      </c>
      <c r="E961" t="s">
        <v>11510</v>
      </c>
      <c r="F961" t="s">
        <v>622</v>
      </c>
      <c r="G961" t="s">
        <v>435</v>
      </c>
      <c r="I961" t="s">
        <v>265</v>
      </c>
      <c r="J961" t="s">
        <v>266</v>
      </c>
      <c r="K961" t="s">
        <v>623</v>
      </c>
      <c r="L961" t="s">
        <v>11922</v>
      </c>
      <c r="M961" t="s">
        <v>271</v>
      </c>
      <c r="N961" t="s">
        <v>268</v>
      </c>
      <c r="O961">
        <v>21</v>
      </c>
      <c r="P961" t="s">
        <v>273</v>
      </c>
      <c r="Q961">
        <v>0.32</v>
      </c>
      <c r="S961">
        <v>1</v>
      </c>
      <c r="T961" s="108">
        <v>0.32</v>
      </c>
      <c r="U961">
        <v>1</v>
      </c>
      <c r="V961" t="s">
        <v>270</v>
      </c>
      <c r="W961" t="s">
        <v>167</v>
      </c>
      <c r="X961">
        <v>1</v>
      </c>
      <c r="Y961">
        <v>0</v>
      </c>
      <c r="Z961">
        <v>0</v>
      </c>
      <c r="AA961">
        <v>0</v>
      </c>
      <c r="AB961">
        <v>1</v>
      </c>
      <c r="AC961">
        <v>0</v>
      </c>
      <c r="AD961">
        <v>0</v>
      </c>
      <c r="AE961">
        <v>0</v>
      </c>
    </row>
    <row r="962" spans="1:31" x14ac:dyDescent="0.3">
      <c r="A962" t="s">
        <v>268</v>
      </c>
      <c r="B962" t="s">
        <v>10379</v>
      </c>
      <c r="C962" t="s">
        <v>274</v>
      </c>
      <c r="D962" t="s">
        <v>16631</v>
      </c>
      <c r="E962" t="s">
        <v>11346</v>
      </c>
      <c r="F962" t="s">
        <v>431</v>
      </c>
      <c r="G962" t="s">
        <v>279</v>
      </c>
      <c r="I962" t="s">
        <v>265</v>
      </c>
      <c r="J962" t="s">
        <v>266</v>
      </c>
      <c r="K962" t="s">
        <v>10272</v>
      </c>
      <c r="L962" t="s">
        <v>2306</v>
      </c>
      <c r="M962" t="s">
        <v>271</v>
      </c>
      <c r="N962" t="s">
        <v>268</v>
      </c>
      <c r="O962">
        <v>9</v>
      </c>
      <c r="P962" t="s">
        <v>272</v>
      </c>
      <c r="Q962">
        <v>3</v>
      </c>
      <c r="S962">
        <v>1</v>
      </c>
      <c r="T962" s="108">
        <v>3</v>
      </c>
      <c r="U962">
        <v>1</v>
      </c>
      <c r="V962" t="s">
        <v>270</v>
      </c>
      <c r="W962" t="s">
        <v>167</v>
      </c>
      <c r="X962">
        <v>1</v>
      </c>
      <c r="Y962">
        <v>0</v>
      </c>
      <c r="Z962">
        <v>0</v>
      </c>
      <c r="AA962">
        <v>0</v>
      </c>
      <c r="AB962">
        <v>1</v>
      </c>
      <c r="AC962">
        <v>0</v>
      </c>
      <c r="AD962">
        <v>0</v>
      </c>
      <c r="AE962">
        <v>0</v>
      </c>
    </row>
    <row r="963" spans="1:31" x14ac:dyDescent="0.3">
      <c r="A963" t="s">
        <v>268</v>
      </c>
      <c r="B963" t="s">
        <v>10381</v>
      </c>
      <c r="C963" t="s">
        <v>274</v>
      </c>
      <c r="D963" t="s">
        <v>16631</v>
      </c>
      <c r="E963" t="s">
        <v>11346</v>
      </c>
      <c r="F963" t="s">
        <v>431</v>
      </c>
      <c r="G963" t="s">
        <v>279</v>
      </c>
      <c r="I963" t="s">
        <v>265</v>
      </c>
      <c r="J963" t="s">
        <v>266</v>
      </c>
      <c r="K963" t="s">
        <v>10272</v>
      </c>
      <c r="L963" t="s">
        <v>2306</v>
      </c>
      <c r="M963" t="s">
        <v>271</v>
      </c>
      <c r="N963" t="s">
        <v>268</v>
      </c>
      <c r="O963">
        <v>9</v>
      </c>
      <c r="P963" t="s">
        <v>272</v>
      </c>
      <c r="Q963">
        <v>3</v>
      </c>
      <c r="S963">
        <v>4</v>
      </c>
      <c r="T963" s="108">
        <v>12</v>
      </c>
      <c r="U963">
        <v>1</v>
      </c>
      <c r="V963" t="s">
        <v>270</v>
      </c>
      <c r="W963" t="s">
        <v>167</v>
      </c>
      <c r="X963">
        <v>2</v>
      </c>
      <c r="Y963">
        <v>0</v>
      </c>
      <c r="Z963">
        <v>2</v>
      </c>
      <c r="AA963">
        <v>0</v>
      </c>
      <c r="AB963">
        <v>2</v>
      </c>
      <c r="AC963">
        <v>0</v>
      </c>
      <c r="AD963">
        <v>0</v>
      </c>
      <c r="AE963">
        <v>0</v>
      </c>
    </row>
    <row r="964" spans="1:31" x14ac:dyDescent="0.3">
      <c r="A964" t="s">
        <v>268</v>
      </c>
      <c r="B964" t="s">
        <v>10380</v>
      </c>
      <c r="C964" t="s">
        <v>274</v>
      </c>
      <c r="D964" t="s">
        <v>16632</v>
      </c>
      <c r="E964" t="s">
        <v>11346</v>
      </c>
      <c r="F964" t="s">
        <v>431</v>
      </c>
      <c r="G964" t="s">
        <v>279</v>
      </c>
      <c r="I964" t="s">
        <v>265</v>
      </c>
      <c r="J964" t="s">
        <v>266</v>
      </c>
      <c r="K964" t="s">
        <v>10272</v>
      </c>
      <c r="L964" t="s">
        <v>2306</v>
      </c>
      <c r="M964" t="s">
        <v>267</v>
      </c>
      <c r="N964" t="s">
        <v>268</v>
      </c>
      <c r="O964">
        <v>8</v>
      </c>
      <c r="P964" t="s">
        <v>282</v>
      </c>
      <c r="Q964">
        <v>3</v>
      </c>
      <c r="S964">
        <v>8</v>
      </c>
      <c r="T964" s="108">
        <v>24</v>
      </c>
      <c r="U964">
        <v>1</v>
      </c>
      <c r="V964" t="s">
        <v>270</v>
      </c>
      <c r="W964" t="s">
        <v>167</v>
      </c>
      <c r="X964">
        <v>4</v>
      </c>
      <c r="Y964">
        <v>0</v>
      </c>
      <c r="Z964">
        <v>4</v>
      </c>
      <c r="AA964">
        <v>0</v>
      </c>
      <c r="AB964">
        <v>0</v>
      </c>
      <c r="AC964">
        <v>4</v>
      </c>
      <c r="AD964">
        <v>0</v>
      </c>
      <c r="AE964">
        <v>0</v>
      </c>
    </row>
    <row r="965" spans="1:31" x14ac:dyDescent="0.3">
      <c r="A965" t="s">
        <v>268</v>
      </c>
      <c r="B965" t="s">
        <v>10716</v>
      </c>
      <c r="C965" t="s">
        <v>274</v>
      </c>
      <c r="D965" t="s">
        <v>16633</v>
      </c>
      <c r="E965" t="s">
        <v>11352</v>
      </c>
      <c r="F965" t="s">
        <v>1108</v>
      </c>
      <c r="G965" t="s">
        <v>494</v>
      </c>
      <c r="I965" t="s">
        <v>265</v>
      </c>
      <c r="J965" t="s">
        <v>266</v>
      </c>
      <c r="K965" t="s">
        <v>1109</v>
      </c>
      <c r="L965" t="s">
        <v>2306</v>
      </c>
      <c r="M965" t="s">
        <v>267</v>
      </c>
      <c r="N965" t="s">
        <v>268</v>
      </c>
      <c r="O965">
        <v>8</v>
      </c>
      <c r="P965" t="s">
        <v>282</v>
      </c>
      <c r="Q965">
        <v>2</v>
      </c>
      <c r="S965">
        <v>2</v>
      </c>
      <c r="T965" s="108">
        <v>4</v>
      </c>
      <c r="U965">
        <v>1</v>
      </c>
      <c r="V965" t="s">
        <v>270</v>
      </c>
      <c r="W965" t="s">
        <v>167</v>
      </c>
      <c r="X965">
        <v>1</v>
      </c>
      <c r="Y965">
        <v>1</v>
      </c>
      <c r="Z965">
        <v>0</v>
      </c>
      <c r="AA965">
        <v>1</v>
      </c>
      <c r="AB965">
        <v>0</v>
      </c>
      <c r="AC965">
        <v>0</v>
      </c>
      <c r="AD965">
        <v>0</v>
      </c>
      <c r="AE965">
        <v>0</v>
      </c>
    </row>
    <row r="966" spans="1:31" x14ac:dyDescent="0.3">
      <c r="A966" t="s">
        <v>268</v>
      </c>
      <c r="B966" t="s">
        <v>10717</v>
      </c>
      <c r="C966" t="s">
        <v>274</v>
      </c>
      <c r="D966" t="s">
        <v>16633</v>
      </c>
      <c r="E966" t="s">
        <v>11352</v>
      </c>
      <c r="F966" t="s">
        <v>1108</v>
      </c>
      <c r="G966" t="s">
        <v>494</v>
      </c>
      <c r="I966" t="s">
        <v>265</v>
      </c>
      <c r="J966" t="s">
        <v>266</v>
      </c>
      <c r="K966" t="s">
        <v>1109</v>
      </c>
      <c r="L966" t="s">
        <v>2306</v>
      </c>
      <c r="M966" t="s">
        <v>267</v>
      </c>
      <c r="N966" t="s">
        <v>268</v>
      </c>
      <c r="O966">
        <v>8</v>
      </c>
      <c r="P966" t="s">
        <v>269</v>
      </c>
      <c r="Q966">
        <v>2</v>
      </c>
      <c r="S966">
        <v>2</v>
      </c>
      <c r="T966" s="108">
        <v>4</v>
      </c>
      <c r="U966">
        <v>1</v>
      </c>
      <c r="V966" t="s">
        <v>270</v>
      </c>
      <c r="W966" t="s">
        <v>167</v>
      </c>
      <c r="X966">
        <v>1</v>
      </c>
      <c r="Y966">
        <v>1</v>
      </c>
      <c r="Z966">
        <v>0</v>
      </c>
      <c r="AA966">
        <v>0</v>
      </c>
      <c r="AB966">
        <v>0</v>
      </c>
      <c r="AC966">
        <v>1</v>
      </c>
      <c r="AD966">
        <v>0</v>
      </c>
      <c r="AE966">
        <v>0</v>
      </c>
    </row>
    <row r="967" spans="1:31" x14ac:dyDescent="0.3">
      <c r="A967" t="s">
        <v>268</v>
      </c>
      <c r="B967" t="s">
        <v>10718</v>
      </c>
      <c r="C967" t="s">
        <v>274</v>
      </c>
      <c r="D967" t="s">
        <v>16634</v>
      </c>
      <c r="E967" t="s">
        <v>11352</v>
      </c>
      <c r="F967" t="s">
        <v>1108</v>
      </c>
      <c r="G967" t="s">
        <v>494</v>
      </c>
      <c r="I967" t="s">
        <v>265</v>
      </c>
      <c r="J967" t="s">
        <v>266</v>
      </c>
      <c r="K967" t="s">
        <v>1109</v>
      </c>
      <c r="L967" t="s">
        <v>2306</v>
      </c>
      <c r="M967" t="s">
        <v>271</v>
      </c>
      <c r="N967" t="s">
        <v>268</v>
      </c>
      <c r="O967">
        <v>9</v>
      </c>
      <c r="P967" t="s">
        <v>288</v>
      </c>
      <c r="Q967">
        <v>0.48</v>
      </c>
      <c r="S967">
        <v>12</v>
      </c>
      <c r="T967" s="108">
        <v>5.76</v>
      </c>
      <c r="U967">
        <v>1</v>
      </c>
      <c r="V967" t="s">
        <v>270</v>
      </c>
      <c r="W967" t="s">
        <v>167</v>
      </c>
      <c r="X967">
        <v>6</v>
      </c>
      <c r="Y967">
        <v>0</v>
      </c>
      <c r="Z967">
        <v>6</v>
      </c>
      <c r="AA967">
        <v>0</v>
      </c>
      <c r="AB967">
        <v>6</v>
      </c>
      <c r="AC967">
        <v>0</v>
      </c>
      <c r="AD967">
        <v>0</v>
      </c>
      <c r="AE967">
        <v>0</v>
      </c>
    </row>
    <row r="968" spans="1:31" x14ac:dyDescent="0.3">
      <c r="A968" t="s">
        <v>268</v>
      </c>
      <c r="B968" t="s">
        <v>10719</v>
      </c>
      <c r="C968" t="s">
        <v>274</v>
      </c>
      <c r="D968" t="s">
        <v>16635</v>
      </c>
      <c r="E968" t="s">
        <v>11352</v>
      </c>
      <c r="F968" t="s">
        <v>1108</v>
      </c>
      <c r="G968" t="s">
        <v>494</v>
      </c>
      <c r="I968" t="s">
        <v>265</v>
      </c>
      <c r="J968" t="s">
        <v>266</v>
      </c>
      <c r="K968" t="s">
        <v>1109</v>
      </c>
      <c r="L968" t="s">
        <v>2306</v>
      </c>
      <c r="M968" t="s">
        <v>271</v>
      </c>
      <c r="N968" t="s">
        <v>268</v>
      </c>
      <c r="O968">
        <v>21</v>
      </c>
      <c r="P968" t="s">
        <v>273</v>
      </c>
      <c r="Q968">
        <v>0.32</v>
      </c>
      <c r="S968">
        <v>2</v>
      </c>
      <c r="T968" s="108">
        <v>0.64</v>
      </c>
      <c r="U968">
        <v>1</v>
      </c>
      <c r="V968" t="s">
        <v>270</v>
      </c>
      <c r="W968" t="s">
        <v>167</v>
      </c>
      <c r="X968">
        <v>2</v>
      </c>
      <c r="Y968">
        <v>0</v>
      </c>
      <c r="Z968">
        <v>0</v>
      </c>
      <c r="AA968">
        <v>0</v>
      </c>
      <c r="AB968">
        <v>2</v>
      </c>
      <c r="AC968">
        <v>0</v>
      </c>
      <c r="AD968">
        <v>0</v>
      </c>
      <c r="AE968">
        <v>0</v>
      </c>
    </row>
    <row r="969" spans="1:31" x14ac:dyDescent="0.3">
      <c r="A969" t="s">
        <v>268</v>
      </c>
      <c r="B969" t="s">
        <v>2454</v>
      </c>
      <c r="C969" t="s">
        <v>274</v>
      </c>
      <c r="D969" t="s">
        <v>11772</v>
      </c>
      <c r="E969" t="s">
        <v>11324</v>
      </c>
      <c r="F969" t="s">
        <v>2338</v>
      </c>
      <c r="G969" t="s">
        <v>897</v>
      </c>
      <c r="I969" t="s">
        <v>265</v>
      </c>
      <c r="J969" t="s">
        <v>266</v>
      </c>
      <c r="K969" t="s">
        <v>8383</v>
      </c>
      <c r="L969" t="s">
        <v>19174</v>
      </c>
      <c r="M969" t="s">
        <v>271</v>
      </c>
      <c r="N969" t="s">
        <v>268</v>
      </c>
      <c r="O969">
        <v>21</v>
      </c>
      <c r="P969" t="s">
        <v>273</v>
      </c>
      <c r="Q969">
        <v>0.48</v>
      </c>
      <c r="S969">
        <v>1</v>
      </c>
      <c r="T969" s="108">
        <v>0.48</v>
      </c>
      <c r="U969">
        <v>1</v>
      </c>
      <c r="V969" t="s">
        <v>270</v>
      </c>
      <c r="W969" t="s">
        <v>167</v>
      </c>
      <c r="X969">
        <v>1</v>
      </c>
      <c r="Y969">
        <v>0</v>
      </c>
      <c r="Z969">
        <v>0</v>
      </c>
      <c r="AA969">
        <v>0</v>
      </c>
      <c r="AB969">
        <v>1</v>
      </c>
      <c r="AC969">
        <v>0</v>
      </c>
      <c r="AD969">
        <v>0</v>
      </c>
      <c r="AE969">
        <v>0</v>
      </c>
    </row>
    <row r="970" spans="1:31" x14ac:dyDescent="0.3">
      <c r="A970" t="s">
        <v>268</v>
      </c>
      <c r="B970" t="s">
        <v>2454</v>
      </c>
      <c r="C970" t="s">
        <v>274</v>
      </c>
      <c r="D970" t="s">
        <v>11772</v>
      </c>
      <c r="E970" t="s">
        <v>11324</v>
      </c>
      <c r="F970" t="s">
        <v>2338</v>
      </c>
      <c r="G970" t="s">
        <v>897</v>
      </c>
      <c r="I970" t="s">
        <v>265</v>
      </c>
      <c r="J970" t="s">
        <v>266</v>
      </c>
      <c r="K970" t="s">
        <v>8383</v>
      </c>
      <c r="L970" t="s">
        <v>19174</v>
      </c>
      <c r="M970" t="s">
        <v>267</v>
      </c>
      <c r="N970" t="s">
        <v>268</v>
      </c>
      <c r="O970">
        <v>8</v>
      </c>
      <c r="P970" t="s">
        <v>282</v>
      </c>
      <c r="Q970">
        <v>2</v>
      </c>
      <c r="S970">
        <v>1</v>
      </c>
      <c r="T970" s="108">
        <v>2</v>
      </c>
      <c r="U970">
        <v>1</v>
      </c>
      <c r="V970" t="s">
        <v>270</v>
      </c>
      <c r="W970" t="s">
        <v>167</v>
      </c>
      <c r="X970">
        <v>1</v>
      </c>
      <c r="Y970">
        <v>0</v>
      </c>
      <c r="Z970">
        <v>0</v>
      </c>
      <c r="AA970">
        <v>1</v>
      </c>
      <c r="AB970">
        <v>0</v>
      </c>
      <c r="AC970">
        <v>0</v>
      </c>
      <c r="AD970">
        <v>0</v>
      </c>
      <c r="AE970">
        <v>0</v>
      </c>
    </row>
    <row r="971" spans="1:31" x14ac:dyDescent="0.3">
      <c r="A971" t="s">
        <v>268</v>
      </c>
      <c r="B971" t="s">
        <v>2454</v>
      </c>
      <c r="C971" t="s">
        <v>274</v>
      </c>
      <c r="D971" t="s">
        <v>11772</v>
      </c>
      <c r="E971" t="s">
        <v>11324</v>
      </c>
      <c r="F971" t="s">
        <v>2338</v>
      </c>
      <c r="G971" t="s">
        <v>897</v>
      </c>
      <c r="I971" t="s">
        <v>265</v>
      </c>
      <c r="J971" t="s">
        <v>266</v>
      </c>
      <c r="K971" t="s">
        <v>8383</v>
      </c>
      <c r="L971" t="s">
        <v>19174</v>
      </c>
      <c r="M971" t="s">
        <v>271</v>
      </c>
      <c r="N971" t="s">
        <v>268</v>
      </c>
      <c r="O971">
        <v>9</v>
      </c>
      <c r="P971" t="s">
        <v>272</v>
      </c>
      <c r="Q971">
        <v>3</v>
      </c>
      <c r="S971">
        <v>2</v>
      </c>
      <c r="T971" s="108">
        <v>6</v>
      </c>
      <c r="U971">
        <v>1</v>
      </c>
      <c r="V971" t="s">
        <v>270</v>
      </c>
      <c r="W971" t="s">
        <v>167</v>
      </c>
      <c r="X971">
        <v>1</v>
      </c>
      <c r="Y971">
        <v>1</v>
      </c>
      <c r="Z971">
        <v>0</v>
      </c>
      <c r="AA971">
        <v>0</v>
      </c>
      <c r="AB971">
        <v>1</v>
      </c>
      <c r="AC971">
        <v>0</v>
      </c>
      <c r="AD971">
        <v>0</v>
      </c>
      <c r="AE971">
        <v>0</v>
      </c>
    </row>
    <row r="972" spans="1:31" x14ac:dyDescent="0.3">
      <c r="A972" t="s">
        <v>268</v>
      </c>
      <c r="B972" t="s">
        <v>2516</v>
      </c>
      <c r="C972" t="s">
        <v>274</v>
      </c>
      <c r="D972" t="s">
        <v>2517</v>
      </c>
      <c r="E972" t="s">
        <v>11348</v>
      </c>
      <c r="F972" t="s">
        <v>1770</v>
      </c>
      <c r="G972" t="s">
        <v>279</v>
      </c>
      <c r="I972" t="s">
        <v>265</v>
      </c>
      <c r="J972" t="s">
        <v>266</v>
      </c>
      <c r="K972" t="s">
        <v>1771</v>
      </c>
      <c r="L972" t="s">
        <v>455</v>
      </c>
      <c r="M972" t="s">
        <v>267</v>
      </c>
      <c r="N972" t="s">
        <v>268</v>
      </c>
      <c r="O972">
        <v>8</v>
      </c>
      <c r="P972" t="s">
        <v>266</v>
      </c>
      <c r="Q972">
        <v>0.48</v>
      </c>
      <c r="S972">
        <v>4</v>
      </c>
      <c r="T972" s="108">
        <v>1.92</v>
      </c>
      <c r="U972">
        <v>1</v>
      </c>
      <c r="V972" t="s">
        <v>270</v>
      </c>
      <c r="W972" t="s">
        <v>167</v>
      </c>
      <c r="X972">
        <v>4</v>
      </c>
      <c r="Y972">
        <v>0</v>
      </c>
      <c r="Z972">
        <v>0</v>
      </c>
      <c r="AA972">
        <v>4</v>
      </c>
      <c r="AB972">
        <v>0</v>
      </c>
      <c r="AC972">
        <v>0</v>
      </c>
      <c r="AD972">
        <v>0</v>
      </c>
      <c r="AE972">
        <v>0</v>
      </c>
    </row>
    <row r="973" spans="1:31" x14ac:dyDescent="0.3">
      <c r="A973" t="s">
        <v>268</v>
      </c>
      <c r="B973" t="s">
        <v>2516</v>
      </c>
      <c r="C973" t="s">
        <v>274</v>
      </c>
      <c r="D973" t="s">
        <v>2517</v>
      </c>
      <c r="E973" t="s">
        <v>11348</v>
      </c>
      <c r="F973" t="s">
        <v>1770</v>
      </c>
      <c r="G973" t="s">
        <v>279</v>
      </c>
      <c r="I973" t="s">
        <v>265</v>
      </c>
      <c r="J973" t="s">
        <v>266</v>
      </c>
      <c r="K973" t="s">
        <v>1771</v>
      </c>
      <c r="L973" t="s">
        <v>455</v>
      </c>
      <c r="M973" t="s">
        <v>271</v>
      </c>
      <c r="N973" t="s">
        <v>268</v>
      </c>
      <c r="O973">
        <v>9</v>
      </c>
      <c r="P973" t="s">
        <v>288</v>
      </c>
      <c r="Q973">
        <v>0.48</v>
      </c>
      <c r="S973">
        <v>4</v>
      </c>
      <c r="T973" s="108">
        <v>1.92</v>
      </c>
      <c r="U973">
        <v>1</v>
      </c>
      <c r="V973" t="s">
        <v>270</v>
      </c>
      <c r="W973" t="s">
        <v>167</v>
      </c>
      <c r="X973">
        <v>4</v>
      </c>
      <c r="Y973">
        <v>0</v>
      </c>
      <c r="Z973">
        <v>0</v>
      </c>
      <c r="AA973">
        <v>4</v>
      </c>
      <c r="AB973">
        <v>0</v>
      </c>
      <c r="AC973">
        <v>0</v>
      </c>
      <c r="AD973">
        <v>0</v>
      </c>
      <c r="AE973">
        <v>0</v>
      </c>
    </row>
    <row r="974" spans="1:31" x14ac:dyDescent="0.3">
      <c r="A974" t="s">
        <v>268</v>
      </c>
      <c r="B974" t="s">
        <v>2516</v>
      </c>
      <c r="C974" t="s">
        <v>274</v>
      </c>
      <c r="D974" t="s">
        <v>2517</v>
      </c>
      <c r="E974" t="s">
        <v>11348</v>
      </c>
      <c r="F974" t="s">
        <v>1770</v>
      </c>
      <c r="G974" t="s">
        <v>279</v>
      </c>
      <c r="I974" t="s">
        <v>265</v>
      </c>
      <c r="J974" t="s">
        <v>266</v>
      </c>
      <c r="K974" t="s">
        <v>1771</v>
      </c>
      <c r="L974" t="s">
        <v>455</v>
      </c>
      <c r="M974" t="s">
        <v>271</v>
      </c>
      <c r="N974" t="s">
        <v>268</v>
      </c>
      <c r="O974">
        <v>21</v>
      </c>
      <c r="P974" t="s">
        <v>273</v>
      </c>
      <c r="Q974">
        <v>0.32</v>
      </c>
      <c r="S974">
        <v>1</v>
      </c>
      <c r="T974" s="108">
        <v>0.32</v>
      </c>
      <c r="U974">
        <v>1</v>
      </c>
      <c r="V974" t="s">
        <v>270</v>
      </c>
      <c r="W974" t="s">
        <v>167</v>
      </c>
      <c r="X974">
        <v>1</v>
      </c>
      <c r="Y974">
        <v>0</v>
      </c>
      <c r="Z974">
        <v>0</v>
      </c>
      <c r="AA974">
        <v>0</v>
      </c>
      <c r="AB974">
        <v>1</v>
      </c>
      <c r="AC974">
        <v>0</v>
      </c>
      <c r="AD974">
        <v>0</v>
      </c>
      <c r="AE974">
        <v>0</v>
      </c>
    </row>
    <row r="975" spans="1:31" x14ac:dyDescent="0.3">
      <c r="A975" t="s">
        <v>268</v>
      </c>
      <c r="B975" t="s">
        <v>1553</v>
      </c>
      <c r="C975" t="s">
        <v>274</v>
      </c>
      <c r="D975" t="s">
        <v>10618</v>
      </c>
      <c r="E975" t="s">
        <v>11234</v>
      </c>
      <c r="F975" t="s">
        <v>1554</v>
      </c>
      <c r="G975" t="s">
        <v>1555</v>
      </c>
      <c r="I975" t="s">
        <v>265</v>
      </c>
      <c r="J975" t="s">
        <v>266</v>
      </c>
      <c r="K975" t="s">
        <v>1556</v>
      </c>
      <c r="L975" t="s">
        <v>455</v>
      </c>
      <c r="M975" t="s">
        <v>267</v>
      </c>
      <c r="N975" t="s">
        <v>268</v>
      </c>
      <c r="O975">
        <v>8</v>
      </c>
      <c r="P975" t="s">
        <v>282</v>
      </c>
      <c r="Q975">
        <v>2</v>
      </c>
      <c r="S975">
        <v>2</v>
      </c>
      <c r="T975" s="108">
        <v>4</v>
      </c>
      <c r="U975">
        <v>1</v>
      </c>
      <c r="V975" t="s">
        <v>270</v>
      </c>
      <c r="W975" t="s">
        <v>167</v>
      </c>
      <c r="X975">
        <v>1</v>
      </c>
      <c r="Y975">
        <v>1</v>
      </c>
      <c r="Z975">
        <v>0</v>
      </c>
      <c r="AA975">
        <v>0</v>
      </c>
      <c r="AB975">
        <v>1</v>
      </c>
      <c r="AC975">
        <v>0</v>
      </c>
      <c r="AD975">
        <v>0</v>
      </c>
      <c r="AE975">
        <v>0</v>
      </c>
    </row>
    <row r="976" spans="1:31" x14ac:dyDescent="0.3">
      <c r="A976" t="s">
        <v>268</v>
      </c>
      <c r="B976" t="s">
        <v>1553</v>
      </c>
      <c r="C976" t="s">
        <v>274</v>
      </c>
      <c r="D976" t="s">
        <v>10618</v>
      </c>
      <c r="E976" t="s">
        <v>11234</v>
      </c>
      <c r="F976" t="s">
        <v>1554</v>
      </c>
      <c r="G976" t="s">
        <v>1555</v>
      </c>
      <c r="I976" t="s">
        <v>265</v>
      </c>
      <c r="J976" t="s">
        <v>266</v>
      </c>
      <c r="K976" t="s">
        <v>1556</v>
      </c>
      <c r="L976" t="s">
        <v>455</v>
      </c>
      <c r="M976" t="s">
        <v>271</v>
      </c>
      <c r="N976" t="s">
        <v>268</v>
      </c>
      <c r="O976">
        <v>9</v>
      </c>
      <c r="P976" t="s">
        <v>272</v>
      </c>
      <c r="Q976">
        <v>3</v>
      </c>
      <c r="S976">
        <v>2</v>
      </c>
      <c r="T976" s="108">
        <v>6</v>
      </c>
      <c r="U976">
        <v>1</v>
      </c>
      <c r="V976" t="s">
        <v>270</v>
      </c>
      <c r="W976" t="s">
        <v>167</v>
      </c>
      <c r="X976">
        <v>1</v>
      </c>
      <c r="Y976">
        <v>1</v>
      </c>
      <c r="Z976">
        <v>0</v>
      </c>
      <c r="AA976">
        <v>0</v>
      </c>
      <c r="AB976">
        <v>1</v>
      </c>
      <c r="AC976">
        <v>0</v>
      </c>
      <c r="AD976">
        <v>0</v>
      </c>
      <c r="AE976">
        <v>0</v>
      </c>
    </row>
    <row r="977" spans="1:31" x14ac:dyDescent="0.3">
      <c r="A977" t="s">
        <v>268</v>
      </c>
      <c r="B977" t="s">
        <v>1553</v>
      </c>
      <c r="C977" t="s">
        <v>274</v>
      </c>
      <c r="D977" t="s">
        <v>10618</v>
      </c>
      <c r="E977" t="s">
        <v>11234</v>
      </c>
      <c r="F977" t="s">
        <v>1554</v>
      </c>
      <c r="G977" t="s">
        <v>1555</v>
      </c>
      <c r="I977" t="s">
        <v>265</v>
      </c>
      <c r="J977" t="s">
        <v>266</v>
      </c>
      <c r="K977" t="s">
        <v>1556</v>
      </c>
      <c r="L977" t="s">
        <v>455</v>
      </c>
      <c r="M977" t="s">
        <v>271</v>
      </c>
      <c r="N977" t="s">
        <v>268</v>
      </c>
      <c r="O977">
        <v>21</v>
      </c>
      <c r="P977" t="s">
        <v>273</v>
      </c>
      <c r="Q977">
        <v>0.32</v>
      </c>
      <c r="S977">
        <v>1</v>
      </c>
      <c r="T977" s="108">
        <v>0.32</v>
      </c>
      <c r="U977">
        <v>1</v>
      </c>
      <c r="V977" t="s">
        <v>270</v>
      </c>
      <c r="W977" t="s">
        <v>167</v>
      </c>
      <c r="X977">
        <v>1</v>
      </c>
      <c r="Y977">
        <v>0</v>
      </c>
      <c r="Z977">
        <v>0</v>
      </c>
      <c r="AA977">
        <v>1</v>
      </c>
      <c r="AB977">
        <v>0</v>
      </c>
      <c r="AC977">
        <v>0</v>
      </c>
      <c r="AD977">
        <v>0</v>
      </c>
      <c r="AE977">
        <v>0</v>
      </c>
    </row>
    <row r="978" spans="1:31" x14ac:dyDescent="0.3">
      <c r="A978" t="s">
        <v>268</v>
      </c>
      <c r="B978" t="s">
        <v>2409</v>
      </c>
      <c r="C978" t="s">
        <v>274</v>
      </c>
      <c r="D978" t="s">
        <v>2683</v>
      </c>
      <c r="E978" t="s">
        <v>11415</v>
      </c>
      <c r="F978" t="s">
        <v>2410</v>
      </c>
      <c r="G978" t="s">
        <v>2304</v>
      </c>
      <c r="I978" t="s">
        <v>265</v>
      </c>
      <c r="J978" t="s">
        <v>266</v>
      </c>
      <c r="K978" t="s">
        <v>2411</v>
      </c>
      <c r="L978" t="s">
        <v>2412</v>
      </c>
      <c r="M978" t="s">
        <v>267</v>
      </c>
      <c r="N978" t="s">
        <v>268</v>
      </c>
      <c r="O978">
        <v>8</v>
      </c>
      <c r="P978" t="s">
        <v>282</v>
      </c>
      <c r="Q978">
        <v>2</v>
      </c>
      <c r="S978">
        <v>1</v>
      </c>
      <c r="T978" s="108">
        <v>2</v>
      </c>
      <c r="U978">
        <v>1</v>
      </c>
      <c r="V978" t="s">
        <v>270</v>
      </c>
      <c r="W978" t="s">
        <v>167</v>
      </c>
      <c r="X978">
        <v>1</v>
      </c>
      <c r="Y978">
        <v>0</v>
      </c>
      <c r="Z978">
        <v>0</v>
      </c>
      <c r="AA978">
        <v>1</v>
      </c>
      <c r="AB978">
        <v>0</v>
      </c>
      <c r="AC978">
        <v>0</v>
      </c>
      <c r="AD978">
        <v>0</v>
      </c>
      <c r="AE978">
        <v>0</v>
      </c>
    </row>
    <row r="979" spans="1:31" x14ac:dyDescent="0.3">
      <c r="A979" t="s">
        <v>268</v>
      </c>
      <c r="B979" t="s">
        <v>2409</v>
      </c>
      <c r="C979" t="s">
        <v>274</v>
      </c>
      <c r="D979" t="s">
        <v>2683</v>
      </c>
      <c r="E979" t="s">
        <v>11415</v>
      </c>
      <c r="F979" t="s">
        <v>2410</v>
      </c>
      <c r="G979" t="s">
        <v>2304</v>
      </c>
      <c r="I979" t="s">
        <v>265</v>
      </c>
      <c r="J979" t="s">
        <v>266</v>
      </c>
      <c r="K979" t="s">
        <v>2411</v>
      </c>
      <c r="L979" t="s">
        <v>2412</v>
      </c>
      <c r="M979" t="s">
        <v>271</v>
      </c>
      <c r="N979" t="s">
        <v>268</v>
      </c>
      <c r="O979">
        <v>21</v>
      </c>
      <c r="P979" t="s">
        <v>273</v>
      </c>
      <c r="Q979">
        <v>0.32</v>
      </c>
      <c r="S979">
        <v>5</v>
      </c>
      <c r="T979" s="108">
        <v>1.6</v>
      </c>
      <c r="U979">
        <v>1</v>
      </c>
      <c r="V979" t="s">
        <v>270</v>
      </c>
      <c r="W979" t="s">
        <v>167</v>
      </c>
      <c r="X979">
        <v>5</v>
      </c>
      <c r="Y979">
        <v>0</v>
      </c>
      <c r="Z979">
        <v>0</v>
      </c>
      <c r="AA979">
        <v>0</v>
      </c>
      <c r="AB979">
        <v>0</v>
      </c>
      <c r="AC979">
        <v>5</v>
      </c>
      <c r="AD979">
        <v>0</v>
      </c>
      <c r="AE979">
        <v>0</v>
      </c>
    </row>
    <row r="980" spans="1:31" x14ac:dyDescent="0.3">
      <c r="A980" t="s">
        <v>268</v>
      </c>
      <c r="B980" t="s">
        <v>2409</v>
      </c>
      <c r="C980" t="s">
        <v>274</v>
      </c>
      <c r="D980" t="s">
        <v>2683</v>
      </c>
      <c r="E980" t="s">
        <v>11415</v>
      </c>
      <c r="F980" t="s">
        <v>2410</v>
      </c>
      <c r="G980" t="s">
        <v>2304</v>
      </c>
      <c r="I980" t="s">
        <v>265</v>
      </c>
      <c r="J980" t="s">
        <v>266</v>
      </c>
      <c r="K980" t="s">
        <v>2411</v>
      </c>
      <c r="L980" t="s">
        <v>2412</v>
      </c>
      <c r="M980" t="s">
        <v>271</v>
      </c>
      <c r="N980" t="s">
        <v>268</v>
      </c>
      <c r="O980">
        <v>9</v>
      </c>
      <c r="P980" t="s">
        <v>272</v>
      </c>
      <c r="Q980">
        <v>2</v>
      </c>
      <c r="S980">
        <v>2</v>
      </c>
      <c r="T980" s="108">
        <v>4</v>
      </c>
      <c r="U980">
        <v>1</v>
      </c>
      <c r="V980" t="s">
        <v>270</v>
      </c>
      <c r="W980" t="s">
        <v>167</v>
      </c>
      <c r="X980">
        <v>1</v>
      </c>
      <c r="Y980">
        <v>1</v>
      </c>
      <c r="Z980">
        <v>0</v>
      </c>
      <c r="AA980">
        <v>0</v>
      </c>
      <c r="AB980">
        <v>1</v>
      </c>
      <c r="AC980">
        <v>0</v>
      </c>
      <c r="AD980">
        <v>0</v>
      </c>
      <c r="AE980">
        <v>0</v>
      </c>
    </row>
    <row r="981" spans="1:31" x14ac:dyDescent="0.3">
      <c r="A981" t="s">
        <v>268</v>
      </c>
      <c r="B981" t="s">
        <v>11640</v>
      </c>
      <c r="C981" t="s">
        <v>274</v>
      </c>
      <c r="D981" t="s">
        <v>8851</v>
      </c>
      <c r="E981" t="s">
        <v>11410</v>
      </c>
      <c r="F981" t="s">
        <v>8852</v>
      </c>
      <c r="G981" t="s">
        <v>1097</v>
      </c>
      <c r="I981" t="s">
        <v>265</v>
      </c>
      <c r="J981" t="s">
        <v>266</v>
      </c>
      <c r="K981" t="s">
        <v>8853</v>
      </c>
      <c r="L981" t="s">
        <v>11641</v>
      </c>
      <c r="M981" t="s">
        <v>271</v>
      </c>
      <c r="N981" t="s">
        <v>268</v>
      </c>
      <c r="O981">
        <v>9</v>
      </c>
      <c r="P981" t="s">
        <v>288</v>
      </c>
      <c r="Q981">
        <v>0.48</v>
      </c>
      <c r="S981">
        <v>11</v>
      </c>
      <c r="T981" s="108">
        <v>5.2799999999999994</v>
      </c>
      <c r="U981">
        <v>1</v>
      </c>
      <c r="V981" t="s">
        <v>270</v>
      </c>
      <c r="W981" t="s">
        <v>167</v>
      </c>
      <c r="X981">
        <v>11</v>
      </c>
      <c r="Y981">
        <v>0</v>
      </c>
      <c r="Z981">
        <v>0</v>
      </c>
      <c r="AA981">
        <v>11</v>
      </c>
      <c r="AB981">
        <v>0</v>
      </c>
      <c r="AC981">
        <v>0</v>
      </c>
      <c r="AD981">
        <v>0</v>
      </c>
      <c r="AE981">
        <v>0</v>
      </c>
    </row>
    <row r="982" spans="1:31" x14ac:dyDescent="0.3">
      <c r="A982" t="s">
        <v>268</v>
      </c>
      <c r="B982" t="s">
        <v>11640</v>
      </c>
      <c r="C982" t="s">
        <v>274</v>
      </c>
      <c r="D982" t="s">
        <v>8851</v>
      </c>
      <c r="E982" t="s">
        <v>11410</v>
      </c>
      <c r="F982" t="s">
        <v>8852</v>
      </c>
      <c r="G982" t="s">
        <v>1097</v>
      </c>
      <c r="I982" t="s">
        <v>265</v>
      </c>
      <c r="J982" t="s">
        <v>266</v>
      </c>
      <c r="K982" t="s">
        <v>8853</v>
      </c>
      <c r="L982" t="s">
        <v>11641</v>
      </c>
      <c r="M982" t="s">
        <v>271</v>
      </c>
      <c r="N982" t="s">
        <v>268</v>
      </c>
      <c r="O982">
        <v>21</v>
      </c>
      <c r="P982" t="s">
        <v>273</v>
      </c>
      <c r="Q982">
        <v>0.48</v>
      </c>
      <c r="S982">
        <v>2</v>
      </c>
      <c r="T982" s="108">
        <v>0.96</v>
      </c>
      <c r="U982">
        <v>1</v>
      </c>
      <c r="V982" t="s">
        <v>270</v>
      </c>
      <c r="W982" t="s">
        <v>167</v>
      </c>
      <c r="X982">
        <v>2</v>
      </c>
      <c r="Y982">
        <v>0</v>
      </c>
      <c r="Z982">
        <v>0</v>
      </c>
      <c r="AA982">
        <v>0</v>
      </c>
      <c r="AB982">
        <v>2</v>
      </c>
      <c r="AC982">
        <v>0</v>
      </c>
      <c r="AD982">
        <v>0</v>
      </c>
      <c r="AE982">
        <v>0</v>
      </c>
    </row>
    <row r="983" spans="1:31" x14ac:dyDescent="0.3">
      <c r="A983" t="s">
        <v>268</v>
      </c>
      <c r="B983" t="s">
        <v>11640</v>
      </c>
      <c r="C983" t="s">
        <v>274</v>
      </c>
      <c r="D983" t="s">
        <v>8851</v>
      </c>
      <c r="E983" t="s">
        <v>11410</v>
      </c>
      <c r="F983" t="s">
        <v>8852</v>
      </c>
      <c r="G983" t="s">
        <v>1097</v>
      </c>
      <c r="I983" t="s">
        <v>265</v>
      </c>
      <c r="J983" t="s">
        <v>266</v>
      </c>
      <c r="K983" t="s">
        <v>8853</v>
      </c>
      <c r="L983" t="s">
        <v>11641</v>
      </c>
      <c r="M983" t="s">
        <v>267</v>
      </c>
      <c r="N983" t="s">
        <v>268</v>
      </c>
      <c r="O983">
        <v>8</v>
      </c>
      <c r="P983" t="s">
        <v>266</v>
      </c>
      <c r="Q983">
        <v>0.48</v>
      </c>
      <c r="S983">
        <v>2</v>
      </c>
      <c r="T983" s="108">
        <v>0.96</v>
      </c>
      <c r="U983">
        <v>1</v>
      </c>
      <c r="V983" t="s">
        <v>270</v>
      </c>
      <c r="W983" t="s">
        <v>167</v>
      </c>
      <c r="X983">
        <v>2</v>
      </c>
      <c r="Y983">
        <v>0</v>
      </c>
      <c r="Z983">
        <v>2</v>
      </c>
      <c r="AA983">
        <v>0</v>
      </c>
      <c r="AB983">
        <v>0</v>
      </c>
      <c r="AC983">
        <v>0</v>
      </c>
      <c r="AD983">
        <v>0</v>
      </c>
      <c r="AE983">
        <v>0</v>
      </c>
    </row>
    <row r="984" spans="1:31" x14ac:dyDescent="0.3">
      <c r="A984" t="s">
        <v>268</v>
      </c>
      <c r="B984" t="s">
        <v>11773</v>
      </c>
      <c r="C984" t="s">
        <v>274</v>
      </c>
      <c r="D984" t="s">
        <v>11774</v>
      </c>
      <c r="E984" t="s">
        <v>11413</v>
      </c>
      <c r="F984" t="s">
        <v>694</v>
      </c>
      <c r="G984" t="s">
        <v>1097</v>
      </c>
      <c r="I984" t="s">
        <v>265</v>
      </c>
      <c r="J984" t="s">
        <v>266</v>
      </c>
      <c r="K984" t="s">
        <v>1648</v>
      </c>
      <c r="L984" t="s">
        <v>17108</v>
      </c>
      <c r="M984" t="s">
        <v>267</v>
      </c>
      <c r="N984" t="s">
        <v>268</v>
      </c>
      <c r="O984">
        <v>8</v>
      </c>
      <c r="P984" t="s">
        <v>269</v>
      </c>
      <c r="Q984">
        <v>2</v>
      </c>
      <c r="S984">
        <v>2</v>
      </c>
      <c r="T984" s="108">
        <v>4</v>
      </c>
      <c r="U984">
        <v>1</v>
      </c>
      <c r="V984" t="s">
        <v>270</v>
      </c>
      <c r="W984" t="s">
        <v>167</v>
      </c>
      <c r="X984">
        <v>1</v>
      </c>
      <c r="Y984">
        <v>0</v>
      </c>
      <c r="Z984">
        <v>1</v>
      </c>
      <c r="AA984">
        <v>0</v>
      </c>
      <c r="AB984">
        <v>0</v>
      </c>
      <c r="AC984">
        <v>1</v>
      </c>
      <c r="AD984">
        <v>0</v>
      </c>
      <c r="AE984">
        <v>0</v>
      </c>
    </row>
    <row r="985" spans="1:31" x14ac:dyDescent="0.3">
      <c r="A985" t="s">
        <v>268</v>
      </c>
      <c r="B985" t="s">
        <v>11773</v>
      </c>
      <c r="C985" t="s">
        <v>274</v>
      </c>
      <c r="D985" t="s">
        <v>11774</v>
      </c>
      <c r="E985" t="s">
        <v>11413</v>
      </c>
      <c r="F985" t="s">
        <v>694</v>
      </c>
      <c r="G985" t="s">
        <v>1097</v>
      </c>
      <c r="I985" t="s">
        <v>265</v>
      </c>
      <c r="J985" t="s">
        <v>266</v>
      </c>
      <c r="K985" t="s">
        <v>1648</v>
      </c>
      <c r="L985" t="s">
        <v>17108</v>
      </c>
      <c r="M985" t="s">
        <v>271</v>
      </c>
      <c r="N985" t="s">
        <v>268</v>
      </c>
      <c r="O985">
        <v>9</v>
      </c>
      <c r="P985" t="s">
        <v>288</v>
      </c>
      <c r="Q985">
        <v>0.48</v>
      </c>
      <c r="S985">
        <v>3</v>
      </c>
      <c r="T985" s="108">
        <v>1.44</v>
      </c>
      <c r="U985">
        <v>1</v>
      </c>
      <c r="V985" t="s">
        <v>270</v>
      </c>
      <c r="W985" t="s">
        <v>167</v>
      </c>
      <c r="X985">
        <v>3</v>
      </c>
      <c r="Y985">
        <v>0</v>
      </c>
      <c r="Z985">
        <v>0</v>
      </c>
      <c r="AA985">
        <v>3</v>
      </c>
      <c r="AB985">
        <v>0</v>
      </c>
      <c r="AC985">
        <v>0</v>
      </c>
      <c r="AD985">
        <v>0</v>
      </c>
      <c r="AE985">
        <v>0</v>
      </c>
    </row>
    <row r="986" spans="1:31" x14ac:dyDescent="0.3">
      <c r="A986" t="s">
        <v>268</v>
      </c>
      <c r="B986" t="s">
        <v>11773</v>
      </c>
      <c r="C986" t="s">
        <v>274</v>
      </c>
      <c r="D986" t="s">
        <v>11774</v>
      </c>
      <c r="E986" t="s">
        <v>11413</v>
      </c>
      <c r="F986" t="s">
        <v>694</v>
      </c>
      <c r="G986" t="s">
        <v>1097</v>
      </c>
      <c r="I986" t="s">
        <v>265</v>
      </c>
      <c r="J986" t="s">
        <v>266</v>
      </c>
      <c r="K986" t="s">
        <v>1648</v>
      </c>
      <c r="L986" t="s">
        <v>17108</v>
      </c>
      <c r="M986" t="s">
        <v>271</v>
      </c>
      <c r="N986" t="s">
        <v>268</v>
      </c>
      <c r="O986">
        <v>21</v>
      </c>
      <c r="P986" t="s">
        <v>273</v>
      </c>
      <c r="Q986">
        <v>0.48</v>
      </c>
      <c r="S986">
        <v>3</v>
      </c>
      <c r="T986" s="108">
        <v>1.44</v>
      </c>
      <c r="U986">
        <v>1</v>
      </c>
      <c r="V986" t="s">
        <v>270</v>
      </c>
      <c r="W986" t="s">
        <v>167</v>
      </c>
      <c r="X986">
        <v>3</v>
      </c>
      <c r="Y986">
        <v>0</v>
      </c>
      <c r="Z986">
        <v>0</v>
      </c>
      <c r="AA986">
        <v>0</v>
      </c>
      <c r="AB986">
        <v>3</v>
      </c>
      <c r="AC986">
        <v>0</v>
      </c>
      <c r="AD986">
        <v>0</v>
      </c>
      <c r="AE986">
        <v>0</v>
      </c>
    </row>
    <row r="987" spans="1:31" x14ac:dyDescent="0.3">
      <c r="A987" t="s">
        <v>268</v>
      </c>
      <c r="B987" t="s">
        <v>1687</v>
      </c>
      <c r="C987" t="s">
        <v>262</v>
      </c>
      <c r="D987" t="s">
        <v>2668</v>
      </c>
      <c r="E987" t="s">
        <v>11479</v>
      </c>
      <c r="F987" t="s">
        <v>1688</v>
      </c>
      <c r="G987" t="s">
        <v>514</v>
      </c>
      <c r="I987" t="s">
        <v>265</v>
      </c>
      <c r="J987" t="s">
        <v>266</v>
      </c>
      <c r="K987" t="s">
        <v>1689</v>
      </c>
      <c r="L987" t="s">
        <v>1690</v>
      </c>
      <c r="M987" t="s">
        <v>267</v>
      </c>
      <c r="N987" t="s">
        <v>268</v>
      </c>
      <c r="O987">
        <v>8</v>
      </c>
      <c r="P987" t="s">
        <v>282</v>
      </c>
      <c r="Q987">
        <v>4</v>
      </c>
      <c r="S987">
        <v>2</v>
      </c>
      <c r="T987" s="108">
        <v>8</v>
      </c>
      <c r="U987">
        <v>1</v>
      </c>
      <c r="V987" t="s">
        <v>270</v>
      </c>
      <c r="W987" t="s">
        <v>167</v>
      </c>
      <c r="X987">
        <v>1</v>
      </c>
      <c r="Y987">
        <v>0</v>
      </c>
      <c r="Z987">
        <v>1</v>
      </c>
      <c r="AA987">
        <v>0</v>
      </c>
      <c r="AB987">
        <v>0</v>
      </c>
      <c r="AC987">
        <v>1</v>
      </c>
      <c r="AD987">
        <v>0</v>
      </c>
      <c r="AE987">
        <v>0</v>
      </c>
    </row>
    <row r="988" spans="1:31" x14ac:dyDescent="0.3">
      <c r="A988" t="s">
        <v>268</v>
      </c>
      <c r="B988" t="s">
        <v>1687</v>
      </c>
      <c r="C988" t="s">
        <v>262</v>
      </c>
      <c r="D988" t="s">
        <v>2668</v>
      </c>
      <c r="E988" t="s">
        <v>11479</v>
      </c>
      <c r="F988" t="s">
        <v>1688</v>
      </c>
      <c r="G988" t="s">
        <v>514</v>
      </c>
      <c r="I988" t="s">
        <v>265</v>
      </c>
      <c r="J988" t="s">
        <v>266</v>
      </c>
      <c r="K988" t="s">
        <v>1689</v>
      </c>
      <c r="L988" t="s">
        <v>1690</v>
      </c>
      <c r="M988" t="s">
        <v>271</v>
      </c>
      <c r="N988" t="s">
        <v>268</v>
      </c>
      <c r="O988">
        <v>21</v>
      </c>
      <c r="P988" t="s">
        <v>273</v>
      </c>
      <c r="Q988">
        <v>0.48</v>
      </c>
      <c r="S988">
        <v>1</v>
      </c>
      <c r="T988" s="108">
        <v>0.48</v>
      </c>
      <c r="U988">
        <v>1</v>
      </c>
      <c r="V988" t="s">
        <v>270</v>
      </c>
      <c r="W988" t="s">
        <v>167</v>
      </c>
      <c r="X988">
        <v>1</v>
      </c>
      <c r="Y988">
        <v>0</v>
      </c>
      <c r="Z988">
        <v>0</v>
      </c>
      <c r="AA988">
        <v>0</v>
      </c>
      <c r="AB988">
        <v>0</v>
      </c>
      <c r="AC988">
        <v>1</v>
      </c>
      <c r="AD988">
        <v>0</v>
      </c>
      <c r="AE988">
        <v>0</v>
      </c>
    </row>
    <row r="989" spans="1:31" x14ac:dyDescent="0.3">
      <c r="A989" t="s">
        <v>268</v>
      </c>
      <c r="B989" t="s">
        <v>1687</v>
      </c>
      <c r="C989" t="s">
        <v>262</v>
      </c>
      <c r="D989" t="s">
        <v>2668</v>
      </c>
      <c r="E989" t="s">
        <v>11479</v>
      </c>
      <c r="F989" t="s">
        <v>1688</v>
      </c>
      <c r="G989" t="s">
        <v>514</v>
      </c>
      <c r="I989" t="s">
        <v>265</v>
      </c>
      <c r="J989" t="s">
        <v>266</v>
      </c>
      <c r="K989" t="s">
        <v>1689</v>
      </c>
      <c r="L989" t="s">
        <v>1690</v>
      </c>
      <c r="M989" t="s">
        <v>271</v>
      </c>
      <c r="N989" t="s">
        <v>268</v>
      </c>
      <c r="O989">
        <v>9</v>
      </c>
      <c r="P989" t="s">
        <v>272</v>
      </c>
      <c r="Q989">
        <v>2</v>
      </c>
      <c r="S989">
        <v>3</v>
      </c>
      <c r="T989" s="108">
        <v>6</v>
      </c>
      <c r="U989">
        <v>1</v>
      </c>
      <c r="V989" t="s">
        <v>270</v>
      </c>
      <c r="W989" t="s">
        <v>167</v>
      </c>
      <c r="X989">
        <v>1</v>
      </c>
      <c r="Y989">
        <v>1</v>
      </c>
      <c r="Z989">
        <v>0</v>
      </c>
      <c r="AA989">
        <v>1</v>
      </c>
      <c r="AB989">
        <v>0</v>
      </c>
      <c r="AC989">
        <v>1</v>
      </c>
      <c r="AD989">
        <v>0</v>
      </c>
      <c r="AE989">
        <v>0</v>
      </c>
    </row>
    <row r="990" spans="1:31" x14ac:dyDescent="0.3">
      <c r="A990" t="s">
        <v>268</v>
      </c>
      <c r="B990" t="s">
        <v>1709</v>
      </c>
      <c r="C990" t="s">
        <v>262</v>
      </c>
      <c r="D990" t="s">
        <v>2568</v>
      </c>
      <c r="E990" t="s">
        <v>11512</v>
      </c>
      <c r="F990" t="s">
        <v>1710</v>
      </c>
      <c r="G990" t="s">
        <v>1711</v>
      </c>
      <c r="I990" t="s">
        <v>265</v>
      </c>
      <c r="J990" t="s">
        <v>266</v>
      </c>
      <c r="K990" t="s">
        <v>1712</v>
      </c>
      <c r="L990" t="s">
        <v>11923</v>
      </c>
      <c r="M990" t="s">
        <v>267</v>
      </c>
      <c r="N990" t="s">
        <v>268</v>
      </c>
      <c r="O990">
        <v>8</v>
      </c>
      <c r="P990" t="s">
        <v>266</v>
      </c>
      <c r="Q990">
        <v>0.17</v>
      </c>
      <c r="S990">
        <v>29</v>
      </c>
      <c r="T990" s="108">
        <v>4.9300000000000006</v>
      </c>
      <c r="U990">
        <v>1</v>
      </c>
      <c r="V990" t="s">
        <v>270</v>
      </c>
      <c r="W990" t="s">
        <v>167</v>
      </c>
      <c r="X990">
        <v>29</v>
      </c>
      <c r="Y990">
        <v>0</v>
      </c>
      <c r="Z990">
        <v>0</v>
      </c>
      <c r="AA990">
        <v>0</v>
      </c>
      <c r="AB990">
        <v>29</v>
      </c>
      <c r="AC990">
        <v>0</v>
      </c>
      <c r="AD990">
        <v>0</v>
      </c>
      <c r="AE990">
        <v>0</v>
      </c>
    </row>
    <row r="991" spans="1:31" x14ac:dyDescent="0.3">
      <c r="A991" t="s">
        <v>268</v>
      </c>
      <c r="B991" t="s">
        <v>1709</v>
      </c>
      <c r="C991" t="s">
        <v>262</v>
      </c>
      <c r="D991" t="s">
        <v>2568</v>
      </c>
      <c r="E991" t="s">
        <v>11512</v>
      </c>
      <c r="F991" t="s">
        <v>1710</v>
      </c>
      <c r="G991" t="s">
        <v>1711</v>
      </c>
      <c r="I991" t="s">
        <v>265</v>
      </c>
      <c r="J991" t="s">
        <v>266</v>
      </c>
      <c r="K991" t="s">
        <v>1712</v>
      </c>
      <c r="L991" t="s">
        <v>11923</v>
      </c>
      <c r="M991" t="s">
        <v>271</v>
      </c>
      <c r="N991" t="s">
        <v>268</v>
      </c>
      <c r="O991">
        <v>9</v>
      </c>
      <c r="P991" t="s">
        <v>288</v>
      </c>
      <c r="Q991">
        <v>0.32</v>
      </c>
      <c r="S991">
        <v>30</v>
      </c>
      <c r="T991" s="108">
        <v>9.6</v>
      </c>
      <c r="U991">
        <v>1</v>
      </c>
      <c r="V991" t="s">
        <v>270</v>
      </c>
      <c r="W991" t="s">
        <v>167</v>
      </c>
      <c r="X991">
        <v>30</v>
      </c>
      <c r="Y991">
        <v>0</v>
      </c>
      <c r="Z991">
        <v>0</v>
      </c>
      <c r="AA991">
        <v>0</v>
      </c>
      <c r="AB991">
        <v>30</v>
      </c>
      <c r="AC991">
        <v>0</v>
      </c>
      <c r="AD991">
        <v>0</v>
      </c>
      <c r="AE991">
        <v>0</v>
      </c>
    </row>
    <row r="992" spans="1:31" x14ac:dyDescent="0.3">
      <c r="A992" t="s">
        <v>268</v>
      </c>
      <c r="B992" t="s">
        <v>1709</v>
      </c>
      <c r="C992" t="s">
        <v>262</v>
      </c>
      <c r="D992" t="s">
        <v>2568</v>
      </c>
      <c r="E992" t="s">
        <v>11512</v>
      </c>
      <c r="F992" t="s">
        <v>1710</v>
      </c>
      <c r="G992" t="s">
        <v>1711</v>
      </c>
      <c r="I992" t="s">
        <v>265</v>
      </c>
      <c r="J992" t="s">
        <v>266</v>
      </c>
      <c r="K992" t="s">
        <v>1712</v>
      </c>
      <c r="L992" t="s">
        <v>11923</v>
      </c>
      <c r="M992" t="s">
        <v>271</v>
      </c>
      <c r="N992" t="s">
        <v>268</v>
      </c>
      <c r="O992">
        <v>26</v>
      </c>
      <c r="P992" t="s">
        <v>273</v>
      </c>
      <c r="Q992">
        <v>0.32</v>
      </c>
      <c r="S992">
        <v>30</v>
      </c>
      <c r="T992" s="108">
        <v>9.6</v>
      </c>
      <c r="U992">
        <v>1</v>
      </c>
      <c r="V992" t="s">
        <v>270</v>
      </c>
      <c r="W992" t="s">
        <v>167</v>
      </c>
      <c r="X992">
        <v>30</v>
      </c>
      <c r="Y992">
        <v>0</v>
      </c>
      <c r="Z992">
        <v>0</v>
      </c>
      <c r="AA992">
        <v>0</v>
      </c>
      <c r="AB992">
        <v>30</v>
      </c>
      <c r="AC992">
        <v>0</v>
      </c>
      <c r="AD992">
        <v>0</v>
      </c>
      <c r="AE992">
        <v>0</v>
      </c>
    </row>
    <row r="993" spans="1:31" x14ac:dyDescent="0.3">
      <c r="A993" t="s">
        <v>268</v>
      </c>
      <c r="B993" t="s">
        <v>8806</v>
      </c>
      <c r="C993" t="s">
        <v>294</v>
      </c>
      <c r="D993" t="s">
        <v>9064</v>
      </c>
      <c r="E993" t="s">
        <v>11511</v>
      </c>
      <c r="F993" t="s">
        <v>2240</v>
      </c>
      <c r="G993" t="s">
        <v>1711</v>
      </c>
      <c r="I993" t="s">
        <v>265</v>
      </c>
      <c r="J993" t="s">
        <v>266</v>
      </c>
      <c r="K993" t="s">
        <v>9065</v>
      </c>
      <c r="L993" t="s">
        <v>17561</v>
      </c>
      <c r="M993" t="s">
        <v>267</v>
      </c>
      <c r="N993" t="s">
        <v>268</v>
      </c>
      <c r="O993">
        <v>8</v>
      </c>
      <c r="P993" t="s">
        <v>282</v>
      </c>
      <c r="Q993">
        <v>4</v>
      </c>
      <c r="S993">
        <v>6</v>
      </c>
      <c r="T993" s="108">
        <v>24</v>
      </c>
      <c r="U993">
        <v>1</v>
      </c>
      <c r="V993" t="s">
        <v>270</v>
      </c>
      <c r="W993" t="s">
        <v>167</v>
      </c>
      <c r="X993">
        <v>3</v>
      </c>
      <c r="Y993">
        <v>0</v>
      </c>
      <c r="Z993">
        <v>3</v>
      </c>
      <c r="AA993">
        <v>0</v>
      </c>
      <c r="AB993">
        <v>3</v>
      </c>
      <c r="AC993">
        <v>0</v>
      </c>
      <c r="AD993">
        <v>0</v>
      </c>
      <c r="AE993">
        <v>0</v>
      </c>
    </row>
    <row r="994" spans="1:31" x14ac:dyDescent="0.3">
      <c r="A994" t="s">
        <v>268</v>
      </c>
      <c r="B994" t="s">
        <v>8806</v>
      </c>
      <c r="C994" t="s">
        <v>294</v>
      </c>
      <c r="D994" t="s">
        <v>9064</v>
      </c>
      <c r="E994" t="s">
        <v>11511</v>
      </c>
      <c r="F994" t="s">
        <v>2240</v>
      </c>
      <c r="G994" t="s">
        <v>1711</v>
      </c>
      <c r="I994" t="s">
        <v>265</v>
      </c>
      <c r="J994" t="s">
        <v>266</v>
      </c>
      <c r="K994" t="s">
        <v>9065</v>
      </c>
      <c r="L994" t="s">
        <v>17561</v>
      </c>
      <c r="M994" t="s">
        <v>271</v>
      </c>
      <c r="N994" t="s">
        <v>268</v>
      </c>
      <c r="O994">
        <v>9</v>
      </c>
      <c r="P994" t="s">
        <v>272</v>
      </c>
      <c r="Q994">
        <v>4</v>
      </c>
      <c r="S994">
        <v>6</v>
      </c>
      <c r="T994" s="108">
        <v>24</v>
      </c>
      <c r="U994">
        <v>1</v>
      </c>
      <c r="V994" t="s">
        <v>270</v>
      </c>
      <c r="W994" t="s">
        <v>167</v>
      </c>
      <c r="X994">
        <v>3</v>
      </c>
      <c r="Y994">
        <v>3</v>
      </c>
      <c r="Z994">
        <v>0</v>
      </c>
      <c r="AA994">
        <v>0</v>
      </c>
      <c r="AB994">
        <v>3</v>
      </c>
      <c r="AC994">
        <v>0</v>
      </c>
      <c r="AD994">
        <v>0</v>
      </c>
      <c r="AE994">
        <v>0</v>
      </c>
    </row>
    <row r="995" spans="1:31" x14ac:dyDescent="0.3">
      <c r="A995" t="s">
        <v>268</v>
      </c>
      <c r="B995" t="s">
        <v>8806</v>
      </c>
      <c r="C995" t="s">
        <v>294</v>
      </c>
      <c r="D995" t="s">
        <v>9064</v>
      </c>
      <c r="E995" t="s">
        <v>11511</v>
      </c>
      <c r="F995" t="s">
        <v>2240</v>
      </c>
      <c r="G995" t="s">
        <v>1711</v>
      </c>
      <c r="I995" t="s">
        <v>265</v>
      </c>
      <c r="J995" t="s">
        <v>266</v>
      </c>
      <c r="K995" t="s">
        <v>9065</v>
      </c>
      <c r="L995" t="s">
        <v>17561</v>
      </c>
      <c r="M995" t="s">
        <v>271</v>
      </c>
      <c r="N995" t="s">
        <v>268</v>
      </c>
      <c r="O995">
        <v>21</v>
      </c>
      <c r="P995" t="s">
        <v>273</v>
      </c>
      <c r="Q995">
        <v>0.48</v>
      </c>
      <c r="S995">
        <v>4</v>
      </c>
      <c r="T995" s="108">
        <v>1.92</v>
      </c>
      <c r="U995">
        <v>1</v>
      </c>
      <c r="V995" t="s">
        <v>270</v>
      </c>
      <c r="W995" t="s">
        <v>167</v>
      </c>
      <c r="X995">
        <v>4</v>
      </c>
      <c r="Y995">
        <v>0</v>
      </c>
      <c r="Z995">
        <v>0</v>
      </c>
      <c r="AA995">
        <v>0</v>
      </c>
      <c r="AB995">
        <v>4</v>
      </c>
      <c r="AC995">
        <v>0</v>
      </c>
      <c r="AD995">
        <v>0</v>
      </c>
      <c r="AE995">
        <v>0</v>
      </c>
    </row>
    <row r="996" spans="1:31" x14ac:dyDescent="0.3">
      <c r="A996" t="s">
        <v>268</v>
      </c>
      <c r="B996" t="s">
        <v>2604</v>
      </c>
      <c r="C996" t="s">
        <v>274</v>
      </c>
      <c r="D996" t="s">
        <v>16643</v>
      </c>
      <c r="E996" t="s">
        <v>11480</v>
      </c>
      <c r="F996" t="s">
        <v>382</v>
      </c>
      <c r="G996" t="s">
        <v>383</v>
      </c>
      <c r="I996" t="s">
        <v>265</v>
      </c>
      <c r="J996" t="s">
        <v>266</v>
      </c>
      <c r="K996" t="s">
        <v>384</v>
      </c>
      <c r="L996" t="s">
        <v>15588</v>
      </c>
      <c r="M996" t="s">
        <v>271</v>
      </c>
      <c r="N996" t="s">
        <v>268</v>
      </c>
      <c r="O996">
        <v>9</v>
      </c>
      <c r="P996" t="s">
        <v>272</v>
      </c>
      <c r="Q996">
        <v>4</v>
      </c>
      <c r="S996">
        <v>12</v>
      </c>
      <c r="T996" s="108">
        <v>48</v>
      </c>
      <c r="U996">
        <v>1</v>
      </c>
      <c r="V996" t="s">
        <v>270</v>
      </c>
      <c r="W996" t="s">
        <v>167</v>
      </c>
      <c r="X996">
        <v>3</v>
      </c>
      <c r="Y996">
        <v>3</v>
      </c>
      <c r="Z996">
        <v>3</v>
      </c>
      <c r="AA996">
        <v>3</v>
      </c>
      <c r="AB996">
        <v>0</v>
      </c>
      <c r="AC996">
        <v>3</v>
      </c>
      <c r="AD996">
        <v>0</v>
      </c>
      <c r="AE996">
        <v>0</v>
      </c>
    </row>
    <row r="997" spans="1:31" x14ac:dyDescent="0.3">
      <c r="A997" t="s">
        <v>268</v>
      </c>
      <c r="B997" t="s">
        <v>2623</v>
      </c>
      <c r="C997" t="s">
        <v>274</v>
      </c>
      <c r="D997" t="s">
        <v>16644</v>
      </c>
      <c r="E997" t="s">
        <v>11480</v>
      </c>
      <c r="F997" t="s">
        <v>382</v>
      </c>
      <c r="G997" t="s">
        <v>383</v>
      </c>
      <c r="I997" t="s">
        <v>265</v>
      </c>
      <c r="J997" t="s">
        <v>266</v>
      </c>
      <c r="K997" t="s">
        <v>384</v>
      </c>
      <c r="L997" t="s">
        <v>2605</v>
      </c>
      <c r="M997" t="s">
        <v>271</v>
      </c>
      <c r="N997" t="s">
        <v>268</v>
      </c>
      <c r="O997">
        <v>21</v>
      </c>
      <c r="P997" t="s">
        <v>273</v>
      </c>
      <c r="Q997">
        <v>0.48</v>
      </c>
      <c r="S997">
        <v>3</v>
      </c>
      <c r="T997" s="108">
        <v>1.44</v>
      </c>
      <c r="U997">
        <v>1</v>
      </c>
      <c r="V997" t="s">
        <v>270</v>
      </c>
      <c r="W997" t="s">
        <v>167</v>
      </c>
      <c r="X997">
        <v>1</v>
      </c>
      <c r="Y997">
        <v>0</v>
      </c>
      <c r="Z997">
        <v>0</v>
      </c>
      <c r="AA997">
        <v>1</v>
      </c>
      <c r="AB997">
        <v>0</v>
      </c>
      <c r="AC997">
        <v>2</v>
      </c>
      <c r="AD997">
        <v>0</v>
      </c>
      <c r="AE997">
        <v>0</v>
      </c>
    </row>
    <row r="998" spans="1:31" x14ac:dyDescent="0.3">
      <c r="A998" t="s">
        <v>268</v>
      </c>
      <c r="B998" t="s">
        <v>10843</v>
      </c>
      <c r="C998" t="s">
        <v>274</v>
      </c>
      <c r="D998" t="s">
        <v>16645</v>
      </c>
      <c r="E998" t="s">
        <v>11480</v>
      </c>
      <c r="F998" t="s">
        <v>382</v>
      </c>
      <c r="G998" t="s">
        <v>383</v>
      </c>
      <c r="I998" t="s">
        <v>265</v>
      </c>
      <c r="J998" t="s">
        <v>266</v>
      </c>
      <c r="K998" t="s">
        <v>384</v>
      </c>
      <c r="L998" t="s">
        <v>2306</v>
      </c>
      <c r="M998" t="s">
        <v>271</v>
      </c>
      <c r="N998" t="s">
        <v>268</v>
      </c>
      <c r="O998">
        <v>9</v>
      </c>
      <c r="P998" t="s">
        <v>288</v>
      </c>
      <c r="Q998">
        <v>0.48</v>
      </c>
      <c r="S998">
        <v>24</v>
      </c>
      <c r="T998" s="108">
        <v>11.52</v>
      </c>
      <c r="U998">
        <v>1</v>
      </c>
      <c r="V998" t="s">
        <v>270</v>
      </c>
      <c r="W998" t="s">
        <v>167</v>
      </c>
      <c r="X998">
        <v>8</v>
      </c>
      <c r="Y998">
        <v>8</v>
      </c>
      <c r="Z998">
        <v>8</v>
      </c>
      <c r="AA998">
        <v>8</v>
      </c>
      <c r="AB998">
        <v>0</v>
      </c>
      <c r="AC998">
        <v>0</v>
      </c>
      <c r="AD998">
        <v>0</v>
      </c>
      <c r="AE998">
        <v>0</v>
      </c>
    </row>
    <row r="999" spans="1:31" x14ac:dyDescent="0.3">
      <c r="A999" t="s">
        <v>268</v>
      </c>
      <c r="B999" t="s">
        <v>15664</v>
      </c>
      <c r="C999" t="s">
        <v>274</v>
      </c>
      <c r="D999" t="s">
        <v>16646</v>
      </c>
      <c r="E999" t="s">
        <v>11480</v>
      </c>
      <c r="F999" t="s">
        <v>382</v>
      </c>
      <c r="G999" t="s">
        <v>383</v>
      </c>
      <c r="I999" t="s">
        <v>265</v>
      </c>
      <c r="J999" t="s">
        <v>266</v>
      </c>
      <c r="K999" t="s">
        <v>384</v>
      </c>
      <c r="L999" t="s">
        <v>2306</v>
      </c>
      <c r="M999" t="s">
        <v>271</v>
      </c>
      <c r="N999" t="s">
        <v>268</v>
      </c>
      <c r="O999">
        <v>21</v>
      </c>
      <c r="P999" t="s">
        <v>273</v>
      </c>
      <c r="Q999">
        <v>0.48</v>
      </c>
      <c r="S999">
        <v>6</v>
      </c>
      <c r="T999" s="108">
        <v>2.88</v>
      </c>
      <c r="U999">
        <v>1</v>
      </c>
      <c r="V999" t="s">
        <v>270</v>
      </c>
      <c r="W999" t="s">
        <v>167</v>
      </c>
      <c r="X999">
        <v>6</v>
      </c>
      <c r="Y999">
        <v>0</v>
      </c>
      <c r="Z999">
        <v>0</v>
      </c>
      <c r="AA999">
        <v>0</v>
      </c>
      <c r="AB999">
        <v>0</v>
      </c>
      <c r="AC999">
        <v>6</v>
      </c>
      <c r="AD999">
        <v>0</v>
      </c>
      <c r="AE999">
        <v>0</v>
      </c>
    </row>
    <row r="1000" spans="1:31" x14ac:dyDescent="0.3">
      <c r="A1000" t="s">
        <v>268</v>
      </c>
      <c r="B1000" t="s">
        <v>1095</v>
      </c>
      <c r="C1000" t="s">
        <v>274</v>
      </c>
      <c r="D1000" t="s">
        <v>2518</v>
      </c>
      <c r="E1000" t="s">
        <v>11412</v>
      </c>
      <c r="F1000" t="s">
        <v>1096</v>
      </c>
      <c r="G1000" t="s">
        <v>1097</v>
      </c>
      <c r="I1000" t="s">
        <v>265</v>
      </c>
      <c r="J1000" t="s">
        <v>266</v>
      </c>
      <c r="K1000" t="s">
        <v>1098</v>
      </c>
      <c r="L1000" t="s">
        <v>10742</v>
      </c>
      <c r="M1000" t="s">
        <v>271</v>
      </c>
      <c r="N1000" t="s">
        <v>268</v>
      </c>
      <c r="O1000">
        <v>9</v>
      </c>
      <c r="P1000" t="s">
        <v>288</v>
      </c>
      <c r="Q1000">
        <v>0.48</v>
      </c>
      <c r="S1000">
        <v>3</v>
      </c>
      <c r="T1000" s="108">
        <v>1.44</v>
      </c>
      <c r="U1000">
        <v>1</v>
      </c>
      <c r="V1000" t="s">
        <v>270</v>
      </c>
      <c r="W1000" t="s">
        <v>167</v>
      </c>
      <c r="X1000">
        <v>3</v>
      </c>
      <c r="Y1000">
        <v>0</v>
      </c>
      <c r="Z1000">
        <v>0</v>
      </c>
      <c r="AA1000">
        <v>3</v>
      </c>
      <c r="AB1000">
        <v>0</v>
      </c>
      <c r="AC1000">
        <v>0</v>
      </c>
      <c r="AD1000">
        <v>0</v>
      </c>
      <c r="AE1000">
        <v>0</v>
      </c>
    </row>
    <row r="1001" spans="1:31" x14ac:dyDescent="0.3">
      <c r="A1001" t="s">
        <v>268</v>
      </c>
      <c r="B1001" t="s">
        <v>1095</v>
      </c>
      <c r="C1001" t="s">
        <v>274</v>
      </c>
      <c r="D1001" t="s">
        <v>2518</v>
      </c>
      <c r="E1001" t="s">
        <v>11412</v>
      </c>
      <c r="F1001" t="s">
        <v>1096</v>
      </c>
      <c r="G1001" t="s">
        <v>1097</v>
      </c>
      <c r="I1001" t="s">
        <v>265</v>
      </c>
      <c r="J1001" t="s">
        <v>266</v>
      </c>
      <c r="K1001" t="s">
        <v>1098</v>
      </c>
      <c r="L1001" t="s">
        <v>10742</v>
      </c>
      <c r="M1001" t="s">
        <v>267</v>
      </c>
      <c r="N1001" t="s">
        <v>268</v>
      </c>
      <c r="O1001">
        <v>8</v>
      </c>
      <c r="P1001" t="s">
        <v>282</v>
      </c>
      <c r="Q1001">
        <v>2</v>
      </c>
      <c r="S1001">
        <v>1</v>
      </c>
      <c r="T1001" s="108">
        <v>2</v>
      </c>
      <c r="U1001">
        <v>1</v>
      </c>
      <c r="V1001" t="s">
        <v>270</v>
      </c>
      <c r="W1001" t="s">
        <v>167</v>
      </c>
      <c r="X1001">
        <v>1</v>
      </c>
      <c r="Y1001">
        <v>0</v>
      </c>
      <c r="Z1001">
        <v>0</v>
      </c>
      <c r="AA1001">
        <v>0</v>
      </c>
      <c r="AB1001">
        <v>0</v>
      </c>
      <c r="AC1001">
        <v>1</v>
      </c>
      <c r="AD1001">
        <v>0</v>
      </c>
      <c r="AE1001">
        <v>0</v>
      </c>
    </row>
    <row r="1002" spans="1:31" x14ac:dyDescent="0.3">
      <c r="A1002" t="s">
        <v>268</v>
      </c>
      <c r="B1002" t="s">
        <v>1095</v>
      </c>
      <c r="C1002" t="s">
        <v>274</v>
      </c>
      <c r="D1002" t="s">
        <v>2518</v>
      </c>
      <c r="E1002" t="s">
        <v>11412</v>
      </c>
      <c r="F1002" t="s">
        <v>1096</v>
      </c>
      <c r="G1002" t="s">
        <v>1097</v>
      </c>
      <c r="I1002" t="s">
        <v>265</v>
      </c>
      <c r="J1002" t="s">
        <v>266</v>
      </c>
      <c r="K1002" t="s">
        <v>1098</v>
      </c>
      <c r="L1002" t="s">
        <v>10742</v>
      </c>
      <c r="M1002" t="s">
        <v>271</v>
      </c>
      <c r="N1002" t="s">
        <v>268</v>
      </c>
      <c r="O1002">
        <v>21</v>
      </c>
      <c r="P1002" t="s">
        <v>273</v>
      </c>
      <c r="Q1002">
        <v>0.32</v>
      </c>
      <c r="S1002">
        <v>1</v>
      </c>
      <c r="T1002" s="108">
        <v>0.32</v>
      </c>
      <c r="U1002">
        <v>1</v>
      </c>
      <c r="V1002" t="s">
        <v>270</v>
      </c>
      <c r="W1002" t="s">
        <v>167</v>
      </c>
      <c r="X1002">
        <v>1</v>
      </c>
      <c r="Y1002">
        <v>0</v>
      </c>
      <c r="Z1002">
        <v>0</v>
      </c>
      <c r="AA1002">
        <v>1</v>
      </c>
      <c r="AB1002">
        <v>0</v>
      </c>
      <c r="AC1002">
        <v>0</v>
      </c>
      <c r="AD1002">
        <v>0</v>
      </c>
      <c r="AE1002">
        <v>0</v>
      </c>
    </row>
    <row r="1003" spans="1:31" x14ac:dyDescent="0.3">
      <c r="A1003" t="s">
        <v>268</v>
      </c>
      <c r="B1003" t="s">
        <v>1539</v>
      </c>
      <c r="C1003" t="s">
        <v>274</v>
      </c>
      <c r="D1003" t="s">
        <v>1540</v>
      </c>
      <c r="E1003" t="s">
        <v>11304</v>
      </c>
      <c r="F1003" t="s">
        <v>1542</v>
      </c>
      <c r="G1003" t="s">
        <v>527</v>
      </c>
      <c r="I1003" t="s">
        <v>265</v>
      </c>
      <c r="J1003" t="s">
        <v>266</v>
      </c>
      <c r="K1003" t="s">
        <v>528</v>
      </c>
      <c r="L1003" t="s">
        <v>1543</v>
      </c>
      <c r="M1003" t="s">
        <v>267</v>
      </c>
      <c r="N1003" t="s">
        <v>268</v>
      </c>
      <c r="O1003">
        <v>8</v>
      </c>
      <c r="P1003" t="s">
        <v>266</v>
      </c>
      <c r="Q1003">
        <v>0.48</v>
      </c>
      <c r="S1003">
        <v>1</v>
      </c>
      <c r="T1003" s="108">
        <v>0.48</v>
      </c>
      <c r="U1003">
        <v>1</v>
      </c>
      <c r="V1003" t="s">
        <v>270</v>
      </c>
      <c r="W1003" t="s">
        <v>167</v>
      </c>
      <c r="X1003">
        <v>1</v>
      </c>
      <c r="Y1003">
        <v>0</v>
      </c>
      <c r="Z1003">
        <v>0</v>
      </c>
      <c r="AA1003">
        <v>0</v>
      </c>
      <c r="AB1003">
        <v>0</v>
      </c>
      <c r="AC1003">
        <v>1</v>
      </c>
      <c r="AD1003">
        <v>0</v>
      </c>
      <c r="AE1003">
        <v>0</v>
      </c>
    </row>
    <row r="1004" spans="1:31" x14ac:dyDescent="0.3">
      <c r="A1004" t="s">
        <v>268</v>
      </c>
      <c r="B1004" t="s">
        <v>1539</v>
      </c>
      <c r="C1004" t="s">
        <v>274</v>
      </c>
      <c r="D1004" t="s">
        <v>1540</v>
      </c>
      <c r="E1004" t="s">
        <v>11304</v>
      </c>
      <c r="F1004" t="s">
        <v>1542</v>
      </c>
      <c r="G1004" t="s">
        <v>527</v>
      </c>
      <c r="I1004" t="s">
        <v>265</v>
      </c>
      <c r="J1004" t="s">
        <v>266</v>
      </c>
      <c r="K1004" t="s">
        <v>528</v>
      </c>
      <c r="L1004" t="s">
        <v>1543</v>
      </c>
      <c r="M1004" t="s">
        <v>271</v>
      </c>
      <c r="N1004" t="s">
        <v>268</v>
      </c>
      <c r="O1004">
        <v>9</v>
      </c>
      <c r="P1004" t="s">
        <v>288</v>
      </c>
      <c r="Q1004">
        <v>0.32</v>
      </c>
      <c r="S1004">
        <v>2</v>
      </c>
      <c r="T1004" s="108">
        <v>0.64</v>
      </c>
      <c r="U1004">
        <v>1</v>
      </c>
      <c r="V1004" t="s">
        <v>270</v>
      </c>
      <c r="W1004" t="s">
        <v>167</v>
      </c>
      <c r="X1004">
        <v>1</v>
      </c>
      <c r="Y1004">
        <v>1</v>
      </c>
      <c r="Z1004">
        <v>0</v>
      </c>
      <c r="AA1004">
        <v>0</v>
      </c>
      <c r="AB1004">
        <v>1</v>
      </c>
      <c r="AC1004">
        <v>0</v>
      </c>
      <c r="AD1004">
        <v>0</v>
      </c>
      <c r="AE1004">
        <v>0</v>
      </c>
    </row>
    <row r="1005" spans="1:31" x14ac:dyDescent="0.3">
      <c r="A1005" t="s">
        <v>268</v>
      </c>
      <c r="B1005" t="s">
        <v>1539</v>
      </c>
      <c r="C1005" t="s">
        <v>274</v>
      </c>
      <c r="D1005" t="s">
        <v>1540</v>
      </c>
      <c r="E1005" t="s">
        <v>11304</v>
      </c>
      <c r="F1005" t="s">
        <v>1542</v>
      </c>
      <c r="G1005" t="s">
        <v>527</v>
      </c>
      <c r="I1005" t="s">
        <v>265</v>
      </c>
      <c r="J1005" t="s">
        <v>266</v>
      </c>
      <c r="K1005" t="s">
        <v>528</v>
      </c>
      <c r="L1005" t="s">
        <v>1543</v>
      </c>
      <c r="M1005" t="s">
        <v>271</v>
      </c>
      <c r="N1005" t="s">
        <v>268</v>
      </c>
      <c r="O1005">
        <v>26</v>
      </c>
      <c r="P1005" t="s">
        <v>273</v>
      </c>
      <c r="Q1005">
        <v>0.32</v>
      </c>
      <c r="S1005">
        <v>2</v>
      </c>
      <c r="T1005" s="108">
        <v>0.64</v>
      </c>
      <c r="U1005">
        <v>1</v>
      </c>
      <c r="V1005" t="s">
        <v>270</v>
      </c>
      <c r="W1005" t="s">
        <v>167</v>
      </c>
      <c r="X1005">
        <v>2</v>
      </c>
      <c r="Y1005">
        <v>0</v>
      </c>
      <c r="Z1005">
        <v>0</v>
      </c>
      <c r="AA1005">
        <v>0</v>
      </c>
      <c r="AB1005">
        <v>0</v>
      </c>
      <c r="AC1005">
        <v>2</v>
      </c>
      <c r="AD1005">
        <v>0</v>
      </c>
      <c r="AE1005">
        <v>0</v>
      </c>
    </row>
    <row r="1006" spans="1:31" x14ac:dyDescent="0.3">
      <c r="A1006" t="s">
        <v>268</v>
      </c>
      <c r="B1006" t="s">
        <v>8988</v>
      </c>
      <c r="C1006" t="s">
        <v>262</v>
      </c>
      <c r="D1006" t="s">
        <v>16849</v>
      </c>
      <c r="E1006" t="s">
        <v>11296</v>
      </c>
      <c r="F1006" t="s">
        <v>411</v>
      </c>
      <c r="G1006" t="s">
        <v>527</v>
      </c>
      <c r="I1006" t="s">
        <v>265</v>
      </c>
      <c r="J1006" t="s">
        <v>266</v>
      </c>
      <c r="K1006" t="s">
        <v>8989</v>
      </c>
      <c r="L1006" t="s">
        <v>8990</v>
      </c>
      <c r="M1006" t="s">
        <v>267</v>
      </c>
      <c r="N1006" t="s">
        <v>268</v>
      </c>
      <c r="O1006">
        <v>8</v>
      </c>
      <c r="P1006" t="s">
        <v>266</v>
      </c>
      <c r="Q1006">
        <v>0.48</v>
      </c>
      <c r="S1006">
        <v>3</v>
      </c>
      <c r="T1006" s="108">
        <v>1.44</v>
      </c>
      <c r="U1006">
        <v>1</v>
      </c>
      <c r="V1006" t="s">
        <v>270</v>
      </c>
      <c r="W1006" t="s">
        <v>167</v>
      </c>
      <c r="X1006">
        <v>3</v>
      </c>
      <c r="Y1006">
        <v>0</v>
      </c>
      <c r="Z1006">
        <v>0</v>
      </c>
      <c r="AA1006">
        <v>0</v>
      </c>
      <c r="AB1006">
        <v>3</v>
      </c>
      <c r="AC1006">
        <v>0</v>
      </c>
      <c r="AD1006">
        <v>0</v>
      </c>
      <c r="AE1006">
        <v>0</v>
      </c>
    </row>
    <row r="1007" spans="1:31" x14ac:dyDescent="0.3">
      <c r="A1007" t="s">
        <v>268</v>
      </c>
      <c r="B1007" t="s">
        <v>8988</v>
      </c>
      <c r="C1007" t="s">
        <v>262</v>
      </c>
      <c r="D1007" t="s">
        <v>16849</v>
      </c>
      <c r="E1007" t="s">
        <v>11296</v>
      </c>
      <c r="F1007" t="s">
        <v>411</v>
      </c>
      <c r="G1007" t="s">
        <v>527</v>
      </c>
      <c r="I1007" t="s">
        <v>265</v>
      </c>
      <c r="J1007" t="s">
        <v>266</v>
      </c>
      <c r="K1007" t="s">
        <v>8989</v>
      </c>
      <c r="L1007" t="s">
        <v>8990</v>
      </c>
      <c r="M1007" t="s">
        <v>271</v>
      </c>
      <c r="N1007" t="s">
        <v>268</v>
      </c>
      <c r="O1007">
        <v>9</v>
      </c>
      <c r="P1007" t="s">
        <v>288</v>
      </c>
      <c r="Q1007">
        <v>0.48</v>
      </c>
      <c r="S1007">
        <v>2</v>
      </c>
      <c r="T1007" s="108">
        <v>0.96</v>
      </c>
      <c r="U1007">
        <v>1</v>
      </c>
      <c r="V1007" t="s">
        <v>270</v>
      </c>
      <c r="W1007" t="s">
        <v>167</v>
      </c>
      <c r="X1007">
        <v>1</v>
      </c>
      <c r="Y1007">
        <v>1</v>
      </c>
      <c r="Z1007">
        <v>0</v>
      </c>
      <c r="AA1007">
        <v>0</v>
      </c>
      <c r="AB1007">
        <v>1</v>
      </c>
      <c r="AC1007">
        <v>0</v>
      </c>
      <c r="AD1007">
        <v>0</v>
      </c>
      <c r="AE1007">
        <v>0</v>
      </c>
    </row>
    <row r="1008" spans="1:31" x14ac:dyDescent="0.3">
      <c r="A1008" t="s">
        <v>268</v>
      </c>
      <c r="B1008" t="s">
        <v>8988</v>
      </c>
      <c r="C1008" t="s">
        <v>262</v>
      </c>
      <c r="D1008" t="s">
        <v>16849</v>
      </c>
      <c r="E1008" t="s">
        <v>11296</v>
      </c>
      <c r="F1008" t="s">
        <v>411</v>
      </c>
      <c r="G1008" t="s">
        <v>527</v>
      </c>
      <c r="I1008" t="s">
        <v>265</v>
      </c>
      <c r="J1008" t="s">
        <v>266</v>
      </c>
      <c r="K1008" t="s">
        <v>8989</v>
      </c>
      <c r="L1008" t="s">
        <v>8990</v>
      </c>
      <c r="M1008" t="s">
        <v>271</v>
      </c>
      <c r="N1008" t="s">
        <v>268</v>
      </c>
      <c r="O1008">
        <v>9</v>
      </c>
      <c r="P1008" t="s">
        <v>288</v>
      </c>
      <c r="Q1008">
        <v>0.48</v>
      </c>
      <c r="S1008">
        <v>2</v>
      </c>
      <c r="T1008" s="108">
        <v>0.96</v>
      </c>
      <c r="U1008">
        <v>1</v>
      </c>
      <c r="V1008" t="s">
        <v>270</v>
      </c>
      <c r="W1008" t="s">
        <v>167</v>
      </c>
      <c r="X1008">
        <v>1</v>
      </c>
      <c r="Y1008">
        <v>1</v>
      </c>
      <c r="Z1008">
        <v>0</v>
      </c>
      <c r="AA1008">
        <v>0</v>
      </c>
      <c r="AB1008">
        <v>1</v>
      </c>
      <c r="AC1008">
        <v>0</v>
      </c>
      <c r="AD1008">
        <v>0</v>
      </c>
      <c r="AE1008">
        <v>0</v>
      </c>
    </row>
    <row r="1009" spans="1:31" x14ac:dyDescent="0.3">
      <c r="A1009" t="s">
        <v>268</v>
      </c>
      <c r="B1009" t="s">
        <v>8988</v>
      </c>
      <c r="C1009" t="s">
        <v>262</v>
      </c>
      <c r="D1009" t="s">
        <v>16849</v>
      </c>
      <c r="E1009" t="s">
        <v>11296</v>
      </c>
      <c r="F1009" t="s">
        <v>411</v>
      </c>
      <c r="G1009" t="s">
        <v>527</v>
      </c>
      <c r="I1009" t="s">
        <v>265</v>
      </c>
      <c r="J1009" t="s">
        <v>266</v>
      </c>
      <c r="K1009" t="s">
        <v>8989</v>
      </c>
      <c r="L1009" t="s">
        <v>8990</v>
      </c>
      <c r="M1009" t="s">
        <v>271</v>
      </c>
      <c r="N1009" t="s">
        <v>268</v>
      </c>
      <c r="O1009">
        <v>26</v>
      </c>
      <c r="P1009" t="s">
        <v>273</v>
      </c>
      <c r="Q1009">
        <v>0.32</v>
      </c>
      <c r="S1009">
        <v>2</v>
      </c>
      <c r="T1009" s="108">
        <v>0.64</v>
      </c>
      <c r="U1009">
        <v>1</v>
      </c>
      <c r="V1009" t="s">
        <v>270</v>
      </c>
      <c r="W1009" t="s">
        <v>167</v>
      </c>
      <c r="X1009">
        <v>2</v>
      </c>
      <c r="Y1009">
        <v>0</v>
      </c>
      <c r="Z1009">
        <v>0</v>
      </c>
      <c r="AA1009">
        <v>0</v>
      </c>
      <c r="AB1009">
        <v>0</v>
      </c>
      <c r="AC1009">
        <v>2</v>
      </c>
      <c r="AD1009">
        <v>0</v>
      </c>
      <c r="AE1009">
        <v>0</v>
      </c>
    </row>
    <row r="1010" spans="1:31" x14ac:dyDescent="0.3">
      <c r="A1010" t="s">
        <v>268</v>
      </c>
      <c r="B1010" t="s">
        <v>1479</v>
      </c>
      <c r="C1010" t="s">
        <v>274</v>
      </c>
      <c r="D1010" t="s">
        <v>2537</v>
      </c>
      <c r="E1010" t="s">
        <v>11416</v>
      </c>
      <c r="F1010" t="s">
        <v>1480</v>
      </c>
      <c r="G1010" t="s">
        <v>1481</v>
      </c>
      <c r="I1010" t="s">
        <v>265</v>
      </c>
      <c r="J1010" t="s">
        <v>266</v>
      </c>
      <c r="K1010" t="s">
        <v>1482</v>
      </c>
      <c r="L1010" t="s">
        <v>1483</v>
      </c>
      <c r="M1010" t="s">
        <v>267</v>
      </c>
      <c r="N1010" t="s">
        <v>268</v>
      </c>
      <c r="O1010">
        <v>8</v>
      </c>
      <c r="P1010" t="s">
        <v>282</v>
      </c>
      <c r="Q1010">
        <v>2</v>
      </c>
      <c r="S1010">
        <v>24</v>
      </c>
      <c r="T1010" s="108">
        <v>48</v>
      </c>
      <c r="U1010">
        <v>1</v>
      </c>
      <c r="V1010" t="s">
        <v>270</v>
      </c>
      <c r="W1010" t="s">
        <v>167</v>
      </c>
      <c r="X1010">
        <v>12</v>
      </c>
      <c r="Y1010">
        <v>12</v>
      </c>
      <c r="Z1010">
        <v>0</v>
      </c>
      <c r="AA1010">
        <v>0</v>
      </c>
      <c r="AB1010">
        <v>0</v>
      </c>
      <c r="AC1010">
        <v>12</v>
      </c>
      <c r="AD1010">
        <v>0</v>
      </c>
      <c r="AE1010">
        <v>0</v>
      </c>
    </row>
    <row r="1011" spans="1:31" x14ac:dyDescent="0.3">
      <c r="A1011" t="s">
        <v>268</v>
      </c>
      <c r="B1011" t="s">
        <v>1479</v>
      </c>
      <c r="C1011" t="s">
        <v>274</v>
      </c>
      <c r="D1011" t="s">
        <v>2537</v>
      </c>
      <c r="E1011" t="s">
        <v>11416</v>
      </c>
      <c r="F1011" t="s">
        <v>1480</v>
      </c>
      <c r="G1011" t="s">
        <v>1481</v>
      </c>
      <c r="I1011" t="s">
        <v>265</v>
      </c>
      <c r="J1011" t="s">
        <v>266</v>
      </c>
      <c r="K1011" t="s">
        <v>1482</v>
      </c>
      <c r="L1011" t="s">
        <v>1483</v>
      </c>
      <c r="M1011" t="s">
        <v>267</v>
      </c>
      <c r="N1011" t="s">
        <v>268</v>
      </c>
      <c r="O1011">
        <v>8</v>
      </c>
      <c r="P1011" t="s">
        <v>282</v>
      </c>
      <c r="Q1011">
        <v>3</v>
      </c>
      <c r="S1011">
        <v>4</v>
      </c>
      <c r="T1011" s="108">
        <v>12</v>
      </c>
      <c r="U1011">
        <v>1</v>
      </c>
      <c r="V1011" t="s">
        <v>270</v>
      </c>
      <c r="W1011" t="s">
        <v>167</v>
      </c>
      <c r="X1011">
        <v>2</v>
      </c>
      <c r="Y1011">
        <v>2</v>
      </c>
      <c r="Z1011">
        <v>0</v>
      </c>
      <c r="AA1011">
        <v>0</v>
      </c>
      <c r="AB1011">
        <v>0</v>
      </c>
      <c r="AC1011">
        <v>2</v>
      </c>
      <c r="AD1011">
        <v>0</v>
      </c>
      <c r="AE1011">
        <v>0</v>
      </c>
    </row>
    <row r="1012" spans="1:31" x14ac:dyDescent="0.3">
      <c r="A1012" t="s">
        <v>268</v>
      </c>
      <c r="B1012" t="s">
        <v>1479</v>
      </c>
      <c r="C1012" t="s">
        <v>294</v>
      </c>
      <c r="D1012" t="s">
        <v>2537</v>
      </c>
      <c r="E1012" t="s">
        <v>11416</v>
      </c>
      <c r="F1012" t="s">
        <v>1480</v>
      </c>
      <c r="G1012" t="s">
        <v>1481</v>
      </c>
      <c r="I1012" t="s">
        <v>265</v>
      </c>
      <c r="J1012" t="s">
        <v>266</v>
      </c>
      <c r="K1012" t="s">
        <v>1482</v>
      </c>
      <c r="L1012" t="s">
        <v>1483</v>
      </c>
      <c r="M1012" t="s">
        <v>271</v>
      </c>
      <c r="N1012" t="s">
        <v>268</v>
      </c>
      <c r="O1012">
        <v>9</v>
      </c>
      <c r="P1012" t="s">
        <v>288</v>
      </c>
      <c r="Q1012">
        <v>0.48</v>
      </c>
      <c r="S1012">
        <v>62</v>
      </c>
      <c r="T1012" s="108">
        <v>29.759999999999998</v>
      </c>
      <c r="U1012">
        <v>1</v>
      </c>
      <c r="V1012" t="s">
        <v>270</v>
      </c>
      <c r="W1012" t="s">
        <v>167</v>
      </c>
      <c r="X1012">
        <v>31</v>
      </c>
      <c r="Y1012">
        <v>31</v>
      </c>
      <c r="Z1012">
        <v>0</v>
      </c>
      <c r="AA1012">
        <v>0</v>
      </c>
      <c r="AB1012">
        <v>31</v>
      </c>
      <c r="AC1012">
        <v>0</v>
      </c>
      <c r="AD1012">
        <v>0</v>
      </c>
      <c r="AE1012">
        <v>0</v>
      </c>
    </row>
    <row r="1013" spans="1:31" x14ac:dyDescent="0.3">
      <c r="A1013" t="s">
        <v>268</v>
      </c>
      <c r="B1013" t="s">
        <v>1479</v>
      </c>
      <c r="C1013" t="s">
        <v>294</v>
      </c>
      <c r="D1013" t="s">
        <v>2537</v>
      </c>
      <c r="E1013" t="s">
        <v>11416</v>
      </c>
      <c r="F1013" t="s">
        <v>1480</v>
      </c>
      <c r="G1013" t="s">
        <v>1481</v>
      </c>
      <c r="I1013" t="s">
        <v>265</v>
      </c>
      <c r="J1013" t="s">
        <v>266</v>
      </c>
      <c r="K1013" t="s">
        <v>1482</v>
      </c>
      <c r="L1013" t="s">
        <v>1483</v>
      </c>
      <c r="M1013" t="s">
        <v>271</v>
      </c>
      <c r="N1013" t="s">
        <v>268</v>
      </c>
      <c r="O1013">
        <v>9</v>
      </c>
      <c r="P1013" t="s">
        <v>272</v>
      </c>
      <c r="Q1013">
        <v>3</v>
      </c>
      <c r="S1013">
        <v>6</v>
      </c>
      <c r="T1013" s="108">
        <v>18</v>
      </c>
      <c r="U1013">
        <v>1</v>
      </c>
      <c r="V1013" t="s">
        <v>270</v>
      </c>
      <c r="W1013" t="s">
        <v>167</v>
      </c>
      <c r="X1013">
        <v>3</v>
      </c>
      <c r="Y1013">
        <v>0</v>
      </c>
      <c r="Z1013">
        <v>3</v>
      </c>
      <c r="AA1013">
        <v>0</v>
      </c>
      <c r="AB1013">
        <v>3</v>
      </c>
      <c r="AC1013">
        <v>0</v>
      </c>
      <c r="AD1013">
        <v>0</v>
      </c>
      <c r="AE1013">
        <v>0</v>
      </c>
    </row>
    <row r="1014" spans="1:31" x14ac:dyDescent="0.3">
      <c r="A1014" t="s">
        <v>268</v>
      </c>
      <c r="B1014" t="s">
        <v>1479</v>
      </c>
      <c r="C1014" t="s">
        <v>294</v>
      </c>
      <c r="D1014" t="s">
        <v>2537</v>
      </c>
      <c r="E1014" t="s">
        <v>11416</v>
      </c>
      <c r="F1014" t="s">
        <v>1480</v>
      </c>
      <c r="G1014" t="s">
        <v>1481</v>
      </c>
      <c r="I1014" t="s">
        <v>265</v>
      </c>
      <c r="J1014" t="s">
        <v>266</v>
      </c>
      <c r="K1014" t="s">
        <v>1482</v>
      </c>
      <c r="L1014" t="s">
        <v>1483</v>
      </c>
      <c r="M1014" t="s">
        <v>271</v>
      </c>
      <c r="N1014" t="s">
        <v>268</v>
      </c>
      <c r="O1014">
        <v>21</v>
      </c>
      <c r="P1014" t="s">
        <v>273</v>
      </c>
      <c r="Q1014">
        <v>0.32</v>
      </c>
      <c r="S1014">
        <v>9</v>
      </c>
      <c r="T1014" s="108">
        <v>2.88</v>
      </c>
      <c r="U1014">
        <v>1</v>
      </c>
      <c r="V1014" t="s">
        <v>270</v>
      </c>
      <c r="W1014" t="s">
        <v>167</v>
      </c>
      <c r="X1014">
        <v>9</v>
      </c>
      <c r="Y1014">
        <v>0</v>
      </c>
      <c r="Z1014">
        <v>0</v>
      </c>
      <c r="AA1014">
        <v>0</v>
      </c>
      <c r="AB1014">
        <v>9</v>
      </c>
      <c r="AC1014">
        <v>0</v>
      </c>
      <c r="AD1014">
        <v>0</v>
      </c>
      <c r="AE1014">
        <v>0</v>
      </c>
    </row>
    <row r="1015" spans="1:31" x14ac:dyDescent="0.3">
      <c r="A1015" t="s">
        <v>268</v>
      </c>
      <c r="B1015" t="s">
        <v>9172</v>
      </c>
      <c r="C1015" t="s">
        <v>274</v>
      </c>
      <c r="D1015" t="s">
        <v>9173</v>
      </c>
      <c r="E1015" t="s">
        <v>11393</v>
      </c>
      <c r="F1015" t="s">
        <v>9174</v>
      </c>
      <c r="G1015" t="s">
        <v>629</v>
      </c>
      <c r="I1015" t="s">
        <v>265</v>
      </c>
      <c r="J1015" t="s">
        <v>266</v>
      </c>
      <c r="K1015" t="s">
        <v>9175</v>
      </c>
      <c r="L1015" t="s">
        <v>17671</v>
      </c>
      <c r="M1015" t="s">
        <v>267</v>
      </c>
      <c r="N1015" t="s">
        <v>268</v>
      </c>
      <c r="O1015">
        <v>8</v>
      </c>
      <c r="P1015" t="s">
        <v>269</v>
      </c>
      <c r="Q1015">
        <v>2</v>
      </c>
      <c r="S1015">
        <v>2</v>
      </c>
      <c r="T1015" s="108">
        <v>4</v>
      </c>
      <c r="U1015">
        <v>1</v>
      </c>
      <c r="V1015" t="s">
        <v>270</v>
      </c>
      <c r="W1015" t="s">
        <v>167</v>
      </c>
      <c r="X1015">
        <v>1</v>
      </c>
      <c r="Y1015">
        <v>0</v>
      </c>
      <c r="Z1015">
        <v>0</v>
      </c>
      <c r="AA1015">
        <v>1</v>
      </c>
      <c r="AB1015">
        <v>0</v>
      </c>
      <c r="AC1015">
        <v>1</v>
      </c>
      <c r="AD1015">
        <v>0</v>
      </c>
      <c r="AE1015">
        <v>0</v>
      </c>
    </row>
    <row r="1016" spans="1:31" x14ac:dyDescent="0.3">
      <c r="A1016" t="s">
        <v>268</v>
      </c>
      <c r="B1016" t="s">
        <v>9172</v>
      </c>
      <c r="C1016" t="s">
        <v>274</v>
      </c>
      <c r="D1016" t="s">
        <v>9173</v>
      </c>
      <c r="E1016" t="s">
        <v>11393</v>
      </c>
      <c r="F1016" t="s">
        <v>9174</v>
      </c>
      <c r="G1016" t="s">
        <v>629</v>
      </c>
      <c r="I1016" t="s">
        <v>265</v>
      </c>
      <c r="J1016" t="s">
        <v>266</v>
      </c>
      <c r="K1016" t="s">
        <v>9175</v>
      </c>
      <c r="L1016" t="s">
        <v>17671</v>
      </c>
      <c r="M1016" t="s">
        <v>271</v>
      </c>
      <c r="N1016" t="s">
        <v>268</v>
      </c>
      <c r="O1016">
        <v>9</v>
      </c>
      <c r="P1016" t="s">
        <v>288</v>
      </c>
      <c r="Q1016">
        <v>0.48</v>
      </c>
      <c r="S1016">
        <v>4</v>
      </c>
      <c r="T1016" s="108">
        <v>1.92</v>
      </c>
      <c r="U1016">
        <v>1</v>
      </c>
      <c r="V1016" t="s">
        <v>270</v>
      </c>
      <c r="W1016" t="s">
        <v>167</v>
      </c>
      <c r="X1016">
        <v>2</v>
      </c>
      <c r="Y1016">
        <v>2</v>
      </c>
      <c r="Z1016">
        <v>0</v>
      </c>
      <c r="AA1016">
        <v>0</v>
      </c>
      <c r="AB1016">
        <v>2</v>
      </c>
      <c r="AC1016">
        <v>0</v>
      </c>
      <c r="AD1016">
        <v>0</v>
      </c>
      <c r="AE1016">
        <v>0</v>
      </c>
    </row>
    <row r="1017" spans="1:31" x14ac:dyDescent="0.3">
      <c r="A1017" t="s">
        <v>268</v>
      </c>
      <c r="B1017" t="s">
        <v>9172</v>
      </c>
      <c r="C1017" t="s">
        <v>274</v>
      </c>
      <c r="D1017" t="s">
        <v>9173</v>
      </c>
      <c r="E1017" t="s">
        <v>11393</v>
      </c>
      <c r="F1017" t="s">
        <v>9174</v>
      </c>
      <c r="G1017" t="s">
        <v>629</v>
      </c>
      <c r="I1017" t="s">
        <v>265</v>
      </c>
      <c r="J1017" t="s">
        <v>266</v>
      </c>
      <c r="K1017" t="s">
        <v>9175</v>
      </c>
      <c r="L1017" t="s">
        <v>17671</v>
      </c>
      <c r="M1017" t="s">
        <v>271</v>
      </c>
      <c r="N1017" t="s">
        <v>268</v>
      </c>
      <c r="O1017">
        <v>21</v>
      </c>
      <c r="P1017" t="s">
        <v>273</v>
      </c>
      <c r="Q1017">
        <v>0.48</v>
      </c>
      <c r="S1017">
        <v>1</v>
      </c>
      <c r="T1017" s="108">
        <v>0.48</v>
      </c>
      <c r="U1017">
        <v>1</v>
      </c>
      <c r="V1017" t="s">
        <v>270</v>
      </c>
      <c r="W1017" t="s">
        <v>167</v>
      </c>
      <c r="X1017">
        <v>1</v>
      </c>
      <c r="Y1017">
        <v>0</v>
      </c>
      <c r="Z1017">
        <v>0</v>
      </c>
      <c r="AA1017">
        <v>0</v>
      </c>
      <c r="AB1017">
        <v>0</v>
      </c>
      <c r="AC1017">
        <v>1</v>
      </c>
      <c r="AD1017">
        <v>0</v>
      </c>
      <c r="AE1017">
        <v>0</v>
      </c>
    </row>
    <row r="1018" spans="1:31" x14ac:dyDescent="0.3">
      <c r="A1018" t="s">
        <v>268</v>
      </c>
      <c r="B1018" t="s">
        <v>10668</v>
      </c>
      <c r="C1018" t="s">
        <v>274</v>
      </c>
      <c r="D1018" t="s">
        <v>10669</v>
      </c>
      <c r="E1018" t="s">
        <v>11500</v>
      </c>
      <c r="F1018" t="s">
        <v>1008</v>
      </c>
      <c r="G1018" t="s">
        <v>9349</v>
      </c>
      <c r="I1018" t="s">
        <v>265</v>
      </c>
      <c r="J1018" t="s">
        <v>266</v>
      </c>
      <c r="K1018" t="s">
        <v>1009</v>
      </c>
      <c r="L1018" t="s">
        <v>17375</v>
      </c>
      <c r="M1018" t="s">
        <v>267</v>
      </c>
      <c r="N1018" t="s">
        <v>268</v>
      </c>
      <c r="O1018">
        <v>8</v>
      </c>
      <c r="P1018" t="s">
        <v>282</v>
      </c>
      <c r="Q1018">
        <v>1</v>
      </c>
      <c r="S1018">
        <v>1</v>
      </c>
      <c r="T1018" s="108">
        <v>1</v>
      </c>
      <c r="U1018">
        <v>1</v>
      </c>
      <c r="V1018" t="s">
        <v>270</v>
      </c>
      <c r="W1018" t="s">
        <v>167</v>
      </c>
      <c r="X1018">
        <v>1</v>
      </c>
      <c r="Y1018">
        <v>0</v>
      </c>
      <c r="Z1018">
        <v>0</v>
      </c>
      <c r="AA1018">
        <v>0</v>
      </c>
      <c r="AB1018">
        <v>1</v>
      </c>
      <c r="AC1018">
        <v>0</v>
      </c>
      <c r="AD1018">
        <v>0</v>
      </c>
      <c r="AE1018">
        <v>0</v>
      </c>
    </row>
    <row r="1019" spans="1:31" x14ac:dyDescent="0.3">
      <c r="A1019" t="s">
        <v>268</v>
      </c>
      <c r="B1019" t="s">
        <v>10668</v>
      </c>
      <c r="C1019" t="s">
        <v>274</v>
      </c>
      <c r="D1019" t="s">
        <v>10669</v>
      </c>
      <c r="E1019" t="s">
        <v>11500</v>
      </c>
      <c r="F1019" t="s">
        <v>1008</v>
      </c>
      <c r="G1019" t="s">
        <v>9349</v>
      </c>
      <c r="I1019" t="s">
        <v>265</v>
      </c>
      <c r="J1019" t="s">
        <v>266</v>
      </c>
      <c r="K1019" t="s">
        <v>1009</v>
      </c>
      <c r="L1019" t="s">
        <v>17375</v>
      </c>
      <c r="M1019" t="s">
        <v>271</v>
      </c>
      <c r="N1019" t="s">
        <v>268</v>
      </c>
      <c r="O1019">
        <v>9</v>
      </c>
      <c r="P1019" t="s">
        <v>288</v>
      </c>
      <c r="Q1019">
        <v>0.48</v>
      </c>
      <c r="S1019">
        <v>3</v>
      </c>
      <c r="T1019" s="108">
        <v>1.44</v>
      </c>
      <c r="U1019">
        <v>1</v>
      </c>
      <c r="V1019" t="s">
        <v>270</v>
      </c>
      <c r="W1019" t="s">
        <v>167</v>
      </c>
      <c r="X1019">
        <v>3</v>
      </c>
      <c r="Y1019">
        <v>0</v>
      </c>
      <c r="Z1019">
        <v>0</v>
      </c>
      <c r="AA1019">
        <v>0</v>
      </c>
      <c r="AB1019">
        <v>3</v>
      </c>
      <c r="AC1019">
        <v>0</v>
      </c>
      <c r="AD1019">
        <v>0</v>
      </c>
      <c r="AE1019">
        <v>0</v>
      </c>
    </row>
    <row r="1020" spans="1:31" x14ac:dyDescent="0.3">
      <c r="A1020" t="s">
        <v>268</v>
      </c>
      <c r="B1020" t="s">
        <v>10668</v>
      </c>
      <c r="C1020" t="s">
        <v>274</v>
      </c>
      <c r="D1020" t="s">
        <v>10669</v>
      </c>
      <c r="E1020" t="s">
        <v>11500</v>
      </c>
      <c r="F1020" t="s">
        <v>1008</v>
      </c>
      <c r="G1020" t="s">
        <v>9349</v>
      </c>
      <c r="I1020" t="s">
        <v>265</v>
      </c>
      <c r="J1020" t="s">
        <v>266</v>
      </c>
      <c r="K1020" t="s">
        <v>1009</v>
      </c>
      <c r="L1020" t="s">
        <v>17375</v>
      </c>
      <c r="M1020" t="s">
        <v>271</v>
      </c>
      <c r="N1020" t="s">
        <v>268</v>
      </c>
      <c r="O1020">
        <v>21</v>
      </c>
      <c r="P1020" t="s">
        <v>273</v>
      </c>
      <c r="Q1020">
        <v>0.48</v>
      </c>
      <c r="S1020">
        <v>1</v>
      </c>
      <c r="T1020" s="108">
        <v>0.48</v>
      </c>
      <c r="U1020">
        <v>1</v>
      </c>
      <c r="V1020" t="s">
        <v>270</v>
      </c>
      <c r="W1020" t="s">
        <v>167</v>
      </c>
      <c r="X1020">
        <v>1</v>
      </c>
      <c r="Y1020">
        <v>0</v>
      </c>
      <c r="Z1020">
        <v>0</v>
      </c>
      <c r="AA1020">
        <v>0</v>
      </c>
      <c r="AB1020">
        <v>1</v>
      </c>
      <c r="AC1020">
        <v>0</v>
      </c>
      <c r="AD1020">
        <v>0</v>
      </c>
      <c r="AE1020">
        <v>0</v>
      </c>
    </row>
    <row r="1021" spans="1:31" x14ac:dyDescent="0.3">
      <c r="A1021" t="s">
        <v>268</v>
      </c>
      <c r="B1021" t="s">
        <v>2251</v>
      </c>
      <c r="C1021" t="s">
        <v>274</v>
      </c>
      <c r="D1021" t="s">
        <v>227</v>
      </c>
      <c r="E1021" t="s">
        <v>11516</v>
      </c>
      <c r="F1021" t="s">
        <v>2252</v>
      </c>
      <c r="G1021" t="s">
        <v>2253</v>
      </c>
      <c r="I1021" t="s">
        <v>265</v>
      </c>
      <c r="J1021" t="s">
        <v>266</v>
      </c>
      <c r="K1021" t="s">
        <v>2254</v>
      </c>
      <c r="L1021" t="s">
        <v>547</v>
      </c>
      <c r="M1021" t="s">
        <v>271</v>
      </c>
      <c r="N1021" t="s">
        <v>268</v>
      </c>
      <c r="O1021">
        <v>9</v>
      </c>
      <c r="P1021" t="s">
        <v>272</v>
      </c>
      <c r="Q1021">
        <v>2</v>
      </c>
      <c r="S1021">
        <v>3</v>
      </c>
      <c r="T1021" s="108">
        <v>6</v>
      </c>
      <c r="U1021">
        <v>1</v>
      </c>
      <c r="V1021" t="s">
        <v>270</v>
      </c>
      <c r="W1021" t="s">
        <v>167</v>
      </c>
      <c r="X1021">
        <v>1</v>
      </c>
      <c r="Y1021">
        <v>1</v>
      </c>
      <c r="Z1021">
        <v>0</v>
      </c>
      <c r="AA1021">
        <v>1</v>
      </c>
      <c r="AB1021">
        <v>0</v>
      </c>
      <c r="AC1021">
        <v>1</v>
      </c>
      <c r="AD1021">
        <v>0</v>
      </c>
      <c r="AE1021">
        <v>0</v>
      </c>
    </row>
    <row r="1022" spans="1:31" x14ac:dyDescent="0.3">
      <c r="A1022" t="s">
        <v>268</v>
      </c>
      <c r="B1022" t="s">
        <v>2251</v>
      </c>
      <c r="C1022" t="s">
        <v>274</v>
      </c>
      <c r="D1022" t="s">
        <v>227</v>
      </c>
      <c r="E1022" t="s">
        <v>11516</v>
      </c>
      <c r="F1022" t="s">
        <v>2252</v>
      </c>
      <c r="G1022" t="s">
        <v>2253</v>
      </c>
      <c r="I1022" t="s">
        <v>265</v>
      </c>
      <c r="J1022" t="s">
        <v>266</v>
      </c>
      <c r="K1022" t="s">
        <v>2254</v>
      </c>
      <c r="L1022" t="s">
        <v>547</v>
      </c>
      <c r="M1022" t="s">
        <v>271</v>
      </c>
      <c r="N1022" t="s">
        <v>268</v>
      </c>
      <c r="O1022">
        <v>9</v>
      </c>
      <c r="P1022" t="s">
        <v>272</v>
      </c>
      <c r="Q1022">
        <v>1</v>
      </c>
      <c r="S1022">
        <v>3</v>
      </c>
      <c r="T1022" s="108">
        <v>3</v>
      </c>
      <c r="U1022">
        <v>1</v>
      </c>
      <c r="V1022" t="s">
        <v>270</v>
      </c>
      <c r="W1022" t="s">
        <v>167</v>
      </c>
      <c r="X1022">
        <v>1</v>
      </c>
      <c r="Y1022">
        <v>1</v>
      </c>
      <c r="Z1022">
        <v>0</v>
      </c>
      <c r="AA1022">
        <v>1</v>
      </c>
      <c r="AB1022">
        <v>0</v>
      </c>
      <c r="AC1022">
        <v>1</v>
      </c>
      <c r="AD1022">
        <v>0</v>
      </c>
      <c r="AE1022">
        <v>0</v>
      </c>
    </row>
    <row r="1023" spans="1:31" x14ac:dyDescent="0.3">
      <c r="A1023" t="s">
        <v>268</v>
      </c>
      <c r="B1023" t="s">
        <v>17005</v>
      </c>
      <c r="C1023" t="s">
        <v>274</v>
      </c>
      <c r="D1023" t="s">
        <v>17006</v>
      </c>
      <c r="E1023" t="s">
        <v>17001</v>
      </c>
      <c r="F1023" t="s">
        <v>3324</v>
      </c>
      <c r="G1023" t="s">
        <v>17007</v>
      </c>
      <c r="I1023" t="s">
        <v>265</v>
      </c>
      <c r="J1023" t="s">
        <v>266</v>
      </c>
      <c r="K1023" t="s">
        <v>17008</v>
      </c>
      <c r="L1023" t="s">
        <v>17374</v>
      </c>
      <c r="M1023" t="s">
        <v>267</v>
      </c>
      <c r="N1023" t="s">
        <v>268</v>
      </c>
      <c r="O1023">
        <v>8</v>
      </c>
      <c r="P1023" t="s">
        <v>266</v>
      </c>
      <c r="Q1023">
        <v>0.17</v>
      </c>
      <c r="S1023">
        <v>7</v>
      </c>
      <c r="T1023" s="108">
        <v>1.1900000000000002</v>
      </c>
      <c r="U1023">
        <v>1</v>
      </c>
      <c r="V1023" t="s">
        <v>270</v>
      </c>
      <c r="W1023" t="s">
        <v>167</v>
      </c>
      <c r="X1023">
        <v>7</v>
      </c>
      <c r="Y1023">
        <v>0</v>
      </c>
      <c r="Z1023">
        <v>0</v>
      </c>
      <c r="AA1023">
        <v>0</v>
      </c>
      <c r="AB1023">
        <v>7</v>
      </c>
      <c r="AC1023">
        <v>0</v>
      </c>
      <c r="AD1023">
        <v>0</v>
      </c>
      <c r="AE1023">
        <v>0</v>
      </c>
    </row>
    <row r="1024" spans="1:31" x14ac:dyDescent="0.3">
      <c r="A1024" t="s">
        <v>268</v>
      </c>
      <c r="B1024" t="s">
        <v>17005</v>
      </c>
      <c r="C1024" t="s">
        <v>274</v>
      </c>
      <c r="D1024" t="s">
        <v>17006</v>
      </c>
      <c r="E1024" t="s">
        <v>17001</v>
      </c>
      <c r="F1024" t="s">
        <v>3324</v>
      </c>
      <c r="G1024" t="s">
        <v>17007</v>
      </c>
      <c r="I1024" t="s">
        <v>265</v>
      </c>
      <c r="J1024" t="s">
        <v>266</v>
      </c>
      <c r="K1024" t="s">
        <v>17008</v>
      </c>
      <c r="L1024" t="s">
        <v>17374</v>
      </c>
      <c r="M1024" t="s">
        <v>271</v>
      </c>
      <c r="N1024" t="s">
        <v>268</v>
      </c>
      <c r="O1024">
        <v>9</v>
      </c>
      <c r="P1024" t="s">
        <v>288</v>
      </c>
      <c r="Q1024">
        <v>0.17</v>
      </c>
      <c r="S1024">
        <v>7</v>
      </c>
      <c r="T1024" s="108">
        <v>1.1900000000000002</v>
      </c>
      <c r="U1024">
        <v>1</v>
      </c>
      <c r="V1024" t="s">
        <v>270</v>
      </c>
      <c r="W1024" t="s">
        <v>167</v>
      </c>
      <c r="X1024">
        <v>7</v>
      </c>
      <c r="Y1024">
        <v>0</v>
      </c>
      <c r="Z1024">
        <v>0</v>
      </c>
      <c r="AA1024">
        <v>0</v>
      </c>
      <c r="AB1024">
        <v>7</v>
      </c>
      <c r="AC1024">
        <v>0</v>
      </c>
      <c r="AD1024">
        <v>0</v>
      </c>
      <c r="AE1024">
        <v>0</v>
      </c>
    </row>
    <row r="1025" spans="1:31" x14ac:dyDescent="0.3">
      <c r="A1025" t="s">
        <v>268</v>
      </c>
      <c r="B1025" t="s">
        <v>17005</v>
      </c>
      <c r="C1025" t="s">
        <v>274</v>
      </c>
      <c r="D1025" t="s">
        <v>17006</v>
      </c>
      <c r="E1025" t="s">
        <v>17001</v>
      </c>
      <c r="F1025" t="s">
        <v>3324</v>
      </c>
      <c r="G1025" t="s">
        <v>17007</v>
      </c>
      <c r="I1025" t="s">
        <v>265</v>
      </c>
      <c r="J1025" t="s">
        <v>266</v>
      </c>
      <c r="K1025" t="s">
        <v>17008</v>
      </c>
      <c r="L1025" t="s">
        <v>17374</v>
      </c>
      <c r="M1025" t="s">
        <v>271</v>
      </c>
      <c r="N1025" t="s">
        <v>268</v>
      </c>
      <c r="O1025">
        <v>21</v>
      </c>
      <c r="P1025" t="s">
        <v>273</v>
      </c>
      <c r="Q1025">
        <v>0.32</v>
      </c>
      <c r="S1025">
        <v>1</v>
      </c>
      <c r="T1025" s="108">
        <v>0.32</v>
      </c>
      <c r="U1025">
        <v>1</v>
      </c>
      <c r="V1025" t="s">
        <v>270</v>
      </c>
      <c r="W1025" t="s">
        <v>167</v>
      </c>
      <c r="X1025">
        <v>1</v>
      </c>
      <c r="Y1025">
        <v>0</v>
      </c>
      <c r="Z1025">
        <v>0</v>
      </c>
      <c r="AA1025">
        <v>0</v>
      </c>
      <c r="AB1025">
        <v>1</v>
      </c>
      <c r="AC1025">
        <v>0</v>
      </c>
      <c r="AD1025">
        <v>0</v>
      </c>
      <c r="AE1025">
        <v>0</v>
      </c>
    </row>
    <row r="1026" spans="1:31" x14ac:dyDescent="0.3">
      <c r="A1026" t="s">
        <v>268</v>
      </c>
      <c r="B1026" t="s">
        <v>15799</v>
      </c>
      <c r="C1026" t="s">
        <v>274</v>
      </c>
      <c r="D1026" t="s">
        <v>15800</v>
      </c>
      <c r="E1026" t="s">
        <v>11501</v>
      </c>
      <c r="F1026" t="s">
        <v>1156</v>
      </c>
      <c r="G1026" t="s">
        <v>9349</v>
      </c>
      <c r="I1026" t="s">
        <v>265</v>
      </c>
      <c r="J1026" t="s">
        <v>266</v>
      </c>
      <c r="K1026" t="s">
        <v>10256</v>
      </c>
      <c r="L1026" t="s">
        <v>15801</v>
      </c>
      <c r="M1026" t="s">
        <v>267</v>
      </c>
      <c r="N1026" t="s">
        <v>268</v>
      </c>
      <c r="O1026">
        <v>8</v>
      </c>
      <c r="P1026" t="s">
        <v>282</v>
      </c>
      <c r="Q1026">
        <v>2</v>
      </c>
      <c r="S1026">
        <v>1</v>
      </c>
      <c r="T1026" s="108">
        <v>2</v>
      </c>
      <c r="U1026">
        <v>1</v>
      </c>
      <c r="V1026" t="s">
        <v>270</v>
      </c>
      <c r="W1026" t="s">
        <v>167</v>
      </c>
      <c r="X1026">
        <v>1</v>
      </c>
      <c r="Y1026">
        <v>0</v>
      </c>
      <c r="Z1026">
        <v>0</v>
      </c>
      <c r="AA1026">
        <v>0</v>
      </c>
      <c r="AB1026">
        <v>1</v>
      </c>
      <c r="AC1026">
        <v>0</v>
      </c>
      <c r="AD1026">
        <v>0</v>
      </c>
      <c r="AE1026">
        <v>0</v>
      </c>
    </row>
    <row r="1027" spans="1:31" x14ac:dyDescent="0.3">
      <c r="A1027" t="s">
        <v>268</v>
      </c>
      <c r="B1027" t="s">
        <v>15799</v>
      </c>
      <c r="C1027" t="s">
        <v>274</v>
      </c>
      <c r="D1027" t="s">
        <v>15800</v>
      </c>
      <c r="E1027" t="s">
        <v>11501</v>
      </c>
      <c r="F1027" t="s">
        <v>1156</v>
      </c>
      <c r="G1027" t="s">
        <v>9349</v>
      </c>
      <c r="I1027" t="s">
        <v>265</v>
      </c>
      <c r="J1027" t="s">
        <v>266</v>
      </c>
      <c r="K1027" t="s">
        <v>10256</v>
      </c>
      <c r="L1027" t="s">
        <v>15801</v>
      </c>
      <c r="M1027" t="s">
        <v>271</v>
      </c>
      <c r="N1027" t="s">
        <v>268</v>
      </c>
      <c r="O1027">
        <v>9</v>
      </c>
      <c r="P1027" t="s">
        <v>288</v>
      </c>
      <c r="Q1027">
        <v>0.48</v>
      </c>
      <c r="S1027">
        <v>3</v>
      </c>
      <c r="T1027" s="108">
        <v>1.44</v>
      </c>
      <c r="U1027">
        <v>1</v>
      </c>
      <c r="V1027" t="s">
        <v>270</v>
      </c>
      <c r="W1027" t="s">
        <v>167</v>
      </c>
      <c r="X1027">
        <v>3</v>
      </c>
      <c r="Y1027">
        <v>0</v>
      </c>
      <c r="Z1027">
        <v>0</v>
      </c>
      <c r="AA1027">
        <v>0</v>
      </c>
      <c r="AB1027">
        <v>3</v>
      </c>
      <c r="AC1027">
        <v>0</v>
      </c>
      <c r="AD1027">
        <v>0</v>
      </c>
      <c r="AE1027">
        <v>0</v>
      </c>
    </row>
    <row r="1028" spans="1:31" x14ac:dyDescent="0.3">
      <c r="A1028" t="s">
        <v>268</v>
      </c>
      <c r="B1028" t="s">
        <v>15799</v>
      </c>
      <c r="C1028" t="s">
        <v>274</v>
      </c>
      <c r="D1028" t="s">
        <v>15800</v>
      </c>
      <c r="E1028" t="s">
        <v>11501</v>
      </c>
      <c r="F1028" t="s">
        <v>1156</v>
      </c>
      <c r="G1028" t="s">
        <v>9349</v>
      </c>
      <c r="I1028" t="s">
        <v>265</v>
      </c>
      <c r="J1028" t="s">
        <v>266</v>
      </c>
      <c r="K1028" t="s">
        <v>10256</v>
      </c>
      <c r="L1028" t="s">
        <v>15801</v>
      </c>
      <c r="M1028" t="s">
        <v>271</v>
      </c>
      <c r="N1028" t="s">
        <v>268</v>
      </c>
      <c r="O1028">
        <v>21</v>
      </c>
      <c r="P1028" t="s">
        <v>273</v>
      </c>
      <c r="Q1028">
        <v>0.48</v>
      </c>
      <c r="S1028">
        <v>1</v>
      </c>
      <c r="T1028" s="108">
        <v>0.48</v>
      </c>
      <c r="U1028">
        <v>1</v>
      </c>
      <c r="V1028" t="s">
        <v>270</v>
      </c>
      <c r="W1028" t="s">
        <v>167</v>
      </c>
      <c r="X1028">
        <v>1</v>
      </c>
      <c r="Y1028">
        <v>0</v>
      </c>
      <c r="Z1028">
        <v>0</v>
      </c>
      <c r="AA1028">
        <v>0</v>
      </c>
      <c r="AB1028">
        <v>1</v>
      </c>
      <c r="AC1028">
        <v>0</v>
      </c>
      <c r="AD1028">
        <v>0</v>
      </c>
      <c r="AE1028">
        <v>0</v>
      </c>
    </row>
    <row r="1029" spans="1:31" x14ac:dyDescent="0.3">
      <c r="A1029" t="s">
        <v>268</v>
      </c>
      <c r="B1029" t="s">
        <v>1699</v>
      </c>
      <c r="C1029" t="s">
        <v>262</v>
      </c>
      <c r="D1029" t="s">
        <v>2565</v>
      </c>
      <c r="E1029" t="s">
        <v>11464</v>
      </c>
      <c r="F1029" t="s">
        <v>1700</v>
      </c>
      <c r="G1029" t="s">
        <v>1701</v>
      </c>
      <c r="I1029" t="s">
        <v>265</v>
      </c>
      <c r="J1029" t="s">
        <v>266</v>
      </c>
      <c r="K1029" t="s">
        <v>1702</v>
      </c>
      <c r="L1029" t="s">
        <v>1703</v>
      </c>
      <c r="M1029" t="s">
        <v>267</v>
      </c>
      <c r="N1029" t="s">
        <v>268</v>
      </c>
      <c r="O1029">
        <v>8</v>
      </c>
      <c r="P1029" t="s">
        <v>266</v>
      </c>
      <c r="Q1029">
        <v>0.48</v>
      </c>
      <c r="S1029">
        <v>1</v>
      </c>
      <c r="T1029" s="108">
        <v>0.48</v>
      </c>
      <c r="U1029">
        <v>1</v>
      </c>
      <c r="V1029" t="s">
        <v>270</v>
      </c>
      <c r="W1029" t="s">
        <v>167</v>
      </c>
      <c r="X1029">
        <v>1</v>
      </c>
      <c r="Y1029">
        <v>0</v>
      </c>
      <c r="Z1029">
        <v>0</v>
      </c>
      <c r="AA1029">
        <v>1</v>
      </c>
      <c r="AB1029">
        <v>0</v>
      </c>
      <c r="AC1029">
        <v>0</v>
      </c>
      <c r="AD1029">
        <v>0</v>
      </c>
      <c r="AE1029">
        <v>0</v>
      </c>
    </row>
    <row r="1030" spans="1:31" x14ac:dyDescent="0.3">
      <c r="A1030" t="s">
        <v>268</v>
      </c>
      <c r="B1030" t="s">
        <v>1699</v>
      </c>
      <c r="C1030" t="s">
        <v>262</v>
      </c>
      <c r="D1030" t="s">
        <v>2565</v>
      </c>
      <c r="E1030" t="s">
        <v>11464</v>
      </c>
      <c r="F1030" t="s">
        <v>1700</v>
      </c>
      <c r="G1030" t="s">
        <v>1701</v>
      </c>
      <c r="I1030" t="s">
        <v>265</v>
      </c>
      <c r="J1030" t="s">
        <v>266</v>
      </c>
      <c r="K1030" t="s">
        <v>1702</v>
      </c>
      <c r="L1030" t="s">
        <v>1703</v>
      </c>
      <c r="M1030" t="s">
        <v>271</v>
      </c>
      <c r="N1030" t="s">
        <v>268</v>
      </c>
      <c r="O1030">
        <v>9</v>
      </c>
      <c r="P1030" t="s">
        <v>288</v>
      </c>
      <c r="Q1030">
        <v>0.48</v>
      </c>
      <c r="S1030">
        <v>2</v>
      </c>
      <c r="T1030" s="108">
        <v>0.96</v>
      </c>
      <c r="U1030">
        <v>1</v>
      </c>
      <c r="V1030" t="s">
        <v>270</v>
      </c>
      <c r="W1030" t="s">
        <v>167</v>
      </c>
      <c r="X1030">
        <v>2</v>
      </c>
      <c r="Y1030">
        <v>0</v>
      </c>
      <c r="Z1030">
        <v>0</v>
      </c>
      <c r="AA1030">
        <v>2</v>
      </c>
      <c r="AB1030">
        <v>0</v>
      </c>
      <c r="AC1030">
        <v>0</v>
      </c>
      <c r="AD1030">
        <v>0</v>
      </c>
      <c r="AE1030">
        <v>0</v>
      </c>
    </row>
    <row r="1031" spans="1:31" x14ac:dyDescent="0.3">
      <c r="A1031" t="s">
        <v>268</v>
      </c>
      <c r="B1031" t="s">
        <v>1699</v>
      </c>
      <c r="C1031" t="s">
        <v>262</v>
      </c>
      <c r="D1031" t="s">
        <v>2565</v>
      </c>
      <c r="E1031" t="s">
        <v>11464</v>
      </c>
      <c r="F1031" t="s">
        <v>1700</v>
      </c>
      <c r="G1031" t="s">
        <v>1701</v>
      </c>
      <c r="I1031" t="s">
        <v>265</v>
      </c>
      <c r="J1031" t="s">
        <v>266</v>
      </c>
      <c r="K1031" t="s">
        <v>1702</v>
      </c>
      <c r="L1031" t="s">
        <v>1703</v>
      </c>
      <c r="M1031" t="s">
        <v>267</v>
      </c>
      <c r="N1031" t="s">
        <v>268</v>
      </c>
      <c r="O1031">
        <v>8</v>
      </c>
      <c r="P1031" t="s">
        <v>266</v>
      </c>
      <c r="Q1031">
        <v>0.17</v>
      </c>
      <c r="S1031">
        <v>1</v>
      </c>
      <c r="T1031" s="108">
        <v>0.17</v>
      </c>
      <c r="U1031">
        <v>1</v>
      </c>
      <c r="V1031" t="s">
        <v>270</v>
      </c>
      <c r="W1031" t="s">
        <v>167</v>
      </c>
      <c r="X1031">
        <v>1</v>
      </c>
      <c r="Y1031">
        <v>0</v>
      </c>
      <c r="Z1031">
        <v>0</v>
      </c>
      <c r="AA1031">
        <v>1</v>
      </c>
      <c r="AB1031">
        <v>0</v>
      </c>
      <c r="AC1031">
        <v>0</v>
      </c>
      <c r="AD1031">
        <v>0</v>
      </c>
      <c r="AE1031">
        <v>0</v>
      </c>
    </row>
    <row r="1032" spans="1:31" x14ac:dyDescent="0.3">
      <c r="A1032" t="s">
        <v>268</v>
      </c>
      <c r="B1032" t="s">
        <v>1699</v>
      </c>
      <c r="C1032" t="s">
        <v>262</v>
      </c>
      <c r="D1032" t="s">
        <v>2565</v>
      </c>
      <c r="E1032" t="s">
        <v>11464</v>
      </c>
      <c r="F1032" t="s">
        <v>1700</v>
      </c>
      <c r="G1032" t="s">
        <v>1701</v>
      </c>
      <c r="I1032" t="s">
        <v>265</v>
      </c>
      <c r="J1032" t="s">
        <v>266</v>
      </c>
      <c r="K1032" t="s">
        <v>1702</v>
      </c>
      <c r="L1032" t="s">
        <v>1703</v>
      </c>
      <c r="M1032" t="s">
        <v>267</v>
      </c>
      <c r="N1032" t="s">
        <v>268</v>
      </c>
      <c r="O1032">
        <v>8</v>
      </c>
      <c r="P1032" t="s">
        <v>266</v>
      </c>
      <c r="Q1032">
        <v>0.17</v>
      </c>
      <c r="S1032">
        <v>1</v>
      </c>
      <c r="T1032" s="108">
        <v>0.17</v>
      </c>
      <c r="U1032">
        <v>1</v>
      </c>
      <c r="V1032" t="s">
        <v>270</v>
      </c>
      <c r="W1032" t="s">
        <v>167</v>
      </c>
      <c r="X1032">
        <v>1</v>
      </c>
      <c r="Y1032">
        <v>0</v>
      </c>
      <c r="Z1032">
        <v>0</v>
      </c>
      <c r="AA1032">
        <v>1</v>
      </c>
      <c r="AB1032">
        <v>0</v>
      </c>
      <c r="AC1032">
        <v>0</v>
      </c>
      <c r="AD1032">
        <v>0</v>
      </c>
      <c r="AE1032">
        <v>0</v>
      </c>
    </row>
    <row r="1033" spans="1:31" x14ac:dyDescent="0.3">
      <c r="A1033" t="s">
        <v>268</v>
      </c>
      <c r="B1033" t="s">
        <v>1699</v>
      </c>
      <c r="C1033" t="s">
        <v>262</v>
      </c>
      <c r="D1033" t="s">
        <v>2565</v>
      </c>
      <c r="E1033" t="s">
        <v>11464</v>
      </c>
      <c r="F1033" t="s">
        <v>1700</v>
      </c>
      <c r="G1033" t="s">
        <v>1701</v>
      </c>
      <c r="I1033" t="s">
        <v>265</v>
      </c>
      <c r="J1033" t="s">
        <v>266</v>
      </c>
      <c r="K1033" t="s">
        <v>1702</v>
      </c>
      <c r="L1033" t="s">
        <v>1703</v>
      </c>
      <c r="M1033" t="s">
        <v>271</v>
      </c>
      <c r="N1033" t="s">
        <v>268</v>
      </c>
      <c r="O1033">
        <v>26</v>
      </c>
      <c r="P1033" t="s">
        <v>273</v>
      </c>
      <c r="Q1033">
        <v>0.48</v>
      </c>
      <c r="S1033">
        <v>1</v>
      </c>
      <c r="T1033" s="108">
        <v>0.48</v>
      </c>
      <c r="U1033">
        <v>1</v>
      </c>
      <c r="V1033" t="s">
        <v>270</v>
      </c>
      <c r="W1033" t="s">
        <v>167</v>
      </c>
      <c r="X1033">
        <v>1</v>
      </c>
      <c r="Y1033">
        <v>0</v>
      </c>
      <c r="Z1033">
        <v>0</v>
      </c>
      <c r="AA1033">
        <v>1</v>
      </c>
      <c r="AB1033">
        <v>0</v>
      </c>
      <c r="AC1033">
        <v>0</v>
      </c>
      <c r="AD1033">
        <v>0</v>
      </c>
      <c r="AE1033">
        <v>0</v>
      </c>
    </row>
    <row r="1034" spans="1:31" x14ac:dyDescent="0.3">
      <c r="A1034" t="s">
        <v>268</v>
      </c>
      <c r="B1034" t="s">
        <v>8877</v>
      </c>
      <c r="C1034" t="s">
        <v>274</v>
      </c>
      <c r="D1034" t="s">
        <v>8878</v>
      </c>
      <c r="E1034" t="s">
        <v>11418</v>
      </c>
      <c r="F1034" t="s">
        <v>8879</v>
      </c>
      <c r="G1034" t="s">
        <v>627</v>
      </c>
      <c r="I1034" t="s">
        <v>265</v>
      </c>
      <c r="J1034" t="s">
        <v>266</v>
      </c>
      <c r="K1034" t="s">
        <v>8880</v>
      </c>
      <c r="L1034" t="s">
        <v>11632</v>
      </c>
      <c r="M1034" t="s">
        <v>267</v>
      </c>
      <c r="N1034" t="s">
        <v>268</v>
      </c>
      <c r="O1034">
        <v>8</v>
      </c>
      <c r="P1034" t="s">
        <v>282</v>
      </c>
      <c r="Q1034">
        <v>2</v>
      </c>
      <c r="S1034">
        <v>2</v>
      </c>
      <c r="T1034" s="108">
        <v>4</v>
      </c>
      <c r="U1034">
        <v>1</v>
      </c>
      <c r="V1034" t="s">
        <v>270</v>
      </c>
      <c r="W1034" t="s">
        <v>167</v>
      </c>
      <c r="X1034">
        <v>1</v>
      </c>
      <c r="Y1034">
        <v>0</v>
      </c>
      <c r="Z1034">
        <v>1</v>
      </c>
      <c r="AA1034">
        <v>0</v>
      </c>
      <c r="AB1034">
        <v>0</v>
      </c>
      <c r="AC1034">
        <v>1</v>
      </c>
      <c r="AD1034">
        <v>0</v>
      </c>
      <c r="AE1034">
        <v>0</v>
      </c>
    </row>
    <row r="1035" spans="1:31" x14ac:dyDescent="0.3">
      <c r="A1035" t="s">
        <v>268</v>
      </c>
      <c r="B1035" t="s">
        <v>8877</v>
      </c>
      <c r="C1035" t="s">
        <v>274</v>
      </c>
      <c r="D1035" t="s">
        <v>8878</v>
      </c>
      <c r="E1035" t="s">
        <v>11418</v>
      </c>
      <c r="F1035" t="s">
        <v>8879</v>
      </c>
      <c r="G1035" t="s">
        <v>627</v>
      </c>
      <c r="I1035" t="s">
        <v>265</v>
      </c>
      <c r="J1035" t="s">
        <v>266</v>
      </c>
      <c r="K1035" t="s">
        <v>8880</v>
      </c>
      <c r="L1035" t="s">
        <v>11632</v>
      </c>
      <c r="M1035" t="s">
        <v>271</v>
      </c>
      <c r="N1035" t="s">
        <v>268</v>
      </c>
      <c r="O1035">
        <v>9</v>
      </c>
      <c r="P1035" t="s">
        <v>272</v>
      </c>
      <c r="Q1035">
        <v>2</v>
      </c>
      <c r="S1035">
        <v>1</v>
      </c>
      <c r="T1035" s="108">
        <v>2</v>
      </c>
      <c r="U1035">
        <v>1</v>
      </c>
      <c r="V1035" t="s">
        <v>270</v>
      </c>
      <c r="W1035" t="s">
        <v>167</v>
      </c>
      <c r="X1035">
        <v>1</v>
      </c>
      <c r="Y1035">
        <v>0</v>
      </c>
      <c r="Z1035">
        <v>0</v>
      </c>
      <c r="AA1035">
        <v>0</v>
      </c>
      <c r="AB1035">
        <v>0</v>
      </c>
      <c r="AC1035">
        <v>1</v>
      </c>
      <c r="AD1035">
        <v>0</v>
      </c>
      <c r="AE1035">
        <v>0</v>
      </c>
    </row>
    <row r="1036" spans="1:31" x14ac:dyDescent="0.3">
      <c r="A1036" t="s">
        <v>268</v>
      </c>
      <c r="B1036" t="s">
        <v>690</v>
      </c>
      <c r="C1036" t="s">
        <v>274</v>
      </c>
      <c r="D1036" t="s">
        <v>2486</v>
      </c>
      <c r="E1036" t="s">
        <v>11419</v>
      </c>
      <c r="F1036" t="s">
        <v>691</v>
      </c>
      <c r="G1036" t="s">
        <v>627</v>
      </c>
      <c r="I1036" t="s">
        <v>265</v>
      </c>
      <c r="J1036" t="s">
        <v>266</v>
      </c>
      <c r="K1036" t="s">
        <v>692</v>
      </c>
      <c r="L1036" t="s">
        <v>15564</v>
      </c>
      <c r="M1036" t="s">
        <v>267</v>
      </c>
      <c r="N1036" t="s">
        <v>268</v>
      </c>
      <c r="O1036">
        <v>8</v>
      </c>
      <c r="P1036" t="s">
        <v>282</v>
      </c>
      <c r="Q1036">
        <v>3</v>
      </c>
      <c r="S1036">
        <v>1</v>
      </c>
      <c r="T1036" s="108">
        <v>3</v>
      </c>
      <c r="U1036">
        <v>1</v>
      </c>
      <c r="V1036" t="s">
        <v>270</v>
      </c>
      <c r="W1036" t="s">
        <v>167</v>
      </c>
      <c r="X1036">
        <v>1</v>
      </c>
      <c r="Y1036">
        <v>0</v>
      </c>
      <c r="Z1036">
        <v>1</v>
      </c>
      <c r="AA1036">
        <v>0</v>
      </c>
      <c r="AB1036">
        <v>0</v>
      </c>
      <c r="AC1036">
        <v>0</v>
      </c>
      <c r="AD1036">
        <v>0</v>
      </c>
      <c r="AE1036">
        <v>0</v>
      </c>
    </row>
    <row r="1037" spans="1:31" x14ac:dyDescent="0.3">
      <c r="A1037" t="s">
        <v>268</v>
      </c>
      <c r="B1037" t="s">
        <v>690</v>
      </c>
      <c r="C1037" t="s">
        <v>274</v>
      </c>
      <c r="D1037" t="s">
        <v>2486</v>
      </c>
      <c r="E1037" t="s">
        <v>11419</v>
      </c>
      <c r="F1037" t="s">
        <v>691</v>
      </c>
      <c r="G1037" t="s">
        <v>627</v>
      </c>
      <c r="I1037" t="s">
        <v>265</v>
      </c>
      <c r="J1037" t="s">
        <v>266</v>
      </c>
      <c r="K1037" t="s">
        <v>692</v>
      </c>
      <c r="L1037" t="s">
        <v>15564</v>
      </c>
      <c r="M1037" t="s">
        <v>271</v>
      </c>
      <c r="N1037" t="s">
        <v>268</v>
      </c>
      <c r="O1037">
        <v>9</v>
      </c>
      <c r="P1037" t="s">
        <v>272</v>
      </c>
      <c r="Q1037">
        <v>2</v>
      </c>
      <c r="S1037">
        <v>2</v>
      </c>
      <c r="T1037" s="108">
        <v>4</v>
      </c>
      <c r="U1037">
        <v>1</v>
      </c>
      <c r="V1037" t="s">
        <v>270</v>
      </c>
      <c r="W1037" t="s">
        <v>167</v>
      </c>
      <c r="X1037">
        <v>1</v>
      </c>
      <c r="Y1037">
        <v>1</v>
      </c>
      <c r="Z1037">
        <v>0</v>
      </c>
      <c r="AA1037">
        <v>0</v>
      </c>
      <c r="AB1037">
        <v>0</v>
      </c>
      <c r="AC1037">
        <v>1</v>
      </c>
      <c r="AD1037">
        <v>0</v>
      </c>
      <c r="AE1037">
        <v>0</v>
      </c>
    </row>
    <row r="1038" spans="1:31" x14ac:dyDescent="0.3">
      <c r="A1038" t="s">
        <v>268</v>
      </c>
      <c r="B1038" t="s">
        <v>690</v>
      </c>
      <c r="C1038" t="s">
        <v>274</v>
      </c>
      <c r="D1038" t="s">
        <v>2486</v>
      </c>
      <c r="E1038" t="s">
        <v>11419</v>
      </c>
      <c r="F1038" t="s">
        <v>691</v>
      </c>
      <c r="G1038" t="s">
        <v>627</v>
      </c>
      <c r="I1038" t="s">
        <v>265</v>
      </c>
      <c r="J1038" t="s">
        <v>266</v>
      </c>
      <c r="K1038" t="s">
        <v>692</v>
      </c>
      <c r="L1038" t="s">
        <v>15564</v>
      </c>
      <c r="M1038" t="s">
        <v>271</v>
      </c>
      <c r="N1038" t="s">
        <v>268</v>
      </c>
      <c r="O1038">
        <v>21</v>
      </c>
      <c r="P1038" t="s">
        <v>273</v>
      </c>
      <c r="Q1038">
        <v>0.32</v>
      </c>
      <c r="S1038">
        <v>1</v>
      </c>
      <c r="T1038" s="108">
        <v>0.32</v>
      </c>
      <c r="U1038">
        <v>1</v>
      </c>
      <c r="V1038" t="s">
        <v>270</v>
      </c>
      <c r="W1038" t="s">
        <v>167</v>
      </c>
      <c r="X1038">
        <v>1</v>
      </c>
      <c r="Y1038">
        <v>0</v>
      </c>
      <c r="Z1038">
        <v>0</v>
      </c>
      <c r="AA1038">
        <v>0</v>
      </c>
      <c r="AB1038">
        <v>0</v>
      </c>
      <c r="AC1038">
        <v>1</v>
      </c>
      <c r="AD1038">
        <v>0</v>
      </c>
      <c r="AE1038">
        <v>0</v>
      </c>
    </row>
    <row r="1039" spans="1:31" x14ac:dyDescent="0.3">
      <c r="A1039" t="s">
        <v>268</v>
      </c>
      <c r="B1039" t="s">
        <v>11893</v>
      </c>
      <c r="C1039" t="s">
        <v>294</v>
      </c>
      <c r="D1039" t="s">
        <v>11894</v>
      </c>
      <c r="E1039" t="s">
        <v>11392</v>
      </c>
      <c r="F1039" t="s">
        <v>628</v>
      </c>
      <c r="G1039" t="s">
        <v>629</v>
      </c>
      <c r="I1039" t="s">
        <v>265</v>
      </c>
      <c r="J1039" t="s">
        <v>266</v>
      </c>
      <c r="K1039" t="s">
        <v>630</v>
      </c>
      <c r="L1039" t="s">
        <v>640</v>
      </c>
      <c r="M1039" t="s">
        <v>267</v>
      </c>
      <c r="N1039" t="s">
        <v>268</v>
      </c>
      <c r="O1039">
        <v>8</v>
      </c>
      <c r="P1039" t="s">
        <v>269</v>
      </c>
      <c r="Q1039">
        <v>2</v>
      </c>
      <c r="S1039">
        <v>8</v>
      </c>
      <c r="T1039" s="108">
        <v>16</v>
      </c>
      <c r="U1039">
        <v>1</v>
      </c>
      <c r="V1039" t="s">
        <v>270</v>
      </c>
      <c r="W1039" t="s">
        <v>167</v>
      </c>
      <c r="X1039">
        <v>4</v>
      </c>
      <c r="Y1039">
        <v>4</v>
      </c>
      <c r="Z1039">
        <v>0</v>
      </c>
      <c r="AA1039">
        <v>0</v>
      </c>
      <c r="AB1039">
        <v>0</v>
      </c>
      <c r="AC1039">
        <v>4</v>
      </c>
      <c r="AD1039">
        <v>0</v>
      </c>
      <c r="AE1039">
        <v>0</v>
      </c>
    </row>
    <row r="1040" spans="1:31" x14ac:dyDescent="0.3">
      <c r="A1040" t="s">
        <v>268</v>
      </c>
      <c r="B1040" t="s">
        <v>11893</v>
      </c>
      <c r="C1040" t="s">
        <v>294</v>
      </c>
      <c r="D1040" t="s">
        <v>11894</v>
      </c>
      <c r="E1040" t="s">
        <v>11392</v>
      </c>
      <c r="F1040" t="s">
        <v>628</v>
      </c>
      <c r="G1040" t="s">
        <v>629</v>
      </c>
      <c r="I1040" t="s">
        <v>265</v>
      </c>
      <c r="J1040" t="s">
        <v>266</v>
      </c>
      <c r="K1040" t="s">
        <v>630</v>
      </c>
      <c r="L1040" t="s">
        <v>640</v>
      </c>
      <c r="M1040" t="s">
        <v>267</v>
      </c>
      <c r="N1040" t="s">
        <v>268</v>
      </c>
      <c r="O1040">
        <v>8</v>
      </c>
      <c r="P1040" t="s">
        <v>269</v>
      </c>
      <c r="Q1040">
        <v>1</v>
      </c>
      <c r="S1040">
        <v>2</v>
      </c>
      <c r="T1040" s="108">
        <v>2</v>
      </c>
      <c r="U1040">
        <v>1</v>
      </c>
      <c r="V1040" t="s">
        <v>270</v>
      </c>
      <c r="W1040" t="s">
        <v>167</v>
      </c>
      <c r="X1040">
        <v>1</v>
      </c>
      <c r="Y1040">
        <v>1</v>
      </c>
      <c r="Z1040">
        <v>0</v>
      </c>
      <c r="AA1040">
        <v>0</v>
      </c>
      <c r="AB1040">
        <v>0</v>
      </c>
      <c r="AC1040">
        <v>1</v>
      </c>
      <c r="AD1040">
        <v>0</v>
      </c>
      <c r="AE1040">
        <v>0</v>
      </c>
    </row>
    <row r="1041" spans="1:31" x14ac:dyDescent="0.3">
      <c r="A1041" t="s">
        <v>268</v>
      </c>
      <c r="B1041" t="s">
        <v>11893</v>
      </c>
      <c r="C1041" t="s">
        <v>294</v>
      </c>
      <c r="D1041" t="s">
        <v>11894</v>
      </c>
      <c r="E1041" t="s">
        <v>11392</v>
      </c>
      <c r="F1041" t="s">
        <v>628</v>
      </c>
      <c r="G1041" t="s">
        <v>629</v>
      </c>
      <c r="I1041" t="s">
        <v>265</v>
      </c>
      <c r="J1041" t="s">
        <v>266</v>
      </c>
      <c r="K1041" t="s">
        <v>630</v>
      </c>
      <c r="L1041" t="s">
        <v>640</v>
      </c>
      <c r="M1041" t="s">
        <v>271</v>
      </c>
      <c r="N1041" t="s">
        <v>268</v>
      </c>
      <c r="O1041">
        <v>9</v>
      </c>
      <c r="P1041" t="s">
        <v>272</v>
      </c>
      <c r="Q1041">
        <v>2</v>
      </c>
      <c r="S1041">
        <v>6</v>
      </c>
      <c r="T1041" s="108">
        <v>12</v>
      </c>
      <c r="U1041">
        <v>1</v>
      </c>
      <c r="V1041" t="s">
        <v>270</v>
      </c>
      <c r="W1041" t="s">
        <v>167</v>
      </c>
      <c r="X1041">
        <v>3</v>
      </c>
      <c r="Y1041">
        <v>3</v>
      </c>
      <c r="Z1041">
        <v>0</v>
      </c>
      <c r="AA1041">
        <v>0</v>
      </c>
      <c r="AB1041">
        <v>3</v>
      </c>
      <c r="AC1041">
        <v>0</v>
      </c>
      <c r="AD1041">
        <v>0</v>
      </c>
      <c r="AE1041">
        <v>0</v>
      </c>
    </row>
    <row r="1042" spans="1:31" x14ac:dyDescent="0.3">
      <c r="A1042" t="s">
        <v>268</v>
      </c>
      <c r="B1042" t="s">
        <v>11893</v>
      </c>
      <c r="C1042" t="s">
        <v>294</v>
      </c>
      <c r="D1042" t="s">
        <v>11894</v>
      </c>
      <c r="E1042" t="s">
        <v>11392</v>
      </c>
      <c r="F1042" t="s">
        <v>628</v>
      </c>
      <c r="G1042" t="s">
        <v>629</v>
      </c>
      <c r="I1042" t="s">
        <v>265</v>
      </c>
      <c r="J1042" t="s">
        <v>266</v>
      </c>
      <c r="K1042" t="s">
        <v>630</v>
      </c>
      <c r="L1042" t="s">
        <v>640</v>
      </c>
      <c r="M1042" t="s">
        <v>271</v>
      </c>
      <c r="N1042" t="s">
        <v>268</v>
      </c>
      <c r="O1042">
        <v>9</v>
      </c>
      <c r="P1042" t="s">
        <v>272</v>
      </c>
      <c r="Q1042">
        <v>1</v>
      </c>
      <c r="S1042">
        <v>2</v>
      </c>
      <c r="T1042" s="108">
        <v>2</v>
      </c>
      <c r="U1042">
        <v>1</v>
      </c>
      <c r="V1042" t="s">
        <v>270</v>
      </c>
      <c r="W1042" t="s">
        <v>167</v>
      </c>
      <c r="X1042">
        <v>1</v>
      </c>
      <c r="Y1042">
        <v>1</v>
      </c>
      <c r="Z1042">
        <v>0</v>
      </c>
      <c r="AA1042">
        <v>0</v>
      </c>
      <c r="AB1042">
        <v>1</v>
      </c>
      <c r="AC1042">
        <v>0</v>
      </c>
      <c r="AD1042">
        <v>0</v>
      </c>
      <c r="AE1042">
        <v>0</v>
      </c>
    </row>
    <row r="1043" spans="1:31" x14ac:dyDescent="0.3">
      <c r="A1043" t="s">
        <v>268</v>
      </c>
      <c r="B1043" t="s">
        <v>11893</v>
      </c>
      <c r="C1043" t="s">
        <v>294</v>
      </c>
      <c r="D1043" t="s">
        <v>11894</v>
      </c>
      <c r="E1043" t="s">
        <v>11392</v>
      </c>
      <c r="F1043" t="s">
        <v>628</v>
      </c>
      <c r="G1043" t="s">
        <v>629</v>
      </c>
      <c r="I1043" t="s">
        <v>265</v>
      </c>
      <c r="J1043" t="s">
        <v>266</v>
      </c>
      <c r="K1043" t="s">
        <v>630</v>
      </c>
      <c r="L1043" t="s">
        <v>640</v>
      </c>
      <c r="M1043" t="s">
        <v>267</v>
      </c>
      <c r="N1043" t="s">
        <v>268</v>
      </c>
      <c r="O1043">
        <v>8</v>
      </c>
      <c r="P1043" t="s">
        <v>282</v>
      </c>
      <c r="Q1043">
        <v>3</v>
      </c>
      <c r="S1043">
        <v>8</v>
      </c>
      <c r="T1043" s="108">
        <v>24</v>
      </c>
      <c r="U1043">
        <v>1</v>
      </c>
      <c r="V1043" t="s">
        <v>270</v>
      </c>
      <c r="W1043" t="s">
        <v>167</v>
      </c>
      <c r="X1043">
        <v>4</v>
      </c>
      <c r="Y1043">
        <v>4</v>
      </c>
      <c r="Z1043">
        <v>0</v>
      </c>
      <c r="AA1043">
        <v>0</v>
      </c>
      <c r="AB1043">
        <v>0</v>
      </c>
      <c r="AC1043">
        <v>4</v>
      </c>
      <c r="AD1043">
        <v>0</v>
      </c>
      <c r="AE1043">
        <v>0</v>
      </c>
    </row>
    <row r="1044" spans="1:31" x14ac:dyDescent="0.3">
      <c r="A1044" t="s">
        <v>268</v>
      </c>
      <c r="B1044" t="s">
        <v>11893</v>
      </c>
      <c r="C1044" t="s">
        <v>294</v>
      </c>
      <c r="D1044" t="s">
        <v>11894</v>
      </c>
      <c r="E1044" t="s">
        <v>11392</v>
      </c>
      <c r="F1044" t="s">
        <v>628</v>
      </c>
      <c r="G1044" t="s">
        <v>629</v>
      </c>
      <c r="I1044" t="s">
        <v>265</v>
      </c>
      <c r="J1044" t="s">
        <v>266</v>
      </c>
      <c r="K1044" t="s">
        <v>630</v>
      </c>
      <c r="L1044" t="s">
        <v>640</v>
      </c>
      <c r="M1044" t="s">
        <v>271</v>
      </c>
      <c r="N1044" t="s">
        <v>268</v>
      </c>
      <c r="O1044">
        <v>21</v>
      </c>
      <c r="P1044" t="s">
        <v>273</v>
      </c>
      <c r="Q1044">
        <v>0.48</v>
      </c>
      <c r="S1044">
        <v>3</v>
      </c>
      <c r="T1044" s="108">
        <v>1.44</v>
      </c>
      <c r="U1044">
        <v>1</v>
      </c>
      <c r="V1044" t="s">
        <v>270</v>
      </c>
      <c r="W1044" t="s">
        <v>167</v>
      </c>
      <c r="X1044">
        <v>3</v>
      </c>
      <c r="Y1044">
        <v>0</v>
      </c>
      <c r="Z1044">
        <v>0</v>
      </c>
      <c r="AA1044">
        <v>0</v>
      </c>
      <c r="AB1044">
        <v>0</v>
      </c>
      <c r="AC1044">
        <v>3</v>
      </c>
      <c r="AD1044">
        <v>0</v>
      </c>
      <c r="AE1044">
        <v>0</v>
      </c>
    </row>
    <row r="1045" spans="1:31" x14ac:dyDescent="0.3">
      <c r="A1045" t="s">
        <v>268</v>
      </c>
      <c r="B1045" t="s">
        <v>10376</v>
      </c>
      <c r="C1045" t="s">
        <v>274</v>
      </c>
      <c r="D1045" t="s">
        <v>10394</v>
      </c>
      <c r="E1045" t="s">
        <v>11475</v>
      </c>
      <c r="F1045" t="s">
        <v>559</v>
      </c>
      <c r="G1045" t="s">
        <v>618</v>
      </c>
      <c r="I1045" t="s">
        <v>265</v>
      </c>
      <c r="J1045" t="s">
        <v>266</v>
      </c>
      <c r="K1045" t="s">
        <v>1157</v>
      </c>
      <c r="L1045" t="s">
        <v>11692</v>
      </c>
      <c r="M1045" t="s">
        <v>267</v>
      </c>
      <c r="N1045" t="s">
        <v>268</v>
      </c>
      <c r="O1045">
        <v>8</v>
      </c>
      <c r="P1045" t="s">
        <v>282</v>
      </c>
      <c r="Q1045">
        <v>1</v>
      </c>
      <c r="S1045">
        <v>1</v>
      </c>
      <c r="T1045" s="108">
        <v>1</v>
      </c>
      <c r="U1045">
        <v>1</v>
      </c>
      <c r="V1045" t="s">
        <v>270</v>
      </c>
      <c r="W1045" t="s">
        <v>167</v>
      </c>
      <c r="X1045">
        <v>1</v>
      </c>
      <c r="Y1045">
        <v>0</v>
      </c>
      <c r="Z1045">
        <v>0</v>
      </c>
      <c r="AA1045">
        <v>0</v>
      </c>
      <c r="AB1045">
        <v>1</v>
      </c>
      <c r="AC1045">
        <v>0</v>
      </c>
      <c r="AD1045">
        <v>0</v>
      </c>
      <c r="AE1045">
        <v>0</v>
      </c>
    </row>
    <row r="1046" spans="1:31" x14ac:dyDescent="0.3">
      <c r="A1046" t="s">
        <v>268</v>
      </c>
      <c r="B1046" t="s">
        <v>10376</v>
      </c>
      <c r="C1046" t="s">
        <v>274</v>
      </c>
      <c r="D1046" t="s">
        <v>10394</v>
      </c>
      <c r="E1046" t="s">
        <v>11475</v>
      </c>
      <c r="F1046" t="s">
        <v>559</v>
      </c>
      <c r="G1046" t="s">
        <v>618</v>
      </c>
      <c r="I1046" t="s">
        <v>265</v>
      </c>
      <c r="J1046" t="s">
        <v>266</v>
      </c>
      <c r="K1046" t="s">
        <v>1157</v>
      </c>
      <c r="L1046" t="s">
        <v>11692</v>
      </c>
      <c r="M1046" t="s">
        <v>271</v>
      </c>
      <c r="N1046" t="s">
        <v>268</v>
      </c>
      <c r="O1046">
        <v>9</v>
      </c>
      <c r="P1046" t="s">
        <v>288</v>
      </c>
      <c r="Q1046">
        <v>0.48</v>
      </c>
      <c r="S1046">
        <v>2</v>
      </c>
      <c r="T1046" s="108">
        <v>0.96</v>
      </c>
      <c r="U1046">
        <v>1</v>
      </c>
      <c r="V1046" t="s">
        <v>270</v>
      </c>
      <c r="W1046" t="s">
        <v>167</v>
      </c>
      <c r="X1046">
        <v>2</v>
      </c>
      <c r="Y1046">
        <v>0</v>
      </c>
      <c r="Z1046">
        <v>0</v>
      </c>
      <c r="AA1046">
        <v>0</v>
      </c>
      <c r="AB1046">
        <v>2</v>
      </c>
      <c r="AC1046">
        <v>0</v>
      </c>
      <c r="AD1046">
        <v>0</v>
      </c>
      <c r="AE1046">
        <v>0</v>
      </c>
    </row>
    <row r="1047" spans="1:31" x14ac:dyDescent="0.3">
      <c r="A1047" t="s">
        <v>268</v>
      </c>
      <c r="B1047" t="s">
        <v>10376</v>
      </c>
      <c r="C1047" t="s">
        <v>274</v>
      </c>
      <c r="D1047" t="s">
        <v>10394</v>
      </c>
      <c r="E1047" t="s">
        <v>11475</v>
      </c>
      <c r="F1047" t="s">
        <v>559</v>
      </c>
      <c r="G1047" t="s">
        <v>618</v>
      </c>
      <c r="I1047" t="s">
        <v>265</v>
      </c>
      <c r="J1047" t="s">
        <v>266</v>
      </c>
      <c r="K1047" t="s">
        <v>1157</v>
      </c>
      <c r="L1047" t="s">
        <v>11692</v>
      </c>
      <c r="M1047" t="s">
        <v>271</v>
      </c>
      <c r="N1047" t="s">
        <v>268</v>
      </c>
      <c r="O1047">
        <v>26</v>
      </c>
      <c r="P1047" t="s">
        <v>273</v>
      </c>
      <c r="Q1047">
        <v>0.32</v>
      </c>
      <c r="S1047">
        <v>1</v>
      </c>
      <c r="T1047" s="108">
        <v>0.32</v>
      </c>
      <c r="U1047">
        <v>1</v>
      </c>
      <c r="V1047" t="s">
        <v>270</v>
      </c>
      <c r="W1047" t="s">
        <v>167</v>
      </c>
      <c r="X1047">
        <v>1</v>
      </c>
      <c r="Y1047">
        <v>0</v>
      </c>
      <c r="Z1047">
        <v>0</v>
      </c>
      <c r="AA1047">
        <v>0</v>
      </c>
      <c r="AB1047">
        <v>1</v>
      </c>
      <c r="AC1047">
        <v>0</v>
      </c>
      <c r="AD1047">
        <v>0</v>
      </c>
      <c r="AE1047">
        <v>0</v>
      </c>
    </row>
    <row r="1048" spans="1:31" x14ac:dyDescent="0.3">
      <c r="A1048" t="s">
        <v>268</v>
      </c>
      <c r="B1048" t="s">
        <v>10872</v>
      </c>
      <c r="C1048" t="s">
        <v>274</v>
      </c>
      <c r="D1048" t="s">
        <v>10873</v>
      </c>
      <c r="E1048" t="s">
        <v>11273</v>
      </c>
      <c r="F1048" t="s">
        <v>452</v>
      </c>
      <c r="G1048" t="s">
        <v>264</v>
      </c>
      <c r="I1048" t="s">
        <v>265</v>
      </c>
      <c r="J1048" t="s">
        <v>266</v>
      </c>
      <c r="K1048" t="s">
        <v>905</v>
      </c>
      <c r="L1048" t="s">
        <v>6500</v>
      </c>
      <c r="M1048" t="s">
        <v>267</v>
      </c>
      <c r="N1048" t="s">
        <v>268</v>
      </c>
      <c r="O1048">
        <v>8</v>
      </c>
      <c r="P1048" t="s">
        <v>282</v>
      </c>
      <c r="Q1048">
        <v>1</v>
      </c>
      <c r="S1048">
        <v>1</v>
      </c>
      <c r="T1048" s="108">
        <v>1</v>
      </c>
      <c r="U1048">
        <v>1</v>
      </c>
      <c r="V1048" t="s">
        <v>270</v>
      </c>
      <c r="W1048" t="s">
        <v>167</v>
      </c>
      <c r="X1048">
        <v>1</v>
      </c>
      <c r="Y1048">
        <v>0</v>
      </c>
      <c r="Z1048">
        <v>0</v>
      </c>
      <c r="AA1048">
        <v>0</v>
      </c>
      <c r="AB1048">
        <v>1</v>
      </c>
      <c r="AC1048">
        <v>0</v>
      </c>
      <c r="AD1048">
        <v>0</v>
      </c>
      <c r="AE1048">
        <v>0</v>
      </c>
    </row>
    <row r="1049" spans="1:31" x14ac:dyDescent="0.3">
      <c r="A1049" t="s">
        <v>268</v>
      </c>
      <c r="B1049" t="s">
        <v>10872</v>
      </c>
      <c r="C1049" t="s">
        <v>274</v>
      </c>
      <c r="D1049" t="s">
        <v>10873</v>
      </c>
      <c r="E1049" t="s">
        <v>11273</v>
      </c>
      <c r="F1049" t="s">
        <v>452</v>
      </c>
      <c r="G1049" t="s">
        <v>264</v>
      </c>
      <c r="I1049" t="s">
        <v>265</v>
      </c>
      <c r="J1049" t="s">
        <v>266</v>
      </c>
      <c r="K1049" t="s">
        <v>905</v>
      </c>
      <c r="L1049" t="s">
        <v>6500</v>
      </c>
      <c r="M1049" t="s">
        <v>271</v>
      </c>
      <c r="N1049" t="s">
        <v>268</v>
      </c>
      <c r="O1049">
        <v>9</v>
      </c>
      <c r="P1049" t="s">
        <v>288</v>
      </c>
      <c r="Q1049">
        <v>0.48</v>
      </c>
      <c r="S1049">
        <v>2</v>
      </c>
      <c r="T1049" s="108">
        <v>0.96</v>
      </c>
      <c r="U1049">
        <v>1</v>
      </c>
      <c r="V1049" t="s">
        <v>270</v>
      </c>
      <c r="W1049" t="s">
        <v>167</v>
      </c>
      <c r="X1049">
        <v>2</v>
      </c>
      <c r="Y1049">
        <v>0</v>
      </c>
      <c r="Z1049">
        <v>2</v>
      </c>
      <c r="AA1049">
        <v>0</v>
      </c>
      <c r="AB1049">
        <v>0</v>
      </c>
      <c r="AC1049">
        <v>0</v>
      </c>
      <c r="AD1049">
        <v>0</v>
      </c>
      <c r="AE1049">
        <v>0</v>
      </c>
    </row>
    <row r="1050" spans="1:31" x14ac:dyDescent="0.3">
      <c r="A1050" t="s">
        <v>268</v>
      </c>
      <c r="B1050" t="s">
        <v>10872</v>
      </c>
      <c r="C1050" t="s">
        <v>274</v>
      </c>
      <c r="D1050" t="s">
        <v>10873</v>
      </c>
      <c r="E1050" t="s">
        <v>11273</v>
      </c>
      <c r="F1050" t="s">
        <v>452</v>
      </c>
      <c r="G1050" t="s">
        <v>264</v>
      </c>
      <c r="I1050" t="s">
        <v>265</v>
      </c>
      <c r="J1050" t="s">
        <v>266</v>
      </c>
      <c r="K1050" t="s">
        <v>905</v>
      </c>
      <c r="L1050" t="s">
        <v>6500</v>
      </c>
      <c r="M1050" t="s">
        <v>271</v>
      </c>
      <c r="N1050" t="s">
        <v>268</v>
      </c>
      <c r="O1050">
        <v>21</v>
      </c>
      <c r="P1050" t="s">
        <v>273</v>
      </c>
      <c r="Q1050">
        <v>0.48</v>
      </c>
      <c r="S1050">
        <v>1</v>
      </c>
      <c r="T1050" s="108">
        <v>0.48</v>
      </c>
      <c r="U1050">
        <v>1</v>
      </c>
      <c r="V1050" t="s">
        <v>270</v>
      </c>
      <c r="W1050" t="s">
        <v>167</v>
      </c>
      <c r="X1050">
        <v>1</v>
      </c>
      <c r="Y1050">
        <v>0</v>
      </c>
      <c r="Z1050">
        <v>0</v>
      </c>
      <c r="AA1050">
        <v>0</v>
      </c>
      <c r="AB1050">
        <v>0</v>
      </c>
      <c r="AC1050">
        <v>1</v>
      </c>
      <c r="AD1050">
        <v>0</v>
      </c>
      <c r="AE1050">
        <v>0</v>
      </c>
    </row>
    <row r="1051" spans="1:31" x14ac:dyDescent="0.3">
      <c r="A1051" t="s">
        <v>268</v>
      </c>
      <c r="B1051" t="s">
        <v>1130</v>
      </c>
      <c r="C1051" t="s">
        <v>274</v>
      </c>
      <c r="D1051" t="s">
        <v>2522</v>
      </c>
      <c r="E1051" t="s">
        <v>11454</v>
      </c>
      <c r="F1051" t="s">
        <v>1131</v>
      </c>
      <c r="G1051" t="s">
        <v>513</v>
      </c>
      <c r="I1051" t="s">
        <v>265</v>
      </c>
      <c r="J1051" t="s">
        <v>266</v>
      </c>
      <c r="K1051" t="s">
        <v>1132</v>
      </c>
      <c r="L1051" t="s">
        <v>1133</v>
      </c>
      <c r="M1051" t="s">
        <v>271</v>
      </c>
      <c r="N1051" t="s">
        <v>268</v>
      </c>
      <c r="O1051">
        <v>9</v>
      </c>
      <c r="P1051" t="s">
        <v>288</v>
      </c>
      <c r="Q1051">
        <v>0.32</v>
      </c>
      <c r="S1051">
        <v>1</v>
      </c>
      <c r="T1051" s="108">
        <v>0.32</v>
      </c>
      <c r="U1051">
        <v>1</v>
      </c>
      <c r="V1051" t="s">
        <v>270</v>
      </c>
      <c r="W1051" t="s">
        <v>167</v>
      </c>
      <c r="X1051">
        <v>1</v>
      </c>
      <c r="Y1051">
        <v>0</v>
      </c>
      <c r="Z1051">
        <v>0</v>
      </c>
      <c r="AA1051">
        <v>0</v>
      </c>
      <c r="AB1051">
        <v>1</v>
      </c>
      <c r="AC1051">
        <v>0</v>
      </c>
      <c r="AD1051">
        <v>0</v>
      </c>
      <c r="AE1051">
        <v>0</v>
      </c>
    </row>
    <row r="1052" spans="1:31" x14ac:dyDescent="0.3">
      <c r="A1052" t="s">
        <v>268</v>
      </c>
      <c r="B1052" t="s">
        <v>1130</v>
      </c>
      <c r="C1052" t="s">
        <v>274</v>
      </c>
      <c r="D1052" t="s">
        <v>2522</v>
      </c>
      <c r="E1052" t="s">
        <v>11454</v>
      </c>
      <c r="F1052" t="s">
        <v>1131</v>
      </c>
      <c r="G1052" t="s">
        <v>513</v>
      </c>
      <c r="I1052" t="s">
        <v>265</v>
      </c>
      <c r="J1052" t="s">
        <v>266</v>
      </c>
      <c r="K1052" t="s">
        <v>1132</v>
      </c>
      <c r="L1052" t="s">
        <v>1133</v>
      </c>
      <c r="M1052" t="s">
        <v>271</v>
      </c>
      <c r="N1052" t="s">
        <v>268</v>
      </c>
      <c r="O1052">
        <v>26</v>
      </c>
      <c r="P1052" t="s">
        <v>273</v>
      </c>
      <c r="Q1052">
        <v>0.32</v>
      </c>
      <c r="S1052">
        <v>1</v>
      </c>
      <c r="T1052" s="108">
        <v>0.32</v>
      </c>
      <c r="U1052">
        <v>1</v>
      </c>
      <c r="V1052" t="s">
        <v>270</v>
      </c>
      <c r="W1052" t="s">
        <v>167</v>
      </c>
      <c r="X1052">
        <v>1</v>
      </c>
      <c r="Y1052">
        <v>0</v>
      </c>
      <c r="Z1052">
        <v>0</v>
      </c>
      <c r="AA1052">
        <v>0</v>
      </c>
      <c r="AB1052">
        <v>1</v>
      </c>
      <c r="AC1052">
        <v>0</v>
      </c>
      <c r="AD1052">
        <v>0</v>
      </c>
      <c r="AE1052">
        <v>0</v>
      </c>
    </row>
    <row r="1053" spans="1:31" x14ac:dyDescent="0.3">
      <c r="A1053" t="s">
        <v>268</v>
      </c>
      <c r="B1053" t="s">
        <v>1130</v>
      </c>
      <c r="C1053" t="s">
        <v>274</v>
      </c>
      <c r="D1053" t="s">
        <v>2522</v>
      </c>
      <c r="E1053" t="s">
        <v>11454</v>
      </c>
      <c r="F1053" t="s">
        <v>1131</v>
      </c>
      <c r="G1053" t="s">
        <v>513</v>
      </c>
      <c r="I1053" t="s">
        <v>265</v>
      </c>
      <c r="J1053" t="s">
        <v>266</v>
      </c>
      <c r="K1053" t="s">
        <v>1132</v>
      </c>
      <c r="L1053" t="s">
        <v>1133</v>
      </c>
      <c r="M1053" t="s">
        <v>267</v>
      </c>
      <c r="N1053" t="s">
        <v>268</v>
      </c>
      <c r="O1053">
        <v>8</v>
      </c>
      <c r="P1053" t="s">
        <v>266</v>
      </c>
      <c r="Q1053">
        <v>0.48</v>
      </c>
      <c r="S1053">
        <v>2</v>
      </c>
      <c r="T1053" s="108">
        <v>0.96</v>
      </c>
      <c r="U1053">
        <v>1</v>
      </c>
      <c r="V1053" t="s">
        <v>270</v>
      </c>
      <c r="W1053" t="s">
        <v>167</v>
      </c>
      <c r="X1053">
        <v>2</v>
      </c>
      <c r="Y1053">
        <v>0</v>
      </c>
      <c r="Z1053">
        <v>0</v>
      </c>
      <c r="AA1053">
        <v>0</v>
      </c>
      <c r="AB1053">
        <v>2</v>
      </c>
      <c r="AC1053">
        <v>0</v>
      </c>
      <c r="AD1053">
        <v>0</v>
      </c>
      <c r="AE1053">
        <v>0</v>
      </c>
    </row>
    <row r="1054" spans="1:31" x14ac:dyDescent="0.3">
      <c r="A1054" t="s">
        <v>268</v>
      </c>
      <c r="B1054" t="s">
        <v>950</v>
      </c>
      <c r="C1054" t="s">
        <v>274</v>
      </c>
      <c r="D1054" t="s">
        <v>2499</v>
      </c>
      <c r="E1054" t="s">
        <v>11270</v>
      </c>
      <c r="F1054" t="s">
        <v>951</v>
      </c>
      <c r="G1054" t="s">
        <v>264</v>
      </c>
      <c r="I1054" t="s">
        <v>265</v>
      </c>
      <c r="J1054" t="s">
        <v>266</v>
      </c>
      <c r="K1054" t="s">
        <v>952</v>
      </c>
      <c r="L1054" t="s">
        <v>953</v>
      </c>
      <c r="M1054" t="s">
        <v>267</v>
      </c>
      <c r="N1054" t="s">
        <v>268</v>
      </c>
      <c r="O1054">
        <v>8</v>
      </c>
      <c r="P1054" t="s">
        <v>269</v>
      </c>
      <c r="Q1054">
        <v>2</v>
      </c>
      <c r="S1054">
        <v>1</v>
      </c>
      <c r="T1054" s="108">
        <v>2</v>
      </c>
      <c r="U1054">
        <v>1</v>
      </c>
      <c r="V1054" t="s">
        <v>270</v>
      </c>
      <c r="W1054" t="s">
        <v>167</v>
      </c>
      <c r="X1054">
        <v>1</v>
      </c>
      <c r="Y1054">
        <v>0</v>
      </c>
      <c r="Z1054">
        <v>0</v>
      </c>
      <c r="AA1054">
        <v>1</v>
      </c>
      <c r="AB1054">
        <v>0</v>
      </c>
      <c r="AC1054">
        <v>0</v>
      </c>
      <c r="AD1054">
        <v>0</v>
      </c>
      <c r="AE1054">
        <v>0</v>
      </c>
    </row>
    <row r="1055" spans="1:31" x14ac:dyDescent="0.3">
      <c r="A1055" t="s">
        <v>268</v>
      </c>
      <c r="B1055" t="s">
        <v>950</v>
      </c>
      <c r="C1055" t="s">
        <v>274</v>
      </c>
      <c r="D1055" t="s">
        <v>2499</v>
      </c>
      <c r="E1055" t="s">
        <v>11270</v>
      </c>
      <c r="F1055" t="s">
        <v>951</v>
      </c>
      <c r="G1055" t="s">
        <v>264</v>
      </c>
      <c r="I1055" t="s">
        <v>265</v>
      </c>
      <c r="J1055" t="s">
        <v>266</v>
      </c>
      <c r="K1055" t="s">
        <v>952</v>
      </c>
      <c r="L1055" t="s">
        <v>953</v>
      </c>
      <c r="M1055" t="s">
        <v>271</v>
      </c>
      <c r="N1055" t="s">
        <v>268</v>
      </c>
      <c r="O1055">
        <v>9</v>
      </c>
      <c r="P1055" t="s">
        <v>288</v>
      </c>
      <c r="Q1055">
        <v>0.48</v>
      </c>
      <c r="S1055">
        <v>2</v>
      </c>
      <c r="T1055" s="108">
        <v>0.96</v>
      </c>
      <c r="U1055">
        <v>1</v>
      </c>
      <c r="V1055" t="s">
        <v>270</v>
      </c>
      <c r="W1055" t="s">
        <v>167</v>
      </c>
      <c r="X1055">
        <v>3</v>
      </c>
      <c r="Y1055">
        <v>0</v>
      </c>
      <c r="Z1055">
        <v>2</v>
      </c>
      <c r="AA1055">
        <v>0</v>
      </c>
      <c r="AB1055">
        <v>0</v>
      </c>
      <c r="AC1055">
        <v>0</v>
      </c>
      <c r="AD1055">
        <v>0</v>
      </c>
      <c r="AE1055">
        <v>0</v>
      </c>
    </row>
    <row r="1056" spans="1:31" x14ac:dyDescent="0.3">
      <c r="A1056" t="s">
        <v>268</v>
      </c>
      <c r="B1056" t="s">
        <v>950</v>
      </c>
      <c r="C1056" t="s">
        <v>274</v>
      </c>
      <c r="D1056" t="s">
        <v>2499</v>
      </c>
      <c r="E1056" t="s">
        <v>11270</v>
      </c>
      <c r="F1056" t="s">
        <v>951</v>
      </c>
      <c r="G1056" t="s">
        <v>264</v>
      </c>
      <c r="I1056" t="s">
        <v>265</v>
      </c>
      <c r="J1056" t="s">
        <v>266</v>
      </c>
      <c r="K1056" t="s">
        <v>952</v>
      </c>
      <c r="L1056" t="s">
        <v>953</v>
      </c>
      <c r="M1056" t="s">
        <v>271</v>
      </c>
      <c r="N1056" t="s">
        <v>268</v>
      </c>
      <c r="O1056">
        <v>21</v>
      </c>
      <c r="P1056" t="s">
        <v>273</v>
      </c>
      <c r="Q1056">
        <v>0.48</v>
      </c>
      <c r="S1056">
        <v>1</v>
      </c>
      <c r="T1056" s="108">
        <v>0.48</v>
      </c>
      <c r="U1056">
        <v>1</v>
      </c>
      <c r="V1056" t="s">
        <v>270</v>
      </c>
      <c r="W1056" t="s">
        <v>167</v>
      </c>
      <c r="X1056">
        <v>1</v>
      </c>
      <c r="Y1056">
        <v>0</v>
      </c>
      <c r="Z1056">
        <v>0</v>
      </c>
      <c r="AA1056">
        <v>0</v>
      </c>
      <c r="AB1056">
        <v>0</v>
      </c>
      <c r="AC1056">
        <v>1</v>
      </c>
      <c r="AD1056">
        <v>0</v>
      </c>
      <c r="AE1056">
        <v>0</v>
      </c>
    </row>
    <row r="1057" spans="1:31" x14ac:dyDescent="0.3">
      <c r="A1057" t="s">
        <v>268</v>
      </c>
      <c r="B1057" t="s">
        <v>1594</v>
      </c>
      <c r="C1057" t="s">
        <v>274</v>
      </c>
      <c r="D1057" t="s">
        <v>212</v>
      </c>
      <c r="E1057" t="s">
        <v>11461</v>
      </c>
      <c r="F1057" t="s">
        <v>1595</v>
      </c>
      <c r="G1057" t="s">
        <v>513</v>
      </c>
      <c r="I1057" t="s">
        <v>265</v>
      </c>
      <c r="J1057" t="s">
        <v>266</v>
      </c>
      <c r="K1057" t="s">
        <v>1596</v>
      </c>
      <c r="L1057" t="s">
        <v>1597</v>
      </c>
      <c r="M1057" t="s">
        <v>267</v>
      </c>
      <c r="N1057" t="s">
        <v>268</v>
      </c>
      <c r="O1057">
        <v>8</v>
      </c>
      <c r="P1057" t="s">
        <v>282</v>
      </c>
      <c r="Q1057">
        <v>2</v>
      </c>
      <c r="S1057">
        <v>1</v>
      </c>
      <c r="T1057" s="108">
        <v>2</v>
      </c>
      <c r="U1057">
        <v>1</v>
      </c>
      <c r="V1057" t="s">
        <v>270</v>
      </c>
      <c r="W1057" t="s">
        <v>167</v>
      </c>
      <c r="X1057">
        <v>1</v>
      </c>
      <c r="Y1057">
        <v>0</v>
      </c>
      <c r="Z1057">
        <v>0</v>
      </c>
      <c r="AA1057">
        <v>0</v>
      </c>
      <c r="AB1057">
        <v>1</v>
      </c>
      <c r="AC1057">
        <v>0</v>
      </c>
      <c r="AD1057">
        <v>0</v>
      </c>
      <c r="AE1057">
        <v>0</v>
      </c>
    </row>
    <row r="1058" spans="1:31" x14ac:dyDescent="0.3">
      <c r="A1058" t="s">
        <v>268</v>
      </c>
      <c r="B1058" t="s">
        <v>1594</v>
      </c>
      <c r="C1058" t="s">
        <v>274</v>
      </c>
      <c r="D1058" t="s">
        <v>212</v>
      </c>
      <c r="E1058" t="s">
        <v>11461</v>
      </c>
      <c r="F1058" t="s">
        <v>1595</v>
      </c>
      <c r="G1058" t="s">
        <v>513</v>
      </c>
      <c r="I1058" t="s">
        <v>265</v>
      </c>
      <c r="J1058" t="s">
        <v>266</v>
      </c>
      <c r="K1058" t="s">
        <v>1596</v>
      </c>
      <c r="L1058" t="s">
        <v>1597</v>
      </c>
      <c r="M1058" t="s">
        <v>271</v>
      </c>
      <c r="N1058" t="s">
        <v>268</v>
      </c>
      <c r="O1058">
        <v>9</v>
      </c>
      <c r="P1058" t="s">
        <v>288</v>
      </c>
      <c r="Q1058">
        <v>0.48</v>
      </c>
      <c r="S1058">
        <v>2</v>
      </c>
      <c r="T1058" s="108">
        <v>0.96</v>
      </c>
      <c r="U1058">
        <v>1</v>
      </c>
      <c r="V1058" t="s">
        <v>270</v>
      </c>
      <c r="W1058" t="s">
        <v>167</v>
      </c>
      <c r="X1058">
        <v>2</v>
      </c>
      <c r="Y1058">
        <v>0</v>
      </c>
      <c r="Z1058">
        <v>0</v>
      </c>
      <c r="AA1058">
        <v>0</v>
      </c>
      <c r="AB1058">
        <v>2</v>
      </c>
      <c r="AC1058">
        <v>0</v>
      </c>
      <c r="AD1058">
        <v>0</v>
      </c>
      <c r="AE1058">
        <v>0</v>
      </c>
    </row>
    <row r="1059" spans="1:31" x14ac:dyDescent="0.3">
      <c r="A1059" t="s">
        <v>268</v>
      </c>
      <c r="B1059" t="s">
        <v>1594</v>
      </c>
      <c r="C1059" t="s">
        <v>274</v>
      </c>
      <c r="D1059" t="s">
        <v>212</v>
      </c>
      <c r="E1059" t="s">
        <v>11461</v>
      </c>
      <c r="F1059" t="s">
        <v>1595</v>
      </c>
      <c r="G1059" t="s">
        <v>513</v>
      </c>
      <c r="I1059" t="s">
        <v>265</v>
      </c>
      <c r="J1059" t="s">
        <v>266</v>
      </c>
      <c r="K1059" t="s">
        <v>1596</v>
      </c>
      <c r="L1059" t="s">
        <v>1597</v>
      </c>
      <c r="M1059" t="s">
        <v>271</v>
      </c>
      <c r="N1059" t="s">
        <v>268</v>
      </c>
      <c r="O1059">
        <v>26</v>
      </c>
      <c r="P1059" t="s">
        <v>273</v>
      </c>
      <c r="Q1059">
        <v>0.32</v>
      </c>
      <c r="S1059">
        <v>1</v>
      </c>
      <c r="T1059" s="108">
        <v>0.32</v>
      </c>
      <c r="U1059">
        <v>1</v>
      </c>
      <c r="V1059" t="s">
        <v>270</v>
      </c>
      <c r="W1059" t="s">
        <v>167</v>
      </c>
      <c r="X1059">
        <v>1</v>
      </c>
      <c r="Y1059">
        <v>0</v>
      </c>
      <c r="Z1059">
        <v>0</v>
      </c>
      <c r="AA1059">
        <v>0</v>
      </c>
      <c r="AB1059">
        <v>1</v>
      </c>
      <c r="AC1059">
        <v>0</v>
      </c>
      <c r="AD1059">
        <v>0</v>
      </c>
      <c r="AE1059">
        <v>0</v>
      </c>
    </row>
    <row r="1060" spans="1:31" x14ac:dyDescent="0.3">
      <c r="A1060" t="s">
        <v>268</v>
      </c>
      <c r="B1060" t="s">
        <v>17884</v>
      </c>
      <c r="C1060" t="s">
        <v>274</v>
      </c>
      <c r="D1060" t="s">
        <v>17885</v>
      </c>
      <c r="E1060" t="s">
        <v>17880</v>
      </c>
      <c r="F1060" t="s">
        <v>5736</v>
      </c>
      <c r="G1060" t="s">
        <v>5700</v>
      </c>
      <c r="I1060" t="s">
        <v>265</v>
      </c>
      <c r="J1060" t="s">
        <v>266</v>
      </c>
      <c r="K1060" t="s">
        <v>5701</v>
      </c>
      <c r="L1060" t="s">
        <v>17886</v>
      </c>
      <c r="M1060" t="s">
        <v>271</v>
      </c>
      <c r="N1060" t="s">
        <v>268</v>
      </c>
      <c r="O1060">
        <v>9</v>
      </c>
      <c r="P1060" t="s">
        <v>288</v>
      </c>
      <c r="Q1060">
        <v>0.48</v>
      </c>
      <c r="S1060">
        <v>1</v>
      </c>
      <c r="T1060" s="108">
        <v>0.48</v>
      </c>
      <c r="U1060">
        <v>1</v>
      </c>
      <c r="V1060" t="s">
        <v>270</v>
      </c>
      <c r="W1060" t="s">
        <v>167</v>
      </c>
      <c r="X1060">
        <v>1</v>
      </c>
      <c r="Y1060">
        <v>0</v>
      </c>
      <c r="Z1060">
        <v>0</v>
      </c>
      <c r="AA1060">
        <v>0</v>
      </c>
      <c r="AB1060">
        <v>0</v>
      </c>
      <c r="AC1060">
        <v>1</v>
      </c>
      <c r="AD1060">
        <v>0</v>
      </c>
      <c r="AE1060">
        <v>0</v>
      </c>
    </row>
    <row r="1061" spans="1:31" x14ac:dyDescent="0.3">
      <c r="A1061" t="s">
        <v>268</v>
      </c>
      <c r="B1061" t="s">
        <v>1105</v>
      </c>
      <c r="C1061" t="s">
        <v>274</v>
      </c>
      <c r="D1061" t="s">
        <v>2520</v>
      </c>
      <c r="E1061" t="s">
        <v>11256</v>
      </c>
      <c r="F1061" t="s">
        <v>1106</v>
      </c>
      <c r="G1061" t="s">
        <v>536</v>
      </c>
      <c r="I1061" t="s">
        <v>265</v>
      </c>
      <c r="J1061" t="s">
        <v>266</v>
      </c>
      <c r="K1061" t="s">
        <v>1107</v>
      </c>
      <c r="L1061" t="s">
        <v>17882</v>
      </c>
      <c r="M1061" t="s">
        <v>267</v>
      </c>
      <c r="N1061" t="s">
        <v>268</v>
      </c>
      <c r="O1061">
        <v>8</v>
      </c>
      <c r="P1061" t="s">
        <v>266</v>
      </c>
      <c r="Q1061">
        <v>0.32</v>
      </c>
      <c r="S1061">
        <v>1</v>
      </c>
      <c r="T1061" s="108">
        <v>0.32</v>
      </c>
      <c r="U1061">
        <v>1</v>
      </c>
      <c r="V1061" t="s">
        <v>270</v>
      </c>
      <c r="W1061" t="s">
        <v>167</v>
      </c>
      <c r="X1061">
        <v>1</v>
      </c>
      <c r="Y1061">
        <v>0</v>
      </c>
      <c r="Z1061">
        <v>0</v>
      </c>
      <c r="AA1061">
        <v>0</v>
      </c>
      <c r="AB1061">
        <v>1</v>
      </c>
      <c r="AC1061">
        <v>0</v>
      </c>
      <c r="AD1061">
        <v>0</v>
      </c>
      <c r="AE1061">
        <v>0</v>
      </c>
    </row>
    <row r="1062" spans="1:31" x14ac:dyDescent="0.3">
      <c r="A1062" t="s">
        <v>268</v>
      </c>
      <c r="B1062" t="s">
        <v>1105</v>
      </c>
      <c r="C1062" t="s">
        <v>294</v>
      </c>
      <c r="D1062" t="s">
        <v>2520</v>
      </c>
      <c r="E1062" t="s">
        <v>11256</v>
      </c>
      <c r="F1062" t="s">
        <v>1106</v>
      </c>
      <c r="G1062" t="s">
        <v>536</v>
      </c>
      <c r="I1062" t="s">
        <v>265</v>
      </c>
      <c r="J1062" t="s">
        <v>266</v>
      </c>
      <c r="K1062" t="s">
        <v>1107</v>
      </c>
      <c r="L1062" t="s">
        <v>17882</v>
      </c>
      <c r="M1062" t="s">
        <v>271</v>
      </c>
      <c r="N1062" t="s">
        <v>268</v>
      </c>
      <c r="O1062">
        <v>9</v>
      </c>
      <c r="P1062" t="s">
        <v>288</v>
      </c>
      <c r="Q1062">
        <v>0.32</v>
      </c>
      <c r="S1062">
        <v>1</v>
      </c>
      <c r="T1062" s="108">
        <v>0.32</v>
      </c>
      <c r="U1062">
        <v>1</v>
      </c>
      <c r="V1062" t="s">
        <v>270</v>
      </c>
      <c r="W1062" t="s">
        <v>167</v>
      </c>
      <c r="X1062">
        <v>1</v>
      </c>
      <c r="Y1062">
        <v>0</v>
      </c>
      <c r="Z1062">
        <v>0</v>
      </c>
      <c r="AA1062">
        <v>0</v>
      </c>
      <c r="AB1062">
        <v>1</v>
      </c>
      <c r="AC1062">
        <v>0</v>
      </c>
      <c r="AD1062">
        <v>0</v>
      </c>
      <c r="AE1062">
        <v>0</v>
      </c>
    </row>
    <row r="1063" spans="1:31" x14ac:dyDescent="0.3">
      <c r="A1063" t="s">
        <v>268</v>
      </c>
      <c r="B1063" t="s">
        <v>1105</v>
      </c>
      <c r="C1063" t="s">
        <v>294</v>
      </c>
      <c r="D1063" t="s">
        <v>2520</v>
      </c>
      <c r="E1063" t="s">
        <v>11256</v>
      </c>
      <c r="F1063" t="s">
        <v>1106</v>
      </c>
      <c r="G1063" t="s">
        <v>536</v>
      </c>
      <c r="I1063" t="s">
        <v>265</v>
      </c>
      <c r="J1063" t="s">
        <v>266</v>
      </c>
      <c r="K1063" t="s">
        <v>1107</v>
      </c>
      <c r="L1063" t="s">
        <v>17882</v>
      </c>
      <c r="M1063" t="s">
        <v>271</v>
      </c>
      <c r="N1063" t="s">
        <v>268</v>
      </c>
      <c r="O1063">
        <v>21</v>
      </c>
      <c r="P1063" t="s">
        <v>273</v>
      </c>
      <c r="Q1063">
        <v>0.32</v>
      </c>
      <c r="S1063">
        <v>1</v>
      </c>
      <c r="T1063" s="108">
        <v>0.32</v>
      </c>
      <c r="U1063">
        <v>1</v>
      </c>
      <c r="V1063" t="s">
        <v>270</v>
      </c>
      <c r="W1063" t="s">
        <v>167</v>
      </c>
      <c r="X1063">
        <v>1</v>
      </c>
      <c r="Y1063">
        <v>0</v>
      </c>
      <c r="Z1063">
        <v>0</v>
      </c>
      <c r="AA1063">
        <v>0</v>
      </c>
      <c r="AB1063">
        <v>1</v>
      </c>
      <c r="AC1063">
        <v>0</v>
      </c>
      <c r="AD1063">
        <v>0</v>
      </c>
      <c r="AE1063">
        <v>0</v>
      </c>
    </row>
    <row r="1064" spans="1:31" x14ac:dyDescent="0.3">
      <c r="A1064" t="s">
        <v>268</v>
      </c>
      <c r="B1064" t="s">
        <v>16850</v>
      </c>
      <c r="C1064" t="s">
        <v>274</v>
      </c>
      <c r="D1064" t="s">
        <v>17786</v>
      </c>
      <c r="E1064" t="s">
        <v>16848</v>
      </c>
      <c r="F1064" t="s">
        <v>6200</v>
      </c>
      <c r="G1064" t="s">
        <v>536</v>
      </c>
      <c r="I1064" t="s">
        <v>265</v>
      </c>
      <c r="J1064" t="s">
        <v>266</v>
      </c>
      <c r="K1064" t="s">
        <v>16851</v>
      </c>
      <c r="L1064" t="s">
        <v>16852</v>
      </c>
      <c r="M1064" t="s">
        <v>271</v>
      </c>
      <c r="N1064" t="s">
        <v>268</v>
      </c>
      <c r="O1064">
        <v>21</v>
      </c>
      <c r="P1064" t="s">
        <v>273</v>
      </c>
      <c r="Q1064">
        <v>0.32</v>
      </c>
      <c r="S1064">
        <v>1</v>
      </c>
      <c r="T1064" s="108">
        <v>0.32</v>
      </c>
      <c r="U1064">
        <v>1</v>
      </c>
      <c r="V1064" t="s">
        <v>270</v>
      </c>
      <c r="W1064" t="s">
        <v>167</v>
      </c>
      <c r="X1064">
        <v>1</v>
      </c>
      <c r="Y1064">
        <v>0</v>
      </c>
      <c r="Z1064">
        <v>0</v>
      </c>
      <c r="AA1064">
        <v>0</v>
      </c>
      <c r="AB1064">
        <v>1</v>
      </c>
      <c r="AC1064">
        <v>0</v>
      </c>
      <c r="AD1064">
        <v>0</v>
      </c>
      <c r="AE1064">
        <v>0</v>
      </c>
    </row>
    <row r="1065" spans="1:31" x14ac:dyDescent="0.3">
      <c r="A1065" t="s">
        <v>268</v>
      </c>
      <c r="B1065" t="s">
        <v>16850</v>
      </c>
      <c r="C1065" t="s">
        <v>274</v>
      </c>
      <c r="D1065" t="s">
        <v>17786</v>
      </c>
      <c r="E1065" t="s">
        <v>16848</v>
      </c>
      <c r="F1065" t="s">
        <v>6200</v>
      </c>
      <c r="G1065" t="s">
        <v>536</v>
      </c>
      <c r="I1065" t="s">
        <v>265</v>
      </c>
      <c r="J1065" t="s">
        <v>266</v>
      </c>
      <c r="K1065" t="s">
        <v>16851</v>
      </c>
      <c r="L1065" t="s">
        <v>16852</v>
      </c>
      <c r="M1065" t="s">
        <v>267</v>
      </c>
      <c r="N1065" t="s">
        <v>268</v>
      </c>
      <c r="O1065">
        <v>8</v>
      </c>
      <c r="P1065" t="s">
        <v>266</v>
      </c>
      <c r="Q1065">
        <v>0.48</v>
      </c>
      <c r="S1065">
        <v>3</v>
      </c>
      <c r="T1065" s="108">
        <v>1.44</v>
      </c>
      <c r="U1065">
        <v>1</v>
      </c>
      <c r="V1065" t="s">
        <v>270</v>
      </c>
      <c r="W1065" t="s">
        <v>167</v>
      </c>
      <c r="X1065">
        <v>3</v>
      </c>
      <c r="Y1065">
        <v>0</v>
      </c>
      <c r="Z1065">
        <v>0</v>
      </c>
      <c r="AA1065">
        <v>0</v>
      </c>
      <c r="AB1065">
        <v>3</v>
      </c>
      <c r="AC1065">
        <v>0</v>
      </c>
      <c r="AD1065">
        <v>0</v>
      </c>
      <c r="AE1065">
        <v>0</v>
      </c>
    </row>
    <row r="1066" spans="1:31" x14ac:dyDescent="0.3">
      <c r="A1066" t="s">
        <v>268</v>
      </c>
      <c r="B1066" t="s">
        <v>16850</v>
      </c>
      <c r="C1066" t="s">
        <v>274</v>
      </c>
      <c r="D1066" t="s">
        <v>17786</v>
      </c>
      <c r="E1066" t="s">
        <v>16848</v>
      </c>
      <c r="F1066" t="s">
        <v>6200</v>
      </c>
      <c r="G1066" t="s">
        <v>536</v>
      </c>
      <c r="I1066" t="s">
        <v>265</v>
      </c>
      <c r="J1066" t="s">
        <v>266</v>
      </c>
      <c r="K1066" t="s">
        <v>16851</v>
      </c>
      <c r="L1066" t="s">
        <v>16852</v>
      </c>
      <c r="M1066" t="s">
        <v>271</v>
      </c>
      <c r="N1066" t="s">
        <v>268</v>
      </c>
      <c r="O1066">
        <v>9</v>
      </c>
      <c r="P1066" t="s">
        <v>288</v>
      </c>
      <c r="Q1066">
        <v>0.48</v>
      </c>
      <c r="S1066">
        <v>3</v>
      </c>
      <c r="T1066" s="108">
        <v>1.44</v>
      </c>
      <c r="U1066">
        <v>1</v>
      </c>
      <c r="V1066" t="s">
        <v>270</v>
      </c>
      <c r="W1066" t="s">
        <v>167</v>
      </c>
      <c r="X1066">
        <v>3</v>
      </c>
      <c r="Y1066">
        <v>0</v>
      </c>
      <c r="Z1066">
        <v>0</v>
      </c>
      <c r="AA1066">
        <v>0</v>
      </c>
      <c r="AB1066">
        <v>3</v>
      </c>
      <c r="AC1066">
        <v>0</v>
      </c>
      <c r="AD1066">
        <v>0</v>
      </c>
      <c r="AE1066">
        <v>0</v>
      </c>
    </row>
    <row r="1067" spans="1:31" x14ac:dyDescent="0.3">
      <c r="A1067" t="s">
        <v>268</v>
      </c>
      <c r="B1067" t="s">
        <v>7021</v>
      </c>
      <c r="C1067" t="s">
        <v>274</v>
      </c>
      <c r="D1067" t="s">
        <v>7022</v>
      </c>
      <c r="E1067" t="s">
        <v>17341</v>
      </c>
      <c r="F1067" t="s">
        <v>7023</v>
      </c>
      <c r="G1067" t="s">
        <v>6912</v>
      </c>
      <c r="I1067" t="s">
        <v>265</v>
      </c>
      <c r="J1067" t="s">
        <v>266</v>
      </c>
      <c r="K1067" t="s">
        <v>7019</v>
      </c>
      <c r="L1067" t="s">
        <v>7024</v>
      </c>
      <c r="M1067" t="s">
        <v>271</v>
      </c>
      <c r="N1067" t="s">
        <v>268</v>
      </c>
      <c r="O1067">
        <v>26</v>
      </c>
      <c r="P1067" t="s">
        <v>425</v>
      </c>
      <c r="Q1067">
        <v>0.32</v>
      </c>
      <c r="S1067">
        <v>1</v>
      </c>
      <c r="T1067" s="108">
        <v>0.32</v>
      </c>
      <c r="U1067">
        <v>1</v>
      </c>
      <c r="V1067" t="s">
        <v>270</v>
      </c>
      <c r="W1067" t="s">
        <v>167</v>
      </c>
      <c r="X1067">
        <v>1</v>
      </c>
      <c r="Y1067">
        <v>0</v>
      </c>
      <c r="Z1067">
        <v>0</v>
      </c>
      <c r="AA1067">
        <v>1</v>
      </c>
      <c r="AB1067">
        <v>0</v>
      </c>
      <c r="AC1067">
        <v>0</v>
      </c>
      <c r="AD1067">
        <v>0</v>
      </c>
      <c r="AE1067">
        <v>0</v>
      </c>
    </row>
    <row r="1068" spans="1:31" x14ac:dyDescent="0.3">
      <c r="A1068" t="s">
        <v>268</v>
      </c>
      <c r="B1068" t="s">
        <v>8683</v>
      </c>
      <c r="C1068" t="s">
        <v>262</v>
      </c>
      <c r="D1068" t="s">
        <v>8684</v>
      </c>
      <c r="E1068" t="s">
        <v>11463</v>
      </c>
      <c r="F1068" t="s">
        <v>1008</v>
      </c>
      <c r="G1068" t="s">
        <v>513</v>
      </c>
      <c r="I1068" t="s">
        <v>265</v>
      </c>
      <c r="J1068" t="s">
        <v>266</v>
      </c>
      <c r="K1068" t="s">
        <v>8685</v>
      </c>
      <c r="L1068" t="s">
        <v>8686</v>
      </c>
      <c r="M1068" t="s">
        <v>267</v>
      </c>
      <c r="N1068" t="s">
        <v>268</v>
      </c>
      <c r="O1068">
        <v>8</v>
      </c>
      <c r="P1068" t="s">
        <v>282</v>
      </c>
      <c r="Q1068">
        <v>1</v>
      </c>
      <c r="S1068">
        <v>1</v>
      </c>
      <c r="T1068" s="108">
        <v>1</v>
      </c>
      <c r="U1068">
        <v>1</v>
      </c>
      <c r="V1068" t="s">
        <v>270</v>
      </c>
      <c r="W1068" t="s">
        <v>167</v>
      </c>
      <c r="X1068">
        <v>1</v>
      </c>
      <c r="Y1068">
        <v>0</v>
      </c>
      <c r="Z1068">
        <v>0</v>
      </c>
      <c r="AA1068">
        <v>0</v>
      </c>
      <c r="AB1068">
        <v>1</v>
      </c>
      <c r="AC1068">
        <v>0</v>
      </c>
      <c r="AD1068">
        <v>0</v>
      </c>
      <c r="AE1068">
        <v>0</v>
      </c>
    </row>
    <row r="1069" spans="1:31" x14ac:dyDescent="0.3">
      <c r="A1069" t="s">
        <v>268</v>
      </c>
      <c r="B1069" t="s">
        <v>8683</v>
      </c>
      <c r="C1069" t="s">
        <v>262</v>
      </c>
      <c r="D1069" t="s">
        <v>8684</v>
      </c>
      <c r="E1069" t="s">
        <v>11463</v>
      </c>
      <c r="F1069" t="s">
        <v>1008</v>
      </c>
      <c r="G1069" t="s">
        <v>513</v>
      </c>
      <c r="I1069" t="s">
        <v>265</v>
      </c>
      <c r="J1069" t="s">
        <v>266</v>
      </c>
      <c r="K1069" t="s">
        <v>8685</v>
      </c>
      <c r="L1069" t="s">
        <v>8686</v>
      </c>
      <c r="M1069" t="s">
        <v>271</v>
      </c>
      <c r="N1069" t="s">
        <v>268</v>
      </c>
      <c r="O1069">
        <v>9</v>
      </c>
      <c r="P1069" t="s">
        <v>288</v>
      </c>
      <c r="Q1069">
        <v>0.48</v>
      </c>
      <c r="S1069">
        <v>2</v>
      </c>
      <c r="T1069" s="108">
        <v>0.96</v>
      </c>
      <c r="U1069">
        <v>1</v>
      </c>
      <c r="V1069" t="s">
        <v>270</v>
      </c>
      <c r="W1069" t="s">
        <v>167</v>
      </c>
      <c r="X1069">
        <v>2</v>
      </c>
      <c r="Y1069">
        <v>0</v>
      </c>
      <c r="Z1069">
        <v>0</v>
      </c>
      <c r="AA1069">
        <v>0</v>
      </c>
      <c r="AB1069">
        <v>2</v>
      </c>
      <c r="AC1069">
        <v>0</v>
      </c>
      <c r="AD1069">
        <v>0</v>
      </c>
      <c r="AE1069">
        <v>0</v>
      </c>
    </row>
    <row r="1070" spans="1:31" x14ac:dyDescent="0.3">
      <c r="A1070" t="s">
        <v>268</v>
      </c>
      <c r="B1070" t="s">
        <v>8683</v>
      </c>
      <c r="C1070" t="s">
        <v>262</v>
      </c>
      <c r="D1070" t="s">
        <v>8684</v>
      </c>
      <c r="E1070" t="s">
        <v>11463</v>
      </c>
      <c r="F1070" t="s">
        <v>1008</v>
      </c>
      <c r="G1070" t="s">
        <v>513</v>
      </c>
      <c r="I1070" t="s">
        <v>265</v>
      </c>
      <c r="J1070" t="s">
        <v>266</v>
      </c>
      <c r="K1070" t="s">
        <v>8685</v>
      </c>
      <c r="L1070" t="s">
        <v>8686</v>
      </c>
      <c r="M1070" t="s">
        <v>271</v>
      </c>
      <c r="N1070" t="s">
        <v>268</v>
      </c>
      <c r="O1070">
        <v>21</v>
      </c>
      <c r="P1070" t="s">
        <v>273</v>
      </c>
      <c r="Q1070">
        <v>0.48</v>
      </c>
      <c r="S1070">
        <v>2</v>
      </c>
      <c r="T1070" s="108">
        <v>0.96</v>
      </c>
      <c r="U1070">
        <v>1</v>
      </c>
      <c r="V1070" t="s">
        <v>270</v>
      </c>
      <c r="W1070" t="s">
        <v>167</v>
      </c>
      <c r="X1070">
        <v>2</v>
      </c>
      <c r="Y1070">
        <v>0</v>
      </c>
      <c r="Z1070">
        <v>0</v>
      </c>
      <c r="AA1070">
        <v>0</v>
      </c>
      <c r="AB1070">
        <v>0</v>
      </c>
      <c r="AC1070">
        <v>2</v>
      </c>
      <c r="AD1070">
        <v>0</v>
      </c>
      <c r="AE1070">
        <v>0</v>
      </c>
    </row>
    <row r="1071" spans="1:31" x14ac:dyDescent="0.3">
      <c r="A1071" t="s">
        <v>268</v>
      </c>
      <c r="B1071" t="s">
        <v>544</v>
      </c>
      <c r="C1071" t="s">
        <v>274</v>
      </c>
      <c r="D1071" t="s">
        <v>2681</v>
      </c>
      <c r="E1071" t="s">
        <v>11260</v>
      </c>
      <c r="F1071" t="s">
        <v>545</v>
      </c>
      <c r="G1071" t="s">
        <v>536</v>
      </c>
      <c r="I1071" t="s">
        <v>265</v>
      </c>
      <c r="J1071" t="s">
        <v>266</v>
      </c>
      <c r="K1071" t="s">
        <v>546</v>
      </c>
      <c r="L1071" t="s">
        <v>547</v>
      </c>
      <c r="M1071" t="s">
        <v>267</v>
      </c>
      <c r="N1071" t="s">
        <v>268</v>
      </c>
      <c r="O1071">
        <v>8</v>
      </c>
      <c r="P1071" t="s">
        <v>269</v>
      </c>
      <c r="Q1071">
        <v>2</v>
      </c>
      <c r="S1071">
        <v>4</v>
      </c>
      <c r="T1071" s="108">
        <v>8</v>
      </c>
      <c r="U1071">
        <v>1</v>
      </c>
      <c r="V1071" t="s">
        <v>270</v>
      </c>
      <c r="W1071" t="s">
        <v>167</v>
      </c>
      <c r="X1071">
        <v>2</v>
      </c>
      <c r="Y1071">
        <v>2</v>
      </c>
      <c r="Z1071">
        <v>0</v>
      </c>
      <c r="AA1071">
        <v>0</v>
      </c>
      <c r="AB1071">
        <v>2</v>
      </c>
      <c r="AC1071">
        <v>0</v>
      </c>
      <c r="AD1071">
        <v>0</v>
      </c>
      <c r="AE1071">
        <v>0</v>
      </c>
    </row>
    <row r="1072" spans="1:31" x14ac:dyDescent="0.3">
      <c r="A1072" t="s">
        <v>268</v>
      </c>
      <c r="B1072" t="s">
        <v>544</v>
      </c>
      <c r="C1072" t="s">
        <v>274</v>
      </c>
      <c r="D1072" t="s">
        <v>2681</v>
      </c>
      <c r="E1072" t="s">
        <v>11260</v>
      </c>
      <c r="F1072" t="s">
        <v>545</v>
      </c>
      <c r="G1072" t="s">
        <v>536</v>
      </c>
      <c r="I1072" t="s">
        <v>265</v>
      </c>
      <c r="J1072" t="s">
        <v>266</v>
      </c>
      <c r="K1072" t="s">
        <v>546</v>
      </c>
      <c r="L1072" t="s">
        <v>547</v>
      </c>
      <c r="M1072" t="s">
        <v>271</v>
      </c>
      <c r="N1072" t="s">
        <v>268</v>
      </c>
      <c r="O1072">
        <v>9</v>
      </c>
      <c r="P1072" t="s">
        <v>272</v>
      </c>
      <c r="Q1072">
        <v>2</v>
      </c>
      <c r="S1072">
        <v>4</v>
      </c>
      <c r="T1072" s="108">
        <v>8</v>
      </c>
      <c r="U1072">
        <v>1</v>
      </c>
      <c r="V1072" t="s">
        <v>270</v>
      </c>
      <c r="W1072" t="s">
        <v>167</v>
      </c>
      <c r="X1072">
        <v>2</v>
      </c>
      <c r="Y1072">
        <v>2</v>
      </c>
      <c r="Z1072">
        <v>0</v>
      </c>
      <c r="AA1072">
        <v>0</v>
      </c>
      <c r="AB1072">
        <v>2</v>
      </c>
      <c r="AC1072">
        <v>0</v>
      </c>
      <c r="AD1072">
        <v>0</v>
      </c>
      <c r="AE1072">
        <v>0</v>
      </c>
    </row>
    <row r="1073" spans="1:31" x14ac:dyDescent="0.3">
      <c r="A1073" t="s">
        <v>268</v>
      </c>
      <c r="B1073" t="s">
        <v>544</v>
      </c>
      <c r="C1073" t="s">
        <v>274</v>
      </c>
      <c r="D1073" t="s">
        <v>2681</v>
      </c>
      <c r="E1073" t="s">
        <v>11260</v>
      </c>
      <c r="F1073" t="s">
        <v>545</v>
      </c>
      <c r="G1073" t="s">
        <v>536</v>
      </c>
      <c r="I1073" t="s">
        <v>265</v>
      </c>
      <c r="J1073" t="s">
        <v>266</v>
      </c>
      <c r="K1073" t="s">
        <v>546</v>
      </c>
      <c r="L1073" t="s">
        <v>547</v>
      </c>
      <c r="M1073" t="s">
        <v>271</v>
      </c>
      <c r="N1073" t="s">
        <v>268</v>
      </c>
      <c r="O1073">
        <v>21</v>
      </c>
      <c r="P1073" t="s">
        <v>273</v>
      </c>
      <c r="Q1073">
        <v>0.32</v>
      </c>
      <c r="S1073">
        <v>1</v>
      </c>
      <c r="T1073" s="108">
        <v>0.32</v>
      </c>
      <c r="U1073">
        <v>1</v>
      </c>
      <c r="V1073" t="s">
        <v>270</v>
      </c>
      <c r="W1073" t="s">
        <v>167</v>
      </c>
      <c r="X1073">
        <v>1</v>
      </c>
      <c r="Y1073">
        <v>0</v>
      </c>
      <c r="Z1073">
        <v>0</v>
      </c>
      <c r="AA1073">
        <v>0</v>
      </c>
      <c r="AB1073">
        <v>1</v>
      </c>
      <c r="AC1073">
        <v>0</v>
      </c>
      <c r="AD1073">
        <v>0</v>
      </c>
      <c r="AE1073">
        <v>0</v>
      </c>
    </row>
    <row r="1074" spans="1:31" x14ac:dyDescent="0.3">
      <c r="A1074" t="s">
        <v>268</v>
      </c>
      <c r="B1074" t="s">
        <v>1083</v>
      </c>
      <c r="C1074" t="s">
        <v>274</v>
      </c>
      <c r="D1074" t="s">
        <v>1084</v>
      </c>
      <c r="E1074" t="s">
        <v>11281</v>
      </c>
      <c r="F1074" t="s">
        <v>1085</v>
      </c>
      <c r="G1074" t="s">
        <v>264</v>
      </c>
      <c r="I1074" t="s">
        <v>265</v>
      </c>
      <c r="J1074" t="s">
        <v>266</v>
      </c>
      <c r="K1074" t="s">
        <v>1086</v>
      </c>
      <c r="L1074" t="s">
        <v>17376</v>
      </c>
      <c r="M1074" t="s">
        <v>267</v>
      </c>
      <c r="N1074" t="s">
        <v>268</v>
      </c>
      <c r="O1074">
        <v>8</v>
      </c>
      <c r="P1074" t="s">
        <v>269</v>
      </c>
      <c r="Q1074">
        <v>2</v>
      </c>
      <c r="S1074">
        <v>2</v>
      </c>
      <c r="T1074" s="108">
        <v>4</v>
      </c>
      <c r="U1074">
        <v>1</v>
      </c>
      <c r="V1074" t="s">
        <v>270</v>
      </c>
      <c r="W1074" t="s">
        <v>167</v>
      </c>
      <c r="X1074">
        <v>1</v>
      </c>
      <c r="Y1074">
        <v>1</v>
      </c>
      <c r="Z1074">
        <v>0</v>
      </c>
      <c r="AA1074">
        <v>0</v>
      </c>
      <c r="AB1074">
        <v>0</v>
      </c>
      <c r="AC1074">
        <v>1</v>
      </c>
      <c r="AD1074">
        <v>0</v>
      </c>
      <c r="AE1074">
        <v>0</v>
      </c>
    </row>
    <row r="1075" spans="1:31" x14ac:dyDescent="0.3">
      <c r="A1075" t="s">
        <v>268</v>
      </c>
      <c r="B1075" t="s">
        <v>1083</v>
      </c>
      <c r="C1075" t="s">
        <v>274</v>
      </c>
      <c r="D1075" t="s">
        <v>1084</v>
      </c>
      <c r="E1075" t="s">
        <v>11281</v>
      </c>
      <c r="F1075" t="s">
        <v>1085</v>
      </c>
      <c r="G1075" t="s">
        <v>264</v>
      </c>
      <c r="I1075" t="s">
        <v>265</v>
      </c>
      <c r="J1075" t="s">
        <v>266</v>
      </c>
      <c r="K1075" t="s">
        <v>1086</v>
      </c>
      <c r="L1075" t="s">
        <v>17376</v>
      </c>
      <c r="M1075" t="s">
        <v>271</v>
      </c>
      <c r="N1075" t="s">
        <v>268</v>
      </c>
      <c r="O1075">
        <v>9</v>
      </c>
      <c r="P1075" t="s">
        <v>272</v>
      </c>
      <c r="Q1075">
        <v>4</v>
      </c>
      <c r="S1075">
        <v>3</v>
      </c>
      <c r="T1075" s="108">
        <v>12</v>
      </c>
      <c r="U1075">
        <v>1</v>
      </c>
      <c r="V1075" t="s">
        <v>270</v>
      </c>
      <c r="W1075" t="s">
        <v>167</v>
      </c>
      <c r="X1075">
        <v>1</v>
      </c>
      <c r="Y1075">
        <v>1</v>
      </c>
      <c r="Z1075">
        <v>0</v>
      </c>
      <c r="AA1075">
        <v>1</v>
      </c>
      <c r="AB1075">
        <v>0</v>
      </c>
      <c r="AC1075">
        <v>1</v>
      </c>
      <c r="AD1075">
        <v>0</v>
      </c>
      <c r="AE1075">
        <v>0</v>
      </c>
    </row>
    <row r="1076" spans="1:31" x14ac:dyDescent="0.3">
      <c r="A1076" t="s">
        <v>268</v>
      </c>
      <c r="B1076" t="s">
        <v>1083</v>
      </c>
      <c r="C1076" t="s">
        <v>274</v>
      </c>
      <c r="D1076" t="s">
        <v>1084</v>
      </c>
      <c r="E1076" t="s">
        <v>11281</v>
      </c>
      <c r="F1076" t="s">
        <v>1085</v>
      </c>
      <c r="G1076" t="s">
        <v>264</v>
      </c>
      <c r="I1076" t="s">
        <v>265</v>
      </c>
      <c r="J1076" t="s">
        <v>266</v>
      </c>
      <c r="K1076" t="s">
        <v>1086</v>
      </c>
      <c r="L1076" t="s">
        <v>17376</v>
      </c>
      <c r="M1076" t="s">
        <v>271</v>
      </c>
      <c r="N1076" t="s">
        <v>268</v>
      </c>
      <c r="O1076">
        <v>21</v>
      </c>
      <c r="P1076" t="s">
        <v>273</v>
      </c>
      <c r="Q1076">
        <v>0.48</v>
      </c>
      <c r="S1076">
        <v>1</v>
      </c>
      <c r="T1076" s="108">
        <v>0.48</v>
      </c>
      <c r="U1076">
        <v>1</v>
      </c>
      <c r="V1076" t="s">
        <v>270</v>
      </c>
      <c r="W1076" t="s">
        <v>167</v>
      </c>
      <c r="X1076">
        <v>1</v>
      </c>
      <c r="Y1076">
        <v>0</v>
      </c>
      <c r="Z1076">
        <v>0</v>
      </c>
      <c r="AA1076">
        <v>0</v>
      </c>
      <c r="AB1076">
        <v>0</v>
      </c>
      <c r="AC1076">
        <v>1</v>
      </c>
      <c r="AD1076">
        <v>0</v>
      </c>
      <c r="AE1076">
        <v>0</v>
      </c>
    </row>
    <row r="1077" spans="1:31" x14ac:dyDescent="0.3">
      <c r="A1077" t="s">
        <v>268</v>
      </c>
      <c r="B1077" t="s">
        <v>8862</v>
      </c>
      <c r="C1077" t="s">
        <v>262</v>
      </c>
      <c r="D1077" t="s">
        <v>8863</v>
      </c>
      <c r="E1077" t="s">
        <v>11280</v>
      </c>
      <c r="F1077" t="s">
        <v>263</v>
      </c>
      <c r="G1077" t="s">
        <v>264</v>
      </c>
      <c r="I1077" t="s">
        <v>265</v>
      </c>
      <c r="J1077" t="s">
        <v>266</v>
      </c>
      <c r="K1077" t="s">
        <v>8864</v>
      </c>
      <c r="L1077" t="s">
        <v>16133</v>
      </c>
      <c r="M1077" t="s">
        <v>267</v>
      </c>
      <c r="N1077" t="s">
        <v>268</v>
      </c>
      <c r="O1077">
        <v>8</v>
      </c>
      <c r="P1077" t="s">
        <v>269</v>
      </c>
      <c r="Q1077">
        <v>2</v>
      </c>
      <c r="S1077">
        <v>6</v>
      </c>
      <c r="T1077" s="108">
        <v>12</v>
      </c>
      <c r="U1077">
        <v>1</v>
      </c>
      <c r="V1077" t="s">
        <v>270</v>
      </c>
      <c r="W1077" t="s">
        <v>167</v>
      </c>
      <c r="X1077">
        <v>2</v>
      </c>
      <c r="Y1077">
        <v>2</v>
      </c>
      <c r="Z1077">
        <v>0</v>
      </c>
      <c r="AA1077">
        <v>2</v>
      </c>
      <c r="AB1077">
        <v>0</v>
      </c>
      <c r="AC1077">
        <v>2</v>
      </c>
      <c r="AD1077">
        <v>0</v>
      </c>
      <c r="AE1077">
        <v>0</v>
      </c>
    </row>
    <row r="1078" spans="1:31" x14ac:dyDescent="0.3">
      <c r="A1078" t="s">
        <v>268</v>
      </c>
      <c r="B1078" t="s">
        <v>8862</v>
      </c>
      <c r="C1078" t="s">
        <v>262</v>
      </c>
      <c r="D1078" t="s">
        <v>8863</v>
      </c>
      <c r="E1078" t="s">
        <v>11280</v>
      </c>
      <c r="F1078" t="s">
        <v>263</v>
      </c>
      <c r="G1078" t="s">
        <v>264</v>
      </c>
      <c r="I1078" t="s">
        <v>265</v>
      </c>
      <c r="J1078" t="s">
        <v>266</v>
      </c>
      <c r="K1078" t="s">
        <v>8864</v>
      </c>
      <c r="L1078" t="s">
        <v>16133</v>
      </c>
      <c r="M1078" t="s">
        <v>271</v>
      </c>
      <c r="N1078" t="s">
        <v>268</v>
      </c>
      <c r="O1078">
        <v>21</v>
      </c>
      <c r="P1078" t="s">
        <v>273</v>
      </c>
      <c r="Q1078">
        <v>0.32</v>
      </c>
      <c r="S1078">
        <v>1</v>
      </c>
      <c r="T1078" s="108">
        <v>0.32</v>
      </c>
      <c r="U1078">
        <v>1</v>
      </c>
      <c r="V1078" t="s">
        <v>270</v>
      </c>
      <c r="W1078" t="s">
        <v>167</v>
      </c>
      <c r="X1078">
        <v>1</v>
      </c>
      <c r="Y1078">
        <v>0</v>
      </c>
      <c r="Z1078">
        <v>0</v>
      </c>
      <c r="AA1078">
        <v>0</v>
      </c>
      <c r="AB1078">
        <v>0</v>
      </c>
      <c r="AC1078">
        <v>1</v>
      </c>
      <c r="AD1078">
        <v>0</v>
      </c>
      <c r="AE1078">
        <v>0</v>
      </c>
    </row>
    <row r="1079" spans="1:31" x14ac:dyDescent="0.3">
      <c r="A1079" t="s">
        <v>268</v>
      </c>
      <c r="B1079" t="s">
        <v>8862</v>
      </c>
      <c r="C1079" t="s">
        <v>262</v>
      </c>
      <c r="D1079" t="s">
        <v>8863</v>
      </c>
      <c r="E1079" t="s">
        <v>11280</v>
      </c>
      <c r="F1079" t="s">
        <v>263</v>
      </c>
      <c r="G1079" t="s">
        <v>264</v>
      </c>
      <c r="I1079" t="s">
        <v>265</v>
      </c>
      <c r="J1079" t="s">
        <v>266</v>
      </c>
      <c r="K1079" t="s">
        <v>8864</v>
      </c>
      <c r="L1079" t="s">
        <v>16133</v>
      </c>
      <c r="M1079" t="s">
        <v>271</v>
      </c>
      <c r="N1079" t="s">
        <v>268</v>
      </c>
      <c r="O1079">
        <v>9</v>
      </c>
      <c r="P1079" t="s">
        <v>272</v>
      </c>
      <c r="Q1079">
        <v>3</v>
      </c>
      <c r="S1079">
        <v>4</v>
      </c>
      <c r="T1079" s="108">
        <v>12</v>
      </c>
      <c r="U1079">
        <v>1</v>
      </c>
      <c r="V1079" t="s">
        <v>270</v>
      </c>
      <c r="W1079" t="s">
        <v>167</v>
      </c>
      <c r="X1079">
        <v>1</v>
      </c>
      <c r="Y1079">
        <v>1</v>
      </c>
      <c r="Z1079">
        <v>0</v>
      </c>
      <c r="AA1079">
        <v>1</v>
      </c>
      <c r="AB1079">
        <v>1</v>
      </c>
      <c r="AC1079">
        <v>1</v>
      </c>
      <c r="AD1079">
        <v>0</v>
      </c>
      <c r="AE1079">
        <v>0</v>
      </c>
    </row>
    <row r="1080" spans="1:31" x14ac:dyDescent="0.3">
      <c r="A1080" t="s">
        <v>268</v>
      </c>
      <c r="B1080" t="s">
        <v>1676</v>
      </c>
      <c r="C1080" t="s">
        <v>274</v>
      </c>
      <c r="D1080" t="s">
        <v>2560</v>
      </c>
      <c r="E1080" t="s">
        <v>11289</v>
      </c>
      <c r="F1080" t="s">
        <v>5710</v>
      </c>
      <c r="G1080" t="s">
        <v>264</v>
      </c>
      <c r="I1080" t="s">
        <v>265</v>
      </c>
      <c r="J1080" t="s">
        <v>266</v>
      </c>
      <c r="K1080" t="s">
        <v>10743</v>
      </c>
      <c r="L1080" t="s">
        <v>17377</v>
      </c>
      <c r="M1080" t="s">
        <v>267</v>
      </c>
      <c r="N1080" t="s">
        <v>268</v>
      </c>
      <c r="O1080">
        <v>8</v>
      </c>
      <c r="P1080" t="s">
        <v>269</v>
      </c>
      <c r="Q1080">
        <v>2</v>
      </c>
      <c r="S1080">
        <v>9</v>
      </c>
      <c r="T1080" s="108">
        <v>18</v>
      </c>
      <c r="U1080">
        <v>1</v>
      </c>
      <c r="V1080" t="s">
        <v>270</v>
      </c>
      <c r="W1080" t="s">
        <v>167</v>
      </c>
      <c r="X1080">
        <v>3</v>
      </c>
      <c r="Y1080">
        <v>3</v>
      </c>
      <c r="Z1080">
        <v>0</v>
      </c>
      <c r="AA1080">
        <v>3</v>
      </c>
      <c r="AB1080">
        <v>0</v>
      </c>
      <c r="AC1080">
        <v>3</v>
      </c>
      <c r="AD1080">
        <v>0</v>
      </c>
      <c r="AE1080">
        <v>0</v>
      </c>
    </row>
    <row r="1081" spans="1:31" x14ac:dyDescent="0.3">
      <c r="A1081" t="s">
        <v>268</v>
      </c>
      <c r="B1081" t="s">
        <v>1676</v>
      </c>
      <c r="C1081" t="s">
        <v>274</v>
      </c>
      <c r="D1081" t="s">
        <v>2560</v>
      </c>
      <c r="E1081" t="s">
        <v>11289</v>
      </c>
      <c r="F1081" t="s">
        <v>5710</v>
      </c>
      <c r="G1081" t="s">
        <v>264</v>
      </c>
      <c r="I1081" t="s">
        <v>265</v>
      </c>
      <c r="J1081" t="s">
        <v>266</v>
      </c>
      <c r="K1081" t="s">
        <v>10743</v>
      </c>
      <c r="L1081" t="s">
        <v>17377</v>
      </c>
      <c r="M1081" t="s">
        <v>271</v>
      </c>
      <c r="N1081" t="s">
        <v>268</v>
      </c>
      <c r="O1081">
        <v>9</v>
      </c>
      <c r="P1081" t="s">
        <v>272</v>
      </c>
      <c r="Q1081">
        <v>4</v>
      </c>
      <c r="S1081">
        <v>15</v>
      </c>
      <c r="T1081" s="108">
        <v>60</v>
      </c>
      <c r="U1081">
        <v>1</v>
      </c>
      <c r="V1081" t="s">
        <v>270</v>
      </c>
      <c r="W1081" t="s">
        <v>167</v>
      </c>
      <c r="X1081">
        <v>5</v>
      </c>
      <c r="Y1081">
        <v>5</v>
      </c>
      <c r="Z1081">
        <v>0</v>
      </c>
      <c r="AA1081">
        <v>5</v>
      </c>
      <c r="AB1081">
        <v>0</v>
      </c>
      <c r="AC1081">
        <v>5</v>
      </c>
      <c r="AD1081">
        <v>0</v>
      </c>
      <c r="AE1081">
        <v>0</v>
      </c>
    </row>
    <row r="1082" spans="1:31" x14ac:dyDescent="0.3">
      <c r="A1082" t="s">
        <v>268</v>
      </c>
      <c r="B1082" t="s">
        <v>1676</v>
      </c>
      <c r="C1082" t="s">
        <v>274</v>
      </c>
      <c r="D1082" t="s">
        <v>2560</v>
      </c>
      <c r="E1082" t="s">
        <v>11289</v>
      </c>
      <c r="F1082" t="s">
        <v>5710</v>
      </c>
      <c r="G1082" t="s">
        <v>264</v>
      </c>
      <c r="I1082" t="s">
        <v>265</v>
      </c>
      <c r="J1082" t="s">
        <v>266</v>
      </c>
      <c r="K1082" t="s">
        <v>10743</v>
      </c>
      <c r="L1082" t="s">
        <v>17377</v>
      </c>
      <c r="M1082" t="s">
        <v>271</v>
      </c>
      <c r="N1082" t="s">
        <v>268</v>
      </c>
      <c r="O1082">
        <v>21</v>
      </c>
      <c r="P1082" t="s">
        <v>273</v>
      </c>
      <c r="Q1082">
        <v>0.48</v>
      </c>
      <c r="S1082">
        <v>3</v>
      </c>
      <c r="T1082" s="108">
        <v>1.44</v>
      </c>
      <c r="U1082">
        <v>1</v>
      </c>
      <c r="V1082" t="s">
        <v>270</v>
      </c>
      <c r="W1082" t="s">
        <v>167</v>
      </c>
      <c r="X1082">
        <v>3</v>
      </c>
      <c r="Y1082">
        <v>0</v>
      </c>
      <c r="Z1082">
        <v>0</v>
      </c>
      <c r="AA1082">
        <v>0</v>
      </c>
      <c r="AB1082">
        <v>0</v>
      </c>
      <c r="AC1082">
        <v>3</v>
      </c>
      <c r="AD1082">
        <v>0</v>
      </c>
      <c r="AE1082">
        <v>0</v>
      </c>
    </row>
    <row r="1083" spans="1:31" x14ac:dyDescent="0.3">
      <c r="A1083" t="s">
        <v>268</v>
      </c>
      <c r="B1083" t="s">
        <v>1676</v>
      </c>
      <c r="C1083" t="s">
        <v>274</v>
      </c>
      <c r="D1083" t="s">
        <v>2560</v>
      </c>
      <c r="E1083" t="s">
        <v>11289</v>
      </c>
      <c r="F1083" t="s">
        <v>5710</v>
      </c>
      <c r="G1083" t="s">
        <v>264</v>
      </c>
      <c r="I1083" t="s">
        <v>265</v>
      </c>
      <c r="J1083" t="s">
        <v>266</v>
      </c>
      <c r="K1083" t="s">
        <v>10743</v>
      </c>
      <c r="L1083" t="s">
        <v>17377</v>
      </c>
      <c r="M1083" t="s">
        <v>271</v>
      </c>
      <c r="N1083" t="s">
        <v>268</v>
      </c>
      <c r="O1083">
        <v>21</v>
      </c>
      <c r="P1083" t="s">
        <v>273</v>
      </c>
      <c r="Q1083">
        <v>0.32</v>
      </c>
      <c r="S1083">
        <v>3</v>
      </c>
      <c r="T1083" s="108">
        <v>0.96</v>
      </c>
      <c r="U1083">
        <v>1</v>
      </c>
      <c r="V1083" t="s">
        <v>270</v>
      </c>
      <c r="W1083" t="s">
        <v>167</v>
      </c>
      <c r="X1083">
        <v>3</v>
      </c>
      <c r="Y1083">
        <v>0</v>
      </c>
      <c r="Z1083">
        <v>0</v>
      </c>
      <c r="AA1083">
        <v>0</v>
      </c>
      <c r="AB1083">
        <v>0</v>
      </c>
      <c r="AC1083">
        <v>3</v>
      </c>
      <c r="AD1083">
        <v>0</v>
      </c>
      <c r="AE1083">
        <v>0</v>
      </c>
    </row>
    <row r="1084" spans="1:31" x14ac:dyDescent="0.3">
      <c r="A1084" t="s">
        <v>268</v>
      </c>
      <c r="B1084" t="s">
        <v>1676</v>
      </c>
      <c r="C1084" t="s">
        <v>294</v>
      </c>
      <c r="D1084" t="s">
        <v>2563</v>
      </c>
      <c r="E1084" t="s">
        <v>11286</v>
      </c>
      <c r="F1084" t="s">
        <v>1677</v>
      </c>
      <c r="G1084" t="s">
        <v>264</v>
      </c>
      <c r="I1084" t="s">
        <v>265</v>
      </c>
      <c r="J1084" t="s">
        <v>266</v>
      </c>
      <c r="K1084" t="s">
        <v>1678</v>
      </c>
      <c r="L1084" t="s">
        <v>17377</v>
      </c>
      <c r="M1084" t="s">
        <v>267</v>
      </c>
      <c r="N1084" t="s">
        <v>268</v>
      </c>
      <c r="O1084">
        <v>8</v>
      </c>
      <c r="P1084" t="s">
        <v>269</v>
      </c>
      <c r="Q1084">
        <v>2</v>
      </c>
      <c r="S1084">
        <v>6</v>
      </c>
      <c r="T1084" s="108">
        <v>12</v>
      </c>
      <c r="U1084">
        <v>1</v>
      </c>
      <c r="V1084" t="s">
        <v>270</v>
      </c>
      <c r="W1084" t="s">
        <v>167</v>
      </c>
      <c r="X1084">
        <v>2</v>
      </c>
      <c r="Y1084">
        <v>2</v>
      </c>
      <c r="Z1084">
        <v>0</v>
      </c>
      <c r="AA1084">
        <v>2</v>
      </c>
      <c r="AB1084">
        <v>0</v>
      </c>
      <c r="AC1084">
        <v>2</v>
      </c>
      <c r="AD1084">
        <v>0</v>
      </c>
      <c r="AE1084">
        <v>0</v>
      </c>
    </row>
    <row r="1085" spans="1:31" x14ac:dyDescent="0.3">
      <c r="A1085" t="s">
        <v>268</v>
      </c>
      <c r="B1085" t="s">
        <v>1676</v>
      </c>
      <c r="C1085" t="s">
        <v>302</v>
      </c>
      <c r="D1085" t="s">
        <v>2561</v>
      </c>
      <c r="E1085" t="s">
        <v>11287</v>
      </c>
      <c r="F1085" t="s">
        <v>1679</v>
      </c>
      <c r="G1085" t="s">
        <v>264</v>
      </c>
      <c r="I1085" t="s">
        <v>265</v>
      </c>
      <c r="J1085" t="s">
        <v>266</v>
      </c>
      <c r="K1085" t="s">
        <v>1680</v>
      </c>
      <c r="L1085" t="s">
        <v>17377</v>
      </c>
      <c r="M1085" t="s">
        <v>267</v>
      </c>
      <c r="N1085" t="s">
        <v>268</v>
      </c>
      <c r="O1085">
        <v>8</v>
      </c>
      <c r="P1085" t="s">
        <v>269</v>
      </c>
      <c r="Q1085">
        <v>2</v>
      </c>
      <c r="S1085">
        <v>6</v>
      </c>
      <c r="T1085" s="108">
        <v>12</v>
      </c>
      <c r="U1085">
        <v>1</v>
      </c>
      <c r="V1085" t="s">
        <v>270</v>
      </c>
      <c r="W1085" t="s">
        <v>167</v>
      </c>
      <c r="X1085">
        <v>2</v>
      </c>
      <c r="Y1085">
        <v>2</v>
      </c>
      <c r="Z1085">
        <v>0</v>
      </c>
      <c r="AA1085">
        <v>2</v>
      </c>
      <c r="AB1085">
        <v>0</v>
      </c>
      <c r="AC1085">
        <v>2</v>
      </c>
      <c r="AD1085">
        <v>0</v>
      </c>
      <c r="AE1085">
        <v>0</v>
      </c>
    </row>
    <row r="1086" spans="1:31" x14ac:dyDescent="0.3">
      <c r="A1086" t="s">
        <v>268</v>
      </c>
      <c r="B1086" t="s">
        <v>1676</v>
      </c>
      <c r="C1086" t="s">
        <v>581</v>
      </c>
      <c r="D1086" t="s">
        <v>2560</v>
      </c>
      <c r="E1086" t="s">
        <v>11290</v>
      </c>
      <c r="F1086" t="s">
        <v>1681</v>
      </c>
      <c r="G1086" t="s">
        <v>264</v>
      </c>
      <c r="I1086" t="s">
        <v>265</v>
      </c>
      <c r="J1086" t="s">
        <v>266</v>
      </c>
      <c r="K1086" t="s">
        <v>1682</v>
      </c>
      <c r="L1086" t="s">
        <v>17377</v>
      </c>
      <c r="M1086" t="s">
        <v>267</v>
      </c>
      <c r="N1086" t="s">
        <v>268</v>
      </c>
      <c r="O1086">
        <v>8</v>
      </c>
      <c r="P1086" t="s">
        <v>269</v>
      </c>
      <c r="Q1086">
        <v>2</v>
      </c>
      <c r="S1086">
        <v>6</v>
      </c>
      <c r="T1086" s="108">
        <v>12</v>
      </c>
      <c r="U1086">
        <v>1</v>
      </c>
      <c r="V1086" t="s">
        <v>270</v>
      </c>
      <c r="W1086" t="s">
        <v>167</v>
      </c>
      <c r="X1086">
        <v>2</v>
      </c>
      <c r="Y1086">
        <v>2</v>
      </c>
      <c r="Z1086">
        <v>0</v>
      </c>
      <c r="AA1086">
        <v>2</v>
      </c>
      <c r="AB1086">
        <v>0</v>
      </c>
      <c r="AC1086">
        <v>2</v>
      </c>
      <c r="AD1086">
        <v>0</v>
      </c>
      <c r="AE1086">
        <v>0</v>
      </c>
    </row>
    <row r="1087" spans="1:31" x14ac:dyDescent="0.3">
      <c r="A1087" t="s">
        <v>268</v>
      </c>
      <c r="B1087" t="s">
        <v>1676</v>
      </c>
      <c r="C1087" t="s">
        <v>1683</v>
      </c>
      <c r="D1087" t="s">
        <v>2562</v>
      </c>
      <c r="E1087" t="s">
        <v>11291</v>
      </c>
      <c r="F1087" t="s">
        <v>1684</v>
      </c>
      <c r="G1087" t="s">
        <v>264</v>
      </c>
      <c r="I1087" t="s">
        <v>265</v>
      </c>
      <c r="J1087" t="s">
        <v>266</v>
      </c>
      <c r="K1087" t="s">
        <v>1685</v>
      </c>
      <c r="L1087" t="s">
        <v>17377</v>
      </c>
      <c r="M1087" t="s">
        <v>267</v>
      </c>
      <c r="N1087" t="s">
        <v>268</v>
      </c>
      <c r="O1087">
        <v>8</v>
      </c>
      <c r="P1087" t="s">
        <v>269</v>
      </c>
      <c r="Q1087">
        <v>2</v>
      </c>
      <c r="S1087">
        <v>6</v>
      </c>
      <c r="T1087" s="108">
        <v>12</v>
      </c>
      <c r="U1087">
        <v>1</v>
      </c>
      <c r="V1087" t="s">
        <v>270</v>
      </c>
      <c r="W1087" t="s">
        <v>167</v>
      </c>
      <c r="X1087">
        <v>2</v>
      </c>
      <c r="Y1087">
        <v>2</v>
      </c>
      <c r="Z1087">
        <v>0</v>
      </c>
      <c r="AA1087">
        <v>2</v>
      </c>
      <c r="AB1087">
        <v>0</v>
      </c>
      <c r="AC1087">
        <v>2</v>
      </c>
      <c r="AD1087">
        <v>0</v>
      </c>
      <c r="AE1087">
        <v>0</v>
      </c>
    </row>
    <row r="1088" spans="1:31" x14ac:dyDescent="0.3">
      <c r="A1088" t="s">
        <v>268</v>
      </c>
      <c r="B1088" t="s">
        <v>2652</v>
      </c>
      <c r="C1088" t="s">
        <v>274</v>
      </c>
      <c r="D1088" t="s">
        <v>11920</v>
      </c>
      <c r="E1088" t="s">
        <v>11259</v>
      </c>
      <c r="F1088" t="s">
        <v>541</v>
      </c>
      <c r="G1088" t="s">
        <v>536</v>
      </c>
      <c r="I1088" t="s">
        <v>265</v>
      </c>
      <c r="J1088" t="s">
        <v>266</v>
      </c>
      <c r="K1088" t="s">
        <v>542</v>
      </c>
      <c r="L1088" t="s">
        <v>17787</v>
      </c>
      <c r="M1088" t="s">
        <v>267</v>
      </c>
      <c r="N1088" t="s">
        <v>268</v>
      </c>
      <c r="O1088">
        <v>8</v>
      </c>
      <c r="P1088" t="s">
        <v>269</v>
      </c>
      <c r="Q1088">
        <v>2</v>
      </c>
      <c r="S1088">
        <v>2</v>
      </c>
      <c r="T1088" s="108">
        <v>4</v>
      </c>
      <c r="U1088">
        <v>1</v>
      </c>
      <c r="V1088" t="s">
        <v>270</v>
      </c>
      <c r="W1088" t="s">
        <v>167</v>
      </c>
      <c r="X1088">
        <v>1</v>
      </c>
      <c r="Y1088">
        <v>1</v>
      </c>
      <c r="Z1088">
        <v>0</v>
      </c>
      <c r="AA1088">
        <v>0</v>
      </c>
      <c r="AB1088">
        <v>1</v>
      </c>
      <c r="AC1088">
        <v>0</v>
      </c>
      <c r="AD1088">
        <v>0</v>
      </c>
      <c r="AE1088">
        <v>0</v>
      </c>
    </row>
    <row r="1089" spans="1:31" x14ac:dyDescent="0.3">
      <c r="A1089" t="s">
        <v>268</v>
      </c>
      <c r="B1089" t="s">
        <v>2652</v>
      </c>
      <c r="C1089" t="s">
        <v>274</v>
      </c>
      <c r="D1089" t="s">
        <v>11920</v>
      </c>
      <c r="E1089" t="s">
        <v>11259</v>
      </c>
      <c r="F1089" t="s">
        <v>541</v>
      </c>
      <c r="G1089" t="s">
        <v>536</v>
      </c>
      <c r="I1089" t="s">
        <v>265</v>
      </c>
      <c r="J1089" t="s">
        <v>266</v>
      </c>
      <c r="K1089" t="s">
        <v>542</v>
      </c>
      <c r="L1089" t="s">
        <v>17787</v>
      </c>
      <c r="M1089" t="s">
        <v>271</v>
      </c>
      <c r="N1089" t="s">
        <v>268</v>
      </c>
      <c r="O1089">
        <v>9</v>
      </c>
      <c r="P1089" t="s">
        <v>272</v>
      </c>
      <c r="Q1089">
        <v>3</v>
      </c>
      <c r="S1089">
        <v>1</v>
      </c>
      <c r="T1089" s="108">
        <v>3</v>
      </c>
      <c r="U1089">
        <v>1</v>
      </c>
      <c r="V1089" t="s">
        <v>270</v>
      </c>
      <c r="W1089" t="s">
        <v>167</v>
      </c>
      <c r="X1089">
        <v>1</v>
      </c>
      <c r="Y1089">
        <v>0</v>
      </c>
      <c r="Z1089">
        <v>0</v>
      </c>
      <c r="AA1089">
        <v>0</v>
      </c>
      <c r="AB1089">
        <v>1</v>
      </c>
      <c r="AC1089">
        <v>0</v>
      </c>
      <c r="AD1089">
        <v>0</v>
      </c>
      <c r="AE1089">
        <v>0</v>
      </c>
    </row>
    <row r="1090" spans="1:31" x14ac:dyDescent="0.3">
      <c r="A1090" t="s">
        <v>268</v>
      </c>
      <c r="B1090" t="s">
        <v>2652</v>
      </c>
      <c r="C1090" t="s">
        <v>274</v>
      </c>
      <c r="D1090" t="s">
        <v>11920</v>
      </c>
      <c r="E1090" t="s">
        <v>11259</v>
      </c>
      <c r="F1090" t="s">
        <v>541</v>
      </c>
      <c r="G1090" t="s">
        <v>536</v>
      </c>
      <c r="I1090" t="s">
        <v>265</v>
      </c>
      <c r="J1090" t="s">
        <v>266</v>
      </c>
      <c r="K1090" t="s">
        <v>542</v>
      </c>
      <c r="L1090" t="s">
        <v>17787</v>
      </c>
      <c r="M1090" t="s">
        <v>271</v>
      </c>
      <c r="N1090" t="s">
        <v>268</v>
      </c>
      <c r="O1090">
        <v>21</v>
      </c>
      <c r="P1090" t="s">
        <v>273</v>
      </c>
      <c r="Q1090">
        <v>0.32</v>
      </c>
      <c r="S1090">
        <v>2</v>
      </c>
      <c r="T1090" s="108">
        <v>0.64</v>
      </c>
      <c r="U1090">
        <v>1</v>
      </c>
      <c r="V1090" t="s">
        <v>270</v>
      </c>
      <c r="W1090" t="s">
        <v>167</v>
      </c>
      <c r="X1090">
        <v>2</v>
      </c>
      <c r="Y1090">
        <v>0</v>
      </c>
      <c r="Z1090">
        <v>0</v>
      </c>
      <c r="AA1090">
        <v>0</v>
      </c>
      <c r="AB1090">
        <v>2</v>
      </c>
      <c r="AC1090">
        <v>0</v>
      </c>
      <c r="AD1090">
        <v>0</v>
      </c>
      <c r="AE1090">
        <v>0</v>
      </c>
    </row>
    <row r="1091" spans="1:31" x14ac:dyDescent="0.3">
      <c r="A1091" t="s">
        <v>268</v>
      </c>
      <c r="B1091" t="s">
        <v>2293</v>
      </c>
      <c r="C1091" t="s">
        <v>262</v>
      </c>
      <c r="D1091" t="s">
        <v>2579</v>
      </c>
      <c r="E1091" t="s">
        <v>11417</v>
      </c>
      <c r="F1091" t="s">
        <v>539</v>
      </c>
      <c r="G1091" t="s">
        <v>2294</v>
      </c>
      <c r="I1091" t="s">
        <v>265</v>
      </c>
      <c r="J1091" t="s">
        <v>266</v>
      </c>
      <c r="K1091" t="s">
        <v>2295</v>
      </c>
      <c r="L1091" t="s">
        <v>2296</v>
      </c>
      <c r="M1091" t="s">
        <v>271</v>
      </c>
      <c r="N1091" t="s">
        <v>268</v>
      </c>
      <c r="O1091">
        <v>9</v>
      </c>
      <c r="P1091" t="s">
        <v>288</v>
      </c>
      <c r="Q1091">
        <v>0.48</v>
      </c>
      <c r="S1091">
        <v>3</v>
      </c>
      <c r="T1091" s="108">
        <v>1.44</v>
      </c>
      <c r="U1091">
        <v>1</v>
      </c>
      <c r="V1091" t="s">
        <v>270</v>
      </c>
      <c r="W1091" t="s">
        <v>167</v>
      </c>
      <c r="X1091">
        <v>3</v>
      </c>
      <c r="Y1091">
        <v>0</v>
      </c>
      <c r="Z1091">
        <v>0</v>
      </c>
      <c r="AA1091">
        <v>0</v>
      </c>
      <c r="AB1091">
        <v>0</v>
      </c>
      <c r="AC1091">
        <v>3</v>
      </c>
      <c r="AD1091">
        <v>0</v>
      </c>
      <c r="AE1091">
        <v>0</v>
      </c>
    </row>
    <row r="1092" spans="1:31" x14ac:dyDescent="0.3">
      <c r="A1092" t="s">
        <v>268</v>
      </c>
      <c r="B1092" t="s">
        <v>2293</v>
      </c>
      <c r="C1092" t="s">
        <v>262</v>
      </c>
      <c r="D1092" t="s">
        <v>2579</v>
      </c>
      <c r="E1092" t="s">
        <v>11417</v>
      </c>
      <c r="F1092" t="s">
        <v>539</v>
      </c>
      <c r="G1092" t="s">
        <v>2294</v>
      </c>
      <c r="I1092" t="s">
        <v>265</v>
      </c>
      <c r="J1092" t="s">
        <v>266</v>
      </c>
      <c r="K1092" t="s">
        <v>2295</v>
      </c>
      <c r="L1092" t="s">
        <v>2296</v>
      </c>
      <c r="M1092" t="s">
        <v>271</v>
      </c>
      <c r="N1092" t="s">
        <v>268</v>
      </c>
      <c r="O1092">
        <v>26</v>
      </c>
      <c r="P1092" t="s">
        <v>273</v>
      </c>
      <c r="Q1092">
        <v>0.48</v>
      </c>
      <c r="S1092">
        <v>1</v>
      </c>
      <c r="T1092" s="108">
        <v>0.48</v>
      </c>
      <c r="U1092">
        <v>1</v>
      </c>
      <c r="V1092" t="s">
        <v>270</v>
      </c>
      <c r="W1092" t="s">
        <v>167</v>
      </c>
      <c r="X1092">
        <v>1</v>
      </c>
      <c r="Y1092">
        <v>0</v>
      </c>
      <c r="Z1092">
        <v>0</v>
      </c>
      <c r="AA1092">
        <v>1</v>
      </c>
      <c r="AB1092">
        <v>0</v>
      </c>
      <c r="AC1092">
        <v>0</v>
      </c>
      <c r="AD1092">
        <v>0</v>
      </c>
      <c r="AE1092">
        <v>0</v>
      </c>
    </row>
    <row r="1093" spans="1:31" x14ac:dyDescent="0.3">
      <c r="A1093" t="s">
        <v>268</v>
      </c>
      <c r="B1093" t="s">
        <v>2293</v>
      </c>
      <c r="C1093" t="s">
        <v>262</v>
      </c>
      <c r="D1093" t="s">
        <v>2579</v>
      </c>
      <c r="E1093" t="s">
        <v>11417</v>
      </c>
      <c r="F1093" t="s">
        <v>539</v>
      </c>
      <c r="G1093" t="s">
        <v>2294</v>
      </c>
      <c r="I1093" t="s">
        <v>265</v>
      </c>
      <c r="J1093" t="s">
        <v>266</v>
      </c>
      <c r="K1093" t="s">
        <v>2295</v>
      </c>
      <c r="L1093" t="s">
        <v>2296</v>
      </c>
      <c r="M1093" t="s">
        <v>267</v>
      </c>
      <c r="N1093" t="s">
        <v>268</v>
      </c>
      <c r="O1093">
        <v>8</v>
      </c>
      <c r="P1093" t="s">
        <v>282</v>
      </c>
      <c r="Q1093">
        <v>2</v>
      </c>
      <c r="S1093">
        <v>1</v>
      </c>
      <c r="T1093" s="108">
        <v>2</v>
      </c>
      <c r="U1093">
        <v>1</v>
      </c>
      <c r="V1093" t="s">
        <v>270</v>
      </c>
      <c r="W1093" t="s">
        <v>167</v>
      </c>
      <c r="X1093">
        <v>1</v>
      </c>
      <c r="Y1093">
        <v>0</v>
      </c>
      <c r="Z1093">
        <v>0</v>
      </c>
      <c r="AA1093">
        <v>0</v>
      </c>
      <c r="AB1093">
        <v>1</v>
      </c>
      <c r="AC1093">
        <v>0</v>
      </c>
      <c r="AD1093">
        <v>0</v>
      </c>
      <c r="AE1093">
        <v>0</v>
      </c>
    </row>
    <row r="1094" spans="1:31" x14ac:dyDescent="0.3">
      <c r="A1094" t="s">
        <v>268</v>
      </c>
      <c r="B1094" t="s">
        <v>8837</v>
      </c>
      <c r="C1094" t="s">
        <v>262</v>
      </c>
      <c r="D1094" t="s">
        <v>8838</v>
      </c>
      <c r="E1094" t="s">
        <v>11276</v>
      </c>
      <c r="F1094" t="s">
        <v>893</v>
      </c>
      <c r="G1094" t="s">
        <v>264</v>
      </c>
      <c r="I1094" t="s">
        <v>265</v>
      </c>
      <c r="J1094" t="s">
        <v>266</v>
      </c>
      <c r="K1094" t="s">
        <v>8839</v>
      </c>
      <c r="L1094" t="s">
        <v>8840</v>
      </c>
      <c r="M1094" t="s">
        <v>267</v>
      </c>
      <c r="N1094" t="s">
        <v>268</v>
      </c>
      <c r="O1094">
        <v>8</v>
      </c>
      <c r="P1094" t="s">
        <v>282</v>
      </c>
      <c r="Q1094">
        <v>4</v>
      </c>
      <c r="S1094">
        <v>8</v>
      </c>
      <c r="T1094" s="108">
        <v>32</v>
      </c>
      <c r="U1094">
        <v>1</v>
      </c>
      <c r="V1094" t="s">
        <v>270</v>
      </c>
      <c r="W1094" t="s">
        <v>167</v>
      </c>
      <c r="X1094">
        <v>2</v>
      </c>
      <c r="Y1094">
        <v>2</v>
      </c>
      <c r="Z1094">
        <v>0</v>
      </c>
      <c r="AA1094">
        <v>2</v>
      </c>
      <c r="AB1094">
        <v>0</v>
      </c>
      <c r="AC1094">
        <v>2</v>
      </c>
      <c r="AD1094">
        <v>2</v>
      </c>
      <c r="AE1094">
        <v>0</v>
      </c>
    </row>
    <row r="1095" spans="1:31" x14ac:dyDescent="0.3">
      <c r="A1095" t="s">
        <v>268</v>
      </c>
      <c r="B1095" t="s">
        <v>8837</v>
      </c>
      <c r="C1095" t="s">
        <v>262</v>
      </c>
      <c r="D1095" t="s">
        <v>8838</v>
      </c>
      <c r="E1095" t="s">
        <v>11276</v>
      </c>
      <c r="F1095" t="s">
        <v>893</v>
      </c>
      <c r="G1095" t="s">
        <v>264</v>
      </c>
      <c r="I1095" t="s">
        <v>265</v>
      </c>
      <c r="J1095" t="s">
        <v>266</v>
      </c>
      <c r="K1095" t="s">
        <v>8839</v>
      </c>
      <c r="L1095" t="s">
        <v>8840</v>
      </c>
      <c r="M1095" t="s">
        <v>267</v>
      </c>
      <c r="N1095" t="s">
        <v>268</v>
      </c>
      <c r="O1095">
        <v>8</v>
      </c>
      <c r="P1095" t="s">
        <v>282</v>
      </c>
      <c r="Q1095">
        <v>2</v>
      </c>
      <c r="S1095">
        <v>8</v>
      </c>
      <c r="T1095" s="108">
        <v>16</v>
      </c>
      <c r="U1095">
        <v>1</v>
      </c>
      <c r="V1095" t="s">
        <v>270</v>
      </c>
      <c r="W1095" t="s">
        <v>167</v>
      </c>
      <c r="X1095">
        <v>2</v>
      </c>
      <c r="Y1095">
        <v>2</v>
      </c>
      <c r="Z1095">
        <v>0</v>
      </c>
      <c r="AA1095">
        <v>2</v>
      </c>
      <c r="AB1095">
        <v>0</v>
      </c>
      <c r="AC1095">
        <v>2</v>
      </c>
      <c r="AD1095">
        <v>2</v>
      </c>
      <c r="AE1095">
        <v>0</v>
      </c>
    </row>
    <row r="1096" spans="1:31" x14ac:dyDescent="0.3">
      <c r="A1096" t="s">
        <v>268</v>
      </c>
      <c r="B1096" t="s">
        <v>8837</v>
      </c>
      <c r="C1096" t="s">
        <v>262</v>
      </c>
      <c r="D1096" t="s">
        <v>8838</v>
      </c>
      <c r="E1096" t="s">
        <v>11276</v>
      </c>
      <c r="F1096" t="s">
        <v>893</v>
      </c>
      <c r="G1096" t="s">
        <v>264</v>
      </c>
      <c r="I1096" t="s">
        <v>265</v>
      </c>
      <c r="J1096" t="s">
        <v>266</v>
      </c>
      <c r="K1096" t="s">
        <v>8839</v>
      </c>
      <c r="L1096" t="s">
        <v>8840</v>
      </c>
      <c r="M1096" t="s">
        <v>271</v>
      </c>
      <c r="N1096" t="s">
        <v>268</v>
      </c>
      <c r="O1096">
        <v>9</v>
      </c>
      <c r="P1096" t="s">
        <v>288</v>
      </c>
      <c r="Q1096">
        <v>0.48</v>
      </c>
      <c r="S1096">
        <v>30</v>
      </c>
      <c r="T1096" s="108">
        <v>14.399999999999999</v>
      </c>
      <c r="U1096">
        <v>1</v>
      </c>
      <c r="V1096" t="s">
        <v>270</v>
      </c>
      <c r="W1096" t="s">
        <v>167</v>
      </c>
      <c r="X1096">
        <v>6</v>
      </c>
      <c r="Y1096">
        <v>6</v>
      </c>
      <c r="Z1096">
        <v>6</v>
      </c>
      <c r="AA1096">
        <v>6</v>
      </c>
      <c r="AB1096">
        <v>6</v>
      </c>
      <c r="AC1096">
        <v>6</v>
      </c>
      <c r="AD1096">
        <v>0</v>
      </c>
      <c r="AE1096">
        <v>0</v>
      </c>
    </row>
    <row r="1097" spans="1:31" x14ac:dyDescent="0.3">
      <c r="A1097" t="s">
        <v>268</v>
      </c>
      <c r="B1097" t="s">
        <v>8837</v>
      </c>
      <c r="C1097" t="s">
        <v>262</v>
      </c>
      <c r="D1097" t="s">
        <v>8838</v>
      </c>
      <c r="E1097" t="s">
        <v>11276</v>
      </c>
      <c r="F1097" t="s">
        <v>893</v>
      </c>
      <c r="G1097" t="s">
        <v>264</v>
      </c>
      <c r="I1097" t="s">
        <v>265</v>
      </c>
      <c r="J1097" t="s">
        <v>266</v>
      </c>
      <c r="K1097" t="s">
        <v>8839</v>
      </c>
      <c r="L1097" t="s">
        <v>8840</v>
      </c>
      <c r="M1097" t="s">
        <v>271</v>
      </c>
      <c r="N1097" t="s">
        <v>268</v>
      </c>
      <c r="O1097">
        <v>21</v>
      </c>
      <c r="P1097" t="s">
        <v>273</v>
      </c>
      <c r="Q1097">
        <v>0.48</v>
      </c>
      <c r="S1097">
        <v>2</v>
      </c>
      <c r="T1097" s="108">
        <v>0.96</v>
      </c>
      <c r="U1097">
        <v>1</v>
      </c>
      <c r="V1097" t="s">
        <v>270</v>
      </c>
      <c r="W1097" t="s">
        <v>167</v>
      </c>
      <c r="X1097">
        <v>2</v>
      </c>
      <c r="Y1097">
        <v>0</v>
      </c>
      <c r="Z1097">
        <v>0</v>
      </c>
      <c r="AA1097">
        <v>0</v>
      </c>
      <c r="AB1097">
        <v>0</v>
      </c>
      <c r="AC1097">
        <v>2</v>
      </c>
      <c r="AD1097">
        <v>0</v>
      </c>
      <c r="AE1097">
        <v>0</v>
      </c>
    </row>
    <row r="1098" spans="1:31" x14ac:dyDescent="0.3">
      <c r="A1098" t="s">
        <v>268</v>
      </c>
      <c r="B1098" t="s">
        <v>1004</v>
      </c>
      <c r="C1098" t="s">
        <v>274</v>
      </c>
      <c r="D1098" t="s">
        <v>2502</v>
      </c>
      <c r="E1098" t="s">
        <v>11278</v>
      </c>
      <c r="F1098" t="s">
        <v>1005</v>
      </c>
      <c r="G1098" t="s">
        <v>264</v>
      </c>
      <c r="I1098" t="s">
        <v>265</v>
      </c>
      <c r="J1098" t="s">
        <v>266</v>
      </c>
      <c r="K1098" t="s">
        <v>1006</v>
      </c>
      <c r="L1098" t="s">
        <v>1007</v>
      </c>
      <c r="M1098" t="s">
        <v>267</v>
      </c>
      <c r="N1098" t="s">
        <v>268</v>
      </c>
      <c r="O1098">
        <v>8</v>
      </c>
      <c r="P1098" t="s">
        <v>269</v>
      </c>
      <c r="Q1098">
        <v>2</v>
      </c>
      <c r="S1098">
        <v>3</v>
      </c>
      <c r="T1098" s="108">
        <v>6</v>
      </c>
      <c r="U1098">
        <v>1</v>
      </c>
      <c r="V1098" t="s">
        <v>270</v>
      </c>
      <c r="W1098" t="s">
        <v>167</v>
      </c>
      <c r="X1098">
        <v>1</v>
      </c>
      <c r="Y1098">
        <v>1</v>
      </c>
      <c r="Z1098">
        <v>0</v>
      </c>
      <c r="AA1098">
        <v>1</v>
      </c>
      <c r="AB1098">
        <v>0</v>
      </c>
      <c r="AC1098">
        <v>1</v>
      </c>
      <c r="AD1098">
        <v>0</v>
      </c>
      <c r="AE1098">
        <v>0</v>
      </c>
    </row>
    <row r="1099" spans="1:31" x14ac:dyDescent="0.3">
      <c r="A1099" t="s">
        <v>268</v>
      </c>
      <c r="B1099" t="s">
        <v>1004</v>
      </c>
      <c r="C1099" t="s">
        <v>274</v>
      </c>
      <c r="D1099" t="s">
        <v>2502</v>
      </c>
      <c r="E1099" t="s">
        <v>11278</v>
      </c>
      <c r="F1099" t="s">
        <v>1005</v>
      </c>
      <c r="G1099" t="s">
        <v>264</v>
      </c>
      <c r="I1099" t="s">
        <v>265</v>
      </c>
      <c r="J1099" t="s">
        <v>266</v>
      </c>
      <c r="K1099" t="s">
        <v>1006</v>
      </c>
      <c r="L1099" t="s">
        <v>1007</v>
      </c>
      <c r="M1099" t="s">
        <v>271</v>
      </c>
      <c r="N1099" t="s">
        <v>268</v>
      </c>
      <c r="O1099">
        <v>9</v>
      </c>
      <c r="P1099" t="s">
        <v>288</v>
      </c>
      <c r="Q1099">
        <v>0.48</v>
      </c>
      <c r="S1099">
        <v>6</v>
      </c>
      <c r="T1099" s="108">
        <v>2.88</v>
      </c>
      <c r="U1099">
        <v>1</v>
      </c>
      <c r="V1099" t="s">
        <v>270</v>
      </c>
      <c r="W1099" t="s">
        <v>167</v>
      </c>
      <c r="X1099">
        <v>6</v>
      </c>
      <c r="Y1099">
        <v>0</v>
      </c>
      <c r="Z1099">
        <v>6</v>
      </c>
      <c r="AA1099">
        <v>0</v>
      </c>
      <c r="AB1099">
        <v>0</v>
      </c>
      <c r="AC1099">
        <v>0</v>
      </c>
      <c r="AD1099">
        <v>0</v>
      </c>
      <c r="AE1099">
        <v>0</v>
      </c>
    </row>
    <row r="1100" spans="1:31" x14ac:dyDescent="0.3">
      <c r="A1100" t="s">
        <v>268</v>
      </c>
      <c r="B1100" t="s">
        <v>1004</v>
      </c>
      <c r="C1100" t="s">
        <v>274</v>
      </c>
      <c r="D1100" t="s">
        <v>2502</v>
      </c>
      <c r="E1100" t="s">
        <v>11278</v>
      </c>
      <c r="F1100" t="s">
        <v>1005</v>
      </c>
      <c r="G1100" t="s">
        <v>264</v>
      </c>
      <c r="I1100" t="s">
        <v>265</v>
      </c>
      <c r="J1100" t="s">
        <v>266</v>
      </c>
      <c r="K1100" t="s">
        <v>1006</v>
      </c>
      <c r="L1100" t="s">
        <v>1007</v>
      </c>
      <c r="M1100" t="s">
        <v>271</v>
      </c>
      <c r="N1100" t="s">
        <v>268</v>
      </c>
      <c r="O1100">
        <v>21</v>
      </c>
      <c r="P1100" t="s">
        <v>273</v>
      </c>
      <c r="Q1100">
        <v>0.32</v>
      </c>
      <c r="S1100">
        <v>1</v>
      </c>
      <c r="T1100" s="108">
        <v>0.32</v>
      </c>
      <c r="U1100">
        <v>1</v>
      </c>
      <c r="V1100" t="s">
        <v>270</v>
      </c>
      <c r="W1100" t="s">
        <v>167</v>
      </c>
      <c r="X1100">
        <v>1</v>
      </c>
      <c r="Y1100">
        <v>0</v>
      </c>
      <c r="Z1100">
        <v>0</v>
      </c>
      <c r="AA1100">
        <v>0</v>
      </c>
      <c r="AB1100">
        <v>0</v>
      </c>
      <c r="AC1100">
        <v>1</v>
      </c>
      <c r="AD1100">
        <v>0</v>
      </c>
      <c r="AE1100">
        <v>0</v>
      </c>
    </row>
    <row r="1101" spans="1:31" x14ac:dyDescent="0.3">
      <c r="A1101" t="s">
        <v>268</v>
      </c>
      <c r="B1101" t="s">
        <v>1000</v>
      </c>
      <c r="C1101" t="s">
        <v>274</v>
      </c>
      <c r="D1101" t="s">
        <v>2501</v>
      </c>
      <c r="E1101" t="s">
        <v>11271</v>
      </c>
      <c r="F1101" t="s">
        <v>891</v>
      </c>
      <c r="G1101" t="s">
        <v>264</v>
      </c>
      <c r="I1101" t="s">
        <v>265</v>
      </c>
      <c r="J1101" t="s">
        <v>266</v>
      </c>
      <c r="K1101" t="s">
        <v>1001</v>
      </c>
      <c r="L1101" t="s">
        <v>480</v>
      </c>
      <c r="M1101" t="s">
        <v>271</v>
      </c>
      <c r="N1101" t="s">
        <v>268</v>
      </c>
      <c r="O1101">
        <v>9</v>
      </c>
      <c r="P1101" t="s">
        <v>288</v>
      </c>
      <c r="Q1101">
        <v>0.48</v>
      </c>
      <c r="S1101">
        <v>25</v>
      </c>
      <c r="T1101" s="108">
        <v>12</v>
      </c>
      <c r="U1101">
        <v>1</v>
      </c>
      <c r="V1101" t="s">
        <v>270</v>
      </c>
      <c r="W1101" t="s">
        <v>167</v>
      </c>
      <c r="X1101">
        <v>5</v>
      </c>
      <c r="Y1101">
        <v>5</v>
      </c>
      <c r="Z1101">
        <v>5</v>
      </c>
      <c r="AA1101">
        <v>5</v>
      </c>
      <c r="AB1101">
        <v>5</v>
      </c>
      <c r="AC1101">
        <v>5</v>
      </c>
      <c r="AD1101">
        <v>0</v>
      </c>
      <c r="AE1101">
        <v>0</v>
      </c>
    </row>
    <row r="1102" spans="1:31" x14ac:dyDescent="0.3">
      <c r="A1102" t="s">
        <v>268</v>
      </c>
      <c r="B1102" t="s">
        <v>1000</v>
      </c>
      <c r="C1102" t="s">
        <v>274</v>
      </c>
      <c r="D1102" t="s">
        <v>2501</v>
      </c>
      <c r="E1102" t="s">
        <v>11271</v>
      </c>
      <c r="F1102" t="s">
        <v>891</v>
      </c>
      <c r="G1102" t="s">
        <v>264</v>
      </c>
      <c r="I1102" t="s">
        <v>265</v>
      </c>
      <c r="J1102" t="s">
        <v>266</v>
      </c>
      <c r="K1102" t="s">
        <v>1001</v>
      </c>
      <c r="L1102" t="s">
        <v>480</v>
      </c>
      <c r="M1102" t="s">
        <v>271</v>
      </c>
      <c r="N1102" t="s">
        <v>268</v>
      </c>
      <c r="O1102">
        <v>21</v>
      </c>
      <c r="P1102" t="s">
        <v>273</v>
      </c>
      <c r="Q1102">
        <v>0.48</v>
      </c>
      <c r="S1102">
        <v>1</v>
      </c>
      <c r="T1102" s="108">
        <v>0.48</v>
      </c>
      <c r="U1102">
        <v>1</v>
      </c>
      <c r="V1102" t="s">
        <v>270</v>
      </c>
      <c r="W1102" t="s">
        <v>167</v>
      </c>
      <c r="X1102">
        <v>1</v>
      </c>
      <c r="Y1102">
        <v>0</v>
      </c>
      <c r="Z1102">
        <v>0</v>
      </c>
      <c r="AA1102">
        <v>0</v>
      </c>
      <c r="AB1102">
        <v>0</v>
      </c>
      <c r="AC1102">
        <v>1</v>
      </c>
      <c r="AD1102">
        <v>0</v>
      </c>
      <c r="AE1102">
        <v>0</v>
      </c>
    </row>
    <row r="1103" spans="1:31" x14ac:dyDescent="0.3">
      <c r="A1103" t="s">
        <v>268</v>
      </c>
      <c r="B1103" t="s">
        <v>1000</v>
      </c>
      <c r="C1103" t="s">
        <v>262</v>
      </c>
      <c r="D1103" t="s">
        <v>2501</v>
      </c>
      <c r="E1103" t="s">
        <v>11271</v>
      </c>
      <c r="F1103" t="s">
        <v>891</v>
      </c>
      <c r="G1103" t="s">
        <v>264</v>
      </c>
      <c r="I1103" t="s">
        <v>265</v>
      </c>
      <c r="J1103" t="s">
        <v>266</v>
      </c>
      <c r="K1103" t="s">
        <v>1001</v>
      </c>
      <c r="L1103" t="s">
        <v>480</v>
      </c>
      <c r="M1103" t="s">
        <v>267</v>
      </c>
      <c r="N1103" t="s">
        <v>268</v>
      </c>
      <c r="O1103">
        <v>8</v>
      </c>
      <c r="P1103" t="s">
        <v>266</v>
      </c>
      <c r="Q1103">
        <v>0.48</v>
      </c>
      <c r="S1103">
        <v>6</v>
      </c>
      <c r="T1103" s="108">
        <v>2.88</v>
      </c>
      <c r="U1103">
        <v>1</v>
      </c>
      <c r="V1103" t="s">
        <v>270</v>
      </c>
      <c r="W1103" t="s">
        <v>167</v>
      </c>
      <c r="X1103">
        <v>6</v>
      </c>
      <c r="Y1103">
        <v>6</v>
      </c>
      <c r="Z1103">
        <v>0</v>
      </c>
      <c r="AA1103">
        <v>0</v>
      </c>
      <c r="AB1103">
        <v>0</v>
      </c>
      <c r="AC1103">
        <v>0</v>
      </c>
      <c r="AD1103">
        <v>0</v>
      </c>
      <c r="AE1103">
        <v>0</v>
      </c>
    </row>
    <row r="1104" spans="1:31" x14ac:dyDescent="0.3">
      <c r="A1104" t="s">
        <v>268</v>
      </c>
      <c r="B1104" t="s">
        <v>538</v>
      </c>
      <c r="C1104" t="s">
        <v>274</v>
      </c>
      <c r="D1104" t="s">
        <v>2473</v>
      </c>
      <c r="E1104" t="s">
        <v>11261</v>
      </c>
      <c r="F1104" t="s">
        <v>539</v>
      </c>
      <c r="G1104" t="s">
        <v>536</v>
      </c>
      <c r="I1104" t="s">
        <v>265</v>
      </c>
      <c r="J1104" t="s">
        <v>266</v>
      </c>
      <c r="K1104" t="s">
        <v>540</v>
      </c>
      <c r="L1104" t="s">
        <v>17378</v>
      </c>
      <c r="M1104" t="s">
        <v>267</v>
      </c>
      <c r="N1104" t="s">
        <v>268</v>
      </c>
      <c r="O1104">
        <v>8</v>
      </c>
      <c r="P1104" t="s">
        <v>282</v>
      </c>
      <c r="Q1104">
        <v>3</v>
      </c>
      <c r="S1104">
        <v>4</v>
      </c>
      <c r="T1104" s="108">
        <v>12</v>
      </c>
      <c r="U1104">
        <v>1</v>
      </c>
      <c r="V1104" t="s">
        <v>270</v>
      </c>
      <c r="W1104" t="s">
        <v>167</v>
      </c>
      <c r="X1104">
        <v>2</v>
      </c>
      <c r="Y1104">
        <v>2</v>
      </c>
      <c r="Z1104">
        <v>0</v>
      </c>
      <c r="AA1104">
        <v>0</v>
      </c>
      <c r="AB1104">
        <v>2</v>
      </c>
      <c r="AC1104">
        <v>0</v>
      </c>
      <c r="AD1104">
        <v>0</v>
      </c>
      <c r="AE1104">
        <v>0</v>
      </c>
    </row>
    <row r="1105" spans="1:31" x14ac:dyDescent="0.3">
      <c r="A1105" t="s">
        <v>268</v>
      </c>
      <c r="B1105" t="s">
        <v>538</v>
      </c>
      <c r="C1105" t="s">
        <v>274</v>
      </c>
      <c r="D1105" t="s">
        <v>2473</v>
      </c>
      <c r="E1105" t="s">
        <v>11261</v>
      </c>
      <c r="F1105" t="s">
        <v>539</v>
      </c>
      <c r="G1105" t="s">
        <v>536</v>
      </c>
      <c r="I1105" t="s">
        <v>265</v>
      </c>
      <c r="J1105" t="s">
        <v>266</v>
      </c>
      <c r="K1105" t="s">
        <v>540</v>
      </c>
      <c r="L1105" t="s">
        <v>17378</v>
      </c>
      <c r="M1105" t="s">
        <v>267</v>
      </c>
      <c r="N1105" t="s">
        <v>268</v>
      </c>
      <c r="O1105">
        <v>8</v>
      </c>
      <c r="P1105" t="s">
        <v>282</v>
      </c>
      <c r="Q1105">
        <v>4</v>
      </c>
      <c r="S1105">
        <v>2</v>
      </c>
      <c r="T1105" s="108">
        <v>8</v>
      </c>
      <c r="U1105">
        <v>1</v>
      </c>
      <c r="V1105" t="s">
        <v>270</v>
      </c>
      <c r="W1105" t="s">
        <v>167</v>
      </c>
      <c r="X1105">
        <v>2</v>
      </c>
      <c r="Y1105">
        <v>2</v>
      </c>
      <c r="Z1105">
        <v>0</v>
      </c>
      <c r="AA1105">
        <v>0</v>
      </c>
      <c r="AB1105">
        <v>0</v>
      </c>
      <c r="AC1105">
        <v>0</v>
      </c>
      <c r="AD1105">
        <v>0</v>
      </c>
      <c r="AE1105">
        <v>0</v>
      </c>
    </row>
    <row r="1106" spans="1:31" x14ac:dyDescent="0.3">
      <c r="A1106" t="s">
        <v>268</v>
      </c>
      <c r="B1106" t="s">
        <v>538</v>
      </c>
      <c r="C1106" t="s">
        <v>274</v>
      </c>
      <c r="D1106" t="s">
        <v>2473</v>
      </c>
      <c r="E1106" t="s">
        <v>11261</v>
      </c>
      <c r="F1106" t="s">
        <v>539</v>
      </c>
      <c r="G1106" t="s">
        <v>536</v>
      </c>
      <c r="I1106" t="s">
        <v>265</v>
      </c>
      <c r="J1106" t="s">
        <v>266</v>
      </c>
      <c r="K1106" t="s">
        <v>540</v>
      </c>
      <c r="L1106" t="s">
        <v>17378</v>
      </c>
      <c r="M1106" t="s">
        <v>271</v>
      </c>
      <c r="N1106" t="s">
        <v>268</v>
      </c>
      <c r="O1106">
        <v>9</v>
      </c>
      <c r="P1106" t="s">
        <v>272</v>
      </c>
      <c r="Q1106">
        <v>3</v>
      </c>
      <c r="S1106">
        <v>6</v>
      </c>
      <c r="T1106" s="108">
        <v>18</v>
      </c>
      <c r="U1106">
        <v>1</v>
      </c>
      <c r="V1106" t="s">
        <v>270</v>
      </c>
      <c r="W1106" t="s">
        <v>167</v>
      </c>
      <c r="X1106">
        <v>3</v>
      </c>
      <c r="Y1106">
        <v>3</v>
      </c>
      <c r="Z1106">
        <v>0</v>
      </c>
      <c r="AA1106">
        <v>0</v>
      </c>
      <c r="AB1106">
        <v>3</v>
      </c>
      <c r="AC1106">
        <v>0</v>
      </c>
      <c r="AD1106">
        <v>0</v>
      </c>
      <c r="AE1106">
        <v>0</v>
      </c>
    </row>
    <row r="1107" spans="1:31" x14ac:dyDescent="0.3">
      <c r="A1107" t="s">
        <v>268</v>
      </c>
      <c r="B1107" t="s">
        <v>538</v>
      </c>
      <c r="C1107" t="s">
        <v>274</v>
      </c>
      <c r="D1107" t="s">
        <v>2473</v>
      </c>
      <c r="E1107" t="s">
        <v>11261</v>
      </c>
      <c r="F1107" t="s">
        <v>539</v>
      </c>
      <c r="G1107" t="s">
        <v>536</v>
      </c>
      <c r="I1107" t="s">
        <v>265</v>
      </c>
      <c r="J1107" t="s">
        <v>266</v>
      </c>
      <c r="K1107" t="s">
        <v>540</v>
      </c>
      <c r="L1107" t="s">
        <v>17378</v>
      </c>
      <c r="M1107" t="s">
        <v>271</v>
      </c>
      <c r="N1107" t="s">
        <v>268</v>
      </c>
      <c r="O1107">
        <v>21</v>
      </c>
      <c r="P1107" t="s">
        <v>273</v>
      </c>
      <c r="Q1107">
        <v>0.48</v>
      </c>
      <c r="S1107">
        <v>5</v>
      </c>
      <c r="T1107" s="108">
        <v>2.4</v>
      </c>
      <c r="U1107">
        <v>1</v>
      </c>
      <c r="V1107" t="s">
        <v>270</v>
      </c>
      <c r="W1107" t="s">
        <v>167</v>
      </c>
      <c r="X1107">
        <v>5</v>
      </c>
      <c r="Y1107">
        <v>0</v>
      </c>
      <c r="Z1107">
        <v>0</v>
      </c>
      <c r="AA1107">
        <v>0</v>
      </c>
      <c r="AB1107">
        <v>5</v>
      </c>
      <c r="AC1107">
        <v>0</v>
      </c>
      <c r="AD1107">
        <v>0</v>
      </c>
      <c r="AE1107">
        <v>0</v>
      </c>
    </row>
    <row r="1108" spans="1:31" x14ac:dyDescent="0.3">
      <c r="A1108" t="s">
        <v>268</v>
      </c>
      <c r="B1108" t="s">
        <v>2656</v>
      </c>
      <c r="C1108" t="s">
        <v>274</v>
      </c>
      <c r="D1108" t="s">
        <v>2690</v>
      </c>
      <c r="E1108" t="s">
        <v>11228</v>
      </c>
      <c r="F1108" t="s">
        <v>460</v>
      </c>
      <c r="G1108" t="s">
        <v>356</v>
      </c>
      <c r="I1108" t="s">
        <v>265</v>
      </c>
      <c r="J1108" t="s">
        <v>266</v>
      </c>
      <c r="K1108" t="s">
        <v>1002</v>
      </c>
      <c r="L1108" t="s">
        <v>1003</v>
      </c>
      <c r="M1108" t="s">
        <v>267</v>
      </c>
      <c r="N1108" t="s">
        <v>268</v>
      </c>
      <c r="O1108">
        <v>8</v>
      </c>
      <c r="P1108" t="s">
        <v>282</v>
      </c>
      <c r="Q1108">
        <v>2</v>
      </c>
      <c r="S1108">
        <v>2</v>
      </c>
      <c r="T1108" s="108">
        <v>4</v>
      </c>
      <c r="U1108">
        <v>1</v>
      </c>
      <c r="V1108" t="s">
        <v>270</v>
      </c>
      <c r="W1108" t="s">
        <v>167</v>
      </c>
      <c r="X1108">
        <v>1</v>
      </c>
      <c r="Y1108">
        <v>1</v>
      </c>
      <c r="Z1108">
        <v>0</v>
      </c>
      <c r="AA1108">
        <v>0</v>
      </c>
      <c r="AB1108">
        <v>0</v>
      </c>
      <c r="AC1108">
        <v>1</v>
      </c>
      <c r="AD1108">
        <v>0</v>
      </c>
      <c r="AE1108">
        <v>0</v>
      </c>
    </row>
    <row r="1109" spans="1:31" x14ac:dyDescent="0.3">
      <c r="A1109" t="s">
        <v>268</v>
      </c>
      <c r="B1109" t="s">
        <v>2656</v>
      </c>
      <c r="C1109" t="s">
        <v>274</v>
      </c>
      <c r="D1109" t="s">
        <v>2690</v>
      </c>
      <c r="E1109" t="s">
        <v>11228</v>
      </c>
      <c r="F1109" t="s">
        <v>460</v>
      </c>
      <c r="G1109" t="s">
        <v>356</v>
      </c>
      <c r="I1109" t="s">
        <v>265</v>
      </c>
      <c r="J1109" t="s">
        <v>266</v>
      </c>
      <c r="K1109" t="s">
        <v>1002</v>
      </c>
      <c r="L1109" t="s">
        <v>1003</v>
      </c>
      <c r="M1109" t="s">
        <v>267</v>
      </c>
      <c r="N1109" t="s">
        <v>268</v>
      </c>
      <c r="O1109">
        <v>8</v>
      </c>
      <c r="P1109" t="s">
        <v>282</v>
      </c>
      <c r="Q1109">
        <v>3</v>
      </c>
      <c r="S1109">
        <v>6</v>
      </c>
      <c r="T1109" s="108">
        <v>18</v>
      </c>
      <c r="U1109">
        <v>1</v>
      </c>
      <c r="V1109" t="s">
        <v>270</v>
      </c>
      <c r="W1109" t="s">
        <v>167</v>
      </c>
      <c r="X1109">
        <v>1</v>
      </c>
      <c r="Y1109">
        <v>3</v>
      </c>
      <c r="Z1109">
        <v>0</v>
      </c>
      <c r="AA1109">
        <v>0</v>
      </c>
      <c r="AB1109">
        <v>0</v>
      </c>
      <c r="AC1109">
        <v>3</v>
      </c>
      <c r="AD1109">
        <v>0</v>
      </c>
      <c r="AE1109">
        <v>0</v>
      </c>
    </row>
    <row r="1110" spans="1:31" x14ac:dyDescent="0.3">
      <c r="A1110" t="s">
        <v>268</v>
      </c>
      <c r="B1110" t="s">
        <v>2656</v>
      </c>
      <c r="C1110" t="s">
        <v>274</v>
      </c>
      <c r="D1110" t="s">
        <v>2690</v>
      </c>
      <c r="E1110" t="s">
        <v>11228</v>
      </c>
      <c r="F1110" t="s">
        <v>460</v>
      </c>
      <c r="G1110" t="s">
        <v>356</v>
      </c>
      <c r="I1110" t="s">
        <v>265</v>
      </c>
      <c r="J1110" t="s">
        <v>266</v>
      </c>
      <c r="K1110" t="s">
        <v>1002</v>
      </c>
      <c r="L1110" t="s">
        <v>1003</v>
      </c>
      <c r="M1110" t="s">
        <v>271</v>
      </c>
      <c r="N1110" t="s">
        <v>268</v>
      </c>
      <c r="O1110">
        <v>9</v>
      </c>
      <c r="P1110" t="s">
        <v>272</v>
      </c>
      <c r="Q1110">
        <v>1</v>
      </c>
      <c r="S1110">
        <v>15</v>
      </c>
      <c r="T1110" s="108">
        <v>15</v>
      </c>
      <c r="U1110">
        <v>1</v>
      </c>
      <c r="V1110" t="s">
        <v>270</v>
      </c>
      <c r="W1110" t="s">
        <v>167</v>
      </c>
      <c r="X1110">
        <v>3</v>
      </c>
      <c r="Y1110">
        <v>3</v>
      </c>
      <c r="Z1110">
        <v>3</v>
      </c>
      <c r="AA1110">
        <v>3</v>
      </c>
      <c r="AB1110">
        <v>3</v>
      </c>
      <c r="AC1110">
        <v>3</v>
      </c>
      <c r="AD1110">
        <v>0</v>
      </c>
      <c r="AE1110">
        <v>0</v>
      </c>
    </row>
    <row r="1111" spans="1:31" x14ac:dyDescent="0.3">
      <c r="A1111" t="s">
        <v>268</v>
      </c>
      <c r="B1111" t="s">
        <v>2656</v>
      </c>
      <c r="C1111" t="s">
        <v>274</v>
      </c>
      <c r="D1111" t="s">
        <v>2690</v>
      </c>
      <c r="E1111" t="s">
        <v>11228</v>
      </c>
      <c r="F1111" t="s">
        <v>460</v>
      </c>
      <c r="G1111" t="s">
        <v>356</v>
      </c>
      <c r="I1111" t="s">
        <v>265</v>
      </c>
      <c r="J1111" t="s">
        <v>266</v>
      </c>
      <c r="K1111" t="s">
        <v>1002</v>
      </c>
      <c r="L1111" t="s">
        <v>1003</v>
      </c>
      <c r="M1111" t="s">
        <v>271</v>
      </c>
      <c r="N1111" t="s">
        <v>268</v>
      </c>
      <c r="O1111">
        <v>21</v>
      </c>
      <c r="P1111" t="s">
        <v>273</v>
      </c>
      <c r="Q1111">
        <v>0.48</v>
      </c>
      <c r="S1111">
        <v>2</v>
      </c>
      <c r="T1111" s="108">
        <v>0.96</v>
      </c>
      <c r="U1111">
        <v>1</v>
      </c>
      <c r="V1111" t="s">
        <v>270</v>
      </c>
      <c r="W1111" t="s">
        <v>167</v>
      </c>
      <c r="X1111">
        <v>2</v>
      </c>
      <c r="Y1111">
        <v>0</v>
      </c>
      <c r="Z1111">
        <v>0</v>
      </c>
      <c r="AA1111">
        <v>0</v>
      </c>
      <c r="AB1111">
        <v>0</v>
      </c>
      <c r="AC1111">
        <v>2</v>
      </c>
      <c r="AD1111">
        <v>0</v>
      </c>
      <c r="AE1111">
        <v>0</v>
      </c>
    </row>
    <row r="1112" spans="1:31" x14ac:dyDescent="0.3">
      <c r="A1112" t="s">
        <v>268</v>
      </c>
      <c r="B1112" t="s">
        <v>11893</v>
      </c>
      <c r="C1112" t="s">
        <v>274</v>
      </c>
      <c r="D1112" t="s">
        <v>11894</v>
      </c>
      <c r="E1112" t="s">
        <v>11284</v>
      </c>
      <c r="F1112" t="s">
        <v>5669</v>
      </c>
      <c r="G1112" t="s">
        <v>264</v>
      </c>
      <c r="I1112" t="s">
        <v>265</v>
      </c>
      <c r="J1112" t="s">
        <v>266</v>
      </c>
      <c r="K1112" t="s">
        <v>10804</v>
      </c>
      <c r="L1112" t="s">
        <v>640</v>
      </c>
      <c r="M1112" t="s">
        <v>267</v>
      </c>
      <c r="N1112" t="s">
        <v>268</v>
      </c>
      <c r="O1112">
        <v>8</v>
      </c>
      <c r="P1112" t="s">
        <v>269</v>
      </c>
      <c r="Q1112">
        <v>1</v>
      </c>
      <c r="S1112">
        <v>2</v>
      </c>
      <c r="T1112" s="108">
        <v>2</v>
      </c>
      <c r="U1112">
        <v>1</v>
      </c>
      <c r="V1112" t="s">
        <v>270</v>
      </c>
      <c r="W1112" t="s">
        <v>167</v>
      </c>
      <c r="X1112">
        <v>1</v>
      </c>
      <c r="Y1112">
        <v>1</v>
      </c>
      <c r="Z1112">
        <v>0</v>
      </c>
      <c r="AA1112">
        <v>0</v>
      </c>
      <c r="AB1112">
        <v>0</v>
      </c>
      <c r="AC1112">
        <v>1</v>
      </c>
      <c r="AD1112">
        <v>0</v>
      </c>
      <c r="AE1112">
        <v>0</v>
      </c>
    </row>
    <row r="1113" spans="1:31" x14ac:dyDescent="0.3">
      <c r="A1113" t="s">
        <v>268</v>
      </c>
      <c r="B1113" t="s">
        <v>11893</v>
      </c>
      <c r="C1113" t="s">
        <v>274</v>
      </c>
      <c r="D1113" t="s">
        <v>11894</v>
      </c>
      <c r="E1113" t="s">
        <v>11284</v>
      </c>
      <c r="F1113" t="s">
        <v>5669</v>
      </c>
      <c r="G1113" t="s">
        <v>264</v>
      </c>
      <c r="I1113" t="s">
        <v>265</v>
      </c>
      <c r="J1113" t="s">
        <v>266</v>
      </c>
      <c r="K1113" t="s">
        <v>10804</v>
      </c>
      <c r="L1113" t="s">
        <v>640</v>
      </c>
      <c r="M1113" t="s">
        <v>271</v>
      </c>
      <c r="N1113" t="s">
        <v>268</v>
      </c>
      <c r="O1113">
        <v>9</v>
      </c>
      <c r="P1113" t="s">
        <v>272</v>
      </c>
      <c r="Q1113">
        <v>1</v>
      </c>
      <c r="S1113">
        <v>2</v>
      </c>
      <c r="T1113" s="108">
        <v>2</v>
      </c>
      <c r="U1113">
        <v>1</v>
      </c>
      <c r="V1113" t="s">
        <v>270</v>
      </c>
      <c r="W1113" t="s">
        <v>167</v>
      </c>
      <c r="X1113">
        <v>1</v>
      </c>
      <c r="Y1113">
        <v>1</v>
      </c>
      <c r="Z1113">
        <v>0</v>
      </c>
      <c r="AA1113">
        <v>0</v>
      </c>
      <c r="AB1113">
        <v>1</v>
      </c>
      <c r="AC1113">
        <v>0</v>
      </c>
      <c r="AD1113">
        <v>0</v>
      </c>
      <c r="AE1113">
        <v>0</v>
      </c>
    </row>
    <row r="1114" spans="1:31" x14ac:dyDescent="0.3">
      <c r="A1114" t="s">
        <v>268</v>
      </c>
      <c r="B1114" t="s">
        <v>11893</v>
      </c>
      <c r="C1114" t="s">
        <v>274</v>
      </c>
      <c r="D1114" t="s">
        <v>11894</v>
      </c>
      <c r="E1114" t="s">
        <v>11284</v>
      </c>
      <c r="F1114" t="s">
        <v>5669</v>
      </c>
      <c r="G1114" t="s">
        <v>264</v>
      </c>
      <c r="I1114" t="s">
        <v>265</v>
      </c>
      <c r="J1114" t="s">
        <v>266</v>
      </c>
      <c r="K1114" t="s">
        <v>10804</v>
      </c>
      <c r="L1114" t="s">
        <v>640</v>
      </c>
      <c r="M1114" t="s">
        <v>271</v>
      </c>
      <c r="N1114" t="s">
        <v>268</v>
      </c>
      <c r="O1114">
        <v>21</v>
      </c>
      <c r="P1114" t="s">
        <v>273</v>
      </c>
      <c r="Q1114">
        <v>0.48</v>
      </c>
      <c r="S1114">
        <v>1</v>
      </c>
      <c r="T1114" s="108">
        <v>0.48</v>
      </c>
      <c r="U1114">
        <v>1</v>
      </c>
      <c r="V1114" t="s">
        <v>270</v>
      </c>
      <c r="W1114" t="s">
        <v>167</v>
      </c>
      <c r="X1114">
        <v>1</v>
      </c>
      <c r="Y1114">
        <v>0</v>
      </c>
      <c r="Z1114">
        <v>0</v>
      </c>
      <c r="AA1114">
        <v>0</v>
      </c>
      <c r="AB1114">
        <v>0</v>
      </c>
      <c r="AC1114">
        <v>1</v>
      </c>
      <c r="AD1114">
        <v>0</v>
      </c>
      <c r="AE1114">
        <v>0</v>
      </c>
    </row>
    <row r="1115" spans="1:31" x14ac:dyDescent="0.3">
      <c r="A1115" t="s">
        <v>268</v>
      </c>
      <c r="B1115" t="s">
        <v>10842</v>
      </c>
      <c r="C1115" t="s">
        <v>274</v>
      </c>
      <c r="D1115" t="s">
        <v>16647</v>
      </c>
      <c r="E1115" t="s">
        <v>11319</v>
      </c>
      <c r="F1115" t="s">
        <v>428</v>
      </c>
      <c r="G1115" t="s">
        <v>429</v>
      </c>
      <c r="I1115" t="s">
        <v>265</v>
      </c>
      <c r="J1115" t="s">
        <v>266</v>
      </c>
      <c r="K1115" t="s">
        <v>430</v>
      </c>
      <c r="L1115" t="s">
        <v>2306</v>
      </c>
      <c r="M1115" t="s">
        <v>271</v>
      </c>
      <c r="N1115" t="s">
        <v>268</v>
      </c>
      <c r="O1115">
        <v>9</v>
      </c>
      <c r="P1115" t="s">
        <v>272</v>
      </c>
      <c r="Q1115">
        <v>4</v>
      </c>
      <c r="S1115">
        <v>12</v>
      </c>
      <c r="T1115" s="108">
        <v>48</v>
      </c>
      <c r="U1115">
        <v>1</v>
      </c>
      <c r="V1115" t="s">
        <v>270</v>
      </c>
      <c r="W1115" t="s">
        <v>167</v>
      </c>
      <c r="X1115">
        <v>12</v>
      </c>
      <c r="Y1115">
        <v>0</v>
      </c>
      <c r="Z1115">
        <v>0</v>
      </c>
      <c r="AA1115">
        <v>12</v>
      </c>
      <c r="AB1115">
        <v>0</v>
      </c>
      <c r="AC1115">
        <v>0</v>
      </c>
      <c r="AD1115">
        <v>0</v>
      </c>
      <c r="AE1115">
        <v>0</v>
      </c>
    </row>
    <row r="1116" spans="1:31" x14ac:dyDescent="0.3">
      <c r="A1116" t="s">
        <v>268</v>
      </c>
      <c r="B1116" t="s">
        <v>10840</v>
      </c>
      <c r="C1116" t="s">
        <v>274</v>
      </c>
      <c r="D1116" t="s">
        <v>16648</v>
      </c>
      <c r="E1116" t="s">
        <v>11319</v>
      </c>
      <c r="F1116" t="s">
        <v>428</v>
      </c>
      <c r="G1116" t="s">
        <v>429</v>
      </c>
      <c r="I1116" t="s">
        <v>265</v>
      </c>
      <c r="J1116" t="s">
        <v>266</v>
      </c>
      <c r="K1116" t="s">
        <v>430</v>
      </c>
      <c r="L1116" t="s">
        <v>2306</v>
      </c>
      <c r="M1116" t="s">
        <v>271</v>
      </c>
      <c r="N1116" t="s">
        <v>268</v>
      </c>
      <c r="O1116">
        <v>9</v>
      </c>
      <c r="P1116" t="s">
        <v>272</v>
      </c>
      <c r="Q1116">
        <v>3</v>
      </c>
      <c r="S1116">
        <v>4</v>
      </c>
      <c r="T1116" s="108">
        <v>12</v>
      </c>
      <c r="U1116">
        <v>1</v>
      </c>
      <c r="V1116" t="s">
        <v>270</v>
      </c>
      <c r="W1116" t="s">
        <v>167</v>
      </c>
      <c r="X1116">
        <v>2</v>
      </c>
      <c r="Y1116">
        <v>2</v>
      </c>
      <c r="Z1116">
        <v>0</v>
      </c>
      <c r="AA1116">
        <v>2</v>
      </c>
      <c r="AB1116">
        <v>0</v>
      </c>
      <c r="AC1116">
        <v>0</v>
      </c>
      <c r="AD1116">
        <v>0</v>
      </c>
      <c r="AE1116">
        <v>0</v>
      </c>
    </row>
    <row r="1117" spans="1:31" x14ac:dyDescent="0.3">
      <c r="A1117" t="s">
        <v>268</v>
      </c>
      <c r="B1117" t="s">
        <v>10839</v>
      </c>
      <c r="C1117" t="s">
        <v>274</v>
      </c>
      <c r="D1117" t="s">
        <v>16649</v>
      </c>
      <c r="E1117" t="s">
        <v>11319</v>
      </c>
      <c r="F1117" t="s">
        <v>428</v>
      </c>
      <c r="G1117" t="s">
        <v>429</v>
      </c>
      <c r="I1117" t="s">
        <v>265</v>
      </c>
      <c r="J1117" t="s">
        <v>266</v>
      </c>
      <c r="K1117" t="s">
        <v>430</v>
      </c>
      <c r="L1117" t="s">
        <v>2306</v>
      </c>
      <c r="M1117" t="s">
        <v>271</v>
      </c>
      <c r="N1117" t="s">
        <v>268</v>
      </c>
      <c r="O1117">
        <v>9</v>
      </c>
      <c r="P1117" t="s">
        <v>272</v>
      </c>
      <c r="Q1117">
        <v>2</v>
      </c>
      <c r="S1117">
        <v>1</v>
      </c>
      <c r="T1117" s="108">
        <v>2</v>
      </c>
      <c r="U1117">
        <v>1</v>
      </c>
      <c r="V1117" t="s">
        <v>270</v>
      </c>
      <c r="W1117" t="s">
        <v>167</v>
      </c>
      <c r="X1117">
        <v>1</v>
      </c>
      <c r="Y1117">
        <v>0</v>
      </c>
      <c r="Z1117">
        <v>0</v>
      </c>
      <c r="AA1117">
        <v>1</v>
      </c>
      <c r="AB1117">
        <v>0</v>
      </c>
      <c r="AC1117">
        <v>0</v>
      </c>
      <c r="AD1117">
        <v>0</v>
      </c>
      <c r="AE1117">
        <v>0</v>
      </c>
    </row>
    <row r="1118" spans="1:31" x14ac:dyDescent="0.3">
      <c r="A1118" t="s">
        <v>268</v>
      </c>
      <c r="B1118" t="s">
        <v>10841</v>
      </c>
      <c r="C1118" t="s">
        <v>274</v>
      </c>
      <c r="D1118" t="s">
        <v>16648</v>
      </c>
      <c r="E1118" t="s">
        <v>11319</v>
      </c>
      <c r="F1118" t="s">
        <v>428</v>
      </c>
      <c r="G1118" t="s">
        <v>429</v>
      </c>
      <c r="I1118" t="s">
        <v>265</v>
      </c>
      <c r="J1118" t="s">
        <v>266</v>
      </c>
      <c r="K1118" t="s">
        <v>430</v>
      </c>
      <c r="L1118" t="s">
        <v>2306</v>
      </c>
      <c r="M1118" t="s">
        <v>271</v>
      </c>
      <c r="N1118" t="s">
        <v>268</v>
      </c>
      <c r="O1118">
        <v>9</v>
      </c>
      <c r="P1118" t="s">
        <v>272</v>
      </c>
      <c r="Q1118">
        <v>3</v>
      </c>
      <c r="S1118">
        <v>4</v>
      </c>
      <c r="T1118" s="108">
        <v>12</v>
      </c>
      <c r="U1118">
        <v>1</v>
      </c>
      <c r="V1118" t="s">
        <v>270</v>
      </c>
      <c r="W1118" t="s">
        <v>167</v>
      </c>
      <c r="X1118">
        <v>2</v>
      </c>
      <c r="Y1118">
        <v>2</v>
      </c>
      <c r="Z1118">
        <v>0</v>
      </c>
      <c r="AA1118">
        <v>0</v>
      </c>
      <c r="AB1118">
        <v>2</v>
      </c>
      <c r="AC1118">
        <v>0</v>
      </c>
      <c r="AD1118">
        <v>0</v>
      </c>
      <c r="AE1118">
        <v>0</v>
      </c>
    </row>
    <row r="1119" spans="1:31" x14ac:dyDescent="0.3">
      <c r="A1119" t="s">
        <v>268</v>
      </c>
      <c r="B1119" t="s">
        <v>8954</v>
      </c>
      <c r="C1119" t="s">
        <v>274</v>
      </c>
      <c r="D1119" t="s">
        <v>8670</v>
      </c>
      <c r="E1119" t="s">
        <v>11434</v>
      </c>
      <c r="F1119" t="s">
        <v>8951</v>
      </c>
      <c r="G1119" t="s">
        <v>947</v>
      </c>
      <c r="I1119" t="s">
        <v>265</v>
      </c>
      <c r="J1119" t="s">
        <v>266</v>
      </c>
      <c r="K1119" t="s">
        <v>8955</v>
      </c>
      <c r="L1119" t="s">
        <v>455</v>
      </c>
      <c r="M1119" t="s">
        <v>267</v>
      </c>
      <c r="N1119" t="s">
        <v>268</v>
      </c>
      <c r="O1119">
        <v>8</v>
      </c>
      <c r="P1119" t="s">
        <v>266</v>
      </c>
      <c r="Q1119">
        <v>0.48</v>
      </c>
      <c r="S1119">
        <v>3</v>
      </c>
      <c r="T1119" s="108">
        <v>1.44</v>
      </c>
      <c r="U1119">
        <v>1</v>
      </c>
      <c r="V1119" t="s">
        <v>270</v>
      </c>
      <c r="W1119" t="s">
        <v>167</v>
      </c>
      <c r="X1119">
        <v>3</v>
      </c>
      <c r="Y1119">
        <v>0</v>
      </c>
      <c r="Z1119">
        <v>0</v>
      </c>
      <c r="AA1119">
        <v>0</v>
      </c>
      <c r="AB1119">
        <v>3</v>
      </c>
      <c r="AC1119">
        <v>0</v>
      </c>
      <c r="AD1119">
        <v>0</v>
      </c>
      <c r="AE1119">
        <v>0</v>
      </c>
    </row>
    <row r="1120" spans="1:31" x14ac:dyDescent="0.3">
      <c r="A1120" t="s">
        <v>268</v>
      </c>
      <c r="B1120" t="s">
        <v>8954</v>
      </c>
      <c r="C1120" t="s">
        <v>274</v>
      </c>
      <c r="D1120" t="s">
        <v>8670</v>
      </c>
      <c r="E1120" t="s">
        <v>11434</v>
      </c>
      <c r="F1120" t="s">
        <v>8951</v>
      </c>
      <c r="G1120" t="s">
        <v>947</v>
      </c>
      <c r="I1120" t="s">
        <v>265</v>
      </c>
      <c r="J1120" t="s">
        <v>266</v>
      </c>
      <c r="K1120" t="s">
        <v>8955</v>
      </c>
      <c r="L1120" t="s">
        <v>455</v>
      </c>
      <c r="M1120" t="s">
        <v>271</v>
      </c>
      <c r="N1120" t="s">
        <v>268</v>
      </c>
      <c r="O1120">
        <v>9</v>
      </c>
      <c r="P1120" t="s">
        <v>288</v>
      </c>
      <c r="Q1120">
        <v>0.48</v>
      </c>
      <c r="S1120">
        <v>3</v>
      </c>
      <c r="T1120" s="108">
        <v>1.44</v>
      </c>
      <c r="U1120">
        <v>1</v>
      </c>
      <c r="V1120" t="s">
        <v>270</v>
      </c>
      <c r="W1120" t="s">
        <v>167</v>
      </c>
      <c r="X1120">
        <v>3</v>
      </c>
      <c r="Y1120">
        <v>0</v>
      </c>
      <c r="Z1120">
        <v>0</v>
      </c>
      <c r="AA1120">
        <v>0</v>
      </c>
      <c r="AB1120">
        <v>3</v>
      </c>
      <c r="AC1120">
        <v>0</v>
      </c>
      <c r="AD1120">
        <v>0</v>
      </c>
      <c r="AE1120">
        <v>0</v>
      </c>
    </row>
    <row r="1121" spans="1:31" x14ac:dyDescent="0.3">
      <c r="A1121" t="s">
        <v>268</v>
      </c>
      <c r="B1121" t="s">
        <v>8954</v>
      </c>
      <c r="C1121" t="s">
        <v>274</v>
      </c>
      <c r="D1121" t="s">
        <v>8670</v>
      </c>
      <c r="E1121" t="s">
        <v>11434</v>
      </c>
      <c r="F1121" t="s">
        <v>8951</v>
      </c>
      <c r="G1121" t="s">
        <v>947</v>
      </c>
      <c r="I1121" t="s">
        <v>265</v>
      </c>
      <c r="J1121" t="s">
        <v>266</v>
      </c>
      <c r="K1121" t="s">
        <v>8955</v>
      </c>
      <c r="L1121" t="s">
        <v>455</v>
      </c>
      <c r="M1121" t="s">
        <v>271</v>
      </c>
      <c r="N1121" t="s">
        <v>268</v>
      </c>
      <c r="O1121">
        <v>21</v>
      </c>
      <c r="P1121" t="s">
        <v>273</v>
      </c>
      <c r="Q1121">
        <v>0.32</v>
      </c>
      <c r="S1121">
        <v>1</v>
      </c>
      <c r="T1121" s="108">
        <v>0.32</v>
      </c>
      <c r="U1121">
        <v>1</v>
      </c>
      <c r="V1121" t="s">
        <v>270</v>
      </c>
      <c r="W1121" t="s">
        <v>167</v>
      </c>
      <c r="X1121">
        <v>1</v>
      </c>
      <c r="Y1121">
        <v>0</v>
      </c>
      <c r="Z1121">
        <v>0</v>
      </c>
      <c r="AA1121">
        <v>0</v>
      </c>
      <c r="AB1121">
        <v>1</v>
      </c>
      <c r="AC1121">
        <v>0</v>
      </c>
      <c r="AD1121">
        <v>0</v>
      </c>
      <c r="AE1121">
        <v>0</v>
      </c>
    </row>
    <row r="1122" spans="1:31" x14ac:dyDescent="0.3">
      <c r="A1122" t="s">
        <v>268</v>
      </c>
      <c r="B1122" t="s">
        <v>1512</v>
      </c>
      <c r="C1122" t="s">
        <v>274</v>
      </c>
      <c r="D1122" t="s">
        <v>10874</v>
      </c>
      <c r="E1122" t="s">
        <v>11274</v>
      </c>
      <c r="F1122" t="s">
        <v>1091</v>
      </c>
      <c r="G1122" t="s">
        <v>264</v>
      </c>
      <c r="I1122" t="s">
        <v>265</v>
      </c>
      <c r="J1122" t="s">
        <v>266</v>
      </c>
      <c r="K1122" t="s">
        <v>1513</v>
      </c>
      <c r="L1122" t="s">
        <v>17379</v>
      </c>
      <c r="M1122" t="s">
        <v>267</v>
      </c>
      <c r="N1122" t="s">
        <v>268</v>
      </c>
      <c r="O1122">
        <v>8</v>
      </c>
      <c r="P1122" t="s">
        <v>269</v>
      </c>
      <c r="Q1122">
        <v>2</v>
      </c>
      <c r="S1122">
        <v>2</v>
      </c>
      <c r="T1122" s="108">
        <v>4</v>
      </c>
      <c r="U1122">
        <v>1</v>
      </c>
      <c r="V1122" t="s">
        <v>270</v>
      </c>
      <c r="W1122" t="s">
        <v>167</v>
      </c>
      <c r="X1122">
        <v>1</v>
      </c>
      <c r="Y1122">
        <v>1</v>
      </c>
      <c r="Z1122">
        <v>0</v>
      </c>
      <c r="AA1122">
        <v>0</v>
      </c>
      <c r="AB1122">
        <v>0</v>
      </c>
      <c r="AC1122">
        <v>1</v>
      </c>
      <c r="AD1122">
        <v>0</v>
      </c>
      <c r="AE1122">
        <v>0</v>
      </c>
    </row>
    <row r="1123" spans="1:31" x14ac:dyDescent="0.3">
      <c r="A1123" t="s">
        <v>268</v>
      </c>
      <c r="B1123" t="s">
        <v>1512</v>
      </c>
      <c r="C1123" t="s">
        <v>274</v>
      </c>
      <c r="D1123" t="s">
        <v>10874</v>
      </c>
      <c r="E1123" t="s">
        <v>11274</v>
      </c>
      <c r="F1123" t="s">
        <v>1091</v>
      </c>
      <c r="G1123" t="s">
        <v>264</v>
      </c>
      <c r="I1123" t="s">
        <v>265</v>
      </c>
      <c r="J1123" t="s">
        <v>266</v>
      </c>
      <c r="K1123" t="s">
        <v>1513</v>
      </c>
      <c r="L1123" t="s">
        <v>17379</v>
      </c>
      <c r="M1123" t="s">
        <v>271</v>
      </c>
      <c r="N1123" t="s">
        <v>268</v>
      </c>
      <c r="O1123">
        <v>9</v>
      </c>
      <c r="P1123" t="s">
        <v>288</v>
      </c>
      <c r="Q1123">
        <v>0.48</v>
      </c>
      <c r="S1123">
        <v>3</v>
      </c>
      <c r="T1123" s="108">
        <v>1.44</v>
      </c>
      <c r="U1123">
        <v>1</v>
      </c>
      <c r="V1123" t="s">
        <v>270</v>
      </c>
      <c r="W1123" t="s">
        <v>167</v>
      </c>
      <c r="X1123">
        <v>3</v>
      </c>
      <c r="Y1123">
        <v>0</v>
      </c>
      <c r="Z1123">
        <v>3</v>
      </c>
      <c r="AA1123">
        <v>0</v>
      </c>
      <c r="AB1123">
        <v>0</v>
      </c>
      <c r="AC1123">
        <v>0</v>
      </c>
      <c r="AD1123">
        <v>0</v>
      </c>
      <c r="AE1123">
        <v>0</v>
      </c>
    </row>
    <row r="1124" spans="1:31" x14ac:dyDescent="0.3">
      <c r="A1124" t="s">
        <v>268</v>
      </c>
      <c r="B1124" t="s">
        <v>1512</v>
      </c>
      <c r="C1124" t="s">
        <v>274</v>
      </c>
      <c r="D1124" t="s">
        <v>10874</v>
      </c>
      <c r="E1124" t="s">
        <v>11274</v>
      </c>
      <c r="F1124" t="s">
        <v>1091</v>
      </c>
      <c r="G1124" t="s">
        <v>264</v>
      </c>
      <c r="I1124" t="s">
        <v>265</v>
      </c>
      <c r="J1124" t="s">
        <v>266</v>
      </c>
      <c r="K1124" t="s">
        <v>1513</v>
      </c>
      <c r="L1124" t="s">
        <v>17379</v>
      </c>
      <c r="M1124" t="s">
        <v>271</v>
      </c>
      <c r="N1124" t="s">
        <v>268</v>
      </c>
      <c r="O1124">
        <v>21</v>
      </c>
      <c r="P1124" t="s">
        <v>273</v>
      </c>
      <c r="Q1124">
        <v>0.48</v>
      </c>
      <c r="S1124">
        <v>1</v>
      </c>
      <c r="T1124" s="108">
        <v>0.48</v>
      </c>
      <c r="U1124">
        <v>1</v>
      </c>
      <c r="V1124" t="s">
        <v>270</v>
      </c>
      <c r="W1124" t="s">
        <v>167</v>
      </c>
      <c r="X1124">
        <v>1</v>
      </c>
      <c r="Y1124">
        <v>0</v>
      </c>
      <c r="Z1124">
        <v>0</v>
      </c>
      <c r="AA1124">
        <v>0</v>
      </c>
      <c r="AB1124">
        <v>0</v>
      </c>
      <c r="AC1124">
        <v>1</v>
      </c>
      <c r="AD1124">
        <v>0</v>
      </c>
      <c r="AE1124">
        <v>0</v>
      </c>
    </row>
    <row r="1125" spans="1:31" x14ac:dyDescent="0.3">
      <c r="A1125" t="s">
        <v>268</v>
      </c>
      <c r="B1125" t="s">
        <v>1512</v>
      </c>
      <c r="C1125" t="s">
        <v>294</v>
      </c>
      <c r="D1125" t="s">
        <v>2575</v>
      </c>
      <c r="E1125" t="s">
        <v>11275</v>
      </c>
      <c r="F1125" t="s">
        <v>2272</v>
      </c>
      <c r="G1125" t="s">
        <v>264</v>
      </c>
      <c r="I1125" t="s">
        <v>265</v>
      </c>
      <c r="J1125" t="s">
        <v>266</v>
      </c>
      <c r="K1125" t="s">
        <v>2273</v>
      </c>
      <c r="L1125" t="s">
        <v>17379</v>
      </c>
      <c r="M1125" t="s">
        <v>271</v>
      </c>
      <c r="N1125" t="s">
        <v>268</v>
      </c>
      <c r="O1125">
        <v>9</v>
      </c>
      <c r="P1125" t="s">
        <v>272</v>
      </c>
      <c r="Q1125">
        <v>3</v>
      </c>
      <c r="S1125">
        <v>2</v>
      </c>
      <c r="T1125" s="108">
        <v>6</v>
      </c>
      <c r="U1125">
        <v>1</v>
      </c>
      <c r="V1125" t="s">
        <v>270</v>
      </c>
      <c r="W1125" t="s">
        <v>167</v>
      </c>
      <c r="X1125">
        <v>1</v>
      </c>
      <c r="Y1125">
        <v>0</v>
      </c>
      <c r="Z1125">
        <v>1</v>
      </c>
      <c r="AA1125">
        <v>0</v>
      </c>
      <c r="AB1125">
        <v>0</v>
      </c>
      <c r="AC1125">
        <v>1</v>
      </c>
      <c r="AD1125">
        <v>0</v>
      </c>
      <c r="AE1125">
        <v>0</v>
      </c>
    </row>
    <row r="1126" spans="1:31" x14ac:dyDescent="0.3">
      <c r="A1126" t="s">
        <v>268</v>
      </c>
      <c r="B1126" t="s">
        <v>1512</v>
      </c>
      <c r="C1126" t="s">
        <v>294</v>
      </c>
      <c r="D1126" t="s">
        <v>2575</v>
      </c>
      <c r="E1126" t="s">
        <v>11275</v>
      </c>
      <c r="F1126" t="s">
        <v>2272</v>
      </c>
      <c r="G1126" t="s">
        <v>264</v>
      </c>
      <c r="I1126" t="s">
        <v>265</v>
      </c>
      <c r="J1126" t="s">
        <v>266</v>
      </c>
      <c r="K1126" t="s">
        <v>2273</v>
      </c>
      <c r="L1126" t="s">
        <v>17379</v>
      </c>
      <c r="M1126" t="s">
        <v>271</v>
      </c>
      <c r="N1126" t="s">
        <v>268</v>
      </c>
      <c r="O1126">
        <v>21</v>
      </c>
      <c r="P1126" t="s">
        <v>273</v>
      </c>
      <c r="Q1126">
        <v>0.48</v>
      </c>
      <c r="S1126">
        <v>1</v>
      </c>
      <c r="T1126" s="108">
        <v>0.48</v>
      </c>
      <c r="U1126">
        <v>1</v>
      </c>
      <c r="V1126" t="s">
        <v>270</v>
      </c>
      <c r="W1126" t="s">
        <v>167</v>
      </c>
      <c r="X1126">
        <v>1</v>
      </c>
      <c r="Y1126">
        <v>0</v>
      </c>
      <c r="Z1126">
        <v>0</v>
      </c>
      <c r="AA1126">
        <v>0</v>
      </c>
      <c r="AB1126">
        <v>0</v>
      </c>
      <c r="AC1126">
        <v>1</v>
      </c>
      <c r="AD1126">
        <v>0</v>
      </c>
      <c r="AE1126">
        <v>0</v>
      </c>
    </row>
    <row r="1127" spans="1:31" x14ac:dyDescent="0.3">
      <c r="A1127" t="s">
        <v>268</v>
      </c>
      <c r="B1127" t="s">
        <v>1512</v>
      </c>
      <c r="C1127" t="s">
        <v>262</v>
      </c>
      <c r="D1127" t="s">
        <v>2575</v>
      </c>
      <c r="E1127" t="s">
        <v>11275</v>
      </c>
      <c r="F1127" t="s">
        <v>2272</v>
      </c>
      <c r="G1127" t="s">
        <v>264</v>
      </c>
      <c r="I1127" t="s">
        <v>265</v>
      </c>
      <c r="J1127" t="s">
        <v>266</v>
      </c>
      <c r="K1127" t="s">
        <v>2273</v>
      </c>
      <c r="L1127" t="s">
        <v>17379</v>
      </c>
      <c r="M1127" t="s">
        <v>267</v>
      </c>
      <c r="N1127" t="s">
        <v>268</v>
      </c>
      <c r="O1127">
        <v>8</v>
      </c>
      <c r="P1127" t="s">
        <v>282</v>
      </c>
      <c r="Q1127">
        <v>3</v>
      </c>
      <c r="S1127">
        <v>1</v>
      </c>
      <c r="T1127" s="108">
        <v>3</v>
      </c>
      <c r="U1127">
        <v>1</v>
      </c>
      <c r="V1127" t="s">
        <v>270</v>
      </c>
      <c r="W1127" t="s">
        <v>167</v>
      </c>
      <c r="X1127">
        <v>1</v>
      </c>
      <c r="Y1127">
        <v>0</v>
      </c>
      <c r="Z1127">
        <v>1</v>
      </c>
      <c r="AA1127">
        <v>0</v>
      </c>
      <c r="AB1127">
        <v>0</v>
      </c>
      <c r="AC1127">
        <v>0</v>
      </c>
      <c r="AD1127">
        <v>0</v>
      </c>
      <c r="AE1127">
        <v>0</v>
      </c>
    </row>
    <row r="1128" spans="1:31" x14ac:dyDescent="0.3">
      <c r="A1128" t="s">
        <v>268</v>
      </c>
      <c r="B1128" t="s">
        <v>8669</v>
      </c>
      <c r="C1128" t="s">
        <v>274</v>
      </c>
      <c r="D1128" t="s">
        <v>8670</v>
      </c>
      <c r="E1128" t="s">
        <v>11458</v>
      </c>
      <c r="F1128" t="s">
        <v>8671</v>
      </c>
      <c r="G1128" t="s">
        <v>513</v>
      </c>
      <c r="I1128" t="s">
        <v>265</v>
      </c>
      <c r="J1128" t="s">
        <v>266</v>
      </c>
      <c r="K1128" t="s">
        <v>8672</v>
      </c>
      <c r="L1128" t="s">
        <v>455</v>
      </c>
      <c r="M1128" t="s">
        <v>267</v>
      </c>
      <c r="N1128" t="s">
        <v>268</v>
      </c>
      <c r="O1128">
        <v>8</v>
      </c>
      <c r="P1128" t="s">
        <v>282</v>
      </c>
      <c r="Q1128">
        <v>2</v>
      </c>
      <c r="S1128">
        <v>1</v>
      </c>
      <c r="T1128" s="108">
        <v>2</v>
      </c>
      <c r="U1128">
        <v>1</v>
      </c>
      <c r="V1128" t="s">
        <v>270</v>
      </c>
      <c r="W1128" t="s">
        <v>167</v>
      </c>
      <c r="X1128">
        <v>1</v>
      </c>
      <c r="Y1128">
        <v>0</v>
      </c>
      <c r="Z1128">
        <v>0</v>
      </c>
      <c r="AA1128">
        <v>0</v>
      </c>
      <c r="AB1128">
        <v>1</v>
      </c>
      <c r="AC1128">
        <v>0</v>
      </c>
      <c r="AD1128">
        <v>0</v>
      </c>
      <c r="AE1128">
        <v>0</v>
      </c>
    </row>
    <row r="1129" spans="1:31" x14ac:dyDescent="0.3">
      <c r="A1129" t="s">
        <v>268</v>
      </c>
      <c r="B1129" t="s">
        <v>8669</v>
      </c>
      <c r="C1129" t="s">
        <v>274</v>
      </c>
      <c r="D1129" t="s">
        <v>8670</v>
      </c>
      <c r="E1129" t="s">
        <v>11458</v>
      </c>
      <c r="F1129" t="s">
        <v>8671</v>
      </c>
      <c r="G1129" t="s">
        <v>513</v>
      </c>
      <c r="I1129" t="s">
        <v>265</v>
      </c>
      <c r="J1129" t="s">
        <v>266</v>
      </c>
      <c r="K1129" t="s">
        <v>8672</v>
      </c>
      <c r="L1129" t="s">
        <v>455</v>
      </c>
      <c r="M1129" t="s">
        <v>271</v>
      </c>
      <c r="N1129" t="s">
        <v>268</v>
      </c>
      <c r="O1129">
        <v>9</v>
      </c>
      <c r="P1129" t="s">
        <v>288</v>
      </c>
      <c r="Q1129">
        <v>0.48</v>
      </c>
      <c r="S1129">
        <v>4</v>
      </c>
      <c r="T1129" s="108">
        <v>1.92</v>
      </c>
      <c r="U1129">
        <v>1</v>
      </c>
      <c r="V1129" t="s">
        <v>270</v>
      </c>
      <c r="W1129" t="s">
        <v>167</v>
      </c>
      <c r="X1129">
        <v>4</v>
      </c>
      <c r="Y1129">
        <v>0</v>
      </c>
      <c r="Z1129">
        <v>0</v>
      </c>
      <c r="AA1129">
        <v>0</v>
      </c>
      <c r="AB1129">
        <v>4</v>
      </c>
      <c r="AC1129">
        <v>0</v>
      </c>
      <c r="AD1129">
        <v>0</v>
      </c>
      <c r="AE1129">
        <v>0</v>
      </c>
    </row>
    <row r="1130" spans="1:31" x14ac:dyDescent="0.3">
      <c r="A1130" t="s">
        <v>268</v>
      </c>
      <c r="B1130" t="s">
        <v>8669</v>
      </c>
      <c r="C1130" t="s">
        <v>274</v>
      </c>
      <c r="D1130" t="s">
        <v>8670</v>
      </c>
      <c r="E1130" t="s">
        <v>11458</v>
      </c>
      <c r="F1130" t="s">
        <v>8671</v>
      </c>
      <c r="G1130" t="s">
        <v>513</v>
      </c>
      <c r="I1130" t="s">
        <v>265</v>
      </c>
      <c r="J1130" t="s">
        <v>266</v>
      </c>
      <c r="K1130" t="s">
        <v>8672</v>
      </c>
      <c r="L1130" t="s">
        <v>455</v>
      </c>
      <c r="M1130" t="s">
        <v>271</v>
      </c>
      <c r="N1130" t="s">
        <v>268</v>
      </c>
      <c r="O1130">
        <v>21</v>
      </c>
      <c r="P1130" t="s">
        <v>273</v>
      </c>
      <c r="Q1130">
        <v>0.32</v>
      </c>
      <c r="S1130">
        <v>1</v>
      </c>
      <c r="T1130" s="108">
        <v>0.32</v>
      </c>
      <c r="U1130">
        <v>1</v>
      </c>
      <c r="V1130" t="s">
        <v>270</v>
      </c>
      <c r="W1130" t="s">
        <v>167</v>
      </c>
      <c r="X1130">
        <v>1</v>
      </c>
      <c r="Y1130">
        <v>0</v>
      </c>
      <c r="Z1130">
        <v>0</v>
      </c>
      <c r="AA1130">
        <v>0</v>
      </c>
      <c r="AB1130">
        <v>1</v>
      </c>
      <c r="AC1130">
        <v>0</v>
      </c>
      <c r="AD1130">
        <v>0</v>
      </c>
      <c r="AE1130">
        <v>0</v>
      </c>
    </row>
    <row r="1131" spans="1:31" x14ac:dyDescent="0.3">
      <c r="A1131" t="s">
        <v>268</v>
      </c>
      <c r="B1131" t="s">
        <v>1024</v>
      </c>
      <c r="C1131" t="s">
        <v>274</v>
      </c>
      <c r="D1131" t="s">
        <v>2505</v>
      </c>
      <c r="E1131" t="s">
        <v>11237</v>
      </c>
      <c r="F1131" t="s">
        <v>732</v>
      </c>
      <c r="G1131" t="s">
        <v>530</v>
      </c>
      <c r="I1131" t="s">
        <v>265</v>
      </c>
      <c r="J1131" t="s">
        <v>266</v>
      </c>
      <c r="K1131" t="s">
        <v>1025</v>
      </c>
      <c r="L1131" t="s">
        <v>1026</v>
      </c>
      <c r="M1131" t="s">
        <v>267</v>
      </c>
      <c r="N1131" t="s">
        <v>268</v>
      </c>
      <c r="O1131">
        <v>8</v>
      </c>
      <c r="P1131" t="s">
        <v>282</v>
      </c>
      <c r="Q1131">
        <v>2</v>
      </c>
      <c r="S1131">
        <v>1</v>
      </c>
      <c r="T1131" s="108">
        <v>2</v>
      </c>
      <c r="U1131">
        <v>1</v>
      </c>
      <c r="V1131" t="s">
        <v>270</v>
      </c>
      <c r="W1131" t="s">
        <v>167</v>
      </c>
      <c r="X1131">
        <v>1</v>
      </c>
      <c r="Y1131">
        <v>0</v>
      </c>
      <c r="Z1131">
        <v>1</v>
      </c>
      <c r="AA1131">
        <v>0</v>
      </c>
      <c r="AB1131">
        <v>0</v>
      </c>
      <c r="AC1131">
        <v>0</v>
      </c>
      <c r="AD1131">
        <v>0</v>
      </c>
      <c r="AE1131">
        <v>0</v>
      </c>
    </row>
    <row r="1132" spans="1:31" x14ac:dyDescent="0.3">
      <c r="A1132" t="s">
        <v>268</v>
      </c>
      <c r="B1132" t="s">
        <v>1024</v>
      </c>
      <c r="C1132" t="s">
        <v>274</v>
      </c>
      <c r="D1132" t="s">
        <v>2505</v>
      </c>
      <c r="E1132" t="s">
        <v>11237</v>
      </c>
      <c r="F1132" t="s">
        <v>732</v>
      </c>
      <c r="G1132" t="s">
        <v>530</v>
      </c>
      <c r="I1132" t="s">
        <v>265</v>
      </c>
      <c r="J1132" t="s">
        <v>266</v>
      </c>
      <c r="K1132" t="s">
        <v>1025</v>
      </c>
      <c r="L1132" t="s">
        <v>1026</v>
      </c>
      <c r="M1132" t="s">
        <v>271</v>
      </c>
      <c r="N1132" t="s">
        <v>268</v>
      </c>
      <c r="O1132">
        <v>9</v>
      </c>
      <c r="P1132" t="s">
        <v>288</v>
      </c>
      <c r="Q1132">
        <v>0.48</v>
      </c>
      <c r="S1132">
        <v>3</v>
      </c>
      <c r="T1132" s="108">
        <v>1.44</v>
      </c>
      <c r="U1132">
        <v>1</v>
      </c>
      <c r="V1132" t="s">
        <v>270</v>
      </c>
      <c r="W1132" t="s">
        <v>167</v>
      </c>
      <c r="X1132">
        <v>3</v>
      </c>
      <c r="Y1132">
        <v>0</v>
      </c>
      <c r="Z1132">
        <v>0</v>
      </c>
      <c r="AA1132">
        <v>0</v>
      </c>
      <c r="AB1132">
        <v>3</v>
      </c>
      <c r="AC1132">
        <v>0</v>
      </c>
      <c r="AD1132">
        <v>0</v>
      </c>
      <c r="AE1132">
        <v>0</v>
      </c>
    </row>
    <row r="1133" spans="1:31" x14ac:dyDescent="0.3">
      <c r="A1133" t="s">
        <v>268</v>
      </c>
      <c r="B1133" t="s">
        <v>1024</v>
      </c>
      <c r="C1133" t="s">
        <v>274</v>
      </c>
      <c r="D1133" t="s">
        <v>2505</v>
      </c>
      <c r="E1133" t="s">
        <v>11237</v>
      </c>
      <c r="F1133" t="s">
        <v>732</v>
      </c>
      <c r="G1133" t="s">
        <v>530</v>
      </c>
      <c r="I1133" t="s">
        <v>265</v>
      </c>
      <c r="J1133" t="s">
        <v>266</v>
      </c>
      <c r="K1133" t="s">
        <v>1025</v>
      </c>
      <c r="L1133" t="s">
        <v>1026</v>
      </c>
      <c r="M1133" t="s">
        <v>271</v>
      </c>
      <c r="N1133" t="s">
        <v>268</v>
      </c>
      <c r="O1133">
        <v>21</v>
      </c>
      <c r="P1133" t="s">
        <v>273</v>
      </c>
      <c r="Q1133">
        <v>0.48</v>
      </c>
      <c r="S1133">
        <v>1</v>
      </c>
      <c r="T1133" s="108">
        <v>0.48</v>
      </c>
      <c r="U1133">
        <v>1</v>
      </c>
      <c r="V1133" t="s">
        <v>270</v>
      </c>
      <c r="W1133" t="s">
        <v>167</v>
      </c>
      <c r="X1133">
        <v>1</v>
      </c>
      <c r="Y1133">
        <v>0</v>
      </c>
      <c r="Z1133">
        <v>0</v>
      </c>
      <c r="AA1133">
        <v>0</v>
      </c>
      <c r="AB1133">
        <v>1</v>
      </c>
      <c r="AC1133">
        <v>0</v>
      </c>
      <c r="AD1133">
        <v>0</v>
      </c>
      <c r="AE1133">
        <v>0</v>
      </c>
    </row>
    <row r="1134" spans="1:31" x14ac:dyDescent="0.3">
      <c r="A1134" t="s">
        <v>268</v>
      </c>
      <c r="B1134" t="s">
        <v>8909</v>
      </c>
      <c r="C1134" t="s">
        <v>262</v>
      </c>
      <c r="D1134" t="s">
        <v>8910</v>
      </c>
      <c r="E1134" t="s">
        <v>11367</v>
      </c>
      <c r="F1134" t="s">
        <v>8911</v>
      </c>
      <c r="G1134" t="s">
        <v>438</v>
      </c>
      <c r="I1134" t="s">
        <v>265</v>
      </c>
      <c r="J1134" t="s">
        <v>266</v>
      </c>
      <c r="K1134" t="s">
        <v>8912</v>
      </c>
      <c r="L1134" t="s">
        <v>16354</v>
      </c>
      <c r="M1134" t="s">
        <v>267</v>
      </c>
      <c r="N1134" t="s">
        <v>268</v>
      </c>
      <c r="O1134">
        <v>8</v>
      </c>
      <c r="P1134" t="s">
        <v>282</v>
      </c>
      <c r="Q1134">
        <v>1</v>
      </c>
      <c r="S1134">
        <v>1</v>
      </c>
      <c r="T1134" s="108">
        <v>1</v>
      </c>
      <c r="U1134">
        <v>1</v>
      </c>
      <c r="V1134" t="s">
        <v>270</v>
      </c>
      <c r="W1134" t="s">
        <v>167</v>
      </c>
      <c r="X1134">
        <v>1</v>
      </c>
      <c r="Y1134">
        <v>0</v>
      </c>
      <c r="Z1134">
        <v>1</v>
      </c>
      <c r="AA1134">
        <v>0</v>
      </c>
      <c r="AB1134">
        <v>0</v>
      </c>
      <c r="AC1134">
        <v>0</v>
      </c>
      <c r="AD1134">
        <v>0</v>
      </c>
      <c r="AE1134">
        <v>0</v>
      </c>
    </row>
    <row r="1135" spans="1:31" x14ac:dyDescent="0.3">
      <c r="A1135" t="s">
        <v>268</v>
      </c>
      <c r="B1135" t="s">
        <v>8909</v>
      </c>
      <c r="C1135" t="s">
        <v>262</v>
      </c>
      <c r="D1135" t="s">
        <v>8910</v>
      </c>
      <c r="E1135" t="s">
        <v>11367</v>
      </c>
      <c r="F1135" t="s">
        <v>8911</v>
      </c>
      <c r="G1135" t="s">
        <v>438</v>
      </c>
      <c r="I1135" t="s">
        <v>265</v>
      </c>
      <c r="J1135" t="s">
        <v>266</v>
      </c>
      <c r="K1135" t="s">
        <v>8912</v>
      </c>
      <c r="L1135" t="s">
        <v>16354</v>
      </c>
      <c r="M1135" t="s">
        <v>271</v>
      </c>
      <c r="N1135" t="s">
        <v>268</v>
      </c>
      <c r="O1135">
        <v>9</v>
      </c>
      <c r="P1135" t="s">
        <v>288</v>
      </c>
      <c r="Q1135">
        <v>0.48</v>
      </c>
      <c r="S1135">
        <v>2</v>
      </c>
      <c r="T1135" s="108">
        <v>0.96</v>
      </c>
      <c r="U1135">
        <v>1</v>
      </c>
      <c r="V1135" t="s">
        <v>270</v>
      </c>
      <c r="W1135" t="s">
        <v>167</v>
      </c>
      <c r="X1135">
        <v>2</v>
      </c>
      <c r="Y1135">
        <v>0</v>
      </c>
      <c r="Z1135">
        <v>0</v>
      </c>
      <c r="AA1135">
        <v>0</v>
      </c>
      <c r="AB1135">
        <v>2</v>
      </c>
      <c r="AC1135">
        <v>0</v>
      </c>
      <c r="AD1135">
        <v>0</v>
      </c>
      <c r="AE1135">
        <v>0</v>
      </c>
    </row>
    <row r="1136" spans="1:31" x14ac:dyDescent="0.3">
      <c r="A1136" t="s">
        <v>268</v>
      </c>
      <c r="B1136" t="s">
        <v>8909</v>
      </c>
      <c r="C1136" t="s">
        <v>262</v>
      </c>
      <c r="D1136" t="s">
        <v>8910</v>
      </c>
      <c r="E1136" t="s">
        <v>11367</v>
      </c>
      <c r="F1136" t="s">
        <v>8911</v>
      </c>
      <c r="G1136" t="s">
        <v>438</v>
      </c>
      <c r="I1136" t="s">
        <v>265</v>
      </c>
      <c r="J1136" t="s">
        <v>266</v>
      </c>
      <c r="K1136" t="s">
        <v>8912</v>
      </c>
      <c r="L1136" t="s">
        <v>16354</v>
      </c>
      <c r="M1136" t="s">
        <v>271</v>
      </c>
      <c r="N1136" t="s">
        <v>268</v>
      </c>
      <c r="O1136">
        <v>26</v>
      </c>
      <c r="P1136" t="s">
        <v>273</v>
      </c>
      <c r="Q1136">
        <v>0.32</v>
      </c>
      <c r="S1136">
        <v>2</v>
      </c>
      <c r="T1136" s="108">
        <v>0.64</v>
      </c>
      <c r="U1136">
        <v>1</v>
      </c>
      <c r="V1136" t="s">
        <v>270</v>
      </c>
      <c r="W1136" t="s">
        <v>167</v>
      </c>
      <c r="X1136">
        <v>2</v>
      </c>
      <c r="Y1136">
        <v>0</v>
      </c>
      <c r="Z1136">
        <v>0</v>
      </c>
      <c r="AA1136">
        <v>0</v>
      </c>
      <c r="AB1136">
        <v>2</v>
      </c>
      <c r="AC1136">
        <v>0</v>
      </c>
      <c r="AD1136">
        <v>0</v>
      </c>
      <c r="AE1136">
        <v>0</v>
      </c>
    </row>
    <row r="1137" spans="1:31" x14ac:dyDescent="0.3">
      <c r="A1137" t="s">
        <v>268</v>
      </c>
      <c r="B1137" t="s">
        <v>1494</v>
      </c>
      <c r="C1137" t="s">
        <v>274</v>
      </c>
      <c r="D1137" t="s">
        <v>2539</v>
      </c>
      <c r="E1137" t="s">
        <v>11223</v>
      </c>
      <c r="F1137" t="s">
        <v>978</v>
      </c>
      <c r="G1137" t="s">
        <v>614</v>
      </c>
      <c r="I1137" t="s">
        <v>265</v>
      </c>
      <c r="J1137" t="s">
        <v>266</v>
      </c>
      <c r="K1137" t="s">
        <v>1495</v>
      </c>
      <c r="L1137" t="s">
        <v>16213</v>
      </c>
      <c r="M1137" t="s">
        <v>271</v>
      </c>
      <c r="N1137" t="s">
        <v>268</v>
      </c>
      <c r="O1137">
        <v>26</v>
      </c>
      <c r="P1137" t="s">
        <v>273</v>
      </c>
      <c r="Q1137">
        <v>0.48</v>
      </c>
      <c r="S1137">
        <v>1</v>
      </c>
      <c r="T1137" s="108">
        <v>0.48</v>
      </c>
      <c r="U1137">
        <v>1</v>
      </c>
      <c r="V1137" t="s">
        <v>270</v>
      </c>
      <c r="W1137" t="s">
        <v>167</v>
      </c>
      <c r="X1137">
        <v>1</v>
      </c>
      <c r="Y1137">
        <v>0</v>
      </c>
      <c r="Z1137">
        <v>0</v>
      </c>
      <c r="AA1137">
        <v>0</v>
      </c>
      <c r="AB1137">
        <v>1</v>
      </c>
      <c r="AC1137">
        <v>0</v>
      </c>
      <c r="AD1137">
        <v>0</v>
      </c>
      <c r="AE1137">
        <v>0</v>
      </c>
    </row>
    <row r="1138" spans="1:31" x14ac:dyDescent="0.3">
      <c r="A1138" t="s">
        <v>268</v>
      </c>
      <c r="B1138" t="s">
        <v>1494</v>
      </c>
      <c r="C1138" t="s">
        <v>274</v>
      </c>
      <c r="D1138" t="s">
        <v>2539</v>
      </c>
      <c r="E1138" t="s">
        <v>11223</v>
      </c>
      <c r="F1138" t="s">
        <v>978</v>
      </c>
      <c r="G1138" t="s">
        <v>614</v>
      </c>
      <c r="I1138" t="s">
        <v>265</v>
      </c>
      <c r="J1138" t="s">
        <v>266</v>
      </c>
      <c r="K1138" t="s">
        <v>1495</v>
      </c>
      <c r="L1138" t="s">
        <v>16213</v>
      </c>
      <c r="M1138" t="s">
        <v>267</v>
      </c>
      <c r="N1138" t="s">
        <v>268</v>
      </c>
      <c r="O1138">
        <v>8</v>
      </c>
      <c r="P1138" t="s">
        <v>266</v>
      </c>
      <c r="Q1138">
        <v>0.48</v>
      </c>
      <c r="S1138">
        <v>2</v>
      </c>
      <c r="T1138" s="108">
        <v>0.96</v>
      </c>
      <c r="U1138">
        <v>1</v>
      </c>
      <c r="V1138" t="s">
        <v>270</v>
      </c>
      <c r="W1138" t="s">
        <v>167</v>
      </c>
      <c r="X1138">
        <v>2</v>
      </c>
      <c r="Y1138">
        <v>0</v>
      </c>
      <c r="Z1138">
        <v>0</v>
      </c>
      <c r="AA1138">
        <v>0</v>
      </c>
      <c r="AB1138">
        <v>2</v>
      </c>
      <c r="AC1138">
        <v>0</v>
      </c>
      <c r="AD1138">
        <v>0</v>
      </c>
      <c r="AE1138">
        <v>0</v>
      </c>
    </row>
    <row r="1139" spans="1:31" x14ac:dyDescent="0.3">
      <c r="A1139" t="s">
        <v>268</v>
      </c>
      <c r="B1139" t="s">
        <v>1494</v>
      </c>
      <c r="C1139" t="s">
        <v>274</v>
      </c>
      <c r="D1139" t="s">
        <v>2539</v>
      </c>
      <c r="E1139" t="s">
        <v>11223</v>
      </c>
      <c r="F1139" t="s">
        <v>978</v>
      </c>
      <c r="G1139" t="s">
        <v>614</v>
      </c>
      <c r="I1139" t="s">
        <v>265</v>
      </c>
      <c r="J1139" t="s">
        <v>266</v>
      </c>
      <c r="K1139" t="s">
        <v>1495</v>
      </c>
      <c r="L1139" t="s">
        <v>16213</v>
      </c>
      <c r="M1139" t="s">
        <v>271</v>
      </c>
      <c r="N1139" t="s">
        <v>268</v>
      </c>
      <c r="O1139">
        <v>9</v>
      </c>
      <c r="P1139" t="s">
        <v>288</v>
      </c>
      <c r="Q1139">
        <v>0.48</v>
      </c>
      <c r="S1139">
        <v>2</v>
      </c>
      <c r="T1139" s="108">
        <v>0.96</v>
      </c>
      <c r="U1139">
        <v>1</v>
      </c>
      <c r="V1139" t="s">
        <v>270</v>
      </c>
      <c r="W1139" t="s">
        <v>167</v>
      </c>
      <c r="X1139">
        <v>2</v>
      </c>
      <c r="Y1139">
        <v>0</v>
      </c>
      <c r="Z1139">
        <v>0</v>
      </c>
      <c r="AA1139">
        <v>0</v>
      </c>
      <c r="AB1139">
        <v>0</v>
      </c>
      <c r="AC1139">
        <v>2</v>
      </c>
      <c r="AD1139">
        <v>0</v>
      </c>
      <c r="AE1139">
        <v>0</v>
      </c>
    </row>
    <row r="1140" spans="1:31" x14ac:dyDescent="0.3">
      <c r="A1140" t="s">
        <v>268</v>
      </c>
      <c r="B1140" t="s">
        <v>1632</v>
      </c>
      <c r="C1140" t="s">
        <v>274</v>
      </c>
      <c r="D1140" t="s">
        <v>2554</v>
      </c>
      <c r="E1140" t="s">
        <v>11448</v>
      </c>
      <c r="F1140" t="s">
        <v>1633</v>
      </c>
      <c r="G1140" t="s">
        <v>984</v>
      </c>
      <c r="I1140" t="s">
        <v>265</v>
      </c>
      <c r="J1140" t="s">
        <v>266</v>
      </c>
      <c r="K1140" t="s">
        <v>1634</v>
      </c>
      <c r="L1140" t="s">
        <v>1496</v>
      </c>
      <c r="M1140" t="s">
        <v>267</v>
      </c>
      <c r="N1140" t="s">
        <v>268</v>
      </c>
      <c r="O1140">
        <v>8</v>
      </c>
      <c r="P1140" t="s">
        <v>282</v>
      </c>
      <c r="Q1140">
        <v>2</v>
      </c>
      <c r="S1140">
        <v>3</v>
      </c>
      <c r="T1140" s="108">
        <v>6</v>
      </c>
      <c r="U1140">
        <v>1</v>
      </c>
      <c r="V1140" t="s">
        <v>270</v>
      </c>
      <c r="W1140" t="s">
        <v>167</v>
      </c>
      <c r="X1140">
        <v>1</v>
      </c>
      <c r="Y1140">
        <v>1</v>
      </c>
      <c r="Z1140">
        <v>0</v>
      </c>
      <c r="AA1140">
        <v>1</v>
      </c>
      <c r="AB1140">
        <v>0</v>
      </c>
      <c r="AC1140">
        <v>1</v>
      </c>
      <c r="AD1140">
        <v>0</v>
      </c>
      <c r="AE1140">
        <v>0</v>
      </c>
    </row>
    <row r="1141" spans="1:31" x14ac:dyDescent="0.3">
      <c r="A1141" t="s">
        <v>268</v>
      </c>
      <c r="B1141" t="s">
        <v>1632</v>
      </c>
      <c r="C1141" t="s">
        <v>274</v>
      </c>
      <c r="D1141" t="s">
        <v>2554</v>
      </c>
      <c r="E1141" t="s">
        <v>11448</v>
      </c>
      <c r="F1141" t="s">
        <v>1633</v>
      </c>
      <c r="G1141" t="s">
        <v>984</v>
      </c>
      <c r="I1141" t="s">
        <v>265</v>
      </c>
      <c r="J1141" t="s">
        <v>266</v>
      </c>
      <c r="K1141" t="s">
        <v>1634</v>
      </c>
      <c r="L1141" t="s">
        <v>1496</v>
      </c>
      <c r="M1141" t="s">
        <v>271</v>
      </c>
      <c r="N1141" t="s">
        <v>268</v>
      </c>
      <c r="O1141">
        <v>9</v>
      </c>
      <c r="P1141" t="s">
        <v>272</v>
      </c>
      <c r="Q1141">
        <v>2</v>
      </c>
      <c r="S1141">
        <v>3</v>
      </c>
      <c r="T1141" s="108">
        <v>6</v>
      </c>
      <c r="U1141">
        <v>1</v>
      </c>
      <c r="V1141" t="s">
        <v>270</v>
      </c>
      <c r="W1141" t="s">
        <v>167</v>
      </c>
      <c r="X1141">
        <v>1</v>
      </c>
      <c r="Y1141">
        <v>1</v>
      </c>
      <c r="Z1141">
        <v>0</v>
      </c>
      <c r="AA1141">
        <v>1</v>
      </c>
      <c r="AB1141">
        <v>0</v>
      </c>
      <c r="AC1141">
        <v>1</v>
      </c>
      <c r="AD1141">
        <v>0</v>
      </c>
      <c r="AE1141">
        <v>0</v>
      </c>
    </row>
    <row r="1142" spans="1:31" x14ac:dyDescent="0.3">
      <c r="A1142" t="s">
        <v>268</v>
      </c>
      <c r="B1142" t="s">
        <v>1632</v>
      </c>
      <c r="C1142" t="s">
        <v>274</v>
      </c>
      <c r="D1142" t="s">
        <v>2554</v>
      </c>
      <c r="E1142" t="s">
        <v>11448</v>
      </c>
      <c r="F1142" t="s">
        <v>1633</v>
      </c>
      <c r="G1142" t="s">
        <v>984</v>
      </c>
      <c r="I1142" t="s">
        <v>265</v>
      </c>
      <c r="J1142" t="s">
        <v>266</v>
      </c>
      <c r="K1142" t="s">
        <v>1634</v>
      </c>
      <c r="L1142" t="s">
        <v>1496</v>
      </c>
      <c r="M1142" t="s">
        <v>271</v>
      </c>
      <c r="N1142" t="s">
        <v>268</v>
      </c>
      <c r="O1142">
        <v>26</v>
      </c>
      <c r="P1142" t="s">
        <v>273</v>
      </c>
      <c r="Q1142">
        <v>0.32</v>
      </c>
      <c r="S1142">
        <v>1</v>
      </c>
      <c r="T1142" s="108">
        <v>0.32</v>
      </c>
      <c r="U1142">
        <v>1</v>
      </c>
      <c r="V1142" t="s">
        <v>270</v>
      </c>
      <c r="W1142" t="s">
        <v>167</v>
      </c>
      <c r="X1142">
        <v>1</v>
      </c>
      <c r="Y1142">
        <v>0</v>
      </c>
      <c r="Z1142">
        <v>0</v>
      </c>
      <c r="AA1142">
        <v>0</v>
      </c>
      <c r="AB1142">
        <v>1</v>
      </c>
      <c r="AC1142">
        <v>0</v>
      </c>
      <c r="AD1142">
        <v>0</v>
      </c>
      <c r="AE1142">
        <v>0</v>
      </c>
    </row>
    <row r="1143" spans="1:31" x14ac:dyDescent="0.3">
      <c r="A1143" t="s">
        <v>268</v>
      </c>
      <c r="B1143" t="s">
        <v>1015</v>
      </c>
      <c r="C1143" t="s">
        <v>274</v>
      </c>
      <c r="D1143" t="s">
        <v>2504</v>
      </c>
      <c r="E1143" t="s">
        <v>11362</v>
      </c>
      <c r="F1143" t="s">
        <v>1016</v>
      </c>
      <c r="G1143" t="s">
        <v>1017</v>
      </c>
      <c r="I1143" t="s">
        <v>265</v>
      </c>
      <c r="J1143" t="s">
        <v>266</v>
      </c>
      <c r="K1143" t="s">
        <v>1018</v>
      </c>
      <c r="L1143" t="s">
        <v>1019</v>
      </c>
      <c r="M1143" t="s">
        <v>267</v>
      </c>
      <c r="N1143" t="s">
        <v>268</v>
      </c>
      <c r="O1143">
        <v>8</v>
      </c>
      <c r="P1143" t="s">
        <v>266</v>
      </c>
      <c r="Q1143">
        <v>0.48</v>
      </c>
      <c r="S1143">
        <v>4</v>
      </c>
      <c r="T1143" s="108">
        <v>1.92</v>
      </c>
      <c r="U1143">
        <v>1</v>
      </c>
      <c r="V1143" t="s">
        <v>270</v>
      </c>
      <c r="W1143" t="s">
        <v>167</v>
      </c>
      <c r="X1143">
        <v>4</v>
      </c>
      <c r="Y1143">
        <v>0</v>
      </c>
      <c r="Z1143">
        <v>0</v>
      </c>
      <c r="AA1143">
        <v>0</v>
      </c>
      <c r="AB1143">
        <v>0</v>
      </c>
      <c r="AC1143">
        <v>4</v>
      </c>
      <c r="AD1143">
        <v>0</v>
      </c>
      <c r="AE1143">
        <v>0</v>
      </c>
    </row>
    <row r="1144" spans="1:31" x14ac:dyDescent="0.3">
      <c r="A1144" t="s">
        <v>268</v>
      </c>
      <c r="B1144" t="s">
        <v>1015</v>
      </c>
      <c r="C1144" t="s">
        <v>274</v>
      </c>
      <c r="D1144" t="s">
        <v>2504</v>
      </c>
      <c r="E1144" t="s">
        <v>11362</v>
      </c>
      <c r="F1144" t="s">
        <v>1016</v>
      </c>
      <c r="G1144" t="s">
        <v>1017</v>
      </c>
      <c r="I1144" t="s">
        <v>265</v>
      </c>
      <c r="J1144" t="s">
        <v>266</v>
      </c>
      <c r="K1144" t="s">
        <v>1018</v>
      </c>
      <c r="L1144" t="s">
        <v>1019</v>
      </c>
      <c r="M1144" t="s">
        <v>271</v>
      </c>
      <c r="N1144" t="s">
        <v>268</v>
      </c>
      <c r="O1144">
        <v>9</v>
      </c>
      <c r="P1144" t="s">
        <v>288</v>
      </c>
      <c r="Q1144">
        <v>0.32</v>
      </c>
      <c r="S1144">
        <v>4</v>
      </c>
      <c r="T1144" s="108">
        <v>1.28</v>
      </c>
      <c r="U1144">
        <v>1</v>
      </c>
      <c r="V1144" t="s">
        <v>270</v>
      </c>
      <c r="W1144" t="s">
        <v>167</v>
      </c>
      <c r="X1144">
        <v>4</v>
      </c>
      <c r="Y1144">
        <v>0</v>
      </c>
      <c r="Z1144">
        <v>0</v>
      </c>
      <c r="AA1144">
        <v>0</v>
      </c>
      <c r="AB1144">
        <v>0</v>
      </c>
      <c r="AC1144">
        <v>4</v>
      </c>
      <c r="AD1144">
        <v>0</v>
      </c>
      <c r="AE1144">
        <v>0</v>
      </c>
    </row>
    <row r="1145" spans="1:31" x14ac:dyDescent="0.3">
      <c r="A1145" t="s">
        <v>268</v>
      </c>
      <c r="B1145" t="s">
        <v>1015</v>
      </c>
      <c r="C1145" t="s">
        <v>274</v>
      </c>
      <c r="D1145" t="s">
        <v>2504</v>
      </c>
      <c r="E1145" t="s">
        <v>11362</v>
      </c>
      <c r="F1145" t="s">
        <v>1016</v>
      </c>
      <c r="G1145" t="s">
        <v>1017</v>
      </c>
      <c r="I1145" t="s">
        <v>265</v>
      </c>
      <c r="J1145" t="s">
        <v>266</v>
      </c>
      <c r="K1145" t="s">
        <v>1018</v>
      </c>
      <c r="L1145" t="s">
        <v>1019</v>
      </c>
      <c r="M1145" t="s">
        <v>271</v>
      </c>
      <c r="N1145" t="s">
        <v>268</v>
      </c>
      <c r="O1145">
        <v>26</v>
      </c>
      <c r="P1145" t="s">
        <v>273</v>
      </c>
      <c r="Q1145">
        <v>0.32</v>
      </c>
      <c r="S1145">
        <v>1</v>
      </c>
      <c r="T1145" s="108">
        <v>0.32</v>
      </c>
      <c r="U1145">
        <v>1</v>
      </c>
      <c r="V1145" t="s">
        <v>270</v>
      </c>
      <c r="W1145" t="s">
        <v>167</v>
      </c>
      <c r="X1145">
        <v>1</v>
      </c>
      <c r="Y1145">
        <v>0</v>
      </c>
      <c r="Z1145">
        <v>0</v>
      </c>
      <c r="AA1145">
        <v>0</v>
      </c>
      <c r="AB1145">
        <v>0</v>
      </c>
      <c r="AC1145">
        <v>1</v>
      </c>
      <c r="AD1145">
        <v>0</v>
      </c>
      <c r="AE1145">
        <v>0</v>
      </c>
    </row>
    <row r="1146" spans="1:31" x14ac:dyDescent="0.3">
      <c r="A1146" t="s">
        <v>268</v>
      </c>
      <c r="B1146" t="s">
        <v>1583</v>
      </c>
      <c r="C1146" t="s">
        <v>262</v>
      </c>
      <c r="D1146" t="s">
        <v>211</v>
      </c>
      <c r="E1146" t="s">
        <v>11518</v>
      </c>
      <c r="F1146" t="s">
        <v>1584</v>
      </c>
      <c r="G1146" t="s">
        <v>484</v>
      </c>
      <c r="I1146" t="s">
        <v>265</v>
      </c>
      <c r="J1146" t="s">
        <v>266</v>
      </c>
      <c r="K1146" t="s">
        <v>1585</v>
      </c>
      <c r="L1146" t="s">
        <v>1586</v>
      </c>
      <c r="M1146" t="s">
        <v>267</v>
      </c>
      <c r="N1146" t="s">
        <v>268</v>
      </c>
      <c r="O1146">
        <v>8</v>
      </c>
      <c r="P1146" t="s">
        <v>282</v>
      </c>
      <c r="Q1146">
        <v>2</v>
      </c>
      <c r="S1146">
        <v>4</v>
      </c>
      <c r="T1146" s="108">
        <v>8</v>
      </c>
      <c r="U1146">
        <v>1</v>
      </c>
      <c r="V1146" t="s">
        <v>270</v>
      </c>
      <c r="W1146" t="s">
        <v>167</v>
      </c>
      <c r="X1146">
        <v>2</v>
      </c>
      <c r="Y1146">
        <v>2</v>
      </c>
      <c r="Z1146">
        <v>0</v>
      </c>
      <c r="AA1146">
        <v>0</v>
      </c>
      <c r="AB1146">
        <v>2</v>
      </c>
      <c r="AC1146">
        <v>0</v>
      </c>
      <c r="AD1146">
        <v>0</v>
      </c>
      <c r="AE1146">
        <v>0</v>
      </c>
    </row>
    <row r="1147" spans="1:31" x14ac:dyDescent="0.3">
      <c r="A1147" t="s">
        <v>268</v>
      </c>
      <c r="B1147" t="s">
        <v>1583</v>
      </c>
      <c r="C1147" t="s">
        <v>262</v>
      </c>
      <c r="D1147" t="s">
        <v>211</v>
      </c>
      <c r="E1147" t="s">
        <v>11518</v>
      </c>
      <c r="F1147" t="s">
        <v>1584</v>
      </c>
      <c r="G1147" t="s">
        <v>484</v>
      </c>
      <c r="I1147" t="s">
        <v>265</v>
      </c>
      <c r="J1147" t="s">
        <v>266</v>
      </c>
      <c r="K1147" t="s">
        <v>1585</v>
      </c>
      <c r="L1147" t="s">
        <v>1586</v>
      </c>
      <c r="M1147" t="s">
        <v>271</v>
      </c>
      <c r="N1147" t="s">
        <v>268</v>
      </c>
      <c r="O1147">
        <v>9</v>
      </c>
      <c r="P1147" t="s">
        <v>288</v>
      </c>
      <c r="Q1147">
        <v>0.48</v>
      </c>
      <c r="S1147">
        <v>12</v>
      </c>
      <c r="T1147" s="108">
        <v>5.76</v>
      </c>
      <c r="U1147">
        <v>1</v>
      </c>
      <c r="V1147" t="s">
        <v>270</v>
      </c>
      <c r="W1147" t="s">
        <v>167</v>
      </c>
      <c r="X1147">
        <v>6</v>
      </c>
      <c r="Y1147">
        <v>0</v>
      </c>
      <c r="Z1147">
        <v>6</v>
      </c>
      <c r="AA1147">
        <v>0</v>
      </c>
      <c r="AB1147">
        <v>6</v>
      </c>
      <c r="AC1147">
        <v>0</v>
      </c>
      <c r="AD1147">
        <v>0</v>
      </c>
      <c r="AE1147">
        <v>0</v>
      </c>
    </row>
    <row r="1148" spans="1:31" x14ac:dyDescent="0.3">
      <c r="A1148" t="s">
        <v>268</v>
      </c>
      <c r="B1148" t="s">
        <v>1583</v>
      </c>
      <c r="C1148" t="s">
        <v>262</v>
      </c>
      <c r="D1148" t="s">
        <v>211</v>
      </c>
      <c r="E1148" t="s">
        <v>11518</v>
      </c>
      <c r="F1148" t="s">
        <v>1584</v>
      </c>
      <c r="G1148" t="s">
        <v>484</v>
      </c>
      <c r="I1148" t="s">
        <v>265</v>
      </c>
      <c r="J1148" t="s">
        <v>266</v>
      </c>
      <c r="K1148" t="s">
        <v>1585</v>
      </c>
      <c r="L1148" t="s">
        <v>1586</v>
      </c>
      <c r="M1148" t="s">
        <v>271</v>
      </c>
      <c r="N1148" t="s">
        <v>268</v>
      </c>
      <c r="O1148">
        <v>26</v>
      </c>
      <c r="P1148" t="s">
        <v>273</v>
      </c>
      <c r="Q1148">
        <v>0.48</v>
      </c>
      <c r="S1148">
        <v>3</v>
      </c>
      <c r="T1148" s="108">
        <v>1.44</v>
      </c>
      <c r="U1148">
        <v>1</v>
      </c>
      <c r="V1148" t="s">
        <v>270</v>
      </c>
      <c r="W1148" t="s">
        <v>167</v>
      </c>
      <c r="X1148">
        <v>3</v>
      </c>
      <c r="Y1148">
        <v>0</v>
      </c>
      <c r="Z1148">
        <v>0</v>
      </c>
      <c r="AA1148">
        <v>0</v>
      </c>
      <c r="AB1148">
        <v>3</v>
      </c>
      <c r="AC1148">
        <v>0</v>
      </c>
      <c r="AD1148">
        <v>0</v>
      </c>
      <c r="AE1148">
        <v>0</v>
      </c>
    </row>
    <row r="1149" spans="1:31" x14ac:dyDescent="0.3">
      <c r="A1149" t="s">
        <v>268</v>
      </c>
      <c r="B1149" t="s">
        <v>2659</v>
      </c>
      <c r="C1149" t="s">
        <v>274</v>
      </c>
      <c r="D1149" t="s">
        <v>2682</v>
      </c>
      <c r="E1149" t="s">
        <v>11221</v>
      </c>
      <c r="F1149" t="s">
        <v>613</v>
      </c>
      <c r="G1149" t="s">
        <v>614</v>
      </c>
      <c r="I1149" t="s">
        <v>265</v>
      </c>
      <c r="J1149" t="s">
        <v>266</v>
      </c>
      <c r="K1149" t="s">
        <v>615</v>
      </c>
      <c r="L1149" t="s">
        <v>2660</v>
      </c>
      <c r="M1149" t="s">
        <v>267</v>
      </c>
      <c r="N1149" t="s">
        <v>268</v>
      </c>
      <c r="O1149">
        <v>8</v>
      </c>
      <c r="P1149" t="s">
        <v>282</v>
      </c>
      <c r="Q1149">
        <v>1</v>
      </c>
      <c r="S1149">
        <v>1</v>
      </c>
      <c r="T1149" s="108">
        <v>1</v>
      </c>
      <c r="U1149">
        <v>1</v>
      </c>
      <c r="V1149" t="s">
        <v>270</v>
      </c>
      <c r="W1149" t="s">
        <v>167</v>
      </c>
      <c r="X1149">
        <v>1</v>
      </c>
      <c r="Y1149">
        <v>0</v>
      </c>
      <c r="Z1149">
        <v>0</v>
      </c>
      <c r="AA1149">
        <v>1</v>
      </c>
      <c r="AB1149">
        <v>0</v>
      </c>
      <c r="AC1149">
        <v>0</v>
      </c>
      <c r="AD1149">
        <v>0</v>
      </c>
      <c r="AE1149">
        <v>0</v>
      </c>
    </row>
    <row r="1150" spans="1:31" x14ac:dyDescent="0.3">
      <c r="A1150" t="s">
        <v>268</v>
      </c>
      <c r="B1150" t="s">
        <v>2659</v>
      </c>
      <c r="C1150" t="s">
        <v>274</v>
      </c>
      <c r="D1150" t="s">
        <v>2682</v>
      </c>
      <c r="E1150" t="s">
        <v>11221</v>
      </c>
      <c r="F1150" t="s">
        <v>613</v>
      </c>
      <c r="G1150" t="s">
        <v>614</v>
      </c>
      <c r="I1150" t="s">
        <v>265</v>
      </c>
      <c r="J1150" t="s">
        <v>266</v>
      </c>
      <c r="K1150" t="s">
        <v>615</v>
      </c>
      <c r="L1150" t="s">
        <v>2660</v>
      </c>
      <c r="M1150" t="s">
        <v>271</v>
      </c>
      <c r="N1150" t="s">
        <v>268</v>
      </c>
      <c r="O1150">
        <v>9</v>
      </c>
      <c r="P1150" t="s">
        <v>288</v>
      </c>
      <c r="Q1150">
        <v>0.48</v>
      </c>
      <c r="S1150">
        <v>3</v>
      </c>
      <c r="T1150" s="108">
        <v>1.44</v>
      </c>
      <c r="U1150">
        <v>1</v>
      </c>
      <c r="V1150" t="s">
        <v>270</v>
      </c>
      <c r="W1150" t="s">
        <v>167</v>
      </c>
      <c r="X1150">
        <v>3</v>
      </c>
      <c r="Y1150">
        <v>0</v>
      </c>
      <c r="Z1150">
        <v>0</v>
      </c>
      <c r="AA1150">
        <v>0</v>
      </c>
      <c r="AB1150">
        <v>0</v>
      </c>
      <c r="AC1150">
        <v>3</v>
      </c>
      <c r="AD1150">
        <v>0</v>
      </c>
      <c r="AE1150">
        <v>0</v>
      </c>
    </row>
    <row r="1151" spans="1:31" x14ac:dyDescent="0.3">
      <c r="A1151" t="s">
        <v>268</v>
      </c>
      <c r="B1151" t="s">
        <v>2659</v>
      </c>
      <c r="C1151" t="s">
        <v>274</v>
      </c>
      <c r="D1151" t="s">
        <v>2682</v>
      </c>
      <c r="E1151" t="s">
        <v>11221</v>
      </c>
      <c r="F1151" t="s">
        <v>613</v>
      </c>
      <c r="G1151" t="s">
        <v>614</v>
      </c>
      <c r="I1151" t="s">
        <v>265</v>
      </c>
      <c r="J1151" t="s">
        <v>266</v>
      </c>
      <c r="K1151" t="s">
        <v>615</v>
      </c>
      <c r="L1151" t="s">
        <v>2660</v>
      </c>
      <c r="M1151" t="s">
        <v>271</v>
      </c>
      <c r="N1151" t="s">
        <v>268</v>
      </c>
      <c r="O1151">
        <v>26</v>
      </c>
      <c r="P1151" t="s">
        <v>273</v>
      </c>
      <c r="Q1151">
        <v>0.48</v>
      </c>
      <c r="S1151">
        <v>1</v>
      </c>
      <c r="T1151" s="108">
        <v>0.48</v>
      </c>
      <c r="U1151">
        <v>1</v>
      </c>
      <c r="V1151" t="s">
        <v>270</v>
      </c>
      <c r="W1151" t="s">
        <v>167</v>
      </c>
      <c r="X1151">
        <v>1</v>
      </c>
      <c r="Y1151">
        <v>0</v>
      </c>
      <c r="Z1151">
        <v>0</v>
      </c>
      <c r="AA1151">
        <v>0</v>
      </c>
      <c r="AB1151">
        <v>1</v>
      </c>
      <c r="AC1151">
        <v>0</v>
      </c>
      <c r="AD1151">
        <v>0</v>
      </c>
      <c r="AE1151">
        <v>0</v>
      </c>
    </row>
    <row r="1152" spans="1:31" x14ac:dyDescent="0.3">
      <c r="A1152" t="s">
        <v>268</v>
      </c>
      <c r="B1152" t="s">
        <v>9091</v>
      </c>
      <c r="C1152" t="s">
        <v>274</v>
      </c>
      <c r="D1152" t="s">
        <v>9092</v>
      </c>
      <c r="E1152" t="s">
        <v>11219</v>
      </c>
      <c r="F1152" t="s">
        <v>9093</v>
      </c>
      <c r="G1152" t="s">
        <v>614</v>
      </c>
      <c r="I1152" t="s">
        <v>265</v>
      </c>
      <c r="J1152" t="s">
        <v>266</v>
      </c>
      <c r="K1152" t="s">
        <v>9094</v>
      </c>
      <c r="L1152" t="s">
        <v>9095</v>
      </c>
      <c r="M1152" t="s">
        <v>267</v>
      </c>
      <c r="N1152" t="s">
        <v>268</v>
      </c>
      <c r="O1152">
        <v>8</v>
      </c>
      <c r="P1152" t="s">
        <v>266</v>
      </c>
      <c r="Q1152">
        <v>0.48</v>
      </c>
      <c r="S1152">
        <v>2</v>
      </c>
      <c r="T1152" s="108">
        <v>0.96</v>
      </c>
      <c r="U1152">
        <v>1</v>
      </c>
      <c r="V1152" t="s">
        <v>270</v>
      </c>
      <c r="W1152" t="s">
        <v>167</v>
      </c>
      <c r="X1152">
        <v>2</v>
      </c>
      <c r="Y1152">
        <v>0</v>
      </c>
      <c r="Z1152">
        <v>0</v>
      </c>
      <c r="AA1152">
        <v>0</v>
      </c>
      <c r="AB1152">
        <v>2</v>
      </c>
      <c r="AC1152">
        <v>0</v>
      </c>
      <c r="AD1152">
        <v>0</v>
      </c>
      <c r="AE1152">
        <v>0</v>
      </c>
    </row>
    <row r="1153" spans="1:31" x14ac:dyDescent="0.3">
      <c r="A1153" t="s">
        <v>268</v>
      </c>
      <c r="B1153" t="s">
        <v>9091</v>
      </c>
      <c r="C1153" t="s">
        <v>274</v>
      </c>
      <c r="D1153" t="s">
        <v>9092</v>
      </c>
      <c r="E1153" t="s">
        <v>11219</v>
      </c>
      <c r="F1153" t="s">
        <v>9093</v>
      </c>
      <c r="G1153" t="s">
        <v>614</v>
      </c>
      <c r="I1153" t="s">
        <v>265</v>
      </c>
      <c r="J1153" t="s">
        <v>266</v>
      </c>
      <c r="K1153" t="s">
        <v>9094</v>
      </c>
      <c r="L1153" t="s">
        <v>9095</v>
      </c>
      <c r="M1153" t="s">
        <v>271</v>
      </c>
      <c r="N1153" t="s">
        <v>268</v>
      </c>
      <c r="O1153">
        <v>9</v>
      </c>
      <c r="P1153" t="s">
        <v>288</v>
      </c>
      <c r="Q1153">
        <v>0.48</v>
      </c>
      <c r="S1153">
        <v>2</v>
      </c>
      <c r="T1153" s="108">
        <v>0.96</v>
      </c>
      <c r="U1153">
        <v>1</v>
      </c>
      <c r="V1153" t="s">
        <v>270</v>
      </c>
      <c r="W1153" t="s">
        <v>167</v>
      </c>
      <c r="X1153">
        <v>2</v>
      </c>
      <c r="Y1153">
        <v>0</v>
      </c>
      <c r="Z1153">
        <v>0</v>
      </c>
      <c r="AA1153">
        <v>0</v>
      </c>
      <c r="AB1153">
        <v>0</v>
      </c>
      <c r="AC1153">
        <v>2</v>
      </c>
      <c r="AD1153">
        <v>0</v>
      </c>
      <c r="AE1153">
        <v>0</v>
      </c>
    </row>
    <row r="1154" spans="1:31" x14ac:dyDescent="0.3">
      <c r="A1154" t="s">
        <v>268</v>
      </c>
      <c r="B1154" t="s">
        <v>9091</v>
      </c>
      <c r="C1154" t="s">
        <v>274</v>
      </c>
      <c r="D1154" t="s">
        <v>9092</v>
      </c>
      <c r="E1154" t="s">
        <v>11219</v>
      </c>
      <c r="F1154" t="s">
        <v>9093</v>
      </c>
      <c r="G1154" t="s">
        <v>614</v>
      </c>
      <c r="I1154" t="s">
        <v>265</v>
      </c>
      <c r="J1154" t="s">
        <v>266</v>
      </c>
      <c r="K1154" t="s">
        <v>9094</v>
      </c>
      <c r="L1154" t="s">
        <v>9095</v>
      </c>
      <c r="M1154" t="s">
        <v>271</v>
      </c>
      <c r="N1154" t="s">
        <v>268</v>
      </c>
      <c r="O1154">
        <v>26</v>
      </c>
      <c r="P1154" t="s">
        <v>273</v>
      </c>
      <c r="Q1154">
        <v>0.32</v>
      </c>
      <c r="S1154">
        <v>1</v>
      </c>
      <c r="T1154" s="108">
        <v>0.32</v>
      </c>
      <c r="U1154">
        <v>1</v>
      </c>
      <c r="V1154" t="s">
        <v>270</v>
      </c>
      <c r="W1154" t="s">
        <v>167</v>
      </c>
      <c r="X1154">
        <v>1</v>
      </c>
      <c r="Y1154">
        <v>0</v>
      </c>
      <c r="Z1154">
        <v>0</v>
      </c>
      <c r="AA1154">
        <v>0</v>
      </c>
      <c r="AB1154">
        <v>1</v>
      </c>
      <c r="AC1154">
        <v>0</v>
      </c>
      <c r="AD1154">
        <v>0</v>
      </c>
      <c r="AE1154">
        <v>0</v>
      </c>
    </row>
    <row r="1155" spans="1:31" x14ac:dyDescent="0.3">
      <c r="A1155" t="s">
        <v>268</v>
      </c>
      <c r="B1155" t="s">
        <v>16650</v>
      </c>
      <c r="C1155" t="s">
        <v>274</v>
      </c>
      <c r="D1155" t="s">
        <v>16651</v>
      </c>
      <c r="E1155" t="s">
        <v>16615</v>
      </c>
      <c r="F1155" t="s">
        <v>16652</v>
      </c>
      <c r="G1155" t="s">
        <v>484</v>
      </c>
      <c r="I1155" t="s">
        <v>265</v>
      </c>
      <c r="J1155" t="s">
        <v>266</v>
      </c>
      <c r="K1155" t="s">
        <v>16653</v>
      </c>
      <c r="L1155" t="s">
        <v>16639</v>
      </c>
      <c r="M1155" t="s">
        <v>267</v>
      </c>
      <c r="N1155" t="s">
        <v>268</v>
      </c>
      <c r="O1155">
        <v>8</v>
      </c>
      <c r="P1155" t="s">
        <v>282</v>
      </c>
      <c r="Q1155">
        <v>2</v>
      </c>
      <c r="S1155">
        <v>4</v>
      </c>
      <c r="T1155" s="108">
        <v>8</v>
      </c>
      <c r="U1155">
        <v>1</v>
      </c>
      <c r="V1155" t="s">
        <v>270</v>
      </c>
      <c r="W1155" t="s">
        <v>167</v>
      </c>
      <c r="X1155">
        <v>2</v>
      </c>
      <c r="Y1155">
        <v>2</v>
      </c>
      <c r="Z1155">
        <v>0</v>
      </c>
      <c r="AA1155">
        <v>2</v>
      </c>
      <c r="AB1155">
        <v>0</v>
      </c>
      <c r="AC1155">
        <v>0</v>
      </c>
      <c r="AD1155">
        <v>0</v>
      </c>
      <c r="AE1155">
        <v>0</v>
      </c>
    </row>
    <row r="1156" spans="1:31" x14ac:dyDescent="0.3">
      <c r="A1156" t="s">
        <v>268</v>
      </c>
      <c r="B1156" t="s">
        <v>16650</v>
      </c>
      <c r="C1156" t="s">
        <v>274</v>
      </c>
      <c r="D1156" t="s">
        <v>16651</v>
      </c>
      <c r="E1156" t="s">
        <v>16615</v>
      </c>
      <c r="F1156" t="s">
        <v>16652</v>
      </c>
      <c r="G1156" t="s">
        <v>484</v>
      </c>
      <c r="I1156" t="s">
        <v>265</v>
      </c>
      <c r="J1156" t="s">
        <v>266</v>
      </c>
      <c r="K1156" t="s">
        <v>16653</v>
      </c>
      <c r="L1156" t="s">
        <v>16639</v>
      </c>
      <c r="M1156" t="s">
        <v>271</v>
      </c>
      <c r="N1156" t="s">
        <v>268</v>
      </c>
      <c r="O1156">
        <v>9</v>
      </c>
      <c r="P1156" t="s">
        <v>272</v>
      </c>
      <c r="Q1156">
        <v>2</v>
      </c>
      <c r="S1156">
        <v>4</v>
      </c>
      <c r="T1156" s="108">
        <v>8</v>
      </c>
      <c r="U1156">
        <v>1</v>
      </c>
      <c r="V1156" t="s">
        <v>270</v>
      </c>
      <c r="W1156" t="s">
        <v>167</v>
      </c>
      <c r="X1156">
        <v>2</v>
      </c>
      <c r="Y1156">
        <v>0</v>
      </c>
      <c r="Z1156">
        <v>2</v>
      </c>
      <c r="AA1156">
        <v>0</v>
      </c>
      <c r="AB1156">
        <v>2</v>
      </c>
      <c r="AC1156">
        <v>0</v>
      </c>
      <c r="AD1156">
        <v>0</v>
      </c>
      <c r="AE1156">
        <v>0</v>
      </c>
    </row>
    <row r="1157" spans="1:31" x14ac:dyDescent="0.3">
      <c r="A1157" t="s">
        <v>268</v>
      </c>
      <c r="B1157" t="s">
        <v>16650</v>
      </c>
      <c r="C1157" t="s">
        <v>274</v>
      </c>
      <c r="D1157" t="s">
        <v>16651</v>
      </c>
      <c r="E1157" t="s">
        <v>16615</v>
      </c>
      <c r="F1157" t="s">
        <v>16652</v>
      </c>
      <c r="G1157" t="s">
        <v>484</v>
      </c>
      <c r="I1157" t="s">
        <v>265</v>
      </c>
      <c r="J1157" t="s">
        <v>266</v>
      </c>
      <c r="K1157" t="s">
        <v>16653</v>
      </c>
      <c r="L1157" t="s">
        <v>16639</v>
      </c>
      <c r="M1157" t="s">
        <v>271</v>
      </c>
      <c r="N1157" t="s">
        <v>268</v>
      </c>
      <c r="O1157">
        <v>21</v>
      </c>
      <c r="P1157" t="s">
        <v>273</v>
      </c>
      <c r="Q1157">
        <v>0.32</v>
      </c>
      <c r="S1157">
        <v>2</v>
      </c>
      <c r="T1157" s="108">
        <v>0.64</v>
      </c>
      <c r="U1157">
        <v>1</v>
      </c>
      <c r="V1157" t="s">
        <v>270</v>
      </c>
      <c r="W1157" t="s">
        <v>167</v>
      </c>
      <c r="X1157">
        <v>2</v>
      </c>
      <c r="Y1157">
        <v>0</v>
      </c>
      <c r="Z1157">
        <v>2</v>
      </c>
      <c r="AA1157">
        <v>0</v>
      </c>
      <c r="AB1157">
        <v>0</v>
      </c>
      <c r="AC1157">
        <v>0</v>
      </c>
      <c r="AD1157">
        <v>0</v>
      </c>
      <c r="AE1157">
        <v>0</v>
      </c>
    </row>
    <row r="1158" spans="1:31" x14ac:dyDescent="0.3">
      <c r="A1158" t="s">
        <v>268</v>
      </c>
      <c r="B1158" t="s">
        <v>8776</v>
      </c>
      <c r="C1158" t="s">
        <v>294</v>
      </c>
      <c r="D1158" t="s">
        <v>2530</v>
      </c>
      <c r="E1158" t="s">
        <v>11365</v>
      </c>
      <c r="F1158" t="s">
        <v>1433</v>
      </c>
      <c r="G1158" t="s">
        <v>438</v>
      </c>
      <c r="I1158" t="s">
        <v>265</v>
      </c>
      <c r="J1158" t="s">
        <v>266</v>
      </c>
      <c r="K1158" t="s">
        <v>1434</v>
      </c>
      <c r="L1158" t="s">
        <v>1435</v>
      </c>
      <c r="M1158" t="s">
        <v>271</v>
      </c>
      <c r="N1158" t="s">
        <v>268</v>
      </c>
      <c r="O1158">
        <v>9</v>
      </c>
      <c r="P1158" t="s">
        <v>288</v>
      </c>
      <c r="Q1158">
        <v>0.48</v>
      </c>
      <c r="S1158">
        <v>2</v>
      </c>
      <c r="T1158" s="108">
        <v>0.96</v>
      </c>
      <c r="U1158">
        <v>1</v>
      </c>
      <c r="V1158" t="s">
        <v>270</v>
      </c>
      <c r="W1158" t="s">
        <v>167</v>
      </c>
      <c r="X1158">
        <v>2</v>
      </c>
      <c r="Y1158">
        <v>0</v>
      </c>
      <c r="Z1158">
        <v>0</v>
      </c>
      <c r="AA1158">
        <v>0</v>
      </c>
      <c r="AB1158">
        <v>2</v>
      </c>
      <c r="AC1158">
        <v>0</v>
      </c>
      <c r="AD1158">
        <v>0</v>
      </c>
      <c r="AE1158">
        <v>0</v>
      </c>
    </row>
    <row r="1159" spans="1:31" x14ac:dyDescent="0.3">
      <c r="A1159" t="s">
        <v>268</v>
      </c>
      <c r="B1159" t="s">
        <v>8776</v>
      </c>
      <c r="C1159" t="s">
        <v>294</v>
      </c>
      <c r="D1159" t="s">
        <v>2530</v>
      </c>
      <c r="E1159" t="s">
        <v>11365</v>
      </c>
      <c r="F1159" t="s">
        <v>1433</v>
      </c>
      <c r="G1159" t="s">
        <v>438</v>
      </c>
      <c r="I1159" t="s">
        <v>265</v>
      </c>
      <c r="J1159" t="s">
        <v>266</v>
      </c>
      <c r="K1159" t="s">
        <v>1434</v>
      </c>
      <c r="L1159" t="s">
        <v>1435</v>
      </c>
      <c r="M1159" t="s">
        <v>271</v>
      </c>
      <c r="N1159" t="s">
        <v>268</v>
      </c>
      <c r="O1159">
        <v>26</v>
      </c>
      <c r="P1159" t="s">
        <v>273</v>
      </c>
      <c r="Q1159">
        <v>0.48</v>
      </c>
      <c r="S1159">
        <v>2</v>
      </c>
      <c r="T1159" s="108">
        <v>0.96</v>
      </c>
      <c r="U1159">
        <v>1</v>
      </c>
      <c r="V1159" t="s">
        <v>270</v>
      </c>
      <c r="W1159" t="s">
        <v>167</v>
      </c>
      <c r="X1159">
        <v>2</v>
      </c>
      <c r="Y1159">
        <v>0</v>
      </c>
      <c r="Z1159">
        <v>0</v>
      </c>
      <c r="AA1159">
        <v>0</v>
      </c>
      <c r="AB1159">
        <v>2</v>
      </c>
      <c r="AC1159">
        <v>0</v>
      </c>
      <c r="AD1159">
        <v>0</v>
      </c>
      <c r="AE1159">
        <v>0</v>
      </c>
    </row>
    <row r="1160" spans="1:31" x14ac:dyDescent="0.3">
      <c r="A1160" t="s">
        <v>268</v>
      </c>
      <c r="B1160" t="s">
        <v>8776</v>
      </c>
      <c r="C1160" t="s">
        <v>294</v>
      </c>
      <c r="D1160" t="s">
        <v>2530</v>
      </c>
      <c r="E1160" t="s">
        <v>11365</v>
      </c>
      <c r="F1160" t="s">
        <v>1433</v>
      </c>
      <c r="G1160" t="s">
        <v>438</v>
      </c>
      <c r="I1160" t="s">
        <v>265</v>
      </c>
      <c r="J1160" t="s">
        <v>266</v>
      </c>
      <c r="K1160" t="s">
        <v>1434</v>
      </c>
      <c r="L1160" t="s">
        <v>1435</v>
      </c>
      <c r="M1160" t="s">
        <v>267</v>
      </c>
      <c r="N1160" t="s">
        <v>268</v>
      </c>
      <c r="O1160">
        <v>8</v>
      </c>
      <c r="P1160" t="s">
        <v>266</v>
      </c>
      <c r="Q1160">
        <v>0.32</v>
      </c>
      <c r="S1160">
        <v>2</v>
      </c>
      <c r="T1160" s="108">
        <v>0.64</v>
      </c>
      <c r="U1160">
        <v>1</v>
      </c>
      <c r="V1160" t="s">
        <v>270</v>
      </c>
      <c r="W1160" t="s">
        <v>167</v>
      </c>
      <c r="X1160">
        <v>2</v>
      </c>
      <c r="Y1160">
        <v>0</v>
      </c>
      <c r="Z1160">
        <v>0</v>
      </c>
      <c r="AA1160">
        <v>0</v>
      </c>
      <c r="AB1160">
        <v>2</v>
      </c>
      <c r="AC1160">
        <v>0</v>
      </c>
      <c r="AD1160">
        <v>0</v>
      </c>
      <c r="AE1160">
        <v>0</v>
      </c>
    </row>
    <row r="1161" spans="1:31" x14ac:dyDescent="0.3">
      <c r="A1161" t="s">
        <v>268</v>
      </c>
      <c r="B1161" t="s">
        <v>9283</v>
      </c>
      <c r="C1161" t="s">
        <v>274</v>
      </c>
      <c r="D1161" t="s">
        <v>16654</v>
      </c>
      <c r="E1161" t="s">
        <v>11445</v>
      </c>
      <c r="F1161" t="s">
        <v>1517</v>
      </c>
      <c r="G1161" t="s">
        <v>984</v>
      </c>
      <c r="I1161" t="s">
        <v>265</v>
      </c>
      <c r="J1161" t="s">
        <v>266</v>
      </c>
      <c r="K1161" t="s">
        <v>1518</v>
      </c>
      <c r="L1161" t="s">
        <v>398</v>
      </c>
      <c r="M1161" t="s">
        <v>267</v>
      </c>
      <c r="N1161" t="s">
        <v>268</v>
      </c>
      <c r="O1161">
        <v>8</v>
      </c>
      <c r="P1161" t="s">
        <v>282</v>
      </c>
      <c r="Q1161">
        <v>4</v>
      </c>
      <c r="S1161">
        <v>2</v>
      </c>
      <c r="T1161" s="108">
        <v>8</v>
      </c>
      <c r="U1161">
        <v>1</v>
      </c>
      <c r="V1161" t="s">
        <v>270</v>
      </c>
      <c r="W1161" t="s">
        <v>167</v>
      </c>
      <c r="X1161">
        <v>1</v>
      </c>
      <c r="Y1161">
        <v>1</v>
      </c>
      <c r="Z1161">
        <v>0</v>
      </c>
      <c r="AA1161">
        <v>0</v>
      </c>
      <c r="AB1161">
        <v>0</v>
      </c>
      <c r="AC1161">
        <v>1</v>
      </c>
      <c r="AD1161">
        <v>0</v>
      </c>
      <c r="AE1161">
        <v>0</v>
      </c>
    </row>
    <row r="1162" spans="1:31" x14ac:dyDescent="0.3">
      <c r="A1162" t="s">
        <v>268</v>
      </c>
      <c r="B1162" t="s">
        <v>9284</v>
      </c>
      <c r="C1162" t="s">
        <v>274</v>
      </c>
      <c r="D1162" t="s">
        <v>16655</v>
      </c>
      <c r="E1162" t="s">
        <v>11445</v>
      </c>
      <c r="F1162" t="s">
        <v>1517</v>
      </c>
      <c r="G1162" t="s">
        <v>984</v>
      </c>
      <c r="I1162" t="s">
        <v>265</v>
      </c>
      <c r="J1162" t="s">
        <v>266</v>
      </c>
      <c r="K1162" t="s">
        <v>1518</v>
      </c>
      <c r="L1162" t="s">
        <v>398</v>
      </c>
      <c r="M1162" t="s">
        <v>271</v>
      </c>
      <c r="N1162" t="s">
        <v>268</v>
      </c>
      <c r="O1162">
        <v>9</v>
      </c>
      <c r="P1162" t="s">
        <v>272</v>
      </c>
      <c r="Q1162">
        <v>3</v>
      </c>
      <c r="S1162">
        <v>2</v>
      </c>
      <c r="T1162" s="108">
        <v>6</v>
      </c>
      <c r="U1162">
        <v>1</v>
      </c>
      <c r="V1162" t="s">
        <v>270</v>
      </c>
      <c r="W1162" t="s">
        <v>167</v>
      </c>
      <c r="X1162">
        <v>1</v>
      </c>
      <c r="Y1162">
        <v>1</v>
      </c>
      <c r="Z1162">
        <v>0</v>
      </c>
      <c r="AA1162">
        <v>0</v>
      </c>
      <c r="AB1162">
        <v>1</v>
      </c>
      <c r="AC1162">
        <v>0</v>
      </c>
      <c r="AD1162">
        <v>0</v>
      </c>
      <c r="AE1162">
        <v>0</v>
      </c>
    </row>
    <row r="1163" spans="1:31" x14ac:dyDescent="0.3">
      <c r="A1163" t="s">
        <v>268</v>
      </c>
      <c r="B1163" t="s">
        <v>9285</v>
      </c>
      <c r="C1163" t="s">
        <v>274</v>
      </c>
      <c r="D1163" t="s">
        <v>16656</v>
      </c>
      <c r="E1163" t="s">
        <v>11445</v>
      </c>
      <c r="F1163" t="s">
        <v>1517</v>
      </c>
      <c r="G1163" t="s">
        <v>984</v>
      </c>
      <c r="I1163" t="s">
        <v>265</v>
      </c>
      <c r="J1163" t="s">
        <v>266</v>
      </c>
      <c r="K1163" t="s">
        <v>1518</v>
      </c>
      <c r="L1163" t="s">
        <v>398</v>
      </c>
      <c r="M1163" t="s">
        <v>271</v>
      </c>
      <c r="N1163" t="s">
        <v>268</v>
      </c>
      <c r="O1163">
        <v>21</v>
      </c>
      <c r="P1163" t="s">
        <v>273</v>
      </c>
      <c r="Q1163">
        <v>0.48</v>
      </c>
      <c r="S1163">
        <v>2</v>
      </c>
      <c r="T1163" s="108">
        <v>0.96</v>
      </c>
      <c r="U1163">
        <v>1</v>
      </c>
      <c r="V1163" t="s">
        <v>270</v>
      </c>
      <c r="W1163" t="s">
        <v>167</v>
      </c>
      <c r="X1163">
        <v>2</v>
      </c>
      <c r="Y1163">
        <v>0</v>
      </c>
      <c r="Z1163">
        <v>0</v>
      </c>
      <c r="AA1163">
        <v>0</v>
      </c>
      <c r="AB1163">
        <v>2</v>
      </c>
      <c r="AC1163">
        <v>0</v>
      </c>
      <c r="AD1163">
        <v>0</v>
      </c>
      <c r="AE1163">
        <v>0</v>
      </c>
    </row>
    <row r="1164" spans="1:31" x14ac:dyDescent="0.3">
      <c r="A1164" t="s">
        <v>268</v>
      </c>
      <c r="B1164" t="s">
        <v>9549</v>
      </c>
      <c r="C1164" t="s">
        <v>274</v>
      </c>
      <c r="D1164" t="s">
        <v>16657</v>
      </c>
      <c r="E1164" t="s">
        <v>11447</v>
      </c>
      <c r="F1164" t="s">
        <v>983</v>
      </c>
      <c r="G1164" t="s">
        <v>984</v>
      </c>
      <c r="I1164" t="s">
        <v>265</v>
      </c>
      <c r="J1164" t="s">
        <v>266</v>
      </c>
      <c r="K1164" t="s">
        <v>985</v>
      </c>
      <c r="L1164" t="s">
        <v>2306</v>
      </c>
      <c r="M1164" t="s">
        <v>267</v>
      </c>
      <c r="N1164" t="s">
        <v>268</v>
      </c>
      <c r="O1164">
        <v>8</v>
      </c>
      <c r="P1164" t="s">
        <v>282</v>
      </c>
      <c r="Q1164">
        <v>2</v>
      </c>
      <c r="S1164">
        <v>2</v>
      </c>
      <c r="T1164" s="108">
        <v>4</v>
      </c>
      <c r="U1164">
        <v>1</v>
      </c>
      <c r="V1164" t="s">
        <v>270</v>
      </c>
      <c r="W1164" t="s">
        <v>167</v>
      </c>
      <c r="X1164">
        <v>1</v>
      </c>
      <c r="Y1164">
        <v>1</v>
      </c>
      <c r="Z1164">
        <v>0</v>
      </c>
      <c r="AA1164">
        <v>0</v>
      </c>
      <c r="AB1164">
        <v>0</v>
      </c>
      <c r="AC1164">
        <v>1</v>
      </c>
      <c r="AD1164">
        <v>0</v>
      </c>
      <c r="AE1164">
        <v>0</v>
      </c>
    </row>
    <row r="1165" spans="1:31" x14ac:dyDescent="0.3">
      <c r="A1165" t="s">
        <v>268</v>
      </c>
      <c r="B1165" t="s">
        <v>9553</v>
      </c>
      <c r="C1165" t="s">
        <v>274</v>
      </c>
      <c r="D1165" t="s">
        <v>16658</v>
      </c>
      <c r="E1165" t="s">
        <v>11447</v>
      </c>
      <c r="F1165" t="s">
        <v>983</v>
      </c>
      <c r="G1165" t="s">
        <v>984</v>
      </c>
      <c r="I1165" t="s">
        <v>265</v>
      </c>
      <c r="J1165" t="s">
        <v>266</v>
      </c>
      <c r="K1165" t="s">
        <v>985</v>
      </c>
      <c r="L1165" t="s">
        <v>2306</v>
      </c>
      <c r="M1165" t="s">
        <v>271</v>
      </c>
      <c r="N1165" t="s">
        <v>268</v>
      </c>
      <c r="O1165">
        <v>21</v>
      </c>
      <c r="P1165" t="s">
        <v>273</v>
      </c>
      <c r="Q1165">
        <v>0.32</v>
      </c>
      <c r="S1165">
        <v>2</v>
      </c>
      <c r="T1165" s="108">
        <v>0.64</v>
      </c>
      <c r="U1165">
        <v>1</v>
      </c>
      <c r="V1165" t="s">
        <v>270</v>
      </c>
      <c r="W1165" t="s">
        <v>167</v>
      </c>
      <c r="X1165">
        <v>2</v>
      </c>
      <c r="Y1165">
        <v>0</v>
      </c>
      <c r="Z1165">
        <v>0</v>
      </c>
      <c r="AA1165">
        <v>0</v>
      </c>
      <c r="AB1165">
        <v>2</v>
      </c>
      <c r="AC1165">
        <v>0</v>
      </c>
      <c r="AD1165">
        <v>0</v>
      </c>
      <c r="AE1165">
        <v>0</v>
      </c>
    </row>
    <row r="1166" spans="1:31" x14ac:dyDescent="0.3">
      <c r="A1166" t="s">
        <v>268</v>
      </c>
      <c r="B1166" t="s">
        <v>9550</v>
      </c>
      <c r="C1166" t="s">
        <v>274</v>
      </c>
      <c r="D1166" t="s">
        <v>16659</v>
      </c>
      <c r="E1166" t="s">
        <v>11447</v>
      </c>
      <c r="F1166" t="s">
        <v>983</v>
      </c>
      <c r="G1166" t="s">
        <v>984</v>
      </c>
      <c r="I1166" t="s">
        <v>265</v>
      </c>
      <c r="J1166" t="s">
        <v>266</v>
      </c>
      <c r="K1166" t="s">
        <v>985</v>
      </c>
      <c r="L1166" t="s">
        <v>2306</v>
      </c>
      <c r="M1166" t="s">
        <v>267</v>
      </c>
      <c r="N1166" t="s">
        <v>268</v>
      </c>
      <c r="O1166">
        <v>8</v>
      </c>
      <c r="P1166" t="s">
        <v>282</v>
      </c>
      <c r="Q1166">
        <v>3</v>
      </c>
      <c r="S1166">
        <v>4</v>
      </c>
      <c r="T1166" s="108">
        <v>12</v>
      </c>
      <c r="U1166">
        <v>1</v>
      </c>
      <c r="V1166" t="s">
        <v>270</v>
      </c>
      <c r="W1166" t="s">
        <v>167</v>
      </c>
      <c r="X1166">
        <v>1</v>
      </c>
      <c r="Y1166">
        <v>1</v>
      </c>
      <c r="Z1166">
        <v>0</v>
      </c>
      <c r="AA1166">
        <v>1</v>
      </c>
      <c r="AB1166">
        <v>1</v>
      </c>
      <c r="AC1166">
        <v>1</v>
      </c>
      <c r="AD1166">
        <v>0</v>
      </c>
      <c r="AE1166">
        <v>0</v>
      </c>
    </row>
    <row r="1167" spans="1:31" x14ac:dyDescent="0.3">
      <c r="A1167" t="s">
        <v>268</v>
      </c>
      <c r="B1167" t="s">
        <v>9552</v>
      </c>
      <c r="C1167" t="s">
        <v>274</v>
      </c>
      <c r="D1167" t="s">
        <v>10553</v>
      </c>
      <c r="E1167" t="s">
        <v>11447</v>
      </c>
      <c r="F1167" t="s">
        <v>983</v>
      </c>
      <c r="G1167" t="s">
        <v>984</v>
      </c>
      <c r="I1167" t="s">
        <v>265</v>
      </c>
      <c r="J1167" t="s">
        <v>266</v>
      </c>
      <c r="K1167" t="s">
        <v>985</v>
      </c>
      <c r="L1167" t="s">
        <v>2306</v>
      </c>
      <c r="M1167" t="s">
        <v>271</v>
      </c>
      <c r="N1167" t="s">
        <v>268</v>
      </c>
      <c r="O1167">
        <v>9</v>
      </c>
      <c r="P1167" t="s">
        <v>272</v>
      </c>
      <c r="Q1167">
        <v>4</v>
      </c>
      <c r="S1167">
        <v>2</v>
      </c>
      <c r="T1167" s="108">
        <v>8</v>
      </c>
      <c r="U1167">
        <v>1</v>
      </c>
      <c r="V1167" t="s">
        <v>270</v>
      </c>
      <c r="W1167" t="s">
        <v>167</v>
      </c>
      <c r="X1167">
        <v>1</v>
      </c>
      <c r="Y1167">
        <v>1</v>
      </c>
      <c r="Z1167">
        <v>0</v>
      </c>
      <c r="AA1167">
        <v>0</v>
      </c>
      <c r="AB1167">
        <v>1</v>
      </c>
      <c r="AC1167">
        <v>0</v>
      </c>
      <c r="AD1167">
        <v>0</v>
      </c>
      <c r="AE1167">
        <v>0</v>
      </c>
    </row>
    <row r="1168" spans="1:31" x14ac:dyDescent="0.3">
      <c r="A1168" t="s">
        <v>268</v>
      </c>
      <c r="B1168" t="s">
        <v>9551</v>
      </c>
      <c r="C1168" t="s">
        <v>274</v>
      </c>
      <c r="D1168" t="s">
        <v>10554</v>
      </c>
      <c r="E1168" t="s">
        <v>11447</v>
      </c>
      <c r="F1168" t="s">
        <v>983</v>
      </c>
      <c r="G1168" t="s">
        <v>984</v>
      </c>
      <c r="I1168" t="s">
        <v>265</v>
      </c>
      <c r="J1168" t="s">
        <v>266</v>
      </c>
      <c r="K1168" t="s">
        <v>985</v>
      </c>
      <c r="L1168" t="s">
        <v>2306</v>
      </c>
      <c r="M1168" t="s">
        <v>271</v>
      </c>
      <c r="N1168" t="s">
        <v>268</v>
      </c>
      <c r="O1168">
        <v>9</v>
      </c>
      <c r="P1168" t="s">
        <v>272</v>
      </c>
      <c r="Q1168">
        <v>3</v>
      </c>
      <c r="S1168">
        <v>2</v>
      </c>
      <c r="T1168" s="108">
        <v>6</v>
      </c>
      <c r="U1168">
        <v>1</v>
      </c>
      <c r="V1168" t="s">
        <v>270</v>
      </c>
      <c r="W1168" t="s">
        <v>167</v>
      </c>
      <c r="X1168">
        <v>1</v>
      </c>
      <c r="Y1168">
        <v>1</v>
      </c>
      <c r="Z1168">
        <v>0</v>
      </c>
      <c r="AA1168">
        <v>0</v>
      </c>
      <c r="AB1168">
        <v>1</v>
      </c>
      <c r="AC1168">
        <v>0</v>
      </c>
      <c r="AD1168">
        <v>0</v>
      </c>
      <c r="AE1168">
        <v>0</v>
      </c>
    </row>
    <row r="1169" spans="1:31" x14ac:dyDescent="0.3">
      <c r="A1169" t="s">
        <v>268</v>
      </c>
      <c r="B1169" t="s">
        <v>9554</v>
      </c>
      <c r="C1169" t="s">
        <v>274</v>
      </c>
      <c r="D1169" t="s">
        <v>16658</v>
      </c>
      <c r="E1169" t="s">
        <v>11447</v>
      </c>
      <c r="F1169" t="s">
        <v>983</v>
      </c>
      <c r="G1169" t="s">
        <v>984</v>
      </c>
      <c r="I1169" t="s">
        <v>265</v>
      </c>
      <c r="J1169" t="s">
        <v>266</v>
      </c>
      <c r="K1169" t="s">
        <v>985</v>
      </c>
      <c r="L1169" t="s">
        <v>2306</v>
      </c>
      <c r="M1169" t="s">
        <v>271</v>
      </c>
      <c r="N1169" t="s">
        <v>268</v>
      </c>
      <c r="O1169">
        <v>21</v>
      </c>
      <c r="P1169" t="s">
        <v>273</v>
      </c>
      <c r="Q1169">
        <v>0.48</v>
      </c>
      <c r="S1169">
        <v>1</v>
      </c>
      <c r="T1169" s="108">
        <v>0.48</v>
      </c>
      <c r="U1169">
        <v>1</v>
      </c>
      <c r="V1169" t="s">
        <v>270</v>
      </c>
      <c r="W1169" t="s">
        <v>167</v>
      </c>
      <c r="X1169">
        <v>1</v>
      </c>
      <c r="Y1169">
        <v>0</v>
      </c>
      <c r="Z1169">
        <v>0</v>
      </c>
      <c r="AA1169">
        <v>0</v>
      </c>
      <c r="AB1169">
        <v>1</v>
      </c>
      <c r="AC1169">
        <v>0</v>
      </c>
      <c r="AD1169">
        <v>0</v>
      </c>
      <c r="AE1169">
        <v>0</v>
      </c>
    </row>
    <row r="1170" spans="1:31" x14ac:dyDescent="0.3">
      <c r="A1170" t="s">
        <v>268</v>
      </c>
      <c r="B1170" t="s">
        <v>9555</v>
      </c>
      <c r="C1170" t="s">
        <v>274</v>
      </c>
      <c r="D1170" t="s">
        <v>16660</v>
      </c>
      <c r="E1170" t="s">
        <v>11449</v>
      </c>
      <c r="F1170" t="s">
        <v>885</v>
      </c>
      <c r="G1170" t="s">
        <v>984</v>
      </c>
      <c r="I1170" t="s">
        <v>265</v>
      </c>
      <c r="J1170" t="s">
        <v>266</v>
      </c>
      <c r="K1170" t="s">
        <v>1045</v>
      </c>
      <c r="L1170" t="s">
        <v>2306</v>
      </c>
      <c r="M1170" t="s">
        <v>267</v>
      </c>
      <c r="N1170" t="s">
        <v>268</v>
      </c>
      <c r="O1170">
        <v>8</v>
      </c>
      <c r="P1170" t="s">
        <v>282</v>
      </c>
      <c r="Q1170">
        <v>2</v>
      </c>
      <c r="S1170">
        <v>3</v>
      </c>
      <c r="T1170" s="108">
        <v>6</v>
      </c>
      <c r="U1170">
        <v>1</v>
      </c>
      <c r="V1170" t="s">
        <v>270</v>
      </c>
      <c r="W1170" t="s">
        <v>167</v>
      </c>
      <c r="X1170">
        <v>1</v>
      </c>
      <c r="Y1170">
        <v>1</v>
      </c>
      <c r="Z1170">
        <v>0</v>
      </c>
      <c r="AA1170">
        <v>1</v>
      </c>
      <c r="AB1170">
        <v>0</v>
      </c>
      <c r="AC1170">
        <v>1</v>
      </c>
      <c r="AD1170">
        <v>0</v>
      </c>
      <c r="AE1170">
        <v>0</v>
      </c>
    </row>
    <row r="1171" spans="1:31" x14ac:dyDescent="0.3">
      <c r="A1171" t="s">
        <v>268</v>
      </c>
      <c r="B1171" t="s">
        <v>9556</v>
      </c>
      <c r="C1171" t="s">
        <v>274</v>
      </c>
      <c r="D1171" t="s">
        <v>16661</v>
      </c>
      <c r="E1171" t="s">
        <v>11449</v>
      </c>
      <c r="F1171" t="s">
        <v>885</v>
      </c>
      <c r="G1171" t="s">
        <v>984</v>
      </c>
      <c r="I1171" t="s">
        <v>265</v>
      </c>
      <c r="J1171" t="s">
        <v>266</v>
      </c>
      <c r="K1171" t="s">
        <v>1045</v>
      </c>
      <c r="L1171" t="s">
        <v>2306</v>
      </c>
      <c r="M1171" t="s">
        <v>271</v>
      </c>
      <c r="N1171" t="s">
        <v>268</v>
      </c>
      <c r="O1171">
        <v>9</v>
      </c>
      <c r="P1171" t="s">
        <v>272</v>
      </c>
      <c r="Q1171">
        <v>4</v>
      </c>
      <c r="S1171">
        <v>2</v>
      </c>
      <c r="T1171" s="108">
        <v>8</v>
      </c>
      <c r="U1171">
        <v>1</v>
      </c>
      <c r="V1171" t="s">
        <v>270</v>
      </c>
      <c r="W1171" t="s">
        <v>167</v>
      </c>
      <c r="X1171">
        <v>1</v>
      </c>
      <c r="Y1171">
        <v>1</v>
      </c>
      <c r="Z1171">
        <v>0</v>
      </c>
      <c r="AA1171">
        <v>0</v>
      </c>
      <c r="AB1171">
        <v>1</v>
      </c>
      <c r="AC1171">
        <v>0</v>
      </c>
      <c r="AD1171">
        <v>0</v>
      </c>
      <c r="AE1171">
        <v>0</v>
      </c>
    </row>
    <row r="1172" spans="1:31" x14ac:dyDescent="0.3">
      <c r="A1172" t="s">
        <v>268</v>
      </c>
      <c r="B1172" t="s">
        <v>9557</v>
      </c>
      <c r="C1172" t="s">
        <v>274</v>
      </c>
      <c r="D1172" t="s">
        <v>16662</v>
      </c>
      <c r="E1172" t="s">
        <v>11449</v>
      </c>
      <c r="F1172" t="s">
        <v>885</v>
      </c>
      <c r="G1172" t="s">
        <v>984</v>
      </c>
      <c r="I1172" t="s">
        <v>265</v>
      </c>
      <c r="J1172" t="s">
        <v>266</v>
      </c>
      <c r="K1172" t="s">
        <v>1045</v>
      </c>
      <c r="L1172" t="s">
        <v>2306</v>
      </c>
      <c r="M1172" t="s">
        <v>271</v>
      </c>
      <c r="N1172" t="s">
        <v>268</v>
      </c>
      <c r="O1172">
        <v>21</v>
      </c>
      <c r="P1172" t="s">
        <v>273</v>
      </c>
      <c r="Q1172">
        <v>0.48</v>
      </c>
      <c r="S1172">
        <v>1</v>
      </c>
      <c r="T1172" s="108">
        <v>0.48</v>
      </c>
      <c r="U1172">
        <v>1</v>
      </c>
      <c r="V1172" t="s">
        <v>270</v>
      </c>
      <c r="W1172" t="s">
        <v>167</v>
      </c>
      <c r="X1172">
        <v>1</v>
      </c>
      <c r="Y1172">
        <v>0</v>
      </c>
      <c r="Z1172">
        <v>0</v>
      </c>
      <c r="AA1172">
        <v>0</v>
      </c>
      <c r="AB1172">
        <v>1</v>
      </c>
      <c r="AC1172">
        <v>0</v>
      </c>
      <c r="AD1172">
        <v>0</v>
      </c>
      <c r="AE1172">
        <v>0</v>
      </c>
    </row>
    <row r="1173" spans="1:31" x14ac:dyDescent="0.3">
      <c r="A1173" t="s">
        <v>268</v>
      </c>
      <c r="B1173" t="s">
        <v>521</v>
      </c>
      <c r="C1173" t="s">
        <v>274</v>
      </c>
      <c r="D1173" t="s">
        <v>2617</v>
      </c>
      <c r="E1173" t="s">
        <v>11519</v>
      </c>
      <c r="F1173" t="s">
        <v>522</v>
      </c>
      <c r="G1173" t="s">
        <v>484</v>
      </c>
      <c r="I1173" t="s">
        <v>265</v>
      </c>
      <c r="J1173" t="s">
        <v>266</v>
      </c>
      <c r="K1173" t="s">
        <v>523</v>
      </c>
      <c r="L1173" t="s">
        <v>524</v>
      </c>
      <c r="M1173" t="s">
        <v>267</v>
      </c>
      <c r="N1173" t="s">
        <v>268</v>
      </c>
      <c r="O1173">
        <v>8</v>
      </c>
      <c r="P1173" t="s">
        <v>282</v>
      </c>
      <c r="Q1173">
        <v>2</v>
      </c>
      <c r="S1173">
        <v>3</v>
      </c>
      <c r="T1173" s="108">
        <v>6</v>
      </c>
      <c r="U1173">
        <v>1</v>
      </c>
      <c r="V1173" t="s">
        <v>270</v>
      </c>
      <c r="W1173" t="s">
        <v>167</v>
      </c>
      <c r="X1173">
        <v>1</v>
      </c>
      <c r="Y1173">
        <v>1</v>
      </c>
      <c r="Z1173">
        <v>0</v>
      </c>
      <c r="AA1173">
        <v>1</v>
      </c>
      <c r="AB1173">
        <v>0</v>
      </c>
      <c r="AC1173">
        <v>1</v>
      </c>
      <c r="AD1173">
        <v>0</v>
      </c>
      <c r="AE1173">
        <v>0</v>
      </c>
    </row>
    <row r="1174" spans="1:31" x14ac:dyDescent="0.3">
      <c r="A1174" t="s">
        <v>268</v>
      </c>
      <c r="B1174" t="s">
        <v>521</v>
      </c>
      <c r="C1174" t="s">
        <v>274</v>
      </c>
      <c r="D1174" t="s">
        <v>2617</v>
      </c>
      <c r="E1174" t="s">
        <v>11519</v>
      </c>
      <c r="F1174" t="s">
        <v>522</v>
      </c>
      <c r="G1174" t="s">
        <v>484</v>
      </c>
      <c r="I1174" t="s">
        <v>265</v>
      </c>
      <c r="J1174" t="s">
        <v>266</v>
      </c>
      <c r="K1174" t="s">
        <v>523</v>
      </c>
      <c r="L1174" t="s">
        <v>524</v>
      </c>
      <c r="M1174" t="s">
        <v>271</v>
      </c>
      <c r="N1174" t="s">
        <v>268</v>
      </c>
      <c r="O1174">
        <v>9</v>
      </c>
      <c r="P1174" t="s">
        <v>272</v>
      </c>
      <c r="Q1174">
        <v>4</v>
      </c>
      <c r="S1174">
        <v>1</v>
      </c>
      <c r="T1174" s="108">
        <v>4</v>
      </c>
      <c r="U1174">
        <v>1</v>
      </c>
      <c r="V1174" t="s">
        <v>270</v>
      </c>
      <c r="W1174" t="s">
        <v>167</v>
      </c>
      <c r="X1174">
        <v>1</v>
      </c>
      <c r="Y1174">
        <v>0</v>
      </c>
      <c r="Z1174">
        <v>1</v>
      </c>
      <c r="AA1174">
        <v>0</v>
      </c>
      <c r="AB1174">
        <v>0</v>
      </c>
      <c r="AC1174">
        <v>0</v>
      </c>
      <c r="AD1174">
        <v>0</v>
      </c>
      <c r="AE1174">
        <v>0</v>
      </c>
    </row>
    <row r="1175" spans="1:31" x14ac:dyDescent="0.3">
      <c r="A1175" t="s">
        <v>268</v>
      </c>
      <c r="B1175" t="s">
        <v>521</v>
      </c>
      <c r="C1175" t="s">
        <v>274</v>
      </c>
      <c r="D1175" t="s">
        <v>2617</v>
      </c>
      <c r="E1175" t="s">
        <v>11519</v>
      </c>
      <c r="F1175" t="s">
        <v>522</v>
      </c>
      <c r="G1175" t="s">
        <v>484</v>
      </c>
      <c r="I1175" t="s">
        <v>265</v>
      </c>
      <c r="J1175" t="s">
        <v>266</v>
      </c>
      <c r="K1175" t="s">
        <v>523</v>
      </c>
      <c r="L1175" t="s">
        <v>524</v>
      </c>
      <c r="M1175" t="s">
        <v>271</v>
      </c>
      <c r="N1175" t="s">
        <v>268</v>
      </c>
      <c r="O1175">
        <v>26</v>
      </c>
      <c r="P1175" t="s">
        <v>273</v>
      </c>
      <c r="Q1175">
        <v>0.32</v>
      </c>
      <c r="S1175">
        <v>5</v>
      </c>
      <c r="T1175" s="108">
        <v>1.6</v>
      </c>
      <c r="U1175">
        <v>1</v>
      </c>
      <c r="V1175" t="s">
        <v>270</v>
      </c>
      <c r="W1175" t="s">
        <v>167</v>
      </c>
      <c r="X1175">
        <v>5</v>
      </c>
      <c r="Y1175">
        <v>0</v>
      </c>
      <c r="Z1175">
        <v>0</v>
      </c>
      <c r="AA1175">
        <v>0</v>
      </c>
      <c r="AB1175">
        <v>5</v>
      </c>
      <c r="AC1175">
        <v>0</v>
      </c>
      <c r="AD1175">
        <v>0</v>
      </c>
      <c r="AE1175">
        <v>0</v>
      </c>
    </row>
    <row r="1176" spans="1:31" x14ac:dyDescent="0.3">
      <c r="A1176" t="s">
        <v>268</v>
      </c>
      <c r="B1176" t="s">
        <v>9243</v>
      </c>
      <c r="C1176" t="s">
        <v>274</v>
      </c>
      <c r="D1176" t="s">
        <v>9244</v>
      </c>
      <c r="E1176" t="s">
        <v>11224</v>
      </c>
      <c r="F1176" t="s">
        <v>9245</v>
      </c>
      <c r="G1176" t="s">
        <v>9246</v>
      </c>
      <c r="I1176" t="s">
        <v>265</v>
      </c>
      <c r="J1176" t="s">
        <v>266</v>
      </c>
      <c r="K1176" t="s">
        <v>9247</v>
      </c>
      <c r="L1176" t="s">
        <v>9248</v>
      </c>
      <c r="M1176" t="s">
        <v>267</v>
      </c>
      <c r="N1176" t="s">
        <v>268</v>
      </c>
      <c r="O1176">
        <v>8</v>
      </c>
      <c r="P1176" t="s">
        <v>266</v>
      </c>
      <c r="Q1176">
        <v>0.48</v>
      </c>
      <c r="S1176">
        <v>5</v>
      </c>
      <c r="T1176" s="108">
        <v>2.4</v>
      </c>
      <c r="U1176">
        <v>1</v>
      </c>
      <c r="V1176" t="s">
        <v>270</v>
      </c>
      <c r="W1176" t="s">
        <v>167</v>
      </c>
      <c r="X1176">
        <v>5</v>
      </c>
      <c r="Y1176">
        <v>0</v>
      </c>
      <c r="Z1176">
        <v>0</v>
      </c>
      <c r="AA1176">
        <v>0</v>
      </c>
      <c r="AB1176">
        <v>0</v>
      </c>
      <c r="AC1176">
        <v>5</v>
      </c>
      <c r="AD1176">
        <v>0</v>
      </c>
      <c r="AE1176">
        <v>0</v>
      </c>
    </row>
    <row r="1177" spans="1:31" x14ac:dyDescent="0.3">
      <c r="A1177" t="s">
        <v>268</v>
      </c>
      <c r="B1177" t="s">
        <v>9243</v>
      </c>
      <c r="C1177" t="s">
        <v>274</v>
      </c>
      <c r="D1177" t="s">
        <v>9244</v>
      </c>
      <c r="E1177" t="s">
        <v>11224</v>
      </c>
      <c r="F1177" t="s">
        <v>9245</v>
      </c>
      <c r="G1177" t="s">
        <v>9246</v>
      </c>
      <c r="I1177" t="s">
        <v>265</v>
      </c>
      <c r="J1177" t="s">
        <v>266</v>
      </c>
      <c r="K1177" t="s">
        <v>9247</v>
      </c>
      <c r="L1177" t="s">
        <v>9248</v>
      </c>
      <c r="M1177" t="s">
        <v>271</v>
      </c>
      <c r="N1177" t="s">
        <v>268</v>
      </c>
      <c r="O1177">
        <v>9</v>
      </c>
      <c r="P1177" t="s">
        <v>288</v>
      </c>
      <c r="Q1177">
        <v>0.32</v>
      </c>
      <c r="S1177">
        <v>3</v>
      </c>
      <c r="T1177" s="108">
        <v>0.96</v>
      </c>
      <c r="U1177">
        <v>1</v>
      </c>
      <c r="V1177" t="s">
        <v>270</v>
      </c>
      <c r="W1177" t="s">
        <v>167</v>
      </c>
      <c r="X1177">
        <v>3</v>
      </c>
      <c r="Y1177">
        <v>0</v>
      </c>
      <c r="Z1177">
        <v>0</v>
      </c>
      <c r="AA1177">
        <v>0</v>
      </c>
      <c r="AB1177">
        <v>0</v>
      </c>
      <c r="AC1177">
        <v>3</v>
      </c>
      <c r="AD1177">
        <v>0</v>
      </c>
      <c r="AE1177">
        <v>0</v>
      </c>
    </row>
    <row r="1178" spans="1:31" x14ac:dyDescent="0.3">
      <c r="A1178" t="s">
        <v>268</v>
      </c>
      <c r="B1178" t="s">
        <v>9243</v>
      </c>
      <c r="C1178" t="s">
        <v>274</v>
      </c>
      <c r="D1178" t="s">
        <v>9244</v>
      </c>
      <c r="E1178" t="s">
        <v>11224</v>
      </c>
      <c r="F1178" t="s">
        <v>9245</v>
      </c>
      <c r="G1178" t="s">
        <v>9246</v>
      </c>
      <c r="I1178" t="s">
        <v>265</v>
      </c>
      <c r="J1178" t="s">
        <v>266</v>
      </c>
      <c r="K1178" t="s">
        <v>9247</v>
      </c>
      <c r="L1178" t="s">
        <v>9248</v>
      </c>
      <c r="M1178" t="s">
        <v>271</v>
      </c>
      <c r="N1178" t="s">
        <v>268</v>
      </c>
      <c r="O1178">
        <v>26</v>
      </c>
      <c r="P1178" t="s">
        <v>273</v>
      </c>
      <c r="Q1178">
        <v>0.32</v>
      </c>
      <c r="S1178">
        <v>1</v>
      </c>
      <c r="T1178" s="108">
        <v>0.32</v>
      </c>
      <c r="U1178">
        <v>1</v>
      </c>
      <c r="V1178" t="s">
        <v>270</v>
      </c>
      <c r="W1178" t="s">
        <v>167</v>
      </c>
      <c r="X1178">
        <v>1</v>
      </c>
      <c r="Y1178">
        <v>0</v>
      </c>
      <c r="Z1178">
        <v>0</v>
      </c>
      <c r="AA1178">
        <v>0</v>
      </c>
      <c r="AB1178">
        <v>0</v>
      </c>
      <c r="AC1178">
        <v>1</v>
      </c>
      <c r="AD1178">
        <v>0</v>
      </c>
      <c r="AE1178">
        <v>0</v>
      </c>
    </row>
    <row r="1179" spans="1:31" x14ac:dyDescent="0.3">
      <c r="A1179" t="s">
        <v>268</v>
      </c>
      <c r="B1179" t="s">
        <v>8789</v>
      </c>
      <c r="C1179" t="s">
        <v>262</v>
      </c>
      <c r="D1179" t="s">
        <v>8790</v>
      </c>
      <c r="E1179" t="s">
        <v>11395</v>
      </c>
      <c r="F1179" t="s">
        <v>361</v>
      </c>
      <c r="G1179" t="s">
        <v>1442</v>
      </c>
      <c r="I1179" t="s">
        <v>265</v>
      </c>
      <c r="J1179" t="s">
        <v>266</v>
      </c>
      <c r="K1179" t="s">
        <v>8791</v>
      </c>
      <c r="L1179" t="s">
        <v>16572</v>
      </c>
      <c r="M1179" t="s">
        <v>267</v>
      </c>
      <c r="N1179" t="s">
        <v>268</v>
      </c>
      <c r="O1179">
        <v>8</v>
      </c>
      <c r="P1179" t="s">
        <v>269</v>
      </c>
      <c r="Q1179">
        <v>2</v>
      </c>
      <c r="S1179">
        <v>6</v>
      </c>
      <c r="T1179" s="108">
        <v>12</v>
      </c>
      <c r="U1179">
        <v>1</v>
      </c>
      <c r="V1179" t="s">
        <v>270</v>
      </c>
      <c r="W1179" t="s">
        <v>167</v>
      </c>
      <c r="X1179">
        <v>2</v>
      </c>
      <c r="Y1179">
        <v>2</v>
      </c>
      <c r="Z1179">
        <v>0</v>
      </c>
      <c r="AA1179">
        <v>2</v>
      </c>
      <c r="AB1179">
        <v>0</v>
      </c>
      <c r="AC1179">
        <v>2</v>
      </c>
      <c r="AD1179">
        <v>0</v>
      </c>
      <c r="AE1179">
        <v>0</v>
      </c>
    </row>
    <row r="1180" spans="1:31" x14ac:dyDescent="0.3">
      <c r="A1180" t="s">
        <v>268</v>
      </c>
      <c r="B1180" t="s">
        <v>8789</v>
      </c>
      <c r="C1180" t="s">
        <v>262</v>
      </c>
      <c r="D1180" t="s">
        <v>8790</v>
      </c>
      <c r="E1180" t="s">
        <v>11395</v>
      </c>
      <c r="F1180" t="s">
        <v>361</v>
      </c>
      <c r="G1180" t="s">
        <v>1442</v>
      </c>
      <c r="I1180" t="s">
        <v>265</v>
      </c>
      <c r="J1180" t="s">
        <v>266</v>
      </c>
      <c r="K1180" t="s">
        <v>8791</v>
      </c>
      <c r="L1180" t="s">
        <v>16572</v>
      </c>
      <c r="M1180" t="s">
        <v>267</v>
      </c>
      <c r="N1180" t="s">
        <v>268</v>
      </c>
      <c r="O1180">
        <v>8</v>
      </c>
      <c r="P1180" t="s">
        <v>282</v>
      </c>
      <c r="Q1180">
        <v>4</v>
      </c>
      <c r="S1180">
        <v>3</v>
      </c>
      <c r="T1180" s="108">
        <v>12</v>
      </c>
      <c r="U1180">
        <v>1</v>
      </c>
      <c r="V1180" t="s">
        <v>270</v>
      </c>
      <c r="W1180" t="s">
        <v>167</v>
      </c>
      <c r="X1180">
        <v>1</v>
      </c>
      <c r="Y1180">
        <v>1</v>
      </c>
      <c r="Z1180">
        <v>0</v>
      </c>
      <c r="AA1180">
        <v>1</v>
      </c>
      <c r="AB1180">
        <v>0</v>
      </c>
      <c r="AC1180">
        <v>1</v>
      </c>
      <c r="AD1180">
        <v>0</v>
      </c>
      <c r="AE1180">
        <v>0</v>
      </c>
    </row>
    <row r="1181" spans="1:31" x14ac:dyDescent="0.3">
      <c r="A1181" t="s">
        <v>268</v>
      </c>
      <c r="B1181" t="s">
        <v>8789</v>
      </c>
      <c r="C1181" t="s">
        <v>262</v>
      </c>
      <c r="D1181" t="s">
        <v>8790</v>
      </c>
      <c r="E1181" t="s">
        <v>11395</v>
      </c>
      <c r="F1181" t="s">
        <v>361</v>
      </c>
      <c r="G1181" t="s">
        <v>1442</v>
      </c>
      <c r="I1181" t="s">
        <v>265</v>
      </c>
      <c r="J1181" t="s">
        <v>266</v>
      </c>
      <c r="K1181" t="s">
        <v>8791</v>
      </c>
      <c r="L1181" t="s">
        <v>16572</v>
      </c>
      <c r="M1181" t="s">
        <v>271</v>
      </c>
      <c r="N1181" t="s">
        <v>268</v>
      </c>
      <c r="O1181">
        <v>9</v>
      </c>
      <c r="P1181" t="s">
        <v>288</v>
      </c>
      <c r="Q1181">
        <v>0.48</v>
      </c>
      <c r="S1181">
        <v>10</v>
      </c>
      <c r="T1181" s="108">
        <v>4.8</v>
      </c>
      <c r="U1181">
        <v>1</v>
      </c>
      <c r="V1181" t="s">
        <v>270</v>
      </c>
      <c r="W1181" t="s">
        <v>167</v>
      </c>
      <c r="X1181">
        <v>5</v>
      </c>
      <c r="Y1181">
        <v>5</v>
      </c>
      <c r="Z1181">
        <v>0</v>
      </c>
      <c r="AA1181">
        <v>0</v>
      </c>
      <c r="AB1181">
        <v>5</v>
      </c>
      <c r="AC1181">
        <v>0</v>
      </c>
      <c r="AD1181">
        <v>0</v>
      </c>
      <c r="AE1181">
        <v>0</v>
      </c>
    </row>
    <row r="1182" spans="1:31" x14ac:dyDescent="0.3">
      <c r="A1182" t="s">
        <v>268</v>
      </c>
      <c r="B1182" t="s">
        <v>8789</v>
      </c>
      <c r="C1182" t="s">
        <v>262</v>
      </c>
      <c r="D1182" t="s">
        <v>8790</v>
      </c>
      <c r="E1182" t="s">
        <v>11395</v>
      </c>
      <c r="F1182" t="s">
        <v>361</v>
      </c>
      <c r="G1182" t="s">
        <v>1442</v>
      </c>
      <c r="I1182" t="s">
        <v>265</v>
      </c>
      <c r="J1182" t="s">
        <v>266</v>
      </c>
      <c r="K1182" t="s">
        <v>8791</v>
      </c>
      <c r="L1182" t="s">
        <v>16572</v>
      </c>
      <c r="M1182" t="s">
        <v>271</v>
      </c>
      <c r="N1182" t="s">
        <v>268</v>
      </c>
      <c r="O1182">
        <v>9</v>
      </c>
      <c r="P1182" t="s">
        <v>272</v>
      </c>
      <c r="Q1182">
        <v>3</v>
      </c>
      <c r="S1182">
        <v>1</v>
      </c>
      <c r="T1182" s="108">
        <v>3</v>
      </c>
      <c r="U1182">
        <v>1</v>
      </c>
      <c r="V1182" t="s">
        <v>270</v>
      </c>
      <c r="W1182" t="s">
        <v>167</v>
      </c>
      <c r="X1182">
        <v>1</v>
      </c>
      <c r="Y1182">
        <v>0</v>
      </c>
      <c r="Z1182">
        <v>0</v>
      </c>
      <c r="AA1182">
        <v>1</v>
      </c>
      <c r="AB1182">
        <v>0</v>
      </c>
      <c r="AC1182">
        <v>0</v>
      </c>
      <c r="AD1182">
        <v>0</v>
      </c>
      <c r="AE1182">
        <v>0</v>
      </c>
    </row>
    <row r="1183" spans="1:31" x14ac:dyDescent="0.3">
      <c r="A1183" t="s">
        <v>268</v>
      </c>
      <c r="B1183" t="s">
        <v>8789</v>
      </c>
      <c r="C1183" t="s">
        <v>262</v>
      </c>
      <c r="D1183" t="s">
        <v>8790</v>
      </c>
      <c r="E1183" t="s">
        <v>11395</v>
      </c>
      <c r="F1183" t="s">
        <v>361</v>
      </c>
      <c r="G1183" t="s">
        <v>1442</v>
      </c>
      <c r="I1183" t="s">
        <v>265</v>
      </c>
      <c r="J1183" t="s">
        <v>266</v>
      </c>
      <c r="K1183" t="s">
        <v>8791</v>
      </c>
      <c r="L1183" t="s">
        <v>16572</v>
      </c>
      <c r="M1183" t="s">
        <v>271</v>
      </c>
      <c r="N1183" t="s">
        <v>268</v>
      </c>
      <c r="O1183">
        <v>21</v>
      </c>
      <c r="P1183" t="s">
        <v>273</v>
      </c>
      <c r="Q1183">
        <v>0.32</v>
      </c>
      <c r="S1183">
        <v>2</v>
      </c>
      <c r="T1183" s="108">
        <v>0.64</v>
      </c>
      <c r="U1183">
        <v>1</v>
      </c>
      <c r="V1183" t="s">
        <v>270</v>
      </c>
      <c r="W1183" t="s">
        <v>167</v>
      </c>
      <c r="X1183">
        <v>2</v>
      </c>
      <c r="Y1183">
        <v>0</v>
      </c>
      <c r="Z1183">
        <v>0</v>
      </c>
      <c r="AA1183">
        <v>0</v>
      </c>
      <c r="AB1183">
        <v>2</v>
      </c>
      <c r="AC1183">
        <v>0</v>
      </c>
      <c r="AD1183">
        <v>0</v>
      </c>
      <c r="AE1183">
        <v>0</v>
      </c>
    </row>
    <row r="1184" spans="1:31" x14ac:dyDescent="0.3">
      <c r="A1184" t="s">
        <v>268</v>
      </c>
      <c r="B1184" t="s">
        <v>1779</v>
      </c>
      <c r="C1184" t="s">
        <v>262</v>
      </c>
      <c r="D1184" t="s">
        <v>11520</v>
      </c>
      <c r="E1184" t="s">
        <v>11521</v>
      </c>
      <c r="F1184" t="s">
        <v>1780</v>
      </c>
      <c r="G1184" t="s">
        <v>1781</v>
      </c>
      <c r="I1184" t="s">
        <v>265</v>
      </c>
      <c r="J1184" t="s">
        <v>266</v>
      </c>
      <c r="K1184" t="s">
        <v>1782</v>
      </c>
      <c r="L1184" t="s">
        <v>1783</v>
      </c>
      <c r="M1184" t="s">
        <v>267</v>
      </c>
      <c r="N1184" t="s">
        <v>268</v>
      </c>
      <c r="O1184">
        <v>8</v>
      </c>
      <c r="P1184" t="s">
        <v>282</v>
      </c>
      <c r="Q1184">
        <v>3</v>
      </c>
      <c r="S1184">
        <v>4</v>
      </c>
      <c r="T1184" s="108">
        <v>12</v>
      </c>
      <c r="U1184">
        <v>1</v>
      </c>
      <c r="V1184" t="s">
        <v>270</v>
      </c>
      <c r="W1184" t="s">
        <v>167</v>
      </c>
      <c r="X1184">
        <v>2</v>
      </c>
      <c r="Y1184">
        <v>2</v>
      </c>
      <c r="Z1184">
        <v>0</v>
      </c>
      <c r="AA1184">
        <v>0</v>
      </c>
      <c r="AB1184">
        <v>2</v>
      </c>
      <c r="AC1184">
        <v>0</v>
      </c>
      <c r="AD1184">
        <v>0</v>
      </c>
      <c r="AE1184">
        <v>0</v>
      </c>
    </row>
    <row r="1185" spans="1:31" x14ac:dyDescent="0.3">
      <c r="A1185" t="s">
        <v>268</v>
      </c>
      <c r="B1185" t="s">
        <v>1779</v>
      </c>
      <c r="C1185" t="s">
        <v>262</v>
      </c>
      <c r="D1185" t="s">
        <v>11520</v>
      </c>
      <c r="E1185" t="s">
        <v>11521</v>
      </c>
      <c r="F1185" t="s">
        <v>1780</v>
      </c>
      <c r="G1185" t="s">
        <v>1781</v>
      </c>
      <c r="I1185" t="s">
        <v>265</v>
      </c>
      <c r="J1185" t="s">
        <v>266</v>
      </c>
      <c r="K1185" t="s">
        <v>1782</v>
      </c>
      <c r="L1185" t="s">
        <v>1783</v>
      </c>
      <c r="M1185" t="s">
        <v>271</v>
      </c>
      <c r="N1185" t="s">
        <v>268</v>
      </c>
      <c r="O1185">
        <v>9</v>
      </c>
      <c r="P1185" t="s">
        <v>288</v>
      </c>
      <c r="Q1185">
        <v>0.48</v>
      </c>
      <c r="S1185">
        <v>12</v>
      </c>
      <c r="T1185" s="108">
        <v>5.76</v>
      </c>
      <c r="U1185">
        <v>1</v>
      </c>
      <c r="V1185" t="s">
        <v>270</v>
      </c>
      <c r="W1185" t="s">
        <v>167</v>
      </c>
      <c r="X1185">
        <v>6</v>
      </c>
      <c r="Y1185">
        <v>0</v>
      </c>
      <c r="Z1185">
        <v>6</v>
      </c>
      <c r="AA1185">
        <v>0</v>
      </c>
      <c r="AB1185">
        <v>6</v>
      </c>
      <c r="AC1185">
        <v>0</v>
      </c>
      <c r="AD1185">
        <v>0</v>
      </c>
      <c r="AE1185">
        <v>0</v>
      </c>
    </row>
    <row r="1186" spans="1:31" x14ac:dyDescent="0.3">
      <c r="A1186" t="s">
        <v>268</v>
      </c>
      <c r="B1186" t="s">
        <v>1779</v>
      </c>
      <c r="C1186" t="s">
        <v>262</v>
      </c>
      <c r="D1186" t="s">
        <v>11520</v>
      </c>
      <c r="E1186" t="s">
        <v>11521</v>
      </c>
      <c r="F1186" t="s">
        <v>1780</v>
      </c>
      <c r="G1186" t="s">
        <v>1781</v>
      </c>
      <c r="I1186" t="s">
        <v>265</v>
      </c>
      <c r="J1186" t="s">
        <v>266</v>
      </c>
      <c r="K1186" t="s">
        <v>1782</v>
      </c>
      <c r="L1186" t="s">
        <v>1783</v>
      </c>
      <c r="M1186" t="s">
        <v>271</v>
      </c>
      <c r="N1186" t="s">
        <v>268</v>
      </c>
      <c r="O1186">
        <v>26</v>
      </c>
      <c r="P1186" t="s">
        <v>273</v>
      </c>
      <c r="Q1186">
        <v>0.32</v>
      </c>
      <c r="S1186">
        <v>1</v>
      </c>
      <c r="T1186" s="108">
        <v>0.32</v>
      </c>
      <c r="U1186">
        <v>1</v>
      </c>
      <c r="V1186" t="s">
        <v>270</v>
      </c>
      <c r="W1186" t="s">
        <v>167</v>
      </c>
      <c r="X1186">
        <v>1</v>
      </c>
      <c r="Y1186">
        <v>0</v>
      </c>
      <c r="Z1186">
        <v>0</v>
      </c>
      <c r="AA1186">
        <v>0</v>
      </c>
      <c r="AB1186">
        <v>1</v>
      </c>
      <c r="AC1186">
        <v>0</v>
      </c>
      <c r="AD1186">
        <v>0</v>
      </c>
      <c r="AE1186">
        <v>0</v>
      </c>
    </row>
    <row r="1187" spans="1:31" x14ac:dyDescent="0.3">
      <c r="A1187" t="s">
        <v>268</v>
      </c>
      <c r="B1187" t="s">
        <v>16355</v>
      </c>
      <c r="C1187" t="s">
        <v>274</v>
      </c>
      <c r="D1187" t="s">
        <v>16356</v>
      </c>
      <c r="E1187" t="s">
        <v>11372</v>
      </c>
      <c r="F1187" t="s">
        <v>456</v>
      </c>
      <c r="G1187" t="s">
        <v>453</v>
      </c>
      <c r="I1187" t="s">
        <v>265</v>
      </c>
      <c r="J1187" t="s">
        <v>266</v>
      </c>
      <c r="K1187" t="s">
        <v>454</v>
      </c>
      <c r="L1187" t="s">
        <v>9276</v>
      </c>
      <c r="M1187" t="s">
        <v>267</v>
      </c>
      <c r="N1187" t="s">
        <v>268</v>
      </c>
      <c r="O1187">
        <v>8</v>
      </c>
      <c r="P1187" t="s">
        <v>282</v>
      </c>
      <c r="Q1187">
        <v>2</v>
      </c>
      <c r="S1187">
        <v>6</v>
      </c>
      <c r="T1187" s="108">
        <v>12</v>
      </c>
      <c r="U1187">
        <v>1</v>
      </c>
      <c r="V1187" t="s">
        <v>270</v>
      </c>
      <c r="W1187" t="s">
        <v>167</v>
      </c>
      <c r="X1187">
        <v>3</v>
      </c>
      <c r="Y1187">
        <v>3</v>
      </c>
      <c r="Z1187">
        <v>0</v>
      </c>
      <c r="AA1187">
        <v>0</v>
      </c>
      <c r="AB1187">
        <v>3</v>
      </c>
      <c r="AC1187">
        <v>0</v>
      </c>
      <c r="AD1187">
        <v>0</v>
      </c>
      <c r="AE1187">
        <v>0</v>
      </c>
    </row>
    <row r="1188" spans="1:31" x14ac:dyDescent="0.3">
      <c r="A1188" t="s">
        <v>268</v>
      </c>
      <c r="B1188" t="s">
        <v>16355</v>
      </c>
      <c r="C1188" t="s">
        <v>274</v>
      </c>
      <c r="D1188" t="s">
        <v>16356</v>
      </c>
      <c r="E1188" t="s">
        <v>11372</v>
      </c>
      <c r="F1188" t="s">
        <v>456</v>
      </c>
      <c r="G1188" t="s">
        <v>453</v>
      </c>
      <c r="I1188" t="s">
        <v>265</v>
      </c>
      <c r="J1188" t="s">
        <v>266</v>
      </c>
      <c r="K1188" t="s">
        <v>454</v>
      </c>
      <c r="L1188" t="s">
        <v>9276</v>
      </c>
      <c r="M1188" t="s">
        <v>271</v>
      </c>
      <c r="N1188" t="s">
        <v>268</v>
      </c>
      <c r="O1188">
        <v>9</v>
      </c>
      <c r="P1188" t="s">
        <v>272</v>
      </c>
      <c r="Q1188">
        <v>3</v>
      </c>
      <c r="S1188">
        <v>2</v>
      </c>
      <c r="T1188" s="108">
        <v>6</v>
      </c>
      <c r="U1188">
        <v>1</v>
      </c>
      <c r="V1188" t="s">
        <v>270</v>
      </c>
      <c r="W1188" t="s">
        <v>167</v>
      </c>
      <c r="X1188">
        <v>1</v>
      </c>
      <c r="Y1188">
        <v>0</v>
      </c>
      <c r="Z1188">
        <v>1</v>
      </c>
      <c r="AA1188">
        <v>0</v>
      </c>
      <c r="AB1188">
        <v>0</v>
      </c>
      <c r="AC1188">
        <v>1</v>
      </c>
      <c r="AD1188">
        <v>0</v>
      </c>
      <c r="AE1188">
        <v>0</v>
      </c>
    </row>
    <row r="1189" spans="1:31" x14ac:dyDescent="0.3">
      <c r="A1189" t="s">
        <v>268</v>
      </c>
      <c r="B1189" t="s">
        <v>16355</v>
      </c>
      <c r="C1189" t="s">
        <v>274</v>
      </c>
      <c r="D1189" t="s">
        <v>16356</v>
      </c>
      <c r="E1189" t="s">
        <v>11372</v>
      </c>
      <c r="F1189" t="s">
        <v>456</v>
      </c>
      <c r="G1189" t="s">
        <v>453</v>
      </c>
      <c r="I1189" t="s">
        <v>265</v>
      </c>
      <c r="J1189" t="s">
        <v>266</v>
      </c>
      <c r="K1189" t="s">
        <v>454</v>
      </c>
      <c r="L1189" t="s">
        <v>9276</v>
      </c>
      <c r="M1189" t="s">
        <v>271</v>
      </c>
      <c r="N1189" t="s">
        <v>268</v>
      </c>
      <c r="O1189">
        <v>21</v>
      </c>
      <c r="P1189" t="s">
        <v>273</v>
      </c>
      <c r="Q1189">
        <v>0.48</v>
      </c>
      <c r="S1189">
        <v>2</v>
      </c>
      <c r="T1189" s="108">
        <v>0.96</v>
      </c>
      <c r="U1189">
        <v>1</v>
      </c>
      <c r="V1189" t="s">
        <v>270</v>
      </c>
      <c r="W1189" t="s">
        <v>167</v>
      </c>
      <c r="X1189">
        <v>2</v>
      </c>
      <c r="Y1189">
        <v>0</v>
      </c>
      <c r="Z1189">
        <v>0</v>
      </c>
      <c r="AA1189">
        <v>0</v>
      </c>
      <c r="AB1189">
        <v>2</v>
      </c>
      <c r="AC1189">
        <v>0</v>
      </c>
      <c r="AD1189">
        <v>0</v>
      </c>
      <c r="AE1189">
        <v>0</v>
      </c>
    </row>
    <row r="1190" spans="1:31" x14ac:dyDescent="0.3">
      <c r="A1190" t="s">
        <v>268</v>
      </c>
      <c r="B1190" t="s">
        <v>1032</v>
      </c>
      <c r="C1190" t="s">
        <v>274</v>
      </c>
      <c r="D1190" t="s">
        <v>191</v>
      </c>
      <c r="E1190" t="s">
        <v>11431</v>
      </c>
      <c r="F1190" t="s">
        <v>1033</v>
      </c>
      <c r="G1190" t="s">
        <v>1034</v>
      </c>
      <c r="I1190" t="s">
        <v>265</v>
      </c>
      <c r="J1190" t="s">
        <v>266</v>
      </c>
      <c r="K1190" t="s">
        <v>1035</v>
      </c>
      <c r="L1190" t="s">
        <v>11736</v>
      </c>
      <c r="M1190" t="s">
        <v>267</v>
      </c>
      <c r="N1190" t="s">
        <v>268</v>
      </c>
      <c r="O1190">
        <v>8</v>
      </c>
      <c r="P1190" t="s">
        <v>282</v>
      </c>
      <c r="Q1190">
        <v>4</v>
      </c>
      <c r="S1190">
        <v>2</v>
      </c>
      <c r="T1190" s="108">
        <v>8</v>
      </c>
      <c r="U1190">
        <v>1</v>
      </c>
      <c r="V1190" t="s">
        <v>270</v>
      </c>
      <c r="W1190" t="s">
        <v>167</v>
      </c>
      <c r="X1190">
        <v>1</v>
      </c>
      <c r="Y1190">
        <v>1</v>
      </c>
      <c r="Z1190">
        <v>0</v>
      </c>
      <c r="AA1190">
        <v>0</v>
      </c>
      <c r="AB1190">
        <v>1</v>
      </c>
      <c r="AC1190">
        <v>0</v>
      </c>
      <c r="AD1190">
        <v>0</v>
      </c>
      <c r="AE1190">
        <v>0</v>
      </c>
    </row>
    <row r="1191" spans="1:31" x14ac:dyDescent="0.3">
      <c r="A1191" t="s">
        <v>268</v>
      </c>
      <c r="B1191" t="s">
        <v>1032</v>
      </c>
      <c r="C1191" t="s">
        <v>274</v>
      </c>
      <c r="D1191" t="s">
        <v>191</v>
      </c>
      <c r="E1191" t="s">
        <v>11431</v>
      </c>
      <c r="F1191" t="s">
        <v>1033</v>
      </c>
      <c r="G1191" t="s">
        <v>1034</v>
      </c>
      <c r="I1191" t="s">
        <v>265</v>
      </c>
      <c r="J1191" t="s">
        <v>266</v>
      </c>
      <c r="K1191" t="s">
        <v>1035</v>
      </c>
      <c r="L1191" t="s">
        <v>11736</v>
      </c>
      <c r="M1191" t="s">
        <v>271</v>
      </c>
      <c r="N1191" t="s">
        <v>268</v>
      </c>
      <c r="O1191">
        <v>9</v>
      </c>
      <c r="P1191" t="s">
        <v>272</v>
      </c>
      <c r="Q1191">
        <v>4</v>
      </c>
      <c r="S1191">
        <v>1</v>
      </c>
      <c r="T1191" s="108">
        <v>4</v>
      </c>
      <c r="U1191">
        <v>1</v>
      </c>
      <c r="V1191" t="s">
        <v>270</v>
      </c>
      <c r="W1191" t="s">
        <v>167</v>
      </c>
      <c r="X1191">
        <v>1</v>
      </c>
      <c r="Y1191">
        <v>0</v>
      </c>
      <c r="Z1191">
        <v>1</v>
      </c>
      <c r="AA1191">
        <v>0</v>
      </c>
      <c r="AB1191">
        <v>0</v>
      </c>
      <c r="AC1191">
        <v>0</v>
      </c>
      <c r="AD1191">
        <v>0</v>
      </c>
      <c r="AE1191">
        <v>0</v>
      </c>
    </row>
    <row r="1192" spans="1:31" x14ac:dyDescent="0.3">
      <c r="A1192" t="s">
        <v>268</v>
      </c>
      <c r="B1192" t="s">
        <v>1032</v>
      </c>
      <c r="C1192" t="s">
        <v>274</v>
      </c>
      <c r="D1192" t="s">
        <v>191</v>
      </c>
      <c r="E1192" t="s">
        <v>11431</v>
      </c>
      <c r="F1192" t="s">
        <v>1033</v>
      </c>
      <c r="G1192" t="s">
        <v>1034</v>
      </c>
      <c r="I1192" t="s">
        <v>265</v>
      </c>
      <c r="J1192" t="s">
        <v>266</v>
      </c>
      <c r="K1192" t="s">
        <v>1035</v>
      </c>
      <c r="L1192" t="s">
        <v>11736</v>
      </c>
      <c r="M1192" t="s">
        <v>271</v>
      </c>
      <c r="N1192" t="s">
        <v>268</v>
      </c>
      <c r="O1192">
        <v>26</v>
      </c>
      <c r="P1192" t="s">
        <v>273</v>
      </c>
      <c r="Q1192">
        <v>0.48</v>
      </c>
      <c r="S1192">
        <v>1</v>
      </c>
      <c r="T1192" s="108">
        <v>0.48</v>
      </c>
      <c r="U1192">
        <v>1</v>
      </c>
      <c r="V1192" t="s">
        <v>270</v>
      </c>
      <c r="W1192" t="s">
        <v>167</v>
      </c>
      <c r="X1192">
        <v>1</v>
      </c>
      <c r="Y1192">
        <v>0</v>
      </c>
      <c r="Z1192">
        <v>0</v>
      </c>
      <c r="AA1192">
        <v>0</v>
      </c>
      <c r="AB1192">
        <v>1</v>
      </c>
      <c r="AC1192">
        <v>0</v>
      </c>
      <c r="AD1192">
        <v>0</v>
      </c>
      <c r="AE1192">
        <v>0</v>
      </c>
    </row>
    <row r="1193" spans="1:31" x14ac:dyDescent="0.3">
      <c r="A1193" t="s">
        <v>268</v>
      </c>
      <c r="B1193" t="s">
        <v>2282</v>
      </c>
      <c r="C1193" t="s">
        <v>274</v>
      </c>
      <c r="D1193" t="s">
        <v>2576</v>
      </c>
      <c r="E1193" t="s">
        <v>11524</v>
      </c>
      <c r="F1193" t="s">
        <v>2283</v>
      </c>
      <c r="G1193" t="s">
        <v>292</v>
      </c>
      <c r="I1193" t="s">
        <v>265</v>
      </c>
      <c r="J1193" t="s">
        <v>266</v>
      </c>
      <c r="K1193" t="s">
        <v>2284</v>
      </c>
      <c r="L1193" t="s">
        <v>2285</v>
      </c>
      <c r="M1193" t="s">
        <v>267</v>
      </c>
      <c r="N1193" t="s">
        <v>268</v>
      </c>
      <c r="O1193">
        <v>8</v>
      </c>
      <c r="P1193" t="s">
        <v>269</v>
      </c>
      <c r="Q1193">
        <v>2</v>
      </c>
      <c r="S1193">
        <v>2</v>
      </c>
      <c r="T1193" s="108">
        <v>4</v>
      </c>
      <c r="U1193">
        <v>1</v>
      </c>
      <c r="V1193" t="s">
        <v>270</v>
      </c>
      <c r="W1193" t="s">
        <v>167</v>
      </c>
      <c r="X1193">
        <v>1</v>
      </c>
      <c r="Y1193">
        <v>0</v>
      </c>
      <c r="Z1193">
        <v>1</v>
      </c>
      <c r="AA1193">
        <v>0</v>
      </c>
      <c r="AB1193">
        <v>0</v>
      </c>
      <c r="AC1193">
        <v>1</v>
      </c>
      <c r="AD1193">
        <v>0</v>
      </c>
      <c r="AE1193">
        <v>0</v>
      </c>
    </row>
    <row r="1194" spans="1:31" x14ac:dyDescent="0.3">
      <c r="A1194" t="s">
        <v>268</v>
      </c>
      <c r="B1194" t="s">
        <v>2282</v>
      </c>
      <c r="C1194" t="s">
        <v>274</v>
      </c>
      <c r="D1194" t="s">
        <v>2576</v>
      </c>
      <c r="E1194" t="s">
        <v>11524</v>
      </c>
      <c r="F1194" t="s">
        <v>2283</v>
      </c>
      <c r="G1194" t="s">
        <v>292</v>
      </c>
      <c r="I1194" t="s">
        <v>265</v>
      </c>
      <c r="J1194" t="s">
        <v>266</v>
      </c>
      <c r="K1194" t="s">
        <v>2284</v>
      </c>
      <c r="L1194" t="s">
        <v>2285</v>
      </c>
      <c r="M1194" t="s">
        <v>271</v>
      </c>
      <c r="N1194" t="s">
        <v>268</v>
      </c>
      <c r="O1194">
        <v>9</v>
      </c>
      <c r="P1194" t="s">
        <v>288</v>
      </c>
      <c r="Q1194">
        <v>0.48</v>
      </c>
      <c r="S1194">
        <v>2</v>
      </c>
      <c r="T1194" s="108">
        <v>0.96</v>
      </c>
      <c r="U1194">
        <v>1</v>
      </c>
      <c r="V1194" t="s">
        <v>270</v>
      </c>
      <c r="W1194" t="s">
        <v>167</v>
      </c>
      <c r="X1194">
        <v>2</v>
      </c>
      <c r="Y1194">
        <v>2</v>
      </c>
      <c r="Z1194">
        <v>0</v>
      </c>
      <c r="AA1194">
        <v>0</v>
      </c>
      <c r="AB1194">
        <v>0</v>
      </c>
      <c r="AC1194">
        <v>0</v>
      </c>
      <c r="AD1194">
        <v>0</v>
      </c>
      <c r="AE1194">
        <v>0</v>
      </c>
    </row>
    <row r="1195" spans="1:31" x14ac:dyDescent="0.3">
      <c r="A1195" t="s">
        <v>268</v>
      </c>
      <c r="B1195" t="s">
        <v>2282</v>
      </c>
      <c r="C1195" t="s">
        <v>274</v>
      </c>
      <c r="D1195" t="s">
        <v>2576</v>
      </c>
      <c r="E1195" t="s">
        <v>11524</v>
      </c>
      <c r="F1195" t="s">
        <v>2283</v>
      </c>
      <c r="G1195" t="s">
        <v>292</v>
      </c>
      <c r="I1195" t="s">
        <v>265</v>
      </c>
      <c r="J1195" t="s">
        <v>266</v>
      </c>
      <c r="K1195" t="s">
        <v>2284</v>
      </c>
      <c r="L1195" t="s">
        <v>2285</v>
      </c>
      <c r="M1195" t="s">
        <v>271</v>
      </c>
      <c r="N1195" t="s">
        <v>268</v>
      </c>
      <c r="O1195">
        <v>26</v>
      </c>
      <c r="P1195" t="s">
        <v>273</v>
      </c>
      <c r="Q1195">
        <v>0.32</v>
      </c>
      <c r="S1195">
        <v>1</v>
      </c>
      <c r="T1195" s="108">
        <v>0.32</v>
      </c>
      <c r="U1195">
        <v>1</v>
      </c>
      <c r="V1195" t="s">
        <v>270</v>
      </c>
      <c r="W1195" t="s">
        <v>167</v>
      </c>
      <c r="X1195">
        <v>1</v>
      </c>
      <c r="Y1195">
        <v>0</v>
      </c>
      <c r="Z1195">
        <v>0</v>
      </c>
      <c r="AA1195">
        <v>0</v>
      </c>
      <c r="AB1195">
        <v>1</v>
      </c>
      <c r="AC1195">
        <v>0</v>
      </c>
      <c r="AD1195">
        <v>0</v>
      </c>
      <c r="AE1195">
        <v>0</v>
      </c>
    </row>
    <row r="1196" spans="1:31" x14ac:dyDescent="0.3">
      <c r="A1196" t="s">
        <v>268</v>
      </c>
      <c r="B1196" t="s">
        <v>641</v>
      </c>
      <c r="C1196" t="s">
        <v>274</v>
      </c>
      <c r="D1196" t="s">
        <v>18047</v>
      </c>
      <c r="E1196" t="s">
        <v>11376</v>
      </c>
      <c r="F1196" t="s">
        <v>631</v>
      </c>
      <c r="G1196" t="s">
        <v>453</v>
      </c>
      <c r="I1196" t="s">
        <v>265</v>
      </c>
      <c r="J1196" t="s">
        <v>266</v>
      </c>
      <c r="K1196" t="s">
        <v>642</v>
      </c>
      <c r="L1196" t="s">
        <v>17381</v>
      </c>
      <c r="M1196" t="s">
        <v>267</v>
      </c>
      <c r="N1196" t="s">
        <v>268</v>
      </c>
      <c r="O1196">
        <v>8</v>
      </c>
      <c r="P1196" t="s">
        <v>266</v>
      </c>
      <c r="Q1196">
        <v>0.17</v>
      </c>
      <c r="S1196">
        <v>3</v>
      </c>
      <c r="T1196" s="108">
        <v>0.51</v>
      </c>
      <c r="U1196">
        <v>1</v>
      </c>
      <c r="V1196" t="s">
        <v>270</v>
      </c>
      <c r="W1196" t="s">
        <v>167</v>
      </c>
      <c r="X1196">
        <v>3</v>
      </c>
      <c r="Y1196">
        <v>0</v>
      </c>
      <c r="Z1196">
        <v>0</v>
      </c>
      <c r="AA1196">
        <v>0</v>
      </c>
      <c r="AB1196">
        <v>3</v>
      </c>
      <c r="AC1196">
        <v>0</v>
      </c>
      <c r="AD1196">
        <v>0</v>
      </c>
      <c r="AE1196">
        <v>0</v>
      </c>
    </row>
    <row r="1197" spans="1:31" x14ac:dyDescent="0.3">
      <c r="A1197" t="s">
        <v>268</v>
      </c>
      <c r="B1197" t="s">
        <v>641</v>
      </c>
      <c r="C1197" t="s">
        <v>274</v>
      </c>
      <c r="D1197" t="s">
        <v>18047</v>
      </c>
      <c r="E1197" t="s">
        <v>11376</v>
      </c>
      <c r="F1197" t="s">
        <v>631</v>
      </c>
      <c r="G1197" t="s">
        <v>453</v>
      </c>
      <c r="I1197" t="s">
        <v>265</v>
      </c>
      <c r="J1197" t="s">
        <v>266</v>
      </c>
      <c r="K1197" t="s">
        <v>642</v>
      </c>
      <c r="L1197" t="s">
        <v>17381</v>
      </c>
      <c r="M1197" t="s">
        <v>271</v>
      </c>
      <c r="N1197" t="s">
        <v>268</v>
      </c>
      <c r="O1197">
        <v>9</v>
      </c>
      <c r="P1197" t="s">
        <v>288</v>
      </c>
      <c r="Q1197">
        <v>0.32</v>
      </c>
      <c r="S1197">
        <v>2</v>
      </c>
      <c r="T1197" s="108">
        <v>0.64</v>
      </c>
      <c r="U1197">
        <v>1</v>
      </c>
      <c r="V1197" t="s">
        <v>270</v>
      </c>
      <c r="W1197" t="s">
        <v>167</v>
      </c>
      <c r="X1197">
        <v>2</v>
      </c>
      <c r="Y1197">
        <v>0</v>
      </c>
      <c r="Z1197">
        <v>0</v>
      </c>
      <c r="AA1197">
        <v>0</v>
      </c>
      <c r="AB1197">
        <v>2</v>
      </c>
      <c r="AC1197">
        <v>0</v>
      </c>
      <c r="AD1197">
        <v>0</v>
      </c>
      <c r="AE1197">
        <v>0</v>
      </c>
    </row>
    <row r="1198" spans="1:31" x14ac:dyDescent="0.3">
      <c r="A1198" t="s">
        <v>268</v>
      </c>
      <c r="B1198" t="s">
        <v>641</v>
      </c>
      <c r="C1198" t="s">
        <v>274</v>
      </c>
      <c r="D1198" t="s">
        <v>18047</v>
      </c>
      <c r="E1198" t="s">
        <v>11376</v>
      </c>
      <c r="F1198" t="s">
        <v>631</v>
      </c>
      <c r="G1198" t="s">
        <v>453</v>
      </c>
      <c r="I1198" t="s">
        <v>265</v>
      </c>
      <c r="J1198" t="s">
        <v>266</v>
      </c>
      <c r="K1198" t="s">
        <v>642</v>
      </c>
      <c r="L1198" t="s">
        <v>17381</v>
      </c>
      <c r="M1198" t="s">
        <v>271</v>
      </c>
      <c r="N1198" t="s">
        <v>268</v>
      </c>
      <c r="O1198">
        <v>21</v>
      </c>
      <c r="P1198" t="s">
        <v>273</v>
      </c>
      <c r="Q1198">
        <v>0.48</v>
      </c>
      <c r="S1198">
        <v>2</v>
      </c>
      <c r="T1198" s="108">
        <v>0.96</v>
      </c>
      <c r="U1198">
        <v>1</v>
      </c>
      <c r="V1198" t="s">
        <v>270</v>
      </c>
      <c r="W1198" t="s">
        <v>167</v>
      </c>
      <c r="X1198">
        <v>2</v>
      </c>
      <c r="Y1198">
        <v>0</v>
      </c>
      <c r="Z1198">
        <v>0</v>
      </c>
      <c r="AA1198">
        <v>0</v>
      </c>
      <c r="AB1198">
        <v>2</v>
      </c>
      <c r="AC1198">
        <v>0</v>
      </c>
      <c r="AD1198">
        <v>0</v>
      </c>
      <c r="AE1198">
        <v>0</v>
      </c>
    </row>
    <row r="1199" spans="1:31" x14ac:dyDescent="0.3">
      <c r="A1199" t="s">
        <v>268</v>
      </c>
      <c r="B1199" t="s">
        <v>1557</v>
      </c>
      <c r="C1199" t="s">
        <v>274</v>
      </c>
      <c r="D1199" t="s">
        <v>1558</v>
      </c>
      <c r="E1199" t="s">
        <v>11369</v>
      </c>
      <c r="F1199" t="s">
        <v>991</v>
      </c>
      <c r="G1199" t="s">
        <v>453</v>
      </c>
      <c r="I1199" t="s">
        <v>265</v>
      </c>
      <c r="J1199" t="s">
        <v>266</v>
      </c>
      <c r="K1199" t="s">
        <v>1559</v>
      </c>
      <c r="L1199" t="s">
        <v>1560</v>
      </c>
      <c r="M1199" t="s">
        <v>267</v>
      </c>
      <c r="N1199" t="s">
        <v>268</v>
      </c>
      <c r="O1199">
        <v>8</v>
      </c>
      <c r="P1199" t="s">
        <v>266</v>
      </c>
      <c r="Q1199">
        <v>0.48</v>
      </c>
      <c r="S1199">
        <v>3</v>
      </c>
      <c r="T1199" s="108">
        <v>1.44</v>
      </c>
      <c r="U1199">
        <v>1</v>
      </c>
      <c r="V1199" t="s">
        <v>270</v>
      </c>
      <c r="W1199" t="s">
        <v>167</v>
      </c>
      <c r="X1199">
        <v>3</v>
      </c>
      <c r="Y1199">
        <v>0</v>
      </c>
      <c r="Z1199">
        <v>0</v>
      </c>
      <c r="AA1199">
        <v>0</v>
      </c>
      <c r="AB1199">
        <v>3</v>
      </c>
      <c r="AC1199">
        <v>0</v>
      </c>
      <c r="AD1199">
        <v>0</v>
      </c>
      <c r="AE1199">
        <v>0</v>
      </c>
    </row>
    <row r="1200" spans="1:31" x14ac:dyDescent="0.3">
      <c r="A1200" t="s">
        <v>268</v>
      </c>
      <c r="B1200" t="s">
        <v>1557</v>
      </c>
      <c r="C1200" t="s">
        <v>274</v>
      </c>
      <c r="D1200" t="s">
        <v>1558</v>
      </c>
      <c r="E1200" t="s">
        <v>11369</v>
      </c>
      <c r="F1200" t="s">
        <v>991</v>
      </c>
      <c r="G1200" t="s">
        <v>453</v>
      </c>
      <c r="I1200" t="s">
        <v>265</v>
      </c>
      <c r="J1200" t="s">
        <v>266</v>
      </c>
      <c r="K1200" t="s">
        <v>1559</v>
      </c>
      <c r="L1200" t="s">
        <v>1560</v>
      </c>
      <c r="M1200" t="s">
        <v>271</v>
      </c>
      <c r="N1200" t="s">
        <v>268</v>
      </c>
      <c r="O1200">
        <v>9</v>
      </c>
      <c r="P1200" t="s">
        <v>288</v>
      </c>
      <c r="Q1200">
        <v>0.48</v>
      </c>
      <c r="S1200">
        <v>2</v>
      </c>
      <c r="T1200" s="108">
        <v>0.96</v>
      </c>
      <c r="U1200">
        <v>1</v>
      </c>
      <c r="V1200" t="s">
        <v>270</v>
      </c>
      <c r="W1200" t="s">
        <v>167</v>
      </c>
      <c r="X1200">
        <v>2</v>
      </c>
      <c r="Y1200">
        <v>0</v>
      </c>
      <c r="Z1200">
        <v>0</v>
      </c>
      <c r="AA1200">
        <v>0</v>
      </c>
      <c r="AB1200">
        <v>2</v>
      </c>
      <c r="AC1200">
        <v>0</v>
      </c>
      <c r="AD1200">
        <v>0</v>
      </c>
      <c r="AE1200">
        <v>0</v>
      </c>
    </row>
    <row r="1201" spans="1:31" x14ac:dyDescent="0.3">
      <c r="A1201" t="s">
        <v>268</v>
      </c>
      <c r="B1201" t="s">
        <v>1557</v>
      </c>
      <c r="C1201" t="s">
        <v>274</v>
      </c>
      <c r="D1201" t="s">
        <v>1558</v>
      </c>
      <c r="E1201" t="s">
        <v>11369</v>
      </c>
      <c r="F1201" t="s">
        <v>991</v>
      </c>
      <c r="G1201" t="s">
        <v>453</v>
      </c>
      <c r="I1201" t="s">
        <v>265</v>
      </c>
      <c r="J1201" t="s">
        <v>266</v>
      </c>
      <c r="K1201" t="s">
        <v>1559</v>
      </c>
      <c r="L1201" t="s">
        <v>1560</v>
      </c>
      <c r="M1201" t="s">
        <v>271</v>
      </c>
      <c r="N1201" t="s">
        <v>268</v>
      </c>
      <c r="O1201">
        <v>21</v>
      </c>
      <c r="P1201" t="s">
        <v>273</v>
      </c>
      <c r="Q1201">
        <v>0.32</v>
      </c>
      <c r="S1201">
        <v>1</v>
      </c>
      <c r="T1201" s="108">
        <v>0.32</v>
      </c>
      <c r="U1201">
        <v>1</v>
      </c>
      <c r="V1201" t="s">
        <v>270</v>
      </c>
      <c r="W1201" t="s">
        <v>167</v>
      </c>
      <c r="X1201">
        <v>1</v>
      </c>
      <c r="Y1201">
        <v>0</v>
      </c>
      <c r="Z1201">
        <v>0</v>
      </c>
      <c r="AA1201">
        <v>0</v>
      </c>
      <c r="AB1201">
        <v>1</v>
      </c>
      <c r="AC1201">
        <v>0</v>
      </c>
      <c r="AD1201">
        <v>0</v>
      </c>
      <c r="AE1201">
        <v>0</v>
      </c>
    </row>
    <row r="1202" spans="1:31" x14ac:dyDescent="0.3">
      <c r="A1202" t="s">
        <v>268</v>
      </c>
      <c r="B1202" t="s">
        <v>1487</v>
      </c>
      <c r="C1202" t="s">
        <v>274</v>
      </c>
      <c r="D1202" t="s">
        <v>2538</v>
      </c>
      <c r="E1202" t="s">
        <v>11408</v>
      </c>
      <c r="F1202" t="s">
        <v>1488</v>
      </c>
      <c r="G1202" t="s">
        <v>418</v>
      </c>
      <c r="I1202" t="s">
        <v>265</v>
      </c>
      <c r="J1202" t="s">
        <v>266</v>
      </c>
      <c r="K1202" t="s">
        <v>1489</v>
      </c>
      <c r="L1202" t="s">
        <v>1164</v>
      </c>
      <c r="M1202" t="s">
        <v>271</v>
      </c>
      <c r="N1202" t="s">
        <v>268</v>
      </c>
      <c r="O1202">
        <v>9</v>
      </c>
      <c r="P1202" t="s">
        <v>272</v>
      </c>
      <c r="Q1202">
        <v>4</v>
      </c>
      <c r="S1202">
        <v>36</v>
      </c>
      <c r="T1202" s="108">
        <v>144</v>
      </c>
      <c r="U1202">
        <v>1</v>
      </c>
      <c r="V1202" t="s">
        <v>270</v>
      </c>
      <c r="W1202" t="s">
        <v>167</v>
      </c>
      <c r="X1202">
        <v>12</v>
      </c>
      <c r="Y1202">
        <v>12</v>
      </c>
      <c r="Z1202">
        <v>0</v>
      </c>
      <c r="AA1202">
        <v>12</v>
      </c>
      <c r="AB1202">
        <v>0</v>
      </c>
      <c r="AC1202">
        <v>12</v>
      </c>
      <c r="AD1202">
        <v>0</v>
      </c>
      <c r="AE1202">
        <v>0</v>
      </c>
    </row>
    <row r="1203" spans="1:31" x14ac:dyDescent="0.3">
      <c r="A1203" t="s">
        <v>268</v>
      </c>
      <c r="B1203" t="s">
        <v>1487</v>
      </c>
      <c r="C1203" t="s">
        <v>274</v>
      </c>
      <c r="D1203" t="s">
        <v>2538</v>
      </c>
      <c r="E1203" t="s">
        <v>11408</v>
      </c>
      <c r="F1203" t="s">
        <v>1488</v>
      </c>
      <c r="G1203" t="s">
        <v>418</v>
      </c>
      <c r="I1203" t="s">
        <v>265</v>
      </c>
      <c r="J1203" t="s">
        <v>266</v>
      </c>
      <c r="K1203" t="s">
        <v>1489</v>
      </c>
      <c r="L1203" t="s">
        <v>1164</v>
      </c>
      <c r="M1203" t="s">
        <v>271</v>
      </c>
      <c r="N1203" t="s">
        <v>268</v>
      </c>
      <c r="O1203">
        <v>21</v>
      </c>
      <c r="P1203" t="s">
        <v>273</v>
      </c>
      <c r="Q1203">
        <v>0.32</v>
      </c>
      <c r="S1203">
        <v>20</v>
      </c>
      <c r="T1203" s="108">
        <v>6.4</v>
      </c>
      <c r="U1203">
        <v>1</v>
      </c>
      <c r="V1203" t="s">
        <v>270</v>
      </c>
      <c r="W1203" t="s">
        <v>167</v>
      </c>
      <c r="X1203">
        <v>20</v>
      </c>
      <c r="Y1203">
        <v>0</v>
      </c>
      <c r="Z1203">
        <v>0</v>
      </c>
      <c r="AA1203">
        <v>0</v>
      </c>
      <c r="AB1203">
        <v>20</v>
      </c>
      <c r="AC1203">
        <v>0</v>
      </c>
      <c r="AD1203">
        <v>0</v>
      </c>
      <c r="AE1203">
        <v>0</v>
      </c>
    </row>
    <row r="1204" spans="1:31" x14ac:dyDescent="0.3">
      <c r="A1204" t="s">
        <v>268</v>
      </c>
      <c r="B1204" t="s">
        <v>2396</v>
      </c>
      <c r="C1204" t="s">
        <v>274</v>
      </c>
      <c r="D1204" t="s">
        <v>2580</v>
      </c>
      <c r="E1204" t="s">
        <v>11317</v>
      </c>
      <c r="F1204" t="s">
        <v>2361</v>
      </c>
      <c r="G1204" t="s">
        <v>1036</v>
      </c>
      <c r="I1204" t="s">
        <v>265</v>
      </c>
      <c r="J1204" t="s">
        <v>266</v>
      </c>
      <c r="K1204" t="s">
        <v>2397</v>
      </c>
      <c r="L1204" t="s">
        <v>17310</v>
      </c>
      <c r="M1204" t="s">
        <v>267</v>
      </c>
      <c r="N1204" t="s">
        <v>268</v>
      </c>
      <c r="O1204">
        <v>8</v>
      </c>
      <c r="P1204" t="s">
        <v>282</v>
      </c>
      <c r="Q1204">
        <v>1</v>
      </c>
      <c r="S1204">
        <v>1</v>
      </c>
      <c r="T1204" s="108">
        <v>1</v>
      </c>
      <c r="U1204">
        <v>1</v>
      </c>
      <c r="V1204" t="s">
        <v>270</v>
      </c>
      <c r="W1204" t="s">
        <v>167</v>
      </c>
      <c r="X1204">
        <v>1</v>
      </c>
      <c r="Y1204">
        <v>0</v>
      </c>
      <c r="Z1204">
        <v>0</v>
      </c>
      <c r="AA1204">
        <v>1</v>
      </c>
      <c r="AB1204">
        <v>0</v>
      </c>
      <c r="AC1204">
        <v>0</v>
      </c>
      <c r="AD1204">
        <v>0</v>
      </c>
      <c r="AE1204">
        <v>0</v>
      </c>
    </row>
    <row r="1205" spans="1:31" x14ac:dyDescent="0.3">
      <c r="A1205" t="s">
        <v>268</v>
      </c>
      <c r="B1205" t="s">
        <v>2396</v>
      </c>
      <c r="C1205" t="s">
        <v>274</v>
      </c>
      <c r="D1205" t="s">
        <v>2580</v>
      </c>
      <c r="E1205" t="s">
        <v>11317</v>
      </c>
      <c r="F1205" t="s">
        <v>2361</v>
      </c>
      <c r="G1205" t="s">
        <v>1036</v>
      </c>
      <c r="I1205" t="s">
        <v>265</v>
      </c>
      <c r="J1205" t="s">
        <v>266</v>
      </c>
      <c r="K1205" t="s">
        <v>2397</v>
      </c>
      <c r="L1205" t="s">
        <v>17310</v>
      </c>
      <c r="M1205" t="s">
        <v>271</v>
      </c>
      <c r="N1205" t="s">
        <v>268</v>
      </c>
      <c r="O1205">
        <v>9</v>
      </c>
      <c r="P1205" t="s">
        <v>288</v>
      </c>
      <c r="Q1205">
        <v>0.48</v>
      </c>
      <c r="S1205">
        <v>3</v>
      </c>
      <c r="T1205" s="108">
        <v>1.44</v>
      </c>
      <c r="U1205">
        <v>1</v>
      </c>
      <c r="V1205" t="s">
        <v>270</v>
      </c>
      <c r="W1205" t="s">
        <v>167</v>
      </c>
      <c r="X1205">
        <v>3</v>
      </c>
      <c r="Y1205">
        <v>0</v>
      </c>
      <c r="Z1205">
        <v>0</v>
      </c>
      <c r="AA1205">
        <v>0</v>
      </c>
      <c r="AB1205">
        <v>0</v>
      </c>
      <c r="AC1205">
        <v>3</v>
      </c>
      <c r="AD1205">
        <v>0</v>
      </c>
      <c r="AE1205">
        <v>0</v>
      </c>
    </row>
    <row r="1206" spans="1:31" x14ac:dyDescent="0.3">
      <c r="A1206" t="s">
        <v>268</v>
      </c>
      <c r="B1206" t="s">
        <v>2396</v>
      </c>
      <c r="C1206" t="s">
        <v>274</v>
      </c>
      <c r="D1206" t="s">
        <v>2580</v>
      </c>
      <c r="E1206" t="s">
        <v>11317</v>
      </c>
      <c r="F1206" t="s">
        <v>2361</v>
      </c>
      <c r="G1206" t="s">
        <v>1036</v>
      </c>
      <c r="I1206" t="s">
        <v>265</v>
      </c>
      <c r="J1206" t="s">
        <v>266</v>
      </c>
      <c r="K1206" t="s">
        <v>2397</v>
      </c>
      <c r="L1206" t="s">
        <v>17310</v>
      </c>
      <c r="M1206" t="s">
        <v>271</v>
      </c>
      <c r="N1206" t="s">
        <v>268</v>
      </c>
      <c r="O1206">
        <v>21</v>
      </c>
      <c r="P1206" t="s">
        <v>273</v>
      </c>
      <c r="Q1206">
        <v>0.32</v>
      </c>
      <c r="S1206">
        <v>1</v>
      </c>
      <c r="T1206" s="108">
        <v>0.32</v>
      </c>
      <c r="U1206">
        <v>1</v>
      </c>
      <c r="V1206" t="s">
        <v>270</v>
      </c>
      <c r="W1206" t="s">
        <v>167</v>
      </c>
      <c r="X1206">
        <v>1</v>
      </c>
      <c r="Y1206">
        <v>0</v>
      </c>
      <c r="Z1206">
        <v>0</v>
      </c>
      <c r="AA1206">
        <v>0</v>
      </c>
      <c r="AB1206">
        <v>0</v>
      </c>
      <c r="AC1206">
        <v>1</v>
      </c>
      <c r="AD1206">
        <v>0</v>
      </c>
      <c r="AE1206">
        <v>0</v>
      </c>
    </row>
    <row r="1207" spans="1:31" x14ac:dyDescent="0.3">
      <c r="A1207" t="s">
        <v>268</v>
      </c>
      <c r="B1207" t="s">
        <v>10327</v>
      </c>
      <c r="C1207" t="s">
        <v>274</v>
      </c>
      <c r="D1207" t="s">
        <v>16037</v>
      </c>
      <c r="E1207" t="s">
        <v>11209</v>
      </c>
      <c r="F1207" t="s">
        <v>1373</v>
      </c>
      <c r="G1207" t="s">
        <v>362</v>
      </c>
      <c r="I1207" t="s">
        <v>265</v>
      </c>
      <c r="J1207" t="s">
        <v>266</v>
      </c>
      <c r="K1207" t="s">
        <v>5246</v>
      </c>
      <c r="L1207" t="s">
        <v>10328</v>
      </c>
      <c r="M1207" t="s">
        <v>267</v>
      </c>
      <c r="N1207" t="s">
        <v>268</v>
      </c>
      <c r="O1207">
        <v>8</v>
      </c>
      <c r="P1207" t="s">
        <v>266</v>
      </c>
      <c r="Q1207">
        <v>0.48</v>
      </c>
      <c r="S1207">
        <v>2</v>
      </c>
      <c r="T1207" s="108">
        <v>0.96</v>
      </c>
      <c r="U1207">
        <v>1</v>
      </c>
      <c r="V1207" t="s">
        <v>270</v>
      </c>
      <c r="W1207" t="s">
        <v>167</v>
      </c>
      <c r="X1207">
        <v>2</v>
      </c>
      <c r="Y1207">
        <v>0</v>
      </c>
      <c r="Z1207">
        <v>0</v>
      </c>
      <c r="AA1207">
        <v>2</v>
      </c>
      <c r="AB1207">
        <v>0</v>
      </c>
      <c r="AC1207">
        <v>0</v>
      </c>
      <c r="AD1207">
        <v>0</v>
      </c>
      <c r="AE1207">
        <v>0</v>
      </c>
    </row>
    <row r="1208" spans="1:31" x14ac:dyDescent="0.3">
      <c r="A1208" t="s">
        <v>268</v>
      </c>
      <c r="B1208" t="s">
        <v>10327</v>
      </c>
      <c r="C1208" t="s">
        <v>274</v>
      </c>
      <c r="D1208" t="s">
        <v>16037</v>
      </c>
      <c r="E1208" t="s">
        <v>11209</v>
      </c>
      <c r="F1208" t="s">
        <v>1373</v>
      </c>
      <c r="G1208" t="s">
        <v>362</v>
      </c>
      <c r="I1208" t="s">
        <v>265</v>
      </c>
      <c r="J1208" t="s">
        <v>266</v>
      </c>
      <c r="K1208" t="s">
        <v>5246</v>
      </c>
      <c r="L1208" t="s">
        <v>10328</v>
      </c>
      <c r="M1208" t="s">
        <v>271</v>
      </c>
      <c r="N1208" t="s">
        <v>268</v>
      </c>
      <c r="O1208">
        <v>9</v>
      </c>
      <c r="P1208" t="s">
        <v>288</v>
      </c>
      <c r="Q1208">
        <v>0.48</v>
      </c>
      <c r="S1208">
        <v>2</v>
      </c>
      <c r="T1208" s="108">
        <v>0.96</v>
      </c>
      <c r="U1208">
        <v>1</v>
      </c>
      <c r="V1208" t="s">
        <v>270</v>
      </c>
      <c r="W1208" t="s">
        <v>167</v>
      </c>
      <c r="X1208">
        <v>2</v>
      </c>
      <c r="Y1208">
        <v>0</v>
      </c>
      <c r="Z1208">
        <v>0</v>
      </c>
      <c r="AA1208">
        <v>2</v>
      </c>
      <c r="AB1208">
        <v>0</v>
      </c>
      <c r="AC1208">
        <v>0</v>
      </c>
      <c r="AD1208">
        <v>0</v>
      </c>
      <c r="AE1208">
        <v>0</v>
      </c>
    </row>
    <row r="1209" spans="1:31" x14ac:dyDescent="0.3">
      <c r="A1209" t="s">
        <v>268</v>
      </c>
      <c r="B1209" t="s">
        <v>10327</v>
      </c>
      <c r="C1209" t="s">
        <v>274</v>
      </c>
      <c r="D1209" t="s">
        <v>16037</v>
      </c>
      <c r="E1209" t="s">
        <v>11209</v>
      </c>
      <c r="F1209" t="s">
        <v>1373</v>
      </c>
      <c r="G1209" t="s">
        <v>362</v>
      </c>
      <c r="I1209" t="s">
        <v>265</v>
      </c>
      <c r="J1209" t="s">
        <v>266</v>
      </c>
      <c r="K1209" t="s">
        <v>5246</v>
      </c>
      <c r="L1209" t="s">
        <v>10328</v>
      </c>
      <c r="M1209" t="s">
        <v>271</v>
      </c>
      <c r="N1209" t="s">
        <v>268</v>
      </c>
      <c r="O1209">
        <v>21</v>
      </c>
      <c r="P1209" t="s">
        <v>273</v>
      </c>
      <c r="Q1209">
        <v>0.17</v>
      </c>
      <c r="S1209">
        <v>1</v>
      </c>
      <c r="T1209" s="108">
        <v>0.17</v>
      </c>
      <c r="U1209">
        <v>1</v>
      </c>
      <c r="V1209" t="s">
        <v>270</v>
      </c>
      <c r="W1209" t="s">
        <v>167</v>
      </c>
      <c r="X1209">
        <v>1</v>
      </c>
      <c r="Y1209">
        <v>0</v>
      </c>
      <c r="Z1209">
        <v>0</v>
      </c>
      <c r="AA1209">
        <v>1</v>
      </c>
      <c r="AB1209">
        <v>0</v>
      </c>
      <c r="AC1209">
        <v>0</v>
      </c>
      <c r="AD1209">
        <v>0</v>
      </c>
      <c r="AE1209">
        <v>0</v>
      </c>
    </row>
    <row r="1210" spans="1:31" x14ac:dyDescent="0.3">
      <c r="A1210" t="s">
        <v>268</v>
      </c>
      <c r="B1210" t="s">
        <v>10329</v>
      </c>
      <c r="C1210" t="s">
        <v>274</v>
      </c>
      <c r="D1210" t="s">
        <v>10330</v>
      </c>
      <c r="E1210" t="s">
        <v>11208</v>
      </c>
      <c r="F1210" t="s">
        <v>361</v>
      </c>
      <c r="G1210" t="s">
        <v>362</v>
      </c>
      <c r="I1210" t="s">
        <v>265</v>
      </c>
      <c r="J1210" t="s">
        <v>266</v>
      </c>
      <c r="K1210" t="s">
        <v>363</v>
      </c>
      <c r="L1210" t="s">
        <v>10328</v>
      </c>
      <c r="M1210" t="s">
        <v>267</v>
      </c>
      <c r="N1210" t="s">
        <v>268</v>
      </c>
      <c r="O1210">
        <v>8</v>
      </c>
      <c r="P1210" t="s">
        <v>269</v>
      </c>
      <c r="Q1210">
        <v>2</v>
      </c>
      <c r="S1210">
        <v>4</v>
      </c>
      <c r="T1210" s="108">
        <v>8</v>
      </c>
      <c r="U1210">
        <v>1</v>
      </c>
      <c r="V1210" t="s">
        <v>270</v>
      </c>
      <c r="W1210" t="s">
        <v>167</v>
      </c>
      <c r="X1210">
        <v>2</v>
      </c>
      <c r="Y1210">
        <v>2</v>
      </c>
      <c r="Z1210">
        <v>0</v>
      </c>
      <c r="AA1210">
        <v>0</v>
      </c>
      <c r="AB1210">
        <v>2</v>
      </c>
      <c r="AC1210">
        <v>0</v>
      </c>
      <c r="AD1210">
        <v>0</v>
      </c>
      <c r="AE1210">
        <v>0</v>
      </c>
    </row>
    <row r="1211" spans="1:31" x14ac:dyDescent="0.3">
      <c r="A1211" t="s">
        <v>268</v>
      </c>
      <c r="B1211" t="s">
        <v>10329</v>
      </c>
      <c r="C1211" t="s">
        <v>274</v>
      </c>
      <c r="D1211" t="s">
        <v>10330</v>
      </c>
      <c r="E1211" t="s">
        <v>11208</v>
      </c>
      <c r="F1211" t="s">
        <v>361</v>
      </c>
      <c r="G1211" t="s">
        <v>362</v>
      </c>
      <c r="I1211" t="s">
        <v>265</v>
      </c>
      <c r="J1211" t="s">
        <v>266</v>
      </c>
      <c r="K1211" t="s">
        <v>363</v>
      </c>
      <c r="L1211" t="s">
        <v>10328</v>
      </c>
      <c r="M1211" t="s">
        <v>271</v>
      </c>
      <c r="N1211" t="s">
        <v>268</v>
      </c>
      <c r="O1211">
        <v>9</v>
      </c>
      <c r="P1211" t="s">
        <v>272</v>
      </c>
      <c r="Q1211">
        <v>2</v>
      </c>
      <c r="S1211">
        <v>4</v>
      </c>
      <c r="T1211" s="108">
        <v>8</v>
      </c>
      <c r="U1211">
        <v>1</v>
      </c>
      <c r="V1211" t="s">
        <v>270</v>
      </c>
      <c r="W1211" t="s">
        <v>167</v>
      </c>
      <c r="X1211">
        <v>2</v>
      </c>
      <c r="Y1211">
        <v>0</v>
      </c>
      <c r="Z1211">
        <v>2</v>
      </c>
      <c r="AA1211">
        <v>0</v>
      </c>
      <c r="AB1211">
        <v>0</v>
      </c>
      <c r="AC1211">
        <v>2</v>
      </c>
      <c r="AD1211">
        <v>0</v>
      </c>
      <c r="AE1211">
        <v>0</v>
      </c>
    </row>
    <row r="1212" spans="1:31" x14ac:dyDescent="0.3">
      <c r="A1212" t="s">
        <v>268</v>
      </c>
      <c r="B1212" t="s">
        <v>10329</v>
      </c>
      <c r="C1212" t="s">
        <v>274</v>
      </c>
      <c r="D1212" t="s">
        <v>10330</v>
      </c>
      <c r="E1212" t="s">
        <v>11208</v>
      </c>
      <c r="F1212" t="s">
        <v>361</v>
      </c>
      <c r="G1212" t="s">
        <v>362</v>
      </c>
      <c r="I1212" t="s">
        <v>265</v>
      </c>
      <c r="J1212" t="s">
        <v>266</v>
      </c>
      <c r="K1212" t="s">
        <v>363</v>
      </c>
      <c r="L1212" t="s">
        <v>10328</v>
      </c>
      <c r="M1212" t="s">
        <v>271</v>
      </c>
      <c r="N1212" t="s">
        <v>268</v>
      </c>
      <c r="O1212">
        <v>26</v>
      </c>
      <c r="P1212" t="s">
        <v>273</v>
      </c>
      <c r="Q1212">
        <v>0.32</v>
      </c>
      <c r="S1212">
        <v>1</v>
      </c>
      <c r="T1212" s="108">
        <v>0.32</v>
      </c>
      <c r="U1212">
        <v>1</v>
      </c>
      <c r="V1212" t="s">
        <v>270</v>
      </c>
      <c r="W1212" t="s">
        <v>167</v>
      </c>
      <c r="X1212">
        <v>1</v>
      </c>
      <c r="Y1212">
        <v>0</v>
      </c>
      <c r="Z1212">
        <v>0</v>
      </c>
      <c r="AA1212">
        <v>0</v>
      </c>
      <c r="AB1212">
        <v>1</v>
      </c>
      <c r="AC1212">
        <v>0</v>
      </c>
      <c r="AD1212">
        <v>0</v>
      </c>
      <c r="AE1212">
        <v>0</v>
      </c>
    </row>
    <row r="1213" spans="1:31" x14ac:dyDescent="0.3">
      <c r="A1213" t="s">
        <v>268</v>
      </c>
      <c r="B1213" t="s">
        <v>10619</v>
      </c>
      <c r="C1213" t="s">
        <v>274</v>
      </c>
      <c r="D1213" t="s">
        <v>10620</v>
      </c>
      <c r="E1213" t="s">
        <v>11330</v>
      </c>
      <c r="F1213" t="s">
        <v>9062</v>
      </c>
      <c r="G1213" t="s">
        <v>304</v>
      </c>
      <c r="I1213" t="s">
        <v>265</v>
      </c>
      <c r="J1213" t="s">
        <v>266</v>
      </c>
      <c r="K1213" t="s">
        <v>9063</v>
      </c>
      <c r="L1213" t="s">
        <v>2600</v>
      </c>
      <c r="M1213" t="s">
        <v>267</v>
      </c>
      <c r="N1213" t="s">
        <v>268</v>
      </c>
      <c r="O1213">
        <v>8</v>
      </c>
      <c r="P1213" t="s">
        <v>282</v>
      </c>
      <c r="Q1213">
        <v>2</v>
      </c>
      <c r="S1213">
        <v>1</v>
      </c>
      <c r="T1213" s="108">
        <v>2</v>
      </c>
      <c r="U1213">
        <v>1</v>
      </c>
      <c r="V1213" t="s">
        <v>270</v>
      </c>
      <c r="W1213" t="s">
        <v>167</v>
      </c>
      <c r="X1213">
        <v>1</v>
      </c>
      <c r="Y1213">
        <v>0</v>
      </c>
      <c r="Z1213">
        <v>0</v>
      </c>
      <c r="AA1213">
        <v>0</v>
      </c>
      <c r="AB1213">
        <v>1</v>
      </c>
      <c r="AC1213">
        <v>0</v>
      </c>
      <c r="AD1213">
        <v>0</v>
      </c>
      <c r="AE1213">
        <v>0</v>
      </c>
    </row>
    <row r="1214" spans="1:31" x14ac:dyDescent="0.3">
      <c r="A1214" t="s">
        <v>268</v>
      </c>
      <c r="B1214" t="s">
        <v>10619</v>
      </c>
      <c r="C1214" t="s">
        <v>274</v>
      </c>
      <c r="D1214" t="s">
        <v>10620</v>
      </c>
      <c r="E1214" t="s">
        <v>11330</v>
      </c>
      <c r="F1214" t="s">
        <v>9062</v>
      </c>
      <c r="G1214" t="s">
        <v>304</v>
      </c>
      <c r="I1214" t="s">
        <v>265</v>
      </c>
      <c r="J1214" t="s">
        <v>266</v>
      </c>
      <c r="K1214" t="s">
        <v>9063</v>
      </c>
      <c r="L1214" t="s">
        <v>2600</v>
      </c>
      <c r="M1214" t="s">
        <v>271</v>
      </c>
      <c r="N1214" t="s">
        <v>268</v>
      </c>
      <c r="O1214">
        <v>9</v>
      </c>
      <c r="P1214" t="s">
        <v>288</v>
      </c>
      <c r="Q1214">
        <v>0.48</v>
      </c>
      <c r="S1214">
        <v>4</v>
      </c>
      <c r="T1214" s="108">
        <v>1.92</v>
      </c>
      <c r="U1214">
        <v>1</v>
      </c>
      <c r="V1214" t="s">
        <v>270</v>
      </c>
      <c r="W1214" t="s">
        <v>167</v>
      </c>
      <c r="X1214">
        <v>4</v>
      </c>
      <c r="Y1214">
        <v>0</v>
      </c>
      <c r="Z1214">
        <v>4</v>
      </c>
      <c r="AA1214">
        <v>0</v>
      </c>
      <c r="AB1214">
        <v>0</v>
      </c>
      <c r="AC1214">
        <v>0</v>
      </c>
      <c r="AD1214">
        <v>0</v>
      </c>
      <c r="AE1214">
        <v>0</v>
      </c>
    </row>
    <row r="1215" spans="1:31" x14ac:dyDescent="0.3">
      <c r="A1215" t="s">
        <v>268</v>
      </c>
      <c r="B1215" t="s">
        <v>10619</v>
      </c>
      <c r="C1215" t="s">
        <v>274</v>
      </c>
      <c r="D1215" t="s">
        <v>10620</v>
      </c>
      <c r="E1215" t="s">
        <v>11330</v>
      </c>
      <c r="F1215" t="s">
        <v>9062</v>
      </c>
      <c r="G1215" t="s">
        <v>304</v>
      </c>
      <c r="I1215" t="s">
        <v>265</v>
      </c>
      <c r="J1215" t="s">
        <v>266</v>
      </c>
      <c r="K1215" t="s">
        <v>9063</v>
      </c>
      <c r="L1215" t="s">
        <v>2600</v>
      </c>
      <c r="M1215" t="s">
        <v>271</v>
      </c>
      <c r="N1215" t="s">
        <v>268</v>
      </c>
      <c r="O1215">
        <v>21</v>
      </c>
      <c r="P1215" t="s">
        <v>273</v>
      </c>
      <c r="Q1215">
        <v>0.48</v>
      </c>
      <c r="S1215">
        <v>2</v>
      </c>
      <c r="T1215" s="108">
        <v>0.96</v>
      </c>
      <c r="U1215">
        <v>1</v>
      </c>
      <c r="V1215" t="s">
        <v>270</v>
      </c>
      <c r="W1215" t="s">
        <v>167</v>
      </c>
      <c r="X1215">
        <v>2</v>
      </c>
      <c r="Y1215">
        <v>0</v>
      </c>
      <c r="Z1215">
        <v>0</v>
      </c>
      <c r="AA1215">
        <v>0</v>
      </c>
      <c r="AB1215">
        <v>2</v>
      </c>
      <c r="AC1215">
        <v>0</v>
      </c>
      <c r="AD1215">
        <v>0</v>
      </c>
      <c r="AE1215">
        <v>0</v>
      </c>
    </row>
    <row r="1216" spans="1:31" x14ac:dyDescent="0.3">
      <c r="A1216" t="s">
        <v>268</v>
      </c>
      <c r="B1216" t="s">
        <v>2691</v>
      </c>
      <c r="C1216" t="s">
        <v>274</v>
      </c>
      <c r="D1216" t="s">
        <v>2697</v>
      </c>
      <c r="E1216" t="s">
        <v>11333</v>
      </c>
      <c r="F1216" t="s">
        <v>2241</v>
      </c>
      <c r="G1216" t="s">
        <v>304</v>
      </c>
      <c r="I1216" t="s">
        <v>265</v>
      </c>
      <c r="J1216" t="s">
        <v>266</v>
      </c>
      <c r="K1216" t="s">
        <v>2242</v>
      </c>
      <c r="L1216" t="s">
        <v>11921</v>
      </c>
      <c r="M1216" t="s">
        <v>271</v>
      </c>
      <c r="N1216" t="s">
        <v>268</v>
      </c>
      <c r="O1216">
        <v>9</v>
      </c>
      <c r="P1216" t="s">
        <v>272</v>
      </c>
      <c r="Q1216">
        <v>3</v>
      </c>
      <c r="S1216">
        <v>3</v>
      </c>
      <c r="T1216" s="108">
        <v>9</v>
      </c>
      <c r="U1216">
        <v>1</v>
      </c>
      <c r="V1216" t="s">
        <v>270</v>
      </c>
      <c r="W1216" t="s">
        <v>167</v>
      </c>
      <c r="X1216">
        <v>1</v>
      </c>
      <c r="Y1216">
        <v>1</v>
      </c>
      <c r="Z1216">
        <v>0</v>
      </c>
      <c r="AA1216">
        <v>1</v>
      </c>
      <c r="AB1216">
        <v>1</v>
      </c>
      <c r="AC1216">
        <v>0</v>
      </c>
      <c r="AD1216">
        <v>0</v>
      </c>
      <c r="AE1216">
        <v>0</v>
      </c>
    </row>
    <row r="1217" spans="1:31" x14ac:dyDescent="0.3">
      <c r="A1217" t="s">
        <v>268</v>
      </c>
      <c r="B1217" t="s">
        <v>2691</v>
      </c>
      <c r="C1217" t="s">
        <v>274</v>
      </c>
      <c r="D1217" t="s">
        <v>2697</v>
      </c>
      <c r="E1217" t="s">
        <v>11333</v>
      </c>
      <c r="F1217" t="s">
        <v>2241</v>
      </c>
      <c r="G1217" t="s">
        <v>304</v>
      </c>
      <c r="I1217" t="s">
        <v>265</v>
      </c>
      <c r="J1217" t="s">
        <v>266</v>
      </c>
      <c r="K1217" t="s">
        <v>2242</v>
      </c>
      <c r="L1217" t="s">
        <v>11921</v>
      </c>
      <c r="M1217" t="s">
        <v>267</v>
      </c>
      <c r="N1217" t="s">
        <v>268</v>
      </c>
      <c r="O1217">
        <v>8</v>
      </c>
      <c r="P1217" t="s">
        <v>282</v>
      </c>
      <c r="Q1217">
        <v>1</v>
      </c>
      <c r="S1217">
        <v>4</v>
      </c>
      <c r="T1217" s="108">
        <v>4</v>
      </c>
      <c r="U1217">
        <v>1</v>
      </c>
      <c r="V1217" t="s">
        <v>270</v>
      </c>
      <c r="W1217" t="s">
        <v>167</v>
      </c>
      <c r="X1217">
        <v>2</v>
      </c>
      <c r="Y1217">
        <v>2</v>
      </c>
      <c r="Z1217">
        <v>0</v>
      </c>
      <c r="AA1217">
        <v>0</v>
      </c>
      <c r="AB1217">
        <v>2</v>
      </c>
      <c r="AC1217">
        <v>0</v>
      </c>
      <c r="AD1217">
        <v>0</v>
      </c>
      <c r="AE1217">
        <v>0</v>
      </c>
    </row>
    <row r="1218" spans="1:31" x14ac:dyDescent="0.3">
      <c r="A1218" t="s">
        <v>268</v>
      </c>
      <c r="B1218" t="s">
        <v>2691</v>
      </c>
      <c r="C1218" t="s">
        <v>274</v>
      </c>
      <c r="D1218" t="s">
        <v>2697</v>
      </c>
      <c r="E1218" t="s">
        <v>11333</v>
      </c>
      <c r="F1218" t="s">
        <v>2241</v>
      </c>
      <c r="G1218" t="s">
        <v>304</v>
      </c>
      <c r="I1218" t="s">
        <v>265</v>
      </c>
      <c r="J1218" t="s">
        <v>266</v>
      </c>
      <c r="K1218" t="s">
        <v>2242</v>
      </c>
      <c r="L1218" t="s">
        <v>11921</v>
      </c>
      <c r="M1218" t="s">
        <v>271</v>
      </c>
      <c r="N1218" t="s">
        <v>268</v>
      </c>
      <c r="O1218">
        <v>21</v>
      </c>
      <c r="P1218" t="s">
        <v>273</v>
      </c>
      <c r="Q1218">
        <v>0.32</v>
      </c>
      <c r="S1218">
        <v>1</v>
      </c>
      <c r="T1218" s="108">
        <v>0.32</v>
      </c>
      <c r="U1218">
        <v>1</v>
      </c>
      <c r="V1218" t="s">
        <v>270</v>
      </c>
      <c r="W1218" t="s">
        <v>167</v>
      </c>
      <c r="X1218">
        <v>1</v>
      </c>
      <c r="Y1218">
        <v>0</v>
      </c>
      <c r="Z1218">
        <v>0</v>
      </c>
      <c r="AA1218">
        <v>0</v>
      </c>
      <c r="AB1218">
        <v>1</v>
      </c>
      <c r="AC1218">
        <v>0</v>
      </c>
      <c r="AD1218">
        <v>0</v>
      </c>
      <c r="AE1218">
        <v>0</v>
      </c>
    </row>
    <row r="1219" spans="1:31" x14ac:dyDescent="0.3">
      <c r="A1219" t="s">
        <v>268</v>
      </c>
      <c r="B1219" t="s">
        <v>16302</v>
      </c>
      <c r="C1219" t="s">
        <v>274</v>
      </c>
      <c r="D1219" t="s">
        <v>16303</v>
      </c>
      <c r="E1219" t="s">
        <v>11375</v>
      </c>
      <c r="F1219" t="s">
        <v>482</v>
      </c>
      <c r="G1219" t="s">
        <v>453</v>
      </c>
      <c r="I1219" t="s">
        <v>265</v>
      </c>
      <c r="J1219" t="s">
        <v>266</v>
      </c>
      <c r="K1219" t="s">
        <v>483</v>
      </c>
      <c r="L1219" t="s">
        <v>19175</v>
      </c>
      <c r="M1219" t="s">
        <v>267</v>
      </c>
      <c r="N1219" t="s">
        <v>268</v>
      </c>
      <c r="O1219">
        <v>8</v>
      </c>
      <c r="P1219" t="s">
        <v>266</v>
      </c>
      <c r="Q1219">
        <v>0.48</v>
      </c>
      <c r="S1219">
        <v>2</v>
      </c>
      <c r="T1219" s="108">
        <v>0.96</v>
      </c>
      <c r="U1219">
        <v>1</v>
      </c>
      <c r="V1219" t="s">
        <v>270</v>
      </c>
      <c r="W1219" t="s">
        <v>167</v>
      </c>
      <c r="X1219">
        <v>2</v>
      </c>
      <c r="Y1219">
        <v>0</v>
      </c>
      <c r="Z1219">
        <v>0</v>
      </c>
      <c r="AA1219">
        <v>0</v>
      </c>
      <c r="AB1219">
        <v>2</v>
      </c>
      <c r="AC1219">
        <v>0</v>
      </c>
      <c r="AD1219">
        <v>0</v>
      </c>
      <c r="AE1219">
        <v>0</v>
      </c>
    </row>
    <row r="1220" spans="1:31" x14ac:dyDescent="0.3">
      <c r="A1220" t="s">
        <v>268</v>
      </c>
      <c r="B1220" t="s">
        <v>16302</v>
      </c>
      <c r="C1220" t="s">
        <v>274</v>
      </c>
      <c r="D1220" t="s">
        <v>16303</v>
      </c>
      <c r="E1220" t="s">
        <v>11375</v>
      </c>
      <c r="F1220" t="s">
        <v>482</v>
      </c>
      <c r="G1220" t="s">
        <v>453</v>
      </c>
      <c r="I1220" t="s">
        <v>265</v>
      </c>
      <c r="J1220" t="s">
        <v>266</v>
      </c>
      <c r="K1220" t="s">
        <v>483</v>
      </c>
      <c r="L1220" t="s">
        <v>19175</v>
      </c>
      <c r="M1220" t="s">
        <v>271</v>
      </c>
      <c r="N1220" t="s">
        <v>268</v>
      </c>
      <c r="O1220">
        <v>9</v>
      </c>
      <c r="P1220" t="s">
        <v>288</v>
      </c>
      <c r="Q1220">
        <v>0.48</v>
      </c>
      <c r="S1220">
        <v>3</v>
      </c>
      <c r="T1220" s="108">
        <v>1.44</v>
      </c>
      <c r="U1220">
        <v>1</v>
      </c>
      <c r="V1220" t="s">
        <v>270</v>
      </c>
      <c r="W1220" t="s">
        <v>167</v>
      </c>
      <c r="X1220">
        <v>3</v>
      </c>
      <c r="Y1220">
        <v>0</v>
      </c>
      <c r="Z1220">
        <v>0</v>
      </c>
      <c r="AA1220">
        <v>0</v>
      </c>
      <c r="AB1220">
        <v>3</v>
      </c>
      <c r="AC1220">
        <v>0</v>
      </c>
      <c r="AD1220">
        <v>0</v>
      </c>
      <c r="AE1220">
        <v>0</v>
      </c>
    </row>
    <row r="1221" spans="1:31" x14ac:dyDescent="0.3">
      <c r="A1221" t="s">
        <v>268</v>
      </c>
      <c r="B1221" t="s">
        <v>16302</v>
      </c>
      <c r="C1221" t="s">
        <v>274</v>
      </c>
      <c r="D1221" t="s">
        <v>16303</v>
      </c>
      <c r="E1221" t="s">
        <v>11375</v>
      </c>
      <c r="F1221" t="s">
        <v>482</v>
      </c>
      <c r="G1221" t="s">
        <v>453</v>
      </c>
      <c r="I1221" t="s">
        <v>265</v>
      </c>
      <c r="J1221" t="s">
        <v>266</v>
      </c>
      <c r="K1221" t="s">
        <v>483</v>
      </c>
      <c r="L1221" t="s">
        <v>19175</v>
      </c>
      <c r="M1221" t="s">
        <v>271</v>
      </c>
      <c r="N1221" t="s">
        <v>268</v>
      </c>
      <c r="O1221">
        <v>21</v>
      </c>
      <c r="P1221" t="s">
        <v>273</v>
      </c>
      <c r="Q1221">
        <v>0.48</v>
      </c>
      <c r="S1221">
        <v>2</v>
      </c>
      <c r="T1221" s="108">
        <v>0.96</v>
      </c>
      <c r="U1221">
        <v>1</v>
      </c>
      <c r="V1221" t="s">
        <v>270</v>
      </c>
      <c r="W1221" t="s">
        <v>167</v>
      </c>
      <c r="X1221">
        <v>2</v>
      </c>
      <c r="Y1221">
        <v>0</v>
      </c>
      <c r="Z1221">
        <v>0</v>
      </c>
      <c r="AA1221">
        <v>0</v>
      </c>
      <c r="AB1221">
        <v>2</v>
      </c>
      <c r="AC1221">
        <v>0</v>
      </c>
      <c r="AD1221">
        <v>0</v>
      </c>
      <c r="AE1221">
        <v>0</v>
      </c>
    </row>
    <row r="1222" spans="1:31" x14ac:dyDescent="0.3">
      <c r="A1222" t="s">
        <v>268</v>
      </c>
      <c r="B1222" t="s">
        <v>9206</v>
      </c>
      <c r="C1222" t="s">
        <v>274</v>
      </c>
      <c r="D1222" t="s">
        <v>11895</v>
      </c>
      <c r="E1222" t="s">
        <v>11316</v>
      </c>
      <c r="F1222" t="s">
        <v>5974</v>
      </c>
      <c r="G1222" t="s">
        <v>1036</v>
      </c>
      <c r="I1222" t="s">
        <v>265</v>
      </c>
      <c r="J1222" t="s">
        <v>266</v>
      </c>
      <c r="K1222" t="s">
        <v>9459</v>
      </c>
      <c r="L1222" t="s">
        <v>17380</v>
      </c>
      <c r="M1222" t="s">
        <v>271</v>
      </c>
      <c r="N1222" t="s">
        <v>268</v>
      </c>
      <c r="O1222">
        <v>21</v>
      </c>
      <c r="P1222" t="s">
        <v>273</v>
      </c>
      <c r="Q1222">
        <v>0.32</v>
      </c>
      <c r="S1222">
        <v>1</v>
      </c>
      <c r="T1222" s="108">
        <v>0.32</v>
      </c>
      <c r="U1222">
        <v>1</v>
      </c>
      <c r="V1222" t="s">
        <v>270</v>
      </c>
      <c r="W1222" t="s">
        <v>167</v>
      </c>
      <c r="X1222">
        <v>1</v>
      </c>
      <c r="Y1222">
        <v>0</v>
      </c>
      <c r="Z1222">
        <v>0</v>
      </c>
      <c r="AA1222">
        <v>0</v>
      </c>
      <c r="AB1222">
        <v>0</v>
      </c>
      <c r="AC1222">
        <v>1</v>
      </c>
      <c r="AD1222">
        <v>0</v>
      </c>
      <c r="AE1222">
        <v>0</v>
      </c>
    </row>
    <row r="1223" spans="1:31" x14ac:dyDescent="0.3">
      <c r="A1223" t="s">
        <v>268</v>
      </c>
      <c r="B1223" t="s">
        <v>9206</v>
      </c>
      <c r="C1223" t="s">
        <v>274</v>
      </c>
      <c r="D1223" t="s">
        <v>11895</v>
      </c>
      <c r="E1223" t="s">
        <v>11316</v>
      </c>
      <c r="F1223" t="s">
        <v>5974</v>
      </c>
      <c r="G1223" t="s">
        <v>1036</v>
      </c>
      <c r="I1223" t="s">
        <v>265</v>
      </c>
      <c r="J1223" t="s">
        <v>266</v>
      </c>
      <c r="K1223" t="s">
        <v>9459</v>
      </c>
      <c r="L1223" t="s">
        <v>17380</v>
      </c>
      <c r="M1223" t="s">
        <v>267</v>
      </c>
      <c r="N1223" t="s">
        <v>268</v>
      </c>
      <c r="O1223">
        <v>8</v>
      </c>
      <c r="P1223" t="s">
        <v>282</v>
      </c>
      <c r="Q1223">
        <v>2</v>
      </c>
      <c r="S1223">
        <v>1</v>
      </c>
      <c r="T1223" s="108">
        <v>2</v>
      </c>
      <c r="U1223">
        <v>1</v>
      </c>
      <c r="V1223" t="s">
        <v>270</v>
      </c>
      <c r="W1223" t="s">
        <v>167</v>
      </c>
      <c r="X1223">
        <v>1</v>
      </c>
      <c r="Y1223">
        <v>0</v>
      </c>
      <c r="Z1223">
        <v>1</v>
      </c>
      <c r="AA1223">
        <v>0</v>
      </c>
      <c r="AB1223">
        <v>0</v>
      </c>
      <c r="AC1223">
        <v>0</v>
      </c>
      <c r="AD1223">
        <v>0</v>
      </c>
      <c r="AE1223">
        <v>0</v>
      </c>
    </row>
    <row r="1224" spans="1:31" x14ac:dyDescent="0.3">
      <c r="A1224" t="s">
        <v>268</v>
      </c>
      <c r="B1224" t="s">
        <v>9206</v>
      </c>
      <c r="C1224" t="s">
        <v>274</v>
      </c>
      <c r="D1224" t="s">
        <v>11895</v>
      </c>
      <c r="E1224" t="s">
        <v>11316</v>
      </c>
      <c r="F1224" t="s">
        <v>5974</v>
      </c>
      <c r="G1224" t="s">
        <v>1036</v>
      </c>
      <c r="I1224" t="s">
        <v>265</v>
      </c>
      <c r="J1224" t="s">
        <v>266</v>
      </c>
      <c r="K1224" t="s">
        <v>9459</v>
      </c>
      <c r="L1224" t="s">
        <v>17380</v>
      </c>
      <c r="M1224" t="s">
        <v>271</v>
      </c>
      <c r="N1224" t="s">
        <v>268</v>
      </c>
      <c r="O1224">
        <v>9</v>
      </c>
      <c r="P1224" t="s">
        <v>272</v>
      </c>
      <c r="Q1224">
        <v>2</v>
      </c>
      <c r="S1224">
        <v>2</v>
      </c>
      <c r="T1224" s="108">
        <v>4</v>
      </c>
      <c r="U1224">
        <v>1</v>
      </c>
      <c r="V1224" t="s">
        <v>270</v>
      </c>
      <c r="W1224" t="s">
        <v>167</v>
      </c>
      <c r="X1224">
        <v>1</v>
      </c>
      <c r="Y1224">
        <v>1</v>
      </c>
      <c r="Z1224">
        <v>0</v>
      </c>
      <c r="AA1224">
        <v>0</v>
      </c>
      <c r="AB1224">
        <v>1</v>
      </c>
      <c r="AC1224">
        <v>0</v>
      </c>
      <c r="AD1224">
        <v>0</v>
      </c>
      <c r="AE1224">
        <v>0</v>
      </c>
    </row>
    <row r="1225" spans="1:31" x14ac:dyDescent="0.3">
      <c r="A1225" t="s">
        <v>268</v>
      </c>
      <c r="B1225" t="s">
        <v>1506</v>
      </c>
      <c r="C1225" t="s">
        <v>274</v>
      </c>
      <c r="D1225" t="s">
        <v>2543</v>
      </c>
      <c r="E1225" t="s">
        <v>11315</v>
      </c>
      <c r="F1225" t="s">
        <v>1507</v>
      </c>
      <c r="G1225" t="s">
        <v>1036</v>
      </c>
      <c r="I1225" t="s">
        <v>265</v>
      </c>
      <c r="J1225" t="s">
        <v>266</v>
      </c>
      <c r="K1225" t="s">
        <v>1508</v>
      </c>
      <c r="L1225" t="s">
        <v>17347</v>
      </c>
      <c r="M1225" t="s">
        <v>267</v>
      </c>
      <c r="N1225" t="s">
        <v>268</v>
      </c>
      <c r="O1225">
        <v>8</v>
      </c>
      <c r="P1225" t="s">
        <v>282</v>
      </c>
      <c r="Q1225">
        <v>2</v>
      </c>
      <c r="S1225">
        <v>1</v>
      </c>
      <c r="T1225" s="108">
        <v>2</v>
      </c>
      <c r="U1225">
        <v>1</v>
      </c>
      <c r="V1225" t="s">
        <v>270</v>
      </c>
      <c r="W1225" t="s">
        <v>167</v>
      </c>
      <c r="X1225">
        <v>1</v>
      </c>
      <c r="Y1225">
        <v>0</v>
      </c>
      <c r="Z1225">
        <v>1</v>
      </c>
      <c r="AA1225">
        <v>0</v>
      </c>
      <c r="AB1225">
        <v>0</v>
      </c>
      <c r="AC1225">
        <v>0</v>
      </c>
      <c r="AD1225">
        <v>0</v>
      </c>
      <c r="AE1225">
        <v>0</v>
      </c>
    </row>
    <row r="1226" spans="1:31" x14ac:dyDescent="0.3">
      <c r="A1226" t="s">
        <v>268</v>
      </c>
      <c r="B1226" t="s">
        <v>1506</v>
      </c>
      <c r="C1226" t="s">
        <v>274</v>
      </c>
      <c r="D1226" t="s">
        <v>2543</v>
      </c>
      <c r="E1226" t="s">
        <v>11315</v>
      </c>
      <c r="F1226" t="s">
        <v>1507</v>
      </c>
      <c r="G1226" t="s">
        <v>1036</v>
      </c>
      <c r="I1226" t="s">
        <v>265</v>
      </c>
      <c r="J1226" t="s">
        <v>266</v>
      </c>
      <c r="K1226" t="s">
        <v>1508</v>
      </c>
      <c r="L1226" t="s">
        <v>17347</v>
      </c>
      <c r="M1226" t="s">
        <v>271</v>
      </c>
      <c r="N1226" t="s">
        <v>268</v>
      </c>
      <c r="O1226">
        <v>9</v>
      </c>
      <c r="P1226" t="s">
        <v>272</v>
      </c>
      <c r="Q1226">
        <v>2</v>
      </c>
      <c r="S1226">
        <v>1</v>
      </c>
      <c r="T1226" s="108">
        <v>2</v>
      </c>
      <c r="U1226">
        <v>1</v>
      </c>
      <c r="V1226" t="s">
        <v>270</v>
      </c>
      <c r="W1226" t="s">
        <v>167</v>
      </c>
      <c r="X1226">
        <v>1</v>
      </c>
      <c r="Y1226">
        <v>0</v>
      </c>
      <c r="Z1226">
        <v>1</v>
      </c>
      <c r="AA1226">
        <v>0</v>
      </c>
      <c r="AB1226">
        <v>0</v>
      </c>
      <c r="AC1226">
        <v>0</v>
      </c>
      <c r="AD1226">
        <v>0</v>
      </c>
      <c r="AE1226">
        <v>0</v>
      </c>
    </row>
    <row r="1227" spans="1:31" x14ac:dyDescent="0.3">
      <c r="A1227" t="s">
        <v>268</v>
      </c>
      <c r="B1227" t="s">
        <v>1506</v>
      </c>
      <c r="C1227" t="s">
        <v>274</v>
      </c>
      <c r="D1227" t="s">
        <v>2543</v>
      </c>
      <c r="E1227" t="s">
        <v>11315</v>
      </c>
      <c r="F1227" t="s">
        <v>1507</v>
      </c>
      <c r="G1227" t="s">
        <v>1036</v>
      </c>
      <c r="I1227" t="s">
        <v>265</v>
      </c>
      <c r="J1227" t="s">
        <v>266</v>
      </c>
      <c r="K1227" t="s">
        <v>1508</v>
      </c>
      <c r="L1227" t="s">
        <v>17347</v>
      </c>
      <c r="M1227" t="s">
        <v>271</v>
      </c>
      <c r="N1227" t="s">
        <v>268</v>
      </c>
      <c r="O1227">
        <v>21</v>
      </c>
      <c r="P1227" t="s">
        <v>273</v>
      </c>
      <c r="Q1227">
        <v>0.48</v>
      </c>
      <c r="S1227">
        <v>1</v>
      </c>
      <c r="T1227" s="108">
        <v>0.48</v>
      </c>
      <c r="U1227">
        <v>1</v>
      </c>
      <c r="V1227" t="s">
        <v>270</v>
      </c>
      <c r="W1227" t="s">
        <v>167</v>
      </c>
      <c r="X1227">
        <v>1</v>
      </c>
      <c r="Y1227">
        <v>0</v>
      </c>
      <c r="Z1227">
        <v>0</v>
      </c>
      <c r="AA1227">
        <v>0</v>
      </c>
      <c r="AB1227">
        <v>0</v>
      </c>
      <c r="AC1227">
        <v>1</v>
      </c>
      <c r="AD1227">
        <v>0</v>
      </c>
      <c r="AE1227">
        <v>0</v>
      </c>
    </row>
    <row r="1228" spans="1:31" x14ac:dyDescent="0.3">
      <c r="A1228" t="s">
        <v>268</v>
      </c>
      <c r="B1228" t="s">
        <v>597</v>
      </c>
      <c r="C1228" t="s">
        <v>262</v>
      </c>
      <c r="D1228" t="s">
        <v>2478</v>
      </c>
      <c r="E1228" t="s">
        <v>11396</v>
      </c>
      <c r="F1228" t="s">
        <v>598</v>
      </c>
      <c r="G1228" t="s">
        <v>418</v>
      </c>
      <c r="I1228" t="s">
        <v>265</v>
      </c>
      <c r="J1228" t="s">
        <v>266</v>
      </c>
      <c r="K1228" t="s">
        <v>599</v>
      </c>
      <c r="L1228" t="s">
        <v>417</v>
      </c>
      <c r="M1228" t="s">
        <v>267</v>
      </c>
      <c r="N1228" t="s">
        <v>268</v>
      </c>
      <c r="O1228">
        <v>8</v>
      </c>
      <c r="P1228" t="s">
        <v>282</v>
      </c>
      <c r="Q1228">
        <v>4</v>
      </c>
      <c r="S1228">
        <v>2</v>
      </c>
      <c r="T1228" s="108">
        <v>8</v>
      </c>
      <c r="U1228">
        <v>1</v>
      </c>
      <c r="V1228" t="s">
        <v>270</v>
      </c>
      <c r="W1228" t="s">
        <v>167</v>
      </c>
      <c r="X1228">
        <v>1</v>
      </c>
      <c r="Y1228">
        <v>1</v>
      </c>
      <c r="Z1228">
        <v>0</v>
      </c>
      <c r="AA1228">
        <v>0</v>
      </c>
      <c r="AB1228">
        <v>1</v>
      </c>
      <c r="AC1228">
        <v>0</v>
      </c>
      <c r="AD1228">
        <v>0</v>
      </c>
      <c r="AE1228">
        <v>0</v>
      </c>
    </row>
    <row r="1229" spans="1:31" x14ac:dyDescent="0.3">
      <c r="A1229" t="s">
        <v>268</v>
      </c>
      <c r="B1229" t="s">
        <v>597</v>
      </c>
      <c r="C1229" t="s">
        <v>262</v>
      </c>
      <c r="D1229" t="s">
        <v>2478</v>
      </c>
      <c r="E1229" t="s">
        <v>11396</v>
      </c>
      <c r="F1229" t="s">
        <v>598</v>
      </c>
      <c r="G1229" t="s">
        <v>418</v>
      </c>
      <c r="I1229" t="s">
        <v>265</v>
      </c>
      <c r="J1229" t="s">
        <v>266</v>
      </c>
      <c r="K1229" t="s">
        <v>599</v>
      </c>
      <c r="L1229" t="s">
        <v>417</v>
      </c>
      <c r="M1229" t="s">
        <v>271</v>
      </c>
      <c r="N1229" t="s">
        <v>268</v>
      </c>
      <c r="O1229">
        <v>9</v>
      </c>
      <c r="P1229" t="s">
        <v>272</v>
      </c>
      <c r="Q1229">
        <v>4</v>
      </c>
      <c r="S1229">
        <v>4</v>
      </c>
      <c r="T1229" s="108">
        <v>16</v>
      </c>
      <c r="U1229">
        <v>1</v>
      </c>
      <c r="V1229" t="s">
        <v>270</v>
      </c>
      <c r="W1229" t="s">
        <v>167</v>
      </c>
      <c r="X1229">
        <v>2</v>
      </c>
      <c r="Y1229">
        <v>2</v>
      </c>
      <c r="Z1229">
        <v>0</v>
      </c>
      <c r="AA1229">
        <v>0</v>
      </c>
      <c r="AB1229">
        <v>2</v>
      </c>
      <c r="AC1229">
        <v>0</v>
      </c>
      <c r="AD1229">
        <v>0</v>
      </c>
      <c r="AE1229">
        <v>0</v>
      </c>
    </row>
    <row r="1230" spans="1:31" x14ac:dyDescent="0.3">
      <c r="A1230" t="s">
        <v>268</v>
      </c>
      <c r="B1230" t="s">
        <v>597</v>
      </c>
      <c r="C1230" t="s">
        <v>262</v>
      </c>
      <c r="D1230" t="s">
        <v>2478</v>
      </c>
      <c r="E1230" t="s">
        <v>11396</v>
      </c>
      <c r="F1230" t="s">
        <v>598</v>
      </c>
      <c r="G1230" t="s">
        <v>418</v>
      </c>
      <c r="I1230" t="s">
        <v>265</v>
      </c>
      <c r="J1230" t="s">
        <v>266</v>
      </c>
      <c r="K1230" t="s">
        <v>599</v>
      </c>
      <c r="L1230" t="s">
        <v>417</v>
      </c>
      <c r="M1230" t="s">
        <v>271</v>
      </c>
      <c r="N1230" t="s">
        <v>268</v>
      </c>
      <c r="O1230">
        <v>21</v>
      </c>
      <c r="P1230" t="s">
        <v>273</v>
      </c>
      <c r="Q1230">
        <v>0.32</v>
      </c>
      <c r="S1230">
        <v>7</v>
      </c>
      <c r="T1230" s="108">
        <v>2.2400000000000002</v>
      </c>
      <c r="U1230">
        <v>1</v>
      </c>
      <c r="V1230" t="s">
        <v>270</v>
      </c>
      <c r="W1230" t="s">
        <v>167</v>
      </c>
      <c r="X1230">
        <v>7</v>
      </c>
      <c r="Y1230">
        <v>0</v>
      </c>
      <c r="Z1230">
        <v>0</v>
      </c>
      <c r="AA1230">
        <v>0</v>
      </c>
      <c r="AB1230">
        <v>7</v>
      </c>
      <c r="AC1230">
        <v>0</v>
      </c>
      <c r="AD1230">
        <v>0</v>
      </c>
      <c r="AE1230">
        <v>0</v>
      </c>
    </row>
    <row r="1231" spans="1:31" x14ac:dyDescent="0.3">
      <c r="A1231" t="s">
        <v>268</v>
      </c>
      <c r="B1231" t="s">
        <v>597</v>
      </c>
      <c r="C1231" t="s">
        <v>262</v>
      </c>
      <c r="D1231" t="s">
        <v>2478</v>
      </c>
      <c r="E1231" t="s">
        <v>11396</v>
      </c>
      <c r="F1231" t="s">
        <v>598</v>
      </c>
      <c r="G1231" t="s">
        <v>418</v>
      </c>
      <c r="I1231" t="s">
        <v>265</v>
      </c>
      <c r="J1231" t="s">
        <v>266</v>
      </c>
      <c r="K1231" t="s">
        <v>599</v>
      </c>
      <c r="L1231" t="s">
        <v>417</v>
      </c>
      <c r="M1231" t="s">
        <v>271</v>
      </c>
      <c r="N1231" t="s">
        <v>268</v>
      </c>
      <c r="O1231">
        <v>21</v>
      </c>
      <c r="P1231" t="s">
        <v>273</v>
      </c>
      <c r="Q1231">
        <v>0.48</v>
      </c>
      <c r="S1231">
        <v>1</v>
      </c>
      <c r="T1231" s="108">
        <v>0.48</v>
      </c>
      <c r="U1231">
        <v>1</v>
      </c>
      <c r="V1231" t="s">
        <v>270</v>
      </c>
      <c r="W1231" t="s">
        <v>167</v>
      </c>
      <c r="X1231">
        <v>1</v>
      </c>
      <c r="Y1231">
        <v>0</v>
      </c>
      <c r="Z1231">
        <v>0</v>
      </c>
      <c r="AA1231">
        <v>0</v>
      </c>
      <c r="AB1231">
        <v>1</v>
      </c>
      <c r="AC1231">
        <v>0</v>
      </c>
      <c r="AD1231">
        <v>0</v>
      </c>
      <c r="AE1231">
        <v>0</v>
      </c>
    </row>
    <row r="1232" spans="1:31" x14ac:dyDescent="0.3">
      <c r="A1232" t="s">
        <v>268</v>
      </c>
      <c r="B1232" t="s">
        <v>2532</v>
      </c>
      <c r="C1232" t="s">
        <v>274</v>
      </c>
      <c r="D1232" t="s">
        <v>2533</v>
      </c>
      <c r="E1232" t="s">
        <v>11405</v>
      </c>
      <c r="F1232" t="s">
        <v>1453</v>
      </c>
      <c r="G1232" t="s">
        <v>418</v>
      </c>
      <c r="I1232" t="s">
        <v>265</v>
      </c>
      <c r="J1232" t="s">
        <v>266</v>
      </c>
      <c r="K1232" t="s">
        <v>1454</v>
      </c>
      <c r="L1232" t="s">
        <v>15864</v>
      </c>
      <c r="M1232" t="s">
        <v>267</v>
      </c>
      <c r="N1232" t="s">
        <v>268</v>
      </c>
      <c r="O1232">
        <v>8</v>
      </c>
      <c r="P1232" t="s">
        <v>282</v>
      </c>
      <c r="Q1232">
        <v>2</v>
      </c>
      <c r="S1232">
        <v>2</v>
      </c>
      <c r="T1232" s="108">
        <v>4</v>
      </c>
      <c r="U1232">
        <v>1</v>
      </c>
      <c r="V1232" t="s">
        <v>270</v>
      </c>
      <c r="W1232" t="s">
        <v>167</v>
      </c>
      <c r="X1232">
        <v>1</v>
      </c>
      <c r="Y1232">
        <v>1</v>
      </c>
      <c r="Z1232">
        <v>0</v>
      </c>
      <c r="AA1232">
        <v>0</v>
      </c>
      <c r="AB1232">
        <v>0</v>
      </c>
      <c r="AC1232">
        <v>1</v>
      </c>
      <c r="AD1232">
        <v>0</v>
      </c>
      <c r="AE1232">
        <v>0</v>
      </c>
    </row>
    <row r="1233" spans="1:31" x14ac:dyDescent="0.3">
      <c r="A1233" t="s">
        <v>268</v>
      </c>
      <c r="B1233" t="s">
        <v>2532</v>
      </c>
      <c r="C1233" t="s">
        <v>274</v>
      </c>
      <c r="D1233" t="s">
        <v>2533</v>
      </c>
      <c r="E1233" t="s">
        <v>11405</v>
      </c>
      <c r="F1233" t="s">
        <v>1453</v>
      </c>
      <c r="G1233" t="s">
        <v>418</v>
      </c>
      <c r="I1233" t="s">
        <v>265</v>
      </c>
      <c r="J1233" t="s">
        <v>266</v>
      </c>
      <c r="K1233" t="s">
        <v>1454</v>
      </c>
      <c r="L1233" t="s">
        <v>15864</v>
      </c>
      <c r="M1233" t="s">
        <v>267</v>
      </c>
      <c r="N1233" t="s">
        <v>268</v>
      </c>
      <c r="O1233">
        <v>8</v>
      </c>
      <c r="P1233" t="s">
        <v>282</v>
      </c>
      <c r="Q1233">
        <v>4</v>
      </c>
      <c r="S1233">
        <v>6</v>
      </c>
      <c r="T1233" s="108">
        <v>24</v>
      </c>
      <c r="U1233">
        <v>1</v>
      </c>
      <c r="V1233" t="s">
        <v>270</v>
      </c>
      <c r="W1233" t="s">
        <v>167</v>
      </c>
      <c r="X1233">
        <v>3</v>
      </c>
      <c r="Y1233">
        <v>3</v>
      </c>
      <c r="Z1233">
        <v>0</v>
      </c>
      <c r="AA1233">
        <v>0</v>
      </c>
      <c r="AB1233">
        <v>0</v>
      </c>
      <c r="AC1233">
        <v>3</v>
      </c>
      <c r="AD1233">
        <v>0</v>
      </c>
      <c r="AE1233">
        <v>0</v>
      </c>
    </row>
    <row r="1234" spans="1:31" x14ac:dyDescent="0.3">
      <c r="A1234" t="s">
        <v>268</v>
      </c>
      <c r="B1234" t="s">
        <v>2532</v>
      </c>
      <c r="C1234" t="s">
        <v>274</v>
      </c>
      <c r="D1234" t="s">
        <v>2533</v>
      </c>
      <c r="E1234" t="s">
        <v>11405</v>
      </c>
      <c r="F1234" t="s">
        <v>1453</v>
      </c>
      <c r="G1234" t="s">
        <v>418</v>
      </c>
      <c r="I1234" t="s">
        <v>265</v>
      </c>
      <c r="J1234" t="s">
        <v>266</v>
      </c>
      <c r="K1234" t="s">
        <v>1454</v>
      </c>
      <c r="L1234" t="s">
        <v>15864</v>
      </c>
      <c r="M1234" t="s">
        <v>271</v>
      </c>
      <c r="N1234" t="s">
        <v>268</v>
      </c>
      <c r="O1234">
        <v>21</v>
      </c>
      <c r="P1234" t="s">
        <v>273</v>
      </c>
      <c r="Q1234">
        <v>0.48</v>
      </c>
      <c r="S1234">
        <v>8</v>
      </c>
      <c r="T1234" s="108">
        <v>3.84</v>
      </c>
      <c r="U1234">
        <v>1</v>
      </c>
      <c r="V1234" t="s">
        <v>270</v>
      </c>
      <c r="W1234" t="s">
        <v>167</v>
      </c>
      <c r="X1234">
        <v>8</v>
      </c>
      <c r="Y1234">
        <v>0</v>
      </c>
      <c r="Z1234">
        <v>0</v>
      </c>
      <c r="AA1234">
        <v>0</v>
      </c>
      <c r="AB1234">
        <v>8</v>
      </c>
      <c r="AC1234">
        <v>0</v>
      </c>
      <c r="AD1234">
        <v>0</v>
      </c>
      <c r="AE1234">
        <v>0</v>
      </c>
    </row>
    <row r="1235" spans="1:31" x14ac:dyDescent="0.3">
      <c r="A1235" t="s">
        <v>268</v>
      </c>
      <c r="B1235" t="s">
        <v>2532</v>
      </c>
      <c r="C1235" t="s">
        <v>274</v>
      </c>
      <c r="D1235" t="s">
        <v>2533</v>
      </c>
      <c r="E1235" t="s">
        <v>11405</v>
      </c>
      <c r="F1235" t="s">
        <v>1453</v>
      </c>
      <c r="G1235" t="s">
        <v>418</v>
      </c>
      <c r="I1235" t="s">
        <v>265</v>
      </c>
      <c r="J1235" t="s">
        <v>266</v>
      </c>
      <c r="K1235" t="s">
        <v>1454</v>
      </c>
      <c r="L1235" t="s">
        <v>15864</v>
      </c>
      <c r="M1235" t="s">
        <v>271</v>
      </c>
      <c r="N1235" t="s">
        <v>268</v>
      </c>
      <c r="O1235">
        <v>9</v>
      </c>
      <c r="P1235" t="s">
        <v>272</v>
      </c>
      <c r="Q1235">
        <v>3</v>
      </c>
      <c r="S1235">
        <v>3</v>
      </c>
      <c r="T1235" s="108">
        <v>9</v>
      </c>
      <c r="U1235">
        <v>1</v>
      </c>
      <c r="V1235" t="s">
        <v>270</v>
      </c>
      <c r="W1235" t="s">
        <v>167</v>
      </c>
      <c r="X1235">
        <v>1</v>
      </c>
      <c r="Y1235">
        <v>1</v>
      </c>
      <c r="Z1235">
        <v>0</v>
      </c>
      <c r="AA1235">
        <v>1</v>
      </c>
      <c r="AB1235">
        <v>0</v>
      </c>
      <c r="AC1235">
        <v>1</v>
      </c>
      <c r="AD1235">
        <v>0</v>
      </c>
      <c r="AE1235">
        <v>0</v>
      </c>
    </row>
    <row r="1236" spans="1:31" x14ac:dyDescent="0.3">
      <c r="A1236" t="s">
        <v>268</v>
      </c>
      <c r="B1236" t="s">
        <v>2532</v>
      </c>
      <c r="C1236" t="s">
        <v>274</v>
      </c>
      <c r="D1236" t="s">
        <v>2533</v>
      </c>
      <c r="E1236" t="s">
        <v>11405</v>
      </c>
      <c r="F1236" t="s">
        <v>1453</v>
      </c>
      <c r="G1236" t="s">
        <v>418</v>
      </c>
      <c r="I1236" t="s">
        <v>265</v>
      </c>
      <c r="J1236" t="s">
        <v>266</v>
      </c>
      <c r="K1236" t="s">
        <v>1454</v>
      </c>
      <c r="L1236" t="s">
        <v>15864</v>
      </c>
      <c r="M1236" t="s">
        <v>271</v>
      </c>
      <c r="N1236" t="s">
        <v>268</v>
      </c>
      <c r="O1236">
        <v>9</v>
      </c>
      <c r="P1236" t="s">
        <v>272</v>
      </c>
      <c r="Q1236">
        <v>4</v>
      </c>
      <c r="S1236">
        <v>9</v>
      </c>
      <c r="T1236" s="108">
        <v>36</v>
      </c>
      <c r="U1236">
        <v>1</v>
      </c>
      <c r="V1236" t="s">
        <v>270</v>
      </c>
      <c r="W1236" t="s">
        <v>167</v>
      </c>
      <c r="X1236">
        <v>3</v>
      </c>
      <c r="Y1236">
        <v>3</v>
      </c>
      <c r="Z1236">
        <v>0</v>
      </c>
      <c r="AA1236">
        <v>3</v>
      </c>
      <c r="AB1236">
        <v>0</v>
      </c>
      <c r="AC1236">
        <v>3</v>
      </c>
      <c r="AD1236">
        <v>0</v>
      </c>
      <c r="AE1236">
        <v>0</v>
      </c>
    </row>
    <row r="1237" spans="1:31" x14ac:dyDescent="0.3">
      <c r="A1237" t="s">
        <v>268</v>
      </c>
      <c r="B1237" t="s">
        <v>10875</v>
      </c>
      <c r="C1237" t="s">
        <v>274</v>
      </c>
      <c r="D1237" t="s">
        <v>10876</v>
      </c>
      <c r="E1237" t="s">
        <v>11371</v>
      </c>
      <c r="F1237" t="s">
        <v>5487</v>
      </c>
      <c r="G1237" t="s">
        <v>453</v>
      </c>
      <c r="I1237" t="s">
        <v>265</v>
      </c>
      <c r="J1237" t="s">
        <v>266</v>
      </c>
      <c r="K1237" t="s">
        <v>10877</v>
      </c>
      <c r="L1237" t="s">
        <v>17382</v>
      </c>
      <c r="M1237" t="s">
        <v>271</v>
      </c>
      <c r="N1237" t="s">
        <v>268</v>
      </c>
      <c r="O1237">
        <v>9</v>
      </c>
      <c r="P1237" t="s">
        <v>288</v>
      </c>
      <c r="Q1237">
        <v>0.48</v>
      </c>
      <c r="S1237">
        <v>4</v>
      </c>
      <c r="T1237" s="108">
        <v>1.92</v>
      </c>
      <c r="U1237">
        <v>1</v>
      </c>
      <c r="V1237" t="s">
        <v>270</v>
      </c>
      <c r="W1237" t="s">
        <v>167</v>
      </c>
      <c r="X1237">
        <v>2</v>
      </c>
      <c r="Y1237">
        <v>2</v>
      </c>
      <c r="Z1237">
        <v>0</v>
      </c>
      <c r="AA1237">
        <v>0</v>
      </c>
      <c r="AB1237">
        <v>2</v>
      </c>
      <c r="AC1237">
        <v>0</v>
      </c>
      <c r="AD1237">
        <v>0</v>
      </c>
      <c r="AE1237">
        <v>0</v>
      </c>
    </row>
    <row r="1238" spans="1:31" x14ac:dyDescent="0.3">
      <c r="A1238" t="s">
        <v>268</v>
      </c>
      <c r="B1238" t="s">
        <v>10875</v>
      </c>
      <c r="C1238" t="s">
        <v>274</v>
      </c>
      <c r="D1238" t="s">
        <v>10876</v>
      </c>
      <c r="E1238" t="s">
        <v>11371</v>
      </c>
      <c r="F1238" t="s">
        <v>5487</v>
      </c>
      <c r="G1238" t="s">
        <v>453</v>
      </c>
      <c r="I1238" t="s">
        <v>265</v>
      </c>
      <c r="J1238" t="s">
        <v>266</v>
      </c>
      <c r="K1238" t="s">
        <v>10877</v>
      </c>
      <c r="L1238" t="s">
        <v>17382</v>
      </c>
      <c r="M1238" t="s">
        <v>267</v>
      </c>
      <c r="N1238" t="s">
        <v>268</v>
      </c>
      <c r="O1238">
        <v>8</v>
      </c>
      <c r="P1238" t="s">
        <v>282</v>
      </c>
      <c r="Q1238">
        <v>1</v>
      </c>
      <c r="S1238">
        <v>2</v>
      </c>
      <c r="T1238" s="108">
        <v>2</v>
      </c>
      <c r="U1238">
        <v>1</v>
      </c>
      <c r="V1238" t="s">
        <v>270</v>
      </c>
      <c r="W1238" t="s">
        <v>167</v>
      </c>
      <c r="X1238">
        <v>1</v>
      </c>
      <c r="Y1238">
        <v>1</v>
      </c>
      <c r="Z1238">
        <v>0</v>
      </c>
      <c r="AA1238">
        <v>0</v>
      </c>
      <c r="AB1238">
        <v>1</v>
      </c>
      <c r="AC1238">
        <v>0</v>
      </c>
      <c r="AD1238">
        <v>0</v>
      </c>
      <c r="AE1238">
        <v>0</v>
      </c>
    </row>
    <row r="1239" spans="1:31" x14ac:dyDescent="0.3">
      <c r="A1239" t="s">
        <v>268</v>
      </c>
      <c r="B1239" t="s">
        <v>10875</v>
      </c>
      <c r="C1239" t="s">
        <v>274</v>
      </c>
      <c r="D1239" t="s">
        <v>10876</v>
      </c>
      <c r="E1239" t="s">
        <v>11371</v>
      </c>
      <c r="F1239" t="s">
        <v>5487</v>
      </c>
      <c r="G1239" t="s">
        <v>453</v>
      </c>
      <c r="I1239" t="s">
        <v>265</v>
      </c>
      <c r="J1239" t="s">
        <v>266</v>
      </c>
      <c r="K1239" t="s">
        <v>10877</v>
      </c>
      <c r="L1239" t="s">
        <v>17382</v>
      </c>
      <c r="M1239" t="s">
        <v>271</v>
      </c>
      <c r="N1239" t="s">
        <v>268</v>
      </c>
      <c r="O1239">
        <v>21</v>
      </c>
      <c r="P1239" t="s">
        <v>273</v>
      </c>
      <c r="Q1239">
        <v>0.32</v>
      </c>
      <c r="S1239">
        <v>1</v>
      </c>
      <c r="T1239" s="108">
        <v>0.32</v>
      </c>
      <c r="U1239">
        <v>1</v>
      </c>
      <c r="V1239" t="s">
        <v>270</v>
      </c>
      <c r="W1239" t="s">
        <v>167</v>
      </c>
      <c r="X1239">
        <v>1</v>
      </c>
      <c r="Y1239">
        <v>0</v>
      </c>
      <c r="Z1239">
        <v>0</v>
      </c>
      <c r="AA1239">
        <v>0</v>
      </c>
      <c r="AB1239">
        <v>1</v>
      </c>
      <c r="AC1239">
        <v>0</v>
      </c>
      <c r="AD1239">
        <v>0</v>
      </c>
      <c r="AE1239">
        <v>0</v>
      </c>
    </row>
    <row r="1240" spans="1:31" x14ac:dyDescent="0.3">
      <c r="A1240" t="s">
        <v>268</v>
      </c>
      <c r="B1240" t="s">
        <v>11900</v>
      </c>
      <c r="C1240" t="s">
        <v>274</v>
      </c>
      <c r="D1240" t="s">
        <v>11901</v>
      </c>
      <c r="E1240" t="s">
        <v>11523</v>
      </c>
      <c r="F1240" t="s">
        <v>638</v>
      </c>
      <c r="G1240" t="s">
        <v>292</v>
      </c>
      <c r="I1240" t="s">
        <v>265</v>
      </c>
      <c r="J1240" t="s">
        <v>266</v>
      </c>
      <c r="K1240" t="s">
        <v>639</v>
      </c>
      <c r="L1240" t="s">
        <v>17055</v>
      </c>
      <c r="M1240" t="s">
        <v>267</v>
      </c>
      <c r="N1240" t="s">
        <v>268</v>
      </c>
      <c r="O1240">
        <v>8</v>
      </c>
      <c r="P1240" t="s">
        <v>282</v>
      </c>
      <c r="Q1240">
        <v>4</v>
      </c>
      <c r="S1240">
        <v>4</v>
      </c>
      <c r="T1240" s="108">
        <v>16</v>
      </c>
      <c r="U1240">
        <v>1</v>
      </c>
      <c r="V1240" t="s">
        <v>270</v>
      </c>
      <c r="W1240" t="s">
        <v>167</v>
      </c>
      <c r="X1240">
        <v>2</v>
      </c>
      <c r="Y1240">
        <v>2</v>
      </c>
      <c r="Z1240">
        <v>0</v>
      </c>
      <c r="AA1240">
        <v>0</v>
      </c>
      <c r="AB1240">
        <v>2</v>
      </c>
      <c r="AC1240">
        <v>0</v>
      </c>
      <c r="AD1240">
        <v>0</v>
      </c>
      <c r="AE1240">
        <v>0</v>
      </c>
    </row>
    <row r="1241" spans="1:31" x14ac:dyDescent="0.3">
      <c r="A1241" t="s">
        <v>268</v>
      </c>
      <c r="B1241" t="s">
        <v>11900</v>
      </c>
      <c r="C1241" t="s">
        <v>274</v>
      </c>
      <c r="D1241" t="s">
        <v>11901</v>
      </c>
      <c r="E1241" t="s">
        <v>11523</v>
      </c>
      <c r="F1241" t="s">
        <v>638</v>
      </c>
      <c r="G1241" t="s">
        <v>292</v>
      </c>
      <c r="I1241" t="s">
        <v>265</v>
      </c>
      <c r="J1241" t="s">
        <v>266</v>
      </c>
      <c r="K1241" t="s">
        <v>639</v>
      </c>
      <c r="L1241" t="s">
        <v>17055</v>
      </c>
      <c r="M1241" t="s">
        <v>271</v>
      </c>
      <c r="N1241" t="s">
        <v>268</v>
      </c>
      <c r="O1241">
        <v>9</v>
      </c>
      <c r="P1241" t="s">
        <v>272</v>
      </c>
      <c r="Q1241">
        <v>4</v>
      </c>
      <c r="S1241">
        <v>4</v>
      </c>
      <c r="T1241" s="108">
        <v>16</v>
      </c>
      <c r="U1241">
        <v>1</v>
      </c>
      <c r="V1241" t="s">
        <v>270</v>
      </c>
      <c r="W1241" t="s">
        <v>167</v>
      </c>
      <c r="X1241">
        <v>2</v>
      </c>
      <c r="Y1241">
        <v>2</v>
      </c>
      <c r="Z1241">
        <v>0</v>
      </c>
      <c r="AA1241">
        <v>0</v>
      </c>
      <c r="AB1241">
        <v>2</v>
      </c>
      <c r="AC1241">
        <v>0</v>
      </c>
      <c r="AD1241">
        <v>0</v>
      </c>
      <c r="AE1241">
        <v>0</v>
      </c>
    </row>
    <row r="1242" spans="1:31" x14ac:dyDescent="0.3">
      <c r="A1242" t="s">
        <v>268</v>
      </c>
      <c r="B1242" t="s">
        <v>11900</v>
      </c>
      <c r="C1242" t="s">
        <v>274</v>
      </c>
      <c r="D1242" t="s">
        <v>11901</v>
      </c>
      <c r="E1242" t="s">
        <v>11523</v>
      </c>
      <c r="F1242" t="s">
        <v>638</v>
      </c>
      <c r="G1242" t="s">
        <v>292</v>
      </c>
      <c r="I1242" t="s">
        <v>265</v>
      </c>
      <c r="J1242" t="s">
        <v>266</v>
      </c>
      <c r="K1242" t="s">
        <v>639</v>
      </c>
      <c r="L1242" t="s">
        <v>17055</v>
      </c>
      <c r="M1242" t="s">
        <v>271</v>
      </c>
      <c r="N1242" t="s">
        <v>268</v>
      </c>
      <c r="O1242">
        <v>21</v>
      </c>
      <c r="P1242" t="s">
        <v>273</v>
      </c>
      <c r="Q1242">
        <v>0.48</v>
      </c>
      <c r="S1242">
        <v>2</v>
      </c>
      <c r="T1242" s="108">
        <v>0.96</v>
      </c>
      <c r="U1242">
        <v>1</v>
      </c>
      <c r="V1242" t="s">
        <v>270</v>
      </c>
      <c r="W1242" t="s">
        <v>167</v>
      </c>
      <c r="X1242">
        <v>2</v>
      </c>
      <c r="Y1242">
        <v>0</v>
      </c>
      <c r="Z1242">
        <v>0</v>
      </c>
      <c r="AA1242">
        <v>0</v>
      </c>
      <c r="AB1242">
        <v>2</v>
      </c>
      <c r="AC1242">
        <v>0</v>
      </c>
      <c r="AD1242">
        <v>0</v>
      </c>
      <c r="AE1242">
        <v>0</v>
      </c>
    </row>
    <row r="1243" spans="1:31" x14ac:dyDescent="0.3">
      <c r="A1243" t="s">
        <v>268</v>
      </c>
      <c r="B1243" t="s">
        <v>9277</v>
      </c>
      <c r="C1243" t="s">
        <v>274</v>
      </c>
      <c r="D1243" t="s">
        <v>16663</v>
      </c>
      <c r="E1243" t="s">
        <v>11368</v>
      </c>
      <c r="F1243" t="s">
        <v>600</v>
      </c>
      <c r="G1243" t="s">
        <v>453</v>
      </c>
      <c r="I1243" t="s">
        <v>265</v>
      </c>
      <c r="J1243" t="s">
        <v>266</v>
      </c>
      <c r="K1243" t="s">
        <v>601</v>
      </c>
      <c r="L1243" t="s">
        <v>398</v>
      </c>
      <c r="M1243" t="s">
        <v>267</v>
      </c>
      <c r="N1243" t="s">
        <v>268</v>
      </c>
      <c r="O1243">
        <v>8</v>
      </c>
      <c r="P1243" t="s">
        <v>266</v>
      </c>
      <c r="Q1243">
        <v>0.48</v>
      </c>
      <c r="S1243">
        <v>12</v>
      </c>
      <c r="T1243" s="108">
        <v>5.76</v>
      </c>
      <c r="U1243">
        <v>1</v>
      </c>
      <c r="V1243" t="s">
        <v>270</v>
      </c>
      <c r="W1243" t="s">
        <v>167</v>
      </c>
      <c r="X1243">
        <v>4</v>
      </c>
      <c r="Y1243">
        <v>4</v>
      </c>
      <c r="Z1243">
        <v>0</v>
      </c>
      <c r="AA1243">
        <v>4</v>
      </c>
      <c r="AB1243">
        <v>0</v>
      </c>
      <c r="AC1243">
        <v>4</v>
      </c>
      <c r="AD1243">
        <v>0</v>
      </c>
      <c r="AE1243">
        <v>0</v>
      </c>
    </row>
    <row r="1244" spans="1:31" x14ac:dyDescent="0.3">
      <c r="A1244" t="s">
        <v>268</v>
      </c>
      <c r="B1244" t="s">
        <v>9278</v>
      </c>
      <c r="C1244" t="s">
        <v>274</v>
      </c>
      <c r="D1244" t="s">
        <v>16664</v>
      </c>
      <c r="E1244" t="s">
        <v>11368</v>
      </c>
      <c r="F1244" t="s">
        <v>600</v>
      </c>
      <c r="G1244" t="s">
        <v>453</v>
      </c>
      <c r="I1244" t="s">
        <v>265</v>
      </c>
      <c r="J1244" t="s">
        <v>266</v>
      </c>
      <c r="K1244" t="s">
        <v>601</v>
      </c>
      <c r="L1244" t="s">
        <v>398</v>
      </c>
      <c r="M1244" t="s">
        <v>271</v>
      </c>
      <c r="N1244" t="s">
        <v>268</v>
      </c>
      <c r="O1244">
        <v>9</v>
      </c>
      <c r="P1244" t="s">
        <v>288</v>
      </c>
      <c r="Q1244">
        <v>0.48</v>
      </c>
      <c r="S1244">
        <v>20</v>
      </c>
      <c r="T1244" s="108">
        <v>9.6</v>
      </c>
      <c r="U1244">
        <v>1</v>
      </c>
      <c r="V1244" t="s">
        <v>270</v>
      </c>
      <c r="W1244" t="s">
        <v>167</v>
      </c>
      <c r="X1244">
        <v>4</v>
      </c>
      <c r="Y1244">
        <v>4</v>
      </c>
      <c r="Z1244">
        <v>4</v>
      </c>
      <c r="AA1244">
        <v>4</v>
      </c>
      <c r="AB1244">
        <v>4</v>
      </c>
      <c r="AC1244">
        <v>4</v>
      </c>
      <c r="AD1244">
        <v>0</v>
      </c>
      <c r="AE1244">
        <v>0</v>
      </c>
    </row>
    <row r="1245" spans="1:31" x14ac:dyDescent="0.3">
      <c r="A1245" t="s">
        <v>268</v>
      </c>
      <c r="B1245" t="s">
        <v>9279</v>
      </c>
      <c r="C1245" t="s">
        <v>274</v>
      </c>
      <c r="D1245" t="s">
        <v>16665</v>
      </c>
      <c r="E1245" t="s">
        <v>11368</v>
      </c>
      <c r="F1245" t="s">
        <v>600</v>
      </c>
      <c r="G1245" t="s">
        <v>453</v>
      </c>
      <c r="I1245" t="s">
        <v>265</v>
      </c>
      <c r="J1245" t="s">
        <v>266</v>
      </c>
      <c r="K1245" t="s">
        <v>601</v>
      </c>
      <c r="L1245" t="s">
        <v>398</v>
      </c>
      <c r="M1245" t="s">
        <v>271</v>
      </c>
      <c r="N1245" t="s">
        <v>268</v>
      </c>
      <c r="O1245">
        <v>21</v>
      </c>
      <c r="P1245" t="s">
        <v>273</v>
      </c>
      <c r="Q1245">
        <v>0.32</v>
      </c>
      <c r="S1245">
        <v>1</v>
      </c>
      <c r="T1245" s="108">
        <v>0.32</v>
      </c>
      <c r="U1245">
        <v>1</v>
      </c>
      <c r="V1245" t="s">
        <v>270</v>
      </c>
      <c r="W1245" t="s">
        <v>167</v>
      </c>
      <c r="X1245">
        <v>1</v>
      </c>
      <c r="Y1245">
        <v>0</v>
      </c>
      <c r="Z1245">
        <v>0</v>
      </c>
      <c r="AA1245">
        <v>0</v>
      </c>
      <c r="AB1245">
        <v>1</v>
      </c>
      <c r="AC1245">
        <v>0</v>
      </c>
      <c r="AD1245">
        <v>0</v>
      </c>
      <c r="AE1245">
        <v>0</v>
      </c>
    </row>
    <row r="1246" spans="1:31" x14ac:dyDescent="0.3">
      <c r="A1246" t="s">
        <v>268</v>
      </c>
      <c r="B1246" t="s">
        <v>289</v>
      </c>
      <c r="C1246" t="s">
        <v>274</v>
      </c>
      <c r="D1246" t="s">
        <v>290</v>
      </c>
      <c r="E1246" t="s">
        <v>11522</v>
      </c>
      <c r="F1246" t="s">
        <v>291</v>
      </c>
      <c r="G1246" t="s">
        <v>292</v>
      </c>
      <c r="I1246" t="s">
        <v>265</v>
      </c>
      <c r="J1246" t="s">
        <v>266</v>
      </c>
      <c r="K1246" t="s">
        <v>293</v>
      </c>
      <c r="L1246" t="s">
        <v>19176</v>
      </c>
      <c r="M1246" t="s">
        <v>267</v>
      </c>
      <c r="N1246" t="s">
        <v>268</v>
      </c>
      <c r="O1246">
        <v>8</v>
      </c>
      <c r="P1246" t="s">
        <v>282</v>
      </c>
      <c r="Q1246">
        <v>3</v>
      </c>
      <c r="S1246">
        <v>3</v>
      </c>
      <c r="T1246" s="108">
        <v>9</v>
      </c>
      <c r="U1246">
        <v>1</v>
      </c>
      <c r="V1246" t="s">
        <v>270</v>
      </c>
      <c r="W1246" t="s">
        <v>167</v>
      </c>
      <c r="X1246">
        <v>1</v>
      </c>
      <c r="Y1246">
        <v>1</v>
      </c>
      <c r="Z1246">
        <v>0</v>
      </c>
      <c r="AA1246">
        <v>1</v>
      </c>
      <c r="AB1246">
        <v>0</v>
      </c>
      <c r="AC1246">
        <v>1</v>
      </c>
      <c r="AD1246">
        <v>0</v>
      </c>
      <c r="AE1246">
        <v>0</v>
      </c>
    </row>
    <row r="1247" spans="1:31" x14ac:dyDescent="0.3">
      <c r="A1247" t="s">
        <v>268</v>
      </c>
      <c r="B1247" t="s">
        <v>289</v>
      </c>
      <c r="C1247" t="s">
        <v>294</v>
      </c>
      <c r="D1247" t="s">
        <v>290</v>
      </c>
      <c r="E1247" t="s">
        <v>11522</v>
      </c>
      <c r="F1247" t="s">
        <v>291</v>
      </c>
      <c r="G1247" t="s">
        <v>292</v>
      </c>
      <c r="I1247" t="s">
        <v>265</v>
      </c>
      <c r="J1247" t="s">
        <v>266</v>
      </c>
      <c r="K1247" t="s">
        <v>293</v>
      </c>
      <c r="L1247" t="s">
        <v>19176</v>
      </c>
      <c r="M1247" t="s">
        <v>271</v>
      </c>
      <c r="N1247" t="s">
        <v>268</v>
      </c>
      <c r="O1247">
        <v>9</v>
      </c>
      <c r="P1247" t="s">
        <v>272</v>
      </c>
      <c r="Q1247">
        <v>3</v>
      </c>
      <c r="S1247">
        <v>3</v>
      </c>
      <c r="T1247" s="108">
        <v>9</v>
      </c>
      <c r="U1247">
        <v>1</v>
      </c>
      <c r="V1247" t="s">
        <v>270</v>
      </c>
      <c r="W1247" t="s">
        <v>167</v>
      </c>
      <c r="X1247">
        <v>1</v>
      </c>
      <c r="Y1247">
        <v>1</v>
      </c>
      <c r="Z1247">
        <v>0</v>
      </c>
      <c r="AA1247">
        <v>1</v>
      </c>
      <c r="AB1247">
        <v>0</v>
      </c>
      <c r="AC1247">
        <v>1</v>
      </c>
      <c r="AD1247">
        <v>0</v>
      </c>
      <c r="AE1247">
        <v>0</v>
      </c>
    </row>
    <row r="1248" spans="1:31" x14ac:dyDescent="0.3">
      <c r="A1248" t="s">
        <v>268</v>
      </c>
      <c r="B1248" t="s">
        <v>289</v>
      </c>
      <c r="C1248" t="s">
        <v>294</v>
      </c>
      <c r="D1248" t="s">
        <v>290</v>
      </c>
      <c r="E1248" t="s">
        <v>11522</v>
      </c>
      <c r="F1248" t="s">
        <v>291</v>
      </c>
      <c r="G1248" t="s">
        <v>292</v>
      </c>
      <c r="I1248" t="s">
        <v>265</v>
      </c>
      <c r="J1248" t="s">
        <v>266</v>
      </c>
      <c r="K1248" t="s">
        <v>293</v>
      </c>
      <c r="L1248" t="s">
        <v>19176</v>
      </c>
      <c r="M1248" t="s">
        <v>271</v>
      </c>
      <c r="N1248" t="s">
        <v>268</v>
      </c>
      <c r="O1248">
        <v>21</v>
      </c>
      <c r="P1248" t="s">
        <v>273</v>
      </c>
      <c r="Q1248">
        <v>0.32</v>
      </c>
      <c r="S1248">
        <v>1</v>
      </c>
      <c r="T1248" s="108">
        <v>0.32</v>
      </c>
      <c r="U1248">
        <v>1</v>
      </c>
      <c r="V1248" t="s">
        <v>270</v>
      </c>
      <c r="W1248" t="s">
        <v>167</v>
      </c>
      <c r="X1248">
        <v>1</v>
      </c>
      <c r="Y1248">
        <v>0</v>
      </c>
      <c r="Z1248">
        <v>0</v>
      </c>
      <c r="AA1248">
        <v>0</v>
      </c>
      <c r="AB1248">
        <v>1</v>
      </c>
      <c r="AC1248">
        <v>0</v>
      </c>
      <c r="AD1248">
        <v>0</v>
      </c>
      <c r="AE1248">
        <v>0</v>
      </c>
    </row>
    <row r="1249" spans="1:31" x14ac:dyDescent="0.3">
      <c r="A1249" t="s">
        <v>268</v>
      </c>
      <c r="B1249" t="s">
        <v>1099</v>
      </c>
      <c r="C1249" t="s">
        <v>274</v>
      </c>
      <c r="D1249" t="s">
        <v>2519</v>
      </c>
      <c r="E1249" t="s">
        <v>11370</v>
      </c>
      <c r="F1249" t="s">
        <v>894</v>
      </c>
      <c r="G1249" t="s">
        <v>453</v>
      </c>
      <c r="I1249" t="s">
        <v>265</v>
      </c>
      <c r="J1249" t="s">
        <v>266</v>
      </c>
      <c r="K1249" t="s">
        <v>1100</v>
      </c>
      <c r="L1249" t="s">
        <v>10742</v>
      </c>
      <c r="M1249" t="s">
        <v>267</v>
      </c>
      <c r="N1249" t="s">
        <v>268</v>
      </c>
      <c r="O1249">
        <v>8</v>
      </c>
      <c r="P1249" t="s">
        <v>282</v>
      </c>
      <c r="Q1249">
        <v>1</v>
      </c>
      <c r="S1249">
        <v>2</v>
      </c>
      <c r="T1249" s="108">
        <v>2</v>
      </c>
      <c r="U1249">
        <v>1</v>
      </c>
      <c r="V1249" t="s">
        <v>270</v>
      </c>
      <c r="W1249" t="s">
        <v>167</v>
      </c>
      <c r="X1249">
        <v>1</v>
      </c>
      <c r="Y1249">
        <v>1</v>
      </c>
      <c r="Z1249">
        <v>0</v>
      </c>
      <c r="AA1249">
        <v>0</v>
      </c>
      <c r="AB1249">
        <v>1</v>
      </c>
      <c r="AC1249">
        <v>0</v>
      </c>
      <c r="AD1249">
        <v>0</v>
      </c>
      <c r="AE1249">
        <v>0</v>
      </c>
    </row>
    <row r="1250" spans="1:31" x14ac:dyDescent="0.3">
      <c r="A1250" t="s">
        <v>268</v>
      </c>
      <c r="B1250" t="s">
        <v>1099</v>
      </c>
      <c r="C1250" t="s">
        <v>274</v>
      </c>
      <c r="D1250" t="s">
        <v>2519</v>
      </c>
      <c r="E1250" t="s">
        <v>11370</v>
      </c>
      <c r="F1250" t="s">
        <v>894</v>
      </c>
      <c r="G1250" t="s">
        <v>453</v>
      </c>
      <c r="I1250" t="s">
        <v>265</v>
      </c>
      <c r="J1250" t="s">
        <v>266</v>
      </c>
      <c r="K1250" t="s">
        <v>1100</v>
      </c>
      <c r="L1250" t="s">
        <v>10742</v>
      </c>
      <c r="M1250" t="s">
        <v>271</v>
      </c>
      <c r="N1250" t="s">
        <v>268</v>
      </c>
      <c r="O1250">
        <v>9</v>
      </c>
      <c r="P1250" t="s">
        <v>288</v>
      </c>
      <c r="Q1250">
        <v>0.48</v>
      </c>
      <c r="S1250">
        <v>3</v>
      </c>
      <c r="T1250" s="108">
        <v>1.44</v>
      </c>
      <c r="U1250">
        <v>1</v>
      </c>
      <c r="V1250" t="s">
        <v>270</v>
      </c>
      <c r="W1250" t="s">
        <v>167</v>
      </c>
      <c r="X1250">
        <v>3</v>
      </c>
      <c r="Y1250">
        <v>0</v>
      </c>
      <c r="Z1250">
        <v>0</v>
      </c>
      <c r="AA1250">
        <v>0</v>
      </c>
      <c r="AB1250">
        <v>3</v>
      </c>
      <c r="AC1250">
        <v>0</v>
      </c>
      <c r="AD1250">
        <v>0</v>
      </c>
      <c r="AE1250">
        <v>0</v>
      </c>
    </row>
    <row r="1251" spans="1:31" x14ac:dyDescent="0.3">
      <c r="A1251" t="s">
        <v>268</v>
      </c>
      <c r="B1251" t="s">
        <v>1099</v>
      </c>
      <c r="C1251" t="s">
        <v>274</v>
      </c>
      <c r="D1251" t="s">
        <v>2519</v>
      </c>
      <c r="E1251" t="s">
        <v>11370</v>
      </c>
      <c r="F1251" t="s">
        <v>894</v>
      </c>
      <c r="G1251" t="s">
        <v>453</v>
      </c>
      <c r="I1251" t="s">
        <v>265</v>
      </c>
      <c r="J1251" t="s">
        <v>266</v>
      </c>
      <c r="K1251" t="s">
        <v>1100</v>
      </c>
      <c r="L1251" t="s">
        <v>10742</v>
      </c>
      <c r="M1251" t="s">
        <v>271</v>
      </c>
      <c r="N1251" t="s">
        <v>268</v>
      </c>
      <c r="O1251">
        <v>21</v>
      </c>
      <c r="P1251" t="s">
        <v>273</v>
      </c>
      <c r="Q1251">
        <v>0.32</v>
      </c>
      <c r="S1251">
        <v>1</v>
      </c>
      <c r="T1251" s="108">
        <v>0.32</v>
      </c>
      <c r="U1251">
        <v>1</v>
      </c>
      <c r="V1251" t="s">
        <v>270</v>
      </c>
      <c r="W1251" t="s">
        <v>167</v>
      </c>
      <c r="X1251">
        <v>1</v>
      </c>
      <c r="Y1251">
        <v>0</v>
      </c>
      <c r="Z1251">
        <v>0</v>
      </c>
      <c r="AA1251">
        <v>0</v>
      </c>
      <c r="AB1251">
        <v>1</v>
      </c>
      <c r="AC1251">
        <v>0</v>
      </c>
      <c r="AD1251">
        <v>0</v>
      </c>
      <c r="AE1251">
        <v>0</v>
      </c>
    </row>
    <row r="1252" spans="1:31" x14ac:dyDescent="0.3">
      <c r="A1252" t="s">
        <v>268</v>
      </c>
      <c r="B1252" t="s">
        <v>1753</v>
      </c>
      <c r="C1252" t="s">
        <v>262</v>
      </c>
      <c r="D1252" t="s">
        <v>2599</v>
      </c>
      <c r="E1252" t="s">
        <v>11314</v>
      </c>
      <c r="F1252" t="s">
        <v>718</v>
      </c>
      <c r="G1252" t="s">
        <v>1036</v>
      </c>
      <c r="I1252" t="s">
        <v>265</v>
      </c>
      <c r="J1252" t="s">
        <v>266</v>
      </c>
      <c r="K1252" t="s">
        <v>1754</v>
      </c>
      <c r="L1252" t="s">
        <v>16357</v>
      </c>
      <c r="M1252" t="s">
        <v>271</v>
      </c>
      <c r="N1252" t="s">
        <v>268</v>
      </c>
      <c r="O1252">
        <v>9</v>
      </c>
      <c r="P1252" t="s">
        <v>288</v>
      </c>
      <c r="Q1252">
        <v>0.48</v>
      </c>
      <c r="S1252">
        <v>22</v>
      </c>
      <c r="T1252" s="108">
        <v>10.559999999999999</v>
      </c>
      <c r="U1252">
        <v>1</v>
      </c>
      <c r="V1252" t="s">
        <v>270</v>
      </c>
      <c r="W1252" t="s">
        <v>167</v>
      </c>
      <c r="X1252">
        <v>11</v>
      </c>
      <c r="Y1252">
        <v>0</v>
      </c>
      <c r="Z1252">
        <v>11</v>
      </c>
      <c r="AA1252">
        <v>0</v>
      </c>
      <c r="AB1252">
        <v>0</v>
      </c>
      <c r="AC1252">
        <v>11</v>
      </c>
      <c r="AD1252">
        <v>0</v>
      </c>
      <c r="AE1252">
        <v>0</v>
      </c>
    </row>
    <row r="1253" spans="1:31" x14ac:dyDescent="0.3">
      <c r="A1253" t="s">
        <v>268</v>
      </c>
      <c r="B1253" t="s">
        <v>1753</v>
      </c>
      <c r="C1253" t="s">
        <v>262</v>
      </c>
      <c r="D1253" t="s">
        <v>2599</v>
      </c>
      <c r="E1253" t="s">
        <v>11314</v>
      </c>
      <c r="F1253" t="s">
        <v>718</v>
      </c>
      <c r="G1253" t="s">
        <v>1036</v>
      </c>
      <c r="I1253" t="s">
        <v>265</v>
      </c>
      <c r="J1253" t="s">
        <v>266</v>
      </c>
      <c r="K1253" t="s">
        <v>1754</v>
      </c>
      <c r="L1253" t="s">
        <v>16357</v>
      </c>
      <c r="M1253" t="s">
        <v>271</v>
      </c>
      <c r="N1253" t="s">
        <v>268</v>
      </c>
      <c r="O1253">
        <v>21</v>
      </c>
      <c r="P1253" t="s">
        <v>273</v>
      </c>
      <c r="Q1253">
        <v>0.48</v>
      </c>
      <c r="S1253">
        <v>5</v>
      </c>
      <c r="T1253" s="108">
        <v>2.4</v>
      </c>
      <c r="U1253">
        <v>1</v>
      </c>
      <c r="V1253" t="s">
        <v>270</v>
      </c>
      <c r="W1253" t="s">
        <v>167</v>
      </c>
      <c r="X1253">
        <v>5</v>
      </c>
      <c r="Y1253">
        <v>0</v>
      </c>
      <c r="Z1253">
        <v>0</v>
      </c>
      <c r="AA1253">
        <v>0</v>
      </c>
      <c r="AB1253">
        <v>0</v>
      </c>
      <c r="AC1253">
        <v>5</v>
      </c>
      <c r="AD1253">
        <v>0</v>
      </c>
      <c r="AE1253">
        <v>0</v>
      </c>
    </row>
    <row r="1254" spans="1:31" x14ac:dyDescent="0.3">
      <c r="A1254" t="s">
        <v>268</v>
      </c>
      <c r="B1254" t="s">
        <v>1753</v>
      </c>
      <c r="C1254" t="s">
        <v>262</v>
      </c>
      <c r="D1254" t="s">
        <v>2599</v>
      </c>
      <c r="E1254" t="s">
        <v>11314</v>
      </c>
      <c r="F1254" t="s">
        <v>718</v>
      </c>
      <c r="G1254" t="s">
        <v>1036</v>
      </c>
      <c r="I1254" t="s">
        <v>265</v>
      </c>
      <c r="J1254" t="s">
        <v>266</v>
      </c>
      <c r="K1254" t="s">
        <v>1754</v>
      </c>
      <c r="L1254" t="s">
        <v>16357</v>
      </c>
      <c r="M1254" t="s">
        <v>267</v>
      </c>
      <c r="N1254" t="s">
        <v>268</v>
      </c>
      <c r="O1254">
        <v>8</v>
      </c>
      <c r="P1254" t="s">
        <v>269</v>
      </c>
      <c r="Q1254">
        <v>2</v>
      </c>
      <c r="S1254">
        <v>4</v>
      </c>
      <c r="T1254" s="108">
        <v>8</v>
      </c>
      <c r="U1254">
        <v>1</v>
      </c>
      <c r="V1254" t="s">
        <v>270</v>
      </c>
      <c r="W1254" t="s">
        <v>167</v>
      </c>
      <c r="X1254">
        <v>2</v>
      </c>
      <c r="Y1254">
        <v>0</v>
      </c>
      <c r="Z1254">
        <v>2</v>
      </c>
      <c r="AA1254">
        <v>0</v>
      </c>
      <c r="AB1254">
        <v>2</v>
      </c>
      <c r="AC1254">
        <v>0</v>
      </c>
      <c r="AD1254">
        <v>0</v>
      </c>
      <c r="AE1254">
        <v>0</v>
      </c>
    </row>
    <row r="1255" spans="1:31" x14ac:dyDescent="0.3">
      <c r="A1255" t="s">
        <v>268</v>
      </c>
      <c r="B1255" t="s">
        <v>8584</v>
      </c>
      <c r="C1255" t="s">
        <v>274</v>
      </c>
      <c r="D1255" t="s">
        <v>10287</v>
      </c>
      <c r="E1255" t="s">
        <v>11227</v>
      </c>
      <c r="F1255" t="s">
        <v>8585</v>
      </c>
      <c r="G1255" t="s">
        <v>478</v>
      </c>
      <c r="I1255" t="s">
        <v>265</v>
      </c>
      <c r="J1255" t="s">
        <v>266</v>
      </c>
      <c r="K1255" t="s">
        <v>6373</v>
      </c>
      <c r="L1255" t="s">
        <v>480</v>
      </c>
      <c r="M1255" t="s">
        <v>267</v>
      </c>
      <c r="N1255" t="s">
        <v>268</v>
      </c>
      <c r="O1255">
        <v>8</v>
      </c>
      <c r="P1255" t="s">
        <v>266</v>
      </c>
      <c r="Q1255">
        <v>0.48</v>
      </c>
      <c r="S1255">
        <v>3</v>
      </c>
      <c r="T1255" s="108">
        <v>1.44</v>
      </c>
      <c r="U1255">
        <v>1</v>
      </c>
      <c r="V1255" t="s">
        <v>270</v>
      </c>
      <c r="W1255" t="s">
        <v>167</v>
      </c>
      <c r="X1255">
        <v>3</v>
      </c>
      <c r="Y1255">
        <v>0</v>
      </c>
      <c r="Z1255">
        <v>0</v>
      </c>
      <c r="AA1255">
        <v>0</v>
      </c>
      <c r="AB1255">
        <v>3</v>
      </c>
      <c r="AC1255">
        <v>0</v>
      </c>
      <c r="AD1255">
        <v>0</v>
      </c>
      <c r="AE1255">
        <v>0</v>
      </c>
    </row>
    <row r="1256" spans="1:31" x14ac:dyDescent="0.3">
      <c r="A1256" t="s">
        <v>268</v>
      </c>
      <c r="B1256" t="s">
        <v>8584</v>
      </c>
      <c r="C1256" t="s">
        <v>274</v>
      </c>
      <c r="D1256" t="s">
        <v>10287</v>
      </c>
      <c r="E1256" t="s">
        <v>11227</v>
      </c>
      <c r="F1256" t="s">
        <v>8585</v>
      </c>
      <c r="G1256" t="s">
        <v>478</v>
      </c>
      <c r="I1256" t="s">
        <v>265</v>
      </c>
      <c r="J1256" t="s">
        <v>266</v>
      </c>
      <c r="K1256" t="s">
        <v>6373</v>
      </c>
      <c r="L1256" t="s">
        <v>480</v>
      </c>
      <c r="M1256" t="s">
        <v>271</v>
      </c>
      <c r="N1256" t="s">
        <v>268</v>
      </c>
      <c r="O1256">
        <v>9</v>
      </c>
      <c r="P1256" t="s">
        <v>288</v>
      </c>
      <c r="Q1256">
        <v>0.48</v>
      </c>
      <c r="S1256">
        <v>4</v>
      </c>
      <c r="T1256" s="108">
        <v>1.92</v>
      </c>
      <c r="U1256">
        <v>1</v>
      </c>
      <c r="V1256" t="s">
        <v>270</v>
      </c>
      <c r="W1256" t="s">
        <v>167</v>
      </c>
      <c r="X1256">
        <v>4</v>
      </c>
      <c r="Y1256">
        <v>0</v>
      </c>
      <c r="Z1256">
        <v>0</v>
      </c>
      <c r="AA1256">
        <v>0</v>
      </c>
      <c r="AB1256">
        <v>4</v>
      </c>
      <c r="AC1256">
        <v>0</v>
      </c>
      <c r="AD1256">
        <v>0</v>
      </c>
      <c r="AE1256">
        <v>0</v>
      </c>
    </row>
    <row r="1257" spans="1:31" x14ac:dyDescent="0.3">
      <c r="A1257" t="s">
        <v>268</v>
      </c>
      <c r="B1257" t="s">
        <v>8584</v>
      </c>
      <c r="C1257" t="s">
        <v>274</v>
      </c>
      <c r="D1257" t="s">
        <v>10287</v>
      </c>
      <c r="E1257" t="s">
        <v>11227</v>
      </c>
      <c r="F1257" t="s">
        <v>8585</v>
      </c>
      <c r="G1257" t="s">
        <v>478</v>
      </c>
      <c r="I1257" t="s">
        <v>265</v>
      </c>
      <c r="J1257" t="s">
        <v>266</v>
      </c>
      <c r="K1257" t="s">
        <v>6373</v>
      </c>
      <c r="L1257" t="s">
        <v>480</v>
      </c>
      <c r="M1257" t="s">
        <v>271</v>
      </c>
      <c r="N1257" t="s">
        <v>268</v>
      </c>
      <c r="O1257">
        <v>21</v>
      </c>
      <c r="P1257" t="s">
        <v>273</v>
      </c>
      <c r="Q1257">
        <v>0.48</v>
      </c>
      <c r="S1257">
        <v>3</v>
      </c>
      <c r="T1257" s="108">
        <v>1.44</v>
      </c>
      <c r="U1257">
        <v>1</v>
      </c>
      <c r="V1257" t="s">
        <v>270</v>
      </c>
      <c r="W1257" t="s">
        <v>167</v>
      </c>
      <c r="X1257">
        <v>3</v>
      </c>
      <c r="Y1257">
        <v>0</v>
      </c>
      <c r="Z1257">
        <v>0</v>
      </c>
      <c r="AA1257">
        <v>0</v>
      </c>
      <c r="AB1257">
        <v>3</v>
      </c>
      <c r="AC1257">
        <v>0</v>
      </c>
      <c r="AD1257">
        <v>0</v>
      </c>
      <c r="AE1257">
        <v>0</v>
      </c>
    </row>
    <row r="1258" spans="1:31" x14ac:dyDescent="0.3">
      <c r="A1258" t="s">
        <v>268</v>
      </c>
      <c r="B1258" t="s">
        <v>1416</v>
      </c>
      <c r="C1258" t="s">
        <v>274</v>
      </c>
      <c r="D1258" t="s">
        <v>2529</v>
      </c>
      <c r="E1258" t="s">
        <v>11342</v>
      </c>
      <c r="F1258" t="s">
        <v>1417</v>
      </c>
      <c r="G1258" t="s">
        <v>1418</v>
      </c>
      <c r="I1258" t="s">
        <v>265</v>
      </c>
      <c r="J1258" t="s">
        <v>266</v>
      </c>
      <c r="K1258" t="s">
        <v>1419</v>
      </c>
      <c r="L1258" t="s">
        <v>568</v>
      </c>
      <c r="M1258" t="s">
        <v>267</v>
      </c>
      <c r="N1258" t="s">
        <v>268</v>
      </c>
      <c r="O1258">
        <v>8</v>
      </c>
      <c r="P1258" t="s">
        <v>282</v>
      </c>
      <c r="Q1258">
        <v>2</v>
      </c>
      <c r="S1258">
        <v>2</v>
      </c>
      <c r="T1258" s="108">
        <v>4</v>
      </c>
      <c r="U1258">
        <v>1</v>
      </c>
      <c r="V1258" t="s">
        <v>270</v>
      </c>
      <c r="W1258" t="s">
        <v>167</v>
      </c>
      <c r="X1258">
        <v>1</v>
      </c>
      <c r="Y1258">
        <v>0</v>
      </c>
      <c r="Z1258">
        <v>1</v>
      </c>
      <c r="AA1258">
        <v>0</v>
      </c>
      <c r="AB1258">
        <v>0</v>
      </c>
      <c r="AC1258">
        <v>1</v>
      </c>
      <c r="AD1258">
        <v>0</v>
      </c>
      <c r="AE1258">
        <v>0</v>
      </c>
    </row>
    <row r="1259" spans="1:31" x14ac:dyDescent="0.3">
      <c r="A1259" t="s">
        <v>268</v>
      </c>
      <c r="B1259" t="s">
        <v>1416</v>
      </c>
      <c r="C1259" t="s">
        <v>294</v>
      </c>
      <c r="D1259" t="s">
        <v>2529</v>
      </c>
      <c r="E1259" t="s">
        <v>11342</v>
      </c>
      <c r="F1259" t="s">
        <v>1417</v>
      </c>
      <c r="G1259" t="s">
        <v>1418</v>
      </c>
      <c r="I1259" t="s">
        <v>265</v>
      </c>
      <c r="J1259" t="s">
        <v>266</v>
      </c>
      <c r="K1259" t="s">
        <v>1419</v>
      </c>
      <c r="L1259" t="s">
        <v>568</v>
      </c>
      <c r="M1259" t="s">
        <v>271</v>
      </c>
      <c r="N1259" t="s">
        <v>268</v>
      </c>
      <c r="O1259">
        <v>9</v>
      </c>
      <c r="P1259" t="s">
        <v>288</v>
      </c>
      <c r="Q1259">
        <v>0.48</v>
      </c>
      <c r="S1259">
        <v>4</v>
      </c>
      <c r="T1259" s="108">
        <v>1.92</v>
      </c>
      <c r="U1259">
        <v>1</v>
      </c>
      <c r="V1259" t="s">
        <v>270</v>
      </c>
      <c r="W1259" t="s">
        <v>167</v>
      </c>
      <c r="X1259">
        <v>4</v>
      </c>
      <c r="Y1259">
        <v>4</v>
      </c>
      <c r="Z1259">
        <v>0</v>
      </c>
      <c r="AA1259">
        <v>0</v>
      </c>
      <c r="AB1259">
        <v>0</v>
      </c>
      <c r="AC1259">
        <v>0</v>
      </c>
      <c r="AD1259">
        <v>0</v>
      </c>
      <c r="AE1259">
        <v>0</v>
      </c>
    </row>
    <row r="1260" spans="1:31" x14ac:dyDescent="0.3">
      <c r="A1260" t="s">
        <v>268</v>
      </c>
      <c r="B1260" t="s">
        <v>1416</v>
      </c>
      <c r="C1260" t="s">
        <v>294</v>
      </c>
      <c r="D1260" t="s">
        <v>2529</v>
      </c>
      <c r="E1260" t="s">
        <v>11342</v>
      </c>
      <c r="F1260" t="s">
        <v>1417</v>
      </c>
      <c r="G1260" t="s">
        <v>1418</v>
      </c>
      <c r="I1260" t="s">
        <v>265</v>
      </c>
      <c r="J1260" t="s">
        <v>266</v>
      </c>
      <c r="K1260" t="s">
        <v>1419</v>
      </c>
      <c r="L1260" t="s">
        <v>568</v>
      </c>
      <c r="M1260" t="s">
        <v>271</v>
      </c>
      <c r="N1260" t="s">
        <v>268</v>
      </c>
      <c r="O1260">
        <v>26</v>
      </c>
      <c r="P1260" t="s">
        <v>273</v>
      </c>
      <c r="Q1260">
        <v>0.48</v>
      </c>
      <c r="S1260">
        <v>1</v>
      </c>
      <c r="T1260" s="108">
        <v>0.48</v>
      </c>
      <c r="U1260">
        <v>1</v>
      </c>
      <c r="V1260" t="s">
        <v>270</v>
      </c>
      <c r="W1260" t="s">
        <v>167</v>
      </c>
      <c r="X1260">
        <v>1</v>
      </c>
      <c r="Y1260">
        <v>0</v>
      </c>
      <c r="Z1260">
        <v>0</v>
      </c>
      <c r="AA1260">
        <v>0</v>
      </c>
      <c r="AB1260">
        <v>1</v>
      </c>
      <c r="AC1260">
        <v>0</v>
      </c>
      <c r="AD1260">
        <v>0</v>
      </c>
      <c r="AE1260">
        <v>0</v>
      </c>
    </row>
    <row r="1261" spans="1:31" x14ac:dyDescent="0.3">
      <c r="A1261" t="s">
        <v>268</v>
      </c>
      <c r="B1261" t="s">
        <v>16074</v>
      </c>
      <c r="C1261" t="s">
        <v>274</v>
      </c>
      <c r="D1261" t="s">
        <v>16075</v>
      </c>
      <c r="E1261" t="s">
        <v>27062</v>
      </c>
      <c r="F1261" t="s">
        <v>622</v>
      </c>
      <c r="G1261" t="s">
        <v>9336</v>
      </c>
      <c r="I1261" t="s">
        <v>265</v>
      </c>
      <c r="J1261" t="s">
        <v>266</v>
      </c>
      <c r="K1261" t="s">
        <v>3474</v>
      </c>
      <c r="L1261" t="s">
        <v>16077</v>
      </c>
      <c r="M1261" t="s">
        <v>267</v>
      </c>
      <c r="N1261" t="s">
        <v>268</v>
      </c>
      <c r="O1261">
        <v>8</v>
      </c>
      <c r="P1261" t="s">
        <v>282</v>
      </c>
      <c r="Q1261">
        <v>4</v>
      </c>
      <c r="S1261">
        <v>0</v>
      </c>
      <c r="T1261" s="108">
        <v>0</v>
      </c>
      <c r="U1261">
        <v>0</v>
      </c>
      <c r="W1261" t="s">
        <v>171</v>
      </c>
      <c r="X1261">
        <v>1</v>
      </c>
      <c r="Y1261">
        <v>0</v>
      </c>
      <c r="Z1261">
        <v>0</v>
      </c>
      <c r="AA1261">
        <v>0</v>
      </c>
      <c r="AB1261">
        <v>0</v>
      </c>
      <c r="AC1261">
        <v>0</v>
      </c>
      <c r="AD1261">
        <v>0</v>
      </c>
      <c r="AE1261">
        <v>0</v>
      </c>
    </row>
    <row r="1262" spans="1:31" x14ac:dyDescent="0.3">
      <c r="A1262" t="s">
        <v>268</v>
      </c>
      <c r="B1262" t="s">
        <v>16074</v>
      </c>
      <c r="C1262" t="s">
        <v>274</v>
      </c>
      <c r="D1262" t="s">
        <v>16075</v>
      </c>
      <c r="E1262" t="s">
        <v>27062</v>
      </c>
      <c r="F1262" t="s">
        <v>622</v>
      </c>
      <c r="G1262" t="s">
        <v>9336</v>
      </c>
      <c r="I1262" t="s">
        <v>265</v>
      </c>
      <c r="J1262" t="s">
        <v>266</v>
      </c>
      <c r="K1262" t="s">
        <v>3474</v>
      </c>
      <c r="L1262" t="s">
        <v>16077</v>
      </c>
      <c r="M1262" t="s">
        <v>271</v>
      </c>
      <c r="N1262" t="s">
        <v>268</v>
      </c>
      <c r="O1262">
        <v>9</v>
      </c>
      <c r="P1262" t="s">
        <v>272</v>
      </c>
      <c r="Q1262">
        <v>4</v>
      </c>
      <c r="S1262">
        <v>0</v>
      </c>
      <c r="T1262" s="108">
        <v>0</v>
      </c>
      <c r="U1262">
        <v>0</v>
      </c>
      <c r="W1262" t="s">
        <v>171</v>
      </c>
      <c r="X1262">
        <v>1</v>
      </c>
      <c r="Y1262">
        <v>0</v>
      </c>
      <c r="Z1262">
        <v>0</v>
      </c>
      <c r="AA1262">
        <v>0</v>
      </c>
      <c r="AB1262">
        <v>0</v>
      </c>
      <c r="AC1262">
        <v>0</v>
      </c>
      <c r="AD1262">
        <v>0</v>
      </c>
      <c r="AE1262">
        <v>0</v>
      </c>
    </row>
    <row r="1263" spans="1:31" x14ac:dyDescent="0.3">
      <c r="A1263" t="s">
        <v>268</v>
      </c>
      <c r="B1263" t="s">
        <v>16074</v>
      </c>
      <c r="C1263" t="s">
        <v>274</v>
      </c>
      <c r="D1263" t="s">
        <v>16075</v>
      </c>
      <c r="E1263" t="s">
        <v>27062</v>
      </c>
      <c r="F1263" t="s">
        <v>622</v>
      </c>
      <c r="G1263" t="s">
        <v>9336</v>
      </c>
      <c r="I1263" t="s">
        <v>265</v>
      </c>
      <c r="J1263" t="s">
        <v>266</v>
      </c>
      <c r="K1263" t="s">
        <v>3474</v>
      </c>
      <c r="L1263" t="s">
        <v>16077</v>
      </c>
      <c r="M1263" t="s">
        <v>271</v>
      </c>
      <c r="N1263" t="s">
        <v>268</v>
      </c>
      <c r="O1263">
        <v>21</v>
      </c>
      <c r="P1263" t="s">
        <v>273</v>
      </c>
      <c r="Q1263">
        <v>0.48</v>
      </c>
      <c r="S1263">
        <v>0</v>
      </c>
      <c r="T1263" s="108">
        <v>0</v>
      </c>
      <c r="U1263">
        <v>0</v>
      </c>
      <c r="W1263" t="s">
        <v>171</v>
      </c>
      <c r="X1263">
        <v>2</v>
      </c>
      <c r="Y1263">
        <v>0</v>
      </c>
      <c r="Z1263">
        <v>0</v>
      </c>
      <c r="AA1263">
        <v>0</v>
      </c>
      <c r="AB1263">
        <v>0</v>
      </c>
      <c r="AC1263">
        <v>0</v>
      </c>
      <c r="AD1263">
        <v>0</v>
      </c>
      <c r="AE1263">
        <v>0</v>
      </c>
    </row>
    <row r="1264" spans="1:31" x14ac:dyDescent="0.3">
      <c r="A1264" t="s">
        <v>268</v>
      </c>
      <c r="B1264" t="s">
        <v>16038</v>
      </c>
      <c r="C1264" t="s">
        <v>274</v>
      </c>
      <c r="D1264" t="s">
        <v>16039</v>
      </c>
      <c r="E1264" t="s">
        <v>11216</v>
      </c>
      <c r="F1264" t="s">
        <v>622</v>
      </c>
      <c r="G1264" t="s">
        <v>1438</v>
      </c>
      <c r="I1264" t="s">
        <v>265</v>
      </c>
      <c r="J1264" t="s">
        <v>266</v>
      </c>
      <c r="K1264" t="s">
        <v>2559</v>
      </c>
      <c r="L1264" t="s">
        <v>16040</v>
      </c>
      <c r="M1264" t="s">
        <v>267</v>
      </c>
      <c r="N1264" t="s">
        <v>268</v>
      </c>
      <c r="O1264">
        <v>8</v>
      </c>
      <c r="P1264" t="s">
        <v>282</v>
      </c>
      <c r="Q1264">
        <v>3</v>
      </c>
      <c r="S1264">
        <v>3</v>
      </c>
      <c r="T1264" s="108">
        <v>9</v>
      </c>
      <c r="U1264">
        <v>1</v>
      </c>
      <c r="V1264" t="s">
        <v>270</v>
      </c>
      <c r="W1264" t="s">
        <v>167</v>
      </c>
      <c r="X1264">
        <v>1</v>
      </c>
      <c r="Y1264">
        <v>1</v>
      </c>
      <c r="Z1264">
        <v>0</v>
      </c>
      <c r="AA1264">
        <v>1</v>
      </c>
      <c r="AB1264">
        <v>0</v>
      </c>
      <c r="AC1264">
        <v>1</v>
      </c>
      <c r="AD1264">
        <v>0</v>
      </c>
      <c r="AE1264">
        <v>0</v>
      </c>
    </row>
    <row r="1265" spans="1:31" x14ac:dyDescent="0.3">
      <c r="A1265" t="s">
        <v>268</v>
      </c>
      <c r="B1265" t="s">
        <v>16038</v>
      </c>
      <c r="C1265" t="s">
        <v>274</v>
      </c>
      <c r="D1265" t="s">
        <v>16039</v>
      </c>
      <c r="E1265" t="s">
        <v>11216</v>
      </c>
      <c r="F1265" t="s">
        <v>622</v>
      </c>
      <c r="G1265" t="s">
        <v>1438</v>
      </c>
      <c r="I1265" t="s">
        <v>265</v>
      </c>
      <c r="J1265" t="s">
        <v>266</v>
      </c>
      <c r="K1265" t="s">
        <v>2559</v>
      </c>
      <c r="L1265" t="s">
        <v>16040</v>
      </c>
      <c r="M1265" t="s">
        <v>267</v>
      </c>
      <c r="N1265" t="s">
        <v>268</v>
      </c>
      <c r="O1265">
        <v>8</v>
      </c>
      <c r="P1265" t="s">
        <v>282</v>
      </c>
      <c r="Q1265">
        <v>3</v>
      </c>
      <c r="S1265">
        <v>2</v>
      </c>
      <c r="T1265" s="108">
        <v>6</v>
      </c>
      <c r="U1265">
        <v>1</v>
      </c>
      <c r="V1265" t="s">
        <v>270</v>
      </c>
      <c r="W1265" t="s">
        <v>167</v>
      </c>
      <c r="X1265">
        <v>1</v>
      </c>
      <c r="Y1265">
        <v>0</v>
      </c>
      <c r="Z1265">
        <v>1</v>
      </c>
      <c r="AA1265">
        <v>0</v>
      </c>
      <c r="AB1265">
        <v>1</v>
      </c>
      <c r="AC1265">
        <v>0</v>
      </c>
      <c r="AD1265">
        <v>0</v>
      </c>
      <c r="AE1265">
        <v>0</v>
      </c>
    </row>
    <row r="1266" spans="1:31" x14ac:dyDescent="0.3">
      <c r="A1266" t="s">
        <v>268</v>
      </c>
      <c r="B1266" t="s">
        <v>16038</v>
      </c>
      <c r="C1266" t="s">
        <v>274</v>
      </c>
      <c r="D1266" t="s">
        <v>16039</v>
      </c>
      <c r="E1266" t="s">
        <v>11216</v>
      </c>
      <c r="F1266" t="s">
        <v>622</v>
      </c>
      <c r="G1266" t="s">
        <v>1438</v>
      </c>
      <c r="I1266" t="s">
        <v>265</v>
      </c>
      <c r="J1266" t="s">
        <v>266</v>
      </c>
      <c r="K1266" t="s">
        <v>2559</v>
      </c>
      <c r="L1266" t="s">
        <v>16040</v>
      </c>
      <c r="M1266" t="s">
        <v>271</v>
      </c>
      <c r="N1266" t="s">
        <v>268</v>
      </c>
      <c r="O1266">
        <v>9</v>
      </c>
      <c r="P1266" t="s">
        <v>272</v>
      </c>
      <c r="Q1266">
        <v>3</v>
      </c>
      <c r="S1266">
        <v>3</v>
      </c>
      <c r="T1266" s="108">
        <v>9</v>
      </c>
      <c r="U1266">
        <v>1</v>
      </c>
      <c r="V1266" t="s">
        <v>270</v>
      </c>
      <c r="W1266" t="s">
        <v>167</v>
      </c>
      <c r="X1266">
        <v>1</v>
      </c>
      <c r="Y1266">
        <v>1</v>
      </c>
      <c r="Z1266">
        <v>0</v>
      </c>
      <c r="AA1266">
        <v>1</v>
      </c>
      <c r="AB1266">
        <v>0</v>
      </c>
      <c r="AC1266">
        <v>1</v>
      </c>
      <c r="AD1266">
        <v>0</v>
      </c>
      <c r="AE1266">
        <v>0</v>
      </c>
    </row>
    <row r="1267" spans="1:31" x14ac:dyDescent="0.3">
      <c r="A1267" t="s">
        <v>268</v>
      </c>
      <c r="B1267" t="s">
        <v>16038</v>
      </c>
      <c r="C1267" t="s">
        <v>274</v>
      </c>
      <c r="D1267" t="s">
        <v>16039</v>
      </c>
      <c r="E1267" t="s">
        <v>11216</v>
      </c>
      <c r="F1267" t="s">
        <v>622</v>
      </c>
      <c r="G1267" t="s">
        <v>1438</v>
      </c>
      <c r="I1267" t="s">
        <v>265</v>
      </c>
      <c r="J1267" t="s">
        <v>266</v>
      </c>
      <c r="K1267" t="s">
        <v>2559</v>
      </c>
      <c r="L1267" t="s">
        <v>16040</v>
      </c>
      <c r="M1267" t="s">
        <v>271</v>
      </c>
      <c r="N1267" t="s">
        <v>268</v>
      </c>
      <c r="O1267">
        <v>9</v>
      </c>
      <c r="P1267" t="s">
        <v>272</v>
      </c>
      <c r="Q1267">
        <v>3</v>
      </c>
      <c r="S1267">
        <v>4</v>
      </c>
      <c r="T1267" s="108">
        <v>12</v>
      </c>
      <c r="U1267">
        <v>1</v>
      </c>
      <c r="V1267" t="s">
        <v>270</v>
      </c>
      <c r="W1267" t="s">
        <v>167</v>
      </c>
      <c r="X1267">
        <v>2</v>
      </c>
      <c r="Y1267">
        <v>0</v>
      </c>
      <c r="Z1267">
        <v>2</v>
      </c>
      <c r="AA1267">
        <v>0</v>
      </c>
      <c r="AB1267">
        <v>2</v>
      </c>
      <c r="AC1267">
        <v>0</v>
      </c>
      <c r="AD1267">
        <v>0</v>
      </c>
      <c r="AE1267">
        <v>0</v>
      </c>
    </row>
    <row r="1268" spans="1:31" x14ac:dyDescent="0.3">
      <c r="A1268" t="s">
        <v>268</v>
      </c>
      <c r="B1268" t="s">
        <v>16038</v>
      </c>
      <c r="C1268" t="s">
        <v>274</v>
      </c>
      <c r="D1268" t="s">
        <v>16039</v>
      </c>
      <c r="E1268" t="s">
        <v>11216</v>
      </c>
      <c r="F1268" t="s">
        <v>622</v>
      </c>
      <c r="G1268" t="s">
        <v>1438</v>
      </c>
      <c r="I1268" t="s">
        <v>265</v>
      </c>
      <c r="J1268" t="s">
        <v>266</v>
      </c>
      <c r="K1268" t="s">
        <v>2559</v>
      </c>
      <c r="L1268" t="s">
        <v>16040</v>
      </c>
      <c r="M1268" t="s">
        <v>271</v>
      </c>
      <c r="N1268" t="s">
        <v>268</v>
      </c>
      <c r="O1268">
        <v>21</v>
      </c>
      <c r="P1268" t="s">
        <v>425</v>
      </c>
      <c r="Q1268">
        <v>0.32</v>
      </c>
      <c r="S1268">
        <v>1</v>
      </c>
      <c r="T1268" s="108">
        <v>0.32</v>
      </c>
      <c r="U1268">
        <v>1</v>
      </c>
      <c r="V1268" t="s">
        <v>270</v>
      </c>
      <c r="W1268" t="s">
        <v>167</v>
      </c>
      <c r="X1268">
        <v>1</v>
      </c>
      <c r="Y1268">
        <v>0</v>
      </c>
      <c r="Z1268">
        <v>0</v>
      </c>
      <c r="AA1268">
        <v>0</v>
      </c>
      <c r="AB1268">
        <v>1</v>
      </c>
      <c r="AC1268">
        <v>0</v>
      </c>
      <c r="AD1268">
        <v>0</v>
      </c>
      <c r="AE1268">
        <v>0</v>
      </c>
    </row>
    <row r="1269" spans="1:31" x14ac:dyDescent="0.3">
      <c r="A1269" t="s">
        <v>268</v>
      </c>
      <c r="B1269" t="s">
        <v>9176</v>
      </c>
      <c r="C1269" t="s">
        <v>262</v>
      </c>
      <c r="D1269" t="s">
        <v>9177</v>
      </c>
      <c r="E1269" t="s">
        <v>11321</v>
      </c>
      <c r="G1269" t="s">
        <v>9330</v>
      </c>
      <c r="I1269" t="s">
        <v>265</v>
      </c>
      <c r="J1269" t="s">
        <v>266</v>
      </c>
      <c r="K1269" t="s">
        <v>370</v>
      </c>
      <c r="L1269" t="s">
        <v>9178</v>
      </c>
      <c r="M1269" t="s">
        <v>267</v>
      </c>
      <c r="N1269" t="s">
        <v>268</v>
      </c>
      <c r="O1269">
        <v>8</v>
      </c>
      <c r="P1269" t="s">
        <v>282</v>
      </c>
      <c r="Q1269">
        <v>2</v>
      </c>
      <c r="S1269">
        <v>1</v>
      </c>
      <c r="T1269" s="108">
        <v>2</v>
      </c>
      <c r="U1269">
        <v>1</v>
      </c>
      <c r="V1269" t="s">
        <v>270</v>
      </c>
      <c r="W1269" t="s">
        <v>167</v>
      </c>
      <c r="X1269">
        <v>1</v>
      </c>
      <c r="Y1269">
        <v>0</v>
      </c>
      <c r="Z1269">
        <v>0</v>
      </c>
      <c r="AA1269">
        <v>0</v>
      </c>
      <c r="AB1269">
        <v>1</v>
      </c>
      <c r="AC1269">
        <v>0</v>
      </c>
      <c r="AD1269">
        <v>0</v>
      </c>
      <c r="AE1269">
        <v>0</v>
      </c>
    </row>
    <row r="1270" spans="1:31" x14ac:dyDescent="0.3">
      <c r="A1270" t="s">
        <v>268</v>
      </c>
      <c r="B1270" t="s">
        <v>9176</v>
      </c>
      <c r="C1270" t="s">
        <v>262</v>
      </c>
      <c r="D1270" t="s">
        <v>9177</v>
      </c>
      <c r="E1270" t="s">
        <v>11321</v>
      </c>
      <c r="G1270" t="s">
        <v>9330</v>
      </c>
      <c r="I1270" t="s">
        <v>265</v>
      </c>
      <c r="J1270" t="s">
        <v>266</v>
      </c>
      <c r="K1270" t="s">
        <v>370</v>
      </c>
      <c r="L1270" t="s">
        <v>9178</v>
      </c>
      <c r="M1270" t="s">
        <v>271</v>
      </c>
      <c r="N1270" t="s">
        <v>268</v>
      </c>
      <c r="O1270">
        <v>9</v>
      </c>
      <c r="P1270" t="s">
        <v>288</v>
      </c>
      <c r="Q1270">
        <v>0.48</v>
      </c>
      <c r="S1270">
        <v>2</v>
      </c>
      <c r="T1270" s="108">
        <v>0.96</v>
      </c>
      <c r="U1270">
        <v>1</v>
      </c>
      <c r="V1270" t="s">
        <v>270</v>
      </c>
      <c r="W1270" t="s">
        <v>167</v>
      </c>
      <c r="X1270">
        <v>2</v>
      </c>
      <c r="Y1270">
        <v>0</v>
      </c>
      <c r="Z1270">
        <v>0</v>
      </c>
      <c r="AA1270">
        <v>0</v>
      </c>
      <c r="AB1270">
        <v>2</v>
      </c>
      <c r="AC1270">
        <v>0</v>
      </c>
      <c r="AD1270">
        <v>0</v>
      </c>
      <c r="AE1270">
        <v>0</v>
      </c>
    </row>
    <row r="1271" spans="1:31" x14ac:dyDescent="0.3">
      <c r="A1271" t="s">
        <v>268</v>
      </c>
      <c r="B1271" t="s">
        <v>9176</v>
      </c>
      <c r="C1271" t="s">
        <v>262</v>
      </c>
      <c r="D1271" t="s">
        <v>9177</v>
      </c>
      <c r="E1271" t="s">
        <v>11321</v>
      </c>
      <c r="G1271" t="s">
        <v>9330</v>
      </c>
      <c r="I1271" t="s">
        <v>265</v>
      </c>
      <c r="J1271" t="s">
        <v>266</v>
      </c>
      <c r="K1271" t="s">
        <v>370</v>
      </c>
      <c r="L1271" t="s">
        <v>9178</v>
      </c>
      <c r="M1271" t="s">
        <v>271</v>
      </c>
      <c r="N1271" t="s">
        <v>268</v>
      </c>
      <c r="O1271">
        <v>21</v>
      </c>
      <c r="P1271" t="s">
        <v>273</v>
      </c>
      <c r="Q1271">
        <v>0.32</v>
      </c>
      <c r="S1271">
        <v>1</v>
      </c>
      <c r="T1271" s="108">
        <v>0.32</v>
      </c>
      <c r="U1271">
        <v>1</v>
      </c>
      <c r="V1271" t="s">
        <v>270</v>
      </c>
      <c r="W1271" t="s">
        <v>167</v>
      </c>
      <c r="X1271">
        <v>1</v>
      </c>
      <c r="Y1271">
        <v>0</v>
      </c>
      <c r="Z1271">
        <v>0</v>
      </c>
      <c r="AA1271">
        <v>0</v>
      </c>
      <c r="AB1271">
        <v>1</v>
      </c>
      <c r="AC1271">
        <v>0</v>
      </c>
      <c r="AD1271">
        <v>0</v>
      </c>
      <c r="AE1271">
        <v>0</v>
      </c>
    </row>
    <row r="1272" spans="1:31" x14ac:dyDescent="0.3">
      <c r="A1272" t="s">
        <v>268</v>
      </c>
      <c r="B1272" t="s">
        <v>15455</v>
      </c>
      <c r="C1272" t="s">
        <v>274</v>
      </c>
      <c r="D1272" t="s">
        <v>15456</v>
      </c>
      <c r="E1272" t="s">
        <v>11247</v>
      </c>
      <c r="F1272" t="s">
        <v>1661</v>
      </c>
      <c r="G1272" t="s">
        <v>9327</v>
      </c>
      <c r="I1272" t="s">
        <v>265</v>
      </c>
      <c r="J1272" t="s">
        <v>266</v>
      </c>
      <c r="K1272" t="s">
        <v>1662</v>
      </c>
      <c r="L1272" t="s">
        <v>15457</v>
      </c>
      <c r="M1272" t="s">
        <v>267</v>
      </c>
      <c r="N1272" t="s">
        <v>268</v>
      </c>
      <c r="O1272">
        <v>8</v>
      </c>
      <c r="P1272" t="s">
        <v>282</v>
      </c>
      <c r="Q1272">
        <v>2</v>
      </c>
      <c r="S1272">
        <v>1</v>
      </c>
      <c r="T1272" s="108">
        <v>2</v>
      </c>
      <c r="U1272">
        <v>1</v>
      </c>
      <c r="V1272" t="s">
        <v>270</v>
      </c>
      <c r="W1272" t="s">
        <v>167</v>
      </c>
      <c r="X1272">
        <v>1</v>
      </c>
      <c r="Y1272">
        <v>0</v>
      </c>
      <c r="Z1272">
        <v>1</v>
      </c>
      <c r="AA1272">
        <v>0</v>
      </c>
      <c r="AB1272">
        <v>0</v>
      </c>
      <c r="AC1272">
        <v>0</v>
      </c>
      <c r="AD1272">
        <v>0</v>
      </c>
      <c r="AE1272">
        <v>0</v>
      </c>
    </row>
    <row r="1273" spans="1:31" x14ac:dyDescent="0.3">
      <c r="A1273" t="s">
        <v>268</v>
      </c>
      <c r="B1273" t="s">
        <v>15455</v>
      </c>
      <c r="C1273" t="s">
        <v>274</v>
      </c>
      <c r="D1273" t="s">
        <v>15456</v>
      </c>
      <c r="E1273" t="s">
        <v>11247</v>
      </c>
      <c r="F1273" t="s">
        <v>1661</v>
      </c>
      <c r="G1273" t="s">
        <v>9327</v>
      </c>
      <c r="I1273" t="s">
        <v>265</v>
      </c>
      <c r="J1273" t="s">
        <v>266</v>
      </c>
      <c r="K1273" t="s">
        <v>1662</v>
      </c>
      <c r="L1273" t="s">
        <v>15457</v>
      </c>
      <c r="M1273" t="s">
        <v>271</v>
      </c>
      <c r="N1273" t="s">
        <v>268</v>
      </c>
      <c r="O1273">
        <v>9</v>
      </c>
      <c r="P1273" t="s">
        <v>288</v>
      </c>
      <c r="Q1273">
        <v>0.48</v>
      </c>
      <c r="S1273">
        <v>2</v>
      </c>
      <c r="T1273" s="108">
        <v>0.96</v>
      </c>
      <c r="U1273">
        <v>1</v>
      </c>
      <c r="V1273" t="s">
        <v>270</v>
      </c>
      <c r="W1273" t="s">
        <v>167</v>
      </c>
      <c r="X1273">
        <v>2</v>
      </c>
      <c r="Y1273">
        <v>0</v>
      </c>
      <c r="Z1273">
        <v>0</v>
      </c>
      <c r="AA1273">
        <v>0</v>
      </c>
      <c r="AB1273">
        <v>0</v>
      </c>
      <c r="AC1273">
        <v>2</v>
      </c>
      <c r="AD1273">
        <v>0</v>
      </c>
      <c r="AE1273">
        <v>0</v>
      </c>
    </row>
    <row r="1274" spans="1:31" x14ac:dyDescent="0.3">
      <c r="A1274" t="s">
        <v>268</v>
      </c>
      <c r="B1274" t="s">
        <v>15455</v>
      </c>
      <c r="C1274" t="s">
        <v>274</v>
      </c>
      <c r="D1274" t="s">
        <v>15456</v>
      </c>
      <c r="E1274" t="s">
        <v>11247</v>
      </c>
      <c r="F1274" t="s">
        <v>1661</v>
      </c>
      <c r="G1274" t="s">
        <v>9327</v>
      </c>
      <c r="I1274" t="s">
        <v>265</v>
      </c>
      <c r="J1274" t="s">
        <v>266</v>
      </c>
      <c r="K1274" t="s">
        <v>1662</v>
      </c>
      <c r="L1274" t="s">
        <v>15457</v>
      </c>
      <c r="M1274" t="s">
        <v>271</v>
      </c>
      <c r="N1274" t="s">
        <v>268</v>
      </c>
      <c r="O1274">
        <v>21</v>
      </c>
      <c r="P1274" t="s">
        <v>273</v>
      </c>
      <c r="Q1274">
        <v>0.32</v>
      </c>
      <c r="S1274">
        <v>1</v>
      </c>
      <c r="T1274" s="108">
        <v>0.32</v>
      </c>
      <c r="U1274">
        <v>1</v>
      </c>
      <c r="V1274" t="s">
        <v>270</v>
      </c>
      <c r="W1274" t="s">
        <v>167</v>
      </c>
      <c r="X1274">
        <v>1</v>
      </c>
      <c r="Y1274">
        <v>0</v>
      </c>
      <c r="Z1274">
        <v>0</v>
      </c>
      <c r="AA1274">
        <v>0</v>
      </c>
      <c r="AB1274">
        <v>0</v>
      </c>
      <c r="AC1274">
        <v>1</v>
      </c>
      <c r="AD1274">
        <v>0</v>
      </c>
      <c r="AE1274">
        <v>0</v>
      </c>
    </row>
    <row r="1275" spans="1:31" x14ac:dyDescent="0.3">
      <c r="A1275" t="s">
        <v>268</v>
      </c>
      <c r="B1275" t="s">
        <v>8659</v>
      </c>
      <c r="C1275" t="s">
        <v>262</v>
      </c>
      <c r="D1275" t="s">
        <v>10047</v>
      </c>
      <c r="E1275" t="s">
        <v>11446</v>
      </c>
      <c r="F1275" t="s">
        <v>1196</v>
      </c>
      <c r="G1275" t="s">
        <v>984</v>
      </c>
      <c r="I1275" t="s">
        <v>265</v>
      </c>
      <c r="J1275" t="s">
        <v>266</v>
      </c>
      <c r="K1275" t="s">
        <v>8660</v>
      </c>
      <c r="L1275" t="s">
        <v>17392</v>
      </c>
      <c r="M1275" t="s">
        <v>267</v>
      </c>
      <c r="N1275" t="s">
        <v>268</v>
      </c>
      <c r="O1275">
        <v>8</v>
      </c>
      <c r="P1275" t="s">
        <v>282</v>
      </c>
      <c r="Q1275">
        <v>2</v>
      </c>
      <c r="S1275">
        <v>3</v>
      </c>
      <c r="T1275" s="108">
        <v>6</v>
      </c>
      <c r="U1275">
        <v>1</v>
      </c>
      <c r="V1275" t="s">
        <v>270</v>
      </c>
      <c r="W1275" t="s">
        <v>167</v>
      </c>
      <c r="X1275">
        <v>1</v>
      </c>
      <c r="Y1275">
        <v>1</v>
      </c>
      <c r="Z1275">
        <v>0</v>
      </c>
      <c r="AA1275">
        <v>1</v>
      </c>
      <c r="AB1275">
        <v>0</v>
      </c>
      <c r="AC1275">
        <v>1</v>
      </c>
      <c r="AD1275">
        <v>0</v>
      </c>
      <c r="AE1275">
        <v>0</v>
      </c>
    </row>
    <row r="1276" spans="1:31" x14ac:dyDescent="0.3">
      <c r="A1276" t="s">
        <v>268</v>
      </c>
      <c r="B1276" t="s">
        <v>8659</v>
      </c>
      <c r="C1276" t="s">
        <v>262</v>
      </c>
      <c r="D1276" t="s">
        <v>10047</v>
      </c>
      <c r="E1276" t="s">
        <v>11446</v>
      </c>
      <c r="F1276" t="s">
        <v>1196</v>
      </c>
      <c r="G1276" t="s">
        <v>984</v>
      </c>
      <c r="I1276" t="s">
        <v>265</v>
      </c>
      <c r="J1276" t="s">
        <v>266</v>
      </c>
      <c r="K1276" t="s">
        <v>8660</v>
      </c>
      <c r="L1276" t="s">
        <v>17392</v>
      </c>
      <c r="M1276" t="s">
        <v>271</v>
      </c>
      <c r="N1276" t="s">
        <v>268</v>
      </c>
      <c r="O1276">
        <v>9</v>
      </c>
      <c r="P1276" t="s">
        <v>288</v>
      </c>
      <c r="Q1276">
        <v>0.48</v>
      </c>
      <c r="S1276">
        <v>6</v>
      </c>
      <c r="T1276" s="108">
        <v>2.88</v>
      </c>
      <c r="U1276">
        <v>1</v>
      </c>
      <c r="V1276" t="s">
        <v>270</v>
      </c>
      <c r="W1276" t="s">
        <v>167</v>
      </c>
      <c r="X1276">
        <v>3</v>
      </c>
      <c r="Y1276">
        <v>3</v>
      </c>
      <c r="Z1276">
        <v>0</v>
      </c>
      <c r="AA1276">
        <v>0</v>
      </c>
      <c r="AB1276">
        <v>3</v>
      </c>
      <c r="AC1276">
        <v>0</v>
      </c>
      <c r="AD1276">
        <v>0</v>
      </c>
      <c r="AE1276">
        <v>0</v>
      </c>
    </row>
    <row r="1277" spans="1:31" x14ac:dyDescent="0.3">
      <c r="A1277" t="s">
        <v>268</v>
      </c>
      <c r="B1277" t="s">
        <v>8659</v>
      </c>
      <c r="C1277" t="s">
        <v>262</v>
      </c>
      <c r="D1277" t="s">
        <v>10047</v>
      </c>
      <c r="E1277" t="s">
        <v>11446</v>
      </c>
      <c r="F1277" t="s">
        <v>1196</v>
      </c>
      <c r="G1277" t="s">
        <v>984</v>
      </c>
      <c r="I1277" t="s">
        <v>265</v>
      </c>
      <c r="J1277" t="s">
        <v>266</v>
      </c>
      <c r="K1277" t="s">
        <v>8660</v>
      </c>
      <c r="L1277" t="s">
        <v>17392</v>
      </c>
      <c r="M1277" t="s">
        <v>271</v>
      </c>
      <c r="N1277" t="s">
        <v>268</v>
      </c>
      <c r="O1277">
        <v>26</v>
      </c>
      <c r="P1277" t="s">
        <v>273</v>
      </c>
      <c r="Q1277">
        <v>0.48</v>
      </c>
      <c r="S1277">
        <v>1</v>
      </c>
      <c r="T1277" s="108">
        <v>0.48</v>
      </c>
      <c r="U1277">
        <v>1</v>
      </c>
      <c r="V1277" t="s">
        <v>270</v>
      </c>
      <c r="W1277" t="s">
        <v>167</v>
      </c>
      <c r="X1277">
        <v>1</v>
      </c>
      <c r="Y1277">
        <v>0</v>
      </c>
      <c r="Z1277">
        <v>0</v>
      </c>
      <c r="AA1277">
        <v>0</v>
      </c>
      <c r="AB1277">
        <v>1</v>
      </c>
      <c r="AC1277">
        <v>0</v>
      </c>
      <c r="AD1277">
        <v>0</v>
      </c>
      <c r="AE1277">
        <v>0</v>
      </c>
    </row>
    <row r="1278" spans="1:31" x14ac:dyDescent="0.3">
      <c r="A1278" t="s">
        <v>268</v>
      </c>
      <c r="B1278" t="s">
        <v>616</v>
      </c>
      <c r="C1278" t="s">
        <v>262</v>
      </c>
      <c r="D1278" t="s">
        <v>2481</v>
      </c>
      <c r="E1278" t="s">
        <v>11474</v>
      </c>
      <c r="F1278" t="s">
        <v>617</v>
      </c>
      <c r="G1278" t="s">
        <v>618</v>
      </c>
      <c r="I1278" t="s">
        <v>265</v>
      </c>
      <c r="J1278" t="s">
        <v>266</v>
      </c>
      <c r="K1278" t="s">
        <v>619</v>
      </c>
      <c r="L1278" t="s">
        <v>620</v>
      </c>
      <c r="M1278" t="s">
        <v>267</v>
      </c>
      <c r="N1278" t="s">
        <v>268</v>
      </c>
      <c r="O1278">
        <v>8</v>
      </c>
      <c r="P1278" t="s">
        <v>282</v>
      </c>
      <c r="Q1278">
        <v>1</v>
      </c>
      <c r="S1278">
        <v>1</v>
      </c>
      <c r="T1278" s="108">
        <v>1</v>
      </c>
      <c r="U1278">
        <v>1</v>
      </c>
      <c r="V1278" t="s">
        <v>270</v>
      </c>
      <c r="W1278" t="s">
        <v>167</v>
      </c>
      <c r="X1278">
        <v>1</v>
      </c>
      <c r="Y1278">
        <v>0</v>
      </c>
      <c r="Z1278">
        <v>0</v>
      </c>
      <c r="AA1278">
        <v>0</v>
      </c>
      <c r="AB1278">
        <v>1</v>
      </c>
      <c r="AC1278">
        <v>0</v>
      </c>
      <c r="AD1278">
        <v>0</v>
      </c>
      <c r="AE1278">
        <v>0</v>
      </c>
    </row>
    <row r="1279" spans="1:31" x14ac:dyDescent="0.3">
      <c r="A1279" t="s">
        <v>268</v>
      </c>
      <c r="B1279" t="s">
        <v>616</v>
      </c>
      <c r="C1279" t="s">
        <v>262</v>
      </c>
      <c r="D1279" t="s">
        <v>2481</v>
      </c>
      <c r="E1279" t="s">
        <v>11474</v>
      </c>
      <c r="F1279" t="s">
        <v>617</v>
      </c>
      <c r="G1279" t="s">
        <v>618</v>
      </c>
      <c r="I1279" t="s">
        <v>265</v>
      </c>
      <c r="J1279" t="s">
        <v>266</v>
      </c>
      <c r="K1279" t="s">
        <v>619</v>
      </c>
      <c r="L1279" t="s">
        <v>620</v>
      </c>
      <c r="M1279" t="s">
        <v>271</v>
      </c>
      <c r="N1279" t="s">
        <v>268</v>
      </c>
      <c r="O1279">
        <v>9</v>
      </c>
      <c r="P1279" t="s">
        <v>288</v>
      </c>
      <c r="Q1279">
        <v>0.48</v>
      </c>
      <c r="S1279">
        <v>2</v>
      </c>
      <c r="T1279" s="108">
        <v>0.96</v>
      </c>
      <c r="U1279">
        <v>1</v>
      </c>
      <c r="V1279" t="s">
        <v>270</v>
      </c>
      <c r="W1279" t="s">
        <v>167</v>
      </c>
      <c r="X1279">
        <v>2</v>
      </c>
      <c r="Y1279">
        <v>0</v>
      </c>
      <c r="Z1279">
        <v>0</v>
      </c>
      <c r="AA1279">
        <v>0</v>
      </c>
      <c r="AB1279">
        <v>2</v>
      </c>
      <c r="AC1279">
        <v>0</v>
      </c>
      <c r="AD1279">
        <v>0</v>
      </c>
      <c r="AE1279">
        <v>0</v>
      </c>
    </row>
    <row r="1280" spans="1:31" x14ac:dyDescent="0.3">
      <c r="A1280" t="s">
        <v>268</v>
      </c>
      <c r="B1280" t="s">
        <v>616</v>
      </c>
      <c r="C1280" t="s">
        <v>262</v>
      </c>
      <c r="D1280" t="s">
        <v>2481</v>
      </c>
      <c r="E1280" t="s">
        <v>11474</v>
      </c>
      <c r="F1280" t="s">
        <v>617</v>
      </c>
      <c r="G1280" t="s">
        <v>618</v>
      </c>
      <c r="I1280" t="s">
        <v>265</v>
      </c>
      <c r="J1280" t="s">
        <v>266</v>
      </c>
      <c r="K1280" t="s">
        <v>619</v>
      </c>
      <c r="L1280" t="s">
        <v>620</v>
      </c>
      <c r="M1280" t="s">
        <v>271</v>
      </c>
      <c r="N1280" t="s">
        <v>268</v>
      </c>
      <c r="O1280">
        <v>26</v>
      </c>
      <c r="P1280" t="s">
        <v>273</v>
      </c>
      <c r="Q1280">
        <v>0.48</v>
      </c>
      <c r="S1280">
        <v>1</v>
      </c>
      <c r="T1280" s="108">
        <v>0.48</v>
      </c>
      <c r="U1280">
        <v>1</v>
      </c>
      <c r="V1280" t="s">
        <v>270</v>
      </c>
      <c r="W1280" t="s">
        <v>167</v>
      </c>
      <c r="X1280">
        <v>1</v>
      </c>
      <c r="Y1280">
        <v>0</v>
      </c>
      <c r="Z1280">
        <v>0</v>
      </c>
      <c r="AA1280">
        <v>0</v>
      </c>
      <c r="AB1280">
        <v>1</v>
      </c>
      <c r="AC1280">
        <v>0</v>
      </c>
      <c r="AD1280">
        <v>0</v>
      </c>
      <c r="AE1280">
        <v>0</v>
      </c>
    </row>
    <row r="1281" spans="1:31" x14ac:dyDescent="0.3">
      <c r="A1281" t="s">
        <v>268</v>
      </c>
      <c r="B1281" t="s">
        <v>2243</v>
      </c>
      <c r="C1281" t="s">
        <v>262</v>
      </c>
      <c r="D1281" t="s">
        <v>11771</v>
      </c>
      <c r="E1281" t="s">
        <v>11239</v>
      </c>
      <c r="F1281" t="s">
        <v>2244</v>
      </c>
      <c r="G1281" t="s">
        <v>530</v>
      </c>
      <c r="I1281" t="s">
        <v>265</v>
      </c>
      <c r="J1281" t="s">
        <v>266</v>
      </c>
      <c r="K1281" t="s">
        <v>2245</v>
      </c>
      <c r="L1281" t="s">
        <v>2246</v>
      </c>
      <c r="M1281" t="s">
        <v>267</v>
      </c>
      <c r="N1281" t="s">
        <v>268</v>
      </c>
      <c r="O1281">
        <v>8</v>
      </c>
      <c r="P1281" t="s">
        <v>266</v>
      </c>
      <c r="Q1281">
        <v>0.48</v>
      </c>
      <c r="S1281">
        <v>3</v>
      </c>
      <c r="T1281" s="108">
        <v>1.44</v>
      </c>
      <c r="U1281">
        <v>1</v>
      </c>
      <c r="V1281" t="s">
        <v>270</v>
      </c>
      <c r="W1281" t="s">
        <v>167</v>
      </c>
      <c r="X1281">
        <v>3</v>
      </c>
      <c r="Y1281">
        <v>3</v>
      </c>
      <c r="Z1281">
        <v>0</v>
      </c>
      <c r="AA1281">
        <v>0</v>
      </c>
      <c r="AB1281">
        <v>0</v>
      </c>
      <c r="AC1281">
        <v>0</v>
      </c>
      <c r="AD1281">
        <v>0</v>
      </c>
      <c r="AE1281">
        <v>0</v>
      </c>
    </row>
    <row r="1282" spans="1:31" x14ac:dyDescent="0.3">
      <c r="A1282" t="s">
        <v>268</v>
      </c>
      <c r="B1282" t="s">
        <v>2243</v>
      </c>
      <c r="C1282" t="s">
        <v>262</v>
      </c>
      <c r="D1282" t="s">
        <v>11771</v>
      </c>
      <c r="E1282" t="s">
        <v>11239</v>
      </c>
      <c r="F1282" t="s">
        <v>2244</v>
      </c>
      <c r="G1282" t="s">
        <v>530</v>
      </c>
      <c r="I1282" t="s">
        <v>265</v>
      </c>
      <c r="J1282" t="s">
        <v>266</v>
      </c>
      <c r="K1282" t="s">
        <v>2245</v>
      </c>
      <c r="L1282" t="s">
        <v>2246</v>
      </c>
      <c r="M1282" t="s">
        <v>271</v>
      </c>
      <c r="N1282" t="s">
        <v>268</v>
      </c>
      <c r="O1282">
        <v>9</v>
      </c>
      <c r="P1282" t="s">
        <v>288</v>
      </c>
      <c r="Q1282">
        <v>0.48</v>
      </c>
      <c r="S1282">
        <v>3</v>
      </c>
      <c r="T1282" s="108">
        <v>1.44</v>
      </c>
      <c r="U1282">
        <v>1</v>
      </c>
      <c r="V1282" t="s">
        <v>270</v>
      </c>
      <c r="W1282" t="s">
        <v>167</v>
      </c>
      <c r="X1282">
        <v>3</v>
      </c>
      <c r="Y1282">
        <v>0</v>
      </c>
      <c r="Z1282">
        <v>0</v>
      </c>
      <c r="AA1282">
        <v>0</v>
      </c>
      <c r="AB1282">
        <v>3</v>
      </c>
      <c r="AC1282">
        <v>0</v>
      </c>
      <c r="AD1282">
        <v>0</v>
      </c>
      <c r="AE1282">
        <v>0</v>
      </c>
    </row>
    <row r="1283" spans="1:31" x14ac:dyDescent="0.3">
      <c r="A1283" t="s">
        <v>268</v>
      </c>
      <c r="B1283" t="s">
        <v>2243</v>
      </c>
      <c r="C1283" t="s">
        <v>262</v>
      </c>
      <c r="D1283" t="s">
        <v>11771</v>
      </c>
      <c r="E1283" t="s">
        <v>11239</v>
      </c>
      <c r="F1283" t="s">
        <v>2244</v>
      </c>
      <c r="G1283" t="s">
        <v>530</v>
      </c>
      <c r="I1283" t="s">
        <v>265</v>
      </c>
      <c r="J1283" t="s">
        <v>266</v>
      </c>
      <c r="K1283" t="s">
        <v>2245</v>
      </c>
      <c r="L1283" t="s">
        <v>2246</v>
      </c>
      <c r="M1283" t="s">
        <v>271</v>
      </c>
      <c r="N1283" t="s">
        <v>268</v>
      </c>
      <c r="O1283">
        <v>21</v>
      </c>
      <c r="P1283" t="s">
        <v>273</v>
      </c>
      <c r="Q1283">
        <v>0.32</v>
      </c>
      <c r="S1283">
        <v>2</v>
      </c>
      <c r="T1283" s="108">
        <v>0.64</v>
      </c>
      <c r="U1283">
        <v>1</v>
      </c>
      <c r="V1283" t="s">
        <v>270</v>
      </c>
      <c r="W1283" t="s">
        <v>167</v>
      </c>
      <c r="X1283">
        <v>2</v>
      </c>
      <c r="Y1283">
        <v>0</v>
      </c>
      <c r="Z1283">
        <v>0</v>
      </c>
      <c r="AA1283">
        <v>0</v>
      </c>
      <c r="AB1283">
        <v>2</v>
      </c>
      <c r="AC1283">
        <v>0</v>
      </c>
      <c r="AD1283">
        <v>0</v>
      </c>
      <c r="AE1283">
        <v>0</v>
      </c>
    </row>
    <row r="1284" spans="1:31" x14ac:dyDescent="0.3">
      <c r="A1284" t="s">
        <v>268</v>
      </c>
      <c r="B1284" t="s">
        <v>1190</v>
      </c>
      <c r="C1284" t="s">
        <v>262</v>
      </c>
      <c r="D1284" t="s">
        <v>196</v>
      </c>
      <c r="E1284" t="s">
        <v>11462</v>
      </c>
      <c r="F1284" t="s">
        <v>1191</v>
      </c>
      <c r="G1284" t="s">
        <v>513</v>
      </c>
      <c r="I1284" t="s">
        <v>265</v>
      </c>
      <c r="J1284" t="s">
        <v>266</v>
      </c>
      <c r="K1284" t="s">
        <v>1192</v>
      </c>
      <c r="L1284" t="s">
        <v>1186</v>
      </c>
      <c r="M1284" t="s">
        <v>267</v>
      </c>
      <c r="N1284" t="s">
        <v>268</v>
      </c>
      <c r="O1284">
        <v>8</v>
      </c>
      <c r="P1284" t="s">
        <v>282</v>
      </c>
      <c r="Q1284">
        <v>1</v>
      </c>
      <c r="S1284">
        <v>1</v>
      </c>
      <c r="T1284" s="108">
        <v>1</v>
      </c>
      <c r="U1284">
        <v>1</v>
      </c>
      <c r="V1284" t="s">
        <v>270</v>
      </c>
      <c r="W1284" t="s">
        <v>167</v>
      </c>
      <c r="X1284">
        <v>1</v>
      </c>
      <c r="Y1284">
        <v>0</v>
      </c>
      <c r="Z1284">
        <v>0</v>
      </c>
      <c r="AA1284">
        <v>0</v>
      </c>
      <c r="AB1284">
        <v>1</v>
      </c>
      <c r="AC1284">
        <v>0</v>
      </c>
      <c r="AD1284">
        <v>0</v>
      </c>
      <c r="AE1284">
        <v>0</v>
      </c>
    </row>
    <row r="1285" spans="1:31" x14ac:dyDescent="0.3">
      <c r="A1285" t="s">
        <v>268</v>
      </c>
      <c r="B1285" t="s">
        <v>1190</v>
      </c>
      <c r="C1285" t="s">
        <v>262</v>
      </c>
      <c r="D1285" t="s">
        <v>196</v>
      </c>
      <c r="E1285" t="s">
        <v>11462</v>
      </c>
      <c r="F1285" t="s">
        <v>1191</v>
      </c>
      <c r="G1285" t="s">
        <v>513</v>
      </c>
      <c r="I1285" t="s">
        <v>265</v>
      </c>
      <c r="J1285" t="s">
        <v>266</v>
      </c>
      <c r="K1285" t="s">
        <v>1192</v>
      </c>
      <c r="L1285" t="s">
        <v>1186</v>
      </c>
      <c r="M1285" t="s">
        <v>271</v>
      </c>
      <c r="N1285" t="s">
        <v>268</v>
      </c>
      <c r="O1285">
        <v>9</v>
      </c>
      <c r="P1285" t="s">
        <v>288</v>
      </c>
      <c r="Q1285">
        <v>0.48</v>
      </c>
      <c r="S1285">
        <v>2</v>
      </c>
      <c r="T1285" s="108">
        <v>0.96</v>
      </c>
      <c r="U1285">
        <v>1</v>
      </c>
      <c r="V1285" t="s">
        <v>270</v>
      </c>
      <c r="W1285" t="s">
        <v>167</v>
      </c>
      <c r="X1285">
        <v>2</v>
      </c>
      <c r="Y1285">
        <v>0</v>
      </c>
      <c r="Z1285">
        <v>0</v>
      </c>
      <c r="AA1285">
        <v>0</v>
      </c>
      <c r="AB1285">
        <v>2</v>
      </c>
      <c r="AC1285">
        <v>0</v>
      </c>
      <c r="AD1285">
        <v>0</v>
      </c>
      <c r="AE1285">
        <v>0</v>
      </c>
    </row>
    <row r="1286" spans="1:31" x14ac:dyDescent="0.3">
      <c r="A1286" t="s">
        <v>268</v>
      </c>
      <c r="B1286" t="s">
        <v>1190</v>
      </c>
      <c r="C1286" t="s">
        <v>262</v>
      </c>
      <c r="D1286" t="s">
        <v>196</v>
      </c>
      <c r="E1286" t="s">
        <v>11462</v>
      </c>
      <c r="F1286" t="s">
        <v>1191</v>
      </c>
      <c r="G1286" t="s">
        <v>513</v>
      </c>
      <c r="I1286" t="s">
        <v>265</v>
      </c>
      <c r="J1286" t="s">
        <v>266</v>
      </c>
      <c r="K1286" t="s">
        <v>1192</v>
      </c>
      <c r="L1286" t="s">
        <v>1186</v>
      </c>
      <c r="M1286" t="s">
        <v>271</v>
      </c>
      <c r="N1286" t="s">
        <v>268</v>
      </c>
      <c r="O1286">
        <v>21</v>
      </c>
      <c r="P1286" t="s">
        <v>425</v>
      </c>
      <c r="Q1286">
        <v>0.32</v>
      </c>
      <c r="S1286">
        <v>1</v>
      </c>
      <c r="T1286" s="108">
        <v>0.32</v>
      </c>
      <c r="U1286">
        <v>1</v>
      </c>
      <c r="V1286" t="s">
        <v>270</v>
      </c>
      <c r="W1286" t="s">
        <v>167</v>
      </c>
      <c r="X1286">
        <v>1</v>
      </c>
      <c r="Y1286">
        <v>0</v>
      </c>
      <c r="Z1286">
        <v>0</v>
      </c>
      <c r="AA1286">
        <v>0</v>
      </c>
      <c r="AB1286">
        <v>1</v>
      </c>
      <c r="AC1286">
        <v>0</v>
      </c>
      <c r="AD1286">
        <v>0</v>
      </c>
      <c r="AE1286">
        <v>0</v>
      </c>
    </row>
    <row r="1287" spans="1:31" x14ac:dyDescent="0.3">
      <c r="A1287" t="s">
        <v>268</v>
      </c>
      <c r="B1287" t="s">
        <v>8828</v>
      </c>
      <c r="C1287" t="s">
        <v>262</v>
      </c>
      <c r="D1287" t="s">
        <v>8829</v>
      </c>
      <c r="E1287" t="s">
        <v>11272</v>
      </c>
      <c r="F1287" t="s">
        <v>437</v>
      </c>
      <c r="G1287" t="s">
        <v>264</v>
      </c>
      <c r="I1287" t="s">
        <v>265</v>
      </c>
      <c r="J1287" t="s">
        <v>266</v>
      </c>
      <c r="K1287" t="s">
        <v>8830</v>
      </c>
      <c r="L1287" t="s">
        <v>11803</v>
      </c>
      <c r="M1287" t="s">
        <v>267</v>
      </c>
      <c r="N1287" t="s">
        <v>268</v>
      </c>
      <c r="O1287">
        <v>8</v>
      </c>
      <c r="P1287" t="s">
        <v>282</v>
      </c>
      <c r="Q1287">
        <v>2</v>
      </c>
      <c r="S1287">
        <v>2</v>
      </c>
      <c r="T1287" s="108">
        <v>4</v>
      </c>
      <c r="U1287">
        <v>1</v>
      </c>
      <c r="V1287" t="s">
        <v>270</v>
      </c>
      <c r="W1287" t="s">
        <v>167</v>
      </c>
      <c r="X1287">
        <v>1</v>
      </c>
      <c r="Y1287">
        <v>1</v>
      </c>
      <c r="Z1287">
        <v>0</v>
      </c>
      <c r="AA1287">
        <v>0</v>
      </c>
      <c r="AB1287">
        <v>1</v>
      </c>
      <c r="AC1287">
        <v>0</v>
      </c>
      <c r="AD1287">
        <v>0</v>
      </c>
      <c r="AE1287">
        <v>0</v>
      </c>
    </row>
    <row r="1288" spans="1:31" x14ac:dyDescent="0.3">
      <c r="A1288" t="s">
        <v>268</v>
      </c>
      <c r="B1288" t="s">
        <v>8828</v>
      </c>
      <c r="C1288" t="s">
        <v>262</v>
      </c>
      <c r="D1288" t="s">
        <v>8829</v>
      </c>
      <c r="E1288" t="s">
        <v>11272</v>
      </c>
      <c r="F1288" t="s">
        <v>437</v>
      </c>
      <c r="G1288" t="s">
        <v>264</v>
      </c>
      <c r="I1288" t="s">
        <v>265</v>
      </c>
      <c r="J1288" t="s">
        <v>266</v>
      </c>
      <c r="K1288" t="s">
        <v>8830</v>
      </c>
      <c r="L1288" t="s">
        <v>11803</v>
      </c>
      <c r="M1288" t="s">
        <v>271</v>
      </c>
      <c r="N1288" t="s">
        <v>268</v>
      </c>
      <c r="O1288">
        <v>9</v>
      </c>
      <c r="P1288" t="s">
        <v>288</v>
      </c>
      <c r="Q1288">
        <v>0.48</v>
      </c>
      <c r="S1288">
        <v>2</v>
      </c>
      <c r="T1288" s="108">
        <v>0.96</v>
      </c>
      <c r="U1288">
        <v>1</v>
      </c>
      <c r="V1288" t="s">
        <v>270</v>
      </c>
      <c r="W1288" t="s">
        <v>167</v>
      </c>
      <c r="X1288">
        <v>2</v>
      </c>
      <c r="Y1288">
        <v>0</v>
      </c>
      <c r="Z1288">
        <v>2</v>
      </c>
      <c r="AA1288">
        <v>0</v>
      </c>
      <c r="AB1288">
        <v>0</v>
      </c>
      <c r="AC1288">
        <v>0</v>
      </c>
      <c r="AD1288">
        <v>0</v>
      </c>
      <c r="AE1288">
        <v>0</v>
      </c>
    </row>
    <row r="1289" spans="1:31" x14ac:dyDescent="0.3">
      <c r="A1289" t="s">
        <v>268</v>
      </c>
      <c r="B1289" t="s">
        <v>8828</v>
      </c>
      <c r="C1289" t="s">
        <v>262</v>
      </c>
      <c r="D1289" t="s">
        <v>8829</v>
      </c>
      <c r="E1289" t="s">
        <v>11272</v>
      </c>
      <c r="F1289" t="s">
        <v>437</v>
      </c>
      <c r="G1289" t="s">
        <v>264</v>
      </c>
      <c r="I1289" t="s">
        <v>265</v>
      </c>
      <c r="J1289" t="s">
        <v>266</v>
      </c>
      <c r="K1289" t="s">
        <v>8830</v>
      </c>
      <c r="L1289" t="s">
        <v>11803</v>
      </c>
      <c r="M1289" t="s">
        <v>271</v>
      </c>
      <c r="N1289" t="s">
        <v>268</v>
      </c>
      <c r="O1289">
        <v>21</v>
      </c>
      <c r="P1289" t="s">
        <v>273</v>
      </c>
      <c r="Q1289">
        <v>0.48</v>
      </c>
      <c r="S1289">
        <v>1</v>
      </c>
      <c r="T1289" s="108">
        <v>0.48</v>
      </c>
      <c r="U1289">
        <v>1</v>
      </c>
      <c r="V1289" t="s">
        <v>270</v>
      </c>
      <c r="W1289" t="s">
        <v>167</v>
      </c>
      <c r="X1289">
        <v>1</v>
      </c>
      <c r="Y1289">
        <v>0</v>
      </c>
      <c r="Z1289">
        <v>0</v>
      </c>
      <c r="AA1289">
        <v>0</v>
      </c>
      <c r="AB1289">
        <v>0</v>
      </c>
      <c r="AC1289">
        <v>1</v>
      </c>
      <c r="AD1289">
        <v>0</v>
      </c>
      <c r="AE1289">
        <v>0</v>
      </c>
    </row>
    <row r="1290" spans="1:31" x14ac:dyDescent="0.3">
      <c r="A1290" t="s">
        <v>268</v>
      </c>
      <c r="B1290" t="s">
        <v>8639</v>
      </c>
      <c r="C1290" t="s">
        <v>262</v>
      </c>
      <c r="D1290" t="s">
        <v>8640</v>
      </c>
      <c r="E1290" t="s">
        <v>11472</v>
      </c>
      <c r="F1290" t="s">
        <v>739</v>
      </c>
      <c r="G1290" t="s">
        <v>618</v>
      </c>
      <c r="I1290" t="s">
        <v>265</v>
      </c>
      <c r="J1290" t="s">
        <v>266</v>
      </c>
      <c r="K1290" t="s">
        <v>8641</v>
      </c>
      <c r="L1290" t="s">
        <v>11803</v>
      </c>
      <c r="M1290" t="s">
        <v>267</v>
      </c>
      <c r="N1290" t="s">
        <v>268</v>
      </c>
      <c r="O1290">
        <v>8</v>
      </c>
      <c r="P1290" t="s">
        <v>282</v>
      </c>
      <c r="Q1290">
        <v>1</v>
      </c>
      <c r="S1290">
        <v>2</v>
      </c>
      <c r="T1290" s="108">
        <v>2</v>
      </c>
      <c r="U1290">
        <v>1</v>
      </c>
      <c r="V1290" t="s">
        <v>270</v>
      </c>
      <c r="W1290" t="s">
        <v>167</v>
      </c>
      <c r="X1290">
        <v>1</v>
      </c>
      <c r="Y1290">
        <v>1</v>
      </c>
      <c r="Z1290">
        <v>0</v>
      </c>
      <c r="AA1290">
        <v>0</v>
      </c>
      <c r="AB1290">
        <v>1</v>
      </c>
      <c r="AC1290">
        <v>0</v>
      </c>
      <c r="AD1290">
        <v>0</v>
      </c>
      <c r="AE1290">
        <v>0</v>
      </c>
    </row>
    <row r="1291" spans="1:31" x14ac:dyDescent="0.3">
      <c r="A1291" t="s">
        <v>268</v>
      </c>
      <c r="B1291" t="s">
        <v>8639</v>
      </c>
      <c r="C1291" t="s">
        <v>262</v>
      </c>
      <c r="D1291" t="s">
        <v>8640</v>
      </c>
      <c r="E1291" t="s">
        <v>11472</v>
      </c>
      <c r="F1291" t="s">
        <v>739</v>
      </c>
      <c r="G1291" t="s">
        <v>618</v>
      </c>
      <c r="I1291" t="s">
        <v>265</v>
      </c>
      <c r="J1291" t="s">
        <v>266</v>
      </c>
      <c r="K1291" t="s">
        <v>8641</v>
      </c>
      <c r="L1291" t="s">
        <v>11803</v>
      </c>
      <c r="M1291" t="s">
        <v>271</v>
      </c>
      <c r="N1291" t="s">
        <v>268</v>
      </c>
      <c r="O1291">
        <v>9</v>
      </c>
      <c r="P1291" t="s">
        <v>288</v>
      </c>
      <c r="Q1291">
        <v>0.48</v>
      </c>
      <c r="S1291">
        <v>2</v>
      </c>
      <c r="T1291" s="108">
        <v>0.96</v>
      </c>
      <c r="U1291">
        <v>1</v>
      </c>
      <c r="V1291" t="s">
        <v>270</v>
      </c>
      <c r="W1291" t="s">
        <v>167</v>
      </c>
      <c r="X1291">
        <v>2</v>
      </c>
      <c r="Y1291">
        <v>0</v>
      </c>
      <c r="Z1291">
        <v>0</v>
      </c>
      <c r="AA1291">
        <v>0</v>
      </c>
      <c r="AB1291">
        <v>2</v>
      </c>
      <c r="AC1291">
        <v>0</v>
      </c>
      <c r="AD1291">
        <v>0</v>
      </c>
      <c r="AE1291">
        <v>0</v>
      </c>
    </row>
    <row r="1292" spans="1:31" x14ac:dyDescent="0.3">
      <c r="A1292" t="s">
        <v>268</v>
      </c>
      <c r="B1292" t="s">
        <v>8639</v>
      </c>
      <c r="C1292" t="s">
        <v>262</v>
      </c>
      <c r="D1292" t="s">
        <v>8640</v>
      </c>
      <c r="E1292" t="s">
        <v>11472</v>
      </c>
      <c r="F1292" t="s">
        <v>739</v>
      </c>
      <c r="G1292" t="s">
        <v>618</v>
      </c>
      <c r="I1292" t="s">
        <v>265</v>
      </c>
      <c r="J1292" t="s">
        <v>266</v>
      </c>
      <c r="K1292" t="s">
        <v>8641</v>
      </c>
      <c r="L1292" t="s">
        <v>11803</v>
      </c>
      <c r="M1292" t="s">
        <v>271</v>
      </c>
      <c r="N1292" t="s">
        <v>268</v>
      </c>
      <c r="O1292">
        <v>21</v>
      </c>
      <c r="P1292" t="s">
        <v>273</v>
      </c>
      <c r="Q1292">
        <v>0.32</v>
      </c>
      <c r="S1292">
        <v>1</v>
      </c>
      <c r="T1292" s="108">
        <v>0.32</v>
      </c>
      <c r="U1292">
        <v>1</v>
      </c>
      <c r="V1292" t="s">
        <v>270</v>
      </c>
      <c r="W1292" t="s">
        <v>167</v>
      </c>
      <c r="X1292">
        <v>1</v>
      </c>
      <c r="Y1292">
        <v>0</v>
      </c>
      <c r="Z1292">
        <v>0</v>
      </c>
      <c r="AA1292">
        <v>0</v>
      </c>
      <c r="AB1292">
        <v>1</v>
      </c>
      <c r="AC1292">
        <v>0</v>
      </c>
      <c r="AD1292">
        <v>0</v>
      </c>
      <c r="AE1292">
        <v>0</v>
      </c>
    </row>
    <row r="1293" spans="1:31" x14ac:dyDescent="0.3">
      <c r="A1293" t="s">
        <v>268</v>
      </c>
      <c r="B1293" t="s">
        <v>433</v>
      </c>
      <c r="C1293" t="s">
        <v>262</v>
      </c>
      <c r="D1293" t="s">
        <v>173</v>
      </c>
      <c r="E1293" t="s">
        <v>11507</v>
      </c>
      <c r="F1293" t="s">
        <v>434</v>
      </c>
      <c r="G1293" t="s">
        <v>435</v>
      </c>
      <c r="I1293" t="s">
        <v>265</v>
      </c>
      <c r="J1293" t="s">
        <v>266</v>
      </c>
      <c r="K1293" t="s">
        <v>436</v>
      </c>
      <c r="L1293" t="s">
        <v>15595</v>
      </c>
      <c r="M1293" t="s">
        <v>267</v>
      </c>
      <c r="N1293" t="s">
        <v>268</v>
      </c>
      <c r="O1293">
        <v>8</v>
      </c>
      <c r="P1293" t="s">
        <v>282</v>
      </c>
      <c r="Q1293">
        <v>2</v>
      </c>
      <c r="S1293">
        <v>3</v>
      </c>
      <c r="T1293" s="108">
        <v>6</v>
      </c>
      <c r="U1293">
        <v>1</v>
      </c>
      <c r="V1293" t="s">
        <v>270</v>
      </c>
      <c r="W1293" t="s">
        <v>167</v>
      </c>
      <c r="X1293">
        <v>1</v>
      </c>
      <c r="Y1293">
        <v>1</v>
      </c>
      <c r="Z1293">
        <v>0</v>
      </c>
      <c r="AA1293">
        <v>1</v>
      </c>
      <c r="AB1293">
        <v>0</v>
      </c>
      <c r="AC1293">
        <v>1</v>
      </c>
      <c r="AD1293">
        <v>0</v>
      </c>
      <c r="AE1293">
        <v>0</v>
      </c>
    </row>
    <row r="1294" spans="1:31" x14ac:dyDescent="0.3">
      <c r="A1294" t="s">
        <v>268</v>
      </c>
      <c r="B1294" t="s">
        <v>433</v>
      </c>
      <c r="C1294" t="s">
        <v>262</v>
      </c>
      <c r="D1294" t="s">
        <v>173</v>
      </c>
      <c r="E1294" t="s">
        <v>11507</v>
      </c>
      <c r="F1294" t="s">
        <v>434</v>
      </c>
      <c r="G1294" t="s">
        <v>435</v>
      </c>
      <c r="I1294" t="s">
        <v>265</v>
      </c>
      <c r="J1294" t="s">
        <v>266</v>
      </c>
      <c r="K1294" t="s">
        <v>436</v>
      </c>
      <c r="L1294" t="s">
        <v>15595</v>
      </c>
      <c r="M1294" t="s">
        <v>271</v>
      </c>
      <c r="N1294" t="s">
        <v>268</v>
      </c>
      <c r="O1294">
        <v>9</v>
      </c>
      <c r="P1294" t="s">
        <v>272</v>
      </c>
      <c r="Q1294">
        <v>1</v>
      </c>
      <c r="S1294">
        <v>5</v>
      </c>
      <c r="T1294" s="108">
        <v>5</v>
      </c>
      <c r="U1294">
        <v>1</v>
      </c>
      <c r="V1294" t="s">
        <v>270</v>
      </c>
      <c r="W1294" t="s">
        <v>167</v>
      </c>
      <c r="X1294">
        <v>1</v>
      </c>
      <c r="Y1294">
        <v>1</v>
      </c>
      <c r="Z1294">
        <v>1</v>
      </c>
      <c r="AA1294">
        <v>1</v>
      </c>
      <c r="AB1294">
        <v>1</v>
      </c>
      <c r="AC1294">
        <v>1</v>
      </c>
      <c r="AD1294">
        <v>0</v>
      </c>
      <c r="AE1294">
        <v>0</v>
      </c>
    </row>
    <row r="1295" spans="1:31" x14ac:dyDescent="0.3">
      <c r="A1295" t="s">
        <v>268</v>
      </c>
      <c r="B1295" t="s">
        <v>433</v>
      </c>
      <c r="C1295" t="s">
        <v>262</v>
      </c>
      <c r="D1295" t="s">
        <v>173</v>
      </c>
      <c r="E1295" t="s">
        <v>11507</v>
      </c>
      <c r="F1295" t="s">
        <v>434</v>
      </c>
      <c r="G1295" t="s">
        <v>435</v>
      </c>
      <c r="I1295" t="s">
        <v>265</v>
      </c>
      <c r="J1295" t="s">
        <v>266</v>
      </c>
      <c r="K1295" t="s">
        <v>436</v>
      </c>
      <c r="L1295" t="s">
        <v>15595</v>
      </c>
      <c r="M1295" t="s">
        <v>271</v>
      </c>
      <c r="N1295" t="s">
        <v>268</v>
      </c>
      <c r="O1295">
        <v>21</v>
      </c>
      <c r="P1295" t="s">
        <v>273</v>
      </c>
      <c r="Q1295">
        <v>0.48</v>
      </c>
      <c r="S1295">
        <v>1</v>
      </c>
      <c r="T1295" s="108">
        <v>0.48</v>
      </c>
      <c r="U1295">
        <v>1</v>
      </c>
      <c r="V1295" t="s">
        <v>270</v>
      </c>
      <c r="W1295" t="s">
        <v>167</v>
      </c>
      <c r="X1295">
        <v>1</v>
      </c>
      <c r="Y1295">
        <v>0</v>
      </c>
      <c r="Z1295">
        <v>0</v>
      </c>
      <c r="AA1295">
        <v>0</v>
      </c>
      <c r="AB1295">
        <v>1</v>
      </c>
      <c r="AC1295">
        <v>0</v>
      </c>
      <c r="AD1295">
        <v>0</v>
      </c>
      <c r="AE1295">
        <v>0</v>
      </c>
    </row>
    <row r="1296" spans="1:31" x14ac:dyDescent="0.3">
      <c r="A1296" t="s">
        <v>268</v>
      </c>
      <c r="B1296" t="s">
        <v>1101</v>
      </c>
      <c r="C1296" t="s">
        <v>262</v>
      </c>
      <c r="D1296" t="s">
        <v>194</v>
      </c>
      <c r="E1296" t="s">
        <v>11506</v>
      </c>
      <c r="F1296" t="s">
        <v>1102</v>
      </c>
      <c r="G1296" t="s">
        <v>435</v>
      </c>
      <c r="I1296" t="s">
        <v>265</v>
      </c>
      <c r="J1296" t="s">
        <v>266</v>
      </c>
      <c r="K1296" t="s">
        <v>1103</v>
      </c>
      <c r="L1296" t="s">
        <v>1104</v>
      </c>
      <c r="M1296" t="s">
        <v>267</v>
      </c>
      <c r="N1296" t="s">
        <v>268</v>
      </c>
      <c r="O1296">
        <v>8</v>
      </c>
      <c r="P1296" t="s">
        <v>282</v>
      </c>
      <c r="Q1296">
        <v>1</v>
      </c>
      <c r="S1296">
        <v>1</v>
      </c>
      <c r="T1296" s="108">
        <v>1</v>
      </c>
      <c r="U1296">
        <v>1</v>
      </c>
      <c r="V1296" t="s">
        <v>270</v>
      </c>
      <c r="W1296" t="s">
        <v>167</v>
      </c>
      <c r="X1296">
        <v>1</v>
      </c>
      <c r="Y1296">
        <v>0</v>
      </c>
      <c r="Z1296">
        <v>0</v>
      </c>
      <c r="AA1296">
        <v>1</v>
      </c>
      <c r="AB1296">
        <v>0</v>
      </c>
      <c r="AC1296">
        <v>0</v>
      </c>
      <c r="AD1296">
        <v>0</v>
      </c>
      <c r="AE1296">
        <v>0</v>
      </c>
    </row>
    <row r="1297" spans="1:31" x14ac:dyDescent="0.3">
      <c r="A1297" t="s">
        <v>268</v>
      </c>
      <c r="B1297" t="s">
        <v>1101</v>
      </c>
      <c r="C1297" t="s">
        <v>262</v>
      </c>
      <c r="D1297" t="s">
        <v>194</v>
      </c>
      <c r="E1297" t="s">
        <v>11506</v>
      </c>
      <c r="F1297" t="s">
        <v>1102</v>
      </c>
      <c r="G1297" t="s">
        <v>435</v>
      </c>
      <c r="I1297" t="s">
        <v>265</v>
      </c>
      <c r="J1297" t="s">
        <v>266</v>
      </c>
      <c r="K1297" t="s">
        <v>1103</v>
      </c>
      <c r="L1297" t="s">
        <v>1104</v>
      </c>
      <c r="M1297" t="s">
        <v>271</v>
      </c>
      <c r="N1297" t="s">
        <v>268</v>
      </c>
      <c r="O1297">
        <v>9</v>
      </c>
      <c r="P1297" t="s">
        <v>288</v>
      </c>
      <c r="Q1297">
        <v>0.48</v>
      </c>
      <c r="S1297">
        <v>3</v>
      </c>
      <c r="T1297" s="108">
        <v>1.44</v>
      </c>
      <c r="U1297">
        <v>1</v>
      </c>
      <c r="V1297" t="s">
        <v>270</v>
      </c>
      <c r="W1297" t="s">
        <v>167</v>
      </c>
      <c r="X1297">
        <v>3</v>
      </c>
      <c r="Y1297">
        <v>0</v>
      </c>
      <c r="Z1297">
        <v>0</v>
      </c>
      <c r="AA1297">
        <v>0</v>
      </c>
      <c r="AB1297">
        <v>3</v>
      </c>
      <c r="AC1297">
        <v>0</v>
      </c>
      <c r="AD1297">
        <v>0</v>
      </c>
      <c r="AE1297">
        <v>0</v>
      </c>
    </row>
    <row r="1298" spans="1:31" x14ac:dyDescent="0.3">
      <c r="A1298" t="s">
        <v>268</v>
      </c>
      <c r="B1298" t="s">
        <v>1101</v>
      </c>
      <c r="C1298" t="s">
        <v>262</v>
      </c>
      <c r="D1298" t="s">
        <v>194</v>
      </c>
      <c r="E1298" t="s">
        <v>11506</v>
      </c>
      <c r="F1298" t="s">
        <v>1102</v>
      </c>
      <c r="G1298" t="s">
        <v>435</v>
      </c>
      <c r="I1298" t="s">
        <v>265</v>
      </c>
      <c r="J1298" t="s">
        <v>266</v>
      </c>
      <c r="K1298" t="s">
        <v>1103</v>
      </c>
      <c r="L1298" t="s">
        <v>1104</v>
      </c>
      <c r="M1298" t="s">
        <v>271</v>
      </c>
      <c r="N1298" t="s">
        <v>268</v>
      </c>
      <c r="O1298">
        <v>26</v>
      </c>
      <c r="P1298" t="s">
        <v>273</v>
      </c>
      <c r="Q1298">
        <v>0.32</v>
      </c>
      <c r="S1298">
        <v>1</v>
      </c>
      <c r="T1298" s="108">
        <v>0.32</v>
      </c>
      <c r="U1298">
        <v>1</v>
      </c>
      <c r="V1298" t="s">
        <v>270</v>
      </c>
      <c r="W1298" t="s">
        <v>167</v>
      </c>
      <c r="X1298">
        <v>1</v>
      </c>
      <c r="Y1298">
        <v>0</v>
      </c>
      <c r="Z1298">
        <v>0</v>
      </c>
      <c r="AA1298">
        <v>0</v>
      </c>
      <c r="AB1298">
        <v>1</v>
      </c>
      <c r="AC1298">
        <v>0</v>
      </c>
      <c r="AD1298">
        <v>0</v>
      </c>
      <c r="AE1298">
        <v>0</v>
      </c>
    </row>
    <row r="1299" spans="1:31" x14ac:dyDescent="0.3">
      <c r="A1299" t="s">
        <v>268</v>
      </c>
      <c r="B1299" t="s">
        <v>8642</v>
      </c>
      <c r="C1299" t="s">
        <v>262</v>
      </c>
      <c r="D1299" t="s">
        <v>8643</v>
      </c>
      <c r="E1299" t="s">
        <v>11473</v>
      </c>
      <c r="F1299" t="s">
        <v>8644</v>
      </c>
      <c r="G1299" t="s">
        <v>618</v>
      </c>
      <c r="I1299" t="s">
        <v>265</v>
      </c>
      <c r="J1299" t="s">
        <v>266</v>
      </c>
      <c r="K1299" t="s">
        <v>8645</v>
      </c>
      <c r="L1299" t="s">
        <v>8646</v>
      </c>
      <c r="M1299" t="s">
        <v>267</v>
      </c>
      <c r="N1299" t="s">
        <v>268</v>
      </c>
      <c r="O1299">
        <v>8</v>
      </c>
      <c r="P1299" t="s">
        <v>282</v>
      </c>
      <c r="Q1299">
        <v>1</v>
      </c>
      <c r="S1299">
        <v>1</v>
      </c>
      <c r="T1299" s="108">
        <v>1</v>
      </c>
      <c r="U1299">
        <v>1</v>
      </c>
      <c r="V1299" t="s">
        <v>270</v>
      </c>
      <c r="W1299" t="s">
        <v>167</v>
      </c>
      <c r="X1299">
        <v>1</v>
      </c>
      <c r="Y1299">
        <v>0</v>
      </c>
      <c r="Z1299">
        <v>0</v>
      </c>
      <c r="AA1299">
        <v>0</v>
      </c>
      <c r="AB1299">
        <v>1</v>
      </c>
      <c r="AC1299">
        <v>0</v>
      </c>
      <c r="AD1299">
        <v>0</v>
      </c>
      <c r="AE1299">
        <v>0</v>
      </c>
    </row>
    <row r="1300" spans="1:31" x14ac:dyDescent="0.3">
      <c r="A1300" t="s">
        <v>268</v>
      </c>
      <c r="B1300" t="s">
        <v>8642</v>
      </c>
      <c r="C1300" t="s">
        <v>262</v>
      </c>
      <c r="D1300" t="s">
        <v>8643</v>
      </c>
      <c r="E1300" t="s">
        <v>11473</v>
      </c>
      <c r="F1300" t="s">
        <v>8644</v>
      </c>
      <c r="G1300" t="s">
        <v>618</v>
      </c>
      <c r="I1300" t="s">
        <v>265</v>
      </c>
      <c r="J1300" t="s">
        <v>266</v>
      </c>
      <c r="K1300" t="s">
        <v>8645</v>
      </c>
      <c r="L1300" t="s">
        <v>8646</v>
      </c>
      <c r="M1300" t="s">
        <v>271</v>
      </c>
      <c r="N1300" t="s">
        <v>268</v>
      </c>
      <c r="O1300">
        <v>9</v>
      </c>
      <c r="P1300" t="s">
        <v>288</v>
      </c>
      <c r="Q1300">
        <v>0.48</v>
      </c>
      <c r="S1300">
        <v>2</v>
      </c>
      <c r="T1300" s="108">
        <v>0.96</v>
      </c>
      <c r="U1300">
        <v>1</v>
      </c>
      <c r="V1300" t="s">
        <v>270</v>
      </c>
      <c r="W1300" t="s">
        <v>167</v>
      </c>
      <c r="X1300">
        <v>2</v>
      </c>
      <c r="Y1300">
        <v>0</v>
      </c>
      <c r="Z1300">
        <v>0</v>
      </c>
      <c r="AA1300">
        <v>0</v>
      </c>
      <c r="AB1300">
        <v>2</v>
      </c>
      <c r="AC1300">
        <v>0</v>
      </c>
      <c r="AD1300">
        <v>0</v>
      </c>
      <c r="AE1300">
        <v>0</v>
      </c>
    </row>
    <row r="1301" spans="1:31" x14ac:dyDescent="0.3">
      <c r="A1301" t="s">
        <v>268</v>
      </c>
      <c r="B1301" t="s">
        <v>8642</v>
      </c>
      <c r="C1301" t="s">
        <v>262</v>
      </c>
      <c r="D1301" t="s">
        <v>8643</v>
      </c>
      <c r="E1301" t="s">
        <v>11473</v>
      </c>
      <c r="F1301" t="s">
        <v>8644</v>
      </c>
      <c r="G1301" t="s">
        <v>618</v>
      </c>
      <c r="I1301" t="s">
        <v>265</v>
      </c>
      <c r="J1301" t="s">
        <v>266</v>
      </c>
      <c r="K1301" t="s">
        <v>8645</v>
      </c>
      <c r="L1301" t="s">
        <v>8646</v>
      </c>
      <c r="M1301" t="s">
        <v>271</v>
      </c>
      <c r="N1301" t="s">
        <v>268</v>
      </c>
      <c r="O1301">
        <v>26</v>
      </c>
      <c r="P1301" t="s">
        <v>273</v>
      </c>
      <c r="Q1301">
        <v>0.32</v>
      </c>
      <c r="S1301">
        <v>1</v>
      </c>
      <c r="T1301" s="108">
        <v>0.32</v>
      </c>
      <c r="U1301">
        <v>1</v>
      </c>
      <c r="V1301" t="s">
        <v>270</v>
      </c>
      <c r="W1301" t="s">
        <v>167</v>
      </c>
      <c r="X1301">
        <v>1</v>
      </c>
      <c r="Y1301">
        <v>0</v>
      </c>
      <c r="Z1301">
        <v>0</v>
      </c>
      <c r="AA1301">
        <v>0</v>
      </c>
      <c r="AB1301">
        <v>1</v>
      </c>
      <c r="AC1301">
        <v>0</v>
      </c>
      <c r="AD1301">
        <v>0</v>
      </c>
      <c r="AE1301">
        <v>0</v>
      </c>
    </row>
    <row r="1302" spans="1:31" x14ac:dyDescent="0.3">
      <c r="A1302" t="s">
        <v>268</v>
      </c>
      <c r="B1302" t="s">
        <v>8972</v>
      </c>
      <c r="C1302" t="s">
        <v>262</v>
      </c>
      <c r="D1302" t="s">
        <v>8973</v>
      </c>
      <c r="E1302" t="s">
        <v>11252</v>
      </c>
      <c r="F1302" t="s">
        <v>447</v>
      </c>
      <c r="G1302" t="s">
        <v>9327</v>
      </c>
      <c r="I1302" t="s">
        <v>265</v>
      </c>
      <c r="J1302" t="s">
        <v>266</v>
      </c>
      <c r="K1302" t="s">
        <v>8974</v>
      </c>
      <c r="L1302" t="s">
        <v>11919</v>
      </c>
      <c r="M1302" t="s">
        <v>267</v>
      </c>
      <c r="N1302" t="s">
        <v>268</v>
      </c>
      <c r="O1302">
        <v>8</v>
      </c>
      <c r="P1302" t="s">
        <v>282</v>
      </c>
      <c r="Q1302">
        <v>1</v>
      </c>
      <c r="S1302">
        <v>1</v>
      </c>
      <c r="T1302" s="108">
        <v>1</v>
      </c>
      <c r="U1302">
        <v>1</v>
      </c>
      <c r="V1302" t="s">
        <v>270</v>
      </c>
      <c r="W1302" t="s">
        <v>167</v>
      </c>
      <c r="X1302">
        <v>1</v>
      </c>
      <c r="Y1302">
        <v>0</v>
      </c>
      <c r="Z1302">
        <v>1</v>
      </c>
      <c r="AA1302">
        <v>0</v>
      </c>
      <c r="AB1302">
        <v>0</v>
      </c>
      <c r="AC1302">
        <v>0</v>
      </c>
      <c r="AD1302">
        <v>0</v>
      </c>
      <c r="AE1302">
        <v>0</v>
      </c>
    </row>
    <row r="1303" spans="1:31" x14ac:dyDescent="0.3">
      <c r="A1303" t="s">
        <v>268</v>
      </c>
      <c r="B1303" t="s">
        <v>8972</v>
      </c>
      <c r="C1303" t="s">
        <v>262</v>
      </c>
      <c r="D1303" t="s">
        <v>8973</v>
      </c>
      <c r="E1303" t="s">
        <v>11252</v>
      </c>
      <c r="F1303" t="s">
        <v>447</v>
      </c>
      <c r="G1303" t="s">
        <v>9327</v>
      </c>
      <c r="I1303" t="s">
        <v>265</v>
      </c>
      <c r="J1303" t="s">
        <v>266</v>
      </c>
      <c r="K1303" t="s">
        <v>8974</v>
      </c>
      <c r="L1303" t="s">
        <v>11919</v>
      </c>
      <c r="M1303" t="s">
        <v>271</v>
      </c>
      <c r="N1303" t="s">
        <v>268</v>
      </c>
      <c r="O1303">
        <v>9</v>
      </c>
      <c r="P1303" t="s">
        <v>288</v>
      </c>
      <c r="Q1303">
        <v>0.48</v>
      </c>
      <c r="S1303">
        <v>3</v>
      </c>
      <c r="T1303" s="108">
        <v>1.44</v>
      </c>
      <c r="U1303">
        <v>1</v>
      </c>
      <c r="V1303" t="s">
        <v>270</v>
      </c>
      <c r="W1303" t="s">
        <v>167</v>
      </c>
      <c r="X1303">
        <v>3</v>
      </c>
      <c r="Y1303">
        <v>0</v>
      </c>
      <c r="Z1303">
        <v>0</v>
      </c>
      <c r="AA1303">
        <v>0</v>
      </c>
      <c r="AB1303">
        <v>0</v>
      </c>
      <c r="AC1303">
        <v>3</v>
      </c>
      <c r="AD1303">
        <v>0</v>
      </c>
      <c r="AE1303">
        <v>0</v>
      </c>
    </row>
    <row r="1304" spans="1:31" x14ac:dyDescent="0.3">
      <c r="A1304" t="s">
        <v>268</v>
      </c>
      <c r="B1304" t="s">
        <v>8972</v>
      </c>
      <c r="C1304" t="s">
        <v>262</v>
      </c>
      <c r="D1304" t="s">
        <v>8973</v>
      </c>
      <c r="E1304" t="s">
        <v>11252</v>
      </c>
      <c r="F1304" t="s">
        <v>447</v>
      </c>
      <c r="G1304" t="s">
        <v>9327</v>
      </c>
      <c r="I1304" t="s">
        <v>265</v>
      </c>
      <c r="J1304" t="s">
        <v>266</v>
      </c>
      <c r="K1304" t="s">
        <v>8974</v>
      </c>
      <c r="L1304" t="s">
        <v>11919</v>
      </c>
      <c r="M1304" t="s">
        <v>271</v>
      </c>
      <c r="N1304" t="s">
        <v>268</v>
      </c>
      <c r="O1304">
        <v>21</v>
      </c>
      <c r="P1304" t="s">
        <v>273</v>
      </c>
      <c r="Q1304">
        <v>0.48</v>
      </c>
      <c r="S1304">
        <v>2</v>
      </c>
      <c r="T1304" s="108">
        <v>0.96</v>
      </c>
      <c r="U1304">
        <v>1</v>
      </c>
      <c r="V1304" t="s">
        <v>270</v>
      </c>
      <c r="W1304" t="s">
        <v>167</v>
      </c>
      <c r="X1304">
        <v>2</v>
      </c>
      <c r="Y1304">
        <v>0</v>
      </c>
      <c r="Z1304">
        <v>0</v>
      </c>
      <c r="AA1304">
        <v>0</v>
      </c>
      <c r="AB1304">
        <v>0</v>
      </c>
      <c r="AC1304">
        <v>2</v>
      </c>
      <c r="AD1304">
        <v>0</v>
      </c>
      <c r="AE1304">
        <v>0</v>
      </c>
    </row>
    <row r="1305" spans="1:31" x14ac:dyDescent="0.3">
      <c r="A1305" t="s">
        <v>268</v>
      </c>
      <c r="B1305" t="s">
        <v>8632</v>
      </c>
      <c r="C1305" t="s">
        <v>262</v>
      </c>
      <c r="D1305" t="s">
        <v>8633</v>
      </c>
      <c r="E1305" t="s">
        <v>11320</v>
      </c>
      <c r="F1305" t="s">
        <v>596</v>
      </c>
      <c r="G1305" t="s">
        <v>9330</v>
      </c>
      <c r="I1305" t="s">
        <v>265</v>
      </c>
      <c r="J1305" t="s">
        <v>266</v>
      </c>
      <c r="K1305" t="s">
        <v>8634</v>
      </c>
      <c r="L1305" t="s">
        <v>17393</v>
      </c>
      <c r="M1305" t="s">
        <v>271</v>
      </c>
      <c r="N1305" t="s">
        <v>268</v>
      </c>
      <c r="O1305">
        <v>9</v>
      </c>
      <c r="P1305" t="s">
        <v>288</v>
      </c>
      <c r="Q1305">
        <v>0.32</v>
      </c>
      <c r="S1305">
        <v>2</v>
      </c>
      <c r="T1305" s="108">
        <v>0.64</v>
      </c>
      <c r="U1305">
        <v>1</v>
      </c>
      <c r="V1305" t="s">
        <v>270</v>
      </c>
      <c r="W1305" t="s">
        <v>167</v>
      </c>
      <c r="X1305">
        <v>2</v>
      </c>
      <c r="Y1305">
        <v>0</v>
      </c>
      <c r="Z1305">
        <v>0</v>
      </c>
      <c r="AA1305">
        <v>0</v>
      </c>
      <c r="AB1305">
        <v>2</v>
      </c>
      <c r="AC1305">
        <v>0</v>
      </c>
      <c r="AD1305">
        <v>0</v>
      </c>
      <c r="AE1305">
        <v>0</v>
      </c>
    </row>
    <row r="1306" spans="1:31" x14ac:dyDescent="0.3">
      <c r="A1306" t="s">
        <v>268</v>
      </c>
      <c r="B1306" t="s">
        <v>8632</v>
      </c>
      <c r="C1306" t="s">
        <v>262</v>
      </c>
      <c r="D1306" t="s">
        <v>8633</v>
      </c>
      <c r="E1306" t="s">
        <v>11320</v>
      </c>
      <c r="F1306" t="s">
        <v>596</v>
      </c>
      <c r="G1306" t="s">
        <v>9330</v>
      </c>
      <c r="I1306" t="s">
        <v>265</v>
      </c>
      <c r="J1306" t="s">
        <v>266</v>
      </c>
      <c r="K1306" t="s">
        <v>8634</v>
      </c>
      <c r="L1306" t="s">
        <v>17393</v>
      </c>
      <c r="M1306" t="s">
        <v>271</v>
      </c>
      <c r="N1306" t="s">
        <v>268</v>
      </c>
      <c r="O1306">
        <v>21</v>
      </c>
      <c r="P1306" t="s">
        <v>273</v>
      </c>
      <c r="Q1306">
        <v>0.32</v>
      </c>
      <c r="S1306">
        <v>1</v>
      </c>
      <c r="T1306" s="108">
        <v>0.32</v>
      </c>
      <c r="U1306">
        <v>1</v>
      </c>
      <c r="V1306" t="s">
        <v>270</v>
      </c>
      <c r="W1306" t="s">
        <v>167</v>
      </c>
      <c r="X1306">
        <v>1</v>
      </c>
      <c r="Y1306">
        <v>0</v>
      </c>
      <c r="Z1306">
        <v>0</v>
      </c>
      <c r="AA1306">
        <v>0</v>
      </c>
      <c r="AB1306">
        <v>1</v>
      </c>
      <c r="AC1306">
        <v>0</v>
      </c>
      <c r="AD1306">
        <v>0</v>
      </c>
      <c r="AE1306">
        <v>0</v>
      </c>
    </row>
    <row r="1307" spans="1:31" x14ac:dyDescent="0.3">
      <c r="A1307" t="s">
        <v>268</v>
      </c>
      <c r="B1307" t="s">
        <v>8632</v>
      </c>
      <c r="C1307" t="s">
        <v>262</v>
      </c>
      <c r="D1307" t="s">
        <v>8633</v>
      </c>
      <c r="E1307" t="s">
        <v>11320</v>
      </c>
      <c r="F1307" t="s">
        <v>596</v>
      </c>
      <c r="G1307" t="s">
        <v>9330</v>
      </c>
      <c r="I1307" t="s">
        <v>265</v>
      </c>
      <c r="J1307" t="s">
        <v>266</v>
      </c>
      <c r="K1307" t="s">
        <v>8634</v>
      </c>
      <c r="L1307" t="s">
        <v>17393</v>
      </c>
      <c r="M1307" t="s">
        <v>267</v>
      </c>
      <c r="N1307" t="s">
        <v>268</v>
      </c>
      <c r="O1307">
        <v>8</v>
      </c>
      <c r="P1307" t="s">
        <v>282</v>
      </c>
      <c r="Q1307">
        <v>1</v>
      </c>
      <c r="S1307">
        <v>1</v>
      </c>
      <c r="T1307" s="108">
        <v>1</v>
      </c>
      <c r="U1307">
        <v>1</v>
      </c>
      <c r="V1307" t="s">
        <v>270</v>
      </c>
      <c r="W1307" t="s">
        <v>167</v>
      </c>
      <c r="X1307">
        <v>1</v>
      </c>
      <c r="Y1307">
        <v>0</v>
      </c>
      <c r="Z1307">
        <v>0</v>
      </c>
      <c r="AA1307">
        <v>0</v>
      </c>
      <c r="AB1307">
        <v>1</v>
      </c>
      <c r="AC1307">
        <v>0</v>
      </c>
      <c r="AD1307">
        <v>0</v>
      </c>
      <c r="AE1307">
        <v>0</v>
      </c>
    </row>
    <row r="1308" spans="1:31" x14ac:dyDescent="0.3">
      <c r="A1308" t="s">
        <v>268</v>
      </c>
      <c r="B1308" t="s">
        <v>8661</v>
      </c>
      <c r="C1308" t="s">
        <v>262</v>
      </c>
      <c r="D1308" t="s">
        <v>8662</v>
      </c>
      <c r="E1308" t="s">
        <v>11455</v>
      </c>
      <c r="F1308" t="s">
        <v>395</v>
      </c>
      <c r="G1308" t="s">
        <v>513</v>
      </c>
      <c r="I1308" t="s">
        <v>265</v>
      </c>
      <c r="J1308" t="s">
        <v>266</v>
      </c>
      <c r="K1308" t="s">
        <v>8663</v>
      </c>
      <c r="L1308" t="s">
        <v>8664</v>
      </c>
      <c r="M1308" t="s">
        <v>267</v>
      </c>
      <c r="N1308" t="s">
        <v>268</v>
      </c>
      <c r="O1308">
        <v>8</v>
      </c>
      <c r="P1308" t="s">
        <v>282</v>
      </c>
      <c r="Q1308">
        <v>1</v>
      </c>
      <c r="S1308">
        <v>1</v>
      </c>
      <c r="T1308" s="108">
        <v>1</v>
      </c>
      <c r="U1308">
        <v>1</v>
      </c>
      <c r="V1308" t="s">
        <v>270</v>
      </c>
      <c r="W1308" t="s">
        <v>167</v>
      </c>
      <c r="X1308">
        <v>1</v>
      </c>
      <c r="Y1308">
        <v>0</v>
      </c>
      <c r="Z1308">
        <v>0</v>
      </c>
      <c r="AA1308">
        <v>0</v>
      </c>
      <c r="AB1308">
        <v>1</v>
      </c>
      <c r="AC1308">
        <v>0</v>
      </c>
      <c r="AD1308">
        <v>0</v>
      </c>
      <c r="AE1308">
        <v>0</v>
      </c>
    </row>
    <row r="1309" spans="1:31" x14ac:dyDescent="0.3">
      <c r="A1309" t="s">
        <v>268</v>
      </c>
      <c r="B1309" t="s">
        <v>8661</v>
      </c>
      <c r="C1309" t="s">
        <v>262</v>
      </c>
      <c r="D1309" t="s">
        <v>8662</v>
      </c>
      <c r="E1309" t="s">
        <v>11455</v>
      </c>
      <c r="F1309" t="s">
        <v>395</v>
      </c>
      <c r="G1309" t="s">
        <v>513</v>
      </c>
      <c r="I1309" t="s">
        <v>265</v>
      </c>
      <c r="J1309" t="s">
        <v>266</v>
      </c>
      <c r="K1309" t="s">
        <v>8663</v>
      </c>
      <c r="L1309" t="s">
        <v>8664</v>
      </c>
      <c r="M1309" t="s">
        <v>271</v>
      </c>
      <c r="N1309" t="s">
        <v>268</v>
      </c>
      <c r="O1309">
        <v>9</v>
      </c>
      <c r="P1309" t="s">
        <v>288</v>
      </c>
      <c r="Q1309">
        <v>0.48</v>
      </c>
      <c r="S1309">
        <v>2</v>
      </c>
      <c r="T1309" s="108">
        <v>0.96</v>
      </c>
      <c r="U1309">
        <v>1</v>
      </c>
      <c r="V1309" t="s">
        <v>270</v>
      </c>
      <c r="W1309" t="s">
        <v>167</v>
      </c>
      <c r="X1309">
        <v>2</v>
      </c>
      <c r="Y1309">
        <v>0</v>
      </c>
      <c r="Z1309">
        <v>0</v>
      </c>
      <c r="AA1309">
        <v>0</v>
      </c>
      <c r="AB1309">
        <v>2</v>
      </c>
      <c r="AC1309">
        <v>0</v>
      </c>
      <c r="AD1309">
        <v>0</v>
      </c>
      <c r="AE1309">
        <v>0</v>
      </c>
    </row>
    <row r="1310" spans="1:31" x14ac:dyDescent="0.3">
      <c r="A1310" t="s">
        <v>268</v>
      </c>
      <c r="B1310" t="s">
        <v>8661</v>
      </c>
      <c r="C1310" t="s">
        <v>262</v>
      </c>
      <c r="D1310" t="s">
        <v>8662</v>
      </c>
      <c r="E1310" t="s">
        <v>11455</v>
      </c>
      <c r="F1310" t="s">
        <v>395</v>
      </c>
      <c r="G1310" t="s">
        <v>513</v>
      </c>
      <c r="I1310" t="s">
        <v>265</v>
      </c>
      <c r="J1310" t="s">
        <v>266</v>
      </c>
      <c r="K1310" t="s">
        <v>8663</v>
      </c>
      <c r="L1310" t="s">
        <v>8664</v>
      </c>
      <c r="M1310" t="s">
        <v>271</v>
      </c>
      <c r="N1310" t="s">
        <v>268</v>
      </c>
      <c r="O1310">
        <v>26</v>
      </c>
      <c r="P1310" t="s">
        <v>273</v>
      </c>
      <c r="Q1310">
        <v>0.48</v>
      </c>
      <c r="S1310">
        <v>2</v>
      </c>
      <c r="T1310" s="108">
        <v>0.96</v>
      </c>
      <c r="U1310">
        <v>1</v>
      </c>
      <c r="V1310" t="s">
        <v>270</v>
      </c>
      <c r="W1310" t="s">
        <v>167</v>
      </c>
      <c r="X1310">
        <v>2</v>
      </c>
      <c r="Y1310">
        <v>0</v>
      </c>
      <c r="Z1310">
        <v>0</v>
      </c>
      <c r="AA1310">
        <v>0</v>
      </c>
      <c r="AB1310">
        <v>2</v>
      </c>
      <c r="AC1310">
        <v>0</v>
      </c>
      <c r="AD1310">
        <v>0</v>
      </c>
      <c r="AE1310">
        <v>0</v>
      </c>
    </row>
    <row r="1311" spans="1:31" x14ac:dyDescent="0.3">
      <c r="A1311" t="s">
        <v>268</v>
      </c>
      <c r="B1311" t="s">
        <v>1093</v>
      </c>
      <c r="C1311" t="s">
        <v>262</v>
      </c>
      <c r="D1311" t="s">
        <v>2515</v>
      </c>
      <c r="E1311" t="s">
        <v>11505</v>
      </c>
      <c r="F1311" t="s">
        <v>582</v>
      </c>
      <c r="G1311" t="s">
        <v>435</v>
      </c>
      <c r="I1311" t="s">
        <v>265</v>
      </c>
      <c r="J1311" t="s">
        <v>266</v>
      </c>
      <c r="K1311" t="s">
        <v>1094</v>
      </c>
      <c r="L1311" t="s">
        <v>17888</v>
      </c>
      <c r="M1311" t="s">
        <v>267</v>
      </c>
      <c r="N1311" t="s">
        <v>268</v>
      </c>
      <c r="O1311">
        <v>8</v>
      </c>
      <c r="P1311" t="s">
        <v>266</v>
      </c>
      <c r="Q1311">
        <v>0.48</v>
      </c>
      <c r="S1311">
        <v>1</v>
      </c>
      <c r="T1311" s="108">
        <v>0.48</v>
      </c>
      <c r="U1311">
        <v>1</v>
      </c>
      <c r="V1311" t="s">
        <v>270</v>
      </c>
      <c r="W1311" t="s">
        <v>167</v>
      </c>
      <c r="X1311">
        <v>1</v>
      </c>
      <c r="Y1311">
        <v>0</v>
      </c>
      <c r="Z1311">
        <v>0</v>
      </c>
      <c r="AA1311">
        <v>0</v>
      </c>
      <c r="AB1311">
        <v>1</v>
      </c>
      <c r="AC1311">
        <v>0</v>
      </c>
      <c r="AD1311">
        <v>0</v>
      </c>
      <c r="AE1311">
        <v>0</v>
      </c>
    </row>
    <row r="1312" spans="1:31" x14ac:dyDescent="0.3">
      <c r="A1312" t="s">
        <v>268</v>
      </c>
      <c r="B1312" t="s">
        <v>1093</v>
      </c>
      <c r="C1312" t="s">
        <v>262</v>
      </c>
      <c r="D1312" t="s">
        <v>2515</v>
      </c>
      <c r="E1312" t="s">
        <v>11505</v>
      </c>
      <c r="F1312" t="s">
        <v>582</v>
      </c>
      <c r="G1312" t="s">
        <v>435</v>
      </c>
      <c r="I1312" t="s">
        <v>265</v>
      </c>
      <c r="J1312" t="s">
        <v>266</v>
      </c>
      <c r="K1312" t="s">
        <v>1094</v>
      </c>
      <c r="L1312" t="s">
        <v>17888</v>
      </c>
      <c r="M1312" t="s">
        <v>271</v>
      </c>
      <c r="N1312" t="s">
        <v>268</v>
      </c>
      <c r="O1312">
        <v>9</v>
      </c>
      <c r="P1312" t="s">
        <v>288</v>
      </c>
      <c r="Q1312">
        <v>0.48</v>
      </c>
      <c r="S1312">
        <v>2</v>
      </c>
      <c r="T1312" s="108">
        <v>0.96</v>
      </c>
      <c r="U1312">
        <v>1</v>
      </c>
      <c r="V1312" t="s">
        <v>270</v>
      </c>
      <c r="W1312" t="s">
        <v>167</v>
      </c>
      <c r="X1312">
        <v>2</v>
      </c>
      <c r="Y1312">
        <v>0</v>
      </c>
      <c r="Z1312">
        <v>0</v>
      </c>
      <c r="AA1312">
        <v>0</v>
      </c>
      <c r="AB1312">
        <v>2</v>
      </c>
      <c r="AC1312">
        <v>0</v>
      </c>
      <c r="AD1312">
        <v>0</v>
      </c>
      <c r="AE1312">
        <v>0</v>
      </c>
    </row>
    <row r="1313" spans="1:31" x14ac:dyDescent="0.3">
      <c r="A1313" t="s">
        <v>268</v>
      </c>
      <c r="B1313" t="s">
        <v>1093</v>
      </c>
      <c r="C1313" t="s">
        <v>262</v>
      </c>
      <c r="D1313" t="s">
        <v>2515</v>
      </c>
      <c r="E1313" t="s">
        <v>11505</v>
      </c>
      <c r="F1313" t="s">
        <v>582</v>
      </c>
      <c r="G1313" t="s">
        <v>435</v>
      </c>
      <c r="I1313" t="s">
        <v>265</v>
      </c>
      <c r="J1313" t="s">
        <v>266</v>
      </c>
      <c r="K1313" t="s">
        <v>1094</v>
      </c>
      <c r="L1313" t="s">
        <v>17888</v>
      </c>
      <c r="M1313" t="s">
        <v>271</v>
      </c>
      <c r="N1313" t="s">
        <v>268</v>
      </c>
      <c r="O1313">
        <v>26</v>
      </c>
      <c r="P1313" t="s">
        <v>273</v>
      </c>
      <c r="Q1313">
        <v>0.32</v>
      </c>
      <c r="S1313">
        <v>1</v>
      </c>
      <c r="T1313" s="108">
        <v>0.32</v>
      </c>
      <c r="U1313">
        <v>1</v>
      </c>
      <c r="V1313" t="s">
        <v>270</v>
      </c>
      <c r="W1313" t="s">
        <v>167</v>
      </c>
      <c r="X1313">
        <v>1</v>
      </c>
      <c r="Y1313">
        <v>0</v>
      </c>
      <c r="Z1313">
        <v>0</v>
      </c>
      <c r="AA1313">
        <v>0</v>
      </c>
      <c r="AB1313">
        <v>1</v>
      </c>
      <c r="AC1313">
        <v>0</v>
      </c>
      <c r="AD1313">
        <v>0</v>
      </c>
      <c r="AE1313">
        <v>0</v>
      </c>
    </row>
    <row r="1314" spans="1:31" x14ac:dyDescent="0.3">
      <c r="A1314" t="s">
        <v>268</v>
      </c>
      <c r="B1314" t="s">
        <v>1087</v>
      </c>
      <c r="C1314" t="s">
        <v>262</v>
      </c>
      <c r="D1314" t="s">
        <v>2513</v>
      </c>
      <c r="E1314" t="s">
        <v>11222</v>
      </c>
      <c r="F1314" t="s">
        <v>1088</v>
      </c>
      <c r="G1314" t="s">
        <v>614</v>
      </c>
      <c r="I1314" t="s">
        <v>265</v>
      </c>
      <c r="J1314" t="s">
        <v>266</v>
      </c>
      <c r="K1314" t="s">
        <v>1089</v>
      </c>
      <c r="L1314" t="s">
        <v>11892</v>
      </c>
      <c r="M1314" t="s">
        <v>267</v>
      </c>
      <c r="N1314" t="s">
        <v>268</v>
      </c>
      <c r="O1314">
        <v>8</v>
      </c>
      <c r="P1314" t="s">
        <v>266</v>
      </c>
      <c r="Q1314">
        <v>0.17</v>
      </c>
      <c r="S1314">
        <v>4</v>
      </c>
      <c r="T1314" s="108">
        <v>0.68</v>
      </c>
      <c r="U1314">
        <v>1</v>
      </c>
      <c r="V1314" t="s">
        <v>270</v>
      </c>
      <c r="W1314" t="s">
        <v>167</v>
      </c>
      <c r="X1314">
        <v>4</v>
      </c>
      <c r="Y1314">
        <v>0</v>
      </c>
      <c r="Z1314">
        <v>0</v>
      </c>
      <c r="AA1314">
        <v>0</v>
      </c>
      <c r="AB1314">
        <v>4</v>
      </c>
      <c r="AC1314">
        <v>0</v>
      </c>
      <c r="AD1314">
        <v>0</v>
      </c>
      <c r="AE1314">
        <v>0</v>
      </c>
    </row>
    <row r="1315" spans="1:31" x14ac:dyDescent="0.3">
      <c r="A1315" t="s">
        <v>268</v>
      </c>
      <c r="B1315" t="s">
        <v>1087</v>
      </c>
      <c r="C1315" t="s">
        <v>262</v>
      </c>
      <c r="D1315" t="s">
        <v>2513</v>
      </c>
      <c r="E1315" t="s">
        <v>11222</v>
      </c>
      <c r="F1315" t="s">
        <v>1088</v>
      </c>
      <c r="G1315" t="s">
        <v>614</v>
      </c>
      <c r="I1315" t="s">
        <v>265</v>
      </c>
      <c r="J1315" t="s">
        <v>266</v>
      </c>
      <c r="K1315" t="s">
        <v>1089</v>
      </c>
      <c r="L1315" t="s">
        <v>11892</v>
      </c>
      <c r="M1315" t="s">
        <v>271</v>
      </c>
      <c r="N1315" t="s">
        <v>268</v>
      </c>
      <c r="O1315">
        <v>9</v>
      </c>
      <c r="P1315" t="s">
        <v>288</v>
      </c>
      <c r="Q1315">
        <v>0.48</v>
      </c>
      <c r="S1315">
        <v>2</v>
      </c>
      <c r="T1315" s="108">
        <v>0.96</v>
      </c>
      <c r="U1315">
        <v>1</v>
      </c>
      <c r="V1315" t="s">
        <v>270</v>
      </c>
      <c r="W1315" t="s">
        <v>167</v>
      </c>
      <c r="X1315">
        <v>2</v>
      </c>
      <c r="Y1315">
        <v>0</v>
      </c>
      <c r="Z1315">
        <v>0</v>
      </c>
      <c r="AA1315">
        <v>0</v>
      </c>
      <c r="AB1315">
        <v>0</v>
      </c>
      <c r="AC1315">
        <v>2</v>
      </c>
      <c r="AD1315">
        <v>0</v>
      </c>
      <c r="AE1315">
        <v>0</v>
      </c>
    </row>
    <row r="1316" spans="1:31" x14ac:dyDescent="0.3">
      <c r="A1316" t="s">
        <v>268</v>
      </c>
      <c r="B1316" t="s">
        <v>1087</v>
      </c>
      <c r="C1316" t="s">
        <v>262</v>
      </c>
      <c r="D1316" t="s">
        <v>2513</v>
      </c>
      <c r="E1316" t="s">
        <v>11222</v>
      </c>
      <c r="F1316" t="s">
        <v>1088</v>
      </c>
      <c r="G1316" t="s">
        <v>614</v>
      </c>
      <c r="I1316" t="s">
        <v>265</v>
      </c>
      <c r="J1316" t="s">
        <v>266</v>
      </c>
      <c r="K1316" t="s">
        <v>1089</v>
      </c>
      <c r="L1316" t="s">
        <v>11892</v>
      </c>
      <c r="M1316" t="s">
        <v>271</v>
      </c>
      <c r="N1316" t="s">
        <v>268</v>
      </c>
      <c r="O1316">
        <v>26</v>
      </c>
      <c r="P1316" t="s">
        <v>273</v>
      </c>
      <c r="Q1316">
        <v>0.48</v>
      </c>
      <c r="S1316">
        <v>1</v>
      </c>
      <c r="T1316" s="108">
        <v>0.48</v>
      </c>
      <c r="U1316">
        <v>1</v>
      </c>
      <c r="V1316" t="s">
        <v>270</v>
      </c>
      <c r="W1316" t="s">
        <v>167</v>
      </c>
      <c r="X1316">
        <v>1</v>
      </c>
      <c r="Y1316">
        <v>0</v>
      </c>
      <c r="Z1316">
        <v>0</v>
      </c>
      <c r="AA1316">
        <v>0</v>
      </c>
      <c r="AB1316">
        <v>1</v>
      </c>
      <c r="AC1316">
        <v>0</v>
      </c>
      <c r="AD1316">
        <v>0</v>
      </c>
      <c r="AE1316">
        <v>0</v>
      </c>
    </row>
    <row r="1317" spans="1:31" x14ac:dyDescent="0.3">
      <c r="A1317" t="s">
        <v>268</v>
      </c>
      <c r="B1317" t="s">
        <v>8841</v>
      </c>
      <c r="C1317" t="s">
        <v>262</v>
      </c>
      <c r="D1317" t="s">
        <v>8842</v>
      </c>
      <c r="E1317" t="s">
        <v>11373</v>
      </c>
      <c r="F1317" t="s">
        <v>1077</v>
      </c>
      <c r="G1317" t="s">
        <v>453</v>
      </c>
      <c r="I1317" t="s">
        <v>265</v>
      </c>
      <c r="J1317" t="s">
        <v>266</v>
      </c>
      <c r="K1317" t="s">
        <v>8843</v>
      </c>
      <c r="L1317" t="s">
        <v>18615</v>
      </c>
      <c r="M1317" t="s">
        <v>267</v>
      </c>
      <c r="N1317" t="s">
        <v>268</v>
      </c>
      <c r="O1317">
        <v>8</v>
      </c>
      <c r="P1317" t="s">
        <v>282</v>
      </c>
      <c r="Q1317">
        <v>1</v>
      </c>
      <c r="S1317">
        <v>1</v>
      </c>
      <c r="T1317" s="108">
        <v>1</v>
      </c>
      <c r="U1317">
        <v>1</v>
      </c>
      <c r="V1317" t="s">
        <v>270</v>
      </c>
      <c r="W1317" t="s">
        <v>167</v>
      </c>
      <c r="X1317">
        <v>1</v>
      </c>
      <c r="Y1317">
        <v>0</v>
      </c>
      <c r="Z1317">
        <v>0</v>
      </c>
      <c r="AA1317">
        <v>0</v>
      </c>
      <c r="AB1317">
        <v>1</v>
      </c>
      <c r="AC1317">
        <v>0</v>
      </c>
      <c r="AD1317">
        <v>0</v>
      </c>
      <c r="AE1317">
        <v>0</v>
      </c>
    </row>
    <row r="1318" spans="1:31" x14ac:dyDescent="0.3">
      <c r="A1318" t="s">
        <v>268</v>
      </c>
      <c r="B1318" t="s">
        <v>8841</v>
      </c>
      <c r="C1318" t="s">
        <v>262</v>
      </c>
      <c r="D1318" t="s">
        <v>8842</v>
      </c>
      <c r="E1318" t="s">
        <v>11373</v>
      </c>
      <c r="F1318" t="s">
        <v>1077</v>
      </c>
      <c r="G1318" t="s">
        <v>453</v>
      </c>
      <c r="I1318" t="s">
        <v>265</v>
      </c>
      <c r="J1318" t="s">
        <v>266</v>
      </c>
      <c r="K1318" t="s">
        <v>8843</v>
      </c>
      <c r="L1318" t="s">
        <v>18615</v>
      </c>
      <c r="M1318" t="s">
        <v>271</v>
      </c>
      <c r="N1318" t="s">
        <v>268</v>
      </c>
      <c r="O1318">
        <v>9</v>
      </c>
      <c r="P1318" t="s">
        <v>288</v>
      </c>
      <c r="Q1318">
        <v>0.48</v>
      </c>
      <c r="S1318">
        <v>2</v>
      </c>
      <c r="T1318" s="108">
        <v>0.96</v>
      </c>
      <c r="U1318">
        <v>1</v>
      </c>
      <c r="V1318" t="s">
        <v>270</v>
      </c>
      <c r="W1318" t="s">
        <v>167</v>
      </c>
      <c r="X1318">
        <v>2</v>
      </c>
      <c r="Y1318">
        <v>0</v>
      </c>
      <c r="Z1318">
        <v>0</v>
      </c>
      <c r="AA1318">
        <v>0</v>
      </c>
      <c r="AB1318">
        <v>2</v>
      </c>
      <c r="AC1318">
        <v>0</v>
      </c>
      <c r="AD1318">
        <v>0</v>
      </c>
      <c r="AE1318">
        <v>0</v>
      </c>
    </row>
    <row r="1319" spans="1:31" x14ac:dyDescent="0.3">
      <c r="A1319" t="s">
        <v>268</v>
      </c>
      <c r="B1319" t="s">
        <v>8841</v>
      </c>
      <c r="C1319" t="s">
        <v>262</v>
      </c>
      <c r="D1319" t="s">
        <v>8842</v>
      </c>
      <c r="E1319" t="s">
        <v>11373</v>
      </c>
      <c r="F1319" t="s">
        <v>1077</v>
      </c>
      <c r="G1319" t="s">
        <v>453</v>
      </c>
      <c r="I1319" t="s">
        <v>265</v>
      </c>
      <c r="J1319" t="s">
        <v>266</v>
      </c>
      <c r="K1319" t="s">
        <v>8843</v>
      </c>
      <c r="L1319" t="s">
        <v>18615</v>
      </c>
      <c r="M1319" t="s">
        <v>271</v>
      </c>
      <c r="N1319" t="s">
        <v>268</v>
      </c>
      <c r="O1319">
        <v>21</v>
      </c>
      <c r="P1319" t="s">
        <v>273</v>
      </c>
      <c r="Q1319">
        <v>0.32</v>
      </c>
      <c r="S1319">
        <v>1</v>
      </c>
      <c r="T1319" s="108">
        <v>0.32</v>
      </c>
      <c r="U1319">
        <v>1</v>
      </c>
      <c r="V1319" t="s">
        <v>270</v>
      </c>
      <c r="W1319" t="s">
        <v>167</v>
      </c>
      <c r="X1319">
        <v>1</v>
      </c>
      <c r="Y1319">
        <v>0</v>
      </c>
      <c r="Z1319">
        <v>0</v>
      </c>
      <c r="AA1319">
        <v>0</v>
      </c>
      <c r="AB1319">
        <v>1</v>
      </c>
      <c r="AC1319">
        <v>0</v>
      </c>
      <c r="AD1319">
        <v>0</v>
      </c>
      <c r="AE1319">
        <v>0</v>
      </c>
    </row>
    <row r="1320" spans="1:31" x14ac:dyDescent="0.3">
      <c r="A1320" t="s">
        <v>268</v>
      </c>
      <c r="B1320" t="s">
        <v>2255</v>
      </c>
      <c r="C1320" t="s">
        <v>262</v>
      </c>
      <c r="D1320" t="s">
        <v>2572</v>
      </c>
      <c r="E1320" t="s">
        <v>11467</v>
      </c>
      <c r="F1320" t="s">
        <v>2256</v>
      </c>
      <c r="G1320" t="s">
        <v>625</v>
      </c>
      <c r="I1320" t="s">
        <v>265</v>
      </c>
      <c r="J1320" t="s">
        <v>266</v>
      </c>
      <c r="K1320" t="s">
        <v>2257</v>
      </c>
      <c r="L1320" t="s">
        <v>17394</v>
      </c>
      <c r="M1320" t="s">
        <v>267</v>
      </c>
      <c r="N1320" t="s">
        <v>268</v>
      </c>
      <c r="O1320">
        <v>8</v>
      </c>
      <c r="P1320" t="s">
        <v>282</v>
      </c>
      <c r="Q1320">
        <v>3</v>
      </c>
      <c r="S1320">
        <v>3</v>
      </c>
      <c r="T1320" s="108">
        <v>9</v>
      </c>
      <c r="U1320">
        <v>1</v>
      </c>
      <c r="V1320" t="s">
        <v>270</v>
      </c>
      <c r="W1320" t="s">
        <v>167</v>
      </c>
      <c r="X1320">
        <v>1</v>
      </c>
      <c r="Y1320">
        <v>1</v>
      </c>
      <c r="Z1320">
        <v>0</v>
      </c>
      <c r="AA1320">
        <v>1</v>
      </c>
      <c r="AB1320">
        <v>0</v>
      </c>
      <c r="AC1320">
        <v>1</v>
      </c>
      <c r="AD1320">
        <v>0</v>
      </c>
      <c r="AE1320">
        <v>0</v>
      </c>
    </row>
    <row r="1321" spans="1:31" x14ac:dyDescent="0.3">
      <c r="A1321" t="s">
        <v>268</v>
      </c>
      <c r="B1321" t="s">
        <v>2255</v>
      </c>
      <c r="C1321" t="s">
        <v>262</v>
      </c>
      <c r="D1321" t="s">
        <v>2572</v>
      </c>
      <c r="E1321" t="s">
        <v>11467</v>
      </c>
      <c r="F1321" t="s">
        <v>2256</v>
      </c>
      <c r="G1321" t="s">
        <v>625</v>
      </c>
      <c r="I1321" t="s">
        <v>265</v>
      </c>
      <c r="J1321" t="s">
        <v>266</v>
      </c>
      <c r="K1321" t="s">
        <v>2257</v>
      </c>
      <c r="L1321" t="s">
        <v>17394</v>
      </c>
      <c r="M1321" t="s">
        <v>271</v>
      </c>
      <c r="N1321" t="s">
        <v>268</v>
      </c>
      <c r="O1321">
        <v>9</v>
      </c>
      <c r="P1321" t="s">
        <v>288</v>
      </c>
      <c r="Q1321">
        <v>0.48</v>
      </c>
      <c r="S1321">
        <v>12</v>
      </c>
      <c r="T1321" s="108">
        <v>5.76</v>
      </c>
      <c r="U1321">
        <v>1</v>
      </c>
      <c r="V1321" t="s">
        <v>270</v>
      </c>
      <c r="W1321" t="s">
        <v>167</v>
      </c>
      <c r="X1321">
        <v>6</v>
      </c>
      <c r="Y1321">
        <v>0</v>
      </c>
      <c r="Z1321">
        <v>4</v>
      </c>
      <c r="AA1321">
        <v>0</v>
      </c>
      <c r="AB1321">
        <v>0</v>
      </c>
      <c r="AC1321">
        <v>4</v>
      </c>
      <c r="AD1321">
        <v>0</v>
      </c>
      <c r="AE1321">
        <v>0</v>
      </c>
    </row>
    <row r="1322" spans="1:31" x14ac:dyDescent="0.3">
      <c r="A1322" t="s">
        <v>268</v>
      </c>
      <c r="B1322" t="s">
        <v>2255</v>
      </c>
      <c r="C1322" t="s">
        <v>262</v>
      </c>
      <c r="D1322" t="s">
        <v>2572</v>
      </c>
      <c r="E1322" t="s">
        <v>11467</v>
      </c>
      <c r="F1322" t="s">
        <v>2256</v>
      </c>
      <c r="G1322" t="s">
        <v>625</v>
      </c>
      <c r="I1322" t="s">
        <v>265</v>
      </c>
      <c r="J1322" t="s">
        <v>266</v>
      </c>
      <c r="K1322" t="s">
        <v>2257</v>
      </c>
      <c r="L1322" t="s">
        <v>17394</v>
      </c>
      <c r="M1322" t="s">
        <v>271</v>
      </c>
      <c r="N1322" t="s">
        <v>268</v>
      </c>
      <c r="O1322">
        <v>26</v>
      </c>
      <c r="P1322" t="s">
        <v>273</v>
      </c>
      <c r="Q1322">
        <v>0.32</v>
      </c>
      <c r="S1322">
        <v>2</v>
      </c>
      <c r="T1322" s="108">
        <v>0.64</v>
      </c>
      <c r="U1322">
        <v>1</v>
      </c>
      <c r="V1322" t="s">
        <v>270</v>
      </c>
      <c r="W1322" t="s">
        <v>167</v>
      </c>
      <c r="X1322">
        <v>2</v>
      </c>
      <c r="Y1322">
        <v>0</v>
      </c>
      <c r="Z1322">
        <v>0</v>
      </c>
      <c r="AA1322">
        <v>0</v>
      </c>
      <c r="AB1322">
        <v>0</v>
      </c>
      <c r="AC1322">
        <v>2</v>
      </c>
      <c r="AD1322">
        <v>0</v>
      </c>
      <c r="AE1322">
        <v>0</v>
      </c>
    </row>
    <row r="1323" spans="1:31" x14ac:dyDescent="0.3">
      <c r="A1323" t="s">
        <v>268</v>
      </c>
      <c r="B1323" t="s">
        <v>8935</v>
      </c>
      <c r="C1323" t="s">
        <v>262</v>
      </c>
      <c r="D1323" t="s">
        <v>8936</v>
      </c>
      <c r="E1323" t="s">
        <v>11266</v>
      </c>
      <c r="F1323" t="s">
        <v>8937</v>
      </c>
      <c r="G1323" t="s">
        <v>519</v>
      </c>
      <c r="I1323" t="s">
        <v>265</v>
      </c>
      <c r="J1323" t="s">
        <v>266</v>
      </c>
      <c r="K1323" t="s">
        <v>8938</v>
      </c>
      <c r="L1323" t="s">
        <v>8939</v>
      </c>
      <c r="M1323" t="s">
        <v>267</v>
      </c>
      <c r="N1323" t="s">
        <v>268</v>
      </c>
      <c r="O1323">
        <v>8</v>
      </c>
      <c r="P1323" t="s">
        <v>282</v>
      </c>
      <c r="Q1323">
        <v>2</v>
      </c>
      <c r="S1323">
        <v>1</v>
      </c>
      <c r="T1323" s="108">
        <v>2</v>
      </c>
      <c r="U1323">
        <v>1</v>
      </c>
      <c r="V1323" t="s">
        <v>270</v>
      </c>
      <c r="W1323" t="s">
        <v>167</v>
      </c>
      <c r="X1323">
        <v>1</v>
      </c>
      <c r="Y1323">
        <v>0</v>
      </c>
      <c r="Z1323">
        <v>0</v>
      </c>
      <c r="AA1323">
        <v>0</v>
      </c>
      <c r="AB1323">
        <v>1</v>
      </c>
      <c r="AC1323">
        <v>0</v>
      </c>
      <c r="AD1323">
        <v>0</v>
      </c>
      <c r="AE1323">
        <v>0</v>
      </c>
    </row>
    <row r="1324" spans="1:31" x14ac:dyDescent="0.3">
      <c r="A1324" t="s">
        <v>268</v>
      </c>
      <c r="B1324" t="s">
        <v>8935</v>
      </c>
      <c r="C1324" t="s">
        <v>262</v>
      </c>
      <c r="D1324" t="s">
        <v>8936</v>
      </c>
      <c r="E1324" t="s">
        <v>11266</v>
      </c>
      <c r="F1324" t="s">
        <v>8937</v>
      </c>
      <c r="G1324" t="s">
        <v>519</v>
      </c>
      <c r="I1324" t="s">
        <v>265</v>
      </c>
      <c r="J1324" t="s">
        <v>266</v>
      </c>
      <c r="K1324" t="s">
        <v>8938</v>
      </c>
      <c r="L1324" t="s">
        <v>8939</v>
      </c>
      <c r="M1324" t="s">
        <v>271</v>
      </c>
      <c r="N1324" t="s">
        <v>268</v>
      </c>
      <c r="O1324">
        <v>9</v>
      </c>
      <c r="P1324" t="s">
        <v>288</v>
      </c>
      <c r="Q1324">
        <v>0.48</v>
      </c>
      <c r="S1324">
        <v>2</v>
      </c>
      <c r="T1324" s="108">
        <v>0.96</v>
      </c>
      <c r="U1324">
        <v>1</v>
      </c>
      <c r="V1324" t="s">
        <v>270</v>
      </c>
      <c r="W1324" t="s">
        <v>167</v>
      </c>
      <c r="X1324">
        <v>2</v>
      </c>
      <c r="Y1324">
        <v>0</v>
      </c>
      <c r="Z1324">
        <v>2</v>
      </c>
      <c r="AA1324">
        <v>0</v>
      </c>
      <c r="AB1324">
        <v>0</v>
      </c>
      <c r="AC1324">
        <v>0</v>
      </c>
      <c r="AD1324">
        <v>0</v>
      </c>
      <c r="AE1324">
        <v>0</v>
      </c>
    </row>
    <row r="1325" spans="1:31" x14ac:dyDescent="0.3">
      <c r="A1325" t="s">
        <v>268</v>
      </c>
      <c r="B1325" t="s">
        <v>8935</v>
      </c>
      <c r="C1325" t="s">
        <v>262</v>
      </c>
      <c r="D1325" t="s">
        <v>8936</v>
      </c>
      <c r="E1325" t="s">
        <v>11266</v>
      </c>
      <c r="F1325" t="s">
        <v>8937</v>
      </c>
      <c r="G1325" t="s">
        <v>519</v>
      </c>
      <c r="I1325" t="s">
        <v>265</v>
      </c>
      <c r="J1325" t="s">
        <v>266</v>
      </c>
      <c r="K1325" t="s">
        <v>8938</v>
      </c>
      <c r="L1325" t="s">
        <v>8939</v>
      </c>
      <c r="M1325" t="s">
        <v>271</v>
      </c>
      <c r="N1325" t="s">
        <v>268</v>
      </c>
      <c r="O1325">
        <v>21</v>
      </c>
      <c r="P1325" t="s">
        <v>273</v>
      </c>
      <c r="Q1325">
        <v>0.17</v>
      </c>
      <c r="S1325">
        <v>1</v>
      </c>
      <c r="T1325" s="108">
        <v>0.17</v>
      </c>
      <c r="U1325">
        <v>1</v>
      </c>
      <c r="V1325" t="s">
        <v>270</v>
      </c>
      <c r="W1325" t="s">
        <v>167</v>
      </c>
      <c r="X1325">
        <v>1</v>
      </c>
      <c r="Y1325">
        <v>0</v>
      </c>
      <c r="Z1325">
        <v>1</v>
      </c>
      <c r="AA1325">
        <v>0</v>
      </c>
      <c r="AB1325">
        <v>0</v>
      </c>
      <c r="AC1325">
        <v>0</v>
      </c>
      <c r="AD1325">
        <v>0</v>
      </c>
      <c r="AE1325">
        <v>0</v>
      </c>
    </row>
    <row r="1326" spans="1:31" x14ac:dyDescent="0.3">
      <c r="A1326" t="s">
        <v>268</v>
      </c>
      <c r="B1326" t="s">
        <v>1484</v>
      </c>
      <c r="C1326" t="s">
        <v>262</v>
      </c>
      <c r="D1326" t="s">
        <v>206</v>
      </c>
      <c r="E1326" t="s">
        <v>11204</v>
      </c>
      <c r="F1326" t="s">
        <v>891</v>
      </c>
      <c r="G1326" t="s">
        <v>9325</v>
      </c>
      <c r="I1326" t="s">
        <v>265</v>
      </c>
      <c r="J1326" t="s">
        <v>266</v>
      </c>
      <c r="K1326" t="s">
        <v>1485</v>
      </c>
      <c r="L1326" t="s">
        <v>1486</v>
      </c>
      <c r="M1326" t="s">
        <v>267</v>
      </c>
      <c r="N1326" t="s">
        <v>268</v>
      </c>
      <c r="O1326">
        <v>8</v>
      </c>
      <c r="P1326" t="s">
        <v>269</v>
      </c>
      <c r="Q1326">
        <v>2</v>
      </c>
      <c r="S1326">
        <v>6</v>
      </c>
      <c r="T1326" s="108">
        <v>12</v>
      </c>
      <c r="U1326">
        <v>1</v>
      </c>
      <c r="V1326" t="s">
        <v>270</v>
      </c>
      <c r="W1326" t="s">
        <v>167</v>
      </c>
      <c r="X1326">
        <v>2</v>
      </c>
      <c r="Y1326">
        <v>2</v>
      </c>
      <c r="Z1326">
        <v>0</v>
      </c>
      <c r="AA1326">
        <v>2</v>
      </c>
      <c r="AB1326">
        <v>0</v>
      </c>
      <c r="AC1326">
        <v>2</v>
      </c>
      <c r="AD1326">
        <v>0</v>
      </c>
      <c r="AE1326">
        <v>0</v>
      </c>
    </row>
    <row r="1327" spans="1:31" x14ac:dyDescent="0.3">
      <c r="A1327" t="s">
        <v>268</v>
      </c>
      <c r="B1327" t="s">
        <v>1484</v>
      </c>
      <c r="C1327" t="s">
        <v>262</v>
      </c>
      <c r="D1327" t="s">
        <v>206</v>
      </c>
      <c r="E1327" t="s">
        <v>11204</v>
      </c>
      <c r="F1327" t="s">
        <v>891</v>
      </c>
      <c r="G1327" t="s">
        <v>9325</v>
      </c>
      <c r="I1327" t="s">
        <v>265</v>
      </c>
      <c r="J1327" t="s">
        <v>266</v>
      </c>
      <c r="K1327" t="s">
        <v>1485</v>
      </c>
      <c r="L1327" t="s">
        <v>1486</v>
      </c>
      <c r="M1327" t="s">
        <v>271</v>
      </c>
      <c r="N1327" t="s">
        <v>268</v>
      </c>
      <c r="O1327">
        <v>9</v>
      </c>
      <c r="P1327" t="s">
        <v>288</v>
      </c>
      <c r="Q1327">
        <v>0.48</v>
      </c>
      <c r="S1327">
        <v>45</v>
      </c>
      <c r="T1327" s="108">
        <v>21.599999999999998</v>
      </c>
      <c r="U1327">
        <v>1</v>
      </c>
      <c r="V1327" t="s">
        <v>270</v>
      </c>
      <c r="W1327" t="s">
        <v>167</v>
      </c>
      <c r="X1327">
        <v>15</v>
      </c>
      <c r="Y1327">
        <v>15</v>
      </c>
      <c r="Z1327">
        <v>0</v>
      </c>
      <c r="AA1327">
        <v>15</v>
      </c>
      <c r="AB1327">
        <v>0</v>
      </c>
      <c r="AC1327">
        <v>15</v>
      </c>
      <c r="AD1327">
        <v>0</v>
      </c>
      <c r="AE1327">
        <v>0</v>
      </c>
    </row>
    <row r="1328" spans="1:31" x14ac:dyDescent="0.3">
      <c r="A1328" t="s">
        <v>268</v>
      </c>
      <c r="B1328" t="s">
        <v>1484</v>
      </c>
      <c r="C1328" t="s">
        <v>262</v>
      </c>
      <c r="D1328" t="s">
        <v>206</v>
      </c>
      <c r="E1328" t="s">
        <v>11204</v>
      </c>
      <c r="F1328" t="s">
        <v>891</v>
      </c>
      <c r="G1328" t="s">
        <v>9325</v>
      </c>
      <c r="I1328" t="s">
        <v>265</v>
      </c>
      <c r="J1328" t="s">
        <v>266</v>
      </c>
      <c r="K1328" t="s">
        <v>1485</v>
      </c>
      <c r="L1328" t="s">
        <v>1486</v>
      </c>
      <c r="M1328" t="s">
        <v>271</v>
      </c>
      <c r="N1328" t="s">
        <v>268</v>
      </c>
      <c r="O1328">
        <v>9</v>
      </c>
      <c r="P1328" t="s">
        <v>288</v>
      </c>
      <c r="Q1328">
        <v>0.32</v>
      </c>
      <c r="S1328">
        <v>12</v>
      </c>
      <c r="T1328" s="108">
        <v>3.84</v>
      </c>
      <c r="U1328">
        <v>1</v>
      </c>
      <c r="V1328" t="s">
        <v>270</v>
      </c>
      <c r="W1328" t="s">
        <v>167</v>
      </c>
      <c r="X1328">
        <v>4</v>
      </c>
      <c r="Y1328">
        <v>4</v>
      </c>
      <c r="Z1328">
        <v>0</v>
      </c>
      <c r="AA1328">
        <v>4</v>
      </c>
      <c r="AB1328">
        <v>0</v>
      </c>
      <c r="AC1328">
        <v>4</v>
      </c>
      <c r="AD1328">
        <v>0</v>
      </c>
      <c r="AE1328">
        <v>0</v>
      </c>
    </row>
    <row r="1329" spans="1:31" x14ac:dyDescent="0.3">
      <c r="A1329" t="s">
        <v>268</v>
      </c>
      <c r="B1329" t="s">
        <v>1484</v>
      </c>
      <c r="C1329" t="s">
        <v>262</v>
      </c>
      <c r="D1329" t="s">
        <v>206</v>
      </c>
      <c r="E1329" t="s">
        <v>11204</v>
      </c>
      <c r="F1329" t="s">
        <v>891</v>
      </c>
      <c r="G1329" t="s">
        <v>9325</v>
      </c>
      <c r="I1329" t="s">
        <v>265</v>
      </c>
      <c r="J1329" t="s">
        <v>266</v>
      </c>
      <c r="K1329" t="s">
        <v>1485</v>
      </c>
      <c r="L1329" t="s">
        <v>1486</v>
      </c>
      <c r="M1329" t="s">
        <v>271</v>
      </c>
      <c r="N1329" t="s">
        <v>268</v>
      </c>
      <c r="O1329">
        <v>21</v>
      </c>
      <c r="P1329" t="s">
        <v>273</v>
      </c>
      <c r="Q1329">
        <v>0.48</v>
      </c>
      <c r="S1329">
        <v>2</v>
      </c>
      <c r="T1329" s="108">
        <v>0.96</v>
      </c>
      <c r="U1329">
        <v>1</v>
      </c>
      <c r="V1329" t="s">
        <v>270</v>
      </c>
      <c r="W1329" t="s">
        <v>167</v>
      </c>
      <c r="X1329">
        <v>2</v>
      </c>
      <c r="Y1329">
        <v>0</v>
      </c>
      <c r="Z1329">
        <v>0</v>
      </c>
      <c r="AA1329">
        <v>0</v>
      </c>
      <c r="AB1329">
        <v>0</v>
      </c>
      <c r="AC1329">
        <v>2</v>
      </c>
      <c r="AD1329">
        <v>0</v>
      </c>
      <c r="AE1329">
        <v>0</v>
      </c>
    </row>
    <row r="1330" spans="1:31" x14ac:dyDescent="0.3">
      <c r="A1330" t="s">
        <v>268</v>
      </c>
      <c r="B1330" t="s">
        <v>1775</v>
      </c>
      <c r="C1330" t="s">
        <v>262</v>
      </c>
      <c r="D1330" t="s">
        <v>221</v>
      </c>
      <c r="E1330" t="s">
        <v>11504</v>
      </c>
      <c r="F1330" t="s">
        <v>1776</v>
      </c>
      <c r="G1330" t="s">
        <v>9350</v>
      </c>
      <c r="I1330" t="s">
        <v>265</v>
      </c>
      <c r="J1330" t="s">
        <v>266</v>
      </c>
      <c r="K1330" t="s">
        <v>1777</v>
      </c>
      <c r="L1330" t="s">
        <v>1778</v>
      </c>
      <c r="M1330" t="s">
        <v>267</v>
      </c>
      <c r="N1330" t="s">
        <v>268</v>
      </c>
      <c r="O1330">
        <v>8</v>
      </c>
      <c r="P1330" t="s">
        <v>282</v>
      </c>
      <c r="Q1330">
        <v>2</v>
      </c>
      <c r="S1330">
        <v>1</v>
      </c>
      <c r="T1330" s="108">
        <v>2</v>
      </c>
      <c r="U1330">
        <v>1</v>
      </c>
      <c r="V1330" t="s">
        <v>270</v>
      </c>
      <c r="W1330" t="s">
        <v>167</v>
      </c>
      <c r="X1330">
        <v>1</v>
      </c>
      <c r="Y1330">
        <v>0</v>
      </c>
      <c r="Z1330">
        <v>0</v>
      </c>
      <c r="AA1330">
        <v>1</v>
      </c>
      <c r="AB1330">
        <v>0</v>
      </c>
      <c r="AC1330">
        <v>0</v>
      </c>
      <c r="AD1330">
        <v>0</v>
      </c>
      <c r="AE1330">
        <v>0</v>
      </c>
    </row>
    <row r="1331" spans="1:31" x14ac:dyDescent="0.3">
      <c r="A1331" t="s">
        <v>268</v>
      </c>
      <c r="B1331" t="s">
        <v>1775</v>
      </c>
      <c r="C1331" t="s">
        <v>262</v>
      </c>
      <c r="D1331" t="s">
        <v>221</v>
      </c>
      <c r="E1331" t="s">
        <v>11504</v>
      </c>
      <c r="F1331" t="s">
        <v>1776</v>
      </c>
      <c r="G1331" t="s">
        <v>9350</v>
      </c>
      <c r="I1331" t="s">
        <v>265</v>
      </c>
      <c r="J1331" t="s">
        <v>266</v>
      </c>
      <c r="K1331" t="s">
        <v>1777</v>
      </c>
      <c r="L1331" t="s">
        <v>1778</v>
      </c>
      <c r="M1331" t="s">
        <v>271</v>
      </c>
      <c r="N1331" t="s">
        <v>268</v>
      </c>
      <c r="O1331">
        <v>9</v>
      </c>
      <c r="P1331" t="s">
        <v>288</v>
      </c>
      <c r="Q1331">
        <v>0.48</v>
      </c>
      <c r="S1331">
        <v>3</v>
      </c>
      <c r="T1331" s="108">
        <v>1.44</v>
      </c>
      <c r="U1331">
        <v>1</v>
      </c>
      <c r="V1331" t="s">
        <v>270</v>
      </c>
      <c r="W1331" t="s">
        <v>167</v>
      </c>
      <c r="X1331">
        <v>3</v>
      </c>
      <c r="Y1331">
        <v>0</v>
      </c>
      <c r="Z1331">
        <v>0</v>
      </c>
      <c r="AA1331">
        <v>0</v>
      </c>
      <c r="AB1331">
        <v>3</v>
      </c>
      <c r="AC1331">
        <v>0</v>
      </c>
      <c r="AD1331">
        <v>0</v>
      </c>
      <c r="AE1331">
        <v>0</v>
      </c>
    </row>
    <row r="1332" spans="1:31" x14ac:dyDescent="0.3">
      <c r="A1332" t="s">
        <v>268</v>
      </c>
      <c r="B1332" t="s">
        <v>1775</v>
      </c>
      <c r="C1332" t="s">
        <v>262</v>
      </c>
      <c r="D1332" t="s">
        <v>221</v>
      </c>
      <c r="E1332" t="s">
        <v>11504</v>
      </c>
      <c r="F1332" t="s">
        <v>1776</v>
      </c>
      <c r="G1332" t="s">
        <v>9350</v>
      </c>
      <c r="I1332" t="s">
        <v>265</v>
      </c>
      <c r="J1332" t="s">
        <v>266</v>
      </c>
      <c r="K1332" t="s">
        <v>1777</v>
      </c>
      <c r="L1332" t="s">
        <v>1778</v>
      </c>
      <c r="M1332" t="s">
        <v>271</v>
      </c>
      <c r="N1332" t="s">
        <v>268</v>
      </c>
      <c r="O1332">
        <v>26</v>
      </c>
      <c r="P1332" t="s">
        <v>273</v>
      </c>
      <c r="Q1332">
        <v>0.48</v>
      </c>
      <c r="S1332">
        <v>1</v>
      </c>
      <c r="T1332" s="108">
        <v>0.48</v>
      </c>
      <c r="U1332">
        <v>1</v>
      </c>
      <c r="V1332" t="s">
        <v>270</v>
      </c>
      <c r="W1332" t="s">
        <v>167</v>
      </c>
      <c r="X1332">
        <v>1</v>
      </c>
      <c r="Y1332">
        <v>0</v>
      </c>
      <c r="Z1332">
        <v>0</v>
      </c>
      <c r="AA1332">
        <v>0</v>
      </c>
      <c r="AB1332">
        <v>1</v>
      </c>
      <c r="AC1332">
        <v>0</v>
      </c>
      <c r="AD1332">
        <v>0</v>
      </c>
      <c r="AE1332">
        <v>0</v>
      </c>
    </row>
    <row r="1333" spans="1:31" x14ac:dyDescent="0.3">
      <c r="A1333" t="s">
        <v>268</v>
      </c>
      <c r="B1333" t="s">
        <v>9043</v>
      </c>
      <c r="C1333" t="s">
        <v>262</v>
      </c>
      <c r="D1333" t="s">
        <v>9044</v>
      </c>
      <c r="E1333" t="s">
        <v>11242</v>
      </c>
      <c r="F1333" t="s">
        <v>9045</v>
      </c>
      <c r="G1333" t="s">
        <v>530</v>
      </c>
      <c r="I1333" t="s">
        <v>265</v>
      </c>
      <c r="J1333" t="s">
        <v>266</v>
      </c>
      <c r="K1333" t="s">
        <v>9046</v>
      </c>
      <c r="L1333" t="s">
        <v>16573</v>
      </c>
      <c r="M1333" t="s">
        <v>267</v>
      </c>
      <c r="N1333" t="s">
        <v>268</v>
      </c>
      <c r="O1333">
        <v>8</v>
      </c>
      <c r="P1333" t="s">
        <v>282</v>
      </c>
      <c r="Q1333">
        <v>4</v>
      </c>
      <c r="S1333">
        <v>1</v>
      </c>
      <c r="T1333" s="108">
        <v>4</v>
      </c>
      <c r="U1333">
        <v>1</v>
      </c>
      <c r="V1333" t="s">
        <v>270</v>
      </c>
      <c r="W1333" t="s">
        <v>167</v>
      </c>
      <c r="X1333">
        <v>1</v>
      </c>
      <c r="Y1333">
        <v>0</v>
      </c>
      <c r="Z1333">
        <v>1</v>
      </c>
      <c r="AA1333">
        <v>0</v>
      </c>
      <c r="AB1333">
        <v>0</v>
      </c>
      <c r="AC1333">
        <v>0</v>
      </c>
      <c r="AD1333">
        <v>0</v>
      </c>
      <c r="AE1333">
        <v>0</v>
      </c>
    </row>
    <row r="1334" spans="1:31" x14ac:dyDescent="0.3">
      <c r="A1334" t="s">
        <v>268</v>
      </c>
      <c r="B1334" t="s">
        <v>9043</v>
      </c>
      <c r="C1334" t="s">
        <v>262</v>
      </c>
      <c r="D1334" t="s">
        <v>9044</v>
      </c>
      <c r="E1334" t="s">
        <v>11242</v>
      </c>
      <c r="F1334" t="s">
        <v>9045</v>
      </c>
      <c r="G1334" t="s">
        <v>530</v>
      </c>
      <c r="I1334" t="s">
        <v>265</v>
      </c>
      <c r="J1334" t="s">
        <v>266</v>
      </c>
      <c r="K1334" t="s">
        <v>9046</v>
      </c>
      <c r="L1334" t="s">
        <v>16573</v>
      </c>
      <c r="M1334" t="s">
        <v>271</v>
      </c>
      <c r="N1334" t="s">
        <v>268</v>
      </c>
      <c r="O1334">
        <v>9</v>
      </c>
      <c r="P1334" t="s">
        <v>288</v>
      </c>
      <c r="Q1334">
        <v>0.48</v>
      </c>
      <c r="S1334">
        <v>4</v>
      </c>
      <c r="T1334" s="108">
        <v>1.92</v>
      </c>
      <c r="U1334">
        <v>1</v>
      </c>
      <c r="V1334" t="s">
        <v>270</v>
      </c>
      <c r="W1334" t="s">
        <v>167</v>
      </c>
      <c r="X1334">
        <v>4</v>
      </c>
      <c r="Y1334">
        <v>0</v>
      </c>
      <c r="Z1334">
        <v>0</v>
      </c>
      <c r="AA1334">
        <v>0</v>
      </c>
      <c r="AB1334">
        <v>4</v>
      </c>
      <c r="AC1334">
        <v>0</v>
      </c>
      <c r="AD1334">
        <v>0</v>
      </c>
      <c r="AE1334">
        <v>0</v>
      </c>
    </row>
    <row r="1335" spans="1:31" x14ac:dyDescent="0.3">
      <c r="A1335" t="s">
        <v>268</v>
      </c>
      <c r="B1335" t="s">
        <v>9043</v>
      </c>
      <c r="C1335" t="s">
        <v>262</v>
      </c>
      <c r="D1335" t="s">
        <v>9044</v>
      </c>
      <c r="E1335" t="s">
        <v>11242</v>
      </c>
      <c r="F1335" t="s">
        <v>9045</v>
      </c>
      <c r="G1335" t="s">
        <v>530</v>
      </c>
      <c r="I1335" t="s">
        <v>265</v>
      </c>
      <c r="J1335" t="s">
        <v>266</v>
      </c>
      <c r="K1335" t="s">
        <v>9046</v>
      </c>
      <c r="L1335" t="s">
        <v>16573</v>
      </c>
      <c r="M1335" t="s">
        <v>271</v>
      </c>
      <c r="N1335" t="s">
        <v>268</v>
      </c>
      <c r="O1335">
        <v>21</v>
      </c>
      <c r="P1335" t="s">
        <v>273</v>
      </c>
      <c r="Q1335">
        <v>0.32</v>
      </c>
      <c r="S1335">
        <v>1</v>
      </c>
      <c r="T1335" s="108">
        <v>0.32</v>
      </c>
      <c r="U1335">
        <v>1</v>
      </c>
      <c r="V1335" t="s">
        <v>270</v>
      </c>
      <c r="W1335" t="s">
        <v>167</v>
      </c>
      <c r="X1335">
        <v>1</v>
      </c>
      <c r="Y1335">
        <v>0</v>
      </c>
      <c r="Z1335">
        <v>0</v>
      </c>
      <c r="AA1335">
        <v>0</v>
      </c>
      <c r="AB1335">
        <v>1</v>
      </c>
      <c r="AC1335">
        <v>0</v>
      </c>
      <c r="AD1335">
        <v>0</v>
      </c>
      <c r="AE1335">
        <v>0</v>
      </c>
    </row>
    <row r="1336" spans="1:31" x14ac:dyDescent="0.3">
      <c r="A1336" t="s">
        <v>268</v>
      </c>
      <c r="B1336" t="s">
        <v>9047</v>
      </c>
      <c r="C1336" t="s">
        <v>262</v>
      </c>
      <c r="D1336" t="s">
        <v>9048</v>
      </c>
      <c r="E1336" t="s">
        <v>11243</v>
      </c>
      <c r="F1336" t="s">
        <v>9049</v>
      </c>
      <c r="G1336" t="s">
        <v>530</v>
      </c>
      <c r="I1336" t="s">
        <v>265</v>
      </c>
      <c r="J1336" t="s">
        <v>266</v>
      </c>
      <c r="K1336" t="s">
        <v>9050</v>
      </c>
      <c r="L1336" t="s">
        <v>16573</v>
      </c>
      <c r="M1336" t="s">
        <v>267</v>
      </c>
      <c r="N1336" t="s">
        <v>268</v>
      </c>
      <c r="O1336">
        <v>8</v>
      </c>
      <c r="P1336" t="s">
        <v>282</v>
      </c>
      <c r="Q1336">
        <v>4</v>
      </c>
      <c r="S1336">
        <v>2</v>
      </c>
      <c r="T1336" s="108">
        <v>8</v>
      </c>
      <c r="U1336">
        <v>1</v>
      </c>
      <c r="V1336" t="s">
        <v>270</v>
      </c>
      <c r="W1336" t="s">
        <v>167</v>
      </c>
      <c r="X1336">
        <v>1</v>
      </c>
      <c r="Y1336">
        <v>0</v>
      </c>
      <c r="Z1336">
        <v>1</v>
      </c>
      <c r="AA1336">
        <v>0</v>
      </c>
      <c r="AB1336">
        <v>0</v>
      </c>
      <c r="AC1336">
        <v>1</v>
      </c>
      <c r="AD1336">
        <v>0</v>
      </c>
      <c r="AE1336">
        <v>0</v>
      </c>
    </row>
    <row r="1337" spans="1:31" x14ac:dyDescent="0.3">
      <c r="A1337" t="s">
        <v>268</v>
      </c>
      <c r="B1337" t="s">
        <v>9047</v>
      </c>
      <c r="C1337" t="s">
        <v>262</v>
      </c>
      <c r="D1337" t="s">
        <v>9048</v>
      </c>
      <c r="E1337" t="s">
        <v>11243</v>
      </c>
      <c r="F1337" t="s">
        <v>9049</v>
      </c>
      <c r="G1337" t="s">
        <v>530</v>
      </c>
      <c r="I1337" t="s">
        <v>265</v>
      </c>
      <c r="J1337" t="s">
        <v>266</v>
      </c>
      <c r="K1337" t="s">
        <v>9050</v>
      </c>
      <c r="L1337" t="s">
        <v>16573</v>
      </c>
      <c r="M1337" t="s">
        <v>271</v>
      </c>
      <c r="N1337" t="s">
        <v>268</v>
      </c>
      <c r="O1337">
        <v>9</v>
      </c>
      <c r="P1337" t="s">
        <v>288</v>
      </c>
      <c r="Q1337">
        <v>0.48</v>
      </c>
      <c r="S1337">
        <v>6</v>
      </c>
      <c r="T1337" s="108">
        <v>2.88</v>
      </c>
      <c r="U1337">
        <v>1</v>
      </c>
      <c r="V1337" t="s">
        <v>270</v>
      </c>
      <c r="W1337" t="s">
        <v>167</v>
      </c>
      <c r="X1337">
        <v>3</v>
      </c>
      <c r="Y1337">
        <v>0</v>
      </c>
      <c r="Z1337">
        <v>3</v>
      </c>
      <c r="AA1337">
        <v>0</v>
      </c>
      <c r="AB1337">
        <v>3</v>
      </c>
      <c r="AC1337">
        <v>0</v>
      </c>
      <c r="AD1337">
        <v>0</v>
      </c>
      <c r="AE1337">
        <v>0</v>
      </c>
    </row>
    <row r="1338" spans="1:31" x14ac:dyDescent="0.3">
      <c r="A1338" t="s">
        <v>268</v>
      </c>
      <c r="B1338" t="s">
        <v>9047</v>
      </c>
      <c r="C1338" t="s">
        <v>262</v>
      </c>
      <c r="D1338" t="s">
        <v>9048</v>
      </c>
      <c r="E1338" t="s">
        <v>11243</v>
      </c>
      <c r="F1338" t="s">
        <v>9049</v>
      </c>
      <c r="G1338" t="s">
        <v>530</v>
      </c>
      <c r="I1338" t="s">
        <v>265</v>
      </c>
      <c r="J1338" t="s">
        <v>266</v>
      </c>
      <c r="K1338" t="s">
        <v>9050</v>
      </c>
      <c r="L1338" t="s">
        <v>16573</v>
      </c>
      <c r="M1338" t="s">
        <v>271</v>
      </c>
      <c r="N1338" t="s">
        <v>268</v>
      </c>
      <c r="O1338">
        <v>21</v>
      </c>
      <c r="P1338" t="s">
        <v>273</v>
      </c>
      <c r="Q1338">
        <v>0.32</v>
      </c>
      <c r="S1338">
        <v>1</v>
      </c>
      <c r="T1338" s="108">
        <v>0.32</v>
      </c>
      <c r="U1338">
        <v>1</v>
      </c>
      <c r="V1338" t="s">
        <v>270</v>
      </c>
      <c r="W1338" t="s">
        <v>167</v>
      </c>
      <c r="X1338">
        <v>1</v>
      </c>
      <c r="Y1338">
        <v>0</v>
      </c>
      <c r="Z1338">
        <v>0</v>
      </c>
      <c r="AA1338">
        <v>0</v>
      </c>
      <c r="AB1338">
        <v>1</v>
      </c>
      <c r="AC1338">
        <v>0</v>
      </c>
      <c r="AD1338">
        <v>0</v>
      </c>
      <c r="AE1338">
        <v>0</v>
      </c>
    </row>
    <row r="1339" spans="1:31" x14ac:dyDescent="0.3">
      <c r="A1339" t="s">
        <v>268</v>
      </c>
      <c r="B1339" t="s">
        <v>1728</v>
      </c>
      <c r="C1339" t="s">
        <v>262</v>
      </c>
      <c r="D1339" t="s">
        <v>217</v>
      </c>
      <c r="E1339" t="s">
        <v>11484</v>
      </c>
      <c r="F1339" t="s">
        <v>1729</v>
      </c>
      <c r="G1339" t="s">
        <v>310</v>
      </c>
      <c r="I1339" t="s">
        <v>265</v>
      </c>
      <c r="J1339" t="s">
        <v>266</v>
      </c>
      <c r="K1339" t="s">
        <v>1730</v>
      </c>
      <c r="L1339" t="s">
        <v>9286</v>
      </c>
      <c r="M1339" t="s">
        <v>271</v>
      </c>
      <c r="N1339" t="s">
        <v>268</v>
      </c>
      <c r="O1339">
        <v>9</v>
      </c>
      <c r="P1339" t="s">
        <v>288</v>
      </c>
      <c r="Q1339">
        <v>0.48</v>
      </c>
      <c r="S1339">
        <v>6</v>
      </c>
      <c r="T1339" s="108">
        <v>2.88</v>
      </c>
      <c r="U1339">
        <v>1</v>
      </c>
      <c r="V1339" t="s">
        <v>270</v>
      </c>
      <c r="W1339" t="s">
        <v>167</v>
      </c>
      <c r="X1339">
        <v>3</v>
      </c>
      <c r="Y1339">
        <v>0</v>
      </c>
      <c r="Z1339">
        <v>0</v>
      </c>
      <c r="AA1339">
        <v>3</v>
      </c>
      <c r="AB1339">
        <v>0</v>
      </c>
      <c r="AC1339">
        <v>3</v>
      </c>
      <c r="AD1339">
        <v>0</v>
      </c>
      <c r="AE1339">
        <v>0</v>
      </c>
    </row>
    <row r="1340" spans="1:31" x14ac:dyDescent="0.3">
      <c r="A1340" t="s">
        <v>268</v>
      </c>
      <c r="B1340" t="s">
        <v>1728</v>
      </c>
      <c r="C1340" t="s">
        <v>262</v>
      </c>
      <c r="D1340" t="s">
        <v>217</v>
      </c>
      <c r="E1340" t="s">
        <v>11484</v>
      </c>
      <c r="F1340" t="s">
        <v>1729</v>
      </c>
      <c r="G1340" t="s">
        <v>310</v>
      </c>
      <c r="I1340" t="s">
        <v>265</v>
      </c>
      <c r="J1340" t="s">
        <v>266</v>
      </c>
      <c r="K1340" t="s">
        <v>1730</v>
      </c>
      <c r="L1340" t="s">
        <v>9286</v>
      </c>
      <c r="M1340" t="s">
        <v>267</v>
      </c>
      <c r="N1340" t="s">
        <v>268</v>
      </c>
      <c r="O1340">
        <v>8</v>
      </c>
      <c r="P1340" t="s">
        <v>282</v>
      </c>
      <c r="Q1340">
        <v>2</v>
      </c>
      <c r="S1340">
        <v>6</v>
      </c>
      <c r="T1340" s="108">
        <v>12</v>
      </c>
      <c r="U1340">
        <v>1</v>
      </c>
      <c r="V1340" t="s">
        <v>270</v>
      </c>
      <c r="W1340" t="s">
        <v>167</v>
      </c>
      <c r="X1340">
        <v>2</v>
      </c>
      <c r="Y1340">
        <v>2</v>
      </c>
      <c r="Z1340">
        <v>0</v>
      </c>
      <c r="AA1340">
        <v>2</v>
      </c>
      <c r="AB1340">
        <v>0</v>
      </c>
      <c r="AC1340">
        <v>2</v>
      </c>
      <c r="AD1340">
        <v>0</v>
      </c>
      <c r="AE1340">
        <v>0</v>
      </c>
    </row>
    <row r="1341" spans="1:31" x14ac:dyDescent="0.3">
      <c r="A1341" t="s">
        <v>268</v>
      </c>
      <c r="B1341" t="s">
        <v>1728</v>
      </c>
      <c r="C1341" t="s">
        <v>262</v>
      </c>
      <c r="D1341" t="s">
        <v>217</v>
      </c>
      <c r="E1341" t="s">
        <v>11484</v>
      </c>
      <c r="F1341" t="s">
        <v>1729</v>
      </c>
      <c r="G1341" t="s">
        <v>310</v>
      </c>
      <c r="I1341" t="s">
        <v>265</v>
      </c>
      <c r="J1341" t="s">
        <v>266</v>
      </c>
      <c r="K1341" t="s">
        <v>1730</v>
      </c>
      <c r="L1341" t="s">
        <v>9286</v>
      </c>
      <c r="M1341" t="s">
        <v>271</v>
      </c>
      <c r="N1341" t="s">
        <v>268</v>
      </c>
      <c r="O1341">
        <v>21</v>
      </c>
      <c r="P1341" t="s">
        <v>273</v>
      </c>
      <c r="Q1341">
        <v>0.32</v>
      </c>
      <c r="S1341">
        <v>1</v>
      </c>
      <c r="T1341" s="108">
        <v>0.32</v>
      </c>
      <c r="U1341">
        <v>1</v>
      </c>
      <c r="V1341" t="s">
        <v>270</v>
      </c>
      <c r="W1341" t="s">
        <v>167</v>
      </c>
      <c r="X1341">
        <v>1</v>
      </c>
      <c r="Y1341">
        <v>0</v>
      </c>
      <c r="Z1341">
        <v>0</v>
      </c>
      <c r="AA1341">
        <v>0</v>
      </c>
      <c r="AB1341">
        <v>1</v>
      </c>
      <c r="AC1341">
        <v>0</v>
      </c>
      <c r="AD1341">
        <v>0</v>
      </c>
      <c r="AE1341">
        <v>0</v>
      </c>
    </row>
    <row r="1342" spans="1:31" x14ac:dyDescent="0.3">
      <c r="A1342" t="s">
        <v>268</v>
      </c>
      <c r="B1342" t="s">
        <v>1670</v>
      </c>
      <c r="C1342" t="s">
        <v>262</v>
      </c>
      <c r="D1342" t="s">
        <v>11896</v>
      </c>
      <c r="E1342" t="s">
        <v>11435</v>
      </c>
      <c r="F1342" t="s">
        <v>1671</v>
      </c>
      <c r="G1342" t="s">
        <v>947</v>
      </c>
      <c r="I1342" t="s">
        <v>265</v>
      </c>
      <c r="J1342" t="s">
        <v>266</v>
      </c>
      <c r="K1342" t="s">
        <v>1672</v>
      </c>
      <c r="L1342" t="s">
        <v>17395</v>
      </c>
      <c r="M1342" t="s">
        <v>267</v>
      </c>
      <c r="N1342" t="s">
        <v>268</v>
      </c>
      <c r="O1342">
        <v>8</v>
      </c>
      <c r="P1342" t="s">
        <v>282</v>
      </c>
      <c r="Q1342">
        <v>1</v>
      </c>
      <c r="S1342">
        <v>1</v>
      </c>
      <c r="T1342" s="108">
        <v>1</v>
      </c>
      <c r="U1342">
        <v>1</v>
      </c>
      <c r="V1342" t="s">
        <v>270</v>
      </c>
      <c r="W1342" t="s">
        <v>167</v>
      </c>
      <c r="X1342">
        <v>1</v>
      </c>
      <c r="Y1342">
        <v>0</v>
      </c>
      <c r="Z1342">
        <v>0</v>
      </c>
      <c r="AA1342">
        <v>0</v>
      </c>
      <c r="AB1342">
        <v>1</v>
      </c>
      <c r="AC1342">
        <v>0</v>
      </c>
      <c r="AD1342">
        <v>0</v>
      </c>
      <c r="AE1342">
        <v>0</v>
      </c>
    </row>
    <row r="1343" spans="1:31" x14ac:dyDescent="0.3">
      <c r="A1343" t="s">
        <v>268</v>
      </c>
      <c r="B1343" t="s">
        <v>1670</v>
      </c>
      <c r="C1343" t="s">
        <v>262</v>
      </c>
      <c r="D1343" t="s">
        <v>11896</v>
      </c>
      <c r="E1343" t="s">
        <v>11435</v>
      </c>
      <c r="F1343" t="s">
        <v>1671</v>
      </c>
      <c r="G1343" t="s">
        <v>947</v>
      </c>
      <c r="I1343" t="s">
        <v>265</v>
      </c>
      <c r="J1343" t="s">
        <v>266</v>
      </c>
      <c r="K1343" t="s">
        <v>1672</v>
      </c>
      <c r="L1343" t="s">
        <v>17395</v>
      </c>
      <c r="M1343" t="s">
        <v>271</v>
      </c>
      <c r="N1343" t="s">
        <v>268</v>
      </c>
      <c r="O1343">
        <v>9</v>
      </c>
      <c r="P1343" t="s">
        <v>288</v>
      </c>
      <c r="Q1343">
        <v>0.48</v>
      </c>
      <c r="S1343">
        <v>2</v>
      </c>
      <c r="T1343" s="108">
        <v>0.96</v>
      </c>
      <c r="U1343">
        <v>1</v>
      </c>
      <c r="V1343" t="s">
        <v>270</v>
      </c>
      <c r="W1343" t="s">
        <v>167</v>
      </c>
      <c r="X1343">
        <v>2</v>
      </c>
      <c r="Y1343">
        <v>0</v>
      </c>
      <c r="Z1343">
        <v>0</v>
      </c>
      <c r="AA1343">
        <v>0</v>
      </c>
      <c r="AB1343">
        <v>2</v>
      </c>
      <c r="AC1343">
        <v>0</v>
      </c>
      <c r="AD1343">
        <v>0</v>
      </c>
      <c r="AE1343">
        <v>0</v>
      </c>
    </row>
    <row r="1344" spans="1:31" x14ac:dyDescent="0.3">
      <c r="A1344" t="s">
        <v>268</v>
      </c>
      <c r="B1344" t="s">
        <v>1670</v>
      </c>
      <c r="C1344" t="s">
        <v>262</v>
      </c>
      <c r="D1344" t="s">
        <v>11896</v>
      </c>
      <c r="E1344" t="s">
        <v>11435</v>
      </c>
      <c r="F1344" t="s">
        <v>1671</v>
      </c>
      <c r="G1344" t="s">
        <v>947</v>
      </c>
      <c r="I1344" t="s">
        <v>265</v>
      </c>
      <c r="J1344" t="s">
        <v>266</v>
      </c>
      <c r="K1344" t="s">
        <v>1672</v>
      </c>
      <c r="L1344" t="s">
        <v>17395</v>
      </c>
      <c r="M1344" t="s">
        <v>271</v>
      </c>
      <c r="N1344" t="s">
        <v>268</v>
      </c>
      <c r="O1344">
        <v>26</v>
      </c>
      <c r="P1344" t="s">
        <v>273</v>
      </c>
      <c r="Q1344">
        <v>0.32</v>
      </c>
      <c r="S1344">
        <v>2</v>
      </c>
      <c r="T1344" s="108">
        <v>0.64</v>
      </c>
      <c r="U1344">
        <v>1</v>
      </c>
      <c r="V1344" t="s">
        <v>270</v>
      </c>
      <c r="W1344" t="s">
        <v>167</v>
      </c>
      <c r="X1344">
        <v>2</v>
      </c>
      <c r="Y1344">
        <v>0</v>
      </c>
      <c r="Z1344">
        <v>0</v>
      </c>
      <c r="AA1344">
        <v>0</v>
      </c>
      <c r="AB1344">
        <v>2</v>
      </c>
      <c r="AC1344">
        <v>0</v>
      </c>
      <c r="AD1344">
        <v>0</v>
      </c>
      <c r="AE1344">
        <v>0</v>
      </c>
    </row>
    <row r="1345" spans="1:31" x14ac:dyDescent="0.3">
      <c r="A1345" t="s">
        <v>268</v>
      </c>
      <c r="B1345" t="s">
        <v>8881</v>
      </c>
      <c r="C1345" t="s">
        <v>262</v>
      </c>
      <c r="D1345" t="s">
        <v>8882</v>
      </c>
      <c r="E1345" t="s">
        <v>11293</v>
      </c>
      <c r="F1345" t="s">
        <v>1537</v>
      </c>
      <c r="G1345" t="s">
        <v>264</v>
      </c>
      <c r="I1345" t="s">
        <v>265</v>
      </c>
      <c r="J1345" t="s">
        <v>266</v>
      </c>
      <c r="K1345" t="s">
        <v>8883</v>
      </c>
      <c r="L1345" t="s">
        <v>8884</v>
      </c>
      <c r="M1345" t="s">
        <v>267</v>
      </c>
      <c r="N1345" t="s">
        <v>268</v>
      </c>
      <c r="O1345">
        <v>8</v>
      </c>
      <c r="P1345" t="s">
        <v>282</v>
      </c>
      <c r="Q1345">
        <v>1</v>
      </c>
      <c r="S1345">
        <v>4</v>
      </c>
      <c r="T1345" s="108">
        <v>4</v>
      </c>
      <c r="U1345">
        <v>1</v>
      </c>
      <c r="V1345" t="s">
        <v>270</v>
      </c>
      <c r="W1345" t="s">
        <v>167</v>
      </c>
      <c r="X1345">
        <v>2</v>
      </c>
      <c r="Y1345">
        <v>2</v>
      </c>
      <c r="Z1345">
        <v>0</v>
      </c>
      <c r="AA1345">
        <v>0</v>
      </c>
      <c r="AB1345">
        <v>2</v>
      </c>
      <c r="AC1345">
        <v>0</v>
      </c>
      <c r="AD1345">
        <v>0</v>
      </c>
      <c r="AE1345">
        <v>0</v>
      </c>
    </row>
    <row r="1346" spans="1:31" x14ac:dyDescent="0.3">
      <c r="A1346" t="s">
        <v>268</v>
      </c>
      <c r="B1346" t="s">
        <v>8881</v>
      </c>
      <c r="C1346" t="s">
        <v>262</v>
      </c>
      <c r="D1346" t="s">
        <v>8882</v>
      </c>
      <c r="E1346" t="s">
        <v>11293</v>
      </c>
      <c r="F1346" t="s">
        <v>1537</v>
      </c>
      <c r="G1346" t="s">
        <v>264</v>
      </c>
      <c r="I1346" t="s">
        <v>265</v>
      </c>
      <c r="J1346" t="s">
        <v>266</v>
      </c>
      <c r="K1346" t="s">
        <v>8883</v>
      </c>
      <c r="L1346" t="s">
        <v>8884</v>
      </c>
      <c r="M1346" t="s">
        <v>267</v>
      </c>
      <c r="N1346" t="s">
        <v>268</v>
      </c>
      <c r="O1346">
        <v>8</v>
      </c>
      <c r="P1346" t="s">
        <v>282</v>
      </c>
      <c r="Q1346">
        <v>2</v>
      </c>
      <c r="S1346">
        <v>2</v>
      </c>
      <c r="T1346" s="108">
        <v>4</v>
      </c>
      <c r="U1346">
        <v>1</v>
      </c>
      <c r="V1346" t="s">
        <v>270</v>
      </c>
      <c r="W1346" t="s">
        <v>167</v>
      </c>
      <c r="X1346">
        <v>1</v>
      </c>
      <c r="Y1346">
        <v>1</v>
      </c>
      <c r="Z1346">
        <v>0</v>
      </c>
      <c r="AA1346">
        <v>0</v>
      </c>
      <c r="AB1346">
        <v>1</v>
      </c>
      <c r="AC1346">
        <v>0</v>
      </c>
      <c r="AD1346">
        <v>0</v>
      </c>
      <c r="AE1346">
        <v>0</v>
      </c>
    </row>
    <row r="1347" spans="1:31" x14ac:dyDescent="0.3">
      <c r="A1347" t="s">
        <v>268</v>
      </c>
      <c r="B1347" t="s">
        <v>8881</v>
      </c>
      <c r="C1347" t="s">
        <v>262</v>
      </c>
      <c r="D1347" t="s">
        <v>8882</v>
      </c>
      <c r="E1347" t="s">
        <v>11293</v>
      </c>
      <c r="F1347" t="s">
        <v>1537</v>
      </c>
      <c r="G1347" t="s">
        <v>264</v>
      </c>
      <c r="I1347" t="s">
        <v>265</v>
      </c>
      <c r="J1347" t="s">
        <v>266</v>
      </c>
      <c r="K1347" t="s">
        <v>8883</v>
      </c>
      <c r="L1347" t="s">
        <v>8884</v>
      </c>
      <c r="M1347" t="s">
        <v>271</v>
      </c>
      <c r="N1347" t="s">
        <v>268</v>
      </c>
      <c r="O1347">
        <v>9</v>
      </c>
      <c r="P1347" t="s">
        <v>288</v>
      </c>
      <c r="Q1347">
        <v>0.48</v>
      </c>
      <c r="S1347">
        <v>50</v>
      </c>
      <c r="T1347" s="108">
        <v>24</v>
      </c>
      <c r="U1347">
        <v>1</v>
      </c>
      <c r="V1347" t="s">
        <v>270</v>
      </c>
      <c r="W1347" t="s">
        <v>167</v>
      </c>
      <c r="X1347">
        <v>10</v>
      </c>
      <c r="Y1347">
        <v>10</v>
      </c>
      <c r="Z1347">
        <v>10</v>
      </c>
      <c r="AA1347">
        <v>10</v>
      </c>
      <c r="AB1347">
        <v>10</v>
      </c>
      <c r="AC1347">
        <v>10</v>
      </c>
      <c r="AD1347">
        <v>0</v>
      </c>
      <c r="AE1347">
        <v>0</v>
      </c>
    </row>
    <row r="1348" spans="1:31" x14ac:dyDescent="0.3">
      <c r="A1348" t="s">
        <v>268</v>
      </c>
      <c r="B1348" t="s">
        <v>8881</v>
      </c>
      <c r="C1348" t="s">
        <v>262</v>
      </c>
      <c r="D1348" t="s">
        <v>8882</v>
      </c>
      <c r="E1348" t="s">
        <v>11293</v>
      </c>
      <c r="F1348" t="s">
        <v>1537</v>
      </c>
      <c r="G1348" t="s">
        <v>264</v>
      </c>
      <c r="I1348" t="s">
        <v>265</v>
      </c>
      <c r="J1348" t="s">
        <v>266</v>
      </c>
      <c r="K1348" t="s">
        <v>8883</v>
      </c>
      <c r="L1348" t="s">
        <v>8884</v>
      </c>
      <c r="M1348" t="s">
        <v>271</v>
      </c>
      <c r="N1348" t="s">
        <v>268</v>
      </c>
      <c r="O1348">
        <v>21</v>
      </c>
      <c r="P1348" t="s">
        <v>273</v>
      </c>
      <c r="Q1348">
        <v>0.32</v>
      </c>
      <c r="S1348">
        <v>9</v>
      </c>
      <c r="T1348" s="108">
        <v>2.88</v>
      </c>
      <c r="U1348">
        <v>1</v>
      </c>
      <c r="V1348" t="s">
        <v>270</v>
      </c>
      <c r="W1348" t="s">
        <v>167</v>
      </c>
      <c r="X1348">
        <v>9</v>
      </c>
      <c r="Y1348">
        <v>0</v>
      </c>
      <c r="Z1348">
        <v>0</v>
      </c>
      <c r="AA1348">
        <v>0</v>
      </c>
      <c r="AB1348">
        <v>0</v>
      </c>
      <c r="AC1348">
        <v>9</v>
      </c>
      <c r="AD1348">
        <v>0</v>
      </c>
      <c r="AE1348">
        <v>0</v>
      </c>
    </row>
    <row r="1349" spans="1:31" x14ac:dyDescent="0.3">
      <c r="A1349" t="s">
        <v>268</v>
      </c>
      <c r="B1349" t="s">
        <v>8881</v>
      </c>
      <c r="C1349" t="s">
        <v>525</v>
      </c>
      <c r="D1349" t="s">
        <v>8885</v>
      </c>
      <c r="E1349" t="s">
        <v>11293</v>
      </c>
      <c r="F1349" t="s">
        <v>1537</v>
      </c>
      <c r="G1349" t="s">
        <v>264</v>
      </c>
      <c r="I1349" t="s">
        <v>265</v>
      </c>
      <c r="J1349" t="s">
        <v>266</v>
      </c>
      <c r="K1349" t="s">
        <v>8883</v>
      </c>
      <c r="L1349" t="s">
        <v>8884</v>
      </c>
      <c r="M1349" t="s">
        <v>267</v>
      </c>
      <c r="N1349" t="s">
        <v>268</v>
      </c>
      <c r="O1349">
        <v>8</v>
      </c>
      <c r="P1349" t="s">
        <v>266</v>
      </c>
      <c r="Q1349">
        <v>0.48</v>
      </c>
      <c r="S1349">
        <v>8</v>
      </c>
      <c r="T1349" s="108">
        <v>3.84</v>
      </c>
      <c r="U1349">
        <v>1</v>
      </c>
      <c r="V1349" t="s">
        <v>270</v>
      </c>
      <c r="W1349" t="s">
        <v>167</v>
      </c>
      <c r="X1349">
        <v>4</v>
      </c>
      <c r="Y1349">
        <v>4</v>
      </c>
      <c r="Z1349">
        <v>0</v>
      </c>
      <c r="AA1349">
        <v>0</v>
      </c>
      <c r="AB1349">
        <v>0</v>
      </c>
      <c r="AC1349">
        <v>4</v>
      </c>
      <c r="AD1349">
        <v>0</v>
      </c>
      <c r="AE1349">
        <v>0</v>
      </c>
    </row>
    <row r="1350" spans="1:31" x14ac:dyDescent="0.3">
      <c r="A1350" t="s">
        <v>268</v>
      </c>
      <c r="B1350" t="s">
        <v>1663</v>
      </c>
      <c r="C1350" t="s">
        <v>262</v>
      </c>
      <c r="D1350" t="s">
        <v>16488</v>
      </c>
      <c r="E1350" t="s">
        <v>11471</v>
      </c>
      <c r="F1350" t="s">
        <v>1664</v>
      </c>
      <c r="G1350" t="s">
        <v>625</v>
      </c>
      <c r="I1350" t="s">
        <v>265</v>
      </c>
      <c r="J1350" t="s">
        <v>266</v>
      </c>
      <c r="K1350" t="s">
        <v>1665</v>
      </c>
      <c r="L1350" t="s">
        <v>17396</v>
      </c>
      <c r="M1350" t="s">
        <v>267</v>
      </c>
      <c r="N1350" t="s">
        <v>268</v>
      </c>
      <c r="O1350">
        <v>8</v>
      </c>
      <c r="P1350" t="s">
        <v>282</v>
      </c>
      <c r="Q1350">
        <v>3</v>
      </c>
      <c r="S1350">
        <v>2</v>
      </c>
      <c r="T1350" s="108">
        <v>6</v>
      </c>
      <c r="U1350">
        <v>1</v>
      </c>
      <c r="V1350" t="s">
        <v>270</v>
      </c>
      <c r="W1350" t="s">
        <v>167</v>
      </c>
      <c r="X1350">
        <v>1</v>
      </c>
      <c r="Y1350">
        <v>0</v>
      </c>
      <c r="Z1350">
        <v>1</v>
      </c>
      <c r="AA1350">
        <v>0</v>
      </c>
      <c r="AB1350">
        <v>0</v>
      </c>
      <c r="AC1350">
        <v>1</v>
      </c>
      <c r="AD1350">
        <v>0</v>
      </c>
      <c r="AE1350">
        <v>0</v>
      </c>
    </row>
    <row r="1351" spans="1:31" x14ac:dyDescent="0.3">
      <c r="A1351" t="s">
        <v>268</v>
      </c>
      <c r="B1351" t="s">
        <v>1663</v>
      </c>
      <c r="C1351" t="s">
        <v>262</v>
      </c>
      <c r="D1351" t="s">
        <v>16488</v>
      </c>
      <c r="E1351" t="s">
        <v>11471</v>
      </c>
      <c r="F1351" t="s">
        <v>1664</v>
      </c>
      <c r="G1351" t="s">
        <v>625</v>
      </c>
      <c r="I1351" t="s">
        <v>265</v>
      </c>
      <c r="J1351" t="s">
        <v>266</v>
      </c>
      <c r="K1351" t="s">
        <v>1665</v>
      </c>
      <c r="L1351" t="s">
        <v>17396</v>
      </c>
      <c r="M1351" t="s">
        <v>271</v>
      </c>
      <c r="N1351" t="s">
        <v>268</v>
      </c>
      <c r="O1351">
        <v>9</v>
      </c>
      <c r="P1351" t="s">
        <v>288</v>
      </c>
      <c r="Q1351">
        <v>0.48</v>
      </c>
      <c r="S1351">
        <v>12</v>
      </c>
      <c r="T1351" s="108">
        <v>5.76</v>
      </c>
      <c r="U1351">
        <v>1</v>
      </c>
      <c r="V1351" t="s">
        <v>270</v>
      </c>
      <c r="W1351" t="s">
        <v>167</v>
      </c>
      <c r="X1351">
        <v>6</v>
      </c>
      <c r="Y1351">
        <v>0</v>
      </c>
      <c r="Z1351">
        <v>6</v>
      </c>
      <c r="AA1351">
        <v>0</v>
      </c>
      <c r="AB1351">
        <v>0</v>
      </c>
      <c r="AC1351">
        <v>6</v>
      </c>
      <c r="AD1351">
        <v>0</v>
      </c>
      <c r="AE1351">
        <v>0</v>
      </c>
    </row>
    <row r="1352" spans="1:31" x14ac:dyDescent="0.3">
      <c r="A1352" t="s">
        <v>268</v>
      </c>
      <c r="B1352" t="s">
        <v>1663</v>
      </c>
      <c r="C1352" t="s">
        <v>262</v>
      </c>
      <c r="D1352" t="s">
        <v>16488</v>
      </c>
      <c r="E1352" t="s">
        <v>11471</v>
      </c>
      <c r="F1352" t="s">
        <v>1664</v>
      </c>
      <c r="G1352" t="s">
        <v>625</v>
      </c>
      <c r="I1352" t="s">
        <v>265</v>
      </c>
      <c r="J1352" t="s">
        <v>266</v>
      </c>
      <c r="K1352" t="s">
        <v>1665</v>
      </c>
      <c r="L1352" t="s">
        <v>17396</v>
      </c>
      <c r="M1352" t="s">
        <v>271</v>
      </c>
      <c r="N1352" t="s">
        <v>268</v>
      </c>
      <c r="O1352">
        <v>26</v>
      </c>
      <c r="P1352" t="s">
        <v>273</v>
      </c>
      <c r="Q1352">
        <v>0.48</v>
      </c>
      <c r="S1352">
        <v>4</v>
      </c>
      <c r="T1352" s="108">
        <v>1.92</v>
      </c>
      <c r="U1352">
        <v>1</v>
      </c>
      <c r="V1352" t="s">
        <v>270</v>
      </c>
      <c r="W1352" t="s">
        <v>167</v>
      </c>
      <c r="X1352">
        <v>4</v>
      </c>
      <c r="Y1352">
        <v>0</v>
      </c>
      <c r="Z1352">
        <v>0</v>
      </c>
      <c r="AA1352">
        <v>0</v>
      </c>
      <c r="AB1352">
        <v>0</v>
      </c>
      <c r="AC1352">
        <v>4</v>
      </c>
      <c r="AD1352">
        <v>0</v>
      </c>
      <c r="AE1352">
        <v>0</v>
      </c>
    </row>
    <row r="1353" spans="1:31" x14ac:dyDescent="0.3">
      <c r="A1353" t="s">
        <v>268</v>
      </c>
      <c r="B1353" t="s">
        <v>8797</v>
      </c>
      <c r="C1353" t="s">
        <v>262</v>
      </c>
      <c r="D1353" t="s">
        <v>8798</v>
      </c>
      <c r="E1353" t="s">
        <v>11254</v>
      </c>
      <c r="F1353" t="s">
        <v>533</v>
      </c>
      <c r="G1353" t="s">
        <v>9328</v>
      </c>
      <c r="I1353" t="s">
        <v>265</v>
      </c>
      <c r="J1353" t="s">
        <v>266</v>
      </c>
      <c r="K1353" t="s">
        <v>8799</v>
      </c>
      <c r="L1353" t="s">
        <v>8800</v>
      </c>
      <c r="M1353" t="s">
        <v>267</v>
      </c>
      <c r="N1353" t="s">
        <v>268</v>
      </c>
      <c r="O1353">
        <v>8</v>
      </c>
      <c r="P1353" t="s">
        <v>266</v>
      </c>
      <c r="Q1353">
        <v>0.32</v>
      </c>
      <c r="S1353">
        <v>2</v>
      </c>
      <c r="T1353" s="108">
        <v>0.64</v>
      </c>
      <c r="U1353">
        <v>1</v>
      </c>
      <c r="V1353" t="s">
        <v>270</v>
      </c>
      <c r="W1353" t="s">
        <v>167</v>
      </c>
      <c r="X1353">
        <v>2</v>
      </c>
      <c r="Y1353">
        <v>0</v>
      </c>
      <c r="Z1353">
        <v>0</v>
      </c>
      <c r="AA1353">
        <v>0</v>
      </c>
      <c r="AB1353">
        <v>2</v>
      </c>
      <c r="AC1353">
        <v>0</v>
      </c>
      <c r="AD1353">
        <v>0</v>
      </c>
      <c r="AE1353">
        <v>0</v>
      </c>
    </row>
    <row r="1354" spans="1:31" x14ac:dyDescent="0.3">
      <c r="A1354" t="s">
        <v>268</v>
      </c>
      <c r="B1354" t="s">
        <v>8797</v>
      </c>
      <c r="C1354" t="s">
        <v>262</v>
      </c>
      <c r="D1354" t="s">
        <v>8798</v>
      </c>
      <c r="E1354" t="s">
        <v>11254</v>
      </c>
      <c r="F1354" t="s">
        <v>533</v>
      </c>
      <c r="G1354" t="s">
        <v>9328</v>
      </c>
      <c r="I1354" t="s">
        <v>265</v>
      </c>
      <c r="J1354" t="s">
        <v>266</v>
      </c>
      <c r="K1354" t="s">
        <v>8799</v>
      </c>
      <c r="L1354" t="s">
        <v>8800</v>
      </c>
      <c r="M1354" t="s">
        <v>271</v>
      </c>
      <c r="N1354" t="s">
        <v>268</v>
      </c>
      <c r="O1354">
        <v>9</v>
      </c>
      <c r="P1354" t="s">
        <v>288</v>
      </c>
      <c r="Q1354">
        <v>0.48</v>
      </c>
      <c r="S1354">
        <v>1</v>
      </c>
      <c r="T1354" s="108">
        <v>0.48</v>
      </c>
      <c r="U1354">
        <v>1</v>
      </c>
      <c r="V1354" t="s">
        <v>270</v>
      </c>
      <c r="W1354" t="s">
        <v>167</v>
      </c>
      <c r="X1354">
        <v>1</v>
      </c>
      <c r="Y1354">
        <v>0</v>
      </c>
      <c r="Z1354">
        <v>0</v>
      </c>
      <c r="AA1354">
        <v>0</v>
      </c>
      <c r="AB1354">
        <v>1</v>
      </c>
      <c r="AC1354">
        <v>0</v>
      </c>
      <c r="AD1354">
        <v>0</v>
      </c>
      <c r="AE1354">
        <v>0</v>
      </c>
    </row>
    <row r="1355" spans="1:31" x14ac:dyDescent="0.3">
      <c r="A1355" t="s">
        <v>268</v>
      </c>
      <c r="B1355" t="s">
        <v>8797</v>
      </c>
      <c r="C1355" t="s">
        <v>262</v>
      </c>
      <c r="D1355" t="s">
        <v>8798</v>
      </c>
      <c r="E1355" t="s">
        <v>11254</v>
      </c>
      <c r="F1355" t="s">
        <v>533</v>
      </c>
      <c r="G1355" t="s">
        <v>9328</v>
      </c>
      <c r="I1355" t="s">
        <v>265</v>
      </c>
      <c r="J1355" t="s">
        <v>266</v>
      </c>
      <c r="K1355" t="s">
        <v>8799</v>
      </c>
      <c r="L1355" t="s">
        <v>8800</v>
      </c>
      <c r="M1355" t="s">
        <v>271</v>
      </c>
      <c r="N1355" t="s">
        <v>268</v>
      </c>
      <c r="O1355">
        <v>21</v>
      </c>
      <c r="P1355" t="s">
        <v>273</v>
      </c>
      <c r="Q1355">
        <v>0.32</v>
      </c>
      <c r="S1355">
        <v>1</v>
      </c>
      <c r="T1355" s="108">
        <v>0.32</v>
      </c>
      <c r="U1355">
        <v>1</v>
      </c>
      <c r="V1355" t="s">
        <v>270</v>
      </c>
      <c r="W1355" t="s">
        <v>167</v>
      </c>
      <c r="X1355">
        <v>1</v>
      </c>
      <c r="Y1355">
        <v>0</v>
      </c>
      <c r="Z1355">
        <v>0</v>
      </c>
      <c r="AA1355">
        <v>0</v>
      </c>
      <c r="AB1355">
        <v>1</v>
      </c>
      <c r="AC1355">
        <v>0</v>
      </c>
      <c r="AD1355">
        <v>0</v>
      </c>
      <c r="AE1355">
        <v>0</v>
      </c>
    </row>
    <row r="1356" spans="1:31" x14ac:dyDescent="0.3">
      <c r="A1356" t="s">
        <v>268</v>
      </c>
      <c r="B1356" t="s">
        <v>8801</v>
      </c>
      <c r="C1356" t="s">
        <v>262</v>
      </c>
      <c r="D1356" t="s">
        <v>8802</v>
      </c>
      <c r="E1356" t="s">
        <v>11255</v>
      </c>
      <c r="F1356" t="s">
        <v>534</v>
      </c>
      <c r="G1356" t="s">
        <v>9328</v>
      </c>
      <c r="I1356" t="s">
        <v>265</v>
      </c>
      <c r="J1356" t="s">
        <v>266</v>
      </c>
      <c r="K1356" t="s">
        <v>8799</v>
      </c>
      <c r="L1356" t="s">
        <v>8800</v>
      </c>
      <c r="M1356" t="s">
        <v>267</v>
      </c>
      <c r="N1356" t="s">
        <v>268</v>
      </c>
      <c r="O1356">
        <v>8</v>
      </c>
      <c r="P1356" t="s">
        <v>266</v>
      </c>
      <c r="Q1356">
        <v>0.32</v>
      </c>
      <c r="S1356">
        <v>1</v>
      </c>
      <c r="T1356" s="108">
        <v>0.32</v>
      </c>
      <c r="U1356">
        <v>1</v>
      </c>
      <c r="V1356" t="s">
        <v>270</v>
      </c>
      <c r="W1356" t="s">
        <v>167</v>
      </c>
      <c r="X1356">
        <v>1</v>
      </c>
      <c r="Y1356">
        <v>0</v>
      </c>
      <c r="Z1356">
        <v>0</v>
      </c>
      <c r="AA1356">
        <v>0</v>
      </c>
      <c r="AB1356">
        <v>1</v>
      </c>
      <c r="AC1356">
        <v>0</v>
      </c>
      <c r="AD1356">
        <v>0</v>
      </c>
      <c r="AE1356">
        <v>0</v>
      </c>
    </row>
    <row r="1357" spans="1:31" x14ac:dyDescent="0.3">
      <c r="A1357" t="s">
        <v>268</v>
      </c>
      <c r="B1357" t="s">
        <v>8801</v>
      </c>
      <c r="C1357" t="s">
        <v>262</v>
      </c>
      <c r="D1357" t="s">
        <v>8802</v>
      </c>
      <c r="E1357" t="s">
        <v>11255</v>
      </c>
      <c r="F1357" t="s">
        <v>534</v>
      </c>
      <c r="G1357" t="s">
        <v>9328</v>
      </c>
      <c r="I1357" t="s">
        <v>265</v>
      </c>
      <c r="J1357" t="s">
        <v>266</v>
      </c>
      <c r="K1357" t="s">
        <v>8799</v>
      </c>
      <c r="L1357" t="s">
        <v>8800</v>
      </c>
      <c r="M1357" t="s">
        <v>271</v>
      </c>
      <c r="N1357" t="s">
        <v>268</v>
      </c>
      <c r="O1357">
        <v>9</v>
      </c>
      <c r="P1357" t="s">
        <v>288</v>
      </c>
      <c r="Q1357">
        <v>0.48</v>
      </c>
      <c r="S1357">
        <v>1</v>
      </c>
      <c r="T1357" s="108">
        <v>0.48</v>
      </c>
      <c r="U1357">
        <v>1</v>
      </c>
      <c r="V1357" t="s">
        <v>270</v>
      </c>
      <c r="W1357" t="s">
        <v>167</v>
      </c>
      <c r="X1357">
        <v>1</v>
      </c>
      <c r="Y1357">
        <v>0</v>
      </c>
      <c r="Z1357">
        <v>0</v>
      </c>
      <c r="AA1357">
        <v>0</v>
      </c>
      <c r="AB1357">
        <v>1</v>
      </c>
      <c r="AC1357">
        <v>0</v>
      </c>
      <c r="AD1357">
        <v>0</v>
      </c>
      <c r="AE1357">
        <v>0</v>
      </c>
    </row>
    <row r="1358" spans="1:31" x14ac:dyDescent="0.3">
      <c r="A1358" t="s">
        <v>268</v>
      </c>
      <c r="B1358" t="s">
        <v>8801</v>
      </c>
      <c r="C1358" t="s">
        <v>262</v>
      </c>
      <c r="D1358" t="s">
        <v>8802</v>
      </c>
      <c r="E1358" t="s">
        <v>11255</v>
      </c>
      <c r="F1358" t="s">
        <v>534</v>
      </c>
      <c r="G1358" t="s">
        <v>9328</v>
      </c>
      <c r="I1358" t="s">
        <v>265</v>
      </c>
      <c r="J1358" t="s">
        <v>266</v>
      </c>
      <c r="K1358" t="s">
        <v>8799</v>
      </c>
      <c r="L1358" t="s">
        <v>8800</v>
      </c>
      <c r="M1358" t="s">
        <v>271</v>
      </c>
      <c r="N1358" t="s">
        <v>268</v>
      </c>
      <c r="O1358">
        <v>21</v>
      </c>
      <c r="P1358" t="s">
        <v>273</v>
      </c>
      <c r="Q1358">
        <v>0.32</v>
      </c>
      <c r="S1358">
        <v>1</v>
      </c>
      <c r="T1358" s="108">
        <v>0.32</v>
      </c>
      <c r="U1358">
        <v>1</v>
      </c>
      <c r="V1358" t="s">
        <v>270</v>
      </c>
      <c r="W1358" t="s">
        <v>167</v>
      </c>
      <c r="X1358">
        <v>1</v>
      </c>
      <c r="Y1358">
        <v>0</v>
      </c>
      <c r="Z1358">
        <v>0</v>
      </c>
      <c r="AA1358">
        <v>0</v>
      </c>
      <c r="AB1358">
        <v>1</v>
      </c>
      <c r="AC1358">
        <v>0</v>
      </c>
      <c r="AD1358">
        <v>0</v>
      </c>
      <c r="AE1358">
        <v>0</v>
      </c>
    </row>
    <row r="1359" spans="1:31" x14ac:dyDescent="0.3">
      <c r="A1359" t="s">
        <v>268</v>
      </c>
      <c r="B1359" t="s">
        <v>8949</v>
      </c>
      <c r="C1359" t="s">
        <v>262</v>
      </c>
      <c r="D1359" t="s">
        <v>8950</v>
      </c>
      <c r="E1359" t="s">
        <v>11263</v>
      </c>
      <c r="F1359" t="s">
        <v>8951</v>
      </c>
      <c r="G1359" t="s">
        <v>536</v>
      </c>
      <c r="I1359" t="s">
        <v>265</v>
      </c>
      <c r="J1359" t="s">
        <v>266</v>
      </c>
      <c r="K1359" t="s">
        <v>8952</v>
      </c>
      <c r="L1359" t="s">
        <v>8953</v>
      </c>
      <c r="M1359" t="s">
        <v>267</v>
      </c>
      <c r="N1359" t="s">
        <v>268</v>
      </c>
      <c r="O1359">
        <v>8</v>
      </c>
      <c r="P1359" t="s">
        <v>282</v>
      </c>
      <c r="Q1359">
        <v>1</v>
      </c>
      <c r="S1359">
        <v>6</v>
      </c>
      <c r="T1359" s="108">
        <v>6</v>
      </c>
      <c r="U1359">
        <v>1</v>
      </c>
      <c r="V1359" t="s">
        <v>270</v>
      </c>
      <c r="W1359" t="s">
        <v>167</v>
      </c>
      <c r="X1359">
        <v>2</v>
      </c>
      <c r="Y1359">
        <v>2</v>
      </c>
      <c r="Z1359">
        <v>0</v>
      </c>
      <c r="AA1359">
        <v>2</v>
      </c>
      <c r="AB1359">
        <v>0</v>
      </c>
      <c r="AC1359">
        <v>2</v>
      </c>
      <c r="AD1359">
        <v>0</v>
      </c>
      <c r="AE1359">
        <v>0</v>
      </c>
    </row>
    <row r="1360" spans="1:31" x14ac:dyDescent="0.3">
      <c r="A1360" t="s">
        <v>268</v>
      </c>
      <c r="B1360" t="s">
        <v>8949</v>
      </c>
      <c r="C1360" t="s">
        <v>262</v>
      </c>
      <c r="D1360" t="s">
        <v>8950</v>
      </c>
      <c r="E1360" t="s">
        <v>11263</v>
      </c>
      <c r="F1360" t="s">
        <v>8951</v>
      </c>
      <c r="G1360" t="s">
        <v>536</v>
      </c>
      <c r="I1360" t="s">
        <v>265</v>
      </c>
      <c r="J1360" t="s">
        <v>266</v>
      </c>
      <c r="K1360" t="s">
        <v>8952</v>
      </c>
      <c r="L1360" t="s">
        <v>8953</v>
      </c>
      <c r="M1360" t="s">
        <v>271</v>
      </c>
      <c r="N1360" t="s">
        <v>268</v>
      </c>
      <c r="O1360">
        <v>9</v>
      </c>
      <c r="P1360" t="s">
        <v>288</v>
      </c>
      <c r="Q1360">
        <v>0.48</v>
      </c>
      <c r="S1360">
        <v>6</v>
      </c>
      <c r="T1360" s="108">
        <v>2.88</v>
      </c>
      <c r="U1360">
        <v>1</v>
      </c>
      <c r="V1360" t="s">
        <v>270</v>
      </c>
      <c r="W1360" t="s">
        <v>167</v>
      </c>
      <c r="X1360">
        <v>6</v>
      </c>
      <c r="Y1360">
        <v>0</v>
      </c>
      <c r="Z1360">
        <v>0</v>
      </c>
      <c r="AA1360">
        <v>0</v>
      </c>
      <c r="AB1360">
        <v>6</v>
      </c>
      <c r="AC1360">
        <v>0</v>
      </c>
      <c r="AD1360">
        <v>0</v>
      </c>
      <c r="AE1360">
        <v>0</v>
      </c>
    </row>
    <row r="1361" spans="1:31" x14ac:dyDescent="0.3">
      <c r="A1361" t="s">
        <v>268</v>
      </c>
      <c r="B1361" t="s">
        <v>8949</v>
      </c>
      <c r="C1361" t="s">
        <v>262</v>
      </c>
      <c r="D1361" t="s">
        <v>8950</v>
      </c>
      <c r="E1361" t="s">
        <v>11263</v>
      </c>
      <c r="F1361" t="s">
        <v>8951</v>
      </c>
      <c r="G1361" t="s">
        <v>536</v>
      </c>
      <c r="I1361" t="s">
        <v>265</v>
      </c>
      <c r="J1361" t="s">
        <v>266</v>
      </c>
      <c r="K1361" t="s">
        <v>8952</v>
      </c>
      <c r="L1361" t="s">
        <v>8953</v>
      </c>
      <c r="M1361" t="s">
        <v>271</v>
      </c>
      <c r="N1361" t="s">
        <v>268</v>
      </c>
      <c r="O1361">
        <v>21</v>
      </c>
      <c r="P1361" t="s">
        <v>273</v>
      </c>
      <c r="Q1361">
        <v>0.48</v>
      </c>
      <c r="S1361">
        <v>2</v>
      </c>
      <c r="T1361" s="108">
        <v>0.96</v>
      </c>
      <c r="U1361">
        <v>1</v>
      </c>
      <c r="V1361" t="s">
        <v>270</v>
      </c>
      <c r="W1361" t="s">
        <v>167</v>
      </c>
      <c r="X1361">
        <v>2</v>
      </c>
      <c r="Y1361">
        <v>0</v>
      </c>
      <c r="Z1361">
        <v>0</v>
      </c>
      <c r="AA1361">
        <v>0</v>
      </c>
      <c r="AB1361">
        <v>2</v>
      </c>
      <c r="AC1361">
        <v>0</v>
      </c>
      <c r="AD1361">
        <v>0</v>
      </c>
      <c r="AE1361">
        <v>0</v>
      </c>
    </row>
    <row r="1362" spans="1:31" x14ac:dyDescent="0.3">
      <c r="A1362" t="s">
        <v>268</v>
      </c>
      <c r="B1362" t="s">
        <v>354</v>
      </c>
      <c r="C1362" t="s">
        <v>262</v>
      </c>
      <c r="D1362" t="s">
        <v>169</v>
      </c>
      <c r="E1362" t="s">
        <v>11229</v>
      </c>
      <c r="F1362" t="s">
        <v>355</v>
      </c>
      <c r="G1362" t="s">
        <v>356</v>
      </c>
      <c r="I1362" t="s">
        <v>265</v>
      </c>
      <c r="J1362" t="s">
        <v>266</v>
      </c>
      <c r="K1362" t="s">
        <v>357</v>
      </c>
      <c r="L1362" t="s">
        <v>17788</v>
      </c>
      <c r="M1362" t="s">
        <v>271</v>
      </c>
      <c r="N1362" t="s">
        <v>268</v>
      </c>
      <c r="O1362">
        <v>9</v>
      </c>
      <c r="P1362" t="s">
        <v>288</v>
      </c>
      <c r="Q1362">
        <v>0.48</v>
      </c>
      <c r="S1362">
        <v>30</v>
      </c>
      <c r="T1362" s="108">
        <v>14.399999999999999</v>
      </c>
      <c r="U1362">
        <v>1</v>
      </c>
      <c r="V1362" t="s">
        <v>270</v>
      </c>
      <c r="W1362" t="s">
        <v>167</v>
      </c>
      <c r="X1362">
        <v>6</v>
      </c>
      <c r="Y1362">
        <v>6</v>
      </c>
      <c r="Z1362">
        <v>6</v>
      </c>
      <c r="AA1362">
        <v>6</v>
      </c>
      <c r="AB1362">
        <v>6</v>
      </c>
      <c r="AC1362">
        <v>6</v>
      </c>
      <c r="AD1362">
        <v>0</v>
      </c>
      <c r="AE1362">
        <v>0</v>
      </c>
    </row>
    <row r="1363" spans="1:31" x14ac:dyDescent="0.3">
      <c r="A1363" t="s">
        <v>268</v>
      </c>
      <c r="B1363" t="s">
        <v>354</v>
      </c>
      <c r="C1363" t="s">
        <v>262</v>
      </c>
      <c r="D1363" t="s">
        <v>169</v>
      </c>
      <c r="E1363" t="s">
        <v>11229</v>
      </c>
      <c r="F1363" t="s">
        <v>355</v>
      </c>
      <c r="G1363" t="s">
        <v>356</v>
      </c>
      <c r="I1363" t="s">
        <v>265</v>
      </c>
      <c r="J1363" t="s">
        <v>266</v>
      </c>
      <c r="K1363" t="s">
        <v>357</v>
      </c>
      <c r="L1363" t="s">
        <v>17788</v>
      </c>
      <c r="M1363" t="s">
        <v>267</v>
      </c>
      <c r="N1363" t="s">
        <v>268</v>
      </c>
      <c r="O1363">
        <v>8</v>
      </c>
      <c r="P1363" t="s">
        <v>269</v>
      </c>
      <c r="Q1363">
        <v>2</v>
      </c>
      <c r="S1363">
        <v>3</v>
      </c>
      <c r="T1363" s="108">
        <v>6</v>
      </c>
      <c r="U1363">
        <v>1</v>
      </c>
      <c r="V1363" t="s">
        <v>270</v>
      </c>
      <c r="W1363" t="s">
        <v>167</v>
      </c>
      <c r="X1363">
        <v>3</v>
      </c>
      <c r="Y1363">
        <v>0</v>
      </c>
      <c r="Z1363">
        <v>0</v>
      </c>
      <c r="AA1363">
        <v>3</v>
      </c>
      <c r="AB1363">
        <v>0</v>
      </c>
      <c r="AC1363">
        <v>0</v>
      </c>
      <c r="AD1363">
        <v>0</v>
      </c>
      <c r="AE1363">
        <v>0</v>
      </c>
    </row>
    <row r="1364" spans="1:31" x14ac:dyDescent="0.3">
      <c r="A1364" t="s">
        <v>268</v>
      </c>
      <c r="B1364" t="s">
        <v>354</v>
      </c>
      <c r="C1364" t="s">
        <v>262</v>
      </c>
      <c r="D1364" t="s">
        <v>169</v>
      </c>
      <c r="E1364" t="s">
        <v>11229</v>
      </c>
      <c r="F1364" t="s">
        <v>355</v>
      </c>
      <c r="G1364" t="s">
        <v>356</v>
      </c>
      <c r="I1364" t="s">
        <v>265</v>
      </c>
      <c r="J1364" t="s">
        <v>266</v>
      </c>
      <c r="K1364" t="s">
        <v>357</v>
      </c>
      <c r="L1364" t="s">
        <v>17788</v>
      </c>
      <c r="M1364" t="s">
        <v>271</v>
      </c>
      <c r="N1364" t="s">
        <v>268</v>
      </c>
      <c r="O1364">
        <v>26</v>
      </c>
      <c r="P1364" t="s">
        <v>273</v>
      </c>
      <c r="Q1364">
        <v>0.32</v>
      </c>
      <c r="S1364">
        <v>2</v>
      </c>
      <c r="T1364" s="108">
        <v>0.64</v>
      </c>
      <c r="U1364">
        <v>1</v>
      </c>
      <c r="V1364" t="s">
        <v>270</v>
      </c>
      <c r="W1364" t="s">
        <v>167</v>
      </c>
      <c r="X1364">
        <v>2</v>
      </c>
      <c r="Y1364">
        <v>0</v>
      </c>
      <c r="Z1364">
        <v>0</v>
      </c>
      <c r="AA1364">
        <v>0</v>
      </c>
      <c r="AB1364">
        <v>0</v>
      </c>
      <c r="AC1364">
        <v>2</v>
      </c>
      <c r="AD1364">
        <v>0</v>
      </c>
      <c r="AE1364">
        <v>0</v>
      </c>
    </row>
    <row r="1365" spans="1:31" x14ac:dyDescent="0.3">
      <c r="A1365" t="s">
        <v>268</v>
      </c>
      <c r="B1365" t="s">
        <v>354</v>
      </c>
      <c r="C1365" t="s">
        <v>262</v>
      </c>
      <c r="D1365" t="s">
        <v>169</v>
      </c>
      <c r="E1365" t="s">
        <v>11229</v>
      </c>
      <c r="F1365" t="s">
        <v>355</v>
      </c>
      <c r="G1365" t="s">
        <v>356</v>
      </c>
      <c r="I1365" t="s">
        <v>265</v>
      </c>
      <c r="J1365" t="s">
        <v>266</v>
      </c>
      <c r="K1365" t="s">
        <v>357</v>
      </c>
      <c r="L1365" t="s">
        <v>17788</v>
      </c>
      <c r="M1365" t="s">
        <v>267</v>
      </c>
      <c r="N1365" t="s">
        <v>268</v>
      </c>
      <c r="O1365">
        <v>8</v>
      </c>
      <c r="P1365" t="s">
        <v>269</v>
      </c>
      <c r="Q1365">
        <v>2</v>
      </c>
      <c r="S1365">
        <v>2</v>
      </c>
      <c r="T1365" s="108">
        <v>4</v>
      </c>
      <c r="U1365">
        <v>1</v>
      </c>
      <c r="V1365" t="s">
        <v>270</v>
      </c>
      <c r="W1365" t="s">
        <v>167</v>
      </c>
      <c r="X1365">
        <v>2</v>
      </c>
      <c r="Y1365">
        <v>2</v>
      </c>
      <c r="Z1365">
        <v>0</v>
      </c>
      <c r="AA1365">
        <v>0</v>
      </c>
      <c r="AB1365">
        <v>0</v>
      </c>
      <c r="AC1365">
        <v>0</v>
      </c>
      <c r="AD1365">
        <v>0</v>
      </c>
      <c r="AE1365">
        <v>0</v>
      </c>
    </row>
    <row r="1366" spans="1:31" x14ac:dyDescent="0.3">
      <c r="A1366" t="s">
        <v>268</v>
      </c>
      <c r="B1366" t="s">
        <v>354</v>
      </c>
      <c r="C1366" t="s">
        <v>262</v>
      </c>
      <c r="D1366" t="s">
        <v>169</v>
      </c>
      <c r="E1366" t="s">
        <v>11229</v>
      </c>
      <c r="F1366" t="s">
        <v>355</v>
      </c>
      <c r="G1366" t="s">
        <v>356</v>
      </c>
      <c r="I1366" t="s">
        <v>265</v>
      </c>
      <c r="J1366" t="s">
        <v>266</v>
      </c>
      <c r="K1366" t="s">
        <v>357</v>
      </c>
      <c r="L1366" t="s">
        <v>17788</v>
      </c>
      <c r="M1366" t="s">
        <v>267</v>
      </c>
      <c r="N1366" t="s">
        <v>268</v>
      </c>
      <c r="O1366">
        <v>8</v>
      </c>
      <c r="P1366" t="s">
        <v>269</v>
      </c>
      <c r="Q1366">
        <v>2</v>
      </c>
      <c r="S1366">
        <v>2</v>
      </c>
      <c r="T1366" s="108">
        <v>4</v>
      </c>
      <c r="U1366">
        <v>1</v>
      </c>
      <c r="V1366" t="s">
        <v>270</v>
      </c>
      <c r="W1366" t="s">
        <v>167</v>
      </c>
      <c r="X1366">
        <v>2</v>
      </c>
      <c r="Y1366">
        <v>0</v>
      </c>
      <c r="Z1366">
        <v>0</v>
      </c>
      <c r="AA1366">
        <v>0</v>
      </c>
      <c r="AB1366">
        <v>0</v>
      </c>
      <c r="AC1366">
        <v>2</v>
      </c>
      <c r="AD1366">
        <v>0</v>
      </c>
      <c r="AE1366">
        <v>0</v>
      </c>
    </row>
    <row r="1367" spans="1:31" x14ac:dyDescent="0.3">
      <c r="A1367" t="s">
        <v>268</v>
      </c>
      <c r="B1367" t="s">
        <v>721</v>
      </c>
      <c r="C1367" t="s">
        <v>262</v>
      </c>
      <c r="D1367" t="s">
        <v>179</v>
      </c>
      <c r="E1367" t="s">
        <v>11347</v>
      </c>
      <c r="F1367" t="s">
        <v>722</v>
      </c>
      <c r="G1367" t="s">
        <v>279</v>
      </c>
      <c r="I1367" t="s">
        <v>265</v>
      </c>
      <c r="J1367" t="s">
        <v>266</v>
      </c>
      <c r="K1367" t="s">
        <v>723</v>
      </c>
      <c r="L1367" t="s">
        <v>724</v>
      </c>
      <c r="M1367" t="s">
        <v>271</v>
      </c>
      <c r="N1367" t="s">
        <v>268</v>
      </c>
      <c r="O1367">
        <v>9</v>
      </c>
      <c r="P1367" t="s">
        <v>288</v>
      </c>
      <c r="Q1367">
        <v>0.48</v>
      </c>
      <c r="S1367">
        <v>5</v>
      </c>
      <c r="T1367" s="108">
        <v>2.4</v>
      </c>
      <c r="U1367">
        <v>1</v>
      </c>
      <c r="V1367" t="s">
        <v>270</v>
      </c>
      <c r="W1367" t="s">
        <v>167</v>
      </c>
      <c r="X1367">
        <v>5</v>
      </c>
      <c r="Y1367">
        <v>0</v>
      </c>
      <c r="Z1367">
        <v>0</v>
      </c>
      <c r="AA1367">
        <v>5</v>
      </c>
      <c r="AB1367">
        <v>0</v>
      </c>
      <c r="AC1367">
        <v>0</v>
      </c>
      <c r="AD1367">
        <v>0</v>
      </c>
      <c r="AE1367">
        <v>0</v>
      </c>
    </row>
    <row r="1368" spans="1:31" x14ac:dyDescent="0.3">
      <c r="A1368" t="s">
        <v>268</v>
      </c>
      <c r="B1368" t="s">
        <v>721</v>
      </c>
      <c r="C1368" t="s">
        <v>262</v>
      </c>
      <c r="D1368" t="s">
        <v>179</v>
      </c>
      <c r="E1368" t="s">
        <v>11347</v>
      </c>
      <c r="F1368" t="s">
        <v>722</v>
      </c>
      <c r="G1368" t="s">
        <v>279</v>
      </c>
      <c r="I1368" t="s">
        <v>265</v>
      </c>
      <c r="J1368" t="s">
        <v>266</v>
      </c>
      <c r="K1368" t="s">
        <v>723</v>
      </c>
      <c r="L1368" t="s">
        <v>724</v>
      </c>
      <c r="M1368" t="s">
        <v>271</v>
      </c>
      <c r="N1368" t="s">
        <v>268</v>
      </c>
      <c r="O1368">
        <v>21</v>
      </c>
      <c r="P1368" t="s">
        <v>273</v>
      </c>
      <c r="Q1368">
        <v>0.32</v>
      </c>
      <c r="S1368">
        <v>9</v>
      </c>
      <c r="T1368" s="108">
        <v>2.88</v>
      </c>
      <c r="U1368">
        <v>1</v>
      </c>
      <c r="V1368" t="s">
        <v>270</v>
      </c>
      <c r="W1368" t="s">
        <v>167</v>
      </c>
      <c r="X1368">
        <v>9</v>
      </c>
      <c r="Y1368">
        <v>0</v>
      </c>
      <c r="Z1368">
        <v>0</v>
      </c>
      <c r="AA1368">
        <v>0</v>
      </c>
      <c r="AB1368">
        <v>9</v>
      </c>
      <c r="AC1368">
        <v>0</v>
      </c>
      <c r="AD1368">
        <v>0</v>
      </c>
      <c r="AE1368">
        <v>0</v>
      </c>
    </row>
    <row r="1369" spans="1:31" x14ac:dyDescent="0.3">
      <c r="A1369" t="s">
        <v>268</v>
      </c>
      <c r="B1369" t="s">
        <v>721</v>
      </c>
      <c r="C1369" t="s">
        <v>262</v>
      </c>
      <c r="D1369" t="s">
        <v>179</v>
      </c>
      <c r="E1369" t="s">
        <v>11347</v>
      </c>
      <c r="F1369" t="s">
        <v>722</v>
      </c>
      <c r="G1369" t="s">
        <v>279</v>
      </c>
      <c r="I1369" t="s">
        <v>265</v>
      </c>
      <c r="J1369" t="s">
        <v>266</v>
      </c>
      <c r="K1369" t="s">
        <v>723</v>
      </c>
      <c r="L1369" t="s">
        <v>724</v>
      </c>
      <c r="M1369" t="s">
        <v>267</v>
      </c>
      <c r="N1369" t="s">
        <v>268</v>
      </c>
      <c r="O1369">
        <v>8</v>
      </c>
      <c r="P1369" t="s">
        <v>266</v>
      </c>
      <c r="Q1369">
        <v>0.48</v>
      </c>
      <c r="S1369">
        <v>4</v>
      </c>
      <c r="T1369" s="108">
        <v>1.92</v>
      </c>
      <c r="U1369">
        <v>1</v>
      </c>
      <c r="V1369" t="s">
        <v>270</v>
      </c>
      <c r="W1369" t="s">
        <v>167</v>
      </c>
      <c r="X1369">
        <v>4</v>
      </c>
      <c r="Y1369">
        <v>0</v>
      </c>
      <c r="Z1369">
        <v>0</v>
      </c>
      <c r="AA1369">
        <v>4</v>
      </c>
      <c r="AB1369">
        <v>0</v>
      </c>
      <c r="AC1369">
        <v>0</v>
      </c>
      <c r="AD1369">
        <v>0</v>
      </c>
      <c r="AE1369">
        <v>0</v>
      </c>
    </row>
    <row r="1370" spans="1:31" x14ac:dyDescent="0.3">
      <c r="A1370" t="s">
        <v>268</v>
      </c>
      <c r="B1370" t="s">
        <v>8889</v>
      </c>
      <c r="C1370" t="s">
        <v>262</v>
      </c>
      <c r="D1370" t="s">
        <v>8890</v>
      </c>
      <c r="E1370" t="s">
        <v>11364</v>
      </c>
      <c r="F1370" t="s">
        <v>567</v>
      </c>
      <c r="G1370" t="s">
        <v>9339</v>
      </c>
      <c r="I1370" t="s">
        <v>265</v>
      </c>
      <c r="J1370" t="s">
        <v>266</v>
      </c>
      <c r="K1370" t="s">
        <v>8891</v>
      </c>
      <c r="L1370" t="s">
        <v>568</v>
      </c>
      <c r="M1370" t="s">
        <v>267</v>
      </c>
      <c r="N1370" t="s">
        <v>268</v>
      </c>
      <c r="O1370">
        <v>8</v>
      </c>
      <c r="P1370" t="s">
        <v>282</v>
      </c>
      <c r="Q1370">
        <v>3</v>
      </c>
      <c r="S1370">
        <v>3</v>
      </c>
      <c r="T1370" s="108">
        <v>9</v>
      </c>
      <c r="U1370">
        <v>1</v>
      </c>
      <c r="V1370" t="s">
        <v>270</v>
      </c>
      <c r="W1370" t="s">
        <v>167</v>
      </c>
      <c r="X1370">
        <v>3</v>
      </c>
      <c r="Y1370">
        <v>0</v>
      </c>
      <c r="Z1370">
        <v>0</v>
      </c>
      <c r="AA1370">
        <v>3</v>
      </c>
      <c r="AB1370">
        <v>0</v>
      </c>
      <c r="AC1370">
        <v>0</v>
      </c>
      <c r="AD1370">
        <v>0</v>
      </c>
      <c r="AE1370">
        <v>0</v>
      </c>
    </row>
    <row r="1371" spans="1:31" x14ac:dyDescent="0.3">
      <c r="A1371" t="s">
        <v>268</v>
      </c>
      <c r="B1371" t="s">
        <v>8889</v>
      </c>
      <c r="C1371" t="s">
        <v>262</v>
      </c>
      <c r="D1371" t="s">
        <v>8890</v>
      </c>
      <c r="E1371" t="s">
        <v>11364</v>
      </c>
      <c r="F1371" t="s">
        <v>567</v>
      </c>
      <c r="G1371" t="s">
        <v>9339</v>
      </c>
      <c r="I1371" t="s">
        <v>265</v>
      </c>
      <c r="J1371" t="s">
        <v>266</v>
      </c>
      <c r="K1371" t="s">
        <v>8891</v>
      </c>
      <c r="L1371" t="s">
        <v>568</v>
      </c>
      <c r="M1371" t="s">
        <v>267</v>
      </c>
      <c r="N1371" t="s">
        <v>268</v>
      </c>
      <c r="O1371">
        <v>8</v>
      </c>
      <c r="P1371" t="s">
        <v>282</v>
      </c>
      <c r="Q1371">
        <v>2</v>
      </c>
      <c r="S1371">
        <v>1</v>
      </c>
      <c r="T1371" s="108">
        <v>2</v>
      </c>
      <c r="U1371">
        <v>1</v>
      </c>
      <c r="V1371" t="s">
        <v>270</v>
      </c>
      <c r="W1371" t="s">
        <v>167</v>
      </c>
      <c r="X1371">
        <v>1</v>
      </c>
      <c r="Y1371">
        <v>0</v>
      </c>
      <c r="Z1371">
        <v>0</v>
      </c>
      <c r="AA1371">
        <v>1</v>
      </c>
      <c r="AB1371">
        <v>0</v>
      </c>
      <c r="AC1371">
        <v>0</v>
      </c>
      <c r="AD1371">
        <v>0</v>
      </c>
      <c r="AE1371">
        <v>0</v>
      </c>
    </row>
    <row r="1372" spans="1:31" x14ac:dyDescent="0.3">
      <c r="A1372" t="s">
        <v>268</v>
      </c>
      <c r="B1372" t="s">
        <v>8889</v>
      </c>
      <c r="C1372" t="s">
        <v>262</v>
      </c>
      <c r="D1372" t="s">
        <v>8890</v>
      </c>
      <c r="E1372" t="s">
        <v>11364</v>
      </c>
      <c r="F1372" t="s">
        <v>567</v>
      </c>
      <c r="G1372" t="s">
        <v>9339</v>
      </c>
      <c r="I1372" t="s">
        <v>265</v>
      </c>
      <c r="J1372" t="s">
        <v>266</v>
      </c>
      <c r="K1372" t="s">
        <v>8891</v>
      </c>
      <c r="L1372" t="s">
        <v>568</v>
      </c>
      <c r="M1372" t="s">
        <v>271</v>
      </c>
      <c r="N1372" t="s">
        <v>268</v>
      </c>
      <c r="O1372">
        <v>9</v>
      </c>
      <c r="P1372" t="s">
        <v>288</v>
      </c>
      <c r="Q1372">
        <v>0.48</v>
      </c>
      <c r="S1372">
        <v>9</v>
      </c>
      <c r="T1372" s="108">
        <v>4.32</v>
      </c>
      <c r="U1372">
        <v>1</v>
      </c>
      <c r="V1372" t="s">
        <v>270</v>
      </c>
      <c r="W1372" t="s">
        <v>167</v>
      </c>
      <c r="X1372">
        <v>9</v>
      </c>
      <c r="Y1372">
        <v>9</v>
      </c>
      <c r="Z1372">
        <v>0</v>
      </c>
      <c r="AA1372">
        <v>0</v>
      </c>
      <c r="AB1372">
        <v>0</v>
      </c>
      <c r="AC1372">
        <v>0</v>
      </c>
      <c r="AD1372">
        <v>0</v>
      </c>
      <c r="AE1372">
        <v>0</v>
      </c>
    </row>
    <row r="1373" spans="1:31" x14ac:dyDescent="0.3">
      <c r="A1373" t="s">
        <v>268</v>
      </c>
      <c r="B1373" t="s">
        <v>8889</v>
      </c>
      <c r="C1373" t="s">
        <v>262</v>
      </c>
      <c r="D1373" t="s">
        <v>8890</v>
      </c>
      <c r="E1373" t="s">
        <v>11364</v>
      </c>
      <c r="F1373" t="s">
        <v>567</v>
      </c>
      <c r="G1373" t="s">
        <v>9339</v>
      </c>
      <c r="I1373" t="s">
        <v>265</v>
      </c>
      <c r="J1373" t="s">
        <v>266</v>
      </c>
      <c r="K1373" t="s">
        <v>8891</v>
      </c>
      <c r="L1373" t="s">
        <v>568</v>
      </c>
      <c r="M1373" t="s">
        <v>271</v>
      </c>
      <c r="N1373" t="s">
        <v>268</v>
      </c>
      <c r="O1373">
        <v>21</v>
      </c>
      <c r="P1373" t="s">
        <v>273</v>
      </c>
      <c r="Q1373">
        <v>0.48</v>
      </c>
      <c r="S1373">
        <v>2</v>
      </c>
      <c r="T1373" s="108">
        <v>0.96</v>
      </c>
      <c r="U1373">
        <v>1</v>
      </c>
      <c r="V1373" t="s">
        <v>270</v>
      </c>
      <c r="W1373" t="s">
        <v>167</v>
      </c>
      <c r="X1373">
        <v>2</v>
      </c>
      <c r="Y1373">
        <v>0</v>
      </c>
      <c r="Z1373">
        <v>0</v>
      </c>
      <c r="AA1373">
        <v>0</v>
      </c>
      <c r="AB1373">
        <v>2</v>
      </c>
      <c r="AC1373">
        <v>0</v>
      </c>
      <c r="AD1373">
        <v>0</v>
      </c>
      <c r="AE1373">
        <v>0</v>
      </c>
    </row>
    <row r="1374" spans="1:31" x14ac:dyDescent="0.3">
      <c r="A1374" t="s">
        <v>268</v>
      </c>
      <c r="B1374" t="s">
        <v>8673</v>
      </c>
      <c r="C1374" t="s">
        <v>262</v>
      </c>
      <c r="D1374" t="s">
        <v>10158</v>
      </c>
      <c r="E1374" t="s">
        <v>11459</v>
      </c>
      <c r="F1374" t="s">
        <v>1635</v>
      </c>
      <c r="G1374" t="s">
        <v>513</v>
      </c>
      <c r="I1374" t="s">
        <v>265</v>
      </c>
      <c r="J1374" t="s">
        <v>266</v>
      </c>
      <c r="K1374" t="s">
        <v>8674</v>
      </c>
      <c r="L1374" t="s">
        <v>8675</v>
      </c>
      <c r="M1374" t="s">
        <v>267</v>
      </c>
      <c r="N1374" t="s">
        <v>268</v>
      </c>
      <c r="O1374">
        <v>8</v>
      </c>
      <c r="P1374" t="s">
        <v>282</v>
      </c>
      <c r="Q1374">
        <v>3</v>
      </c>
      <c r="S1374">
        <v>4</v>
      </c>
      <c r="T1374" s="108">
        <v>12</v>
      </c>
      <c r="U1374">
        <v>1</v>
      </c>
      <c r="V1374" t="s">
        <v>270</v>
      </c>
      <c r="W1374" t="s">
        <v>167</v>
      </c>
      <c r="X1374">
        <v>2</v>
      </c>
      <c r="Y1374">
        <v>2</v>
      </c>
      <c r="Z1374">
        <v>0</v>
      </c>
      <c r="AA1374">
        <v>0</v>
      </c>
      <c r="AB1374">
        <v>2</v>
      </c>
      <c r="AC1374">
        <v>0</v>
      </c>
      <c r="AD1374">
        <v>0</v>
      </c>
      <c r="AE1374">
        <v>0</v>
      </c>
    </row>
    <row r="1375" spans="1:31" x14ac:dyDescent="0.3">
      <c r="A1375" t="s">
        <v>268</v>
      </c>
      <c r="B1375" t="s">
        <v>8673</v>
      </c>
      <c r="C1375" t="s">
        <v>262</v>
      </c>
      <c r="D1375" t="s">
        <v>10158</v>
      </c>
      <c r="E1375" t="s">
        <v>11459</v>
      </c>
      <c r="F1375" t="s">
        <v>1635</v>
      </c>
      <c r="G1375" t="s">
        <v>513</v>
      </c>
      <c r="I1375" t="s">
        <v>265</v>
      </c>
      <c r="J1375" t="s">
        <v>266</v>
      </c>
      <c r="K1375" t="s">
        <v>8674</v>
      </c>
      <c r="L1375" t="s">
        <v>8675</v>
      </c>
      <c r="M1375" t="s">
        <v>271</v>
      </c>
      <c r="N1375" t="s">
        <v>268</v>
      </c>
      <c r="O1375">
        <v>9</v>
      </c>
      <c r="P1375" t="s">
        <v>288</v>
      </c>
      <c r="Q1375">
        <v>0.48</v>
      </c>
      <c r="S1375">
        <v>6</v>
      </c>
      <c r="T1375" s="108">
        <v>2.88</v>
      </c>
      <c r="U1375">
        <v>1</v>
      </c>
      <c r="V1375" t="s">
        <v>270</v>
      </c>
      <c r="W1375" t="s">
        <v>167</v>
      </c>
      <c r="X1375">
        <v>6</v>
      </c>
      <c r="Y1375">
        <v>0</v>
      </c>
      <c r="Z1375">
        <v>0</v>
      </c>
      <c r="AA1375">
        <v>0</v>
      </c>
      <c r="AB1375">
        <v>6</v>
      </c>
      <c r="AC1375">
        <v>0</v>
      </c>
      <c r="AD1375">
        <v>0</v>
      </c>
      <c r="AE1375">
        <v>0</v>
      </c>
    </row>
    <row r="1376" spans="1:31" x14ac:dyDescent="0.3">
      <c r="A1376" t="s">
        <v>268</v>
      </c>
      <c r="B1376" t="s">
        <v>8673</v>
      </c>
      <c r="C1376" t="s">
        <v>262</v>
      </c>
      <c r="D1376" t="s">
        <v>10158</v>
      </c>
      <c r="E1376" t="s">
        <v>11459</v>
      </c>
      <c r="F1376" t="s">
        <v>1635</v>
      </c>
      <c r="G1376" t="s">
        <v>513</v>
      </c>
      <c r="I1376" t="s">
        <v>265</v>
      </c>
      <c r="J1376" t="s">
        <v>266</v>
      </c>
      <c r="K1376" t="s">
        <v>8674</v>
      </c>
      <c r="L1376" t="s">
        <v>8675</v>
      </c>
      <c r="M1376" t="s">
        <v>271</v>
      </c>
      <c r="N1376" t="s">
        <v>268</v>
      </c>
      <c r="O1376">
        <v>26</v>
      </c>
      <c r="P1376" t="s">
        <v>273</v>
      </c>
      <c r="Q1376">
        <v>0.32</v>
      </c>
      <c r="S1376">
        <v>1</v>
      </c>
      <c r="T1376" s="108">
        <v>0.32</v>
      </c>
      <c r="U1376">
        <v>1</v>
      </c>
      <c r="V1376" t="s">
        <v>270</v>
      </c>
      <c r="W1376" t="s">
        <v>167</v>
      </c>
      <c r="X1376">
        <v>1</v>
      </c>
      <c r="Y1376">
        <v>0</v>
      </c>
      <c r="Z1376">
        <v>0</v>
      </c>
      <c r="AA1376">
        <v>0</v>
      </c>
      <c r="AB1376">
        <v>1</v>
      </c>
      <c r="AC1376">
        <v>0</v>
      </c>
      <c r="AD1376">
        <v>0</v>
      </c>
      <c r="AE1376">
        <v>0</v>
      </c>
    </row>
    <row r="1377" spans="1:31" x14ac:dyDescent="0.3">
      <c r="A1377" t="s">
        <v>268</v>
      </c>
      <c r="B1377" t="s">
        <v>308</v>
      </c>
      <c r="C1377" t="s">
        <v>262</v>
      </c>
      <c r="D1377" t="s">
        <v>2455</v>
      </c>
      <c r="E1377" t="s">
        <v>11491</v>
      </c>
      <c r="F1377" t="s">
        <v>309</v>
      </c>
      <c r="G1377" t="s">
        <v>310</v>
      </c>
      <c r="I1377" t="s">
        <v>265</v>
      </c>
      <c r="J1377" t="s">
        <v>266</v>
      </c>
      <c r="K1377" t="s">
        <v>311</v>
      </c>
      <c r="L1377" t="s">
        <v>17397</v>
      </c>
      <c r="M1377" t="s">
        <v>267</v>
      </c>
      <c r="N1377" t="s">
        <v>268</v>
      </c>
      <c r="O1377">
        <v>8</v>
      </c>
      <c r="P1377" t="s">
        <v>266</v>
      </c>
      <c r="Q1377">
        <v>0.48</v>
      </c>
      <c r="S1377">
        <v>8</v>
      </c>
      <c r="T1377" s="108">
        <v>3.84</v>
      </c>
      <c r="U1377">
        <v>1</v>
      </c>
      <c r="V1377" t="s">
        <v>270</v>
      </c>
      <c r="W1377" t="s">
        <v>167</v>
      </c>
      <c r="X1377">
        <v>8</v>
      </c>
      <c r="Y1377">
        <v>0</v>
      </c>
      <c r="Z1377">
        <v>0</v>
      </c>
      <c r="AA1377">
        <v>0</v>
      </c>
      <c r="AB1377">
        <v>8</v>
      </c>
      <c r="AC1377">
        <v>0</v>
      </c>
      <c r="AD1377">
        <v>0</v>
      </c>
      <c r="AE1377">
        <v>0</v>
      </c>
    </row>
    <row r="1378" spans="1:31" x14ac:dyDescent="0.3">
      <c r="A1378" t="s">
        <v>268</v>
      </c>
      <c r="B1378" t="s">
        <v>308</v>
      </c>
      <c r="C1378" t="s">
        <v>262</v>
      </c>
      <c r="D1378" t="s">
        <v>2455</v>
      </c>
      <c r="E1378" t="s">
        <v>11491</v>
      </c>
      <c r="F1378" t="s">
        <v>309</v>
      </c>
      <c r="G1378" t="s">
        <v>310</v>
      </c>
      <c r="I1378" t="s">
        <v>265</v>
      </c>
      <c r="J1378" t="s">
        <v>266</v>
      </c>
      <c r="K1378" t="s">
        <v>311</v>
      </c>
      <c r="L1378" t="s">
        <v>17397</v>
      </c>
      <c r="M1378" t="s">
        <v>271</v>
      </c>
      <c r="N1378" t="s">
        <v>268</v>
      </c>
      <c r="O1378">
        <v>9</v>
      </c>
      <c r="P1378" t="s">
        <v>288</v>
      </c>
      <c r="Q1378">
        <v>0.48</v>
      </c>
      <c r="S1378">
        <v>5</v>
      </c>
      <c r="T1378" s="108">
        <v>2.4</v>
      </c>
      <c r="U1378">
        <v>1</v>
      </c>
      <c r="V1378" t="s">
        <v>270</v>
      </c>
      <c r="W1378" t="s">
        <v>167</v>
      </c>
      <c r="X1378">
        <v>5</v>
      </c>
      <c r="Y1378">
        <v>0</v>
      </c>
      <c r="Z1378">
        <v>0</v>
      </c>
      <c r="AA1378">
        <v>5</v>
      </c>
      <c r="AB1378">
        <v>0</v>
      </c>
      <c r="AC1378">
        <v>0</v>
      </c>
      <c r="AD1378">
        <v>0</v>
      </c>
      <c r="AE1378">
        <v>0</v>
      </c>
    </row>
    <row r="1379" spans="1:31" x14ac:dyDescent="0.3">
      <c r="A1379" t="s">
        <v>268</v>
      </c>
      <c r="B1379" t="s">
        <v>308</v>
      </c>
      <c r="C1379" t="s">
        <v>262</v>
      </c>
      <c r="D1379" t="s">
        <v>2455</v>
      </c>
      <c r="E1379" t="s">
        <v>11491</v>
      </c>
      <c r="F1379" t="s">
        <v>309</v>
      </c>
      <c r="G1379" t="s">
        <v>310</v>
      </c>
      <c r="I1379" t="s">
        <v>265</v>
      </c>
      <c r="J1379" t="s">
        <v>266</v>
      </c>
      <c r="K1379" t="s">
        <v>311</v>
      </c>
      <c r="L1379" t="s">
        <v>17397</v>
      </c>
      <c r="M1379" t="s">
        <v>271</v>
      </c>
      <c r="N1379" t="s">
        <v>268</v>
      </c>
      <c r="O1379">
        <v>21</v>
      </c>
      <c r="P1379" t="s">
        <v>273</v>
      </c>
      <c r="Q1379">
        <v>0.32</v>
      </c>
      <c r="S1379">
        <v>2</v>
      </c>
      <c r="T1379" s="108">
        <v>0.64</v>
      </c>
      <c r="U1379">
        <v>1</v>
      </c>
      <c r="V1379" t="s">
        <v>270</v>
      </c>
      <c r="W1379" t="s">
        <v>167</v>
      </c>
      <c r="X1379">
        <v>2</v>
      </c>
      <c r="Y1379">
        <v>0</v>
      </c>
      <c r="Z1379">
        <v>0</v>
      </c>
      <c r="AA1379">
        <v>0</v>
      </c>
      <c r="AB1379">
        <v>2</v>
      </c>
      <c r="AC1379">
        <v>0</v>
      </c>
      <c r="AD1379">
        <v>0</v>
      </c>
      <c r="AE1379">
        <v>0</v>
      </c>
    </row>
    <row r="1380" spans="1:31" x14ac:dyDescent="0.3">
      <c r="A1380" t="s">
        <v>268</v>
      </c>
      <c r="B1380" t="s">
        <v>1644</v>
      </c>
      <c r="C1380" t="s">
        <v>262</v>
      </c>
      <c r="D1380" t="s">
        <v>2556</v>
      </c>
      <c r="E1380" t="s">
        <v>11218</v>
      </c>
      <c r="F1380" t="s">
        <v>1645</v>
      </c>
      <c r="G1380" t="s">
        <v>614</v>
      </c>
      <c r="I1380" t="s">
        <v>265</v>
      </c>
      <c r="J1380" t="s">
        <v>266</v>
      </c>
      <c r="K1380" t="s">
        <v>1646</v>
      </c>
      <c r="L1380" t="s">
        <v>1647</v>
      </c>
      <c r="M1380" t="s">
        <v>267</v>
      </c>
      <c r="N1380" t="s">
        <v>268</v>
      </c>
      <c r="O1380">
        <v>8</v>
      </c>
      <c r="P1380" t="s">
        <v>282</v>
      </c>
      <c r="Q1380">
        <v>1</v>
      </c>
      <c r="S1380">
        <v>1</v>
      </c>
      <c r="T1380" s="108">
        <v>1</v>
      </c>
      <c r="U1380">
        <v>1</v>
      </c>
      <c r="V1380" t="s">
        <v>270</v>
      </c>
      <c r="W1380" t="s">
        <v>167</v>
      </c>
      <c r="X1380">
        <v>1</v>
      </c>
      <c r="Y1380">
        <v>0</v>
      </c>
      <c r="Z1380">
        <v>0</v>
      </c>
      <c r="AA1380">
        <v>1</v>
      </c>
      <c r="AB1380">
        <v>0</v>
      </c>
      <c r="AC1380">
        <v>0</v>
      </c>
      <c r="AD1380">
        <v>0</v>
      </c>
      <c r="AE1380">
        <v>0</v>
      </c>
    </row>
    <row r="1381" spans="1:31" x14ac:dyDescent="0.3">
      <c r="A1381" t="s">
        <v>268</v>
      </c>
      <c r="B1381" t="s">
        <v>1644</v>
      </c>
      <c r="C1381" t="s">
        <v>262</v>
      </c>
      <c r="D1381" t="s">
        <v>2556</v>
      </c>
      <c r="E1381" t="s">
        <v>11218</v>
      </c>
      <c r="F1381" t="s">
        <v>1645</v>
      </c>
      <c r="G1381" t="s">
        <v>614</v>
      </c>
      <c r="I1381" t="s">
        <v>265</v>
      </c>
      <c r="J1381" t="s">
        <v>266</v>
      </c>
      <c r="K1381" t="s">
        <v>1646</v>
      </c>
      <c r="L1381" t="s">
        <v>1647</v>
      </c>
      <c r="M1381" t="s">
        <v>271</v>
      </c>
      <c r="N1381" t="s">
        <v>268</v>
      </c>
      <c r="O1381">
        <v>9</v>
      </c>
      <c r="P1381" t="s">
        <v>288</v>
      </c>
      <c r="Q1381">
        <v>0.32</v>
      </c>
      <c r="S1381">
        <v>2</v>
      </c>
      <c r="T1381" s="108">
        <v>0.64</v>
      </c>
      <c r="U1381">
        <v>1</v>
      </c>
      <c r="V1381" t="s">
        <v>270</v>
      </c>
      <c r="W1381" t="s">
        <v>167</v>
      </c>
      <c r="X1381">
        <v>2</v>
      </c>
      <c r="Y1381">
        <v>0</v>
      </c>
      <c r="Z1381">
        <v>0</v>
      </c>
      <c r="AA1381">
        <v>0</v>
      </c>
      <c r="AB1381">
        <v>0</v>
      </c>
      <c r="AC1381">
        <v>2</v>
      </c>
      <c r="AD1381">
        <v>0</v>
      </c>
      <c r="AE1381">
        <v>0</v>
      </c>
    </row>
    <row r="1382" spans="1:31" x14ac:dyDescent="0.3">
      <c r="A1382" t="s">
        <v>268</v>
      </c>
      <c r="B1382" t="s">
        <v>1644</v>
      </c>
      <c r="C1382" t="s">
        <v>262</v>
      </c>
      <c r="D1382" t="s">
        <v>2556</v>
      </c>
      <c r="E1382" t="s">
        <v>11218</v>
      </c>
      <c r="F1382" t="s">
        <v>1645</v>
      </c>
      <c r="G1382" t="s">
        <v>614</v>
      </c>
      <c r="I1382" t="s">
        <v>265</v>
      </c>
      <c r="J1382" t="s">
        <v>266</v>
      </c>
      <c r="K1382" t="s">
        <v>1646</v>
      </c>
      <c r="L1382" t="s">
        <v>1647</v>
      </c>
      <c r="M1382" t="s">
        <v>271</v>
      </c>
      <c r="N1382" t="s">
        <v>268</v>
      </c>
      <c r="O1382">
        <v>26</v>
      </c>
      <c r="P1382" t="s">
        <v>273</v>
      </c>
      <c r="Q1382">
        <v>0.32</v>
      </c>
      <c r="S1382">
        <v>1</v>
      </c>
      <c r="T1382" s="108">
        <v>0.32</v>
      </c>
      <c r="U1382">
        <v>1</v>
      </c>
      <c r="V1382" t="s">
        <v>270</v>
      </c>
      <c r="W1382" t="s">
        <v>167</v>
      </c>
      <c r="X1382">
        <v>1</v>
      </c>
      <c r="Y1382">
        <v>0</v>
      </c>
      <c r="Z1382">
        <v>0</v>
      </c>
      <c r="AA1382">
        <v>0</v>
      </c>
      <c r="AB1382">
        <v>1</v>
      </c>
      <c r="AC1382">
        <v>0</v>
      </c>
      <c r="AD1382">
        <v>0</v>
      </c>
      <c r="AE1382">
        <v>0</v>
      </c>
    </row>
    <row r="1383" spans="1:31" x14ac:dyDescent="0.3">
      <c r="A1383" t="s">
        <v>268</v>
      </c>
      <c r="B1383" t="s">
        <v>1497</v>
      </c>
      <c r="C1383" t="s">
        <v>262</v>
      </c>
      <c r="D1383" t="s">
        <v>2542</v>
      </c>
      <c r="E1383" t="s">
        <v>11210</v>
      </c>
      <c r="F1383" t="s">
        <v>1498</v>
      </c>
      <c r="G1383" t="s">
        <v>362</v>
      </c>
      <c r="I1383" t="s">
        <v>265</v>
      </c>
      <c r="J1383" t="s">
        <v>266</v>
      </c>
      <c r="K1383" t="s">
        <v>1499</v>
      </c>
      <c r="L1383" t="s">
        <v>11918</v>
      </c>
      <c r="M1383" t="s">
        <v>267</v>
      </c>
      <c r="N1383" t="s">
        <v>268</v>
      </c>
      <c r="O1383">
        <v>8</v>
      </c>
      <c r="P1383" t="s">
        <v>266</v>
      </c>
      <c r="Q1383">
        <v>0.48</v>
      </c>
      <c r="S1383">
        <v>3</v>
      </c>
      <c r="T1383" s="108">
        <v>1.44</v>
      </c>
      <c r="U1383">
        <v>1</v>
      </c>
      <c r="V1383" t="s">
        <v>270</v>
      </c>
      <c r="W1383" t="s">
        <v>167</v>
      </c>
      <c r="X1383">
        <v>3</v>
      </c>
      <c r="Y1383">
        <v>0</v>
      </c>
      <c r="Z1383">
        <v>0</v>
      </c>
      <c r="AA1383">
        <v>3</v>
      </c>
      <c r="AB1383">
        <v>0</v>
      </c>
      <c r="AC1383">
        <v>0</v>
      </c>
      <c r="AD1383">
        <v>0</v>
      </c>
      <c r="AE1383">
        <v>0</v>
      </c>
    </row>
    <row r="1384" spans="1:31" x14ac:dyDescent="0.3">
      <c r="A1384" t="s">
        <v>268</v>
      </c>
      <c r="B1384" t="s">
        <v>1497</v>
      </c>
      <c r="C1384" t="s">
        <v>262</v>
      </c>
      <c r="D1384" t="s">
        <v>2542</v>
      </c>
      <c r="E1384" t="s">
        <v>11210</v>
      </c>
      <c r="F1384" t="s">
        <v>1498</v>
      </c>
      <c r="G1384" t="s">
        <v>362</v>
      </c>
      <c r="I1384" t="s">
        <v>265</v>
      </c>
      <c r="J1384" t="s">
        <v>266</v>
      </c>
      <c r="K1384" t="s">
        <v>1499</v>
      </c>
      <c r="L1384" t="s">
        <v>11918</v>
      </c>
      <c r="M1384" t="s">
        <v>271</v>
      </c>
      <c r="N1384" t="s">
        <v>268</v>
      </c>
      <c r="O1384">
        <v>9</v>
      </c>
      <c r="P1384" t="s">
        <v>288</v>
      </c>
      <c r="Q1384">
        <v>0.48</v>
      </c>
      <c r="S1384">
        <v>4</v>
      </c>
      <c r="T1384" s="108">
        <v>1.92</v>
      </c>
      <c r="U1384">
        <v>1</v>
      </c>
      <c r="V1384" t="s">
        <v>270</v>
      </c>
      <c r="W1384" t="s">
        <v>167</v>
      </c>
      <c r="X1384">
        <v>4</v>
      </c>
      <c r="Y1384">
        <v>0</v>
      </c>
      <c r="Z1384">
        <v>0</v>
      </c>
      <c r="AA1384">
        <v>4</v>
      </c>
      <c r="AB1384">
        <v>0</v>
      </c>
      <c r="AC1384">
        <v>0</v>
      </c>
      <c r="AD1384">
        <v>0</v>
      </c>
      <c r="AE1384">
        <v>0</v>
      </c>
    </row>
    <row r="1385" spans="1:31" x14ac:dyDescent="0.3">
      <c r="A1385" t="s">
        <v>268</v>
      </c>
      <c r="B1385" t="s">
        <v>1497</v>
      </c>
      <c r="C1385" t="s">
        <v>262</v>
      </c>
      <c r="D1385" t="s">
        <v>2542</v>
      </c>
      <c r="E1385" t="s">
        <v>11210</v>
      </c>
      <c r="F1385" t="s">
        <v>1498</v>
      </c>
      <c r="G1385" t="s">
        <v>362</v>
      </c>
      <c r="I1385" t="s">
        <v>265</v>
      </c>
      <c r="J1385" t="s">
        <v>266</v>
      </c>
      <c r="K1385" t="s">
        <v>1499</v>
      </c>
      <c r="L1385" t="s">
        <v>11918</v>
      </c>
      <c r="M1385" t="s">
        <v>271</v>
      </c>
      <c r="N1385" t="s">
        <v>268</v>
      </c>
      <c r="O1385">
        <v>26</v>
      </c>
      <c r="P1385" t="s">
        <v>273</v>
      </c>
      <c r="Q1385">
        <v>0.48</v>
      </c>
      <c r="S1385">
        <v>1</v>
      </c>
      <c r="T1385" s="108">
        <v>0.48</v>
      </c>
      <c r="U1385">
        <v>1</v>
      </c>
      <c r="V1385" t="s">
        <v>270</v>
      </c>
      <c r="W1385" t="s">
        <v>167</v>
      </c>
      <c r="X1385">
        <v>1</v>
      </c>
      <c r="Y1385">
        <v>0</v>
      </c>
      <c r="Z1385">
        <v>0</v>
      </c>
      <c r="AA1385">
        <v>0</v>
      </c>
      <c r="AB1385">
        <v>1</v>
      </c>
      <c r="AC1385">
        <v>0</v>
      </c>
      <c r="AD1385">
        <v>0</v>
      </c>
      <c r="AE1385">
        <v>0</v>
      </c>
    </row>
    <row r="1386" spans="1:31" x14ac:dyDescent="0.3">
      <c r="A1386" t="s">
        <v>268</v>
      </c>
      <c r="B1386" t="s">
        <v>1497</v>
      </c>
      <c r="C1386" t="s">
        <v>262</v>
      </c>
      <c r="D1386" t="s">
        <v>2542</v>
      </c>
      <c r="E1386" t="s">
        <v>11210</v>
      </c>
      <c r="F1386" t="s">
        <v>1498</v>
      </c>
      <c r="G1386" t="s">
        <v>362</v>
      </c>
      <c r="I1386" t="s">
        <v>265</v>
      </c>
      <c r="J1386" t="s">
        <v>266</v>
      </c>
      <c r="K1386" t="s">
        <v>1499</v>
      </c>
      <c r="L1386" t="s">
        <v>11918</v>
      </c>
      <c r="M1386" t="s">
        <v>271</v>
      </c>
      <c r="N1386" t="s">
        <v>268</v>
      </c>
      <c r="O1386">
        <v>26</v>
      </c>
      <c r="P1386" t="s">
        <v>273</v>
      </c>
      <c r="Q1386">
        <v>0.48</v>
      </c>
      <c r="S1386">
        <v>1</v>
      </c>
      <c r="T1386" s="108">
        <v>0.48</v>
      </c>
      <c r="U1386">
        <v>1</v>
      </c>
      <c r="V1386" t="s">
        <v>270</v>
      </c>
      <c r="W1386" t="s">
        <v>167</v>
      </c>
      <c r="X1386">
        <v>1</v>
      </c>
      <c r="Y1386">
        <v>0</v>
      </c>
      <c r="Z1386">
        <v>0</v>
      </c>
      <c r="AA1386">
        <v>0</v>
      </c>
      <c r="AB1386">
        <v>1</v>
      </c>
      <c r="AC1386">
        <v>0</v>
      </c>
      <c r="AD1386">
        <v>0</v>
      </c>
      <c r="AE1386">
        <v>0</v>
      </c>
    </row>
    <row r="1387" spans="1:31" x14ac:dyDescent="0.3">
      <c r="A1387" t="s">
        <v>268</v>
      </c>
      <c r="B1387" t="s">
        <v>1720</v>
      </c>
      <c r="C1387" t="s">
        <v>262</v>
      </c>
      <c r="D1387" t="s">
        <v>165</v>
      </c>
      <c r="E1387" t="s">
        <v>11425</v>
      </c>
      <c r="F1387" t="s">
        <v>1721</v>
      </c>
      <c r="G1387" t="s">
        <v>276</v>
      </c>
      <c r="I1387" t="s">
        <v>265</v>
      </c>
      <c r="J1387" t="s">
        <v>266</v>
      </c>
      <c r="K1387" t="s">
        <v>1722</v>
      </c>
      <c r="L1387" t="s">
        <v>11918</v>
      </c>
      <c r="M1387" t="s">
        <v>267</v>
      </c>
      <c r="N1387" t="s">
        <v>268</v>
      </c>
      <c r="O1387">
        <v>8</v>
      </c>
      <c r="P1387" t="s">
        <v>266</v>
      </c>
      <c r="Q1387">
        <v>0.32</v>
      </c>
      <c r="S1387">
        <v>2</v>
      </c>
      <c r="T1387" s="108">
        <v>0.64</v>
      </c>
      <c r="U1387">
        <v>1</v>
      </c>
      <c r="V1387" t="s">
        <v>270</v>
      </c>
      <c r="W1387" t="s">
        <v>167</v>
      </c>
      <c r="X1387">
        <v>2</v>
      </c>
      <c r="Y1387">
        <v>0</v>
      </c>
      <c r="Z1387">
        <v>0</v>
      </c>
      <c r="AA1387">
        <v>2</v>
      </c>
      <c r="AB1387">
        <v>0</v>
      </c>
      <c r="AC1387">
        <v>0</v>
      </c>
      <c r="AD1387">
        <v>0</v>
      </c>
      <c r="AE1387">
        <v>0</v>
      </c>
    </row>
    <row r="1388" spans="1:31" x14ac:dyDescent="0.3">
      <c r="A1388" t="s">
        <v>268</v>
      </c>
      <c r="B1388" t="s">
        <v>1720</v>
      </c>
      <c r="C1388" t="s">
        <v>262</v>
      </c>
      <c r="D1388" t="s">
        <v>165</v>
      </c>
      <c r="E1388" t="s">
        <v>11425</v>
      </c>
      <c r="F1388" t="s">
        <v>1721</v>
      </c>
      <c r="G1388" t="s">
        <v>276</v>
      </c>
      <c r="I1388" t="s">
        <v>265</v>
      </c>
      <c r="J1388" t="s">
        <v>266</v>
      </c>
      <c r="K1388" t="s">
        <v>1722</v>
      </c>
      <c r="L1388" t="s">
        <v>11918</v>
      </c>
      <c r="M1388" t="s">
        <v>271</v>
      </c>
      <c r="N1388" t="s">
        <v>268</v>
      </c>
      <c r="O1388">
        <v>9</v>
      </c>
      <c r="P1388" t="s">
        <v>288</v>
      </c>
      <c r="Q1388">
        <v>0.48</v>
      </c>
      <c r="S1388">
        <v>2</v>
      </c>
      <c r="T1388" s="108">
        <v>0.96</v>
      </c>
      <c r="U1388">
        <v>1</v>
      </c>
      <c r="V1388" t="s">
        <v>270</v>
      </c>
      <c r="W1388" t="s">
        <v>167</v>
      </c>
      <c r="X1388">
        <v>2</v>
      </c>
      <c r="Y1388">
        <v>0</v>
      </c>
      <c r="Z1388">
        <v>0</v>
      </c>
      <c r="AA1388">
        <v>2</v>
      </c>
      <c r="AB1388">
        <v>0</v>
      </c>
      <c r="AC1388">
        <v>0</v>
      </c>
      <c r="AD1388">
        <v>0</v>
      </c>
      <c r="AE1388">
        <v>0</v>
      </c>
    </row>
    <row r="1389" spans="1:31" x14ac:dyDescent="0.3">
      <c r="A1389" t="s">
        <v>268</v>
      </c>
      <c r="B1389" t="s">
        <v>1720</v>
      </c>
      <c r="C1389" t="s">
        <v>262</v>
      </c>
      <c r="D1389" t="s">
        <v>165</v>
      </c>
      <c r="E1389" t="s">
        <v>11425</v>
      </c>
      <c r="F1389" t="s">
        <v>1721</v>
      </c>
      <c r="G1389" t="s">
        <v>276</v>
      </c>
      <c r="I1389" t="s">
        <v>265</v>
      </c>
      <c r="J1389" t="s">
        <v>266</v>
      </c>
      <c r="K1389" t="s">
        <v>1722</v>
      </c>
      <c r="L1389" t="s">
        <v>11918</v>
      </c>
      <c r="M1389" t="s">
        <v>271</v>
      </c>
      <c r="N1389" t="s">
        <v>268</v>
      </c>
      <c r="O1389">
        <v>26</v>
      </c>
      <c r="P1389" t="s">
        <v>273</v>
      </c>
      <c r="Q1389">
        <v>0.48</v>
      </c>
      <c r="S1389">
        <v>1</v>
      </c>
      <c r="T1389" s="108">
        <v>0.48</v>
      </c>
      <c r="U1389">
        <v>1</v>
      </c>
      <c r="V1389" t="s">
        <v>270</v>
      </c>
      <c r="W1389" t="s">
        <v>167</v>
      </c>
      <c r="X1389">
        <v>1</v>
      </c>
      <c r="Y1389">
        <v>0</v>
      </c>
      <c r="Z1389">
        <v>0</v>
      </c>
      <c r="AA1389">
        <v>1</v>
      </c>
      <c r="AB1389">
        <v>0</v>
      </c>
      <c r="AC1389">
        <v>0</v>
      </c>
      <c r="AD1389">
        <v>0</v>
      </c>
      <c r="AE1389">
        <v>0</v>
      </c>
    </row>
    <row r="1390" spans="1:31" x14ac:dyDescent="0.3">
      <c r="A1390" t="s">
        <v>268</v>
      </c>
      <c r="B1390" t="s">
        <v>1500</v>
      </c>
      <c r="C1390" t="s">
        <v>262</v>
      </c>
      <c r="D1390" t="s">
        <v>207</v>
      </c>
      <c r="E1390" t="s">
        <v>11481</v>
      </c>
      <c r="F1390" t="s">
        <v>1501</v>
      </c>
      <c r="G1390" t="s">
        <v>310</v>
      </c>
      <c r="I1390" t="s">
        <v>265</v>
      </c>
      <c r="J1390" t="s">
        <v>266</v>
      </c>
      <c r="K1390" t="s">
        <v>1502</v>
      </c>
      <c r="L1390" t="s">
        <v>17887</v>
      </c>
      <c r="M1390" t="s">
        <v>267</v>
      </c>
      <c r="N1390" t="s">
        <v>268</v>
      </c>
      <c r="O1390">
        <v>8</v>
      </c>
      <c r="P1390" t="s">
        <v>266</v>
      </c>
      <c r="Q1390">
        <v>0.48</v>
      </c>
      <c r="S1390">
        <v>4</v>
      </c>
      <c r="T1390" s="108">
        <v>1.92</v>
      </c>
      <c r="U1390">
        <v>1</v>
      </c>
      <c r="V1390" t="s">
        <v>270</v>
      </c>
      <c r="W1390" t="s">
        <v>167</v>
      </c>
      <c r="X1390">
        <v>2</v>
      </c>
      <c r="Y1390">
        <v>2</v>
      </c>
      <c r="Z1390">
        <v>0</v>
      </c>
      <c r="AA1390">
        <v>0</v>
      </c>
      <c r="AB1390">
        <v>2</v>
      </c>
      <c r="AC1390">
        <v>0</v>
      </c>
      <c r="AD1390">
        <v>0</v>
      </c>
      <c r="AE1390">
        <v>0</v>
      </c>
    </row>
    <row r="1391" spans="1:31" x14ac:dyDescent="0.3">
      <c r="A1391" t="s">
        <v>268</v>
      </c>
      <c r="B1391" t="s">
        <v>1500</v>
      </c>
      <c r="C1391" t="s">
        <v>262</v>
      </c>
      <c r="D1391" t="s">
        <v>207</v>
      </c>
      <c r="E1391" t="s">
        <v>11481</v>
      </c>
      <c r="F1391" t="s">
        <v>1501</v>
      </c>
      <c r="G1391" t="s">
        <v>310</v>
      </c>
      <c r="I1391" t="s">
        <v>265</v>
      </c>
      <c r="J1391" t="s">
        <v>266</v>
      </c>
      <c r="K1391" t="s">
        <v>1502</v>
      </c>
      <c r="L1391" t="s">
        <v>17887</v>
      </c>
      <c r="M1391" t="s">
        <v>271</v>
      </c>
      <c r="N1391" t="s">
        <v>268</v>
      </c>
      <c r="O1391">
        <v>9</v>
      </c>
      <c r="P1391" t="s">
        <v>288</v>
      </c>
      <c r="Q1391">
        <v>0.48</v>
      </c>
      <c r="S1391">
        <v>2</v>
      </c>
      <c r="T1391" s="108">
        <v>0.96</v>
      </c>
      <c r="U1391">
        <v>1</v>
      </c>
      <c r="V1391" t="s">
        <v>270</v>
      </c>
      <c r="W1391" t="s">
        <v>167</v>
      </c>
      <c r="X1391">
        <v>2</v>
      </c>
      <c r="Y1391">
        <v>0</v>
      </c>
      <c r="Z1391">
        <v>0</v>
      </c>
      <c r="AA1391">
        <v>2</v>
      </c>
      <c r="AB1391">
        <v>0</v>
      </c>
      <c r="AC1391">
        <v>0</v>
      </c>
      <c r="AD1391">
        <v>0</v>
      </c>
      <c r="AE1391">
        <v>0</v>
      </c>
    </row>
    <row r="1392" spans="1:31" x14ac:dyDescent="0.3">
      <c r="A1392" t="s">
        <v>268</v>
      </c>
      <c r="B1392" t="s">
        <v>1500</v>
      </c>
      <c r="C1392" t="s">
        <v>262</v>
      </c>
      <c r="D1392" t="s">
        <v>207</v>
      </c>
      <c r="E1392" t="s">
        <v>11481</v>
      </c>
      <c r="F1392" t="s">
        <v>1501</v>
      </c>
      <c r="G1392" t="s">
        <v>310</v>
      </c>
      <c r="I1392" t="s">
        <v>265</v>
      </c>
      <c r="J1392" t="s">
        <v>266</v>
      </c>
      <c r="K1392" t="s">
        <v>1502</v>
      </c>
      <c r="L1392" t="s">
        <v>17887</v>
      </c>
      <c r="M1392" t="s">
        <v>271</v>
      </c>
      <c r="N1392" t="s">
        <v>268</v>
      </c>
      <c r="O1392">
        <v>21</v>
      </c>
      <c r="P1392" t="s">
        <v>273</v>
      </c>
      <c r="Q1392">
        <v>0.32</v>
      </c>
      <c r="S1392">
        <v>1</v>
      </c>
      <c r="T1392" s="108">
        <v>0.32</v>
      </c>
      <c r="U1392">
        <v>1</v>
      </c>
      <c r="V1392" t="s">
        <v>270</v>
      </c>
      <c r="W1392" t="s">
        <v>167</v>
      </c>
      <c r="X1392">
        <v>1</v>
      </c>
      <c r="Y1392">
        <v>0</v>
      </c>
      <c r="Z1392">
        <v>0</v>
      </c>
      <c r="AA1392">
        <v>0</v>
      </c>
      <c r="AB1392">
        <v>1</v>
      </c>
      <c r="AC1392">
        <v>0</v>
      </c>
      <c r="AD1392">
        <v>0</v>
      </c>
      <c r="AE1392">
        <v>0</v>
      </c>
    </row>
    <row r="1393" spans="1:31" x14ac:dyDescent="0.3">
      <c r="A1393" t="s">
        <v>268</v>
      </c>
      <c r="B1393" t="s">
        <v>1503</v>
      </c>
      <c r="C1393" t="s">
        <v>262</v>
      </c>
      <c r="D1393" t="s">
        <v>208</v>
      </c>
      <c r="E1393" t="s">
        <v>11496</v>
      </c>
      <c r="F1393" t="s">
        <v>1504</v>
      </c>
      <c r="G1393" t="s">
        <v>9349</v>
      </c>
      <c r="I1393" t="s">
        <v>265</v>
      </c>
      <c r="J1393" t="s">
        <v>266</v>
      </c>
      <c r="K1393" t="s">
        <v>1505</v>
      </c>
      <c r="L1393" t="s">
        <v>17887</v>
      </c>
      <c r="M1393" t="s">
        <v>271</v>
      </c>
      <c r="N1393" t="s">
        <v>268</v>
      </c>
      <c r="O1393">
        <v>9</v>
      </c>
      <c r="P1393" t="s">
        <v>288</v>
      </c>
      <c r="Q1393">
        <v>0.48</v>
      </c>
      <c r="S1393">
        <v>3</v>
      </c>
      <c r="T1393" s="108">
        <v>1.44</v>
      </c>
      <c r="U1393">
        <v>1</v>
      </c>
      <c r="V1393" t="s">
        <v>270</v>
      </c>
      <c r="W1393" t="s">
        <v>167</v>
      </c>
      <c r="X1393">
        <v>3</v>
      </c>
      <c r="Y1393">
        <v>0</v>
      </c>
      <c r="Z1393">
        <v>0</v>
      </c>
      <c r="AA1393">
        <v>0</v>
      </c>
      <c r="AB1393">
        <v>3</v>
      </c>
      <c r="AC1393">
        <v>0</v>
      </c>
      <c r="AD1393">
        <v>0</v>
      </c>
      <c r="AE1393">
        <v>0</v>
      </c>
    </row>
    <row r="1394" spans="1:31" x14ac:dyDescent="0.3">
      <c r="A1394" t="s">
        <v>268</v>
      </c>
      <c r="B1394" t="s">
        <v>1503</v>
      </c>
      <c r="C1394" t="s">
        <v>262</v>
      </c>
      <c r="D1394" t="s">
        <v>208</v>
      </c>
      <c r="E1394" t="s">
        <v>11496</v>
      </c>
      <c r="F1394" t="s">
        <v>1504</v>
      </c>
      <c r="G1394" t="s">
        <v>9349</v>
      </c>
      <c r="I1394" t="s">
        <v>265</v>
      </c>
      <c r="J1394" t="s">
        <v>266</v>
      </c>
      <c r="K1394" t="s">
        <v>1505</v>
      </c>
      <c r="L1394" t="s">
        <v>17887</v>
      </c>
      <c r="M1394" t="s">
        <v>271</v>
      </c>
      <c r="N1394" t="s">
        <v>268</v>
      </c>
      <c r="O1394">
        <v>21</v>
      </c>
      <c r="P1394" t="s">
        <v>273</v>
      </c>
      <c r="Q1394">
        <v>0.32</v>
      </c>
      <c r="S1394">
        <v>1</v>
      </c>
      <c r="T1394" s="108">
        <v>0.32</v>
      </c>
      <c r="U1394">
        <v>1</v>
      </c>
      <c r="V1394" t="s">
        <v>270</v>
      </c>
      <c r="W1394" t="s">
        <v>167</v>
      </c>
      <c r="X1394">
        <v>1</v>
      </c>
      <c r="Y1394">
        <v>0</v>
      </c>
      <c r="Z1394">
        <v>0</v>
      </c>
      <c r="AA1394">
        <v>0</v>
      </c>
      <c r="AB1394">
        <v>1</v>
      </c>
      <c r="AC1394">
        <v>0</v>
      </c>
      <c r="AD1394">
        <v>0</v>
      </c>
      <c r="AE1394">
        <v>0</v>
      </c>
    </row>
    <row r="1395" spans="1:31" x14ac:dyDescent="0.3">
      <c r="A1395" t="s">
        <v>268</v>
      </c>
      <c r="B1395" t="s">
        <v>1503</v>
      </c>
      <c r="C1395" t="s">
        <v>262</v>
      </c>
      <c r="D1395" t="s">
        <v>208</v>
      </c>
      <c r="E1395" t="s">
        <v>11496</v>
      </c>
      <c r="F1395" t="s">
        <v>1504</v>
      </c>
      <c r="G1395" t="s">
        <v>9349</v>
      </c>
      <c r="I1395" t="s">
        <v>265</v>
      </c>
      <c r="J1395" t="s">
        <v>266</v>
      </c>
      <c r="K1395" t="s">
        <v>1505</v>
      </c>
      <c r="L1395" t="s">
        <v>17887</v>
      </c>
      <c r="M1395" t="s">
        <v>267</v>
      </c>
      <c r="N1395" t="s">
        <v>268</v>
      </c>
      <c r="O1395">
        <v>8</v>
      </c>
      <c r="P1395" t="s">
        <v>266</v>
      </c>
      <c r="Q1395">
        <v>0.48</v>
      </c>
      <c r="S1395">
        <v>3</v>
      </c>
      <c r="T1395" s="108">
        <v>1.44</v>
      </c>
      <c r="U1395">
        <v>1</v>
      </c>
      <c r="V1395" t="s">
        <v>270</v>
      </c>
      <c r="W1395" t="s">
        <v>167</v>
      </c>
      <c r="X1395">
        <v>3</v>
      </c>
      <c r="Y1395">
        <v>0</v>
      </c>
      <c r="Z1395">
        <v>0</v>
      </c>
      <c r="AA1395">
        <v>3</v>
      </c>
      <c r="AB1395">
        <v>0</v>
      </c>
      <c r="AC1395">
        <v>0</v>
      </c>
      <c r="AD1395">
        <v>0</v>
      </c>
      <c r="AE1395">
        <v>0</v>
      </c>
    </row>
    <row r="1396" spans="1:31" x14ac:dyDescent="0.3">
      <c r="A1396" t="s">
        <v>268</v>
      </c>
      <c r="B1396" t="s">
        <v>9039</v>
      </c>
      <c r="C1396" t="s">
        <v>262</v>
      </c>
      <c r="D1396" t="s">
        <v>9040</v>
      </c>
      <c r="E1396" t="s">
        <v>11241</v>
      </c>
      <c r="F1396" t="s">
        <v>9041</v>
      </c>
      <c r="G1396" t="s">
        <v>530</v>
      </c>
      <c r="I1396" t="s">
        <v>265</v>
      </c>
      <c r="J1396" t="s">
        <v>266</v>
      </c>
      <c r="K1396" t="s">
        <v>9042</v>
      </c>
      <c r="L1396" t="s">
        <v>5771</v>
      </c>
      <c r="M1396" t="s">
        <v>267</v>
      </c>
      <c r="N1396" t="s">
        <v>268</v>
      </c>
      <c r="O1396">
        <v>8</v>
      </c>
      <c r="P1396" t="s">
        <v>266</v>
      </c>
      <c r="Q1396">
        <v>0.32</v>
      </c>
      <c r="S1396">
        <v>2</v>
      </c>
      <c r="T1396" s="108">
        <v>0.64</v>
      </c>
      <c r="U1396">
        <v>1</v>
      </c>
      <c r="V1396" t="s">
        <v>270</v>
      </c>
      <c r="W1396" t="s">
        <v>167</v>
      </c>
      <c r="X1396">
        <v>2</v>
      </c>
      <c r="Y1396">
        <v>2</v>
      </c>
      <c r="Z1396">
        <v>0</v>
      </c>
      <c r="AA1396">
        <v>0</v>
      </c>
      <c r="AB1396">
        <v>0</v>
      </c>
      <c r="AC1396">
        <v>0</v>
      </c>
      <c r="AD1396">
        <v>0</v>
      </c>
      <c r="AE1396">
        <v>0</v>
      </c>
    </row>
    <row r="1397" spans="1:31" x14ac:dyDescent="0.3">
      <c r="A1397" t="s">
        <v>268</v>
      </c>
      <c r="B1397" t="s">
        <v>9039</v>
      </c>
      <c r="C1397" t="s">
        <v>262</v>
      </c>
      <c r="D1397" t="s">
        <v>9040</v>
      </c>
      <c r="E1397" t="s">
        <v>11241</v>
      </c>
      <c r="F1397" t="s">
        <v>9041</v>
      </c>
      <c r="G1397" t="s">
        <v>530</v>
      </c>
      <c r="I1397" t="s">
        <v>265</v>
      </c>
      <c r="J1397" t="s">
        <v>266</v>
      </c>
      <c r="K1397" t="s">
        <v>9042</v>
      </c>
      <c r="L1397" t="s">
        <v>5771</v>
      </c>
      <c r="M1397" t="s">
        <v>271</v>
      </c>
      <c r="N1397" t="s">
        <v>268</v>
      </c>
      <c r="O1397">
        <v>9</v>
      </c>
      <c r="P1397" t="s">
        <v>288</v>
      </c>
      <c r="Q1397">
        <v>0.48</v>
      </c>
      <c r="S1397">
        <v>2</v>
      </c>
      <c r="T1397" s="108">
        <v>0.96</v>
      </c>
      <c r="U1397">
        <v>1</v>
      </c>
      <c r="V1397" t="s">
        <v>270</v>
      </c>
      <c r="W1397" t="s">
        <v>167</v>
      </c>
      <c r="X1397">
        <v>2</v>
      </c>
      <c r="Y1397">
        <v>0</v>
      </c>
      <c r="Z1397">
        <v>0</v>
      </c>
      <c r="AA1397">
        <v>0</v>
      </c>
      <c r="AB1397">
        <v>2</v>
      </c>
      <c r="AC1397">
        <v>0</v>
      </c>
      <c r="AD1397">
        <v>0</v>
      </c>
      <c r="AE1397">
        <v>0</v>
      </c>
    </row>
    <row r="1398" spans="1:31" x14ac:dyDescent="0.3">
      <c r="A1398" t="s">
        <v>268</v>
      </c>
      <c r="B1398" t="s">
        <v>9039</v>
      </c>
      <c r="C1398" t="s">
        <v>262</v>
      </c>
      <c r="D1398" t="s">
        <v>9040</v>
      </c>
      <c r="E1398" t="s">
        <v>11241</v>
      </c>
      <c r="F1398" t="s">
        <v>9041</v>
      </c>
      <c r="G1398" t="s">
        <v>530</v>
      </c>
      <c r="I1398" t="s">
        <v>265</v>
      </c>
      <c r="J1398" t="s">
        <v>266</v>
      </c>
      <c r="K1398" t="s">
        <v>9042</v>
      </c>
      <c r="L1398" t="s">
        <v>5771</v>
      </c>
      <c r="M1398" t="s">
        <v>271</v>
      </c>
      <c r="N1398" t="s">
        <v>268</v>
      </c>
      <c r="O1398">
        <v>21</v>
      </c>
      <c r="P1398" t="s">
        <v>273</v>
      </c>
      <c r="Q1398">
        <v>0.32</v>
      </c>
      <c r="S1398">
        <v>1</v>
      </c>
      <c r="T1398" s="108">
        <v>0.32</v>
      </c>
      <c r="U1398">
        <v>1</v>
      </c>
      <c r="V1398" t="s">
        <v>270</v>
      </c>
      <c r="W1398" t="s">
        <v>167</v>
      </c>
      <c r="X1398">
        <v>1</v>
      </c>
      <c r="Y1398">
        <v>0</v>
      </c>
      <c r="Z1398">
        <v>0</v>
      </c>
      <c r="AA1398">
        <v>0</v>
      </c>
      <c r="AB1398">
        <v>1</v>
      </c>
      <c r="AC1398">
        <v>0</v>
      </c>
      <c r="AD1398">
        <v>0</v>
      </c>
      <c r="AE1398">
        <v>0</v>
      </c>
    </row>
    <row r="1399" spans="1:31" x14ac:dyDescent="0.3">
      <c r="A1399" t="s">
        <v>268</v>
      </c>
      <c r="B1399" t="s">
        <v>1641</v>
      </c>
      <c r="C1399" t="s">
        <v>274</v>
      </c>
      <c r="D1399" t="s">
        <v>2555</v>
      </c>
      <c r="E1399" t="s">
        <v>11244</v>
      </c>
      <c r="F1399" t="s">
        <v>889</v>
      </c>
      <c r="G1399" t="s">
        <v>9327</v>
      </c>
      <c r="I1399" t="s">
        <v>265</v>
      </c>
      <c r="J1399" t="s">
        <v>266</v>
      </c>
      <c r="K1399" t="s">
        <v>1642</v>
      </c>
      <c r="L1399" t="s">
        <v>1643</v>
      </c>
      <c r="M1399" t="s">
        <v>267</v>
      </c>
      <c r="N1399" t="s">
        <v>268</v>
      </c>
      <c r="O1399">
        <v>8</v>
      </c>
      <c r="P1399" t="s">
        <v>282</v>
      </c>
      <c r="Q1399">
        <v>1</v>
      </c>
      <c r="S1399">
        <v>1</v>
      </c>
      <c r="T1399" s="108">
        <v>1</v>
      </c>
      <c r="U1399">
        <v>1</v>
      </c>
      <c r="V1399" t="s">
        <v>270</v>
      </c>
      <c r="W1399" t="s">
        <v>167</v>
      </c>
      <c r="X1399">
        <v>1</v>
      </c>
      <c r="Y1399">
        <v>0</v>
      </c>
      <c r="Z1399">
        <v>1</v>
      </c>
      <c r="AA1399">
        <v>0</v>
      </c>
      <c r="AB1399">
        <v>0</v>
      </c>
      <c r="AC1399">
        <v>0</v>
      </c>
      <c r="AD1399">
        <v>0</v>
      </c>
      <c r="AE1399">
        <v>0</v>
      </c>
    </row>
    <row r="1400" spans="1:31" x14ac:dyDescent="0.3">
      <c r="A1400" t="s">
        <v>268</v>
      </c>
      <c r="B1400" t="s">
        <v>1641</v>
      </c>
      <c r="C1400" t="s">
        <v>274</v>
      </c>
      <c r="D1400" t="s">
        <v>2555</v>
      </c>
      <c r="E1400" t="s">
        <v>11244</v>
      </c>
      <c r="F1400" t="s">
        <v>889</v>
      </c>
      <c r="G1400" t="s">
        <v>9327</v>
      </c>
      <c r="I1400" t="s">
        <v>265</v>
      </c>
      <c r="J1400" t="s">
        <v>266</v>
      </c>
      <c r="K1400" t="s">
        <v>1642</v>
      </c>
      <c r="L1400" t="s">
        <v>1643</v>
      </c>
      <c r="M1400" t="s">
        <v>271</v>
      </c>
      <c r="N1400" t="s">
        <v>268</v>
      </c>
      <c r="O1400">
        <v>9</v>
      </c>
      <c r="P1400" t="s">
        <v>288</v>
      </c>
      <c r="Q1400">
        <v>0.48</v>
      </c>
      <c r="S1400">
        <v>4</v>
      </c>
      <c r="T1400" s="108">
        <v>1.92</v>
      </c>
      <c r="U1400">
        <v>1</v>
      </c>
      <c r="V1400" t="s">
        <v>270</v>
      </c>
      <c r="W1400" t="s">
        <v>167</v>
      </c>
      <c r="X1400">
        <v>2</v>
      </c>
      <c r="Y1400">
        <v>0</v>
      </c>
      <c r="Z1400">
        <v>0</v>
      </c>
      <c r="AA1400">
        <v>0</v>
      </c>
      <c r="AB1400">
        <v>0</v>
      </c>
      <c r="AC1400">
        <v>4</v>
      </c>
      <c r="AD1400">
        <v>0</v>
      </c>
      <c r="AE1400">
        <v>0</v>
      </c>
    </row>
    <row r="1401" spans="1:31" x14ac:dyDescent="0.3">
      <c r="A1401" t="s">
        <v>268</v>
      </c>
      <c r="B1401" t="s">
        <v>1641</v>
      </c>
      <c r="C1401" t="s">
        <v>274</v>
      </c>
      <c r="D1401" t="s">
        <v>2555</v>
      </c>
      <c r="E1401" t="s">
        <v>11244</v>
      </c>
      <c r="F1401" t="s">
        <v>889</v>
      </c>
      <c r="G1401" t="s">
        <v>9327</v>
      </c>
      <c r="I1401" t="s">
        <v>265</v>
      </c>
      <c r="J1401" t="s">
        <v>266</v>
      </c>
      <c r="K1401" t="s">
        <v>1642</v>
      </c>
      <c r="L1401" t="s">
        <v>1643</v>
      </c>
      <c r="M1401" t="s">
        <v>271</v>
      </c>
      <c r="N1401" t="s">
        <v>268</v>
      </c>
      <c r="O1401">
        <v>21</v>
      </c>
      <c r="P1401" t="s">
        <v>273</v>
      </c>
      <c r="Q1401">
        <v>0.48</v>
      </c>
      <c r="S1401">
        <v>3</v>
      </c>
      <c r="T1401" s="108">
        <v>1.44</v>
      </c>
      <c r="U1401">
        <v>1</v>
      </c>
      <c r="V1401" t="s">
        <v>270</v>
      </c>
      <c r="W1401" t="s">
        <v>167</v>
      </c>
      <c r="X1401">
        <v>3</v>
      </c>
      <c r="Y1401">
        <v>0</v>
      </c>
      <c r="Z1401">
        <v>0</v>
      </c>
      <c r="AA1401">
        <v>0</v>
      </c>
      <c r="AB1401">
        <v>0</v>
      </c>
      <c r="AC1401">
        <v>3</v>
      </c>
      <c r="AD1401">
        <v>0</v>
      </c>
      <c r="AE1401">
        <v>0</v>
      </c>
    </row>
    <row r="1402" spans="1:31" x14ac:dyDescent="0.3">
      <c r="A1402" t="s">
        <v>268</v>
      </c>
      <c r="B1402" t="s">
        <v>1038</v>
      </c>
      <c r="C1402" t="s">
        <v>262</v>
      </c>
      <c r="D1402" t="s">
        <v>2507</v>
      </c>
      <c r="E1402" t="s">
        <v>11428</v>
      </c>
      <c r="F1402" t="s">
        <v>1039</v>
      </c>
      <c r="G1402" t="s">
        <v>9344</v>
      </c>
      <c r="I1402" t="s">
        <v>265</v>
      </c>
      <c r="J1402" t="s">
        <v>266</v>
      </c>
      <c r="K1402" t="s">
        <v>1040</v>
      </c>
      <c r="L1402" t="s">
        <v>1041</v>
      </c>
      <c r="M1402" t="s">
        <v>267</v>
      </c>
      <c r="N1402" t="s">
        <v>268</v>
      </c>
      <c r="O1402">
        <v>8</v>
      </c>
      <c r="P1402" t="s">
        <v>282</v>
      </c>
      <c r="Q1402">
        <v>4</v>
      </c>
      <c r="S1402">
        <v>4</v>
      </c>
      <c r="T1402" s="108">
        <v>16</v>
      </c>
      <c r="U1402">
        <v>1</v>
      </c>
      <c r="V1402" t="s">
        <v>270</v>
      </c>
      <c r="W1402" t="s">
        <v>167</v>
      </c>
      <c r="X1402">
        <v>2</v>
      </c>
      <c r="Y1402">
        <v>2</v>
      </c>
      <c r="Z1402">
        <v>0</v>
      </c>
      <c r="AA1402">
        <v>0</v>
      </c>
      <c r="AB1402">
        <v>2</v>
      </c>
      <c r="AC1402">
        <v>0</v>
      </c>
      <c r="AD1402">
        <v>0</v>
      </c>
      <c r="AE1402">
        <v>0</v>
      </c>
    </row>
    <row r="1403" spans="1:31" x14ac:dyDescent="0.3">
      <c r="A1403" t="s">
        <v>268</v>
      </c>
      <c r="B1403" t="s">
        <v>1038</v>
      </c>
      <c r="C1403" t="s">
        <v>262</v>
      </c>
      <c r="D1403" t="s">
        <v>2507</v>
      </c>
      <c r="E1403" t="s">
        <v>11428</v>
      </c>
      <c r="F1403" t="s">
        <v>1039</v>
      </c>
      <c r="G1403" t="s">
        <v>9344</v>
      </c>
      <c r="I1403" t="s">
        <v>265</v>
      </c>
      <c r="J1403" t="s">
        <v>266</v>
      </c>
      <c r="K1403" t="s">
        <v>1040</v>
      </c>
      <c r="L1403" t="s">
        <v>1041</v>
      </c>
      <c r="M1403" t="s">
        <v>267</v>
      </c>
      <c r="N1403" t="s">
        <v>268</v>
      </c>
      <c r="O1403">
        <v>8</v>
      </c>
      <c r="P1403" t="s">
        <v>282</v>
      </c>
      <c r="Q1403">
        <v>4</v>
      </c>
      <c r="S1403">
        <v>4</v>
      </c>
      <c r="T1403" s="108">
        <v>16</v>
      </c>
      <c r="U1403">
        <v>1</v>
      </c>
      <c r="V1403" t="s">
        <v>270</v>
      </c>
      <c r="W1403" t="s">
        <v>167</v>
      </c>
      <c r="X1403">
        <v>2</v>
      </c>
      <c r="Y1403">
        <v>2</v>
      </c>
      <c r="Z1403">
        <v>0</v>
      </c>
      <c r="AA1403">
        <v>0</v>
      </c>
      <c r="AB1403">
        <v>2</v>
      </c>
      <c r="AC1403">
        <v>0</v>
      </c>
      <c r="AD1403">
        <v>0</v>
      </c>
      <c r="AE1403">
        <v>0</v>
      </c>
    </row>
    <row r="1404" spans="1:31" x14ac:dyDescent="0.3">
      <c r="A1404" t="s">
        <v>268</v>
      </c>
      <c r="B1404" t="s">
        <v>1038</v>
      </c>
      <c r="C1404" t="s">
        <v>262</v>
      </c>
      <c r="D1404" t="s">
        <v>2507</v>
      </c>
      <c r="E1404" t="s">
        <v>11428</v>
      </c>
      <c r="F1404" t="s">
        <v>1039</v>
      </c>
      <c r="G1404" t="s">
        <v>9344</v>
      </c>
      <c r="I1404" t="s">
        <v>265</v>
      </c>
      <c r="J1404" t="s">
        <v>266</v>
      </c>
      <c r="K1404" t="s">
        <v>1040</v>
      </c>
      <c r="L1404" t="s">
        <v>1041</v>
      </c>
      <c r="M1404" t="s">
        <v>271</v>
      </c>
      <c r="N1404" t="s">
        <v>268</v>
      </c>
      <c r="O1404">
        <v>9</v>
      </c>
      <c r="P1404" t="s">
        <v>272</v>
      </c>
      <c r="Q1404">
        <v>4</v>
      </c>
      <c r="S1404">
        <v>6</v>
      </c>
      <c r="T1404" s="108">
        <v>24</v>
      </c>
      <c r="U1404">
        <v>1</v>
      </c>
      <c r="V1404" t="s">
        <v>270</v>
      </c>
      <c r="W1404" t="s">
        <v>167</v>
      </c>
      <c r="X1404">
        <v>2</v>
      </c>
      <c r="Y1404">
        <v>2</v>
      </c>
      <c r="Z1404">
        <v>0</v>
      </c>
      <c r="AA1404">
        <v>2</v>
      </c>
      <c r="AB1404">
        <v>0</v>
      </c>
      <c r="AC1404">
        <v>2</v>
      </c>
      <c r="AD1404">
        <v>0</v>
      </c>
      <c r="AE1404">
        <v>0</v>
      </c>
    </row>
    <row r="1405" spans="1:31" x14ac:dyDescent="0.3">
      <c r="A1405" t="s">
        <v>268</v>
      </c>
      <c r="B1405" t="s">
        <v>1038</v>
      </c>
      <c r="C1405" t="s">
        <v>262</v>
      </c>
      <c r="D1405" t="s">
        <v>2507</v>
      </c>
      <c r="E1405" t="s">
        <v>11428</v>
      </c>
      <c r="F1405" t="s">
        <v>1039</v>
      </c>
      <c r="G1405" t="s">
        <v>9344</v>
      </c>
      <c r="I1405" t="s">
        <v>265</v>
      </c>
      <c r="J1405" t="s">
        <v>266</v>
      </c>
      <c r="K1405" t="s">
        <v>1040</v>
      </c>
      <c r="L1405" t="s">
        <v>1041</v>
      </c>
      <c r="M1405" t="s">
        <v>271</v>
      </c>
      <c r="N1405" t="s">
        <v>268</v>
      </c>
      <c r="O1405">
        <v>21</v>
      </c>
      <c r="P1405" t="s">
        <v>273</v>
      </c>
      <c r="Q1405">
        <v>0.48</v>
      </c>
      <c r="S1405">
        <v>6</v>
      </c>
      <c r="T1405" s="108">
        <v>2.88</v>
      </c>
      <c r="U1405">
        <v>1</v>
      </c>
      <c r="V1405" t="s">
        <v>270</v>
      </c>
      <c r="W1405" t="s">
        <v>167</v>
      </c>
      <c r="X1405">
        <v>6</v>
      </c>
      <c r="Y1405">
        <v>0</v>
      </c>
      <c r="Z1405">
        <v>0</v>
      </c>
      <c r="AA1405">
        <v>0</v>
      </c>
      <c r="AB1405">
        <v>0</v>
      </c>
      <c r="AC1405">
        <v>6</v>
      </c>
      <c r="AD1405">
        <v>0</v>
      </c>
      <c r="AE1405">
        <v>0</v>
      </c>
    </row>
    <row r="1406" spans="1:31" x14ac:dyDescent="0.3">
      <c r="A1406" t="s">
        <v>268</v>
      </c>
      <c r="B1406" t="s">
        <v>9107</v>
      </c>
      <c r="C1406" t="s">
        <v>262</v>
      </c>
      <c r="D1406" t="s">
        <v>9108</v>
      </c>
      <c r="E1406" t="s">
        <v>11389</v>
      </c>
      <c r="F1406" t="s">
        <v>1466</v>
      </c>
      <c r="G1406" t="s">
        <v>402</v>
      </c>
      <c r="I1406" t="s">
        <v>265</v>
      </c>
      <c r="J1406" t="s">
        <v>266</v>
      </c>
      <c r="K1406" t="s">
        <v>9109</v>
      </c>
      <c r="L1406" t="s">
        <v>15797</v>
      </c>
      <c r="M1406" t="s">
        <v>267</v>
      </c>
      <c r="N1406" t="s">
        <v>268</v>
      </c>
      <c r="O1406">
        <v>8</v>
      </c>
      <c r="P1406" t="s">
        <v>282</v>
      </c>
      <c r="Q1406">
        <v>3</v>
      </c>
      <c r="S1406">
        <v>4</v>
      </c>
      <c r="T1406" s="108">
        <v>12</v>
      </c>
      <c r="U1406">
        <v>1</v>
      </c>
      <c r="V1406" t="s">
        <v>270</v>
      </c>
      <c r="W1406" t="s">
        <v>167</v>
      </c>
      <c r="X1406">
        <v>2</v>
      </c>
      <c r="Y1406">
        <v>0</v>
      </c>
      <c r="Z1406">
        <v>2</v>
      </c>
      <c r="AA1406">
        <v>0</v>
      </c>
      <c r="AB1406">
        <v>0</v>
      </c>
      <c r="AC1406">
        <v>2</v>
      </c>
      <c r="AD1406">
        <v>0</v>
      </c>
      <c r="AE1406">
        <v>0</v>
      </c>
    </row>
    <row r="1407" spans="1:31" x14ac:dyDescent="0.3">
      <c r="A1407" t="s">
        <v>268</v>
      </c>
      <c r="B1407" t="s">
        <v>9107</v>
      </c>
      <c r="C1407" t="s">
        <v>262</v>
      </c>
      <c r="D1407" t="s">
        <v>9108</v>
      </c>
      <c r="E1407" t="s">
        <v>11389</v>
      </c>
      <c r="F1407" t="s">
        <v>1466</v>
      </c>
      <c r="G1407" t="s">
        <v>402</v>
      </c>
      <c r="I1407" t="s">
        <v>265</v>
      </c>
      <c r="J1407" t="s">
        <v>266</v>
      </c>
      <c r="K1407" t="s">
        <v>9109</v>
      </c>
      <c r="L1407" t="s">
        <v>15797</v>
      </c>
      <c r="M1407" t="s">
        <v>271</v>
      </c>
      <c r="N1407" t="s">
        <v>268</v>
      </c>
      <c r="O1407">
        <v>9</v>
      </c>
      <c r="P1407" t="s">
        <v>272</v>
      </c>
      <c r="Q1407">
        <v>2</v>
      </c>
      <c r="S1407">
        <v>2</v>
      </c>
      <c r="T1407" s="108">
        <v>4</v>
      </c>
      <c r="U1407">
        <v>1</v>
      </c>
      <c r="V1407" t="s">
        <v>270</v>
      </c>
      <c r="W1407" t="s">
        <v>167</v>
      </c>
      <c r="X1407">
        <v>1</v>
      </c>
      <c r="Y1407">
        <v>1</v>
      </c>
      <c r="Z1407">
        <v>0</v>
      </c>
      <c r="AA1407">
        <v>0</v>
      </c>
      <c r="AB1407">
        <v>1</v>
      </c>
      <c r="AC1407">
        <v>0</v>
      </c>
      <c r="AD1407">
        <v>0</v>
      </c>
      <c r="AE1407">
        <v>0</v>
      </c>
    </row>
    <row r="1408" spans="1:31" x14ac:dyDescent="0.3">
      <c r="A1408" t="s">
        <v>268</v>
      </c>
      <c r="B1408" t="s">
        <v>9107</v>
      </c>
      <c r="C1408" t="s">
        <v>262</v>
      </c>
      <c r="D1408" t="s">
        <v>9108</v>
      </c>
      <c r="E1408" t="s">
        <v>11389</v>
      </c>
      <c r="F1408" t="s">
        <v>1466</v>
      </c>
      <c r="G1408" t="s">
        <v>402</v>
      </c>
      <c r="I1408" t="s">
        <v>265</v>
      </c>
      <c r="J1408" t="s">
        <v>266</v>
      </c>
      <c r="K1408" t="s">
        <v>9109</v>
      </c>
      <c r="L1408" t="s">
        <v>15797</v>
      </c>
      <c r="M1408" t="s">
        <v>271</v>
      </c>
      <c r="N1408" t="s">
        <v>268</v>
      </c>
      <c r="O1408">
        <v>21</v>
      </c>
      <c r="P1408" t="s">
        <v>273</v>
      </c>
      <c r="Q1408">
        <v>0.48</v>
      </c>
      <c r="S1408">
        <v>1</v>
      </c>
      <c r="T1408" s="108">
        <v>0.48</v>
      </c>
      <c r="U1408">
        <v>1</v>
      </c>
      <c r="V1408" t="s">
        <v>270</v>
      </c>
      <c r="W1408" t="s">
        <v>167</v>
      </c>
      <c r="X1408">
        <v>1</v>
      </c>
      <c r="Y1408">
        <v>0</v>
      </c>
      <c r="Z1408">
        <v>0</v>
      </c>
      <c r="AA1408">
        <v>0</v>
      </c>
      <c r="AB1408">
        <v>0</v>
      </c>
      <c r="AC1408">
        <v>1</v>
      </c>
      <c r="AD1408">
        <v>0</v>
      </c>
      <c r="AE1408">
        <v>0</v>
      </c>
    </row>
    <row r="1409" spans="1:31" x14ac:dyDescent="0.3">
      <c r="A1409" t="s">
        <v>16630</v>
      </c>
      <c r="B1409" t="s">
        <v>9114</v>
      </c>
      <c r="C1409" t="s">
        <v>262</v>
      </c>
      <c r="D1409" t="s">
        <v>9117</v>
      </c>
      <c r="E1409" t="s">
        <v>11408</v>
      </c>
      <c r="F1409" t="s">
        <v>1488</v>
      </c>
      <c r="G1409" t="s">
        <v>418</v>
      </c>
      <c r="I1409" t="s">
        <v>265</v>
      </c>
      <c r="J1409" t="s">
        <v>266</v>
      </c>
      <c r="K1409" t="s">
        <v>1489</v>
      </c>
      <c r="L1409" t="s">
        <v>9116</v>
      </c>
      <c r="M1409" t="s">
        <v>387</v>
      </c>
      <c r="N1409" t="s">
        <v>16630</v>
      </c>
      <c r="O1409">
        <v>8</v>
      </c>
      <c r="P1409" t="s">
        <v>388</v>
      </c>
      <c r="Q1409">
        <v>20</v>
      </c>
      <c r="R1409" t="s">
        <v>389</v>
      </c>
      <c r="S1409">
        <v>1</v>
      </c>
      <c r="T1409" s="108">
        <v>20</v>
      </c>
      <c r="U1409">
        <v>1</v>
      </c>
      <c r="V1409" t="s">
        <v>270</v>
      </c>
      <c r="W1409" t="s">
        <v>167</v>
      </c>
      <c r="X1409">
        <v>1</v>
      </c>
      <c r="Y1409">
        <v>0</v>
      </c>
      <c r="Z1409">
        <v>1</v>
      </c>
      <c r="AA1409">
        <v>0</v>
      </c>
      <c r="AB1409">
        <v>0</v>
      </c>
      <c r="AC1409">
        <v>0</v>
      </c>
      <c r="AD1409">
        <v>0</v>
      </c>
      <c r="AE1409">
        <v>0</v>
      </c>
    </row>
    <row r="1410" spans="1:31" x14ac:dyDescent="0.3">
      <c r="A1410" t="s">
        <v>16630</v>
      </c>
      <c r="B1410" t="s">
        <v>9114</v>
      </c>
      <c r="C1410" t="s">
        <v>525</v>
      </c>
      <c r="D1410" t="s">
        <v>9115</v>
      </c>
      <c r="E1410" t="s">
        <v>11408</v>
      </c>
      <c r="F1410" t="s">
        <v>1488</v>
      </c>
      <c r="G1410" t="s">
        <v>418</v>
      </c>
      <c r="I1410" t="s">
        <v>265</v>
      </c>
      <c r="J1410" t="s">
        <v>266</v>
      </c>
      <c r="K1410" t="s">
        <v>1489</v>
      </c>
      <c r="L1410" t="s">
        <v>9116</v>
      </c>
      <c r="M1410" t="s">
        <v>387</v>
      </c>
      <c r="N1410" t="s">
        <v>16630</v>
      </c>
      <c r="O1410">
        <v>8</v>
      </c>
      <c r="P1410" t="s">
        <v>388</v>
      </c>
      <c r="Q1410">
        <v>30</v>
      </c>
      <c r="S1410">
        <v>0</v>
      </c>
      <c r="T1410" s="108">
        <v>0</v>
      </c>
      <c r="U1410">
        <v>0</v>
      </c>
      <c r="W1410" t="s">
        <v>171</v>
      </c>
      <c r="X1410">
        <v>1</v>
      </c>
      <c r="Y1410">
        <v>0</v>
      </c>
      <c r="Z1410">
        <v>0</v>
      </c>
      <c r="AA1410">
        <v>0</v>
      </c>
      <c r="AB1410">
        <v>0</v>
      </c>
      <c r="AC1410">
        <v>0</v>
      </c>
      <c r="AD1410">
        <v>0</v>
      </c>
      <c r="AE1410">
        <v>0</v>
      </c>
    </row>
    <row r="1411" spans="1:31" x14ac:dyDescent="0.3">
      <c r="A1411" t="s">
        <v>268</v>
      </c>
      <c r="B1411" t="s">
        <v>1197</v>
      </c>
      <c r="C1411" t="s">
        <v>262</v>
      </c>
      <c r="D1411" t="s">
        <v>198</v>
      </c>
      <c r="E1411" t="s">
        <v>11498</v>
      </c>
      <c r="F1411" t="s">
        <v>885</v>
      </c>
      <c r="G1411" t="s">
        <v>9349</v>
      </c>
      <c r="I1411" t="s">
        <v>265</v>
      </c>
      <c r="J1411" t="s">
        <v>266</v>
      </c>
      <c r="K1411" t="s">
        <v>1198</v>
      </c>
      <c r="L1411" t="s">
        <v>17398</v>
      </c>
      <c r="M1411" t="s">
        <v>271</v>
      </c>
      <c r="N1411" t="s">
        <v>268</v>
      </c>
      <c r="O1411">
        <v>9</v>
      </c>
      <c r="P1411" t="s">
        <v>288</v>
      </c>
      <c r="Q1411">
        <v>0.48</v>
      </c>
      <c r="S1411">
        <v>3</v>
      </c>
      <c r="T1411" s="108">
        <v>1.44</v>
      </c>
      <c r="U1411">
        <v>1</v>
      </c>
      <c r="V1411" t="s">
        <v>270</v>
      </c>
      <c r="W1411" t="s">
        <v>167</v>
      </c>
      <c r="X1411">
        <v>3</v>
      </c>
      <c r="Y1411">
        <v>0</v>
      </c>
      <c r="Z1411">
        <v>0</v>
      </c>
      <c r="AA1411">
        <v>0</v>
      </c>
      <c r="AB1411">
        <v>3</v>
      </c>
      <c r="AC1411">
        <v>0</v>
      </c>
      <c r="AD1411">
        <v>0</v>
      </c>
      <c r="AE1411">
        <v>0</v>
      </c>
    </row>
    <row r="1412" spans="1:31" x14ac:dyDescent="0.3">
      <c r="A1412" t="s">
        <v>268</v>
      </c>
      <c r="B1412" t="s">
        <v>1197</v>
      </c>
      <c r="C1412" t="s">
        <v>262</v>
      </c>
      <c r="D1412" t="s">
        <v>198</v>
      </c>
      <c r="E1412" t="s">
        <v>11498</v>
      </c>
      <c r="F1412" t="s">
        <v>885</v>
      </c>
      <c r="G1412" t="s">
        <v>9349</v>
      </c>
      <c r="I1412" t="s">
        <v>265</v>
      </c>
      <c r="J1412" t="s">
        <v>266</v>
      </c>
      <c r="K1412" t="s">
        <v>1198</v>
      </c>
      <c r="L1412" t="s">
        <v>17398</v>
      </c>
      <c r="M1412" t="s">
        <v>267</v>
      </c>
      <c r="N1412" t="s">
        <v>268</v>
      </c>
      <c r="O1412">
        <v>8</v>
      </c>
      <c r="P1412" t="s">
        <v>266</v>
      </c>
      <c r="Q1412">
        <v>0.32</v>
      </c>
      <c r="S1412">
        <v>2</v>
      </c>
      <c r="T1412" s="108">
        <v>0.64</v>
      </c>
      <c r="U1412">
        <v>1</v>
      </c>
      <c r="V1412" t="s">
        <v>270</v>
      </c>
      <c r="W1412" t="s">
        <v>167</v>
      </c>
      <c r="X1412">
        <v>2</v>
      </c>
      <c r="Y1412">
        <v>0</v>
      </c>
      <c r="Z1412">
        <v>0</v>
      </c>
      <c r="AA1412">
        <v>0</v>
      </c>
      <c r="AB1412">
        <v>2</v>
      </c>
      <c r="AC1412">
        <v>0</v>
      </c>
      <c r="AD1412">
        <v>0</v>
      </c>
      <c r="AE1412">
        <v>0</v>
      </c>
    </row>
    <row r="1413" spans="1:31" x14ac:dyDescent="0.3">
      <c r="A1413" t="s">
        <v>268</v>
      </c>
      <c r="B1413" t="s">
        <v>1197</v>
      </c>
      <c r="C1413" t="s">
        <v>262</v>
      </c>
      <c r="D1413" t="s">
        <v>198</v>
      </c>
      <c r="E1413" t="s">
        <v>11498</v>
      </c>
      <c r="F1413" t="s">
        <v>885</v>
      </c>
      <c r="G1413" t="s">
        <v>9349</v>
      </c>
      <c r="I1413" t="s">
        <v>265</v>
      </c>
      <c r="J1413" t="s">
        <v>266</v>
      </c>
      <c r="K1413" t="s">
        <v>1198</v>
      </c>
      <c r="L1413" t="s">
        <v>17398</v>
      </c>
      <c r="M1413" t="s">
        <v>271</v>
      </c>
      <c r="N1413" t="s">
        <v>268</v>
      </c>
      <c r="O1413">
        <v>21</v>
      </c>
      <c r="P1413" t="s">
        <v>273</v>
      </c>
      <c r="Q1413">
        <v>0.48</v>
      </c>
      <c r="S1413">
        <v>1</v>
      </c>
      <c r="T1413" s="108">
        <v>0.48</v>
      </c>
      <c r="U1413">
        <v>1</v>
      </c>
      <c r="V1413" t="s">
        <v>270</v>
      </c>
      <c r="W1413" t="s">
        <v>167</v>
      </c>
      <c r="X1413">
        <v>1</v>
      </c>
      <c r="Y1413">
        <v>0</v>
      </c>
      <c r="Z1413">
        <v>0</v>
      </c>
      <c r="AA1413">
        <v>0</v>
      </c>
      <c r="AB1413">
        <v>1</v>
      </c>
      <c r="AC1413">
        <v>0</v>
      </c>
      <c r="AD1413">
        <v>0</v>
      </c>
      <c r="AE1413">
        <v>0</v>
      </c>
    </row>
    <row r="1414" spans="1:31" x14ac:dyDescent="0.3">
      <c r="A1414" t="s">
        <v>268</v>
      </c>
      <c r="B1414" t="s">
        <v>8893</v>
      </c>
      <c r="C1414" t="s">
        <v>262</v>
      </c>
      <c r="D1414" t="s">
        <v>8894</v>
      </c>
      <c r="E1414" t="s">
        <v>11414</v>
      </c>
      <c r="F1414" t="s">
        <v>1151</v>
      </c>
      <c r="G1414" t="s">
        <v>1097</v>
      </c>
      <c r="I1414" t="s">
        <v>265</v>
      </c>
      <c r="J1414" t="s">
        <v>266</v>
      </c>
      <c r="K1414" t="s">
        <v>8895</v>
      </c>
      <c r="L1414" t="s">
        <v>17311</v>
      </c>
      <c r="M1414" t="s">
        <v>267</v>
      </c>
      <c r="N1414" t="s">
        <v>268</v>
      </c>
      <c r="O1414">
        <v>8</v>
      </c>
      <c r="P1414" t="s">
        <v>266</v>
      </c>
      <c r="Q1414">
        <v>0.48</v>
      </c>
      <c r="S1414">
        <v>2</v>
      </c>
      <c r="T1414" s="108">
        <v>0.96</v>
      </c>
      <c r="U1414">
        <v>1</v>
      </c>
      <c r="V1414" t="s">
        <v>270</v>
      </c>
      <c r="W1414" t="s">
        <v>167</v>
      </c>
      <c r="X1414">
        <v>2</v>
      </c>
      <c r="Y1414">
        <v>0</v>
      </c>
      <c r="Z1414">
        <v>2</v>
      </c>
      <c r="AA1414">
        <v>0</v>
      </c>
      <c r="AB1414">
        <v>0</v>
      </c>
      <c r="AC1414">
        <v>0</v>
      </c>
      <c r="AD1414">
        <v>0</v>
      </c>
      <c r="AE1414">
        <v>0</v>
      </c>
    </row>
    <row r="1415" spans="1:31" x14ac:dyDescent="0.3">
      <c r="A1415" t="s">
        <v>268</v>
      </c>
      <c r="B1415" t="s">
        <v>8893</v>
      </c>
      <c r="C1415" t="s">
        <v>262</v>
      </c>
      <c r="D1415" t="s">
        <v>8894</v>
      </c>
      <c r="E1415" t="s">
        <v>11414</v>
      </c>
      <c r="F1415" t="s">
        <v>1151</v>
      </c>
      <c r="G1415" t="s">
        <v>1097</v>
      </c>
      <c r="I1415" t="s">
        <v>265</v>
      </c>
      <c r="J1415" t="s">
        <v>266</v>
      </c>
      <c r="K1415" t="s">
        <v>8895</v>
      </c>
      <c r="L1415" t="s">
        <v>17311</v>
      </c>
      <c r="M1415" t="s">
        <v>271</v>
      </c>
      <c r="N1415" t="s">
        <v>268</v>
      </c>
      <c r="O1415">
        <v>9</v>
      </c>
      <c r="P1415" t="s">
        <v>288</v>
      </c>
      <c r="Q1415">
        <v>0.48</v>
      </c>
      <c r="S1415">
        <v>2</v>
      </c>
      <c r="T1415" s="108">
        <v>0.96</v>
      </c>
      <c r="U1415">
        <v>1</v>
      </c>
      <c r="V1415" t="s">
        <v>270</v>
      </c>
      <c r="W1415" t="s">
        <v>167</v>
      </c>
      <c r="X1415">
        <v>2</v>
      </c>
      <c r="Y1415">
        <v>0</v>
      </c>
      <c r="Z1415">
        <v>0</v>
      </c>
      <c r="AA1415">
        <v>2</v>
      </c>
      <c r="AB1415">
        <v>0</v>
      </c>
      <c r="AC1415">
        <v>0</v>
      </c>
      <c r="AD1415">
        <v>0</v>
      </c>
      <c r="AE1415">
        <v>0</v>
      </c>
    </row>
    <row r="1416" spans="1:31" x14ac:dyDescent="0.3">
      <c r="A1416" t="s">
        <v>268</v>
      </c>
      <c r="B1416" t="s">
        <v>8893</v>
      </c>
      <c r="C1416" t="s">
        <v>262</v>
      </c>
      <c r="D1416" t="s">
        <v>8894</v>
      </c>
      <c r="E1416" t="s">
        <v>11414</v>
      </c>
      <c r="F1416" t="s">
        <v>1151</v>
      </c>
      <c r="G1416" t="s">
        <v>1097</v>
      </c>
      <c r="I1416" t="s">
        <v>265</v>
      </c>
      <c r="J1416" t="s">
        <v>266</v>
      </c>
      <c r="K1416" t="s">
        <v>8895</v>
      </c>
      <c r="L1416" t="s">
        <v>17311</v>
      </c>
      <c r="M1416" t="s">
        <v>271</v>
      </c>
      <c r="N1416" t="s">
        <v>268</v>
      </c>
      <c r="O1416">
        <v>21</v>
      </c>
      <c r="P1416" t="s">
        <v>273</v>
      </c>
      <c r="Q1416">
        <v>0.32</v>
      </c>
      <c r="S1416">
        <v>1</v>
      </c>
      <c r="T1416" s="108">
        <v>0.32</v>
      </c>
      <c r="U1416">
        <v>1</v>
      </c>
      <c r="V1416" t="s">
        <v>270</v>
      </c>
      <c r="W1416" t="s">
        <v>167</v>
      </c>
      <c r="X1416">
        <v>1</v>
      </c>
      <c r="Y1416">
        <v>0</v>
      </c>
      <c r="Z1416">
        <v>0</v>
      </c>
      <c r="AA1416">
        <v>1</v>
      </c>
      <c r="AB1416">
        <v>0</v>
      </c>
      <c r="AC1416">
        <v>0</v>
      </c>
      <c r="AD1416">
        <v>0</v>
      </c>
      <c r="AE1416">
        <v>0</v>
      </c>
    </row>
    <row r="1417" spans="1:31" x14ac:dyDescent="0.3">
      <c r="A1417" t="s">
        <v>268</v>
      </c>
      <c r="B1417" t="s">
        <v>8844</v>
      </c>
      <c r="C1417" t="s">
        <v>262</v>
      </c>
      <c r="D1417" t="s">
        <v>8845</v>
      </c>
      <c r="E1417" t="s">
        <v>11277</v>
      </c>
      <c r="F1417" t="s">
        <v>8846</v>
      </c>
      <c r="G1417" t="s">
        <v>264</v>
      </c>
      <c r="I1417" t="s">
        <v>265</v>
      </c>
      <c r="J1417" t="s">
        <v>266</v>
      </c>
      <c r="K1417" t="s">
        <v>8847</v>
      </c>
      <c r="L1417" t="s">
        <v>17312</v>
      </c>
      <c r="M1417" t="s">
        <v>267</v>
      </c>
      <c r="N1417" t="s">
        <v>268</v>
      </c>
      <c r="O1417">
        <v>8</v>
      </c>
      <c r="P1417" t="s">
        <v>282</v>
      </c>
      <c r="Q1417">
        <v>4</v>
      </c>
      <c r="S1417">
        <v>1</v>
      </c>
      <c r="T1417" s="108">
        <v>4</v>
      </c>
      <c r="U1417">
        <v>1</v>
      </c>
      <c r="V1417" t="s">
        <v>270</v>
      </c>
      <c r="W1417" t="s">
        <v>167</v>
      </c>
      <c r="X1417">
        <v>1</v>
      </c>
      <c r="Y1417">
        <v>0</v>
      </c>
      <c r="Z1417">
        <v>0</v>
      </c>
      <c r="AA1417">
        <v>1</v>
      </c>
      <c r="AB1417">
        <v>0</v>
      </c>
      <c r="AC1417">
        <v>0</v>
      </c>
      <c r="AD1417">
        <v>0</v>
      </c>
      <c r="AE1417">
        <v>0</v>
      </c>
    </row>
    <row r="1418" spans="1:31" x14ac:dyDescent="0.3">
      <c r="A1418" t="s">
        <v>268</v>
      </c>
      <c r="B1418" t="s">
        <v>8844</v>
      </c>
      <c r="C1418" t="s">
        <v>262</v>
      </c>
      <c r="D1418" t="s">
        <v>8845</v>
      </c>
      <c r="E1418" t="s">
        <v>11277</v>
      </c>
      <c r="F1418" t="s">
        <v>8846</v>
      </c>
      <c r="G1418" t="s">
        <v>264</v>
      </c>
      <c r="I1418" t="s">
        <v>265</v>
      </c>
      <c r="J1418" t="s">
        <v>266</v>
      </c>
      <c r="K1418" t="s">
        <v>8847</v>
      </c>
      <c r="L1418" t="s">
        <v>17312</v>
      </c>
      <c r="M1418" t="s">
        <v>271</v>
      </c>
      <c r="N1418" t="s">
        <v>268</v>
      </c>
      <c r="O1418">
        <v>9</v>
      </c>
      <c r="P1418" t="s">
        <v>288</v>
      </c>
      <c r="Q1418">
        <v>0.48</v>
      </c>
      <c r="S1418">
        <v>3</v>
      </c>
      <c r="T1418" s="108">
        <v>1.44</v>
      </c>
      <c r="U1418">
        <v>1</v>
      </c>
      <c r="V1418" t="s">
        <v>270</v>
      </c>
      <c r="W1418" t="s">
        <v>167</v>
      </c>
      <c r="X1418">
        <v>3</v>
      </c>
      <c r="Y1418">
        <v>0</v>
      </c>
      <c r="Z1418">
        <v>3</v>
      </c>
      <c r="AA1418">
        <v>0</v>
      </c>
      <c r="AB1418">
        <v>0</v>
      </c>
      <c r="AC1418">
        <v>0</v>
      </c>
      <c r="AD1418">
        <v>0</v>
      </c>
      <c r="AE1418">
        <v>0</v>
      </c>
    </row>
    <row r="1419" spans="1:31" x14ac:dyDescent="0.3">
      <c r="A1419" t="s">
        <v>268</v>
      </c>
      <c r="B1419" t="s">
        <v>8844</v>
      </c>
      <c r="C1419" t="s">
        <v>262</v>
      </c>
      <c r="D1419" t="s">
        <v>8845</v>
      </c>
      <c r="E1419" t="s">
        <v>11277</v>
      </c>
      <c r="F1419" t="s">
        <v>8846</v>
      </c>
      <c r="G1419" t="s">
        <v>264</v>
      </c>
      <c r="I1419" t="s">
        <v>265</v>
      </c>
      <c r="J1419" t="s">
        <v>266</v>
      </c>
      <c r="K1419" t="s">
        <v>8847</v>
      </c>
      <c r="L1419" t="s">
        <v>17312</v>
      </c>
      <c r="M1419" t="s">
        <v>271</v>
      </c>
      <c r="N1419" t="s">
        <v>268</v>
      </c>
      <c r="O1419">
        <v>21</v>
      </c>
      <c r="P1419" t="s">
        <v>273</v>
      </c>
      <c r="Q1419">
        <v>0.32</v>
      </c>
      <c r="S1419">
        <v>1</v>
      </c>
      <c r="T1419" s="108">
        <v>0.32</v>
      </c>
      <c r="U1419">
        <v>1</v>
      </c>
      <c r="V1419" t="s">
        <v>270</v>
      </c>
      <c r="W1419" t="s">
        <v>167</v>
      </c>
      <c r="X1419">
        <v>1</v>
      </c>
      <c r="Y1419">
        <v>0</v>
      </c>
      <c r="Z1419">
        <v>0</v>
      </c>
      <c r="AA1419">
        <v>0</v>
      </c>
      <c r="AB1419">
        <v>0</v>
      </c>
      <c r="AC1419">
        <v>1</v>
      </c>
      <c r="AD1419">
        <v>0</v>
      </c>
      <c r="AE1419">
        <v>0</v>
      </c>
    </row>
    <row r="1420" spans="1:31" x14ac:dyDescent="0.3">
      <c r="A1420" t="s">
        <v>268</v>
      </c>
      <c r="B1420" t="s">
        <v>8933</v>
      </c>
      <c r="C1420" t="s">
        <v>262</v>
      </c>
      <c r="D1420" t="s">
        <v>10286</v>
      </c>
      <c r="E1420" t="s">
        <v>11344</v>
      </c>
      <c r="F1420" t="s">
        <v>532</v>
      </c>
      <c r="G1420" t="s">
        <v>279</v>
      </c>
      <c r="I1420" t="s">
        <v>265</v>
      </c>
      <c r="J1420" t="s">
        <v>266</v>
      </c>
      <c r="K1420" t="s">
        <v>8934</v>
      </c>
      <c r="L1420" t="s">
        <v>9954</v>
      </c>
      <c r="M1420" t="s">
        <v>267</v>
      </c>
      <c r="N1420" t="s">
        <v>268</v>
      </c>
      <c r="O1420">
        <v>8</v>
      </c>
      <c r="P1420" t="s">
        <v>266</v>
      </c>
      <c r="Q1420">
        <v>0.48</v>
      </c>
      <c r="S1420">
        <v>4</v>
      </c>
      <c r="T1420" s="108">
        <v>1.92</v>
      </c>
      <c r="U1420">
        <v>1</v>
      </c>
      <c r="V1420" t="s">
        <v>270</v>
      </c>
      <c r="W1420" t="s">
        <v>167</v>
      </c>
      <c r="X1420">
        <v>4</v>
      </c>
      <c r="Y1420">
        <v>4</v>
      </c>
      <c r="Z1420">
        <v>0</v>
      </c>
      <c r="AA1420">
        <v>0</v>
      </c>
      <c r="AB1420">
        <v>0</v>
      </c>
      <c r="AC1420">
        <v>0</v>
      </c>
      <c r="AD1420">
        <v>0</v>
      </c>
      <c r="AE1420">
        <v>0</v>
      </c>
    </row>
    <row r="1421" spans="1:31" x14ac:dyDescent="0.3">
      <c r="A1421" t="s">
        <v>268</v>
      </c>
      <c r="B1421" t="s">
        <v>8933</v>
      </c>
      <c r="C1421" t="s">
        <v>262</v>
      </c>
      <c r="D1421" t="s">
        <v>10286</v>
      </c>
      <c r="E1421" t="s">
        <v>11344</v>
      </c>
      <c r="F1421" t="s">
        <v>532</v>
      </c>
      <c r="G1421" t="s">
        <v>279</v>
      </c>
      <c r="I1421" t="s">
        <v>265</v>
      </c>
      <c r="J1421" t="s">
        <v>266</v>
      </c>
      <c r="K1421" t="s">
        <v>8934</v>
      </c>
      <c r="L1421" t="s">
        <v>9954</v>
      </c>
      <c r="M1421" t="s">
        <v>271</v>
      </c>
      <c r="N1421" t="s">
        <v>268</v>
      </c>
      <c r="O1421">
        <v>9</v>
      </c>
      <c r="P1421" t="s">
        <v>288</v>
      </c>
      <c r="Q1421">
        <v>0.48</v>
      </c>
      <c r="S1421">
        <v>3</v>
      </c>
      <c r="T1421" s="108">
        <v>1.44</v>
      </c>
      <c r="U1421">
        <v>1</v>
      </c>
      <c r="V1421" t="s">
        <v>270</v>
      </c>
      <c r="W1421" t="s">
        <v>167</v>
      </c>
      <c r="X1421">
        <v>3</v>
      </c>
      <c r="Y1421">
        <v>0</v>
      </c>
      <c r="Z1421">
        <v>0</v>
      </c>
      <c r="AA1421">
        <v>3</v>
      </c>
      <c r="AB1421">
        <v>0</v>
      </c>
      <c r="AC1421">
        <v>0</v>
      </c>
      <c r="AD1421">
        <v>0</v>
      </c>
      <c r="AE1421">
        <v>0</v>
      </c>
    </row>
    <row r="1422" spans="1:31" x14ac:dyDescent="0.3">
      <c r="A1422" t="s">
        <v>268</v>
      </c>
      <c r="B1422" t="s">
        <v>8933</v>
      </c>
      <c r="C1422" t="s">
        <v>262</v>
      </c>
      <c r="D1422" t="s">
        <v>10286</v>
      </c>
      <c r="E1422" t="s">
        <v>11344</v>
      </c>
      <c r="F1422" t="s">
        <v>532</v>
      </c>
      <c r="G1422" t="s">
        <v>279</v>
      </c>
      <c r="I1422" t="s">
        <v>265</v>
      </c>
      <c r="J1422" t="s">
        <v>266</v>
      </c>
      <c r="K1422" t="s">
        <v>8934</v>
      </c>
      <c r="L1422" t="s">
        <v>9954</v>
      </c>
      <c r="M1422" t="s">
        <v>271</v>
      </c>
      <c r="N1422" t="s">
        <v>268</v>
      </c>
      <c r="O1422">
        <v>21</v>
      </c>
      <c r="P1422" t="s">
        <v>273</v>
      </c>
      <c r="Q1422">
        <v>0.32</v>
      </c>
      <c r="S1422">
        <v>1</v>
      </c>
      <c r="T1422" s="108">
        <v>0.32</v>
      </c>
      <c r="U1422">
        <v>1</v>
      </c>
      <c r="V1422" t="s">
        <v>270</v>
      </c>
      <c r="W1422" t="s">
        <v>167</v>
      </c>
      <c r="X1422">
        <v>1</v>
      </c>
      <c r="Y1422">
        <v>0</v>
      </c>
      <c r="Z1422">
        <v>0</v>
      </c>
      <c r="AA1422">
        <v>0</v>
      </c>
      <c r="AB1422">
        <v>1</v>
      </c>
      <c r="AC1422">
        <v>0</v>
      </c>
      <c r="AD1422">
        <v>0</v>
      </c>
      <c r="AE1422">
        <v>0</v>
      </c>
    </row>
    <row r="1423" spans="1:31" x14ac:dyDescent="0.3">
      <c r="A1423" t="s">
        <v>268</v>
      </c>
      <c r="B1423" t="s">
        <v>9084</v>
      </c>
      <c r="C1423" t="s">
        <v>262</v>
      </c>
      <c r="D1423" t="s">
        <v>9085</v>
      </c>
      <c r="E1423" t="s">
        <v>11331</v>
      </c>
      <c r="F1423" t="s">
        <v>422</v>
      </c>
      <c r="G1423" t="s">
        <v>304</v>
      </c>
      <c r="I1423" t="s">
        <v>265</v>
      </c>
      <c r="J1423" t="s">
        <v>266</v>
      </c>
      <c r="K1423" t="s">
        <v>9086</v>
      </c>
      <c r="L1423" t="s">
        <v>547</v>
      </c>
      <c r="M1423" t="s">
        <v>267</v>
      </c>
      <c r="N1423" t="s">
        <v>268</v>
      </c>
      <c r="O1423">
        <v>8</v>
      </c>
      <c r="P1423" t="s">
        <v>282</v>
      </c>
      <c r="Q1423">
        <v>2</v>
      </c>
      <c r="S1423">
        <v>6</v>
      </c>
      <c r="T1423" s="108">
        <v>12</v>
      </c>
      <c r="U1423">
        <v>1</v>
      </c>
      <c r="V1423" t="s">
        <v>270</v>
      </c>
      <c r="W1423" t="s">
        <v>167</v>
      </c>
      <c r="X1423">
        <v>3</v>
      </c>
      <c r="Y1423">
        <v>3</v>
      </c>
      <c r="Z1423">
        <v>0</v>
      </c>
      <c r="AA1423">
        <v>0</v>
      </c>
      <c r="AB1423">
        <v>3</v>
      </c>
      <c r="AC1423">
        <v>0</v>
      </c>
      <c r="AD1423">
        <v>0</v>
      </c>
      <c r="AE1423">
        <v>0</v>
      </c>
    </row>
    <row r="1424" spans="1:31" x14ac:dyDescent="0.3">
      <c r="A1424" t="s">
        <v>268</v>
      </c>
      <c r="B1424" t="s">
        <v>9084</v>
      </c>
      <c r="C1424" t="s">
        <v>262</v>
      </c>
      <c r="D1424" t="s">
        <v>9085</v>
      </c>
      <c r="E1424" t="s">
        <v>11331</v>
      </c>
      <c r="F1424" t="s">
        <v>422</v>
      </c>
      <c r="G1424" t="s">
        <v>304</v>
      </c>
      <c r="I1424" t="s">
        <v>265</v>
      </c>
      <c r="J1424" t="s">
        <v>266</v>
      </c>
      <c r="K1424" t="s">
        <v>9086</v>
      </c>
      <c r="L1424" t="s">
        <v>547</v>
      </c>
      <c r="M1424" t="s">
        <v>271</v>
      </c>
      <c r="N1424" t="s">
        <v>268</v>
      </c>
      <c r="O1424">
        <v>9</v>
      </c>
      <c r="P1424" t="s">
        <v>288</v>
      </c>
      <c r="Q1424">
        <v>0.48</v>
      </c>
      <c r="S1424">
        <v>22</v>
      </c>
      <c r="T1424" s="108">
        <v>10.559999999999999</v>
      </c>
      <c r="U1424">
        <v>1</v>
      </c>
      <c r="V1424" t="s">
        <v>270</v>
      </c>
      <c r="W1424" t="s">
        <v>167</v>
      </c>
      <c r="X1424">
        <v>11</v>
      </c>
      <c r="Y1424">
        <v>11</v>
      </c>
      <c r="Z1424">
        <v>0</v>
      </c>
      <c r="AA1424">
        <v>0</v>
      </c>
      <c r="AB1424">
        <v>11</v>
      </c>
      <c r="AC1424">
        <v>0</v>
      </c>
      <c r="AD1424">
        <v>0</v>
      </c>
      <c r="AE1424">
        <v>0</v>
      </c>
    </row>
    <row r="1425" spans="1:31" x14ac:dyDescent="0.3">
      <c r="A1425" t="s">
        <v>268</v>
      </c>
      <c r="B1425" t="s">
        <v>9084</v>
      </c>
      <c r="C1425" t="s">
        <v>262</v>
      </c>
      <c r="D1425" t="s">
        <v>9085</v>
      </c>
      <c r="E1425" t="s">
        <v>11331</v>
      </c>
      <c r="F1425" t="s">
        <v>422</v>
      </c>
      <c r="G1425" t="s">
        <v>304</v>
      </c>
      <c r="I1425" t="s">
        <v>265</v>
      </c>
      <c r="J1425" t="s">
        <v>266</v>
      </c>
      <c r="K1425" t="s">
        <v>9086</v>
      </c>
      <c r="L1425" t="s">
        <v>547</v>
      </c>
      <c r="M1425" t="s">
        <v>271</v>
      </c>
      <c r="N1425" t="s">
        <v>268</v>
      </c>
      <c r="O1425">
        <v>21</v>
      </c>
      <c r="P1425" t="s">
        <v>273</v>
      </c>
      <c r="Q1425">
        <v>0.32</v>
      </c>
      <c r="S1425">
        <v>2</v>
      </c>
      <c r="T1425" s="108">
        <v>0.64</v>
      </c>
      <c r="U1425">
        <v>1</v>
      </c>
      <c r="V1425" t="s">
        <v>270</v>
      </c>
      <c r="W1425" t="s">
        <v>167</v>
      </c>
      <c r="X1425">
        <v>2</v>
      </c>
      <c r="Y1425">
        <v>0</v>
      </c>
      <c r="Z1425">
        <v>0</v>
      </c>
      <c r="AA1425">
        <v>0</v>
      </c>
      <c r="AB1425">
        <v>2</v>
      </c>
      <c r="AC1425">
        <v>0</v>
      </c>
      <c r="AD1425">
        <v>0</v>
      </c>
      <c r="AE1425">
        <v>0</v>
      </c>
    </row>
    <row r="1426" spans="1:31" x14ac:dyDescent="0.3">
      <c r="A1426" t="s">
        <v>268</v>
      </c>
      <c r="B1426" t="s">
        <v>9084</v>
      </c>
      <c r="C1426" t="s">
        <v>262</v>
      </c>
      <c r="D1426" t="s">
        <v>9085</v>
      </c>
      <c r="E1426" t="s">
        <v>11331</v>
      </c>
      <c r="F1426" t="s">
        <v>422</v>
      </c>
      <c r="G1426" t="s">
        <v>304</v>
      </c>
      <c r="I1426" t="s">
        <v>265</v>
      </c>
      <c r="J1426" t="s">
        <v>266</v>
      </c>
      <c r="K1426" t="s">
        <v>9086</v>
      </c>
      <c r="L1426" t="s">
        <v>547</v>
      </c>
      <c r="M1426" t="s">
        <v>271</v>
      </c>
      <c r="N1426" t="s">
        <v>268</v>
      </c>
      <c r="O1426">
        <v>21</v>
      </c>
      <c r="P1426" t="s">
        <v>273</v>
      </c>
      <c r="Q1426">
        <v>0.17</v>
      </c>
      <c r="S1426">
        <v>1</v>
      </c>
      <c r="T1426" s="108">
        <v>0.17</v>
      </c>
      <c r="U1426">
        <v>1</v>
      </c>
      <c r="V1426" t="s">
        <v>270</v>
      </c>
      <c r="W1426" t="s">
        <v>167</v>
      </c>
      <c r="X1426">
        <v>1</v>
      </c>
      <c r="Y1426">
        <v>0</v>
      </c>
      <c r="Z1426">
        <v>0</v>
      </c>
      <c r="AA1426">
        <v>0</v>
      </c>
      <c r="AB1426">
        <v>1</v>
      </c>
      <c r="AC1426">
        <v>0</v>
      </c>
      <c r="AD1426">
        <v>0</v>
      </c>
      <c r="AE1426">
        <v>0</v>
      </c>
    </row>
    <row r="1427" spans="1:31" x14ac:dyDescent="0.3">
      <c r="A1427" t="s">
        <v>268</v>
      </c>
      <c r="B1427" t="s">
        <v>2251</v>
      </c>
      <c r="C1427" t="s">
        <v>262</v>
      </c>
      <c r="D1427" t="s">
        <v>227</v>
      </c>
      <c r="E1427" t="s">
        <v>11516</v>
      </c>
      <c r="F1427" t="s">
        <v>2252</v>
      </c>
      <c r="G1427" t="s">
        <v>2253</v>
      </c>
      <c r="I1427" t="s">
        <v>265</v>
      </c>
      <c r="J1427" t="s">
        <v>266</v>
      </c>
      <c r="K1427" t="s">
        <v>2254</v>
      </c>
      <c r="L1427" t="s">
        <v>547</v>
      </c>
      <c r="M1427" t="s">
        <v>267</v>
      </c>
      <c r="N1427" t="s">
        <v>268</v>
      </c>
      <c r="O1427">
        <v>8</v>
      </c>
      <c r="P1427" t="s">
        <v>282</v>
      </c>
      <c r="Q1427">
        <v>2</v>
      </c>
      <c r="S1427">
        <v>2</v>
      </c>
      <c r="T1427" s="108">
        <v>4</v>
      </c>
      <c r="U1427">
        <v>1</v>
      </c>
      <c r="V1427" t="s">
        <v>270</v>
      </c>
      <c r="W1427" t="s">
        <v>167</v>
      </c>
      <c r="X1427">
        <v>1</v>
      </c>
      <c r="Y1427">
        <v>1</v>
      </c>
      <c r="Z1427">
        <v>0</v>
      </c>
      <c r="AA1427">
        <v>0</v>
      </c>
      <c r="AB1427">
        <v>1</v>
      </c>
      <c r="AC1427">
        <v>0</v>
      </c>
      <c r="AD1427">
        <v>0</v>
      </c>
      <c r="AE1427">
        <v>0</v>
      </c>
    </row>
    <row r="1428" spans="1:31" x14ac:dyDescent="0.3">
      <c r="A1428" t="s">
        <v>268</v>
      </c>
      <c r="B1428" t="s">
        <v>2251</v>
      </c>
      <c r="C1428" t="s">
        <v>262</v>
      </c>
      <c r="D1428" t="s">
        <v>227</v>
      </c>
      <c r="E1428" t="s">
        <v>11516</v>
      </c>
      <c r="F1428" t="s">
        <v>2252</v>
      </c>
      <c r="G1428" t="s">
        <v>2253</v>
      </c>
      <c r="I1428" t="s">
        <v>265</v>
      </c>
      <c r="J1428" t="s">
        <v>266</v>
      </c>
      <c r="K1428" t="s">
        <v>2254</v>
      </c>
      <c r="L1428" t="s">
        <v>547</v>
      </c>
      <c r="M1428" t="s">
        <v>267</v>
      </c>
      <c r="N1428" t="s">
        <v>268</v>
      </c>
      <c r="O1428">
        <v>8</v>
      </c>
      <c r="P1428" t="s">
        <v>282</v>
      </c>
      <c r="Q1428">
        <v>4</v>
      </c>
      <c r="S1428">
        <v>2</v>
      </c>
      <c r="T1428" s="108">
        <v>8</v>
      </c>
      <c r="U1428">
        <v>1</v>
      </c>
      <c r="V1428" t="s">
        <v>270</v>
      </c>
      <c r="W1428" t="s">
        <v>167</v>
      </c>
      <c r="X1428">
        <v>1</v>
      </c>
      <c r="Y1428">
        <v>1</v>
      </c>
      <c r="Z1428">
        <v>0</v>
      </c>
      <c r="AA1428">
        <v>0</v>
      </c>
      <c r="AB1428">
        <v>1</v>
      </c>
      <c r="AC1428">
        <v>0</v>
      </c>
      <c r="AD1428">
        <v>0</v>
      </c>
      <c r="AE1428">
        <v>0</v>
      </c>
    </row>
    <row r="1429" spans="1:31" x14ac:dyDescent="0.3">
      <c r="A1429" t="s">
        <v>268</v>
      </c>
      <c r="B1429" t="s">
        <v>1615</v>
      </c>
      <c r="C1429" t="s">
        <v>262</v>
      </c>
      <c r="D1429" t="s">
        <v>2551</v>
      </c>
      <c r="E1429" t="s">
        <v>11308</v>
      </c>
      <c r="F1429" t="s">
        <v>1616</v>
      </c>
      <c r="G1429" t="s">
        <v>527</v>
      </c>
      <c r="I1429" t="s">
        <v>265</v>
      </c>
      <c r="J1429" t="s">
        <v>266</v>
      </c>
      <c r="K1429" t="s">
        <v>1617</v>
      </c>
      <c r="L1429" t="s">
        <v>19178</v>
      </c>
      <c r="M1429" t="s">
        <v>271</v>
      </c>
      <c r="N1429" t="s">
        <v>268</v>
      </c>
      <c r="O1429">
        <v>9</v>
      </c>
      <c r="P1429" t="s">
        <v>288</v>
      </c>
      <c r="Q1429">
        <v>0.48</v>
      </c>
      <c r="S1429">
        <v>2</v>
      </c>
      <c r="T1429" s="108">
        <v>0.96</v>
      </c>
      <c r="U1429">
        <v>1</v>
      </c>
      <c r="V1429" t="s">
        <v>270</v>
      </c>
      <c r="W1429" t="s">
        <v>167</v>
      </c>
      <c r="X1429">
        <v>1</v>
      </c>
      <c r="Y1429">
        <v>1</v>
      </c>
      <c r="Z1429">
        <v>0</v>
      </c>
      <c r="AA1429">
        <v>0</v>
      </c>
      <c r="AB1429">
        <v>1</v>
      </c>
      <c r="AC1429">
        <v>0</v>
      </c>
      <c r="AD1429">
        <v>0</v>
      </c>
      <c r="AE1429">
        <v>0</v>
      </c>
    </row>
    <row r="1430" spans="1:31" x14ac:dyDescent="0.3">
      <c r="A1430" t="s">
        <v>268</v>
      </c>
      <c r="B1430" t="s">
        <v>1615</v>
      </c>
      <c r="C1430" t="s">
        <v>262</v>
      </c>
      <c r="D1430" t="s">
        <v>2551</v>
      </c>
      <c r="E1430" t="s">
        <v>11308</v>
      </c>
      <c r="F1430" t="s">
        <v>1616</v>
      </c>
      <c r="G1430" t="s">
        <v>527</v>
      </c>
      <c r="I1430" t="s">
        <v>265</v>
      </c>
      <c r="J1430" t="s">
        <v>266</v>
      </c>
      <c r="K1430" t="s">
        <v>1617</v>
      </c>
      <c r="L1430" t="s">
        <v>19178</v>
      </c>
      <c r="M1430" t="s">
        <v>267</v>
      </c>
      <c r="N1430" t="s">
        <v>268</v>
      </c>
      <c r="O1430">
        <v>8</v>
      </c>
      <c r="P1430" t="s">
        <v>266</v>
      </c>
      <c r="Q1430">
        <v>0.48</v>
      </c>
      <c r="S1430">
        <v>2</v>
      </c>
      <c r="T1430" s="108">
        <v>0.96</v>
      </c>
      <c r="U1430">
        <v>1</v>
      </c>
      <c r="V1430" t="s">
        <v>270</v>
      </c>
      <c r="W1430" t="s">
        <v>167</v>
      </c>
      <c r="X1430">
        <v>2</v>
      </c>
      <c r="Y1430">
        <v>0</v>
      </c>
      <c r="Z1430">
        <v>0</v>
      </c>
      <c r="AA1430">
        <v>0</v>
      </c>
      <c r="AB1430">
        <v>2</v>
      </c>
      <c r="AC1430">
        <v>0</v>
      </c>
      <c r="AD1430">
        <v>0</v>
      </c>
      <c r="AE1430">
        <v>0</v>
      </c>
    </row>
    <row r="1431" spans="1:31" x14ac:dyDescent="0.3">
      <c r="A1431" t="s">
        <v>268</v>
      </c>
      <c r="B1431" t="s">
        <v>1615</v>
      </c>
      <c r="C1431" t="s">
        <v>262</v>
      </c>
      <c r="D1431" t="s">
        <v>2551</v>
      </c>
      <c r="E1431" t="s">
        <v>11308</v>
      </c>
      <c r="F1431" t="s">
        <v>1616</v>
      </c>
      <c r="G1431" t="s">
        <v>527</v>
      </c>
      <c r="I1431" t="s">
        <v>265</v>
      </c>
      <c r="J1431" t="s">
        <v>266</v>
      </c>
      <c r="K1431" t="s">
        <v>1617</v>
      </c>
      <c r="L1431" t="s">
        <v>19178</v>
      </c>
      <c r="M1431" t="s">
        <v>271</v>
      </c>
      <c r="N1431" t="s">
        <v>268</v>
      </c>
      <c r="O1431">
        <v>26</v>
      </c>
      <c r="P1431" t="s">
        <v>273</v>
      </c>
      <c r="Q1431">
        <v>0.32</v>
      </c>
      <c r="S1431">
        <v>1</v>
      </c>
      <c r="T1431" s="108">
        <v>0.32</v>
      </c>
      <c r="U1431">
        <v>1</v>
      </c>
      <c r="V1431" t="s">
        <v>270</v>
      </c>
      <c r="W1431" t="s">
        <v>167</v>
      </c>
      <c r="X1431">
        <v>1</v>
      </c>
      <c r="Y1431">
        <v>0</v>
      </c>
      <c r="Z1431">
        <v>0</v>
      </c>
      <c r="AA1431">
        <v>0</v>
      </c>
      <c r="AB1431">
        <v>0</v>
      </c>
      <c r="AC1431">
        <v>1</v>
      </c>
      <c r="AD1431">
        <v>0</v>
      </c>
      <c r="AE1431">
        <v>0</v>
      </c>
    </row>
    <row r="1432" spans="1:31" x14ac:dyDescent="0.3">
      <c r="A1432" t="s">
        <v>268</v>
      </c>
      <c r="B1432" t="s">
        <v>8676</v>
      </c>
      <c r="C1432" t="s">
        <v>262</v>
      </c>
      <c r="D1432" t="s">
        <v>8677</v>
      </c>
      <c r="E1432" t="s">
        <v>11460</v>
      </c>
      <c r="F1432" t="s">
        <v>712</v>
      </c>
      <c r="G1432" t="s">
        <v>513</v>
      </c>
      <c r="I1432" t="s">
        <v>265</v>
      </c>
      <c r="J1432" t="s">
        <v>266</v>
      </c>
      <c r="K1432" t="s">
        <v>8678</v>
      </c>
      <c r="L1432" t="s">
        <v>8679</v>
      </c>
      <c r="M1432" t="s">
        <v>267</v>
      </c>
      <c r="N1432" t="s">
        <v>268</v>
      </c>
      <c r="O1432">
        <v>8</v>
      </c>
      <c r="P1432" t="s">
        <v>282</v>
      </c>
      <c r="Q1432">
        <v>2</v>
      </c>
      <c r="S1432">
        <v>1</v>
      </c>
      <c r="T1432" s="108">
        <v>2</v>
      </c>
      <c r="U1432">
        <v>1</v>
      </c>
      <c r="V1432" t="s">
        <v>270</v>
      </c>
      <c r="W1432" t="s">
        <v>167</v>
      </c>
      <c r="X1432">
        <v>1</v>
      </c>
      <c r="Y1432">
        <v>0</v>
      </c>
      <c r="Z1432">
        <v>0</v>
      </c>
      <c r="AA1432">
        <v>0</v>
      </c>
      <c r="AB1432">
        <v>1</v>
      </c>
      <c r="AC1432">
        <v>0</v>
      </c>
      <c r="AD1432">
        <v>0</v>
      </c>
      <c r="AE1432">
        <v>0</v>
      </c>
    </row>
    <row r="1433" spans="1:31" x14ac:dyDescent="0.3">
      <c r="A1433" t="s">
        <v>268</v>
      </c>
      <c r="B1433" t="s">
        <v>8676</v>
      </c>
      <c r="C1433" t="s">
        <v>262</v>
      </c>
      <c r="D1433" t="s">
        <v>8677</v>
      </c>
      <c r="E1433" t="s">
        <v>11460</v>
      </c>
      <c r="F1433" t="s">
        <v>712</v>
      </c>
      <c r="G1433" t="s">
        <v>513</v>
      </c>
      <c r="I1433" t="s">
        <v>265</v>
      </c>
      <c r="J1433" t="s">
        <v>266</v>
      </c>
      <c r="K1433" t="s">
        <v>8678</v>
      </c>
      <c r="L1433" t="s">
        <v>8679</v>
      </c>
      <c r="M1433" t="s">
        <v>271</v>
      </c>
      <c r="N1433" t="s">
        <v>268</v>
      </c>
      <c r="O1433">
        <v>9</v>
      </c>
      <c r="P1433" t="s">
        <v>288</v>
      </c>
      <c r="Q1433">
        <v>0.32</v>
      </c>
      <c r="S1433">
        <v>2</v>
      </c>
      <c r="T1433" s="108">
        <v>0.64</v>
      </c>
      <c r="U1433">
        <v>1</v>
      </c>
      <c r="V1433" t="s">
        <v>270</v>
      </c>
      <c r="W1433" t="s">
        <v>167</v>
      </c>
      <c r="X1433">
        <v>2</v>
      </c>
      <c r="Y1433">
        <v>0</v>
      </c>
      <c r="Z1433">
        <v>0</v>
      </c>
      <c r="AA1433">
        <v>0</v>
      </c>
      <c r="AB1433">
        <v>2</v>
      </c>
      <c r="AC1433">
        <v>0</v>
      </c>
      <c r="AD1433">
        <v>0</v>
      </c>
      <c r="AE1433">
        <v>0</v>
      </c>
    </row>
    <row r="1434" spans="1:31" x14ac:dyDescent="0.3">
      <c r="A1434" t="s">
        <v>268</v>
      </c>
      <c r="B1434" t="s">
        <v>8676</v>
      </c>
      <c r="C1434" t="s">
        <v>262</v>
      </c>
      <c r="D1434" t="s">
        <v>8677</v>
      </c>
      <c r="E1434" t="s">
        <v>11460</v>
      </c>
      <c r="F1434" t="s">
        <v>712</v>
      </c>
      <c r="G1434" t="s">
        <v>513</v>
      </c>
      <c r="I1434" t="s">
        <v>265</v>
      </c>
      <c r="J1434" t="s">
        <v>266</v>
      </c>
      <c r="K1434" t="s">
        <v>8678</v>
      </c>
      <c r="L1434" t="s">
        <v>8679</v>
      </c>
      <c r="M1434" t="s">
        <v>271</v>
      </c>
      <c r="N1434" t="s">
        <v>268</v>
      </c>
      <c r="O1434">
        <v>26</v>
      </c>
      <c r="P1434" t="s">
        <v>273</v>
      </c>
      <c r="Q1434">
        <v>0.48</v>
      </c>
      <c r="S1434">
        <v>1</v>
      </c>
      <c r="T1434" s="108">
        <v>0.48</v>
      </c>
      <c r="U1434">
        <v>1</v>
      </c>
      <c r="V1434" t="s">
        <v>270</v>
      </c>
      <c r="W1434" t="s">
        <v>167</v>
      </c>
      <c r="X1434">
        <v>1</v>
      </c>
      <c r="Y1434">
        <v>0</v>
      </c>
      <c r="Z1434">
        <v>0</v>
      </c>
      <c r="AA1434">
        <v>0</v>
      </c>
      <c r="AB1434">
        <v>1</v>
      </c>
      <c r="AC1434">
        <v>0</v>
      </c>
      <c r="AD1434">
        <v>0</v>
      </c>
      <c r="AE1434">
        <v>0</v>
      </c>
    </row>
    <row r="1435" spans="1:31" x14ac:dyDescent="0.3">
      <c r="A1435" t="s">
        <v>268</v>
      </c>
      <c r="B1435" t="s">
        <v>1621</v>
      </c>
      <c r="C1435" t="s">
        <v>262</v>
      </c>
      <c r="D1435" t="s">
        <v>213</v>
      </c>
      <c r="E1435" t="s">
        <v>11220</v>
      </c>
      <c r="F1435" t="s">
        <v>1622</v>
      </c>
      <c r="G1435" t="s">
        <v>614</v>
      </c>
      <c r="I1435" t="s">
        <v>265</v>
      </c>
      <c r="J1435" t="s">
        <v>266</v>
      </c>
      <c r="K1435" t="s">
        <v>1623</v>
      </c>
      <c r="L1435" t="s">
        <v>17347</v>
      </c>
      <c r="M1435" t="s">
        <v>267</v>
      </c>
      <c r="N1435" t="s">
        <v>268</v>
      </c>
      <c r="O1435">
        <v>8</v>
      </c>
      <c r="P1435" t="s">
        <v>266</v>
      </c>
      <c r="Q1435">
        <v>0.17</v>
      </c>
      <c r="S1435">
        <v>4</v>
      </c>
      <c r="T1435" s="108">
        <v>0.68</v>
      </c>
      <c r="U1435">
        <v>1</v>
      </c>
      <c r="V1435" t="s">
        <v>270</v>
      </c>
      <c r="W1435" t="s">
        <v>167</v>
      </c>
      <c r="X1435">
        <v>4</v>
      </c>
      <c r="Y1435">
        <v>0</v>
      </c>
      <c r="Z1435">
        <v>0</v>
      </c>
      <c r="AA1435">
        <v>0</v>
      </c>
      <c r="AB1435">
        <v>4</v>
      </c>
      <c r="AC1435">
        <v>0</v>
      </c>
      <c r="AD1435">
        <v>0</v>
      </c>
      <c r="AE1435">
        <v>0</v>
      </c>
    </row>
    <row r="1436" spans="1:31" x14ac:dyDescent="0.3">
      <c r="A1436" t="s">
        <v>268</v>
      </c>
      <c r="B1436" t="s">
        <v>1621</v>
      </c>
      <c r="C1436" t="s">
        <v>262</v>
      </c>
      <c r="D1436" t="s">
        <v>213</v>
      </c>
      <c r="E1436" t="s">
        <v>11220</v>
      </c>
      <c r="F1436" t="s">
        <v>1622</v>
      </c>
      <c r="G1436" t="s">
        <v>614</v>
      </c>
      <c r="I1436" t="s">
        <v>265</v>
      </c>
      <c r="J1436" t="s">
        <v>266</v>
      </c>
      <c r="K1436" t="s">
        <v>1623</v>
      </c>
      <c r="L1436" t="s">
        <v>17347</v>
      </c>
      <c r="M1436" t="s">
        <v>271</v>
      </c>
      <c r="N1436" t="s">
        <v>268</v>
      </c>
      <c r="O1436">
        <v>9</v>
      </c>
      <c r="P1436" t="s">
        <v>288</v>
      </c>
      <c r="Q1436">
        <v>0.32</v>
      </c>
      <c r="S1436">
        <v>2</v>
      </c>
      <c r="T1436" s="108">
        <v>0.64</v>
      </c>
      <c r="U1436">
        <v>1</v>
      </c>
      <c r="V1436" t="s">
        <v>270</v>
      </c>
      <c r="W1436" t="s">
        <v>167</v>
      </c>
      <c r="X1436">
        <v>2</v>
      </c>
      <c r="Y1436">
        <v>0</v>
      </c>
      <c r="Z1436">
        <v>0</v>
      </c>
      <c r="AA1436">
        <v>0</v>
      </c>
      <c r="AB1436">
        <v>0</v>
      </c>
      <c r="AC1436">
        <v>2</v>
      </c>
      <c r="AD1436">
        <v>0</v>
      </c>
      <c r="AE1436">
        <v>0</v>
      </c>
    </row>
    <row r="1437" spans="1:31" x14ac:dyDescent="0.3">
      <c r="A1437" t="s">
        <v>268</v>
      </c>
      <c r="B1437" t="s">
        <v>1621</v>
      </c>
      <c r="C1437" t="s">
        <v>262</v>
      </c>
      <c r="D1437" t="s">
        <v>213</v>
      </c>
      <c r="E1437" t="s">
        <v>11220</v>
      </c>
      <c r="F1437" t="s">
        <v>1622</v>
      </c>
      <c r="G1437" t="s">
        <v>614</v>
      </c>
      <c r="I1437" t="s">
        <v>265</v>
      </c>
      <c r="J1437" t="s">
        <v>266</v>
      </c>
      <c r="K1437" t="s">
        <v>1623</v>
      </c>
      <c r="L1437" t="s">
        <v>17347</v>
      </c>
      <c r="M1437" t="s">
        <v>271</v>
      </c>
      <c r="N1437" t="s">
        <v>268</v>
      </c>
      <c r="O1437">
        <v>26</v>
      </c>
      <c r="P1437" t="s">
        <v>273</v>
      </c>
      <c r="Q1437">
        <v>0.32</v>
      </c>
      <c r="S1437">
        <v>1</v>
      </c>
      <c r="T1437" s="108">
        <v>0.32</v>
      </c>
      <c r="U1437">
        <v>1</v>
      </c>
      <c r="V1437" t="s">
        <v>270</v>
      </c>
      <c r="W1437" t="s">
        <v>167</v>
      </c>
      <c r="X1437">
        <v>1</v>
      </c>
      <c r="Y1437">
        <v>0</v>
      </c>
      <c r="Z1437">
        <v>0</v>
      </c>
      <c r="AA1437">
        <v>0</v>
      </c>
      <c r="AB1437">
        <v>1</v>
      </c>
      <c r="AC1437">
        <v>0</v>
      </c>
      <c r="AD1437">
        <v>0</v>
      </c>
      <c r="AE1437">
        <v>0</v>
      </c>
    </row>
    <row r="1438" spans="1:31" x14ac:dyDescent="0.3">
      <c r="A1438" t="s">
        <v>268</v>
      </c>
      <c r="B1438" t="s">
        <v>1621</v>
      </c>
      <c r="C1438" t="s">
        <v>262</v>
      </c>
      <c r="D1438" t="s">
        <v>213</v>
      </c>
      <c r="E1438" t="s">
        <v>11220</v>
      </c>
      <c r="F1438" t="s">
        <v>1622</v>
      </c>
      <c r="G1438" t="s">
        <v>614</v>
      </c>
      <c r="I1438" t="s">
        <v>265</v>
      </c>
      <c r="J1438" t="s">
        <v>266</v>
      </c>
      <c r="K1438" t="s">
        <v>1623</v>
      </c>
      <c r="L1438" t="s">
        <v>17347</v>
      </c>
      <c r="M1438" t="s">
        <v>271</v>
      </c>
      <c r="N1438" t="s">
        <v>268</v>
      </c>
      <c r="O1438">
        <v>26</v>
      </c>
      <c r="P1438" t="s">
        <v>273</v>
      </c>
      <c r="Q1438">
        <v>0.48</v>
      </c>
      <c r="S1438">
        <v>1</v>
      </c>
      <c r="T1438" s="108">
        <v>0.48</v>
      </c>
      <c r="U1438">
        <v>1</v>
      </c>
      <c r="V1438" t="s">
        <v>270</v>
      </c>
      <c r="W1438" t="s">
        <v>167</v>
      </c>
      <c r="X1438">
        <v>1</v>
      </c>
      <c r="Y1438">
        <v>0</v>
      </c>
      <c r="Z1438">
        <v>0</v>
      </c>
      <c r="AA1438">
        <v>0</v>
      </c>
      <c r="AB1438">
        <v>1</v>
      </c>
      <c r="AC1438">
        <v>0</v>
      </c>
      <c r="AD1438">
        <v>0</v>
      </c>
      <c r="AE1438">
        <v>0</v>
      </c>
    </row>
    <row r="1439" spans="1:31" x14ac:dyDescent="0.3">
      <c r="A1439" t="s">
        <v>268</v>
      </c>
      <c r="B1439" t="s">
        <v>8956</v>
      </c>
      <c r="C1439" t="s">
        <v>262</v>
      </c>
      <c r="D1439" t="s">
        <v>8957</v>
      </c>
      <c r="E1439" t="s">
        <v>11245</v>
      </c>
      <c r="F1439" t="s">
        <v>355</v>
      </c>
      <c r="G1439" t="s">
        <v>9327</v>
      </c>
      <c r="I1439" t="s">
        <v>265</v>
      </c>
      <c r="J1439" t="s">
        <v>266</v>
      </c>
      <c r="K1439" t="s">
        <v>8958</v>
      </c>
      <c r="L1439" t="s">
        <v>15598</v>
      </c>
      <c r="M1439" t="s">
        <v>267</v>
      </c>
      <c r="N1439" t="s">
        <v>268</v>
      </c>
      <c r="O1439">
        <v>8</v>
      </c>
      <c r="P1439" t="s">
        <v>282</v>
      </c>
      <c r="Q1439">
        <v>1</v>
      </c>
      <c r="S1439">
        <v>2</v>
      </c>
      <c r="T1439" s="108">
        <v>2</v>
      </c>
      <c r="U1439">
        <v>1</v>
      </c>
      <c r="V1439" t="s">
        <v>270</v>
      </c>
      <c r="W1439" t="s">
        <v>167</v>
      </c>
      <c r="X1439">
        <v>1</v>
      </c>
      <c r="Y1439">
        <v>0</v>
      </c>
      <c r="Z1439">
        <v>1</v>
      </c>
      <c r="AA1439">
        <v>0</v>
      </c>
      <c r="AB1439">
        <v>0</v>
      </c>
      <c r="AC1439">
        <v>1</v>
      </c>
      <c r="AD1439">
        <v>0</v>
      </c>
      <c r="AE1439">
        <v>0</v>
      </c>
    </row>
    <row r="1440" spans="1:31" x14ac:dyDescent="0.3">
      <c r="A1440" t="s">
        <v>268</v>
      </c>
      <c r="B1440" t="s">
        <v>8956</v>
      </c>
      <c r="C1440" t="s">
        <v>262</v>
      </c>
      <c r="D1440" t="s">
        <v>8957</v>
      </c>
      <c r="E1440" t="s">
        <v>11245</v>
      </c>
      <c r="F1440" t="s">
        <v>355</v>
      </c>
      <c r="G1440" t="s">
        <v>9327</v>
      </c>
      <c r="I1440" t="s">
        <v>265</v>
      </c>
      <c r="J1440" t="s">
        <v>266</v>
      </c>
      <c r="K1440" t="s">
        <v>8958</v>
      </c>
      <c r="L1440" t="s">
        <v>15598</v>
      </c>
      <c r="M1440" t="s">
        <v>271</v>
      </c>
      <c r="N1440" t="s">
        <v>268</v>
      </c>
      <c r="O1440">
        <v>9</v>
      </c>
      <c r="P1440" t="s">
        <v>288</v>
      </c>
      <c r="Q1440">
        <v>0.48</v>
      </c>
      <c r="S1440">
        <v>3</v>
      </c>
      <c r="T1440" s="108">
        <v>1.44</v>
      </c>
      <c r="U1440">
        <v>1</v>
      </c>
      <c r="V1440" t="s">
        <v>270</v>
      </c>
      <c r="W1440" t="s">
        <v>167</v>
      </c>
      <c r="X1440">
        <v>3</v>
      </c>
      <c r="Y1440">
        <v>0</v>
      </c>
      <c r="Z1440">
        <v>0</v>
      </c>
      <c r="AA1440">
        <v>0</v>
      </c>
      <c r="AB1440">
        <v>0</v>
      </c>
      <c r="AC1440">
        <v>3</v>
      </c>
      <c r="AD1440">
        <v>0</v>
      </c>
      <c r="AE1440">
        <v>0</v>
      </c>
    </row>
    <row r="1441" spans="1:31" x14ac:dyDescent="0.3">
      <c r="A1441" t="s">
        <v>268</v>
      </c>
      <c r="B1441" t="s">
        <v>8956</v>
      </c>
      <c r="C1441" t="s">
        <v>262</v>
      </c>
      <c r="D1441" t="s">
        <v>8957</v>
      </c>
      <c r="E1441" t="s">
        <v>11245</v>
      </c>
      <c r="F1441" t="s">
        <v>355</v>
      </c>
      <c r="G1441" t="s">
        <v>9327</v>
      </c>
      <c r="I1441" t="s">
        <v>265</v>
      </c>
      <c r="J1441" t="s">
        <v>266</v>
      </c>
      <c r="K1441" t="s">
        <v>8958</v>
      </c>
      <c r="L1441" t="s">
        <v>15598</v>
      </c>
      <c r="M1441" t="s">
        <v>271</v>
      </c>
      <c r="N1441" t="s">
        <v>268</v>
      </c>
      <c r="O1441">
        <v>21</v>
      </c>
      <c r="P1441" t="s">
        <v>273</v>
      </c>
      <c r="Q1441">
        <v>0.32</v>
      </c>
      <c r="S1441">
        <v>1</v>
      </c>
      <c r="T1441" s="108">
        <v>0.32</v>
      </c>
      <c r="U1441">
        <v>1</v>
      </c>
      <c r="V1441" t="s">
        <v>270</v>
      </c>
      <c r="W1441" t="s">
        <v>167</v>
      </c>
      <c r="X1441">
        <v>1</v>
      </c>
      <c r="Y1441">
        <v>0</v>
      </c>
      <c r="Z1441">
        <v>0</v>
      </c>
      <c r="AA1441">
        <v>0</v>
      </c>
      <c r="AB1441">
        <v>0</v>
      </c>
      <c r="AC1441">
        <v>1</v>
      </c>
      <c r="AD1441">
        <v>0</v>
      </c>
      <c r="AE1441">
        <v>0</v>
      </c>
    </row>
    <row r="1442" spans="1:31" x14ac:dyDescent="0.3">
      <c r="A1442" t="s">
        <v>268</v>
      </c>
      <c r="B1442" t="s">
        <v>569</v>
      </c>
      <c r="C1442" t="s">
        <v>262</v>
      </c>
      <c r="D1442" t="s">
        <v>2474</v>
      </c>
      <c r="E1442" t="s">
        <v>11456</v>
      </c>
      <c r="F1442" t="s">
        <v>570</v>
      </c>
      <c r="G1442" t="s">
        <v>513</v>
      </c>
      <c r="I1442" t="s">
        <v>265</v>
      </c>
      <c r="J1442" t="s">
        <v>266</v>
      </c>
      <c r="K1442" t="s">
        <v>571</v>
      </c>
      <c r="L1442" t="s">
        <v>572</v>
      </c>
      <c r="M1442" t="s">
        <v>267</v>
      </c>
      <c r="N1442" t="s">
        <v>268</v>
      </c>
      <c r="O1442">
        <v>8</v>
      </c>
      <c r="P1442" t="s">
        <v>282</v>
      </c>
      <c r="Q1442">
        <v>2</v>
      </c>
      <c r="S1442">
        <v>4</v>
      </c>
      <c r="T1442" s="108">
        <v>8</v>
      </c>
      <c r="U1442">
        <v>1</v>
      </c>
      <c r="V1442" t="s">
        <v>270</v>
      </c>
      <c r="W1442" t="s">
        <v>167</v>
      </c>
      <c r="X1442">
        <v>2</v>
      </c>
      <c r="Y1442">
        <v>2</v>
      </c>
      <c r="Z1442">
        <v>0</v>
      </c>
      <c r="AA1442">
        <v>0</v>
      </c>
      <c r="AB1442">
        <v>2</v>
      </c>
      <c r="AC1442">
        <v>0</v>
      </c>
      <c r="AD1442">
        <v>0</v>
      </c>
      <c r="AE1442">
        <v>0</v>
      </c>
    </row>
    <row r="1443" spans="1:31" x14ac:dyDescent="0.3">
      <c r="A1443" t="s">
        <v>268</v>
      </c>
      <c r="B1443" t="s">
        <v>569</v>
      </c>
      <c r="C1443" t="s">
        <v>262</v>
      </c>
      <c r="D1443" t="s">
        <v>2474</v>
      </c>
      <c r="E1443" t="s">
        <v>11456</v>
      </c>
      <c r="F1443" t="s">
        <v>570</v>
      </c>
      <c r="G1443" t="s">
        <v>513</v>
      </c>
      <c r="I1443" t="s">
        <v>265</v>
      </c>
      <c r="J1443" t="s">
        <v>266</v>
      </c>
      <c r="K1443" t="s">
        <v>571</v>
      </c>
      <c r="L1443" t="s">
        <v>572</v>
      </c>
      <c r="M1443" t="s">
        <v>271</v>
      </c>
      <c r="N1443" t="s">
        <v>268</v>
      </c>
      <c r="O1443">
        <v>9</v>
      </c>
      <c r="P1443" t="s">
        <v>272</v>
      </c>
      <c r="Q1443">
        <v>2</v>
      </c>
      <c r="S1443">
        <v>2</v>
      </c>
      <c r="T1443" s="108">
        <v>4</v>
      </c>
      <c r="U1443">
        <v>1</v>
      </c>
      <c r="V1443" t="s">
        <v>270</v>
      </c>
      <c r="W1443" t="s">
        <v>167</v>
      </c>
      <c r="X1443">
        <v>1</v>
      </c>
      <c r="Y1443">
        <v>1</v>
      </c>
      <c r="Z1443">
        <v>0</v>
      </c>
      <c r="AA1443">
        <v>0</v>
      </c>
      <c r="AB1443">
        <v>1</v>
      </c>
      <c r="AC1443">
        <v>0</v>
      </c>
      <c r="AD1443">
        <v>0</v>
      </c>
      <c r="AE1443">
        <v>0</v>
      </c>
    </row>
    <row r="1444" spans="1:31" x14ac:dyDescent="0.3">
      <c r="A1444" t="s">
        <v>268</v>
      </c>
      <c r="B1444" t="s">
        <v>569</v>
      </c>
      <c r="C1444" t="s">
        <v>262</v>
      </c>
      <c r="D1444" t="s">
        <v>2474</v>
      </c>
      <c r="E1444" t="s">
        <v>11456</v>
      </c>
      <c r="F1444" t="s">
        <v>570</v>
      </c>
      <c r="G1444" t="s">
        <v>513</v>
      </c>
      <c r="I1444" t="s">
        <v>265</v>
      </c>
      <c r="J1444" t="s">
        <v>266</v>
      </c>
      <c r="K1444" t="s">
        <v>571</v>
      </c>
      <c r="L1444" t="s">
        <v>572</v>
      </c>
      <c r="M1444" t="s">
        <v>271</v>
      </c>
      <c r="N1444" t="s">
        <v>268</v>
      </c>
      <c r="O1444">
        <v>26</v>
      </c>
      <c r="P1444" t="s">
        <v>273</v>
      </c>
      <c r="Q1444">
        <v>0.48</v>
      </c>
      <c r="S1444">
        <v>2</v>
      </c>
      <c r="T1444" s="108">
        <v>0.96</v>
      </c>
      <c r="U1444">
        <v>1</v>
      </c>
      <c r="V1444" t="s">
        <v>270</v>
      </c>
      <c r="W1444" t="s">
        <v>167</v>
      </c>
      <c r="X1444">
        <v>2</v>
      </c>
      <c r="Y1444">
        <v>0</v>
      </c>
      <c r="Z1444">
        <v>0</v>
      </c>
      <c r="AA1444">
        <v>0</v>
      </c>
      <c r="AB1444">
        <v>2</v>
      </c>
      <c r="AC1444">
        <v>0</v>
      </c>
      <c r="AD1444">
        <v>0</v>
      </c>
      <c r="AE1444">
        <v>0</v>
      </c>
    </row>
    <row r="1445" spans="1:31" x14ac:dyDescent="0.3">
      <c r="A1445" t="s">
        <v>268</v>
      </c>
      <c r="B1445" t="s">
        <v>1650</v>
      </c>
      <c r="C1445" t="s">
        <v>262</v>
      </c>
      <c r="D1445" t="s">
        <v>2557</v>
      </c>
      <c r="E1445" t="s">
        <v>11297</v>
      </c>
      <c r="F1445" t="s">
        <v>1651</v>
      </c>
      <c r="G1445" t="s">
        <v>527</v>
      </c>
      <c r="I1445" t="s">
        <v>265</v>
      </c>
      <c r="J1445" t="s">
        <v>266</v>
      </c>
      <c r="K1445" t="s">
        <v>1652</v>
      </c>
      <c r="L1445" t="s">
        <v>11553</v>
      </c>
      <c r="M1445" t="s">
        <v>267</v>
      </c>
      <c r="N1445" t="s">
        <v>268</v>
      </c>
      <c r="O1445">
        <v>8</v>
      </c>
      <c r="P1445" t="s">
        <v>266</v>
      </c>
      <c r="Q1445">
        <v>0.48</v>
      </c>
      <c r="S1445">
        <v>2</v>
      </c>
      <c r="T1445" s="108">
        <v>0.96</v>
      </c>
      <c r="U1445">
        <v>1</v>
      </c>
      <c r="V1445" t="s">
        <v>270</v>
      </c>
      <c r="W1445" t="s">
        <v>167</v>
      </c>
      <c r="X1445">
        <v>2</v>
      </c>
      <c r="Y1445">
        <v>0</v>
      </c>
      <c r="Z1445">
        <v>0</v>
      </c>
      <c r="AA1445">
        <v>0</v>
      </c>
      <c r="AB1445">
        <v>2</v>
      </c>
      <c r="AC1445">
        <v>0</v>
      </c>
      <c r="AD1445">
        <v>0</v>
      </c>
      <c r="AE1445">
        <v>0</v>
      </c>
    </row>
    <row r="1446" spans="1:31" x14ac:dyDescent="0.3">
      <c r="A1446" t="s">
        <v>268</v>
      </c>
      <c r="B1446" t="s">
        <v>1650</v>
      </c>
      <c r="C1446" t="s">
        <v>262</v>
      </c>
      <c r="D1446" t="s">
        <v>2557</v>
      </c>
      <c r="E1446" t="s">
        <v>11297</v>
      </c>
      <c r="F1446" t="s">
        <v>1651</v>
      </c>
      <c r="G1446" t="s">
        <v>527</v>
      </c>
      <c r="I1446" t="s">
        <v>265</v>
      </c>
      <c r="J1446" t="s">
        <v>266</v>
      </c>
      <c r="K1446" t="s">
        <v>1652</v>
      </c>
      <c r="L1446" t="s">
        <v>11553</v>
      </c>
      <c r="M1446" t="s">
        <v>271</v>
      </c>
      <c r="N1446" t="s">
        <v>268</v>
      </c>
      <c r="O1446">
        <v>9</v>
      </c>
      <c r="P1446" t="s">
        <v>288</v>
      </c>
      <c r="Q1446">
        <v>0.48</v>
      </c>
      <c r="S1446">
        <v>4</v>
      </c>
      <c r="T1446" s="108">
        <v>1.92</v>
      </c>
      <c r="U1446">
        <v>1</v>
      </c>
      <c r="V1446" t="s">
        <v>270</v>
      </c>
      <c r="W1446" t="s">
        <v>167</v>
      </c>
      <c r="X1446">
        <v>2</v>
      </c>
      <c r="Y1446">
        <v>2</v>
      </c>
      <c r="Z1446">
        <v>0</v>
      </c>
      <c r="AA1446">
        <v>0</v>
      </c>
      <c r="AB1446">
        <v>2</v>
      </c>
      <c r="AC1446">
        <v>0</v>
      </c>
      <c r="AD1446">
        <v>0</v>
      </c>
      <c r="AE1446">
        <v>0</v>
      </c>
    </row>
    <row r="1447" spans="1:31" x14ac:dyDescent="0.3">
      <c r="A1447" t="s">
        <v>268</v>
      </c>
      <c r="B1447" t="s">
        <v>2403</v>
      </c>
      <c r="C1447" t="s">
        <v>262</v>
      </c>
      <c r="D1447" t="s">
        <v>2544</v>
      </c>
      <c r="E1447" t="s">
        <v>11499</v>
      </c>
      <c r="F1447" t="s">
        <v>2404</v>
      </c>
      <c r="G1447" t="s">
        <v>9349</v>
      </c>
      <c r="I1447" t="s">
        <v>265</v>
      </c>
      <c r="J1447" t="s">
        <v>266</v>
      </c>
      <c r="K1447" t="s">
        <v>2405</v>
      </c>
      <c r="L1447" t="s">
        <v>550</v>
      </c>
      <c r="M1447" t="s">
        <v>267</v>
      </c>
      <c r="N1447" t="s">
        <v>268</v>
      </c>
      <c r="O1447">
        <v>8</v>
      </c>
      <c r="P1447" t="s">
        <v>266</v>
      </c>
      <c r="Q1447">
        <v>0.17</v>
      </c>
      <c r="S1447">
        <v>5</v>
      </c>
      <c r="T1447" s="108">
        <v>0.85000000000000009</v>
      </c>
      <c r="U1447">
        <v>1</v>
      </c>
      <c r="V1447" t="s">
        <v>270</v>
      </c>
      <c r="W1447" t="s">
        <v>167</v>
      </c>
      <c r="X1447">
        <v>5</v>
      </c>
      <c r="Y1447">
        <v>0</v>
      </c>
      <c r="Z1447">
        <v>0</v>
      </c>
      <c r="AA1447">
        <v>0</v>
      </c>
      <c r="AB1447">
        <v>5</v>
      </c>
      <c r="AC1447">
        <v>0</v>
      </c>
      <c r="AD1447">
        <v>0</v>
      </c>
      <c r="AE1447">
        <v>0</v>
      </c>
    </row>
    <row r="1448" spans="1:31" x14ac:dyDescent="0.3">
      <c r="A1448" t="s">
        <v>268</v>
      </c>
      <c r="B1448" t="s">
        <v>2403</v>
      </c>
      <c r="C1448" t="s">
        <v>262</v>
      </c>
      <c r="D1448" t="s">
        <v>2544</v>
      </c>
      <c r="E1448" t="s">
        <v>11499</v>
      </c>
      <c r="F1448" t="s">
        <v>2404</v>
      </c>
      <c r="G1448" t="s">
        <v>9349</v>
      </c>
      <c r="I1448" t="s">
        <v>265</v>
      </c>
      <c r="J1448" t="s">
        <v>266</v>
      </c>
      <c r="K1448" t="s">
        <v>2405</v>
      </c>
      <c r="L1448" t="s">
        <v>550</v>
      </c>
      <c r="M1448" t="s">
        <v>271</v>
      </c>
      <c r="N1448" t="s">
        <v>268</v>
      </c>
      <c r="O1448">
        <v>9</v>
      </c>
      <c r="P1448" t="s">
        <v>288</v>
      </c>
      <c r="Q1448">
        <v>0.48</v>
      </c>
      <c r="S1448">
        <v>2</v>
      </c>
      <c r="T1448" s="108">
        <v>0.96</v>
      </c>
      <c r="U1448">
        <v>1</v>
      </c>
      <c r="V1448" t="s">
        <v>270</v>
      </c>
      <c r="W1448" t="s">
        <v>167</v>
      </c>
      <c r="X1448">
        <v>2</v>
      </c>
      <c r="Y1448">
        <v>0</v>
      </c>
      <c r="Z1448">
        <v>0</v>
      </c>
      <c r="AA1448">
        <v>0</v>
      </c>
      <c r="AB1448">
        <v>2</v>
      </c>
      <c r="AC1448">
        <v>0</v>
      </c>
      <c r="AD1448">
        <v>0</v>
      </c>
      <c r="AE1448">
        <v>0</v>
      </c>
    </row>
    <row r="1449" spans="1:31" x14ac:dyDescent="0.3">
      <c r="A1449" t="s">
        <v>268</v>
      </c>
      <c r="B1449" t="s">
        <v>2403</v>
      </c>
      <c r="C1449" t="s">
        <v>262</v>
      </c>
      <c r="D1449" t="s">
        <v>2544</v>
      </c>
      <c r="E1449" t="s">
        <v>11499</v>
      </c>
      <c r="F1449" t="s">
        <v>2404</v>
      </c>
      <c r="G1449" t="s">
        <v>9349</v>
      </c>
      <c r="I1449" t="s">
        <v>265</v>
      </c>
      <c r="J1449" t="s">
        <v>266</v>
      </c>
      <c r="K1449" t="s">
        <v>2405</v>
      </c>
      <c r="L1449" t="s">
        <v>550</v>
      </c>
      <c r="M1449" t="s">
        <v>271</v>
      </c>
      <c r="N1449" t="s">
        <v>268</v>
      </c>
      <c r="O1449">
        <v>21</v>
      </c>
      <c r="P1449" t="s">
        <v>273</v>
      </c>
      <c r="Q1449">
        <v>0.17</v>
      </c>
      <c r="S1449">
        <v>1</v>
      </c>
      <c r="T1449" s="108">
        <v>0.17</v>
      </c>
      <c r="U1449">
        <v>1</v>
      </c>
      <c r="V1449" t="s">
        <v>270</v>
      </c>
      <c r="W1449" t="s">
        <v>167</v>
      </c>
      <c r="X1449">
        <v>1</v>
      </c>
      <c r="Y1449">
        <v>0</v>
      </c>
      <c r="Z1449">
        <v>0</v>
      </c>
      <c r="AA1449">
        <v>0</v>
      </c>
      <c r="AB1449">
        <v>1</v>
      </c>
      <c r="AC1449">
        <v>0</v>
      </c>
      <c r="AD1449">
        <v>0</v>
      </c>
      <c r="AE1449">
        <v>0</v>
      </c>
    </row>
    <row r="1450" spans="1:31" x14ac:dyDescent="0.3">
      <c r="A1450" t="s">
        <v>268</v>
      </c>
      <c r="B1450" t="s">
        <v>8916</v>
      </c>
      <c r="C1450" t="s">
        <v>262</v>
      </c>
      <c r="D1450" t="s">
        <v>8917</v>
      </c>
      <c r="E1450" t="s">
        <v>11432</v>
      </c>
      <c r="F1450" t="s">
        <v>535</v>
      </c>
      <c r="G1450" t="s">
        <v>1034</v>
      </c>
      <c r="I1450" t="s">
        <v>265</v>
      </c>
      <c r="J1450" t="s">
        <v>266</v>
      </c>
      <c r="K1450" t="s">
        <v>8918</v>
      </c>
      <c r="L1450" t="s">
        <v>17387</v>
      </c>
      <c r="M1450" t="s">
        <v>267</v>
      </c>
      <c r="N1450" t="s">
        <v>268</v>
      </c>
      <c r="O1450">
        <v>8</v>
      </c>
      <c r="P1450" t="s">
        <v>282</v>
      </c>
      <c r="Q1450">
        <v>2</v>
      </c>
      <c r="S1450">
        <v>2</v>
      </c>
      <c r="T1450" s="108">
        <v>4</v>
      </c>
      <c r="U1450">
        <v>1</v>
      </c>
      <c r="V1450" t="s">
        <v>270</v>
      </c>
      <c r="W1450" t="s">
        <v>167</v>
      </c>
      <c r="X1450">
        <v>2</v>
      </c>
      <c r="Y1450">
        <v>0</v>
      </c>
      <c r="Z1450">
        <v>0</v>
      </c>
      <c r="AA1450">
        <v>0</v>
      </c>
      <c r="AB1450">
        <v>2</v>
      </c>
      <c r="AC1450">
        <v>0</v>
      </c>
      <c r="AD1450">
        <v>0</v>
      </c>
      <c r="AE1450">
        <v>0</v>
      </c>
    </row>
    <row r="1451" spans="1:31" x14ac:dyDescent="0.3">
      <c r="A1451" t="s">
        <v>268</v>
      </c>
      <c r="B1451" t="s">
        <v>8916</v>
      </c>
      <c r="C1451" t="s">
        <v>262</v>
      </c>
      <c r="D1451" t="s">
        <v>8917</v>
      </c>
      <c r="E1451" t="s">
        <v>11432</v>
      </c>
      <c r="F1451" t="s">
        <v>535</v>
      </c>
      <c r="G1451" t="s">
        <v>1034</v>
      </c>
      <c r="I1451" t="s">
        <v>265</v>
      </c>
      <c r="J1451" t="s">
        <v>266</v>
      </c>
      <c r="K1451" t="s">
        <v>8918</v>
      </c>
      <c r="L1451" t="s">
        <v>17387</v>
      </c>
      <c r="M1451" t="s">
        <v>271</v>
      </c>
      <c r="N1451" t="s">
        <v>268</v>
      </c>
      <c r="O1451">
        <v>26</v>
      </c>
      <c r="P1451" t="s">
        <v>273</v>
      </c>
      <c r="Q1451">
        <v>0.48</v>
      </c>
      <c r="S1451">
        <v>2</v>
      </c>
      <c r="T1451" s="108">
        <v>0.96</v>
      </c>
      <c r="U1451">
        <v>1</v>
      </c>
      <c r="V1451" t="s">
        <v>270</v>
      </c>
      <c r="W1451" t="s">
        <v>167</v>
      </c>
      <c r="X1451">
        <v>2</v>
      </c>
      <c r="Y1451">
        <v>0</v>
      </c>
      <c r="Z1451">
        <v>0</v>
      </c>
      <c r="AA1451">
        <v>0</v>
      </c>
      <c r="AB1451">
        <v>0</v>
      </c>
      <c r="AC1451">
        <v>2</v>
      </c>
      <c r="AD1451">
        <v>0</v>
      </c>
      <c r="AE1451">
        <v>0</v>
      </c>
    </row>
    <row r="1452" spans="1:31" x14ac:dyDescent="0.3">
      <c r="A1452" t="s">
        <v>268</v>
      </c>
      <c r="B1452" t="s">
        <v>8916</v>
      </c>
      <c r="C1452" t="s">
        <v>262</v>
      </c>
      <c r="D1452" t="s">
        <v>8917</v>
      </c>
      <c r="E1452" t="s">
        <v>11432</v>
      </c>
      <c r="F1452" t="s">
        <v>535</v>
      </c>
      <c r="G1452" t="s">
        <v>1034</v>
      </c>
      <c r="I1452" t="s">
        <v>265</v>
      </c>
      <c r="J1452" t="s">
        <v>266</v>
      </c>
      <c r="K1452" t="s">
        <v>8918</v>
      </c>
      <c r="L1452" t="s">
        <v>17387</v>
      </c>
      <c r="M1452" t="s">
        <v>271</v>
      </c>
      <c r="N1452" t="s">
        <v>268</v>
      </c>
      <c r="O1452">
        <v>26</v>
      </c>
      <c r="P1452" t="s">
        <v>273</v>
      </c>
      <c r="Q1452">
        <v>0.32</v>
      </c>
      <c r="S1452">
        <v>2</v>
      </c>
      <c r="T1452" s="108">
        <v>0.64</v>
      </c>
      <c r="U1452">
        <v>1</v>
      </c>
      <c r="V1452" t="s">
        <v>270</v>
      </c>
      <c r="W1452" t="s">
        <v>167</v>
      </c>
      <c r="X1452">
        <v>2</v>
      </c>
      <c r="Y1452">
        <v>0</v>
      </c>
      <c r="Z1452">
        <v>0</v>
      </c>
      <c r="AA1452">
        <v>0</v>
      </c>
      <c r="AB1452">
        <v>0</v>
      </c>
      <c r="AC1452">
        <v>2</v>
      </c>
      <c r="AD1452">
        <v>0</v>
      </c>
      <c r="AE1452">
        <v>0</v>
      </c>
    </row>
    <row r="1453" spans="1:31" x14ac:dyDescent="0.3">
      <c r="A1453" t="s">
        <v>268</v>
      </c>
      <c r="B1453" t="s">
        <v>8916</v>
      </c>
      <c r="C1453" t="s">
        <v>262</v>
      </c>
      <c r="D1453" t="s">
        <v>8917</v>
      </c>
      <c r="E1453" t="s">
        <v>11432</v>
      </c>
      <c r="F1453" t="s">
        <v>535</v>
      </c>
      <c r="G1453" t="s">
        <v>1034</v>
      </c>
      <c r="I1453" t="s">
        <v>265</v>
      </c>
      <c r="J1453" t="s">
        <v>266</v>
      </c>
      <c r="K1453" t="s">
        <v>8918</v>
      </c>
      <c r="L1453" t="s">
        <v>17387</v>
      </c>
      <c r="M1453" t="s">
        <v>271</v>
      </c>
      <c r="N1453" t="s">
        <v>268</v>
      </c>
      <c r="O1453">
        <v>9</v>
      </c>
      <c r="P1453" t="s">
        <v>272</v>
      </c>
      <c r="Q1453">
        <v>2</v>
      </c>
      <c r="S1453">
        <v>2</v>
      </c>
      <c r="T1453" s="108">
        <v>4</v>
      </c>
      <c r="U1453">
        <v>1</v>
      </c>
      <c r="V1453" t="s">
        <v>270</v>
      </c>
      <c r="W1453" t="s">
        <v>167</v>
      </c>
      <c r="X1453">
        <v>1</v>
      </c>
      <c r="Y1453">
        <v>1</v>
      </c>
      <c r="Z1453">
        <v>0</v>
      </c>
      <c r="AA1453">
        <v>0</v>
      </c>
      <c r="AB1453">
        <v>0</v>
      </c>
      <c r="AC1453">
        <v>1</v>
      </c>
      <c r="AD1453">
        <v>0</v>
      </c>
      <c r="AE1453">
        <v>0</v>
      </c>
    </row>
    <row r="1454" spans="1:31" x14ac:dyDescent="0.3">
      <c r="A1454" t="s">
        <v>268</v>
      </c>
      <c r="B1454" t="s">
        <v>1450</v>
      </c>
      <c r="C1454" t="s">
        <v>262</v>
      </c>
      <c r="D1454" t="s">
        <v>203</v>
      </c>
      <c r="E1454" t="s">
        <v>11495</v>
      </c>
      <c r="F1454" t="s">
        <v>1451</v>
      </c>
      <c r="G1454" t="s">
        <v>9348</v>
      </c>
      <c r="I1454" t="s">
        <v>265</v>
      </c>
      <c r="J1454" t="s">
        <v>266</v>
      </c>
      <c r="K1454" t="s">
        <v>1452</v>
      </c>
      <c r="L1454" t="s">
        <v>2600</v>
      </c>
      <c r="M1454" t="s">
        <v>267</v>
      </c>
      <c r="N1454" t="s">
        <v>268</v>
      </c>
      <c r="O1454">
        <v>8</v>
      </c>
      <c r="P1454" t="s">
        <v>269</v>
      </c>
      <c r="Q1454">
        <v>2</v>
      </c>
      <c r="S1454">
        <v>4</v>
      </c>
      <c r="T1454" s="108">
        <v>8</v>
      </c>
      <c r="U1454">
        <v>1</v>
      </c>
      <c r="V1454" t="s">
        <v>270</v>
      </c>
      <c r="W1454" t="s">
        <v>167</v>
      </c>
      <c r="X1454">
        <v>2</v>
      </c>
      <c r="Y1454">
        <v>2</v>
      </c>
      <c r="Z1454">
        <v>0</v>
      </c>
      <c r="AA1454">
        <v>0</v>
      </c>
      <c r="AB1454">
        <v>2</v>
      </c>
      <c r="AC1454">
        <v>0</v>
      </c>
      <c r="AD1454">
        <v>0</v>
      </c>
      <c r="AE1454">
        <v>0</v>
      </c>
    </row>
    <row r="1455" spans="1:31" x14ac:dyDescent="0.3">
      <c r="A1455" t="s">
        <v>268</v>
      </c>
      <c r="B1455" t="s">
        <v>1450</v>
      </c>
      <c r="C1455" t="s">
        <v>262</v>
      </c>
      <c r="D1455" t="s">
        <v>203</v>
      </c>
      <c r="E1455" t="s">
        <v>11495</v>
      </c>
      <c r="F1455" t="s">
        <v>1451</v>
      </c>
      <c r="G1455" t="s">
        <v>9348</v>
      </c>
      <c r="I1455" t="s">
        <v>265</v>
      </c>
      <c r="J1455" t="s">
        <v>266</v>
      </c>
      <c r="K1455" t="s">
        <v>1452</v>
      </c>
      <c r="L1455" t="s">
        <v>2600</v>
      </c>
      <c r="M1455" t="s">
        <v>271</v>
      </c>
      <c r="N1455" t="s">
        <v>268</v>
      </c>
      <c r="O1455">
        <v>9</v>
      </c>
      <c r="P1455" t="s">
        <v>288</v>
      </c>
      <c r="Q1455">
        <v>0.48</v>
      </c>
      <c r="S1455">
        <v>8</v>
      </c>
      <c r="T1455" s="108">
        <v>3.84</v>
      </c>
      <c r="U1455">
        <v>1</v>
      </c>
      <c r="V1455" t="s">
        <v>270</v>
      </c>
      <c r="W1455" t="s">
        <v>167</v>
      </c>
      <c r="X1455">
        <v>4</v>
      </c>
      <c r="Y1455">
        <v>0</v>
      </c>
      <c r="Z1455">
        <v>4</v>
      </c>
      <c r="AA1455">
        <v>0</v>
      </c>
      <c r="AB1455">
        <v>4</v>
      </c>
      <c r="AC1455">
        <v>0</v>
      </c>
      <c r="AD1455">
        <v>0</v>
      </c>
      <c r="AE1455">
        <v>0</v>
      </c>
    </row>
    <row r="1456" spans="1:31" x14ac:dyDescent="0.3">
      <c r="A1456" t="s">
        <v>268</v>
      </c>
      <c r="B1456" t="s">
        <v>1450</v>
      </c>
      <c r="C1456" t="s">
        <v>262</v>
      </c>
      <c r="D1456" t="s">
        <v>203</v>
      </c>
      <c r="E1456" t="s">
        <v>11495</v>
      </c>
      <c r="F1456" t="s">
        <v>1451</v>
      </c>
      <c r="G1456" t="s">
        <v>9348</v>
      </c>
      <c r="I1456" t="s">
        <v>265</v>
      </c>
      <c r="J1456" t="s">
        <v>266</v>
      </c>
      <c r="K1456" t="s">
        <v>1452</v>
      </c>
      <c r="L1456" t="s">
        <v>2600</v>
      </c>
      <c r="M1456" t="s">
        <v>271</v>
      </c>
      <c r="N1456" t="s">
        <v>268</v>
      </c>
      <c r="O1456">
        <v>21</v>
      </c>
      <c r="P1456" t="s">
        <v>273</v>
      </c>
      <c r="Q1456">
        <v>0.32</v>
      </c>
      <c r="S1456">
        <v>1</v>
      </c>
      <c r="T1456" s="108">
        <v>0.32</v>
      </c>
      <c r="U1456">
        <v>1</v>
      </c>
      <c r="V1456" t="s">
        <v>270</v>
      </c>
      <c r="W1456" t="s">
        <v>167</v>
      </c>
      <c r="X1456">
        <v>1</v>
      </c>
      <c r="Y1456">
        <v>0</v>
      </c>
      <c r="Z1456">
        <v>0</v>
      </c>
      <c r="AA1456">
        <v>0</v>
      </c>
      <c r="AB1456">
        <v>1</v>
      </c>
      <c r="AC1456">
        <v>0</v>
      </c>
      <c r="AD1456">
        <v>0</v>
      </c>
      <c r="AE1456">
        <v>0</v>
      </c>
    </row>
    <row r="1457" spans="1:31" x14ac:dyDescent="0.3">
      <c r="A1457" t="s">
        <v>268</v>
      </c>
      <c r="B1457" t="s">
        <v>1490</v>
      </c>
      <c r="C1457" t="s">
        <v>262</v>
      </c>
      <c r="D1457" t="s">
        <v>2584</v>
      </c>
      <c r="E1457" t="s">
        <v>11211</v>
      </c>
      <c r="F1457" t="s">
        <v>1491</v>
      </c>
      <c r="G1457" t="s">
        <v>362</v>
      </c>
      <c r="I1457" t="s">
        <v>265</v>
      </c>
      <c r="J1457" t="s">
        <v>266</v>
      </c>
      <c r="K1457" t="s">
        <v>1492</v>
      </c>
      <c r="L1457" t="s">
        <v>1493</v>
      </c>
      <c r="M1457" t="s">
        <v>271</v>
      </c>
      <c r="N1457" t="s">
        <v>268</v>
      </c>
      <c r="O1457">
        <v>9</v>
      </c>
      <c r="P1457" t="s">
        <v>288</v>
      </c>
      <c r="Q1457">
        <v>0.48</v>
      </c>
      <c r="S1457">
        <v>1</v>
      </c>
      <c r="T1457" s="108">
        <v>0.48</v>
      </c>
      <c r="U1457">
        <v>1</v>
      </c>
      <c r="V1457" t="s">
        <v>270</v>
      </c>
      <c r="W1457" t="s">
        <v>167</v>
      </c>
      <c r="X1457">
        <v>1</v>
      </c>
      <c r="Y1457">
        <v>0</v>
      </c>
      <c r="Z1457">
        <v>0</v>
      </c>
      <c r="AA1457">
        <v>1</v>
      </c>
      <c r="AB1457">
        <v>0</v>
      </c>
      <c r="AC1457">
        <v>0</v>
      </c>
      <c r="AD1457">
        <v>0</v>
      </c>
      <c r="AE1457">
        <v>0</v>
      </c>
    </row>
    <row r="1458" spans="1:31" x14ac:dyDescent="0.3">
      <c r="A1458" t="s">
        <v>268</v>
      </c>
      <c r="B1458" t="s">
        <v>1490</v>
      </c>
      <c r="C1458" t="s">
        <v>262</v>
      </c>
      <c r="D1458" t="s">
        <v>2584</v>
      </c>
      <c r="E1458" t="s">
        <v>11211</v>
      </c>
      <c r="F1458" t="s">
        <v>1491</v>
      </c>
      <c r="G1458" t="s">
        <v>362</v>
      </c>
      <c r="I1458" t="s">
        <v>265</v>
      </c>
      <c r="J1458" t="s">
        <v>266</v>
      </c>
      <c r="K1458" t="s">
        <v>1492</v>
      </c>
      <c r="L1458" t="s">
        <v>1493</v>
      </c>
      <c r="M1458" t="s">
        <v>267</v>
      </c>
      <c r="N1458" t="s">
        <v>268</v>
      </c>
      <c r="O1458">
        <v>8</v>
      </c>
      <c r="P1458" t="s">
        <v>269</v>
      </c>
      <c r="Q1458">
        <v>2</v>
      </c>
      <c r="S1458">
        <v>2</v>
      </c>
      <c r="T1458" s="108">
        <v>4</v>
      </c>
      <c r="U1458">
        <v>1</v>
      </c>
      <c r="V1458" t="s">
        <v>270</v>
      </c>
      <c r="W1458" t="s">
        <v>167</v>
      </c>
      <c r="X1458">
        <v>1</v>
      </c>
      <c r="Y1458">
        <v>0</v>
      </c>
      <c r="Z1458">
        <v>1</v>
      </c>
      <c r="AA1458">
        <v>0</v>
      </c>
      <c r="AB1458">
        <v>1</v>
      </c>
      <c r="AC1458">
        <v>0</v>
      </c>
      <c r="AD1458">
        <v>0</v>
      </c>
      <c r="AE1458">
        <v>0</v>
      </c>
    </row>
    <row r="1459" spans="1:31" x14ac:dyDescent="0.3">
      <c r="A1459" t="s">
        <v>268</v>
      </c>
      <c r="B1459" t="s">
        <v>1458</v>
      </c>
      <c r="C1459" t="s">
        <v>262</v>
      </c>
      <c r="D1459" t="s">
        <v>2535</v>
      </c>
      <c r="E1459" t="s">
        <v>11409</v>
      </c>
      <c r="F1459" t="s">
        <v>1459</v>
      </c>
      <c r="G1459" t="s">
        <v>9341</v>
      </c>
      <c r="I1459" t="s">
        <v>265</v>
      </c>
      <c r="J1459" t="s">
        <v>266</v>
      </c>
      <c r="K1459" t="s">
        <v>1460</v>
      </c>
      <c r="L1459" t="s">
        <v>1461</v>
      </c>
      <c r="M1459" t="s">
        <v>267</v>
      </c>
      <c r="N1459" t="s">
        <v>268</v>
      </c>
      <c r="O1459">
        <v>8</v>
      </c>
      <c r="P1459" t="s">
        <v>282</v>
      </c>
      <c r="Q1459">
        <v>2</v>
      </c>
      <c r="S1459">
        <v>1</v>
      </c>
      <c r="T1459" s="108">
        <v>2</v>
      </c>
      <c r="U1459">
        <v>1</v>
      </c>
      <c r="V1459" t="s">
        <v>270</v>
      </c>
      <c r="W1459" t="s">
        <v>167</v>
      </c>
      <c r="X1459">
        <v>1</v>
      </c>
      <c r="Y1459">
        <v>0</v>
      </c>
      <c r="Z1459">
        <v>0</v>
      </c>
      <c r="AA1459">
        <v>1</v>
      </c>
      <c r="AB1459">
        <v>0</v>
      </c>
      <c r="AC1459">
        <v>0</v>
      </c>
      <c r="AD1459">
        <v>0</v>
      </c>
      <c r="AE1459">
        <v>0</v>
      </c>
    </row>
    <row r="1460" spans="1:31" x14ac:dyDescent="0.3">
      <c r="A1460" t="s">
        <v>268</v>
      </c>
      <c r="B1460" t="s">
        <v>1458</v>
      </c>
      <c r="C1460" t="s">
        <v>262</v>
      </c>
      <c r="D1460" t="s">
        <v>2535</v>
      </c>
      <c r="E1460" t="s">
        <v>11409</v>
      </c>
      <c r="F1460" t="s">
        <v>1459</v>
      </c>
      <c r="G1460" t="s">
        <v>9341</v>
      </c>
      <c r="I1460" t="s">
        <v>265</v>
      </c>
      <c r="J1460" t="s">
        <v>266</v>
      </c>
      <c r="K1460" t="s">
        <v>1460</v>
      </c>
      <c r="L1460" t="s">
        <v>1461</v>
      </c>
      <c r="M1460" t="s">
        <v>271</v>
      </c>
      <c r="N1460" t="s">
        <v>268</v>
      </c>
      <c r="O1460">
        <v>9</v>
      </c>
      <c r="P1460" t="s">
        <v>272</v>
      </c>
      <c r="Q1460">
        <v>3</v>
      </c>
      <c r="S1460">
        <v>2</v>
      </c>
      <c r="T1460" s="108">
        <v>6</v>
      </c>
      <c r="U1460">
        <v>1</v>
      </c>
      <c r="V1460" t="s">
        <v>270</v>
      </c>
      <c r="W1460" t="s">
        <v>167</v>
      </c>
      <c r="X1460">
        <v>1</v>
      </c>
      <c r="Y1460">
        <v>1</v>
      </c>
      <c r="Z1460">
        <v>0</v>
      </c>
      <c r="AA1460">
        <v>0</v>
      </c>
      <c r="AB1460">
        <v>1</v>
      </c>
      <c r="AC1460">
        <v>0</v>
      </c>
      <c r="AD1460">
        <v>0</v>
      </c>
      <c r="AE1460">
        <v>0</v>
      </c>
    </row>
    <row r="1461" spans="1:31" x14ac:dyDescent="0.3">
      <c r="A1461" t="s">
        <v>268</v>
      </c>
      <c r="B1461" t="s">
        <v>1458</v>
      </c>
      <c r="C1461" t="s">
        <v>262</v>
      </c>
      <c r="D1461" t="s">
        <v>2535</v>
      </c>
      <c r="E1461" t="s">
        <v>11409</v>
      </c>
      <c r="F1461" t="s">
        <v>1459</v>
      </c>
      <c r="G1461" t="s">
        <v>9341</v>
      </c>
      <c r="I1461" t="s">
        <v>265</v>
      </c>
      <c r="J1461" t="s">
        <v>266</v>
      </c>
      <c r="K1461" t="s">
        <v>1460</v>
      </c>
      <c r="L1461" t="s">
        <v>1461</v>
      </c>
      <c r="M1461" t="s">
        <v>271</v>
      </c>
      <c r="N1461" t="s">
        <v>268</v>
      </c>
      <c r="O1461">
        <v>26</v>
      </c>
      <c r="P1461" t="s">
        <v>273</v>
      </c>
      <c r="Q1461">
        <v>0.32</v>
      </c>
      <c r="S1461">
        <v>1</v>
      </c>
      <c r="T1461" s="108">
        <v>0.32</v>
      </c>
      <c r="U1461">
        <v>1</v>
      </c>
      <c r="V1461" t="s">
        <v>270</v>
      </c>
      <c r="W1461" t="s">
        <v>167</v>
      </c>
      <c r="X1461">
        <v>1</v>
      </c>
      <c r="Y1461">
        <v>0</v>
      </c>
      <c r="Z1461">
        <v>0</v>
      </c>
      <c r="AA1461">
        <v>0</v>
      </c>
      <c r="AB1461">
        <v>1</v>
      </c>
      <c r="AC1461">
        <v>0</v>
      </c>
      <c r="AD1461">
        <v>0</v>
      </c>
      <c r="AE1461">
        <v>0</v>
      </c>
    </row>
    <row r="1462" spans="1:31" x14ac:dyDescent="0.3">
      <c r="A1462" t="s">
        <v>268</v>
      </c>
      <c r="B1462" t="s">
        <v>1413</v>
      </c>
      <c r="C1462" t="s">
        <v>262</v>
      </c>
      <c r="D1462" t="s">
        <v>2528</v>
      </c>
      <c r="E1462" t="s">
        <v>11205</v>
      </c>
      <c r="F1462" t="s">
        <v>1414</v>
      </c>
      <c r="G1462" t="s">
        <v>9325</v>
      </c>
      <c r="I1462" t="s">
        <v>265</v>
      </c>
      <c r="J1462" t="s">
        <v>266</v>
      </c>
      <c r="K1462" t="s">
        <v>1415</v>
      </c>
      <c r="L1462" t="s">
        <v>17391</v>
      </c>
      <c r="M1462" t="s">
        <v>267</v>
      </c>
      <c r="N1462" t="s">
        <v>268</v>
      </c>
      <c r="O1462">
        <v>8</v>
      </c>
      <c r="P1462" t="s">
        <v>282</v>
      </c>
      <c r="Q1462">
        <v>3</v>
      </c>
      <c r="S1462">
        <v>4</v>
      </c>
      <c r="T1462" s="108">
        <v>12</v>
      </c>
      <c r="U1462">
        <v>1</v>
      </c>
      <c r="V1462" t="s">
        <v>270</v>
      </c>
      <c r="W1462" t="s">
        <v>167</v>
      </c>
      <c r="X1462">
        <v>2</v>
      </c>
      <c r="Y1462">
        <v>0</v>
      </c>
      <c r="Z1462">
        <v>2</v>
      </c>
      <c r="AA1462">
        <v>0</v>
      </c>
      <c r="AB1462">
        <v>0</v>
      </c>
      <c r="AC1462">
        <v>2</v>
      </c>
      <c r="AD1462">
        <v>0</v>
      </c>
      <c r="AE1462">
        <v>0</v>
      </c>
    </row>
    <row r="1463" spans="1:31" x14ac:dyDescent="0.3">
      <c r="A1463" t="s">
        <v>268</v>
      </c>
      <c r="B1463" t="s">
        <v>1413</v>
      </c>
      <c r="C1463" t="s">
        <v>262</v>
      </c>
      <c r="D1463" t="s">
        <v>2528</v>
      </c>
      <c r="E1463" t="s">
        <v>11205</v>
      </c>
      <c r="F1463" t="s">
        <v>1414</v>
      </c>
      <c r="G1463" t="s">
        <v>9325</v>
      </c>
      <c r="I1463" t="s">
        <v>265</v>
      </c>
      <c r="J1463" t="s">
        <v>266</v>
      </c>
      <c r="K1463" t="s">
        <v>1415</v>
      </c>
      <c r="L1463" t="s">
        <v>17391</v>
      </c>
      <c r="M1463" t="s">
        <v>271</v>
      </c>
      <c r="N1463" t="s">
        <v>268</v>
      </c>
      <c r="O1463">
        <v>9</v>
      </c>
      <c r="P1463" t="s">
        <v>272</v>
      </c>
      <c r="Q1463">
        <v>3</v>
      </c>
      <c r="S1463">
        <v>2</v>
      </c>
      <c r="T1463" s="108">
        <v>6</v>
      </c>
      <c r="U1463">
        <v>1</v>
      </c>
      <c r="V1463" t="s">
        <v>270</v>
      </c>
      <c r="W1463" t="s">
        <v>167</v>
      </c>
      <c r="X1463">
        <v>2</v>
      </c>
      <c r="Y1463">
        <v>0</v>
      </c>
      <c r="Z1463">
        <v>0</v>
      </c>
      <c r="AA1463">
        <v>0</v>
      </c>
      <c r="AB1463">
        <v>0</v>
      </c>
      <c r="AC1463">
        <v>2</v>
      </c>
      <c r="AD1463">
        <v>0</v>
      </c>
      <c r="AE1463">
        <v>0</v>
      </c>
    </row>
    <row r="1464" spans="1:31" x14ac:dyDescent="0.3">
      <c r="A1464" t="s">
        <v>268</v>
      </c>
      <c r="B1464" t="s">
        <v>1413</v>
      </c>
      <c r="C1464" t="s">
        <v>262</v>
      </c>
      <c r="D1464" t="s">
        <v>2528</v>
      </c>
      <c r="E1464" t="s">
        <v>11205</v>
      </c>
      <c r="F1464" t="s">
        <v>1414</v>
      </c>
      <c r="G1464" t="s">
        <v>9325</v>
      </c>
      <c r="I1464" t="s">
        <v>265</v>
      </c>
      <c r="J1464" t="s">
        <v>266</v>
      </c>
      <c r="K1464" t="s">
        <v>1415</v>
      </c>
      <c r="L1464" t="s">
        <v>17391</v>
      </c>
      <c r="M1464" t="s">
        <v>271</v>
      </c>
      <c r="N1464" t="s">
        <v>268</v>
      </c>
      <c r="O1464">
        <v>21</v>
      </c>
      <c r="P1464" t="s">
        <v>273</v>
      </c>
      <c r="Q1464">
        <v>0.48</v>
      </c>
      <c r="S1464">
        <v>2</v>
      </c>
      <c r="T1464" s="108">
        <v>0.96</v>
      </c>
      <c r="U1464">
        <v>1</v>
      </c>
      <c r="V1464" t="s">
        <v>270</v>
      </c>
      <c r="W1464" t="s">
        <v>167</v>
      </c>
      <c r="X1464">
        <v>2</v>
      </c>
      <c r="Y1464">
        <v>0</v>
      </c>
      <c r="Z1464">
        <v>0</v>
      </c>
      <c r="AA1464">
        <v>0</v>
      </c>
      <c r="AB1464">
        <v>0</v>
      </c>
      <c r="AC1464">
        <v>2</v>
      </c>
      <c r="AD1464">
        <v>0</v>
      </c>
      <c r="AE1464">
        <v>0</v>
      </c>
    </row>
    <row r="1465" spans="1:31" x14ac:dyDescent="0.3">
      <c r="A1465" t="s">
        <v>268</v>
      </c>
      <c r="B1465" t="s">
        <v>8647</v>
      </c>
      <c r="C1465" t="s">
        <v>262</v>
      </c>
      <c r="D1465" t="s">
        <v>188</v>
      </c>
      <c r="E1465" t="s">
        <v>11476</v>
      </c>
      <c r="F1465" t="s">
        <v>8648</v>
      </c>
      <c r="G1465" t="s">
        <v>618</v>
      </c>
      <c r="I1465" t="s">
        <v>265</v>
      </c>
      <c r="J1465" t="s">
        <v>266</v>
      </c>
      <c r="K1465" t="s">
        <v>8649</v>
      </c>
      <c r="L1465" t="s">
        <v>1496</v>
      </c>
      <c r="M1465" t="s">
        <v>267</v>
      </c>
      <c r="N1465" t="s">
        <v>268</v>
      </c>
      <c r="O1465">
        <v>8</v>
      </c>
      <c r="P1465" t="s">
        <v>282</v>
      </c>
      <c r="Q1465">
        <v>2</v>
      </c>
      <c r="S1465">
        <v>2</v>
      </c>
      <c r="T1465" s="108">
        <v>4</v>
      </c>
      <c r="U1465">
        <v>1</v>
      </c>
      <c r="V1465" t="s">
        <v>270</v>
      </c>
      <c r="W1465" t="s">
        <v>167</v>
      </c>
      <c r="X1465">
        <v>1</v>
      </c>
      <c r="Y1465">
        <v>1</v>
      </c>
      <c r="Z1465">
        <v>0</v>
      </c>
      <c r="AA1465">
        <v>0</v>
      </c>
      <c r="AB1465">
        <v>1</v>
      </c>
      <c r="AC1465">
        <v>0</v>
      </c>
      <c r="AD1465">
        <v>0</v>
      </c>
      <c r="AE1465">
        <v>0</v>
      </c>
    </row>
    <row r="1466" spans="1:31" x14ac:dyDescent="0.3">
      <c r="A1466" t="s">
        <v>268</v>
      </c>
      <c r="B1466" t="s">
        <v>8647</v>
      </c>
      <c r="C1466" t="s">
        <v>262</v>
      </c>
      <c r="D1466" t="s">
        <v>188</v>
      </c>
      <c r="E1466" t="s">
        <v>11476</v>
      </c>
      <c r="F1466" t="s">
        <v>8648</v>
      </c>
      <c r="G1466" t="s">
        <v>618</v>
      </c>
      <c r="I1466" t="s">
        <v>265</v>
      </c>
      <c r="J1466" t="s">
        <v>266</v>
      </c>
      <c r="K1466" t="s">
        <v>8649</v>
      </c>
      <c r="L1466" t="s">
        <v>1496</v>
      </c>
      <c r="M1466" t="s">
        <v>271</v>
      </c>
      <c r="N1466" t="s">
        <v>268</v>
      </c>
      <c r="O1466">
        <v>9</v>
      </c>
      <c r="P1466" t="s">
        <v>272</v>
      </c>
      <c r="Q1466">
        <v>3</v>
      </c>
      <c r="S1466">
        <v>1</v>
      </c>
      <c r="T1466" s="108">
        <v>3</v>
      </c>
      <c r="U1466">
        <v>1</v>
      </c>
      <c r="V1466" t="s">
        <v>270</v>
      </c>
      <c r="W1466" t="s">
        <v>167</v>
      </c>
      <c r="X1466">
        <v>1</v>
      </c>
      <c r="Y1466">
        <v>0</v>
      </c>
      <c r="Z1466">
        <v>0</v>
      </c>
      <c r="AA1466">
        <v>0</v>
      </c>
      <c r="AB1466">
        <v>1</v>
      </c>
      <c r="AC1466">
        <v>0</v>
      </c>
      <c r="AD1466">
        <v>0</v>
      </c>
      <c r="AE1466">
        <v>0</v>
      </c>
    </row>
    <row r="1467" spans="1:31" x14ac:dyDescent="0.3">
      <c r="A1467" t="s">
        <v>268</v>
      </c>
      <c r="B1467" t="s">
        <v>8647</v>
      </c>
      <c r="C1467" t="s">
        <v>262</v>
      </c>
      <c r="D1467" t="s">
        <v>188</v>
      </c>
      <c r="E1467" t="s">
        <v>11476</v>
      </c>
      <c r="F1467" t="s">
        <v>8648</v>
      </c>
      <c r="G1467" t="s">
        <v>618</v>
      </c>
      <c r="I1467" t="s">
        <v>265</v>
      </c>
      <c r="J1467" t="s">
        <v>266</v>
      </c>
      <c r="K1467" t="s">
        <v>8649</v>
      </c>
      <c r="L1467" t="s">
        <v>1496</v>
      </c>
      <c r="M1467" t="s">
        <v>271</v>
      </c>
      <c r="N1467" t="s">
        <v>268</v>
      </c>
      <c r="O1467">
        <v>26</v>
      </c>
      <c r="P1467" t="s">
        <v>273</v>
      </c>
      <c r="Q1467">
        <v>0.48</v>
      </c>
      <c r="S1467">
        <v>1</v>
      </c>
      <c r="T1467" s="108">
        <v>0.48</v>
      </c>
      <c r="U1467">
        <v>1</v>
      </c>
      <c r="V1467" t="s">
        <v>270</v>
      </c>
      <c r="W1467" t="s">
        <v>167</v>
      </c>
      <c r="X1467">
        <v>1</v>
      </c>
      <c r="Y1467">
        <v>0</v>
      </c>
      <c r="Z1467">
        <v>0</v>
      </c>
      <c r="AA1467">
        <v>0</v>
      </c>
      <c r="AB1467">
        <v>1</v>
      </c>
      <c r="AC1467">
        <v>0</v>
      </c>
      <c r="AD1467">
        <v>0</v>
      </c>
      <c r="AE1467">
        <v>0</v>
      </c>
    </row>
    <row r="1468" spans="1:31" x14ac:dyDescent="0.3">
      <c r="A1468" t="s">
        <v>268</v>
      </c>
      <c r="B1468" t="s">
        <v>960</v>
      </c>
      <c r="C1468" t="s">
        <v>262</v>
      </c>
      <c r="D1468" t="s">
        <v>188</v>
      </c>
      <c r="E1468" t="s">
        <v>11477</v>
      </c>
      <c r="F1468" t="s">
        <v>961</v>
      </c>
      <c r="G1468" t="s">
        <v>618</v>
      </c>
      <c r="I1468" t="s">
        <v>265</v>
      </c>
      <c r="J1468" t="s">
        <v>266</v>
      </c>
      <c r="K1468" t="s">
        <v>962</v>
      </c>
      <c r="L1468" t="s">
        <v>8625</v>
      </c>
      <c r="M1468" t="s">
        <v>267</v>
      </c>
      <c r="N1468" t="s">
        <v>268</v>
      </c>
      <c r="O1468">
        <v>8</v>
      </c>
      <c r="P1468" t="s">
        <v>282</v>
      </c>
      <c r="Q1468">
        <v>2</v>
      </c>
      <c r="S1468">
        <v>2</v>
      </c>
      <c r="T1468" s="108">
        <v>4</v>
      </c>
      <c r="U1468">
        <v>1</v>
      </c>
      <c r="V1468" t="s">
        <v>270</v>
      </c>
      <c r="W1468" t="s">
        <v>167</v>
      </c>
      <c r="X1468">
        <v>1</v>
      </c>
      <c r="Y1468">
        <v>1</v>
      </c>
      <c r="Z1468">
        <v>0</v>
      </c>
      <c r="AA1468">
        <v>0</v>
      </c>
      <c r="AB1468">
        <v>1</v>
      </c>
      <c r="AC1468">
        <v>0</v>
      </c>
      <c r="AD1468">
        <v>0</v>
      </c>
      <c r="AE1468">
        <v>0</v>
      </c>
    </row>
    <row r="1469" spans="1:31" x14ac:dyDescent="0.3">
      <c r="A1469" t="s">
        <v>268</v>
      </c>
      <c r="B1469" t="s">
        <v>960</v>
      </c>
      <c r="C1469" t="s">
        <v>262</v>
      </c>
      <c r="D1469" t="s">
        <v>188</v>
      </c>
      <c r="E1469" t="s">
        <v>11477</v>
      </c>
      <c r="F1469" t="s">
        <v>961</v>
      </c>
      <c r="G1469" t="s">
        <v>618</v>
      </c>
      <c r="I1469" t="s">
        <v>265</v>
      </c>
      <c r="J1469" t="s">
        <v>266</v>
      </c>
      <c r="K1469" t="s">
        <v>962</v>
      </c>
      <c r="L1469" t="s">
        <v>8625</v>
      </c>
      <c r="M1469" t="s">
        <v>271</v>
      </c>
      <c r="N1469" t="s">
        <v>268</v>
      </c>
      <c r="O1469">
        <v>21</v>
      </c>
      <c r="P1469" t="s">
        <v>273</v>
      </c>
      <c r="Q1469">
        <v>0.48</v>
      </c>
      <c r="S1469">
        <v>1</v>
      </c>
      <c r="T1469" s="108">
        <v>0.48</v>
      </c>
      <c r="U1469">
        <v>1</v>
      </c>
      <c r="V1469" t="s">
        <v>270</v>
      </c>
      <c r="W1469" t="s">
        <v>167</v>
      </c>
      <c r="X1469">
        <v>1</v>
      </c>
      <c r="Y1469">
        <v>0</v>
      </c>
      <c r="Z1469">
        <v>0</v>
      </c>
      <c r="AA1469">
        <v>0</v>
      </c>
      <c r="AB1469">
        <v>1</v>
      </c>
      <c r="AC1469">
        <v>0</v>
      </c>
      <c r="AD1469">
        <v>0</v>
      </c>
      <c r="AE1469">
        <v>0</v>
      </c>
    </row>
    <row r="1470" spans="1:31" x14ac:dyDescent="0.3">
      <c r="A1470" t="s">
        <v>268</v>
      </c>
      <c r="B1470" t="s">
        <v>960</v>
      </c>
      <c r="C1470" t="s">
        <v>262</v>
      </c>
      <c r="D1470" t="s">
        <v>188</v>
      </c>
      <c r="E1470" t="s">
        <v>11477</v>
      </c>
      <c r="F1470" t="s">
        <v>961</v>
      </c>
      <c r="G1470" t="s">
        <v>618</v>
      </c>
      <c r="I1470" t="s">
        <v>265</v>
      </c>
      <c r="J1470" t="s">
        <v>266</v>
      </c>
      <c r="K1470" t="s">
        <v>962</v>
      </c>
      <c r="L1470" t="s">
        <v>8625</v>
      </c>
      <c r="M1470" t="s">
        <v>271</v>
      </c>
      <c r="N1470" t="s">
        <v>268</v>
      </c>
      <c r="O1470">
        <v>9</v>
      </c>
      <c r="P1470" t="s">
        <v>272</v>
      </c>
      <c r="Q1470">
        <v>3</v>
      </c>
      <c r="S1470">
        <v>1</v>
      </c>
      <c r="T1470" s="108">
        <v>3</v>
      </c>
      <c r="U1470">
        <v>1</v>
      </c>
      <c r="V1470" t="s">
        <v>270</v>
      </c>
      <c r="W1470" t="s">
        <v>167</v>
      </c>
      <c r="X1470">
        <v>1</v>
      </c>
      <c r="Y1470">
        <v>0</v>
      </c>
      <c r="Z1470">
        <v>0</v>
      </c>
      <c r="AA1470">
        <v>0</v>
      </c>
      <c r="AB1470">
        <v>1</v>
      </c>
      <c r="AC1470">
        <v>0</v>
      </c>
      <c r="AD1470">
        <v>0</v>
      </c>
      <c r="AE1470">
        <v>0</v>
      </c>
    </row>
    <row r="1471" spans="1:31" x14ac:dyDescent="0.3">
      <c r="A1471" t="s">
        <v>268</v>
      </c>
      <c r="B1471" t="s">
        <v>8815</v>
      </c>
      <c r="C1471" t="s">
        <v>262</v>
      </c>
      <c r="D1471" t="s">
        <v>8816</v>
      </c>
      <c r="E1471" t="s">
        <v>11269</v>
      </c>
      <c r="F1471" t="s">
        <v>704</v>
      </c>
      <c r="G1471" t="s">
        <v>264</v>
      </c>
      <c r="I1471" t="s">
        <v>265</v>
      </c>
      <c r="J1471" t="s">
        <v>266</v>
      </c>
      <c r="K1471" t="s">
        <v>8817</v>
      </c>
      <c r="L1471" t="s">
        <v>8818</v>
      </c>
      <c r="M1471" t="s">
        <v>271</v>
      </c>
      <c r="N1471" t="s">
        <v>268</v>
      </c>
      <c r="O1471">
        <v>21</v>
      </c>
      <c r="P1471" t="s">
        <v>273</v>
      </c>
      <c r="Q1471">
        <v>0.48</v>
      </c>
      <c r="S1471">
        <v>6</v>
      </c>
      <c r="T1471" s="108">
        <v>2.88</v>
      </c>
      <c r="U1471">
        <v>1</v>
      </c>
      <c r="V1471" t="s">
        <v>270</v>
      </c>
      <c r="W1471" t="s">
        <v>167</v>
      </c>
      <c r="X1471">
        <v>6</v>
      </c>
      <c r="Y1471">
        <v>0</v>
      </c>
      <c r="Z1471">
        <v>0</v>
      </c>
      <c r="AA1471">
        <v>0</v>
      </c>
      <c r="AB1471">
        <v>0</v>
      </c>
      <c r="AC1471">
        <v>6</v>
      </c>
      <c r="AD1471">
        <v>0</v>
      </c>
      <c r="AE1471">
        <v>0</v>
      </c>
    </row>
    <row r="1472" spans="1:31" x14ac:dyDescent="0.3">
      <c r="A1472" t="s">
        <v>268</v>
      </c>
      <c r="B1472" t="s">
        <v>8815</v>
      </c>
      <c r="C1472" t="s">
        <v>262</v>
      </c>
      <c r="D1472" t="s">
        <v>8816</v>
      </c>
      <c r="E1472" t="s">
        <v>11269</v>
      </c>
      <c r="F1472" t="s">
        <v>704</v>
      </c>
      <c r="G1472" t="s">
        <v>264</v>
      </c>
      <c r="I1472" t="s">
        <v>265</v>
      </c>
      <c r="J1472" t="s">
        <v>266</v>
      </c>
      <c r="K1472" t="s">
        <v>8817</v>
      </c>
      <c r="L1472" t="s">
        <v>8818</v>
      </c>
      <c r="M1472" t="s">
        <v>271</v>
      </c>
      <c r="N1472" t="s">
        <v>268</v>
      </c>
      <c r="O1472">
        <v>9</v>
      </c>
      <c r="P1472" t="s">
        <v>272</v>
      </c>
      <c r="Q1472">
        <v>3</v>
      </c>
      <c r="S1472">
        <v>5</v>
      </c>
      <c r="T1472" s="108">
        <v>15</v>
      </c>
      <c r="U1472">
        <v>1</v>
      </c>
      <c r="V1472" t="s">
        <v>270</v>
      </c>
      <c r="W1472" t="s">
        <v>167</v>
      </c>
      <c r="X1472">
        <v>1</v>
      </c>
      <c r="Y1472">
        <v>1</v>
      </c>
      <c r="Z1472">
        <v>1</v>
      </c>
      <c r="AA1472">
        <v>1</v>
      </c>
      <c r="AB1472">
        <v>1</v>
      </c>
      <c r="AC1472">
        <v>1</v>
      </c>
      <c r="AD1472">
        <v>0</v>
      </c>
      <c r="AE1472">
        <v>0</v>
      </c>
    </row>
    <row r="1473" spans="1:31" x14ac:dyDescent="0.3">
      <c r="A1473" t="s">
        <v>268</v>
      </c>
      <c r="B1473" t="s">
        <v>8815</v>
      </c>
      <c r="C1473" t="s">
        <v>262</v>
      </c>
      <c r="D1473" t="s">
        <v>8816</v>
      </c>
      <c r="E1473" t="s">
        <v>11269</v>
      </c>
      <c r="F1473" t="s">
        <v>704</v>
      </c>
      <c r="G1473" t="s">
        <v>264</v>
      </c>
      <c r="I1473" t="s">
        <v>265</v>
      </c>
      <c r="J1473" t="s">
        <v>266</v>
      </c>
      <c r="K1473" t="s">
        <v>8817</v>
      </c>
      <c r="L1473" t="s">
        <v>8818</v>
      </c>
      <c r="M1473" t="s">
        <v>267</v>
      </c>
      <c r="N1473" t="s">
        <v>268</v>
      </c>
      <c r="O1473">
        <v>8</v>
      </c>
      <c r="P1473" t="s">
        <v>282</v>
      </c>
      <c r="Q1473">
        <v>8</v>
      </c>
      <c r="S1473">
        <v>2</v>
      </c>
      <c r="T1473" s="108">
        <v>16</v>
      </c>
      <c r="U1473">
        <v>1</v>
      </c>
      <c r="V1473" t="s">
        <v>270</v>
      </c>
      <c r="W1473" t="s">
        <v>167</v>
      </c>
      <c r="X1473">
        <v>1</v>
      </c>
      <c r="Y1473">
        <v>1</v>
      </c>
      <c r="Z1473">
        <v>0</v>
      </c>
      <c r="AA1473">
        <v>0</v>
      </c>
      <c r="AB1473">
        <v>0</v>
      </c>
      <c r="AC1473">
        <v>1</v>
      </c>
      <c r="AD1473">
        <v>0</v>
      </c>
      <c r="AE1473">
        <v>0</v>
      </c>
    </row>
    <row r="1474" spans="1:31" x14ac:dyDescent="0.3">
      <c r="A1474" t="s">
        <v>268</v>
      </c>
      <c r="B1474" t="s">
        <v>9057</v>
      </c>
      <c r="C1474" t="s">
        <v>262</v>
      </c>
      <c r="D1474" t="s">
        <v>9058</v>
      </c>
      <c r="E1474" t="s">
        <v>11328</v>
      </c>
      <c r="F1474" t="s">
        <v>9059</v>
      </c>
      <c r="G1474" t="s">
        <v>304</v>
      </c>
      <c r="I1474" t="s">
        <v>265</v>
      </c>
      <c r="J1474" t="s">
        <v>266</v>
      </c>
      <c r="K1474" t="s">
        <v>9060</v>
      </c>
      <c r="L1474" t="s">
        <v>8818</v>
      </c>
      <c r="M1474" t="s">
        <v>267</v>
      </c>
      <c r="N1474" t="s">
        <v>268</v>
      </c>
      <c r="O1474">
        <v>8</v>
      </c>
      <c r="P1474" t="s">
        <v>282</v>
      </c>
      <c r="Q1474">
        <v>2</v>
      </c>
      <c r="S1474">
        <v>1</v>
      </c>
      <c r="T1474" s="108">
        <v>2</v>
      </c>
      <c r="U1474">
        <v>1</v>
      </c>
      <c r="V1474" t="s">
        <v>270</v>
      </c>
      <c r="W1474" t="s">
        <v>167</v>
      </c>
      <c r="X1474">
        <v>1</v>
      </c>
      <c r="Y1474">
        <v>0</v>
      </c>
      <c r="Z1474">
        <v>0</v>
      </c>
      <c r="AA1474">
        <v>0</v>
      </c>
      <c r="AB1474">
        <v>1</v>
      </c>
      <c r="AC1474">
        <v>0</v>
      </c>
      <c r="AD1474">
        <v>0</v>
      </c>
      <c r="AE1474">
        <v>0</v>
      </c>
    </row>
    <row r="1475" spans="1:31" x14ac:dyDescent="0.3">
      <c r="A1475" t="s">
        <v>268</v>
      </c>
      <c r="B1475" t="s">
        <v>9057</v>
      </c>
      <c r="C1475" t="s">
        <v>262</v>
      </c>
      <c r="D1475" t="s">
        <v>9058</v>
      </c>
      <c r="E1475" t="s">
        <v>11328</v>
      </c>
      <c r="F1475" t="s">
        <v>9059</v>
      </c>
      <c r="G1475" t="s">
        <v>304</v>
      </c>
      <c r="I1475" t="s">
        <v>265</v>
      </c>
      <c r="J1475" t="s">
        <v>266</v>
      </c>
      <c r="K1475" t="s">
        <v>9060</v>
      </c>
      <c r="L1475" t="s">
        <v>8818</v>
      </c>
      <c r="M1475" t="s">
        <v>271</v>
      </c>
      <c r="N1475" t="s">
        <v>268</v>
      </c>
      <c r="O1475">
        <v>9</v>
      </c>
      <c r="P1475" t="s">
        <v>272</v>
      </c>
      <c r="Q1475">
        <v>2</v>
      </c>
      <c r="S1475">
        <v>1</v>
      </c>
      <c r="T1475" s="108">
        <v>2</v>
      </c>
      <c r="U1475">
        <v>1</v>
      </c>
      <c r="V1475" t="s">
        <v>270</v>
      </c>
      <c r="W1475" t="s">
        <v>167</v>
      </c>
      <c r="X1475">
        <v>1</v>
      </c>
      <c r="Y1475">
        <v>0</v>
      </c>
      <c r="Z1475">
        <v>0</v>
      </c>
      <c r="AA1475">
        <v>0</v>
      </c>
      <c r="AB1475">
        <v>1</v>
      </c>
      <c r="AC1475">
        <v>0</v>
      </c>
      <c r="AD1475">
        <v>0</v>
      </c>
      <c r="AE1475">
        <v>0</v>
      </c>
    </row>
    <row r="1476" spans="1:31" x14ac:dyDescent="0.3">
      <c r="A1476" t="s">
        <v>268</v>
      </c>
      <c r="B1476" t="s">
        <v>9057</v>
      </c>
      <c r="C1476" t="s">
        <v>262</v>
      </c>
      <c r="D1476" t="s">
        <v>9058</v>
      </c>
      <c r="E1476" t="s">
        <v>11328</v>
      </c>
      <c r="F1476" t="s">
        <v>9059</v>
      </c>
      <c r="G1476" t="s">
        <v>304</v>
      </c>
      <c r="I1476" t="s">
        <v>265</v>
      </c>
      <c r="J1476" t="s">
        <v>266</v>
      </c>
      <c r="K1476" t="s">
        <v>9060</v>
      </c>
      <c r="L1476" t="s">
        <v>8818</v>
      </c>
      <c r="M1476" t="s">
        <v>271</v>
      </c>
      <c r="N1476" t="s">
        <v>268</v>
      </c>
      <c r="O1476">
        <v>21</v>
      </c>
      <c r="P1476" t="s">
        <v>273</v>
      </c>
      <c r="Q1476">
        <v>0.48</v>
      </c>
      <c r="S1476">
        <v>1</v>
      </c>
      <c r="T1476" s="108">
        <v>0.48</v>
      </c>
      <c r="U1476">
        <v>1</v>
      </c>
      <c r="V1476" t="s">
        <v>270</v>
      </c>
      <c r="W1476" t="s">
        <v>167</v>
      </c>
      <c r="X1476">
        <v>1</v>
      </c>
      <c r="Y1476">
        <v>0</v>
      </c>
      <c r="Z1476">
        <v>0</v>
      </c>
      <c r="AA1476">
        <v>0</v>
      </c>
      <c r="AB1476">
        <v>1</v>
      </c>
      <c r="AC1476">
        <v>0</v>
      </c>
      <c r="AD1476">
        <v>0</v>
      </c>
      <c r="AE1476">
        <v>0</v>
      </c>
    </row>
    <row r="1477" spans="1:31" x14ac:dyDescent="0.3">
      <c r="A1477" t="s">
        <v>268</v>
      </c>
      <c r="B1477" t="s">
        <v>729</v>
      </c>
      <c r="C1477" t="s">
        <v>262</v>
      </c>
      <c r="D1477" t="s">
        <v>2492</v>
      </c>
      <c r="E1477" t="s">
        <v>11525</v>
      </c>
      <c r="F1477" t="s">
        <v>730</v>
      </c>
      <c r="G1477" t="s">
        <v>292</v>
      </c>
      <c r="I1477" t="s">
        <v>265</v>
      </c>
      <c r="J1477" t="s">
        <v>266</v>
      </c>
      <c r="K1477" t="s">
        <v>731</v>
      </c>
      <c r="L1477" t="s">
        <v>1019</v>
      </c>
      <c r="M1477" t="s">
        <v>267</v>
      </c>
      <c r="N1477" t="s">
        <v>268</v>
      </c>
      <c r="O1477">
        <v>8</v>
      </c>
      <c r="P1477" t="s">
        <v>269</v>
      </c>
      <c r="Q1477">
        <v>2</v>
      </c>
      <c r="S1477">
        <v>3</v>
      </c>
      <c r="T1477" s="108">
        <v>6</v>
      </c>
      <c r="U1477">
        <v>1</v>
      </c>
      <c r="V1477" t="s">
        <v>270</v>
      </c>
      <c r="W1477" t="s">
        <v>167</v>
      </c>
      <c r="X1477">
        <v>1</v>
      </c>
      <c r="Y1477">
        <v>1</v>
      </c>
      <c r="Z1477">
        <v>0</v>
      </c>
      <c r="AA1477">
        <v>1</v>
      </c>
      <c r="AB1477">
        <v>0</v>
      </c>
      <c r="AC1477">
        <v>1</v>
      </c>
      <c r="AD1477">
        <v>0</v>
      </c>
      <c r="AE1477">
        <v>0</v>
      </c>
    </row>
    <row r="1478" spans="1:31" x14ac:dyDescent="0.3">
      <c r="A1478" t="s">
        <v>268</v>
      </c>
      <c r="B1478" t="s">
        <v>729</v>
      </c>
      <c r="C1478" t="s">
        <v>262</v>
      </c>
      <c r="D1478" t="s">
        <v>2492</v>
      </c>
      <c r="E1478" t="s">
        <v>11525</v>
      </c>
      <c r="F1478" t="s">
        <v>730</v>
      </c>
      <c r="G1478" t="s">
        <v>292</v>
      </c>
      <c r="I1478" t="s">
        <v>265</v>
      </c>
      <c r="J1478" t="s">
        <v>266</v>
      </c>
      <c r="K1478" t="s">
        <v>731</v>
      </c>
      <c r="L1478" t="s">
        <v>1019</v>
      </c>
      <c r="M1478" t="s">
        <v>271</v>
      </c>
      <c r="N1478" t="s">
        <v>268</v>
      </c>
      <c r="O1478">
        <v>9</v>
      </c>
      <c r="P1478" t="s">
        <v>288</v>
      </c>
      <c r="Q1478">
        <v>0.48</v>
      </c>
      <c r="S1478">
        <v>4</v>
      </c>
      <c r="T1478" s="108">
        <v>1.92</v>
      </c>
      <c r="U1478">
        <v>1</v>
      </c>
      <c r="V1478" t="s">
        <v>270</v>
      </c>
      <c r="W1478" t="s">
        <v>167</v>
      </c>
      <c r="X1478">
        <v>2</v>
      </c>
      <c r="Y1478">
        <v>2</v>
      </c>
      <c r="Z1478">
        <v>0</v>
      </c>
      <c r="AA1478">
        <v>0</v>
      </c>
      <c r="AB1478">
        <v>2</v>
      </c>
      <c r="AC1478">
        <v>0</v>
      </c>
      <c r="AD1478">
        <v>0</v>
      </c>
      <c r="AE1478">
        <v>0</v>
      </c>
    </row>
    <row r="1479" spans="1:31" x14ac:dyDescent="0.3">
      <c r="A1479" t="s">
        <v>268</v>
      </c>
      <c r="B1479" t="s">
        <v>729</v>
      </c>
      <c r="C1479" t="s">
        <v>262</v>
      </c>
      <c r="D1479" t="s">
        <v>2492</v>
      </c>
      <c r="E1479" t="s">
        <v>11525</v>
      </c>
      <c r="F1479" t="s">
        <v>730</v>
      </c>
      <c r="G1479" t="s">
        <v>292</v>
      </c>
      <c r="I1479" t="s">
        <v>265</v>
      </c>
      <c r="J1479" t="s">
        <v>266</v>
      </c>
      <c r="K1479" t="s">
        <v>731</v>
      </c>
      <c r="L1479" t="s">
        <v>1019</v>
      </c>
      <c r="M1479" t="s">
        <v>271</v>
      </c>
      <c r="N1479" t="s">
        <v>268</v>
      </c>
      <c r="O1479">
        <v>21</v>
      </c>
      <c r="P1479" t="s">
        <v>273</v>
      </c>
      <c r="Q1479">
        <v>0.48</v>
      </c>
      <c r="S1479">
        <v>1</v>
      </c>
      <c r="T1479" s="108">
        <v>0.48</v>
      </c>
      <c r="U1479">
        <v>1</v>
      </c>
      <c r="V1479" t="s">
        <v>270</v>
      </c>
      <c r="W1479" t="s">
        <v>167</v>
      </c>
      <c r="X1479">
        <v>1</v>
      </c>
      <c r="Y1479">
        <v>0</v>
      </c>
      <c r="Z1479">
        <v>0</v>
      </c>
      <c r="AA1479">
        <v>0</v>
      </c>
      <c r="AB1479">
        <v>1</v>
      </c>
      <c r="AC1479">
        <v>0</v>
      </c>
      <c r="AD1479">
        <v>0</v>
      </c>
      <c r="AE1479">
        <v>0</v>
      </c>
    </row>
    <row r="1480" spans="1:31" x14ac:dyDescent="0.3">
      <c r="A1480" t="s">
        <v>268</v>
      </c>
      <c r="B1480" t="s">
        <v>8975</v>
      </c>
      <c r="C1480" t="s">
        <v>262</v>
      </c>
      <c r="D1480" t="s">
        <v>8976</v>
      </c>
      <c r="E1480" t="s">
        <v>11294</v>
      </c>
      <c r="F1480" t="s">
        <v>8977</v>
      </c>
      <c r="G1480" t="s">
        <v>527</v>
      </c>
      <c r="I1480" t="s">
        <v>265</v>
      </c>
      <c r="J1480" t="s">
        <v>266</v>
      </c>
      <c r="K1480" t="s">
        <v>8978</v>
      </c>
      <c r="L1480" t="s">
        <v>8979</v>
      </c>
      <c r="M1480" t="s">
        <v>267</v>
      </c>
      <c r="N1480" t="s">
        <v>268</v>
      </c>
      <c r="O1480">
        <v>8</v>
      </c>
      <c r="P1480" t="s">
        <v>266</v>
      </c>
      <c r="Q1480">
        <v>0.48</v>
      </c>
      <c r="S1480">
        <v>3</v>
      </c>
      <c r="T1480" s="108">
        <v>1.44</v>
      </c>
      <c r="U1480">
        <v>1</v>
      </c>
      <c r="V1480" t="s">
        <v>270</v>
      </c>
      <c r="W1480" t="s">
        <v>167</v>
      </c>
      <c r="X1480">
        <v>3</v>
      </c>
      <c r="Y1480">
        <v>0</v>
      </c>
      <c r="Z1480">
        <v>0</v>
      </c>
      <c r="AA1480">
        <v>0</v>
      </c>
      <c r="AB1480">
        <v>3</v>
      </c>
      <c r="AC1480">
        <v>0</v>
      </c>
      <c r="AD1480">
        <v>0</v>
      </c>
      <c r="AE1480">
        <v>0</v>
      </c>
    </row>
    <row r="1481" spans="1:31" x14ac:dyDescent="0.3">
      <c r="A1481" t="s">
        <v>268</v>
      </c>
      <c r="B1481" t="s">
        <v>8975</v>
      </c>
      <c r="C1481" t="s">
        <v>262</v>
      </c>
      <c r="D1481" t="s">
        <v>8976</v>
      </c>
      <c r="E1481" t="s">
        <v>11294</v>
      </c>
      <c r="F1481" t="s">
        <v>8977</v>
      </c>
      <c r="G1481" t="s">
        <v>527</v>
      </c>
      <c r="I1481" t="s">
        <v>265</v>
      </c>
      <c r="J1481" t="s">
        <v>266</v>
      </c>
      <c r="K1481" t="s">
        <v>8978</v>
      </c>
      <c r="L1481" t="s">
        <v>8979</v>
      </c>
      <c r="M1481" t="s">
        <v>271</v>
      </c>
      <c r="N1481" t="s">
        <v>268</v>
      </c>
      <c r="O1481">
        <v>9</v>
      </c>
      <c r="P1481" t="s">
        <v>288</v>
      </c>
      <c r="Q1481">
        <v>0.48</v>
      </c>
      <c r="S1481">
        <v>4</v>
      </c>
      <c r="T1481" s="108">
        <v>1.92</v>
      </c>
      <c r="U1481">
        <v>1</v>
      </c>
      <c r="V1481" t="s">
        <v>270</v>
      </c>
      <c r="W1481" t="s">
        <v>167</v>
      </c>
      <c r="X1481">
        <v>2</v>
      </c>
      <c r="Y1481">
        <v>2</v>
      </c>
      <c r="Z1481">
        <v>0</v>
      </c>
      <c r="AA1481">
        <v>0</v>
      </c>
      <c r="AB1481">
        <v>2</v>
      </c>
      <c r="AC1481">
        <v>0</v>
      </c>
      <c r="AD1481">
        <v>0</v>
      </c>
      <c r="AE1481">
        <v>0</v>
      </c>
    </row>
    <row r="1482" spans="1:31" x14ac:dyDescent="0.3">
      <c r="A1482" t="s">
        <v>268</v>
      </c>
      <c r="B1482" t="s">
        <v>8996</v>
      </c>
      <c r="C1482" t="s">
        <v>262</v>
      </c>
      <c r="D1482" t="s">
        <v>8997</v>
      </c>
      <c r="E1482" t="s">
        <v>11299</v>
      </c>
      <c r="F1482" t="s">
        <v>1538</v>
      </c>
      <c r="G1482" t="s">
        <v>527</v>
      </c>
      <c r="I1482" t="s">
        <v>265</v>
      </c>
      <c r="J1482" t="s">
        <v>266</v>
      </c>
      <c r="K1482" t="s">
        <v>8998</v>
      </c>
      <c r="L1482" t="s">
        <v>8979</v>
      </c>
      <c r="M1482" t="s">
        <v>267</v>
      </c>
      <c r="N1482" t="s">
        <v>268</v>
      </c>
      <c r="O1482">
        <v>8</v>
      </c>
      <c r="P1482" t="s">
        <v>266</v>
      </c>
      <c r="Q1482">
        <v>0.48</v>
      </c>
      <c r="S1482">
        <v>2</v>
      </c>
      <c r="T1482" s="108">
        <v>0.96</v>
      </c>
      <c r="U1482">
        <v>1</v>
      </c>
      <c r="V1482" t="s">
        <v>270</v>
      </c>
      <c r="W1482" t="s">
        <v>167</v>
      </c>
      <c r="X1482">
        <v>2</v>
      </c>
      <c r="Y1482">
        <v>0</v>
      </c>
      <c r="Z1482">
        <v>0</v>
      </c>
      <c r="AA1482">
        <v>0</v>
      </c>
      <c r="AB1482">
        <v>2</v>
      </c>
      <c r="AC1482">
        <v>0</v>
      </c>
      <c r="AD1482">
        <v>0</v>
      </c>
      <c r="AE1482">
        <v>0</v>
      </c>
    </row>
    <row r="1483" spans="1:31" x14ac:dyDescent="0.3">
      <c r="A1483" t="s">
        <v>268</v>
      </c>
      <c r="B1483" t="s">
        <v>8996</v>
      </c>
      <c r="C1483" t="s">
        <v>262</v>
      </c>
      <c r="D1483" t="s">
        <v>8997</v>
      </c>
      <c r="E1483" t="s">
        <v>11299</v>
      </c>
      <c r="F1483" t="s">
        <v>1538</v>
      </c>
      <c r="G1483" t="s">
        <v>527</v>
      </c>
      <c r="I1483" t="s">
        <v>265</v>
      </c>
      <c r="J1483" t="s">
        <v>266</v>
      </c>
      <c r="K1483" t="s">
        <v>8998</v>
      </c>
      <c r="L1483" t="s">
        <v>8979</v>
      </c>
      <c r="M1483" t="s">
        <v>271</v>
      </c>
      <c r="N1483" t="s">
        <v>268</v>
      </c>
      <c r="O1483">
        <v>9</v>
      </c>
      <c r="P1483" t="s">
        <v>288</v>
      </c>
      <c r="Q1483">
        <v>0.48</v>
      </c>
      <c r="S1483">
        <v>2</v>
      </c>
      <c r="T1483" s="108">
        <v>0.96</v>
      </c>
      <c r="U1483">
        <v>1</v>
      </c>
      <c r="V1483" t="s">
        <v>270</v>
      </c>
      <c r="W1483" t="s">
        <v>167</v>
      </c>
      <c r="X1483">
        <v>1</v>
      </c>
      <c r="Y1483">
        <v>1</v>
      </c>
      <c r="Z1483">
        <v>0</v>
      </c>
      <c r="AA1483">
        <v>0</v>
      </c>
      <c r="AB1483">
        <v>1</v>
      </c>
      <c r="AC1483">
        <v>0</v>
      </c>
      <c r="AD1483">
        <v>0</v>
      </c>
      <c r="AE1483">
        <v>0</v>
      </c>
    </row>
    <row r="1484" spans="1:31" x14ac:dyDescent="0.3">
      <c r="A1484" t="s">
        <v>268</v>
      </c>
      <c r="B1484" t="s">
        <v>8999</v>
      </c>
      <c r="C1484" t="s">
        <v>262</v>
      </c>
      <c r="D1484" t="s">
        <v>9000</v>
      </c>
      <c r="E1484" t="s">
        <v>11300</v>
      </c>
      <c r="F1484" t="s">
        <v>9001</v>
      </c>
      <c r="G1484" t="s">
        <v>527</v>
      </c>
      <c r="I1484" t="s">
        <v>265</v>
      </c>
      <c r="J1484" t="s">
        <v>266</v>
      </c>
      <c r="K1484" t="s">
        <v>9002</v>
      </c>
      <c r="L1484" t="s">
        <v>1543</v>
      </c>
      <c r="M1484" t="s">
        <v>267</v>
      </c>
      <c r="N1484" t="s">
        <v>268</v>
      </c>
      <c r="O1484">
        <v>8</v>
      </c>
      <c r="P1484" t="s">
        <v>266</v>
      </c>
      <c r="Q1484">
        <v>0.48</v>
      </c>
      <c r="S1484">
        <v>2</v>
      </c>
      <c r="T1484" s="108">
        <v>0.96</v>
      </c>
      <c r="U1484">
        <v>1</v>
      </c>
      <c r="V1484" t="s">
        <v>270</v>
      </c>
      <c r="W1484" t="s">
        <v>167</v>
      </c>
      <c r="X1484">
        <v>2</v>
      </c>
      <c r="Y1484">
        <v>0</v>
      </c>
      <c r="Z1484">
        <v>0</v>
      </c>
      <c r="AA1484">
        <v>0</v>
      </c>
      <c r="AB1484">
        <v>2</v>
      </c>
      <c r="AC1484">
        <v>0</v>
      </c>
      <c r="AD1484">
        <v>0</v>
      </c>
      <c r="AE1484">
        <v>0</v>
      </c>
    </row>
    <row r="1485" spans="1:31" x14ac:dyDescent="0.3">
      <c r="A1485" t="s">
        <v>268</v>
      </c>
      <c r="B1485" t="s">
        <v>8999</v>
      </c>
      <c r="C1485" t="s">
        <v>262</v>
      </c>
      <c r="D1485" t="s">
        <v>9000</v>
      </c>
      <c r="E1485" t="s">
        <v>11300</v>
      </c>
      <c r="F1485" t="s">
        <v>9001</v>
      </c>
      <c r="G1485" t="s">
        <v>527</v>
      </c>
      <c r="I1485" t="s">
        <v>265</v>
      </c>
      <c r="J1485" t="s">
        <v>266</v>
      </c>
      <c r="K1485" t="s">
        <v>9002</v>
      </c>
      <c r="L1485" t="s">
        <v>1543</v>
      </c>
      <c r="M1485" t="s">
        <v>271</v>
      </c>
      <c r="N1485" t="s">
        <v>268</v>
      </c>
      <c r="O1485">
        <v>9</v>
      </c>
      <c r="P1485" t="s">
        <v>288</v>
      </c>
      <c r="Q1485">
        <v>0.48</v>
      </c>
      <c r="S1485">
        <v>2</v>
      </c>
      <c r="T1485" s="108">
        <v>0.96</v>
      </c>
      <c r="U1485">
        <v>1</v>
      </c>
      <c r="V1485" t="s">
        <v>270</v>
      </c>
      <c r="W1485" t="s">
        <v>167</v>
      </c>
      <c r="X1485">
        <v>1</v>
      </c>
      <c r="Y1485">
        <v>1</v>
      </c>
      <c r="Z1485">
        <v>0</v>
      </c>
      <c r="AA1485">
        <v>0</v>
      </c>
      <c r="AB1485">
        <v>1</v>
      </c>
      <c r="AC1485">
        <v>0</v>
      </c>
      <c r="AD1485">
        <v>0</v>
      </c>
      <c r="AE1485">
        <v>0</v>
      </c>
    </row>
    <row r="1486" spans="1:31" x14ac:dyDescent="0.3">
      <c r="A1486" t="s">
        <v>268</v>
      </c>
      <c r="B1486" t="s">
        <v>8999</v>
      </c>
      <c r="C1486" t="s">
        <v>262</v>
      </c>
      <c r="D1486" t="s">
        <v>9000</v>
      </c>
      <c r="E1486" t="s">
        <v>11300</v>
      </c>
      <c r="F1486" t="s">
        <v>9001</v>
      </c>
      <c r="G1486" t="s">
        <v>527</v>
      </c>
      <c r="I1486" t="s">
        <v>265</v>
      </c>
      <c r="J1486" t="s">
        <v>266</v>
      </c>
      <c r="K1486" t="s">
        <v>9002</v>
      </c>
      <c r="L1486" t="s">
        <v>1543</v>
      </c>
      <c r="M1486" t="s">
        <v>271</v>
      </c>
      <c r="N1486" t="s">
        <v>268</v>
      </c>
      <c r="O1486">
        <v>26</v>
      </c>
      <c r="P1486" t="s">
        <v>273</v>
      </c>
      <c r="Q1486">
        <v>0.32</v>
      </c>
      <c r="S1486">
        <v>1</v>
      </c>
      <c r="T1486" s="108">
        <v>0.32</v>
      </c>
      <c r="U1486">
        <v>1</v>
      </c>
      <c r="V1486" t="s">
        <v>270</v>
      </c>
      <c r="W1486" t="s">
        <v>167</v>
      </c>
      <c r="X1486">
        <v>1</v>
      </c>
      <c r="Y1486">
        <v>0</v>
      </c>
      <c r="Z1486">
        <v>0</v>
      </c>
      <c r="AA1486">
        <v>0</v>
      </c>
      <c r="AB1486">
        <v>0</v>
      </c>
      <c r="AC1486">
        <v>1</v>
      </c>
      <c r="AD1486">
        <v>0</v>
      </c>
      <c r="AE1486">
        <v>0</v>
      </c>
    </row>
    <row r="1487" spans="1:31" x14ac:dyDescent="0.3">
      <c r="A1487" t="s">
        <v>268</v>
      </c>
      <c r="B1487" t="s">
        <v>9006</v>
      </c>
      <c r="C1487" t="s">
        <v>262</v>
      </c>
      <c r="D1487" t="s">
        <v>9007</v>
      </c>
      <c r="E1487" t="s">
        <v>11302</v>
      </c>
      <c r="F1487" t="s">
        <v>490</v>
      </c>
      <c r="G1487" t="s">
        <v>527</v>
      </c>
      <c r="I1487" t="s">
        <v>265</v>
      </c>
      <c r="J1487" t="s">
        <v>266</v>
      </c>
      <c r="K1487" t="s">
        <v>9008</v>
      </c>
      <c r="L1487" t="s">
        <v>529</v>
      </c>
      <c r="M1487" t="s">
        <v>267</v>
      </c>
      <c r="N1487" t="s">
        <v>268</v>
      </c>
      <c r="O1487">
        <v>8</v>
      </c>
      <c r="P1487" t="s">
        <v>266</v>
      </c>
      <c r="Q1487">
        <v>0.48</v>
      </c>
      <c r="S1487">
        <v>2</v>
      </c>
      <c r="T1487" s="108">
        <v>0.96</v>
      </c>
      <c r="U1487">
        <v>1</v>
      </c>
      <c r="V1487" t="s">
        <v>270</v>
      </c>
      <c r="W1487" t="s">
        <v>167</v>
      </c>
      <c r="X1487">
        <v>2</v>
      </c>
      <c r="Y1487">
        <v>0</v>
      </c>
      <c r="Z1487">
        <v>0</v>
      </c>
      <c r="AA1487">
        <v>0</v>
      </c>
      <c r="AB1487">
        <v>2</v>
      </c>
      <c r="AC1487">
        <v>0</v>
      </c>
      <c r="AD1487">
        <v>0</v>
      </c>
      <c r="AE1487">
        <v>0</v>
      </c>
    </row>
    <row r="1488" spans="1:31" x14ac:dyDescent="0.3">
      <c r="A1488" t="s">
        <v>268</v>
      </c>
      <c r="B1488" t="s">
        <v>9006</v>
      </c>
      <c r="C1488" t="s">
        <v>262</v>
      </c>
      <c r="D1488" t="s">
        <v>9007</v>
      </c>
      <c r="E1488" t="s">
        <v>11302</v>
      </c>
      <c r="F1488" t="s">
        <v>490</v>
      </c>
      <c r="G1488" t="s">
        <v>527</v>
      </c>
      <c r="I1488" t="s">
        <v>265</v>
      </c>
      <c r="J1488" t="s">
        <v>266</v>
      </c>
      <c r="K1488" t="s">
        <v>9008</v>
      </c>
      <c r="L1488" t="s">
        <v>529</v>
      </c>
      <c r="M1488" t="s">
        <v>267</v>
      </c>
      <c r="N1488" t="s">
        <v>268</v>
      </c>
      <c r="O1488">
        <v>8</v>
      </c>
      <c r="P1488" t="s">
        <v>266</v>
      </c>
      <c r="Q1488">
        <v>0.48</v>
      </c>
      <c r="S1488">
        <v>2</v>
      </c>
      <c r="T1488" s="108">
        <v>0.96</v>
      </c>
      <c r="U1488">
        <v>1</v>
      </c>
      <c r="V1488" t="s">
        <v>270</v>
      </c>
      <c r="W1488" t="s">
        <v>167</v>
      </c>
      <c r="X1488">
        <v>2</v>
      </c>
      <c r="Y1488">
        <v>0</v>
      </c>
      <c r="Z1488">
        <v>0</v>
      </c>
      <c r="AA1488">
        <v>0</v>
      </c>
      <c r="AB1488">
        <v>2</v>
      </c>
      <c r="AC1488">
        <v>0</v>
      </c>
      <c r="AD1488">
        <v>0</v>
      </c>
      <c r="AE1488">
        <v>0</v>
      </c>
    </row>
    <row r="1489" spans="1:31" x14ac:dyDescent="0.3">
      <c r="A1489" t="s">
        <v>268</v>
      </c>
      <c r="B1489" t="s">
        <v>9006</v>
      </c>
      <c r="C1489" t="s">
        <v>262</v>
      </c>
      <c r="D1489" t="s">
        <v>9007</v>
      </c>
      <c r="E1489" t="s">
        <v>11302</v>
      </c>
      <c r="F1489" t="s">
        <v>490</v>
      </c>
      <c r="G1489" t="s">
        <v>527</v>
      </c>
      <c r="I1489" t="s">
        <v>265</v>
      </c>
      <c r="J1489" t="s">
        <v>266</v>
      </c>
      <c r="K1489" t="s">
        <v>9008</v>
      </c>
      <c r="L1489" t="s">
        <v>529</v>
      </c>
      <c r="M1489" t="s">
        <v>271</v>
      </c>
      <c r="N1489" t="s">
        <v>268</v>
      </c>
      <c r="O1489">
        <v>9</v>
      </c>
      <c r="P1489" t="s">
        <v>288</v>
      </c>
      <c r="Q1489">
        <v>0.48</v>
      </c>
      <c r="S1489">
        <v>2</v>
      </c>
      <c r="T1489" s="108">
        <v>0.96</v>
      </c>
      <c r="U1489">
        <v>1</v>
      </c>
      <c r="V1489" t="s">
        <v>270</v>
      </c>
      <c r="W1489" t="s">
        <v>167</v>
      </c>
      <c r="X1489">
        <v>1</v>
      </c>
      <c r="Y1489">
        <v>1</v>
      </c>
      <c r="Z1489">
        <v>0</v>
      </c>
      <c r="AA1489">
        <v>0</v>
      </c>
      <c r="AB1489">
        <v>1</v>
      </c>
      <c r="AC1489">
        <v>0</v>
      </c>
      <c r="AD1489">
        <v>0</v>
      </c>
      <c r="AE1489">
        <v>0</v>
      </c>
    </row>
    <row r="1490" spans="1:31" x14ac:dyDescent="0.3">
      <c r="A1490" t="s">
        <v>268</v>
      </c>
      <c r="B1490" t="s">
        <v>9009</v>
      </c>
      <c r="C1490" t="s">
        <v>262</v>
      </c>
      <c r="D1490" t="s">
        <v>9010</v>
      </c>
      <c r="E1490" t="s">
        <v>11303</v>
      </c>
      <c r="F1490" t="s">
        <v>1761</v>
      </c>
      <c r="G1490" t="s">
        <v>527</v>
      </c>
      <c r="I1490" t="s">
        <v>265</v>
      </c>
      <c r="J1490" t="s">
        <v>266</v>
      </c>
      <c r="K1490" t="s">
        <v>9011</v>
      </c>
      <c r="L1490" t="s">
        <v>9012</v>
      </c>
      <c r="M1490" t="s">
        <v>267</v>
      </c>
      <c r="N1490" t="s">
        <v>268</v>
      </c>
      <c r="O1490">
        <v>8</v>
      </c>
      <c r="P1490" t="s">
        <v>266</v>
      </c>
      <c r="Q1490">
        <v>0.48</v>
      </c>
      <c r="S1490">
        <v>4</v>
      </c>
      <c r="T1490" s="108">
        <v>1.92</v>
      </c>
      <c r="U1490">
        <v>1</v>
      </c>
      <c r="V1490" t="s">
        <v>270</v>
      </c>
      <c r="W1490" t="s">
        <v>167</v>
      </c>
      <c r="X1490">
        <v>4</v>
      </c>
      <c r="Y1490">
        <v>0</v>
      </c>
      <c r="Z1490">
        <v>0</v>
      </c>
      <c r="AA1490">
        <v>0</v>
      </c>
      <c r="AB1490">
        <v>4</v>
      </c>
      <c r="AC1490">
        <v>0</v>
      </c>
      <c r="AD1490">
        <v>0</v>
      </c>
      <c r="AE1490">
        <v>0</v>
      </c>
    </row>
    <row r="1491" spans="1:31" x14ac:dyDescent="0.3">
      <c r="A1491" t="s">
        <v>268</v>
      </c>
      <c r="B1491" t="s">
        <v>9009</v>
      </c>
      <c r="C1491" t="s">
        <v>262</v>
      </c>
      <c r="D1491" t="s">
        <v>9010</v>
      </c>
      <c r="E1491" t="s">
        <v>11303</v>
      </c>
      <c r="F1491" t="s">
        <v>1761</v>
      </c>
      <c r="G1491" t="s">
        <v>527</v>
      </c>
      <c r="I1491" t="s">
        <v>265</v>
      </c>
      <c r="J1491" t="s">
        <v>266</v>
      </c>
      <c r="K1491" t="s">
        <v>9011</v>
      </c>
      <c r="L1491" t="s">
        <v>9012</v>
      </c>
      <c r="M1491" t="s">
        <v>271</v>
      </c>
      <c r="N1491" t="s">
        <v>268</v>
      </c>
      <c r="O1491">
        <v>9</v>
      </c>
      <c r="P1491" t="s">
        <v>288</v>
      </c>
      <c r="Q1491">
        <v>0.48</v>
      </c>
      <c r="S1491">
        <v>4</v>
      </c>
      <c r="T1491" s="108">
        <v>1.92</v>
      </c>
      <c r="U1491">
        <v>1</v>
      </c>
      <c r="V1491" t="s">
        <v>270</v>
      </c>
      <c r="W1491" t="s">
        <v>167</v>
      </c>
      <c r="X1491">
        <v>2</v>
      </c>
      <c r="Y1491">
        <v>2</v>
      </c>
      <c r="Z1491">
        <v>0</v>
      </c>
      <c r="AA1491">
        <v>0</v>
      </c>
      <c r="AB1491">
        <v>2</v>
      </c>
      <c r="AC1491">
        <v>0</v>
      </c>
      <c r="AD1491">
        <v>0</v>
      </c>
      <c r="AE1491">
        <v>0</v>
      </c>
    </row>
    <row r="1492" spans="1:31" x14ac:dyDescent="0.3">
      <c r="A1492" t="s">
        <v>268</v>
      </c>
      <c r="B1492" t="s">
        <v>9009</v>
      </c>
      <c r="C1492" t="s">
        <v>262</v>
      </c>
      <c r="D1492" t="s">
        <v>9010</v>
      </c>
      <c r="E1492" t="s">
        <v>11303</v>
      </c>
      <c r="F1492" t="s">
        <v>1761</v>
      </c>
      <c r="G1492" t="s">
        <v>527</v>
      </c>
      <c r="I1492" t="s">
        <v>265</v>
      </c>
      <c r="J1492" t="s">
        <v>266</v>
      </c>
      <c r="K1492" t="s">
        <v>9011</v>
      </c>
      <c r="L1492" t="s">
        <v>9012</v>
      </c>
      <c r="M1492" t="s">
        <v>271</v>
      </c>
      <c r="N1492" t="s">
        <v>268</v>
      </c>
      <c r="O1492">
        <v>21</v>
      </c>
      <c r="P1492" t="s">
        <v>273</v>
      </c>
      <c r="Q1492">
        <v>0.32</v>
      </c>
      <c r="S1492">
        <v>1</v>
      </c>
      <c r="T1492" s="108">
        <v>0.32</v>
      </c>
      <c r="U1492">
        <v>1</v>
      </c>
      <c r="V1492" t="s">
        <v>270</v>
      </c>
      <c r="W1492" t="s">
        <v>167</v>
      </c>
      <c r="X1492">
        <v>1</v>
      </c>
      <c r="Y1492">
        <v>0</v>
      </c>
      <c r="Z1492">
        <v>0</v>
      </c>
      <c r="AA1492">
        <v>0</v>
      </c>
      <c r="AB1492">
        <v>1</v>
      </c>
      <c r="AC1492">
        <v>0</v>
      </c>
      <c r="AD1492">
        <v>0</v>
      </c>
      <c r="AE1492">
        <v>0</v>
      </c>
    </row>
    <row r="1493" spans="1:31" x14ac:dyDescent="0.3">
      <c r="A1493" t="s">
        <v>268</v>
      </c>
      <c r="B1493" t="s">
        <v>9016</v>
      </c>
      <c r="C1493" t="s">
        <v>262</v>
      </c>
      <c r="D1493" t="s">
        <v>9017</v>
      </c>
      <c r="E1493" t="s">
        <v>11306</v>
      </c>
      <c r="F1493" t="s">
        <v>9018</v>
      </c>
      <c r="G1493" t="s">
        <v>527</v>
      </c>
      <c r="I1493" t="s">
        <v>265</v>
      </c>
      <c r="J1493" t="s">
        <v>266</v>
      </c>
      <c r="K1493" t="s">
        <v>9019</v>
      </c>
      <c r="L1493" t="s">
        <v>9020</v>
      </c>
      <c r="M1493" t="s">
        <v>267</v>
      </c>
      <c r="N1493" t="s">
        <v>268</v>
      </c>
      <c r="O1493">
        <v>8</v>
      </c>
      <c r="P1493" t="s">
        <v>266</v>
      </c>
      <c r="Q1493">
        <v>0.48</v>
      </c>
      <c r="S1493">
        <v>2</v>
      </c>
      <c r="T1493" s="108">
        <v>0.96</v>
      </c>
      <c r="U1493">
        <v>1</v>
      </c>
      <c r="V1493" t="s">
        <v>270</v>
      </c>
      <c r="W1493" t="s">
        <v>167</v>
      </c>
      <c r="X1493">
        <v>2</v>
      </c>
      <c r="Y1493">
        <v>0</v>
      </c>
      <c r="Z1493">
        <v>0</v>
      </c>
      <c r="AA1493">
        <v>0</v>
      </c>
      <c r="AB1493">
        <v>2</v>
      </c>
      <c r="AC1493">
        <v>0</v>
      </c>
      <c r="AD1493">
        <v>0</v>
      </c>
      <c r="AE1493">
        <v>0</v>
      </c>
    </row>
    <row r="1494" spans="1:31" x14ac:dyDescent="0.3">
      <c r="A1494" t="s">
        <v>268</v>
      </c>
      <c r="B1494" t="s">
        <v>9016</v>
      </c>
      <c r="C1494" t="s">
        <v>262</v>
      </c>
      <c r="D1494" t="s">
        <v>9017</v>
      </c>
      <c r="E1494" t="s">
        <v>11306</v>
      </c>
      <c r="F1494" t="s">
        <v>9018</v>
      </c>
      <c r="G1494" t="s">
        <v>527</v>
      </c>
      <c r="I1494" t="s">
        <v>265</v>
      </c>
      <c r="J1494" t="s">
        <v>266</v>
      </c>
      <c r="K1494" t="s">
        <v>9019</v>
      </c>
      <c r="L1494" t="s">
        <v>9020</v>
      </c>
      <c r="M1494" t="s">
        <v>271</v>
      </c>
      <c r="N1494" t="s">
        <v>268</v>
      </c>
      <c r="O1494">
        <v>9</v>
      </c>
      <c r="P1494" t="s">
        <v>288</v>
      </c>
      <c r="Q1494">
        <v>0.48</v>
      </c>
      <c r="S1494">
        <v>2</v>
      </c>
      <c r="T1494" s="108">
        <v>0.96</v>
      </c>
      <c r="U1494">
        <v>1</v>
      </c>
      <c r="V1494" t="s">
        <v>270</v>
      </c>
      <c r="W1494" t="s">
        <v>167</v>
      </c>
      <c r="X1494">
        <v>1</v>
      </c>
      <c r="Y1494">
        <v>1</v>
      </c>
      <c r="Z1494">
        <v>0</v>
      </c>
      <c r="AA1494">
        <v>0</v>
      </c>
      <c r="AB1494">
        <v>1</v>
      </c>
      <c r="AC1494">
        <v>0</v>
      </c>
      <c r="AD1494">
        <v>0</v>
      </c>
      <c r="AE1494">
        <v>0</v>
      </c>
    </row>
    <row r="1495" spans="1:31" x14ac:dyDescent="0.3">
      <c r="A1495" t="s">
        <v>268</v>
      </c>
      <c r="B1495" t="s">
        <v>8819</v>
      </c>
      <c r="C1495" t="s">
        <v>262</v>
      </c>
      <c r="D1495" t="s">
        <v>8820</v>
      </c>
      <c r="E1495" t="s">
        <v>11363</v>
      </c>
      <c r="F1495" t="s">
        <v>896</v>
      </c>
      <c r="G1495" t="s">
        <v>9339</v>
      </c>
      <c r="I1495" t="s">
        <v>265</v>
      </c>
      <c r="J1495" t="s">
        <v>266</v>
      </c>
      <c r="K1495" t="s">
        <v>8821</v>
      </c>
      <c r="L1495" t="s">
        <v>11828</v>
      </c>
      <c r="M1495" t="s">
        <v>267</v>
      </c>
      <c r="N1495" t="s">
        <v>268</v>
      </c>
      <c r="O1495">
        <v>8</v>
      </c>
      <c r="P1495" t="s">
        <v>282</v>
      </c>
      <c r="Q1495">
        <v>3</v>
      </c>
      <c r="S1495">
        <v>6</v>
      </c>
      <c r="T1495" s="108">
        <v>18</v>
      </c>
      <c r="U1495">
        <v>1</v>
      </c>
      <c r="V1495" t="s">
        <v>270</v>
      </c>
      <c r="W1495" t="s">
        <v>167</v>
      </c>
      <c r="X1495">
        <v>2</v>
      </c>
      <c r="Y1495">
        <v>2</v>
      </c>
      <c r="Z1495">
        <v>0</v>
      </c>
      <c r="AA1495">
        <v>2</v>
      </c>
      <c r="AB1495">
        <v>0</v>
      </c>
      <c r="AC1495">
        <v>2</v>
      </c>
      <c r="AD1495">
        <v>0</v>
      </c>
      <c r="AE1495">
        <v>0</v>
      </c>
    </row>
    <row r="1496" spans="1:31" x14ac:dyDescent="0.3">
      <c r="A1496" t="s">
        <v>268</v>
      </c>
      <c r="B1496" t="s">
        <v>8819</v>
      </c>
      <c r="C1496" t="s">
        <v>262</v>
      </c>
      <c r="D1496" t="s">
        <v>8820</v>
      </c>
      <c r="E1496" t="s">
        <v>11363</v>
      </c>
      <c r="F1496" t="s">
        <v>896</v>
      </c>
      <c r="G1496" t="s">
        <v>9339</v>
      </c>
      <c r="I1496" t="s">
        <v>265</v>
      </c>
      <c r="J1496" t="s">
        <v>266</v>
      </c>
      <c r="K1496" t="s">
        <v>8821</v>
      </c>
      <c r="L1496" t="s">
        <v>11828</v>
      </c>
      <c r="M1496" t="s">
        <v>271</v>
      </c>
      <c r="N1496" t="s">
        <v>268</v>
      </c>
      <c r="O1496">
        <v>9</v>
      </c>
      <c r="P1496" t="s">
        <v>272</v>
      </c>
      <c r="Q1496">
        <v>3</v>
      </c>
      <c r="S1496">
        <v>9</v>
      </c>
      <c r="T1496" s="108">
        <v>27</v>
      </c>
      <c r="U1496">
        <v>1</v>
      </c>
      <c r="V1496" t="s">
        <v>270</v>
      </c>
      <c r="W1496" t="s">
        <v>167</v>
      </c>
      <c r="X1496">
        <v>3</v>
      </c>
      <c r="Y1496">
        <v>3</v>
      </c>
      <c r="Z1496">
        <v>0</v>
      </c>
      <c r="AA1496">
        <v>3</v>
      </c>
      <c r="AB1496">
        <v>0</v>
      </c>
      <c r="AC1496">
        <v>3</v>
      </c>
      <c r="AD1496">
        <v>0</v>
      </c>
      <c r="AE1496">
        <v>0</v>
      </c>
    </row>
    <row r="1497" spans="1:31" x14ac:dyDescent="0.3">
      <c r="A1497" t="s">
        <v>268</v>
      </c>
      <c r="B1497" t="s">
        <v>8819</v>
      </c>
      <c r="C1497" t="s">
        <v>262</v>
      </c>
      <c r="D1497" t="s">
        <v>8820</v>
      </c>
      <c r="E1497" t="s">
        <v>11363</v>
      </c>
      <c r="F1497" t="s">
        <v>896</v>
      </c>
      <c r="G1497" t="s">
        <v>9339</v>
      </c>
      <c r="I1497" t="s">
        <v>265</v>
      </c>
      <c r="J1497" t="s">
        <v>266</v>
      </c>
      <c r="K1497" t="s">
        <v>8821</v>
      </c>
      <c r="L1497" t="s">
        <v>11828</v>
      </c>
      <c r="M1497" t="s">
        <v>271</v>
      </c>
      <c r="N1497" t="s">
        <v>268</v>
      </c>
      <c r="O1497">
        <v>21</v>
      </c>
      <c r="P1497" t="s">
        <v>273</v>
      </c>
      <c r="Q1497">
        <v>0.48</v>
      </c>
      <c r="S1497">
        <v>7</v>
      </c>
      <c r="T1497" s="108">
        <v>3.36</v>
      </c>
      <c r="U1497">
        <v>1</v>
      </c>
      <c r="V1497" t="s">
        <v>270</v>
      </c>
      <c r="W1497" t="s">
        <v>167</v>
      </c>
      <c r="X1497">
        <v>7</v>
      </c>
      <c r="Y1497">
        <v>0</v>
      </c>
      <c r="Z1497">
        <v>0</v>
      </c>
      <c r="AA1497">
        <v>0</v>
      </c>
      <c r="AB1497">
        <v>7</v>
      </c>
      <c r="AC1497">
        <v>0</v>
      </c>
      <c r="AD1497">
        <v>0</v>
      </c>
      <c r="AE1497">
        <v>0</v>
      </c>
    </row>
    <row r="1498" spans="1:31" x14ac:dyDescent="0.3">
      <c r="A1498" t="s">
        <v>268</v>
      </c>
      <c r="B1498" t="s">
        <v>8855</v>
      </c>
      <c r="C1498" t="s">
        <v>262</v>
      </c>
      <c r="D1498" t="s">
        <v>15866</v>
      </c>
      <c r="E1498" t="s">
        <v>11411</v>
      </c>
      <c r="F1498" t="s">
        <v>8856</v>
      </c>
      <c r="G1498" t="s">
        <v>1097</v>
      </c>
      <c r="I1498" t="s">
        <v>265</v>
      </c>
      <c r="J1498" t="s">
        <v>266</v>
      </c>
      <c r="K1498" t="s">
        <v>8857</v>
      </c>
      <c r="L1498" t="s">
        <v>1164</v>
      </c>
      <c r="M1498" t="s">
        <v>267</v>
      </c>
      <c r="N1498" t="s">
        <v>268</v>
      </c>
      <c r="O1498">
        <v>8</v>
      </c>
      <c r="P1498" t="s">
        <v>269</v>
      </c>
      <c r="Q1498">
        <v>2</v>
      </c>
      <c r="S1498">
        <v>3</v>
      </c>
      <c r="T1498" s="108">
        <v>6</v>
      </c>
      <c r="U1498">
        <v>1</v>
      </c>
      <c r="V1498" t="s">
        <v>270</v>
      </c>
      <c r="W1498" t="s">
        <v>167</v>
      </c>
      <c r="X1498">
        <v>1</v>
      </c>
      <c r="Y1498">
        <v>1</v>
      </c>
      <c r="Z1498">
        <v>0</v>
      </c>
      <c r="AA1498">
        <v>1</v>
      </c>
      <c r="AB1498">
        <v>0</v>
      </c>
      <c r="AC1498">
        <v>1</v>
      </c>
      <c r="AD1498">
        <v>0</v>
      </c>
      <c r="AE1498">
        <v>0</v>
      </c>
    </row>
    <row r="1499" spans="1:31" x14ac:dyDescent="0.3">
      <c r="A1499" t="s">
        <v>268</v>
      </c>
      <c r="B1499" t="s">
        <v>8855</v>
      </c>
      <c r="C1499" t="s">
        <v>262</v>
      </c>
      <c r="D1499" t="s">
        <v>15866</v>
      </c>
      <c r="E1499" t="s">
        <v>11411</v>
      </c>
      <c r="F1499" t="s">
        <v>8856</v>
      </c>
      <c r="G1499" t="s">
        <v>1097</v>
      </c>
      <c r="I1499" t="s">
        <v>265</v>
      </c>
      <c r="J1499" t="s">
        <v>266</v>
      </c>
      <c r="K1499" t="s">
        <v>8857</v>
      </c>
      <c r="L1499" t="s">
        <v>1164</v>
      </c>
      <c r="M1499" t="s">
        <v>271</v>
      </c>
      <c r="N1499" t="s">
        <v>268</v>
      </c>
      <c r="O1499">
        <v>9</v>
      </c>
      <c r="P1499" t="s">
        <v>272</v>
      </c>
      <c r="Q1499">
        <v>2</v>
      </c>
      <c r="S1499">
        <v>5</v>
      </c>
      <c r="T1499" s="108">
        <v>10</v>
      </c>
      <c r="U1499">
        <v>1</v>
      </c>
      <c r="V1499" t="s">
        <v>270</v>
      </c>
      <c r="W1499" t="s">
        <v>167</v>
      </c>
      <c r="X1499">
        <v>1</v>
      </c>
      <c r="Y1499">
        <v>1</v>
      </c>
      <c r="Z1499">
        <v>1</v>
      </c>
      <c r="AA1499">
        <v>1</v>
      </c>
      <c r="AB1499">
        <v>1</v>
      </c>
      <c r="AC1499">
        <v>1</v>
      </c>
      <c r="AD1499">
        <v>0</v>
      </c>
      <c r="AE1499">
        <v>0</v>
      </c>
    </row>
    <row r="1500" spans="1:31" x14ac:dyDescent="0.3">
      <c r="A1500" t="s">
        <v>268</v>
      </c>
      <c r="B1500" t="s">
        <v>8855</v>
      </c>
      <c r="C1500" t="s">
        <v>262</v>
      </c>
      <c r="D1500" t="s">
        <v>15866</v>
      </c>
      <c r="E1500" t="s">
        <v>11411</v>
      </c>
      <c r="F1500" t="s">
        <v>8856</v>
      </c>
      <c r="G1500" t="s">
        <v>1097</v>
      </c>
      <c r="I1500" t="s">
        <v>265</v>
      </c>
      <c r="J1500" t="s">
        <v>266</v>
      </c>
      <c r="K1500" t="s">
        <v>8857</v>
      </c>
      <c r="L1500" t="s">
        <v>1164</v>
      </c>
      <c r="M1500" t="s">
        <v>271</v>
      </c>
      <c r="N1500" t="s">
        <v>268</v>
      </c>
      <c r="O1500">
        <v>21</v>
      </c>
      <c r="P1500" t="s">
        <v>273</v>
      </c>
      <c r="Q1500">
        <v>0.48</v>
      </c>
      <c r="S1500">
        <v>1</v>
      </c>
      <c r="T1500" s="108">
        <v>0.48</v>
      </c>
      <c r="U1500">
        <v>1</v>
      </c>
      <c r="V1500" t="s">
        <v>270</v>
      </c>
      <c r="W1500" t="s">
        <v>167</v>
      </c>
      <c r="X1500">
        <v>1</v>
      </c>
      <c r="Y1500">
        <v>0</v>
      </c>
      <c r="Z1500">
        <v>0</v>
      </c>
      <c r="AA1500">
        <v>1</v>
      </c>
      <c r="AB1500">
        <v>0</v>
      </c>
      <c r="AC1500">
        <v>0</v>
      </c>
      <c r="AD1500">
        <v>0</v>
      </c>
      <c r="AE1500">
        <v>0</v>
      </c>
    </row>
    <row r="1501" spans="1:31" x14ac:dyDescent="0.3">
      <c r="A1501" t="s">
        <v>268</v>
      </c>
      <c r="B1501" t="s">
        <v>709</v>
      </c>
      <c r="C1501" t="s">
        <v>262</v>
      </c>
      <c r="D1501" t="s">
        <v>178</v>
      </c>
      <c r="E1501" t="s">
        <v>11493</v>
      </c>
      <c r="F1501" t="s">
        <v>710</v>
      </c>
      <c r="G1501" t="s">
        <v>707</v>
      </c>
      <c r="I1501" t="s">
        <v>265</v>
      </c>
      <c r="J1501" t="s">
        <v>266</v>
      </c>
      <c r="K1501" t="s">
        <v>711</v>
      </c>
      <c r="L1501" t="s">
        <v>16214</v>
      </c>
      <c r="M1501" t="s">
        <v>267</v>
      </c>
      <c r="N1501" t="s">
        <v>268</v>
      </c>
      <c r="O1501">
        <v>8</v>
      </c>
      <c r="P1501" t="s">
        <v>266</v>
      </c>
      <c r="Q1501">
        <v>0.32</v>
      </c>
      <c r="S1501">
        <v>1</v>
      </c>
      <c r="T1501" s="108">
        <v>0.32</v>
      </c>
      <c r="U1501">
        <v>1</v>
      </c>
      <c r="V1501" t="s">
        <v>270</v>
      </c>
      <c r="W1501" t="s">
        <v>167</v>
      </c>
      <c r="X1501">
        <v>1</v>
      </c>
      <c r="Y1501">
        <v>1</v>
      </c>
      <c r="Z1501">
        <v>0</v>
      </c>
      <c r="AA1501">
        <v>0</v>
      </c>
      <c r="AB1501">
        <v>0</v>
      </c>
      <c r="AC1501">
        <v>0</v>
      </c>
      <c r="AD1501">
        <v>0</v>
      </c>
      <c r="AE1501">
        <v>0</v>
      </c>
    </row>
    <row r="1502" spans="1:31" x14ac:dyDescent="0.3">
      <c r="A1502" t="s">
        <v>268</v>
      </c>
      <c r="B1502" t="s">
        <v>709</v>
      </c>
      <c r="C1502" t="s">
        <v>262</v>
      </c>
      <c r="D1502" t="s">
        <v>178</v>
      </c>
      <c r="E1502" t="s">
        <v>11493</v>
      </c>
      <c r="F1502" t="s">
        <v>710</v>
      </c>
      <c r="G1502" t="s">
        <v>707</v>
      </c>
      <c r="I1502" t="s">
        <v>265</v>
      </c>
      <c r="J1502" t="s">
        <v>266</v>
      </c>
      <c r="K1502" t="s">
        <v>711</v>
      </c>
      <c r="L1502" t="s">
        <v>16214</v>
      </c>
      <c r="M1502" t="s">
        <v>267</v>
      </c>
      <c r="N1502" t="s">
        <v>268</v>
      </c>
      <c r="O1502">
        <v>8</v>
      </c>
      <c r="P1502" t="s">
        <v>266</v>
      </c>
      <c r="Q1502">
        <v>0.48</v>
      </c>
      <c r="S1502">
        <v>1</v>
      </c>
      <c r="T1502" s="108">
        <v>0.48</v>
      </c>
      <c r="U1502">
        <v>1</v>
      </c>
      <c r="V1502" t="s">
        <v>270</v>
      </c>
      <c r="W1502" t="s">
        <v>167</v>
      </c>
      <c r="X1502">
        <v>1</v>
      </c>
      <c r="Y1502">
        <v>1</v>
      </c>
      <c r="Z1502">
        <v>0</v>
      </c>
      <c r="AA1502">
        <v>0</v>
      </c>
      <c r="AB1502">
        <v>0</v>
      </c>
      <c r="AC1502">
        <v>0</v>
      </c>
      <c r="AD1502">
        <v>0</v>
      </c>
      <c r="AE1502">
        <v>0</v>
      </c>
    </row>
    <row r="1503" spans="1:31" x14ac:dyDescent="0.3">
      <c r="A1503" t="s">
        <v>268</v>
      </c>
      <c r="B1503" t="s">
        <v>709</v>
      </c>
      <c r="C1503" t="s">
        <v>262</v>
      </c>
      <c r="D1503" t="s">
        <v>178</v>
      </c>
      <c r="E1503" t="s">
        <v>11493</v>
      </c>
      <c r="F1503" t="s">
        <v>710</v>
      </c>
      <c r="G1503" t="s">
        <v>707</v>
      </c>
      <c r="I1503" t="s">
        <v>265</v>
      </c>
      <c r="J1503" t="s">
        <v>266</v>
      </c>
      <c r="K1503" t="s">
        <v>711</v>
      </c>
      <c r="L1503" t="s">
        <v>16214</v>
      </c>
      <c r="M1503" t="s">
        <v>271</v>
      </c>
      <c r="N1503" t="s">
        <v>268</v>
      </c>
      <c r="O1503">
        <v>9</v>
      </c>
      <c r="P1503" t="s">
        <v>288</v>
      </c>
      <c r="Q1503">
        <v>0.48</v>
      </c>
      <c r="S1503">
        <v>3</v>
      </c>
      <c r="T1503" s="108">
        <v>1.44</v>
      </c>
      <c r="U1503">
        <v>1</v>
      </c>
      <c r="V1503" t="s">
        <v>270</v>
      </c>
      <c r="W1503" t="s">
        <v>167</v>
      </c>
      <c r="X1503">
        <v>3</v>
      </c>
      <c r="Y1503">
        <v>0</v>
      </c>
      <c r="Z1503">
        <v>0</v>
      </c>
      <c r="AA1503">
        <v>0</v>
      </c>
      <c r="AB1503">
        <v>3</v>
      </c>
      <c r="AC1503">
        <v>0</v>
      </c>
      <c r="AD1503">
        <v>0</v>
      </c>
      <c r="AE1503">
        <v>0</v>
      </c>
    </row>
    <row r="1504" spans="1:31" x14ac:dyDescent="0.3">
      <c r="A1504" t="s">
        <v>268</v>
      </c>
      <c r="B1504" t="s">
        <v>709</v>
      </c>
      <c r="C1504" t="s">
        <v>262</v>
      </c>
      <c r="D1504" t="s">
        <v>178</v>
      </c>
      <c r="E1504" t="s">
        <v>11493</v>
      </c>
      <c r="F1504" t="s">
        <v>710</v>
      </c>
      <c r="G1504" t="s">
        <v>707</v>
      </c>
      <c r="I1504" t="s">
        <v>265</v>
      </c>
      <c r="J1504" t="s">
        <v>266</v>
      </c>
      <c r="K1504" t="s">
        <v>711</v>
      </c>
      <c r="L1504" t="s">
        <v>16214</v>
      </c>
      <c r="M1504" t="s">
        <v>271</v>
      </c>
      <c r="N1504" t="s">
        <v>268</v>
      </c>
      <c r="O1504">
        <v>21</v>
      </c>
      <c r="P1504" t="s">
        <v>273</v>
      </c>
      <c r="Q1504">
        <v>0.32</v>
      </c>
      <c r="S1504">
        <v>1</v>
      </c>
      <c r="T1504" s="108">
        <v>0.32</v>
      </c>
      <c r="U1504">
        <v>1</v>
      </c>
      <c r="V1504" t="s">
        <v>270</v>
      </c>
      <c r="W1504" t="s">
        <v>167</v>
      </c>
      <c r="X1504">
        <v>1</v>
      </c>
      <c r="Y1504">
        <v>0</v>
      </c>
      <c r="Z1504">
        <v>0</v>
      </c>
      <c r="AA1504">
        <v>0</v>
      </c>
      <c r="AB1504">
        <v>1</v>
      </c>
      <c r="AC1504">
        <v>0</v>
      </c>
      <c r="AD1504">
        <v>0</v>
      </c>
      <c r="AE1504">
        <v>0</v>
      </c>
    </row>
    <row r="1505" spans="1:31" x14ac:dyDescent="0.3">
      <c r="A1505" t="s">
        <v>268</v>
      </c>
      <c r="B1505" t="s">
        <v>9029</v>
      </c>
      <c r="C1505" t="s">
        <v>262</v>
      </c>
      <c r="D1505" t="s">
        <v>9030</v>
      </c>
      <c r="E1505" t="s">
        <v>11236</v>
      </c>
      <c r="F1505" t="s">
        <v>1544</v>
      </c>
      <c r="G1505" t="s">
        <v>530</v>
      </c>
      <c r="I1505" t="s">
        <v>265</v>
      </c>
      <c r="J1505" t="s">
        <v>266</v>
      </c>
      <c r="K1505" t="s">
        <v>9031</v>
      </c>
      <c r="L1505" t="s">
        <v>9558</v>
      </c>
      <c r="M1505" t="s">
        <v>267</v>
      </c>
      <c r="N1505" t="s">
        <v>268</v>
      </c>
      <c r="O1505">
        <v>8</v>
      </c>
      <c r="P1505" t="s">
        <v>282</v>
      </c>
      <c r="Q1505">
        <v>4</v>
      </c>
      <c r="S1505">
        <v>1</v>
      </c>
      <c r="T1505" s="108">
        <v>4</v>
      </c>
      <c r="U1505">
        <v>1</v>
      </c>
      <c r="V1505" t="s">
        <v>270</v>
      </c>
      <c r="W1505" t="s">
        <v>167</v>
      </c>
      <c r="X1505">
        <v>1</v>
      </c>
      <c r="Y1505">
        <v>0</v>
      </c>
      <c r="Z1505">
        <v>1</v>
      </c>
      <c r="AA1505">
        <v>0</v>
      </c>
      <c r="AB1505">
        <v>0</v>
      </c>
      <c r="AC1505">
        <v>0</v>
      </c>
      <c r="AD1505">
        <v>0</v>
      </c>
      <c r="AE1505">
        <v>0</v>
      </c>
    </row>
    <row r="1506" spans="1:31" x14ac:dyDescent="0.3">
      <c r="A1506" t="s">
        <v>268</v>
      </c>
      <c r="B1506" t="s">
        <v>9029</v>
      </c>
      <c r="C1506" t="s">
        <v>262</v>
      </c>
      <c r="D1506" t="s">
        <v>9030</v>
      </c>
      <c r="E1506" t="s">
        <v>11236</v>
      </c>
      <c r="F1506" t="s">
        <v>1544</v>
      </c>
      <c r="G1506" t="s">
        <v>530</v>
      </c>
      <c r="I1506" t="s">
        <v>265</v>
      </c>
      <c r="J1506" t="s">
        <v>266</v>
      </c>
      <c r="K1506" t="s">
        <v>9031</v>
      </c>
      <c r="L1506" t="s">
        <v>9558</v>
      </c>
      <c r="M1506" t="s">
        <v>271</v>
      </c>
      <c r="N1506" t="s">
        <v>268</v>
      </c>
      <c r="O1506">
        <v>9</v>
      </c>
      <c r="P1506" t="s">
        <v>272</v>
      </c>
      <c r="Q1506">
        <v>2</v>
      </c>
      <c r="S1506">
        <v>2</v>
      </c>
      <c r="T1506" s="108">
        <v>4</v>
      </c>
      <c r="U1506">
        <v>1</v>
      </c>
      <c r="V1506" t="s">
        <v>270</v>
      </c>
      <c r="W1506" t="s">
        <v>167</v>
      </c>
      <c r="X1506">
        <v>1</v>
      </c>
      <c r="Y1506">
        <v>0</v>
      </c>
      <c r="Z1506">
        <v>1</v>
      </c>
      <c r="AA1506">
        <v>0</v>
      </c>
      <c r="AB1506">
        <v>1</v>
      </c>
      <c r="AC1506">
        <v>0</v>
      </c>
      <c r="AD1506">
        <v>0</v>
      </c>
      <c r="AE1506">
        <v>0</v>
      </c>
    </row>
    <row r="1507" spans="1:31" x14ac:dyDescent="0.3">
      <c r="A1507" t="s">
        <v>268</v>
      </c>
      <c r="B1507" t="s">
        <v>9029</v>
      </c>
      <c r="C1507" t="s">
        <v>262</v>
      </c>
      <c r="D1507" t="s">
        <v>9030</v>
      </c>
      <c r="E1507" t="s">
        <v>11236</v>
      </c>
      <c r="F1507" t="s">
        <v>1544</v>
      </c>
      <c r="G1507" t="s">
        <v>530</v>
      </c>
      <c r="I1507" t="s">
        <v>265</v>
      </c>
      <c r="J1507" t="s">
        <v>266</v>
      </c>
      <c r="K1507" t="s">
        <v>9031</v>
      </c>
      <c r="L1507" t="s">
        <v>9558</v>
      </c>
      <c r="M1507" t="s">
        <v>271</v>
      </c>
      <c r="N1507" t="s">
        <v>268</v>
      </c>
      <c r="O1507">
        <v>21</v>
      </c>
      <c r="P1507" t="s">
        <v>273</v>
      </c>
      <c r="Q1507">
        <v>0.32</v>
      </c>
      <c r="S1507">
        <v>1</v>
      </c>
      <c r="T1507" s="108">
        <v>0.32</v>
      </c>
      <c r="U1507">
        <v>1</v>
      </c>
      <c r="V1507" t="s">
        <v>270</v>
      </c>
      <c r="W1507" t="s">
        <v>167</v>
      </c>
      <c r="X1507">
        <v>1</v>
      </c>
      <c r="Y1507">
        <v>0</v>
      </c>
      <c r="Z1507">
        <v>0</v>
      </c>
      <c r="AA1507">
        <v>0</v>
      </c>
      <c r="AB1507">
        <v>1</v>
      </c>
      <c r="AC1507">
        <v>0</v>
      </c>
      <c r="AD1507">
        <v>0</v>
      </c>
      <c r="AE1507">
        <v>0</v>
      </c>
    </row>
    <row r="1508" spans="1:31" x14ac:dyDescent="0.3">
      <c r="A1508" t="s">
        <v>268</v>
      </c>
      <c r="B1508" t="s">
        <v>9032</v>
      </c>
      <c r="C1508" t="s">
        <v>262</v>
      </c>
      <c r="D1508" t="s">
        <v>9033</v>
      </c>
      <c r="E1508" t="s">
        <v>11238</v>
      </c>
      <c r="F1508" t="s">
        <v>324</v>
      </c>
      <c r="G1508" t="s">
        <v>530</v>
      </c>
      <c r="I1508" t="s">
        <v>265</v>
      </c>
      <c r="J1508" t="s">
        <v>266</v>
      </c>
      <c r="K1508" t="s">
        <v>9034</v>
      </c>
      <c r="L1508" t="s">
        <v>529</v>
      </c>
      <c r="M1508" t="s">
        <v>267</v>
      </c>
      <c r="N1508" t="s">
        <v>268</v>
      </c>
      <c r="O1508">
        <v>8</v>
      </c>
      <c r="P1508" t="s">
        <v>282</v>
      </c>
      <c r="Q1508">
        <v>4</v>
      </c>
      <c r="S1508">
        <v>1</v>
      </c>
      <c r="T1508" s="108">
        <v>4</v>
      </c>
      <c r="U1508">
        <v>1</v>
      </c>
      <c r="V1508" t="s">
        <v>270</v>
      </c>
      <c r="W1508" t="s">
        <v>167</v>
      </c>
      <c r="X1508">
        <v>1</v>
      </c>
      <c r="Y1508">
        <v>0</v>
      </c>
      <c r="Z1508">
        <v>1</v>
      </c>
      <c r="AA1508">
        <v>0</v>
      </c>
      <c r="AB1508">
        <v>0</v>
      </c>
      <c r="AC1508">
        <v>0</v>
      </c>
      <c r="AD1508">
        <v>0</v>
      </c>
      <c r="AE1508">
        <v>0</v>
      </c>
    </row>
    <row r="1509" spans="1:31" x14ac:dyDescent="0.3">
      <c r="A1509" t="s">
        <v>268</v>
      </c>
      <c r="B1509" t="s">
        <v>9032</v>
      </c>
      <c r="C1509" t="s">
        <v>262</v>
      </c>
      <c r="D1509" t="s">
        <v>9033</v>
      </c>
      <c r="E1509" t="s">
        <v>11238</v>
      </c>
      <c r="F1509" t="s">
        <v>324</v>
      </c>
      <c r="G1509" t="s">
        <v>530</v>
      </c>
      <c r="I1509" t="s">
        <v>265</v>
      </c>
      <c r="J1509" t="s">
        <v>266</v>
      </c>
      <c r="K1509" t="s">
        <v>9034</v>
      </c>
      <c r="L1509" t="s">
        <v>529</v>
      </c>
      <c r="M1509" t="s">
        <v>271</v>
      </c>
      <c r="N1509" t="s">
        <v>268</v>
      </c>
      <c r="O1509">
        <v>9</v>
      </c>
      <c r="P1509" t="s">
        <v>288</v>
      </c>
      <c r="Q1509">
        <v>0.48</v>
      </c>
      <c r="S1509">
        <v>4</v>
      </c>
      <c r="T1509" s="108">
        <v>1.92</v>
      </c>
      <c r="U1509">
        <v>1</v>
      </c>
      <c r="V1509" t="s">
        <v>270</v>
      </c>
      <c r="W1509" t="s">
        <v>167</v>
      </c>
      <c r="X1509">
        <v>4</v>
      </c>
      <c r="Y1509">
        <v>0</v>
      </c>
      <c r="Z1509">
        <v>0</v>
      </c>
      <c r="AA1509">
        <v>0</v>
      </c>
      <c r="AB1509">
        <v>4</v>
      </c>
      <c r="AC1509">
        <v>0</v>
      </c>
      <c r="AD1509">
        <v>0</v>
      </c>
      <c r="AE1509">
        <v>0</v>
      </c>
    </row>
    <row r="1510" spans="1:31" x14ac:dyDescent="0.3">
      <c r="A1510" t="s">
        <v>268</v>
      </c>
      <c r="B1510" t="s">
        <v>9032</v>
      </c>
      <c r="C1510" t="s">
        <v>262</v>
      </c>
      <c r="D1510" t="s">
        <v>9033</v>
      </c>
      <c r="E1510" t="s">
        <v>11238</v>
      </c>
      <c r="F1510" t="s">
        <v>324</v>
      </c>
      <c r="G1510" t="s">
        <v>530</v>
      </c>
      <c r="I1510" t="s">
        <v>265</v>
      </c>
      <c r="J1510" t="s">
        <v>266</v>
      </c>
      <c r="K1510" t="s">
        <v>9034</v>
      </c>
      <c r="L1510" t="s">
        <v>529</v>
      </c>
      <c r="M1510" t="s">
        <v>271</v>
      </c>
      <c r="N1510" t="s">
        <v>268</v>
      </c>
      <c r="O1510">
        <v>21</v>
      </c>
      <c r="P1510" t="s">
        <v>273</v>
      </c>
      <c r="Q1510">
        <v>0.32</v>
      </c>
      <c r="S1510">
        <v>2</v>
      </c>
      <c r="T1510" s="108">
        <v>0.64</v>
      </c>
      <c r="U1510">
        <v>1</v>
      </c>
      <c r="V1510" t="s">
        <v>270</v>
      </c>
      <c r="W1510" t="s">
        <v>167</v>
      </c>
      <c r="X1510">
        <v>2</v>
      </c>
      <c r="Y1510">
        <v>0</v>
      </c>
      <c r="Z1510">
        <v>0</v>
      </c>
      <c r="AA1510">
        <v>0</v>
      </c>
      <c r="AB1510">
        <v>2</v>
      </c>
      <c r="AC1510">
        <v>0</v>
      </c>
      <c r="AD1510">
        <v>0</v>
      </c>
      <c r="AE1510">
        <v>0</v>
      </c>
    </row>
    <row r="1511" spans="1:31" x14ac:dyDescent="0.3">
      <c r="A1511" t="s">
        <v>268</v>
      </c>
      <c r="B1511" t="s">
        <v>9035</v>
      </c>
      <c r="C1511" t="s">
        <v>262</v>
      </c>
      <c r="D1511" t="s">
        <v>9036</v>
      </c>
      <c r="E1511" t="s">
        <v>11240</v>
      </c>
      <c r="F1511" t="s">
        <v>9037</v>
      </c>
      <c r="G1511" t="s">
        <v>530</v>
      </c>
      <c r="I1511" t="s">
        <v>265</v>
      </c>
      <c r="J1511" t="s">
        <v>266</v>
      </c>
      <c r="K1511" t="s">
        <v>9038</v>
      </c>
      <c r="L1511" t="s">
        <v>9558</v>
      </c>
      <c r="M1511" t="s">
        <v>267</v>
      </c>
      <c r="N1511" t="s">
        <v>268</v>
      </c>
      <c r="O1511">
        <v>8</v>
      </c>
      <c r="P1511" t="s">
        <v>282</v>
      </c>
      <c r="Q1511">
        <v>4</v>
      </c>
      <c r="S1511">
        <v>1</v>
      </c>
      <c r="T1511" s="108">
        <v>4</v>
      </c>
      <c r="U1511">
        <v>1</v>
      </c>
      <c r="V1511" t="s">
        <v>270</v>
      </c>
      <c r="W1511" t="s">
        <v>167</v>
      </c>
      <c r="X1511">
        <v>1</v>
      </c>
      <c r="Y1511">
        <v>0</v>
      </c>
      <c r="Z1511">
        <v>1</v>
      </c>
      <c r="AA1511">
        <v>0</v>
      </c>
      <c r="AB1511">
        <v>0</v>
      </c>
      <c r="AC1511">
        <v>0</v>
      </c>
      <c r="AD1511">
        <v>0</v>
      </c>
      <c r="AE1511">
        <v>0</v>
      </c>
    </row>
    <row r="1512" spans="1:31" x14ac:dyDescent="0.3">
      <c r="A1512" t="s">
        <v>268</v>
      </c>
      <c r="B1512" t="s">
        <v>9035</v>
      </c>
      <c r="C1512" t="s">
        <v>262</v>
      </c>
      <c r="D1512" t="s">
        <v>9036</v>
      </c>
      <c r="E1512" t="s">
        <v>11240</v>
      </c>
      <c r="F1512" t="s">
        <v>9037</v>
      </c>
      <c r="G1512" t="s">
        <v>530</v>
      </c>
      <c r="I1512" t="s">
        <v>265</v>
      </c>
      <c r="J1512" t="s">
        <v>266</v>
      </c>
      <c r="K1512" t="s">
        <v>9038</v>
      </c>
      <c r="L1512" t="s">
        <v>9558</v>
      </c>
      <c r="M1512" t="s">
        <v>271</v>
      </c>
      <c r="N1512" t="s">
        <v>268</v>
      </c>
      <c r="O1512">
        <v>9</v>
      </c>
      <c r="P1512" t="s">
        <v>272</v>
      </c>
      <c r="Q1512">
        <v>2</v>
      </c>
      <c r="S1512">
        <v>1</v>
      </c>
      <c r="T1512" s="108">
        <v>2</v>
      </c>
      <c r="U1512">
        <v>1</v>
      </c>
      <c r="V1512" t="s">
        <v>270</v>
      </c>
      <c r="W1512" t="s">
        <v>167</v>
      </c>
      <c r="X1512">
        <v>1</v>
      </c>
      <c r="Y1512">
        <v>0</v>
      </c>
      <c r="Z1512">
        <v>0</v>
      </c>
      <c r="AA1512">
        <v>0</v>
      </c>
      <c r="AB1512">
        <v>1</v>
      </c>
      <c r="AC1512">
        <v>0</v>
      </c>
      <c r="AD1512">
        <v>0</v>
      </c>
      <c r="AE1512">
        <v>0</v>
      </c>
    </row>
    <row r="1513" spans="1:31" x14ac:dyDescent="0.3">
      <c r="A1513" t="s">
        <v>268</v>
      </c>
      <c r="B1513" t="s">
        <v>9035</v>
      </c>
      <c r="C1513" t="s">
        <v>262</v>
      </c>
      <c r="D1513" t="s">
        <v>9036</v>
      </c>
      <c r="E1513" t="s">
        <v>11240</v>
      </c>
      <c r="F1513" t="s">
        <v>9037</v>
      </c>
      <c r="G1513" t="s">
        <v>530</v>
      </c>
      <c r="I1513" t="s">
        <v>265</v>
      </c>
      <c r="J1513" t="s">
        <v>266</v>
      </c>
      <c r="K1513" t="s">
        <v>9038</v>
      </c>
      <c r="L1513" t="s">
        <v>9558</v>
      </c>
      <c r="M1513" t="s">
        <v>271</v>
      </c>
      <c r="N1513" t="s">
        <v>268</v>
      </c>
      <c r="O1513">
        <v>21</v>
      </c>
      <c r="P1513" t="s">
        <v>273</v>
      </c>
      <c r="Q1513">
        <v>0.32</v>
      </c>
      <c r="S1513">
        <v>5</v>
      </c>
      <c r="T1513" s="108">
        <v>1.6</v>
      </c>
      <c r="U1513">
        <v>1</v>
      </c>
      <c r="V1513" t="s">
        <v>270</v>
      </c>
      <c r="W1513" t="s">
        <v>167</v>
      </c>
      <c r="X1513">
        <v>5</v>
      </c>
      <c r="Y1513">
        <v>0</v>
      </c>
      <c r="Z1513">
        <v>0</v>
      </c>
      <c r="AA1513">
        <v>0</v>
      </c>
      <c r="AB1513">
        <v>5</v>
      </c>
      <c r="AC1513">
        <v>0</v>
      </c>
      <c r="AD1513">
        <v>0</v>
      </c>
      <c r="AE1513">
        <v>0</v>
      </c>
    </row>
    <row r="1514" spans="1:31" x14ac:dyDescent="0.3">
      <c r="A1514" t="s">
        <v>268</v>
      </c>
      <c r="B1514" t="s">
        <v>8984</v>
      </c>
      <c r="C1514" t="s">
        <v>262</v>
      </c>
      <c r="D1514" t="s">
        <v>8985</v>
      </c>
      <c r="E1514" t="s">
        <v>11295</v>
      </c>
      <c r="F1514" t="s">
        <v>8986</v>
      </c>
      <c r="G1514" t="s">
        <v>527</v>
      </c>
      <c r="I1514" t="s">
        <v>265</v>
      </c>
      <c r="J1514" t="s">
        <v>266</v>
      </c>
      <c r="K1514" t="s">
        <v>8987</v>
      </c>
      <c r="L1514" t="s">
        <v>8979</v>
      </c>
      <c r="M1514" t="s">
        <v>267</v>
      </c>
      <c r="N1514" t="s">
        <v>268</v>
      </c>
      <c r="O1514">
        <v>8</v>
      </c>
      <c r="P1514" t="s">
        <v>266</v>
      </c>
      <c r="Q1514">
        <v>0.48</v>
      </c>
      <c r="S1514">
        <v>2</v>
      </c>
      <c r="T1514" s="108">
        <v>0.96</v>
      </c>
      <c r="U1514">
        <v>1</v>
      </c>
      <c r="V1514" t="s">
        <v>270</v>
      </c>
      <c r="W1514" t="s">
        <v>167</v>
      </c>
      <c r="X1514">
        <v>2</v>
      </c>
      <c r="Y1514">
        <v>0</v>
      </c>
      <c r="Z1514">
        <v>0</v>
      </c>
      <c r="AA1514">
        <v>0</v>
      </c>
      <c r="AB1514">
        <v>2</v>
      </c>
      <c r="AC1514">
        <v>0</v>
      </c>
      <c r="AD1514">
        <v>0</v>
      </c>
      <c r="AE1514">
        <v>0</v>
      </c>
    </row>
    <row r="1515" spans="1:31" x14ac:dyDescent="0.3">
      <c r="A1515" t="s">
        <v>268</v>
      </c>
      <c r="B1515" t="s">
        <v>8984</v>
      </c>
      <c r="C1515" t="s">
        <v>262</v>
      </c>
      <c r="D1515" t="s">
        <v>8985</v>
      </c>
      <c r="E1515" t="s">
        <v>11295</v>
      </c>
      <c r="F1515" t="s">
        <v>8986</v>
      </c>
      <c r="G1515" t="s">
        <v>527</v>
      </c>
      <c r="I1515" t="s">
        <v>265</v>
      </c>
      <c r="J1515" t="s">
        <v>266</v>
      </c>
      <c r="K1515" t="s">
        <v>8987</v>
      </c>
      <c r="L1515" t="s">
        <v>8979</v>
      </c>
      <c r="M1515" t="s">
        <v>271</v>
      </c>
      <c r="N1515" t="s">
        <v>268</v>
      </c>
      <c r="O1515">
        <v>9</v>
      </c>
      <c r="P1515" t="s">
        <v>288</v>
      </c>
      <c r="Q1515">
        <v>0.48</v>
      </c>
      <c r="S1515">
        <v>2</v>
      </c>
      <c r="T1515" s="108">
        <v>0.96</v>
      </c>
      <c r="U1515">
        <v>1</v>
      </c>
      <c r="V1515" t="s">
        <v>270</v>
      </c>
      <c r="W1515" t="s">
        <v>167</v>
      </c>
      <c r="X1515">
        <v>1</v>
      </c>
      <c r="Y1515">
        <v>1</v>
      </c>
      <c r="Z1515">
        <v>0</v>
      </c>
      <c r="AA1515">
        <v>0</v>
      </c>
      <c r="AB1515">
        <v>1</v>
      </c>
      <c r="AC1515">
        <v>0</v>
      </c>
      <c r="AD1515">
        <v>0</v>
      </c>
      <c r="AE1515">
        <v>0</v>
      </c>
    </row>
    <row r="1516" spans="1:31" x14ac:dyDescent="0.3">
      <c r="A1516" t="s">
        <v>268</v>
      </c>
      <c r="B1516" t="s">
        <v>8984</v>
      </c>
      <c r="C1516" t="s">
        <v>262</v>
      </c>
      <c r="D1516" t="s">
        <v>8985</v>
      </c>
      <c r="E1516" t="s">
        <v>11295</v>
      </c>
      <c r="F1516" t="s">
        <v>8986</v>
      </c>
      <c r="G1516" t="s">
        <v>527</v>
      </c>
      <c r="I1516" t="s">
        <v>265</v>
      </c>
      <c r="J1516" t="s">
        <v>266</v>
      </c>
      <c r="K1516" t="s">
        <v>8987</v>
      </c>
      <c r="L1516" t="s">
        <v>8979</v>
      </c>
      <c r="M1516" t="s">
        <v>271</v>
      </c>
      <c r="N1516" t="s">
        <v>268</v>
      </c>
      <c r="O1516">
        <v>26</v>
      </c>
      <c r="P1516" t="s">
        <v>273</v>
      </c>
      <c r="Q1516">
        <v>0.32</v>
      </c>
      <c r="S1516">
        <v>1</v>
      </c>
      <c r="T1516" s="108">
        <v>0.32</v>
      </c>
      <c r="U1516">
        <v>1</v>
      </c>
      <c r="V1516" t="s">
        <v>270</v>
      </c>
      <c r="W1516" t="s">
        <v>167</v>
      </c>
      <c r="X1516">
        <v>1</v>
      </c>
      <c r="Y1516">
        <v>0</v>
      </c>
      <c r="Z1516">
        <v>0</v>
      </c>
      <c r="AA1516">
        <v>0</v>
      </c>
      <c r="AB1516">
        <v>0</v>
      </c>
      <c r="AC1516">
        <v>1</v>
      </c>
      <c r="AD1516">
        <v>0</v>
      </c>
      <c r="AE1516">
        <v>0</v>
      </c>
    </row>
    <row r="1517" spans="1:31" x14ac:dyDescent="0.3">
      <c r="A1517" t="s">
        <v>268</v>
      </c>
      <c r="B1517" t="s">
        <v>8991</v>
      </c>
      <c r="C1517" t="s">
        <v>262</v>
      </c>
      <c r="D1517" t="s">
        <v>8992</v>
      </c>
      <c r="E1517" t="s">
        <v>11298</v>
      </c>
      <c r="F1517" t="s">
        <v>8993</v>
      </c>
      <c r="G1517" t="s">
        <v>527</v>
      </c>
      <c r="I1517" t="s">
        <v>265</v>
      </c>
      <c r="J1517" t="s">
        <v>266</v>
      </c>
      <c r="K1517" t="s">
        <v>8994</v>
      </c>
      <c r="L1517" t="s">
        <v>8995</v>
      </c>
      <c r="M1517" t="s">
        <v>267</v>
      </c>
      <c r="N1517" t="s">
        <v>268</v>
      </c>
      <c r="O1517">
        <v>8</v>
      </c>
      <c r="P1517" t="s">
        <v>266</v>
      </c>
      <c r="Q1517">
        <v>0.48</v>
      </c>
      <c r="S1517">
        <v>2</v>
      </c>
      <c r="T1517" s="108">
        <v>0.96</v>
      </c>
      <c r="U1517">
        <v>1</v>
      </c>
      <c r="V1517" t="s">
        <v>270</v>
      </c>
      <c r="W1517" t="s">
        <v>167</v>
      </c>
      <c r="X1517">
        <v>2</v>
      </c>
      <c r="Y1517">
        <v>0</v>
      </c>
      <c r="Z1517">
        <v>0</v>
      </c>
      <c r="AA1517">
        <v>0</v>
      </c>
      <c r="AB1517">
        <v>2</v>
      </c>
      <c r="AC1517">
        <v>0</v>
      </c>
      <c r="AD1517">
        <v>0</v>
      </c>
      <c r="AE1517">
        <v>0</v>
      </c>
    </row>
    <row r="1518" spans="1:31" x14ac:dyDescent="0.3">
      <c r="A1518" t="s">
        <v>268</v>
      </c>
      <c r="B1518" t="s">
        <v>8991</v>
      </c>
      <c r="C1518" t="s">
        <v>262</v>
      </c>
      <c r="D1518" t="s">
        <v>8992</v>
      </c>
      <c r="E1518" t="s">
        <v>11298</v>
      </c>
      <c r="F1518" t="s">
        <v>8993</v>
      </c>
      <c r="G1518" t="s">
        <v>527</v>
      </c>
      <c r="I1518" t="s">
        <v>265</v>
      </c>
      <c r="J1518" t="s">
        <v>266</v>
      </c>
      <c r="K1518" t="s">
        <v>8994</v>
      </c>
      <c r="L1518" t="s">
        <v>8995</v>
      </c>
      <c r="M1518" t="s">
        <v>271</v>
      </c>
      <c r="N1518" t="s">
        <v>268</v>
      </c>
      <c r="O1518">
        <v>9</v>
      </c>
      <c r="P1518" t="s">
        <v>288</v>
      </c>
      <c r="Q1518">
        <v>0.48</v>
      </c>
      <c r="S1518">
        <v>4</v>
      </c>
      <c r="T1518" s="108">
        <v>1.92</v>
      </c>
      <c r="U1518">
        <v>1</v>
      </c>
      <c r="V1518" t="s">
        <v>270</v>
      </c>
      <c r="W1518" t="s">
        <v>167</v>
      </c>
      <c r="X1518">
        <v>2</v>
      </c>
      <c r="Y1518">
        <v>2</v>
      </c>
      <c r="Z1518">
        <v>0</v>
      </c>
      <c r="AA1518">
        <v>0</v>
      </c>
      <c r="AB1518">
        <v>2</v>
      </c>
      <c r="AC1518">
        <v>0</v>
      </c>
      <c r="AD1518">
        <v>0</v>
      </c>
      <c r="AE1518">
        <v>0</v>
      </c>
    </row>
    <row r="1519" spans="1:31" x14ac:dyDescent="0.3">
      <c r="A1519" t="s">
        <v>268</v>
      </c>
      <c r="B1519" t="s">
        <v>8991</v>
      </c>
      <c r="C1519" t="s">
        <v>262</v>
      </c>
      <c r="D1519" t="s">
        <v>8992</v>
      </c>
      <c r="E1519" t="s">
        <v>11298</v>
      </c>
      <c r="F1519" t="s">
        <v>8993</v>
      </c>
      <c r="G1519" t="s">
        <v>527</v>
      </c>
      <c r="I1519" t="s">
        <v>265</v>
      </c>
      <c r="J1519" t="s">
        <v>266</v>
      </c>
      <c r="K1519" t="s">
        <v>8994</v>
      </c>
      <c r="L1519" t="s">
        <v>8995</v>
      </c>
      <c r="M1519" t="s">
        <v>271</v>
      </c>
      <c r="N1519" t="s">
        <v>268</v>
      </c>
      <c r="O1519">
        <v>26</v>
      </c>
      <c r="P1519" t="s">
        <v>273</v>
      </c>
      <c r="Q1519">
        <v>0.32</v>
      </c>
      <c r="S1519">
        <v>1</v>
      </c>
      <c r="T1519" s="108">
        <v>0.32</v>
      </c>
      <c r="U1519">
        <v>1</v>
      </c>
      <c r="V1519" t="s">
        <v>270</v>
      </c>
      <c r="W1519" t="s">
        <v>167</v>
      </c>
      <c r="X1519">
        <v>1</v>
      </c>
      <c r="Y1519">
        <v>0</v>
      </c>
      <c r="Z1519">
        <v>0</v>
      </c>
      <c r="AA1519">
        <v>0</v>
      </c>
      <c r="AB1519">
        <v>0</v>
      </c>
      <c r="AC1519">
        <v>1</v>
      </c>
      <c r="AD1519">
        <v>0</v>
      </c>
      <c r="AE1519">
        <v>0</v>
      </c>
    </row>
    <row r="1520" spans="1:31" x14ac:dyDescent="0.3">
      <c r="A1520" t="s">
        <v>268</v>
      </c>
      <c r="B1520" t="s">
        <v>9003</v>
      </c>
      <c r="C1520" t="s">
        <v>262</v>
      </c>
      <c r="D1520" t="s">
        <v>9004</v>
      </c>
      <c r="E1520" t="s">
        <v>11301</v>
      </c>
      <c r="F1520" t="s">
        <v>401</v>
      </c>
      <c r="G1520" t="s">
        <v>527</v>
      </c>
      <c r="I1520" t="s">
        <v>265</v>
      </c>
      <c r="J1520" t="s">
        <v>266</v>
      </c>
      <c r="K1520" t="s">
        <v>9005</v>
      </c>
      <c r="L1520" t="s">
        <v>8979</v>
      </c>
      <c r="M1520" t="s">
        <v>267</v>
      </c>
      <c r="N1520" t="s">
        <v>268</v>
      </c>
      <c r="O1520">
        <v>8</v>
      </c>
      <c r="P1520" t="s">
        <v>266</v>
      </c>
      <c r="Q1520">
        <v>0.48</v>
      </c>
      <c r="S1520">
        <v>2</v>
      </c>
      <c r="T1520" s="108">
        <v>0.96</v>
      </c>
      <c r="U1520">
        <v>1</v>
      </c>
      <c r="V1520" t="s">
        <v>270</v>
      </c>
      <c r="W1520" t="s">
        <v>167</v>
      </c>
      <c r="X1520">
        <v>2</v>
      </c>
      <c r="Y1520">
        <v>0</v>
      </c>
      <c r="Z1520">
        <v>0</v>
      </c>
      <c r="AA1520">
        <v>0</v>
      </c>
      <c r="AB1520">
        <v>2</v>
      </c>
      <c r="AC1520">
        <v>0</v>
      </c>
      <c r="AD1520">
        <v>0</v>
      </c>
      <c r="AE1520">
        <v>0</v>
      </c>
    </row>
    <row r="1521" spans="1:31" x14ac:dyDescent="0.3">
      <c r="A1521" t="s">
        <v>268</v>
      </c>
      <c r="B1521" t="s">
        <v>9003</v>
      </c>
      <c r="C1521" t="s">
        <v>262</v>
      </c>
      <c r="D1521" t="s">
        <v>9004</v>
      </c>
      <c r="E1521" t="s">
        <v>11301</v>
      </c>
      <c r="F1521" t="s">
        <v>401</v>
      </c>
      <c r="G1521" t="s">
        <v>527</v>
      </c>
      <c r="I1521" t="s">
        <v>265</v>
      </c>
      <c r="J1521" t="s">
        <v>266</v>
      </c>
      <c r="K1521" t="s">
        <v>9005</v>
      </c>
      <c r="L1521" t="s">
        <v>8979</v>
      </c>
      <c r="M1521" t="s">
        <v>271</v>
      </c>
      <c r="N1521" t="s">
        <v>268</v>
      </c>
      <c r="O1521">
        <v>9</v>
      </c>
      <c r="P1521" t="s">
        <v>288</v>
      </c>
      <c r="Q1521">
        <v>0.48</v>
      </c>
      <c r="S1521">
        <v>6</v>
      </c>
      <c r="T1521" s="108">
        <v>2.88</v>
      </c>
      <c r="U1521">
        <v>1</v>
      </c>
      <c r="V1521" t="s">
        <v>270</v>
      </c>
      <c r="W1521" t="s">
        <v>167</v>
      </c>
      <c r="X1521">
        <v>3</v>
      </c>
      <c r="Y1521">
        <v>3</v>
      </c>
      <c r="Z1521">
        <v>0</v>
      </c>
      <c r="AA1521">
        <v>0</v>
      </c>
      <c r="AB1521">
        <v>3</v>
      </c>
      <c r="AC1521">
        <v>0</v>
      </c>
      <c r="AD1521">
        <v>0</v>
      </c>
      <c r="AE1521">
        <v>0</v>
      </c>
    </row>
    <row r="1522" spans="1:31" x14ac:dyDescent="0.3">
      <c r="A1522" t="s">
        <v>268</v>
      </c>
      <c r="B1522" t="s">
        <v>9003</v>
      </c>
      <c r="C1522" t="s">
        <v>262</v>
      </c>
      <c r="D1522" t="s">
        <v>9004</v>
      </c>
      <c r="E1522" t="s">
        <v>11301</v>
      </c>
      <c r="F1522" t="s">
        <v>401</v>
      </c>
      <c r="G1522" t="s">
        <v>527</v>
      </c>
      <c r="I1522" t="s">
        <v>265</v>
      </c>
      <c r="J1522" t="s">
        <v>266</v>
      </c>
      <c r="K1522" t="s">
        <v>9005</v>
      </c>
      <c r="L1522" t="s">
        <v>8979</v>
      </c>
      <c r="M1522" t="s">
        <v>271</v>
      </c>
      <c r="N1522" t="s">
        <v>268</v>
      </c>
      <c r="O1522">
        <v>26</v>
      </c>
      <c r="P1522" t="s">
        <v>273</v>
      </c>
      <c r="Q1522">
        <v>0.32</v>
      </c>
      <c r="S1522">
        <v>1</v>
      </c>
      <c r="T1522" s="108">
        <v>0.32</v>
      </c>
      <c r="U1522">
        <v>1</v>
      </c>
      <c r="V1522" t="s">
        <v>270</v>
      </c>
      <c r="W1522" t="s">
        <v>167</v>
      </c>
      <c r="X1522">
        <v>1</v>
      </c>
      <c r="Y1522">
        <v>0</v>
      </c>
      <c r="Z1522">
        <v>0</v>
      </c>
      <c r="AA1522">
        <v>0</v>
      </c>
      <c r="AB1522">
        <v>0</v>
      </c>
      <c r="AC1522">
        <v>1</v>
      </c>
      <c r="AD1522">
        <v>0</v>
      </c>
      <c r="AE1522">
        <v>0</v>
      </c>
    </row>
    <row r="1523" spans="1:31" x14ac:dyDescent="0.3">
      <c r="A1523" t="s">
        <v>268</v>
      </c>
      <c r="B1523" t="s">
        <v>9013</v>
      </c>
      <c r="C1523" t="s">
        <v>262</v>
      </c>
      <c r="D1523" t="s">
        <v>9014</v>
      </c>
      <c r="E1523" t="s">
        <v>11305</v>
      </c>
      <c r="F1523" t="s">
        <v>1546</v>
      </c>
      <c r="G1523" t="s">
        <v>527</v>
      </c>
      <c r="I1523" t="s">
        <v>265</v>
      </c>
      <c r="J1523" t="s">
        <v>266</v>
      </c>
      <c r="K1523" t="s">
        <v>9015</v>
      </c>
      <c r="L1523" t="s">
        <v>8979</v>
      </c>
      <c r="M1523" t="s">
        <v>267</v>
      </c>
      <c r="N1523" t="s">
        <v>268</v>
      </c>
      <c r="O1523">
        <v>8</v>
      </c>
      <c r="P1523" t="s">
        <v>266</v>
      </c>
      <c r="Q1523">
        <v>0.48</v>
      </c>
      <c r="S1523">
        <v>2</v>
      </c>
      <c r="T1523" s="108">
        <v>0.96</v>
      </c>
      <c r="U1523">
        <v>1</v>
      </c>
      <c r="V1523" t="s">
        <v>270</v>
      </c>
      <c r="W1523" t="s">
        <v>167</v>
      </c>
      <c r="X1523">
        <v>2</v>
      </c>
      <c r="Y1523">
        <v>0</v>
      </c>
      <c r="Z1523">
        <v>0</v>
      </c>
      <c r="AA1523">
        <v>0</v>
      </c>
      <c r="AB1523">
        <v>2</v>
      </c>
      <c r="AC1523">
        <v>0</v>
      </c>
      <c r="AD1523">
        <v>0</v>
      </c>
      <c r="AE1523">
        <v>0</v>
      </c>
    </row>
    <row r="1524" spans="1:31" x14ac:dyDescent="0.3">
      <c r="A1524" t="s">
        <v>268</v>
      </c>
      <c r="B1524" t="s">
        <v>9013</v>
      </c>
      <c r="C1524" t="s">
        <v>262</v>
      </c>
      <c r="D1524" t="s">
        <v>9014</v>
      </c>
      <c r="E1524" t="s">
        <v>11305</v>
      </c>
      <c r="F1524" t="s">
        <v>1546</v>
      </c>
      <c r="G1524" t="s">
        <v>527</v>
      </c>
      <c r="I1524" t="s">
        <v>265</v>
      </c>
      <c r="J1524" t="s">
        <v>266</v>
      </c>
      <c r="K1524" t="s">
        <v>9015</v>
      </c>
      <c r="L1524" t="s">
        <v>8979</v>
      </c>
      <c r="M1524" t="s">
        <v>271</v>
      </c>
      <c r="N1524" t="s">
        <v>268</v>
      </c>
      <c r="O1524">
        <v>9</v>
      </c>
      <c r="P1524" t="s">
        <v>288</v>
      </c>
      <c r="Q1524">
        <v>0.48</v>
      </c>
      <c r="S1524">
        <v>6</v>
      </c>
      <c r="T1524" s="108">
        <v>2.88</v>
      </c>
      <c r="U1524">
        <v>1</v>
      </c>
      <c r="V1524" t="s">
        <v>270</v>
      </c>
      <c r="W1524" t="s">
        <v>167</v>
      </c>
      <c r="X1524">
        <v>3</v>
      </c>
      <c r="Y1524">
        <v>3</v>
      </c>
      <c r="Z1524">
        <v>0</v>
      </c>
      <c r="AA1524">
        <v>0</v>
      </c>
      <c r="AB1524">
        <v>3</v>
      </c>
      <c r="AC1524">
        <v>0</v>
      </c>
      <c r="AD1524">
        <v>0</v>
      </c>
      <c r="AE1524">
        <v>0</v>
      </c>
    </row>
    <row r="1525" spans="1:31" x14ac:dyDescent="0.3">
      <c r="A1525" t="s">
        <v>268</v>
      </c>
      <c r="B1525" t="s">
        <v>9013</v>
      </c>
      <c r="C1525" t="s">
        <v>262</v>
      </c>
      <c r="D1525" t="s">
        <v>9014</v>
      </c>
      <c r="E1525" t="s">
        <v>11305</v>
      </c>
      <c r="F1525" t="s">
        <v>1546</v>
      </c>
      <c r="G1525" t="s">
        <v>527</v>
      </c>
      <c r="I1525" t="s">
        <v>265</v>
      </c>
      <c r="J1525" t="s">
        <v>266</v>
      </c>
      <c r="K1525" t="s">
        <v>9015</v>
      </c>
      <c r="L1525" t="s">
        <v>8979</v>
      </c>
      <c r="M1525" t="s">
        <v>271</v>
      </c>
      <c r="N1525" t="s">
        <v>268</v>
      </c>
      <c r="O1525">
        <v>26</v>
      </c>
      <c r="P1525" t="s">
        <v>273</v>
      </c>
      <c r="Q1525">
        <v>0.32</v>
      </c>
      <c r="S1525">
        <v>1</v>
      </c>
      <c r="T1525" s="108">
        <v>0.32</v>
      </c>
      <c r="U1525">
        <v>1</v>
      </c>
      <c r="V1525" t="s">
        <v>270</v>
      </c>
      <c r="W1525" t="s">
        <v>167</v>
      </c>
      <c r="X1525">
        <v>1</v>
      </c>
      <c r="Y1525">
        <v>0</v>
      </c>
      <c r="Z1525">
        <v>0</v>
      </c>
      <c r="AA1525">
        <v>0</v>
      </c>
      <c r="AB1525">
        <v>0</v>
      </c>
      <c r="AC1525">
        <v>1</v>
      </c>
      <c r="AD1525">
        <v>0</v>
      </c>
      <c r="AE1525">
        <v>0</v>
      </c>
    </row>
    <row r="1526" spans="1:31" x14ac:dyDescent="0.3">
      <c r="A1526" t="s">
        <v>268</v>
      </c>
      <c r="B1526" t="s">
        <v>9021</v>
      </c>
      <c r="C1526" t="s">
        <v>262</v>
      </c>
      <c r="D1526" t="s">
        <v>9022</v>
      </c>
      <c r="E1526" t="s">
        <v>11307</v>
      </c>
      <c r="F1526" t="s">
        <v>9023</v>
      </c>
      <c r="G1526" t="s">
        <v>527</v>
      </c>
      <c r="I1526" t="s">
        <v>265</v>
      </c>
      <c r="J1526" t="s">
        <v>266</v>
      </c>
      <c r="K1526" t="s">
        <v>9024</v>
      </c>
      <c r="L1526" t="s">
        <v>19177</v>
      </c>
      <c r="M1526" t="s">
        <v>267</v>
      </c>
      <c r="N1526" t="s">
        <v>268</v>
      </c>
      <c r="O1526">
        <v>8</v>
      </c>
      <c r="P1526" t="s">
        <v>266</v>
      </c>
      <c r="Q1526">
        <v>0.48</v>
      </c>
      <c r="S1526">
        <v>2</v>
      </c>
      <c r="T1526" s="108">
        <v>0.96</v>
      </c>
      <c r="U1526">
        <v>1</v>
      </c>
      <c r="V1526" t="s">
        <v>270</v>
      </c>
      <c r="W1526" t="s">
        <v>167</v>
      </c>
      <c r="X1526">
        <v>2</v>
      </c>
      <c r="Y1526">
        <v>0</v>
      </c>
      <c r="Z1526">
        <v>0</v>
      </c>
      <c r="AA1526">
        <v>0</v>
      </c>
      <c r="AB1526">
        <v>2</v>
      </c>
      <c r="AC1526">
        <v>0</v>
      </c>
      <c r="AD1526">
        <v>0</v>
      </c>
      <c r="AE1526">
        <v>0</v>
      </c>
    </row>
    <row r="1527" spans="1:31" x14ac:dyDescent="0.3">
      <c r="A1527" t="s">
        <v>268</v>
      </c>
      <c r="B1527" t="s">
        <v>9021</v>
      </c>
      <c r="C1527" t="s">
        <v>262</v>
      </c>
      <c r="D1527" t="s">
        <v>9022</v>
      </c>
      <c r="E1527" t="s">
        <v>11307</v>
      </c>
      <c r="F1527" t="s">
        <v>9023</v>
      </c>
      <c r="G1527" t="s">
        <v>527</v>
      </c>
      <c r="I1527" t="s">
        <v>265</v>
      </c>
      <c r="J1527" t="s">
        <v>266</v>
      </c>
      <c r="K1527" t="s">
        <v>9024</v>
      </c>
      <c r="L1527" t="s">
        <v>19177</v>
      </c>
      <c r="M1527" t="s">
        <v>271</v>
      </c>
      <c r="N1527" t="s">
        <v>268</v>
      </c>
      <c r="O1527">
        <v>9</v>
      </c>
      <c r="P1527" t="s">
        <v>288</v>
      </c>
      <c r="Q1527">
        <v>0.48</v>
      </c>
      <c r="S1527">
        <v>2</v>
      </c>
      <c r="T1527" s="108">
        <v>0.96</v>
      </c>
      <c r="U1527">
        <v>1</v>
      </c>
      <c r="V1527" t="s">
        <v>270</v>
      </c>
      <c r="W1527" t="s">
        <v>167</v>
      </c>
      <c r="X1527">
        <v>1</v>
      </c>
      <c r="Y1527">
        <v>1</v>
      </c>
      <c r="Z1527">
        <v>0</v>
      </c>
      <c r="AA1527">
        <v>0</v>
      </c>
      <c r="AB1527">
        <v>1</v>
      </c>
      <c r="AC1527">
        <v>0</v>
      </c>
      <c r="AD1527">
        <v>0</v>
      </c>
      <c r="AE1527">
        <v>0</v>
      </c>
    </row>
    <row r="1528" spans="1:31" x14ac:dyDescent="0.3">
      <c r="A1528" t="s">
        <v>268</v>
      </c>
      <c r="B1528" t="s">
        <v>9021</v>
      </c>
      <c r="C1528" t="s">
        <v>262</v>
      </c>
      <c r="D1528" t="s">
        <v>9022</v>
      </c>
      <c r="E1528" t="s">
        <v>11307</v>
      </c>
      <c r="F1528" t="s">
        <v>9023</v>
      </c>
      <c r="G1528" t="s">
        <v>527</v>
      </c>
      <c r="I1528" t="s">
        <v>265</v>
      </c>
      <c r="J1528" t="s">
        <v>266</v>
      </c>
      <c r="K1528" t="s">
        <v>9024</v>
      </c>
      <c r="L1528" t="s">
        <v>19177</v>
      </c>
      <c r="M1528" t="s">
        <v>271</v>
      </c>
      <c r="N1528" t="s">
        <v>268</v>
      </c>
      <c r="O1528">
        <v>26</v>
      </c>
      <c r="P1528" t="s">
        <v>273</v>
      </c>
      <c r="Q1528">
        <v>0.32</v>
      </c>
      <c r="S1528">
        <v>1</v>
      </c>
      <c r="T1528" s="108">
        <v>0.32</v>
      </c>
      <c r="U1528">
        <v>1</v>
      </c>
      <c r="V1528" t="s">
        <v>270</v>
      </c>
      <c r="W1528" t="s">
        <v>167</v>
      </c>
      <c r="X1528">
        <v>1</v>
      </c>
      <c r="Y1528">
        <v>0</v>
      </c>
      <c r="Z1528">
        <v>0</v>
      </c>
      <c r="AA1528">
        <v>0</v>
      </c>
      <c r="AB1528">
        <v>0</v>
      </c>
      <c r="AC1528">
        <v>1</v>
      </c>
      <c r="AD1528">
        <v>0</v>
      </c>
      <c r="AE1528">
        <v>0</v>
      </c>
    </row>
    <row r="1529" spans="1:31" x14ac:dyDescent="0.3">
      <c r="A1529" t="s">
        <v>268</v>
      </c>
      <c r="B1529" t="s">
        <v>9025</v>
      </c>
      <c r="C1529" t="s">
        <v>262</v>
      </c>
      <c r="D1529" t="s">
        <v>9026</v>
      </c>
      <c r="E1529" t="s">
        <v>11309</v>
      </c>
      <c r="F1529" t="s">
        <v>1545</v>
      </c>
      <c r="G1529" t="s">
        <v>527</v>
      </c>
      <c r="I1529" t="s">
        <v>265</v>
      </c>
      <c r="J1529" t="s">
        <v>266</v>
      </c>
      <c r="K1529" t="s">
        <v>9027</v>
      </c>
      <c r="L1529" t="s">
        <v>529</v>
      </c>
      <c r="M1529" t="s">
        <v>267</v>
      </c>
      <c r="N1529" t="s">
        <v>268</v>
      </c>
      <c r="O1529">
        <v>8</v>
      </c>
      <c r="P1529" t="s">
        <v>266</v>
      </c>
      <c r="Q1529">
        <v>0.48</v>
      </c>
      <c r="S1529">
        <v>2</v>
      </c>
      <c r="T1529" s="108">
        <v>0.96</v>
      </c>
      <c r="U1529">
        <v>1</v>
      </c>
      <c r="V1529" t="s">
        <v>270</v>
      </c>
      <c r="W1529" t="s">
        <v>167</v>
      </c>
      <c r="X1529">
        <v>2</v>
      </c>
      <c r="Y1529">
        <v>0</v>
      </c>
      <c r="Z1529">
        <v>0</v>
      </c>
      <c r="AA1529">
        <v>0</v>
      </c>
      <c r="AB1529">
        <v>2</v>
      </c>
      <c r="AC1529">
        <v>0</v>
      </c>
      <c r="AD1529">
        <v>0</v>
      </c>
      <c r="AE1529">
        <v>0</v>
      </c>
    </row>
    <row r="1530" spans="1:31" x14ac:dyDescent="0.3">
      <c r="A1530" t="s">
        <v>268</v>
      </c>
      <c r="B1530" t="s">
        <v>9025</v>
      </c>
      <c r="C1530" t="s">
        <v>262</v>
      </c>
      <c r="D1530" t="s">
        <v>9026</v>
      </c>
      <c r="E1530" t="s">
        <v>11309</v>
      </c>
      <c r="F1530" t="s">
        <v>1545</v>
      </c>
      <c r="G1530" t="s">
        <v>527</v>
      </c>
      <c r="I1530" t="s">
        <v>265</v>
      </c>
      <c r="J1530" t="s">
        <v>266</v>
      </c>
      <c r="K1530" t="s">
        <v>9027</v>
      </c>
      <c r="L1530" t="s">
        <v>529</v>
      </c>
      <c r="M1530" t="s">
        <v>271</v>
      </c>
      <c r="N1530" t="s">
        <v>268</v>
      </c>
      <c r="O1530">
        <v>9</v>
      </c>
      <c r="P1530" t="s">
        <v>288</v>
      </c>
      <c r="Q1530">
        <v>0.48</v>
      </c>
      <c r="S1530">
        <v>2</v>
      </c>
      <c r="T1530" s="108">
        <v>0.96</v>
      </c>
      <c r="U1530">
        <v>1</v>
      </c>
      <c r="V1530" t="s">
        <v>270</v>
      </c>
      <c r="W1530" t="s">
        <v>167</v>
      </c>
      <c r="X1530">
        <v>1</v>
      </c>
      <c r="Y1530">
        <v>1</v>
      </c>
      <c r="Z1530">
        <v>0</v>
      </c>
      <c r="AA1530">
        <v>0</v>
      </c>
      <c r="AB1530">
        <v>1</v>
      </c>
      <c r="AC1530">
        <v>0</v>
      </c>
      <c r="AD1530">
        <v>0</v>
      </c>
      <c r="AE1530">
        <v>0</v>
      </c>
    </row>
    <row r="1531" spans="1:31" x14ac:dyDescent="0.3">
      <c r="A1531" t="s">
        <v>268</v>
      </c>
      <c r="B1531" t="s">
        <v>9025</v>
      </c>
      <c r="C1531" t="s">
        <v>262</v>
      </c>
      <c r="D1531" t="s">
        <v>9026</v>
      </c>
      <c r="E1531" t="s">
        <v>11309</v>
      </c>
      <c r="F1531" t="s">
        <v>1545</v>
      </c>
      <c r="G1531" t="s">
        <v>527</v>
      </c>
      <c r="I1531" t="s">
        <v>265</v>
      </c>
      <c r="J1531" t="s">
        <v>266</v>
      </c>
      <c r="K1531" t="s">
        <v>9027</v>
      </c>
      <c r="L1531" t="s">
        <v>529</v>
      </c>
      <c r="M1531" t="s">
        <v>271</v>
      </c>
      <c r="N1531" t="s">
        <v>268</v>
      </c>
      <c r="O1531">
        <v>26</v>
      </c>
      <c r="P1531" t="s">
        <v>273</v>
      </c>
      <c r="Q1531">
        <v>0.32</v>
      </c>
      <c r="S1531">
        <v>1</v>
      </c>
      <c r="T1531" s="108">
        <v>0.32</v>
      </c>
      <c r="U1531">
        <v>1</v>
      </c>
      <c r="V1531" t="s">
        <v>270</v>
      </c>
      <c r="W1531" t="s">
        <v>167</v>
      </c>
      <c r="X1531">
        <v>1</v>
      </c>
      <c r="Y1531">
        <v>0</v>
      </c>
      <c r="Z1531">
        <v>0</v>
      </c>
      <c r="AA1531">
        <v>0</v>
      </c>
      <c r="AB1531">
        <v>0</v>
      </c>
      <c r="AC1531">
        <v>1</v>
      </c>
      <c r="AD1531">
        <v>0</v>
      </c>
      <c r="AE1531">
        <v>0</v>
      </c>
    </row>
    <row r="1532" spans="1:31" x14ac:dyDescent="0.3">
      <c r="A1532" t="s">
        <v>268</v>
      </c>
      <c r="B1532" t="s">
        <v>9025</v>
      </c>
      <c r="C1532" t="s">
        <v>525</v>
      </c>
      <c r="D1532" t="s">
        <v>9028</v>
      </c>
      <c r="E1532" t="s">
        <v>11310</v>
      </c>
      <c r="F1532" t="s">
        <v>526</v>
      </c>
      <c r="G1532" t="s">
        <v>527</v>
      </c>
      <c r="I1532" t="s">
        <v>265</v>
      </c>
      <c r="J1532" t="s">
        <v>266</v>
      </c>
      <c r="K1532" t="s">
        <v>528</v>
      </c>
      <c r="L1532" t="s">
        <v>529</v>
      </c>
      <c r="M1532" t="s">
        <v>271</v>
      </c>
      <c r="N1532" t="s">
        <v>268</v>
      </c>
      <c r="O1532">
        <v>21</v>
      </c>
      <c r="P1532" t="s">
        <v>273</v>
      </c>
      <c r="Q1532">
        <v>0.32</v>
      </c>
      <c r="S1532">
        <v>1</v>
      </c>
      <c r="T1532" s="108">
        <v>0.32</v>
      </c>
      <c r="U1532">
        <v>1</v>
      </c>
      <c r="V1532" t="s">
        <v>270</v>
      </c>
      <c r="W1532" t="s">
        <v>167</v>
      </c>
      <c r="X1532">
        <v>1</v>
      </c>
      <c r="Y1532">
        <v>0</v>
      </c>
      <c r="Z1532">
        <v>0</v>
      </c>
      <c r="AA1532">
        <v>0</v>
      </c>
      <c r="AB1532">
        <v>0</v>
      </c>
      <c r="AC1532">
        <v>1</v>
      </c>
      <c r="AD1532">
        <v>0</v>
      </c>
      <c r="AE1532">
        <v>0</v>
      </c>
    </row>
    <row r="1533" spans="1:31" x14ac:dyDescent="0.3">
      <c r="A1533" t="s">
        <v>268</v>
      </c>
      <c r="B1533" t="s">
        <v>9025</v>
      </c>
      <c r="C1533" t="s">
        <v>525</v>
      </c>
      <c r="D1533" t="s">
        <v>9028</v>
      </c>
      <c r="E1533" t="s">
        <v>11310</v>
      </c>
      <c r="F1533" t="s">
        <v>526</v>
      </c>
      <c r="G1533" t="s">
        <v>527</v>
      </c>
      <c r="I1533" t="s">
        <v>265</v>
      </c>
      <c r="J1533" t="s">
        <v>266</v>
      </c>
      <c r="K1533" t="s">
        <v>528</v>
      </c>
      <c r="L1533" t="s">
        <v>529</v>
      </c>
      <c r="M1533" t="s">
        <v>267</v>
      </c>
      <c r="N1533" t="s">
        <v>268</v>
      </c>
      <c r="O1533">
        <v>8</v>
      </c>
      <c r="P1533" t="s">
        <v>266</v>
      </c>
      <c r="Q1533">
        <v>0.48</v>
      </c>
      <c r="S1533">
        <v>1</v>
      </c>
      <c r="T1533" s="108">
        <v>0.48</v>
      </c>
      <c r="U1533">
        <v>1</v>
      </c>
      <c r="V1533" t="s">
        <v>270</v>
      </c>
      <c r="W1533" t="s">
        <v>167</v>
      </c>
      <c r="X1533">
        <v>1</v>
      </c>
      <c r="Y1533">
        <v>0</v>
      </c>
      <c r="Z1533">
        <v>0</v>
      </c>
      <c r="AA1533">
        <v>0</v>
      </c>
      <c r="AB1533">
        <v>1</v>
      </c>
      <c r="AC1533">
        <v>0</v>
      </c>
      <c r="AD1533">
        <v>0</v>
      </c>
      <c r="AE1533">
        <v>0</v>
      </c>
    </row>
    <row r="1534" spans="1:31" x14ac:dyDescent="0.3">
      <c r="A1534" t="s">
        <v>268</v>
      </c>
      <c r="B1534" t="s">
        <v>9025</v>
      </c>
      <c r="C1534" t="s">
        <v>525</v>
      </c>
      <c r="D1534" t="s">
        <v>9028</v>
      </c>
      <c r="E1534" t="s">
        <v>11310</v>
      </c>
      <c r="F1534" t="s">
        <v>526</v>
      </c>
      <c r="G1534" t="s">
        <v>527</v>
      </c>
      <c r="I1534" t="s">
        <v>265</v>
      </c>
      <c r="J1534" t="s">
        <v>266</v>
      </c>
      <c r="K1534" t="s">
        <v>528</v>
      </c>
      <c r="L1534" t="s">
        <v>529</v>
      </c>
      <c r="M1534" t="s">
        <v>271</v>
      </c>
      <c r="N1534" t="s">
        <v>268</v>
      </c>
      <c r="O1534">
        <v>9</v>
      </c>
      <c r="P1534" t="s">
        <v>288</v>
      </c>
      <c r="Q1534">
        <v>0.48</v>
      </c>
      <c r="S1534">
        <v>2</v>
      </c>
      <c r="T1534" s="108">
        <v>0.96</v>
      </c>
      <c r="U1534">
        <v>1</v>
      </c>
      <c r="V1534" t="s">
        <v>270</v>
      </c>
      <c r="W1534" t="s">
        <v>167</v>
      </c>
      <c r="X1534">
        <v>1</v>
      </c>
      <c r="Y1534">
        <v>1</v>
      </c>
      <c r="Z1534">
        <v>0</v>
      </c>
      <c r="AA1534">
        <v>0</v>
      </c>
      <c r="AB1534">
        <v>1</v>
      </c>
      <c r="AC1534">
        <v>0</v>
      </c>
      <c r="AD1534">
        <v>0</v>
      </c>
      <c r="AE1534">
        <v>0</v>
      </c>
    </row>
    <row r="1535" spans="1:31" x14ac:dyDescent="0.3">
      <c r="A1535" t="s">
        <v>268</v>
      </c>
      <c r="B1535" t="s">
        <v>705</v>
      </c>
      <c r="C1535" t="s">
        <v>262</v>
      </c>
      <c r="D1535" t="s">
        <v>178</v>
      </c>
      <c r="E1535" t="s">
        <v>11492</v>
      </c>
      <c r="F1535" t="s">
        <v>706</v>
      </c>
      <c r="G1535" t="s">
        <v>707</v>
      </c>
      <c r="I1535" t="s">
        <v>265</v>
      </c>
      <c r="J1535" t="s">
        <v>266</v>
      </c>
      <c r="K1535" t="s">
        <v>708</v>
      </c>
      <c r="L1535" t="s">
        <v>9558</v>
      </c>
      <c r="M1535" t="s">
        <v>267</v>
      </c>
      <c r="N1535" t="s">
        <v>268</v>
      </c>
      <c r="O1535">
        <v>8</v>
      </c>
      <c r="P1535" t="s">
        <v>266</v>
      </c>
      <c r="Q1535">
        <v>0.32</v>
      </c>
      <c r="S1535">
        <v>2</v>
      </c>
      <c r="T1535" s="108">
        <v>0.64</v>
      </c>
      <c r="U1535">
        <v>1</v>
      </c>
      <c r="V1535" t="s">
        <v>270</v>
      </c>
      <c r="W1535" t="s">
        <v>167</v>
      </c>
      <c r="X1535">
        <v>2</v>
      </c>
      <c r="Y1535">
        <v>2</v>
      </c>
      <c r="Z1535">
        <v>0</v>
      </c>
      <c r="AA1535">
        <v>0</v>
      </c>
      <c r="AB1535">
        <v>0</v>
      </c>
      <c r="AC1535">
        <v>0</v>
      </c>
      <c r="AD1535">
        <v>0</v>
      </c>
      <c r="AE1535">
        <v>0</v>
      </c>
    </row>
    <row r="1536" spans="1:31" x14ac:dyDescent="0.3">
      <c r="A1536" t="s">
        <v>268</v>
      </c>
      <c r="B1536" t="s">
        <v>705</v>
      </c>
      <c r="C1536" t="s">
        <v>262</v>
      </c>
      <c r="D1536" t="s">
        <v>178</v>
      </c>
      <c r="E1536" t="s">
        <v>11492</v>
      </c>
      <c r="F1536" t="s">
        <v>706</v>
      </c>
      <c r="G1536" t="s">
        <v>707</v>
      </c>
      <c r="I1536" t="s">
        <v>265</v>
      </c>
      <c r="J1536" t="s">
        <v>266</v>
      </c>
      <c r="K1536" t="s">
        <v>708</v>
      </c>
      <c r="L1536" t="s">
        <v>9558</v>
      </c>
      <c r="M1536" t="s">
        <v>271</v>
      </c>
      <c r="N1536" t="s">
        <v>268</v>
      </c>
      <c r="O1536">
        <v>9</v>
      </c>
      <c r="P1536" t="s">
        <v>288</v>
      </c>
      <c r="Q1536">
        <v>0.48</v>
      </c>
      <c r="S1536">
        <v>3</v>
      </c>
      <c r="T1536" s="108">
        <v>1.44</v>
      </c>
      <c r="U1536">
        <v>1</v>
      </c>
      <c r="V1536" t="s">
        <v>270</v>
      </c>
      <c r="W1536" t="s">
        <v>167</v>
      </c>
      <c r="X1536">
        <v>3</v>
      </c>
      <c r="Y1536">
        <v>0</v>
      </c>
      <c r="Z1536">
        <v>0</v>
      </c>
      <c r="AA1536">
        <v>0</v>
      </c>
      <c r="AB1536">
        <v>3</v>
      </c>
      <c r="AC1536">
        <v>0</v>
      </c>
      <c r="AD1536">
        <v>0</v>
      </c>
      <c r="AE1536">
        <v>0</v>
      </c>
    </row>
    <row r="1537" spans="1:31" x14ac:dyDescent="0.3">
      <c r="A1537" t="s">
        <v>268</v>
      </c>
      <c r="B1537" t="s">
        <v>987</v>
      </c>
      <c r="C1537" t="s">
        <v>262</v>
      </c>
      <c r="D1537" t="s">
        <v>10232</v>
      </c>
      <c r="E1537" t="s">
        <v>11494</v>
      </c>
      <c r="F1537" t="s">
        <v>988</v>
      </c>
      <c r="G1537" t="s">
        <v>707</v>
      </c>
      <c r="I1537" t="s">
        <v>265</v>
      </c>
      <c r="J1537" t="s">
        <v>266</v>
      </c>
      <c r="K1537" t="s">
        <v>989</v>
      </c>
      <c r="L1537" t="s">
        <v>17389</v>
      </c>
      <c r="M1537" t="s">
        <v>267</v>
      </c>
      <c r="N1537" t="s">
        <v>268</v>
      </c>
      <c r="O1537">
        <v>8</v>
      </c>
      <c r="P1537" t="s">
        <v>282</v>
      </c>
      <c r="Q1537">
        <v>1</v>
      </c>
      <c r="S1537">
        <v>2</v>
      </c>
      <c r="T1537" s="108">
        <v>2</v>
      </c>
      <c r="U1537">
        <v>1</v>
      </c>
      <c r="V1537" t="s">
        <v>270</v>
      </c>
      <c r="W1537" t="s">
        <v>167</v>
      </c>
      <c r="X1537">
        <v>1</v>
      </c>
      <c r="Y1537">
        <v>0</v>
      </c>
      <c r="Z1537">
        <v>1</v>
      </c>
      <c r="AA1537">
        <v>0</v>
      </c>
      <c r="AB1537">
        <v>1</v>
      </c>
      <c r="AC1537">
        <v>0</v>
      </c>
      <c r="AD1537">
        <v>0</v>
      </c>
      <c r="AE1537">
        <v>0</v>
      </c>
    </row>
    <row r="1538" spans="1:31" x14ac:dyDescent="0.3">
      <c r="A1538" t="s">
        <v>268</v>
      </c>
      <c r="B1538" t="s">
        <v>987</v>
      </c>
      <c r="C1538" t="s">
        <v>262</v>
      </c>
      <c r="D1538" t="s">
        <v>10232</v>
      </c>
      <c r="E1538" t="s">
        <v>11494</v>
      </c>
      <c r="F1538" t="s">
        <v>988</v>
      </c>
      <c r="G1538" t="s">
        <v>707</v>
      </c>
      <c r="I1538" t="s">
        <v>265</v>
      </c>
      <c r="J1538" t="s">
        <v>266</v>
      </c>
      <c r="K1538" t="s">
        <v>989</v>
      </c>
      <c r="L1538" t="s">
        <v>17389</v>
      </c>
      <c r="M1538" t="s">
        <v>271</v>
      </c>
      <c r="N1538" t="s">
        <v>268</v>
      </c>
      <c r="O1538">
        <v>9</v>
      </c>
      <c r="P1538" t="s">
        <v>288</v>
      </c>
      <c r="Q1538">
        <v>0.48</v>
      </c>
      <c r="S1538">
        <v>4</v>
      </c>
      <c r="T1538" s="108">
        <v>1.92</v>
      </c>
      <c r="U1538">
        <v>1</v>
      </c>
      <c r="V1538" t="s">
        <v>270</v>
      </c>
      <c r="W1538" t="s">
        <v>167</v>
      </c>
      <c r="X1538">
        <v>4</v>
      </c>
      <c r="Y1538">
        <v>0</v>
      </c>
      <c r="Z1538">
        <v>0</v>
      </c>
      <c r="AA1538">
        <v>0</v>
      </c>
      <c r="AB1538">
        <v>4</v>
      </c>
      <c r="AC1538">
        <v>0</v>
      </c>
      <c r="AD1538">
        <v>0</v>
      </c>
      <c r="AE1538">
        <v>0</v>
      </c>
    </row>
    <row r="1539" spans="1:31" x14ac:dyDescent="0.3">
      <c r="A1539" t="s">
        <v>268</v>
      </c>
      <c r="B1539" t="s">
        <v>987</v>
      </c>
      <c r="C1539" t="s">
        <v>262</v>
      </c>
      <c r="D1539" t="s">
        <v>10232</v>
      </c>
      <c r="E1539" t="s">
        <v>11494</v>
      </c>
      <c r="F1539" t="s">
        <v>988</v>
      </c>
      <c r="G1539" t="s">
        <v>707</v>
      </c>
      <c r="I1539" t="s">
        <v>265</v>
      </c>
      <c r="J1539" t="s">
        <v>266</v>
      </c>
      <c r="K1539" t="s">
        <v>989</v>
      </c>
      <c r="L1539" t="s">
        <v>17389</v>
      </c>
      <c r="M1539" t="s">
        <v>271</v>
      </c>
      <c r="N1539" t="s">
        <v>268</v>
      </c>
      <c r="O1539">
        <v>21</v>
      </c>
      <c r="P1539" t="s">
        <v>273</v>
      </c>
      <c r="Q1539">
        <v>0.32</v>
      </c>
      <c r="S1539">
        <v>1</v>
      </c>
      <c r="T1539" s="108">
        <v>0.32</v>
      </c>
      <c r="U1539">
        <v>1</v>
      </c>
      <c r="V1539" t="s">
        <v>270</v>
      </c>
      <c r="W1539" t="s">
        <v>167</v>
      </c>
      <c r="X1539">
        <v>1</v>
      </c>
      <c r="Y1539">
        <v>0</v>
      </c>
      <c r="Z1539">
        <v>0</v>
      </c>
      <c r="AA1539">
        <v>0</v>
      </c>
      <c r="AB1539">
        <v>1</v>
      </c>
      <c r="AC1539">
        <v>0</v>
      </c>
      <c r="AD1539">
        <v>0</v>
      </c>
      <c r="AE1539">
        <v>0</v>
      </c>
    </row>
    <row r="1540" spans="1:31" x14ac:dyDescent="0.3">
      <c r="A1540" t="s">
        <v>268</v>
      </c>
      <c r="B1540" t="s">
        <v>997</v>
      </c>
      <c r="C1540" t="s">
        <v>262</v>
      </c>
      <c r="D1540" t="s">
        <v>189</v>
      </c>
      <c r="E1540" t="s">
        <v>11354</v>
      </c>
      <c r="F1540" t="s">
        <v>998</v>
      </c>
      <c r="G1540" t="s">
        <v>494</v>
      </c>
      <c r="I1540" t="s">
        <v>265</v>
      </c>
      <c r="J1540" t="s">
        <v>266</v>
      </c>
      <c r="K1540" t="s">
        <v>999</v>
      </c>
      <c r="L1540" t="s">
        <v>11828</v>
      </c>
      <c r="M1540" t="s">
        <v>271</v>
      </c>
      <c r="N1540" t="s">
        <v>268</v>
      </c>
      <c r="O1540">
        <v>9</v>
      </c>
      <c r="P1540" t="s">
        <v>288</v>
      </c>
      <c r="Q1540">
        <v>0.48</v>
      </c>
      <c r="S1540">
        <v>6</v>
      </c>
      <c r="T1540" s="108">
        <v>2.88</v>
      </c>
      <c r="U1540">
        <v>1</v>
      </c>
      <c r="V1540" t="s">
        <v>270</v>
      </c>
      <c r="W1540" t="s">
        <v>167</v>
      </c>
      <c r="X1540">
        <v>3</v>
      </c>
      <c r="Y1540">
        <v>3</v>
      </c>
      <c r="Z1540">
        <v>0</v>
      </c>
      <c r="AA1540">
        <v>0</v>
      </c>
      <c r="AB1540">
        <v>3</v>
      </c>
      <c r="AC1540">
        <v>0</v>
      </c>
      <c r="AD1540">
        <v>0</v>
      </c>
      <c r="AE1540">
        <v>0</v>
      </c>
    </row>
    <row r="1541" spans="1:31" x14ac:dyDescent="0.3">
      <c r="A1541" t="s">
        <v>268</v>
      </c>
      <c r="B1541" t="s">
        <v>997</v>
      </c>
      <c r="C1541" t="s">
        <v>262</v>
      </c>
      <c r="D1541" t="s">
        <v>189</v>
      </c>
      <c r="E1541" t="s">
        <v>11354</v>
      </c>
      <c r="F1541" t="s">
        <v>998</v>
      </c>
      <c r="G1541" t="s">
        <v>494</v>
      </c>
      <c r="I1541" t="s">
        <v>265</v>
      </c>
      <c r="J1541" t="s">
        <v>266</v>
      </c>
      <c r="K1541" t="s">
        <v>999</v>
      </c>
      <c r="L1541" t="s">
        <v>11828</v>
      </c>
      <c r="M1541" t="s">
        <v>271</v>
      </c>
      <c r="N1541" t="s">
        <v>268</v>
      </c>
      <c r="O1541">
        <v>21</v>
      </c>
      <c r="P1541" t="s">
        <v>273</v>
      </c>
      <c r="Q1541">
        <v>0.48</v>
      </c>
      <c r="S1541">
        <v>1</v>
      </c>
      <c r="T1541" s="108">
        <v>0.48</v>
      </c>
      <c r="U1541">
        <v>1</v>
      </c>
      <c r="V1541" t="s">
        <v>270</v>
      </c>
      <c r="W1541" t="s">
        <v>167</v>
      </c>
      <c r="X1541">
        <v>1</v>
      </c>
      <c r="Y1541">
        <v>0</v>
      </c>
      <c r="Z1541">
        <v>0</v>
      </c>
      <c r="AA1541">
        <v>0</v>
      </c>
      <c r="AB1541">
        <v>1</v>
      </c>
      <c r="AC1541">
        <v>0</v>
      </c>
      <c r="AD1541">
        <v>0</v>
      </c>
      <c r="AE1541">
        <v>0</v>
      </c>
    </row>
    <row r="1542" spans="1:31" x14ac:dyDescent="0.3">
      <c r="A1542" t="s">
        <v>268</v>
      </c>
      <c r="B1542" t="s">
        <v>997</v>
      </c>
      <c r="C1542" t="s">
        <v>262</v>
      </c>
      <c r="D1542" t="s">
        <v>189</v>
      </c>
      <c r="E1542" t="s">
        <v>11354</v>
      </c>
      <c r="F1542" t="s">
        <v>998</v>
      </c>
      <c r="G1542" t="s">
        <v>494</v>
      </c>
      <c r="I1542" t="s">
        <v>265</v>
      </c>
      <c r="J1542" t="s">
        <v>266</v>
      </c>
      <c r="K1542" t="s">
        <v>999</v>
      </c>
      <c r="L1542" t="s">
        <v>11828</v>
      </c>
      <c r="M1542" t="s">
        <v>267</v>
      </c>
      <c r="N1542" t="s">
        <v>268</v>
      </c>
      <c r="O1542">
        <v>8</v>
      </c>
      <c r="P1542" t="s">
        <v>269</v>
      </c>
      <c r="Q1542">
        <v>2</v>
      </c>
      <c r="S1542">
        <v>1</v>
      </c>
      <c r="T1542" s="108">
        <v>2</v>
      </c>
      <c r="U1542">
        <v>1</v>
      </c>
      <c r="V1542" t="s">
        <v>270</v>
      </c>
      <c r="W1542" t="s">
        <v>167</v>
      </c>
      <c r="X1542">
        <v>1</v>
      </c>
      <c r="Y1542">
        <v>0</v>
      </c>
      <c r="Z1542">
        <v>0</v>
      </c>
      <c r="AA1542">
        <v>0</v>
      </c>
      <c r="AB1542">
        <v>1</v>
      </c>
      <c r="AC1542">
        <v>0</v>
      </c>
      <c r="AD1542">
        <v>0</v>
      </c>
      <c r="AE1542">
        <v>0</v>
      </c>
    </row>
    <row r="1543" spans="1:31" x14ac:dyDescent="0.3">
      <c r="A1543" t="s">
        <v>268</v>
      </c>
      <c r="B1543" t="s">
        <v>8913</v>
      </c>
      <c r="C1543" t="s">
        <v>262</v>
      </c>
      <c r="D1543" t="s">
        <v>8914</v>
      </c>
      <c r="E1543" t="s">
        <v>11257</v>
      </c>
      <c r="F1543" t="s">
        <v>535</v>
      </c>
      <c r="G1543" t="s">
        <v>536</v>
      </c>
      <c r="I1543" t="s">
        <v>265</v>
      </c>
      <c r="J1543" t="s">
        <v>266</v>
      </c>
      <c r="K1543" t="s">
        <v>8915</v>
      </c>
      <c r="L1543" t="s">
        <v>1666</v>
      </c>
      <c r="M1543" t="s">
        <v>267</v>
      </c>
      <c r="N1543" t="s">
        <v>268</v>
      </c>
      <c r="O1543">
        <v>8</v>
      </c>
      <c r="P1543" t="s">
        <v>282</v>
      </c>
      <c r="Q1543">
        <v>2</v>
      </c>
      <c r="S1543">
        <v>2</v>
      </c>
      <c r="T1543" s="108">
        <v>4</v>
      </c>
      <c r="U1543">
        <v>1</v>
      </c>
      <c r="V1543" t="s">
        <v>270</v>
      </c>
      <c r="W1543" t="s">
        <v>167</v>
      </c>
      <c r="X1543">
        <v>1</v>
      </c>
      <c r="Y1543">
        <v>1</v>
      </c>
      <c r="Z1543">
        <v>0</v>
      </c>
      <c r="AA1543">
        <v>0</v>
      </c>
      <c r="AB1543">
        <v>1</v>
      </c>
      <c r="AC1543">
        <v>0</v>
      </c>
      <c r="AD1543">
        <v>0</v>
      </c>
      <c r="AE1543">
        <v>0</v>
      </c>
    </row>
    <row r="1544" spans="1:31" x14ac:dyDescent="0.3">
      <c r="A1544" t="s">
        <v>268</v>
      </c>
      <c r="B1544" t="s">
        <v>8913</v>
      </c>
      <c r="C1544" t="s">
        <v>262</v>
      </c>
      <c r="D1544" t="s">
        <v>8914</v>
      </c>
      <c r="E1544" t="s">
        <v>11257</v>
      </c>
      <c r="F1544" t="s">
        <v>535</v>
      </c>
      <c r="G1544" t="s">
        <v>536</v>
      </c>
      <c r="I1544" t="s">
        <v>265</v>
      </c>
      <c r="J1544" t="s">
        <v>266</v>
      </c>
      <c r="K1544" t="s">
        <v>8915</v>
      </c>
      <c r="L1544" t="s">
        <v>1666</v>
      </c>
      <c r="M1544" t="s">
        <v>271</v>
      </c>
      <c r="N1544" t="s">
        <v>268</v>
      </c>
      <c r="O1544">
        <v>21</v>
      </c>
      <c r="P1544" t="s">
        <v>273</v>
      </c>
      <c r="Q1544">
        <v>0.48</v>
      </c>
      <c r="S1544">
        <v>2</v>
      </c>
      <c r="T1544" s="108">
        <v>0.96</v>
      </c>
      <c r="U1544">
        <v>1</v>
      </c>
      <c r="V1544" t="s">
        <v>270</v>
      </c>
      <c r="W1544" t="s">
        <v>167</v>
      </c>
      <c r="X1544">
        <v>2</v>
      </c>
      <c r="Y1544">
        <v>0</v>
      </c>
      <c r="Z1544">
        <v>0</v>
      </c>
      <c r="AA1544">
        <v>0</v>
      </c>
      <c r="AB1544">
        <v>2</v>
      </c>
      <c r="AC1544">
        <v>0</v>
      </c>
      <c r="AD1544">
        <v>0</v>
      </c>
      <c r="AE1544">
        <v>0</v>
      </c>
    </row>
    <row r="1545" spans="1:31" x14ac:dyDescent="0.3">
      <c r="A1545" t="s">
        <v>268</v>
      </c>
      <c r="B1545" t="s">
        <v>8913</v>
      </c>
      <c r="C1545" t="s">
        <v>262</v>
      </c>
      <c r="D1545" t="s">
        <v>8914</v>
      </c>
      <c r="E1545" t="s">
        <v>11257</v>
      </c>
      <c r="F1545" t="s">
        <v>535</v>
      </c>
      <c r="G1545" t="s">
        <v>536</v>
      </c>
      <c r="I1545" t="s">
        <v>265</v>
      </c>
      <c r="J1545" t="s">
        <v>266</v>
      </c>
      <c r="K1545" t="s">
        <v>8915</v>
      </c>
      <c r="L1545" t="s">
        <v>1666</v>
      </c>
      <c r="M1545" t="s">
        <v>271</v>
      </c>
      <c r="N1545" t="s">
        <v>268</v>
      </c>
      <c r="O1545">
        <v>9</v>
      </c>
      <c r="P1545" t="s">
        <v>272</v>
      </c>
      <c r="Q1545">
        <v>2</v>
      </c>
      <c r="S1545">
        <v>2</v>
      </c>
      <c r="T1545" s="108">
        <v>4</v>
      </c>
      <c r="U1545">
        <v>1</v>
      </c>
      <c r="V1545" t="s">
        <v>270</v>
      </c>
      <c r="W1545" t="s">
        <v>167</v>
      </c>
      <c r="X1545">
        <v>1</v>
      </c>
      <c r="Y1545">
        <v>1</v>
      </c>
      <c r="Z1545">
        <v>0</v>
      </c>
      <c r="AA1545">
        <v>0</v>
      </c>
      <c r="AB1545">
        <v>1</v>
      </c>
      <c r="AC1545">
        <v>0</v>
      </c>
      <c r="AD1545">
        <v>0</v>
      </c>
      <c r="AE1545">
        <v>0</v>
      </c>
    </row>
    <row r="1546" spans="1:31" x14ac:dyDescent="0.3">
      <c r="A1546" t="s">
        <v>268</v>
      </c>
      <c r="B1546" t="s">
        <v>8961</v>
      </c>
      <c r="C1546" t="s">
        <v>262</v>
      </c>
      <c r="D1546" t="s">
        <v>8962</v>
      </c>
      <c r="E1546" t="s">
        <v>11422</v>
      </c>
      <c r="F1546" t="s">
        <v>8959</v>
      </c>
      <c r="G1546" t="s">
        <v>9343</v>
      </c>
      <c r="I1546" t="s">
        <v>265</v>
      </c>
      <c r="J1546" t="s">
        <v>266</v>
      </c>
      <c r="K1546" t="s">
        <v>8963</v>
      </c>
      <c r="L1546" t="s">
        <v>1666</v>
      </c>
      <c r="M1546" t="s">
        <v>267</v>
      </c>
      <c r="N1546" t="s">
        <v>268</v>
      </c>
      <c r="O1546">
        <v>8</v>
      </c>
      <c r="P1546" t="s">
        <v>282</v>
      </c>
      <c r="Q1546">
        <v>2</v>
      </c>
      <c r="S1546">
        <v>24</v>
      </c>
      <c r="T1546" s="108">
        <v>48</v>
      </c>
      <c r="U1546">
        <v>1</v>
      </c>
      <c r="V1546" t="s">
        <v>270</v>
      </c>
      <c r="W1546" t="s">
        <v>167</v>
      </c>
      <c r="X1546">
        <v>24</v>
      </c>
      <c r="Y1546">
        <v>0</v>
      </c>
      <c r="Z1546">
        <v>24</v>
      </c>
      <c r="AA1546">
        <v>0</v>
      </c>
      <c r="AB1546">
        <v>0</v>
      </c>
      <c r="AC1546">
        <v>0</v>
      </c>
      <c r="AD1546">
        <v>0</v>
      </c>
      <c r="AE1546">
        <v>0</v>
      </c>
    </row>
    <row r="1547" spans="1:31" x14ac:dyDescent="0.3">
      <c r="A1547" t="s">
        <v>268</v>
      </c>
      <c r="B1547" t="s">
        <v>8961</v>
      </c>
      <c r="C1547" t="s">
        <v>262</v>
      </c>
      <c r="D1547" t="s">
        <v>8962</v>
      </c>
      <c r="E1547" t="s">
        <v>11422</v>
      </c>
      <c r="F1547" t="s">
        <v>8959</v>
      </c>
      <c r="G1547" t="s">
        <v>9343</v>
      </c>
      <c r="I1547" t="s">
        <v>265</v>
      </c>
      <c r="J1547" t="s">
        <v>266</v>
      </c>
      <c r="K1547" t="s">
        <v>8963</v>
      </c>
      <c r="L1547" t="s">
        <v>1666</v>
      </c>
      <c r="M1547" t="s">
        <v>267</v>
      </c>
      <c r="N1547" t="s">
        <v>268</v>
      </c>
      <c r="O1547">
        <v>8</v>
      </c>
      <c r="P1547" t="s">
        <v>282</v>
      </c>
      <c r="Q1547">
        <v>2</v>
      </c>
      <c r="S1547">
        <v>8</v>
      </c>
      <c r="T1547" s="108">
        <v>16</v>
      </c>
      <c r="U1547">
        <v>1</v>
      </c>
      <c r="V1547" t="s">
        <v>270</v>
      </c>
      <c r="W1547" t="s">
        <v>167</v>
      </c>
      <c r="X1547">
        <v>4</v>
      </c>
      <c r="Y1547">
        <v>0</v>
      </c>
      <c r="Z1547">
        <v>4</v>
      </c>
      <c r="AA1547">
        <v>0</v>
      </c>
      <c r="AB1547">
        <v>0</v>
      </c>
      <c r="AC1547">
        <v>4</v>
      </c>
      <c r="AD1547">
        <v>0</v>
      </c>
      <c r="AE1547">
        <v>0</v>
      </c>
    </row>
    <row r="1548" spans="1:31" x14ac:dyDescent="0.3">
      <c r="A1548" t="s">
        <v>268</v>
      </c>
      <c r="B1548" t="s">
        <v>8961</v>
      </c>
      <c r="C1548" t="s">
        <v>262</v>
      </c>
      <c r="D1548" t="s">
        <v>8962</v>
      </c>
      <c r="E1548" t="s">
        <v>11422</v>
      </c>
      <c r="F1548" t="s">
        <v>8959</v>
      </c>
      <c r="G1548" t="s">
        <v>9343</v>
      </c>
      <c r="I1548" t="s">
        <v>265</v>
      </c>
      <c r="J1548" t="s">
        <v>266</v>
      </c>
      <c r="K1548" t="s">
        <v>8963</v>
      </c>
      <c r="L1548" t="s">
        <v>1666</v>
      </c>
      <c r="M1548" t="s">
        <v>271</v>
      </c>
      <c r="N1548" t="s">
        <v>268</v>
      </c>
      <c r="O1548">
        <v>9</v>
      </c>
      <c r="P1548" t="s">
        <v>288</v>
      </c>
      <c r="Q1548">
        <v>0.48</v>
      </c>
      <c r="S1548">
        <v>102</v>
      </c>
      <c r="T1548" s="108">
        <v>48.96</v>
      </c>
      <c r="U1548">
        <v>1</v>
      </c>
      <c r="V1548" t="s">
        <v>270</v>
      </c>
      <c r="W1548" t="s">
        <v>167</v>
      </c>
      <c r="X1548">
        <v>51</v>
      </c>
      <c r="Y1548">
        <v>51</v>
      </c>
      <c r="Z1548">
        <v>0</v>
      </c>
      <c r="AA1548">
        <v>0</v>
      </c>
      <c r="AB1548">
        <v>51</v>
      </c>
      <c r="AC1548">
        <v>0</v>
      </c>
      <c r="AD1548">
        <v>0</v>
      </c>
      <c r="AE1548">
        <v>0</v>
      </c>
    </row>
    <row r="1549" spans="1:31" x14ac:dyDescent="0.3">
      <c r="A1549" t="s">
        <v>268</v>
      </c>
      <c r="B1549" t="s">
        <v>8961</v>
      </c>
      <c r="C1549" t="s">
        <v>262</v>
      </c>
      <c r="D1549" t="s">
        <v>8962</v>
      </c>
      <c r="E1549" t="s">
        <v>11422</v>
      </c>
      <c r="F1549" t="s">
        <v>8959</v>
      </c>
      <c r="G1549" t="s">
        <v>9343</v>
      </c>
      <c r="I1549" t="s">
        <v>265</v>
      </c>
      <c r="J1549" t="s">
        <v>266</v>
      </c>
      <c r="K1549" t="s">
        <v>8963</v>
      </c>
      <c r="L1549" t="s">
        <v>1666</v>
      </c>
      <c r="M1549" t="s">
        <v>271</v>
      </c>
      <c r="N1549" t="s">
        <v>268</v>
      </c>
      <c r="O1549">
        <v>26</v>
      </c>
      <c r="P1549" t="s">
        <v>273</v>
      </c>
      <c r="Q1549">
        <v>0.32</v>
      </c>
      <c r="S1549">
        <v>15</v>
      </c>
      <c r="T1549" s="108">
        <v>4.8</v>
      </c>
      <c r="U1549">
        <v>1</v>
      </c>
      <c r="V1549" t="s">
        <v>270</v>
      </c>
      <c r="W1549" t="s">
        <v>167</v>
      </c>
      <c r="X1549">
        <v>15</v>
      </c>
      <c r="Y1549">
        <v>0</v>
      </c>
      <c r="Z1549">
        <v>0</v>
      </c>
      <c r="AA1549">
        <v>0</v>
      </c>
      <c r="AB1549">
        <v>0</v>
      </c>
      <c r="AC1549">
        <v>15</v>
      </c>
      <c r="AD1549">
        <v>0</v>
      </c>
      <c r="AE1549">
        <v>0</v>
      </c>
    </row>
    <row r="1550" spans="1:31" x14ac:dyDescent="0.3">
      <c r="A1550" t="s">
        <v>268</v>
      </c>
      <c r="B1550" t="s">
        <v>957</v>
      </c>
      <c r="C1550" t="s">
        <v>262</v>
      </c>
      <c r="D1550" t="s">
        <v>8386</v>
      </c>
      <c r="E1550" t="s">
        <v>11509</v>
      </c>
      <c r="F1550" t="s">
        <v>958</v>
      </c>
      <c r="G1550" t="s">
        <v>435</v>
      </c>
      <c r="I1550" t="s">
        <v>265</v>
      </c>
      <c r="J1550" t="s">
        <v>266</v>
      </c>
      <c r="K1550" t="s">
        <v>959</v>
      </c>
      <c r="L1550" t="s">
        <v>17390</v>
      </c>
      <c r="M1550" t="s">
        <v>267</v>
      </c>
      <c r="N1550" t="s">
        <v>268</v>
      </c>
      <c r="O1550">
        <v>8</v>
      </c>
      <c r="P1550" t="s">
        <v>282</v>
      </c>
      <c r="Q1550">
        <v>2</v>
      </c>
      <c r="S1550">
        <v>18</v>
      </c>
      <c r="T1550" s="108">
        <v>36</v>
      </c>
      <c r="U1550">
        <v>1</v>
      </c>
      <c r="V1550" t="s">
        <v>270</v>
      </c>
      <c r="W1550" t="s">
        <v>167</v>
      </c>
      <c r="X1550">
        <v>9</v>
      </c>
      <c r="Y1550">
        <v>9</v>
      </c>
      <c r="Z1550">
        <v>0</v>
      </c>
      <c r="AA1550">
        <v>0</v>
      </c>
      <c r="AB1550">
        <v>9</v>
      </c>
      <c r="AC1550">
        <v>0</v>
      </c>
      <c r="AD1550">
        <v>0</v>
      </c>
      <c r="AE1550">
        <v>0</v>
      </c>
    </row>
    <row r="1551" spans="1:31" x14ac:dyDescent="0.3">
      <c r="A1551" t="s">
        <v>268</v>
      </c>
      <c r="B1551" t="s">
        <v>957</v>
      </c>
      <c r="C1551" t="s">
        <v>262</v>
      </c>
      <c r="D1551" t="s">
        <v>8386</v>
      </c>
      <c r="E1551" t="s">
        <v>11509</v>
      </c>
      <c r="F1551" t="s">
        <v>958</v>
      </c>
      <c r="G1551" t="s">
        <v>435</v>
      </c>
      <c r="I1551" t="s">
        <v>265</v>
      </c>
      <c r="J1551" t="s">
        <v>266</v>
      </c>
      <c r="K1551" t="s">
        <v>959</v>
      </c>
      <c r="L1551" t="s">
        <v>17390</v>
      </c>
      <c r="M1551" t="s">
        <v>267</v>
      </c>
      <c r="N1551" t="s">
        <v>268</v>
      </c>
      <c r="O1551">
        <v>8</v>
      </c>
      <c r="P1551" t="s">
        <v>282</v>
      </c>
      <c r="Q1551">
        <v>2</v>
      </c>
      <c r="S1551">
        <v>4</v>
      </c>
      <c r="T1551" s="108">
        <v>8</v>
      </c>
      <c r="U1551">
        <v>1</v>
      </c>
      <c r="V1551" t="s">
        <v>270</v>
      </c>
      <c r="W1551" t="s">
        <v>167</v>
      </c>
      <c r="X1551">
        <v>2</v>
      </c>
      <c r="Y1551">
        <v>2</v>
      </c>
      <c r="Z1551">
        <v>0</v>
      </c>
      <c r="AA1551">
        <v>0</v>
      </c>
      <c r="AB1551">
        <v>2</v>
      </c>
      <c r="AC1551">
        <v>0</v>
      </c>
      <c r="AD1551">
        <v>0</v>
      </c>
      <c r="AE1551">
        <v>0</v>
      </c>
    </row>
    <row r="1552" spans="1:31" x14ac:dyDescent="0.3">
      <c r="A1552" t="s">
        <v>268</v>
      </c>
      <c r="B1552" t="s">
        <v>957</v>
      </c>
      <c r="C1552" t="s">
        <v>262</v>
      </c>
      <c r="D1552" t="s">
        <v>8386</v>
      </c>
      <c r="E1552" t="s">
        <v>11509</v>
      </c>
      <c r="F1552" t="s">
        <v>958</v>
      </c>
      <c r="G1552" t="s">
        <v>435</v>
      </c>
      <c r="I1552" t="s">
        <v>265</v>
      </c>
      <c r="J1552" t="s">
        <v>266</v>
      </c>
      <c r="K1552" t="s">
        <v>959</v>
      </c>
      <c r="L1552" t="s">
        <v>17390</v>
      </c>
      <c r="M1552" t="s">
        <v>271</v>
      </c>
      <c r="N1552" t="s">
        <v>268</v>
      </c>
      <c r="O1552">
        <v>9</v>
      </c>
      <c r="P1552" t="s">
        <v>288</v>
      </c>
      <c r="Q1552">
        <v>0.48</v>
      </c>
      <c r="S1552">
        <v>115</v>
      </c>
      <c r="T1552" s="108">
        <v>55.199999999999996</v>
      </c>
      <c r="U1552">
        <v>1</v>
      </c>
      <c r="V1552" t="s">
        <v>270</v>
      </c>
      <c r="W1552" t="s">
        <v>167</v>
      </c>
      <c r="X1552">
        <v>23</v>
      </c>
      <c r="Y1552">
        <v>23</v>
      </c>
      <c r="Z1552">
        <v>23</v>
      </c>
      <c r="AA1552">
        <v>23</v>
      </c>
      <c r="AB1552">
        <v>23</v>
      </c>
      <c r="AC1552">
        <v>23</v>
      </c>
      <c r="AD1552">
        <v>0</v>
      </c>
      <c r="AE1552">
        <v>0</v>
      </c>
    </row>
    <row r="1553" spans="1:31" x14ac:dyDescent="0.3">
      <c r="A1553" t="s">
        <v>268</v>
      </c>
      <c r="B1553" t="s">
        <v>957</v>
      </c>
      <c r="C1553" t="s">
        <v>262</v>
      </c>
      <c r="D1553" t="s">
        <v>8386</v>
      </c>
      <c r="E1553" t="s">
        <v>11509</v>
      </c>
      <c r="F1553" t="s">
        <v>958</v>
      </c>
      <c r="G1553" t="s">
        <v>435</v>
      </c>
      <c r="I1553" t="s">
        <v>265</v>
      </c>
      <c r="J1553" t="s">
        <v>266</v>
      </c>
      <c r="K1553" t="s">
        <v>959</v>
      </c>
      <c r="L1553" t="s">
        <v>17390</v>
      </c>
      <c r="M1553" t="s">
        <v>271</v>
      </c>
      <c r="N1553" t="s">
        <v>268</v>
      </c>
      <c r="O1553">
        <v>21</v>
      </c>
      <c r="P1553" t="s">
        <v>273</v>
      </c>
      <c r="Q1553">
        <v>0.32</v>
      </c>
      <c r="S1553">
        <v>7</v>
      </c>
      <c r="T1553" s="108">
        <v>2.2400000000000002</v>
      </c>
      <c r="U1553">
        <v>1</v>
      </c>
      <c r="V1553" t="s">
        <v>270</v>
      </c>
      <c r="W1553" t="s">
        <v>167</v>
      </c>
      <c r="X1553">
        <v>7</v>
      </c>
      <c r="Y1553">
        <v>0</v>
      </c>
      <c r="Z1553">
        <v>0</v>
      </c>
      <c r="AA1553">
        <v>0</v>
      </c>
      <c r="AB1553">
        <v>7</v>
      </c>
      <c r="AC1553">
        <v>0</v>
      </c>
      <c r="AD1553">
        <v>0</v>
      </c>
      <c r="AE1553">
        <v>0</v>
      </c>
    </row>
    <row r="1554" spans="1:31" x14ac:dyDescent="0.3">
      <c r="A1554" t="s">
        <v>268</v>
      </c>
      <c r="B1554" t="s">
        <v>957</v>
      </c>
      <c r="C1554" t="s">
        <v>262</v>
      </c>
      <c r="D1554" t="s">
        <v>8386</v>
      </c>
      <c r="E1554" t="s">
        <v>11509</v>
      </c>
      <c r="F1554" t="s">
        <v>958</v>
      </c>
      <c r="G1554" t="s">
        <v>435</v>
      </c>
      <c r="I1554" t="s">
        <v>265</v>
      </c>
      <c r="J1554" t="s">
        <v>266</v>
      </c>
      <c r="K1554" t="s">
        <v>959</v>
      </c>
      <c r="L1554" t="s">
        <v>17390</v>
      </c>
      <c r="M1554" t="s">
        <v>267</v>
      </c>
      <c r="N1554" t="s">
        <v>268</v>
      </c>
      <c r="O1554">
        <v>8</v>
      </c>
      <c r="P1554" t="s">
        <v>282</v>
      </c>
      <c r="Q1554">
        <v>4</v>
      </c>
      <c r="S1554">
        <v>2</v>
      </c>
      <c r="T1554" s="108">
        <v>8</v>
      </c>
      <c r="U1554">
        <v>1</v>
      </c>
      <c r="V1554" t="s">
        <v>270</v>
      </c>
      <c r="W1554" t="s">
        <v>167</v>
      </c>
      <c r="X1554">
        <v>1</v>
      </c>
      <c r="Y1554">
        <v>1</v>
      </c>
      <c r="Z1554">
        <v>0</v>
      </c>
      <c r="AA1554">
        <v>0</v>
      </c>
      <c r="AB1554">
        <v>0</v>
      </c>
      <c r="AC1554">
        <v>1</v>
      </c>
      <c r="AD1554">
        <v>0</v>
      </c>
      <c r="AE1554">
        <v>0</v>
      </c>
    </row>
    <row r="1555" spans="1:31" x14ac:dyDescent="0.3">
      <c r="A1555" t="s">
        <v>268</v>
      </c>
      <c r="B1555" t="s">
        <v>957</v>
      </c>
      <c r="C1555" t="s">
        <v>262</v>
      </c>
      <c r="D1555" t="s">
        <v>8386</v>
      </c>
      <c r="E1555" t="s">
        <v>11509</v>
      </c>
      <c r="F1555" t="s">
        <v>958</v>
      </c>
      <c r="G1555" t="s">
        <v>435</v>
      </c>
      <c r="I1555" t="s">
        <v>265</v>
      </c>
      <c r="J1555" t="s">
        <v>266</v>
      </c>
      <c r="K1555" t="s">
        <v>959</v>
      </c>
      <c r="L1555" t="s">
        <v>17390</v>
      </c>
      <c r="M1555" t="s">
        <v>267</v>
      </c>
      <c r="N1555" t="s">
        <v>268</v>
      </c>
      <c r="O1555">
        <v>8</v>
      </c>
      <c r="P1555" t="s">
        <v>282</v>
      </c>
      <c r="Q1555">
        <v>2</v>
      </c>
      <c r="S1555">
        <v>2</v>
      </c>
      <c r="T1555" s="108">
        <v>4</v>
      </c>
      <c r="U1555">
        <v>1</v>
      </c>
      <c r="V1555" t="s">
        <v>270</v>
      </c>
      <c r="W1555" t="s">
        <v>167</v>
      </c>
      <c r="X1555">
        <v>1</v>
      </c>
      <c r="Y1555">
        <v>1</v>
      </c>
      <c r="Z1555">
        <v>0</v>
      </c>
      <c r="AA1555">
        <v>0</v>
      </c>
      <c r="AB1555">
        <v>1</v>
      </c>
      <c r="AC1555">
        <v>0</v>
      </c>
      <c r="AD1555">
        <v>0</v>
      </c>
      <c r="AE1555">
        <v>0</v>
      </c>
    </row>
    <row r="1556" spans="1:31" x14ac:dyDescent="0.3">
      <c r="A1556" t="s">
        <v>268</v>
      </c>
      <c r="B1556" t="s">
        <v>1443</v>
      </c>
      <c r="C1556" t="s">
        <v>262</v>
      </c>
      <c r="D1556" t="s">
        <v>10621</v>
      </c>
      <c r="E1556" t="s">
        <v>11387</v>
      </c>
      <c r="F1556" t="s">
        <v>1444</v>
      </c>
      <c r="G1556" t="s">
        <v>402</v>
      </c>
      <c r="I1556" t="s">
        <v>265</v>
      </c>
      <c r="J1556" t="s">
        <v>266</v>
      </c>
      <c r="K1556" t="s">
        <v>1445</v>
      </c>
      <c r="L1556" t="s">
        <v>1446</v>
      </c>
      <c r="M1556" t="s">
        <v>267</v>
      </c>
      <c r="N1556" t="s">
        <v>268</v>
      </c>
      <c r="O1556">
        <v>8</v>
      </c>
      <c r="P1556" t="s">
        <v>269</v>
      </c>
      <c r="Q1556">
        <v>2</v>
      </c>
      <c r="S1556">
        <v>6</v>
      </c>
      <c r="T1556" s="108">
        <v>12</v>
      </c>
      <c r="U1556">
        <v>1</v>
      </c>
      <c r="V1556" t="s">
        <v>270</v>
      </c>
      <c r="W1556" t="s">
        <v>167</v>
      </c>
      <c r="X1556">
        <v>2</v>
      </c>
      <c r="Y1556">
        <v>2</v>
      </c>
      <c r="Z1556">
        <v>0</v>
      </c>
      <c r="AA1556">
        <v>2</v>
      </c>
      <c r="AB1556">
        <v>0</v>
      </c>
      <c r="AC1556">
        <v>2</v>
      </c>
      <c r="AD1556">
        <v>0</v>
      </c>
      <c r="AE1556">
        <v>0</v>
      </c>
    </row>
    <row r="1557" spans="1:31" x14ac:dyDescent="0.3">
      <c r="A1557" t="s">
        <v>268</v>
      </c>
      <c r="B1557" t="s">
        <v>1443</v>
      </c>
      <c r="C1557" t="s">
        <v>262</v>
      </c>
      <c r="D1557" t="s">
        <v>10621</v>
      </c>
      <c r="E1557" t="s">
        <v>11387</v>
      </c>
      <c r="F1557" t="s">
        <v>1444</v>
      </c>
      <c r="G1557" t="s">
        <v>402</v>
      </c>
      <c r="I1557" t="s">
        <v>265</v>
      </c>
      <c r="J1557" t="s">
        <v>266</v>
      </c>
      <c r="K1557" t="s">
        <v>1445</v>
      </c>
      <c r="L1557" t="s">
        <v>1446</v>
      </c>
      <c r="M1557" t="s">
        <v>271</v>
      </c>
      <c r="N1557" t="s">
        <v>268</v>
      </c>
      <c r="O1557">
        <v>9</v>
      </c>
      <c r="P1557" t="s">
        <v>272</v>
      </c>
      <c r="Q1557">
        <v>1</v>
      </c>
      <c r="S1557">
        <v>2</v>
      </c>
      <c r="T1557" s="108">
        <v>2</v>
      </c>
      <c r="U1557">
        <v>1</v>
      </c>
      <c r="V1557" t="s">
        <v>270</v>
      </c>
      <c r="W1557" t="s">
        <v>167</v>
      </c>
      <c r="X1557">
        <v>1</v>
      </c>
      <c r="Y1557">
        <v>1</v>
      </c>
      <c r="Z1557">
        <v>0</v>
      </c>
      <c r="AA1557">
        <v>0</v>
      </c>
      <c r="AB1557">
        <v>0</v>
      </c>
      <c r="AC1557">
        <v>1</v>
      </c>
      <c r="AD1557">
        <v>0</v>
      </c>
      <c r="AE1557">
        <v>0</v>
      </c>
    </row>
    <row r="1558" spans="1:31" x14ac:dyDescent="0.3">
      <c r="A1558" t="s">
        <v>268</v>
      </c>
      <c r="B1558" t="s">
        <v>1443</v>
      </c>
      <c r="C1558" t="s">
        <v>262</v>
      </c>
      <c r="D1558" t="s">
        <v>10621</v>
      </c>
      <c r="E1558" t="s">
        <v>11387</v>
      </c>
      <c r="F1558" t="s">
        <v>1444</v>
      </c>
      <c r="G1558" t="s">
        <v>402</v>
      </c>
      <c r="I1558" t="s">
        <v>265</v>
      </c>
      <c r="J1558" t="s">
        <v>266</v>
      </c>
      <c r="K1558" t="s">
        <v>1445</v>
      </c>
      <c r="L1558" t="s">
        <v>1446</v>
      </c>
      <c r="M1558" t="s">
        <v>271</v>
      </c>
      <c r="N1558" t="s">
        <v>268</v>
      </c>
      <c r="O1558">
        <v>26</v>
      </c>
      <c r="P1558" t="s">
        <v>273</v>
      </c>
      <c r="Q1558">
        <v>0.32</v>
      </c>
      <c r="S1558">
        <v>1</v>
      </c>
      <c r="T1558" s="108">
        <v>0.32</v>
      </c>
      <c r="U1558">
        <v>1</v>
      </c>
      <c r="V1558" t="s">
        <v>270</v>
      </c>
      <c r="W1558" t="s">
        <v>167</v>
      </c>
      <c r="X1558">
        <v>1</v>
      </c>
      <c r="Y1558">
        <v>0</v>
      </c>
      <c r="Z1558">
        <v>0</v>
      </c>
      <c r="AA1558">
        <v>0</v>
      </c>
      <c r="AB1558">
        <v>0</v>
      </c>
      <c r="AC1558">
        <v>1</v>
      </c>
      <c r="AD1558">
        <v>0</v>
      </c>
      <c r="AE1558">
        <v>0</v>
      </c>
    </row>
    <row r="1559" spans="1:31" x14ac:dyDescent="0.3">
      <c r="A1559" t="s">
        <v>268</v>
      </c>
      <c r="B1559" t="s">
        <v>369</v>
      </c>
      <c r="C1559" t="s">
        <v>262</v>
      </c>
      <c r="D1559" t="s">
        <v>10235</v>
      </c>
      <c r="E1559" t="s">
        <v>11215</v>
      </c>
      <c r="G1559" t="s">
        <v>366</v>
      </c>
      <c r="I1559" t="s">
        <v>265</v>
      </c>
      <c r="J1559" t="s">
        <v>266</v>
      </c>
      <c r="K1559" t="s">
        <v>370</v>
      </c>
      <c r="L1559" t="s">
        <v>17384</v>
      </c>
      <c r="M1559" t="s">
        <v>271</v>
      </c>
      <c r="N1559" t="s">
        <v>268</v>
      </c>
      <c r="O1559">
        <v>9</v>
      </c>
      <c r="P1559" t="s">
        <v>272</v>
      </c>
      <c r="Q1559">
        <v>4</v>
      </c>
      <c r="S1559">
        <v>2</v>
      </c>
      <c r="T1559" s="108">
        <v>8</v>
      </c>
      <c r="U1559">
        <v>1</v>
      </c>
      <c r="V1559" t="s">
        <v>270</v>
      </c>
      <c r="W1559" t="s">
        <v>167</v>
      </c>
      <c r="X1559">
        <v>1</v>
      </c>
      <c r="Y1559">
        <v>0</v>
      </c>
      <c r="Z1559">
        <v>1</v>
      </c>
      <c r="AA1559">
        <v>0</v>
      </c>
      <c r="AB1559">
        <v>0</v>
      </c>
      <c r="AC1559">
        <v>1</v>
      </c>
      <c r="AD1559">
        <v>0</v>
      </c>
      <c r="AE1559">
        <v>0</v>
      </c>
    </row>
    <row r="1560" spans="1:31" x14ac:dyDescent="0.3">
      <c r="A1560" t="s">
        <v>268</v>
      </c>
      <c r="B1560" t="s">
        <v>369</v>
      </c>
      <c r="C1560" t="s">
        <v>262</v>
      </c>
      <c r="D1560" t="s">
        <v>10235</v>
      </c>
      <c r="E1560" t="s">
        <v>11215</v>
      </c>
      <c r="G1560" t="s">
        <v>366</v>
      </c>
      <c r="I1560" t="s">
        <v>265</v>
      </c>
      <c r="J1560" t="s">
        <v>266</v>
      </c>
      <c r="K1560" t="s">
        <v>370</v>
      </c>
      <c r="L1560" t="s">
        <v>17384</v>
      </c>
      <c r="M1560" t="s">
        <v>271</v>
      </c>
      <c r="N1560" t="s">
        <v>268</v>
      </c>
      <c r="O1560">
        <v>26</v>
      </c>
      <c r="P1560" t="s">
        <v>273</v>
      </c>
      <c r="Q1560">
        <v>0.48</v>
      </c>
      <c r="S1560">
        <v>1</v>
      </c>
      <c r="T1560" s="108">
        <v>0.48</v>
      </c>
      <c r="U1560">
        <v>1</v>
      </c>
      <c r="V1560" t="s">
        <v>270</v>
      </c>
      <c r="W1560" t="s">
        <v>167</v>
      </c>
      <c r="X1560">
        <v>1</v>
      </c>
      <c r="Y1560">
        <v>0</v>
      </c>
      <c r="Z1560">
        <v>0</v>
      </c>
      <c r="AA1560">
        <v>0</v>
      </c>
      <c r="AB1560">
        <v>1</v>
      </c>
      <c r="AC1560">
        <v>0</v>
      </c>
      <c r="AD1560">
        <v>0</v>
      </c>
      <c r="AE1560">
        <v>0</v>
      </c>
    </row>
    <row r="1561" spans="1:31" x14ac:dyDescent="0.3">
      <c r="A1561" t="s">
        <v>268</v>
      </c>
      <c r="B1561" t="s">
        <v>369</v>
      </c>
      <c r="C1561" t="s">
        <v>262</v>
      </c>
      <c r="D1561" t="s">
        <v>10235</v>
      </c>
      <c r="E1561" t="s">
        <v>11215</v>
      </c>
      <c r="G1561" t="s">
        <v>366</v>
      </c>
      <c r="I1561" t="s">
        <v>265</v>
      </c>
      <c r="J1561" t="s">
        <v>266</v>
      </c>
      <c r="K1561" t="s">
        <v>370</v>
      </c>
      <c r="L1561" t="s">
        <v>17384</v>
      </c>
      <c r="M1561" t="s">
        <v>267</v>
      </c>
      <c r="N1561" t="s">
        <v>268</v>
      </c>
      <c r="O1561">
        <v>8</v>
      </c>
      <c r="P1561" t="s">
        <v>282</v>
      </c>
      <c r="Q1561">
        <v>6</v>
      </c>
      <c r="S1561">
        <v>1</v>
      </c>
      <c r="T1561" s="108">
        <v>6</v>
      </c>
      <c r="U1561">
        <v>1</v>
      </c>
      <c r="V1561" t="s">
        <v>270</v>
      </c>
      <c r="W1561" t="s">
        <v>167</v>
      </c>
      <c r="X1561">
        <v>1</v>
      </c>
      <c r="Y1561">
        <v>1</v>
      </c>
      <c r="Z1561">
        <v>0</v>
      </c>
      <c r="AA1561">
        <v>0</v>
      </c>
      <c r="AB1561">
        <v>0</v>
      </c>
      <c r="AC1561">
        <v>0</v>
      </c>
      <c r="AD1561">
        <v>0</v>
      </c>
      <c r="AE1561">
        <v>0</v>
      </c>
    </row>
    <row r="1562" spans="1:31" x14ac:dyDescent="0.3">
      <c r="A1562" t="s">
        <v>268</v>
      </c>
      <c r="B1562" t="s">
        <v>1629</v>
      </c>
      <c r="C1562" t="s">
        <v>262</v>
      </c>
      <c r="D1562" t="s">
        <v>2553</v>
      </c>
      <c r="E1562" t="s">
        <v>11329</v>
      </c>
      <c r="F1562" t="s">
        <v>1630</v>
      </c>
      <c r="G1562" t="s">
        <v>304</v>
      </c>
      <c r="I1562" t="s">
        <v>265</v>
      </c>
      <c r="J1562" t="s">
        <v>266</v>
      </c>
      <c r="K1562" t="s">
        <v>1631</v>
      </c>
      <c r="L1562" t="s">
        <v>9249</v>
      </c>
      <c r="M1562" t="s">
        <v>267</v>
      </c>
      <c r="N1562" t="s">
        <v>268</v>
      </c>
      <c r="O1562">
        <v>8</v>
      </c>
      <c r="P1562" t="s">
        <v>282</v>
      </c>
      <c r="Q1562">
        <v>2</v>
      </c>
      <c r="S1562">
        <v>1</v>
      </c>
      <c r="T1562" s="108">
        <v>2</v>
      </c>
      <c r="U1562">
        <v>1</v>
      </c>
      <c r="V1562" t="s">
        <v>270</v>
      </c>
      <c r="W1562" t="s">
        <v>167</v>
      </c>
      <c r="X1562">
        <v>1</v>
      </c>
      <c r="Y1562">
        <v>0</v>
      </c>
      <c r="Z1562">
        <v>0</v>
      </c>
      <c r="AA1562">
        <v>0</v>
      </c>
      <c r="AB1562">
        <v>1</v>
      </c>
      <c r="AC1562">
        <v>0</v>
      </c>
      <c r="AD1562">
        <v>0</v>
      </c>
      <c r="AE1562">
        <v>0</v>
      </c>
    </row>
    <row r="1563" spans="1:31" x14ac:dyDescent="0.3">
      <c r="A1563" t="s">
        <v>268</v>
      </c>
      <c r="B1563" t="s">
        <v>1629</v>
      </c>
      <c r="C1563" t="s">
        <v>262</v>
      </c>
      <c r="D1563" t="s">
        <v>2553</v>
      </c>
      <c r="E1563" t="s">
        <v>11329</v>
      </c>
      <c r="F1563" t="s">
        <v>1630</v>
      </c>
      <c r="G1563" t="s">
        <v>304</v>
      </c>
      <c r="I1563" t="s">
        <v>265</v>
      </c>
      <c r="J1563" t="s">
        <v>266</v>
      </c>
      <c r="K1563" t="s">
        <v>1631</v>
      </c>
      <c r="L1563" t="s">
        <v>9249</v>
      </c>
      <c r="M1563" t="s">
        <v>271</v>
      </c>
      <c r="N1563" t="s">
        <v>268</v>
      </c>
      <c r="O1563">
        <v>9</v>
      </c>
      <c r="P1563" t="s">
        <v>272</v>
      </c>
      <c r="Q1563">
        <v>2</v>
      </c>
      <c r="S1563">
        <v>1</v>
      </c>
      <c r="T1563" s="108">
        <v>2</v>
      </c>
      <c r="U1563">
        <v>1</v>
      </c>
      <c r="V1563" t="s">
        <v>270</v>
      </c>
      <c r="W1563" t="s">
        <v>167</v>
      </c>
      <c r="X1563">
        <v>1</v>
      </c>
      <c r="Y1563">
        <v>0</v>
      </c>
      <c r="Z1563">
        <v>0</v>
      </c>
      <c r="AA1563">
        <v>0</v>
      </c>
      <c r="AB1563">
        <v>1</v>
      </c>
      <c r="AC1563">
        <v>0</v>
      </c>
      <c r="AD1563">
        <v>0</v>
      </c>
      <c r="AE1563">
        <v>0</v>
      </c>
    </row>
    <row r="1564" spans="1:31" x14ac:dyDescent="0.3">
      <c r="A1564" t="s">
        <v>268</v>
      </c>
      <c r="B1564" t="s">
        <v>1629</v>
      </c>
      <c r="C1564" t="s">
        <v>262</v>
      </c>
      <c r="D1564" t="s">
        <v>2553</v>
      </c>
      <c r="E1564" t="s">
        <v>11329</v>
      </c>
      <c r="F1564" t="s">
        <v>1630</v>
      </c>
      <c r="G1564" t="s">
        <v>304</v>
      </c>
      <c r="I1564" t="s">
        <v>265</v>
      </c>
      <c r="J1564" t="s">
        <v>266</v>
      </c>
      <c r="K1564" t="s">
        <v>1631</v>
      </c>
      <c r="L1564" t="s">
        <v>9249</v>
      </c>
      <c r="M1564" t="s">
        <v>271</v>
      </c>
      <c r="N1564" t="s">
        <v>268</v>
      </c>
      <c r="O1564">
        <v>21</v>
      </c>
      <c r="P1564" t="s">
        <v>273</v>
      </c>
      <c r="Q1564">
        <v>0.48</v>
      </c>
      <c r="S1564">
        <v>2</v>
      </c>
      <c r="T1564" s="108">
        <v>0.96</v>
      </c>
      <c r="U1564">
        <v>1</v>
      </c>
      <c r="V1564" t="s">
        <v>270</v>
      </c>
      <c r="W1564" t="s">
        <v>167</v>
      </c>
      <c r="X1564">
        <v>2</v>
      </c>
      <c r="Y1564">
        <v>0</v>
      </c>
      <c r="Z1564">
        <v>0</v>
      </c>
      <c r="AA1564">
        <v>0</v>
      </c>
      <c r="AB1564">
        <v>2</v>
      </c>
      <c r="AC1564">
        <v>0</v>
      </c>
      <c r="AD1564">
        <v>0</v>
      </c>
      <c r="AE1564">
        <v>0</v>
      </c>
    </row>
    <row r="1565" spans="1:31" x14ac:dyDescent="0.3">
      <c r="A1565" t="s">
        <v>268</v>
      </c>
      <c r="B1565" t="s">
        <v>1629</v>
      </c>
      <c r="C1565" t="s">
        <v>262</v>
      </c>
      <c r="D1565" t="s">
        <v>2553</v>
      </c>
      <c r="E1565" t="s">
        <v>11329</v>
      </c>
      <c r="F1565" t="s">
        <v>1630</v>
      </c>
      <c r="G1565" t="s">
        <v>304</v>
      </c>
      <c r="I1565" t="s">
        <v>265</v>
      </c>
      <c r="J1565" t="s">
        <v>266</v>
      </c>
      <c r="K1565" t="s">
        <v>1631</v>
      </c>
      <c r="L1565" t="s">
        <v>9249</v>
      </c>
      <c r="M1565" t="s">
        <v>271</v>
      </c>
      <c r="N1565" t="s">
        <v>268</v>
      </c>
      <c r="O1565">
        <v>21</v>
      </c>
      <c r="P1565" t="s">
        <v>273</v>
      </c>
      <c r="Q1565">
        <v>0.32</v>
      </c>
      <c r="S1565">
        <v>1</v>
      </c>
      <c r="T1565" s="108">
        <v>0.32</v>
      </c>
      <c r="U1565">
        <v>1</v>
      </c>
      <c r="V1565" t="s">
        <v>270</v>
      </c>
      <c r="W1565" t="s">
        <v>167</v>
      </c>
      <c r="X1565">
        <v>1</v>
      </c>
      <c r="Y1565">
        <v>0</v>
      </c>
      <c r="Z1565">
        <v>0</v>
      </c>
      <c r="AA1565">
        <v>0</v>
      </c>
      <c r="AB1565">
        <v>1</v>
      </c>
      <c r="AC1565">
        <v>0</v>
      </c>
      <c r="AD1565">
        <v>0</v>
      </c>
      <c r="AE1565">
        <v>0</v>
      </c>
    </row>
    <row r="1566" spans="1:31" x14ac:dyDescent="0.3">
      <c r="A1566" t="s">
        <v>268</v>
      </c>
      <c r="B1566" t="s">
        <v>8929</v>
      </c>
      <c r="C1566" t="s">
        <v>262</v>
      </c>
      <c r="D1566" t="s">
        <v>8930</v>
      </c>
      <c r="E1566" t="s">
        <v>11450</v>
      </c>
      <c r="F1566" t="s">
        <v>549</v>
      </c>
      <c r="G1566" t="s">
        <v>986</v>
      </c>
      <c r="I1566" t="s">
        <v>265</v>
      </c>
      <c r="J1566" t="s">
        <v>266</v>
      </c>
      <c r="K1566" t="s">
        <v>8931</v>
      </c>
      <c r="L1566" t="s">
        <v>8932</v>
      </c>
      <c r="M1566" t="s">
        <v>267</v>
      </c>
      <c r="N1566" t="s">
        <v>268</v>
      </c>
      <c r="O1566">
        <v>8</v>
      </c>
      <c r="P1566" t="s">
        <v>269</v>
      </c>
      <c r="Q1566">
        <v>2</v>
      </c>
      <c r="S1566">
        <v>3</v>
      </c>
      <c r="T1566" s="108">
        <v>6</v>
      </c>
      <c r="U1566">
        <v>1</v>
      </c>
      <c r="V1566" t="s">
        <v>270</v>
      </c>
      <c r="W1566" t="s">
        <v>167</v>
      </c>
      <c r="X1566">
        <v>1</v>
      </c>
      <c r="Y1566">
        <v>1</v>
      </c>
      <c r="Z1566">
        <v>0</v>
      </c>
      <c r="AA1566">
        <v>1</v>
      </c>
      <c r="AB1566">
        <v>0</v>
      </c>
      <c r="AC1566">
        <v>1</v>
      </c>
      <c r="AD1566">
        <v>0</v>
      </c>
      <c r="AE1566">
        <v>0</v>
      </c>
    </row>
    <row r="1567" spans="1:31" x14ac:dyDescent="0.3">
      <c r="A1567" t="s">
        <v>268</v>
      </c>
      <c r="B1567" t="s">
        <v>8929</v>
      </c>
      <c r="C1567" t="s">
        <v>262</v>
      </c>
      <c r="D1567" t="s">
        <v>8930</v>
      </c>
      <c r="E1567" t="s">
        <v>11450</v>
      </c>
      <c r="F1567" t="s">
        <v>549</v>
      </c>
      <c r="G1567" t="s">
        <v>986</v>
      </c>
      <c r="I1567" t="s">
        <v>265</v>
      </c>
      <c r="J1567" t="s">
        <v>266</v>
      </c>
      <c r="K1567" t="s">
        <v>8931</v>
      </c>
      <c r="L1567" t="s">
        <v>8932</v>
      </c>
      <c r="M1567" t="s">
        <v>267</v>
      </c>
      <c r="N1567" t="s">
        <v>268</v>
      </c>
      <c r="O1567">
        <v>8</v>
      </c>
      <c r="P1567" t="s">
        <v>269</v>
      </c>
      <c r="Q1567">
        <v>1</v>
      </c>
      <c r="S1567">
        <v>3</v>
      </c>
      <c r="T1567" s="108">
        <v>3</v>
      </c>
      <c r="U1567">
        <v>1</v>
      </c>
      <c r="V1567" t="s">
        <v>270</v>
      </c>
      <c r="W1567" t="s">
        <v>167</v>
      </c>
      <c r="X1567">
        <v>1</v>
      </c>
      <c r="Y1567">
        <v>1</v>
      </c>
      <c r="Z1567">
        <v>0</v>
      </c>
      <c r="AA1567">
        <v>1</v>
      </c>
      <c r="AB1567">
        <v>0</v>
      </c>
      <c r="AC1567">
        <v>1</v>
      </c>
      <c r="AD1567">
        <v>0</v>
      </c>
      <c r="AE1567">
        <v>0</v>
      </c>
    </row>
    <row r="1568" spans="1:31" x14ac:dyDescent="0.3">
      <c r="A1568" t="s">
        <v>268</v>
      </c>
      <c r="B1568" t="s">
        <v>8929</v>
      </c>
      <c r="C1568" t="s">
        <v>525</v>
      </c>
      <c r="D1568" t="s">
        <v>8940</v>
      </c>
      <c r="E1568" t="s">
        <v>11452</v>
      </c>
      <c r="F1568" t="s">
        <v>8947</v>
      </c>
      <c r="G1568" t="s">
        <v>986</v>
      </c>
      <c r="I1568" t="s">
        <v>265</v>
      </c>
      <c r="J1568" t="s">
        <v>266</v>
      </c>
      <c r="K1568" t="s">
        <v>8948</v>
      </c>
      <c r="L1568" t="s">
        <v>8932</v>
      </c>
      <c r="M1568" t="s">
        <v>267</v>
      </c>
      <c r="N1568" t="s">
        <v>268</v>
      </c>
      <c r="O1568">
        <v>8</v>
      </c>
      <c r="P1568" t="s">
        <v>269</v>
      </c>
      <c r="Q1568">
        <v>2</v>
      </c>
      <c r="S1568">
        <v>3</v>
      </c>
      <c r="T1568" s="108">
        <v>6</v>
      </c>
      <c r="U1568">
        <v>1</v>
      </c>
      <c r="V1568" t="s">
        <v>270</v>
      </c>
      <c r="W1568" t="s">
        <v>167</v>
      </c>
      <c r="X1568">
        <v>1</v>
      </c>
      <c r="Y1568">
        <v>1</v>
      </c>
      <c r="Z1568">
        <v>0</v>
      </c>
      <c r="AA1568">
        <v>1</v>
      </c>
      <c r="AB1568">
        <v>0</v>
      </c>
      <c r="AC1568">
        <v>1</v>
      </c>
      <c r="AD1568">
        <v>0</v>
      </c>
      <c r="AE1568">
        <v>0</v>
      </c>
    </row>
    <row r="1569" spans="1:31" x14ac:dyDescent="0.3">
      <c r="A1569" t="s">
        <v>268</v>
      </c>
      <c r="B1569" t="s">
        <v>8929</v>
      </c>
      <c r="C1569" t="s">
        <v>808</v>
      </c>
      <c r="D1569" t="s">
        <v>8940</v>
      </c>
      <c r="E1569" t="s">
        <v>11453</v>
      </c>
      <c r="F1569" t="s">
        <v>8959</v>
      </c>
      <c r="G1569" t="s">
        <v>986</v>
      </c>
      <c r="I1569" t="s">
        <v>265</v>
      </c>
      <c r="J1569" t="s">
        <v>266</v>
      </c>
      <c r="K1569" t="s">
        <v>8960</v>
      </c>
      <c r="L1569" t="s">
        <v>8932</v>
      </c>
      <c r="M1569" t="s">
        <v>267</v>
      </c>
      <c r="N1569" t="s">
        <v>268</v>
      </c>
      <c r="O1569">
        <v>8</v>
      </c>
      <c r="P1569" t="s">
        <v>269</v>
      </c>
      <c r="Q1569">
        <v>1</v>
      </c>
      <c r="S1569">
        <v>3</v>
      </c>
      <c r="T1569" s="108">
        <v>3</v>
      </c>
      <c r="U1569">
        <v>1</v>
      </c>
      <c r="V1569" t="s">
        <v>270</v>
      </c>
      <c r="W1569" t="s">
        <v>167</v>
      </c>
      <c r="X1569">
        <v>1</v>
      </c>
      <c r="Y1569">
        <v>1</v>
      </c>
      <c r="Z1569">
        <v>0</v>
      </c>
      <c r="AA1569">
        <v>1</v>
      </c>
      <c r="AB1569">
        <v>0</v>
      </c>
      <c r="AC1569">
        <v>1</v>
      </c>
      <c r="AD1569">
        <v>0</v>
      </c>
      <c r="AE1569">
        <v>0</v>
      </c>
    </row>
    <row r="1570" spans="1:31" x14ac:dyDescent="0.3">
      <c r="A1570" t="s">
        <v>268</v>
      </c>
      <c r="B1570" t="s">
        <v>8929</v>
      </c>
      <c r="C1570" t="s">
        <v>808</v>
      </c>
      <c r="D1570" t="s">
        <v>8940</v>
      </c>
      <c r="E1570" t="s">
        <v>11453</v>
      </c>
      <c r="F1570" t="s">
        <v>8959</v>
      </c>
      <c r="G1570" t="s">
        <v>986</v>
      </c>
      <c r="I1570" t="s">
        <v>265</v>
      </c>
      <c r="J1570" t="s">
        <v>266</v>
      </c>
      <c r="K1570" t="s">
        <v>8960</v>
      </c>
      <c r="L1570" t="s">
        <v>8932</v>
      </c>
      <c r="M1570" t="s">
        <v>271</v>
      </c>
      <c r="N1570" t="s">
        <v>268</v>
      </c>
      <c r="O1570">
        <v>9</v>
      </c>
      <c r="P1570" t="s">
        <v>272</v>
      </c>
      <c r="Q1570">
        <v>2</v>
      </c>
      <c r="S1570">
        <v>3</v>
      </c>
      <c r="T1570" s="108">
        <v>6</v>
      </c>
      <c r="U1570">
        <v>1</v>
      </c>
      <c r="V1570" t="s">
        <v>270</v>
      </c>
      <c r="W1570" t="s">
        <v>167</v>
      </c>
      <c r="X1570">
        <v>1</v>
      </c>
      <c r="Y1570">
        <v>1</v>
      </c>
      <c r="Z1570">
        <v>0</v>
      </c>
      <c r="AA1570">
        <v>1</v>
      </c>
      <c r="AB1570">
        <v>0</v>
      </c>
      <c r="AC1570">
        <v>1</v>
      </c>
      <c r="AD1570">
        <v>0</v>
      </c>
      <c r="AE1570">
        <v>0</v>
      </c>
    </row>
    <row r="1571" spans="1:31" x14ac:dyDescent="0.3">
      <c r="A1571" t="s">
        <v>268</v>
      </c>
      <c r="B1571" t="s">
        <v>8929</v>
      </c>
      <c r="C1571" t="s">
        <v>808</v>
      </c>
      <c r="D1571" t="s">
        <v>8940</v>
      </c>
      <c r="E1571" t="s">
        <v>11453</v>
      </c>
      <c r="F1571" t="s">
        <v>8959</v>
      </c>
      <c r="G1571" t="s">
        <v>986</v>
      </c>
      <c r="I1571" t="s">
        <v>265</v>
      </c>
      <c r="J1571" t="s">
        <v>266</v>
      </c>
      <c r="K1571" t="s">
        <v>8960</v>
      </c>
      <c r="L1571" t="s">
        <v>8932</v>
      </c>
      <c r="M1571" t="s">
        <v>271</v>
      </c>
      <c r="N1571" t="s">
        <v>268</v>
      </c>
      <c r="O1571">
        <v>9</v>
      </c>
      <c r="P1571" t="s">
        <v>288</v>
      </c>
      <c r="Q1571">
        <v>0.48</v>
      </c>
      <c r="S1571">
        <v>9</v>
      </c>
      <c r="T1571" s="108">
        <v>4.32</v>
      </c>
      <c r="U1571">
        <v>1</v>
      </c>
      <c r="V1571" t="s">
        <v>270</v>
      </c>
      <c r="W1571" t="s">
        <v>167</v>
      </c>
      <c r="X1571">
        <v>3</v>
      </c>
      <c r="Y1571">
        <v>3</v>
      </c>
      <c r="Z1571">
        <v>0</v>
      </c>
      <c r="AA1571">
        <v>3</v>
      </c>
      <c r="AB1571">
        <v>3</v>
      </c>
      <c r="AC1571">
        <v>0</v>
      </c>
      <c r="AD1571">
        <v>0</v>
      </c>
      <c r="AE1571">
        <v>0</v>
      </c>
    </row>
    <row r="1572" spans="1:31" x14ac:dyDescent="0.3">
      <c r="A1572" t="s">
        <v>268</v>
      </c>
      <c r="B1572" t="s">
        <v>8929</v>
      </c>
      <c r="C1572" t="s">
        <v>825</v>
      </c>
      <c r="D1572" t="s">
        <v>8940</v>
      </c>
      <c r="E1572" t="s">
        <v>11451</v>
      </c>
      <c r="F1572" t="s">
        <v>8937</v>
      </c>
      <c r="G1572" t="s">
        <v>986</v>
      </c>
      <c r="I1572" t="s">
        <v>265</v>
      </c>
      <c r="J1572" t="s">
        <v>266</v>
      </c>
      <c r="K1572" t="s">
        <v>8941</v>
      </c>
      <c r="L1572" t="s">
        <v>8942</v>
      </c>
      <c r="M1572" t="s">
        <v>267</v>
      </c>
      <c r="N1572" t="s">
        <v>268</v>
      </c>
      <c r="O1572">
        <v>8</v>
      </c>
      <c r="P1572" t="s">
        <v>269</v>
      </c>
      <c r="Q1572">
        <v>2</v>
      </c>
      <c r="S1572">
        <v>3</v>
      </c>
      <c r="T1572" s="108">
        <v>6</v>
      </c>
      <c r="U1572">
        <v>1</v>
      </c>
      <c r="V1572" t="s">
        <v>270</v>
      </c>
      <c r="W1572" t="s">
        <v>167</v>
      </c>
      <c r="X1572">
        <v>1</v>
      </c>
      <c r="Y1572">
        <v>1</v>
      </c>
      <c r="Z1572">
        <v>0</v>
      </c>
      <c r="AA1572">
        <v>1</v>
      </c>
      <c r="AB1572">
        <v>0</v>
      </c>
      <c r="AC1572">
        <v>1</v>
      </c>
      <c r="AD1572">
        <v>0</v>
      </c>
      <c r="AE1572">
        <v>0</v>
      </c>
    </row>
    <row r="1573" spans="1:31" x14ac:dyDescent="0.3">
      <c r="A1573" t="s">
        <v>268</v>
      </c>
      <c r="B1573" t="s">
        <v>881</v>
      </c>
      <c r="C1573" t="s">
        <v>274</v>
      </c>
      <c r="D1573" t="s">
        <v>2494</v>
      </c>
      <c r="E1573" t="s">
        <v>11251</v>
      </c>
      <c r="F1573" t="s">
        <v>882</v>
      </c>
      <c r="G1573" t="s">
        <v>9327</v>
      </c>
      <c r="I1573" t="s">
        <v>265</v>
      </c>
      <c r="J1573" t="s">
        <v>266</v>
      </c>
      <c r="K1573" t="s">
        <v>883</v>
      </c>
      <c r="L1573" t="s">
        <v>17388</v>
      </c>
      <c r="M1573" t="s">
        <v>271</v>
      </c>
      <c r="N1573" t="s">
        <v>268</v>
      </c>
      <c r="O1573">
        <v>9</v>
      </c>
      <c r="P1573" t="s">
        <v>288</v>
      </c>
      <c r="Q1573">
        <v>0.48</v>
      </c>
      <c r="S1573">
        <v>3</v>
      </c>
      <c r="T1573" s="108">
        <v>1.44</v>
      </c>
      <c r="U1573">
        <v>1</v>
      </c>
      <c r="V1573" t="s">
        <v>270</v>
      </c>
      <c r="W1573" t="s">
        <v>167</v>
      </c>
      <c r="X1573">
        <v>3</v>
      </c>
      <c r="Y1573">
        <v>0</v>
      </c>
      <c r="Z1573">
        <v>0</v>
      </c>
      <c r="AA1573">
        <v>0</v>
      </c>
      <c r="AB1573">
        <v>0</v>
      </c>
      <c r="AC1573">
        <v>3</v>
      </c>
      <c r="AD1573">
        <v>0</v>
      </c>
      <c r="AE1573">
        <v>0</v>
      </c>
    </row>
    <row r="1574" spans="1:31" x14ac:dyDescent="0.3">
      <c r="A1574" t="s">
        <v>268</v>
      </c>
      <c r="B1574" t="s">
        <v>881</v>
      </c>
      <c r="C1574" t="s">
        <v>274</v>
      </c>
      <c r="D1574" t="s">
        <v>2494</v>
      </c>
      <c r="E1574" t="s">
        <v>11251</v>
      </c>
      <c r="F1574" t="s">
        <v>882</v>
      </c>
      <c r="G1574" t="s">
        <v>9327</v>
      </c>
      <c r="I1574" t="s">
        <v>265</v>
      </c>
      <c r="J1574" t="s">
        <v>266</v>
      </c>
      <c r="K1574" t="s">
        <v>883</v>
      </c>
      <c r="L1574" t="s">
        <v>17388</v>
      </c>
      <c r="M1574" t="s">
        <v>271</v>
      </c>
      <c r="N1574" t="s">
        <v>268</v>
      </c>
      <c r="O1574">
        <v>21</v>
      </c>
      <c r="P1574" t="s">
        <v>273</v>
      </c>
      <c r="Q1574">
        <v>0.48</v>
      </c>
      <c r="S1574">
        <v>1</v>
      </c>
      <c r="T1574" s="108">
        <v>0.48</v>
      </c>
      <c r="U1574">
        <v>1</v>
      </c>
      <c r="V1574" t="s">
        <v>270</v>
      </c>
      <c r="W1574" t="s">
        <v>167</v>
      </c>
      <c r="X1574">
        <v>1</v>
      </c>
      <c r="Y1574">
        <v>0</v>
      </c>
      <c r="Z1574">
        <v>0</v>
      </c>
      <c r="AA1574">
        <v>0</v>
      </c>
      <c r="AB1574">
        <v>0</v>
      </c>
      <c r="AC1574">
        <v>1</v>
      </c>
      <c r="AD1574">
        <v>0</v>
      </c>
      <c r="AE1574">
        <v>0</v>
      </c>
    </row>
    <row r="1575" spans="1:31" x14ac:dyDescent="0.3">
      <c r="A1575" t="s">
        <v>268</v>
      </c>
      <c r="B1575" t="s">
        <v>881</v>
      </c>
      <c r="C1575" t="s">
        <v>274</v>
      </c>
      <c r="D1575" t="s">
        <v>2494</v>
      </c>
      <c r="E1575" t="s">
        <v>11251</v>
      </c>
      <c r="F1575" t="s">
        <v>882</v>
      </c>
      <c r="G1575" t="s">
        <v>9327</v>
      </c>
      <c r="I1575" t="s">
        <v>265</v>
      </c>
      <c r="J1575" t="s">
        <v>266</v>
      </c>
      <c r="K1575" t="s">
        <v>883</v>
      </c>
      <c r="L1575" t="s">
        <v>17388</v>
      </c>
      <c r="M1575" t="s">
        <v>267</v>
      </c>
      <c r="N1575" t="s">
        <v>268</v>
      </c>
      <c r="O1575">
        <v>8</v>
      </c>
      <c r="P1575" t="s">
        <v>266</v>
      </c>
      <c r="Q1575">
        <v>0.48</v>
      </c>
      <c r="S1575">
        <v>2</v>
      </c>
      <c r="T1575" s="108">
        <v>0.96</v>
      </c>
      <c r="U1575">
        <v>1</v>
      </c>
      <c r="V1575" t="s">
        <v>270</v>
      </c>
      <c r="W1575" t="s">
        <v>167</v>
      </c>
      <c r="X1575">
        <v>2</v>
      </c>
      <c r="Y1575">
        <v>0</v>
      </c>
      <c r="Z1575">
        <v>0</v>
      </c>
      <c r="AA1575">
        <v>0</v>
      </c>
      <c r="AB1575">
        <v>2</v>
      </c>
      <c r="AC1575">
        <v>0</v>
      </c>
      <c r="AD1575">
        <v>0</v>
      </c>
      <c r="AE1575">
        <v>0</v>
      </c>
    </row>
    <row r="1576" spans="1:31" x14ac:dyDescent="0.3">
      <c r="A1576" t="s">
        <v>268</v>
      </c>
      <c r="B1576" t="s">
        <v>8635</v>
      </c>
      <c r="C1576" t="s">
        <v>262</v>
      </c>
      <c r="D1576" t="s">
        <v>8636</v>
      </c>
      <c r="E1576" t="s">
        <v>11311</v>
      </c>
      <c r="F1576" t="s">
        <v>990</v>
      </c>
      <c r="G1576" t="s">
        <v>9329</v>
      </c>
      <c r="I1576" t="s">
        <v>265</v>
      </c>
      <c r="J1576" t="s">
        <v>266</v>
      </c>
      <c r="K1576" t="s">
        <v>8637</v>
      </c>
      <c r="L1576" t="s">
        <v>8638</v>
      </c>
      <c r="M1576" t="s">
        <v>271</v>
      </c>
      <c r="N1576" t="s">
        <v>268</v>
      </c>
      <c r="O1576">
        <v>9</v>
      </c>
      <c r="P1576" t="s">
        <v>272</v>
      </c>
      <c r="Q1576">
        <v>2</v>
      </c>
      <c r="S1576">
        <v>3</v>
      </c>
      <c r="T1576" s="108">
        <v>6</v>
      </c>
      <c r="U1576">
        <v>1</v>
      </c>
      <c r="V1576" t="s">
        <v>270</v>
      </c>
      <c r="W1576" t="s">
        <v>167</v>
      </c>
      <c r="X1576">
        <v>1</v>
      </c>
      <c r="Y1576">
        <v>1</v>
      </c>
      <c r="Z1576">
        <v>0</v>
      </c>
      <c r="AA1576">
        <v>1</v>
      </c>
      <c r="AB1576">
        <v>0</v>
      </c>
      <c r="AC1576">
        <v>1</v>
      </c>
      <c r="AD1576">
        <v>0</v>
      </c>
      <c r="AE1576">
        <v>0</v>
      </c>
    </row>
    <row r="1577" spans="1:31" x14ac:dyDescent="0.3">
      <c r="A1577" t="s">
        <v>268</v>
      </c>
      <c r="B1577" t="s">
        <v>8635</v>
      </c>
      <c r="C1577" t="s">
        <v>262</v>
      </c>
      <c r="D1577" t="s">
        <v>8636</v>
      </c>
      <c r="E1577" t="s">
        <v>11311</v>
      </c>
      <c r="F1577" t="s">
        <v>990</v>
      </c>
      <c r="G1577" t="s">
        <v>9329</v>
      </c>
      <c r="I1577" t="s">
        <v>265</v>
      </c>
      <c r="J1577" t="s">
        <v>266</v>
      </c>
      <c r="K1577" t="s">
        <v>8637</v>
      </c>
      <c r="L1577" t="s">
        <v>8638</v>
      </c>
      <c r="M1577" t="s">
        <v>271</v>
      </c>
      <c r="N1577" t="s">
        <v>268</v>
      </c>
      <c r="O1577">
        <v>21</v>
      </c>
      <c r="P1577" t="s">
        <v>273</v>
      </c>
      <c r="Q1577">
        <v>0.32</v>
      </c>
      <c r="S1577">
        <v>2</v>
      </c>
      <c r="T1577" s="108">
        <v>0.64</v>
      </c>
      <c r="U1577">
        <v>1</v>
      </c>
      <c r="V1577" t="s">
        <v>270</v>
      </c>
      <c r="W1577" t="s">
        <v>167</v>
      </c>
      <c r="X1577">
        <v>2</v>
      </c>
      <c r="Y1577">
        <v>0</v>
      </c>
      <c r="Z1577">
        <v>0</v>
      </c>
      <c r="AA1577">
        <v>0</v>
      </c>
      <c r="AB1577">
        <v>2</v>
      </c>
      <c r="AC1577">
        <v>0</v>
      </c>
      <c r="AD1577">
        <v>0</v>
      </c>
      <c r="AE1577">
        <v>0</v>
      </c>
    </row>
    <row r="1578" spans="1:31" x14ac:dyDescent="0.3">
      <c r="A1578" t="s">
        <v>268</v>
      </c>
      <c r="B1578" t="s">
        <v>8635</v>
      </c>
      <c r="C1578" t="s">
        <v>262</v>
      </c>
      <c r="D1578" t="s">
        <v>8636</v>
      </c>
      <c r="E1578" t="s">
        <v>11311</v>
      </c>
      <c r="F1578" t="s">
        <v>990</v>
      </c>
      <c r="G1578" t="s">
        <v>9329</v>
      </c>
      <c r="I1578" t="s">
        <v>265</v>
      </c>
      <c r="J1578" t="s">
        <v>266</v>
      </c>
      <c r="K1578" t="s">
        <v>8637</v>
      </c>
      <c r="L1578" t="s">
        <v>8638</v>
      </c>
      <c r="M1578" t="s">
        <v>267</v>
      </c>
      <c r="N1578" t="s">
        <v>268</v>
      </c>
      <c r="O1578">
        <v>8</v>
      </c>
      <c r="P1578" t="s">
        <v>282</v>
      </c>
      <c r="Q1578">
        <v>2</v>
      </c>
      <c r="S1578">
        <v>3</v>
      </c>
      <c r="T1578" s="108">
        <v>6</v>
      </c>
      <c r="U1578">
        <v>1</v>
      </c>
      <c r="V1578" t="s">
        <v>270</v>
      </c>
      <c r="W1578" t="s">
        <v>167</v>
      </c>
      <c r="X1578">
        <v>1</v>
      </c>
      <c r="Y1578">
        <v>1</v>
      </c>
      <c r="Z1578">
        <v>0</v>
      </c>
      <c r="AA1578">
        <v>1</v>
      </c>
      <c r="AB1578">
        <v>0</v>
      </c>
      <c r="AC1578">
        <v>1</v>
      </c>
      <c r="AD1578">
        <v>0</v>
      </c>
      <c r="AE1578">
        <v>0</v>
      </c>
    </row>
    <row r="1579" spans="1:31" x14ac:dyDescent="0.3">
      <c r="A1579" t="s">
        <v>268</v>
      </c>
      <c r="B1579" t="s">
        <v>8784</v>
      </c>
      <c r="C1579" t="s">
        <v>262</v>
      </c>
      <c r="D1579" t="s">
        <v>8785</v>
      </c>
      <c r="E1579" t="s">
        <v>11353</v>
      </c>
      <c r="F1579" t="s">
        <v>582</v>
      </c>
      <c r="G1579" t="s">
        <v>494</v>
      </c>
      <c r="I1579" t="s">
        <v>265</v>
      </c>
      <c r="J1579" t="s">
        <v>266</v>
      </c>
      <c r="K1579" t="s">
        <v>8786</v>
      </c>
      <c r="L1579" t="s">
        <v>17347</v>
      </c>
      <c r="M1579" t="s">
        <v>267</v>
      </c>
      <c r="N1579" t="s">
        <v>268</v>
      </c>
      <c r="O1579">
        <v>8</v>
      </c>
      <c r="P1579" t="s">
        <v>269</v>
      </c>
      <c r="Q1579">
        <v>2</v>
      </c>
      <c r="S1579">
        <v>12</v>
      </c>
      <c r="T1579" s="108">
        <v>24</v>
      </c>
      <c r="U1579">
        <v>1</v>
      </c>
      <c r="V1579" t="s">
        <v>270</v>
      </c>
      <c r="W1579" t="s">
        <v>167</v>
      </c>
      <c r="X1579">
        <v>4</v>
      </c>
      <c r="Y1579">
        <v>4</v>
      </c>
      <c r="Z1579">
        <v>0</v>
      </c>
      <c r="AA1579">
        <v>4</v>
      </c>
      <c r="AB1579">
        <v>0</v>
      </c>
      <c r="AC1579">
        <v>4</v>
      </c>
      <c r="AD1579">
        <v>0</v>
      </c>
      <c r="AE1579">
        <v>0</v>
      </c>
    </row>
    <row r="1580" spans="1:31" x14ac:dyDescent="0.3">
      <c r="A1580" t="s">
        <v>268</v>
      </c>
      <c r="B1580" t="s">
        <v>8784</v>
      </c>
      <c r="C1580" t="s">
        <v>262</v>
      </c>
      <c r="D1580" t="s">
        <v>8785</v>
      </c>
      <c r="E1580" t="s">
        <v>11353</v>
      </c>
      <c r="F1580" t="s">
        <v>582</v>
      </c>
      <c r="G1580" t="s">
        <v>494</v>
      </c>
      <c r="I1580" t="s">
        <v>265</v>
      </c>
      <c r="J1580" t="s">
        <v>266</v>
      </c>
      <c r="K1580" t="s">
        <v>8786</v>
      </c>
      <c r="L1580" t="s">
        <v>17347</v>
      </c>
      <c r="M1580" t="s">
        <v>271</v>
      </c>
      <c r="N1580" t="s">
        <v>268</v>
      </c>
      <c r="O1580">
        <v>9</v>
      </c>
      <c r="P1580" t="s">
        <v>272</v>
      </c>
      <c r="Q1580">
        <v>4</v>
      </c>
      <c r="S1580">
        <v>2</v>
      </c>
      <c r="T1580" s="108">
        <v>8</v>
      </c>
      <c r="U1580">
        <v>1</v>
      </c>
      <c r="V1580" t="s">
        <v>270</v>
      </c>
      <c r="W1580" t="s">
        <v>167</v>
      </c>
      <c r="X1580">
        <v>1</v>
      </c>
      <c r="Y1580">
        <v>1</v>
      </c>
      <c r="Z1580">
        <v>0</v>
      </c>
      <c r="AA1580">
        <v>0</v>
      </c>
      <c r="AB1580">
        <v>1</v>
      </c>
      <c r="AC1580">
        <v>0</v>
      </c>
      <c r="AD1580">
        <v>0</v>
      </c>
      <c r="AE1580">
        <v>0</v>
      </c>
    </row>
    <row r="1581" spans="1:31" x14ac:dyDescent="0.3">
      <c r="A1581" t="s">
        <v>268</v>
      </c>
      <c r="B1581" t="s">
        <v>8784</v>
      </c>
      <c r="C1581" t="s">
        <v>262</v>
      </c>
      <c r="D1581" t="s">
        <v>8785</v>
      </c>
      <c r="E1581" t="s">
        <v>11353</v>
      </c>
      <c r="F1581" t="s">
        <v>582</v>
      </c>
      <c r="G1581" t="s">
        <v>494</v>
      </c>
      <c r="I1581" t="s">
        <v>265</v>
      </c>
      <c r="J1581" t="s">
        <v>266</v>
      </c>
      <c r="K1581" t="s">
        <v>8786</v>
      </c>
      <c r="L1581" t="s">
        <v>17347</v>
      </c>
      <c r="M1581" t="s">
        <v>271</v>
      </c>
      <c r="N1581" t="s">
        <v>268</v>
      </c>
      <c r="O1581">
        <v>9</v>
      </c>
      <c r="P1581" t="s">
        <v>288</v>
      </c>
      <c r="Q1581">
        <v>0.48</v>
      </c>
      <c r="S1581">
        <v>30</v>
      </c>
      <c r="T1581" s="108">
        <v>14.399999999999999</v>
      </c>
      <c r="U1581">
        <v>1</v>
      </c>
      <c r="V1581" t="s">
        <v>270</v>
      </c>
      <c r="W1581" t="s">
        <v>167</v>
      </c>
      <c r="X1581">
        <v>15</v>
      </c>
      <c r="Y1581">
        <v>15</v>
      </c>
      <c r="Z1581">
        <v>0</v>
      </c>
      <c r="AA1581">
        <v>0</v>
      </c>
      <c r="AB1581">
        <v>15</v>
      </c>
      <c r="AC1581">
        <v>0</v>
      </c>
      <c r="AD1581">
        <v>0</v>
      </c>
      <c r="AE1581">
        <v>0</v>
      </c>
    </row>
    <row r="1582" spans="1:31" x14ac:dyDescent="0.3">
      <c r="A1582" t="s">
        <v>268</v>
      </c>
      <c r="B1582" t="s">
        <v>8784</v>
      </c>
      <c r="C1582" t="s">
        <v>262</v>
      </c>
      <c r="D1582" t="s">
        <v>8785</v>
      </c>
      <c r="E1582" t="s">
        <v>11353</v>
      </c>
      <c r="F1582" t="s">
        <v>582</v>
      </c>
      <c r="G1582" t="s">
        <v>494</v>
      </c>
      <c r="I1582" t="s">
        <v>265</v>
      </c>
      <c r="J1582" t="s">
        <v>266</v>
      </c>
      <c r="K1582" t="s">
        <v>8786</v>
      </c>
      <c r="L1582" t="s">
        <v>17347</v>
      </c>
      <c r="M1582" t="s">
        <v>271</v>
      </c>
      <c r="N1582" t="s">
        <v>268</v>
      </c>
      <c r="O1582">
        <v>21</v>
      </c>
      <c r="P1582" t="s">
        <v>273</v>
      </c>
      <c r="Q1582">
        <v>0.48</v>
      </c>
      <c r="S1582">
        <v>8</v>
      </c>
      <c r="T1582" s="108">
        <v>3.84</v>
      </c>
      <c r="U1582">
        <v>1</v>
      </c>
      <c r="V1582" t="s">
        <v>270</v>
      </c>
      <c r="W1582" t="s">
        <v>167</v>
      </c>
      <c r="X1582">
        <v>8</v>
      </c>
      <c r="Y1582">
        <v>0</v>
      </c>
      <c r="Z1582">
        <v>0</v>
      </c>
      <c r="AA1582">
        <v>0</v>
      </c>
      <c r="AB1582">
        <v>8</v>
      </c>
      <c r="AC1582">
        <v>0</v>
      </c>
      <c r="AD1582">
        <v>0</v>
      </c>
      <c r="AE1582">
        <v>0</v>
      </c>
    </row>
    <row r="1583" spans="1:31" x14ac:dyDescent="0.3">
      <c r="A1583" t="s">
        <v>268</v>
      </c>
      <c r="B1583" t="s">
        <v>8784</v>
      </c>
      <c r="C1583" t="s">
        <v>262</v>
      </c>
      <c r="D1583" t="s">
        <v>8785</v>
      </c>
      <c r="E1583" t="s">
        <v>11353</v>
      </c>
      <c r="F1583" t="s">
        <v>582</v>
      </c>
      <c r="G1583" t="s">
        <v>494</v>
      </c>
      <c r="I1583" t="s">
        <v>265</v>
      </c>
      <c r="J1583" t="s">
        <v>266</v>
      </c>
      <c r="K1583" t="s">
        <v>8786</v>
      </c>
      <c r="L1583" t="s">
        <v>17347</v>
      </c>
      <c r="M1583" t="s">
        <v>271</v>
      </c>
      <c r="N1583" t="s">
        <v>268</v>
      </c>
      <c r="O1583">
        <v>9</v>
      </c>
      <c r="P1583" t="s">
        <v>272</v>
      </c>
      <c r="Q1583">
        <v>4</v>
      </c>
      <c r="S1583">
        <v>2</v>
      </c>
      <c r="T1583" s="108">
        <v>8</v>
      </c>
      <c r="U1583">
        <v>1</v>
      </c>
      <c r="V1583" t="s">
        <v>270</v>
      </c>
      <c r="W1583" t="s">
        <v>167</v>
      </c>
      <c r="X1583">
        <v>1</v>
      </c>
      <c r="Y1583">
        <v>1</v>
      </c>
      <c r="Z1583">
        <v>0</v>
      </c>
      <c r="AA1583">
        <v>0</v>
      </c>
      <c r="AB1583">
        <v>1</v>
      </c>
      <c r="AC1583">
        <v>0</v>
      </c>
      <c r="AD1583">
        <v>0</v>
      </c>
      <c r="AE1583">
        <v>0</v>
      </c>
    </row>
    <row r="1584" spans="1:31" x14ac:dyDescent="0.3">
      <c r="A1584" t="s">
        <v>16630</v>
      </c>
      <c r="B1584" t="s">
        <v>9061</v>
      </c>
      <c r="C1584" t="s">
        <v>274</v>
      </c>
      <c r="D1584" t="s">
        <v>2478</v>
      </c>
      <c r="E1584" t="s">
        <v>11396</v>
      </c>
      <c r="F1584" t="s">
        <v>598</v>
      </c>
      <c r="G1584" t="s">
        <v>418</v>
      </c>
      <c r="I1584" t="s">
        <v>265</v>
      </c>
      <c r="J1584" t="s">
        <v>266</v>
      </c>
      <c r="K1584" t="s">
        <v>599</v>
      </c>
      <c r="L1584" t="s">
        <v>417</v>
      </c>
      <c r="M1584" t="s">
        <v>387</v>
      </c>
      <c r="N1584" t="s">
        <v>16630</v>
      </c>
      <c r="O1584">
        <v>8</v>
      </c>
      <c r="P1584" t="s">
        <v>388</v>
      </c>
      <c r="Q1584">
        <v>14</v>
      </c>
      <c r="R1584" t="s">
        <v>389</v>
      </c>
      <c r="S1584">
        <v>0</v>
      </c>
      <c r="T1584" s="108">
        <v>0</v>
      </c>
      <c r="U1584">
        <v>0</v>
      </c>
      <c r="W1584" t="s">
        <v>171</v>
      </c>
      <c r="X1584">
        <v>1</v>
      </c>
      <c r="Y1584">
        <v>0</v>
      </c>
      <c r="Z1584">
        <v>0</v>
      </c>
      <c r="AA1584">
        <v>0</v>
      </c>
      <c r="AB1584">
        <v>0</v>
      </c>
      <c r="AC1584">
        <v>0</v>
      </c>
      <c r="AD1584">
        <v>0</v>
      </c>
      <c r="AE1584">
        <v>0</v>
      </c>
    </row>
    <row r="1585" spans="1:31" x14ac:dyDescent="0.3">
      <c r="A1585" t="s">
        <v>268</v>
      </c>
      <c r="B1585" t="s">
        <v>364</v>
      </c>
      <c r="C1585" t="s">
        <v>262</v>
      </c>
      <c r="D1585" t="s">
        <v>2647</v>
      </c>
      <c r="E1585" t="s">
        <v>11214</v>
      </c>
      <c r="F1585" t="s">
        <v>365</v>
      </c>
      <c r="G1585" t="s">
        <v>366</v>
      </c>
      <c r="I1585" t="s">
        <v>265</v>
      </c>
      <c r="J1585" t="s">
        <v>266</v>
      </c>
      <c r="K1585" t="s">
        <v>367</v>
      </c>
      <c r="L1585" t="s">
        <v>10720</v>
      </c>
      <c r="M1585" t="s">
        <v>267</v>
      </c>
      <c r="N1585" t="s">
        <v>268</v>
      </c>
      <c r="O1585">
        <v>8</v>
      </c>
      <c r="P1585" t="s">
        <v>282</v>
      </c>
      <c r="Q1585">
        <v>4</v>
      </c>
      <c r="S1585">
        <v>2</v>
      </c>
      <c r="T1585" s="108">
        <v>8</v>
      </c>
      <c r="U1585">
        <v>1</v>
      </c>
      <c r="V1585" t="s">
        <v>270</v>
      </c>
      <c r="W1585" t="s">
        <v>167</v>
      </c>
      <c r="X1585">
        <v>1</v>
      </c>
      <c r="Y1585">
        <v>1</v>
      </c>
      <c r="Z1585">
        <v>0</v>
      </c>
      <c r="AA1585">
        <v>0</v>
      </c>
      <c r="AB1585">
        <v>1</v>
      </c>
      <c r="AC1585">
        <v>0</v>
      </c>
      <c r="AD1585">
        <v>0</v>
      </c>
      <c r="AE1585">
        <v>0</v>
      </c>
    </row>
    <row r="1586" spans="1:31" x14ac:dyDescent="0.3">
      <c r="A1586" t="s">
        <v>268</v>
      </c>
      <c r="B1586" t="s">
        <v>364</v>
      </c>
      <c r="C1586" t="s">
        <v>262</v>
      </c>
      <c r="D1586" t="s">
        <v>2647</v>
      </c>
      <c r="E1586" t="s">
        <v>11214</v>
      </c>
      <c r="F1586" t="s">
        <v>365</v>
      </c>
      <c r="G1586" t="s">
        <v>366</v>
      </c>
      <c r="I1586" t="s">
        <v>265</v>
      </c>
      <c r="J1586" t="s">
        <v>266</v>
      </c>
      <c r="K1586" t="s">
        <v>367</v>
      </c>
      <c r="L1586" t="s">
        <v>10720</v>
      </c>
      <c r="M1586" t="s">
        <v>271</v>
      </c>
      <c r="N1586" t="s">
        <v>268</v>
      </c>
      <c r="O1586">
        <v>9</v>
      </c>
      <c r="P1586" t="s">
        <v>272</v>
      </c>
      <c r="Q1586">
        <v>4</v>
      </c>
      <c r="S1586">
        <v>3</v>
      </c>
      <c r="T1586" s="108">
        <v>12</v>
      </c>
      <c r="U1586">
        <v>1</v>
      </c>
      <c r="V1586" t="s">
        <v>270</v>
      </c>
      <c r="W1586" t="s">
        <v>167</v>
      </c>
      <c r="X1586">
        <v>1</v>
      </c>
      <c r="Y1586">
        <v>1</v>
      </c>
      <c r="Z1586">
        <v>0</v>
      </c>
      <c r="AA1586">
        <v>1</v>
      </c>
      <c r="AB1586">
        <v>0</v>
      </c>
      <c r="AC1586">
        <v>1</v>
      </c>
      <c r="AD1586">
        <v>0</v>
      </c>
      <c r="AE1586">
        <v>0</v>
      </c>
    </row>
    <row r="1587" spans="1:31" x14ac:dyDescent="0.3">
      <c r="A1587" t="s">
        <v>268</v>
      </c>
      <c r="B1587" t="s">
        <v>364</v>
      </c>
      <c r="C1587" t="s">
        <v>262</v>
      </c>
      <c r="D1587" t="s">
        <v>2647</v>
      </c>
      <c r="E1587" t="s">
        <v>11214</v>
      </c>
      <c r="F1587" t="s">
        <v>365</v>
      </c>
      <c r="G1587" t="s">
        <v>366</v>
      </c>
      <c r="I1587" t="s">
        <v>265</v>
      </c>
      <c r="J1587" t="s">
        <v>266</v>
      </c>
      <c r="K1587" t="s">
        <v>367</v>
      </c>
      <c r="L1587" t="s">
        <v>10720</v>
      </c>
      <c r="M1587" t="s">
        <v>271</v>
      </c>
      <c r="N1587" t="s">
        <v>268</v>
      </c>
      <c r="O1587">
        <v>26</v>
      </c>
      <c r="P1587" t="s">
        <v>273</v>
      </c>
      <c r="Q1587">
        <v>0.32</v>
      </c>
      <c r="S1587">
        <v>2</v>
      </c>
      <c r="T1587" s="108">
        <v>0.64</v>
      </c>
      <c r="U1587">
        <v>1</v>
      </c>
      <c r="V1587" t="s">
        <v>270</v>
      </c>
      <c r="W1587" t="s">
        <v>167</v>
      </c>
      <c r="X1587">
        <v>2</v>
      </c>
      <c r="Y1587">
        <v>0</v>
      </c>
      <c r="Z1587">
        <v>0</v>
      </c>
      <c r="AA1587">
        <v>0</v>
      </c>
      <c r="AB1587">
        <v>2</v>
      </c>
      <c r="AC1587">
        <v>0</v>
      </c>
      <c r="AD1587">
        <v>0</v>
      </c>
      <c r="AE1587">
        <v>0</v>
      </c>
    </row>
    <row r="1588" spans="1:31" x14ac:dyDescent="0.3">
      <c r="A1588" t="s">
        <v>268</v>
      </c>
      <c r="B1588" t="s">
        <v>8690</v>
      </c>
      <c r="C1588" t="s">
        <v>262</v>
      </c>
      <c r="D1588" t="s">
        <v>10283</v>
      </c>
      <c r="E1588" t="s">
        <v>11339</v>
      </c>
      <c r="F1588" t="s">
        <v>8691</v>
      </c>
      <c r="G1588" t="s">
        <v>9333</v>
      </c>
      <c r="I1588" t="s">
        <v>265</v>
      </c>
      <c r="J1588" t="s">
        <v>266</v>
      </c>
      <c r="K1588" t="s">
        <v>8692</v>
      </c>
      <c r="L1588" t="s">
        <v>8693</v>
      </c>
      <c r="M1588" t="s">
        <v>267</v>
      </c>
      <c r="N1588" t="s">
        <v>268</v>
      </c>
      <c r="O1588">
        <v>8</v>
      </c>
      <c r="P1588" t="s">
        <v>282</v>
      </c>
      <c r="Q1588">
        <v>3</v>
      </c>
      <c r="S1588">
        <v>4</v>
      </c>
      <c r="T1588" s="108">
        <v>12</v>
      </c>
      <c r="U1588">
        <v>1</v>
      </c>
      <c r="V1588" t="s">
        <v>270</v>
      </c>
      <c r="W1588" t="s">
        <v>167</v>
      </c>
      <c r="X1588">
        <v>1</v>
      </c>
      <c r="Y1588">
        <v>1</v>
      </c>
      <c r="Z1588">
        <v>1</v>
      </c>
      <c r="AA1588">
        <v>0</v>
      </c>
      <c r="AB1588">
        <v>1</v>
      </c>
      <c r="AC1588">
        <v>1</v>
      </c>
      <c r="AD1588">
        <v>0</v>
      </c>
      <c r="AE1588">
        <v>0</v>
      </c>
    </row>
    <row r="1589" spans="1:31" x14ac:dyDescent="0.3">
      <c r="A1589" t="s">
        <v>268</v>
      </c>
      <c r="B1589" t="s">
        <v>8690</v>
      </c>
      <c r="C1589" t="s">
        <v>262</v>
      </c>
      <c r="D1589" t="s">
        <v>10283</v>
      </c>
      <c r="E1589" t="s">
        <v>11339</v>
      </c>
      <c r="F1589" t="s">
        <v>8691</v>
      </c>
      <c r="G1589" t="s">
        <v>9333</v>
      </c>
      <c r="I1589" t="s">
        <v>265</v>
      </c>
      <c r="J1589" t="s">
        <v>266</v>
      </c>
      <c r="K1589" t="s">
        <v>8692</v>
      </c>
      <c r="L1589" t="s">
        <v>8693</v>
      </c>
      <c r="M1589" t="s">
        <v>271</v>
      </c>
      <c r="N1589" t="s">
        <v>268</v>
      </c>
      <c r="O1589">
        <v>9</v>
      </c>
      <c r="P1589" t="s">
        <v>288</v>
      </c>
      <c r="Q1589">
        <v>0.48</v>
      </c>
      <c r="S1589">
        <v>15</v>
      </c>
      <c r="T1589" s="108">
        <v>7.1999999999999993</v>
      </c>
      <c r="U1589">
        <v>1</v>
      </c>
      <c r="V1589" t="s">
        <v>270</v>
      </c>
      <c r="W1589" t="s">
        <v>167</v>
      </c>
      <c r="X1589">
        <v>5</v>
      </c>
      <c r="Y1589">
        <v>5</v>
      </c>
      <c r="Z1589">
        <v>0</v>
      </c>
      <c r="AA1589">
        <v>5</v>
      </c>
      <c r="AB1589">
        <v>0</v>
      </c>
      <c r="AC1589">
        <v>5</v>
      </c>
      <c r="AD1589">
        <v>0</v>
      </c>
      <c r="AE1589">
        <v>0</v>
      </c>
    </row>
    <row r="1590" spans="1:31" x14ac:dyDescent="0.3">
      <c r="A1590" t="s">
        <v>268</v>
      </c>
      <c r="B1590" t="s">
        <v>8690</v>
      </c>
      <c r="C1590" t="s">
        <v>262</v>
      </c>
      <c r="D1590" t="s">
        <v>10283</v>
      </c>
      <c r="E1590" t="s">
        <v>11339</v>
      </c>
      <c r="F1590" t="s">
        <v>8691</v>
      </c>
      <c r="G1590" t="s">
        <v>9333</v>
      </c>
      <c r="I1590" t="s">
        <v>265</v>
      </c>
      <c r="J1590" t="s">
        <v>266</v>
      </c>
      <c r="K1590" t="s">
        <v>8692</v>
      </c>
      <c r="L1590" t="s">
        <v>8693</v>
      </c>
      <c r="M1590" t="s">
        <v>271</v>
      </c>
      <c r="N1590" t="s">
        <v>268</v>
      </c>
      <c r="O1590">
        <v>26</v>
      </c>
      <c r="P1590" t="s">
        <v>273</v>
      </c>
      <c r="Q1590">
        <v>0.32</v>
      </c>
      <c r="S1590">
        <v>1</v>
      </c>
      <c r="T1590" s="108">
        <v>0.32</v>
      </c>
      <c r="U1590">
        <v>1</v>
      </c>
      <c r="V1590" t="s">
        <v>270</v>
      </c>
      <c r="W1590" t="s">
        <v>167</v>
      </c>
      <c r="X1590">
        <v>1</v>
      </c>
      <c r="Y1590">
        <v>0</v>
      </c>
      <c r="Z1590">
        <v>0</v>
      </c>
      <c r="AA1590">
        <v>0</v>
      </c>
      <c r="AB1590">
        <v>1</v>
      </c>
      <c r="AC1590">
        <v>0</v>
      </c>
      <c r="AD1590">
        <v>0</v>
      </c>
      <c r="AE1590">
        <v>0</v>
      </c>
    </row>
    <row r="1591" spans="1:31" x14ac:dyDescent="0.3">
      <c r="A1591" t="s">
        <v>268</v>
      </c>
      <c r="B1591" t="s">
        <v>8896</v>
      </c>
      <c r="C1591" t="s">
        <v>262</v>
      </c>
      <c r="D1591" t="s">
        <v>8897</v>
      </c>
      <c r="E1591" t="s">
        <v>11466</v>
      </c>
      <c r="F1591" t="s">
        <v>1731</v>
      </c>
      <c r="G1591" t="s">
        <v>625</v>
      </c>
      <c r="I1591" t="s">
        <v>265</v>
      </c>
      <c r="J1591" t="s">
        <v>266</v>
      </c>
      <c r="K1591" t="s">
        <v>8898</v>
      </c>
      <c r="L1591" t="s">
        <v>17385</v>
      </c>
      <c r="M1591" t="s">
        <v>267</v>
      </c>
      <c r="N1591" t="s">
        <v>268</v>
      </c>
      <c r="O1591">
        <v>8</v>
      </c>
      <c r="P1591" t="s">
        <v>282</v>
      </c>
      <c r="Q1591">
        <v>3</v>
      </c>
      <c r="S1591">
        <v>1</v>
      </c>
      <c r="T1591" s="108">
        <v>3</v>
      </c>
      <c r="U1591">
        <v>1</v>
      </c>
      <c r="V1591" t="s">
        <v>270</v>
      </c>
      <c r="W1591" t="s">
        <v>167</v>
      </c>
      <c r="X1591">
        <v>1</v>
      </c>
      <c r="Y1591">
        <v>0</v>
      </c>
      <c r="Z1591">
        <v>1</v>
      </c>
      <c r="AA1591">
        <v>0</v>
      </c>
      <c r="AB1591">
        <v>0</v>
      </c>
      <c r="AC1591">
        <v>0</v>
      </c>
      <c r="AD1591">
        <v>0</v>
      </c>
      <c r="AE1591">
        <v>0</v>
      </c>
    </row>
    <row r="1592" spans="1:31" x14ac:dyDescent="0.3">
      <c r="A1592" t="s">
        <v>268</v>
      </c>
      <c r="B1592" t="s">
        <v>8896</v>
      </c>
      <c r="C1592" t="s">
        <v>262</v>
      </c>
      <c r="D1592" t="s">
        <v>8897</v>
      </c>
      <c r="E1592" t="s">
        <v>11466</v>
      </c>
      <c r="F1592" t="s">
        <v>1731</v>
      </c>
      <c r="G1592" t="s">
        <v>625</v>
      </c>
      <c r="I1592" t="s">
        <v>265</v>
      </c>
      <c r="J1592" t="s">
        <v>266</v>
      </c>
      <c r="K1592" t="s">
        <v>8898</v>
      </c>
      <c r="L1592" t="s">
        <v>17385</v>
      </c>
      <c r="M1592" t="s">
        <v>271</v>
      </c>
      <c r="N1592" t="s">
        <v>268</v>
      </c>
      <c r="O1592">
        <v>9</v>
      </c>
      <c r="P1592" t="s">
        <v>272</v>
      </c>
      <c r="Q1592">
        <v>3</v>
      </c>
      <c r="S1592">
        <v>2</v>
      </c>
      <c r="T1592" s="108">
        <v>6</v>
      </c>
      <c r="U1592">
        <v>1</v>
      </c>
      <c r="V1592" t="s">
        <v>270</v>
      </c>
      <c r="W1592" t="s">
        <v>167</v>
      </c>
      <c r="X1592">
        <v>1</v>
      </c>
      <c r="Y1592">
        <v>1</v>
      </c>
      <c r="Z1592">
        <v>0</v>
      </c>
      <c r="AA1592">
        <v>0</v>
      </c>
      <c r="AB1592">
        <v>1</v>
      </c>
      <c r="AC1592">
        <v>0</v>
      </c>
      <c r="AD1592">
        <v>0</v>
      </c>
      <c r="AE1592">
        <v>0</v>
      </c>
    </row>
    <row r="1593" spans="1:31" x14ac:dyDescent="0.3">
      <c r="A1593" t="s">
        <v>268</v>
      </c>
      <c r="B1593" t="s">
        <v>8896</v>
      </c>
      <c r="C1593" t="s">
        <v>262</v>
      </c>
      <c r="D1593" t="s">
        <v>8897</v>
      </c>
      <c r="E1593" t="s">
        <v>11466</v>
      </c>
      <c r="F1593" t="s">
        <v>1731</v>
      </c>
      <c r="G1593" t="s">
        <v>625</v>
      </c>
      <c r="I1593" t="s">
        <v>265</v>
      </c>
      <c r="J1593" t="s">
        <v>266</v>
      </c>
      <c r="K1593" t="s">
        <v>8898</v>
      </c>
      <c r="L1593" t="s">
        <v>17385</v>
      </c>
      <c r="M1593" t="s">
        <v>271</v>
      </c>
      <c r="N1593" t="s">
        <v>268</v>
      </c>
      <c r="O1593">
        <v>26</v>
      </c>
      <c r="P1593" t="s">
        <v>273</v>
      </c>
      <c r="Q1593">
        <v>0.48</v>
      </c>
      <c r="S1593">
        <v>1</v>
      </c>
      <c r="T1593" s="108">
        <v>0.48</v>
      </c>
      <c r="U1593">
        <v>1</v>
      </c>
      <c r="V1593" t="s">
        <v>270</v>
      </c>
      <c r="W1593" t="s">
        <v>167</v>
      </c>
      <c r="X1593">
        <v>1</v>
      </c>
      <c r="Y1593">
        <v>0</v>
      </c>
      <c r="Z1593">
        <v>0</v>
      </c>
      <c r="AA1593">
        <v>0</v>
      </c>
      <c r="AB1593">
        <v>0</v>
      </c>
      <c r="AC1593">
        <v>1</v>
      </c>
      <c r="AD1593">
        <v>0</v>
      </c>
      <c r="AE1593">
        <v>0</v>
      </c>
    </row>
    <row r="1594" spans="1:31" x14ac:dyDescent="0.3">
      <c r="A1594" t="s">
        <v>268</v>
      </c>
      <c r="B1594" t="s">
        <v>2258</v>
      </c>
      <c r="C1594" t="s">
        <v>262</v>
      </c>
      <c r="D1594" t="s">
        <v>2573</v>
      </c>
      <c r="E1594" t="s">
        <v>11485</v>
      </c>
      <c r="F1594" t="s">
        <v>2259</v>
      </c>
      <c r="G1594" t="s">
        <v>310</v>
      </c>
      <c r="I1594" t="s">
        <v>265</v>
      </c>
      <c r="J1594" t="s">
        <v>266</v>
      </c>
      <c r="K1594" t="s">
        <v>2260</v>
      </c>
      <c r="L1594" t="s">
        <v>576</v>
      </c>
      <c r="M1594" t="s">
        <v>267</v>
      </c>
      <c r="N1594" t="s">
        <v>268</v>
      </c>
      <c r="O1594">
        <v>8</v>
      </c>
      <c r="P1594" t="s">
        <v>282</v>
      </c>
      <c r="Q1594">
        <v>2</v>
      </c>
      <c r="S1594">
        <v>2</v>
      </c>
      <c r="T1594" s="108">
        <v>4</v>
      </c>
      <c r="U1594">
        <v>1</v>
      </c>
      <c r="V1594" t="s">
        <v>270</v>
      </c>
      <c r="W1594" t="s">
        <v>167</v>
      </c>
      <c r="X1594">
        <v>1</v>
      </c>
      <c r="Y1594">
        <v>0</v>
      </c>
      <c r="Z1594">
        <v>1</v>
      </c>
      <c r="AA1594">
        <v>0</v>
      </c>
      <c r="AB1594">
        <v>0</v>
      </c>
      <c r="AC1594">
        <v>1</v>
      </c>
      <c r="AD1594">
        <v>0</v>
      </c>
      <c r="AE1594">
        <v>0</v>
      </c>
    </row>
    <row r="1595" spans="1:31" x14ac:dyDescent="0.3">
      <c r="A1595" t="s">
        <v>268</v>
      </c>
      <c r="B1595" t="s">
        <v>2258</v>
      </c>
      <c r="C1595" t="s">
        <v>262</v>
      </c>
      <c r="D1595" t="s">
        <v>2573</v>
      </c>
      <c r="E1595" t="s">
        <v>11485</v>
      </c>
      <c r="F1595" t="s">
        <v>2259</v>
      </c>
      <c r="G1595" t="s">
        <v>310</v>
      </c>
      <c r="I1595" t="s">
        <v>265</v>
      </c>
      <c r="J1595" t="s">
        <v>266</v>
      </c>
      <c r="K1595" t="s">
        <v>2260</v>
      </c>
      <c r="L1595" t="s">
        <v>576</v>
      </c>
      <c r="M1595" t="s">
        <v>271</v>
      </c>
      <c r="N1595" t="s">
        <v>268</v>
      </c>
      <c r="O1595">
        <v>9</v>
      </c>
      <c r="P1595" t="s">
        <v>288</v>
      </c>
      <c r="Q1595">
        <v>0.48</v>
      </c>
      <c r="S1595">
        <v>8</v>
      </c>
      <c r="T1595" s="108">
        <v>3.84</v>
      </c>
      <c r="U1595">
        <v>1</v>
      </c>
      <c r="V1595" t="s">
        <v>270</v>
      </c>
      <c r="W1595" t="s">
        <v>167</v>
      </c>
      <c r="X1595">
        <v>4</v>
      </c>
      <c r="Y1595">
        <v>0</v>
      </c>
      <c r="Z1595">
        <v>0</v>
      </c>
      <c r="AA1595">
        <v>4</v>
      </c>
      <c r="AB1595">
        <v>0</v>
      </c>
      <c r="AC1595">
        <v>4</v>
      </c>
      <c r="AD1595">
        <v>0</v>
      </c>
      <c r="AE1595">
        <v>0</v>
      </c>
    </row>
    <row r="1596" spans="1:31" x14ac:dyDescent="0.3">
      <c r="A1596" t="s">
        <v>268</v>
      </c>
      <c r="B1596" t="s">
        <v>2258</v>
      </c>
      <c r="C1596" t="s">
        <v>262</v>
      </c>
      <c r="D1596" t="s">
        <v>2573</v>
      </c>
      <c r="E1596" t="s">
        <v>11485</v>
      </c>
      <c r="F1596" t="s">
        <v>2259</v>
      </c>
      <c r="G1596" t="s">
        <v>310</v>
      </c>
      <c r="I1596" t="s">
        <v>265</v>
      </c>
      <c r="J1596" t="s">
        <v>266</v>
      </c>
      <c r="K1596" t="s">
        <v>2260</v>
      </c>
      <c r="L1596" t="s">
        <v>576</v>
      </c>
      <c r="M1596" t="s">
        <v>271</v>
      </c>
      <c r="N1596" t="s">
        <v>268</v>
      </c>
      <c r="O1596">
        <v>26</v>
      </c>
      <c r="P1596" t="s">
        <v>273</v>
      </c>
      <c r="Q1596">
        <v>0.32</v>
      </c>
      <c r="S1596">
        <v>3</v>
      </c>
      <c r="T1596" s="108">
        <v>0.96</v>
      </c>
      <c r="U1596">
        <v>1</v>
      </c>
      <c r="V1596" t="s">
        <v>270</v>
      </c>
      <c r="W1596" t="s">
        <v>167</v>
      </c>
      <c r="X1596">
        <v>3</v>
      </c>
      <c r="Y1596">
        <v>0</v>
      </c>
      <c r="Z1596">
        <v>0</v>
      </c>
      <c r="AA1596">
        <v>0</v>
      </c>
      <c r="AB1596">
        <v>3</v>
      </c>
      <c r="AC1596">
        <v>0</v>
      </c>
      <c r="AD1596">
        <v>0</v>
      </c>
      <c r="AE1596">
        <v>0</v>
      </c>
    </row>
    <row r="1597" spans="1:31" x14ac:dyDescent="0.3">
      <c r="A1597" t="s">
        <v>268</v>
      </c>
      <c r="B1597" t="s">
        <v>2268</v>
      </c>
      <c r="C1597" t="s">
        <v>262</v>
      </c>
      <c r="D1597" t="s">
        <v>2574</v>
      </c>
      <c r="E1597" t="s">
        <v>11508</v>
      </c>
      <c r="F1597" t="s">
        <v>1021</v>
      </c>
      <c r="G1597" t="s">
        <v>435</v>
      </c>
      <c r="I1597" t="s">
        <v>265</v>
      </c>
      <c r="J1597" t="s">
        <v>266</v>
      </c>
      <c r="K1597" t="s">
        <v>2269</v>
      </c>
      <c r="L1597" t="s">
        <v>17366</v>
      </c>
      <c r="M1597" t="s">
        <v>267</v>
      </c>
      <c r="N1597" t="s">
        <v>268</v>
      </c>
      <c r="O1597">
        <v>8</v>
      </c>
      <c r="P1597" t="s">
        <v>282</v>
      </c>
      <c r="Q1597">
        <v>1</v>
      </c>
      <c r="S1597">
        <v>4</v>
      </c>
      <c r="T1597" s="108">
        <v>4</v>
      </c>
      <c r="U1597">
        <v>1</v>
      </c>
      <c r="V1597" t="s">
        <v>270</v>
      </c>
      <c r="W1597" t="s">
        <v>167</v>
      </c>
      <c r="X1597">
        <v>1</v>
      </c>
      <c r="Y1597">
        <v>1</v>
      </c>
      <c r="Z1597">
        <v>0</v>
      </c>
      <c r="AA1597">
        <v>1</v>
      </c>
      <c r="AB1597">
        <v>0</v>
      </c>
      <c r="AC1597">
        <v>1</v>
      </c>
      <c r="AD1597">
        <v>1</v>
      </c>
      <c r="AE1597">
        <v>0</v>
      </c>
    </row>
    <row r="1598" spans="1:31" x14ac:dyDescent="0.3">
      <c r="A1598" t="s">
        <v>268</v>
      </c>
      <c r="B1598" t="s">
        <v>2268</v>
      </c>
      <c r="C1598" t="s">
        <v>262</v>
      </c>
      <c r="D1598" t="s">
        <v>2574</v>
      </c>
      <c r="E1598" t="s">
        <v>11508</v>
      </c>
      <c r="F1598" t="s">
        <v>1021</v>
      </c>
      <c r="G1598" t="s">
        <v>435</v>
      </c>
      <c r="I1598" t="s">
        <v>265</v>
      </c>
      <c r="J1598" t="s">
        <v>266</v>
      </c>
      <c r="K1598" t="s">
        <v>2269</v>
      </c>
      <c r="L1598" t="s">
        <v>17366</v>
      </c>
      <c r="M1598" t="s">
        <v>271</v>
      </c>
      <c r="N1598" t="s">
        <v>268</v>
      </c>
      <c r="O1598">
        <v>9</v>
      </c>
      <c r="P1598" t="s">
        <v>288</v>
      </c>
      <c r="Q1598">
        <v>0.48</v>
      </c>
      <c r="S1598">
        <v>12</v>
      </c>
      <c r="T1598" s="108">
        <v>5.76</v>
      </c>
      <c r="U1598">
        <v>1</v>
      </c>
      <c r="V1598" t="s">
        <v>270</v>
      </c>
      <c r="W1598" t="s">
        <v>167</v>
      </c>
      <c r="X1598">
        <v>4</v>
      </c>
      <c r="Y1598">
        <v>4</v>
      </c>
      <c r="Z1598">
        <v>0</v>
      </c>
      <c r="AA1598">
        <v>4</v>
      </c>
      <c r="AB1598">
        <v>0</v>
      </c>
      <c r="AC1598">
        <v>4</v>
      </c>
      <c r="AD1598">
        <v>0</v>
      </c>
      <c r="AE1598">
        <v>0</v>
      </c>
    </row>
    <row r="1599" spans="1:31" x14ac:dyDescent="0.3">
      <c r="A1599" t="s">
        <v>268</v>
      </c>
      <c r="B1599" t="s">
        <v>2268</v>
      </c>
      <c r="C1599" t="s">
        <v>262</v>
      </c>
      <c r="D1599" t="s">
        <v>2574</v>
      </c>
      <c r="E1599" t="s">
        <v>11508</v>
      </c>
      <c r="F1599" t="s">
        <v>1021</v>
      </c>
      <c r="G1599" t="s">
        <v>435</v>
      </c>
      <c r="I1599" t="s">
        <v>265</v>
      </c>
      <c r="J1599" t="s">
        <v>266</v>
      </c>
      <c r="K1599" t="s">
        <v>2269</v>
      </c>
      <c r="L1599" t="s">
        <v>17366</v>
      </c>
      <c r="M1599" t="s">
        <v>271</v>
      </c>
      <c r="N1599" t="s">
        <v>268</v>
      </c>
      <c r="O1599">
        <v>26</v>
      </c>
      <c r="P1599" t="s">
        <v>273</v>
      </c>
      <c r="Q1599">
        <v>0.32</v>
      </c>
      <c r="S1599">
        <v>1</v>
      </c>
      <c r="T1599" s="108">
        <v>0.32</v>
      </c>
      <c r="U1599">
        <v>1</v>
      </c>
      <c r="V1599" t="s">
        <v>270</v>
      </c>
      <c r="W1599" t="s">
        <v>167</v>
      </c>
      <c r="X1599">
        <v>1</v>
      </c>
      <c r="Y1599">
        <v>0</v>
      </c>
      <c r="Z1599">
        <v>0</v>
      </c>
      <c r="AA1599">
        <v>0</v>
      </c>
      <c r="AB1599">
        <v>1</v>
      </c>
      <c r="AC1599">
        <v>0</v>
      </c>
      <c r="AD1599">
        <v>0</v>
      </c>
      <c r="AE1599">
        <v>0</v>
      </c>
    </row>
    <row r="1600" spans="1:31" x14ac:dyDescent="0.3">
      <c r="A1600" t="s">
        <v>268</v>
      </c>
      <c r="B1600" t="s">
        <v>8871</v>
      </c>
      <c r="C1600" t="s">
        <v>262</v>
      </c>
      <c r="D1600" t="s">
        <v>8872</v>
      </c>
      <c r="E1600" t="s">
        <v>11357</v>
      </c>
      <c r="F1600" t="s">
        <v>685</v>
      </c>
      <c r="G1600" t="s">
        <v>686</v>
      </c>
      <c r="I1600" t="s">
        <v>265</v>
      </c>
      <c r="J1600" t="s">
        <v>266</v>
      </c>
      <c r="K1600" t="s">
        <v>8873</v>
      </c>
      <c r="L1600" t="s">
        <v>11855</v>
      </c>
      <c r="M1600" t="s">
        <v>267</v>
      </c>
      <c r="N1600" t="s">
        <v>268</v>
      </c>
      <c r="O1600">
        <v>8</v>
      </c>
      <c r="P1600" t="s">
        <v>282</v>
      </c>
      <c r="Q1600">
        <v>4</v>
      </c>
      <c r="S1600">
        <v>4</v>
      </c>
      <c r="T1600" s="108">
        <v>16</v>
      </c>
      <c r="U1600">
        <v>1</v>
      </c>
      <c r="V1600" t="s">
        <v>270</v>
      </c>
      <c r="W1600" t="s">
        <v>167</v>
      </c>
      <c r="X1600">
        <v>2</v>
      </c>
      <c r="Y1600">
        <v>2</v>
      </c>
      <c r="Z1600">
        <v>0</v>
      </c>
      <c r="AA1600">
        <v>0</v>
      </c>
      <c r="AB1600">
        <v>2</v>
      </c>
      <c r="AC1600">
        <v>0</v>
      </c>
      <c r="AD1600">
        <v>0</v>
      </c>
      <c r="AE1600">
        <v>0</v>
      </c>
    </row>
    <row r="1601" spans="1:31" x14ac:dyDescent="0.3">
      <c r="A1601" t="s">
        <v>268</v>
      </c>
      <c r="B1601" t="s">
        <v>8871</v>
      </c>
      <c r="C1601" t="s">
        <v>262</v>
      </c>
      <c r="D1601" t="s">
        <v>8872</v>
      </c>
      <c r="E1601" t="s">
        <v>11357</v>
      </c>
      <c r="F1601" t="s">
        <v>685</v>
      </c>
      <c r="G1601" t="s">
        <v>686</v>
      </c>
      <c r="I1601" t="s">
        <v>265</v>
      </c>
      <c r="J1601" t="s">
        <v>266</v>
      </c>
      <c r="K1601" t="s">
        <v>8873</v>
      </c>
      <c r="L1601" t="s">
        <v>11855</v>
      </c>
      <c r="M1601" t="s">
        <v>267</v>
      </c>
      <c r="N1601" t="s">
        <v>268</v>
      </c>
      <c r="O1601">
        <v>8</v>
      </c>
      <c r="P1601" t="s">
        <v>282</v>
      </c>
      <c r="Q1601">
        <v>3</v>
      </c>
      <c r="S1601">
        <v>2</v>
      </c>
      <c r="T1601" s="108">
        <v>6</v>
      </c>
      <c r="U1601">
        <v>1</v>
      </c>
      <c r="V1601" t="s">
        <v>270</v>
      </c>
      <c r="W1601" t="s">
        <v>167</v>
      </c>
      <c r="X1601">
        <v>1</v>
      </c>
      <c r="Y1601">
        <v>1</v>
      </c>
      <c r="Z1601">
        <v>0</v>
      </c>
      <c r="AA1601">
        <v>0</v>
      </c>
      <c r="AB1601">
        <v>1</v>
      </c>
      <c r="AC1601">
        <v>0</v>
      </c>
      <c r="AD1601">
        <v>0</v>
      </c>
      <c r="AE1601">
        <v>0</v>
      </c>
    </row>
    <row r="1602" spans="1:31" x14ac:dyDescent="0.3">
      <c r="A1602" t="s">
        <v>268</v>
      </c>
      <c r="B1602" t="s">
        <v>8871</v>
      </c>
      <c r="C1602" t="s">
        <v>262</v>
      </c>
      <c r="D1602" t="s">
        <v>8872</v>
      </c>
      <c r="E1602" t="s">
        <v>11357</v>
      </c>
      <c r="F1602" t="s">
        <v>685</v>
      </c>
      <c r="G1602" t="s">
        <v>686</v>
      </c>
      <c r="I1602" t="s">
        <v>265</v>
      </c>
      <c r="J1602" t="s">
        <v>266</v>
      </c>
      <c r="K1602" t="s">
        <v>8873</v>
      </c>
      <c r="L1602" t="s">
        <v>11855</v>
      </c>
      <c r="M1602" t="s">
        <v>271</v>
      </c>
      <c r="N1602" t="s">
        <v>268</v>
      </c>
      <c r="O1602">
        <v>9</v>
      </c>
      <c r="P1602" t="s">
        <v>288</v>
      </c>
      <c r="Q1602">
        <v>0.48</v>
      </c>
      <c r="S1602">
        <v>50</v>
      </c>
      <c r="T1602" s="108">
        <v>24</v>
      </c>
      <c r="U1602">
        <v>1</v>
      </c>
      <c r="V1602" t="s">
        <v>270</v>
      </c>
      <c r="W1602" t="s">
        <v>167</v>
      </c>
      <c r="X1602">
        <v>25</v>
      </c>
      <c r="Y1602">
        <v>25</v>
      </c>
      <c r="Z1602">
        <v>0</v>
      </c>
      <c r="AA1602">
        <v>0</v>
      </c>
      <c r="AB1602">
        <v>25</v>
      </c>
      <c r="AC1602">
        <v>0</v>
      </c>
      <c r="AD1602">
        <v>0</v>
      </c>
      <c r="AE1602">
        <v>0</v>
      </c>
    </row>
    <row r="1603" spans="1:31" x14ac:dyDescent="0.3">
      <c r="A1603" t="s">
        <v>268</v>
      </c>
      <c r="B1603" t="s">
        <v>8871</v>
      </c>
      <c r="C1603" t="s">
        <v>262</v>
      </c>
      <c r="D1603" t="s">
        <v>8872</v>
      </c>
      <c r="E1603" t="s">
        <v>11357</v>
      </c>
      <c r="F1603" t="s">
        <v>685</v>
      </c>
      <c r="G1603" t="s">
        <v>686</v>
      </c>
      <c r="I1603" t="s">
        <v>265</v>
      </c>
      <c r="J1603" t="s">
        <v>266</v>
      </c>
      <c r="K1603" t="s">
        <v>8873</v>
      </c>
      <c r="L1603" t="s">
        <v>11855</v>
      </c>
      <c r="M1603" t="s">
        <v>271</v>
      </c>
      <c r="N1603" t="s">
        <v>268</v>
      </c>
      <c r="O1603">
        <v>21</v>
      </c>
      <c r="P1603" t="s">
        <v>273</v>
      </c>
      <c r="Q1603">
        <v>0.32</v>
      </c>
      <c r="S1603">
        <v>3</v>
      </c>
      <c r="T1603" s="108">
        <v>0.96</v>
      </c>
      <c r="U1603">
        <v>1</v>
      </c>
      <c r="V1603" t="s">
        <v>270</v>
      </c>
      <c r="W1603" t="s">
        <v>167</v>
      </c>
      <c r="X1603">
        <v>3</v>
      </c>
      <c r="Y1603">
        <v>0</v>
      </c>
      <c r="Z1603">
        <v>0</v>
      </c>
      <c r="AA1603">
        <v>0</v>
      </c>
      <c r="AB1603">
        <v>3</v>
      </c>
      <c r="AC1603">
        <v>0</v>
      </c>
      <c r="AD1603">
        <v>0</v>
      </c>
      <c r="AE1603">
        <v>0</v>
      </c>
    </row>
    <row r="1604" spans="1:31" x14ac:dyDescent="0.3">
      <c r="A1604" t="s">
        <v>268</v>
      </c>
      <c r="B1604" t="s">
        <v>8899</v>
      </c>
      <c r="C1604" t="s">
        <v>262</v>
      </c>
      <c r="D1604" t="s">
        <v>8900</v>
      </c>
      <c r="E1604" t="s">
        <v>11468</v>
      </c>
      <c r="F1604" t="s">
        <v>624</v>
      </c>
      <c r="G1604" t="s">
        <v>625</v>
      </c>
      <c r="I1604" t="s">
        <v>265</v>
      </c>
      <c r="J1604" t="s">
        <v>266</v>
      </c>
      <c r="K1604" t="s">
        <v>8901</v>
      </c>
      <c r="L1604" t="s">
        <v>16136</v>
      </c>
      <c r="M1604" t="s">
        <v>267</v>
      </c>
      <c r="N1604" t="s">
        <v>268</v>
      </c>
      <c r="O1604">
        <v>8</v>
      </c>
      <c r="P1604" t="s">
        <v>282</v>
      </c>
      <c r="Q1604">
        <v>4</v>
      </c>
      <c r="S1604">
        <v>2</v>
      </c>
      <c r="T1604" s="108">
        <v>8</v>
      </c>
      <c r="U1604">
        <v>1</v>
      </c>
      <c r="V1604" t="s">
        <v>270</v>
      </c>
      <c r="W1604" t="s">
        <v>167</v>
      </c>
      <c r="X1604">
        <v>2</v>
      </c>
      <c r="Y1604">
        <v>0</v>
      </c>
      <c r="Z1604">
        <v>2</v>
      </c>
      <c r="AA1604">
        <v>0</v>
      </c>
      <c r="AB1604">
        <v>0</v>
      </c>
      <c r="AC1604">
        <v>0</v>
      </c>
      <c r="AD1604">
        <v>0</v>
      </c>
      <c r="AE1604">
        <v>0</v>
      </c>
    </row>
    <row r="1605" spans="1:31" x14ac:dyDescent="0.3">
      <c r="A1605" t="s">
        <v>268</v>
      </c>
      <c r="B1605" t="s">
        <v>8899</v>
      </c>
      <c r="C1605" t="s">
        <v>262</v>
      </c>
      <c r="D1605" t="s">
        <v>8900</v>
      </c>
      <c r="E1605" t="s">
        <v>11468</v>
      </c>
      <c r="F1605" t="s">
        <v>624</v>
      </c>
      <c r="G1605" t="s">
        <v>625</v>
      </c>
      <c r="I1605" t="s">
        <v>265</v>
      </c>
      <c r="J1605" t="s">
        <v>266</v>
      </c>
      <c r="K1605" t="s">
        <v>8901</v>
      </c>
      <c r="L1605" t="s">
        <v>16136</v>
      </c>
      <c r="M1605" t="s">
        <v>271</v>
      </c>
      <c r="N1605" t="s">
        <v>268</v>
      </c>
      <c r="O1605">
        <v>9</v>
      </c>
      <c r="P1605" t="s">
        <v>272</v>
      </c>
      <c r="Q1605">
        <v>4</v>
      </c>
      <c r="S1605">
        <v>2</v>
      </c>
      <c r="T1605" s="108">
        <v>8</v>
      </c>
      <c r="U1605">
        <v>1</v>
      </c>
      <c r="V1605" t="s">
        <v>270</v>
      </c>
      <c r="W1605" t="s">
        <v>167</v>
      </c>
      <c r="X1605">
        <v>2</v>
      </c>
      <c r="Y1605">
        <v>2</v>
      </c>
      <c r="Z1605">
        <v>0</v>
      </c>
      <c r="AA1605">
        <v>0</v>
      </c>
      <c r="AB1605">
        <v>0</v>
      </c>
      <c r="AC1605">
        <v>0</v>
      </c>
      <c r="AD1605">
        <v>0</v>
      </c>
      <c r="AE1605">
        <v>0</v>
      </c>
    </row>
    <row r="1606" spans="1:31" x14ac:dyDescent="0.3">
      <c r="A1606" t="s">
        <v>268</v>
      </c>
      <c r="B1606" t="s">
        <v>8899</v>
      </c>
      <c r="C1606" t="s">
        <v>262</v>
      </c>
      <c r="D1606" t="s">
        <v>8900</v>
      </c>
      <c r="E1606" t="s">
        <v>11468</v>
      </c>
      <c r="F1606" t="s">
        <v>624</v>
      </c>
      <c r="G1606" t="s">
        <v>625</v>
      </c>
      <c r="I1606" t="s">
        <v>265</v>
      </c>
      <c r="J1606" t="s">
        <v>266</v>
      </c>
      <c r="K1606" t="s">
        <v>8901</v>
      </c>
      <c r="L1606" t="s">
        <v>16136</v>
      </c>
      <c r="M1606" t="s">
        <v>271</v>
      </c>
      <c r="N1606" t="s">
        <v>268</v>
      </c>
      <c r="O1606">
        <v>21</v>
      </c>
      <c r="P1606" t="s">
        <v>273</v>
      </c>
      <c r="Q1606">
        <v>0.48</v>
      </c>
      <c r="S1606">
        <v>1</v>
      </c>
      <c r="T1606" s="108">
        <v>0.48</v>
      </c>
      <c r="U1606">
        <v>1</v>
      </c>
      <c r="V1606" t="s">
        <v>270</v>
      </c>
      <c r="W1606" t="s">
        <v>167</v>
      </c>
      <c r="X1606">
        <v>1</v>
      </c>
      <c r="Y1606">
        <v>0</v>
      </c>
      <c r="Z1606">
        <v>0</v>
      </c>
      <c r="AA1606">
        <v>0</v>
      </c>
      <c r="AB1606">
        <v>0</v>
      </c>
      <c r="AC1606">
        <v>1</v>
      </c>
      <c r="AD1606">
        <v>0</v>
      </c>
      <c r="AE1606">
        <v>0</v>
      </c>
    </row>
    <row r="1607" spans="1:31" x14ac:dyDescent="0.3">
      <c r="A1607" t="s">
        <v>268</v>
      </c>
      <c r="B1607" t="s">
        <v>8848</v>
      </c>
      <c r="C1607" t="s">
        <v>262</v>
      </c>
      <c r="D1607" t="s">
        <v>8849</v>
      </c>
      <c r="E1607" t="s">
        <v>11374</v>
      </c>
      <c r="F1607" t="s">
        <v>1601</v>
      </c>
      <c r="G1607" t="s">
        <v>453</v>
      </c>
      <c r="I1607" t="s">
        <v>265</v>
      </c>
      <c r="J1607" t="s">
        <v>266</v>
      </c>
      <c r="K1607" t="s">
        <v>8850</v>
      </c>
      <c r="L1607" t="s">
        <v>16041</v>
      </c>
      <c r="M1607" t="s">
        <v>267</v>
      </c>
      <c r="N1607" t="s">
        <v>268</v>
      </c>
      <c r="O1607">
        <v>8</v>
      </c>
      <c r="P1607" t="s">
        <v>282</v>
      </c>
      <c r="Q1607">
        <v>2</v>
      </c>
      <c r="S1607">
        <v>4</v>
      </c>
      <c r="T1607" s="108">
        <v>8</v>
      </c>
      <c r="U1607">
        <v>1</v>
      </c>
      <c r="V1607" t="s">
        <v>270</v>
      </c>
      <c r="W1607" t="s">
        <v>167</v>
      </c>
      <c r="X1607">
        <v>2</v>
      </c>
      <c r="Y1607">
        <v>2</v>
      </c>
      <c r="Z1607">
        <v>0</v>
      </c>
      <c r="AA1607">
        <v>0</v>
      </c>
      <c r="AB1607">
        <v>2</v>
      </c>
      <c r="AC1607">
        <v>0</v>
      </c>
      <c r="AD1607">
        <v>0</v>
      </c>
      <c r="AE1607">
        <v>0</v>
      </c>
    </row>
    <row r="1608" spans="1:31" x14ac:dyDescent="0.3">
      <c r="A1608" t="s">
        <v>268</v>
      </c>
      <c r="B1608" t="s">
        <v>8848</v>
      </c>
      <c r="C1608" t="s">
        <v>262</v>
      </c>
      <c r="D1608" t="s">
        <v>8849</v>
      </c>
      <c r="E1608" t="s">
        <v>11374</v>
      </c>
      <c r="F1608" t="s">
        <v>1601</v>
      </c>
      <c r="G1608" t="s">
        <v>453</v>
      </c>
      <c r="I1608" t="s">
        <v>265</v>
      </c>
      <c r="J1608" t="s">
        <v>266</v>
      </c>
      <c r="K1608" t="s">
        <v>8850</v>
      </c>
      <c r="L1608" t="s">
        <v>16041</v>
      </c>
      <c r="M1608" t="s">
        <v>271</v>
      </c>
      <c r="N1608" t="s">
        <v>268</v>
      </c>
      <c r="O1608">
        <v>9</v>
      </c>
      <c r="P1608" t="s">
        <v>272</v>
      </c>
      <c r="Q1608">
        <v>2</v>
      </c>
      <c r="S1608">
        <v>3</v>
      </c>
      <c r="T1608" s="108">
        <v>6</v>
      </c>
      <c r="U1608">
        <v>1</v>
      </c>
      <c r="V1608" t="s">
        <v>270</v>
      </c>
      <c r="W1608" t="s">
        <v>167</v>
      </c>
      <c r="X1608">
        <v>1</v>
      </c>
      <c r="Y1608">
        <v>1</v>
      </c>
      <c r="Z1608">
        <v>0</v>
      </c>
      <c r="AA1608">
        <v>1</v>
      </c>
      <c r="AB1608">
        <v>0</v>
      </c>
      <c r="AC1608">
        <v>1</v>
      </c>
      <c r="AD1608">
        <v>0</v>
      </c>
      <c r="AE1608">
        <v>0</v>
      </c>
    </row>
    <row r="1609" spans="1:31" x14ac:dyDescent="0.3">
      <c r="A1609" t="s">
        <v>268</v>
      </c>
      <c r="B1609" t="s">
        <v>8848</v>
      </c>
      <c r="C1609" t="s">
        <v>262</v>
      </c>
      <c r="D1609" t="s">
        <v>8849</v>
      </c>
      <c r="E1609" t="s">
        <v>11374</v>
      </c>
      <c r="F1609" t="s">
        <v>1601</v>
      </c>
      <c r="G1609" t="s">
        <v>453</v>
      </c>
      <c r="I1609" t="s">
        <v>265</v>
      </c>
      <c r="J1609" t="s">
        <v>266</v>
      </c>
      <c r="K1609" t="s">
        <v>8850</v>
      </c>
      <c r="L1609" t="s">
        <v>16041</v>
      </c>
      <c r="M1609" t="s">
        <v>271</v>
      </c>
      <c r="N1609" t="s">
        <v>268</v>
      </c>
      <c r="O1609">
        <v>21</v>
      </c>
      <c r="P1609" t="s">
        <v>273</v>
      </c>
      <c r="Q1609">
        <v>0.48</v>
      </c>
      <c r="S1609">
        <v>2</v>
      </c>
      <c r="T1609" s="108">
        <v>0.96</v>
      </c>
      <c r="U1609">
        <v>1</v>
      </c>
      <c r="V1609" t="s">
        <v>270</v>
      </c>
      <c r="W1609" t="s">
        <v>167</v>
      </c>
      <c r="X1609">
        <v>2</v>
      </c>
      <c r="Y1609">
        <v>0</v>
      </c>
      <c r="Z1609">
        <v>0</v>
      </c>
      <c r="AA1609">
        <v>0</v>
      </c>
      <c r="AB1609">
        <v>2</v>
      </c>
      <c r="AC1609">
        <v>0</v>
      </c>
      <c r="AD1609">
        <v>0</v>
      </c>
      <c r="AE1609">
        <v>0</v>
      </c>
    </row>
    <row r="1610" spans="1:31" x14ac:dyDescent="0.3">
      <c r="A1610" t="s">
        <v>268</v>
      </c>
      <c r="B1610" t="s">
        <v>8865</v>
      </c>
      <c r="C1610" t="s">
        <v>262</v>
      </c>
      <c r="D1610" t="s">
        <v>8866</v>
      </c>
      <c r="E1610" t="s">
        <v>11282</v>
      </c>
      <c r="F1610" t="s">
        <v>1511</v>
      </c>
      <c r="G1610" t="s">
        <v>264</v>
      </c>
      <c r="I1610" t="s">
        <v>265</v>
      </c>
      <c r="J1610" t="s">
        <v>266</v>
      </c>
      <c r="K1610" t="s">
        <v>8867</v>
      </c>
      <c r="L1610" t="s">
        <v>17386</v>
      </c>
      <c r="M1610" t="s">
        <v>267</v>
      </c>
      <c r="N1610" t="s">
        <v>268</v>
      </c>
      <c r="O1610">
        <v>8</v>
      </c>
      <c r="P1610" t="s">
        <v>282</v>
      </c>
      <c r="Q1610">
        <v>2</v>
      </c>
      <c r="S1610">
        <v>4</v>
      </c>
      <c r="T1610" s="108">
        <v>8</v>
      </c>
      <c r="U1610">
        <v>1</v>
      </c>
      <c r="V1610" t="s">
        <v>270</v>
      </c>
      <c r="W1610" t="s">
        <v>167</v>
      </c>
      <c r="X1610">
        <v>2</v>
      </c>
      <c r="Y1610">
        <v>0</v>
      </c>
      <c r="Z1610">
        <v>2</v>
      </c>
      <c r="AA1610">
        <v>0</v>
      </c>
      <c r="AB1610">
        <v>0</v>
      </c>
      <c r="AC1610">
        <v>2</v>
      </c>
      <c r="AD1610">
        <v>0</v>
      </c>
      <c r="AE1610">
        <v>0</v>
      </c>
    </row>
    <row r="1611" spans="1:31" x14ac:dyDescent="0.3">
      <c r="A1611" t="s">
        <v>268</v>
      </c>
      <c r="B1611" t="s">
        <v>8865</v>
      </c>
      <c r="C1611" t="s">
        <v>262</v>
      </c>
      <c r="D1611" t="s">
        <v>8866</v>
      </c>
      <c r="E1611" t="s">
        <v>11282</v>
      </c>
      <c r="F1611" t="s">
        <v>1511</v>
      </c>
      <c r="G1611" t="s">
        <v>264</v>
      </c>
      <c r="I1611" t="s">
        <v>265</v>
      </c>
      <c r="J1611" t="s">
        <v>266</v>
      </c>
      <c r="K1611" t="s">
        <v>8867</v>
      </c>
      <c r="L1611" t="s">
        <v>17386</v>
      </c>
      <c r="M1611" t="s">
        <v>271</v>
      </c>
      <c r="N1611" t="s">
        <v>268</v>
      </c>
      <c r="O1611">
        <v>9</v>
      </c>
      <c r="P1611" t="s">
        <v>272</v>
      </c>
      <c r="Q1611">
        <v>3</v>
      </c>
      <c r="S1611">
        <v>2</v>
      </c>
      <c r="T1611" s="108">
        <v>6</v>
      </c>
      <c r="U1611">
        <v>1</v>
      </c>
      <c r="V1611" t="s">
        <v>270</v>
      </c>
      <c r="W1611" t="s">
        <v>167</v>
      </c>
      <c r="X1611">
        <v>1</v>
      </c>
      <c r="Y1611">
        <v>0</v>
      </c>
      <c r="Z1611">
        <v>1</v>
      </c>
      <c r="AA1611">
        <v>0</v>
      </c>
      <c r="AB1611">
        <v>0</v>
      </c>
      <c r="AC1611">
        <v>1</v>
      </c>
      <c r="AD1611">
        <v>0</v>
      </c>
      <c r="AE1611">
        <v>0</v>
      </c>
    </row>
    <row r="1612" spans="1:31" x14ac:dyDescent="0.3">
      <c r="A1612" t="s">
        <v>268</v>
      </c>
      <c r="B1612" t="s">
        <v>8865</v>
      </c>
      <c r="C1612" t="s">
        <v>262</v>
      </c>
      <c r="D1612" t="s">
        <v>8866</v>
      </c>
      <c r="E1612" t="s">
        <v>11282</v>
      </c>
      <c r="F1612" t="s">
        <v>1511</v>
      </c>
      <c r="G1612" t="s">
        <v>264</v>
      </c>
      <c r="I1612" t="s">
        <v>265</v>
      </c>
      <c r="J1612" t="s">
        <v>266</v>
      </c>
      <c r="K1612" t="s">
        <v>8867</v>
      </c>
      <c r="L1612" t="s">
        <v>17386</v>
      </c>
      <c r="M1612" t="s">
        <v>271</v>
      </c>
      <c r="N1612" t="s">
        <v>268</v>
      </c>
      <c r="O1612">
        <v>21</v>
      </c>
      <c r="P1612" t="s">
        <v>273</v>
      </c>
      <c r="Q1612">
        <v>0.48</v>
      </c>
      <c r="S1612">
        <v>2</v>
      </c>
      <c r="T1612" s="108">
        <v>0.96</v>
      </c>
      <c r="U1612">
        <v>1</v>
      </c>
      <c r="V1612" t="s">
        <v>270</v>
      </c>
      <c r="W1612" t="s">
        <v>167</v>
      </c>
      <c r="X1612">
        <v>2</v>
      </c>
      <c r="Y1612">
        <v>0</v>
      </c>
      <c r="Z1612">
        <v>0</v>
      </c>
      <c r="AA1612">
        <v>0</v>
      </c>
      <c r="AB1612">
        <v>0</v>
      </c>
      <c r="AC1612">
        <v>2</v>
      </c>
      <c r="AD1612">
        <v>0</v>
      </c>
      <c r="AE1612">
        <v>0</v>
      </c>
    </row>
    <row r="1613" spans="1:31" x14ac:dyDescent="0.3">
      <c r="A1613" t="s">
        <v>268</v>
      </c>
      <c r="B1613" t="s">
        <v>8874</v>
      </c>
      <c r="C1613" t="s">
        <v>262</v>
      </c>
      <c r="D1613" t="s">
        <v>8875</v>
      </c>
      <c r="E1613" t="s">
        <v>11292</v>
      </c>
      <c r="F1613" t="s">
        <v>631</v>
      </c>
      <c r="G1613" t="s">
        <v>264</v>
      </c>
      <c r="I1613" t="s">
        <v>265</v>
      </c>
      <c r="J1613" t="s">
        <v>266</v>
      </c>
      <c r="K1613" t="s">
        <v>8876</v>
      </c>
      <c r="L1613" t="s">
        <v>537</v>
      </c>
      <c r="M1613" t="s">
        <v>267</v>
      </c>
      <c r="N1613" t="s">
        <v>268</v>
      </c>
      <c r="O1613">
        <v>8</v>
      </c>
      <c r="P1613" t="s">
        <v>282</v>
      </c>
      <c r="Q1613">
        <v>2</v>
      </c>
      <c r="S1613">
        <v>4</v>
      </c>
      <c r="T1613" s="108">
        <v>8</v>
      </c>
      <c r="U1613">
        <v>1</v>
      </c>
      <c r="V1613" t="s">
        <v>270</v>
      </c>
      <c r="W1613" t="s">
        <v>167</v>
      </c>
      <c r="X1613">
        <v>2</v>
      </c>
      <c r="Y1613">
        <v>2</v>
      </c>
      <c r="Z1613">
        <v>0</v>
      </c>
      <c r="AA1613">
        <v>0</v>
      </c>
      <c r="AB1613">
        <v>2</v>
      </c>
      <c r="AC1613">
        <v>0</v>
      </c>
      <c r="AD1613">
        <v>0</v>
      </c>
      <c r="AE1613">
        <v>0</v>
      </c>
    </row>
    <row r="1614" spans="1:31" x14ac:dyDescent="0.3">
      <c r="A1614" t="s">
        <v>268</v>
      </c>
      <c r="B1614" t="s">
        <v>8874</v>
      </c>
      <c r="C1614" t="s">
        <v>262</v>
      </c>
      <c r="D1614" t="s">
        <v>8875</v>
      </c>
      <c r="E1614" t="s">
        <v>11292</v>
      </c>
      <c r="F1614" t="s">
        <v>631</v>
      </c>
      <c r="G1614" t="s">
        <v>264</v>
      </c>
      <c r="I1614" t="s">
        <v>265</v>
      </c>
      <c r="J1614" t="s">
        <v>266</v>
      </c>
      <c r="K1614" t="s">
        <v>8876</v>
      </c>
      <c r="L1614" t="s">
        <v>537</v>
      </c>
      <c r="M1614" t="s">
        <v>271</v>
      </c>
      <c r="N1614" t="s">
        <v>268</v>
      </c>
      <c r="O1614">
        <v>9</v>
      </c>
      <c r="P1614" t="s">
        <v>272</v>
      </c>
      <c r="Q1614">
        <v>3</v>
      </c>
      <c r="S1614">
        <v>4</v>
      </c>
      <c r="T1614" s="108">
        <v>12</v>
      </c>
      <c r="U1614">
        <v>1</v>
      </c>
      <c r="V1614" t="s">
        <v>270</v>
      </c>
      <c r="W1614" t="s">
        <v>167</v>
      </c>
      <c r="X1614">
        <v>2</v>
      </c>
      <c r="Y1614">
        <v>2</v>
      </c>
      <c r="Z1614">
        <v>0</v>
      </c>
      <c r="AA1614">
        <v>0</v>
      </c>
      <c r="AB1614">
        <v>2</v>
      </c>
      <c r="AC1614">
        <v>0</v>
      </c>
      <c r="AD1614">
        <v>0</v>
      </c>
      <c r="AE1614">
        <v>0</v>
      </c>
    </row>
    <row r="1615" spans="1:31" x14ac:dyDescent="0.3">
      <c r="A1615" t="s">
        <v>268</v>
      </c>
      <c r="B1615" t="s">
        <v>8779</v>
      </c>
      <c r="C1615" t="s">
        <v>262</v>
      </c>
      <c r="D1615" t="s">
        <v>11897</v>
      </c>
      <c r="E1615" t="s">
        <v>11437</v>
      </c>
      <c r="F1615" t="s">
        <v>1620</v>
      </c>
      <c r="G1615" t="s">
        <v>9346</v>
      </c>
      <c r="I1615" t="s">
        <v>265</v>
      </c>
      <c r="J1615" t="s">
        <v>266</v>
      </c>
      <c r="K1615" t="s">
        <v>8780</v>
      </c>
      <c r="L1615" t="s">
        <v>537</v>
      </c>
      <c r="M1615" t="s">
        <v>271</v>
      </c>
      <c r="N1615" t="s">
        <v>268</v>
      </c>
      <c r="O1615">
        <v>9</v>
      </c>
      <c r="P1615" t="s">
        <v>272</v>
      </c>
      <c r="Q1615">
        <v>3</v>
      </c>
      <c r="S1615">
        <v>2</v>
      </c>
      <c r="T1615" s="108">
        <v>6</v>
      </c>
      <c r="U1615">
        <v>1</v>
      </c>
      <c r="V1615" t="s">
        <v>270</v>
      </c>
      <c r="W1615" t="s">
        <v>167</v>
      </c>
      <c r="X1615">
        <v>1</v>
      </c>
      <c r="Y1615">
        <v>1</v>
      </c>
      <c r="Z1615">
        <v>0</v>
      </c>
      <c r="AA1615">
        <v>0</v>
      </c>
      <c r="AB1615">
        <v>1</v>
      </c>
      <c r="AC1615">
        <v>0</v>
      </c>
      <c r="AD1615">
        <v>0</v>
      </c>
      <c r="AE1615">
        <v>0</v>
      </c>
    </row>
    <row r="1616" spans="1:31" x14ac:dyDescent="0.3">
      <c r="A1616" t="s">
        <v>268</v>
      </c>
      <c r="B1616" t="s">
        <v>8779</v>
      </c>
      <c r="C1616" t="s">
        <v>262</v>
      </c>
      <c r="D1616" t="s">
        <v>11897</v>
      </c>
      <c r="E1616" t="s">
        <v>11437</v>
      </c>
      <c r="F1616" t="s">
        <v>1620</v>
      </c>
      <c r="G1616" t="s">
        <v>9346</v>
      </c>
      <c r="I1616" t="s">
        <v>265</v>
      </c>
      <c r="J1616" t="s">
        <v>266</v>
      </c>
      <c r="K1616" t="s">
        <v>8780</v>
      </c>
      <c r="L1616" t="s">
        <v>537</v>
      </c>
      <c r="M1616" t="s">
        <v>267</v>
      </c>
      <c r="N1616" t="s">
        <v>268</v>
      </c>
      <c r="O1616">
        <v>8</v>
      </c>
      <c r="P1616" t="s">
        <v>282</v>
      </c>
      <c r="Q1616">
        <v>3</v>
      </c>
      <c r="S1616">
        <v>2</v>
      </c>
      <c r="T1616" s="108">
        <v>6</v>
      </c>
      <c r="U1616">
        <v>1</v>
      </c>
      <c r="V1616" t="s">
        <v>270</v>
      </c>
      <c r="W1616" t="s">
        <v>167</v>
      </c>
      <c r="X1616">
        <v>1</v>
      </c>
      <c r="Y1616">
        <v>1</v>
      </c>
      <c r="Z1616">
        <v>0</v>
      </c>
      <c r="AA1616">
        <v>0</v>
      </c>
      <c r="AB1616">
        <v>1</v>
      </c>
      <c r="AC1616">
        <v>0</v>
      </c>
      <c r="AD1616">
        <v>0</v>
      </c>
      <c r="AE1616">
        <v>0</v>
      </c>
    </row>
    <row r="1617" spans="1:31" x14ac:dyDescent="0.3">
      <c r="A1617" t="s">
        <v>268</v>
      </c>
      <c r="B1617" t="s">
        <v>8779</v>
      </c>
      <c r="C1617" t="s">
        <v>262</v>
      </c>
      <c r="D1617" t="s">
        <v>11897</v>
      </c>
      <c r="E1617" t="s">
        <v>11437</v>
      </c>
      <c r="F1617" t="s">
        <v>1620</v>
      </c>
      <c r="G1617" t="s">
        <v>9346</v>
      </c>
      <c r="I1617" t="s">
        <v>265</v>
      </c>
      <c r="J1617" t="s">
        <v>266</v>
      </c>
      <c r="K1617" t="s">
        <v>8780</v>
      </c>
      <c r="L1617" t="s">
        <v>537</v>
      </c>
      <c r="M1617" t="s">
        <v>271</v>
      </c>
      <c r="N1617" t="s">
        <v>268</v>
      </c>
      <c r="O1617">
        <v>21</v>
      </c>
      <c r="P1617" t="s">
        <v>273</v>
      </c>
      <c r="Q1617">
        <v>0.32</v>
      </c>
      <c r="S1617">
        <v>1</v>
      </c>
      <c r="T1617" s="108">
        <v>0.32</v>
      </c>
      <c r="U1617">
        <v>1</v>
      </c>
      <c r="V1617" t="s">
        <v>270</v>
      </c>
      <c r="W1617" t="s">
        <v>167</v>
      </c>
      <c r="X1617">
        <v>1</v>
      </c>
      <c r="Y1617">
        <v>0</v>
      </c>
      <c r="Z1617">
        <v>0</v>
      </c>
      <c r="AA1617">
        <v>0</v>
      </c>
      <c r="AB1617">
        <v>1</v>
      </c>
      <c r="AC1617">
        <v>0</v>
      </c>
      <c r="AD1617">
        <v>0</v>
      </c>
      <c r="AE1617">
        <v>0</v>
      </c>
    </row>
    <row r="1618" spans="1:31" x14ac:dyDescent="0.3">
      <c r="A1618" t="s">
        <v>268</v>
      </c>
      <c r="B1618" t="s">
        <v>1567</v>
      </c>
      <c r="C1618" t="s">
        <v>262</v>
      </c>
      <c r="D1618" t="s">
        <v>2546</v>
      </c>
      <c r="E1618" t="s">
        <v>11206</v>
      </c>
      <c r="F1618" t="s">
        <v>431</v>
      </c>
      <c r="G1618" t="s">
        <v>9325</v>
      </c>
      <c r="I1618" t="s">
        <v>265</v>
      </c>
      <c r="J1618" t="s">
        <v>266</v>
      </c>
      <c r="K1618" t="s">
        <v>1568</v>
      </c>
      <c r="L1618" t="s">
        <v>15865</v>
      </c>
      <c r="M1618" t="s">
        <v>267</v>
      </c>
      <c r="N1618" t="s">
        <v>268</v>
      </c>
      <c r="O1618">
        <v>8</v>
      </c>
      <c r="P1618" t="s">
        <v>269</v>
      </c>
      <c r="Q1618">
        <v>2</v>
      </c>
      <c r="S1618">
        <v>6</v>
      </c>
      <c r="T1618" s="108">
        <v>12</v>
      </c>
      <c r="U1618">
        <v>1</v>
      </c>
      <c r="V1618" t="s">
        <v>270</v>
      </c>
      <c r="W1618" t="s">
        <v>167</v>
      </c>
      <c r="X1618">
        <v>2</v>
      </c>
      <c r="Y1618">
        <v>2</v>
      </c>
      <c r="Z1618">
        <v>0</v>
      </c>
      <c r="AA1618">
        <v>2</v>
      </c>
      <c r="AB1618">
        <v>0</v>
      </c>
      <c r="AC1618">
        <v>2</v>
      </c>
      <c r="AD1618">
        <v>0</v>
      </c>
      <c r="AE1618">
        <v>0</v>
      </c>
    </row>
    <row r="1619" spans="1:31" x14ac:dyDescent="0.3">
      <c r="A1619" t="s">
        <v>268</v>
      </c>
      <c r="B1619" t="s">
        <v>1567</v>
      </c>
      <c r="C1619" t="s">
        <v>262</v>
      </c>
      <c r="D1619" t="s">
        <v>2546</v>
      </c>
      <c r="E1619" t="s">
        <v>11206</v>
      </c>
      <c r="F1619" t="s">
        <v>431</v>
      </c>
      <c r="G1619" t="s">
        <v>9325</v>
      </c>
      <c r="I1619" t="s">
        <v>265</v>
      </c>
      <c r="J1619" t="s">
        <v>266</v>
      </c>
      <c r="K1619" t="s">
        <v>1568</v>
      </c>
      <c r="L1619" t="s">
        <v>15865</v>
      </c>
      <c r="M1619" t="s">
        <v>271</v>
      </c>
      <c r="N1619" t="s">
        <v>268</v>
      </c>
      <c r="O1619">
        <v>9</v>
      </c>
      <c r="P1619" t="s">
        <v>272</v>
      </c>
      <c r="Q1619">
        <v>3</v>
      </c>
      <c r="S1619">
        <v>3</v>
      </c>
      <c r="T1619" s="108">
        <v>9</v>
      </c>
      <c r="U1619">
        <v>1</v>
      </c>
      <c r="V1619" t="s">
        <v>270</v>
      </c>
      <c r="W1619" t="s">
        <v>167</v>
      </c>
      <c r="X1619">
        <v>1</v>
      </c>
      <c r="Y1619">
        <v>1</v>
      </c>
      <c r="Z1619">
        <v>0</v>
      </c>
      <c r="AA1619">
        <v>1</v>
      </c>
      <c r="AB1619">
        <v>0</v>
      </c>
      <c r="AC1619">
        <v>1</v>
      </c>
      <c r="AD1619">
        <v>0</v>
      </c>
      <c r="AE1619">
        <v>0</v>
      </c>
    </row>
    <row r="1620" spans="1:31" x14ac:dyDescent="0.3">
      <c r="A1620" t="s">
        <v>268</v>
      </c>
      <c r="B1620" t="s">
        <v>1567</v>
      </c>
      <c r="C1620" t="s">
        <v>262</v>
      </c>
      <c r="D1620" t="s">
        <v>2546</v>
      </c>
      <c r="E1620" t="s">
        <v>11206</v>
      </c>
      <c r="F1620" t="s">
        <v>431</v>
      </c>
      <c r="G1620" t="s">
        <v>9325</v>
      </c>
      <c r="I1620" t="s">
        <v>265</v>
      </c>
      <c r="J1620" t="s">
        <v>266</v>
      </c>
      <c r="K1620" t="s">
        <v>1568</v>
      </c>
      <c r="L1620" t="s">
        <v>15865</v>
      </c>
      <c r="M1620" t="s">
        <v>271</v>
      </c>
      <c r="N1620" t="s">
        <v>268</v>
      </c>
      <c r="O1620">
        <v>21</v>
      </c>
      <c r="P1620" t="s">
        <v>273</v>
      </c>
      <c r="Q1620">
        <v>0.32</v>
      </c>
      <c r="S1620">
        <v>1</v>
      </c>
      <c r="T1620" s="108">
        <v>0.32</v>
      </c>
      <c r="U1620">
        <v>1</v>
      </c>
      <c r="V1620" t="s">
        <v>270</v>
      </c>
      <c r="W1620" t="s">
        <v>167</v>
      </c>
      <c r="X1620">
        <v>1</v>
      </c>
      <c r="Y1620">
        <v>0</v>
      </c>
      <c r="Z1620">
        <v>0</v>
      </c>
      <c r="AA1620">
        <v>0</v>
      </c>
      <c r="AB1620">
        <v>0</v>
      </c>
      <c r="AC1620">
        <v>1</v>
      </c>
      <c r="AD1620">
        <v>0</v>
      </c>
      <c r="AE1620">
        <v>0</v>
      </c>
    </row>
    <row r="1621" spans="1:31" x14ac:dyDescent="0.3">
      <c r="A1621" t="s">
        <v>268</v>
      </c>
      <c r="B1621" t="s">
        <v>1076</v>
      </c>
      <c r="C1621" t="s">
        <v>262</v>
      </c>
      <c r="D1621" t="s">
        <v>192</v>
      </c>
      <c r="E1621" t="s">
        <v>11382</v>
      </c>
      <c r="F1621" t="s">
        <v>1077</v>
      </c>
      <c r="G1621" t="s">
        <v>402</v>
      </c>
      <c r="I1621" t="s">
        <v>265</v>
      </c>
      <c r="J1621" t="s">
        <v>266</v>
      </c>
      <c r="K1621" t="s">
        <v>1078</v>
      </c>
      <c r="L1621" t="s">
        <v>1619</v>
      </c>
      <c r="M1621" t="s">
        <v>267</v>
      </c>
      <c r="N1621" t="s">
        <v>268</v>
      </c>
      <c r="O1621">
        <v>8</v>
      </c>
      <c r="P1621" t="s">
        <v>282</v>
      </c>
      <c r="Q1621">
        <v>2</v>
      </c>
      <c r="S1621">
        <v>1</v>
      </c>
      <c r="T1621" s="108">
        <v>2</v>
      </c>
      <c r="U1621">
        <v>1</v>
      </c>
      <c r="V1621" t="s">
        <v>270</v>
      </c>
      <c r="W1621" t="s">
        <v>167</v>
      </c>
      <c r="X1621">
        <v>1</v>
      </c>
      <c r="Y1621">
        <v>0</v>
      </c>
      <c r="Z1621">
        <v>1</v>
      </c>
      <c r="AA1621">
        <v>0</v>
      </c>
      <c r="AB1621">
        <v>0</v>
      </c>
      <c r="AC1621">
        <v>0</v>
      </c>
      <c r="AD1621">
        <v>0</v>
      </c>
      <c r="AE1621">
        <v>0</v>
      </c>
    </row>
    <row r="1622" spans="1:31" x14ac:dyDescent="0.3">
      <c r="A1622" t="s">
        <v>268</v>
      </c>
      <c r="B1622" t="s">
        <v>1076</v>
      </c>
      <c r="C1622" t="s">
        <v>262</v>
      </c>
      <c r="D1622" t="s">
        <v>192</v>
      </c>
      <c r="E1622" t="s">
        <v>11382</v>
      </c>
      <c r="F1622" t="s">
        <v>1077</v>
      </c>
      <c r="G1622" t="s">
        <v>402</v>
      </c>
      <c r="I1622" t="s">
        <v>265</v>
      </c>
      <c r="J1622" t="s">
        <v>266</v>
      </c>
      <c r="K1622" t="s">
        <v>1078</v>
      </c>
      <c r="L1622" t="s">
        <v>1619</v>
      </c>
      <c r="M1622" t="s">
        <v>271</v>
      </c>
      <c r="N1622" t="s">
        <v>268</v>
      </c>
      <c r="O1622">
        <v>9</v>
      </c>
      <c r="P1622" t="s">
        <v>272</v>
      </c>
      <c r="Q1622">
        <v>4</v>
      </c>
      <c r="S1622">
        <v>1</v>
      </c>
      <c r="T1622" s="108">
        <v>4</v>
      </c>
      <c r="U1622">
        <v>1</v>
      </c>
      <c r="V1622" t="s">
        <v>270</v>
      </c>
      <c r="W1622" t="s">
        <v>167</v>
      </c>
      <c r="X1622">
        <v>1</v>
      </c>
      <c r="Y1622">
        <v>0</v>
      </c>
      <c r="Z1622">
        <v>0</v>
      </c>
      <c r="AA1622">
        <v>0</v>
      </c>
      <c r="AB1622">
        <v>1</v>
      </c>
      <c r="AC1622">
        <v>0</v>
      </c>
      <c r="AD1622">
        <v>0</v>
      </c>
      <c r="AE1622">
        <v>0</v>
      </c>
    </row>
    <row r="1623" spans="1:31" x14ac:dyDescent="0.3">
      <c r="A1623" t="s">
        <v>268</v>
      </c>
      <c r="B1623" t="s">
        <v>1076</v>
      </c>
      <c r="C1623" t="s">
        <v>262</v>
      </c>
      <c r="D1623" t="s">
        <v>192</v>
      </c>
      <c r="E1623" t="s">
        <v>11382</v>
      </c>
      <c r="F1623" t="s">
        <v>1077</v>
      </c>
      <c r="G1623" t="s">
        <v>402</v>
      </c>
      <c r="I1623" t="s">
        <v>265</v>
      </c>
      <c r="J1623" t="s">
        <v>266</v>
      </c>
      <c r="K1623" t="s">
        <v>1078</v>
      </c>
      <c r="L1623" t="s">
        <v>1619</v>
      </c>
      <c r="M1623" t="s">
        <v>271</v>
      </c>
      <c r="N1623" t="s">
        <v>268</v>
      </c>
      <c r="O1623">
        <v>21</v>
      </c>
      <c r="P1623" t="s">
        <v>273</v>
      </c>
      <c r="Q1623">
        <v>0.32</v>
      </c>
      <c r="S1623">
        <v>1</v>
      </c>
      <c r="T1623" s="108">
        <v>0.32</v>
      </c>
      <c r="U1623">
        <v>1</v>
      </c>
      <c r="V1623" t="s">
        <v>270</v>
      </c>
      <c r="W1623" t="s">
        <v>167</v>
      </c>
      <c r="X1623">
        <v>1</v>
      </c>
      <c r="Y1623">
        <v>0</v>
      </c>
      <c r="Z1623">
        <v>0</v>
      </c>
      <c r="AA1623">
        <v>0</v>
      </c>
      <c r="AB1623">
        <v>0</v>
      </c>
      <c r="AC1623">
        <v>1</v>
      </c>
      <c r="AD1623">
        <v>0</v>
      </c>
      <c r="AE1623">
        <v>0</v>
      </c>
    </row>
    <row r="1624" spans="1:31" x14ac:dyDescent="0.3">
      <c r="A1624" t="s">
        <v>268</v>
      </c>
      <c r="B1624" t="s">
        <v>945</v>
      </c>
      <c r="C1624" t="s">
        <v>262</v>
      </c>
      <c r="D1624" t="s">
        <v>2498</v>
      </c>
      <c r="E1624" t="s">
        <v>11436</v>
      </c>
      <c r="F1624" t="s">
        <v>946</v>
      </c>
      <c r="G1624" t="s">
        <v>947</v>
      </c>
      <c r="I1624" t="s">
        <v>265</v>
      </c>
      <c r="J1624" t="s">
        <v>266</v>
      </c>
      <c r="K1624" t="s">
        <v>948</v>
      </c>
      <c r="L1624" t="s">
        <v>949</v>
      </c>
      <c r="M1624" t="s">
        <v>267</v>
      </c>
      <c r="N1624" t="s">
        <v>268</v>
      </c>
      <c r="O1624">
        <v>8</v>
      </c>
      <c r="P1624" t="s">
        <v>282</v>
      </c>
      <c r="Q1624">
        <v>4</v>
      </c>
      <c r="S1624">
        <v>1</v>
      </c>
      <c r="T1624" s="108">
        <v>4</v>
      </c>
      <c r="U1624">
        <v>1</v>
      </c>
      <c r="V1624" t="s">
        <v>270</v>
      </c>
      <c r="W1624" t="s">
        <v>167</v>
      </c>
      <c r="X1624">
        <v>1</v>
      </c>
      <c r="Y1624">
        <v>0</v>
      </c>
      <c r="Z1624">
        <v>0</v>
      </c>
      <c r="AA1624">
        <v>1</v>
      </c>
      <c r="AB1624">
        <v>0</v>
      </c>
      <c r="AC1624">
        <v>0</v>
      </c>
      <c r="AD1624">
        <v>0</v>
      </c>
      <c r="AE1624">
        <v>0</v>
      </c>
    </row>
    <row r="1625" spans="1:31" x14ac:dyDescent="0.3">
      <c r="A1625" t="s">
        <v>268</v>
      </c>
      <c r="B1625" t="s">
        <v>945</v>
      </c>
      <c r="C1625" t="s">
        <v>262</v>
      </c>
      <c r="D1625" t="s">
        <v>2498</v>
      </c>
      <c r="E1625" t="s">
        <v>11436</v>
      </c>
      <c r="F1625" t="s">
        <v>946</v>
      </c>
      <c r="G1625" t="s">
        <v>947</v>
      </c>
      <c r="I1625" t="s">
        <v>265</v>
      </c>
      <c r="J1625" t="s">
        <v>266</v>
      </c>
      <c r="K1625" t="s">
        <v>948</v>
      </c>
      <c r="L1625" t="s">
        <v>949</v>
      </c>
      <c r="M1625" t="s">
        <v>271</v>
      </c>
      <c r="N1625" t="s">
        <v>268</v>
      </c>
      <c r="O1625">
        <v>9</v>
      </c>
      <c r="P1625" t="s">
        <v>288</v>
      </c>
      <c r="Q1625">
        <v>0.48</v>
      </c>
      <c r="S1625">
        <v>8</v>
      </c>
      <c r="T1625" s="108">
        <v>3.84</v>
      </c>
      <c r="U1625">
        <v>1</v>
      </c>
      <c r="V1625" t="s">
        <v>270</v>
      </c>
      <c r="W1625" t="s">
        <v>167</v>
      </c>
      <c r="X1625">
        <v>4</v>
      </c>
      <c r="Y1625">
        <v>4</v>
      </c>
      <c r="Z1625">
        <v>0</v>
      </c>
      <c r="AA1625">
        <v>0</v>
      </c>
      <c r="AB1625">
        <v>4</v>
      </c>
      <c r="AC1625">
        <v>0</v>
      </c>
      <c r="AD1625">
        <v>0</v>
      </c>
      <c r="AE1625">
        <v>0</v>
      </c>
    </row>
    <row r="1626" spans="1:31" x14ac:dyDescent="0.3">
      <c r="A1626" t="s">
        <v>268</v>
      </c>
      <c r="B1626" t="s">
        <v>945</v>
      </c>
      <c r="C1626" t="s">
        <v>262</v>
      </c>
      <c r="D1626" t="s">
        <v>2498</v>
      </c>
      <c r="E1626" t="s">
        <v>11436</v>
      </c>
      <c r="F1626" t="s">
        <v>946</v>
      </c>
      <c r="G1626" t="s">
        <v>947</v>
      </c>
      <c r="I1626" t="s">
        <v>265</v>
      </c>
      <c r="J1626" t="s">
        <v>266</v>
      </c>
      <c r="K1626" t="s">
        <v>948</v>
      </c>
      <c r="L1626" t="s">
        <v>949</v>
      </c>
      <c r="M1626" t="s">
        <v>271</v>
      </c>
      <c r="N1626" t="s">
        <v>268</v>
      </c>
      <c r="O1626">
        <v>21</v>
      </c>
      <c r="P1626" t="s">
        <v>273</v>
      </c>
      <c r="Q1626">
        <v>0.32</v>
      </c>
      <c r="S1626">
        <v>1</v>
      </c>
      <c r="T1626" s="108">
        <v>0.32</v>
      </c>
      <c r="U1626">
        <v>1</v>
      </c>
      <c r="V1626" t="s">
        <v>270</v>
      </c>
      <c r="W1626" t="s">
        <v>167</v>
      </c>
      <c r="X1626">
        <v>1</v>
      </c>
      <c r="Y1626">
        <v>0</v>
      </c>
      <c r="Z1626">
        <v>0</v>
      </c>
      <c r="AA1626">
        <v>0</v>
      </c>
      <c r="AB1626">
        <v>1</v>
      </c>
      <c r="AC1626">
        <v>0</v>
      </c>
      <c r="AD1626">
        <v>0</v>
      </c>
      <c r="AE1626">
        <v>0</v>
      </c>
    </row>
    <row r="1627" spans="1:31" x14ac:dyDescent="0.3">
      <c r="A1627" t="s">
        <v>268</v>
      </c>
      <c r="B1627" t="s">
        <v>8905</v>
      </c>
      <c r="C1627" t="s">
        <v>262</v>
      </c>
      <c r="D1627" t="s">
        <v>8906</v>
      </c>
      <c r="E1627" t="s">
        <v>11366</v>
      </c>
      <c r="F1627" t="s">
        <v>8907</v>
      </c>
      <c r="G1627" t="s">
        <v>438</v>
      </c>
      <c r="I1627" t="s">
        <v>265</v>
      </c>
      <c r="J1627" t="s">
        <v>266</v>
      </c>
      <c r="K1627" t="s">
        <v>8908</v>
      </c>
      <c r="L1627" t="s">
        <v>17399</v>
      </c>
      <c r="M1627" t="s">
        <v>267</v>
      </c>
      <c r="N1627" t="s">
        <v>268</v>
      </c>
      <c r="O1627">
        <v>8</v>
      </c>
      <c r="P1627" t="s">
        <v>266</v>
      </c>
      <c r="Q1627">
        <v>0.17</v>
      </c>
      <c r="S1627">
        <v>7</v>
      </c>
      <c r="T1627" s="108">
        <v>1.1900000000000002</v>
      </c>
      <c r="U1627">
        <v>1</v>
      </c>
      <c r="V1627" t="s">
        <v>270</v>
      </c>
      <c r="W1627" t="s">
        <v>167</v>
      </c>
      <c r="X1627">
        <v>7</v>
      </c>
      <c r="Y1627">
        <v>0</v>
      </c>
      <c r="Z1627">
        <v>0</v>
      </c>
      <c r="AA1627">
        <v>0</v>
      </c>
      <c r="AB1627">
        <v>7</v>
      </c>
      <c r="AC1627">
        <v>0</v>
      </c>
      <c r="AD1627">
        <v>0</v>
      </c>
      <c r="AE1627">
        <v>0</v>
      </c>
    </row>
    <row r="1628" spans="1:31" x14ac:dyDescent="0.3">
      <c r="A1628" t="s">
        <v>268</v>
      </c>
      <c r="B1628" t="s">
        <v>8905</v>
      </c>
      <c r="C1628" t="s">
        <v>262</v>
      </c>
      <c r="D1628" t="s">
        <v>8906</v>
      </c>
      <c r="E1628" t="s">
        <v>11366</v>
      </c>
      <c r="F1628" t="s">
        <v>8907</v>
      </c>
      <c r="G1628" t="s">
        <v>438</v>
      </c>
      <c r="I1628" t="s">
        <v>265</v>
      </c>
      <c r="J1628" t="s">
        <v>266</v>
      </c>
      <c r="K1628" t="s">
        <v>8908</v>
      </c>
      <c r="L1628" t="s">
        <v>17399</v>
      </c>
      <c r="M1628" t="s">
        <v>271</v>
      </c>
      <c r="N1628" t="s">
        <v>268</v>
      </c>
      <c r="O1628">
        <v>9</v>
      </c>
      <c r="P1628" t="s">
        <v>288</v>
      </c>
      <c r="Q1628">
        <v>0.48</v>
      </c>
      <c r="S1628">
        <v>2</v>
      </c>
      <c r="T1628" s="108">
        <v>0.96</v>
      </c>
      <c r="U1628">
        <v>1</v>
      </c>
      <c r="V1628" t="s">
        <v>270</v>
      </c>
      <c r="W1628" t="s">
        <v>167</v>
      </c>
      <c r="X1628">
        <v>2</v>
      </c>
      <c r="Y1628">
        <v>0</v>
      </c>
      <c r="Z1628">
        <v>0</v>
      </c>
      <c r="AA1628">
        <v>0</v>
      </c>
      <c r="AB1628">
        <v>2</v>
      </c>
      <c r="AC1628">
        <v>0</v>
      </c>
      <c r="AD1628">
        <v>0</v>
      </c>
      <c r="AE1628">
        <v>0</v>
      </c>
    </row>
    <row r="1629" spans="1:31" x14ac:dyDescent="0.3">
      <c r="A1629" t="s">
        <v>268</v>
      </c>
      <c r="B1629" t="s">
        <v>8905</v>
      </c>
      <c r="C1629" t="s">
        <v>262</v>
      </c>
      <c r="D1629" t="s">
        <v>8906</v>
      </c>
      <c r="E1629" t="s">
        <v>11366</v>
      </c>
      <c r="F1629" t="s">
        <v>8907</v>
      </c>
      <c r="G1629" t="s">
        <v>438</v>
      </c>
      <c r="I1629" t="s">
        <v>265</v>
      </c>
      <c r="J1629" t="s">
        <v>266</v>
      </c>
      <c r="K1629" t="s">
        <v>8908</v>
      </c>
      <c r="L1629" t="s">
        <v>17399</v>
      </c>
      <c r="M1629" t="s">
        <v>271</v>
      </c>
      <c r="N1629" t="s">
        <v>268</v>
      </c>
      <c r="O1629">
        <v>26</v>
      </c>
      <c r="P1629" t="s">
        <v>273</v>
      </c>
      <c r="Q1629">
        <v>0.32</v>
      </c>
      <c r="S1629">
        <v>2</v>
      </c>
      <c r="T1629" s="108">
        <v>0.64</v>
      </c>
      <c r="U1629">
        <v>1</v>
      </c>
      <c r="V1629" t="s">
        <v>270</v>
      </c>
      <c r="W1629" t="s">
        <v>167</v>
      </c>
      <c r="X1629">
        <v>2</v>
      </c>
      <c r="Y1629">
        <v>0</v>
      </c>
      <c r="Z1629">
        <v>0</v>
      </c>
      <c r="AA1629">
        <v>0</v>
      </c>
      <c r="AB1629">
        <v>2</v>
      </c>
      <c r="AC1629">
        <v>0</v>
      </c>
      <c r="AD1629">
        <v>0</v>
      </c>
      <c r="AE1629">
        <v>0</v>
      </c>
    </row>
    <row r="1630" spans="1:31" x14ac:dyDescent="0.3">
      <c r="A1630" t="s">
        <v>268</v>
      </c>
      <c r="B1630" t="s">
        <v>1765</v>
      </c>
      <c r="C1630" t="s">
        <v>262</v>
      </c>
      <c r="D1630" t="s">
        <v>220</v>
      </c>
      <c r="E1630" t="s">
        <v>11497</v>
      </c>
      <c r="F1630" t="s">
        <v>1766</v>
      </c>
      <c r="G1630" t="s">
        <v>9349</v>
      </c>
      <c r="I1630" t="s">
        <v>265</v>
      </c>
      <c r="J1630" t="s">
        <v>266</v>
      </c>
      <c r="K1630" t="s">
        <v>1767</v>
      </c>
      <c r="L1630" t="s">
        <v>15798</v>
      </c>
      <c r="M1630" t="s">
        <v>267</v>
      </c>
      <c r="N1630" t="s">
        <v>268</v>
      </c>
      <c r="O1630">
        <v>8</v>
      </c>
      <c r="P1630" t="s">
        <v>266</v>
      </c>
      <c r="Q1630">
        <v>0.17</v>
      </c>
      <c r="S1630">
        <v>8</v>
      </c>
      <c r="T1630" s="108">
        <v>1.36</v>
      </c>
      <c r="U1630">
        <v>1</v>
      </c>
      <c r="V1630" t="s">
        <v>270</v>
      </c>
      <c r="W1630" t="s">
        <v>167</v>
      </c>
      <c r="X1630">
        <v>8</v>
      </c>
      <c r="Y1630">
        <v>0</v>
      </c>
      <c r="Z1630">
        <v>0</v>
      </c>
      <c r="AA1630">
        <v>0</v>
      </c>
      <c r="AB1630">
        <v>8</v>
      </c>
      <c r="AC1630">
        <v>0</v>
      </c>
      <c r="AD1630">
        <v>0</v>
      </c>
      <c r="AE1630">
        <v>0</v>
      </c>
    </row>
    <row r="1631" spans="1:31" x14ac:dyDescent="0.3">
      <c r="A1631" t="s">
        <v>268</v>
      </c>
      <c r="B1631" t="s">
        <v>1765</v>
      </c>
      <c r="C1631" t="s">
        <v>262</v>
      </c>
      <c r="D1631" t="s">
        <v>220</v>
      </c>
      <c r="E1631" t="s">
        <v>11497</v>
      </c>
      <c r="F1631" t="s">
        <v>1766</v>
      </c>
      <c r="G1631" t="s">
        <v>9349</v>
      </c>
      <c r="I1631" t="s">
        <v>265</v>
      </c>
      <c r="J1631" t="s">
        <v>266</v>
      </c>
      <c r="K1631" t="s">
        <v>1767</v>
      </c>
      <c r="L1631" t="s">
        <v>15798</v>
      </c>
      <c r="M1631" t="s">
        <v>271</v>
      </c>
      <c r="N1631" t="s">
        <v>268</v>
      </c>
      <c r="O1631">
        <v>9</v>
      </c>
      <c r="P1631" t="s">
        <v>288</v>
      </c>
      <c r="Q1631">
        <v>0.48</v>
      </c>
      <c r="S1631">
        <v>1</v>
      </c>
      <c r="T1631" s="108">
        <v>0.48</v>
      </c>
      <c r="U1631">
        <v>1</v>
      </c>
      <c r="V1631" t="s">
        <v>270</v>
      </c>
      <c r="W1631" t="s">
        <v>167</v>
      </c>
      <c r="X1631">
        <v>2</v>
      </c>
      <c r="Y1631">
        <v>0</v>
      </c>
      <c r="Z1631">
        <v>0</v>
      </c>
      <c r="AA1631">
        <v>0</v>
      </c>
      <c r="AB1631">
        <v>1</v>
      </c>
      <c r="AC1631">
        <v>0</v>
      </c>
      <c r="AD1631">
        <v>0</v>
      </c>
      <c r="AE1631">
        <v>0</v>
      </c>
    </row>
    <row r="1632" spans="1:31" x14ac:dyDescent="0.3">
      <c r="A1632" t="s">
        <v>268</v>
      </c>
      <c r="B1632" t="s">
        <v>8922</v>
      </c>
      <c r="C1632" t="s">
        <v>262</v>
      </c>
      <c r="D1632" t="s">
        <v>8923</v>
      </c>
      <c r="E1632" t="s">
        <v>11470</v>
      </c>
      <c r="F1632" t="s">
        <v>535</v>
      </c>
      <c r="G1632" t="s">
        <v>625</v>
      </c>
      <c r="I1632" t="s">
        <v>265</v>
      </c>
      <c r="J1632" t="s">
        <v>266</v>
      </c>
      <c r="K1632" t="s">
        <v>8924</v>
      </c>
      <c r="L1632" t="s">
        <v>1783</v>
      </c>
      <c r="M1632" t="s">
        <v>267</v>
      </c>
      <c r="N1632" t="s">
        <v>268</v>
      </c>
      <c r="O1632">
        <v>8</v>
      </c>
      <c r="P1632" t="s">
        <v>282</v>
      </c>
      <c r="Q1632">
        <v>8</v>
      </c>
      <c r="S1632">
        <v>1</v>
      </c>
      <c r="T1632" s="108">
        <v>8</v>
      </c>
      <c r="U1632">
        <v>1</v>
      </c>
      <c r="V1632" t="s">
        <v>270</v>
      </c>
      <c r="W1632" t="s">
        <v>167</v>
      </c>
      <c r="X1632">
        <v>1</v>
      </c>
      <c r="Y1632">
        <v>0</v>
      </c>
      <c r="Z1632">
        <v>0</v>
      </c>
      <c r="AA1632">
        <v>0</v>
      </c>
      <c r="AB1632">
        <v>1</v>
      </c>
      <c r="AC1632">
        <v>0</v>
      </c>
      <c r="AD1632">
        <v>0</v>
      </c>
      <c r="AE1632">
        <v>0</v>
      </c>
    </row>
    <row r="1633" spans="1:31" x14ac:dyDescent="0.3">
      <c r="A1633" t="s">
        <v>268</v>
      </c>
      <c r="B1633" t="s">
        <v>8922</v>
      </c>
      <c r="C1633" t="s">
        <v>262</v>
      </c>
      <c r="D1633" t="s">
        <v>8923</v>
      </c>
      <c r="E1633" t="s">
        <v>11470</v>
      </c>
      <c r="F1633" t="s">
        <v>535</v>
      </c>
      <c r="G1633" t="s">
        <v>625</v>
      </c>
      <c r="I1633" t="s">
        <v>265</v>
      </c>
      <c r="J1633" t="s">
        <v>266</v>
      </c>
      <c r="K1633" t="s">
        <v>8924</v>
      </c>
      <c r="L1633" t="s">
        <v>1783</v>
      </c>
      <c r="M1633" t="s">
        <v>271</v>
      </c>
      <c r="N1633" t="s">
        <v>268</v>
      </c>
      <c r="O1633">
        <v>9</v>
      </c>
      <c r="P1633" t="s">
        <v>272</v>
      </c>
      <c r="Q1633">
        <v>4</v>
      </c>
      <c r="S1633">
        <v>2</v>
      </c>
      <c r="T1633" s="108">
        <v>8</v>
      </c>
      <c r="U1633">
        <v>1</v>
      </c>
      <c r="V1633" t="s">
        <v>270</v>
      </c>
      <c r="W1633" t="s">
        <v>167</v>
      </c>
      <c r="X1633">
        <v>1</v>
      </c>
      <c r="Y1633">
        <v>1</v>
      </c>
      <c r="Z1633">
        <v>0</v>
      </c>
      <c r="AA1633">
        <v>0</v>
      </c>
      <c r="AB1633">
        <v>0</v>
      </c>
      <c r="AC1633">
        <v>1</v>
      </c>
      <c r="AD1633">
        <v>0</v>
      </c>
      <c r="AE1633">
        <v>0</v>
      </c>
    </row>
    <row r="1634" spans="1:31" x14ac:dyDescent="0.3">
      <c r="A1634" t="s">
        <v>268</v>
      </c>
      <c r="B1634" t="s">
        <v>8922</v>
      </c>
      <c r="C1634" t="s">
        <v>262</v>
      </c>
      <c r="D1634" t="s">
        <v>8923</v>
      </c>
      <c r="E1634" t="s">
        <v>11470</v>
      </c>
      <c r="F1634" t="s">
        <v>535</v>
      </c>
      <c r="G1634" t="s">
        <v>625</v>
      </c>
      <c r="I1634" t="s">
        <v>265</v>
      </c>
      <c r="J1634" t="s">
        <v>266</v>
      </c>
      <c r="K1634" t="s">
        <v>8924</v>
      </c>
      <c r="L1634" t="s">
        <v>1783</v>
      </c>
      <c r="M1634" t="s">
        <v>271</v>
      </c>
      <c r="N1634" t="s">
        <v>268</v>
      </c>
      <c r="O1634">
        <v>26</v>
      </c>
      <c r="P1634" t="s">
        <v>273</v>
      </c>
      <c r="Q1634">
        <v>0.48</v>
      </c>
      <c r="S1634">
        <v>1</v>
      </c>
      <c r="T1634" s="108">
        <v>0.48</v>
      </c>
      <c r="U1634">
        <v>1</v>
      </c>
      <c r="V1634" t="s">
        <v>270</v>
      </c>
      <c r="W1634" t="s">
        <v>167</v>
      </c>
      <c r="X1634">
        <v>1</v>
      </c>
      <c r="Y1634">
        <v>0</v>
      </c>
      <c r="Z1634">
        <v>0</v>
      </c>
      <c r="AA1634">
        <v>0</v>
      </c>
      <c r="AB1634">
        <v>0</v>
      </c>
      <c r="AC1634">
        <v>1</v>
      </c>
      <c r="AD1634">
        <v>0</v>
      </c>
      <c r="AE1634">
        <v>0</v>
      </c>
    </row>
    <row r="1635" spans="1:31" x14ac:dyDescent="0.3">
      <c r="A1635" t="s">
        <v>268</v>
      </c>
      <c r="B1635" t="s">
        <v>1020</v>
      </c>
      <c r="C1635" t="s">
        <v>262</v>
      </c>
      <c r="D1635" t="s">
        <v>190</v>
      </c>
      <c r="E1635" t="s">
        <v>11212</v>
      </c>
      <c r="F1635" t="s">
        <v>1021</v>
      </c>
      <c r="G1635" t="s">
        <v>9326</v>
      </c>
      <c r="I1635" t="s">
        <v>265</v>
      </c>
      <c r="J1635" t="s">
        <v>266</v>
      </c>
      <c r="K1635" t="s">
        <v>1022</v>
      </c>
      <c r="L1635" t="s">
        <v>1023</v>
      </c>
      <c r="M1635" t="s">
        <v>271</v>
      </c>
      <c r="N1635" t="s">
        <v>268</v>
      </c>
      <c r="O1635">
        <v>9</v>
      </c>
      <c r="P1635" t="s">
        <v>288</v>
      </c>
      <c r="Q1635">
        <v>0.32</v>
      </c>
      <c r="S1635">
        <v>1</v>
      </c>
      <c r="T1635" s="108">
        <v>0.32</v>
      </c>
      <c r="U1635">
        <v>1</v>
      </c>
      <c r="V1635" t="s">
        <v>270</v>
      </c>
      <c r="W1635" t="s">
        <v>167</v>
      </c>
      <c r="X1635">
        <v>1</v>
      </c>
      <c r="Y1635">
        <v>0</v>
      </c>
      <c r="Z1635">
        <v>0</v>
      </c>
      <c r="AA1635">
        <v>0</v>
      </c>
      <c r="AB1635">
        <v>1</v>
      </c>
      <c r="AC1635">
        <v>0</v>
      </c>
      <c r="AD1635">
        <v>0</v>
      </c>
      <c r="AE1635">
        <v>0</v>
      </c>
    </row>
    <row r="1636" spans="1:31" x14ac:dyDescent="0.3">
      <c r="A1636" t="s">
        <v>268</v>
      </c>
      <c r="B1636" t="s">
        <v>1020</v>
      </c>
      <c r="C1636" t="s">
        <v>262</v>
      </c>
      <c r="D1636" t="s">
        <v>190</v>
      </c>
      <c r="E1636" t="s">
        <v>11212</v>
      </c>
      <c r="F1636" t="s">
        <v>1021</v>
      </c>
      <c r="G1636" t="s">
        <v>9326</v>
      </c>
      <c r="I1636" t="s">
        <v>265</v>
      </c>
      <c r="J1636" t="s">
        <v>266</v>
      </c>
      <c r="K1636" t="s">
        <v>1022</v>
      </c>
      <c r="L1636" t="s">
        <v>1023</v>
      </c>
      <c r="M1636" t="s">
        <v>267</v>
      </c>
      <c r="N1636" t="s">
        <v>268</v>
      </c>
      <c r="O1636">
        <v>8</v>
      </c>
      <c r="P1636" t="s">
        <v>266</v>
      </c>
      <c r="Q1636">
        <v>0.17</v>
      </c>
      <c r="S1636">
        <v>2</v>
      </c>
      <c r="T1636" s="108">
        <v>0.34</v>
      </c>
      <c r="U1636">
        <v>1</v>
      </c>
      <c r="V1636" t="s">
        <v>270</v>
      </c>
      <c r="W1636" t="s">
        <v>167</v>
      </c>
      <c r="X1636">
        <v>2</v>
      </c>
      <c r="Y1636">
        <v>2</v>
      </c>
      <c r="Z1636">
        <v>0</v>
      </c>
      <c r="AA1636">
        <v>0</v>
      </c>
      <c r="AB1636">
        <v>0</v>
      </c>
      <c r="AC1636">
        <v>0</v>
      </c>
      <c r="AD1636">
        <v>0</v>
      </c>
      <c r="AE1636">
        <v>0</v>
      </c>
    </row>
    <row r="1637" spans="1:31" x14ac:dyDescent="0.3">
      <c r="A1637" t="s">
        <v>268</v>
      </c>
      <c r="B1637" t="s">
        <v>1020</v>
      </c>
      <c r="C1637" t="s">
        <v>262</v>
      </c>
      <c r="D1637" t="s">
        <v>190</v>
      </c>
      <c r="E1637" t="s">
        <v>11212</v>
      </c>
      <c r="F1637" t="s">
        <v>1021</v>
      </c>
      <c r="G1637" t="s">
        <v>9326</v>
      </c>
      <c r="I1637" t="s">
        <v>265</v>
      </c>
      <c r="J1637" t="s">
        <v>266</v>
      </c>
      <c r="K1637" t="s">
        <v>1022</v>
      </c>
      <c r="L1637" t="s">
        <v>1023</v>
      </c>
      <c r="M1637" t="s">
        <v>271</v>
      </c>
      <c r="N1637" t="s">
        <v>268</v>
      </c>
      <c r="O1637">
        <v>21</v>
      </c>
      <c r="P1637" t="s">
        <v>273</v>
      </c>
      <c r="Q1637">
        <v>0.17</v>
      </c>
      <c r="S1637">
        <v>1</v>
      </c>
      <c r="T1637" s="108">
        <v>0.17</v>
      </c>
      <c r="U1637">
        <v>1</v>
      </c>
      <c r="V1637" t="s">
        <v>270</v>
      </c>
      <c r="W1637" t="s">
        <v>167</v>
      </c>
      <c r="X1637">
        <v>1</v>
      </c>
      <c r="Y1637">
        <v>0</v>
      </c>
      <c r="Z1637">
        <v>0</v>
      </c>
      <c r="AA1637">
        <v>0</v>
      </c>
      <c r="AB1637">
        <v>1</v>
      </c>
      <c r="AC1637">
        <v>0</v>
      </c>
      <c r="AD1637">
        <v>0</v>
      </c>
      <c r="AE1637">
        <v>0</v>
      </c>
    </row>
    <row r="1638" spans="1:31" x14ac:dyDescent="0.3">
      <c r="A1638" t="s">
        <v>268</v>
      </c>
      <c r="B1638" t="s">
        <v>8980</v>
      </c>
      <c r="C1638" t="s">
        <v>262</v>
      </c>
      <c r="D1638" t="s">
        <v>8981</v>
      </c>
      <c r="E1638" t="s">
        <v>11253</v>
      </c>
      <c r="F1638" t="s">
        <v>548</v>
      </c>
      <c r="G1638" t="s">
        <v>9327</v>
      </c>
      <c r="I1638" t="s">
        <v>265</v>
      </c>
      <c r="J1638" t="s">
        <v>266</v>
      </c>
      <c r="K1638" t="s">
        <v>8982</v>
      </c>
      <c r="L1638" t="s">
        <v>8983</v>
      </c>
      <c r="M1638" t="s">
        <v>267</v>
      </c>
      <c r="N1638" t="s">
        <v>268</v>
      </c>
      <c r="O1638">
        <v>8</v>
      </c>
      <c r="P1638" t="s">
        <v>282</v>
      </c>
      <c r="Q1638">
        <v>3</v>
      </c>
      <c r="S1638">
        <v>1</v>
      </c>
      <c r="T1638" s="108">
        <v>3</v>
      </c>
      <c r="U1638">
        <v>1</v>
      </c>
      <c r="V1638" t="s">
        <v>270</v>
      </c>
      <c r="W1638" t="s">
        <v>167</v>
      </c>
      <c r="X1638">
        <v>1</v>
      </c>
      <c r="Y1638">
        <v>0</v>
      </c>
      <c r="Z1638">
        <v>1</v>
      </c>
      <c r="AA1638">
        <v>0</v>
      </c>
      <c r="AB1638">
        <v>0</v>
      </c>
      <c r="AC1638">
        <v>0</v>
      </c>
      <c r="AD1638">
        <v>0</v>
      </c>
      <c r="AE1638">
        <v>0</v>
      </c>
    </row>
    <row r="1639" spans="1:31" x14ac:dyDescent="0.3">
      <c r="A1639" t="s">
        <v>268</v>
      </c>
      <c r="B1639" t="s">
        <v>8980</v>
      </c>
      <c r="C1639" t="s">
        <v>262</v>
      </c>
      <c r="D1639" t="s">
        <v>8981</v>
      </c>
      <c r="E1639" t="s">
        <v>11253</v>
      </c>
      <c r="F1639" t="s">
        <v>548</v>
      </c>
      <c r="G1639" t="s">
        <v>9327</v>
      </c>
      <c r="I1639" t="s">
        <v>265</v>
      </c>
      <c r="J1639" t="s">
        <v>266</v>
      </c>
      <c r="K1639" t="s">
        <v>8982</v>
      </c>
      <c r="L1639" t="s">
        <v>8983</v>
      </c>
      <c r="M1639" t="s">
        <v>271</v>
      </c>
      <c r="N1639" t="s">
        <v>268</v>
      </c>
      <c r="O1639">
        <v>21</v>
      </c>
      <c r="P1639" t="s">
        <v>273</v>
      </c>
      <c r="Q1639">
        <v>0.48</v>
      </c>
      <c r="S1639">
        <v>1</v>
      </c>
      <c r="T1639" s="108">
        <v>0.48</v>
      </c>
      <c r="U1639">
        <v>1</v>
      </c>
      <c r="V1639" t="s">
        <v>270</v>
      </c>
      <c r="W1639" t="s">
        <v>167</v>
      </c>
      <c r="X1639">
        <v>1</v>
      </c>
      <c r="Y1639">
        <v>0</v>
      </c>
      <c r="Z1639">
        <v>0</v>
      </c>
      <c r="AA1639">
        <v>0</v>
      </c>
      <c r="AB1639">
        <v>0</v>
      </c>
      <c r="AC1639">
        <v>1</v>
      </c>
      <c r="AD1639">
        <v>0</v>
      </c>
      <c r="AE1639">
        <v>0</v>
      </c>
    </row>
    <row r="1640" spans="1:31" x14ac:dyDescent="0.3">
      <c r="A1640" t="s">
        <v>268</v>
      </c>
      <c r="B1640" t="s">
        <v>8980</v>
      </c>
      <c r="C1640" t="s">
        <v>262</v>
      </c>
      <c r="D1640" t="s">
        <v>8981</v>
      </c>
      <c r="E1640" t="s">
        <v>11253</v>
      </c>
      <c r="F1640" t="s">
        <v>548</v>
      </c>
      <c r="G1640" t="s">
        <v>9327</v>
      </c>
      <c r="I1640" t="s">
        <v>265</v>
      </c>
      <c r="J1640" t="s">
        <v>266</v>
      </c>
      <c r="K1640" t="s">
        <v>8982</v>
      </c>
      <c r="L1640" t="s">
        <v>8983</v>
      </c>
      <c r="M1640" t="s">
        <v>271</v>
      </c>
      <c r="N1640" t="s">
        <v>268</v>
      </c>
      <c r="O1640">
        <v>9</v>
      </c>
      <c r="P1640" t="s">
        <v>272</v>
      </c>
      <c r="Q1640">
        <v>2</v>
      </c>
      <c r="S1640">
        <v>2</v>
      </c>
      <c r="T1640" s="108">
        <v>4</v>
      </c>
      <c r="U1640">
        <v>1</v>
      </c>
      <c r="V1640" t="s">
        <v>270</v>
      </c>
      <c r="W1640" t="s">
        <v>167</v>
      </c>
      <c r="X1640">
        <v>1</v>
      </c>
      <c r="Y1640">
        <v>1</v>
      </c>
      <c r="Z1640">
        <v>0</v>
      </c>
      <c r="AA1640">
        <v>0</v>
      </c>
      <c r="AB1640">
        <v>1</v>
      </c>
      <c r="AC1640">
        <v>0</v>
      </c>
      <c r="AD1640">
        <v>0</v>
      </c>
      <c r="AE1640">
        <v>0</v>
      </c>
    </row>
    <row r="1641" spans="1:31" x14ac:dyDescent="0.3">
      <c r="A1641" t="s">
        <v>268</v>
      </c>
      <c r="B1641" t="s">
        <v>899</v>
      </c>
      <c r="C1641" t="s">
        <v>262</v>
      </c>
      <c r="D1641" t="s">
        <v>2496</v>
      </c>
      <c r="E1641" t="s">
        <v>11217</v>
      </c>
      <c r="F1641" t="s">
        <v>900</v>
      </c>
      <c r="G1641" t="s">
        <v>614</v>
      </c>
      <c r="I1641" t="s">
        <v>265</v>
      </c>
      <c r="J1641" t="s">
        <v>266</v>
      </c>
      <c r="K1641" t="s">
        <v>901</v>
      </c>
      <c r="L1641" t="s">
        <v>15964</v>
      </c>
      <c r="M1641" t="s">
        <v>267</v>
      </c>
      <c r="N1641" t="s">
        <v>268</v>
      </c>
      <c r="O1641">
        <v>8</v>
      </c>
      <c r="P1641" t="s">
        <v>266</v>
      </c>
      <c r="Q1641">
        <v>0.17</v>
      </c>
      <c r="S1641">
        <v>3</v>
      </c>
      <c r="T1641" s="108">
        <v>0.51</v>
      </c>
      <c r="U1641">
        <v>1</v>
      </c>
      <c r="V1641" t="s">
        <v>270</v>
      </c>
      <c r="W1641" t="s">
        <v>167</v>
      </c>
      <c r="X1641">
        <v>3</v>
      </c>
      <c r="Y1641">
        <v>0</v>
      </c>
      <c r="Z1641">
        <v>0</v>
      </c>
      <c r="AA1641">
        <v>0</v>
      </c>
      <c r="AB1641">
        <v>3</v>
      </c>
      <c r="AC1641">
        <v>0</v>
      </c>
      <c r="AD1641">
        <v>0</v>
      </c>
      <c r="AE1641">
        <v>0</v>
      </c>
    </row>
    <row r="1642" spans="1:31" x14ac:dyDescent="0.3">
      <c r="A1642" t="s">
        <v>268</v>
      </c>
      <c r="B1642" t="s">
        <v>899</v>
      </c>
      <c r="C1642" t="s">
        <v>262</v>
      </c>
      <c r="D1642" t="s">
        <v>2496</v>
      </c>
      <c r="E1642" t="s">
        <v>11217</v>
      </c>
      <c r="F1642" t="s">
        <v>900</v>
      </c>
      <c r="G1642" t="s">
        <v>614</v>
      </c>
      <c r="I1642" t="s">
        <v>265</v>
      </c>
      <c r="J1642" t="s">
        <v>266</v>
      </c>
      <c r="K1642" t="s">
        <v>901</v>
      </c>
      <c r="L1642" t="s">
        <v>15964</v>
      </c>
      <c r="M1642" t="s">
        <v>271</v>
      </c>
      <c r="N1642" t="s">
        <v>268</v>
      </c>
      <c r="O1642">
        <v>9</v>
      </c>
      <c r="P1642" t="s">
        <v>288</v>
      </c>
      <c r="Q1642">
        <v>0.32</v>
      </c>
      <c r="S1642">
        <v>3</v>
      </c>
      <c r="T1642" s="108">
        <v>0.96</v>
      </c>
      <c r="U1642">
        <v>1</v>
      </c>
      <c r="V1642" t="s">
        <v>270</v>
      </c>
      <c r="W1642" t="s">
        <v>167</v>
      </c>
      <c r="X1642">
        <v>3</v>
      </c>
      <c r="Y1642">
        <v>0</v>
      </c>
      <c r="Z1642">
        <v>0</v>
      </c>
      <c r="AA1642">
        <v>0</v>
      </c>
      <c r="AB1642">
        <v>0</v>
      </c>
      <c r="AC1642">
        <v>3</v>
      </c>
      <c r="AD1642">
        <v>0</v>
      </c>
      <c r="AE1642">
        <v>0</v>
      </c>
    </row>
    <row r="1643" spans="1:31" x14ac:dyDescent="0.3">
      <c r="A1643" t="s">
        <v>268</v>
      </c>
      <c r="B1643" t="s">
        <v>899</v>
      </c>
      <c r="C1643" t="s">
        <v>262</v>
      </c>
      <c r="D1643" t="s">
        <v>2496</v>
      </c>
      <c r="E1643" t="s">
        <v>11217</v>
      </c>
      <c r="F1643" t="s">
        <v>900</v>
      </c>
      <c r="G1643" t="s">
        <v>614</v>
      </c>
      <c r="I1643" t="s">
        <v>265</v>
      </c>
      <c r="J1643" t="s">
        <v>266</v>
      </c>
      <c r="K1643" t="s">
        <v>901</v>
      </c>
      <c r="L1643" t="s">
        <v>15964</v>
      </c>
      <c r="M1643" t="s">
        <v>271</v>
      </c>
      <c r="N1643" t="s">
        <v>268</v>
      </c>
      <c r="O1643">
        <v>26</v>
      </c>
      <c r="P1643" t="s">
        <v>273</v>
      </c>
      <c r="Q1643">
        <v>0.48</v>
      </c>
      <c r="S1643">
        <v>1</v>
      </c>
      <c r="T1643" s="108">
        <v>0.48</v>
      </c>
      <c r="U1643">
        <v>1</v>
      </c>
      <c r="V1643" t="s">
        <v>270</v>
      </c>
      <c r="W1643" t="s">
        <v>167</v>
      </c>
      <c r="X1643">
        <v>1</v>
      </c>
      <c r="Y1643">
        <v>0</v>
      </c>
      <c r="Z1643">
        <v>0</v>
      </c>
      <c r="AA1643">
        <v>0</v>
      </c>
      <c r="AB1643">
        <v>1</v>
      </c>
      <c r="AC1643">
        <v>0</v>
      </c>
      <c r="AD1643">
        <v>0</v>
      </c>
      <c r="AE1643">
        <v>0</v>
      </c>
    </row>
    <row r="1644" spans="1:31" x14ac:dyDescent="0.3">
      <c r="A1644" t="s">
        <v>268</v>
      </c>
      <c r="B1644" t="s">
        <v>8665</v>
      </c>
      <c r="C1644" t="s">
        <v>262</v>
      </c>
      <c r="D1644" t="s">
        <v>8666</v>
      </c>
      <c r="E1644" t="s">
        <v>11457</v>
      </c>
      <c r="F1644" t="s">
        <v>8667</v>
      </c>
      <c r="G1644" t="s">
        <v>513</v>
      </c>
      <c r="I1644" t="s">
        <v>265</v>
      </c>
      <c r="J1644" t="s">
        <v>266</v>
      </c>
      <c r="K1644" t="s">
        <v>8668</v>
      </c>
      <c r="L1644" t="s">
        <v>11633</v>
      </c>
      <c r="M1644" t="s">
        <v>271</v>
      </c>
      <c r="N1644" t="s">
        <v>268</v>
      </c>
      <c r="O1644">
        <v>9</v>
      </c>
      <c r="P1644" t="s">
        <v>288</v>
      </c>
      <c r="Q1644">
        <v>0.32</v>
      </c>
      <c r="S1644">
        <v>2</v>
      </c>
      <c r="T1644" s="108">
        <v>0.64</v>
      </c>
      <c r="U1644">
        <v>1</v>
      </c>
      <c r="V1644" t="s">
        <v>270</v>
      </c>
      <c r="W1644" t="s">
        <v>167</v>
      </c>
      <c r="X1644">
        <v>2</v>
      </c>
      <c r="Y1644">
        <v>0</v>
      </c>
      <c r="Z1644">
        <v>0</v>
      </c>
      <c r="AA1644">
        <v>0</v>
      </c>
      <c r="AB1644">
        <v>2</v>
      </c>
      <c r="AC1644">
        <v>0</v>
      </c>
      <c r="AD1644">
        <v>0</v>
      </c>
      <c r="AE1644">
        <v>0</v>
      </c>
    </row>
    <row r="1645" spans="1:31" x14ac:dyDescent="0.3">
      <c r="A1645" t="s">
        <v>268</v>
      </c>
      <c r="B1645" t="s">
        <v>8665</v>
      </c>
      <c r="C1645" t="s">
        <v>262</v>
      </c>
      <c r="D1645" t="s">
        <v>8666</v>
      </c>
      <c r="E1645" t="s">
        <v>11457</v>
      </c>
      <c r="F1645" t="s">
        <v>8667</v>
      </c>
      <c r="G1645" t="s">
        <v>513</v>
      </c>
      <c r="I1645" t="s">
        <v>265</v>
      </c>
      <c r="J1645" t="s">
        <v>266</v>
      </c>
      <c r="K1645" t="s">
        <v>8668</v>
      </c>
      <c r="L1645" t="s">
        <v>11633</v>
      </c>
      <c r="M1645" t="s">
        <v>271</v>
      </c>
      <c r="N1645" t="s">
        <v>268</v>
      </c>
      <c r="O1645">
        <v>21</v>
      </c>
      <c r="P1645" t="s">
        <v>273</v>
      </c>
      <c r="Q1645">
        <v>0.32</v>
      </c>
      <c r="S1645">
        <v>2</v>
      </c>
      <c r="T1645" s="108">
        <v>0.64</v>
      </c>
      <c r="U1645">
        <v>1</v>
      </c>
      <c r="V1645" t="s">
        <v>270</v>
      </c>
      <c r="W1645" t="s">
        <v>167</v>
      </c>
      <c r="X1645">
        <v>2</v>
      </c>
      <c r="Y1645">
        <v>0</v>
      </c>
      <c r="Z1645">
        <v>0</v>
      </c>
      <c r="AA1645">
        <v>0</v>
      </c>
      <c r="AB1645">
        <v>2</v>
      </c>
      <c r="AC1645">
        <v>0</v>
      </c>
      <c r="AD1645">
        <v>0</v>
      </c>
      <c r="AE1645">
        <v>0</v>
      </c>
    </row>
    <row r="1646" spans="1:31" x14ac:dyDescent="0.3">
      <c r="A1646" t="s">
        <v>268</v>
      </c>
      <c r="B1646" t="s">
        <v>8665</v>
      </c>
      <c r="C1646" t="s">
        <v>262</v>
      </c>
      <c r="D1646" t="s">
        <v>8666</v>
      </c>
      <c r="E1646" t="s">
        <v>11457</v>
      </c>
      <c r="F1646" t="s">
        <v>8667</v>
      </c>
      <c r="G1646" t="s">
        <v>513</v>
      </c>
      <c r="I1646" t="s">
        <v>265</v>
      </c>
      <c r="J1646" t="s">
        <v>266</v>
      </c>
      <c r="K1646" t="s">
        <v>8668</v>
      </c>
      <c r="L1646" t="s">
        <v>11633</v>
      </c>
      <c r="M1646" t="s">
        <v>267</v>
      </c>
      <c r="N1646" t="s">
        <v>268</v>
      </c>
      <c r="O1646">
        <v>8</v>
      </c>
      <c r="P1646" t="s">
        <v>266</v>
      </c>
      <c r="Q1646">
        <v>0.32</v>
      </c>
      <c r="S1646">
        <v>2</v>
      </c>
      <c r="T1646" s="108">
        <v>0.64</v>
      </c>
      <c r="U1646">
        <v>1</v>
      </c>
      <c r="V1646" t="s">
        <v>270</v>
      </c>
      <c r="W1646" t="s">
        <v>167</v>
      </c>
      <c r="X1646">
        <v>2</v>
      </c>
      <c r="Y1646">
        <v>0</v>
      </c>
      <c r="Z1646">
        <v>0</v>
      </c>
      <c r="AA1646">
        <v>0</v>
      </c>
      <c r="AB1646">
        <v>2</v>
      </c>
      <c r="AC1646">
        <v>0</v>
      </c>
      <c r="AD1646">
        <v>0</v>
      </c>
      <c r="AE1646">
        <v>0</v>
      </c>
    </row>
    <row r="1647" spans="1:31" x14ac:dyDescent="0.3">
      <c r="A1647" t="s">
        <v>268</v>
      </c>
      <c r="B1647" t="s">
        <v>8665</v>
      </c>
      <c r="C1647" t="s">
        <v>262</v>
      </c>
      <c r="D1647" t="s">
        <v>8666</v>
      </c>
      <c r="E1647" t="s">
        <v>11457</v>
      </c>
      <c r="F1647" t="s">
        <v>8667</v>
      </c>
      <c r="G1647" t="s">
        <v>513</v>
      </c>
      <c r="I1647" t="s">
        <v>265</v>
      </c>
      <c r="J1647" t="s">
        <v>266</v>
      </c>
      <c r="K1647" t="s">
        <v>8668</v>
      </c>
      <c r="L1647" t="s">
        <v>11633</v>
      </c>
      <c r="M1647" t="s">
        <v>271</v>
      </c>
      <c r="N1647" t="s">
        <v>268</v>
      </c>
      <c r="O1647">
        <v>21</v>
      </c>
      <c r="P1647" t="s">
        <v>273</v>
      </c>
      <c r="Q1647">
        <v>0.48</v>
      </c>
      <c r="S1647">
        <v>2</v>
      </c>
      <c r="T1647" s="108">
        <v>0.96</v>
      </c>
      <c r="U1647">
        <v>1</v>
      </c>
      <c r="V1647" t="s">
        <v>270</v>
      </c>
      <c r="W1647" t="s">
        <v>167</v>
      </c>
      <c r="X1647">
        <v>2</v>
      </c>
      <c r="Y1647">
        <v>0</v>
      </c>
      <c r="Z1647">
        <v>0</v>
      </c>
      <c r="AA1647">
        <v>0</v>
      </c>
      <c r="AB1647">
        <v>2</v>
      </c>
      <c r="AC1647">
        <v>0</v>
      </c>
      <c r="AD1647">
        <v>0</v>
      </c>
      <c r="AE1647">
        <v>0</v>
      </c>
    </row>
    <row r="1648" spans="1:31" x14ac:dyDescent="0.3">
      <c r="A1648" t="s">
        <v>268</v>
      </c>
      <c r="B1648" t="s">
        <v>8886</v>
      </c>
      <c r="C1648" t="s">
        <v>262</v>
      </c>
      <c r="D1648" t="s">
        <v>8887</v>
      </c>
      <c r="E1648" t="s">
        <v>11420</v>
      </c>
      <c r="F1648" t="s">
        <v>626</v>
      </c>
      <c r="G1648" t="s">
        <v>627</v>
      </c>
      <c r="I1648" t="s">
        <v>265</v>
      </c>
      <c r="J1648" t="s">
        <v>266</v>
      </c>
      <c r="K1648" t="s">
        <v>8888</v>
      </c>
      <c r="L1648" t="s">
        <v>17400</v>
      </c>
      <c r="M1648" t="s">
        <v>267</v>
      </c>
      <c r="N1648" t="s">
        <v>268</v>
      </c>
      <c r="O1648">
        <v>8</v>
      </c>
      <c r="P1648" t="s">
        <v>282</v>
      </c>
      <c r="Q1648">
        <v>2</v>
      </c>
      <c r="S1648">
        <v>1</v>
      </c>
      <c r="T1648" s="108">
        <v>2</v>
      </c>
      <c r="U1648">
        <v>1</v>
      </c>
      <c r="V1648" t="s">
        <v>270</v>
      </c>
      <c r="W1648" t="s">
        <v>167</v>
      </c>
      <c r="X1648">
        <v>1</v>
      </c>
      <c r="Y1648">
        <v>0</v>
      </c>
      <c r="Z1648">
        <v>1</v>
      </c>
      <c r="AA1648">
        <v>0</v>
      </c>
      <c r="AB1648">
        <v>0</v>
      </c>
      <c r="AC1648">
        <v>0</v>
      </c>
      <c r="AD1648">
        <v>0</v>
      </c>
      <c r="AE1648">
        <v>0</v>
      </c>
    </row>
    <row r="1649" spans="1:31" x14ac:dyDescent="0.3">
      <c r="A1649" t="s">
        <v>268</v>
      </c>
      <c r="B1649" t="s">
        <v>8886</v>
      </c>
      <c r="C1649" t="s">
        <v>262</v>
      </c>
      <c r="D1649" t="s">
        <v>8887</v>
      </c>
      <c r="E1649" t="s">
        <v>11420</v>
      </c>
      <c r="F1649" t="s">
        <v>626</v>
      </c>
      <c r="G1649" t="s">
        <v>627</v>
      </c>
      <c r="I1649" t="s">
        <v>265</v>
      </c>
      <c r="J1649" t="s">
        <v>266</v>
      </c>
      <c r="K1649" t="s">
        <v>8888</v>
      </c>
      <c r="L1649" t="s">
        <v>17400</v>
      </c>
      <c r="M1649" t="s">
        <v>271</v>
      </c>
      <c r="N1649" t="s">
        <v>268</v>
      </c>
      <c r="O1649">
        <v>9</v>
      </c>
      <c r="P1649" t="s">
        <v>288</v>
      </c>
      <c r="Q1649">
        <v>0.48</v>
      </c>
      <c r="S1649">
        <v>2</v>
      </c>
      <c r="T1649" s="108">
        <v>0.96</v>
      </c>
      <c r="U1649">
        <v>1</v>
      </c>
      <c r="V1649" t="s">
        <v>270</v>
      </c>
      <c r="W1649" t="s">
        <v>167</v>
      </c>
      <c r="X1649">
        <v>2</v>
      </c>
      <c r="Y1649">
        <v>0</v>
      </c>
      <c r="Z1649">
        <v>0</v>
      </c>
      <c r="AA1649">
        <v>0</v>
      </c>
      <c r="AB1649">
        <v>0</v>
      </c>
      <c r="AC1649">
        <v>2</v>
      </c>
      <c r="AD1649">
        <v>0</v>
      </c>
      <c r="AE1649">
        <v>0</v>
      </c>
    </row>
    <row r="1650" spans="1:31" x14ac:dyDescent="0.3">
      <c r="A1650" t="s">
        <v>268</v>
      </c>
      <c r="B1650" t="s">
        <v>8886</v>
      </c>
      <c r="C1650" t="s">
        <v>262</v>
      </c>
      <c r="D1650" t="s">
        <v>8887</v>
      </c>
      <c r="E1650" t="s">
        <v>11420</v>
      </c>
      <c r="F1650" t="s">
        <v>626</v>
      </c>
      <c r="G1650" t="s">
        <v>627</v>
      </c>
      <c r="I1650" t="s">
        <v>265</v>
      </c>
      <c r="J1650" t="s">
        <v>266</v>
      </c>
      <c r="K1650" t="s">
        <v>8888</v>
      </c>
      <c r="L1650" t="s">
        <v>17400</v>
      </c>
      <c r="M1650" t="s">
        <v>271</v>
      </c>
      <c r="N1650" t="s">
        <v>268</v>
      </c>
      <c r="O1650">
        <v>21</v>
      </c>
      <c r="P1650" t="s">
        <v>273</v>
      </c>
      <c r="Q1650">
        <v>0.48</v>
      </c>
      <c r="S1650">
        <v>1</v>
      </c>
      <c r="T1650" s="108">
        <v>0.48</v>
      </c>
      <c r="U1650">
        <v>1</v>
      </c>
      <c r="V1650" t="s">
        <v>270</v>
      </c>
      <c r="W1650" t="s">
        <v>167</v>
      </c>
      <c r="X1650">
        <v>1</v>
      </c>
      <c r="Y1650">
        <v>0</v>
      </c>
      <c r="Z1650">
        <v>0</v>
      </c>
      <c r="AA1650">
        <v>0</v>
      </c>
      <c r="AB1650">
        <v>0</v>
      </c>
      <c r="AC1650">
        <v>1</v>
      </c>
      <c r="AD1650">
        <v>0</v>
      </c>
      <c r="AE1650">
        <v>0</v>
      </c>
    </row>
    <row r="1651" spans="1:31" x14ac:dyDescent="0.3">
      <c r="A1651" t="s">
        <v>268</v>
      </c>
      <c r="B1651" t="s">
        <v>8653</v>
      </c>
      <c r="C1651" t="s">
        <v>262</v>
      </c>
      <c r="D1651" t="s">
        <v>8654</v>
      </c>
      <c r="E1651" t="s">
        <v>11340</v>
      </c>
      <c r="F1651" t="s">
        <v>1480</v>
      </c>
      <c r="G1651" t="s">
        <v>9334</v>
      </c>
      <c r="I1651" t="s">
        <v>265</v>
      </c>
      <c r="J1651" t="s">
        <v>266</v>
      </c>
      <c r="K1651" t="s">
        <v>8655</v>
      </c>
      <c r="L1651" t="s">
        <v>977</v>
      </c>
      <c r="M1651" t="s">
        <v>267</v>
      </c>
      <c r="N1651" t="s">
        <v>268</v>
      </c>
      <c r="O1651">
        <v>8</v>
      </c>
      <c r="P1651" t="s">
        <v>282</v>
      </c>
      <c r="Q1651">
        <v>3</v>
      </c>
      <c r="S1651">
        <v>4</v>
      </c>
      <c r="T1651" s="108">
        <v>12</v>
      </c>
      <c r="U1651">
        <v>1</v>
      </c>
      <c r="V1651" t="s">
        <v>270</v>
      </c>
      <c r="W1651" t="s">
        <v>167</v>
      </c>
      <c r="X1651">
        <v>2</v>
      </c>
      <c r="Y1651">
        <v>2</v>
      </c>
      <c r="Z1651">
        <v>0</v>
      </c>
      <c r="AA1651">
        <v>0</v>
      </c>
      <c r="AB1651">
        <v>0</v>
      </c>
      <c r="AC1651">
        <v>2</v>
      </c>
      <c r="AD1651">
        <v>0</v>
      </c>
      <c r="AE1651">
        <v>0</v>
      </c>
    </row>
    <row r="1652" spans="1:31" x14ac:dyDescent="0.3">
      <c r="A1652" t="s">
        <v>268</v>
      </c>
      <c r="B1652" t="s">
        <v>8653</v>
      </c>
      <c r="C1652" t="s">
        <v>262</v>
      </c>
      <c r="D1652" t="s">
        <v>8654</v>
      </c>
      <c r="E1652" t="s">
        <v>11340</v>
      </c>
      <c r="F1652" t="s">
        <v>1480</v>
      </c>
      <c r="G1652" t="s">
        <v>9334</v>
      </c>
      <c r="I1652" t="s">
        <v>265</v>
      </c>
      <c r="J1652" t="s">
        <v>266</v>
      </c>
      <c r="K1652" t="s">
        <v>8655</v>
      </c>
      <c r="L1652" t="s">
        <v>977</v>
      </c>
      <c r="M1652" t="s">
        <v>271</v>
      </c>
      <c r="N1652" t="s">
        <v>268</v>
      </c>
      <c r="O1652">
        <v>26</v>
      </c>
      <c r="P1652" t="s">
        <v>273</v>
      </c>
      <c r="Q1652">
        <v>0.48</v>
      </c>
      <c r="S1652">
        <v>1</v>
      </c>
      <c r="T1652" s="108">
        <v>0.48</v>
      </c>
      <c r="U1652">
        <v>1</v>
      </c>
      <c r="V1652" t="s">
        <v>270</v>
      </c>
      <c r="W1652" t="s">
        <v>167</v>
      </c>
      <c r="X1652">
        <v>1</v>
      </c>
      <c r="Y1652">
        <v>0</v>
      </c>
      <c r="Z1652">
        <v>0</v>
      </c>
      <c r="AA1652">
        <v>0</v>
      </c>
      <c r="AB1652">
        <v>1</v>
      </c>
      <c r="AC1652">
        <v>0</v>
      </c>
      <c r="AD1652">
        <v>0</v>
      </c>
      <c r="AE1652">
        <v>0</v>
      </c>
    </row>
    <row r="1653" spans="1:31" x14ac:dyDescent="0.3">
      <c r="A1653" t="s">
        <v>268</v>
      </c>
      <c r="B1653" t="s">
        <v>8653</v>
      </c>
      <c r="C1653" t="s">
        <v>262</v>
      </c>
      <c r="D1653" t="s">
        <v>8654</v>
      </c>
      <c r="E1653" t="s">
        <v>11340</v>
      </c>
      <c r="F1653" t="s">
        <v>1480</v>
      </c>
      <c r="G1653" t="s">
        <v>9334</v>
      </c>
      <c r="I1653" t="s">
        <v>265</v>
      </c>
      <c r="J1653" t="s">
        <v>266</v>
      </c>
      <c r="K1653" t="s">
        <v>8655</v>
      </c>
      <c r="L1653" t="s">
        <v>977</v>
      </c>
      <c r="M1653" t="s">
        <v>271</v>
      </c>
      <c r="N1653" t="s">
        <v>268</v>
      </c>
      <c r="O1653">
        <v>9</v>
      </c>
      <c r="P1653" t="s">
        <v>272</v>
      </c>
      <c r="Q1653">
        <v>4</v>
      </c>
      <c r="S1653">
        <v>8</v>
      </c>
      <c r="T1653" s="108">
        <v>32</v>
      </c>
      <c r="U1653">
        <v>1</v>
      </c>
      <c r="V1653" t="s">
        <v>270</v>
      </c>
      <c r="W1653" t="s">
        <v>167</v>
      </c>
      <c r="X1653">
        <v>2</v>
      </c>
      <c r="Y1653">
        <v>4</v>
      </c>
      <c r="Z1653">
        <v>0</v>
      </c>
      <c r="AA1653">
        <v>0</v>
      </c>
      <c r="AB1653">
        <v>4</v>
      </c>
      <c r="AC1653">
        <v>0</v>
      </c>
      <c r="AD1653">
        <v>0</v>
      </c>
      <c r="AE1653">
        <v>0</v>
      </c>
    </row>
    <row r="1654" spans="1:31" x14ac:dyDescent="0.3">
      <c r="A1654" t="s">
        <v>268</v>
      </c>
      <c r="B1654" t="s">
        <v>8656</v>
      </c>
      <c r="C1654" t="s">
        <v>262</v>
      </c>
      <c r="D1654" t="s">
        <v>8657</v>
      </c>
      <c r="E1654" t="s">
        <v>11341</v>
      </c>
      <c r="F1654" t="s">
        <v>2261</v>
      </c>
      <c r="G1654" t="s">
        <v>9334</v>
      </c>
      <c r="I1654" t="s">
        <v>265</v>
      </c>
      <c r="J1654" t="s">
        <v>266</v>
      </c>
      <c r="K1654" t="s">
        <v>8658</v>
      </c>
      <c r="L1654" t="s">
        <v>417</v>
      </c>
      <c r="M1654" t="s">
        <v>267</v>
      </c>
      <c r="N1654" t="s">
        <v>268</v>
      </c>
      <c r="O1654">
        <v>8</v>
      </c>
      <c r="P1654" t="s">
        <v>282</v>
      </c>
      <c r="Q1654">
        <v>3</v>
      </c>
      <c r="S1654">
        <v>2</v>
      </c>
      <c r="T1654" s="108">
        <v>6</v>
      </c>
      <c r="U1654">
        <v>1</v>
      </c>
      <c r="V1654" t="s">
        <v>270</v>
      </c>
      <c r="W1654" t="s">
        <v>167</v>
      </c>
      <c r="X1654">
        <v>1</v>
      </c>
      <c r="Y1654">
        <v>1</v>
      </c>
      <c r="Z1654">
        <v>0</v>
      </c>
      <c r="AA1654">
        <v>0</v>
      </c>
      <c r="AB1654">
        <v>0</v>
      </c>
      <c r="AC1654">
        <v>1</v>
      </c>
      <c r="AD1654">
        <v>0</v>
      </c>
      <c r="AE1654">
        <v>0</v>
      </c>
    </row>
    <row r="1655" spans="1:31" x14ac:dyDescent="0.3">
      <c r="A1655" t="s">
        <v>268</v>
      </c>
      <c r="B1655" t="s">
        <v>8656</v>
      </c>
      <c r="C1655" t="s">
        <v>262</v>
      </c>
      <c r="D1655" t="s">
        <v>8657</v>
      </c>
      <c r="E1655" t="s">
        <v>11341</v>
      </c>
      <c r="F1655" t="s">
        <v>2261</v>
      </c>
      <c r="G1655" t="s">
        <v>9334</v>
      </c>
      <c r="I1655" t="s">
        <v>265</v>
      </c>
      <c r="J1655" t="s">
        <v>266</v>
      </c>
      <c r="K1655" t="s">
        <v>8658</v>
      </c>
      <c r="L1655" t="s">
        <v>417</v>
      </c>
      <c r="M1655" t="s">
        <v>271</v>
      </c>
      <c r="N1655" t="s">
        <v>268</v>
      </c>
      <c r="O1655">
        <v>9</v>
      </c>
      <c r="P1655" t="s">
        <v>288</v>
      </c>
      <c r="Q1655">
        <v>0.48</v>
      </c>
      <c r="S1655">
        <v>8</v>
      </c>
      <c r="T1655" s="108">
        <v>3.84</v>
      </c>
      <c r="U1655">
        <v>1</v>
      </c>
      <c r="V1655" t="s">
        <v>270</v>
      </c>
      <c r="W1655" t="s">
        <v>167</v>
      </c>
      <c r="X1655">
        <v>4</v>
      </c>
      <c r="Y1655">
        <v>4</v>
      </c>
      <c r="Z1655">
        <v>0</v>
      </c>
      <c r="AA1655">
        <v>0</v>
      </c>
      <c r="AB1655">
        <v>4</v>
      </c>
      <c r="AC1655">
        <v>0</v>
      </c>
      <c r="AD1655">
        <v>0</v>
      </c>
      <c r="AE1655">
        <v>0</v>
      </c>
    </row>
    <row r="1656" spans="1:31" x14ac:dyDescent="0.3">
      <c r="A1656" t="s">
        <v>268</v>
      </c>
      <c r="B1656" t="s">
        <v>8656</v>
      </c>
      <c r="C1656" t="s">
        <v>262</v>
      </c>
      <c r="D1656" t="s">
        <v>8657</v>
      </c>
      <c r="E1656" t="s">
        <v>11341</v>
      </c>
      <c r="F1656" t="s">
        <v>2261</v>
      </c>
      <c r="G1656" t="s">
        <v>9334</v>
      </c>
      <c r="I1656" t="s">
        <v>265</v>
      </c>
      <c r="J1656" t="s">
        <v>266</v>
      </c>
      <c r="K1656" t="s">
        <v>8658</v>
      </c>
      <c r="L1656" t="s">
        <v>417</v>
      </c>
      <c r="M1656" t="s">
        <v>271</v>
      </c>
      <c r="N1656" t="s">
        <v>268</v>
      </c>
      <c r="O1656">
        <v>21</v>
      </c>
      <c r="P1656" t="s">
        <v>273</v>
      </c>
      <c r="Q1656">
        <v>0.48</v>
      </c>
      <c r="S1656">
        <v>1</v>
      </c>
      <c r="T1656" s="108">
        <v>0.48</v>
      </c>
      <c r="U1656">
        <v>1</v>
      </c>
      <c r="V1656" t="s">
        <v>270</v>
      </c>
      <c r="W1656" t="s">
        <v>167</v>
      </c>
      <c r="X1656">
        <v>1</v>
      </c>
      <c r="Y1656">
        <v>0</v>
      </c>
      <c r="Z1656">
        <v>0</v>
      </c>
      <c r="AA1656">
        <v>0</v>
      </c>
      <c r="AB1656">
        <v>1</v>
      </c>
      <c r="AC1656">
        <v>0</v>
      </c>
      <c r="AD1656">
        <v>0</v>
      </c>
      <c r="AE1656">
        <v>0</v>
      </c>
    </row>
    <row r="1657" spans="1:31" x14ac:dyDescent="0.3">
      <c r="A1657" t="s">
        <v>268</v>
      </c>
      <c r="B1657" t="s">
        <v>8708</v>
      </c>
      <c r="C1657" t="s">
        <v>262</v>
      </c>
      <c r="D1657" t="s">
        <v>8709</v>
      </c>
      <c r="E1657" t="s">
        <v>11358</v>
      </c>
      <c r="F1657" t="s">
        <v>607</v>
      </c>
      <c r="G1657" t="s">
        <v>608</v>
      </c>
      <c r="I1657" t="s">
        <v>265</v>
      </c>
      <c r="J1657" t="s">
        <v>266</v>
      </c>
      <c r="K1657" t="s">
        <v>609</v>
      </c>
      <c r="L1657" t="s">
        <v>977</v>
      </c>
      <c r="M1657" t="s">
        <v>267</v>
      </c>
      <c r="N1657" t="s">
        <v>268</v>
      </c>
      <c r="O1657">
        <v>8</v>
      </c>
      <c r="P1657" t="s">
        <v>282</v>
      </c>
      <c r="Q1657">
        <v>4</v>
      </c>
      <c r="S1657">
        <v>26</v>
      </c>
      <c r="T1657" s="108">
        <v>104</v>
      </c>
      <c r="U1657">
        <v>1</v>
      </c>
      <c r="V1657" t="s">
        <v>270</v>
      </c>
      <c r="W1657" t="s">
        <v>167</v>
      </c>
      <c r="X1657">
        <v>13</v>
      </c>
      <c r="Y1657">
        <v>0</v>
      </c>
      <c r="Z1657">
        <v>13</v>
      </c>
      <c r="AA1657">
        <v>0</v>
      </c>
      <c r="AB1657">
        <v>0</v>
      </c>
      <c r="AC1657">
        <v>13</v>
      </c>
      <c r="AD1657">
        <v>0</v>
      </c>
      <c r="AE1657">
        <v>0</v>
      </c>
    </row>
    <row r="1658" spans="1:31" x14ac:dyDescent="0.3">
      <c r="A1658" t="s">
        <v>268</v>
      </c>
      <c r="B1658" t="s">
        <v>8708</v>
      </c>
      <c r="C1658" t="s">
        <v>262</v>
      </c>
      <c r="D1658" t="s">
        <v>8709</v>
      </c>
      <c r="E1658" t="s">
        <v>11358</v>
      </c>
      <c r="F1658" t="s">
        <v>607</v>
      </c>
      <c r="G1658" t="s">
        <v>608</v>
      </c>
      <c r="I1658" t="s">
        <v>265</v>
      </c>
      <c r="J1658" t="s">
        <v>266</v>
      </c>
      <c r="K1658" t="s">
        <v>609</v>
      </c>
      <c r="L1658" t="s">
        <v>977</v>
      </c>
      <c r="M1658" t="s">
        <v>271</v>
      </c>
      <c r="N1658" t="s">
        <v>268</v>
      </c>
      <c r="O1658">
        <v>9</v>
      </c>
      <c r="P1658" t="s">
        <v>288</v>
      </c>
      <c r="Q1658">
        <v>0.48</v>
      </c>
      <c r="S1658">
        <v>34</v>
      </c>
      <c r="T1658" s="108">
        <v>16.32</v>
      </c>
      <c r="U1658">
        <v>1</v>
      </c>
      <c r="V1658" t="s">
        <v>270</v>
      </c>
      <c r="W1658" t="s">
        <v>167</v>
      </c>
      <c r="X1658">
        <v>17</v>
      </c>
      <c r="Y1658">
        <v>17</v>
      </c>
      <c r="Z1658">
        <v>0</v>
      </c>
      <c r="AA1658">
        <v>0</v>
      </c>
      <c r="AB1658">
        <v>17</v>
      </c>
      <c r="AC1658">
        <v>0</v>
      </c>
      <c r="AD1658">
        <v>0</v>
      </c>
      <c r="AE1658">
        <v>0</v>
      </c>
    </row>
    <row r="1659" spans="1:31" x14ac:dyDescent="0.3">
      <c r="A1659" t="s">
        <v>268</v>
      </c>
      <c r="B1659" t="s">
        <v>8708</v>
      </c>
      <c r="C1659" t="s">
        <v>262</v>
      </c>
      <c r="D1659" t="s">
        <v>8709</v>
      </c>
      <c r="E1659" t="s">
        <v>11358</v>
      </c>
      <c r="F1659" t="s">
        <v>607</v>
      </c>
      <c r="G1659" t="s">
        <v>608</v>
      </c>
      <c r="I1659" t="s">
        <v>265</v>
      </c>
      <c r="J1659" t="s">
        <v>266</v>
      </c>
      <c r="K1659" t="s">
        <v>609</v>
      </c>
      <c r="L1659" t="s">
        <v>977</v>
      </c>
      <c r="M1659" t="s">
        <v>267</v>
      </c>
      <c r="N1659" t="s">
        <v>268</v>
      </c>
      <c r="O1659">
        <v>8</v>
      </c>
      <c r="P1659" t="s">
        <v>282</v>
      </c>
      <c r="Q1659">
        <v>4</v>
      </c>
      <c r="S1659">
        <v>1</v>
      </c>
      <c r="T1659" s="108">
        <v>4</v>
      </c>
      <c r="U1659">
        <v>1</v>
      </c>
      <c r="V1659" t="s">
        <v>270</v>
      </c>
      <c r="W1659" t="s">
        <v>167</v>
      </c>
      <c r="X1659">
        <v>1</v>
      </c>
      <c r="Y1659">
        <v>0</v>
      </c>
      <c r="Z1659">
        <v>0</v>
      </c>
      <c r="AA1659">
        <v>0</v>
      </c>
      <c r="AB1659">
        <v>1</v>
      </c>
      <c r="AC1659">
        <v>0</v>
      </c>
      <c r="AD1659">
        <v>0</v>
      </c>
      <c r="AE1659">
        <v>0</v>
      </c>
    </row>
    <row r="1660" spans="1:31" x14ac:dyDescent="0.3">
      <c r="A1660" t="s">
        <v>268</v>
      </c>
      <c r="B1660" t="s">
        <v>8708</v>
      </c>
      <c r="C1660" t="s">
        <v>262</v>
      </c>
      <c r="D1660" t="s">
        <v>8709</v>
      </c>
      <c r="E1660" t="s">
        <v>11358</v>
      </c>
      <c r="F1660" t="s">
        <v>607</v>
      </c>
      <c r="G1660" t="s">
        <v>608</v>
      </c>
      <c r="I1660" t="s">
        <v>265</v>
      </c>
      <c r="J1660" t="s">
        <v>266</v>
      </c>
      <c r="K1660" t="s">
        <v>609</v>
      </c>
      <c r="L1660" t="s">
        <v>977</v>
      </c>
      <c r="M1660" t="s">
        <v>271</v>
      </c>
      <c r="N1660" t="s">
        <v>268</v>
      </c>
      <c r="O1660">
        <v>9</v>
      </c>
      <c r="P1660" t="s">
        <v>272</v>
      </c>
      <c r="Q1660">
        <v>2</v>
      </c>
      <c r="S1660">
        <v>6</v>
      </c>
      <c r="T1660" s="108">
        <v>12</v>
      </c>
      <c r="U1660">
        <v>1</v>
      </c>
      <c r="V1660" t="s">
        <v>270</v>
      </c>
      <c r="W1660" t="s">
        <v>167</v>
      </c>
      <c r="X1660">
        <v>3</v>
      </c>
      <c r="Y1660">
        <v>0</v>
      </c>
      <c r="Z1660">
        <v>3</v>
      </c>
      <c r="AA1660">
        <v>0</v>
      </c>
      <c r="AB1660">
        <v>0</v>
      </c>
      <c r="AC1660">
        <v>3</v>
      </c>
      <c r="AD1660">
        <v>0</v>
      </c>
      <c r="AE1660">
        <v>0</v>
      </c>
    </row>
    <row r="1661" spans="1:31" x14ac:dyDescent="0.3">
      <c r="A1661" t="s">
        <v>268</v>
      </c>
      <c r="B1661" t="s">
        <v>8708</v>
      </c>
      <c r="C1661" t="s">
        <v>262</v>
      </c>
      <c r="D1661" t="s">
        <v>8709</v>
      </c>
      <c r="E1661" t="s">
        <v>11358</v>
      </c>
      <c r="F1661" t="s">
        <v>607</v>
      </c>
      <c r="G1661" t="s">
        <v>608</v>
      </c>
      <c r="I1661" t="s">
        <v>265</v>
      </c>
      <c r="J1661" t="s">
        <v>266</v>
      </c>
      <c r="K1661" t="s">
        <v>609</v>
      </c>
      <c r="L1661" t="s">
        <v>977</v>
      </c>
      <c r="M1661" t="s">
        <v>267</v>
      </c>
      <c r="N1661" t="s">
        <v>268</v>
      </c>
      <c r="O1661">
        <v>8</v>
      </c>
      <c r="P1661" t="s">
        <v>282</v>
      </c>
      <c r="Q1661">
        <v>4</v>
      </c>
      <c r="S1661">
        <v>1</v>
      </c>
      <c r="T1661" s="108">
        <v>4</v>
      </c>
      <c r="U1661">
        <v>1</v>
      </c>
      <c r="V1661" t="s">
        <v>270</v>
      </c>
      <c r="W1661" t="s">
        <v>167</v>
      </c>
      <c r="X1661">
        <v>1</v>
      </c>
      <c r="Y1661">
        <v>0</v>
      </c>
      <c r="Z1661">
        <v>0</v>
      </c>
      <c r="AA1661">
        <v>0</v>
      </c>
      <c r="AB1661">
        <v>1</v>
      </c>
      <c r="AC1661">
        <v>0</v>
      </c>
      <c r="AD1661">
        <v>0</v>
      </c>
      <c r="AE1661">
        <v>0</v>
      </c>
    </row>
    <row r="1662" spans="1:31" x14ac:dyDescent="0.3">
      <c r="A1662" t="s">
        <v>268</v>
      </c>
      <c r="B1662" t="s">
        <v>8708</v>
      </c>
      <c r="C1662" t="s">
        <v>262</v>
      </c>
      <c r="D1662" t="s">
        <v>8709</v>
      </c>
      <c r="E1662" t="s">
        <v>11358</v>
      </c>
      <c r="F1662" t="s">
        <v>607</v>
      </c>
      <c r="G1662" t="s">
        <v>608</v>
      </c>
      <c r="I1662" t="s">
        <v>265</v>
      </c>
      <c r="J1662" t="s">
        <v>266</v>
      </c>
      <c r="K1662" t="s">
        <v>609</v>
      </c>
      <c r="L1662" t="s">
        <v>977</v>
      </c>
      <c r="M1662" t="s">
        <v>271</v>
      </c>
      <c r="N1662" t="s">
        <v>268</v>
      </c>
      <c r="O1662">
        <v>9</v>
      </c>
      <c r="P1662" t="s">
        <v>272</v>
      </c>
      <c r="Q1662">
        <v>4</v>
      </c>
      <c r="S1662">
        <v>2</v>
      </c>
      <c r="T1662" s="108">
        <v>8</v>
      </c>
      <c r="U1662">
        <v>1</v>
      </c>
      <c r="V1662" t="s">
        <v>270</v>
      </c>
      <c r="W1662" t="s">
        <v>167</v>
      </c>
      <c r="X1662">
        <v>1</v>
      </c>
      <c r="Y1662">
        <v>0</v>
      </c>
      <c r="Z1662">
        <v>1</v>
      </c>
      <c r="AA1662">
        <v>0</v>
      </c>
      <c r="AB1662">
        <v>0</v>
      </c>
      <c r="AC1662">
        <v>1</v>
      </c>
      <c r="AD1662">
        <v>0</v>
      </c>
      <c r="AE1662">
        <v>0</v>
      </c>
    </row>
    <row r="1663" spans="1:31" x14ac:dyDescent="0.3">
      <c r="A1663" t="s">
        <v>268</v>
      </c>
      <c r="B1663" t="s">
        <v>8708</v>
      </c>
      <c r="C1663" t="s">
        <v>262</v>
      </c>
      <c r="D1663" t="s">
        <v>8709</v>
      </c>
      <c r="E1663" t="s">
        <v>11358</v>
      </c>
      <c r="F1663" t="s">
        <v>607</v>
      </c>
      <c r="G1663" t="s">
        <v>608</v>
      </c>
      <c r="I1663" t="s">
        <v>265</v>
      </c>
      <c r="J1663" t="s">
        <v>266</v>
      </c>
      <c r="K1663" t="s">
        <v>609</v>
      </c>
      <c r="L1663" t="s">
        <v>977</v>
      </c>
      <c r="M1663" t="s">
        <v>271</v>
      </c>
      <c r="N1663" t="s">
        <v>268</v>
      </c>
      <c r="O1663">
        <v>21</v>
      </c>
      <c r="P1663" t="s">
        <v>273</v>
      </c>
      <c r="Q1663">
        <v>0.32</v>
      </c>
      <c r="S1663">
        <v>7</v>
      </c>
      <c r="T1663" s="108">
        <v>2.2400000000000002</v>
      </c>
      <c r="U1663">
        <v>1</v>
      </c>
      <c r="V1663" t="s">
        <v>270</v>
      </c>
      <c r="W1663" t="s">
        <v>167</v>
      </c>
      <c r="X1663">
        <v>7</v>
      </c>
      <c r="Y1663">
        <v>0</v>
      </c>
      <c r="Z1663">
        <v>0</v>
      </c>
      <c r="AA1663">
        <v>0</v>
      </c>
      <c r="AB1663">
        <v>7</v>
      </c>
      <c r="AC1663">
        <v>0</v>
      </c>
      <c r="AD1663">
        <v>0</v>
      </c>
      <c r="AE1663">
        <v>0</v>
      </c>
    </row>
    <row r="1664" spans="1:31" x14ac:dyDescent="0.3">
      <c r="A1664" t="s">
        <v>268</v>
      </c>
      <c r="B1664" t="s">
        <v>9087</v>
      </c>
      <c r="C1664" t="s">
        <v>262</v>
      </c>
      <c r="D1664" t="s">
        <v>9088</v>
      </c>
      <c r="E1664" t="s">
        <v>11403</v>
      </c>
      <c r="F1664" t="s">
        <v>551</v>
      </c>
      <c r="G1664" t="s">
        <v>418</v>
      </c>
      <c r="I1664" t="s">
        <v>265</v>
      </c>
      <c r="J1664" t="s">
        <v>266</v>
      </c>
      <c r="K1664" t="s">
        <v>9096</v>
      </c>
      <c r="L1664" t="s">
        <v>17561</v>
      </c>
      <c r="M1664" t="s">
        <v>267</v>
      </c>
      <c r="N1664" t="s">
        <v>268</v>
      </c>
      <c r="O1664">
        <v>8</v>
      </c>
      <c r="P1664" t="s">
        <v>282</v>
      </c>
      <c r="Q1664">
        <v>3</v>
      </c>
      <c r="S1664">
        <v>1</v>
      </c>
      <c r="T1664" s="108">
        <v>3</v>
      </c>
      <c r="U1664">
        <v>1</v>
      </c>
      <c r="V1664" t="s">
        <v>270</v>
      </c>
      <c r="W1664" t="s">
        <v>167</v>
      </c>
      <c r="X1664">
        <v>1</v>
      </c>
      <c r="Y1664">
        <v>0</v>
      </c>
      <c r="Z1664">
        <v>0</v>
      </c>
      <c r="AA1664">
        <v>0</v>
      </c>
      <c r="AB1664">
        <v>1</v>
      </c>
      <c r="AC1664">
        <v>0</v>
      </c>
      <c r="AD1664">
        <v>0</v>
      </c>
      <c r="AE1664">
        <v>0</v>
      </c>
    </row>
    <row r="1665" spans="1:31" x14ac:dyDescent="0.3">
      <c r="A1665" t="s">
        <v>268</v>
      </c>
      <c r="B1665" t="s">
        <v>9087</v>
      </c>
      <c r="C1665" t="s">
        <v>262</v>
      </c>
      <c r="D1665" t="s">
        <v>9088</v>
      </c>
      <c r="E1665" t="s">
        <v>11403</v>
      </c>
      <c r="F1665" t="s">
        <v>551</v>
      </c>
      <c r="G1665" t="s">
        <v>418</v>
      </c>
      <c r="I1665" t="s">
        <v>265</v>
      </c>
      <c r="J1665" t="s">
        <v>266</v>
      </c>
      <c r="K1665" t="s">
        <v>9096</v>
      </c>
      <c r="L1665" t="s">
        <v>17561</v>
      </c>
      <c r="M1665" t="s">
        <v>271</v>
      </c>
      <c r="N1665" t="s">
        <v>268</v>
      </c>
      <c r="O1665">
        <v>9</v>
      </c>
      <c r="P1665" t="s">
        <v>288</v>
      </c>
      <c r="Q1665">
        <v>0.48</v>
      </c>
      <c r="S1665">
        <v>48</v>
      </c>
      <c r="T1665" s="108">
        <v>23.04</v>
      </c>
      <c r="U1665">
        <v>1</v>
      </c>
      <c r="V1665" t="s">
        <v>270</v>
      </c>
      <c r="W1665" t="s">
        <v>167</v>
      </c>
      <c r="X1665">
        <v>24</v>
      </c>
      <c r="Y1665">
        <v>0</v>
      </c>
      <c r="Z1665">
        <v>24</v>
      </c>
      <c r="AA1665">
        <v>0</v>
      </c>
      <c r="AB1665">
        <v>0</v>
      </c>
      <c r="AC1665">
        <v>24</v>
      </c>
      <c r="AD1665">
        <v>0</v>
      </c>
      <c r="AE1665">
        <v>0</v>
      </c>
    </row>
    <row r="1666" spans="1:31" x14ac:dyDescent="0.3">
      <c r="A1666" t="s">
        <v>268</v>
      </c>
      <c r="B1666" t="s">
        <v>9087</v>
      </c>
      <c r="C1666" t="s">
        <v>262</v>
      </c>
      <c r="D1666" t="s">
        <v>9088</v>
      </c>
      <c r="E1666" t="s">
        <v>11403</v>
      </c>
      <c r="F1666" t="s">
        <v>551</v>
      </c>
      <c r="G1666" t="s">
        <v>418</v>
      </c>
      <c r="I1666" t="s">
        <v>265</v>
      </c>
      <c r="J1666" t="s">
        <v>266</v>
      </c>
      <c r="K1666" t="s">
        <v>9096</v>
      </c>
      <c r="L1666" t="s">
        <v>17561</v>
      </c>
      <c r="M1666" t="s">
        <v>271</v>
      </c>
      <c r="N1666" t="s">
        <v>268</v>
      </c>
      <c r="O1666">
        <v>21</v>
      </c>
      <c r="P1666" t="s">
        <v>273</v>
      </c>
      <c r="Q1666">
        <v>0.32</v>
      </c>
      <c r="S1666">
        <v>7</v>
      </c>
      <c r="T1666" s="108">
        <v>2.2400000000000002</v>
      </c>
      <c r="U1666">
        <v>1</v>
      </c>
      <c r="V1666" t="s">
        <v>270</v>
      </c>
      <c r="W1666" t="s">
        <v>167</v>
      </c>
      <c r="X1666">
        <v>7</v>
      </c>
      <c r="Y1666">
        <v>0</v>
      </c>
      <c r="Z1666">
        <v>0</v>
      </c>
      <c r="AA1666">
        <v>0</v>
      </c>
      <c r="AB1666">
        <v>7</v>
      </c>
      <c r="AC1666">
        <v>0</v>
      </c>
      <c r="AD1666">
        <v>0</v>
      </c>
      <c r="AE1666">
        <v>0</v>
      </c>
    </row>
    <row r="1667" spans="1:31" x14ac:dyDescent="0.3">
      <c r="A1667" t="s">
        <v>268</v>
      </c>
      <c r="B1667" t="s">
        <v>9087</v>
      </c>
      <c r="C1667" t="s">
        <v>262</v>
      </c>
      <c r="D1667" t="s">
        <v>9088</v>
      </c>
      <c r="E1667" t="s">
        <v>11403</v>
      </c>
      <c r="F1667" t="s">
        <v>551</v>
      </c>
      <c r="G1667" t="s">
        <v>418</v>
      </c>
      <c r="I1667" t="s">
        <v>265</v>
      </c>
      <c r="J1667" t="s">
        <v>266</v>
      </c>
      <c r="K1667" t="s">
        <v>9096</v>
      </c>
      <c r="L1667" t="s">
        <v>17561</v>
      </c>
      <c r="M1667" t="s">
        <v>267</v>
      </c>
      <c r="N1667" t="s">
        <v>268</v>
      </c>
      <c r="O1667">
        <v>8</v>
      </c>
      <c r="P1667" t="s">
        <v>282</v>
      </c>
      <c r="Q1667">
        <v>2</v>
      </c>
      <c r="S1667">
        <v>8</v>
      </c>
      <c r="T1667" s="108">
        <v>16</v>
      </c>
      <c r="U1667">
        <v>1</v>
      </c>
      <c r="V1667" t="s">
        <v>270</v>
      </c>
      <c r="W1667" t="s">
        <v>167</v>
      </c>
      <c r="X1667">
        <v>4</v>
      </c>
      <c r="Y1667">
        <v>4</v>
      </c>
      <c r="Z1667">
        <v>0</v>
      </c>
      <c r="AA1667">
        <v>0</v>
      </c>
      <c r="AB1667">
        <v>4</v>
      </c>
      <c r="AC1667">
        <v>0</v>
      </c>
      <c r="AD1667">
        <v>0</v>
      </c>
      <c r="AE1667">
        <v>0</v>
      </c>
    </row>
    <row r="1668" spans="1:31" x14ac:dyDescent="0.3">
      <c r="A1668" t="s">
        <v>268</v>
      </c>
      <c r="B1668" t="s">
        <v>9087</v>
      </c>
      <c r="C1668" t="s">
        <v>262</v>
      </c>
      <c r="D1668" t="s">
        <v>9088</v>
      </c>
      <c r="E1668" t="s">
        <v>11403</v>
      </c>
      <c r="F1668" t="s">
        <v>551</v>
      </c>
      <c r="G1668" t="s">
        <v>418</v>
      </c>
      <c r="I1668" t="s">
        <v>265</v>
      </c>
      <c r="J1668" t="s">
        <v>266</v>
      </c>
      <c r="K1668" t="s">
        <v>9096</v>
      </c>
      <c r="L1668" t="s">
        <v>17561</v>
      </c>
      <c r="M1668" t="s">
        <v>271</v>
      </c>
      <c r="N1668" t="s">
        <v>268</v>
      </c>
      <c r="O1668">
        <v>21</v>
      </c>
      <c r="P1668" t="s">
        <v>273</v>
      </c>
      <c r="Q1668">
        <v>0.48</v>
      </c>
      <c r="S1668">
        <v>1</v>
      </c>
      <c r="T1668" s="108">
        <v>0.48</v>
      </c>
      <c r="U1668">
        <v>1</v>
      </c>
      <c r="V1668" t="s">
        <v>270</v>
      </c>
      <c r="W1668" t="s">
        <v>167</v>
      </c>
      <c r="X1668">
        <v>1</v>
      </c>
      <c r="Y1668">
        <v>0</v>
      </c>
      <c r="Z1668">
        <v>0</v>
      </c>
      <c r="AA1668">
        <v>0</v>
      </c>
      <c r="AB1668">
        <v>1</v>
      </c>
      <c r="AC1668">
        <v>0</v>
      </c>
      <c r="AD1668">
        <v>0</v>
      </c>
      <c r="AE1668">
        <v>0</v>
      </c>
    </row>
    <row r="1669" spans="1:31" x14ac:dyDescent="0.3">
      <c r="A1669" t="s">
        <v>268</v>
      </c>
      <c r="B1669" t="s">
        <v>9087</v>
      </c>
      <c r="C1669" t="s">
        <v>525</v>
      </c>
      <c r="D1669" t="s">
        <v>9088</v>
      </c>
      <c r="E1669" t="s">
        <v>11332</v>
      </c>
      <c r="F1669" t="s">
        <v>9089</v>
      </c>
      <c r="G1669" t="s">
        <v>304</v>
      </c>
      <c r="I1669" t="s">
        <v>265</v>
      </c>
      <c r="J1669" t="s">
        <v>266</v>
      </c>
      <c r="K1669" t="s">
        <v>9090</v>
      </c>
      <c r="L1669" t="s">
        <v>17561</v>
      </c>
      <c r="M1669" t="s">
        <v>267</v>
      </c>
      <c r="N1669" t="s">
        <v>268</v>
      </c>
      <c r="O1669">
        <v>8</v>
      </c>
      <c r="P1669" t="s">
        <v>282</v>
      </c>
      <c r="Q1669">
        <v>2</v>
      </c>
      <c r="S1669">
        <v>1</v>
      </c>
      <c r="T1669" s="108">
        <v>2</v>
      </c>
      <c r="U1669">
        <v>1</v>
      </c>
      <c r="V1669" t="s">
        <v>270</v>
      </c>
      <c r="W1669" t="s">
        <v>167</v>
      </c>
      <c r="X1669">
        <v>1</v>
      </c>
      <c r="Y1669">
        <v>1</v>
      </c>
      <c r="Z1669">
        <v>0</v>
      </c>
      <c r="AA1669">
        <v>0</v>
      </c>
      <c r="AB1669">
        <v>0</v>
      </c>
      <c r="AC1669">
        <v>0</v>
      </c>
      <c r="AD1669">
        <v>0</v>
      </c>
      <c r="AE1669">
        <v>0</v>
      </c>
    </row>
    <row r="1670" spans="1:31" x14ac:dyDescent="0.3">
      <c r="A1670" t="s">
        <v>268</v>
      </c>
      <c r="B1670" t="s">
        <v>9087</v>
      </c>
      <c r="C1670" t="s">
        <v>525</v>
      </c>
      <c r="D1670" t="s">
        <v>9088</v>
      </c>
      <c r="E1670" t="s">
        <v>11332</v>
      </c>
      <c r="F1670" t="s">
        <v>9089</v>
      </c>
      <c r="G1670" t="s">
        <v>304</v>
      </c>
      <c r="I1670" t="s">
        <v>265</v>
      </c>
      <c r="J1670" t="s">
        <v>266</v>
      </c>
      <c r="K1670" t="s">
        <v>9090</v>
      </c>
      <c r="L1670" t="s">
        <v>17561</v>
      </c>
      <c r="M1670" t="s">
        <v>271</v>
      </c>
      <c r="N1670" t="s">
        <v>268</v>
      </c>
      <c r="O1670">
        <v>9</v>
      </c>
      <c r="P1670" t="s">
        <v>288</v>
      </c>
      <c r="Q1670">
        <v>0.48</v>
      </c>
      <c r="S1670">
        <v>2</v>
      </c>
      <c r="T1670" s="108">
        <v>0.96</v>
      </c>
      <c r="U1670">
        <v>1</v>
      </c>
      <c r="V1670" t="s">
        <v>270</v>
      </c>
      <c r="W1670" t="s">
        <v>167</v>
      </c>
      <c r="X1670">
        <v>1</v>
      </c>
      <c r="Y1670">
        <v>0</v>
      </c>
      <c r="Z1670">
        <v>1</v>
      </c>
      <c r="AA1670">
        <v>0</v>
      </c>
      <c r="AB1670">
        <v>0</v>
      </c>
      <c r="AC1670">
        <v>1</v>
      </c>
      <c r="AD1670">
        <v>0</v>
      </c>
      <c r="AE1670">
        <v>0</v>
      </c>
    </row>
    <row r="1671" spans="1:31" x14ac:dyDescent="0.3">
      <c r="A1671" t="s">
        <v>268</v>
      </c>
      <c r="B1671" t="s">
        <v>9087</v>
      </c>
      <c r="C1671" t="s">
        <v>525</v>
      </c>
      <c r="D1671" t="s">
        <v>9088</v>
      </c>
      <c r="E1671" t="s">
        <v>11332</v>
      </c>
      <c r="F1671" t="s">
        <v>9089</v>
      </c>
      <c r="G1671" t="s">
        <v>304</v>
      </c>
      <c r="I1671" t="s">
        <v>265</v>
      </c>
      <c r="J1671" t="s">
        <v>266</v>
      </c>
      <c r="K1671" t="s">
        <v>9090</v>
      </c>
      <c r="L1671" t="s">
        <v>17561</v>
      </c>
      <c r="M1671" t="s">
        <v>267</v>
      </c>
      <c r="N1671" t="s">
        <v>268</v>
      </c>
      <c r="O1671">
        <v>8</v>
      </c>
      <c r="P1671" t="s">
        <v>282</v>
      </c>
      <c r="Q1671">
        <v>2</v>
      </c>
      <c r="S1671">
        <v>2</v>
      </c>
      <c r="T1671" s="108">
        <v>4</v>
      </c>
      <c r="U1671">
        <v>1</v>
      </c>
      <c r="V1671" t="s">
        <v>270</v>
      </c>
      <c r="W1671" t="s">
        <v>167</v>
      </c>
      <c r="X1671">
        <v>1</v>
      </c>
      <c r="Y1671">
        <v>1</v>
      </c>
      <c r="Z1671">
        <v>0</v>
      </c>
      <c r="AA1671">
        <v>0</v>
      </c>
      <c r="AB1671">
        <v>1</v>
      </c>
      <c r="AC1671">
        <v>0</v>
      </c>
      <c r="AD1671">
        <v>0</v>
      </c>
      <c r="AE1671">
        <v>0</v>
      </c>
    </row>
    <row r="1672" spans="1:31" x14ac:dyDescent="0.3">
      <c r="A1672" t="s">
        <v>268</v>
      </c>
      <c r="B1672" t="s">
        <v>8919</v>
      </c>
      <c r="C1672" t="s">
        <v>262</v>
      </c>
      <c r="D1672" t="s">
        <v>8920</v>
      </c>
      <c r="E1672" t="s">
        <v>11433</v>
      </c>
      <c r="F1672" t="s">
        <v>535</v>
      </c>
      <c r="G1672" t="s">
        <v>947</v>
      </c>
      <c r="I1672" t="s">
        <v>265</v>
      </c>
      <c r="J1672" t="s">
        <v>266</v>
      </c>
      <c r="K1672" t="s">
        <v>8921</v>
      </c>
      <c r="L1672" t="s">
        <v>17366</v>
      </c>
      <c r="M1672" t="s">
        <v>267</v>
      </c>
      <c r="N1672" t="s">
        <v>268</v>
      </c>
      <c r="O1672">
        <v>8</v>
      </c>
      <c r="P1672" t="s">
        <v>269</v>
      </c>
      <c r="Q1672">
        <v>2</v>
      </c>
      <c r="S1672">
        <v>4</v>
      </c>
      <c r="T1672" s="108">
        <v>8</v>
      </c>
      <c r="U1672">
        <v>1</v>
      </c>
      <c r="V1672" t="s">
        <v>270</v>
      </c>
      <c r="W1672" t="s">
        <v>167</v>
      </c>
      <c r="X1672">
        <v>2</v>
      </c>
      <c r="Y1672">
        <v>2</v>
      </c>
      <c r="Z1672">
        <v>0</v>
      </c>
      <c r="AA1672">
        <v>0</v>
      </c>
      <c r="AB1672">
        <v>0</v>
      </c>
      <c r="AC1672">
        <v>2</v>
      </c>
      <c r="AD1672">
        <v>0</v>
      </c>
      <c r="AE1672">
        <v>0</v>
      </c>
    </row>
    <row r="1673" spans="1:31" x14ac:dyDescent="0.3">
      <c r="A1673" t="s">
        <v>268</v>
      </c>
      <c r="B1673" t="s">
        <v>8919</v>
      </c>
      <c r="C1673" t="s">
        <v>262</v>
      </c>
      <c r="D1673" t="s">
        <v>8920</v>
      </c>
      <c r="E1673" t="s">
        <v>11433</v>
      </c>
      <c r="F1673" t="s">
        <v>535</v>
      </c>
      <c r="G1673" t="s">
        <v>947</v>
      </c>
      <c r="I1673" t="s">
        <v>265</v>
      </c>
      <c r="J1673" t="s">
        <v>266</v>
      </c>
      <c r="K1673" t="s">
        <v>8921</v>
      </c>
      <c r="L1673" t="s">
        <v>17366</v>
      </c>
      <c r="M1673" t="s">
        <v>271</v>
      </c>
      <c r="N1673" t="s">
        <v>268</v>
      </c>
      <c r="O1673">
        <v>9</v>
      </c>
      <c r="P1673" t="s">
        <v>272</v>
      </c>
      <c r="Q1673">
        <v>2</v>
      </c>
      <c r="S1673">
        <v>6</v>
      </c>
      <c r="T1673" s="108">
        <v>12</v>
      </c>
      <c r="U1673">
        <v>1</v>
      </c>
      <c r="V1673" t="s">
        <v>270</v>
      </c>
      <c r="W1673" t="s">
        <v>167</v>
      </c>
      <c r="X1673">
        <v>3</v>
      </c>
      <c r="Y1673">
        <v>3</v>
      </c>
      <c r="Z1673">
        <v>0</v>
      </c>
      <c r="AA1673">
        <v>0</v>
      </c>
      <c r="AB1673">
        <v>0</v>
      </c>
      <c r="AC1673">
        <v>3</v>
      </c>
      <c r="AD1673">
        <v>0</v>
      </c>
      <c r="AE1673">
        <v>0</v>
      </c>
    </row>
    <row r="1674" spans="1:31" x14ac:dyDescent="0.3">
      <c r="A1674" t="s">
        <v>268</v>
      </c>
      <c r="B1674" t="s">
        <v>8919</v>
      </c>
      <c r="C1674" t="s">
        <v>262</v>
      </c>
      <c r="D1674" t="s">
        <v>8920</v>
      </c>
      <c r="E1674" t="s">
        <v>11433</v>
      </c>
      <c r="F1674" t="s">
        <v>535</v>
      </c>
      <c r="G1674" t="s">
        <v>947</v>
      </c>
      <c r="I1674" t="s">
        <v>265</v>
      </c>
      <c r="J1674" t="s">
        <v>266</v>
      </c>
      <c r="K1674" t="s">
        <v>8921</v>
      </c>
      <c r="L1674" t="s">
        <v>17366</v>
      </c>
      <c r="M1674" t="s">
        <v>271</v>
      </c>
      <c r="N1674" t="s">
        <v>268</v>
      </c>
      <c r="O1674">
        <v>21</v>
      </c>
      <c r="P1674" t="s">
        <v>273</v>
      </c>
      <c r="Q1674">
        <v>0.32</v>
      </c>
      <c r="S1674">
        <v>1</v>
      </c>
      <c r="T1674" s="108">
        <v>0.32</v>
      </c>
      <c r="U1674">
        <v>1</v>
      </c>
      <c r="V1674" t="s">
        <v>270</v>
      </c>
      <c r="W1674" t="s">
        <v>167</v>
      </c>
      <c r="X1674">
        <v>1</v>
      </c>
      <c r="Y1674">
        <v>0</v>
      </c>
      <c r="Z1674">
        <v>0</v>
      </c>
      <c r="AA1674">
        <v>0</v>
      </c>
      <c r="AB1674">
        <v>0</v>
      </c>
      <c r="AC1674">
        <v>1</v>
      </c>
      <c r="AD1674">
        <v>0</v>
      </c>
      <c r="AE1674">
        <v>0</v>
      </c>
    </row>
    <row r="1675" spans="1:31" x14ac:dyDescent="0.3">
      <c r="A1675" t="s">
        <v>268</v>
      </c>
      <c r="B1675" t="s">
        <v>1447</v>
      </c>
      <c r="C1675" t="s">
        <v>262</v>
      </c>
      <c r="D1675" t="s">
        <v>2531</v>
      </c>
      <c r="E1675" t="s">
        <v>11517</v>
      </c>
      <c r="F1675" t="s">
        <v>1448</v>
      </c>
      <c r="G1675" t="s">
        <v>484</v>
      </c>
      <c r="I1675" t="s">
        <v>265</v>
      </c>
      <c r="J1675" t="s">
        <v>266</v>
      </c>
      <c r="K1675" t="s">
        <v>1449</v>
      </c>
      <c r="L1675" t="s">
        <v>17789</v>
      </c>
      <c r="M1675" t="s">
        <v>267</v>
      </c>
      <c r="N1675" t="s">
        <v>268</v>
      </c>
      <c r="O1675">
        <v>8</v>
      </c>
      <c r="P1675" t="s">
        <v>282</v>
      </c>
      <c r="Q1675">
        <v>4</v>
      </c>
      <c r="S1675">
        <v>1</v>
      </c>
      <c r="T1675" s="108">
        <v>4</v>
      </c>
      <c r="U1675">
        <v>1</v>
      </c>
      <c r="V1675" t="s">
        <v>270</v>
      </c>
      <c r="W1675" t="s">
        <v>167</v>
      </c>
      <c r="X1675">
        <v>1</v>
      </c>
      <c r="Y1675">
        <v>0</v>
      </c>
      <c r="Z1675">
        <v>0</v>
      </c>
      <c r="AA1675">
        <v>0</v>
      </c>
      <c r="AB1675">
        <v>1</v>
      </c>
      <c r="AC1675">
        <v>0</v>
      </c>
      <c r="AD1675">
        <v>0</v>
      </c>
      <c r="AE1675">
        <v>0</v>
      </c>
    </row>
    <row r="1676" spans="1:31" x14ac:dyDescent="0.3">
      <c r="A1676" t="s">
        <v>268</v>
      </c>
      <c r="B1676" t="s">
        <v>1447</v>
      </c>
      <c r="C1676" t="s">
        <v>262</v>
      </c>
      <c r="D1676" t="s">
        <v>2531</v>
      </c>
      <c r="E1676" t="s">
        <v>11517</v>
      </c>
      <c r="F1676" t="s">
        <v>1448</v>
      </c>
      <c r="G1676" t="s">
        <v>484</v>
      </c>
      <c r="I1676" t="s">
        <v>265</v>
      </c>
      <c r="J1676" t="s">
        <v>266</v>
      </c>
      <c r="K1676" t="s">
        <v>1449</v>
      </c>
      <c r="L1676" t="s">
        <v>17789</v>
      </c>
      <c r="M1676" t="s">
        <v>271</v>
      </c>
      <c r="N1676" t="s">
        <v>268</v>
      </c>
      <c r="O1676">
        <v>9</v>
      </c>
      <c r="P1676" t="s">
        <v>288</v>
      </c>
      <c r="Q1676">
        <v>0.48</v>
      </c>
      <c r="S1676">
        <v>8</v>
      </c>
      <c r="T1676" s="108">
        <v>3.84</v>
      </c>
      <c r="U1676">
        <v>1</v>
      </c>
      <c r="V1676" t="s">
        <v>270</v>
      </c>
      <c r="W1676" t="s">
        <v>167</v>
      </c>
      <c r="X1676">
        <v>4</v>
      </c>
      <c r="Y1676">
        <v>0</v>
      </c>
      <c r="Z1676">
        <v>4</v>
      </c>
      <c r="AA1676">
        <v>0</v>
      </c>
      <c r="AB1676">
        <v>0</v>
      </c>
      <c r="AC1676">
        <v>4</v>
      </c>
      <c r="AD1676">
        <v>0</v>
      </c>
      <c r="AE1676">
        <v>0</v>
      </c>
    </row>
    <row r="1677" spans="1:31" x14ac:dyDescent="0.3">
      <c r="A1677" t="s">
        <v>268</v>
      </c>
      <c r="B1677" t="s">
        <v>1447</v>
      </c>
      <c r="C1677" t="s">
        <v>262</v>
      </c>
      <c r="D1677" t="s">
        <v>2531</v>
      </c>
      <c r="E1677" t="s">
        <v>11517</v>
      </c>
      <c r="F1677" t="s">
        <v>1448</v>
      </c>
      <c r="G1677" t="s">
        <v>484</v>
      </c>
      <c r="I1677" t="s">
        <v>265</v>
      </c>
      <c r="J1677" t="s">
        <v>266</v>
      </c>
      <c r="K1677" t="s">
        <v>1449</v>
      </c>
      <c r="L1677" t="s">
        <v>17789</v>
      </c>
      <c r="M1677" t="s">
        <v>271</v>
      </c>
      <c r="N1677" t="s">
        <v>268</v>
      </c>
      <c r="O1677">
        <v>21</v>
      </c>
      <c r="P1677" t="s">
        <v>273</v>
      </c>
      <c r="Q1677">
        <v>0.17</v>
      </c>
      <c r="S1677">
        <v>2</v>
      </c>
      <c r="T1677" s="108">
        <v>0.34</v>
      </c>
      <c r="U1677">
        <v>2</v>
      </c>
      <c r="V1677" t="s">
        <v>270</v>
      </c>
      <c r="W1677" t="s">
        <v>167</v>
      </c>
      <c r="X1677">
        <v>2</v>
      </c>
      <c r="Y1677">
        <v>0</v>
      </c>
      <c r="Z1677">
        <v>0</v>
      </c>
      <c r="AA1677">
        <v>0</v>
      </c>
      <c r="AB1677">
        <v>2</v>
      </c>
      <c r="AC1677">
        <v>0</v>
      </c>
      <c r="AD1677">
        <v>0</v>
      </c>
      <c r="AE1677">
        <v>0</v>
      </c>
    </row>
    <row r="1678" spans="1:31" x14ac:dyDescent="0.3">
      <c r="A1678" t="s">
        <v>268</v>
      </c>
      <c r="B1678" t="s">
        <v>2286</v>
      </c>
      <c r="C1678" t="s">
        <v>262</v>
      </c>
      <c r="D1678" t="s">
        <v>2577</v>
      </c>
      <c r="E1678" t="s">
        <v>11526</v>
      </c>
      <c r="F1678" t="s">
        <v>1397</v>
      </c>
      <c r="G1678" t="s">
        <v>292</v>
      </c>
      <c r="I1678" t="s">
        <v>265</v>
      </c>
      <c r="J1678" t="s">
        <v>266</v>
      </c>
      <c r="K1678" t="s">
        <v>2287</v>
      </c>
      <c r="L1678" t="s">
        <v>977</v>
      </c>
      <c r="M1678" t="s">
        <v>267</v>
      </c>
      <c r="N1678" t="s">
        <v>268</v>
      </c>
      <c r="O1678">
        <v>8</v>
      </c>
      <c r="P1678" t="s">
        <v>282</v>
      </c>
      <c r="Q1678">
        <v>4</v>
      </c>
      <c r="S1678">
        <v>4</v>
      </c>
      <c r="T1678" s="108">
        <v>16</v>
      </c>
      <c r="U1678">
        <v>1</v>
      </c>
      <c r="V1678" t="s">
        <v>270</v>
      </c>
      <c r="W1678" t="s">
        <v>167</v>
      </c>
      <c r="X1678">
        <v>4</v>
      </c>
      <c r="Y1678">
        <v>0</v>
      </c>
      <c r="Z1678">
        <v>0</v>
      </c>
      <c r="AA1678">
        <v>0</v>
      </c>
      <c r="AB1678">
        <v>4</v>
      </c>
      <c r="AC1678">
        <v>0</v>
      </c>
      <c r="AD1678">
        <v>0</v>
      </c>
      <c r="AE1678">
        <v>0</v>
      </c>
    </row>
    <row r="1679" spans="1:31" x14ac:dyDescent="0.3">
      <c r="A1679" t="s">
        <v>268</v>
      </c>
      <c r="B1679" t="s">
        <v>2286</v>
      </c>
      <c r="C1679" t="s">
        <v>262</v>
      </c>
      <c r="D1679" t="s">
        <v>2577</v>
      </c>
      <c r="E1679" t="s">
        <v>11526</v>
      </c>
      <c r="F1679" t="s">
        <v>1397</v>
      </c>
      <c r="G1679" t="s">
        <v>292</v>
      </c>
      <c r="I1679" t="s">
        <v>265</v>
      </c>
      <c r="J1679" t="s">
        <v>266</v>
      </c>
      <c r="K1679" t="s">
        <v>2287</v>
      </c>
      <c r="L1679" t="s">
        <v>977</v>
      </c>
      <c r="M1679" t="s">
        <v>271</v>
      </c>
      <c r="N1679" t="s">
        <v>268</v>
      </c>
      <c r="O1679">
        <v>9</v>
      </c>
      <c r="P1679" t="s">
        <v>272</v>
      </c>
      <c r="Q1679">
        <v>4</v>
      </c>
      <c r="S1679">
        <v>8</v>
      </c>
      <c r="T1679" s="108">
        <v>32</v>
      </c>
      <c r="U1679">
        <v>1</v>
      </c>
      <c r="V1679" t="s">
        <v>270</v>
      </c>
      <c r="W1679" t="s">
        <v>167</v>
      </c>
      <c r="X1679">
        <v>4</v>
      </c>
      <c r="Y1679">
        <v>0</v>
      </c>
      <c r="Z1679">
        <v>4</v>
      </c>
      <c r="AA1679">
        <v>0</v>
      </c>
      <c r="AB1679">
        <v>0</v>
      </c>
      <c r="AC1679">
        <v>4</v>
      </c>
      <c r="AD1679">
        <v>0</v>
      </c>
      <c r="AE1679">
        <v>0</v>
      </c>
    </row>
    <row r="1680" spans="1:31" x14ac:dyDescent="0.3">
      <c r="A1680" t="s">
        <v>268</v>
      </c>
      <c r="B1680" t="s">
        <v>2286</v>
      </c>
      <c r="C1680" t="s">
        <v>262</v>
      </c>
      <c r="D1680" t="s">
        <v>2577</v>
      </c>
      <c r="E1680" t="s">
        <v>11526</v>
      </c>
      <c r="F1680" t="s">
        <v>1397</v>
      </c>
      <c r="G1680" t="s">
        <v>292</v>
      </c>
      <c r="I1680" t="s">
        <v>265</v>
      </c>
      <c r="J1680" t="s">
        <v>266</v>
      </c>
      <c r="K1680" t="s">
        <v>2287</v>
      </c>
      <c r="L1680" t="s">
        <v>977</v>
      </c>
      <c r="M1680" t="s">
        <v>271</v>
      </c>
      <c r="N1680" t="s">
        <v>268</v>
      </c>
      <c r="O1680">
        <v>21</v>
      </c>
      <c r="P1680" t="s">
        <v>273</v>
      </c>
      <c r="Q1680">
        <v>0.32</v>
      </c>
      <c r="S1680">
        <v>4</v>
      </c>
      <c r="T1680" s="108">
        <v>1.28</v>
      </c>
      <c r="U1680">
        <v>1</v>
      </c>
      <c r="V1680" t="s">
        <v>270</v>
      </c>
      <c r="W1680" t="s">
        <v>167</v>
      </c>
      <c r="X1680">
        <v>4</v>
      </c>
      <c r="Y1680">
        <v>0</v>
      </c>
      <c r="Z1680">
        <v>0</v>
      </c>
      <c r="AA1680">
        <v>0</v>
      </c>
      <c r="AB1680">
        <v>4</v>
      </c>
      <c r="AC1680">
        <v>0</v>
      </c>
      <c r="AD1680">
        <v>0</v>
      </c>
      <c r="AE1680">
        <v>0</v>
      </c>
    </row>
    <row r="1681" spans="1:31" x14ac:dyDescent="0.3">
      <c r="A1681" t="s">
        <v>268</v>
      </c>
      <c r="B1681" t="s">
        <v>8925</v>
      </c>
      <c r="C1681" t="s">
        <v>262</v>
      </c>
      <c r="D1681" t="s">
        <v>8926</v>
      </c>
      <c r="E1681" t="s">
        <v>11258</v>
      </c>
      <c r="F1681" t="s">
        <v>543</v>
      </c>
      <c r="G1681" t="s">
        <v>536</v>
      </c>
      <c r="I1681" t="s">
        <v>265</v>
      </c>
      <c r="J1681" t="s">
        <v>266</v>
      </c>
      <c r="K1681" t="s">
        <v>8927</v>
      </c>
      <c r="L1681" t="s">
        <v>17366</v>
      </c>
      <c r="M1681" t="s">
        <v>271</v>
      </c>
      <c r="N1681" t="s">
        <v>268</v>
      </c>
      <c r="O1681">
        <v>9</v>
      </c>
      <c r="P1681" t="s">
        <v>288</v>
      </c>
      <c r="Q1681">
        <v>0.48</v>
      </c>
      <c r="S1681">
        <v>4</v>
      </c>
      <c r="T1681" s="108">
        <v>1.92</v>
      </c>
      <c r="U1681">
        <v>1</v>
      </c>
      <c r="V1681" t="s">
        <v>270</v>
      </c>
      <c r="W1681" t="s">
        <v>167</v>
      </c>
      <c r="X1681">
        <v>4</v>
      </c>
      <c r="Y1681">
        <v>0</v>
      </c>
      <c r="Z1681">
        <v>0</v>
      </c>
      <c r="AA1681">
        <v>0</v>
      </c>
      <c r="AB1681">
        <v>4</v>
      </c>
      <c r="AC1681">
        <v>0</v>
      </c>
      <c r="AD1681">
        <v>0</v>
      </c>
      <c r="AE1681">
        <v>0</v>
      </c>
    </row>
    <row r="1682" spans="1:31" x14ac:dyDescent="0.3">
      <c r="A1682" t="s">
        <v>268</v>
      </c>
      <c r="B1682" t="s">
        <v>8925</v>
      </c>
      <c r="C1682" t="s">
        <v>262</v>
      </c>
      <c r="D1682" t="s">
        <v>8926</v>
      </c>
      <c r="E1682" t="s">
        <v>11258</v>
      </c>
      <c r="F1682" t="s">
        <v>543</v>
      </c>
      <c r="G1682" t="s">
        <v>536</v>
      </c>
      <c r="I1682" t="s">
        <v>265</v>
      </c>
      <c r="J1682" t="s">
        <v>266</v>
      </c>
      <c r="K1682" t="s">
        <v>8927</v>
      </c>
      <c r="L1682" t="s">
        <v>17366</v>
      </c>
      <c r="M1682" t="s">
        <v>271</v>
      </c>
      <c r="N1682" t="s">
        <v>268</v>
      </c>
      <c r="O1682">
        <v>21</v>
      </c>
      <c r="P1682" t="s">
        <v>273</v>
      </c>
      <c r="Q1682">
        <v>0.32</v>
      </c>
      <c r="S1682">
        <v>1</v>
      </c>
      <c r="T1682" s="108">
        <v>0.32</v>
      </c>
      <c r="U1682">
        <v>1</v>
      </c>
      <c r="V1682" t="s">
        <v>270</v>
      </c>
      <c r="W1682" t="s">
        <v>167</v>
      </c>
      <c r="X1682">
        <v>1</v>
      </c>
      <c r="Y1682">
        <v>0</v>
      </c>
      <c r="Z1682">
        <v>0</v>
      </c>
      <c r="AA1682">
        <v>0</v>
      </c>
      <c r="AB1682">
        <v>1</v>
      </c>
      <c r="AC1682">
        <v>0</v>
      </c>
      <c r="AD1682">
        <v>0</v>
      </c>
      <c r="AE1682">
        <v>0</v>
      </c>
    </row>
    <row r="1683" spans="1:31" x14ac:dyDescent="0.3">
      <c r="A1683" t="s">
        <v>268</v>
      </c>
      <c r="B1683" t="s">
        <v>8925</v>
      </c>
      <c r="C1683" t="s">
        <v>262</v>
      </c>
      <c r="D1683" t="s">
        <v>8926</v>
      </c>
      <c r="E1683" t="s">
        <v>11258</v>
      </c>
      <c r="F1683" t="s">
        <v>543</v>
      </c>
      <c r="G1683" t="s">
        <v>536</v>
      </c>
      <c r="I1683" t="s">
        <v>265</v>
      </c>
      <c r="J1683" t="s">
        <v>266</v>
      </c>
      <c r="K1683" t="s">
        <v>8927</v>
      </c>
      <c r="L1683" t="s">
        <v>17366</v>
      </c>
      <c r="M1683" t="s">
        <v>267</v>
      </c>
      <c r="N1683" t="s">
        <v>268</v>
      </c>
      <c r="O1683">
        <v>8</v>
      </c>
      <c r="P1683" t="s">
        <v>266</v>
      </c>
      <c r="Q1683">
        <v>0.48</v>
      </c>
      <c r="S1683">
        <v>3</v>
      </c>
      <c r="T1683" s="108">
        <v>1.44</v>
      </c>
      <c r="U1683">
        <v>1</v>
      </c>
      <c r="V1683" t="s">
        <v>270</v>
      </c>
      <c r="W1683" t="s">
        <v>167</v>
      </c>
      <c r="X1683">
        <v>3</v>
      </c>
      <c r="Y1683">
        <v>0</v>
      </c>
      <c r="Z1683">
        <v>0</v>
      </c>
      <c r="AA1683">
        <v>0</v>
      </c>
      <c r="AB1683">
        <v>3</v>
      </c>
      <c r="AC1683">
        <v>0</v>
      </c>
      <c r="AD1683">
        <v>0</v>
      </c>
      <c r="AE1683">
        <v>0</v>
      </c>
    </row>
    <row r="1684" spans="1:31" x14ac:dyDescent="0.3">
      <c r="A1684" t="s">
        <v>268</v>
      </c>
      <c r="B1684" t="s">
        <v>8943</v>
      </c>
      <c r="C1684" t="s">
        <v>262</v>
      </c>
      <c r="D1684" t="s">
        <v>8944</v>
      </c>
      <c r="E1684" t="s">
        <v>11262</v>
      </c>
      <c r="F1684" t="s">
        <v>8945</v>
      </c>
      <c r="G1684" t="s">
        <v>536</v>
      </c>
      <c r="I1684" t="s">
        <v>265</v>
      </c>
      <c r="J1684" t="s">
        <v>266</v>
      </c>
      <c r="K1684" t="s">
        <v>8946</v>
      </c>
      <c r="L1684" t="s">
        <v>11827</v>
      </c>
      <c r="M1684" t="s">
        <v>267</v>
      </c>
      <c r="N1684" t="s">
        <v>268</v>
      </c>
      <c r="O1684">
        <v>8</v>
      </c>
      <c r="P1684" t="s">
        <v>266</v>
      </c>
      <c r="Q1684">
        <v>0.48</v>
      </c>
      <c r="S1684">
        <v>4</v>
      </c>
      <c r="T1684" s="108">
        <v>1.92</v>
      </c>
      <c r="U1684">
        <v>1</v>
      </c>
      <c r="V1684" t="s">
        <v>270</v>
      </c>
      <c r="W1684" t="s">
        <v>167</v>
      </c>
      <c r="X1684">
        <v>2</v>
      </c>
      <c r="Y1684">
        <v>2</v>
      </c>
      <c r="Z1684">
        <v>0</v>
      </c>
      <c r="AA1684">
        <v>0</v>
      </c>
      <c r="AB1684">
        <v>2</v>
      </c>
      <c r="AC1684">
        <v>0</v>
      </c>
      <c r="AD1684">
        <v>0</v>
      </c>
      <c r="AE1684">
        <v>0</v>
      </c>
    </row>
    <row r="1685" spans="1:31" x14ac:dyDescent="0.3">
      <c r="A1685" t="s">
        <v>268</v>
      </c>
      <c r="B1685" t="s">
        <v>8943</v>
      </c>
      <c r="C1685" t="s">
        <v>262</v>
      </c>
      <c r="D1685" t="s">
        <v>8944</v>
      </c>
      <c r="E1685" t="s">
        <v>11262</v>
      </c>
      <c r="F1685" t="s">
        <v>8945</v>
      </c>
      <c r="G1685" t="s">
        <v>536</v>
      </c>
      <c r="I1685" t="s">
        <v>265</v>
      </c>
      <c r="J1685" t="s">
        <v>266</v>
      </c>
      <c r="K1685" t="s">
        <v>8946</v>
      </c>
      <c r="L1685" t="s">
        <v>11827</v>
      </c>
      <c r="M1685" t="s">
        <v>271</v>
      </c>
      <c r="N1685" t="s">
        <v>268</v>
      </c>
      <c r="O1685">
        <v>9</v>
      </c>
      <c r="P1685" t="s">
        <v>288</v>
      </c>
      <c r="Q1685">
        <v>0.48</v>
      </c>
      <c r="S1685">
        <v>5</v>
      </c>
      <c r="T1685" s="108">
        <v>2.4</v>
      </c>
      <c r="U1685">
        <v>1</v>
      </c>
      <c r="V1685" t="s">
        <v>270</v>
      </c>
      <c r="W1685" t="s">
        <v>167</v>
      </c>
      <c r="X1685">
        <v>5</v>
      </c>
      <c r="Y1685">
        <v>0</v>
      </c>
      <c r="Z1685">
        <v>0</v>
      </c>
      <c r="AA1685">
        <v>0</v>
      </c>
      <c r="AB1685">
        <v>5</v>
      </c>
      <c r="AC1685">
        <v>0</v>
      </c>
      <c r="AD1685">
        <v>0</v>
      </c>
      <c r="AE1685">
        <v>0</v>
      </c>
    </row>
    <row r="1686" spans="1:31" x14ac:dyDescent="0.3">
      <c r="A1686" t="s">
        <v>268</v>
      </c>
      <c r="B1686" t="s">
        <v>8858</v>
      </c>
      <c r="C1686" t="s">
        <v>262</v>
      </c>
      <c r="D1686" t="s">
        <v>8859</v>
      </c>
      <c r="E1686" t="s">
        <v>11279</v>
      </c>
      <c r="F1686" t="s">
        <v>632</v>
      </c>
      <c r="G1686" t="s">
        <v>264</v>
      </c>
      <c r="I1686" t="s">
        <v>265</v>
      </c>
      <c r="J1686" t="s">
        <v>266</v>
      </c>
      <c r="K1686" t="s">
        <v>8860</v>
      </c>
      <c r="L1686" t="s">
        <v>8861</v>
      </c>
      <c r="M1686" t="s">
        <v>267</v>
      </c>
      <c r="N1686" t="s">
        <v>268</v>
      </c>
      <c r="O1686">
        <v>8</v>
      </c>
      <c r="P1686" t="s">
        <v>269</v>
      </c>
      <c r="Q1686">
        <v>2</v>
      </c>
      <c r="S1686">
        <v>2</v>
      </c>
      <c r="T1686" s="108">
        <v>4</v>
      </c>
      <c r="U1686">
        <v>1</v>
      </c>
      <c r="V1686" t="s">
        <v>270</v>
      </c>
      <c r="W1686" t="s">
        <v>167</v>
      </c>
      <c r="X1686">
        <v>2</v>
      </c>
      <c r="Y1686">
        <v>2</v>
      </c>
      <c r="Z1686">
        <v>0</v>
      </c>
      <c r="AA1686">
        <v>0</v>
      </c>
      <c r="AB1686">
        <v>0</v>
      </c>
      <c r="AC1686">
        <v>0</v>
      </c>
      <c r="AD1686">
        <v>0</v>
      </c>
      <c r="AE1686">
        <v>0</v>
      </c>
    </row>
    <row r="1687" spans="1:31" x14ac:dyDescent="0.3">
      <c r="A1687" t="s">
        <v>268</v>
      </c>
      <c r="B1687" t="s">
        <v>8858</v>
      </c>
      <c r="C1687" t="s">
        <v>262</v>
      </c>
      <c r="D1687" t="s">
        <v>8859</v>
      </c>
      <c r="E1687" t="s">
        <v>11279</v>
      </c>
      <c r="F1687" t="s">
        <v>632</v>
      </c>
      <c r="G1687" t="s">
        <v>264</v>
      </c>
      <c r="I1687" t="s">
        <v>265</v>
      </c>
      <c r="J1687" t="s">
        <v>266</v>
      </c>
      <c r="K1687" t="s">
        <v>8860</v>
      </c>
      <c r="L1687" t="s">
        <v>8861</v>
      </c>
      <c r="M1687" t="s">
        <v>267</v>
      </c>
      <c r="N1687" t="s">
        <v>268</v>
      </c>
      <c r="O1687">
        <v>8</v>
      </c>
      <c r="P1687" t="s">
        <v>269</v>
      </c>
      <c r="Q1687">
        <v>2</v>
      </c>
      <c r="S1687">
        <v>3</v>
      </c>
      <c r="T1687" s="108">
        <v>6</v>
      </c>
      <c r="U1687">
        <v>1</v>
      </c>
      <c r="V1687" t="s">
        <v>270</v>
      </c>
      <c r="W1687" t="s">
        <v>167</v>
      </c>
      <c r="X1687">
        <v>3</v>
      </c>
      <c r="Y1687">
        <v>0</v>
      </c>
      <c r="Z1687">
        <v>0</v>
      </c>
      <c r="AA1687">
        <v>0</v>
      </c>
      <c r="AB1687">
        <v>0</v>
      </c>
      <c r="AC1687">
        <v>3</v>
      </c>
      <c r="AD1687">
        <v>0</v>
      </c>
      <c r="AE1687">
        <v>0</v>
      </c>
    </row>
    <row r="1688" spans="1:31" x14ac:dyDescent="0.3">
      <c r="A1688" t="s">
        <v>268</v>
      </c>
      <c r="B1688" t="s">
        <v>8858</v>
      </c>
      <c r="C1688" t="s">
        <v>262</v>
      </c>
      <c r="D1688" t="s">
        <v>8859</v>
      </c>
      <c r="E1688" t="s">
        <v>11279</v>
      </c>
      <c r="F1688" t="s">
        <v>632</v>
      </c>
      <c r="G1688" t="s">
        <v>264</v>
      </c>
      <c r="I1688" t="s">
        <v>265</v>
      </c>
      <c r="J1688" t="s">
        <v>266</v>
      </c>
      <c r="K1688" t="s">
        <v>8860</v>
      </c>
      <c r="L1688" t="s">
        <v>8861</v>
      </c>
      <c r="M1688" t="s">
        <v>271</v>
      </c>
      <c r="N1688" t="s">
        <v>268</v>
      </c>
      <c r="O1688">
        <v>9</v>
      </c>
      <c r="P1688" t="s">
        <v>272</v>
      </c>
      <c r="Q1688">
        <v>2</v>
      </c>
      <c r="S1688">
        <v>4</v>
      </c>
      <c r="T1688" s="108">
        <v>8</v>
      </c>
      <c r="U1688">
        <v>1</v>
      </c>
      <c r="V1688" t="s">
        <v>270</v>
      </c>
      <c r="W1688" t="s">
        <v>167</v>
      </c>
      <c r="X1688">
        <v>2</v>
      </c>
      <c r="Y1688">
        <v>0</v>
      </c>
      <c r="Z1688">
        <v>2</v>
      </c>
      <c r="AA1688">
        <v>0</v>
      </c>
      <c r="AB1688">
        <v>0</v>
      </c>
      <c r="AC1688">
        <v>2</v>
      </c>
      <c r="AD1688">
        <v>0</v>
      </c>
      <c r="AE1688">
        <v>0</v>
      </c>
    </row>
    <row r="1689" spans="1:31" x14ac:dyDescent="0.3">
      <c r="A1689" t="s">
        <v>268</v>
      </c>
      <c r="B1689" t="s">
        <v>8858</v>
      </c>
      <c r="C1689" t="s">
        <v>262</v>
      </c>
      <c r="D1689" t="s">
        <v>8859</v>
      </c>
      <c r="E1689" t="s">
        <v>11279</v>
      </c>
      <c r="F1689" t="s">
        <v>632</v>
      </c>
      <c r="G1689" t="s">
        <v>264</v>
      </c>
      <c r="I1689" t="s">
        <v>265</v>
      </c>
      <c r="J1689" t="s">
        <v>266</v>
      </c>
      <c r="K1689" t="s">
        <v>8860</v>
      </c>
      <c r="L1689" t="s">
        <v>8861</v>
      </c>
      <c r="M1689" t="s">
        <v>271</v>
      </c>
      <c r="N1689" t="s">
        <v>268</v>
      </c>
      <c r="O1689">
        <v>21</v>
      </c>
      <c r="P1689" t="s">
        <v>273</v>
      </c>
      <c r="Q1689">
        <v>0.48</v>
      </c>
      <c r="S1689">
        <v>2</v>
      </c>
      <c r="T1689" s="108">
        <v>0.96</v>
      </c>
      <c r="U1689">
        <v>1</v>
      </c>
      <c r="V1689" t="s">
        <v>270</v>
      </c>
      <c r="W1689" t="s">
        <v>167</v>
      </c>
      <c r="X1689">
        <v>2</v>
      </c>
      <c r="Y1689">
        <v>0</v>
      </c>
      <c r="Z1689">
        <v>0</v>
      </c>
      <c r="AA1689">
        <v>0</v>
      </c>
      <c r="AB1689">
        <v>0</v>
      </c>
      <c r="AC1689">
        <v>2</v>
      </c>
      <c r="AD1689">
        <v>0</v>
      </c>
      <c r="AE1689">
        <v>0</v>
      </c>
    </row>
    <row r="1690" spans="1:31" x14ac:dyDescent="0.3">
      <c r="A1690" t="s">
        <v>268</v>
      </c>
      <c r="B1690" t="s">
        <v>1479</v>
      </c>
      <c r="C1690" t="s">
        <v>302</v>
      </c>
      <c r="D1690" t="s">
        <v>205</v>
      </c>
      <c r="E1690" t="s">
        <v>11343</v>
      </c>
      <c r="G1690" t="s">
        <v>9335</v>
      </c>
      <c r="I1690" t="s">
        <v>265</v>
      </c>
      <c r="J1690" t="s">
        <v>266</v>
      </c>
      <c r="K1690" t="s">
        <v>1482</v>
      </c>
      <c r="L1690" t="s">
        <v>17573</v>
      </c>
      <c r="M1690" t="s">
        <v>271</v>
      </c>
      <c r="N1690" t="s">
        <v>268</v>
      </c>
      <c r="O1690">
        <v>9</v>
      </c>
      <c r="P1690" t="s">
        <v>288</v>
      </c>
      <c r="Q1690">
        <v>0.48</v>
      </c>
      <c r="S1690">
        <v>4</v>
      </c>
      <c r="T1690" s="108">
        <v>1.92</v>
      </c>
      <c r="U1690">
        <v>1</v>
      </c>
      <c r="V1690" t="s">
        <v>270</v>
      </c>
      <c r="W1690" t="s">
        <v>167</v>
      </c>
      <c r="X1690">
        <v>4</v>
      </c>
      <c r="Y1690">
        <v>4</v>
      </c>
      <c r="Z1690">
        <v>0</v>
      </c>
      <c r="AA1690">
        <v>0</v>
      </c>
      <c r="AB1690">
        <v>0</v>
      </c>
      <c r="AC1690">
        <v>0</v>
      </c>
      <c r="AD1690">
        <v>0</v>
      </c>
      <c r="AE1690">
        <v>0</v>
      </c>
    </row>
    <row r="1691" spans="1:31" x14ac:dyDescent="0.3">
      <c r="A1691" t="s">
        <v>268</v>
      </c>
      <c r="B1691" t="s">
        <v>1479</v>
      </c>
      <c r="C1691" t="s">
        <v>302</v>
      </c>
      <c r="D1691" t="s">
        <v>205</v>
      </c>
      <c r="E1691" t="s">
        <v>11343</v>
      </c>
      <c r="G1691" t="s">
        <v>9335</v>
      </c>
      <c r="I1691" t="s">
        <v>265</v>
      </c>
      <c r="J1691" t="s">
        <v>266</v>
      </c>
      <c r="K1691" t="s">
        <v>1482</v>
      </c>
      <c r="L1691" t="s">
        <v>17573</v>
      </c>
      <c r="M1691" t="s">
        <v>271</v>
      </c>
      <c r="N1691" t="s">
        <v>268</v>
      </c>
      <c r="O1691">
        <v>9</v>
      </c>
      <c r="P1691" t="s">
        <v>288</v>
      </c>
      <c r="Q1691">
        <v>0.48</v>
      </c>
      <c r="S1691">
        <v>4</v>
      </c>
      <c r="T1691" s="108">
        <v>1.92</v>
      </c>
      <c r="U1691">
        <v>1</v>
      </c>
      <c r="V1691" t="s">
        <v>270</v>
      </c>
      <c r="W1691" t="s">
        <v>167</v>
      </c>
      <c r="X1691">
        <v>4</v>
      </c>
      <c r="Y1691">
        <v>4</v>
      </c>
      <c r="Z1691">
        <v>0</v>
      </c>
      <c r="AA1691">
        <v>0</v>
      </c>
      <c r="AB1691">
        <v>0</v>
      </c>
      <c r="AC1691">
        <v>0</v>
      </c>
      <c r="AD1691">
        <v>0</v>
      </c>
      <c r="AE1691">
        <v>0</v>
      </c>
    </row>
    <row r="1692" spans="1:31" x14ac:dyDescent="0.3">
      <c r="A1692" t="s">
        <v>268</v>
      </c>
      <c r="B1692" t="s">
        <v>687</v>
      </c>
      <c r="C1692" t="s">
        <v>274</v>
      </c>
      <c r="D1692" t="s">
        <v>2485</v>
      </c>
      <c r="E1692" t="s">
        <v>11250</v>
      </c>
      <c r="F1692" t="s">
        <v>688</v>
      </c>
      <c r="G1692" t="s">
        <v>9327</v>
      </c>
      <c r="I1692" t="s">
        <v>265</v>
      </c>
      <c r="J1692" t="s">
        <v>266</v>
      </c>
      <c r="K1692" t="s">
        <v>689</v>
      </c>
      <c r="L1692" t="s">
        <v>15564</v>
      </c>
      <c r="M1692" t="s">
        <v>267</v>
      </c>
      <c r="N1692" t="s">
        <v>268</v>
      </c>
      <c r="O1692">
        <v>8</v>
      </c>
      <c r="P1692" t="s">
        <v>282</v>
      </c>
      <c r="Q1692">
        <v>2</v>
      </c>
      <c r="S1692">
        <v>2</v>
      </c>
      <c r="T1692" s="108">
        <v>4</v>
      </c>
      <c r="U1692">
        <v>1</v>
      </c>
      <c r="V1692" t="s">
        <v>270</v>
      </c>
      <c r="W1692" t="s">
        <v>167</v>
      </c>
      <c r="X1692">
        <v>1</v>
      </c>
      <c r="Y1692">
        <v>0</v>
      </c>
      <c r="Z1692">
        <v>1</v>
      </c>
      <c r="AA1692">
        <v>0</v>
      </c>
      <c r="AB1692">
        <v>0</v>
      </c>
      <c r="AC1692">
        <v>1</v>
      </c>
      <c r="AD1692">
        <v>0</v>
      </c>
      <c r="AE1692">
        <v>0</v>
      </c>
    </row>
    <row r="1693" spans="1:31" x14ac:dyDescent="0.3">
      <c r="A1693" t="s">
        <v>268</v>
      </c>
      <c r="B1693" t="s">
        <v>687</v>
      </c>
      <c r="C1693" t="s">
        <v>274</v>
      </c>
      <c r="D1693" t="s">
        <v>2485</v>
      </c>
      <c r="E1693" t="s">
        <v>11250</v>
      </c>
      <c r="F1693" t="s">
        <v>688</v>
      </c>
      <c r="G1693" t="s">
        <v>9327</v>
      </c>
      <c r="I1693" t="s">
        <v>265</v>
      </c>
      <c r="J1693" t="s">
        <v>266</v>
      </c>
      <c r="K1693" t="s">
        <v>689</v>
      </c>
      <c r="L1693" t="s">
        <v>15564</v>
      </c>
      <c r="M1693" t="s">
        <v>271</v>
      </c>
      <c r="N1693" t="s">
        <v>268</v>
      </c>
      <c r="O1693">
        <v>21</v>
      </c>
      <c r="P1693" t="s">
        <v>273</v>
      </c>
      <c r="Q1693">
        <v>0.48</v>
      </c>
      <c r="S1693">
        <v>1</v>
      </c>
      <c r="T1693" s="108">
        <v>0.48</v>
      </c>
      <c r="U1693">
        <v>1</v>
      </c>
      <c r="V1693" t="s">
        <v>270</v>
      </c>
      <c r="W1693" t="s">
        <v>167</v>
      </c>
      <c r="X1693">
        <v>1</v>
      </c>
      <c r="Y1693">
        <v>0</v>
      </c>
      <c r="Z1693">
        <v>0</v>
      </c>
      <c r="AA1693">
        <v>0</v>
      </c>
      <c r="AB1693">
        <v>0</v>
      </c>
      <c r="AC1693">
        <v>1</v>
      </c>
      <c r="AD1693">
        <v>0</v>
      </c>
      <c r="AE1693">
        <v>0</v>
      </c>
    </row>
    <row r="1694" spans="1:31" x14ac:dyDescent="0.3">
      <c r="A1694" t="s">
        <v>268</v>
      </c>
      <c r="B1694" t="s">
        <v>687</v>
      </c>
      <c r="C1694" t="s">
        <v>274</v>
      </c>
      <c r="D1694" t="s">
        <v>2485</v>
      </c>
      <c r="E1694" t="s">
        <v>11250</v>
      </c>
      <c r="F1694" t="s">
        <v>688</v>
      </c>
      <c r="G1694" t="s">
        <v>9327</v>
      </c>
      <c r="I1694" t="s">
        <v>265</v>
      </c>
      <c r="J1694" t="s">
        <v>266</v>
      </c>
      <c r="K1694" t="s">
        <v>689</v>
      </c>
      <c r="L1694" t="s">
        <v>15564</v>
      </c>
      <c r="M1694" t="s">
        <v>271</v>
      </c>
      <c r="N1694" t="s">
        <v>268</v>
      </c>
      <c r="O1694">
        <v>9</v>
      </c>
      <c r="P1694" t="s">
        <v>272</v>
      </c>
      <c r="Q1694">
        <v>2</v>
      </c>
      <c r="S1694">
        <v>2</v>
      </c>
      <c r="T1694" s="108">
        <v>4</v>
      </c>
      <c r="U1694">
        <v>1</v>
      </c>
      <c r="V1694" t="s">
        <v>270</v>
      </c>
      <c r="W1694" t="s">
        <v>167</v>
      </c>
      <c r="X1694">
        <v>1</v>
      </c>
      <c r="Y1694">
        <v>0</v>
      </c>
      <c r="Z1694">
        <v>1</v>
      </c>
      <c r="AA1694">
        <v>0</v>
      </c>
      <c r="AB1694">
        <v>0</v>
      </c>
      <c r="AC1694">
        <v>1</v>
      </c>
      <c r="AD1694">
        <v>0</v>
      </c>
      <c r="AE1694">
        <v>0</v>
      </c>
    </row>
    <row r="1695" spans="1:31" x14ac:dyDescent="0.3">
      <c r="A1695" t="s">
        <v>268</v>
      </c>
      <c r="B1695" t="s">
        <v>8966</v>
      </c>
      <c r="C1695" t="s">
        <v>274</v>
      </c>
      <c r="D1695" t="s">
        <v>8967</v>
      </c>
      <c r="E1695" t="s">
        <v>11249</v>
      </c>
      <c r="F1695" t="s">
        <v>8968</v>
      </c>
      <c r="G1695" t="s">
        <v>9327</v>
      </c>
      <c r="I1695" t="s">
        <v>265</v>
      </c>
      <c r="J1695" t="s">
        <v>266</v>
      </c>
      <c r="K1695" t="s">
        <v>8969</v>
      </c>
      <c r="L1695" t="s">
        <v>17383</v>
      </c>
      <c r="M1695" t="s">
        <v>267</v>
      </c>
      <c r="N1695" t="s">
        <v>268</v>
      </c>
      <c r="O1695">
        <v>8</v>
      </c>
      <c r="P1695" t="s">
        <v>282</v>
      </c>
      <c r="Q1695">
        <v>2</v>
      </c>
      <c r="S1695">
        <v>2</v>
      </c>
      <c r="T1695" s="108">
        <v>4</v>
      </c>
      <c r="U1695">
        <v>1</v>
      </c>
      <c r="V1695" t="s">
        <v>270</v>
      </c>
      <c r="W1695" t="s">
        <v>167</v>
      </c>
      <c r="X1695">
        <v>1</v>
      </c>
      <c r="Y1695">
        <v>0</v>
      </c>
      <c r="Z1695">
        <v>1</v>
      </c>
      <c r="AA1695">
        <v>0</v>
      </c>
      <c r="AB1695">
        <v>0</v>
      </c>
      <c r="AC1695">
        <v>1</v>
      </c>
      <c r="AD1695">
        <v>0</v>
      </c>
      <c r="AE1695">
        <v>0</v>
      </c>
    </row>
    <row r="1696" spans="1:31" x14ac:dyDescent="0.3">
      <c r="A1696" t="s">
        <v>268</v>
      </c>
      <c r="B1696" t="s">
        <v>8966</v>
      </c>
      <c r="C1696" t="s">
        <v>274</v>
      </c>
      <c r="D1696" t="s">
        <v>8967</v>
      </c>
      <c r="E1696" t="s">
        <v>11249</v>
      </c>
      <c r="F1696" t="s">
        <v>8968</v>
      </c>
      <c r="G1696" t="s">
        <v>9327</v>
      </c>
      <c r="I1696" t="s">
        <v>265</v>
      </c>
      <c r="J1696" t="s">
        <v>266</v>
      </c>
      <c r="K1696" t="s">
        <v>8969</v>
      </c>
      <c r="L1696" t="s">
        <v>17383</v>
      </c>
      <c r="M1696" t="s">
        <v>271</v>
      </c>
      <c r="N1696" t="s">
        <v>268</v>
      </c>
      <c r="O1696">
        <v>9</v>
      </c>
      <c r="P1696" t="s">
        <v>288</v>
      </c>
      <c r="Q1696">
        <v>0.48</v>
      </c>
      <c r="S1696">
        <v>8</v>
      </c>
      <c r="T1696" s="108">
        <v>3.84</v>
      </c>
      <c r="U1696">
        <v>1</v>
      </c>
      <c r="V1696" t="s">
        <v>270</v>
      </c>
      <c r="W1696" t="s">
        <v>167</v>
      </c>
      <c r="X1696">
        <v>4</v>
      </c>
      <c r="Y1696">
        <v>0</v>
      </c>
      <c r="Z1696">
        <v>0</v>
      </c>
      <c r="AA1696">
        <v>0</v>
      </c>
      <c r="AB1696">
        <v>0</v>
      </c>
      <c r="AC1696">
        <v>8</v>
      </c>
      <c r="AD1696">
        <v>0</v>
      </c>
      <c r="AE1696">
        <v>0</v>
      </c>
    </row>
    <row r="1697" spans="1:31" x14ac:dyDescent="0.3">
      <c r="A1697" t="s">
        <v>268</v>
      </c>
      <c r="B1697" t="s">
        <v>8966</v>
      </c>
      <c r="C1697" t="s">
        <v>274</v>
      </c>
      <c r="D1697" t="s">
        <v>8967</v>
      </c>
      <c r="E1697" t="s">
        <v>11249</v>
      </c>
      <c r="F1697" t="s">
        <v>8968</v>
      </c>
      <c r="G1697" t="s">
        <v>9327</v>
      </c>
      <c r="I1697" t="s">
        <v>265</v>
      </c>
      <c r="J1697" t="s">
        <v>266</v>
      </c>
      <c r="K1697" t="s">
        <v>8969</v>
      </c>
      <c r="L1697" t="s">
        <v>17383</v>
      </c>
      <c r="M1697" t="s">
        <v>271</v>
      </c>
      <c r="N1697" t="s">
        <v>268</v>
      </c>
      <c r="O1697">
        <v>21</v>
      </c>
      <c r="P1697" t="s">
        <v>273</v>
      </c>
      <c r="Q1697">
        <v>0.48</v>
      </c>
      <c r="S1697">
        <v>1</v>
      </c>
      <c r="T1697" s="108">
        <v>0.48</v>
      </c>
      <c r="U1697">
        <v>1</v>
      </c>
      <c r="V1697" t="s">
        <v>270</v>
      </c>
      <c r="W1697" t="s">
        <v>167</v>
      </c>
      <c r="X1697">
        <v>1</v>
      </c>
      <c r="Y1697">
        <v>0</v>
      </c>
      <c r="Z1697">
        <v>0</v>
      </c>
      <c r="AA1697">
        <v>0</v>
      </c>
      <c r="AB1697">
        <v>0</v>
      </c>
      <c r="AC1697">
        <v>1</v>
      </c>
      <c r="AD1697">
        <v>0</v>
      </c>
      <c r="AE1697">
        <v>0</v>
      </c>
    </row>
    <row r="1698" spans="1:31" x14ac:dyDescent="0.3">
      <c r="A1698" t="s">
        <v>268</v>
      </c>
      <c r="B1698" t="s">
        <v>2619</v>
      </c>
      <c r="C1698" t="s">
        <v>274</v>
      </c>
      <c r="D1698" t="s">
        <v>2620</v>
      </c>
      <c r="E1698" t="s">
        <v>11246</v>
      </c>
      <c r="F1698" t="s">
        <v>431</v>
      </c>
      <c r="G1698" t="s">
        <v>9327</v>
      </c>
      <c r="I1698" t="s">
        <v>265</v>
      </c>
      <c r="J1698" t="s">
        <v>266</v>
      </c>
      <c r="K1698" t="s">
        <v>432</v>
      </c>
      <c r="L1698" t="s">
        <v>2621</v>
      </c>
      <c r="M1698" t="s">
        <v>267</v>
      </c>
      <c r="N1698" t="s">
        <v>268</v>
      </c>
      <c r="O1698">
        <v>8</v>
      </c>
      <c r="P1698" t="s">
        <v>282</v>
      </c>
      <c r="Q1698">
        <v>2</v>
      </c>
      <c r="S1698">
        <v>4</v>
      </c>
      <c r="T1698" s="108">
        <v>8</v>
      </c>
      <c r="U1698">
        <v>1</v>
      </c>
      <c r="V1698" t="s">
        <v>270</v>
      </c>
      <c r="W1698" t="s">
        <v>167</v>
      </c>
      <c r="X1698">
        <v>2</v>
      </c>
      <c r="Y1698">
        <v>0</v>
      </c>
      <c r="Z1698">
        <v>2</v>
      </c>
      <c r="AA1698">
        <v>0</v>
      </c>
      <c r="AB1698">
        <v>0</v>
      </c>
      <c r="AC1698">
        <v>2</v>
      </c>
      <c r="AD1698">
        <v>0</v>
      </c>
      <c r="AE1698">
        <v>0</v>
      </c>
    </row>
    <row r="1699" spans="1:31" x14ac:dyDescent="0.3">
      <c r="A1699" t="s">
        <v>268</v>
      </c>
      <c r="B1699" t="s">
        <v>2619</v>
      </c>
      <c r="C1699" t="s">
        <v>274</v>
      </c>
      <c r="D1699" t="s">
        <v>2620</v>
      </c>
      <c r="E1699" t="s">
        <v>11246</v>
      </c>
      <c r="F1699" t="s">
        <v>431</v>
      </c>
      <c r="G1699" t="s">
        <v>9327</v>
      </c>
      <c r="I1699" t="s">
        <v>265</v>
      </c>
      <c r="J1699" t="s">
        <v>266</v>
      </c>
      <c r="K1699" t="s">
        <v>432</v>
      </c>
      <c r="L1699" t="s">
        <v>2621</v>
      </c>
      <c r="M1699" t="s">
        <v>271</v>
      </c>
      <c r="N1699" t="s">
        <v>268</v>
      </c>
      <c r="O1699">
        <v>9</v>
      </c>
      <c r="P1699" t="s">
        <v>288</v>
      </c>
      <c r="Q1699">
        <v>0.48</v>
      </c>
      <c r="S1699">
        <v>12</v>
      </c>
      <c r="T1699" s="108">
        <v>5.76</v>
      </c>
      <c r="U1699">
        <v>1</v>
      </c>
      <c r="V1699" t="s">
        <v>270</v>
      </c>
      <c r="W1699" t="s">
        <v>167</v>
      </c>
      <c r="X1699">
        <v>6</v>
      </c>
      <c r="Y1699">
        <v>6</v>
      </c>
      <c r="Z1699">
        <v>0</v>
      </c>
      <c r="AA1699">
        <v>0</v>
      </c>
      <c r="AB1699">
        <v>0</v>
      </c>
      <c r="AC1699">
        <v>6</v>
      </c>
      <c r="AD1699">
        <v>0</v>
      </c>
      <c r="AE1699">
        <v>0</v>
      </c>
    </row>
    <row r="1700" spans="1:31" x14ac:dyDescent="0.3">
      <c r="A1700" t="s">
        <v>268</v>
      </c>
      <c r="B1700" t="s">
        <v>10879</v>
      </c>
      <c r="C1700" t="s">
        <v>274</v>
      </c>
      <c r="D1700" t="s">
        <v>10880</v>
      </c>
      <c r="E1700" t="s">
        <v>11248</v>
      </c>
      <c r="F1700" t="s">
        <v>8964</v>
      </c>
      <c r="G1700" t="s">
        <v>9327</v>
      </c>
      <c r="I1700" t="s">
        <v>265</v>
      </c>
      <c r="J1700" t="s">
        <v>266</v>
      </c>
      <c r="K1700" t="s">
        <v>8965</v>
      </c>
      <c r="L1700" t="s">
        <v>17348</v>
      </c>
      <c r="M1700" t="s">
        <v>267</v>
      </c>
      <c r="N1700" t="s">
        <v>268</v>
      </c>
      <c r="O1700">
        <v>8</v>
      </c>
      <c r="P1700" t="s">
        <v>282</v>
      </c>
      <c r="Q1700">
        <v>2</v>
      </c>
      <c r="S1700">
        <v>2</v>
      </c>
      <c r="T1700" s="108">
        <v>4</v>
      </c>
      <c r="U1700">
        <v>1</v>
      </c>
      <c r="V1700" t="s">
        <v>270</v>
      </c>
      <c r="W1700" t="s">
        <v>167</v>
      </c>
      <c r="X1700">
        <v>1</v>
      </c>
      <c r="Y1700">
        <v>0</v>
      </c>
      <c r="Z1700">
        <v>1</v>
      </c>
      <c r="AA1700">
        <v>0</v>
      </c>
      <c r="AB1700">
        <v>0</v>
      </c>
      <c r="AC1700">
        <v>1</v>
      </c>
      <c r="AD1700">
        <v>0</v>
      </c>
      <c r="AE1700">
        <v>0</v>
      </c>
    </row>
    <row r="1701" spans="1:31" x14ac:dyDescent="0.3">
      <c r="A1701" t="s">
        <v>268</v>
      </c>
      <c r="B1701" t="s">
        <v>10879</v>
      </c>
      <c r="C1701" t="s">
        <v>274</v>
      </c>
      <c r="D1701" t="s">
        <v>10880</v>
      </c>
      <c r="E1701" t="s">
        <v>11248</v>
      </c>
      <c r="F1701" t="s">
        <v>8964</v>
      </c>
      <c r="G1701" t="s">
        <v>9327</v>
      </c>
      <c r="I1701" t="s">
        <v>265</v>
      </c>
      <c r="J1701" t="s">
        <v>266</v>
      </c>
      <c r="K1701" t="s">
        <v>8965</v>
      </c>
      <c r="L1701" t="s">
        <v>17348</v>
      </c>
      <c r="M1701" t="s">
        <v>271</v>
      </c>
      <c r="N1701" t="s">
        <v>268</v>
      </c>
      <c r="O1701">
        <v>21</v>
      </c>
      <c r="P1701" t="s">
        <v>273</v>
      </c>
      <c r="Q1701">
        <v>0.32</v>
      </c>
      <c r="S1701">
        <v>1</v>
      </c>
      <c r="T1701" s="108">
        <v>0.32</v>
      </c>
      <c r="U1701">
        <v>1</v>
      </c>
      <c r="V1701" t="s">
        <v>270</v>
      </c>
      <c r="W1701" t="s">
        <v>167</v>
      </c>
      <c r="X1701">
        <v>1</v>
      </c>
      <c r="Y1701">
        <v>0</v>
      </c>
      <c r="Z1701">
        <v>0</v>
      </c>
      <c r="AA1701">
        <v>0</v>
      </c>
      <c r="AB1701">
        <v>0</v>
      </c>
      <c r="AC1701">
        <v>1</v>
      </c>
      <c r="AD1701">
        <v>0</v>
      </c>
      <c r="AE1701">
        <v>0</v>
      </c>
    </row>
    <row r="1702" spans="1:31" x14ac:dyDescent="0.3">
      <c r="A1702" t="s">
        <v>268</v>
      </c>
      <c r="B1702" t="s">
        <v>10879</v>
      </c>
      <c r="C1702" t="s">
        <v>274</v>
      </c>
      <c r="D1702" t="s">
        <v>10880</v>
      </c>
      <c r="E1702" t="s">
        <v>11248</v>
      </c>
      <c r="F1702" t="s">
        <v>8964</v>
      </c>
      <c r="G1702" t="s">
        <v>9327</v>
      </c>
      <c r="I1702" t="s">
        <v>265</v>
      </c>
      <c r="J1702" t="s">
        <v>266</v>
      </c>
      <c r="K1702" t="s">
        <v>8965</v>
      </c>
      <c r="L1702" t="s">
        <v>17348</v>
      </c>
      <c r="M1702" t="s">
        <v>271</v>
      </c>
      <c r="N1702" t="s">
        <v>268</v>
      </c>
      <c r="O1702">
        <v>9</v>
      </c>
      <c r="P1702" t="s">
        <v>272</v>
      </c>
      <c r="Q1702">
        <v>2</v>
      </c>
      <c r="S1702">
        <v>1</v>
      </c>
      <c r="T1702" s="108">
        <v>2</v>
      </c>
      <c r="U1702">
        <v>1</v>
      </c>
      <c r="V1702" t="s">
        <v>270</v>
      </c>
      <c r="W1702" t="s">
        <v>167</v>
      </c>
      <c r="X1702">
        <v>1</v>
      </c>
      <c r="Y1702">
        <v>0</v>
      </c>
      <c r="Z1702">
        <v>0</v>
      </c>
      <c r="AA1702">
        <v>0</v>
      </c>
      <c r="AB1702">
        <v>0</v>
      </c>
      <c r="AC1702">
        <v>1</v>
      </c>
      <c r="AD1702">
        <v>0</v>
      </c>
      <c r="AE1702">
        <v>0</v>
      </c>
    </row>
    <row r="1703" spans="1:31" x14ac:dyDescent="0.3">
      <c r="A1703" t="s">
        <v>268</v>
      </c>
      <c r="B1703" t="s">
        <v>8810</v>
      </c>
      <c r="C1703" t="s">
        <v>262</v>
      </c>
      <c r="D1703" t="s">
        <v>8811</v>
      </c>
      <c r="E1703" t="s">
        <v>11323</v>
      </c>
      <c r="F1703" t="s">
        <v>8812</v>
      </c>
      <c r="G1703" t="s">
        <v>897</v>
      </c>
      <c r="I1703" t="s">
        <v>265</v>
      </c>
      <c r="J1703" t="s">
        <v>266</v>
      </c>
      <c r="K1703" t="s">
        <v>8813</v>
      </c>
      <c r="L1703" t="s">
        <v>8814</v>
      </c>
      <c r="M1703" t="s">
        <v>267</v>
      </c>
      <c r="N1703" t="s">
        <v>268</v>
      </c>
      <c r="O1703">
        <v>8</v>
      </c>
      <c r="P1703" t="s">
        <v>282</v>
      </c>
      <c r="Q1703">
        <v>1</v>
      </c>
      <c r="S1703">
        <v>1</v>
      </c>
      <c r="T1703" s="108">
        <v>1</v>
      </c>
      <c r="U1703">
        <v>1</v>
      </c>
      <c r="V1703" t="s">
        <v>270</v>
      </c>
      <c r="W1703" t="s">
        <v>167</v>
      </c>
      <c r="X1703">
        <v>1</v>
      </c>
      <c r="Y1703">
        <v>0</v>
      </c>
      <c r="Z1703">
        <v>0</v>
      </c>
      <c r="AA1703">
        <v>1</v>
      </c>
      <c r="AB1703">
        <v>0</v>
      </c>
      <c r="AC1703">
        <v>0</v>
      </c>
      <c r="AD1703">
        <v>0</v>
      </c>
      <c r="AE1703">
        <v>0</v>
      </c>
    </row>
    <row r="1704" spans="1:31" x14ac:dyDescent="0.3">
      <c r="A1704" t="s">
        <v>268</v>
      </c>
      <c r="B1704" t="s">
        <v>8810</v>
      </c>
      <c r="C1704" t="s">
        <v>262</v>
      </c>
      <c r="D1704" t="s">
        <v>8811</v>
      </c>
      <c r="E1704" t="s">
        <v>11323</v>
      </c>
      <c r="F1704" t="s">
        <v>8812</v>
      </c>
      <c r="G1704" t="s">
        <v>897</v>
      </c>
      <c r="I1704" t="s">
        <v>265</v>
      </c>
      <c r="J1704" t="s">
        <v>266</v>
      </c>
      <c r="K1704" t="s">
        <v>8813</v>
      </c>
      <c r="L1704" t="s">
        <v>8814</v>
      </c>
      <c r="M1704" t="s">
        <v>271</v>
      </c>
      <c r="N1704" t="s">
        <v>268</v>
      </c>
      <c r="O1704">
        <v>9</v>
      </c>
      <c r="P1704" t="s">
        <v>288</v>
      </c>
      <c r="Q1704">
        <v>0.48</v>
      </c>
      <c r="S1704">
        <v>4</v>
      </c>
      <c r="T1704" s="108">
        <v>1.92</v>
      </c>
      <c r="U1704">
        <v>1</v>
      </c>
      <c r="V1704" t="s">
        <v>270</v>
      </c>
      <c r="W1704" t="s">
        <v>167</v>
      </c>
      <c r="X1704">
        <v>2</v>
      </c>
      <c r="Y1704">
        <v>2</v>
      </c>
      <c r="Z1704">
        <v>0</v>
      </c>
      <c r="AA1704">
        <v>0</v>
      </c>
      <c r="AB1704">
        <v>2</v>
      </c>
      <c r="AC1704">
        <v>0</v>
      </c>
      <c r="AD1704">
        <v>0</v>
      </c>
      <c r="AE1704">
        <v>0</v>
      </c>
    </row>
    <row r="1705" spans="1:31" x14ac:dyDescent="0.3">
      <c r="A1705" t="s">
        <v>268</v>
      </c>
      <c r="B1705" t="s">
        <v>8810</v>
      </c>
      <c r="C1705" t="s">
        <v>262</v>
      </c>
      <c r="D1705" t="s">
        <v>8811</v>
      </c>
      <c r="E1705" t="s">
        <v>11323</v>
      </c>
      <c r="F1705" t="s">
        <v>8812</v>
      </c>
      <c r="G1705" t="s">
        <v>897</v>
      </c>
      <c r="I1705" t="s">
        <v>265</v>
      </c>
      <c r="J1705" t="s">
        <v>266</v>
      </c>
      <c r="K1705" t="s">
        <v>8813</v>
      </c>
      <c r="L1705" t="s">
        <v>8814</v>
      </c>
      <c r="M1705" t="s">
        <v>271</v>
      </c>
      <c r="N1705" t="s">
        <v>268</v>
      </c>
      <c r="O1705">
        <v>21</v>
      </c>
      <c r="P1705" t="s">
        <v>273</v>
      </c>
      <c r="Q1705">
        <v>0.48</v>
      </c>
      <c r="S1705">
        <v>2</v>
      </c>
      <c r="T1705" s="108">
        <v>0.96</v>
      </c>
      <c r="U1705">
        <v>1</v>
      </c>
      <c r="V1705" t="s">
        <v>270</v>
      </c>
      <c r="W1705" t="s">
        <v>167</v>
      </c>
      <c r="X1705">
        <v>2</v>
      </c>
      <c r="Y1705">
        <v>0</v>
      </c>
      <c r="Z1705">
        <v>0</v>
      </c>
      <c r="AA1705">
        <v>0</v>
      </c>
      <c r="AB1705">
        <v>2</v>
      </c>
      <c r="AC1705">
        <v>0</v>
      </c>
      <c r="AD1705">
        <v>0</v>
      </c>
      <c r="AE1705">
        <v>0</v>
      </c>
    </row>
    <row r="1706" spans="1:31" x14ac:dyDescent="0.3">
      <c r="A1706" t="s">
        <v>16630</v>
      </c>
      <c r="B1706" t="s">
        <v>386</v>
      </c>
      <c r="C1706" t="s">
        <v>274</v>
      </c>
      <c r="D1706" t="s">
        <v>16669</v>
      </c>
      <c r="E1706" t="s">
        <v>11480</v>
      </c>
      <c r="F1706" t="s">
        <v>382</v>
      </c>
      <c r="G1706" t="s">
        <v>383</v>
      </c>
      <c r="I1706" t="s">
        <v>265</v>
      </c>
      <c r="J1706" t="s">
        <v>266</v>
      </c>
      <c r="K1706" t="s">
        <v>384</v>
      </c>
      <c r="L1706" t="s">
        <v>2306</v>
      </c>
      <c r="M1706" t="s">
        <v>387</v>
      </c>
      <c r="N1706" t="s">
        <v>16630</v>
      </c>
      <c r="O1706">
        <v>8</v>
      </c>
      <c r="P1706" t="s">
        <v>388</v>
      </c>
      <c r="Q1706">
        <v>20</v>
      </c>
      <c r="R1706" t="s">
        <v>389</v>
      </c>
      <c r="S1706">
        <v>0</v>
      </c>
      <c r="T1706" s="108">
        <v>0</v>
      </c>
      <c r="U1706">
        <v>0</v>
      </c>
      <c r="W1706" t="s">
        <v>171</v>
      </c>
      <c r="X1706">
        <v>1</v>
      </c>
      <c r="Y1706">
        <v>0</v>
      </c>
      <c r="Z1706">
        <v>0</v>
      </c>
      <c r="AA1706">
        <v>0</v>
      </c>
      <c r="AB1706">
        <v>0</v>
      </c>
      <c r="AC1706">
        <v>0</v>
      </c>
      <c r="AD1706">
        <v>0</v>
      </c>
      <c r="AE1706">
        <v>0</v>
      </c>
    </row>
    <row r="1707" spans="1:31" x14ac:dyDescent="0.3">
      <c r="A1707" t="s">
        <v>268</v>
      </c>
      <c r="B1707" t="s">
        <v>358</v>
      </c>
      <c r="C1707" t="s">
        <v>262</v>
      </c>
      <c r="D1707" t="s">
        <v>170</v>
      </c>
      <c r="E1707" t="s">
        <v>11213</v>
      </c>
      <c r="F1707" t="s">
        <v>359</v>
      </c>
      <c r="G1707" t="s">
        <v>9326</v>
      </c>
      <c r="I1707" t="s">
        <v>265</v>
      </c>
      <c r="J1707" t="s">
        <v>266</v>
      </c>
      <c r="K1707" t="s">
        <v>360</v>
      </c>
      <c r="L1707" t="s">
        <v>19618</v>
      </c>
      <c r="M1707" t="s">
        <v>267</v>
      </c>
      <c r="N1707" t="s">
        <v>268</v>
      </c>
      <c r="O1707">
        <v>8</v>
      </c>
      <c r="P1707" t="s">
        <v>282</v>
      </c>
      <c r="Q1707">
        <v>2</v>
      </c>
      <c r="S1707">
        <v>2</v>
      </c>
      <c r="T1707" s="108">
        <v>4</v>
      </c>
      <c r="U1707">
        <v>1</v>
      </c>
      <c r="V1707" t="s">
        <v>270</v>
      </c>
      <c r="W1707" t="s">
        <v>167</v>
      </c>
      <c r="X1707">
        <v>1</v>
      </c>
      <c r="Y1707">
        <v>1</v>
      </c>
      <c r="Z1707">
        <v>0</v>
      </c>
      <c r="AA1707">
        <v>0</v>
      </c>
      <c r="AB1707">
        <v>1</v>
      </c>
      <c r="AC1707">
        <v>0</v>
      </c>
      <c r="AD1707">
        <v>0</v>
      </c>
      <c r="AE1707">
        <v>0</v>
      </c>
    </row>
    <row r="1708" spans="1:31" x14ac:dyDescent="0.3">
      <c r="A1708" t="s">
        <v>268</v>
      </c>
      <c r="B1708" t="s">
        <v>358</v>
      </c>
      <c r="C1708" t="s">
        <v>262</v>
      </c>
      <c r="D1708" t="s">
        <v>170</v>
      </c>
      <c r="E1708" t="s">
        <v>11213</v>
      </c>
      <c r="F1708" t="s">
        <v>359</v>
      </c>
      <c r="G1708" t="s">
        <v>9326</v>
      </c>
      <c r="I1708" t="s">
        <v>265</v>
      </c>
      <c r="J1708" t="s">
        <v>266</v>
      </c>
      <c r="K1708" t="s">
        <v>360</v>
      </c>
      <c r="L1708" t="s">
        <v>19618</v>
      </c>
      <c r="M1708" t="s">
        <v>271</v>
      </c>
      <c r="N1708" t="s">
        <v>268</v>
      </c>
      <c r="O1708">
        <v>26</v>
      </c>
      <c r="P1708" t="s">
        <v>273</v>
      </c>
      <c r="Q1708">
        <v>0.32</v>
      </c>
      <c r="S1708">
        <v>1</v>
      </c>
      <c r="T1708" s="108">
        <v>0.32</v>
      </c>
      <c r="U1708">
        <v>1</v>
      </c>
      <c r="V1708" t="s">
        <v>270</v>
      </c>
      <c r="W1708" t="s">
        <v>167</v>
      </c>
      <c r="X1708">
        <v>1</v>
      </c>
      <c r="Y1708">
        <v>0</v>
      </c>
      <c r="Z1708">
        <v>0</v>
      </c>
      <c r="AA1708">
        <v>0</v>
      </c>
      <c r="AB1708">
        <v>1</v>
      </c>
      <c r="AC1708">
        <v>0</v>
      </c>
      <c r="AD1708">
        <v>0</v>
      </c>
      <c r="AE1708">
        <v>0</v>
      </c>
    </row>
    <row r="1709" spans="1:31" x14ac:dyDescent="0.3">
      <c r="A1709" t="s">
        <v>268</v>
      </c>
      <c r="B1709" t="s">
        <v>358</v>
      </c>
      <c r="C1709" t="s">
        <v>262</v>
      </c>
      <c r="D1709" t="s">
        <v>170</v>
      </c>
      <c r="E1709" t="s">
        <v>11213</v>
      </c>
      <c r="F1709" t="s">
        <v>359</v>
      </c>
      <c r="G1709" t="s">
        <v>9326</v>
      </c>
      <c r="I1709" t="s">
        <v>265</v>
      </c>
      <c r="J1709" t="s">
        <v>266</v>
      </c>
      <c r="K1709" t="s">
        <v>360</v>
      </c>
      <c r="L1709" t="s">
        <v>19618</v>
      </c>
      <c r="M1709" t="s">
        <v>271</v>
      </c>
      <c r="N1709" t="s">
        <v>268</v>
      </c>
      <c r="O1709">
        <v>9</v>
      </c>
      <c r="P1709" t="s">
        <v>272</v>
      </c>
      <c r="Q1709">
        <v>1</v>
      </c>
      <c r="S1709">
        <v>4</v>
      </c>
      <c r="T1709" s="108">
        <v>4</v>
      </c>
      <c r="U1709">
        <v>1</v>
      </c>
      <c r="V1709" t="s">
        <v>270</v>
      </c>
      <c r="W1709" t="s">
        <v>167</v>
      </c>
      <c r="X1709">
        <v>2</v>
      </c>
      <c r="Y1709">
        <v>2</v>
      </c>
      <c r="Z1709">
        <v>0</v>
      </c>
      <c r="AA1709">
        <v>0</v>
      </c>
      <c r="AB1709">
        <v>2</v>
      </c>
      <c r="AC1709">
        <v>0</v>
      </c>
      <c r="AD1709">
        <v>0</v>
      </c>
      <c r="AE1709">
        <v>0</v>
      </c>
    </row>
    <row r="1710" spans="1:31" x14ac:dyDescent="0.3">
      <c r="A1710" t="s">
        <v>268</v>
      </c>
      <c r="B1710" t="s">
        <v>1751</v>
      </c>
      <c r="C1710" t="s">
        <v>262</v>
      </c>
      <c r="D1710" t="s">
        <v>218</v>
      </c>
      <c r="E1710" t="s">
        <v>11487</v>
      </c>
      <c r="F1710" t="s">
        <v>1651</v>
      </c>
      <c r="G1710" t="s">
        <v>310</v>
      </c>
      <c r="I1710" t="s">
        <v>265</v>
      </c>
      <c r="J1710" t="s">
        <v>266</v>
      </c>
      <c r="K1710" t="s">
        <v>1752</v>
      </c>
      <c r="L1710" t="s">
        <v>504</v>
      </c>
      <c r="M1710" t="s">
        <v>267</v>
      </c>
      <c r="N1710" t="s">
        <v>268</v>
      </c>
      <c r="O1710">
        <v>8</v>
      </c>
      <c r="P1710" t="s">
        <v>282</v>
      </c>
      <c r="Q1710">
        <v>3</v>
      </c>
      <c r="S1710">
        <v>2</v>
      </c>
      <c r="T1710" s="108">
        <v>6</v>
      </c>
      <c r="U1710">
        <v>1</v>
      </c>
      <c r="V1710" t="s">
        <v>270</v>
      </c>
      <c r="W1710" t="s">
        <v>167</v>
      </c>
      <c r="X1710">
        <v>1</v>
      </c>
      <c r="Y1710">
        <v>0</v>
      </c>
      <c r="Z1710">
        <v>1</v>
      </c>
      <c r="AA1710">
        <v>0</v>
      </c>
      <c r="AB1710">
        <v>0</v>
      </c>
      <c r="AC1710">
        <v>1</v>
      </c>
      <c r="AD1710">
        <v>0</v>
      </c>
      <c r="AE1710">
        <v>0</v>
      </c>
    </row>
    <row r="1711" spans="1:31" x14ac:dyDescent="0.3">
      <c r="A1711" t="s">
        <v>268</v>
      </c>
      <c r="B1711" t="s">
        <v>1751</v>
      </c>
      <c r="C1711" t="s">
        <v>262</v>
      </c>
      <c r="D1711" t="s">
        <v>218</v>
      </c>
      <c r="E1711" t="s">
        <v>11487</v>
      </c>
      <c r="F1711" t="s">
        <v>1651</v>
      </c>
      <c r="G1711" t="s">
        <v>310</v>
      </c>
      <c r="I1711" t="s">
        <v>265</v>
      </c>
      <c r="J1711" t="s">
        <v>266</v>
      </c>
      <c r="K1711" t="s">
        <v>1752</v>
      </c>
      <c r="L1711" t="s">
        <v>504</v>
      </c>
      <c r="M1711" t="s">
        <v>271</v>
      </c>
      <c r="N1711" t="s">
        <v>268</v>
      </c>
      <c r="O1711">
        <v>9</v>
      </c>
      <c r="P1711" t="s">
        <v>288</v>
      </c>
      <c r="Q1711">
        <v>0.48</v>
      </c>
      <c r="S1711">
        <v>4</v>
      </c>
      <c r="T1711" s="108">
        <v>1.92</v>
      </c>
      <c r="U1711">
        <v>1</v>
      </c>
      <c r="V1711" t="s">
        <v>270</v>
      </c>
      <c r="W1711" t="s">
        <v>167</v>
      </c>
      <c r="X1711">
        <v>4</v>
      </c>
      <c r="Y1711">
        <v>0</v>
      </c>
      <c r="Z1711">
        <v>0</v>
      </c>
      <c r="AA1711">
        <v>4</v>
      </c>
      <c r="AB1711">
        <v>0</v>
      </c>
      <c r="AC1711">
        <v>0</v>
      </c>
      <c r="AD1711">
        <v>0</v>
      </c>
      <c r="AE1711">
        <v>0</v>
      </c>
    </row>
    <row r="1712" spans="1:31" x14ac:dyDescent="0.3">
      <c r="A1712" t="s">
        <v>268</v>
      </c>
      <c r="B1712" t="s">
        <v>1751</v>
      </c>
      <c r="C1712" t="s">
        <v>262</v>
      </c>
      <c r="D1712" t="s">
        <v>218</v>
      </c>
      <c r="E1712" t="s">
        <v>11487</v>
      </c>
      <c r="F1712" t="s">
        <v>1651</v>
      </c>
      <c r="G1712" t="s">
        <v>310</v>
      </c>
      <c r="I1712" t="s">
        <v>265</v>
      </c>
      <c r="J1712" t="s">
        <v>266</v>
      </c>
      <c r="K1712" t="s">
        <v>1752</v>
      </c>
      <c r="L1712" t="s">
        <v>504</v>
      </c>
      <c r="M1712" t="s">
        <v>271</v>
      </c>
      <c r="N1712" t="s">
        <v>268</v>
      </c>
      <c r="O1712">
        <v>26</v>
      </c>
      <c r="P1712" t="s">
        <v>273</v>
      </c>
      <c r="Q1712">
        <v>0.48</v>
      </c>
      <c r="S1712">
        <v>2</v>
      </c>
      <c r="T1712" s="108">
        <v>0.96</v>
      </c>
      <c r="U1712">
        <v>1</v>
      </c>
      <c r="V1712" t="s">
        <v>270</v>
      </c>
      <c r="W1712" t="s">
        <v>167</v>
      </c>
      <c r="X1712">
        <v>2</v>
      </c>
      <c r="Y1712">
        <v>0</v>
      </c>
      <c r="Z1712">
        <v>0</v>
      </c>
      <c r="AA1712">
        <v>0</v>
      </c>
      <c r="AB1712">
        <v>2</v>
      </c>
      <c r="AC1712">
        <v>0</v>
      </c>
      <c r="AD1712">
        <v>0</v>
      </c>
      <c r="AE1712">
        <v>0</v>
      </c>
    </row>
    <row r="1713" spans="1:31" x14ac:dyDescent="0.3">
      <c r="A1713" t="s">
        <v>268</v>
      </c>
      <c r="B1713" t="s">
        <v>8902</v>
      </c>
      <c r="C1713" t="s">
        <v>262</v>
      </c>
      <c r="D1713" t="s">
        <v>8903</v>
      </c>
      <c r="E1713" t="s">
        <v>11469</v>
      </c>
      <c r="F1713" t="s">
        <v>1718</v>
      </c>
      <c r="G1713" t="s">
        <v>625</v>
      </c>
      <c r="I1713" t="s">
        <v>265</v>
      </c>
      <c r="J1713" t="s">
        <v>266</v>
      </c>
      <c r="K1713" t="s">
        <v>8904</v>
      </c>
      <c r="L1713" t="s">
        <v>17401</v>
      </c>
      <c r="M1713" t="s">
        <v>267</v>
      </c>
      <c r="N1713" t="s">
        <v>268</v>
      </c>
      <c r="O1713">
        <v>8</v>
      </c>
      <c r="P1713" t="s">
        <v>282</v>
      </c>
      <c r="Q1713">
        <v>2</v>
      </c>
      <c r="S1713">
        <v>4</v>
      </c>
      <c r="T1713" s="108">
        <v>8</v>
      </c>
      <c r="U1713">
        <v>1</v>
      </c>
      <c r="V1713" t="s">
        <v>270</v>
      </c>
      <c r="W1713" t="s">
        <v>167</v>
      </c>
      <c r="X1713">
        <v>2</v>
      </c>
      <c r="Y1713">
        <v>0</v>
      </c>
      <c r="Z1713">
        <v>2</v>
      </c>
      <c r="AA1713">
        <v>0</v>
      </c>
      <c r="AB1713">
        <v>0</v>
      </c>
      <c r="AC1713">
        <v>2</v>
      </c>
      <c r="AD1713">
        <v>0</v>
      </c>
      <c r="AE1713">
        <v>0</v>
      </c>
    </row>
    <row r="1714" spans="1:31" x14ac:dyDescent="0.3">
      <c r="A1714" t="s">
        <v>268</v>
      </c>
      <c r="B1714" t="s">
        <v>8902</v>
      </c>
      <c r="C1714" t="s">
        <v>262</v>
      </c>
      <c r="D1714" t="s">
        <v>8903</v>
      </c>
      <c r="E1714" t="s">
        <v>11469</v>
      </c>
      <c r="F1714" t="s">
        <v>1718</v>
      </c>
      <c r="G1714" t="s">
        <v>625</v>
      </c>
      <c r="I1714" t="s">
        <v>265</v>
      </c>
      <c r="J1714" t="s">
        <v>266</v>
      </c>
      <c r="K1714" t="s">
        <v>8904</v>
      </c>
      <c r="L1714" t="s">
        <v>17401</v>
      </c>
      <c r="M1714" t="s">
        <v>267</v>
      </c>
      <c r="N1714" t="s">
        <v>268</v>
      </c>
      <c r="O1714">
        <v>8</v>
      </c>
      <c r="P1714" t="s">
        <v>282</v>
      </c>
      <c r="Q1714">
        <v>3</v>
      </c>
      <c r="S1714">
        <v>2</v>
      </c>
      <c r="T1714" s="108">
        <v>6</v>
      </c>
      <c r="U1714">
        <v>1</v>
      </c>
      <c r="V1714" t="s">
        <v>270</v>
      </c>
      <c r="W1714" t="s">
        <v>167</v>
      </c>
      <c r="X1714">
        <v>1</v>
      </c>
      <c r="Y1714">
        <v>0</v>
      </c>
      <c r="Z1714">
        <v>1</v>
      </c>
      <c r="AA1714">
        <v>0</v>
      </c>
      <c r="AB1714">
        <v>0</v>
      </c>
      <c r="AC1714">
        <v>1</v>
      </c>
      <c r="AD1714">
        <v>0</v>
      </c>
      <c r="AE1714">
        <v>0</v>
      </c>
    </row>
    <row r="1715" spans="1:31" x14ac:dyDescent="0.3">
      <c r="A1715" t="s">
        <v>268</v>
      </c>
      <c r="B1715" t="s">
        <v>8902</v>
      </c>
      <c r="C1715" t="s">
        <v>262</v>
      </c>
      <c r="D1715" t="s">
        <v>8903</v>
      </c>
      <c r="E1715" t="s">
        <v>11469</v>
      </c>
      <c r="F1715" t="s">
        <v>1718</v>
      </c>
      <c r="G1715" t="s">
        <v>625</v>
      </c>
      <c r="I1715" t="s">
        <v>265</v>
      </c>
      <c r="J1715" t="s">
        <v>266</v>
      </c>
      <c r="K1715" t="s">
        <v>8904</v>
      </c>
      <c r="L1715" t="s">
        <v>17401</v>
      </c>
      <c r="M1715" t="s">
        <v>271</v>
      </c>
      <c r="N1715" t="s">
        <v>268</v>
      </c>
      <c r="O1715">
        <v>9</v>
      </c>
      <c r="P1715" t="s">
        <v>272</v>
      </c>
      <c r="Q1715">
        <v>2</v>
      </c>
      <c r="S1715">
        <v>3</v>
      </c>
      <c r="T1715" s="108">
        <v>6</v>
      </c>
      <c r="U1715">
        <v>1</v>
      </c>
      <c r="V1715" t="s">
        <v>270</v>
      </c>
      <c r="W1715" t="s">
        <v>167</v>
      </c>
      <c r="X1715">
        <v>3</v>
      </c>
      <c r="Y1715">
        <v>0</v>
      </c>
      <c r="Z1715">
        <v>0</v>
      </c>
      <c r="AA1715">
        <v>0</v>
      </c>
      <c r="AB1715">
        <v>3</v>
      </c>
      <c r="AC1715">
        <v>0</v>
      </c>
      <c r="AD1715">
        <v>0</v>
      </c>
      <c r="AE1715">
        <v>0</v>
      </c>
    </row>
    <row r="1716" spans="1:31" x14ac:dyDescent="0.3">
      <c r="A1716" t="s">
        <v>268</v>
      </c>
      <c r="B1716" t="s">
        <v>8902</v>
      </c>
      <c r="C1716" t="s">
        <v>262</v>
      </c>
      <c r="D1716" t="s">
        <v>8903</v>
      </c>
      <c r="E1716" t="s">
        <v>11469</v>
      </c>
      <c r="F1716" t="s">
        <v>1718</v>
      </c>
      <c r="G1716" t="s">
        <v>625</v>
      </c>
      <c r="I1716" t="s">
        <v>265</v>
      </c>
      <c r="J1716" t="s">
        <v>266</v>
      </c>
      <c r="K1716" t="s">
        <v>8904</v>
      </c>
      <c r="L1716" t="s">
        <v>17401</v>
      </c>
      <c r="M1716" t="s">
        <v>271</v>
      </c>
      <c r="N1716" t="s">
        <v>268</v>
      </c>
      <c r="O1716">
        <v>21</v>
      </c>
      <c r="P1716" t="s">
        <v>273</v>
      </c>
      <c r="Q1716">
        <v>0.32</v>
      </c>
      <c r="S1716">
        <v>1</v>
      </c>
      <c r="T1716" s="108">
        <v>0.32</v>
      </c>
      <c r="U1716">
        <v>1</v>
      </c>
      <c r="V1716" t="s">
        <v>270</v>
      </c>
      <c r="W1716" t="s">
        <v>167</v>
      </c>
      <c r="X1716">
        <v>1</v>
      </c>
      <c r="Y1716">
        <v>0</v>
      </c>
      <c r="Z1716">
        <v>0</v>
      </c>
      <c r="AA1716">
        <v>0</v>
      </c>
      <c r="AB1716">
        <v>0</v>
      </c>
      <c r="AC1716">
        <v>1</v>
      </c>
      <c r="AD1716">
        <v>0</v>
      </c>
      <c r="AE1716">
        <v>0</v>
      </c>
    </row>
    <row r="1717" spans="1:31" x14ac:dyDescent="0.3">
      <c r="A1717" t="s">
        <v>268</v>
      </c>
      <c r="B1717" t="s">
        <v>476</v>
      </c>
      <c r="C1717" t="s">
        <v>262</v>
      </c>
      <c r="D1717" t="s">
        <v>2468</v>
      </c>
      <c r="E1717" t="s">
        <v>11226</v>
      </c>
      <c r="F1717" t="s">
        <v>477</v>
      </c>
      <c r="G1717" t="s">
        <v>478</v>
      </c>
      <c r="I1717" t="s">
        <v>265</v>
      </c>
      <c r="J1717" t="s">
        <v>266</v>
      </c>
      <c r="K1717" t="s">
        <v>479</v>
      </c>
      <c r="L1717" t="s">
        <v>19179</v>
      </c>
      <c r="M1717" t="s">
        <v>267</v>
      </c>
      <c r="N1717" t="s">
        <v>268</v>
      </c>
      <c r="O1717">
        <v>8</v>
      </c>
      <c r="P1717" t="s">
        <v>266</v>
      </c>
      <c r="Q1717">
        <v>0.48</v>
      </c>
      <c r="S1717">
        <v>6</v>
      </c>
      <c r="T1717" s="108">
        <v>2.88</v>
      </c>
      <c r="U1717">
        <v>1</v>
      </c>
      <c r="V1717" t="s">
        <v>270</v>
      </c>
      <c r="W1717" t="s">
        <v>167</v>
      </c>
      <c r="X1717">
        <v>6</v>
      </c>
      <c r="Y1717">
        <v>0</v>
      </c>
      <c r="Z1717">
        <v>0</v>
      </c>
      <c r="AA1717">
        <v>0</v>
      </c>
      <c r="AB1717">
        <v>6</v>
      </c>
      <c r="AC1717">
        <v>0</v>
      </c>
      <c r="AD1717">
        <v>0</v>
      </c>
      <c r="AE1717">
        <v>0</v>
      </c>
    </row>
    <row r="1718" spans="1:31" x14ac:dyDescent="0.3">
      <c r="A1718" t="s">
        <v>268</v>
      </c>
      <c r="B1718" t="s">
        <v>476</v>
      </c>
      <c r="C1718" t="s">
        <v>262</v>
      </c>
      <c r="D1718" t="s">
        <v>2468</v>
      </c>
      <c r="E1718" t="s">
        <v>11226</v>
      </c>
      <c r="F1718" t="s">
        <v>477</v>
      </c>
      <c r="G1718" t="s">
        <v>478</v>
      </c>
      <c r="I1718" t="s">
        <v>265</v>
      </c>
      <c r="J1718" t="s">
        <v>266</v>
      </c>
      <c r="K1718" t="s">
        <v>479</v>
      </c>
      <c r="L1718" t="s">
        <v>19179</v>
      </c>
      <c r="M1718" t="s">
        <v>271</v>
      </c>
      <c r="N1718" t="s">
        <v>268</v>
      </c>
      <c r="O1718">
        <v>9</v>
      </c>
      <c r="P1718" t="s">
        <v>288</v>
      </c>
      <c r="Q1718">
        <v>0.48</v>
      </c>
      <c r="S1718">
        <v>12</v>
      </c>
      <c r="T1718" s="108">
        <v>5.76</v>
      </c>
      <c r="U1718">
        <v>1</v>
      </c>
      <c r="V1718" t="s">
        <v>270</v>
      </c>
      <c r="W1718" t="s">
        <v>167</v>
      </c>
      <c r="X1718">
        <v>6</v>
      </c>
      <c r="Y1718">
        <v>6</v>
      </c>
      <c r="Z1718">
        <v>0</v>
      </c>
      <c r="AA1718">
        <v>6</v>
      </c>
      <c r="AB1718">
        <v>0</v>
      </c>
      <c r="AC1718">
        <v>0</v>
      </c>
      <c r="AD1718">
        <v>0</v>
      </c>
      <c r="AE1718">
        <v>0</v>
      </c>
    </row>
    <row r="1719" spans="1:31" x14ac:dyDescent="0.3">
      <c r="A1719" t="s">
        <v>268</v>
      </c>
      <c r="B1719" t="s">
        <v>476</v>
      </c>
      <c r="C1719" t="s">
        <v>262</v>
      </c>
      <c r="D1719" t="s">
        <v>2468</v>
      </c>
      <c r="E1719" t="s">
        <v>11226</v>
      </c>
      <c r="F1719" t="s">
        <v>477</v>
      </c>
      <c r="G1719" t="s">
        <v>478</v>
      </c>
      <c r="I1719" t="s">
        <v>265</v>
      </c>
      <c r="J1719" t="s">
        <v>266</v>
      </c>
      <c r="K1719" t="s">
        <v>479</v>
      </c>
      <c r="L1719" t="s">
        <v>19179</v>
      </c>
      <c r="M1719" t="s">
        <v>271</v>
      </c>
      <c r="N1719" t="s">
        <v>268</v>
      </c>
      <c r="O1719">
        <v>21</v>
      </c>
      <c r="P1719" t="s">
        <v>273</v>
      </c>
      <c r="Q1719">
        <v>0.32</v>
      </c>
      <c r="S1719">
        <v>1</v>
      </c>
      <c r="T1719" s="108">
        <v>0.32</v>
      </c>
      <c r="U1719">
        <v>1</v>
      </c>
      <c r="V1719" t="s">
        <v>270</v>
      </c>
      <c r="W1719" t="s">
        <v>167</v>
      </c>
      <c r="X1719">
        <v>1</v>
      </c>
      <c r="Y1719">
        <v>0</v>
      </c>
      <c r="Z1719">
        <v>0</v>
      </c>
      <c r="AA1719">
        <v>0</v>
      </c>
      <c r="AB1719">
        <v>1</v>
      </c>
      <c r="AC1719">
        <v>0</v>
      </c>
      <c r="AD1719">
        <v>0</v>
      </c>
      <c r="AE1719">
        <v>0</v>
      </c>
    </row>
    <row r="1720" spans="1:31" x14ac:dyDescent="0.3">
      <c r="A1720" t="s">
        <v>268</v>
      </c>
      <c r="B1720" t="s">
        <v>693</v>
      </c>
      <c r="C1720" t="s">
        <v>262</v>
      </c>
      <c r="D1720" t="s">
        <v>2487</v>
      </c>
      <c r="E1720" t="s">
        <v>11285</v>
      </c>
      <c r="F1720" t="s">
        <v>694</v>
      </c>
      <c r="G1720" t="s">
        <v>264</v>
      </c>
      <c r="I1720" t="s">
        <v>265</v>
      </c>
      <c r="J1720" t="s">
        <v>266</v>
      </c>
      <c r="K1720" t="s">
        <v>695</v>
      </c>
      <c r="L1720" t="s">
        <v>696</v>
      </c>
      <c r="M1720" t="s">
        <v>267</v>
      </c>
      <c r="N1720" t="s">
        <v>268</v>
      </c>
      <c r="O1720">
        <v>8</v>
      </c>
      <c r="P1720" t="s">
        <v>282</v>
      </c>
      <c r="Q1720">
        <v>3</v>
      </c>
      <c r="S1720">
        <v>4</v>
      </c>
      <c r="T1720" s="108">
        <v>12</v>
      </c>
      <c r="U1720">
        <v>1</v>
      </c>
      <c r="V1720" t="s">
        <v>270</v>
      </c>
      <c r="W1720" t="s">
        <v>167</v>
      </c>
      <c r="X1720">
        <v>2</v>
      </c>
      <c r="Y1720">
        <v>2</v>
      </c>
      <c r="Z1720">
        <v>0</v>
      </c>
      <c r="AA1720">
        <v>0</v>
      </c>
      <c r="AB1720">
        <v>2</v>
      </c>
      <c r="AC1720">
        <v>0</v>
      </c>
      <c r="AD1720">
        <v>0</v>
      </c>
      <c r="AE1720">
        <v>0</v>
      </c>
    </row>
    <row r="1721" spans="1:31" x14ac:dyDescent="0.3">
      <c r="A1721" t="s">
        <v>268</v>
      </c>
      <c r="B1721" t="s">
        <v>693</v>
      </c>
      <c r="C1721" t="s">
        <v>262</v>
      </c>
      <c r="D1721" t="s">
        <v>2487</v>
      </c>
      <c r="E1721" t="s">
        <v>11285</v>
      </c>
      <c r="F1721" t="s">
        <v>694</v>
      </c>
      <c r="G1721" t="s">
        <v>264</v>
      </c>
      <c r="I1721" t="s">
        <v>265</v>
      </c>
      <c r="J1721" t="s">
        <v>266</v>
      </c>
      <c r="K1721" t="s">
        <v>695</v>
      </c>
      <c r="L1721" t="s">
        <v>696</v>
      </c>
      <c r="M1721" t="s">
        <v>271</v>
      </c>
      <c r="N1721" t="s">
        <v>268</v>
      </c>
      <c r="O1721">
        <v>9</v>
      </c>
      <c r="P1721" t="s">
        <v>272</v>
      </c>
      <c r="Q1721">
        <v>3</v>
      </c>
      <c r="S1721">
        <v>2</v>
      </c>
      <c r="T1721" s="108">
        <v>6</v>
      </c>
      <c r="U1721">
        <v>1</v>
      </c>
      <c r="V1721" t="s">
        <v>270</v>
      </c>
      <c r="W1721" t="s">
        <v>167</v>
      </c>
      <c r="X1721">
        <v>1</v>
      </c>
      <c r="Y1721">
        <v>1</v>
      </c>
      <c r="Z1721">
        <v>0</v>
      </c>
      <c r="AA1721">
        <v>0</v>
      </c>
      <c r="AB1721">
        <v>0</v>
      </c>
      <c r="AC1721">
        <v>1</v>
      </c>
      <c r="AD1721">
        <v>0</v>
      </c>
      <c r="AE1721">
        <v>0</v>
      </c>
    </row>
    <row r="1722" spans="1:31" x14ac:dyDescent="0.3">
      <c r="A1722" t="s">
        <v>268</v>
      </c>
      <c r="B1722" t="s">
        <v>693</v>
      </c>
      <c r="C1722" t="s">
        <v>262</v>
      </c>
      <c r="D1722" t="s">
        <v>2487</v>
      </c>
      <c r="E1722" t="s">
        <v>11285</v>
      </c>
      <c r="F1722" t="s">
        <v>694</v>
      </c>
      <c r="G1722" t="s">
        <v>264</v>
      </c>
      <c r="I1722" t="s">
        <v>265</v>
      </c>
      <c r="J1722" t="s">
        <v>266</v>
      </c>
      <c r="K1722" t="s">
        <v>695</v>
      </c>
      <c r="L1722" t="s">
        <v>696</v>
      </c>
      <c r="M1722" t="s">
        <v>271</v>
      </c>
      <c r="N1722" t="s">
        <v>268</v>
      </c>
      <c r="O1722">
        <v>21</v>
      </c>
      <c r="P1722" t="s">
        <v>273</v>
      </c>
      <c r="Q1722">
        <v>0.48</v>
      </c>
      <c r="S1722">
        <v>5</v>
      </c>
      <c r="T1722" s="108">
        <v>2.4</v>
      </c>
      <c r="U1722">
        <v>1</v>
      </c>
      <c r="V1722" t="s">
        <v>270</v>
      </c>
      <c r="W1722" t="s">
        <v>167</v>
      </c>
      <c r="X1722">
        <v>5</v>
      </c>
      <c r="Y1722">
        <v>0</v>
      </c>
      <c r="Z1722">
        <v>0</v>
      </c>
      <c r="AA1722">
        <v>0</v>
      </c>
      <c r="AB1722">
        <v>0</v>
      </c>
      <c r="AC1722">
        <v>5</v>
      </c>
      <c r="AD1722">
        <v>0</v>
      </c>
      <c r="AE1722">
        <v>0</v>
      </c>
    </row>
    <row r="1723" spans="1:31" x14ac:dyDescent="0.3">
      <c r="A1723" t="s">
        <v>268</v>
      </c>
      <c r="B1723" t="s">
        <v>697</v>
      </c>
      <c r="C1723" t="s">
        <v>262</v>
      </c>
      <c r="D1723" t="s">
        <v>2488</v>
      </c>
      <c r="E1723" t="s">
        <v>11288</v>
      </c>
      <c r="F1723" t="s">
        <v>698</v>
      </c>
      <c r="G1723" t="s">
        <v>264</v>
      </c>
      <c r="I1723" t="s">
        <v>265</v>
      </c>
      <c r="J1723" t="s">
        <v>266</v>
      </c>
      <c r="K1723" t="s">
        <v>699</v>
      </c>
      <c r="L1723" t="s">
        <v>696</v>
      </c>
      <c r="M1723" t="s">
        <v>267</v>
      </c>
      <c r="N1723" t="s">
        <v>268</v>
      </c>
      <c r="O1723">
        <v>8</v>
      </c>
      <c r="P1723" t="s">
        <v>282</v>
      </c>
      <c r="Q1723">
        <v>3</v>
      </c>
      <c r="S1723">
        <v>4</v>
      </c>
      <c r="T1723" s="108">
        <v>12</v>
      </c>
      <c r="U1723">
        <v>1</v>
      </c>
      <c r="V1723" t="s">
        <v>270</v>
      </c>
      <c r="W1723" t="s">
        <v>167</v>
      </c>
      <c r="X1723">
        <v>2</v>
      </c>
      <c r="Y1723">
        <v>2</v>
      </c>
      <c r="Z1723">
        <v>0</v>
      </c>
      <c r="AA1723">
        <v>0</v>
      </c>
      <c r="AB1723">
        <v>2</v>
      </c>
      <c r="AC1723">
        <v>0</v>
      </c>
      <c r="AD1723">
        <v>0</v>
      </c>
      <c r="AE1723">
        <v>0</v>
      </c>
    </row>
    <row r="1724" spans="1:31" x14ac:dyDescent="0.3">
      <c r="A1724" t="s">
        <v>268</v>
      </c>
      <c r="B1724" t="s">
        <v>697</v>
      </c>
      <c r="C1724" t="s">
        <v>262</v>
      </c>
      <c r="D1724" t="s">
        <v>2488</v>
      </c>
      <c r="E1724" t="s">
        <v>11288</v>
      </c>
      <c r="F1724" t="s">
        <v>698</v>
      </c>
      <c r="G1724" t="s">
        <v>264</v>
      </c>
      <c r="I1724" t="s">
        <v>265</v>
      </c>
      <c r="J1724" t="s">
        <v>266</v>
      </c>
      <c r="K1724" t="s">
        <v>699</v>
      </c>
      <c r="L1724" t="s">
        <v>696</v>
      </c>
      <c r="M1724" t="s">
        <v>267</v>
      </c>
      <c r="N1724" t="s">
        <v>268</v>
      </c>
      <c r="O1724">
        <v>8</v>
      </c>
      <c r="P1724" t="s">
        <v>282</v>
      </c>
      <c r="Q1724">
        <v>3</v>
      </c>
      <c r="S1724">
        <v>4</v>
      </c>
      <c r="T1724" s="108">
        <v>12</v>
      </c>
      <c r="U1724">
        <v>1</v>
      </c>
      <c r="V1724" t="s">
        <v>270</v>
      </c>
      <c r="W1724" t="s">
        <v>167</v>
      </c>
      <c r="X1724">
        <v>2</v>
      </c>
      <c r="Y1724">
        <v>2</v>
      </c>
      <c r="Z1724">
        <v>0</v>
      </c>
      <c r="AA1724">
        <v>0</v>
      </c>
      <c r="AB1724">
        <v>2</v>
      </c>
      <c r="AC1724">
        <v>0</v>
      </c>
      <c r="AD1724">
        <v>0</v>
      </c>
      <c r="AE1724">
        <v>0</v>
      </c>
    </row>
    <row r="1725" spans="1:31" x14ac:dyDescent="0.3">
      <c r="A1725" t="s">
        <v>268</v>
      </c>
      <c r="B1725" t="s">
        <v>697</v>
      </c>
      <c r="C1725" t="s">
        <v>262</v>
      </c>
      <c r="D1725" t="s">
        <v>2488</v>
      </c>
      <c r="E1725" t="s">
        <v>11288</v>
      </c>
      <c r="F1725" t="s">
        <v>698</v>
      </c>
      <c r="G1725" t="s">
        <v>264</v>
      </c>
      <c r="I1725" t="s">
        <v>265</v>
      </c>
      <c r="J1725" t="s">
        <v>266</v>
      </c>
      <c r="K1725" t="s">
        <v>699</v>
      </c>
      <c r="L1725" t="s">
        <v>696</v>
      </c>
      <c r="M1725" t="s">
        <v>271</v>
      </c>
      <c r="N1725" t="s">
        <v>268</v>
      </c>
      <c r="O1725">
        <v>9</v>
      </c>
      <c r="P1725" t="s">
        <v>272</v>
      </c>
      <c r="Q1725">
        <v>3</v>
      </c>
      <c r="S1725">
        <v>3</v>
      </c>
      <c r="T1725" s="108">
        <v>9</v>
      </c>
      <c r="U1725">
        <v>1</v>
      </c>
      <c r="V1725" t="s">
        <v>270</v>
      </c>
      <c r="W1725" t="s">
        <v>167</v>
      </c>
      <c r="X1725">
        <v>1</v>
      </c>
      <c r="Y1725">
        <v>1</v>
      </c>
      <c r="Z1725">
        <v>0</v>
      </c>
      <c r="AA1725">
        <v>1</v>
      </c>
      <c r="AB1725">
        <v>0</v>
      </c>
      <c r="AC1725">
        <v>1</v>
      </c>
      <c r="AD1725">
        <v>0</v>
      </c>
      <c r="AE1725">
        <v>0</v>
      </c>
    </row>
    <row r="1726" spans="1:31" x14ac:dyDescent="0.3">
      <c r="A1726" t="s">
        <v>268</v>
      </c>
      <c r="B1726" t="s">
        <v>697</v>
      </c>
      <c r="C1726" t="s">
        <v>262</v>
      </c>
      <c r="D1726" t="s">
        <v>2488</v>
      </c>
      <c r="E1726" t="s">
        <v>11288</v>
      </c>
      <c r="F1726" t="s">
        <v>698</v>
      </c>
      <c r="G1726" t="s">
        <v>264</v>
      </c>
      <c r="I1726" t="s">
        <v>265</v>
      </c>
      <c r="J1726" t="s">
        <v>266</v>
      </c>
      <c r="K1726" t="s">
        <v>699</v>
      </c>
      <c r="L1726" t="s">
        <v>696</v>
      </c>
      <c r="M1726" t="s">
        <v>271</v>
      </c>
      <c r="N1726" t="s">
        <v>268</v>
      </c>
      <c r="O1726">
        <v>9</v>
      </c>
      <c r="P1726" t="s">
        <v>272</v>
      </c>
      <c r="Q1726">
        <v>3</v>
      </c>
      <c r="S1726">
        <v>3</v>
      </c>
      <c r="T1726" s="108">
        <v>9</v>
      </c>
      <c r="U1726">
        <v>1</v>
      </c>
      <c r="V1726" t="s">
        <v>270</v>
      </c>
      <c r="W1726" t="s">
        <v>167</v>
      </c>
      <c r="X1726">
        <v>1</v>
      </c>
      <c r="Y1726">
        <v>1</v>
      </c>
      <c r="Z1726">
        <v>0</v>
      </c>
      <c r="AA1726">
        <v>1</v>
      </c>
      <c r="AB1726">
        <v>0</v>
      </c>
      <c r="AC1726">
        <v>1</v>
      </c>
      <c r="AD1726">
        <v>0</v>
      </c>
      <c r="AE1726">
        <v>0</v>
      </c>
    </row>
    <row r="1727" spans="1:31" x14ac:dyDescent="0.3">
      <c r="A1727" t="s">
        <v>268</v>
      </c>
      <c r="B1727" t="s">
        <v>697</v>
      </c>
      <c r="C1727" t="s">
        <v>262</v>
      </c>
      <c r="D1727" t="s">
        <v>2488</v>
      </c>
      <c r="E1727" t="s">
        <v>11288</v>
      </c>
      <c r="F1727" t="s">
        <v>698</v>
      </c>
      <c r="G1727" t="s">
        <v>264</v>
      </c>
      <c r="I1727" t="s">
        <v>265</v>
      </c>
      <c r="J1727" t="s">
        <v>266</v>
      </c>
      <c r="K1727" t="s">
        <v>699</v>
      </c>
      <c r="L1727" t="s">
        <v>696</v>
      </c>
      <c r="M1727" t="s">
        <v>271</v>
      </c>
      <c r="N1727" t="s">
        <v>268</v>
      </c>
      <c r="O1727">
        <v>21</v>
      </c>
      <c r="P1727" t="s">
        <v>273</v>
      </c>
      <c r="Q1727">
        <v>0.48</v>
      </c>
      <c r="S1727">
        <v>5</v>
      </c>
      <c r="T1727" s="108">
        <v>2.4</v>
      </c>
      <c r="U1727">
        <v>1</v>
      </c>
      <c r="V1727" t="s">
        <v>270</v>
      </c>
      <c r="W1727" t="s">
        <v>167</v>
      </c>
      <c r="X1727">
        <v>5</v>
      </c>
      <c r="Y1727">
        <v>0</v>
      </c>
      <c r="Z1727">
        <v>0</v>
      </c>
      <c r="AA1727">
        <v>0</v>
      </c>
      <c r="AB1727">
        <v>0</v>
      </c>
      <c r="AC1727">
        <v>5</v>
      </c>
      <c r="AD1727">
        <v>0</v>
      </c>
      <c r="AE1727">
        <v>0</v>
      </c>
    </row>
    <row r="1728" spans="1:31" x14ac:dyDescent="0.3">
      <c r="A1728" t="s">
        <v>268</v>
      </c>
      <c r="B1728" t="s">
        <v>9179</v>
      </c>
      <c r="C1728" t="s">
        <v>274</v>
      </c>
      <c r="D1728" t="s">
        <v>9180</v>
      </c>
      <c r="E1728" t="s">
        <v>11421</v>
      </c>
      <c r="G1728" t="s">
        <v>9342</v>
      </c>
      <c r="I1728" t="s">
        <v>265</v>
      </c>
      <c r="J1728" t="s">
        <v>266</v>
      </c>
      <c r="K1728" t="s">
        <v>1150</v>
      </c>
      <c r="L1728" t="s">
        <v>9908</v>
      </c>
      <c r="M1728" t="s">
        <v>271</v>
      </c>
      <c r="N1728" t="s">
        <v>268</v>
      </c>
      <c r="O1728">
        <v>9</v>
      </c>
      <c r="P1728" t="s">
        <v>272</v>
      </c>
      <c r="Q1728">
        <v>3</v>
      </c>
      <c r="S1728">
        <v>12</v>
      </c>
      <c r="T1728" s="108">
        <v>36</v>
      </c>
      <c r="U1728">
        <v>1</v>
      </c>
      <c r="V1728" t="s">
        <v>270</v>
      </c>
      <c r="W1728" t="s">
        <v>167</v>
      </c>
      <c r="X1728">
        <v>4</v>
      </c>
      <c r="Y1728">
        <v>4</v>
      </c>
      <c r="Z1728">
        <v>0</v>
      </c>
      <c r="AA1728">
        <v>4</v>
      </c>
      <c r="AB1728">
        <v>0</v>
      </c>
      <c r="AC1728">
        <v>4</v>
      </c>
      <c r="AD1728">
        <v>0</v>
      </c>
      <c r="AE1728">
        <v>0</v>
      </c>
    </row>
    <row r="1729" spans="1:31" x14ac:dyDescent="0.3">
      <c r="A1729" t="s">
        <v>268</v>
      </c>
      <c r="B1729" t="s">
        <v>9179</v>
      </c>
      <c r="C1729" t="s">
        <v>274</v>
      </c>
      <c r="D1729" t="s">
        <v>9180</v>
      </c>
      <c r="E1729" t="s">
        <v>11421</v>
      </c>
      <c r="G1729" t="s">
        <v>9342</v>
      </c>
      <c r="I1729" t="s">
        <v>265</v>
      </c>
      <c r="J1729" t="s">
        <v>266</v>
      </c>
      <c r="K1729" t="s">
        <v>1150</v>
      </c>
      <c r="L1729" t="s">
        <v>9908</v>
      </c>
      <c r="M1729" t="s">
        <v>271</v>
      </c>
      <c r="N1729" t="s">
        <v>268</v>
      </c>
      <c r="O1729">
        <v>9</v>
      </c>
      <c r="P1729" t="s">
        <v>272</v>
      </c>
      <c r="Q1729">
        <v>2</v>
      </c>
      <c r="S1729">
        <v>6</v>
      </c>
      <c r="T1729" s="108">
        <v>12</v>
      </c>
      <c r="U1729">
        <v>1</v>
      </c>
      <c r="V1729" t="s">
        <v>270</v>
      </c>
      <c r="W1729" t="s">
        <v>167</v>
      </c>
      <c r="X1729">
        <v>2</v>
      </c>
      <c r="Y1729">
        <v>2</v>
      </c>
      <c r="Z1729">
        <v>0</v>
      </c>
      <c r="AA1729">
        <v>2</v>
      </c>
      <c r="AB1729">
        <v>0</v>
      </c>
      <c r="AC1729">
        <v>2</v>
      </c>
      <c r="AD1729">
        <v>0</v>
      </c>
      <c r="AE1729">
        <v>0</v>
      </c>
    </row>
    <row r="1730" spans="1:31" x14ac:dyDescent="0.3">
      <c r="A1730" t="s">
        <v>268</v>
      </c>
      <c r="B1730" t="s">
        <v>9179</v>
      </c>
      <c r="C1730" t="s">
        <v>274</v>
      </c>
      <c r="D1730" t="s">
        <v>9180</v>
      </c>
      <c r="E1730" t="s">
        <v>11421</v>
      </c>
      <c r="G1730" t="s">
        <v>9342</v>
      </c>
      <c r="I1730" t="s">
        <v>265</v>
      </c>
      <c r="J1730" t="s">
        <v>266</v>
      </c>
      <c r="K1730" t="s">
        <v>1150</v>
      </c>
      <c r="L1730" t="s">
        <v>9908</v>
      </c>
      <c r="M1730" t="s">
        <v>271</v>
      </c>
      <c r="N1730" t="s">
        <v>268</v>
      </c>
      <c r="O1730">
        <v>9</v>
      </c>
      <c r="P1730" t="s">
        <v>272</v>
      </c>
      <c r="Q1730">
        <v>2</v>
      </c>
      <c r="S1730">
        <v>9</v>
      </c>
      <c r="T1730" s="108">
        <v>18</v>
      </c>
      <c r="U1730">
        <v>1</v>
      </c>
      <c r="V1730" t="s">
        <v>270</v>
      </c>
      <c r="W1730" t="s">
        <v>167</v>
      </c>
      <c r="X1730">
        <v>3</v>
      </c>
      <c r="Y1730">
        <v>3</v>
      </c>
      <c r="Z1730">
        <v>0</v>
      </c>
      <c r="AA1730">
        <v>3</v>
      </c>
      <c r="AB1730">
        <v>0</v>
      </c>
      <c r="AC1730">
        <v>3</v>
      </c>
      <c r="AD1730">
        <v>0</v>
      </c>
      <c r="AE1730">
        <v>0</v>
      </c>
    </row>
    <row r="1731" spans="1:31" x14ac:dyDescent="0.3">
      <c r="A1731" t="s">
        <v>268</v>
      </c>
      <c r="B1731" t="s">
        <v>9179</v>
      </c>
      <c r="C1731" t="s">
        <v>262</v>
      </c>
      <c r="D1731" t="s">
        <v>9180</v>
      </c>
      <c r="E1731" t="s">
        <v>11421</v>
      </c>
      <c r="G1731" t="s">
        <v>9342</v>
      </c>
      <c r="I1731" t="s">
        <v>265</v>
      </c>
      <c r="J1731" t="s">
        <v>266</v>
      </c>
      <c r="K1731" t="s">
        <v>370</v>
      </c>
      <c r="L1731" t="s">
        <v>18049</v>
      </c>
      <c r="M1731" t="s">
        <v>267</v>
      </c>
      <c r="N1731" t="s">
        <v>268</v>
      </c>
      <c r="O1731">
        <v>8</v>
      </c>
      <c r="P1731" t="s">
        <v>282</v>
      </c>
      <c r="Q1731">
        <v>2</v>
      </c>
      <c r="S1731">
        <v>21</v>
      </c>
      <c r="T1731" s="108">
        <v>42</v>
      </c>
      <c r="U1731">
        <v>1</v>
      </c>
      <c r="V1731" t="s">
        <v>270</v>
      </c>
      <c r="W1731" t="s">
        <v>167</v>
      </c>
      <c r="X1731">
        <v>7</v>
      </c>
      <c r="Y1731">
        <v>7</v>
      </c>
      <c r="Z1731">
        <v>0</v>
      </c>
      <c r="AA1731">
        <v>7</v>
      </c>
      <c r="AB1731">
        <v>0</v>
      </c>
      <c r="AC1731">
        <v>7</v>
      </c>
      <c r="AD1731">
        <v>0</v>
      </c>
      <c r="AE1731">
        <v>0</v>
      </c>
    </row>
    <row r="1732" spans="1:31" x14ac:dyDescent="0.3">
      <c r="A1732" t="s">
        <v>268</v>
      </c>
      <c r="B1732" t="s">
        <v>9179</v>
      </c>
      <c r="C1732" t="s">
        <v>262</v>
      </c>
      <c r="D1732" t="s">
        <v>9180</v>
      </c>
      <c r="E1732" t="s">
        <v>11421</v>
      </c>
      <c r="G1732" t="s">
        <v>9342</v>
      </c>
      <c r="I1732" t="s">
        <v>265</v>
      </c>
      <c r="J1732" t="s">
        <v>266</v>
      </c>
      <c r="K1732" t="s">
        <v>370</v>
      </c>
      <c r="L1732" t="s">
        <v>18049</v>
      </c>
      <c r="M1732" t="s">
        <v>267</v>
      </c>
      <c r="N1732" t="s">
        <v>268</v>
      </c>
      <c r="O1732">
        <v>8</v>
      </c>
      <c r="P1732" t="s">
        <v>282</v>
      </c>
      <c r="Q1732">
        <v>3</v>
      </c>
      <c r="S1732">
        <v>6</v>
      </c>
      <c r="T1732" s="108">
        <v>18</v>
      </c>
      <c r="U1732">
        <v>1</v>
      </c>
      <c r="V1732" t="s">
        <v>270</v>
      </c>
      <c r="W1732" t="s">
        <v>167</v>
      </c>
      <c r="X1732">
        <v>2</v>
      </c>
      <c r="Y1732">
        <v>2</v>
      </c>
      <c r="Z1732">
        <v>0</v>
      </c>
      <c r="AA1732">
        <v>2</v>
      </c>
      <c r="AB1732">
        <v>0</v>
      </c>
      <c r="AC1732">
        <v>2</v>
      </c>
      <c r="AD1732">
        <v>0</v>
      </c>
      <c r="AE1732">
        <v>0</v>
      </c>
    </row>
    <row r="1733" spans="1:31" x14ac:dyDescent="0.3">
      <c r="A1733" t="s">
        <v>268</v>
      </c>
      <c r="B1733" t="s">
        <v>9179</v>
      </c>
      <c r="C1733" t="s">
        <v>525</v>
      </c>
      <c r="D1733" t="s">
        <v>9180</v>
      </c>
      <c r="E1733" t="s">
        <v>11421</v>
      </c>
      <c r="G1733" t="s">
        <v>9342</v>
      </c>
      <c r="I1733" t="s">
        <v>265</v>
      </c>
      <c r="J1733" t="s">
        <v>266</v>
      </c>
      <c r="K1733" t="s">
        <v>370</v>
      </c>
      <c r="L1733" t="s">
        <v>9908</v>
      </c>
      <c r="M1733" t="s">
        <v>267</v>
      </c>
      <c r="N1733" t="s">
        <v>268</v>
      </c>
      <c r="O1733">
        <v>8</v>
      </c>
      <c r="P1733" t="s">
        <v>266</v>
      </c>
      <c r="Q1733">
        <v>0.17</v>
      </c>
      <c r="S1733">
        <v>96</v>
      </c>
      <c r="T1733" s="108">
        <v>16.32</v>
      </c>
      <c r="U1733">
        <v>1</v>
      </c>
      <c r="V1733" t="s">
        <v>270</v>
      </c>
      <c r="W1733" t="s">
        <v>167</v>
      </c>
      <c r="X1733">
        <v>96</v>
      </c>
      <c r="Y1733">
        <v>0</v>
      </c>
      <c r="Z1733">
        <v>96</v>
      </c>
      <c r="AA1733">
        <v>0</v>
      </c>
      <c r="AB1733">
        <v>0</v>
      </c>
      <c r="AC1733">
        <v>0</v>
      </c>
      <c r="AD1733">
        <v>0</v>
      </c>
      <c r="AE1733">
        <v>0</v>
      </c>
    </row>
    <row r="1734" spans="1:31" x14ac:dyDescent="0.3">
      <c r="A1734" t="s">
        <v>268</v>
      </c>
      <c r="B1734" t="s">
        <v>9179</v>
      </c>
      <c r="C1734" t="s">
        <v>525</v>
      </c>
      <c r="D1734" t="s">
        <v>9180</v>
      </c>
      <c r="E1734" t="s">
        <v>11421</v>
      </c>
      <c r="G1734" t="s">
        <v>9342</v>
      </c>
      <c r="I1734" t="s">
        <v>265</v>
      </c>
      <c r="J1734" t="s">
        <v>266</v>
      </c>
      <c r="K1734" t="s">
        <v>370</v>
      </c>
      <c r="L1734" t="s">
        <v>9908</v>
      </c>
      <c r="M1734" t="s">
        <v>271</v>
      </c>
      <c r="N1734" t="s">
        <v>268</v>
      </c>
      <c r="O1734">
        <v>9</v>
      </c>
      <c r="P1734" t="s">
        <v>288</v>
      </c>
      <c r="Q1734">
        <v>0.48</v>
      </c>
      <c r="S1734">
        <v>96</v>
      </c>
      <c r="T1734" s="108">
        <v>46.08</v>
      </c>
      <c r="U1734">
        <v>1</v>
      </c>
      <c r="V1734" t="s">
        <v>270</v>
      </c>
      <c r="W1734" t="s">
        <v>167</v>
      </c>
      <c r="X1734">
        <v>96</v>
      </c>
      <c r="Y1734">
        <v>0</v>
      </c>
      <c r="Z1734">
        <v>0</v>
      </c>
      <c r="AA1734">
        <v>96</v>
      </c>
      <c r="AB1734">
        <v>0</v>
      </c>
      <c r="AC1734">
        <v>0</v>
      </c>
      <c r="AD1734">
        <v>0</v>
      </c>
      <c r="AE1734">
        <v>0</v>
      </c>
    </row>
    <row r="1735" spans="1:31" x14ac:dyDescent="0.3">
      <c r="A1735" t="s">
        <v>268</v>
      </c>
      <c r="B1735" t="s">
        <v>9179</v>
      </c>
      <c r="C1735" t="s">
        <v>525</v>
      </c>
      <c r="D1735" t="s">
        <v>9180</v>
      </c>
      <c r="E1735" t="s">
        <v>11421</v>
      </c>
      <c r="G1735" t="s">
        <v>9342</v>
      </c>
      <c r="I1735" t="s">
        <v>265</v>
      </c>
      <c r="J1735" t="s">
        <v>266</v>
      </c>
      <c r="K1735" t="s">
        <v>370</v>
      </c>
      <c r="L1735" t="s">
        <v>9908</v>
      </c>
      <c r="M1735" t="s">
        <v>271</v>
      </c>
      <c r="N1735" t="s">
        <v>268</v>
      </c>
      <c r="O1735">
        <v>21</v>
      </c>
      <c r="P1735" t="s">
        <v>273</v>
      </c>
      <c r="Q1735">
        <v>0.17</v>
      </c>
      <c r="S1735">
        <v>30</v>
      </c>
      <c r="T1735" s="108">
        <v>5.1000000000000005</v>
      </c>
      <c r="U1735">
        <v>1</v>
      </c>
      <c r="V1735" t="s">
        <v>270</v>
      </c>
      <c r="W1735" t="s">
        <v>167</v>
      </c>
      <c r="X1735">
        <v>30</v>
      </c>
      <c r="Y1735">
        <v>0</v>
      </c>
      <c r="Z1735">
        <v>30</v>
      </c>
      <c r="AA1735">
        <v>0</v>
      </c>
      <c r="AB1735">
        <v>0</v>
      </c>
      <c r="AC1735">
        <v>0</v>
      </c>
      <c r="AD1735">
        <v>0</v>
      </c>
      <c r="AE1735">
        <v>0</v>
      </c>
    </row>
    <row r="1736" spans="1:31" x14ac:dyDescent="0.3">
      <c r="A1736" t="s">
        <v>268</v>
      </c>
      <c r="B1736" t="s">
        <v>9179</v>
      </c>
      <c r="C1736" t="s">
        <v>525</v>
      </c>
      <c r="D1736" t="s">
        <v>9180</v>
      </c>
      <c r="E1736" t="s">
        <v>11421</v>
      </c>
      <c r="G1736" t="s">
        <v>9342</v>
      </c>
      <c r="I1736" t="s">
        <v>265</v>
      </c>
      <c r="J1736" t="s">
        <v>266</v>
      </c>
      <c r="K1736" t="s">
        <v>370</v>
      </c>
      <c r="L1736" t="s">
        <v>9908</v>
      </c>
      <c r="M1736" t="s">
        <v>271</v>
      </c>
      <c r="N1736" t="s">
        <v>268</v>
      </c>
      <c r="O1736">
        <v>21</v>
      </c>
      <c r="P1736" t="s">
        <v>273</v>
      </c>
      <c r="Q1736">
        <v>0.32</v>
      </c>
      <c r="S1736">
        <v>9</v>
      </c>
      <c r="T1736" s="108">
        <v>2.88</v>
      </c>
      <c r="U1736">
        <v>1</v>
      </c>
      <c r="V1736" t="s">
        <v>270</v>
      </c>
      <c r="W1736" t="s">
        <v>167</v>
      </c>
      <c r="X1736">
        <v>9</v>
      </c>
      <c r="Y1736">
        <v>0</v>
      </c>
      <c r="Z1736">
        <v>9</v>
      </c>
      <c r="AA1736">
        <v>0</v>
      </c>
      <c r="AB1736">
        <v>0</v>
      </c>
      <c r="AC1736">
        <v>0</v>
      </c>
      <c r="AD1736">
        <v>0</v>
      </c>
      <c r="AE1736">
        <v>0</v>
      </c>
    </row>
    <row r="1737" spans="1:31" x14ac:dyDescent="0.3">
      <c r="A1737" t="s">
        <v>268</v>
      </c>
      <c r="B1737" t="s">
        <v>8868</v>
      </c>
      <c r="C1737" t="s">
        <v>262</v>
      </c>
      <c r="D1737" t="s">
        <v>8869</v>
      </c>
      <c r="E1737" t="s">
        <v>11283</v>
      </c>
      <c r="F1737" t="s">
        <v>1649</v>
      </c>
      <c r="G1737" t="s">
        <v>264</v>
      </c>
      <c r="I1737" t="s">
        <v>265</v>
      </c>
      <c r="J1737" t="s">
        <v>266</v>
      </c>
      <c r="K1737" t="s">
        <v>8870</v>
      </c>
      <c r="L1737" t="s">
        <v>10269</v>
      </c>
      <c r="M1737" t="s">
        <v>267</v>
      </c>
      <c r="N1737" t="s">
        <v>268</v>
      </c>
      <c r="O1737">
        <v>8</v>
      </c>
      <c r="P1737" t="s">
        <v>282</v>
      </c>
      <c r="Q1737">
        <v>4</v>
      </c>
      <c r="S1737">
        <v>3</v>
      </c>
      <c r="T1737" s="108">
        <v>12</v>
      </c>
      <c r="U1737">
        <v>1</v>
      </c>
      <c r="V1737" t="s">
        <v>270</v>
      </c>
      <c r="W1737" t="s">
        <v>167</v>
      </c>
      <c r="X1737">
        <v>1</v>
      </c>
      <c r="Y1737">
        <v>1</v>
      </c>
      <c r="Z1737">
        <v>0</v>
      </c>
      <c r="AA1737">
        <v>1</v>
      </c>
      <c r="AB1737">
        <v>0</v>
      </c>
      <c r="AC1737">
        <v>1</v>
      </c>
      <c r="AD1737">
        <v>0</v>
      </c>
      <c r="AE1737">
        <v>0</v>
      </c>
    </row>
    <row r="1738" spans="1:31" x14ac:dyDescent="0.3">
      <c r="A1738" t="s">
        <v>268</v>
      </c>
      <c r="B1738" t="s">
        <v>8868</v>
      </c>
      <c r="C1738" t="s">
        <v>262</v>
      </c>
      <c r="D1738" t="s">
        <v>8869</v>
      </c>
      <c r="E1738" t="s">
        <v>11283</v>
      </c>
      <c r="F1738" t="s">
        <v>1649</v>
      </c>
      <c r="G1738" t="s">
        <v>264</v>
      </c>
      <c r="I1738" t="s">
        <v>265</v>
      </c>
      <c r="J1738" t="s">
        <v>266</v>
      </c>
      <c r="K1738" t="s">
        <v>8870</v>
      </c>
      <c r="L1738" t="s">
        <v>10269</v>
      </c>
      <c r="M1738" t="s">
        <v>267</v>
      </c>
      <c r="N1738" t="s">
        <v>268</v>
      </c>
      <c r="O1738">
        <v>8</v>
      </c>
      <c r="P1738" t="s">
        <v>282</v>
      </c>
      <c r="Q1738">
        <v>2</v>
      </c>
      <c r="S1738">
        <v>2</v>
      </c>
      <c r="T1738" s="108">
        <v>4</v>
      </c>
      <c r="U1738">
        <v>1</v>
      </c>
      <c r="V1738" t="s">
        <v>270</v>
      </c>
      <c r="W1738" t="s">
        <v>167</v>
      </c>
      <c r="X1738">
        <v>1</v>
      </c>
      <c r="Y1738">
        <v>1</v>
      </c>
      <c r="Z1738">
        <v>0</v>
      </c>
      <c r="AA1738">
        <v>0</v>
      </c>
      <c r="AB1738">
        <v>1</v>
      </c>
      <c r="AC1738">
        <v>0</v>
      </c>
      <c r="AD1738">
        <v>0</v>
      </c>
      <c r="AE1738">
        <v>0</v>
      </c>
    </row>
    <row r="1739" spans="1:31" x14ac:dyDescent="0.3">
      <c r="A1739" t="s">
        <v>268</v>
      </c>
      <c r="B1739" t="s">
        <v>8868</v>
      </c>
      <c r="C1739" t="s">
        <v>262</v>
      </c>
      <c r="D1739" t="s">
        <v>8869</v>
      </c>
      <c r="E1739" t="s">
        <v>11283</v>
      </c>
      <c r="F1739" t="s">
        <v>1649</v>
      </c>
      <c r="G1739" t="s">
        <v>264</v>
      </c>
      <c r="I1739" t="s">
        <v>265</v>
      </c>
      <c r="J1739" t="s">
        <v>266</v>
      </c>
      <c r="K1739" t="s">
        <v>8870</v>
      </c>
      <c r="L1739" t="s">
        <v>10269</v>
      </c>
      <c r="M1739" t="s">
        <v>271</v>
      </c>
      <c r="N1739" t="s">
        <v>268</v>
      </c>
      <c r="O1739">
        <v>9</v>
      </c>
      <c r="P1739" t="s">
        <v>288</v>
      </c>
      <c r="Q1739">
        <v>0.48</v>
      </c>
      <c r="S1739">
        <v>4</v>
      </c>
      <c r="T1739" s="108">
        <v>1.92</v>
      </c>
      <c r="U1739">
        <v>1</v>
      </c>
      <c r="V1739" t="s">
        <v>270</v>
      </c>
      <c r="W1739" t="s">
        <v>167</v>
      </c>
      <c r="X1739">
        <v>4</v>
      </c>
      <c r="Y1739">
        <v>0</v>
      </c>
      <c r="Z1739">
        <v>4</v>
      </c>
      <c r="AA1739">
        <v>0</v>
      </c>
      <c r="AB1739">
        <v>0</v>
      </c>
      <c r="AC1739">
        <v>0</v>
      </c>
      <c r="AD1739">
        <v>0</v>
      </c>
      <c r="AE1739">
        <v>0</v>
      </c>
    </row>
    <row r="1740" spans="1:31" x14ac:dyDescent="0.3">
      <c r="A1740" t="s">
        <v>268</v>
      </c>
      <c r="B1740" t="s">
        <v>8868</v>
      </c>
      <c r="C1740" t="s">
        <v>262</v>
      </c>
      <c r="D1740" t="s">
        <v>8869</v>
      </c>
      <c r="E1740" t="s">
        <v>11283</v>
      </c>
      <c r="F1740" t="s">
        <v>1649</v>
      </c>
      <c r="G1740" t="s">
        <v>264</v>
      </c>
      <c r="I1740" t="s">
        <v>265</v>
      </c>
      <c r="J1740" t="s">
        <v>266</v>
      </c>
      <c r="K1740" t="s">
        <v>8870</v>
      </c>
      <c r="L1740" t="s">
        <v>10269</v>
      </c>
      <c r="M1740" t="s">
        <v>271</v>
      </c>
      <c r="N1740" t="s">
        <v>268</v>
      </c>
      <c r="O1740">
        <v>21</v>
      </c>
      <c r="P1740" t="s">
        <v>273</v>
      </c>
      <c r="Q1740">
        <v>0.48</v>
      </c>
      <c r="S1740">
        <v>1</v>
      </c>
      <c r="T1740" s="108">
        <v>0.48</v>
      </c>
      <c r="U1740">
        <v>1</v>
      </c>
      <c r="V1740" t="s">
        <v>270</v>
      </c>
      <c r="W1740" t="s">
        <v>167</v>
      </c>
      <c r="X1740">
        <v>1</v>
      </c>
      <c r="Y1740">
        <v>0</v>
      </c>
      <c r="Z1740">
        <v>0</v>
      </c>
      <c r="AA1740">
        <v>0</v>
      </c>
      <c r="AB1740">
        <v>0</v>
      </c>
      <c r="AC1740">
        <v>1</v>
      </c>
      <c r="AD1740">
        <v>0</v>
      </c>
      <c r="AE1740">
        <v>0</v>
      </c>
    </row>
  </sheetData>
  <autoFilter ref="A2:AE2" xr:uid="{00000000-0001-0000-0C00-000000000000}"/>
  <mergeCells count="1">
    <mergeCell ref="A1:AE1"/>
  </mergeCells>
  <pageMargins left="0.7" right="0.7" top="0.75" bottom="0.75" header="0.3" footer="0.3"/>
  <pageSetup scale="32" orientation="landscape" r:id="rId1"/>
  <headerFooter>
    <oddFooter>&amp;L&amp;A
&amp;D
&amp;T&amp;CCentral Contra Costa Solid Waste Authority&amp;R&amp;P of&amp;N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4" tint="0.39997558519241921"/>
    <pageSetUpPr fitToPage="1"/>
  </sheetPr>
  <dimension ref="A1:L575"/>
  <sheetViews>
    <sheetView workbookViewId="0">
      <pane ySplit="3" topLeftCell="A4" activePane="bottomLeft" state="frozen"/>
      <selection pane="bottomLeft" sqref="A1:H1"/>
    </sheetView>
  </sheetViews>
  <sheetFormatPr defaultRowHeight="14.4" x14ac:dyDescent="0.3"/>
  <cols>
    <col min="1" max="1" width="28.44140625" bestFit="1" customWidth="1"/>
    <col min="2" max="2" width="18" bestFit="1" customWidth="1"/>
    <col min="3" max="3" width="19.88671875" bestFit="1" customWidth="1"/>
    <col min="4" max="4" width="19.109375" bestFit="1" customWidth="1"/>
    <col min="5" max="5" width="9.5546875" bestFit="1" customWidth="1"/>
    <col min="6" max="6" width="22.33203125" bestFit="1" customWidth="1"/>
    <col min="7" max="7" width="12.6640625" bestFit="1" customWidth="1"/>
    <col min="8" max="8" width="13" bestFit="1" customWidth="1"/>
    <col min="9" max="10" width="11.44140625" bestFit="1" customWidth="1"/>
  </cols>
  <sheetData>
    <row r="1" spans="1:12" x14ac:dyDescent="0.3">
      <c r="A1" s="530" t="s">
        <v>27070</v>
      </c>
      <c r="B1" s="530"/>
      <c r="C1" s="530"/>
      <c r="D1" s="530"/>
      <c r="E1" s="530"/>
      <c r="F1" s="530"/>
      <c r="G1" s="530"/>
      <c r="H1" s="530"/>
      <c r="I1" s="19"/>
      <c r="J1" s="19"/>
      <c r="K1" s="19"/>
      <c r="L1" s="19"/>
    </row>
    <row r="2" spans="1:12" x14ac:dyDescent="0.3">
      <c r="A2" s="19" t="s">
        <v>2297</v>
      </c>
    </row>
    <row r="3" spans="1:12" x14ac:dyDescent="0.3">
      <c r="A3" s="19" t="s">
        <v>8387</v>
      </c>
      <c r="B3" s="19" t="s">
        <v>234</v>
      </c>
      <c r="C3" s="19" t="s">
        <v>235</v>
      </c>
      <c r="D3" s="19" t="s">
        <v>236</v>
      </c>
      <c r="E3" s="19" t="s">
        <v>237</v>
      </c>
      <c r="F3" s="19" t="s">
        <v>15585</v>
      </c>
      <c r="G3" s="19" t="s">
        <v>239</v>
      </c>
      <c r="H3" s="19" t="s">
        <v>69</v>
      </c>
      <c r="I3" s="19"/>
      <c r="J3" s="19"/>
    </row>
    <row r="4" spans="1:12" x14ac:dyDescent="0.3">
      <c r="A4" t="s">
        <v>9881</v>
      </c>
      <c r="B4" s="108"/>
      <c r="C4" s="108">
        <v>8</v>
      </c>
      <c r="D4" s="108">
        <v>4</v>
      </c>
      <c r="E4" s="108"/>
      <c r="F4" s="108"/>
      <c r="G4" s="108"/>
      <c r="H4" s="108">
        <v>12</v>
      </c>
    </row>
    <row r="5" spans="1:12" x14ac:dyDescent="0.3">
      <c r="A5" t="s">
        <v>9899</v>
      </c>
      <c r="B5" s="108">
        <v>0.17</v>
      </c>
      <c r="C5" s="108"/>
      <c r="D5" s="108"/>
      <c r="E5" s="108">
        <v>0.17</v>
      </c>
      <c r="F5" s="108"/>
      <c r="G5" s="108"/>
      <c r="H5" s="108">
        <v>0.34</v>
      </c>
    </row>
    <row r="6" spans="1:12" x14ac:dyDescent="0.3">
      <c r="A6" t="s">
        <v>9900</v>
      </c>
      <c r="B6" s="108">
        <v>0.17</v>
      </c>
      <c r="C6" s="108"/>
      <c r="D6" s="108"/>
      <c r="E6" s="108">
        <v>0.17</v>
      </c>
      <c r="F6" s="108"/>
      <c r="G6" s="108"/>
      <c r="H6" s="108">
        <v>0.34</v>
      </c>
    </row>
    <row r="7" spans="1:12" x14ac:dyDescent="0.3">
      <c r="A7" t="s">
        <v>9901</v>
      </c>
      <c r="B7" s="108">
        <v>0.17</v>
      </c>
      <c r="C7" s="108"/>
      <c r="D7" s="108"/>
      <c r="E7" s="108">
        <v>0.17</v>
      </c>
      <c r="F7" s="108"/>
      <c r="G7" s="108"/>
      <c r="H7" s="108">
        <v>0.34</v>
      </c>
    </row>
    <row r="8" spans="1:12" x14ac:dyDescent="0.3">
      <c r="A8" t="s">
        <v>9902</v>
      </c>
      <c r="B8" s="108">
        <v>0.17</v>
      </c>
      <c r="C8" s="108"/>
      <c r="D8" s="108"/>
      <c r="E8" s="108">
        <v>0.17</v>
      </c>
      <c r="F8" s="108"/>
      <c r="G8" s="108"/>
      <c r="H8" s="108">
        <v>0.34</v>
      </c>
    </row>
    <row r="9" spans="1:12" x14ac:dyDescent="0.3">
      <c r="A9" t="s">
        <v>9615</v>
      </c>
      <c r="B9" s="108">
        <v>0.17</v>
      </c>
      <c r="C9" s="108"/>
      <c r="D9" s="108"/>
      <c r="E9" s="108">
        <v>0.17</v>
      </c>
      <c r="F9" s="108"/>
      <c r="G9" s="108"/>
      <c r="H9" s="108">
        <v>0.34</v>
      </c>
    </row>
    <row r="10" spans="1:12" x14ac:dyDescent="0.3">
      <c r="A10" t="s">
        <v>9616</v>
      </c>
      <c r="B10" s="108">
        <v>0.17</v>
      </c>
      <c r="C10" s="108"/>
      <c r="D10" s="108"/>
      <c r="E10" s="108">
        <v>0.17</v>
      </c>
      <c r="F10" s="108"/>
      <c r="G10" s="108"/>
      <c r="H10" s="108">
        <v>0.34</v>
      </c>
    </row>
    <row r="11" spans="1:12" x14ac:dyDescent="0.3">
      <c r="A11" t="s">
        <v>9617</v>
      </c>
      <c r="B11" s="108">
        <v>0.17</v>
      </c>
      <c r="C11" s="108"/>
      <c r="D11" s="108"/>
      <c r="E11" s="108">
        <v>0.17</v>
      </c>
      <c r="F11" s="108"/>
      <c r="G11" s="108"/>
      <c r="H11" s="108">
        <v>0.34</v>
      </c>
    </row>
    <row r="12" spans="1:12" x14ac:dyDescent="0.3">
      <c r="A12" t="s">
        <v>9618</v>
      </c>
      <c r="B12" s="108">
        <v>0.17</v>
      </c>
      <c r="C12" s="108"/>
      <c r="D12" s="108"/>
      <c r="E12" s="108">
        <v>0.17</v>
      </c>
      <c r="F12" s="108"/>
      <c r="G12" s="108"/>
      <c r="H12" s="108">
        <v>0.34</v>
      </c>
    </row>
    <row r="13" spans="1:12" x14ac:dyDescent="0.3">
      <c r="A13" t="s">
        <v>9619</v>
      </c>
      <c r="B13" s="108">
        <v>0.17</v>
      </c>
      <c r="C13" s="108"/>
      <c r="D13" s="108"/>
      <c r="E13" s="108">
        <v>0.17</v>
      </c>
      <c r="F13" s="108"/>
      <c r="G13" s="108"/>
      <c r="H13" s="108">
        <v>0.34</v>
      </c>
    </row>
    <row r="14" spans="1:12" x14ac:dyDescent="0.3">
      <c r="A14" t="s">
        <v>9620</v>
      </c>
      <c r="B14" s="108">
        <v>0.17</v>
      </c>
      <c r="C14" s="108"/>
      <c r="D14" s="108"/>
      <c r="E14" s="108">
        <v>0.17</v>
      </c>
      <c r="F14" s="108"/>
      <c r="G14" s="108"/>
      <c r="H14" s="108">
        <v>0.34</v>
      </c>
    </row>
    <row r="15" spans="1:12" x14ac:dyDescent="0.3">
      <c r="A15" t="s">
        <v>9591</v>
      </c>
      <c r="B15" s="108">
        <v>0.17</v>
      </c>
      <c r="C15" s="108"/>
      <c r="D15" s="108"/>
      <c r="E15" s="108">
        <v>0.17</v>
      </c>
      <c r="F15" s="108"/>
      <c r="G15" s="108"/>
      <c r="H15" s="108">
        <v>0.34</v>
      </c>
    </row>
    <row r="16" spans="1:12" x14ac:dyDescent="0.3">
      <c r="A16" t="s">
        <v>9592</v>
      </c>
      <c r="B16" s="108">
        <v>0.17</v>
      </c>
      <c r="C16" s="108"/>
      <c r="D16" s="108"/>
      <c r="E16" s="108">
        <v>0.17</v>
      </c>
      <c r="F16" s="108"/>
      <c r="G16" s="108"/>
      <c r="H16" s="108">
        <v>0.34</v>
      </c>
    </row>
    <row r="17" spans="1:8" x14ac:dyDescent="0.3">
      <c r="A17" t="s">
        <v>9593</v>
      </c>
      <c r="B17" s="108">
        <v>0.17</v>
      </c>
      <c r="C17" s="108"/>
      <c r="D17" s="108"/>
      <c r="E17" s="108">
        <v>0.17</v>
      </c>
      <c r="F17" s="108"/>
      <c r="G17" s="108"/>
      <c r="H17" s="108">
        <v>0.34</v>
      </c>
    </row>
    <row r="18" spans="1:8" x14ac:dyDescent="0.3">
      <c r="A18" t="s">
        <v>9594</v>
      </c>
      <c r="B18" s="108">
        <v>0.17</v>
      </c>
      <c r="C18" s="108"/>
      <c r="D18" s="108"/>
      <c r="E18" s="108">
        <v>0.17</v>
      </c>
      <c r="F18" s="108"/>
      <c r="G18" s="108"/>
      <c r="H18" s="108">
        <v>0.34</v>
      </c>
    </row>
    <row r="19" spans="1:8" x14ac:dyDescent="0.3">
      <c r="A19" t="s">
        <v>9595</v>
      </c>
      <c r="B19" s="108">
        <v>0.17</v>
      </c>
      <c r="C19" s="108"/>
      <c r="D19" s="108"/>
      <c r="E19" s="108">
        <v>0.17</v>
      </c>
      <c r="F19" s="108"/>
      <c r="G19" s="108"/>
      <c r="H19" s="108">
        <v>0.34</v>
      </c>
    </row>
    <row r="20" spans="1:8" x14ac:dyDescent="0.3">
      <c r="A20" t="s">
        <v>9596</v>
      </c>
      <c r="B20" s="108">
        <v>0.17</v>
      </c>
      <c r="C20" s="108"/>
      <c r="D20" s="108"/>
      <c r="E20" s="108">
        <v>0.17</v>
      </c>
      <c r="F20" s="108"/>
      <c r="G20" s="108"/>
      <c r="H20" s="108">
        <v>0.34</v>
      </c>
    </row>
    <row r="21" spans="1:8" x14ac:dyDescent="0.3">
      <c r="A21" t="s">
        <v>9597</v>
      </c>
      <c r="B21" s="108">
        <v>0.17</v>
      </c>
      <c r="C21" s="108"/>
      <c r="D21" s="108"/>
      <c r="E21" s="108">
        <v>0.17</v>
      </c>
      <c r="F21" s="108"/>
      <c r="G21" s="108"/>
      <c r="H21" s="108">
        <v>0.34</v>
      </c>
    </row>
    <row r="22" spans="1:8" x14ac:dyDescent="0.3">
      <c r="A22" t="s">
        <v>9598</v>
      </c>
      <c r="B22" s="108">
        <v>0.17</v>
      </c>
      <c r="C22" s="108"/>
      <c r="D22" s="108"/>
      <c r="E22" s="108">
        <v>0.32</v>
      </c>
      <c r="F22" s="108"/>
      <c r="G22" s="108"/>
      <c r="H22" s="108">
        <v>0.49</v>
      </c>
    </row>
    <row r="23" spans="1:8" x14ac:dyDescent="0.3">
      <c r="A23" t="s">
        <v>9599</v>
      </c>
      <c r="B23" s="108">
        <v>0.17</v>
      </c>
      <c r="C23" s="108"/>
      <c r="D23" s="108"/>
      <c r="E23" s="108">
        <v>0.17</v>
      </c>
      <c r="F23" s="108"/>
      <c r="G23" s="108"/>
      <c r="H23" s="108">
        <v>0.34</v>
      </c>
    </row>
    <row r="24" spans="1:8" x14ac:dyDescent="0.3">
      <c r="A24" t="s">
        <v>9600</v>
      </c>
      <c r="B24" s="108">
        <v>0.17</v>
      </c>
      <c r="C24" s="108"/>
      <c r="D24" s="108"/>
      <c r="E24" s="108">
        <v>0.17</v>
      </c>
      <c r="F24" s="108"/>
      <c r="G24" s="108"/>
      <c r="H24" s="108">
        <v>0.34</v>
      </c>
    </row>
    <row r="25" spans="1:8" x14ac:dyDescent="0.3">
      <c r="A25" t="s">
        <v>9601</v>
      </c>
      <c r="B25" s="108">
        <v>0.32</v>
      </c>
      <c r="C25" s="108"/>
      <c r="D25" s="108"/>
      <c r="E25" s="108">
        <v>0.17</v>
      </c>
      <c r="F25" s="108"/>
      <c r="G25" s="108"/>
      <c r="H25" s="108">
        <v>0.49</v>
      </c>
    </row>
    <row r="26" spans="1:8" x14ac:dyDescent="0.3">
      <c r="A26" t="s">
        <v>9602</v>
      </c>
      <c r="B26" s="108">
        <v>0.17</v>
      </c>
      <c r="C26" s="108"/>
      <c r="D26" s="108"/>
      <c r="E26" s="108">
        <v>0.17</v>
      </c>
      <c r="F26" s="108"/>
      <c r="G26" s="108"/>
      <c r="H26" s="108">
        <v>0.34</v>
      </c>
    </row>
    <row r="27" spans="1:8" x14ac:dyDescent="0.3">
      <c r="A27" t="s">
        <v>9603</v>
      </c>
      <c r="B27" s="108">
        <v>0.17</v>
      </c>
      <c r="C27" s="108"/>
      <c r="D27" s="108"/>
      <c r="E27" s="108">
        <v>0.17</v>
      </c>
      <c r="F27" s="108"/>
      <c r="G27" s="108"/>
      <c r="H27" s="108">
        <v>0.34</v>
      </c>
    </row>
    <row r="28" spans="1:8" x14ac:dyDescent="0.3">
      <c r="A28" t="s">
        <v>9604</v>
      </c>
      <c r="B28" s="108">
        <v>0.32</v>
      </c>
      <c r="C28" s="108"/>
      <c r="D28" s="108"/>
      <c r="E28" s="108">
        <v>0.17</v>
      </c>
      <c r="F28" s="108"/>
      <c r="G28" s="108"/>
      <c r="H28" s="108">
        <v>0.49</v>
      </c>
    </row>
    <row r="29" spans="1:8" x14ac:dyDescent="0.3">
      <c r="A29" t="s">
        <v>19619</v>
      </c>
      <c r="B29" s="108">
        <v>0.17</v>
      </c>
      <c r="C29" s="108"/>
      <c r="D29" s="108"/>
      <c r="E29" s="108">
        <v>0.32</v>
      </c>
      <c r="F29" s="108"/>
      <c r="G29" s="108"/>
      <c r="H29" s="108">
        <v>0.49</v>
      </c>
    </row>
    <row r="30" spans="1:8" x14ac:dyDescent="0.3">
      <c r="A30" t="s">
        <v>9605</v>
      </c>
      <c r="B30" s="108">
        <v>0.32</v>
      </c>
      <c r="C30" s="108"/>
      <c r="D30" s="108"/>
      <c r="E30" s="108">
        <v>0.17</v>
      </c>
      <c r="F30" s="108"/>
      <c r="G30" s="108"/>
      <c r="H30" s="108">
        <v>0.49</v>
      </c>
    </row>
    <row r="31" spans="1:8" x14ac:dyDescent="0.3">
      <c r="A31" t="s">
        <v>9606</v>
      </c>
      <c r="B31" s="108">
        <v>0.17</v>
      </c>
      <c r="C31" s="108"/>
      <c r="D31" s="108"/>
      <c r="E31" s="108">
        <v>0.48</v>
      </c>
      <c r="F31" s="108"/>
      <c r="G31" s="108"/>
      <c r="H31" s="108">
        <v>0.65</v>
      </c>
    </row>
    <row r="32" spans="1:8" x14ac:dyDescent="0.3">
      <c r="A32" t="s">
        <v>9607</v>
      </c>
      <c r="B32" s="108">
        <v>0.32</v>
      </c>
      <c r="C32" s="108"/>
      <c r="D32" s="108"/>
      <c r="E32" s="108">
        <v>0.32</v>
      </c>
      <c r="F32" s="108"/>
      <c r="G32" s="108"/>
      <c r="H32" s="108">
        <v>0.64</v>
      </c>
    </row>
    <row r="33" spans="1:8" x14ac:dyDescent="0.3">
      <c r="A33" t="s">
        <v>9608</v>
      </c>
      <c r="B33" s="108">
        <v>0.34</v>
      </c>
      <c r="C33" s="108"/>
      <c r="D33" s="108"/>
      <c r="E33" s="108">
        <v>0.8</v>
      </c>
      <c r="F33" s="108"/>
      <c r="G33" s="108"/>
      <c r="H33" s="108">
        <v>1.1400000000000001</v>
      </c>
    </row>
    <row r="34" spans="1:8" x14ac:dyDescent="0.3">
      <c r="A34" t="s">
        <v>9609</v>
      </c>
      <c r="B34" s="108">
        <v>0.17</v>
      </c>
      <c r="C34" s="108"/>
      <c r="D34" s="108"/>
      <c r="E34" s="108">
        <v>0.17</v>
      </c>
      <c r="F34" s="108"/>
      <c r="G34" s="108"/>
      <c r="H34" s="108">
        <v>0.34</v>
      </c>
    </row>
    <row r="35" spans="1:8" x14ac:dyDescent="0.3">
      <c r="A35" t="s">
        <v>9610</v>
      </c>
      <c r="B35" s="108">
        <v>0.17</v>
      </c>
      <c r="C35" s="108"/>
      <c r="D35" s="108"/>
      <c r="E35" s="108">
        <v>0.48</v>
      </c>
      <c r="F35" s="108"/>
      <c r="G35" s="108"/>
      <c r="H35" s="108">
        <v>0.65</v>
      </c>
    </row>
    <row r="36" spans="1:8" x14ac:dyDescent="0.3">
      <c r="A36" t="s">
        <v>9611</v>
      </c>
      <c r="B36" s="108">
        <v>0.17</v>
      </c>
      <c r="C36" s="108"/>
      <c r="D36" s="108"/>
      <c r="E36" s="108">
        <v>0.17</v>
      </c>
      <c r="F36" s="108"/>
      <c r="G36" s="108"/>
      <c r="H36" s="108">
        <v>0.34</v>
      </c>
    </row>
    <row r="37" spans="1:8" x14ac:dyDescent="0.3">
      <c r="A37" t="s">
        <v>9612</v>
      </c>
      <c r="B37" s="108">
        <v>0.17</v>
      </c>
      <c r="C37" s="108"/>
      <c r="D37" s="108"/>
      <c r="E37" s="108">
        <v>0.17</v>
      </c>
      <c r="F37" s="108"/>
      <c r="G37" s="108"/>
      <c r="H37" s="108">
        <v>0.34</v>
      </c>
    </row>
    <row r="38" spans="1:8" x14ac:dyDescent="0.3">
      <c r="A38" t="s">
        <v>9613</v>
      </c>
      <c r="B38" s="108">
        <v>0.17</v>
      </c>
      <c r="C38" s="108"/>
      <c r="D38" s="108"/>
      <c r="E38" s="108"/>
      <c r="F38" s="108"/>
      <c r="G38" s="108"/>
      <c r="H38" s="108">
        <v>0.17</v>
      </c>
    </row>
    <row r="39" spans="1:8" x14ac:dyDescent="0.3">
      <c r="A39" t="s">
        <v>9614</v>
      </c>
      <c r="B39" s="108">
        <v>0.17</v>
      </c>
      <c r="C39" s="108"/>
      <c r="D39" s="108"/>
      <c r="E39" s="108">
        <v>0.32</v>
      </c>
      <c r="F39" s="108"/>
      <c r="G39" s="108"/>
      <c r="H39" s="108">
        <v>0.49</v>
      </c>
    </row>
    <row r="40" spans="1:8" x14ac:dyDescent="0.3">
      <c r="A40" t="s">
        <v>9589</v>
      </c>
      <c r="B40" s="108">
        <v>0.17</v>
      </c>
      <c r="C40" s="108"/>
      <c r="D40" s="108"/>
      <c r="E40" s="108">
        <v>0.17</v>
      </c>
      <c r="F40" s="108"/>
      <c r="G40" s="108"/>
      <c r="H40" s="108">
        <v>0.34</v>
      </c>
    </row>
    <row r="41" spans="1:8" x14ac:dyDescent="0.3">
      <c r="A41" t="s">
        <v>9882</v>
      </c>
      <c r="B41" s="108">
        <v>0.17</v>
      </c>
      <c r="C41" s="108"/>
      <c r="D41" s="108"/>
      <c r="E41" s="108">
        <v>0.17</v>
      </c>
      <c r="F41" s="108"/>
      <c r="G41" s="108"/>
      <c r="H41" s="108">
        <v>0.34</v>
      </c>
    </row>
    <row r="42" spans="1:8" x14ac:dyDescent="0.3">
      <c r="A42" t="s">
        <v>9883</v>
      </c>
      <c r="B42" s="108">
        <v>0.17</v>
      </c>
      <c r="C42" s="108"/>
      <c r="D42" s="108"/>
      <c r="E42" s="108">
        <v>0.17</v>
      </c>
      <c r="F42" s="108"/>
      <c r="G42" s="108"/>
      <c r="H42" s="108">
        <v>0.34</v>
      </c>
    </row>
    <row r="43" spans="1:8" x14ac:dyDescent="0.3">
      <c r="A43" t="s">
        <v>9590</v>
      </c>
      <c r="B43" s="108">
        <v>0.17</v>
      </c>
      <c r="C43" s="108"/>
      <c r="D43" s="108"/>
      <c r="E43" s="108">
        <v>0.17</v>
      </c>
      <c r="F43" s="108"/>
      <c r="G43" s="108"/>
      <c r="H43" s="108">
        <v>0.34</v>
      </c>
    </row>
    <row r="44" spans="1:8" x14ac:dyDescent="0.3">
      <c r="A44" t="s">
        <v>9884</v>
      </c>
      <c r="B44" s="108">
        <v>0.17</v>
      </c>
      <c r="C44" s="108"/>
      <c r="D44" s="108"/>
      <c r="E44" s="108">
        <v>0.17</v>
      </c>
      <c r="F44" s="108"/>
      <c r="G44" s="108"/>
      <c r="H44" s="108">
        <v>0.34</v>
      </c>
    </row>
    <row r="45" spans="1:8" x14ac:dyDescent="0.3">
      <c r="A45" t="s">
        <v>9885</v>
      </c>
      <c r="B45" s="108">
        <v>0.17</v>
      </c>
      <c r="C45" s="108"/>
      <c r="D45" s="108"/>
      <c r="E45" s="108">
        <v>0.17</v>
      </c>
      <c r="F45" s="108"/>
      <c r="G45" s="108"/>
      <c r="H45" s="108">
        <v>0.34</v>
      </c>
    </row>
    <row r="46" spans="1:8" x14ac:dyDescent="0.3">
      <c r="A46" t="s">
        <v>9886</v>
      </c>
      <c r="B46" s="108">
        <v>0.17</v>
      </c>
      <c r="C46" s="108"/>
      <c r="D46" s="108"/>
      <c r="E46" s="108">
        <v>0.17</v>
      </c>
      <c r="F46" s="108"/>
      <c r="G46" s="108"/>
      <c r="H46" s="108">
        <v>0.34</v>
      </c>
    </row>
    <row r="47" spans="1:8" x14ac:dyDescent="0.3">
      <c r="A47" t="s">
        <v>9887</v>
      </c>
      <c r="B47" s="108">
        <v>0.17</v>
      </c>
      <c r="C47" s="108"/>
      <c r="D47" s="108"/>
      <c r="E47" s="108">
        <v>0.17</v>
      </c>
      <c r="F47" s="108"/>
      <c r="G47" s="108"/>
      <c r="H47" s="108">
        <v>0.34</v>
      </c>
    </row>
    <row r="48" spans="1:8" x14ac:dyDescent="0.3">
      <c r="A48" t="s">
        <v>9888</v>
      </c>
      <c r="B48" s="108">
        <v>0.17</v>
      </c>
      <c r="C48" s="108"/>
      <c r="D48" s="108"/>
      <c r="E48" s="108">
        <v>0.17</v>
      </c>
      <c r="F48" s="108"/>
      <c r="G48" s="108"/>
      <c r="H48" s="108">
        <v>0.34</v>
      </c>
    </row>
    <row r="49" spans="1:8" x14ac:dyDescent="0.3">
      <c r="A49" t="s">
        <v>9889</v>
      </c>
      <c r="B49" s="108">
        <v>0.17</v>
      </c>
      <c r="C49" s="108"/>
      <c r="D49" s="108"/>
      <c r="E49" s="108">
        <v>0.17</v>
      </c>
      <c r="F49" s="108"/>
      <c r="G49" s="108"/>
      <c r="H49" s="108">
        <v>0.34</v>
      </c>
    </row>
    <row r="50" spans="1:8" x14ac:dyDescent="0.3">
      <c r="A50" t="s">
        <v>9890</v>
      </c>
      <c r="B50" s="108">
        <v>0.17</v>
      </c>
      <c r="C50" s="108"/>
      <c r="D50" s="108"/>
      <c r="E50" s="108">
        <v>0.17</v>
      </c>
      <c r="F50" s="108"/>
      <c r="G50" s="108"/>
      <c r="H50" s="108">
        <v>0.34</v>
      </c>
    </row>
    <row r="51" spans="1:8" x14ac:dyDescent="0.3">
      <c r="A51" t="s">
        <v>9891</v>
      </c>
      <c r="B51" s="108">
        <v>0.17</v>
      </c>
      <c r="C51" s="108"/>
      <c r="D51" s="108"/>
      <c r="E51" s="108">
        <v>0.17</v>
      </c>
      <c r="F51" s="108"/>
      <c r="G51" s="108"/>
      <c r="H51" s="108">
        <v>0.34</v>
      </c>
    </row>
    <row r="52" spans="1:8" x14ac:dyDescent="0.3">
      <c r="A52" t="s">
        <v>9892</v>
      </c>
      <c r="B52" s="108">
        <v>0.17</v>
      </c>
      <c r="C52" s="108"/>
      <c r="D52" s="108"/>
      <c r="E52" s="108">
        <v>0.17</v>
      </c>
      <c r="F52" s="108"/>
      <c r="G52" s="108"/>
      <c r="H52" s="108">
        <v>0.34</v>
      </c>
    </row>
    <row r="53" spans="1:8" x14ac:dyDescent="0.3">
      <c r="A53" t="s">
        <v>9893</v>
      </c>
      <c r="B53" s="108">
        <v>0.17</v>
      </c>
      <c r="C53" s="108"/>
      <c r="D53" s="108"/>
      <c r="E53" s="108">
        <v>0.17</v>
      </c>
      <c r="F53" s="108"/>
      <c r="G53" s="108"/>
      <c r="H53" s="108">
        <v>0.34</v>
      </c>
    </row>
    <row r="54" spans="1:8" x14ac:dyDescent="0.3">
      <c r="A54" t="s">
        <v>9894</v>
      </c>
      <c r="B54" s="108">
        <v>0.17</v>
      </c>
      <c r="C54" s="108"/>
      <c r="D54" s="108"/>
      <c r="E54" s="108">
        <v>0.17</v>
      </c>
      <c r="F54" s="108"/>
      <c r="G54" s="108"/>
      <c r="H54" s="108">
        <v>0.34</v>
      </c>
    </row>
    <row r="55" spans="1:8" x14ac:dyDescent="0.3">
      <c r="A55" t="s">
        <v>9895</v>
      </c>
      <c r="B55" s="108">
        <v>0.17</v>
      </c>
      <c r="C55" s="108"/>
      <c r="D55" s="108"/>
      <c r="E55" s="108">
        <v>0.17</v>
      </c>
      <c r="F55" s="108"/>
      <c r="G55" s="108"/>
      <c r="H55" s="108">
        <v>0.34</v>
      </c>
    </row>
    <row r="56" spans="1:8" x14ac:dyDescent="0.3">
      <c r="A56" t="s">
        <v>9896</v>
      </c>
      <c r="B56" s="108">
        <v>0.17</v>
      </c>
      <c r="C56" s="108"/>
      <c r="D56" s="108"/>
      <c r="E56" s="108">
        <v>0.17</v>
      </c>
      <c r="F56" s="108"/>
      <c r="G56" s="108"/>
      <c r="H56" s="108">
        <v>0.34</v>
      </c>
    </row>
    <row r="57" spans="1:8" x14ac:dyDescent="0.3">
      <c r="A57" t="s">
        <v>9897</v>
      </c>
      <c r="B57" s="108">
        <v>0.17</v>
      </c>
      <c r="C57" s="108"/>
      <c r="D57" s="108"/>
      <c r="E57" s="108">
        <v>0.17</v>
      </c>
      <c r="F57" s="108"/>
      <c r="G57" s="108"/>
      <c r="H57" s="108">
        <v>0.34</v>
      </c>
    </row>
    <row r="58" spans="1:8" x14ac:dyDescent="0.3">
      <c r="A58" t="s">
        <v>9898</v>
      </c>
      <c r="B58" s="108">
        <v>0.17</v>
      </c>
      <c r="C58" s="108"/>
      <c r="D58" s="108"/>
      <c r="E58" s="108">
        <v>0.17</v>
      </c>
      <c r="F58" s="108"/>
      <c r="G58" s="108"/>
      <c r="H58" s="108">
        <v>0.34</v>
      </c>
    </row>
    <row r="59" spans="1:8" x14ac:dyDescent="0.3">
      <c r="A59" t="s">
        <v>9724</v>
      </c>
      <c r="B59" s="108">
        <v>0.17</v>
      </c>
      <c r="C59" s="108"/>
      <c r="D59" s="108"/>
      <c r="E59" s="108">
        <v>0.17</v>
      </c>
      <c r="F59" s="108"/>
      <c r="G59" s="108"/>
      <c r="H59" s="108">
        <v>0.34</v>
      </c>
    </row>
    <row r="60" spans="1:8" x14ac:dyDescent="0.3">
      <c r="A60" t="s">
        <v>9725</v>
      </c>
      <c r="B60" s="108">
        <v>0.17</v>
      </c>
      <c r="C60" s="108"/>
      <c r="D60" s="108"/>
      <c r="E60" s="108">
        <v>0.17</v>
      </c>
      <c r="F60" s="108"/>
      <c r="G60" s="108"/>
      <c r="H60" s="108">
        <v>0.34</v>
      </c>
    </row>
    <row r="61" spans="1:8" x14ac:dyDescent="0.3">
      <c r="A61" t="s">
        <v>9726</v>
      </c>
      <c r="B61" s="108">
        <v>0.17</v>
      </c>
      <c r="C61" s="108"/>
      <c r="D61" s="108"/>
      <c r="E61" s="108">
        <v>0.17</v>
      </c>
      <c r="F61" s="108"/>
      <c r="G61" s="108"/>
      <c r="H61" s="108">
        <v>0.34</v>
      </c>
    </row>
    <row r="62" spans="1:8" x14ac:dyDescent="0.3">
      <c r="A62" t="s">
        <v>9727</v>
      </c>
      <c r="B62" s="108">
        <v>0.17</v>
      </c>
      <c r="C62" s="108"/>
      <c r="D62" s="108"/>
      <c r="E62" s="108">
        <v>0.17</v>
      </c>
      <c r="F62" s="108"/>
      <c r="G62" s="108"/>
      <c r="H62" s="108">
        <v>0.34</v>
      </c>
    </row>
    <row r="63" spans="1:8" x14ac:dyDescent="0.3">
      <c r="A63" t="s">
        <v>9728</v>
      </c>
      <c r="B63" s="108">
        <v>0.17</v>
      </c>
      <c r="C63" s="108"/>
      <c r="D63" s="108"/>
      <c r="E63" s="108">
        <v>0.34</v>
      </c>
      <c r="F63" s="108"/>
      <c r="G63" s="108"/>
      <c r="H63" s="108">
        <v>0.51</v>
      </c>
    </row>
    <row r="64" spans="1:8" x14ac:dyDescent="0.3">
      <c r="A64" t="s">
        <v>9729</v>
      </c>
      <c r="B64" s="108">
        <v>0.17</v>
      </c>
      <c r="C64" s="108"/>
      <c r="D64" s="108"/>
      <c r="E64" s="108">
        <v>0.17</v>
      </c>
      <c r="F64" s="108"/>
      <c r="G64" s="108"/>
      <c r="H64" s="108">
        <v>0.34</v>
      </c>
    </row>
    <row r="65" spans="1:8" x14ac:dyDescent="0.3">
      <c r="A65" t="s">
        <v>9730</v>
      </c>
      <c r="B65" s="108">
        <v>0.17</v>
      </c>
      <c r="C65" s="108"/>
      <c r="D65" s="108"/>
      <c r="E65" s="108">
        <v>0.17</v>
      </c>
      <c r="F65" s="108"/>
      <c r="G65" s="108"/>
      <c r="H65" s="108">
        <v>0.34</v>
      </c>
    </row>
    <row r="66" spans="1:8" x14ac:dyDescent="0.3">
      <c r="A66" t="s">
        <v>9731</v>
      </c>
      <c r="B66" s="108">
        <v>0.17</v>
      </c>
      <c r="C66" s="108"/>
      <c r="D66" s="108"/>
      <c r="E66" s="108">
        <v>0.17</v>
      </c>
      <c r="F66" s="108"/>
      <c r="G66" s="108"/>
      <c r="H66" s="108">
        <v>0.34</v>
      </c>
    </row>
    <row r="67" spans="1:8" x14ac:dyDescent="0.3">
      <c r="A67" t="s">
        <v>9732</v>
      </c>
      <c r="B67" s="108">
        <v>0.17</v>
      </c>
      <c r="C67" s="108"/>
      <c r="D67" s="108"/>
      <c r="E67" s="108">
        <v>0.17</v>
      </c>
      <c r="F67" s="108"/>
      <c r="G67" s="108"/>
      <c r="H67" s="108">
        <v>0.34</v>
      </c>
    </row>
    <row r="68" spans="1:8" x14ac:dyDescent="0.3">
      <c r="A68" t="s">
        <v>9860</v>
      </c>
      <c r="B68" s="108"/>
      <c r="C68" s="108">
        <v>2</v>
      </c>
      <c r="D68" s="108"/>
      <c r="E68" s="108">
        <v>0.48</v>
      </c>
      <c r="F68" s="108"/>
      <c r="G68" s="108"/>
      <c r="H68" s="108">
        <v>2.48</v>
      </c>
    </row>
    <row r="69" spans="1:8" x14ac:dyDescent="0.3">
      <c r="A69" t="s">
        <v>9733</v>
      </c>
      <c r="B69" s="108">
        <v>0.17</v>
      </c>
      <c r="C69" s="108"/>
      <c r="D69" s="108"/>
      <c r="E69" s="108">
        <v>0.17</v>
      </c>
      <c r="F69" s="108"/>
      <c r="G69" s="108"/>
      <c r="H69" s="108">
        <v>0.34</v>
      </c>
    </row>
    <row r="70" spans="1:8" x14ac:dyDescent="0.3">
      <c r="A70" t="s">
        <v>9734</v>
      </c>
      <c r="B70" s="108">
        <v>0.17</v>
      </c>
      <c r="C70" s="108"/>
      <c r="D70" s="108"/>
      <c r="E70" s="108">
        <v>0.17</v>
      </c>
      <c r="F70" s="108"/>
      <c r="G70" s="108"/>
      <c r="H70" s="108">
        <v>0.34</v>
      </c>
    </row>
    <row r="71" spans="1:8" x14ac:dyDescent="0.3">
      <c r="A71" t="s">
        <v>9735</v>
      </c>
      <c r="B71" s="108">
        <v>0.17</v>
      </c>
      <c r="C71" s="108"/>
      <c r="D71" s="108"/>
      <c r="E71" s="108">
        <v>0.17</v>
      </c>
      <c r="F71" s="108"/>
      <c r="G71" s="108"/>
      <c r="H71" s="108">
        <v>0.34</v>
      </c>
    </row>
    <row r="72" spans="1:8" x14ac:dyDescent="0.3">
      <c r="A72" t="s">
        <v>9736</v>
      </c>
      <c r="B72" s="108">
        <v>0.17</v>
      </c>
      <c r="C72" s="108"/>
      <c r="D72" s="108"/>
      <c r="E72" s="108">
        <v>0.17</v>
      </c>
      <c r="F72" s="108"/>
      <c r="G72" s="108"/>
      <c r="H72" s="108">
        <v>0.34</v>
      </c>
    </row>
    <row r="73" spans="1:8" x14ac:dyDescent="0.3">
      <c r="A73" t="s">
        <v>9737</v>
      </c>
      <c r="B73" s="108">
        <v>0.17</v>
      </c>
      <c r="C73" s="108"/>
      <c r="D73" s="108"/>
      <c r="E73" s="108">
        <v>0.17</v>
      </c>
      <c r="F73" s="108"/>
      <c r="G73" s="108"/>
      <c r="H73" s="108">
        <v>0.34</v>
      </c>
    </row>
    <row r="74" spans="1:8" x14ac:dyDescent="0.3">
      <c r="A74" t="s">
        <v>9738</v>
      </c>
      <c r="B74" s="108">
        <v>0.17</v>
      </c>
      <c r="C74" s="108"/>
      <c r="D74" s="108"/>
      <c r="E74" s="108">
        <v>0.17</v>
      </c>
      <c r="F74" s="108"/>
      <c r="G74" s="108"/>
      <c r="H74" s="108">
        <v>0.34</v>
      </c>
    </row>
    <row r="75" spans="1:8" x14ac:dyDescent="0.3">
      <c r="A75" t="s">
        <v>9739</v>
      </c>
      <c r="B75" s="108">
        <v>0.17</v>
      </c>
      <c r="C75" s="108"/>
      <c r="D75" s="108"/>
      <c r="E75" s="108">
        <v>0.17</v>
      </c>
      <c r="F75" s="108"/>
      <c r="G75" s="108"/>
      <c r="H75" s="108">
        <v>0.34</v>
      </c>
    </row>
    <row r="76" spans="1:8" x14ac:dyDescent="0.3">
      <c r="A76" t="s">
        <v>9740</v>
      </c>
      <c r="B76" s="108">
        <v>0.17</v>
      </c>
      <c r="C76" s="108"/>
      <c r="D76" s="108"/>
      <c r="E76" s="108">
        <v>0.17</v>
      </c>
      <c r="F76" s="108"/>
      <c r="G76" s="108"/>
      <c r="H76" s="108">
        <v>0.34</v>
      </c>
    </row>
    <row r="77" spans="1:8" x14ac:dyDescent="0.3">
      <c r="A77" t="s">
        <v>9741</v>
      </c>
      <c r="B77" s="108">
        <v>0.17</v>
      </c>
      <c r="C77" s="108"/>
      <c r="D77" s="108"/>
      <c r="E77" s="108">
        <v>0.17</v>
      </c>
      <c r="F77" s="108"/>
      <c r="G77" s="108"/>
      <c r="H77" s="108">
        <v>0.34</v>
      </c>
    </row>
    <row r="78" spans="1:8" x14ac:dyDescent="0.3">
      <c r="A78" t="s">
        <v>9742</v>
      </c>
      <c r="B78" s="108">
        <v>0.17</v>
      </c>
      <c r="C78" s="108"/>
      <c r="D78" s="108"/>
      <c r="E78" s="108">
        <v>0.17</v>
      </c>
      <c r="F78" s="108"/>
      <c r="G78" s="108"/>
      <c r="H78" s="108">
        <v>0.34</v>
      </c>
    </row>
    <row r="79" spans="1:8" x14ac:dyDescent="0.3">
      <c r="A79" t="s">
        <v>9743</v>
      </c>
      <c r="B79" s="108">
        <v>0.17</v>
      </c>
      <c r="C79" s="108"/>
      <c r="D79" s="108"/>
      <c r="E79" s="108">
        <v>0.17</v>
      </c>
      <c r="F79" s="108"/>
      <c r="G79" s="108"/>
      <c r="H79" s="108">
        <v>0.34</v>
      </c>
    </row>
    <row r="80" spans="1:8" x14ac:dyDescent="0.3">
      <c r="A80" t="s">
        <v>9744</v>
      </c>
      <c r="B80" s="108">
        <v>0.17</v>
      </c>
      <c r="C80" s="108"/>
      <c r="D80" s="108"/>
      <c r="E80" s="108">
        <v>0.17</v>
      </c>
      <c r="F80" s="108"/>
      <c r="G80" s="108"/>
      <c r="H80" s="108">
        <v>0.34</v>
      </c>
    </row>
    <row r="81" spans="1:8" x14ac:dyDescent="0.3">
      <c r="A81" t="s">
        <v>9745</v>
      </c>
      <c r="B81" s="108">
        <v>0.17</v>
      </c>
      <c r="C81" s="108"/>
      <c r="D81" s="108"/>
      <c r="E81" s="108">
        <v>0.17</v>
      </c>
      <c r="F81" s="108"/>
      <c r="G81" s="108"/>
      <c r="H81" s="108">
        <v>0.34</v>
      </c>
    </row>
    <row r="82" spans="1:8" x14ac:dyDescent="0.3">
      <c r="A82" t="s">
        <v>9746</v>
      </c>
      <c r="B82" s="108">
        <v>0.17</v>
      </c>
      <c r="C82" s="108"/>
      <c r="D82" s="108"/>
      <c r="E82" s="108">
        <v>0.17</v>
      </c>
      <c r="F82" s="108"/>
      <c r="G82" s="108"/>
      <c r="H82" s="108">
        <v>0.34</v>
      </c>
    </row>
    <row r="83" spans="1:8" x14ac:dyDescent="0.3">
      <c r="A83" t="s">
        <v>9747</v>
      </c>
      <c r="B83" s="108">
        <v>0.17</v>
      </c>
      <c r="C83" s="108"/>
      <c r="D83" s="108"/>
      <c r="E83" s="108">
        <v>0.17</v>
      </c>
      <c r="F83" s="108"/>
      <c r="G83" s="108"/>
      <c r="H83" s="108">
        <v>0.34</v>
      </c>
    </row>
    <row r="84" spans="1:8" x14ac:dyDescent="0.3">
      <c r="A84" t="s">
        <v>9748</v>
      </c>
      <c r="B84" s="108">
        <v>0.17</v>
      </c>
      <c r="C84" s="108"/>
      <c r="D84" s="108"/>
      <c r="E84" s="108">
        <v>0.17</v>
      </c>
      <c r="F84" s="108"/>
      <c r="G84" s="108"/>
      <c r="H84" s="108">
        <v>0.34</v>
      </c>
    </row>
    <row r="85" spans="1:8" x14ac:dyDescent="0.3">
      <c r="A85" t="s">
        <v>9749</v>
      </c>
      <c r="B85" s="108">
        <v>0.17</v>
      </c>
      <c r="C85" s="108"/>
      <c r="D85" s="108"/>
      <c r="E85" s="108">
        <v>0.17</v>
      </c>
      <c r="F85" s="108"/>
      <c r="G85" s="108"/>
      <c r="H85" s="108">
        <v>0.34</v>
      </c>
    </row>
    <row r="86" spans="1:8" x14ac:dyDescent="0.3">
      <c r="A86" t="s">
        <v>9750</v>
      </c>
      <c r="B86" s="108">
        <v>0.17</v>
      </c>
      <c r="C86" s="108"/>
      <c r="D86" s="108"/>
      <c r="E86" s="108"/>
      <c r="F86" s="108"/>
      <c r="G86" s="108"/>
      <c r="H86" s="108">
        <v>0.17</v>
      </c>
    </row>
    <row r="87" spans="1:8" x14ac:dyDescent="0.3">
      <c r="A87" t="s">
        <v>9773</v>
      </c>
      <c r="B87" s="108">
        <v>0.17</v>
      </c>
      <c r="C87" s="108"/>
      <c r="D87" s="108"/>
      <c r="E87" s="108">
        <v>0.32</v>
      </c>
      <c r="F87" s="108"/>
      <c r="G87" s="108">
        <v>0.17</v>
      </c>
      <c r="H87" s="108">
        <v>0.66</v>
      </c>
    </row>
    <row r="88" spans="1:8" x14ac:dyDescent="0.3">
      <c r="A88" t="s">
        <v>9774</v>
      </c>
      <c r="B88" s="108">
        <v>0.17</v>
      </c>
      <c r="C88" s="108"/>
      <c r="D88" s="108"/>
      <c r="E88" s="108">
        <v>0.32</v>
      </c>
      <c r="F88" s="108"/>
      <c r="G88" s="108">
        <v>0.17</v>
      </c>
      <c r="H88" s="108">
        <v>0.66</v>
      </c>
    </row>
    <row r="89" spans="1:8" x14ac:dyDescent="0.3">
      <c r="A89" t="s">
        <v>9775</v>
      </c>
      <c r="B89" s="108">
        <v>0.17</v>
      </c>
      <c r="C89" s="108"/>
      <c r="D89" s="108"/>
      <c r="E89" s="108">
        <v>0.17</v>
      </c>
      <c r="F89" s="108"/>
      <c r="G89" s="108">
        <v>0.17</v>
      </c>
      <c r="H89" s="108">
        <v>0.51</v>
      </c>
    </row>
    <row r="90" spans="1:8" x14ac:dyDescent="0.3">
      <c r="A90" t="s">
        <v>9776</v>
      </c>
      <c r="B90" s="108">
        <v>0.17</v>
      </c>
      <c r="C90" s="108"/>
      <c r="D90" s="108"/>
      <c r="E90" s="108"/>
      <c r="F90" s="108"/>
      <c r="G90" s="108"/>
      <c r="H90" s="108">
        <v>0.17</v>
      </c>
    </row>
    <row r="91" spans="1:8" x14ac:dyDescent="0.3">
      <c r="A91" t="s">
        <v>9777</v>
      </c>
      <c r="B91" s="108">
        <v>0.17</v>
      </c>
      <c r="C91" s="108"/>
      <c r="D91" s="108"/>
      <c r="E91" s="108"/>
      <c r="F91" s="108"/>
      <c r="G91" s="108"/>
      <c r="H91" s="108">
        <v>0.17</v>
      </c>
    </row>
    <row r="92" spans="1:8" x14ac:dyDescent="0.3">
      <c r="A92" t="s">
        <v>9778</v>
      </c>
      <c r="B92" s="108">
        <v>0.17</v>
      </c>
      <c r="C92" s="108"/>
      <c r="D92" s="108"/>
      <c r="E92" s="108">
        <v>0.17</v>
      </c>
      <c r="F92" s="108"/>
      <c r="G92" s="108"/>
      <c r="H92" s="108">
        <v>0.34</v>
      </c>
    </row>
    <row r="93" spans="1:8" x14ac:dyDescent="0.3">
      <c r="A93" t="s">
        <v>9779</v>
      </c>
      <c r="B93" s="108">
        <v>0.17</v>
      </c>
      <c r="C93" s="108"/>
      <c r="D93" s="108"/>
      <c r="E93" s="108">
        <v>0.17</v>
      </c>
      <c r="F93" s="108"/>
      <c r="G93" s="108"/>
      <c r="H93" s="108">
        <v>0.34</v>
      </c>
    </row>
    <row r="94" spans="1:8" x14ac:dyDescent="0.3">
      <c r="A94" t="s">
        <v>9780</v>
      </c>
      <c r="B94" s="108">
        <v>0.17</v>
      </c>
      <c r="C94" s="108"/>
      <c r="D94" s="108"/>
      <c r="E94" s="108">
        <v>0.17</v>
      </c>
      <c r="F94" s="108"/>
      <c r="G94" s="108"/>
      <c r="H94" s="108">
        <v>0.34</v>
      </c>
    </row>
    <row r="95" spans="1:8" x14ac:dyDescent="0.3">
      <c r="A95" t="s">
        <v>9781</v>
      </c>
      <c r="B95" s="108">
        <v>0.17</v>
      </c>
      <c r="C95" s="108"/>
      <c r="D95" s="108"/>
      <c r="E95" s="108">
        <v>0.17</v>
      </c>
      <c r="F95" s="108"/>
      <c r="G95" s="108">
        <v>0.17</v>
      </c>
      <c r="H95" s="108">
        <v>0.51</v>
      </c>
    </row>
    <row r="96" spans="1:8" x14ac:dyDescent="0.3">
      <c r="A96" t="s">
        <v>9782</v>
      </c>
      <c r="B96" s="108">
        <v>0.17</v>
      </c>
      <c r="C96" s="108"/>
      <c r="D96" s="108"/>
      <c r="E96" s="108">
        <v>0.17</v>
      </c>
      <c r="F96" s="108"/>
      <c r="G96" s="108"/>
      <c r="H96" s="108">
        <v>0.34</v>
      </c>
    </row>
    <row r="97" spans="1:8" x14ac:dyDescent="0.3">
      <c r="A97" t="s">
        <v>9783</v>
      </c>
      <c r="B97" s="108">
        <v>0.17</v>
      </c>
      <c r="C97" s="108"/>
      <c r="D97" s="108"/>
      <c r="E97" s="108">
        <v>0.32</v>
      </c>
      <c r="F97" s="108"/>
      <c r="G97" s="108"/>
      <c r="H97" s="108">
        <v>0.49</v>
      </c>
    </row>
    <row r="98" spans="1:8" x14ac:dyDescent="0.3">
      <c r="A98" t="s">
        <v>9784</v>
      </c>
      <c r="B98" s="108">
        <v>0.17</v>
      </c>
      <c r="C98" s="108"/>
      <c r="D98" s="108"/>
      <c r="E98" s="108">
        <v>0.17</v>
      </c>
      <c r="F98" s="108">
        <v>0.17</v>
      </c>
      <c r="G98" s="108"/>
      <c r="H98" s="108">
        <v>0.51</v>
      </c>
    </row>
    <row r="99" spans="1:8" x14ac:dyDescent="0.3">
      <c r="A99" t="s">
        <v>9785</v>
      </c>
      <c r="B99" s="108">
        <v>0.17</v>
      </c>
      <c r="C99" s="108"/>
      <c r="D99" s="108"/>
      <c r="E99" s="108">
        <v>0.17</v>
      </c>
      <c r="F99" s="108"/>
      <c r="G99" s="108">
        <v>0.17</v>
      </c>
      <c r="H99" s="108">
        <v>0.51</v>
      </c>
    </row>
    <row r="100" spans="1:8" x14ac:dyDescent="0.3">
      <c r="A100" t="s">
        <v>9786</v>
      </c>
      <c r="B100" s="108">
        <v>0.17</v>
      </c>
      <c r="C100" s="108"/>
      <c r="D100" s="108"/>
      <c r="E100" s="108"/>
      <c r="F100" s="108"/>
      <c r="G100" s="108"/>
      <c r="H100" s="108">
        <v>0.17</v>
      </c>
    </row>
    <row r="101" spans="1:8" x14ac:dyDescent="0.3">
      <c r="A101" t="s">
        <v>9787</v>
      </c>
      <c r="B101" s="108">
        <v>0.17</v>
      </c>
      <c r="C101" s="108"/>
      <c r="D101" s="108"/>
      <c r="E101" s="108"/>
      <c r="F101" s="108"/>
      <c r="G101" s="108"/>
      <c r="H101" s="108">
        <v>0.17</v>
      </c>
    </row>
    <row r="102" spans="1:8" x14ac:dyDescent="0.3">
      <c r="A102" t="s">
        <v>9788</v>
      </c>
      <c r="B102" s="108">
        <v>0.17</v>
      </c>
      <c r="C102" s="108"/>
      <c r="D102" s="108"/>
      <c r="E102" s="108">
        <v>0.17</v>
      </c>
      <c r="F102" s="108"/>
      <c r="G102" s="108"/>
      <c r="H102" s="108">
        <v>0.34</v>
      </c>
    </row>
    <row r="103" spans="1:8" x14ac:dyDescent="0.3">
      <c r="A103" t="s">
        <v>9789</v>
      </c>
      <c r="B103" s="108">
        <v>0.17</v>
      </c>
      <c r="C103" s="108"/>
      <c r="D103" s="108"/>
      <c r="E103" s="108">
        <v>0.17</v>
      </c>
      <c r="F103" s="108"/>
      <c r="G103" s="108">
        <v>0.17</v>
      </c>
      <c r="H103" s="108">
        <v>0.51</v>
      </c>
    </row>
    <row r="104" spans="1:8" x14ac:dyDescent="0.3">
      <c r="A104" t="s">
        <v>17574</v>
      </c>
      <c r="B104" s="108">
        <v>0.17</v>
      </c>
      <c r="C104" s="108"/>
      <c r="D104" s="108"/>
      <c r="E104" s="108"/>
      <c r="F104" s="108"/>
      <c r="G104" s="108"/>
      <c r="H104" s="108">
        <v>0.17</v>
      </c>
    </row>
    <row r="105" spans="1:8" x14ac:dyDescent="0.3">
      <c r="A105" t="s">
        <v>9790</v>
      </c>
      <c r="B105" s="108">
        <v>0.17</v>
      </c>
      <c r="C105" s="108"/>
      <c r="D105" s="108"/>
      <c r="E105" s="108">
        <v>0.17</v>
      </c>
      <c r="F105" s="108"/>
      <c r="G105" s="108"/>
      <c r="H105" s="108">
        <v>0.34</v>
      </c>
    </row>
    <row r="106" spans="1:8" x14ac:dyDescent="0.3">
      <c r="A106" t="s">
        <v>9791</v>
      </c>
      <c r="B106" s="108">
        <v>0.17</v>
      </c>
      <c r="C106" s="108"/>
      <c r="D106" s="108"/>
      <c r="E106" s="108">
        <v>0.17</v>
      </c>
      <c r="F106" s="108"/>
      <c r="G106" s="108"/>
      <c r="H106" s="108">
        <v>0.34</v>
      </c>
    </row>
    <row r="107" spans="1:8" x14ac:dyDescent="0.3">
      <c r="A107" t="s">
        <v>9792</v>
      </c>
      <c r="B107" s="108">
        <v>0.17</v>
      </c>
      <c r="C107" s="108"/>
      <c r="D107" s="108"/>
      <c r="E107" s="108">
        <v>0.17</v>
      </c>
      <c r="F107" s="108"/>
      <c r="G107" s="108">
        <v>0.17</v>
      </c>
      <c r="H107" s="108">
        <v>0.51</v>
      </c>
    </row>
    <row r="108" spans="1:8" x14ac:dyDescent="0.3">
      <c r="A108" t="s">
        <v>9793</v>
      </c>
      <c r="B108" s="108">
        <v>0.17</v>
      </c>
      <c r="C108" s="108"/>
      <c r="D108" s="108"/>
      <c r="E108" s="108">
        <v>0.17</v>
      </c>
      <c r="F108" s="108"/>
      <c r="G108" s="108"/>
      <c r="H108" s="108">
        <v>0.34</v>
      </c>
    </row>
    <row r="109" spans="1:8" x14ac:dyDescent="0.3">
      <c r="A109" t="s">
        <v>9794</v>
      </c>
      <c r="B109" s="108">
        <v>0.17</v>
      </c>
      <c r="C109" s="108"/>
      <c r="D109" s="108"/>
      <c r="E109" s="108">
        <v>0.32</v>
      </c>
      <c r="F109" s="108"/>
      <c r="G109" s="108">
        <v>0.17</v>
      </c>
      <c r="H109" s="108">
        <v>0.66</v>
      </c>
    </row>
    <row r="110" spans="1:8" x14ac:dyDescent="0.3">
      <c r="A110" t="s">
        <v>9795</v>
      </c>
      <c r="B110" s="108">
        <v>0.17</v>
      </c>
      <c r="C110" s="108"/>
      <c r="D110" s="108"/>
      <c r="E110" s="108">
        <v>0.17</v>
      </c>
      <c r="F110" s="108"/>
      <c r="G110" s="108">
        <v>0.17</v>
      </c>
      <c r="H110" s="108">
        <v>0.51</v>
      </c>
    </row>
    <row r="111" spans="1:8" x14ac:dyDescent="0.3">
      <c r="A111" t="s">
        <v>9796</v>
      </c>
      <c r="B111" s="108">
        <v>0.17</v>
      </c>
      <c r="C111" s="108"/>
      <c r="D111" s="108"/>
      <c r="E111" s="108">
        <v>0.17</v>
      </c>
      <c r="F111" s="108"/>
      <c r="G111" s="108">
        <v>0.17</v>
      </c>
      <c r="H111" s="108">
        <v>0.51</v>
      </c>
    </row>
    <row r="112" spans="1:8" x14ac:dyDescent="0.3">
      <c r="A112" t="s">
        <v>9797</v>
      </c>
      <c r="B112" s="108">
        <v>0.17</v>
      </c>
      <c r="C112" s="108"/>
      <c r="D112" s="108"/>
      <c r="E112" s="108">
        <v>0.32</v>
      </c>
      <c r="F112" s="108"/>
      <c r="G112" s="108">
        <v>0.17</v>
      </c>
      <c r="H112" s="108">
        <v>0.66</v>
      </c>
    </row>
    <row r="113" spans="1:8" x14ac:dyDescent="0.3">
      <c r="A113" t="s">
        <v>9798</v>
      </c>
      <c r="B113" s="108">
        <v>0.17</v>
      </c>
      <c r="C113" s="108"/>
      <c r="D113" s="108"/>
      <c r="E113" s="108">
        <v>0.17</v>
      </c>
      <c r="F113" s="108"/>
      <c r="G113" s="108"/>
      <c r="H113" s="108">
        <v>0.34</v>
      </c>
    </row>
    <row r="114" spans="1:8" x14ac:dyDescent="0.3">
      <c r="A114" t="s">
        <v>9799</v>
      </c>
      <c r="B114" s="108">
        <v>0.17</v>
      </c>
      <c r="C114" s="108"/>
      <c r="D114" s="108"/>
      <c r="E114" s="108">
        <v>0.17</v>
      </c>
      <c r="F114" s="108"/>
      <c r="G114" s="108">
        <v>0.17</v>
      </c>
      <c r="H114" s="108">
        <v>0.51</v>
      </c>
    </row>
    <row r="115" spans="1:8" x14ac:dyDescent="0.3">
      <c r="A115" t="s">
        <v>9800</v>
      </c>
      <c r="B115" s="108">
        <v>0.17</v>
      </c>
      <c r="C115" s="108"/>
      <c r="D115" s="108"/>
      <c r="E115" s="108">
        <v>0.17</v>
      </c>
      <c r="F115" s="108"/>
      <c r="G115" s="108"/>
      <c r="H115" s="108">
        <v>0.34</v>
      </c>
    </row>
    <row r="116" spans="1:8" x14ac:dyDescent="0.3">
      <c r="A116" t="s">
        <v>9801</v>
      </c>
      <c r="B116" s="108">
        <v>0.17</v>
      </c>
      <c r="C116" s="108"/>
      <c r="D116" s="108"/>
      <c r="E116" s="108">
        <v>0.17</v>
      </c>
      <c r="F116" s="108"/>
      <c r="G116" s="108">
        <v>0.17</v>
      </c>
      <c r="H116" s="108">
        <v>0.51</v>
      </c>
    </row>
    <row r="117" spans="1:8" x14ac:dyDescent="0.3">
      <c r="A117" t="s">
        <v>9802</v>
      </c>
      <c r="B117" s="108">
        <v>0.17</v>
      </c>
      <c r="C117" s="108"/>
      <c r="D117" s="108"/>
      <c r="E117" s="108">
        <v>0.17</v>
      </c>
      <c r="F117" s="108"/>
      <c r="G117" s="108">
        <v>0.17</v>
      </c>
      <c r="H117" s="108">
        <v>0.51</v>
      </c>
    </row>
    <row r="118" spans="1:8" x14ac:dyDescent="0.3">
      <c r="A118" t="s">
        <v>9803</v>
      </c>
      <c r="B118" s="108">
        <v>0.17</v>
      </c>
      <c r="C118" s="108"/>
      <c r="D118" s="108"/>
      <c r="E118" s="108">
        <v>0.17</v>
      </c>
      <c r="F118" s="108"/>
      <c r="G118" s="108">
        <v>0.17</v>
      </c>
      <c r="H118" s="108">
        <v>0.51</v>
      </c>
    </row>
    <row r="119" spans="1:8" x14ac:dyDescent="0.3">
      <c r="A119" t="s">
        <v>9804</v>
      </c>
      <c r="B119" s="108">
        <v>0.17</v>
      </c>
      <c r="C119" s="108"/>
      <c r="D119" s="108"/>
      <c r="E119" s="108"/>
      <c r="F119" s="108"/>
      <c r="G119" s="108"/>
      <c r="H119" s="108">
        <v>0.17</v>
      </c>
    </row>
    <row r="120" spans="1:8" x14ac:dyDescent="0.3">
      <c r="A120" t="s">
        <v>9805</v>
      </c>
      <c r="B120" s="108">
        <v>0.17</v>
      </c>
      <c r="C120" s="108"/>
      <c r="D120" s="108"/>
      <c r="E120" s="108">
        <v>0.17</v>
      </c>
      <c r="F120" s="108"/>
      <c r="G120" s="108">
        <v>0.17</v>
      </c>
      <c r="H120" s="108">
        <v>0.51</v>
      </c>
    </row>
    <row r="121" spans="1:8" x14ac:dyDescent="0.3">
      <c r="A121" t="s">
        <v>9806</v>
      </c>
      <c r="B121" s="108">
        <v>0.17</v>
      </c>
      <c r="C121" s="108"/>
      <c r="D121" s="108"/>
      <c r="E121" s="108">
        <v>0.17</v>
      </c>
      <c r="F121" s="108"/>
      <c r="G121" s="108"/>
      <c r="H121" s="108">
        <v>0.34</v>
      </c>
    </row>
    <row r="122" spans="1:8" x14ac:dyDescent="0.3">
      <c r="A122" t="s">
        <v>9807</v>
      </c>
      <c r="B122" s="108">
        <v>0.17</v>
      </c>
      <c r="C122" s="108"/>
      <c r="D122" s="108"/>
      <c r="E122" s="108">
        <v>0.17</v>
      </c>
      <c r="F122" s="108"/>
      <c r="G122" s="108">
        <v>0.17</v>
      </c>
      <c r="H122" s="108">
        <v>0.51</v>
      </c>
    </row>
    <row r="123" spans="1:8" x14ac:dyDescent="0.3">
      <c r="A123" t="s">
        <v>9808</v>
      </c>
      <c r="B123" s="108">
        <v>0.17</v>
      </c>
      <c r="C123" s="108"/>
      <c r="D123" s="108"/>
      <c r="E123" s="108">
        <v>0.17</v>
      </c>
      <c r="F123" s="108"/>
      <c r="G123" s="108">
        <v>0.17</v>
      </c>
      <c r="H123" s="108">
        <v>0.51</v>
      </c>
    </row>
    <row r="124" spans="1:8" x14ac:dyDescent="0.3">
      <c r="A124" t="s">
        <v>9809</v>
      </c>
      <c r="B124" s="108">
        <v>0.17</v>
      </c>
      <c r="C124" s="108"/>
      <c r="D124" s="108"/>
      <c r="E124" s="108">
        <v>0.17</v>
      </c>
      <c r="F124" s="108"/>
      <c r="G124" s="108">
        <v>0.17</v>
      </c>
      <c r="H124" s="108">
        <v>0.51</v>
      </c>
    </row>
    <row r="125" spans="1:8" x14ac:dyDescent="0.3">
      <c r="A125" t="s">
        <v>9810</v>
      </c>
      <c r="B125" s="108">
        <v>0.17</v>
      </c>
      <c r="C125" s="108"/>
      <c r="D125" s="108"/>
      <c r="E125" s="108">
        <v>0.17</v>
      </c>
      <c r="F125" s="108"/>
      <c r="G125" s="108"/>
      <c r="H125" s="108">
        <v>0.34</v>
      </c>
    </row>
    <row r="126" spans="1:8" x14ac:dyDescent="0.3">
      <c r="A126" t="s">
        <v>9811</v>
      </c>
      <c r="B126" s="108">
        <v>0.17</v>
      </c>
      <c r="C126" s="108"/>
      <c r="D126" s="108"/>
      <c r="E126" s="108"/>
      <c r="F126" s="108"/>
      <c r="G126" s="108"/>
      <c r="H126" s="108">
        <v>0.17</v>
      </c>
    </row>
    <row r="127" spans="1:8" x14ac:dyDescent="0.3">
      <c r="A127" t="s">
        <v>9812</v>
      </c>
      <c r="B127" s="108"/>
      <c r="C127" s="108"/>
      <c r="D127" s="108"/>
      <c r="E127" s="108">
        <v>0.17</v>
      </c>
      <c r="F127" s="108"/>
      <c r="G127" s="108">
        <v>0.17</v>
      </c>
      <c r="H127" s="108">
        <v>0.34</v>
      </c>
    </row>
    <row r="128" spans="1:8" x14ac:dyDescent="0.3">
      <c r="A128" t="s">
        <v>9813</v>
      </c>
      <c r="B128" s="108">
        <v>0.17</v>
      </c>
      <c r="C128" s="108"/>
      <c r="D128" s="108"/>
      <c r="E128" s="108">
        <v>0.17</v>
      </c>
      <c r="F128" s="108"/>
      <c r="G128" s="108"/>
      <c r="H128" s="108">
        <v>0.34</v>
      </c>
    </row>
    <row r="129" spans="1:8" x14ac:dyDescent="0.3">
      <c r="A129" t="s">
        <v>9814</v>
      </c>
      <c r="B129" s="108">
        <v>0.17</v>
      </c>
      <c r="C129" s="108"/>
      <c r="D129" s="108"/>
      <c r="E129" s="108">
        <v>0.17</v>
      </c>
      <c r="F129" s="108"/>
      <c r="G129" s="108"/>
      <c r="H129" s="108">
        <v>0.34</v>
      </c>
    </row>
    <row r="130" spans="1:8" x14ac:dyDescent="0.3">
      <c r="A130" t="s">
        <v>9815</v>
      </c>
      <c r="B130" s="108">
        <v>0.17</v>
      </c>
      <c r="C130" s="108"/>
      <c r="D130" s="108"/>
      <c r="E130" s="108">
        <v>0.17</v>
      </c>
      <c r="F130" s="108">
        <v>0.32</v>
      </c>
      <c r="G130" s="108"/>
      <c r="H130" s="108">
        <v>0.66</v>
      </c>
    </row>
    <row r="131" spans="1:8" x14ac:dyDescent="0.3">
      <c r="A131" t="s">
        <v>9816</v>
      </c>
      <c r="B131" s="108">
        <v>0.17</v>
      </c>
      <c r="C131" s="108"/>
      <c r="D131" s="108"/>
      <c r="E131" s="108">
        <v>0.17</v>
      </c>
      <c r="F131" s="108"/>
      <c r="G131" s="108">
        <v>0.17</v>
      </c>
      <c r="H131" s="108">
        <v>0.51</v>
      </c>
    </row>
    <row r="132" spans="1:8" x14ac:dyDescent="0.3">
      <c r="A132" t="s">
        <v>9817</v>
      </c>
      <c r="B132" s="108">
        <v>0.17</v>
      </c>
      <c r="C132" s="108"/>
      <c r="D132" s="108"/>
      <c r="E132" s="108">
        <v>0.17</v>
      </c>
      <c r="F132" s="108"/>
      <c r="G132" s="108"/>
      <c r="H132" s="108">
        <v>0.34</v>
      </c>
    </row>
    <row r="133" spans="1:8" x14ac:dyDescent="0.3">
      <c r="A133" t="s">
        <v>9818</v>
      </c>
      <c r="B133" s="108">
        <v>0.17</v>
      </c>
      <c r="C133" s="108"/>
      <c r="D133" s="108"/>
      <c r="E133" s="108">
        <v>0.17</v>
      </c>
      <c r="F133" s="108"/>
      <c r="G133" s="108"/>
      <c r="H133" s="108">
        <v>0.34</v>
      </c>
    </row>
    <row r="134" spans="1:8" x14ac:dyDescent="0.3">
      <c r="A134" t="s">
        <v>9819</v>
      </c>
      <c r="B134" s="108">
        <v>0.17</v>
      </c>
      <c r="C134" s="108"/>
      <c r="D134" s="108"/>
      <c r="E134" s="108">
        <v>0.17</v>
      </c>
      <c r="F134" s="108"/>
      <c r="G134" s="108"/>
      <c r="H134" s="108">
        <v>0.34</v>
      </c>
    </row>
    <row r="135" spans="1:8" x14ac:dyDescent="0.3">
      <c r="A135" t="s">
        <v>9820</v>
      </c>
      <c r="B135" s="108">
        <v>0.17</v>
      </c>
      <c r="C135" s="108"/>
      <c r="D135" s="108"/>
      <c r="E135" s="108">
        <v>0.17</v>
      </c>
      <c r="F135" s="108"/>
      <c r="G135" s="108">
        <v>0.17</v>
      </c>
      <c r="H135" s="108">
        <v>0.51</v>
      </c>
    </row>
    <row r="136" spans="1:8" x14ac:dyDescent="0.3">
      <c r="A136" t="s">
        <v>9821</v>
      </c>
      <c r="B136" s="108">
        <v>0.17</v>
      </c>
      <c r="C136" s="108"/>
      <c r="D136" s="108"/>
      <c r="E136" s="108">
        <v>0.17</v>
      </c>
      <c r="F136" s="108"/>
      <c r="G136" s="108">
        <v>0.17</v>
      </c>
      <c r="H136" s="108">
        <v>0.51</v>
      </c>
    </row>
    <row r="137" spans="1:8" x14ac:dyDescent="0.3">
      <c r="A137" t="s">
        <v>9822</v>
      </c>
      <c r="B137" s="108">
        <v>0.17</v>
      </c>
      <c r="C137" s="108"/>
      <c r="D137" s="108"/>
      <c r="E137" s="108">
        <v>0.17</v>
      </c>
      <c r="F137" s="108"/>
      <c r="G137" s="108"/>
      <c r="H137" s="108">
        <v>0.34</v>
      </c>
    </row>
    <row r="138" spans="1:8" x14ac:dyDescent="0.3">
      <c r="A138" t="s">
        <v>9823</v>
      </c>
      <c r="B138" s="108">
        <v>0.17</v>
      </c>
      <c r="C138" s="108"/>
      <c r="D138" s="108"/>
      <c r="E138" s="108">
        <v>0.17</v>
      </c>
      <c r="F138" s="108"/>
      <c r="G138" s="108"/>
      <c r="H138" s="108">
        <v>0.34</v>
      </c>
    </row>
    <row r="139" spans="1:8" x14ac:dyDescent="0.3">
      <c r="A139" t="s">
        <v>9824</v>
      </c>
      <c r="B139" s="108">
        <v>0.17</v>
      </c>
      <c r="C139" s="108"/>
      <c r="D139" s="108"/>
      <c r="E139" s="108">
        <v>0.17</v>
      </c>
      <c r="F139" s="108"/>
      <c r="G139" s="108">
        <v>0.17</v>
      </c>
      <c r="H139" s="108">
        <v>0.51</v>
      </c>
    </row>
    <row r="140" spans="1:8" x14ac:dyDescent="0.3">
      <c r="A140" t="s">
        <v>9825</v>
      </c>
      <c r="B140" s="108">
        <v>0.17</v>
      </c>
      <c r="C140" s="108"/>
      <c r="D140" s="108"/>
      <c r="E140" s="108">
        <v>0.17</v>
      </c>
      <c r="F140" s="108"/>
      <c r="G140" s="108"/>
      <c r="H140" s="108">
        <v>0.34</v>
      </c>
    </row>
    <row r="141" spans="1:8" x14ac:dyDescent="0.3">
      <c r="A141" t="s">
        <v>9826</v>
      </c>
      <c r="B141" s="108">
        <v>0.17</v>
      </c>
      <c r="C141" s="108"/>
      <c r="D141" s="108"/>
      <c r="E141" s="108"/>
      <c r="F141" s="108"/>
      <c r="G141" s="108"/>
      <c r="H141" s="108">
        <v>0.17</v>
      </c>
    </row>
    <row r="142" spans="1:8" x14ac:dyDescent="0.3">
      <c r="A142" t="s">
        <v>9827</v>
      </c>
      <c r="B142" s="108">
        <v>0.17</v>
      </c>
      <c r="C142" s="108"/>
      <c r="D142" s="108"/>
      <c r="E142" s="108">
        <v>0.17</v>
      </c>
      <c r="F142" s="108"/>
      <c r="G142" s="108"/>
      <c r="H142" s="108">
        <v>0.34</v>
      </c>
    </row>
    <row r="143" spans="1:8" x14ac:dyDescent="0.3">
      <c r="A143" t="s">
        <v>9828</v>
      </c>
      <c r="B143" s="108">
        <v>0.17</v>
      </c>
      <c r="C143" s="108"/>
      <c r="D143" s="108"/>
      <c r="E143" s="108">
        <v>0.17</v>
      </c>
      <c r="F143" s="108"/>
      <c r="G143" s="108">
        <v>0.17</v>
      </c>
      <c r="H143" s="108">
        <v>0.51</v>
      </c>
    </row>
    <row r="144" spans="1:8" x14ac:dyDescent="0.3">
      <c r="A144" t="s">
        <v>9829</v>
      </c>
      <c r="B144" s="108">
        <v>0.17</v>
      </c>
      <c r="C144" s="108"/>
      <c r="D144" s="108"/>
      <c r="E144" s="108">
        <v>0.17</v>
      </c>
      <c r="F144" s="108"/>
      <c r="G144" s="108"/>
      <c r="H144" s="108">
        <v>0.34</v>
      </c>
    </row>
    <row r="145" spans="1:8" x14ac:dyDescent="0.3">
      <c r="A145" t="s">
        <v>9830</v>
      </c>
      <c r="B145" s="108">
        <v>0.17</v>
      </c>
      <c r="C145" s="108"/>
      <c r="D145" s="108"/>
      <c r="E145" s="108">
        <v>0.17</v>
      </c>
      <c r="F145" s="108"/>
      <c r="G145" s="108"/>
      <c r="H145" s="108">
        <v>0.34</v>
      </c>
    </row>
    <row r="146" spans="1:8" x14ac:dyDescent="0.3">
      <c r="A146" t="s">
        <v>9831</v>
      </c>
      <c r="B146" s="108">
        <v>0.17</v>
      </c>
      <c r="C146" s="108"/>
      <c r="D146" s="108"/>
      <c r="E146" s="108">
        <v>0.17</v>
      </c>
      <c r="F146" s="108"/>
      <c r="G146" s="108"/>
      <c r="H146" s="108">
        <v>0.34</v>
      </c>
    </row>
    <row r="147" spans="1:8" x14ac:dyDescent="0.3">
      <c r="A147" t="s">
        <v>9832</v>
      </c>
      <c r="B147" s="108">
        <v>0.17</v>
      </c>
      <c r="C147" s="108"/>
      <c r="D147" s="108"/>
      <c r="E147" s="108">
        <v>0.17</v>
      </c>
      <c r="F147" s="108"/>
      <c r="G147" s="108">
        <v>0.17</v>
      </c>
      <c r="H147" s="108">
        <v>0.51</v>
      </c>
    </row>
    <row r="148" spans="1:8" x14ac:dyDescent="0.3">
      <c r="A148" t="s">
        <v>9833</v>
      </c>
      <c r="B148" s="108">
        <v>0.17</v>
      </c>
      <c r="C148" s="108"/>
      <c r="D148" s="108"/>
      <c r="E148" s="108">
        <v>0.17</v>
      </c>
      <c r="F148" s="108"/>
      <c r="G148" s="108">
        <v>0.17</v>
      </c>
      <c r="H148" s="108">
        <v>0.51</v>
      </c>
    </row>
    <row r="149" spans="1:8" x14ac:dyDescent="0.3">
      <c r="A149" t="s">
        <v>9834</v>
      </c>
      <c r="B149" s="108">
        <v>0.17</v>
      </c>
      <c r="C149" s="108"/>
      <c r="D149" s="108"/>
      <c r="E149" s="108">
        <v>0.17</v>
      </c>
      <c r="F149" s="108"/>
      <c r="G149" s="108"/>
      <c r="H149" s="108">
        <v>0.34</v>
      </c>
    </row>
    <row r="150" spans="1:8" x14ac:dyDescent="0.3">
      <c r="A150" t="s">
        <v>9835</v>
      </c>
      <c r="B150" s="108">
        <v>0.17</v>
      </c>
      <c r="C150" s="108"/>
      <c r="D150" s="108"/>
      <c r="E150" s="108"/>
      <c r="F150" s="108"/>
      <c r="G150" s="108"/>
      <c r="H150" s="108">
        <v>0.17</v>
      </c>
    </row>
    <row r="151" spans="1:8" x14ac:dyDescent="0.3">
      <c r="A151" t="s">
        <v>9836</v>
      </c>
      <c r="B151" s="108">
        <v>0.17</v>
      </c>
      <c r="C151" s="108"/>
      <c r="D151" s="108"/>
      <c r="E151" s="108">
        <v>0.17</v>
      </c>
      <c r="F151" s="108"/>
      <c r="G151" s="108">
        <v>0.17</v>
      </c>
      <c r="H151" s="108">
        <v>0.51</v>
      </c>
    </row>
    <row r="152" spans="1:8" x14ac:dyDescent="0.3">
      <c r="A152" t="s">
        <v>9837</v>
      </c>
      <c r="B152" s="108">
        <v>0.17</v>
      </c>
      <c r="C152" s="108"/>
      <c r="D152" s="108"/>
      <c r="E152" s="108">
        <v>0.17</v>
      </c>
      <c r="F152" s="108"/>
      <c r="G152" s="108"/>
      <c r="H152" s="108">
        <v>0.34</v>
      </c>
    </row>
    <row r="153" spans="1:8" x14ac:dyDescent="0.3">
      <c r="A153" t="s">
        <v>9630</v>
      </c>
      <c r="B153" s="108">
        <v>0.17</v>
      </c>
      <c r="C153" s="108"/>
      <c r="D153" s="108"/>
      <c r="E153" s="108">
        <v>0.17</v>
      </c>
      <c r="F153" s="108"/>
      <c r="G153" s="108">
        <v>0.17</v>
      </c>
      <c r="H153" s="108">
        <v>0.51</v>
      </c>
    </row>
    <row r="154" spans="1:8" x14ac:dyDescent="0.3">
      <c r="A154" t="s">
        <v>9631</v>
      </c>
      <c r="B154" s="108">
        <v>0.17</v>
      </c>
      <c r="C154" s="108"/>
      <c r="D154" s="108"/>
      <c r="E154" s="108">
        <v>0.17</v>
      </c>
      <c r="F154" s="108"/>
      <c r="G154" s="108">
        <v>0.17</v>
      </c>
      <c r="H154" s="108">
        <v>0.51</v>
      </c>
    </row>
    <row r="155" spans="1:8" x14ac:dyDescent="0.3">
      <c r="A155" t="s">
        <v>9632</v>
      </c>
      <c r="B155" s="108">
        <v>0.17</v>
      </c>
      <c r="C155" s="108"/>
      <c r="D155" s="108"/>
      <c r="E155" s="108">
        <v>0.17</v>
      </c>
      <c r="F155" s="108"/>
      <c r="G155" s="108"/>
      <c r="H155" s="108">
        <v>0.34</v>
      </c>
    </row>
    <row r="156" spans="1:8" x14ac:dyDescent="0.3">
      <c r="A156" t="s">
        <v>9633</v>
      </c>
      <c r="B156" s="108">
        <v>0.17</v>
      </c>
      <c r="C156" s="108"/>
      <c r="D156" s="108"/>
      <c r="E156" s="108">
        <v>0.17</v>
      </c>
      <c r="F156" s="108"/>
      <c r="G156" s="108"/>
      <c r="H156" s="108">
        <v>0.34</v>
      </c>
    </row>
    <row r="157" spans="1:8" x14ac:dyDescent="0.3">
      <c r="A157" t="s">
        <v>9634</v>
      </c>
      <c r="B157" s="108">
        <v>0.17</v>
      </c>
      <c r="C157" s="108"/>
      <c r="D157" s="108"/>
      <c r="E157" s="108">
        <v>0.17</v>
      </c>
      <c r="F157" s="108"/>
      <c r="G157" s="108"/>
      <c r="H157" s="108">
        <v>0.34</v>
      </c>
    </row>
    <row r="158" spans="1:8" x14ac:dyDescent="0.3">
      <c r="A158" t="s">
        <v>9635</v>
      </c>
      <c r="B158" s="108">
        <v>0.17</v>
      </c>
      <c r="C158" s="108"/>
      <c r="D158" s="108"/>
      <c r="E158" s="108">
        <v>0.17</v>
      </c>
      <c r="F158" s="108"/>
      <c r="G158" s="108"/>
      <c r="H158" s="108">
        <v>0.34</v>
      </c>
    </row>
    <row r="159" spans="1:8" x14ac:dyDescent="0.3">
      <c r="A159" t="s">
        <v>9636</v>
      </c>
      <c r="B159" s="108">
        <v>0.17</v>
      </c>
      <c r="C159" s="108"/>
      <c r="D159" s="108"/>
      <c r="E159" s="108">
        <v>0.17</v>
      </c>
      <c r="F159" s="108"/>
      <c r="G159" s="108">
        <v>0.17</v>
      </c>
      <c r="H159" s="108">
        <v>0.51</v>
      </c>
    </row>
    <row r="160" spans="1:8" x14ac:dyDescent="0.3">
      <c r="A160" t="s">
        <v>9637</v>
      </c>
      <c r="B160" s="108">
        <v>0.17</v>
      </c>
      <c r="C160" s="108"/>
      <c r="D160" s="108"/>
      <c r="E160" s="108">
        <v>0.17</v>
      </c>
      <c r="F160" s="108"/>
      <c r="G160" s="108"/>
      <c r="H160" s="108">
        <v>0.34</v>
      </c>
    </row>
    <row r="161" spans="1:8" x14ac:dyDescent="0.3">
      <c r="A161" t="s">
        <v>9638</v>
      </c>
      <c r="B161" s="108">
        <v>0.17</v>
      </c>
      <c r="C161" s="108"/>
      <c r="D161" s="108"/>
      <c r="E161" s="108">
        <v>0.17</v>
      </c>
      <c r="F161" s="108"/>
      <c r="G161" s="108">
        <v>0.17</v>
      </c>
      <c r="H161" s="108">
        <v>0.51</v>
      </c>
    </row>
    <row r="162" spans="1:8" x14ac:dyDescent="0.3">
      <c r="A162" t="s">
        <v>9639</v>
      </c>
      <c r="B162" s="108">
        <v>0.17</v>
      </c>
      <c r="C162" s="108"/>
      <c r="D162" s="108"/>
      <c r="E162" s="108">
        <v>0.17</v>
      </c>
      <c r="F162" s="108"/>
      <c r="G162" s="108">
        <v>0.17</v>
      </c>
      <c r="H162" s="108">
        <v>0.51</v>
      </c>
    </row>
    <row r="163" spans="1:8" x14ac:dyDescent="0.3">
      <c r="A163" t="s">
        <v>9640</v>
      </c>
      <c r="B163" s="108">
        <v>0.17</v>
      </c>
      <c r="C163" s="108"/>
      <c r="D163" s="108"/>
      <c r="E163" s="108"/>
      <c r="F163" s="108"/>
      <c r="G163" s="108"/>
      <c r="H163" s="108">
        <v>0.17</v>
      </c>
    </row>
    <row r="164" spans="1:8" x14ac:dyDescent="0.3">
      <c r="A164" t="s">
        <v>9641</v>
      </c>
      <c r="B164" s="108">
        <v>0.17</v>
      </c>
      <c r="C164" s="108"/>
      <c r="D164" s="108"/>
      <c r="E164" s="108">
        <v>0.17</v>
      </c>
      <c r="F164" s="108"/>
      <c r="G164" s="108"/>
      <c r="H164" s="108">
        <v>0.34</v>
      </c>
    </row>
    <row r="165" spans="1:8" x14ac:dyDescent="0.3">
      <c r="A165" t="s">
        <v>9642</v>
      </c>
      <c r="B165" s="108">
        <v>0.17</v>
      </c>
      <c r="C165" s="108"/>
      <c r="D165" s="108"/>
      <c r="E165" s="108"/>
      <c r="F165" s="108"/>
      <c r="G165" s="108"/>
      <c r="H165" s="108">
        <v>0.17</v>
      </c>
    </row>
    <row r="166" spans="1:8" x14ac:dyDescent="0.3">
      <c r="A166" t="s">
        <v>16489</v>
      </c>
      <c r="B166" s="108">
        <v>0.17</v>
      </c>
      <c r="C166" s="108"/>
      <c r="D166" s="108"/>
      <c r="E166" s="108">
        <v>0.17</v>
      </c>
      <c r="F166" s="108"/>
      <c r="G166" s="108"/>
      <c r="H166" s="108">
        <v>0.34</v>
      </c>
    </row>
    <row r="167" spans="1:8" x14ac:dyDescent="0.3">
      <c r="A167" t="s">
        <v>9643</v>
      </c>
      <c r="B167" s="108">
        <v>0.17</v>
      </c>
      <c r="C167" s="108"/>
      <c r="D167" s="108"/>
      <c r="E167" s="108">
        <v>0.17</v>
      </c>
      <c r="F167" s="108"/>
      <c r="G167" s="108"/>
      <c r="H167" s="108">
        <v>0.34</v>
      </c>
    </row>
    <row r="168" spans="1:8" x14ac:dyDescent="0.3">
      <c r="A168" t="s">
        <v>9644</v>
      </c>
      <c r="B168" s="108">
        <v>0.17</v>
      </c>
      <c r="C168" s="108"/>
      <c r="D168" s="108"/>
      <c r="E168" s="108">
        <v>0.17</v>
      </c>
      <c r="F168" s="108"/>
      <c r="G168" s="108"/>
      <c r="H168" s="108">
        <v>0.34</v>
      </c>
    </row>
    <row r="169" spans="1:8" x14ac:dyDescent="0.3">
      <c r="A169" t="s">
        <v>9645</v>
      </c>
      <c r="B169" s="108">
        <v>0.17</v>
      </c>
      <c r="C169" s="108"/>
      <c r="D169" s="108"/>
      <c r="E169" s="108">
        <v>0.17</v>
      </c>
      <c r="F169" s="108"/>
      <c r="G169" s="108">
        <v>0.17</v>
      </c>
      <c r="H169" s="108">
        <v>0.51</v>
      </c>
    </row>
    <row r="170" spans="1:8" x14ac:dyDescent="0.3">
      <c r="A170" t="s">
        <v>9646</v>
      </c>
      <c r="B170" s="108">
        <v>0.17</v>
      </c>
      <c r="C170" s="108"/>
      <c r="D170" s="108"/>
      <c r="E170" s="108">
        <v>0.17</v>
      </c>
      <c r="F170" s="108"/>
      <c r="G170" s="108">
        <v>0.17</v>
      </c>
      <c r="H170" s="108">
        <v>0.51</v>
      </c>
    </row>
    <row r="171" spans="1:8" x14ac:dyDescent="0.3">
      <c r="A171" t="s">
        <v>9647</v>
      </c>
      <c r="B171" s="108">
        <v>0.17</v>
      </c>
      <c r="C171" s="108"/>
      <c r="D171" s="108"/>
      <c r="E171" s="108">
        <v>0.17</v>
      </c>
      <c r="F171" s="108"/>
      <c r="G171" s="108"/>
      <c r="H171" s="108">
        <v>0.34</v>
      </c>
    </row>
    <row r="172" spans="1:8" x14ac:dyDescent="0.3">
      <c r="A172" t="s">
        <v>9648</v>
      </c>
      <c r="B172" s="108">
        <v>0.17</v>
      </c>
      <c r="C172" s="108"/>
      <c r="D172" s="108"/>
      <c r="E172" s="108">
        <v>0.17</v>
      </c>
      <c r="F172" s="108"/>
      <c r="G172" s="108"/>
      <c r="H172" s="108">
        <v>0.34</v>
      </c>
    </row>
    <row r="173" spans="1:8" x14ac:dyDescent="0.3">
      <c r="A173" t="s">
        <v>9649</v>
      </c>
      <c r="B173" s="108">
        <v>0.17</v>
      </c>
      <c r="C173" s="108"/>
      <c r="D173" s="108"/>
      <c r="E173" s="108">
        <v>0.17</v>
      </c>
      <c r="F173" s="108"/>
      <c r="G173" s="108"/>
      <c r="H173" s="108">
        <v>0.34</v>
      </c>
    </row>
    <row r="174" spans="1:8" x14ac:dyDescent="0.3">
      <c r="A174" t="s">
        <v>9650</v>
      </c>
      <c r="B174" s="108">
        <v>0.17</v>
      </c>
      <c r="C174" s="108"/>
      <c r="D174" s="108"/>
      <c r="E174" s="108"/>
      <c r="F174" s="108"/>
      <c r="G174" s="108"/>
      <c r="H174" s="108">
        <v>0.17</v>
      </c>
    </row>
    <row r="175" spans="1:8" x14ac:dyDescent="0.3">
      <c r="A175" t="s">
        <v>9651</v>
      </c>
      <c r="B175" s="108">
        <v>0.17</v>
      </c>
      <c r="C175" s="108"/>
      <c r="D175" s="108"/>
      <c r="E175" s="108">
        <v>0.17</v>
      </c>
      <c r="F175" s="108"/>
      <c r="G175" s="108"/>
      <c r="H175" s="108">
        <v>0.34</v>
      </c>
    </row>
    <row r="176" spans="1:8" x14ac:dyDescent="0.3">
      <c r="A176" t="s">
        <v>9652</v>
      </c>
      <c r="B176" s="108">
        <v>0.17</v>
      </c>
      <c r="C176" s="108"/>
      <c r="D176" s="108"/>
      <c r="E176" s="108">
        <v>0.32</v>
      </c>
      <c r="F176" s="108"/>
      <c r="G176" s="108"/>
      <c r="H176" s="108">
        <v>0.49</v>
      </c>
    </row>
    <row r="177" spans="1:8" x14ac:dyDescent="0.3">
      <c r="A177" t="s">
        <v>9653</v>
      </c>
      <c r="B177" s="108">
        <v>0.17</v>
      </c>
      <c r="C177" s="108"/>
      <c r="D177" s="108"/>
      <c r="E177" s="108">
        <v>0.32</v>
      </c>
      <c r="F177" s="108"/>
      <c r="G177" s="108">
        <v>0.17</v>
      </c>
      <c r="H177" s="108">
        <v>0.66</v>
      </c>
    </row>
    <row r="178" spans="1:8" x14ac:dyDescent="0.3">
      <c r="A178" t="s">
        <v>9654</v>
      </c>
      <c r="B178" s="108">
        <v>0.17</v>
      </c>
      <c r="C178" s="108"/>
      <c r="D178" s="108"/>
      <c r="E178" s="108"/>
      <c r="F178" s="108"/>
      <c r="G178" s="108">
        <v>0.17</v>
      </c>
      <c r="H178" s="108">
        <v>0.34</v>
      </c>
    </row>
    <row r="179" spans="1:8" x14ac:dyDescent="0.3">
      <c r="A179" t="s">
        <v>9655</v>
      </c>
      <c r="B179" s="108">
        <v>0.17</v>
      </c>
      <c r="C179" s="108"/>
      <c r="D179" s="108"/>
      <c r="E179" s="108"/>
      <c r="F179" s="108"/>
      <c r="G179" s="108">
        <v>0.17</v>
      </c>
      <c r="H179" s="108">
        <v>0.34</v>
      </c>
    </row>
    <row r="180" spans="1:8" x14ac:dyDescent="0.3">
      <c r="A180" t="s">
        <v>9656</v>
      </c>
      <c r="B180" s="108">
        <v>0.17</v>
      </c>
      <c r="C180" s="108"/>
      <c r="D180" s="108"/>
      <c r="E180" s="108">
        <v>0.17</v>
      </c>
      <c r="F180" s="108"/>
      <c r="G180" s="108">
        <v>0.17</v>
      </c>
      <c r="H180" s="108">
        <v>0.51</v>
      </c>
    </row>
    <row r="181" spans="1:8" x14ac:dyDescent="0.3">
      <c r="A181" t="s">
        <v>9657</v>
      </c>
      <c r="B181" s="108">
        <v>0.17</v>
      </c>
      <c r="C181" s="108"/>
      <c r="D181" s="108"/>
      <c r="E181" s="108"/>
      <c r="F181" s="108"/>
      <c r="G181" s="108">
        <v>0.17</v>
      </c>
      <c r="H181" s="108">
        <v>0.34</v>
      </c>
    </row>
    <row r="182" spans="1:8" x14ac:dyDescent="0.3">
      <c r="A182" t="s">
        <v>9658</v>
      </c>
      <c r="B182" s="108">
        <v>0.17</v>
      </c>
      <c r="C182" s="108"/>
      <c r="D182" s="108"/>
      <c r="E182" s="108">
        <v>0.32</v>
      </c>
      <c r="F182" s="108"/>
      <c r="G182" s="108">
        <v>0.17</v>
      </c>
      <c r="H182" s="108">
        <v>0.66</v>
      </c>
    </row>
    <row r="183" spans="1:8" x14ac:dyDescent="0.3">
      <c r="A183" t="s">
        <v>9659</v>
      </c>
      <c r="B183" s="108">
        <v>0.17</v>
      </c>
      <c r="C183" s="108"/>
      <c r="D183" s="108"/>
      <c r="E183" s="108">
        <v>0.17</v>
      </c>
      <c r="F183" s="108"/>
      <c r="G183" s="108">
        <v>0.17</v>
      </c>
      <c r="H183" s="108">
        <v>0.51</v>
      </c>
    </row>
    <row r="184" spans="1:8" x14ac:dyDescent="0.3">
      <c r="A184" t="s">
        <v>9660</v>
      </c>
      <c r="B184" s="108">
        <v>0.17</v>
      </c>
      <c r="C184" s="108"/>
      <c r="D184" s="108"/>
      <c r="E184" s="108">
        <v>0.32</v>
      </c>
      <c r="F184" s="108"/>
      <c r="G184" s="108">
        <v>0.17</v>
      </c>
      <c r="H184" s="108">
        <v>0.66</v>
      </c>
    </row>
    <row r="185" spans="1:8" x14ac:dyDescent="0.3">
      <c r="A185" t="s">
        <v>9661</v>
      </c>
      <c r="B185" s="108">
        <v>0.17</v>
      </c>
      <c r="C185" s="108"/>
      <c r="D185" s="108"/>
      <c r="E185" s="108"/>
      <c r="F185" s="108"/>
      <c r="G185" s="108">
        <v>0.17</v>
      </c>
      <c r="H185" s="108">
        <v>0.34</v>
      </c>
    </row>
    <row r="186" spans="1:8" x14ac:dyDescent="0.3">
      <c r="A186" t="s">
        <v>9662</v>
      </c>
      <c r="B186" s="108">
        <v>0.17</v>
      </c>
      <c r="C186" s="108"/>
      <c r="D186" s="108"/>
      <c r="E186" s="108">
        <v>0.17</v>
      </c>
      <c r="F186" s="108"/>
      <c r="G186" s="108">
        <v>0.17</v>
      </c>
      <c r="H186" s="108">
        <v>0.51</v>
      </c>
    </row>
    <row r="187" spans="1:8" x14ac:dyDescent="0.3">
      <c r="A187" t="s">
        <v>9663</v>
      </c>
      <c r="B187" s="108">
        <v>0.17</v>
      </c>
      <c r="C187" s="108"/>
      <c r="D187" s="108"/>
      <c r="E187" s="108">
        <v>0.32</v>
      </c>
      <c r="F187" s="108"/>
      <c r="G187" s="108">
        <v>0.17</v>
      </c>
      <c r="H187" s="108">
        <v>0.66</v>
      </c>
    </row>
    <row r="188" spans="1:8" x14ac:dyDescent="0.3">
      <c r="A188" t="s">
        <v>9664</v>
      </c>
      <c r="B188" s="108">
        <v>0.17</v>
      </c>
      <c r="C188" s="108"/>
      <c r="D188" s="108"/>
      <c r="E188" s="108">
        <v>0.17</v>
      </c>
      <c r="F188" s="108"/>
      <c r="G188" s="108">
        <v>0.17</v>
      </c>
      <c r="H188" s="108">
        <v>0.51</v>
      </c>
    </row>
    <row r="189" spans="1:8" x14ac:dyDescent="0.3">
      <c r="A189" t="s">
        <v>9665</v>
      </c>
      <c r="B189" s="108">
        <v>0.17</v>
      </c>
      <c r="C189" s="108"/>
      <c r="D189" s="108"/>
      <c r="E189" s="108"/>
      <c r="F189" s="108"/>
      <c r="G189" s="108">
        <v>0.17</v>
      </c>
      <c r="H189" s="108">
        <v>0.34</v>
      </c>
    </row>
    <row r="190" spans="1:8" x14ac:dyDescent="0.3">
      <c r="A190" t="s">
        <v>9666</v>
      </c>
      <c r="B190" s="108">
        <v>0.17</v>
      </c>
      <c r="C190" s="108"/>
      <c r="D190" s="108"/>
      <c r="E190" s="108">
        <v>0.17</v>
      </c>
      <c r="F190" s="108"/>
      <c r="G190" s="108">
        <v>0.17</v>
      </c>
      <c r="H190" s="108">
        <v>0.51</v>
      </c>
    </row>
    <row r="191" spans="1:8" x14ac:dyDescent="0.3">
      <c r="A191" t="s">
        <v>9667</v>
      </c>
      <c r="B191" s="108">
        <v>0.17</v>
      </c>
      <c r="C191" s="108"/>
      <c r="D191" s="108"/>
      <c r="E191" s="108">
        <v>0.17</v>
      </c>
      <c r="F191" s="108"/>
      <c r="G191" s="108">
        <v>0.17</v>
      </c>
      <c r="H191" s="108">
        <v>0.51</v>
      </c>
    </row>
    <row r="192" spans="1:8" x14ac:dyDescent="0.3">
      <c r="A192" t="s">
        <v>9668</v>
      </c>
      <c r="B192" s="108">
        <v>0.17</v>
      </c>
      <c r="C192" s="108"/>
      <c r="D192" s="108"/>
      <c r="E192" s="108">
        <v>0.17</v>
      </c>
      <c r="F192" s="108"/>
      <c r="G192" s="108">
        <v>0.17</v>
      </c>
      <c r="H192" s="108">
        <v>0.51</v>
      </c>
    </row>
    <row r="193" spans="1:8" x14ac:dyDescent="0.3">
      <c r="A193" t="s">
        <v>9669</v>
      </c>
      <c r="B193" s="108">
        <v>0.17</v>
      </c>
      <c r="C193" s="108"/>
      <c r="D193" s="108"/>
      <c r="E193" s="108">
        <v>0.32</v>
      </c>
      <c r="F193" s="108"/>
      <c r="G193" s="108">
        <v>0.17</v>
      </c>
      <c r="H193" s="108">
        <v>0.66</v>
      </c>
    </row>
    <row r="194" spans="1:8" x14ac:dyDescent="0.3">
      <c r="A194" t="s">
        <v>9670</v>
      </c>
      <c r="B194" s="108">
        <v>0.17</v>
      </c>
      <c r="C194" s="108"/>
      <c r="D194" s="108"/>
      <c r="E194" s="108">
        <v>0.48</v>
      </c>
      <c r="F194" s="108"/>
      <c r="G194" s="108">
        <v>0.17</v>
      </c>
      <c r="H194" s="108">
        <v>0.82000000000000006</v>
      </c>
    </row>
    <row r="195" spans="1:8" x14ac:dyDescent="0.3">
      <c r="A195" t="s">
        <v>9671</v>
      </c>
      <c r="B195" s="108">
        <v>0.17</v>
      </c>
      <c r="C195" s="108"/>
      <c r="D195" s="108"/>
      <c r="E195" s="108">
        <v>0.17</v>
      </c>
      <c r="F195" s="108"/>
      <c r="G195" s="108">
        <v>0.17</v>
      </c>
      <c r="H195" s="108">
        <v>0.51</v>
      </c>
    </row>
    <row r="196" spans="1:8" x14ac:dyDescent="0.3">
      <c r="A196" t="s">
        <v>9672</v>
      </c>
      <c r="B196" s="108">
        <v>0.17</v>
      </c>
      <c r="C196" s="108"/>
      <c r="D196" s="108"/>
      <c r="E196" s="108">
        <v>0.17</v>
      </c>
      <c r="F196" s="108"/>
      <c r="G196" s="108">
        <v>0.17</v>
      </c>
      <c r="H196" s="108">
        <v>0.51</v>
      </c>
    </row>
    <row r="197" spans="1:8" x14ac:dyDescent="0.3">
      <c r="A197" t="s">
        <v>9673</v>
      </c>
      <c r="B197" s="108">
        <v>0.17</v>
      </c>
      <c r="C197" s="108"/>
      <c r="D197" s="108"/>
      <c r="E197" s="108"/>
      <c r="F197" s="108"/>
      <c r="G197" s="108">
        <v>0.17</v>
      </c>
      <c r="H197" s="108">
        <v>0.34</v>
      </c>
    </row>
    <row r="198" spans="1:8" x14ac:dyDescent="0.3">
      <c r="A198" t="s">
        <v>9674</v>
      </c>
      <c r="B198" s="108">
        <v>0.17</v>
      </c>
      <c r="C198" s="108"/>
      <c r="D198" s="108"/>
      <c r="E198" s="108">
        <v>0.17</v>
      </c>
      <c r="F198" s="108"/>
      <c r="G198" s="108">
        <v>0.17</v>
      </c>
      <c r="H198" s="108">
        <v>0.51</v>
      </c>
    </row>
    <row r="199" spans="1:8" x14ac:dyDescent="0.3">
      <c r="A199" t="s">
        <v>9675</v>
      </c>
      <c r="B199" s="108">
        <v>0.17</v>
      </c>
      <c r="C199" s="108"/>
      <c r="D199" s="108"/>
      <c r="E199" s="108"/>
      <c r="F199" s="108"/>
      <c r="G199" s="108"/>
      <c r="H199" s="108">
        <v>0.17</v>
      </c>
    </row>
    <row r="200" spans="1:8" x14ac:dyDescent="0.3">
      <c r="A200" t="s">
        <v>9676</v>
      </c>
      <c r="B200" s="108">
        <v>0.17</v>
      </c>
      <c r="C200" s="108"/>
      <c r="D200" s="108"/>
      <c r="E200" s="108">
        <v>0.17</v>
      </c>
      <c r="F200" s="108"/>
      <c r="G200" s="108"/>
      <c r="H200" s="108">
        <v>0.34</v>
      </c>
    </row>
    <row r="201" spans="1:8" x14ac:dyDescent="0.3">
      <c r="A201" t="s">
        <v>9677</v>
      </c>
      <c r="B201" s="108">
        <v>0.17</v>
      </c>
      <c r="C201" s="108"/>
      <c r="D201" s="108"/>
      <c r="E201" s="108">
        <v>0.17</v>
      </c>
      <c r="F201" s="108"/>
      <c r="G201" s="108"/>
      <c r="H201" s="108">
        <v>0.34</v>
      </c>
    </row>
    <row r="202" spans="1:8" x14ac:dyDescent="0.3">
      <c r="A202" t="s">
        <v>9678</v>
      </c>
      <c r="B202" s="108">
        <v>0.17</v>
      </c>
      <c r="C202" s="108"/>
      <c r="D202" s="108"/>
      <c r="E202" s="108">
        <v>0.17</v>
      </c>
      <c r="F202" s="108"/>
      <c r="G202" s="108">
        <v>0.17</v>
      </c>
      <c r="H202" s="108">
        <v>0.51</v>
      </c>
    </row>
    <row r="203" spans="1:8" x14ac:dyDescent="0.3">
      <c r="A203" t="s">
        <v>9679</v>
      </c>
      <c r="B203" s="108">
        <v>0.17</v>
      </c>
      <c r="C203" s="108"/>
      <c r="D203" s="108"/>
      <c r="E203" s="108">
        <v>0.17</v>
      </c>
      <c r="F203" s="108"/>
      <c r="G203" s="108">
        <v>0.17</v>
      </c>
      <c r="H203" s="108">
        <v>0.51</v>
      </c>
    </row>
    <row r="204" spans="1:8" x14ac:dyDescent="0.3">
      <c r="A204" t="s">
        <v>9680</v>
      </c>
      <c r="B204" s="108">
        <v>0.17</v>
      </c>
      <c r="C204" s="108"/>
      <c r="D204" s="108"/>
      <c r="E204" s="108">
        <v>0.17</v>
      </c>
      <c r="F204" s="108"/>
      <c r="G204" s="108">
        <v>0.17</v>
      </c>
      <c r="H204" s="108">
        <v>0.51</v>
      </c>
    </row>
    <row r="205" spans="1:8" x14ac:dyDescent="0.3">
      <c r="A205" t="s">
        <v>9681</v>
      </c>
      <c r="B205" s="108">
        <v>0.17</v>
      </c>
      <c r="C205" s="108"/>
      <c r="D205" s="108"/>
      <c r="E205" s="108">
        <v>0.32</v>
      </c>
      <c r="F205" s="108"/>
      <c r="G205" s="108"/>
      <c r="H205" s="108">
        <v>0.49</v>
      </c>
    </row>
    <row r="206" spans="1:8" x14ac:dyDescent="0.3">
      <c r="A206" t="s">
        <v>9682</v>
      </c>
      <c r="B206" s="108">
        <v>0.17</v>
      </c>
      <c r="C206" s="108"/>
      <c r="D206" s="108"/>
      <c r="E206" s="108"/>
      <c r="F206" s="108"/>
      <c r="G206" s="108"/>
      <c r="H206" s="108">
        <v>0.17</v>
      </c>
    </row>
    <row r="207" spans="1:8" x14ac:dyDescent="0.3">
      <c r="A207" t="s">
        <v>9683</v>
      </c>
      <c r="B207" s="108">
        <v>0.17</v>
      </c>
      <c r="C207" s="108"/>
      <c r="D207" s="108"/>
      <c r="E207" s="108"/>
      <c r="F207" s="108"/>
      <c r="G207" s="108"/>
      <c r="H207" s="108">
        <v>0.17</v>
      </c>
    </row>
    <row r="208" spans="1:8" x14ac:dyDescent="0.3">
      <c r="A208" t="s">
        <v>9684</v>
      </c>
      <c r="B208" s="108">
        <v>0.17</v>
      </c>
      <c r="C208" s="108"/>
      <c r="D208" s="108"/>
      <c r="E208" s="108">
        <v>0.17</v>
      </c>
      <c r="F208" s="108"/>
      <c r="G208" s="108">
        <v>0.17</v>
      </c>
      <c r="H208" s="108">
        <v>0.51</v>
      </c>
    </row>
    <row r="209" spans="1:8" x14ac:dyDescent="0.3">
      <c r="A209" t="s">
        <v>9685</v>
      </c>
      <c r="B209" s="108">
        <v>0.17</v>
      </c>
      <c r="C209" s="108"/>
      <c r="D209" s="108"/>
      <c r="E209" s="108">
        <v>0.17</v>
      </c>
      <c r="F209" s="108"/>
      <c r="G209" s="108"/>
      <c r="H209" s="108">
        <v>0.34</v>
      </c>
    </row>
    <row r="210" spans="1:8" x14ac:dyDescent="0.3">
      <c r="A210" t="s">
        <v>9686</v>
      </c>
      <c r="B210" s="108">
        <v>0.17</v>
      </c>
      <c r="C210" s="108"/>
      <c r="D210" s="108"/>
      <c r="E210" s="108">
        <v>0.17</v>
      </c>
      <c r="F210" s="108"/>
      <c r="G210" s="108"/>
      <c r="H210" s="108">
        <v>0.34</v>
      </c>
    </row>
    <row r="211" spans="1:8" x14ac:dyDescent="0.3">
      <c r="A211" t="s">
        <v>9687</v>
      </c>
      <c r="B211" s="108">
        <v>0.17</v>
      </c>
      <c r="C211" s="108"/>
      <c r="D211" s="108"/>
      <c r="E211" s="108">
        <v>0.17</v>
      </c>
      <c r="F211" s="108"/>
      <c r="G211" s="108"/>
      <c r="H211" s="108">
        <v>0.34</v>
      </c>
    </row>
    <row r="212" spans="1:8" x14ac:dyDescent="0.3">
      <c r="A212" t="s">
        <v>9621</v>
      </c>
      <c r="B212" s="108">
        <v>0.17</v>
      </c>
      <c r="C212" s="108"/>
      <c r="D212" s="108"/>
      <c r="E212" s="108">
        <v>0.17</v>
      </c>
      <c r="F212" s="108"/>
      <c r="G212" s="108">
        <v>0.17</v>
      </c>
      <c r="H212" s="108">
        <v>0.51</v>
      </c>
    </row>
    <row r="213" spans="1:8" x14ac:dyDescent="0.3">
      <c r="A213" t="s">
        <v>9751</v>
      </c>
      <c r="B213" s="108">
        <v>0.17</v>
      </c>
      <c r="C213" s="108"/>
      <c r="D213" s="108"/>
      <c r="E213" s="108">
        <v>0.17</v>
      </c>
      <c r="F213" s="108"/>
      <c r="G213" s="108">
        <v>0.17</v>
      </c>
      <c r="H213" s="108">
        <v>0.51</v>
      </c>
    </row>
    <row r="214" spans="1:8" x14ac:dyDescent="0.3">
      <c r="A214" t="s">
        <v>9622</v>
      </c>
      <c r="B214" s="108">
        <v>0.17</v>
      </c>
      <c r="C214" s="108"/>
      <c r="D214" s="108"/>
      <c r="E214" s="108"/>
      <c r="F214" s="108"/>
      <c r="G214" s="108"/>
      <c r="H214" s="108">
        <v>0.17</v>
      </c>
    </row>
    <row r="215" spans="1:8" x14ac:dyDescent="0.3">
      <c r="A215" t="s">
        <v>9752</v>
      </c>
      <c r="B215" s="108">
        <v>0.17</v>
      </c>
      <c r="C215" s="108"/>
      <c r="D215" s="108"/>
      <c r="E215" s="108"/>
      <c r="F215" s="108"/>
      <c r="G215" s="108">
        <v>0.17</v>
      </c>
      <c r="H215" s="108">
        <v>0.34</v>
      </c>
    </row>
    <row r="216" spans="1:8" x14ac:dyDescent="0.3">
      <c r="A216" t="s">
        <v>9753</v>
      </c>
      <c r="B216" s="108">
        <v>0.17</v>
      </c>
      <c r="C216" s="108"/>
      <c r="D216" s="108"/>
      <c r="E216" s="108">
        <v>0.17</v>
      </c>
      <c r="F216" s="108"/>
      <c r="G216" s="108">
        <v>0.17</v>
      </c>
      <c r="H216" s="108">
        <v>0.51</v>
      </c>
    </row>
    <row r="217" spans="1:8" x14ac:dyDescent="0.3">
      <c r="A217" t="s">
        <v>9623</v>
      </c>
      <c r="B217" s="108">
        <v>0.17</v>
      </c>
      <c r="C217" s="108"/>
      <c r="D217" s="108"/>
      <c r="E217" s="108">
        <v>0.17</v>
      </c>
      <c r="F217" s="108"/>
      <c r="G217" s="108"/>
      <c r="H217" s="108">
        <v>0.34</v>
      </c>
    </row>
    <row r="218" spans="1:8" x14ac:dyDescent="0.3">
      <c r="A218" t="s">
        <v>9754</v>
      </c>
      <c r="B218" s="108">
        <v>0.17</v>
      </c>
      <c r="C218" s="108"/>
      <c r="D218" s="108"/>
      <c r="E218" s="108">
        <v>0.17</v>
      </c>
      <c r="F218" s="108"/>
      <c r="G218" s="108">
        <v>0.17</v>
      </c>
      <c r="H218" s="108">
        <v>0.51</v>
      </c>
    </row>
    <row r="219" spans="1:8" x14ac:dyDescent="0.3">
      <c r="A219" t="s">
        <v>9755</v>
      </c>
      <c r="B219" s="108">
        <v>0.17</v>
      </c>
      <c r="C219" s="108"/>
      <c r="D219" s="108"/>
      <c r="E219" s="108">
        <v>0.17</v>
      </c>
      <c r="F219" s="108"/>
      <c r="G219" s="108">
        <v>0.17</v>
      </c>
      <c r="H219" s="108">
        <v>0.51</v>
      </c>
    </row>
    <row r="220" spans="1:8" x14ac:dyDescent="0.3">
      <c r="A220" t="s">
        <v>9624</v>
      </c>
      <c r="B220" s="108">
        <v>0.17</v>
      </c>
      <c r="C220" s="108"/>
      <c r="D220" s="108"/>
      <c r="E220" s="108"/>
      <c r="F220" s="108"/>
      <c r="G220" s="108"/>
      <c r="H220" s="108">
        <v>0.17</v>
      </c>
    </row>
    <row r="221" spans="1:8" x14ac:dyDescent="0.3">
      <c r="A221" t="s">
        <v>9756</v>
      </c>
      <c r="B221" s="108">
        <v>0.17</v>
      </c>
      <c r="C221" s="108"/>
      <c r="D221" s="108"/>
      <c r="E221" s="108">
        <v>0.32</v>
      </c>
      <c r="F221" s="108"/>
      <c r="G221" s="108">
        <v>0.17</v>
      </c>
      <c r="H221" s="108">
        <v>0.66</v>
      </c>
    </row>
    <row r="222" spans="1:8" x14ac:dyDescent="0.3">
      <c r="A222" t="s">
        <v>9757</v>
      </c>
      <c r="B222" s="108">
        <v>0.17</v>
      </c>
      <c r="C222" s="108"/>
      <c r="D222" s="108"/>
      <c r="E222" s="108">
        <v>0.17</v>
      </c>
      <c r="F222" s="108"/>
      <c r="G222" s="108">
        <v>0.17</v>
      </c>
      <c r="H222" s="108">
        <v>0.51</v>
      </c>
    </row>
    <row r="223" spans="1:8" x14ac:dyDescent="0.3">
      <c r="A223" t="s">
        <v>9758</v>
      </c>
      <c r="B223" s="108">
        <v>0.17</v>
      </c>
      <c r="C223" s="108"/>
      <c r="D223" s="108"/>
      <c r="E223" s="108"/>
      <c r="F223" s="108"/>
      <c r="G223" s="108">
        <v>0.17</v>
      </c>
      <c r="H223" s="108">
        <v>0.34</v>
      </c>
    </row>
    <row r="224" spans="1:8" x14ac:dyDescent="0.3">
      <c r="A224" t="s">
        <v>9861</v>
      </c>
      <c r="B224" s="108">
        <v>0.17</v>
      </c>
      <c r="C224" s="108"/>
      <c r="D224" s="108"/>
      <c r="E224" s="108">
        <v>0.17</v>
      </c>
      <c r="F224" s="108"/>
      <c r="G224" s="108"/>
      <c r="H224" s="108">
        <v>0.34</v>
      </c>
    </row>
    <row r="225" spans="1:8" x14ac:dyDescent="0.3">
      <c r="A225" t="s">
        <v>9759</v>
      </c>
      <c r="B225" s="108">
        <v>0.17</v>
      </c>
      <c r="C225" s="108"/>
      <c r="D225" s="108"/>
      <c r="E225" s="108"/>
      <c r="F225" s="108"/>
      <c r="G225" s="108">
        <v>0.17</v>
      </c>
      <c r="H225" s="108">
        <v>0.34</v>
      </c>
    </row>
    <row r="226" spans="1:8" x14ac:dyDescent="0.3">
      <c r="A226" t="s">
        <v>9862</v>
      </c>
      <c r="B226" s="108">
        <v>0.17</v>
      </c>
      <c r="C226" s="108"/>
      <c r="D226" s="108"/>
      <c r="E226" s="108">
        <v>0.17</v>
      </c>
      <c r="F226" s="108"/>
      <c r="G226" s="108"/>
      <c r="H226" s="108">
        <v>0.34</v>
      </c>
    </row>
    <row r="227" spans="1:8" x14ac:dyDescent="0.3">
      <c r="A227" t="s">
        <v>9760</v>
      </c>
      <c r="B227" s="108">
        <v>0.17</v>
      </c>
      <c r="C227" s="108"/>
      <c r="D227" s="108"/>
      <c r="E227" s="108"/>
      <c r="F227" s="108"/>
      <c r="G227" s="108">
        <v>0.17</v>
      </c>
      <c r="H227" s="108">
        <v>0.34</v>
      </c>
    </row>
    <row r="228" spans="1:8" x14ac:dyDescent="0.3">
      <c r="A228" t="s">
        <v>9761</v>
      </c>
      <c r="B228" s="108">
        <v>0.17</v>
      </c>
      <c r="C228" s="108"/>
      <c r="D228" s="108"/>
      <c r="E228" s="108">
        <v>0.17</v>
      </c>
      <c r="F228" s="108"/>
      <c r="G228" s="108">
        <v>0.17</v>
      </c>
      <c r="H228" s="108">
        <v>0.51</v>
      </c>
    </row>
    <row r="229" spans="1:8" x14ac:dyDescent="0.3">
      <c r="A229" t="s">
        <v>9863</v>
      </c>
      <c r="B229" s="108">
        <v>0.17</v>
      </c>
      <c r="C229" s="108"/>
      <c r="D229" s="108"/>
      <c r="E229" s="108">
        <v>0.17</v>
      </c>
      <c r="F229" s="108"/>
      <c r="G229" s="108">
        <v>0.17</v>
      </c>
      <c r="H229" s="108">
        <v>0.51</v>
      </c>
    </row>
    <row r="230" spans="1:8" x14ac:dyDescent="0.3">
      <c r="A230" t="s">
        <v>9762</v>
      </c>
      <c r="B230" s="108">
        <v>0.17</v>
      </c>
      <c r="C230" s="108"/>
      <c r="D230" s="108"/>
      <c r="E230" s="108">
        <v>0.17</v>
      </c>
      <c r="F230" s="108"/>
      <c r="G230" s="108">
        <v>0.17</v>
      </c>
      <c r="H230" s="108">
        <v>0.51</v>
      </c>
    </row>
    <row r="231" spans="1:8" x14ac:dyDescent="0.3">
      <c r="A231" t="s">
        <v>9864</v>
      </c>
      <c r="B231" s="108">
        <v>0.17</v>
      </c>
      <c r="C231" s="108"/>
      <c r="D231" s="108"/>
      <c r="E231" s="108">
        <v>0.17</v>
      </c>
      <c r="F231" s="108"/>
      <c r="G231" s="108"/>
      <c r="H231" s="108">
        <v>0.34</v>
      </c>
    </row>
    <row r="232" spans="1:8" x14ac:dyDescent="0.3">
      <c r="A232" t="s">
        <v>9688</v>
      </c>
      <c r="B232" s="108">
        <v>0.17</v>
      </c>
      <c r="C232" s="108"/>
      <c r="D232" s="108"/>
      <c r="E232" s="108">
        <v>0.17</v>
      </c>
      <c r="F232" s="108"/>
      <c r="G232" s="108">
        <v>0.17</v>
      </c>
      <c r="H232" s="108">
        <v>0.51</v>
      </c>
    </row>
    <row r="233" spans="1:8" x14ac:dyDescent="0.3">
      <c r="A233" t="s">
        <v>9689</v>
      </c>
      <c r="B233" s="108">
        <v>0.17</v>
      </c>
      <c r="C233" s="108"/>
      <c r="D233" s="108"/>
      <c r="E233" s="108">
        <v>0.17</v>
      </c>
      <c r="F233" s="108"/>
      <c r="G233" s="108"/>
      <c r="H233" s="108">
        <v>0.34</v>
      </c>
    </row>
    <row r="234" spans="1:8" x14ac:dyDescent="0.3">
      <c r="A234" t="s">
        <v>9865</v>
      </c>
      <c r="B234" s="108">
        <v>0.17</v>
      </c>
      <c r="C234" s="108"/>
      <c r="D234" s="108"/>
      <c r="E234" s="108">
        <v>0.32</v>
      </c>
      <c r="F234" s="108"/>
      <c r="G234" s="108">
        <v>0.17</v>
      </c>
      <c r="H234" s="108">
        <v>0.66</v>
      </c>
    </row>
    <row r="235" spans="1:8" x14ac:dyDescent="0.3">
      <c r="A235" t="s">
        <v>9866</v>
      </c>
      <c r="B235" s="108">
        <v>0.17</v>
      </c>
      <c r="C235" s="108"/>
      <c r="D235" s="108"/>
      <c r="E235" s="108">
        <v>0.17</v>
      </c>
      <c r="F235" s="108"/>
      <c r="G235" s="108"/>
      <c r="H235" s="108">
        <v>0.34</v>
      </c>
    </row>
    <row r="236" spans="1:8" x14ac:dyDescent="0.3">
      <c r="A236" t="s">
        <v>9690</v>
      </c>
      <c r="B236" s="108">
        <v>0.17</v>
      </c>
      <c r="C236" s="108"/>
      <c r="D236" s="108"/>
      <c r="E236" s="108">
        <v>0.17</v>
      </c>
      <c r="F236" s="108"/>
      <c r="G236" s="108"/>
      <c r="H236" s="108">
        <v>0.34</v>
      </c>
    </row>
    <row r="237" spans="1:8" x14ac:dyDescent="0.3">
      <c r="A237" t="s">
        <v>9867</v>
      </c>
      <c r="B237" s="108">
        <v>0.17</v>
      </c>
      <c r="C237" s="108"/>
      <c r="D237" s="108"/>
      <c r="E237" s="108"/>
      <c r="F237" s="108"/>
      <c r="G237" s="108"/>
      <c r="H237" s="108">
        <v>0.17</v>
      </c>
    </row>
    <row r="238" spans="1:8" x14ac:dyDescent="0.3">
      <c r="A238" t="s">
        <v>9691</v>
      </c>
      <c r="B238" s="108">
        <v>0.17</v>
      </c>
      <c r="C238" s="108"/>
      <c r="D238" s="108"/>
      <c r="E238" s="108">
        <v>0.32</v>
      </c>
      <c r="F238" s="108"/>
      <c r="G238" s="108"/>
      <c r="H238" s="108">
        <v>0.49</v>
      </c>
    </row>
    <row r="239" spans="1:8" x14ac:dyDescent="0.3">
      <c r="A239" t="s">
        <v>9868</v>
      </c>
      <c r="B239" s="108">
        <v>0.17</v>
      </c>
      <c r="C239" s="108"/>
      <c r="D239" s="108"/>
      <c r="E239" s="108">
        <v>0.32</v>
      </c>
      <c r="F239" s="108"/>
      <c r="G239" s="108"/>
      <c r="H239" s="108">
        <v>0.49</v>
      </c>
    </row>
    <row r="240" spans="1:8" x14ac:dyDescent="0.3">
      <c r="A240" t="s">
        <v>9869</v>
      </c>
      <c r="B240" s="108">
        <v>0.17</v>
      </c>
      <c r="C240" s="108"/>
      <c r="D240" s="108"/>
      <c r="E240" s="108">
        <v>0.17</v>
      </c>
      <c r="F240" s="108"/>
      <c r="G240" s="108">
        <v>0.17</v>
      </c>
      <c r="H240" s="108">
        <v>0.51</v>
      </c>
    </row>
    <row r="241" spans="1:8" x14ac:dyDescent="0.3">
      <c r="A241" t="s">
        <v>9692</v>
      </c>
      <c r="B241" s="108">
        <v>0.17</v>
      </c>
      <c r="C241" s="108"/>
      <c r="D241" s="108"/>
      <c r="E241" s="108">
        <v>0.17</v>
      </c>
      <c r="F241" s="108"/>
      <c r="G241" s="108">
        <v>0.17</v>
      </c>
      <c r="H241" s="108">
        <v>0.51</v>
      </c>
    </row>
    <row r="242" spans="1:8" x14ac:dyDescent="0.3">
      <c r="A242" t="s">
        <v>9870</v>
      </c>
      <c r="B242" s="108">
        <v>0.17</v>
      </c>
      <c r="C242" s="108"/>
      <c r="D242" s="108"/>
      <c r="E242" s="108">
        <v>0.17</v>
      </c>
      <c r="F242" s="108"/>
      <c r="G242" s="108"/>
      <c r="H242" s="108">
        <v>0.34</v>
      </c>
    </row>
    <row r="243" spans="1:8" x14ac:dyDescent="0.3">
      <c r="A243" t="s">
        <v>9693</v>
      </c>
      <c r="B243" s="108">
        <v>0.17</v>
      </c>
      <c r="C243" s="108"/>
      <c r="D243" s="108"/>
      <c r="E243" s="108">
        <v>0.17</v>
      </c>
      <c r="F243" s="108"/>
      <c r="G243" s="108"/>
      <c r="H243" s="108">
        <v>0.34</v>
      </c>
    </row>
    <row r="244" spans="1:8" x14ac:dyDescent="0.3">
      <c r="A244" t="s">
        <v>9871</v>
      </c>
      <c r="B244" s="108">
        <v>0.17</v>
      </c>
      <c r="C244" s="108"/>
      <c r="D244" s="108"/>
      <c r="E244" s="108">
        <v>0.32</v>
      </c>
      <c r="F244" s="108"/>
      <c r="G244" s="108"/>
      <c r="H244" s="108">
        <v>0.49</v>
      </c>
    </row>
    <row r="245" spans="1:8" x14ac:dyDescent="0.3">
      <c r="A245" t="s">
        <v>9694</v>
      </c>
      <c r="B245" s="108">
        <v>0.17</v>
      </c>
      <c r="C245" s="108"/>
      <c r="D245" s="108"/>
      <c r="E245" s="108">
        <v>0.17</v>
      </c>
      <c r="F245" s="108"/>
      <c r="G245" s="108"/>
      <c r="H245" s="108">
        <v>0.34</v>
      </c>
    </row>
    <row r="246" spans="1:8" x14ac:dyDescent="0.3">
      <c r="A246" t="s">
        <v>9872</v>
      </c>
      <c r="B246" s="108">
        <v>0.17</v>
      </c>
      <c r="C246" s="108"/>
      <c r="D246" s="108"/>
      <c r="E246" s="108">
        <v>0.17</v>
      </c>
      <c r="F246" s="108"/>
      <c r="G246" s="108"/>
      <c r="H246" s="108">
        <v>0.34</v>
      </c>
    </row>
    <row r="247" spans="1:8" x14ac:dyDescent="0.3">
      <c r="A247" t="s">
        <v>9695</v>
      </c>
      <c r="B247" s="108">
        <v>0.17</v>
      </c>
      <c r="C247" s="108"/>
      <c r="D247" s="108"/>
      <c r="E247" s="108"/>
      <c r="F247" s="108"/>
      <c r="G247" s="108"/>
      <c r="H247" s="108">
        <v>0.17</v>
      </c>
    </row>
    <row r="248" spans="1:8" x14ac:dyDescent="0.3">
      <c r="A248" t="s">
        <v>9696</v>
      </c>
      <c r="B248" s="108">
        <v>0.17</v>
      </c>
      <c r="C248" s="108"/>
      <c r="D248" s="108"/>
      <c r="E248" s="108">
        <v>0.17</v>
      </c>
      <c r="F248" s="108"/>
      <c r="G248" s="108">
        <v>0.17</v>
      </c>
      <c r="H248" s="108">
        <v>0.51</v>
      </c>
    </row>
    <row r="249" spans="1:8" x14ac:dyDescent="0.3">
      <c r="A249" t="s">
        <v>9697</v>
      </c>
      <c r="B249" s="108">
        <v>0.17</v>
      </c>
      <c r="C249" s="108"/>
      <c r="D249" s="108"/>
      <c r="E249" s="108">
        <v>0.17</v>
      </c>
      <c r="F249" s="108"/>
      <c r="G249" s="108"/>
      <c r="H249" s="108">
        <v>0.34</v>
      </c>
    </row>
    <row r="250" spans="1:8" x14ac:dyDescent="0.3">
      <c r="A250" t="s">
        <v>9873</v>
      </c>
      <c r="B250" s="108">
        <v>0.17</v>
      </c>
      <c r="C250" s="108"/>
      <c r="D250" s="108"/>
      <c r="E250" s="108">
        <v>0.17</v>
      </c>
      <c r="F250" s="108"/>
      <c r="G250" s="108">
        <v>0.17</v>
      </c>
      <c r="H250" s="108">
        <v>0.51</v>
      </c>
    </row>
    <row r="251" spans="1:8" x14ac:dyDescent="0.3">
      <c r="A251" t="s">
        <v>9874</v>
      </c>
      <c r="B251" s="108">
        <v>0.17</v>
      </c>
      <c r="C251" s="108"/>
      <c r="D251" s="108"/>
      <c r="E251" s="108">
        <v>0.17</v>
      </c>
      <c r="F251" s="108"/>
      <c r="G251" s="108">
        <v>0.17</v>
      </c>
      <c r="H251" s="108">
        <v>0.51</v>
      </c>
    </row>
    <row r="252" spans="1:8" x14ac:dyDescent="0.3">
      <c r="A252" t="s">
        <v>9698</v>
      </c>
      <c r="B252" s="108">
        <v>0.17</v>
      </c>
      <c r="C252" s="108"/>
      <c r="D252" s="108"/>
      <c r="E252" s="108">
        <v>0.17</v>
      </c>
      <c r="F252" s="108"/>
      <c r="G252" s="108"/>
      <c r="H252" s="108">
        <v>0.34</v>
      </c>
    </row>
    <row r="253" spans="1:8" x14ac:dyDescent="0.3">
      <c r="A253" t="s">
        <v>9875</v>
      </c>
      <c r="B253" s="108">
        <v>0.17</v>
      </c>
      <c r="C253" s="108"/>
      <c r="D253" s="108"/>
      <c r="E253" s="108">
        <v>0.17</v>
      </c>
      <c r="F253" s="108"/>
      <c r="G253" s="108"/>
      <c r="H253" s="108">
        <v>0.34</v>
      </c>
    </row>
    <row r="254" spans="1:8" x14ac:dyDescent="0.3">
      <c r="A254" t="s">
        <v>9699</v>
      </c>
      <c r="B254" s="108">
        <v>0.17</v>
      </c>
      <c r="C254" s="108"/>
      <c r="D254" s="108"/>
      <c r="E254" s="108"/>
      <c r="F254" s="108"/>
      <c r="G254" s="108"/>
      <c r="H254" s="108">
        <v>0.17</v>
      </c>
    </row>
    <row r="255" spans="1:8" x14ac:dyDescent="0.3">
      <c r="A255" t="s">
        <v>9876</v>
      </c>
      <c r="B255" s="108">
        <v>0.17</v>
      </c>
      <c r="C255" s="108"/>
      <c r="D255" s="108"/>
      <c r="E255" s="108">
        <v>0.17</v>
      </c>
      <c r="F255" s="108"/>
      <c r="G255" s="108"/>
      <c r="H255" s="108">
        <v>0.34</v>
      </c>
    </row>
    <row r="256" spans="1:8" x14ac:dyDescent="0.3">
      <c r="A256" t="s">
        <v>9877</v>
      </c>
      <c r="B256" s="108">
        <v>0.17</v>
      </c>
      <c r="C256" s="108"/>
      <c r="D256" s="108"/>
      <c r="E256" s="108">
        <v>0.17</v>
      </c>
      <c r="F256" s="108"/>
      <c r="G256" s="108">
        <v>0.17</v>
      </c>
      <c r="H256" s="108">
        <v>0.51</v>
      </c>
    </row>
    <row r="257" spans="1:8" x14ac:dyDescent="0.3">
      <c r="A257" t="s">
        <v>9700</v>
      </c>
      <c r="B257" s="108">
        <v>0.17</v>
      </c>
      <c r="C257" s="108"/>
      <c r="D257" s="108"/>
      <c r="E257" s="108">
        <v>0.17</v>
      </c>
      <c r="F257" s="108"/>
      <c r="G257" s="108">
        <v>0.17</v>
      </c>
      <c r="H257" s="108">
        <v>0.51</v>
      </c>
    </row>
    <row r="258" spans="1:8" x14ac:dyDescent="0.3">
      <c r="A258" t="s">
        <v>9878</v>
      </c>
      <c r="B258" s="108">
        <v>0.17</v>
      </c>
      <c r="C258" s="108"/>
      <c r="D258" s="108"/>
      <c r="E258" s="108">
        <v>0.17</v>
      </c>
      <c r="F258" s="108"/>
      <c r="G258" s="108">
        <v>0.17</v>
      </c>
      <c r="H258" s="108">
        <v>0.51</v>
      </c>
    </row>
    <row r="259" spans="1:8" x14ac:dyDescent="0.3">
      <c r="A259" t="s">
        <v>9701</v>
      </c>
      <c r="B259" s="108">
        <v>0.17</v>
      </c>
      <c r="C259" s="108"/>
      <c r="D259" s="108"/>
      <c r="E259" s="108">
        <v>0.17</v>
      </c>
      <c r="F259" s="108"/>
      <c r="G259" s="108"/>
      <c r="H259" s="108">
        <v>0.34</v>
      </c>
    </row>
    <row r="260" spans="1:8" x14ac:dyDescent="0.3">
      <c r="A260" t="s">
        <v>9879</v>
      </c>
      <c r="B260" s="108">
        <v>0.17</v>
      </c>
      <c r="C260" s="108"/>
      <c r="D260" s="108"/>
      <c r="E260" s="108"/>
      <c r="F260" s="108"/>
      <c r="G260" s="108"/>
      <c r="H260" s="108">
        <v>0.17</v>
      </c>
    </row>
    <row r="261" spans="1:8" x14ac:dyDescent="0.3">
      <c r="A261" t="s">
        <v>9702</v>
      </c>
      <c r="B261" s="108">
        <v>0.17</v>
      </c>
      <c r="C261" s="108"/>
      <c r="D261" s="108"/>
      <c r="E261" s="108"/>
      <c r="F261" s="108"/>
      <c r="G261" s="108"/>
      <c r="H261" s="108">
        <v>0.17</v>
      </c>
    </row>
    <row r="262" spans="1:8" x14ac:dyDescent="0.3">
      <c r="A262" t="s">
        <v>9880</v>
      </c>
      <c r="B262" s="108">
        <v>0.17</v>
      </c>
      <c r="C262" s="108"/>
      <c r="D262" s="108"/>
      <c r="E262" s="108">
        <v>0.32</v>
      </c>
      <c r="F262" s="108"/>
      <c r="G262" s="108"/>
      <c r="H262" s="108">
        <v>0.49</v>
      </c>
    </row>
    <row r="263" spans="1:8" x14ac:dyDescent="0.3">
      <c r="A263" t="s">
        <v>9703</v>
      </c>
      <c r="B263" s="108">
        <v>0.17</v>
      </c>
      <c r="C263" s="108"/>
      <c r="D263" s="108"/>
      <c r="E263" s="108">
        <v>0.17</v>
      </c>
      <c r="F263" s="108"/>
      <c r="G263" s="108"/>
      <c r="H263" s="108">
        <v>0.34</v>
      </c>
    </row>
    <row r="264" spans="1:8" x14ac:dyDescent="0.3">
      <c r="A264" t="s">
        <v>9704</v>
      </c>
      <c r="B264" s="108">
        <v>0.17</v>
      </c>
      <c r="C264" s="108"/>
      <c r="D264" s="108"/>
      <c r="E264" s="108">
        <v>0.17</v>
      </c>
      <c r="F264" s="108"/>
      <c r="G264" s="108">
        <v>0.17</v>
      </c>
      <c r="H264" s="108">
        <v>0.51</v>
      </c>
    </row>
    <row r="265" spans="1:8" x14ac:dyDescent="0.3">
      <c r="A265" t="s">
        <v>9705</v>
      </c>
      <c r="B265" s="108">
        <v>0.17</v>
      </c>
      <c r="C265" s="108"/>
      <c r="D265" s="108"/>
      <c r="E265" s="108">
        <v>0.17</v>
      </c>
      <c r="F265" s="108"/>
      <c r="G265" s="108"/>
      <c r="H265" s="108">
        <v>0.34</v>
      </c>
    </row>
    <row r="266" spans="1:8" x14ac:dyDescent="0.3">
      <c r="A266" t="s">
        <v>9706</v>
      </c>
      <c r="B266" s="108">
        <v>0.17</v>
      </c>
      <c r="C266" s="108"/>
      <c r="D266" s="108"/>
      <c r="E266" s="108">
        <v>0.17</v>
      </c>
      <c r="F266" s="108"/>
      <c r="G266" s="108"/>
      <c r="H266" s="108">
        <v>0.34</v>
      </c>
    </row>
    <row r="267" spans="1:8" x14ac:dyDescent="0.3">
      <c r="A267" t="s">
        <v>9707</v>
      </c>
      <c r="B267" s="108">
        <v>0.17</v>
      </c>
      <c r="C267" s="108"/>
      <c r="D267" s="108"/>
      <c r="E267" s="108">
        <v>0.32</v>
      </c>
      <c r="F267" s="108"/>
      <c r="G267" s="108"/>
      <c r="H267" s="108">
        <v>0.49</v>
      </c>
    </row>
    <row r="268" spans="1:8" x14ac:dyDescent="0.3">
      <c r="A268" t="s">
        <v>9708</v>
      </c>
      <c r="B268" s="108">
        <v>0.17</v>
      </c>
      <c r="C268" s="108"/>
      <c r="D268" s="108"/>
      <c r="E268" s="108">
        <v>0.17</v>
      </c>
      <c r="F268" s="108"/>
      <c r="G268" s="108">
        <v>0.17</v>
      </c>
      <c r="H268" s="108">
        <v>0.51</v>
      </c>
    </row>
    <row r="269" spans="1:8" x14ac:dyDescent="0.3">
      <c r="A269" t="s">
        <v>9709</v>
      </c>
      <c r="B269" s="108">
        <v>0.17</v>
      </c>
      <c r="C269" s="108"/>
      <c r="D269" s="108"/>
      <c r="E269" s="108">
        <v>0.17</v>
      </c>
      <c r="F269" s="108"/>
      <c r="G269" s="108"/>
      <c r="H269" s="108">
        <v>0.34</v>
      </c>
    </row>
    <row r="270" spans="1:8" x14ac:dyDescent="0.3">
      <c r="A270" t="s">
        <v>9710</v>
      </c>
      <c r="B270" s="108">
        <v>0.17</v>
      </c>
      <c r="C270" s="108"/>
      <c r="D270" s="108"/>
      <c r="E270" s="108"/>
      <c r="F270" s="108"/>
      <c r="G270" s="108"/>
      <c r="H270" s="108">
        <v>0.17</v>
      </c>
    </row>
    <row r="271" spans="1:8" x14ac:dyDescent="0.3">
      <c r="A271" t="s">
        <v>9711</v>
      </c>
      <c r="B271" s="108">
        <v>0.17</v>
      </c>
      <c r="C271" s="108"/>
      <c r="D271" s="108"/>
      <c r="E271" s="108">
        <v>0.17</v>
      </c>
      <c r="F271" s="108"/>
      <c r="G271" s="108"/>
      <c r="H271" s="108">
        <v>0.34</v>
      </c>
    </row>
    <row r="272" spans="1:8" x14ac:dyDescent="0.3">
      <c r="A272" t="s">
        <v>9712</v>
      </c>
      <c r="B272" s="108">
        <v>0.17</v>
      </c>
      <c r="C272" s="108"/>
      <c r="D272" s="108"/>
      <c r="E272" s="108">
        <v>0.17</v>
      </c>
      <c r="F272" s="108"/>
      <c r="G272" s="108">
        <v>0.17</v>
      </c>
      <c r="H272" s="108">
        <v>0.51</v>
      </c>
    </row>
    <row r="273" spans="1:8" x14ac:dyDescent="0.3">
      <c r="A273" t="s">
        <v>9713</v>
      </c>
      <c r="B273" s="108">
        <v>0.17</v>
      </c>
      <c r="C273" s="108"/>
      <c r="D273" s="108"/>
      <c r="E273" s="108">
        <v>0.17</v>
      </c>
      <c r="F273" s="108"/>
      <c r="G273" s="108"/>
      <c r="H273" s="108">
        <v>0.34</v>
      </c>
    </row>
    <row r="274" spans="1:8" x14ac:dyDescent="0.3">
      <c r="A274" t="s">
        <v>9714</v>
      </c>
      <c r="B274" s="108">
        <v>0.17</v>
      </c>
      <c r="C274" s="108"/>
      <c r="D274" s="108"/>
      <c r="E274" s="108">
        <v>0.17</v>
      </c>
      <c r="F274" s="108"/>
      <c r="G274" s="108">
        <v>0.17</v>
      </c>
      <c r="H274" s="108">
        <v>0.51</v>
      </c>
    </row>
    <row r="275" spans="1:8" x14ac:dyDescent="0.3">
      <c r="A275" t="s">
        <v>9715</v>
      </c>
      <c r="B275" s="108">
        <v>0.17</v>
      </c>
      <c r="C275" s="108"/>
      <c r="D275" s="108"/>
      <c r="E275" s="108"/>
      <c r="F275" s="108"/>
      <c r="G275" s="108"/>
      <c r="H275" s="108">
        <v>0.17</v>
      </c>
    </row>
    <row r="276" spans="1:8" x14ac:dyDescent="0.3">
      <c r="A276" t="s">
        <v>9716</v>
      </c>
      <c r="B276" s="108">
        <v>0.17</v>
      </c>
      <c r="C276" s="108"/>
      <c r="D276" s="108"/>
      <c r="E276" s="108">
        <v>0.17</v>
      </c>
      <c r="F276" s="108"/>
      <c r="G276" s="108">
        <v>0.17</v>
      </c>
      <c r="H276" s="108">
        <v>0.51</v>
      </c>
    </row>
    <row r="277" spans="1:8" x14ac:dyDescent="0.3">
      <c r="A277" t="s">
        <v>9720</v>
      </c>
      <c r="B277" s="108"/>
      <c r="C277" s="108">
        <v>2</v>
      </c>
      <c r="D277" s="108"/>
      <c r="E277" s="108">
        <v>2.2399999999999998</v>
      </c>
      <c r="F277" s="108"/>
      <c r="G277" s="108"/>
      <c r="H277" s="108">
        <v>4.24</v>
      </c>
    </row>
    <row r="278" spans="1:8" x14ac:dyDescent="0.3">
      <c r="A278" t="s">
        <v>9721</v>
      </c>
      <c r="B278" s="108"/>
      <c r="C278" s="108">
        <v>2</v>
      </c>
      <c r="D278" s="108"/>
      <c r="E278" s="108">
        <v>1.92</v>
      </c>
      <c r="F278" s="108"/>
      <c r="G278" s="108"/>
      <c r="H278" s="108">
        <v>3.92</v>
      </c>
    </row>
    <row r="279" spans="1:8" x14ac:dyDescent="0.3">
      <c r="A279" t="s">
        <v>9717</v>
      </c>
      <c r="B279" s="108">
        <v>0.17</v>
      </c>
      <c r="C279" s="108"/>
      <c r="D279" s="108"/>
      <c r="E279" s="108">
        <v>0.17</v>
      </c>
      <c r="F279" s="108"/>
      <c r="G279" s="108"/>
      <c r="H279" s="108">
        <v>0.34</v>
      </c>
    </row>
    <row r="280" spans="1:8" x14ac:dyDescent="0.3">
      <c r="A280" t="s">
        <v>9722</v>
      </c>
      <c r="B280" s="108"/>
      <c r="C280" s="108">
        <v>2</v>
      </c>
      <c r="D280" s="108">
        <v>6</v>
      </c>
      <c r="E280" s="108"/>
      <c r="F280" s="108"/>
      <c r="G280" s="108"/>
      <c r="H280" s="108">
        <v>8</v>
      </c>
    </row>
    <row r="281" spans="1:8" x14ac:dyDescent="0.3">
      <c r="A281" t="s">
        <v>9586</v>
      </c>
      <c r="B281" s="108"/>
      <c r="C281" s="108">
        <v>2</v>
      </c>
      <c r="D281" s="108"/>
      <c r="E281" s="108">
        <v>1.28</v>
      </c>
      <c r="F281" s="108"/>
      <c r="G281" s="108"/>
      <c r="H281" s="108">
        <v>3.2800000000000002</v>
      </c>
    </row>
    <row r="282" spans="1:8" x14ac:dyDescent="0.3">
      <c r="A282" t="s">
        <v>9587</v>
      </c>
      <c r="B282" s="108"/>
      <c r="C282" s="108">
        <v>2</v>
      </c>
      <c r="D282" s="108"/>
      <c r="E282" s="108">
        <v>1.28</v>
      </c>
      <c r="F282" s="108"/>
      <c r="G282" s="108"/>
      <c r="H282" s="108">
        <v>3.2800000000000002</v>
      </c>
    </row>
    <row r="283" spans="1:8" x14ac:dyDescent="0.3">
      <c r="A283" t="s">
        <v>9718</v>
      </c>
      <c r="B283" s="108">
        <v>0.17</v>
      </c>
      <c r="C283" s="108"/>
      <c r="D283" s="108"/>
      <c r="E283" s="108"/>
      <c r="F283" s="108"/>
      <c r="G283" s="108"/>
      <c r="H283" s="108">
        <v>0.17</v>
      </c>
    </row>
    <row r="284" spans="1:8" x14ac:dyDescent="0.3">
      <c r="A284" t="s">
        <v>9588</v>
      </c>
      <c r="B284" s="108"/>
      <c r="C284" s="108">
        <v>2</v>
      </c>
      <c r="D284" s="108">
        <v>2</v>
      </c>
      <c r="E284" s="108"/>
      <c r="F284" s="108"/>
      <c r="G284" s="108"/>
      <c r="H284" s="108">
        <v>4</v>
      </c>
    </row>
    <row r="285" spans="1:8" x14ac:dyDescent="0.3">
      <c r="A285" t="s">
        <v>9719</v>
      </c>
      <c r="B285" s="108">
        <v>0.17</v>
      </c>
      <c r="C285" s="108"/>
      <c r="D285" s="108"/>
      <c r="E285" s="108">
        <v>0.17</v>
      </c>
      <c r="F285" s="108"/>
      <c r="G285" s="108"/>
      <c r="H285" s="108">
        <v>0.34</v>
      </c>
    </row>
    <row r="286" spans="1:8" x14ac:dyDescent="0.3">
      <c r="A286" t="s">
        <v>9763</v>
      </c>
      <c r="B286" s="108">
        <v>0.17</v>
      </c>
      <c r="C286" s="108"/>
      <c r="D286" s="108"/>
      <c r="E286" s="108">
        <v>0.17</v>
      </c>
      <c r="F286" s="108"/>
      <c r="G286" s="108">
        <v>0.17</v>
      </c>
      <c r="H286" s="108">
        <v>0.51</v>
      </c>
    </row>
    <row r="287" spans="1:8" x14ac:dyDescent="0.3">
      <c r="A287" t="s">
        <v>9625</v>
      </c>
      <c r="B287" s="108">
        <v>0.17</v>
      </c>
      <c r="C287" s="108"/>
      <c r="D287" s="108"/>
      <c r="E287" s="108">
        <v>0.17</v>
      </c>
      <c r="F287" s="108"/>
      <c r="G287" s="108">
        <v>0.17</v>
      </c>
      <c r="H287" s="108">
        <v>0.51</v>
      </c>
    </row>
    <row r="288" spans="1:8" x14ac:dyDescent="0.3">
      <c r="A288" t="s">
        <v>9764</v>
      </c>
      <c r="B288" s="108">
        <v>0.17</v>
      </c>
      <c r="C288" s="108"/>
      <c r="D288" s="108"/>
      <c r="E288" s="108">
        <v>0.32</v>
      </c>
      <c r="F288" s="108"/>
      <c r="G288" s="108">
        <v>0.17</v>
      </c>
      <c r="H288" s="108">
        <v>0.66</v>
      </c>
    </row>
    <row r="289" spans="1:8" x14ac:dyDescent="0.3">
      <c r="A289" t="s">
        <v>9838</v>
      </c>
      <c r="B289" s="108">
        <v>0.17</v>
      </c>
      <c r="C289" s="108"/>
      <c r="D289" s="108"/>
      <c r="E289" s="108"/>
      <c r="F289" s="108"/>
      <c r="G289" s="108">
        <v>0.17</v>
      </c>
      <c r="H289" s="108">
        <v>0.34</v>
      </c>
    </row>
    <row r="290" spans="1:8" x14ac:dyDescent="0.3">
      <c r="A290" t="s">
        <v>9765</v>
      </c>
      <c r="B290" s="108">
        <v>0.17</v>
      </c>
      <c r="C290" s="108"/>
      <c r="D290" s="108"/>
      <c r="E290" s="108"/>
      <c r="F290" s="108"/>
      <c r="G290" s="108">
        <v>0.17</v>
      </c>
      <c r="H290" s="108">
        <v>0.34</v>
      </c>
    </row>
    <row r="291" spans="1:8" x14ac:dyDescent="0.3">
      <c r="A291" t="s">
        <v>9626</v>
      </c>
      <c r="B291" s="108">
        <v>0.17</v>
      </c>
      <c r="C291" s="108"/>
      <c r="D291" s="108"/>
      <c r="E291" s="108">
        <v>0.32</v>
      </c>
      <c r="F291" s="108"/>
      <c r="G291" s="108">
        <v>0.17</v>
      </c>
      <c r="H291" s="108">
        <v>0.66</v>
      </c>
    </row>
    <row r="292" spans="1:8" x14ac:dyDescent="0.3">
      <c r="A292" t="s">
        <v>9839</v>
      </c>
      <c r="B292" s="108">
        <v>0.17</v>
      </c>
      <c r="C292" s="108"/>
      <c r="D292" s="108"/>
      <c r="E292" s="108">
        <v>0.32</v>
      </c>
      <c r="F292" s="108"/>
      <c r="G292" s="108">
        <v>0.17</v>
      </c>
      <c r="H292" s="108">
        <v>0.66</v>
      </c>
    </row>
    <row r="293" spans="1:8" x14ac:dyDescent="0.3">
      <c r="A293" t="s">
        <v>9766</v>
      </c>
      <c r="B293" s="108">
        <v>0.17</v>
      </c>
      <c r="C293" s="108"/>
      <c r="D293" s="108"/>
      <c r="E293" s="108">
        <v>0.17</v>
      </c>
      <c r="F293" s="108"/>
      <c r="G293" s="108">
        <v>0.17</v>
      </c>
      <c r="H293" s="108">
        <v>0.51</v>
      </c>
    </row>
    <row r="294" spans="1:8" x14ac:dyDescent="0.3">
      <c r="A294" t="s">
        <v>9840</v>
      </c>
      <c r="B294" s="108">
        <v>0.17</v>
      </c>
      <c r="C294" s="108"/>
      <c r="D294" s="108"/>
      <c r="E294" s="108"/>
      <c r="F294" s="108"/>
      <c r="G294" s="108">
        <v>0.17</v>
      </c>
      <c r="H294" s="108">
        <v>0.34</v>
      </c>
    </row>
    <row r="295" spans="1:8" x14ac:dyDescent="0.3">
      <c r="A295" t="s">
        <v>9627</v>
      </c>
      <c r="B295" s="108">
        <v>0.32</v>
      </c>
      <c r="C295" s="108"/>
      <c r="D295" s="108"/>
      <c r="E295" s="108">
        <v>0.17</v>
      </c>
      <c r="F295" s="108"/>
      <c r="G295" s="108">
        <v>0.17</v>
      </c>
      <c r="H295" s="108">
        <v>0.66</v>
      </c>
    </row>
    <row r="296" spans="1:8" x14ac:dyDescent="0.3">
      <c r="A296" t="s">
        <v>9841</v>
      </c>
      <c r="B296" s="108">
        <v>0.17</v>
      </c>
      <c r="C296" s="108"/>
      <c r="D296" s="108"/>
      <c r="E296" s="108"/>
      <c r="F296" s="108"/>
      <c r="G296" s="108">
        <v>0.17</v>
      </c>
      <c r="H296" s="108">
        <v>0.34</v>
      </c>
    </row>
    <row r="297" spans="1:8" x14ac:dyDescent="0.3">
      <c r="A297" t="s">
        <v>16670</v>
      </c>
      <c r="B297" s="108">
        <v>0.17</v>
      </c>
      <c r="C297" s="108"/>
      <c r="D297" s="108"/>
      <c r="E297" s="108">
        <v>0.17</v>
      </c>
      <c r="F297" s="108"/>
      <c r="G297" s="108"/>
      <c r="H297" s="108">
        <v>0.34</v>
      </c>
    </row>
    <row r="298" spans="1:8" x14ac:dyDescent="0.3">
      <c r="A298" t="s">
        <v>9628</v>
      </c>
      <c r="B298" s="108">
        <v>0.17</v>
      </c>
      <c r="C298" s="108"/>
      <c r="D298" s="108"/>
      <c r="E298" s="108">
        <v>0.32</v>
      </c>
      <c r="F298" s="108"/>
      <c r="G298" s="108">
        <v>0.17</v>
      </c>
      <c r="H298" s="108">
        <v>0.66</v>
      </c>
    </row>
    <row r="299" spans="1:8" x14ac:dyDescent="0.3">
      <c r="A299" t="s">
        <v>9629</v>
      </c>
      <c r="B299" s="108">
        <v>0.17</v>
      </c>
      <c r="C299" s="108"/>
      <c r="D299" s="108"/>
      <c r="E299" s="108"/>
      <c r="F299" s="108"/>
      <c r="G299" s="108">
        <v>0.17</v>
      </c>
      <c r="H299" s="108">
        <v>0.34</v>
      </c>
    </row>
    <row r="300" spans="1:8" x14ac:dyDescent="0.3">
      <c r="A300" t="s">
        <v>9767</v>
      </c>
      <c r="B300" s="108">
        <v>0.17</v>
      </c>
      <c r="C300" s="108"/>
      <c r="D300" s="108"/>
      <c r="E300" s="108">
        <v>0.17</v>
      </c>
      <c r="F300" s="108"/>
      <c r="G300" s="108">
        <v>0.17</v>
      </c>
      <c r="H300" s="108">
        <v>0.51</v>
      </c>
    </row>
    <row r="301" spans="1:8" x14ac:dyDescent="0.3">
      <c r="A301" t="s">
        <v>9842</v>
      </c>
      <c r="B301" s="108">
        <v>0.17</v>
      </c>
      <c r="C301" s="108"/>
      <c r="D301" s="108"/>
      <c r="E301" s="108">
        <v>0.17</v>
      </c>
      <c r="F301" s="108"/>
      <c r="G301" s="108">
        <v>0.17</v>
      </c>
      <c r="H301" s="108">
        <v>0.51</v>
      </c>
    </row>
    <row r="302" spans="1:8" x14ac:dyDescent="0.3">
      <c r="A302" t="s">
        <v>9768</v>
      </c>
      <c r="B302" s="108">
        <v>0.17</v>
      </c>
      <c r="C302" s="108"/>
      <c r="D302" s="108"/>
      <c r="E302" s="108">
        <v>0.17</v>
      </c>
      <c r="F302" s="108"/>
      <c r="G302" s="108">
        <v>0.17</v>
      </c>
      <c r="H302" s="108">
        <v>0.51</v>
      </c>
    </row>
    <row r="303" spans="1:8" x14ac:dyDescent="0.3">
      <c r="A303" t="s">
        <v>9769</v>
      </c>
      <c r="B303" s="108">
        <v>0.17</v>
      </c>
      <c r="C303" s="108"/>
      <c r="D303" s="108"/>
      <c r="E303" s="108">
        <v>0.17</v>
      </c>
      <c r="F303" s="108"/>
      <c r="G303" s="108">
        <v>0.17</v>
      </c>
      <c r="H303" s="108">
        <v>0.51</v>
      </c>
    </row>
    <row r="304" spans="1:8" x14ac:dyDescent="0.3">
      <c r="A304" t="s">
        <v>9843</v>
      </c>
      <c r="B304" s="108">
        <v>0.17</v>
      </c>
      <c r="C304" s="108"/>
      <c r="D304" s="108"/>
      <c r="E304" s="108">
        <v>0.17</v>
      </c>
      <c r="F304" s="108"/>
      <c r="G304" s="108">
        <v>0.17</v>
      </c>
      <c r="H304" s="108">
        <v>0.51</v>
      </c>
    </row>
    <row r="305" spans="1:8" x14ac:dyDescent="0.3">
      <c r="A305" t="s">
        <v>9770</v>
      </c>
      <c r="B305" s="108">
        <v>0.17</v>
      </c>
      <c r="C305" s="108"/>
      <c r="D305" s="108"/>
      <c r="E305" s="108"/>
      <c r="F305" s="108"/>
      <c r="G305" s="108">
        <v>0.17</v>
      </c>
      <c r="H305" s="108">
        <v>0.34</v>
      </c>
    </row>
    <row r="306" spans="1:8" x14ac:dyDescent="0.3">
      <c r="A306" t="s">
        <v>9844</v>
      </c>
      <c r="B306" s="108">
        <v>0.17</v>
      </c>
      <c r="C306" s="108"/>
      <c r="D306" s="108"/>
      <c r="E306" s="108">
        <v>0.17</v>
      </c>
      <c r="F306" s="108"/>
      <c r="G306" s="108">
        <v>0.17</v>
      </c>
      <c r="H306" s="108">
        <v>0.51</v>
      </c>
    </row>
    <row r="307" spans="1:8" x14ac:dyDescent="0.3">
      <c r="A307" t="s">
        <v>9771</v>
      </c>
      <c r="B307" s="108">
        <v>0.17</v>
      </c>
      <c r="C307" s="108"/>
      <c r="D307" s="108"/>
      <c r="E307" s="108"/>
      <c r="F307" s="108"/>
      <c r="G307" s="108">
        <v>0.17</v>
      </c>
      <c r="H307" s="108">
        <v>0.34</v>
      </c>
    </row>
    <row r="308" spans="1:8" x14ac:dyDescent="0.3">
      <c r="A308" t="s">
        <v>9845</v>
      </c>
      <c r="B308" s="108">
        <v>0.17</v>
      </c>
      <c r="C308" s="108"/>
      <c r="D308" s="108"/>
      <c r="E308" s="108">
        <v>0.17</v>
      </c>
      <c r="F308" s="108"/>
      <c r="G308" s="108">
        <v>0.17</v>
      </c>
      <c r="H308" s="108">
        <v>0.51</v>
      </c>
    </row>
    <row r="309" spans="1:8" x14ac:dyDescent="0.3">
      <c r="A309" t="s">
        <v>9846</v>
      </c>
      <c r="B309" s="108">
        <v>0.17</v>
      </c>
      <c r="C309" s="108"/>
      <c r="D309" s="108"/>
      <c r="E309" s="108">
        <v>0.17</v>
      </c>
      <c r="F309" s="108"/>
      <c r="G309" s="108">
        <v>0.17</v>
      </c>
      <c r="H309" s="108">
        <v>0.51</v>
      </c>
    </row>
    <row r="310" spans="1:8" x14ac:dyDescent="0.3">
      <c r="A310" t="s">
        <v>9847</v>
      </c>
      <c r="B310" s="108">
        <v>0.17</v>
      </c>
      <c r="C310" s="108"/>
      <c r="D310" s="108"/>
      <c r="E310" s="108">
        <v>0.17</v>
      </c>
      <c r="F310" s="108"/>
      <c r="G310" s="108">
        <v>0.17</v>
      </c>
      <c r="H310" s="108">
        <v>0.51</v>
      </c>
    </row>
    <row r="311" spans="1:8" x14ac:dyDescent="0.3">
      <c r="A311" t="s">
        <v>9848</v>
      </c>
      <c r="B311" s="108">
        <v>0.17</v>
      </c>
      <c r="C311" s="108"/>
      <c r="D311" s="108"/>
      <c r="E311" s="108">
        <v>0.17</v>
      </c>
      <c r="F311" s="108"/>
      <c r="G311" s="108">
        <v>0.17</v>
      </c>
      <c r="H311" s="108">
        <v>0.51</v>
      </c>
    </row>
    <row r="312" spans="1:8" x14ac:dyDescent="0.3">
      <c r="A312" t="s">
        <v>9849</v>
      </c>
      <c r="B312" s="108">
        <v>0.17</v>
      </c>
      <c r="C312" s="108"/>
      <c r="D312" s="108"/>
      <c r="E312" s="108">
        <v>0.17</v>
      </c>
      <c r="F312" s="108"/>
      <c r="G312" s="108">
        <v>0.17</v>
      </c>
      <c r="H312" s="108">
        <v>0.51</v>
      </c>
    </row>
    <row r="313" spans="1:8" x14ac:dyDescent="0.3">
      <c r="A313" t="s">
        <v>9850</v>
      </c>
      <c r="B313" s="108">
        <v>0.17</v>
      </c>
      <c r="C313" s="108"/>
      <c r="D313" s="108"/>
      <c r="E313" s="108">
        <v>0.17</v>
      </c>
      <c r="F313" s="108"/>
      <c r="G313" s="108">
        <v>0.17</v>
      </c>
      <c r="H313" s="108">
        <v>0.51</v>
      </c>
    </row>
    <row r="314" spans="1:8" x14ac:dyDescent="0.3">
      <c r="A314" t="s">
        <v>9851</v>
      </c>
      <c r="B314" s="108">
        <v>0.17</v>
      </c>
      <c r="C314" s="108"/>
      <c r="D314" s="108"/>
      <c r="E314" s="108">
        <v>0.17</v>
      </c>
      <c r="F314" s="108"/>
      <c r="G314" s="108">
        <v>0.17</v>
      </c>
      <c r="H314" s="108">
        <v>0.51</v>
      </c>
    </row>
    <row r="315" spans="1:8" x14ac:dyDescent="0.3">
      <c r="A315" t="s">
        <v>9852</v>
      </c>
      <c r="B315" s="108">
        <v>0.17</v>
      </c>
      <c r="C315" s="108"/>
      <c r="D315" s="108"/>
      <c r="E315" s="108">
        <v>0.17</v>
      </c>
      <c r="F315" s="108"/>
      <c r="G315" s="108">
        <v>0.17</v>
      </c>
      <c r="H315" s="108">
        <v>0.51</v>
      </c>
    </row>
    <row r="316" spans="1:8" x14ac:dyDescent="0.3">
      <c r="A316" t="s">
        <v>9853</v>
      </c>
      <c r="B316" s="108">
        <v>0.17</v>
      </c>
      <c r="C316" s="108"/>
      <c r="D316" s="108"/>
      <c r="E316" s="108">
        <v>0.17</v>
      </c>
      <c r="F316" s="108"/>
      <c r="G316" s="108">
        <v>0.17</v>
      </c>
      <c r="H316" s="108">
        <v>0.51</v>
      </c>
    </row>
    <row r="317" spans="1:8" x14ac:dyDescent="0.3">
      <c r="A317" t="s">
        <v>9854</v>
      </c>
      <c r="B317" s="108">
        <v>0.17</v>
      </c>
      <c r="C317" s="108"/>
      <c r="D317" s="108"/>
      <c r="E317" s="108"/>
      <c r="F317" s="108"/>
      <c r="G317" s="108">
        <v>0.17</v>
      </c>
      <c r="H317" s="108">
        <v>0.34</v>
      </c>
    </row>
    <row r="318" spans="1:8" x14ac:dyDescent="0.3">
      <c r="A318" t="s">
        <v>9855</v>
      </c>
      <c r="B318" s="108">
        <v>0.17</v>
      </c>
      <c r="C318" s="108"/>
      <c r="D318" s="108"/>
      <c r="E318" s="108">
        <v>0.17</v>
      </c>
      <c r="F318" s="108"/>
      <c r="G318" s="108">
        <v>0.17</v>
      </c>
      <c r="H318" s="108">
        <v>0.51</v>
      </c>
    </row>
    <row r="319" spans="1:8" x14ac:dyDescent="0.3">
      <c r="A319" t="s">
        <v>9856</v>
      </c>
      <c r="B319" s="108">
        <v>0.17</v>
      </c>
      <c r="C319" s="108"/>
      <c r="D319" s="108"/>
      <c r="E319" s="108">
        <v>0.17</v>
      </c>
      <c r="F319" s="108"/>
      <c r="G319" s="108">
        <v>0.17</v>
      </c>
      <c r="H319" s="108">
        <v>0.51</v>
      </c>
    </row>
    <row r="320" spans="1:8" x14ac:dyDescent="0.3">
      <c r="A320" t="s">
        <v>9857</v>
      </c>
      <c r="B320" s="108">
        <v>0.17</v>
      </c>
      <c r="C320" s="108"/>
      <c r="D320" s="108"/>
      <c r="E320" s="108">
        <v>0.17</v>
      </c>
      <c r="F320" s="108"/>
      <c r="G320" s="108">
        <v>0.17</v>
      </c>
      <c r="H320" s="108">
        <v>0.51</v>
      </c>
    </row>
    <row r="321" spans="1:8" x14ac:dyDescent="0.3">
      <c r="A321" t="s">
        <v>9858</v>
      </c>
      <c r="B321" s="108">
        <v>0.17</v>
      </c>
      <c r="C321" s="108"/>
      <c r="D321" s="108"/>
      <c r="E321" s="108">
        <v>0.17</v>
      </c>
      <c r="F321" s="108"/>
      <c r="G321" s="108">
        <v>0.17</v>
      </c>
      <c r="H321" s="108">
        <v>0.51</v>
      </c>
    </row>
    <row r="322" spans="1:8" x14ac:dyDescent="0.3">
      <c r="A322" t="s">
        <v>9859</v>
      </c>
      <c r="B322" s="108">
        <v>0.17</v>
      </c>
      <c r="C322" s="108"/>
      <c r="D322" s="108"/>
      <c r="E322" s="108">
        <v>0.17</v>
      </c>
      <c r="F322" s="108"/>
      <c r="G322" s="108">
        <v>0.17</v>
      </c>
      <c r="H322" s="108">
        <v>0.51</v>
      </c>
    </row>
    <row r="323" spans="1:8" x14ac:dyDescent="0.3">
      <c r="A323" t="s">
        <v>9723</v>
      </c>
      <c r="B323" s="108">
        <v>0.17</v>
      </c>
      <c r="C323" s="108"/>
      <c r="D323" s="108"/>
      <c r="E323" s="108">
        <v>0.17</v>
      </c>
      <c r="F323" s="108"/>
      <c r="G323" s="108"/>
      <c r="H323" s="108">
        <v>0.34</v>
      </c>
    </row>
    <row r="324" spans="1:8" x14ac:dyDescent="0.3">
      <c r="A324" t="s">
        <v>9903</v>
      </c>
      <c r="B324" s="108">
        <v>0.17</v>
      </c>
      <c r="C324" s="108"/>
      <c r="D324" s="108"/>
      <c r="E324" s="108">
        <v>0.17</v>
      </c>
      <c r="F324" s="108"/>
      <c r="G324" s="108">
        <v>0.17</v>
      </c>
      <c r="H324" s="108">
        <v>0.51</v>
      </c>
    </row>
    <row r="325" spans="1:8" x14ac:dyDescent="0.3">
      <c r="A325" t="s">
        <v>9904</v>
      </c>
      <c r="B325" s="108">
        <v>0.17</v>
      </c>
      <c r="C325" s="108"/>
      <c r="D325" s="108"/>
      <c r="E325" s="108">
        <v>0.17</v>
      </c>
      <c r="F325" s="108"/>
      <c r="G325" s="108"/>
      <c r="H325" s="108">
        <v>0.34</v>
      </c>
    </row>
    <row r="326" spans="1:8" x14ac:dyDescent="0.3">
      <c r="A326" t="s">
        <v>9905</v>
      </c>
      <c r="B326" s="108">
        <v>0.17</v>
      </c>
      <c r="C326" s="108"/>
      <c r="D326" s="108"/>
      <c r="E326" s="108">
        <v>0.17</v>
      </c>
      <c r="F326" s="108"/>
      <c r="G326" s="108">
        <v>0.17</v>
      </c>
      <c r="H326" s="108">
        <v>0.51</v>
      </c>
    </row>
    <row r="327" spans="1:8" x14ac:dyDescent="0.3">
      <c r="A327" t="s">
        <v>9906</v>
      </c>
      <c r="B327" s="108">
        <v>0.17</v>
      </c>
      <c r="C327" s="108"/>
      <c r="D327" s="108"/>
      <c r="E327" s="108">
        <v>0.17</v>
      </c>
      <c r="F327" s="108"/>
      <c r="G327" s="108">
        <v>0.17</v>
      </c>
      <c r="H327" s="108">
        <v>0.51</v>
      </c>
    </row>
    <row r="328" spans="1:8" x14ac:dyDescent="0.3">
      <c r="A328" t="s">
        <v>9772</v>
      </c>
      <c r="B328" s="108"/>
      <c r="C328" s="108"/>
      <c r="D328" s="108"/>
      <c r="E328" s="108"/>
      <c r="F328" s="108"/>
      <c r="G328" s="108">
        <v>0.48</v>
      </c>
      <c r="H328" s="108">
        <v>0.48</v>
      </c>
    </row>
    <row r="329" spans="1:8" x14ac:dyDescent="0.3">
      <c r="A329" t="s">
        <v>1274</v>
      </c>
      <c r="B329" s="108">
        <v>1.6</v>
      </c>
      <c r="C329" s="108">
        <v>4</v>
      </c>
      <c r="D329" s="108">
        <v>2</v>
      </c>
      <c r="E329" s="108">
        <v>4.8</v>
      </c>
      <c r="F329" s="108"/>
      <c r="G329" s="108">
        <v>1.02</v>
      </c>
      <c r="H329" s="108">
        <v>13.419999999999998</v>
      </c>
    </row>
    <row r="330" spans="1:8" x14ac:dyDescent="0.3">
      <c r="A330" t="s">
        <v>1275</v>
      </c>
      <c r="B330" s="108"/>
      <c r="C330" s="108">
        <v>3</v>
      </c>
      <c r="D330" s="108">
        <v>2</v>
      </c>
      <c r="E330" s="108">
        <v>0.96</v>
      </c>
      <c r="F330" s="108"/>
      <c r="G330" s="108">
        <v>0.17</v>
      </c>
      <c r="H330" s="108">
        <v>6.13</v>
      </c>
    </row>
    <row r="331" spans="1:8" x14ac:dyDescent="0.3">
      <c r="A331" t="s">
        <v>1277</v>
      </c>
      <c r="B331" s="108">
        <v>6.7200000000000006</v>
      </c>
      <c r="C331" s="108">
        <v>3</v>
      </c>
      <c r="D331" s="108">
        <v>4</v>
      </c>
      <c r="E331" s="108">
        <v>4.8</v>
      </c>
      <c r="F331" s="108"/>
      <c r="G331" s="108">
        <v>0.85000000000000009</v>
      </c>
      <c r="H331" s="108">
        <v>19.37</v>
      </c>
    </row>
    <row r="332" spans="1:8" x14ac:dyDescent="0.3">
      <c r="A332" t="s">
        <v>1278</v>
      </c>
      <c r="B332" s="108">
        <v>3.84</v>
      </c>
      <c r="C332" s="108"/>
      <c r="D332" s="108"/>
      <c r="E332" s="108">
        <v>5.2799999999999994</v>
      </c>
      <c r="F332" s="108"/>
      <c r="G332" s="108">
        <v>0.68</v>
      </c>
      <c r="H332" s="108">
        <v>9.7999999999999989</v>
      </c>
    </row>
    <row r="333" spans="1:8" x14ac:dyDescent="0.3">
      <c r="A333" t="s">
        <v>1279</v>
      </c>
      <c r="B333" s="108">
        <v>0.96</v>
      </c>
      <c r="C333" s="108"/>
      <c r="D333" s="108"/>
      <c r="E333" s="108">
        <v>1.44</v>
      </c>
      <c r="F333" s="108"/>
      <c r="G333" s="108">
        <v>0.17</v>
      </c>
      <c r="H333" s="108">
        <v>2.57</v>
      </c>
    </row>
    <row r="334" spans="1:8" x14ac:dyDescent="0.3">
      <c r="A334" t="s">
        <v>1280</v>
      </c>
      <c r="B334" s="108">
        <v>2.2400000000000002</v>
      </c>
      <c r="C334" s="108"/>
      <c r="D334" s="108"/>
      <c r="E334" s="108">
        <v>1.92</v>
      </c>
      <c r="F334" s="108"/>
      <c r="G334" s="108">
        <v>0.34</v>
      </c>
      <c r="H334" s="108">
        <v>4.5</v>
      </c>
    </row>
    <row r="335" spans="1:8" x14ac:dyDescent="0.3">
      <c r="A335" t="s">
        <v>1282</v>
      </c>
      <c r="B335" s="108">
        <v>1.6</v>
      </c>
      <c r="C335" s="108"/>
      <c r="D335" s="108"/>
      <c r="E335" s="108">
        <v>1.92</v>
      </c>
      <c r="F335" s="108"/>
      <c r="G335" s="108">
        <v>0.34</v>
      </c>
      <c r="H335" s="108">
        <v>3.86</v>
      </c>
    </row>
    <row r="336" spans="1:8" x14ac:dyDescent="0.3">
      <c r="A336" t="s">
        <v>1283</v>
      </c>
      <c r="B336" s="108">
        <v>1.28</v>
      </c>
      <c r="C336" s="108"/>
      <c r="D336" s="108"/>
      <c r="E336" s="108">
        <v>0.96</v>
      </c>
      <c r="F336" s="108"/>
      <c r="G336" s="108">
        <v>0.17</v>
      </c>
      <c r="H336" s="108">
        <v>2.41</v>
      </c>
    </row>
    <row r="337" spans="1:8" x14ac:dyDescent="0.3">
      <c r="A337" t="s">
        <v>1284</v>
      </c>
      <c r="B337" s="108">
        <v>1.28</v>
      </c>
      <c r="C337" s="108"/>
      <c r="D337" s="108"/>
      <c r="E337" s="108">
        <v>0.96</v>
      </c>
      <c r="F337" s="108"/>
      <c r="G337" s="108">
        <v>0.17</v>
      </c>
      <c r="H337" s="108">
        <v>2.41</v>
      </c>
    </row>
    <row r="338" spans="1:8" x14ac:dyDescent="0.3">
      <c r="A338" t="s">
        <v>1204</v>
      </c>
      <c r="B338" s="108"/>
      <c r="C338" s="108">
        <v>1</v>
      </c>
      <c r="D338" s="108">
        <v>1</v>
      </c>
      <c r="E338" s="108"/>
      <c r="F338" s="108"/>
      <c r="G338" s="108">
        <v>0.32</v>
      </c>
      <c r="H338" s="108">
        <v>2.3199999999999998</v>
      </c>
    </row>
    <row r="339" spans="1:8" x14ac:dyDescent="0.3">
      <c r="A339" t="s">
        <v>1206</v>
      </c>
      <c r="B339" s="108"/>
      <c r="C339" s="108">
        <v>2</v>
      </c>
      <c r="D339" s="108">
        <v>2</v>
      </c>
      <c r="E339" s="108"/>
      <c r="F339" s="108"/>
      <c r="G339" s="108">
        <v>0.32</v>
      </c>
      <c r="H339" s="108">
        <v>4.32</v>
      </c>
    </row>
    <row r="340" spans="1:8" x14ac:dyDescent="0.3">
      <c r="A340" t="s">
        <v>1208</v>
      </c>
      <c r="B340" s="108"/>
      <c r="C340" s="108">
        <v>2</v>
      </c>
      <c r="D340" s="108"/>
      <c r="E340" s="108">
        <v>0.96</v>
      </c>
      <c r="F340" s="108"/>
      <c r="G340" s="108"/>
      <c r="H340" s="108">
        <v>2.96</v>
      </c>
    </row>
    <row r="341" spans="1:8" x14ac:dyDescent="0.3">
      <c r="A341" t="s">
        <v>1209</v>
      </c>
      <c r="B341" s="108"/>
      <c r="C341" s="108">
        <v>1</v>
      </c>
      <c r="D341" s="108">
        <v>2</v>
      </c>
      <c r="E341" s="108"/>
      <c r="F341" s="108"/>
      <c r="G341" s="108">
        <v>0.32</v>
      </c>
      <c r="H341" s="108">
        <v>3.32</v>
      </c>
    </row>
    <row r="342" spans="1:8" x14ac:dyDescent="0.3">
      <c r="A342" t="s">
        <v>1210</v>
      </c>
      <c r="B342" s="108"/>
      <c r="C342" s="108">
        <v>2</v>
      </c>
      <c r="D342" s="108">
        <v>2</v>
      </c>
      <c r="E342" s="108"/>
      <c r="F342" s="108"/>
      <c r="G342" s="108">
        <v>0.32</v>
      </c>
      <c r="H342" s="108">
        <v>4.32</v>
      </c>
    </row>
    <row r="343" spans="1:8" x14ac:dyDescent="0.3">
      <c r="A343" t="s">
        <v>1211</v>
      </c>
      <c r="B343" s="108"/>
      <c r="C343" s="108">
        <v>2</v>
      </c>
      <c r="D343" s="108">
        <v>2</v>
      </c>
      <c r="E343" s="108"/>
      <c r="F343" s="108"/>
      <c r="G343" s="108">
        <v>0.32</v>
      </c>
      <c r="H343" s="108">
        <v>4.32</v>
      </c>
    </row>
    <row r="344" spans="1:8" x14ac:dyDescent="0.3">
      <c r="A344" t="s">
        <v>19620</v>
      </c>
      <c r="B344" s="108"/>
      <c r="C344" s="108"/>
      <c r="D344" s="108">
        <v>2</v>
      </c>
      <c r="E344" s="108"/>
      <c r="F344" s="108"/>
      <c r="G344" s="108"/>
      <c r="H344" s="108">
        <v>2</v>
      </c>
    </row>
    <row r="345" spans="1:8" x14ac:dyDescent="0.3">
      <c r="A345" t="s">
        <v>1212</v>
      </c>
      <c r="B345" s="108"/>
      <c r="C345" s="108">
        <v>3</v>
      </c>
      <c r="D345" s="108">
        <v>3</v>
      </c>
      <c r="E345" s="108"/>
      <c r="F345" s="108"/>
      <c r="G345" s="108">
        <v>0.64</v>
      </c>
      <c r="H345" s="108">
        <v>6.64</v>
      </c>
    </row>
    <row r="346" spans="1:8" x14ac:dyDescent="0.3">
      <c r="A346" t="s">
        <v>1213</v>
      </c>
      <c r="B346" s="108"/>
      <c r="C346" s="108">
        <v>2</v>
      </c>
      <c r="D346" s="108">
        <v>5</v>
      </c>
      <c r="E346" s="108"/>
      <c r="F346" s="108"/>
      <c r="G346" s="108">
        <v>0.32</v>
      </c>
      <c r="H346" s="108">
        <v>7.32</v>
      </c>
    </row>
    <row r="347" spans="1:8" x14ac:dyDescent="0.3">
      <c r="A347" t="s">
        <v>1214</v>
      </c>
      <c r="B347" s="108"/>
      <c r="C347" s="108">
        <v>3</v>
      </c>
      <c r="D347" s="108"/>
      <c r="E347" s="108">
        <v>1.4400000000000002</v>
      </c>
      <c r="F347" s="108"/>
      <c r="G347" s="108">
        <v>0.17</v>
      </c>
      <c r="H347" s="108">
        <v>4.6100000000000003</v>
      </c>
    </row>
    <row r="348" spans="1:8" x14ac:dyDescent="0.3">
      <c r="A348" t="s">
        <v>747</v>
      </c>
      <c r="B348" s="108"/>
      <c r="C348" s="108">
        <v>2</v>
      </c>
      <c r="D348" s="108"/>
      <c r="E348" s="108">
        <v>1.28</v>
      </c>
      <c r="F348" s="108"/>
      <c r="G348" s="108">
        <v>0.17</v>
      </c>
      <c r="H348" s="108">
        <v>3.45</v>
      </c>
    </row>
    <row r="349" spans="1:8" x14ac:dyDescent="0.3">
      <c r="A349" t="s">
        <v>1215</v>
      </c>
      <c r="B349" s="108"/>
      <c r="C349" s="108">
        <v>2</v>
      </c>
      <c r="D349" s="108">
        <v>2</v>
      </c>
      <c r="E349" s="108"/>
      <c r="F349" s="108"/>
      <c r="G349" s="108">
        <v>0.34</v>
      </c>
      <c r="H349" s="108">
        <v>4.34</v>
      </c>
    </row>
    <row r="350" spans="1:8" x14ac:dyDescent="0.3">
      <c r="A350" t="s">
        <v>750</v>
      </c>
      <c r="B350" s="108"/>
      <c r="C350" s="108">
        <v>4</v>
      </c>
      <c r="D350" s="108">
        <v>4</v>
      </c>
      <c r="E350" s="108"/>
      <c r="F350" s="108"/>
      <c r="G350" s="108">
        <v>0.17</v>
      </c>
      <c r="H350" s="108">
        <v>8.17</v>
      </c>
    </row>
    <row r="351" spans="1:8" x14ac:dyDescent="0.3">
      <c r="A351" t="s">
        <v>1216</v>
      </c>
      <c r="B351" s="108"/>
      <c r="C351" s="108">
        <v>2</v>
      </c>
      <c r="D351" s="108">
        <v>2</v>
      </c>
      <c r="E351" s="108"/>
      <c r="F351" s="108"/>
      <c r="G351" s="108">
        <v>0.32</v>
      </c>
      <c r="H351" s="108">
        <v>4.32</v>
      </c>
    </row>
    <row r="352" spans="1:8" x14ac:dyDescent="0.3">
      <c r="A352" t="s">
        <v>751</v>
      </c>
      <c r="B352" s="108"/>
      <c r="C352" s="108">
        <v>2</v>
      </c>
      <c r="D352" s="108"/>
      <c r="E352" s="108">
        <v>1.92</v>
      </c>
      <c r="F352" s="108"/>
      <c r="G352" s="108">
        <v>0.17</v>
      </c>
      <c r="H352" s="108">
        <v>4.09</v>
      </c>
    </row>
    <row r="353" spans="1:8" x14ac:dyDescent="0.3">
      <c r="A353" t="s">
        <v>1217</v>
      </c>
      <c r="B353" s="108"/>
      <c r="C353" s="108">
        <v>1</v>
      </c>
      <c r="D353" s="108">
        <v>1</v>
      </c>
      <c r="E353" s="108"/>
      <c r="F353" s="108"/>
      <c r="G353" s="108">
        <v>0.17</v>
      </c>
      <c r="H353" s="108">
        <v>2.17</v>
      </c>
    </row>
    <row r="354" spans="1:8" x14ac:dyDescent="0.3">
      <c r="A354" t="s">
        <v>753</v>
      </c>
      <c r="B354" s="108"/>
      <c r="C354" s="108">
        <v>2</v>
      </c>
      <c r="D354" s="108"/>
      <c r="E354" s="108">
        <v>2.88</v>
      </c>
      <c r="F354" s="108"/>
      <c r="G354" s="108">
        <v>0.32</v>
      </c>
      <c r="H354" s="108">
        <v>5.2</v>
      </c>
    </row>
    <row r="355" spans="1:8" x14ac:dyDescent="0.3">
      <c r="A355" t="s">
        <v>755</v>
      </c>
      <c r="B355" s="108"/>
      <c r="C355" s="108">
        <v>2</v>
      </c>
      <c r="D355" s="108"/>
      <c r="E355" s="108">
        <v>1.44</v>
      </c>
      <c r="F355" s="108"/>
      <c r="G355" s="108">
        <v>0.17</v>
      </c>
      <c r="H355" s="108">
        <v>3.61</v>
      </c>
    </row>
    <row r="356" spans="1:8" x14ac:dyDescent="0.3">
      <c r="A356" t="s">
        <v>758</v>
      </c>
      <c r="B356" s="108"/>
      <c r="C356" s="108">
        <v>2</v>
      </c>
      <c r="D356" s="108">
        <v>2</v>
      </c>
      <c r="E356" s="108"/>
      <c r="F356" s="108"/>
      <c r="G356" s="108">
        <v>0.32</v>
      </c>
      <c r="H356" s="108">
        <v>4.32</v>
      </c>
    </row>
    <row r="357" spans="1:8" x14ac:dyDescent="0.3">
      <c r="A357" t="s">
        <v>761</v>
      </c>
      <c r="B357" s="108"/>
      <c r="C357" s="108">
        <v>4</v>
      </c>
      <c r="D357" s="108">
        <v>4</v>
      </c>
      <c r="E357" s="108"/>
      <c r="F357" s="108"/>
      <c r="G357" s="108">
        <v>0.64</v>
      </c>
      <c r="H357" s="108">
        <v>8.64</v>
      </c>
    </row>
    <row r="358" spans="1:8" x14ac:dyDescent="0.3">
      <c r="A358" t="s">
        <v>764</v>
      </c>
      <c r="B358" s="108"/>
      <c r="C358" s="108">
        <v>4</v>
      </c>
      <c r="D358" s="108">
        <v>4</v>
      </c>
      <c r="E358" s="108"/>
      <c r="F358" s="108"/>
      <c r="G358" s="108">
        <v>0.65</v>
      </c>
      <c r="H358" s="108">
        <v>8.65</v>
      </c>
    </row>
    <row r="359" spans="1:8" x14ac:dyDescent="0.3">
      <c r="A359" t="s">
        <v>766</v>
      </c>
      <c r="B359" s="108"/>
      <c r="C359" s="108">
        <v>4</v>
      </c>
      <c r="D359" s="108"/>
      <c r="E359" s="108">
        <v>5.76</v>
      </c>
      <c r="F359" s="108"/>
      <c r="G359" s="108">
        <v>0.32</v>
      </c>
      <c r="H359" s="108">
        <v>10.08</v>
      </c>
    </row>
    <row r="360" spans="1:8" x14ac:dyDescent="0.3">
      <c r="A360" t="s">
        <v>768</v>
      </c>
      <c r="B360" s="108"/>
      <c r="C360" s="108">
        <v>4</v>
      </c>
      <c r="D360" s="108">
        <v>2</v>
      </c>
      <c r="E360" s="108">
        <v>1.44</v>
      </c>
      <c r="F360" s="108"/>
      <c r="G360" s="108">
        <v>0.64</v>
      </c>
      <c r="H360" s="108">
        <v>8.08</v>
      </c>
    </row>
    <row r="361" spans="1:8" x14ac:dyDescent="0.3">
      <c r="A361" t="s">
        <v>770</v>
      </c>
      <c r="B361" s="108"/>
      <c r="C361" s="108">
        <v>6</v>
      </c>
      <c r="D361" s="108">
        <v>2</v>
      </c>
      <c r="E361" s="108">
        <v>5.76</v>
      </c>
      <c r="F361" s="108"/>
      <c r="G361" s="108">
        <v>0.51</v>
      </c>
      <c r="H361" s="108">
        <v>14.27</v>
      </c>
    </row>
    <row r="362" spans="1:8" x14ac:dyDescent="0.3">
      <c r="A362" t="s">
        <v>772</v>
      </c>
      <c r="B362" s="108"/>
      <c r="C362" s="108">
        <v>4</v>
      </c>
      <c r="D362" s="108">
        <v>2</v>
      </c>
      <c r="E362" s="108">
        <v>1.44</v>
      </c>
      <c r="F362" s="108"/>
      <c r="G362" s="108">
        <v>0.17</v>
      </c>
      <c r="H362" s="108">
        <v>7.6099999999999994</v>
      </c>
    </row>
    <row r="363" spans="1:8" x14ac:dyDescent="0.3">
      <c r="A363" t="s">
        <v>774</v>
      </c>
      <c r="B363" s="108"/>
      <c r="C363" s="108">
        <v>4</v>
      </c>
      <c r="D363" s="108"/>
      <c r="E363" s="108">
        <v>2.88</v>
      </c>
      <c r="F363" s="108"/>
      <c r="G363" s="108">
        <v>0.64</v>
      </c>
      <c r="H363" s="108">
        <v>7.52</v>
      </c>
    </row>
    <row r="364" spans="1:8" x14ac:dyDescent="0.3">
      <c r="A364" t="s">
        <v>776</v>
      </c>
      <c r="B364" s="108"/>
      <c r="C364" s="108">
        <v>8</v>
      </c>
      <c r="D364" s="108">
        <v>6</v>
      </c>
      <c r="E364" s="108"/>
      <c r="F364" s="108"/>
      <c r="G364" s="108">
        <v>0.96</v>
      </c>
      <c r="H364" s="108">
        <v>14.96</v>
      </c>
    </row>
    <row r="365" spans="1:8" x14ac:dyDescent="0.3">
      <c r="A365" t="s">
        <v>778</v>
      </c>
      <c r="B365" s="108"/>
      <c r="C365" s="108">
        <v>2</v>
      </c>
      <c r="D365" s="108">
        <v>2</v>
      </c>
      <c r="E365" s="108"/>
      <c r="F365" s="108"/>
      <c r="G365" s="108">
        <v>0.17</v>
      </c>
      <c r="H365" s="108">
        <v>4.17</v>
      </c>
    </row>
    <row r="366" spans="1:8" x14ac:dyDescent="0.3">
      <c r="A366" t="s">
        <v>780</v>
      </c>
      <c r="B366" s="108"/>
      <c r="C366" s="108">
        <v>2</v>
      </c>
      <c r="D366" s="108"/>
      <c r="E366" s="108">
        <v>1.28</v>
      </c>
      <c r="F366" s="108"/>
      <c r="G366" s="108">
        <v>0.17</v>
      </c>
      <c r="H366" s="108">
        <v>3.45</v>
      </c>
    </row>
    <row r="367" spans="1:8" x14ac:dyDescent="0.3">
      <c r="A367" t="s">
        <v>782</v>
      </c>
      <c r="B367" s="108"/>
      <c r="C367" s="108">
        <v>2</v>
      </c>
      <c r="D367" s="108">
        <v>2</v>
      </c>
      <c r="E367" s="108"/>
      <c r="F367" s="108"/>
      <c r="G367" s="108">
        <v>0.17</v>
      </c>
      <c r="H367" s="108">
        <v>4.17</v>
      </c>
    </row>
    <row r="368" spans="1:8" x14ac:dyDescent="0.3">
      <c r="A368" t="s">
        <v>784</v>
      </c>
      <c r="B368" s="108"/>
      <c r="C368" s="108">
        <v>6</v>
      </c>
      <c r="D368" s="108">
        <v>6</v>
      </c>
      <c r="E368" s="108"/>
      <c r="F368" s="108"/>
      <c r="G368" s="108">
        <v>0.51</v>
      </c>
      <c r="H368" s="108">
        <v>12.51</v>
      </c>
    </row>
    <row r="369" spans="1:8" x14ac:dyDescent="0.3">
      <c r="A369" t="s">
        <v>786</v>
      </c>
      <c r="B369" s="108"/>
      <c r="C369" s="108">
        <v>2</v>
      </c>
      <c r="D369" s="108">
        <v>4</v>
      </c>
      <c r="E369" s="108"/>
      <c r="F369" s="108"/>
      <c r="G369" s="108">
        <v>0.49</v>
      </c>
      <c r="H369" s="108">
        <v>6.49</v>
      </c>
    </row>
    <row r="370" spans="1:8" x14ac:dyDescent="0.3">
      <c r="A370" t="s">
        <v>788</v>
      </c>
      <c r="B370" s="108"/>
      <c r="C370" s="108">
        <v>2</v>
      </c>
      <c r="D370" s="108">
        <v>4</v>
      </c>
      <c r="E370" s="108"/>
      <c r="F370" s="108"/>
      <c r="G370" s="108">
        <v>0.32</v>
      </c>
      <c r="H370" s="108">
        <v>6.32</v>
      </c>
    </row>
    <row r="371" spans="1:8" x14ac:dyDescent="0.3">
      <c r="A371" t="s">
        <v>790</v>
      </c>
      <c r="B371" s="108"/>
      <c r="C371" s="108">
        <v>2</v>
      </c>
      <c r="D371" s="108">
        <v>2</v>
      </c>
      <c r="E371" s="108"/>
      <c r="F371" s="108"/>
      <c r="G371" s="108">
        <v>0.17</v>
      </c>
      <c r="H371" s="108">
        <v>4.17</v>
      </c>
    </row>
    <row r="372" spans="1:8" x14ac:dyDescent="0.3">
      <c r="A372" t="s">
        <v>792</v>
      </c>
      <c r="B372" s="108"/>
      <c r="C372" s="108">
        <v>4</v>
      </c>
      <c r="D372" s="108"/>
      <c r="E372" s="108">
        <v>2.4</v>
      </c>
      <c r="F372" s="108"/>
      <c r="G372" s="108">
        <v>0.34</v>
      </c>
      <c r="H372" s="108">
        <v>6.74</v>
      </c>
    </row>
    <row r="373" spans="1:8" x14ac:dyDescent="0.3">
      <c r="A373" t="s">
        <v>794</v>
      </c>
      <c r="B373" s="108"/>
      <c r="C373" s="108">
        <v>4</v>
      </c>
      <c r="D373" s="108">
        <v>4</v>
      </c>
      <c r="E373" s="108"/>
      <c r="F373" s="108">
        <v>0.32</v>
      </c>
      <c r="G373" s="108">
        <v>0.32</v>
      </c>
      <c r="H373" s="108">
        <v>8.64</v>
      </c>
    </row>
    <row r="374" spans="1:8" x14ac:dyDescent="0.3">
      <c r="A374" t="s">
        <v>796</v>
      </c>
      <c r="B374" s="108"/>
      <c r="C374" s="108">
        <v>4</v>
      </c>
      <c r="D374" s="108">
        <v>4</v>
      </c>
      <c r="E374" s="108"/>
      <c r="F374" s="108"/>
      <c r="G374" s="108">
        <v>0.64</v>
      </c>
      <c r="H374" s="108">
        <v>8.64</v>
      </c>
    </row>
    <row r="375" spans="1:8" x14ac:dyDescent="0.3">
      <c r="A375" t="s">
        <v>798</v>
      </c>
      <c r="B375" s="108"/>
      <c r="C375" s="108">
        <v>2</v>
      </c>
      <c r="D375" s="108"/>
      <c r="E375" s="108">
        <v>1.28</v>
      </c>
      <c r="F375" s="108"/>
      <c r="G375" s="108">
        <v>0.32</v>
      </c>
      <c r="H375" s="108">
        <v>3.6</v>
      </c>
    </row>
    <row r="376" spans="1:8" x14ac:dyDescent="0.3">
      <c r="A376" t="s">
        <v>800</v>
      </c>
      <c r="B376" s="108"/>
      <c r="C376" s="108">
        <v>2</v>
      </c>
      <c r="D376" s="108">
        <v>2</v>
      </c>
      <c r="E376" s="108"/>
      <c r="F376" s="108"/>
      <c r="G376" s="108">
        <v>0.17</v>
      </c>
      <c r="H376" s="108">
        <v>4.17</v>
      </c>
    </row>
    <row r="377" spans="1:8" x14ac:dyDescent="0.3">
      <c r="A377" t="s">
        <v>802</v>
      </c>
      <c r="B377" s="108"/>
      <c r="C377" s="108">
        <v>2</v>
      </c>
      <c r="D377" s="108">
        <v>2</v>
      </c>
      <c r="E377" s="108"/>
      <c r="F377" s="108"/>
      <c r="G377" s="108">
        <v>0.17</v>
      </c>
      <c r="H377" s="108">
        <v>4.17</v>
      </c>
    </row>
    <row r="378" spans="1:8" x14ac:dyDescent="0.3">
      <c r="A378" t="s">
        <v>804</v>
      </c>
      <c r="B378" s="108"/>
      <c r="C378" s="108">
        <v>2</v>
      </c>
      <c r="D378" s="108">
        <v>2</v>
      </c>
      <c r="E378" s="108"/>
      <c r="F378" s="108"/>
      <c r="G378" s="108">
        <v>0.17</v>
      </c>
      <c r="H378" s="108">
        <v>4.17</v>
      </c>
    </row>
    <row r="379" spans="1:8" x14ac:dyDescent="0.3">
      <c r="A379" t="s">
        <v>806</v>
      </c>
      <c r="B379" s="108"/>
      <c r="C379" s="108">
        <v>6</v>
      </c>
      <c r="D379" s="108">
        <v>4</v>
      </c>
      <c r="E379" s="108"/>
      <c r="F379" s="108"/>
      <c r="G379" s="108">
        <v>0.32</v>
      </c>
      <c r="H379" s="108">
        <v>10.32</v>
      </c>
    </row>
    <row r="380" spans="1:8" x14ac:dyDescent="0.3">
      <c r="A380" t="s">
        <v>10847</v>
      </c>
      <c r="B380" s="108"/>
      <c r="C380" s="108">
        <v>2</v>
      </c>
      <c r="D380" s="108">
        <v>2</v>
      </c>
      <c r="E380" s="108"/>
      <c r="F380" s="108"/>
      <c r="G380" s="108">
        <v>0.32</v>
      </c>
      <c r="H380" s="108">
        <v>4.32</v>
      </c>
    </row>
    <row r="381" spans="1:8" x14ac:dyDescent="0.3">
      <c r="A381" t="s">
        <v>2693</v>
      </c>
      <c r="B381" s="108"/>
      <c r="C381" s="108">
        <v>2</v>
      </c>
      <c r="D381" s="108">
        <v>2</v>
      </c>
      <c r="E381" s="108"/>
      <c r="F381" s="108"/>
      <c r="G381" s="108">
        <v>0.51</v>
      </c>
      <c r="H381" s="108">
        <v>4.51</v>
      </c>
    </row>
    <row r="382" spans="1:8" x14ac:dyDescent="0.3">
      <c r="A382" t="s">
        <v>1218</v>
      </c>
      <c r="B382" s="108"/>
      <c r="C382" s="108">
        <v>2</v>
      </c>
      <c r="D382" s="108">
        <v>2</v>
      </c>
      <c r="E382" s="108"/>
      <c r="F382" s="108"/>
      <c r="G382" s="108">
        <v>0.34</v>
      </c>
      <c r="H382" s="108">
        <v>4.34</v>
      </c>
    </row>
    <row r="383" spans="1:8" x14ac:dyDescent="0.3">
      <c r="A383" t="s">
        <v>1219</v>
      </c>
      <c r="B383" s="108"/>
      <c r="C383" s="108">
        <v>2</v>
      </c>
      <c r="D383" s="108">
        <v>2</v>
      </c>
      <c r="E383" s="108"/>
      <c r="F383" s="108"/>
      <c r="G383" s="108">
        <v>0.34</v>
      </c>
      <c r="H383" s="108">
        <v>4.34</v>
      </c>
    </row>
    <row r="384" spans="1:8" x14ac:dyDescent="0.3">
      <c r="A384" t="s">
        <v>1220</v>
      </c>
      <c r="B384" s="108"/>
      <c r="C384" s="108">
        <v>2</v>
      </c>
      <c r="D384" s="108">
        <v>3</v>
      </c>
      <c r="E384" s="108"/>
      <c r="F384" s="108"/>
      <c r="G384" s="108">
        <v>0.34</v>
      </c>
      <c r="H384" s="108">
        <v>5.34</v>
      </c>
    </row>
    <row r="385" spans="1:8" x14ac:dyDescent="0.3">
      <c r="A385" t="s">
        <v>1221</v>
      </c>
      <c r="B385" s="108"/>
      <c r="C385" s="108">
        <v>3</v>
      </c>
      <c r="D385" s="108">
        <v>1</v>
      </c>
      <c r="E385" s="108"/>
      <c r="F385" s="108"/>
      <c r="G385" s="108">
        <v>0.49</v>
      </c>
      <c r="H385" s="108">
        <v>4.49</v>
      </c>
    </row>
    <row r="386" spans="1:8" x14ac:dyDescent="0.3">
      <c r="A386" t="s">
        <v>1222</v>
      </c>
      <c r="B386" s="108"/>
      <c r="C386" s="108">
        <v>2</v>
      </c>
      <c r="D386" s="108">
        <v>2</v>
      </c>
      <c r="E386" s="108"/>
      <c r="F386" s="108"/>
      <c r="G386" s="108">
        <v>0.49</v>
      </c>
      <c r="H386" s="108">
        <v>4.49</v>
      </c>
    </row>
    <row r="387" spans="1:8" x14ac:dyDescent="0.3">
      <c r="A387" t="s">
        <v>1223</v>
      </c>
      <c r="B387" s="108"/>
      <c r="C387" s="108">
        <v>2</v>
      </c>
      <c r="D387" s="108">
        <v>2</v>
      </c>
      <c r="E387" s="108"/>
      <c r="F387" s="108"/>
      <c r="G387" s="108">
        <v>0.17</v>
      </c>
      <c r="H387" s="108">
        <v>4.17</v>
      </c>
    </row>
    <row r="388" spans="1:8" x14ac:dyDescent="0.3">
      <c r="A388" t="s">
        <v>1224</v>
      </c>
      <c r="B388" s="108"/>
      <c r="C388" s="108">
        <v>1</v>
      </c>
      <c r="D388" s="108">
        <v>1</v>
      </c>
      <c r="E388" s="108"/>
      <c r="F388" s="108"/>
      <c r="G388" s="108">
        <v>0.17</v>
      </c>
      <c r="H388" s="108">
        <v>2.17</v>
      </c>
    </row>
    <row r="389" spans="1:8" x14ac:dyDescent="0.3">
      <c r="A389" t="s">
        <v>1225</v>
      </c>
      <c r="B389" s="108"/>
      <c r="C389" s="108">
        <v>3</v>
      </c>
      <c r="D389" s="108">
        <v>4</v>
      </c>
      <c r="E389" s="108"/>
      <c r="F389" s="108"/>
      <c r="G389" s="108">
        <v>0.34</v>
      </c>
      <c r="H389" s="108">
        <v>7.34</v>
      </c>
    </row>
    <row r="390" spans="1:8" x14ac:dyDescent="0.3">
      <c r="A390" t="s">
        <v>2694</v>
      </c>
      <c r="B390" s="108"/>
      <c r="C390" s="108">
        <v>4</v>
      </c>
      <c r="D390" s="108"/>
      <c r="E390" s="108">
        <v>1.44</v>
      </c>
      <c r="F390" s="108"/>
      <c r="G390" s="108">
        <v>0.48</v>
      </c>
      <c r="H390" s="108">
        <v>5.92</v>
      </c>
    </row>
    <row r="391" spans="1:8" x14ac:dyDescent="0.3">
      <c r="A391" t="s">
        <v>810</v>
      </c>
      <c r="B391" s="108"/>
      <c r="C391" s="108">
        <v>2</v>
      </c>
      <c r="D391" s="108"/>
      <c r="E391" s="108">
        <v>2.88</v>
      </c>
      <c r="F391" s="108"/>
      <c r="G391" s="108">
        <v>0.17</v>
      </c>
      <c r="H391" s="108">
        <v>5.05</v>
      </c>
    </row>
    <row r="392" spans="1:8" x14ac:dyDescent="0.3">
      <c r="A392" t="s">
        <v>812</v>
      </c>
      <c r="B392" s="108"/>
      <c r="C392" s="108">
        <v>8</v>
      </c>
      <c r="D392" s="108"/>
      <c r="E392" s="108">
        <v>2.56</v>
      </c>
      <c r="F392" s="108"/>
      <c r="G392" s="108">
        <v>0.17</v>
      </c>
      <c r="H392" s="108">
        <v>10.73</v>
      </c>
    </row>
    <row r="393" spans="1:8" x14ac:dyDescent="0.3">
      <c r="A393" t="s">
        <v>814</v>
      </c>
      <c r="B393" s="108"/>
      <c r="C393" s="108">
        <v>4</v>
      </c>
      <c r="D393" s="108"/>
      <c r="E393" s="108">
        <v>1.28</v>
      </c>
      <c r="F393" s="108"/>
      <c r="G393" s="108">
        <v>0.17</v>
      </c>
      <c r="H393" s="108">
        <v>5.45</v>
      </c>
    </row>
    <row r="394" spans="1:8" x14ac:dyDescent="0.3">
      <c r="A394" t="s">
        <v>816</v>
      </c>
      <c r="B394" s="108"/>
      <c r="C394" s="108">
        <v>2</v>
      </c>
      <c r="D394" s="108"/>
      <c r="E394" s="108">
        <v>0.96</v>
      </c>
      <c r="F394" s="108"/>
      <c r="G394" s="108">
        <v>0.17</v>
      </c>
      <c r="H394" s="108">
        <v>3.13</v>
      </c>
    </row>
    <row r="395" spans="1:8" x14ac:dyDescent="0.3">
      <c r="A395" t="s">
        <v>818</v>
      </c>
      <c r="B395" s="108"/>
      <c r="C395" s="108">
        <v>1</v>
      </c>
      <c r="D395" s="108"/>
      <c r="E395" s="108">
        <v>1.44</v>
      </c>
      <c r="F395" s="108"/>
      <c r="G395" s="108">
        <v>0.17</v>
      </c>
      <c r="H395" s="108">
        <v>2.61</v>
      </c>
    </row>
    <row r="396" spans="1:8" x14ac:dyDescent="0.3">
      <c r="A396" t="s">
        <v>820</v>
      </c>
      <c r="B396" s="108"/>
      <c r="C396" s="108">
        <v>2</v>
      </c>
      <c r="D396" s="108"/>
      <c r="E396" s="108">
        <v>1.92</v>
      </c>
      <c r="F396" s="108"/>
      <c r="G396" s="108">
        <v>0.17</v>
      </c>
      <c r="H396" s="108">
        <v>4.09</v>
      </c>
    </row>
    <row r="397" spans="1:8" x14ac:dyDescent="0.3">
      <c r="A397" t="s">
        <v>822</v>
      </c>
      <c r="B397" s="108"/>
      <c r="C397" s="108">
        <v>1</v>
      </c>
      <c r="D397" s="108"/>
      <c r="E397" s="108">
        <v>4.8</v>
      </c>
      <c r="F397" s="108"/>
      <c r="G397" s="108">
        <v>0.17</v>
      </c>
      <c r="H397" s="108">
        <v>5.97</v>
      </c>
    </row>
    <row r="398" spans="1:8" x14ac:dyDescent="0.3">
      <c r="A398" t="s">
        <v>824</v>
      </c>
      <c r="B398" s="108"/>
      <c r="C398" s="108">
        <v>1</v>
      </c>
      <c r="D398" s="108">
        <v>2</v>
      </c>
      <c r="E398" s="108"/>
      <c r="F398" s="108"/>
      <c r="G398" s="108">
        <v>0.32</v>
      </c>
      <c r="H398" s="108">
        <v>3.32</v>
      </c>
    </row>
    <row r="399" spans="1:8" x14ac:dyDescent="0.3">
      <c r="A399" t="s">
        <v>826</v>
      </c>
      <c r="B399" s="108"/>
      <c r="C399" s="108">
        <v>4</v>
      </c>
      <c r="D399" s="108"/>
      <c r="E399" s="108">
        <v>2.88</v>
      </c>
      <c r="F399" s="108"/>
      <c r="G399" s="108">
        <v>0.17</v>
      </c>
      <c r="H399" s="108">
        <v>7.05</v>
      </c>
    </row>
    <row r="400" spans="1:8" x14ac:dyDescent="0.3">
      <c r="A400" t="s">
        <v>828</v>
      </c>
      <c r="B400" s="108"/>
      <c r="C400" s="108">
        <v>6</v>
      </c>
      <c r="D400" s="108">
        <v>2</v>
      </c>
      <c r="E400" s="108">
        <v>1.92</v>
      </c>
      <c r="F400" s="108"/>
      <c r="G400" s="108">
        <v>0.32</v>
      </c>
      <c r="H400" s="108">
        <v>10.24</v>
      </c>
    </row>
    <row r="401" spans="1:8" x14ac:dyDescent="0.3">
      <c r="A401" t="s">
        <v>9303</v>
      </c>
      <c r="B401" s="108"/>
      <c r="C401" s="108">
        <v>2</v>
      </c>
      <c r="D401" s="108"/>
      <c r="E401" s="108">
        <v>0.96</v>
      </c>
      <c r="F401" s="108"/>
      <c r="G401" s="108">
        <v>0.17</v>
      </c>
      <c r="H401" s="108">
        <v>3.13</v>
      </c>
    </row>
    <row r="402" spans="1:8" x14ac:dyDescent="0.3">
      <c r="A402" t="s">
        <v>832</v>
      </c>
      <c r="B402" s="108"/>
      <c r="C402" s="108">
        <v>4</v>
      </c>
      <c r="D402" s="108"/>
      <c r="E402" s="108">
        <v>2.56</v>
      </c>
      <c r="F402" s="108"/>
      <c r="G402" s="108">
        <v>0.32</v>
      </c>
      <c r="H402" s="108">
        <v>6.8800000000000008</v>
      </c>
    </row>
    <row r="403" spans="1:8" x14ac:dyDescent="0.3">
      <c r="A403" t="s">
        <v>834</v>
      </c>
      <c r="B403" s="108"/>
      <c r="C403" s="108">
        <v>2</v>
      </c>
      <c r="D403" s="108"/>
      <c r="E403" s="108">
        <v>1.6</v>
      </c>
      <c r="F403" s="108"/>
      <c r="G403" s="108">
        <v>0.17</v>
      </c>
      <c r="H403" s="108">
        <v>3.77</v>
      </c>
    </row>
    <row r="404" spans="1:8" x14ac:dyDescent="0.3">
      <c r="A404" t="s">
        <v>836</v>
      </c>
      <c r="B404" s="108"/>
      <c r="C404" s="108">
        <v>4</v>
      </c>
      <c r="D404" s="108"/>
      <c r="E404" s="108">
        <v>0.8</v>
      </c>
      <c r="F404" s="108"/>
      <c r="G404" s="108">
        <v>0.32</v>
      </c>
      <c r="H404" s="108">
        <v>5.12</v>
      </c>
    </row>
    <row r="405" spans="1:8" x14ac:dyDescent="0.3">
      <c r="A405" t="s">
        <v>838</v>
      </c>
      <c r="B405" s="108"/>
      <c r="C405" s="108">
        <v>1</v>
      </c>
      <c r="D405" s="108"/>
      <c r="E405" s="108">
        <v>1.44</v>
      </c>
      <c r="F405" s="108"/>
      <c r="G405" s="108">
        <v>0.17</v>
      </c>
      <c r="H405" s="108">
        <v>2.61</v>
      </c>
    </row>
    <row r="406" spans="1:8" x14ac:dyDescent="0.3">
      <c r="A406" t="s">
        <v>840</v>
      </c>
      <c r="B406" s="108"/>
      <c r="C406" s="108">
        <v>4</v>
      </c>
      <c r="D406" s="108"/>
      <c r="E406" s="108">
        <v>2.88</v>
      </c>
      <c r="F406" s="108"/>
      <c r="G406" s="108">
        <v>0.34</v>
      </c>
      <c r="H406" s="108">
        <v>7.22</v>
      </c>
    </row>
    <row r="407" spans="1:8" x14ac:dyDescent="0.3">
      <c r="A407" t="s">
        <v>842</v>
      </c>
      <c r="B407" s="108"/>
      <c r="C407" s="108">
        <v>3</v>
      </c>
      <c r="D407" s="108">
        <v>4</v>
      </c>
      <c r="E407" s="108"/>
      <c r="F407" s="108"/>
      <c r="G407" s="108">
        <v>0.64</v>
      </c>
      <c r="H407" s="108">
        <v>7.64</v>
      </c>
    </row>
    <row r="408" spans="1:8" x14ac:dyDescent="0.3">
      <c r="A408" t="s">
        <v>844</v>
      </c>
      <c r="B408" s="108"/>
      <c r="C408" s="108">
        <v>7</v>
      </c>
      <c r="D408" s="108">
        <v>4</v>
      </c>
      <c r="E408" s="108">
        <v>2.88</v>
      </c>
      <c r="F408" s="108"/>
      <c r="G408" s="108">
        <v>1.28</v>
      </c>
      <c r="H408" s="108">
        <v>15.159999999999998</v>
      </c>
    </row>
    <row r="409" spans="1:8" x14ac:dyDescent="0.3">
      <c r="A409" t="s">
        <v>846</v>
      </c>
      <c r="B409" s="108"/>
      <c r="C409" s="108">
        <v>6</v>
      </c>
      <c r="D409" s="108">
        <v>4</v>
      </c>
      <c r="E409" s="108"/>
      <c r="F409" s="108"/>
      <c r="G409" s="108">
        <v>0.34</v>
      </c>
      <c r="H409" s="108">
        <v>10.34</v>
      </c>
    </row>
    <row r="410" spans="1:8" x14ac:dyDescent="0.3">
      <c r="A410" t="s">
        <v>848</v>
      </c>
      <c r="B410" s="108"/>
      <c r="C410" s="108">
        <v>6</v>
      </c>
      <c r="D410" s="108"/>
      <c r="E410" s="108">
        <v>11.52</v>
      </c>
      <c r="F410" s="108"/>
      <c r="G410" s="108">
        <v>0.96</v>
      </c>
      <c r="H410" s="108">
        <v>18.48</v>
      </c>
    </row>
    <row r="411" spans="1:8" x14ac:dyDescent="0.3">
      <c r="A411" t="s">
        <v>850</v>
      </c>
      <c r="B411" s="108"/>
      <c r="C411" s="108">
        <v>4</v>
      </c>
      <c r="D411" s="108"/>
      <c r="E411" s="108">
        <v>1.44</v>
      </c>
      <c r="F411" s="108"/>
      <c r="G411" s="108">
        <v>0.17</v>
      </c>
      <c r="H411" s="108">
        <v>5.6099999999999994</v>
      </c>
    </row>
    <row r="412" spans="1:8" x14ac:dyDescent="0.3">
      <c r="A412" t="s">
        <v>852</v>
      </c>
      <c r="B412" s="108"/>
      <c r="C412" s="108">
        <v>2</v>
      </c>
      <c r="D412" s="108">
        <v>4</v>
      </c>
      <c r="E412" s="108"/>
      <c r="F412" s="108"/>
      <c r="G412" s="108">
        <v>0.32</v>
      </c>
      <c r="H412" s="108">
        <v>6.32</v>
      </c>
    </row>
    <row r="413" spans="1:8" x14ac:dyDescent="0.3">
      <c r="A413" t="s">
        <v>1790</v>
      </c>
      <c r="B413" s="108"/>
      <c r="C413" s="108">
        <v>2</v>
      </c>
      <c r="D413" s="108"/>
      <c r="E413" s="108">
        <v>0.48</v>
      </c>
      <c r="F413" s="108"/>
      <c r="G413" s="108">
        <v>0.17</v>
      </c>
      <c r="H413" s="108">
        <v>2.65</v>
      </c>
    </row>
    <row r="414" spans="1:8" x14ac:dyDescent="0.3">
      <c r="A414" t="s">
        <v>855</v>
      </c>
      <c r="B414" s="108"/>
      <c r="C414" s="108">
        <v>2</v>
      </c>
      <c r="D414" s="108">
        <v>4</v>
      </c>
      <c r="E414" s="108"/>
      <c r="F414" s="108"/>
      <c r="G414" s="108">
        <v>0.64</v>
      </c>
      <c r="H414" s="108">
        <v>6.64</v>
      </c>
    </row>
    <row r="415" spans="1:8" x14ac:dyDescent="0.3">
      <c r="A415" t="s">
        <v>2698</v>
      </c>
      <c r="B415" s="108"/>
      <c r="C415" s="108">
        <v>2</v>
      </c>
      <c r="D415" s="108">
        <v>4</v>
      </c>
      <c r="E415" s="108"/>
      <c r="F415" s="108"/>
      <c r="G415" s="108">
        <v>0.64</v>
      </c>
      <c r="H415" s="108">
        <v>6.64</v>
      </c>
    </row>
    <row r="416" spans="1:8" x14ac:dyDescent="0.3">
      <c r="A416" t="s">
        <v>1226</v>
      </c>
      <c r="B416" s="108"/>
      <c r="C416" s="108">
        <v>4</v>
      </c>
      <c r="D416" s="108"/>
      <c r="E416" s="108">
        <v>2.2400000000000002</v>
      </c>
      <c r="F416" s="108"/>
      <c r="G416" s="108">
        <v>0.49</v>
      </c>
      <c r="H416" s="108">
        <v>6.73</v>
      </c>
    </row>
    <row r="417" spans="1:8" x14ac:dyDescent="0.3">
      <c r="A417" t="s">
        <v>1227</v>
      </c>
      <c r="B417" s="108"/>
      <c r="C417" s="108">
        <v>2</v>
      </c>
      <c r="D417" s="108"/>
      <c r="E417" s="108">
        <v>0.96</v>
      </c>
      <c r="F417" s="108"/>
      <c r="G417" s="108">
        <v>0.17</v>
      </c>
      <c r="H417" s="108">
        <v>3.13</v>
      </c>
    </row>
    <row r="418" spans="1:8" x14ac:dyDescent="0.3">
      <c r="A418" t="s">
        <v>1228</v>
      </c>
      <c r="B418" s="108"/>
      <c r="C418" s="108">
        <v>4</v>
      </c>
      <c r="D418" s="108">
        <v>4</v>
      </c>
      <c r="E418" s="108">
        <v>1.6</v>
      </c>
      <c r="F418" s="108"/>
      <c r="G418" s="108">
        <v>0.34</v>
      </c>
      <c r="H418" s="108">
        <v>9.94</v>
      </c>
    </row>
    <row r="419" spans="1:8" x14ac:dyDescent="0.3">
      <c r="A419" t="s">
        <v>1229</v>
      </c>
      <c r="B419" s="108"/>
      <c r="C419" s="108">
        <v>2</v>
      </c>
      <c r="D419" s="108">
        <v>4</v>
      </c>
      <c r="E419" s="108"/>
      <c r="F419" s="108"/>
      <c r="G419" s="108">
        <v>0.17</v>
      </c>
      <c r="H419" s="108">
        <v>6.17</v>
      </c>
    </row>
    <row r="420" spans="1:8" x14ac:dyDescent="0.3">
      <c r="A420" t="s">
        <v>1230</v>
      </c>
      <c r="B420" s="108"/>
      <c r="C420" s="108">
        <v>4</v>
      </c>
      <c r="D420" s="108">
        <v>4</v>
      </c>
      <c r="E420" s="108"/>
      <c r="F420" s="108"/>
      <c r="G420" s="108">
        <v>0.32</v>
      </c>
      <c r="H420" s="108">
        <v>8.32</v>
      </c>
    </row>
    <row r="421" spans="1:8" x14ac:dyDescent="0.3">
      <c r="A421" t="s">
        <v>1285</v>
      </c>
      <c r="B421" s="108">
        <v>1.92</v>
      </c>
      <c r="C421" s="108">
        <v>2</v>
      </c>
      <c r="D421" s="108"/>
      <c r="E421" s="108">
        <v>6.3999999999999995</v>
      </c>
      <c r="F421" s="108"/>
      <c r="G421" s="108">
        <v>1</v>
      </c>
      <c r="H421" s="108">
        <v>11.32</v>
      </c>
    </row>
    <row r="422" spans="1:8" x14ac:dyDescent="0.3">
      <c r="A422" t="s">
        <v>1286</v>
      </c>
      <c r="B422" s="108">
        <v>4.4799999999999995</v>
      </c>
      <c r="C422" s="108">
        <v>2</v>
      </c>
      <c r="D422" s="108"/>
      <c r="E422" s="108">
        <v>8.7999999999999989</v>
      </c>
      <c r="F422" s="108"/>
      <c r="G422" s="108">
        <v>1.8699999999999997</v>
      </c>
      <c r="H422" s="108">
        <v>17.149999999999999</v>
      </c>
    </row>
    <row r="423" spans="1:8" x14ac:dyDescent="0.3">
      <c r="A423" t="s">
        <v>1287</v>
      </c>
      <c r="B423" s="108">
        <v>0.96</v>
      </c>
      <c r="C423" s="108"/>
      <c r="D423" s="108"/>
      <c r="E423" s="108">
        <v>0.64</v>
      </c>
      <c r="F423" s="108"/>
      <c r="G423" s="108">
        <v>0.17</v>
      </c>
      <c r="H423" s="108">
        <v>1.77</v>
      </c>
    </row>
    <row r="424" spans="1:8" x14ac:dyDescent="0.3">
      <c r="A424" t="s">
        <v>1288</v>
      </c>
      <c r="B424" s="108">
        <v>0.96</v>
      </c>
      <c r="C424" s="108"/>
      <c r="D424" s="108"/>
      <c r="E424" s="108">
        <v>0.96</v>
      </c>
      <c r="F424" s="108"/>
      <c r="G424" s="108">
        <v>0.34</v>
      </c>
      <c r="H424" s="108">
        <v>2.2599999999999998</v>
      </c>
    </row>
    <row r="425" spans="1:8" x14ac:dyDescent="0.3">
      <c r="A425" t="s">
        <v>1289</v>
      </c>
      <c r="B425" s="108">
        <v>1.92</v>
      </c>
      <c r="C425" s="108"/>
      <c r="D425" s="108"/>
      <c r="E425" s="108">
        <v>2.56</v>
      </c>
      <c r="F425" s="108"/>
      <c r="G425" s="108">
        <v>0.34</v>
      </c>
      <c r="H425" s="108">
        <v>4.82</v>
      </c>
    </row>
    <row r="426" spans="1:8" x14ac:dyDescent="0.3">
      <c r="A426" t="s">
        <v>926</v>
      </c>
      <c r="B426" s="108"/>
      <c r="C426" s="108">
        <v>8</v>
      </c>
      <c r="D426" s="108"/>
      <c r="E426" s="108">
        <v>10.08</v>
      </c>
      <c r="F426" s="108"/>
      <c r="G426" s="108">
        <v>0.85000000000000009</v>
      </c>
      <c r="H426" s="108">
        <v>18.93</v>
      </c>
    </row>
    <row r="427" spans="1:8" x14ac:dyDescent="0.3">
      <c r="A427" t="s">
        <v>928</v>
      </c>
      <c r="B427" s="108"/>
      <c r="C427" s="108">
        <v>3</v>
      </c>
      <c r="D427" s="108"/>
      <c r="E427" s="108">
        <v>2.88</v>
      </c>
      <c r="F427" s="108"/>
      <c r="G427" s="108">
        <v>0.17</v>
      </c>
      <c r="H427" s="108">
        <v>6.05</v>
      </c>
    </row>
    <row r="428" spans="1:8" x14ac:dyDescent="0.3">
      <c r="A428" t="s">
        <v>1290</v>
      </c>
      <c r="B428" s="108">
        <v>1.92</v>
      </c>
      <c r="C428" s="108"/>
      <c r="D428" s="108"/>
      <c r="E428" s="108">
        <v>2.2399999999999998</v>
      </c>
      <c r="F428" s="108"/>
      <c r="G428" s="108">
        <v>0.34</v>
      </c>
      <c r="H428" s="108">
        <v>4.5</v>
      </c>
    </row>
    <row r="429" spans="1:8" x14ac:dyDescent="0.3">
      <c r="A429" t="s">
        <v>1291</v>
      </c>
      <c r="B429" s="108">
        <v>0.96</v>
      </c>
      <c r="C429" s="108"/>
      <c r="D429" s="108"/>
      <c r="E429" s="108">
        <v>0.96</v>
      </c>
      <c r="F429" s="108"/>
      <c r="G429" s="108">
        <v>0.17</v>
      </c>
      <c r="H429" s="108">
        <v>2.09</v>
      </c>
    </row>
    <row r="430" spans="1:8" x14ac:dyDescent="0.3">
      <c r="A430" t="s">
        <v>1293</v>
      </c>
      <c r="B430" s="108">
        <v>0.96</v>
      </c>
      <c r="C430" s="108">
        <v>2</v>
      </c>
      <c r="D430" s="108"/>
      <c r="E430" s="108">
        <v>1.6</v>
      </c>
      <c r="F430" s="108"/>
      <c r="G430" s="108">
        <v>0.32</v>
      </c>
      <c r="H430" s="108">
        <v>4.8800000000000008</v>
      </c>
    </row>
    <row r="431" spans="1:8" x14ac:dyDescent="0.3">
      <c r="A431" t="s">
        <v>1295</v>
      </c>
      <c r="B431" s="108">
        <v>5.12</v>
      </c>
      <c r="C431" s="108"/>
      <c r="D431" s="108"/>
      <c r="E431" s="108">
        <v>4.96</v>
      </c>
      <c r="F431" s="108"/>
      <c r="G431" s="108">
        <v>2.04</v>
      </c>
      <c r="H431" s="108">
        <v>12.120000000000001</v>
      </c>
    </row>
    <row r="432" spans="1:8" x14ac:dyDescent="0.3">
      <c r="A432" t="s">
        <v>930</v>
      </c>
      <c r="B432" s="108">
        <v>5.12</v>
      </c>
      <c r="C432" s="108">
        <v>5</v>
      </c>
      <c r="D432" s="108"/>
      <c r="E432" s="108">
        <v>8</v>
      </c>
      <c r="F432" s="108"/>
      <c r="G432" s="108">
        <v>1.7000000000000002</v>
      </c>
      <c r="H432" s="108">
        <v>19.82</v>
      </c>
    </row>
    <row r="433" spans="1:8" x14ac:dyDescent="0.3">
      <c r="A433" t="s">
        <v>932</v>
      </c>
      <c r="B433" s="108">
        <v>0.96</v>
      </c>
      <c r="C433" s="108">
        <v>9</v>
      </c>
      <c r="D433" s="108"/>
      <c r="E433" s="108">
        <v>9.2799999999999994</v>
      </c>
      <c r="F433" s="108"/>
      <c r="G433" s="108">
        <v>1.19</v>
      </c>
      <c r="H433" s="108">
        <v>20.430000000000003</v>
      </c>
    </row>
    <row r="434" spans="1:8" x14ac:dyDescent="0.3">
      <c r="A434" t="s">
        <v>934</v>
      </c>
      <c r="B434" s="108">
        <v>4.32</v>
      </c>
      <c r="C434" s="108"/>
      <c r="D434" s="108"/>
      <c r="E434" s="108">
        <v>4.16</v>
      </c>
      <c r="F434" s="108"/>
      <c r="G434" s="108">
        <v>0.51</v>
      </c>
      <c r="H434" s="108">
        <v>8.99</v>
      </c>
    </row>
    <row r="435" spans="1:8" x14ac:dyDescent="0.3">
      <c r="A435" t="s">
        <v>936</v>
      </c>
      <c r="B435" s="108">
        <v>4.8</v>
      </c>
      <c r="C435" s="108"/>
      <c r="D435" s="108"/>
      <c r="E435" s="108">
        <v>4.8</v>
      </c>
      <c r="F435" s="108"/>
      <c r="G435" s="108">
        <v>0.68</v>
      </c>
      <c r="H435" s="108">
        <v>10.28</v>
      </c>
    </row>
    <row r="436" spans="1:8" x14ac:dyDescent="0.3">
      <c r="A436" t="s">
        <v>18048</v>
      </c>
      <c r="B436" s="108"/>
      <c r="C436" s="108">
        <v>4</v>
      </c>
      <c r="D436" s="108">
        <v>2</v>
      </c>
      <c r="E436" s="108"/>
      <c r="F436" s="108"/>
      <c r="G436" s="108"/>
      <c r="H436" s="108">
        <v>6</v>
      </c>
    </row>
    <row r="437" spans="1:8" x14ac:dyDescent="0.3">
      <c r="A437" t="s">
        <v>858</v>
      </c>
      <c r="B437" s="108"/>
      <c r="C437" s="108">
        <v>1</v>
      </c>
      <c r="D437" s="108"/>
      <c r="E437" s="108">
        <v>1.76</v>
      </c>
      <c r="F437" s="108"/>
      <c r="G437" s="108">
        <v>0.17</v>
      </c>
      <c r="H437" s="108">
        <v>2.9299999999999997</v>
      </c>
    </row>
    <row r="438" spans="1:8" x14ac:dyDescent="0.3">
      <c r="A438" t="s">
        <v>860</v>
      </c>
      <c r="B438" s="108"/>
      <c r="C438" s="108">
        <v>4</v>
      </c>
      <c r="D438" s="108"/>
      <c r="E438" s="108">
        <v>1.92</v>
      </c>
      <c r="F438" s="108"/>
      <c r="G438" s="108">
        <v>0.17</v>
      </c>
      <c r="H438" s="108">
        <v>6.09</v>
      </c>
    </row>
    <row r="439" spans="1:8" x14ac:dyDescent="0.3">
      <c r="A439" t="s">
        <v>862</v>
      </c>
      <c r="B439" s="108"/>
      <c r="C439" s="108">
        <v>2</v>
      </c>
      <c r="D439" s="108"/>
      <c r="E439" s="108">
        <v>0.96</v>
      </c>
      <c r="F439" s="108"/>
      <c r="G439" s="108">
        <v>0.17</v>
      </c>
      <c r="H439" s="108">
        <v>3.13</v>
      </c>
    </row>
    <row r="440" spans="1:8" x14ac:dyDescent="0.3">
      <c r="A440" t="s">
        <v>864</v>
      </c>
      <c r="B440" s="108"/>
      <c r="C440" s="108">
        <v>1</v>
      </c>
      <c r="D440" s="108"/>
      <c r="E440" s="108">
        <v>1.44</v>
      </c>
      <c r="F440" s="108"/>
      <c r="G440" s="108">
        <v>0.17</v>
      </c>
      <c r="H440" s="108">
        <v>2.61</v>
      </c>
    </row>
    <row r="441" spans="1:8" x14ac:dyDescent="0.3">
      <c r="A441" t="s">
        <v>866</v>
      </c>
      <c r="B441" s="108"/>
      <c r="C441" s="108">
        <v>4</v>
      </c>
      <c r="D441" s="108"/>
      <c r="E441" s="108">
        <v>1.6</v>
      </c>
      <c r="F441" s="108"/>
      <c r="G441" s="108">
        <v>0.17</v>
      </c>
      <c r="H441" s="108">
        <v>5.77</v>
      </c>
    </row>
    <row r="442" spans="1:8" x14ac:dyDescent="0.3">
      <c r="A442" t="s">
        <v>868</v>
      </c>
      <c r="B442" s="108"/>
      <c r="C442" s="108">
        <v>3</v>
      </c>
      <c r="D442" s="108"/>
      <c r="E442" s="108">
        <v>1.92</v>
      </c>
      <c r="F442" s="108"/>
      <c r="G442" s="108">
        <v>0.17</v>
      </c>
      <c r="H442" s="108">
        <v>5.09</v>
      </c>
    </row>
    <row r="443" spans="1:8" x14ac:dyDescent="0.3">
      <c r="A443" t="s">
        <v>870</v>
      </c>
      <c r="B443" s="108"/>
      <c r="C443" s="108">
        <v>5</v>
      </c>
      <c r="D443" s="108"/>
      <c r="E443" s="108">
        <v>7.04</v>
      </c>
      <c r="F443" s="108"/>
      <c r="G443" s="108">
        <v>0.83000000000000007</v>
      </c>
      <c r="H443" s="108">
        <v>12.87</v>
      </c>
    </row>
    <row r="444" spans="1:8" x14ac:dyDescent="0.3">
      <c r="A444" t="s">
        <v>872</v>
      </c>
      <c r="B444" s="108"/>
      <c r="C444" s="108">
        <v>1</v>
      </c>
      <c r="D444" s="108"/>
      <c r="E444" s="108">
        <v>1.44</v>
      </c>
      <c r="F444" s="108"/>
      <c r="G444" s="108">
        <v>0.17</v>
      </c>
      <c r="H444" s="108">
        <v>2.61</v>
      </c>
    </row>
    <row r="445" spans="1:8" x14ac:dyDescent="0.3">
      <c r="A445" t="s">
        <v>874</v>
      </c>
      <c r="B445" s="108"/>
      <c r="C445" s="108">
        <v>4</v>
      </c>
      <c r="D445" s="108"/>
      <c r="E445" s="108">
        <v>2.4</v>
      </c>
      <c r="F445" s="108"/>
      <c r="G445" s="108">
        <v>0.49</v>
      </c>
      <c r="H445" s="108">
        <v>6.8900000000000006</v>
      </c>
    </row>
    <row r="446" spans="1:8" x14ac:dyDescent="0.3">
      <c r="A446" t="s">
        <v>876</v>
      </c>
      <c r="B446" s="108"/>
      <c r="C446" s="108">
        <v>3</v>
      </c>
      <c r="D446" s="108"/>
      <c r="E446" s="108">
        <v>3.04</v>
      </c>
      <c r="F446" s="108"/>
      <c r="G446" s="108">
        <v>0.49</v>
      </c>
      <c r="H446" s="108">
        <v>6.53</v>
      </c>
    </row>
    <row r="447" spans="1:8" x14ac:dyDescent="0.3">
      <c r="A447" t="s">
        <v>1296</v>
      </c>
      <c r="B447" s="108">
        <v>1.92</v>
      </c>
      <c r="C447" s="108">
        <v>12</v>
      </c>
      <c r="D447" s="108">
        <v>10</v>
      </c>
      <c r="E447" s="108">
        <v>6.72</v>
      </c>
      <c r="F447" s="108"/>
      <c r="G447" s="108">
        <v>1.1900000000000002</v>
      </c>
      <c r="H447" s="108">
        <v>31.830000000000002</v>
      </c>
    </row>
    <row r="448" spans="1:8" x14ac:dyDescent="0.3">
      <c r="A448" t="s">
        <v>1297</v>
      </c>
      <c r="B448" s="108"/>
      <c r="C448" s="108">
        <v>2</v>
      </c>
      <c r="D448" s="108">
        <v>2</v>
      </c>
      <c r="E448" s="108"/>
      <c r="F448" s="108"/>
      <c r="G448" s="108"/>
      <c r="H448" s="108">
        <v>4</v>
      </c>
    </row>
    <row r="449" spans="1:8" x14ac:dyDescent="0.3">
      <c r="A449" t="s">
        <v>1298</v>
      </c>
      <c r="B449" s="108"/>
      <c r="C449" s="108">
        <v>4</v>
      </c>
      <c r="D449" s="108"/>
      <c r="E449" s="108">
        <v>6.4</v>
      </c>
      <c r="F449" s="108"/>
      <c r="G449" s="108">
        <v>0.34</v>
      </c>
      <c r="H449" s="108">
        <v>10.74</v>
      </c>
    </row>
    <row r="450" spans="1:8" x14ac:dyDescent="0.3">
      <c r="A450" t="s">
        <v>1299</v>
      </c>
      <c r="B450" s="108"/>
      <c r="C450" s="108">
        <v>2</v>
      </c>
      <c r="D450" s="108"/>
      <c r="E450" s="108">
        <v>2.2400000000000002</v>
      </c>
      <c r="F450" s="108"/>
      <c r="G450" s="108">
        <v>0.32</v>
      </c>
      <c r="H450" s="108">
        <v>4.5600000000000005</v>
      </c>
    </row>
    <row r="451" spans="1:8" x14ac:dyDescent="0.3">
      <c r="A451" t="s">
        <v>1300</v>
      </c>
      <c r="B451" s="108">
        <v>1.44</v>
      </c>
      <c r="C451" s="108">
        <v>2</v>
      </c>
      <c r="D451" s="108"/>
      <c r="E451" s="108">
        <v>4.16</v>
      </c>
      <c r="F451" s="108"/>
      <c r="G451" s="108">
        <v>0.65</v>
      </c>
      <c r="H451" s="108">
        <v>8.25</v>
      </c>
    </row>
    <row r="452" spans="1:8" x14ac:dyDescent="0.3">
      <c r="A452" t="s">
        <v>1301</v>
      </c>
      <c r="B452" s="108">
        <v>0.96</v>
      </c>
      <c r="C452" s="108">
        <v>4</v>
      </c>
      <c r="D452" s="108">
        <v>4</v>
      </c>
      <c r="E452" s="108">
        <v>2.56</v>
      </c>
      <c r="F452" s="108"/>
      <c r="G452" s="108">
        <v>0.32</v>
      </c>
      <c r="H452" s="108">
        <v>11.840000000000002</v>
      </c>
    </row>
    <row r="453" spans="1:8" x14ac:dyDescent="0.3">
      <c r="A453" t="s">
        <v>1302</v>
      </c>
      <c r="B453" s="108"/>
      <c r="C453" s="108">
        <v>2</v>
      </c>
      <c r="D453" s="108">
        <v>2</v>
      </c>
      <c r="E453" s="108"/>
      <c r="F453" s="108"/>
      <c r="G453" s="108"/>
      <c r="H453" s="108">
        <v>4</v>
      </c>
    </row>
    <row r="454" spans="1:8" x14ac:dyDescent="0.3">
      <c r="A454" t="s">
        <v>1304</v>
      </c>
      <c r="B454" s="108"/>
      <c r="C454" s="108">
        <v>2</v>
      </c>
      <c r="D454" s="108"/>
      <c r="E454" s="108">
        <v>0.96</v>
      </c>
      <c r="F454" s="108"/>
      <c r="G454" s="108">
        <v>0.17</v>
      </c>
      <c r="H454" s="108">
        <v>3.13</v>
      </c>
    </row>
    <row r="455" spans="1:8" x14ac:dyDescent="0.3">
      <c r="A455" t="s">
        <v>1231</v>
      </c>
      <c r="B455" s="108"/>
      <c r="C455" s="108">
        <v>2</v>
      </c>
      <c r="D455" s="108">
        <v>2</v>
      </c>
      <c r="E455" s="108"/>
      <c r="F455" s="108"/>
      <c r="G455" s="108">
        <v>0.32</v>
      </c>
      <c r="H455" s="108">
        <v>4.32</v>
      </c>
    </row>
    <row r="456" spans="1:8" x14ac:dyDescent="0.3">
      <c r="A456" t="s">
        <v>1232</v>
      </c>
      <c r="B456" s="108"/>
      <c r="C456" s="108">
        <v>2</v>
      </c>
      <c r="D456" s="108">
        <v>2</v>
      </c>
      <c r="E456" s="108"/>
      <c r="F456" s="108"/>
      <c r="G456" s="108">
        <v>0.32</v>
      </c>
      <c r="H456" s="108">
        <v>4.32</v>
      </c>
    </row>
    <row r="457" spans="1:8" x14ac:dyDescent="0.3">
      <c r="A457" t="s">
        <v>1233</v>
      </c>
      <c r="B457" s="108"/>
      <c r="C457" s="108">
        <v>1</v>
      </c>
      <c r="D457" s="108">
        <v>2</v>
      </c>
      <c r="E457" s="108"/>
      <c r="F457" s="108"/>
      <c r="G457" s="108">
        <v>0.32</v>
      </c>
      <c r="H457" s="108">
        <v>3.32</v>
      </c>
    </row>
    <row r="458" spans="1:8" x14ac:dyDescent="0.3">
      <c r="A458" t="s">
        <v>1234</v>
      </c>
      <c r="B458" s="108"/>
      <c r="C458" s="108">
        <v>1</v>
      </c>
      <c r="D458" s="108">
        <v>2</v>
      </c>
      <c r="E458" s="108"/>
      <c r="F458" s="108"/>
      <c r="G458" s="108">
        <v>0.32</v>
      </c>
      <c r="H458" s="108">
        <v>3.32</v>
      </c>
    </row>
    <row r="459" spans="1:8" x14ac:dyDescent="0.3">
      <c r="A459" t="s">
        <v>1235</v>
      </c>
      <c r="B459" s="108"/>
      <c r="C459" s="108">
        <v>2</v>
      </c>
      <c r="D459" s="108">
        <v>2</v>
      </c>
      <c r="E459" s="108"/>
      <c r="F459" s="108"/>
      <c r="G459" s="108">
        <v>0.32</v>
      </c>
      <c r="H459" s="108">
        <v>4.32</v>
      </c>
    </row>
    <row r="460" spans="1:8" x14ac:dyDescent="0.3">
      <c r="A460" t="s">
        <v>1236</v>
      </c>
      <c r="B460" s="108"/>
      <c r="C460" s="108">
        <v>1</v>
      </c>
      <c r="D460" s="108">
        <v>1</v>
      </c>
      <c r="E460" s="108"/>
      <c r="F460" s="108"/>
      <c r="G460" s="108">
        <v>0.32</v>
      </c>
      <c r="H460" s="108">
        <v>2.3199999999999998</v>
      </c>
    </row>
    <row r="461" spans="1:8" x14ac:dyDescent="0.3">
      <c r="A461" t="s">
        <v>1237</v>
      </c>
      <c r="B461" s="108"/>
      <c r="C461" s="108">
        <v>2</v>
      </c>
      <c r="D461" s="108">
        <v>4</v>
      </c>
      <c r="E461" s="108"/>
      <c r="F461" s="108"/>
      <c r="G461" s="108">
        <v>0.64</v>
      </c>
      <c r="H461" s="108">
        <v>6.64</v>
      </c>
    </row>
    <row r="462" spans="1:8" x14ac:dyDescent="0.3">
      <c r="A462" t="s">
        <v>1238</v>
      </c>
      <c r="B462" s="108"/>
      <c r="C462" s="108">
        <v>1</v>
      </c>
      <c r="D462" s="108">
        <v>2</v>
      </c>
      <c r="E462" s="108"/>
      <c r="F462" s="108"/>
      <c r="G462" s="108">
        <v>0.32</v>
      </c>
      <c r="H462" s="108">
        <v>3.32</v>
      </c>
    </row>
    <row r="463" spans="1:8" x14ac:dyDescent="0.3">
      <c r="A463" t="s">
        <v>1239</v>
      </c>
      <c r="B463" s="108"/>
      <c r="C463" s="108">
        <v>2</v>
      </c>
      <c r="D463" s="108">
        <v>4</v>
      </c>
      <c r="E463" s="108"/>
      <c r="F463" s="108"/>
      <c r="G463" s="108">
        <v>0.32</v>
      </c>
      <c r="H463" s="108">
        <v>6.32</v>
      </c>
    </row>
    <row r="464" spans="1:8" x14ac:dyDescent="0.3">
      <c r="A464" t="s">
        <v>1240</v>
      </c>
      <c r="B464" s="108"/>
      <c r="C464" s="108">
        <v>1</v>
      </c>
      <c r="D464" s="108">
        <v>1</v>
      </c>
      <c r="E464" s="108"/>
      <c r="F464" s="108"/>
      <c r="G464" s="108">
        <v>0.32</v>
      </c>
      <c r="H464" s="108">
        <v>2.3199999999999998</v>
      </c>
    </row>
    <row r="465" spans="1:8" x14ac:dyDescent="0.3">
      <c r="A465" t="s">
        <v>1306</v>
      </c>
      <c r="B465" s="108">
        <v>0.48</v>
      </c>
      <c r="C465" s="108">
        <v>1</v>
      </c>
      <c r="D465" s="108">
        <v>2</v>
      </c>
      <c r="E465" s="108">
        <v>1.44</v>
      </c>
      <c r="F465" s="108"/>
      <c r="G465" s="108">
        <v>0.49</v>
      </c>
      <c r="H465" s="108">
        <v>5.41</v>
      </c>
    </row>
    <row r="466" spans="1:8" x14ac:dyDescent="0.3">
      <c r="A466" t="s">
        <v>1308</v>
      </c>
      <c r="B466" s="108">
        <v>3.36</v>
      </c>
      <c r="C466" s="108"/>
      <c r="D466" s="108"/>
      <c r="E466" s="108">
        <v>8.64</v>
      </c>
      <c r="F466" s="108"/>
      <c r="G466" s="108">
        <v>0.96</v>
      </c>
      <c r="H466" s="108">
        <v>12.96</v>
      </c>
    </row>
    <row r="467" spans="1:8" x14ac:dyDescent="0.3">
      <c r="A467" t="s">
        <v>1310</v>
      </c>
      <c r="B467" s="108">
        <v>1.1200000000000001</v>
      </c>
      <c r="C467" s="108"/>
      <c r="D467" s="108"/>
      <c r="E467" s="108">
        <v>0.96</v>
      </c>
      <c r="F467" s="108"/>
      <c r="G467" s="108">
        <v>0.17</v>
      </c>
      <c r="H467" s="108">
        <v>2.25</v>
      </c>
    </row>
    <row r="468" spans="1:8" x14ac:dyDescent="0.3">
      <c r="A468" t="s">
        <v>1312</v>
      </c>
      <c r="B468" s="108"/>
      <c r="C468" s="108">
        <v>1</v>
      </c>
      <c r="D468" s="108"/>
      <c r="E468" s="108">
        <v>0.96</v>
      </c>
      <c r="F468" s="108"/>
      <c r="G468" s="108">
        <v>0.17</v>
      </c>
      <c r="H468" s="108">
        <v>2.13</v>
      </c>
    </row>
    <row r="469" spans="1:8" x14ac:dyDescent="0.3">
      <c r="A469" t="s">
        <v>1314</v>
      </c>
      <c r="B469" s="108"/>
      <c r="C469" s="108">
        <v>1</v>
      </c>
      <c r="D469" s="108">
        <v>2</v>
      </c>
      <c r="E469" s="108"/>
      <c r="F469" s="108"/>
      <c r="G469" s="108">
        <v>0.17</v>
      </c>
      <c r="H469" s="108">
        <v>3.17</v>
      </c>
    </row>
    <row r="470" spans="1:8" x14ac:dyDescent="0.3">
      <c r="A470" t="s">
        <v>1316</v>
      </c>
      <c r="B470" s="108">
        <v>0.96</v>
      </c>
      <c r="C470" s="108"/>
      <c r="D470" s="108">
        <v>2</v>
      </c>
      <c r="E470" s="108"/>
      <c r="F470" s="108"/>
      <c r="G470" s="108">
        <v>0.17</v>
      </c>
      <c r="H470" s="108">
        <v>3.13</v>
      </c>
    </row>
    <row r="471" spans="1:8" x14ac:dyDescent="0.3">
      <c r="A471" t="s">
        <v>1318</v>
      </c>
      <c r="B471" s="108"/>
      <c r="C471" s="108">
        <v>1</v>
      </c>
      <c r="D471" s="108"/>
      <c r="E471" s="108">
        <v>1.76</v>
      </c>
      <c r="F471" s="108"/>
      <c r="G471" s="108">
        <v>0.17</v>
      </c>
      <c r="H471" s="108">
        <v>2.9299999999999997</v>
      </c>
    </row>
    <row r="472" spans="1:8" x14ac:dyDescent="0.3">
      <c r="A472" t="s">
        <v>1320</v>
      </c>
      <c r="B472" s="108">
        <v>1.92</v>
      </c>
      <c r="C472" s="108"/>
      <c r="D472" s="108"/>
      <c r="E472" s="108">
        <v>5.76</v>
      </c>
      <c r="F472" s="108"/>
      <c r="G472" s="108">
        <v>0.34</v>
      </c>
      <c r="H472" s="108">
        <v>8.02</v>
      </c>
    </row>
    <row r="473" spans="1:8" x14ac:dyDescent="0.3">
      <c r="A473" t="s">
        <v>1322</v>
      </c>
      <c r="B473" s="108"/>
      <c r="C473" s="108">
        <v>1</v>
      </c>
      <c r="D473" s="108"/>
      <c r="E473" s="108">
        <v>1.44</v>
      </c>
      <c r="F473" s="108"/>
      <c r="G473" s="108">
        <v>0.32</v>
      </c>
      <c r="H473" s="108">
        <v>2.76</v>
      </c>
    </row>
    <row r="474" spans="1:8" x14ac:dyDescent="0.3">
      <c r="A474" t="s">
        <v>1324</v>
      </c>
      <c r="B474" s="108"/>
      <c r="C474" s="108">
        <v>1</v>
      </c>
      <c r="D474" s="108">
        <v>2</v>
      </c>
      <c r="E474" s="108"/>
      <c r="F474" s="108"/>
      <c r="G474" s="108">
        <v>0.17</v>
      </c>
      <c r="H474" s="108">
        <v>3.17</v>
      </c>
    </row>
    <row r="475" spans="1:8" x14ac:dyDescent="0.3">
      <c r="A475" t="s">
        <v>1326</v>
      </c>
      <c r="B475" s="108">
        <v>0.48</v>
      </c>
      <c r="C475" s="108"/>
      <c r="D475" s="108"/>
      <c r="E475" s="108">
        <v>2.88</v>
      </c>
      <c r="F475" s="108"/>
      <c r="G475" s="108">
        <v>0.34</v>
      </c>
      <c r="H475" s="108">
        <v>3.6999999999999997</v>
      </c>
    </row>
    <row r="476" spans="1:8" x14ac:dyDescent="0.3">
      <c r="A476" t="s">
        <v>11558</v>
      </c>
      <c r="B476" s="108">
        <v>0.64</v>
      </c>
      <c r="C476" s="108">
        <v>3</v>
      </c>
      <c r="D476" s="108">
        <v>2</v>
      </c>
      <c r="E476" s="108">
        <v>2.88</v>
      </c>
      <c r="F476" s="108"/>
      <c r="G476" s="108">
        <v>0.68</v>
      </c>
      <c r="H476" s="108">
        <v>9.1999999999999993</v>
      </c>
    </row>
    <row r="477" spans="1:8" x14ac:dyDescent="0.3">
      <c r="A477" t="s">
        <v>1328</v>
      </c>
      <c r="B477" s="108"/>
      <c r="C477" s="108">
        <v>1</v>
      </c>
      <c r="D477" s="108">
        <v>2</v>
      </c>
      <c r="E477" s="108"/>
      <c r="F477" s="108"/>
      <c r="G477" s="108">
        <v>0.17</v>
      </c>
      <c r="H477" s="108">
        <v>3.17</v>
      </c>
    </row>
    <row r="478" spans="1:8" x14ac:dyDescent="0.3">
      <c r="A478" t="s">
        <v>1241</v>
      </c>
      <c r="B478" s="108"/>
      <c r="C478" s="108">
        <v>2</v>
      </c>
      <c r="D478" s="108">
        <v>2</v>
      </c>
      <c r="E478" s="108"/>
      <c r="F478" s="108"/>
      <c r="G478" s="108">
        <v>0.32</v>
      </c>
      <c r="H478" s="108">
        <v>4.32</v>
      </c>
    </row>
    <row r="479" spans="1:8" x14ac:dyDescent="0.3">
      <c r="A479" t="s">
        <v>1242</v>
      </c>
      <c r="B479" s="108"/>
      <c r="C479" s="108">
        <v>3</v>
      </c>
      <c r="D479" s="108">
        <v>5</v>
      </c>
      <c r="E479" s="108"/>
      <c r="F479" s="108"/>
      <c r="G479" s="108">
        <v>0.64</v>
      </c>
      <c r="H479" s="108">
        <v>8.64</v>
      </c>
    </row>
    <row r="480" spans="1:8" x14ac:dyDescent="0.3">
      <c r="A480" t="s">
        <v>1243</v>
      </c>
      <c r="B480" s="108"/>
      <c r="C480" s="108">
        <v>2</v>
      </c>
      <c r="D480" s="108">
        <v>4</v>
      </c>
      <c r="E480" s="108"/>
      <c r="F480" s="108"/>
      <c r="G480" s="108">
        <v>0.32</v>
      </c>
      <c r="H480" s="108">
        <v>6.32</v>
      </c>
    </row>
    <row r="481" spans="1:8" x14ac:dyDescent="0.3">
      <c r="A481" t="s">
        <v>1244</v>
      </c>
      <c r="B481" s="108"/>
      <c r="C481" s="108">
        <v>3</v>
      </c>
      <c r="D481" s="108">
        <v>3</v>
      </c>
      <c r="E481" s="108"/>
      <c r="F481" s="108"/>
      <c r="G481" s="108">
        <v>0.96</v>
      </c>
      <c r="H481" s="108">
        <v>6.96</v>
      </c>
    </row>
    <row r="482" spans="1:8" x14ac:dyDescent="0.3">
      <c r="A482" t="s">
        <v>1245</v>
      </c>
      <c r="B482" s="108"/>
      <c r="C482" s="108">
        <v>2</v>
      </c>
      <c r="D482" s="108">
        <v>8</v>
      </c>
      <c r="E482" s="108"/>
      <c r="F482" s="108"/>
      <c r="G482" s="108">
        <v>0.32</v>
      </c>
      <c r="H482" s="108">
        <v>10.32</v>
      </c>
    </row>
    <row r="483" spans="1:8" x14ac:dyDescent="0.3">
      <c r="A483" t="s">
        <v>1246</v>
      </c>
      <c r="B483" s="108"/>
      <c r="C483" s="108">
        <v>4</v>
      </c>
      <c r="D483" s="108">
        <v>4</v>
      </c>
      <c r="E483" s="108"/>
      <c r="F483" s="108"/>
      <c r="G483" s="108">
        <v>0.32</v>
      </c>
      <c r="H483" s="108">
        <v>8.32</v>
      </c>
    </row>
    <row r="484" spans="1:8" x14ac:dyDescent="0.3">
      <c r="A484" t="s">
        <v>1247</v>
      </c>
      <c r="B484" s="108"/>
      <c r="C484" s="108">
        <v>2</v>
      </c>
      <c r="D484" s="108">
        <v>8</v>
      </c>
      <c r="E484" s="108"/>
      <c r="F484" s="108"/>
      <c r="G484" s="108">
        <v>0.32</v>
      </c>
      <c r="H484" s="108">
        <v>10.32</v>
      </c>
    </row>
    <row r="485" spans="1:8" x14ac:dyDescent="0.3">
      <c r="A485" t="s">
        <v>1249</v>
      </c>
      <c r="B485" s="108"/>
      <c r="C485" s="108">
        <v>4</v>
      </c>
      <c r="D485" s="108">
        <v>4</v>
      </c>
      <c r="E485" s="108"/>
      <c r="F485" s="108"/>
      <c r="G485" s="108">
        <v>0.32</v>
      </c>
      <c r="H485" s="108">
        <v>8.32</v>
      </c>
    </row>
    <row r="486" spans="1:8" x14ac:dyDescent="0.3">
      <c r="A486" t="s">
        <v>1792</v>
      </c>
      <c r="B486" s="108"/>
      <c r="C486" s="108">
        <v>4</v>
      </c>
      <c r="D486" s="108"/>
      <c r="E486" s="108">
        <v>1.92</v>
      </c>
      <c r="F486" s="108"/>
      <c r="G486" s="108"/>
      <c r="H486" s="108">
        <v>5.92</v>
      </c>
    </row>
    <row r="487" spans="1:8" x14ac:dyDescent="0.3">
      <c r="A487" t="s">
        <v>919</v>
      </c>
      <c r="B487" s="108"/>
      <c r="C487" s="108">
        <v>6</v>
      </c>
      <c r="D487" s="108"/>
      <c r="E487" s="108">
        <v>3.36</v>
      </c>
      <c r="F487" s="108"/>
      <c r="G487" s="108">
        <v>0.32</v>
      </c>
      <c r="H487" s="108">
        <v>9.68</v>
      </c>
    </row>
    <row r="488" spans="1:8" x14ac:dyDescent="0.3">
      <c r="A488" t="s">
        <v>1793</v>
      </c>
      <c r="B488" s="108"/>
      <c r="C488" s="108">
        <v>2</v>
      </c>
      <c r="D488" s="108"/>
      <c r="E488" s="108">
        <v>0.96</v>
      </c>
      <c r="F488" s="108"/>
      <c r="G488" s="108">
        <v>0.17</v>
      </c>
      <c r="H488" s="108">
        <v>3.13</v>
      </c>
    </row>
    <row r="489" spans="1:8" x14ac:dyDescent="0.3">
      <c r="A489" t="s">
        <v>2699</v>
      </c>
      <c r="B489" s="108"/>
      <c r="C489" s="108">
        <v>2</v>
      </c>
      <c r="D489" s="108"/>
      <c r="E489" s="108">
        <v>0.96</v>
      </c>
      <c r="F489" s="108"/>
      <c r="G489" s="108">
        <v>0.32</v>
      </c>
      <c r="H489" s="108">
        <v>3.28</v>
      </c>
    </row>
    <row r="490" spans="1:8" x14ac:dyDescent="0.3">
      <c r="A490" t="s">
        <v>2700</v>
      </c>
      <c r="B490" s="108"/>
      <c r="C490" s="108">
        <v>2</v>
      </c>
      <c r="D490" s="108"/>
      <c r="E490" s="108">
        <v>0.96</v>
      </c>
      <c r="F490" s="108"/>
      <c r="G490" s="108">
        <v>0.17</v>
      </c>
      <c r="H490" s="108">
        <v>3.13</v>
      </c>
    </row>
    <row r="491" spans="1:8" x14ac:dyDescent="0.3">
      <c r="A491" t="s">
        <v>1794</v>
      </c>
      <c r="B491" s="108"/>
      <c r="C491" s="108">
        <v>2</v>
      </c>
      <c r="D491" s="108"/>
      <c r="E491" s="108">
        <v>0.48</v>
      </c>
      <c r="F491" s="108"/>
      <c r="G491" s="108">
        <v>0.32</v>
      </c>
      <c r="H491" s="108">
        <v>2.8</v>
      </c>
    </row>
    <row r="492" spans="1:8" x14ac:dyDescent="0.3">
      <c r="A492" t="s">
        <v>1795</v>
      </c>
      <c r="B492" s="108"/>
      <c r="C492" s="108">
        <v>4</v>
      </c>
      <c r="D492" s="108"/>
      <c r="E492" s="108">
        <v>1.92</v>
      </c>
      <c r="F492" s="108"/>
      <c r="G492" s="108">
        <v>0.34</v>
      </c>
      <c r="H492" s="108">
        <v>6.26</v>
      </c>
    </row>
    <row r="493" spans="1:8" x14ac:dyDescent="0.3">
      <c r="A493" t="s">
        <v>1796</v>
      </c>
      <c r="B493" s="108"/>
      <c r="C493" s="108">
        <v>2</v>
      </c>
      <c r="D493" s="108"/>
      <c r="E493" s="108">
        <v>0.96</v>
      </c>
      <c r="F493" s="108"/>
      <c r="G493" s="108">
        <v>0.17</v>
      </c>
      <c r="H493" s="108">
        <v>3.13</v>
      </c>
    </row>
    <row r="494" spans="1:8" x14ac:dyDescent="0.3">
      <c r="A494" t="s">
        <v>1797</v>
      </c>
      <c r="B494" s="108"/>
      <c r="C494" s="108">
        <v>4</v>
      </c>
      <c r="D494" s="108"/>
      <c r="E494" s="108">
        <v>1.92</v>
      </c>
      <c r="F494" s="108"/>
      <c r="G494" s="108">
        <v>0.32</v>
      </c>
      <c r="H494" s="108">
        <v>6.24</v>
      </c>
    </row>
    <row r="495" spans="1:8" x14ac:dyDescent="0.3">
      <c r="A495" t="s">
        <v>1798</v>
      </c>
      <c r="B495" s="108"/>
      <c r="C495" s="108">
        <v>2</v>
      </c>
      <c r="D495" s="108"/>
      <c r="E495" s="108">
        <v>0.96</v>
      </c>
      <c r="F495" s="108"/>
      <c r="G495" s="108"/>
      <c r="H495" s="108">
        <v>2.96</v>
      </c>
    </row>
    <row r="496" spans="1:8" x14ac:dyDescent="0.3">
      <c r="A496" t="s">
        <v>1799</v>
      </c>
      <c r="B496" s="108"/>
      <c r="C496" s="108">
        <v>2</v>
      </c>
      <c r="D496" s="108"/>
      <c r="E496" s="108">
        <v>0.96</v>
      </c>
      <c r="F496" s="108"/>
      <c r="G496" s="108">
        <v>0.32</v>
      </c>
      <c r="H496" s="108">
        <v>3.28</v>
      </c>
    </row>
    <row r="497" spans="1:8" x14ac:dyDescent="0.3">
      <c r="A497" t="s">
        <v>1800</v>
      </c>
      <c r="B497" s="108"/>
      <c r="C497" s="108">
        <v>2</v>
      </c>
      <c r="D497" s="108"/>
      <c r="E497" s="108">
        <v>1.28</v>
      </c>
      <c r="F497" s="108"/>
      <c r="G497" s="108">
        <v>0.17</v>
      </c>
      <c r="H497" s="108">
        <v>3.45</v>
      </c>
    </row>
    <row r="498" spans="1:8" x14ac:dyDescent="0.3">
      <c r="A498" t="s">
        <v>1801</v>
      </c>
      <c r="B498" s="108"/>
      <c r="C498" s="108">
        <v>4</v>
      </c>
      <c r="D498" s="108"/>
      <c r="E498" s="108">
        <v>2.2400000000000002</v>
      </c>
      <c r="F498" s="108"/>
      <c r="G498" s="108"/>
      <c r="H498" s="108">
        <v>6.24</v>
      </c>
    </row>
    <row r="499" spans="1:8" x14ac:dyDescent="0.3">
      <c r="A499" t="s">
        <v>1802</v>
      </c>
      <c r="B499" s="108"/>
      <c r="C499" s="108">
        <v>2</v>
      </c>
      <c r="D499" s="108"/>
      <c r="E499" s="108">
        <v>0.64</v>
      </c>
      <c r="F499" s="108"/>
      <c r="G499" s="108"/>
      <c r="H499" s="108">
        <v>2.64</v>
      </c>
    </row>
    <row r="500" spans="1:8" x14ac:dyDescent="0.3">
      <c r="A500" t="s">
        <v>1805</v>
      </c>
      <c r="B500" s="108"/>
      <c r="C500" s="108">
        <v>4</v>
      </c>
      <c r="D500" s="108">
        <v>2</v>
      </c>
      <c r="E500" s="108">
        <v>3.2</v>
      </c>
      <c r="F500" s="108"/>
      <c r="G500" s="108">
        <v>0.17</v>
      </c>
      <c r="H500" s="108">
        <v>9.3699999999999992</v>
      </c>
    </row>
    <row r="501" spans="1:8" x14ac:dyDescent="0.3">
      <c r="A501" t="s">
        <v>1806</v>
      </c>
      <c r="B501" s="108">
        <v>0.48</v>
      </c>
      <c r="C501" s="108">
        <v>4</v>
      </c>
      <c r="D501" s="108">
        <v>6</v>
      </c>
      <c r="E501" s="108">
        <v>2.08</v>
      </c>
      <c r="F501" s="108"/>
      <c r="G501" s="108">
        <v>0.64</v>
      </c>
      <c r="H501" s="108">
        <v>13.200000000000001</v>
      </c>
    </row>
    <row r="502" spans="1:8" x14ac:dyDescent="0.3">
      <c r="A502" t="s">
        <v>1807</v>
      </c>
      <c r="B502" s="108"/>
      <c r="C502" s="108">
        <v>1</v>
      </c>
      <c r="D502" s="108"/>
      <c r="E502" s="108">
        <v>1.44</v>
      </c>
      <c r="F502" s="108"/>
      <c r="G502" s="108"/>
      <c r="H502" s="108">
        <v>2.44</v>
      </c>
    </row>
    <row r="503" spans="1:8" x14ac:dyDescent="0.3">
      <c r="A503" t="s">
        <v>1808</v>
      </c>
      <c r="B503" s="108"/>
      <c r="C503" s="108">
        <v>1</v>
      </c>
      <c r="D503" s="108"/>
      <c r="E503" s="108">
        <v>0.96</v>
      </c>
      <c r="F503" s="108"/>
      <c r="G503" s="108">
        <v>0.17</v>
      </c>
      <c r="H503" s="108">
        <v>2.13</v>
      </c>
    </row>
    <row r="504" spans="1:8" x14ac:dyDescent="0.3">
      <c r="A504" t="s">
        <v>1250</v>
      </c>
      <c r="B504" s="108"/>
      <c r="C504" s="108">
        <v>2</v>
      </c>
      <c r="D504" s="108">
        <v>5</v>
      </c>
      <c r="E504" s="108"/>
      <c r="F504" s="108"/>
      <c r="G504" s="108">
        <v>0.17</v>
      </c>
      <c r="H504" s="108">
        <v>7.17</v>
      </c>
    </row>
    <row r="505" spans="1:8" x14ac:dyDescent="0.3">
      <c r="A505" t="s">
        <v>1329</v>
      </c>
      <c r="B505" s="108"/>
      <c r="C505" s="108">
        <v>1</v>
      </c>
      <c r="D505" s="108"/>
      <c r="E505" s="108">
        <v>1.92</v>
      </c>
      <c r="F505" s="108"/>
      <c r="G505" s="108">
        <v>0.17</v>
      </c>
      <c r="H505" s="108">
        <v>3.09</v>
      </c>
    </row>
    <row r="506" spans="1:8" x14ac:dyDescent="0.3">
      <c r="A506" t="s">
        <v>1251</v>
      </c>
      <c r="B506" s="108"/>
      <c r="C506" s="108">
        <v>2</v>
      </c>
      <c r="D506" s="108">
        <v>2</v>
      </c>
      <c r="E506" s="108"/>
      <c r="F506" s="108"/>
      <c r="G506" s="108">
        <v>0.17</v>
      </c>
      <c r="H506" s="108">
        <v>4.17</v>
      </c>
    </row>
    <row r="507" spans="1:8" x14ac:dyDescent="0.3">
      <c r="A507" t="s">
        <v>1330</v>
      </c>
      <c r="B507" s="108">
        <v>0.8</v>
      </c>
      <c r="C507" s="108"/>
      <c r="D507" s="108"/>
      <c r="E507" s="108">
        <v>1.92</v>
      </c>
      <c r="F507" s="108"/>
      <c r="G507" s="108">
        <v>0.34</v>
      </c>
      <c r="H507" s="108">
        <v>3.0599999999999996</v>
      </c>
    </row>
    <row r="508" spans="1:8" x14ac:dyDescent="0.3">
      <c r="A508" t="s">
        <v>1331</v>
      </c>
      <c r="B508" s="108">
        <v>0.8</v>
      </c>
      <c r="C508" s="108">
        <v>2</v>
      </c>
      <c r="D508" s="108">
        <v>4</v>
      </c>
      <c r="E508" s="108"/>
      <c r="F508" s="108"/>
      <c r="G508" s="108">
        <v>0.34</v>
      </c>
      <c r="H508" s="108">
        <v>7.14</v>
      </c>
    </row>
    <row r="509" spans="1:8" x14ac:dyDescent="0.3">
      <c r="A509" t="s">
        <v>1332</v>
      </c>
      <c r="B509" s="108">
        <v>1.44</v>
      </c>
      <c r="C509" s="108">
        <v>1</v>
      </c>
      <c r="D509" s="108">
        <v>4</v>
      </c>
      <c r="E509" s="108"/>
      <c r="F509" s="108"/>
      <c r="G509" s="108">
        <v>0.51</v>
      </c>
      <c r="H509" s="108">
        <v>6.9499999999999993</v>
      </c>
    </row>
    <row r="510" spans="1:8" x14ac:dyDescent="0.3">
      <c r="A510" t="s">
        <v>1333</v>
      </c>
      <c r="B510" s="108">
        <v>2.56</v>
      </c>
      <c r="C510" s="108"/>
      <c r="D510" s="108"/>
      <c r="E510" s="108">
        <v>2.56</v>
      </c>
      <c r="F510" s="108"/>
      <c r="G510" s="108">
        <v>0.32</v>
      </c>
      <c r="H510" s="108">
        <v>5.44</v>
      </c>
    </row>
    <row r="511" spans="1:8" x14ac:dyDescent="0.3">
      <c r="A511" t="s">
        <v>1334</v>
      </c>
      <c r="B511" s="108">
        <v>2.56</v>
      </c>
      <c r="C511" s="108">
        <v>1</v>
      </c>
      <c r="D511" s="108">
        <v>4</v>
      </c>
      <c r="E511" s="108">
        <v>0.96</v>
      </c>
      <c r="F511" s="108"/>
      <c r="G511" s="108">
        <v>0.68</v>
      </c>
      <c r="H511" s="108">
        <v>9.1999999999999993</v>
      </c>
    </row>
    <row r="512" spans="1:8" x14ac:dyDescent="0.3">
      <c r="A512" t="s">
        <v>1335</v>
      </c>
      <c r="B512" s="108">
        <v>0.64</v>
      </c>
      <c r="C512" s="108">
        <v>2</v>
      </c>
      <c r="D512" s="108">
        <v>4</v>
      </c>
      <c r="E512" s="108">
        <v>0.48</v>
      </c>
      <c r="F512" s="108"/>
      <c r="G512" s="108">
        <v>0.34</v>
      </c>
      <c r="H512" s="108">
        <v>7.4600000000000009</v>
      </c>
    </row>
    <row r="513" spans="1:8" x14ac:dyDescent="0.3">
      <c r="A513" t="s">
        <v>1336</v>
      </c>
      <c r="B513" s="108"/>
      <c r="C513" s="108">
        <v>1</v>
      </c>
      <c r="D513" s="108"/>
      <c r="E513" s="108">
        <v>2.88</v>
      </c>
      <c r="F513" s="108"/>
      <c r="G513" s="108"/>
      <c r="H513" s="108">
        <v>3.88</v>
      </c>
    </row>
    <row r="514" spans="1:8" x14ac:dyDescent="0.3">
      <c r="A514" t="s">
        <v>1337</v>
      </c>
      <c r="B514" s="108"/>
      <c r="C514" s="108">
        <v>3</v>
      </c>
      <c r="D514" s="108">
        <v>4</v>
      </c>
      <c r="E514" s="108"/>
      <c r="F514" s="108"/>
      <c r="G514" s="108">
        <v>0.34</v>
      </c>
      <c r="H514" s="108">
        <v>7.34</v>
      </c>
    </row>
    <row r="515" spans="1:8" x14ac:dyDescent="0.3">
      <c r="A515" t="s">
        <v>1338</v>
      </c>
      <c r="B515" s="108"/>
      <c r="C515" s="108">
        <v>3</v>
      </c>
      <c r="D515" s="108">
        <v>6</v>
      </c>
      <c r="E515" s="108"/>
      <c r="F515" s="108"/>
      <c r="G515" s="108">
        <v>0.51</v>
      </c>
      <c r="H515" s="108">
        <v>9.51</v>
      </c>
    </row>
    <row r="516" spans="1:8" x14ac:dyDescent="0.3">
      <c r="A516" t="s">
        <v>1339</v>
      </c>
      <c r="B516" s="108">
        <v>0.96</v>
      </c>
      <c r="C516" s="108"/>
      <c r="D516" s="108"/>
      <c r="E516" s="108">
        <v>0.65</v>
      </c>
      <c r="F516" s="108"/>
      <c r="G516" s="108">
        <v>0.32</v>
      </c>
      <c r="H516" s="108">
        <v>1.93</v>
      </c>
    </row>
    <row r="517" spans="1:8" x14ac:dyDescent="0.3">
      <c r="A517" t="s">
        <v>1340</v>
      </c>
      <c r="B517" s="108"/>
      <c r="C517" s="108">
        <v>1</v>
      </c>
      <c r="D517" s="108">
        <v>2</v>
      </c>
      <c r="E517" s="108"/>
      <c r="F517" s="108"/>
      <c r="G517" s="108">
        <v>0.17</v>
      </c>
      <c r="H517" s="108">
        <v>3.17</v>
      </c>
    </row>
    <row r="518" spans="1:8" x14ac:dyDescent="0.3">
      <c r="A518" t="s">
        <v>1341</v>
      </c>
      <c r="B518" s="108"/>
      <c r="C518" s="108">
        <v>2</v>
      </c>
      <c r="D518" s="108">
        <v>4</v>
      </c>
      <c r="E518" s="108"/>
      <c r="F518" s="108"/>
      <c r="G518" s="108">
        <v>0.34</v>
      </c>
      <c r="H518" s="108">
        <v>6.34</v>
      </c>
    </row>
    <row r="519" spans="1:8" x14ac:dyDescent="0.3">
      <c r="A519" t="s">
        <v>1342</v>
      </c>
      <c r="B519" s="108"/>
      <c r="C519" s="108">
        <v>1</v>
      </c>
      <c r="D519" s="108">
        <v>2</v>
      </c>
      <c r="E519" s="108"/>
      <c r="F519" s="108"/>
      <c r="G519" s="108">
        <v>0.32</v>
      </c>
      <c r="H519" s="108">
        <v>3.32</v>
      </c>
    </row>
    <row r="520" spans="1:8" x14ac:dyDescent="0.3">
      <c r="A520" t="s">
        <v>1343</v>
      </c>
      <c r="B520" s="108">
        <v>0.17</v>
      </c>
      <c r="C520" s="108">
        <v>6</v>
      </c>
      <c r="D520" s="108">
        <v>6</v>
      </c>
      <c r="E520" s="108"/>
      <c r="F520" s="108"/>
      <c r="G520" s="108">
        <v>0.17</v>
      </c>
      <c r="H520" s="108">
        <v>12.34</v>
      </c>
    </row>
    <row r="521" spans="1:8" x14ac:dyDescent="0.3">
      <c r="A521" t="s">
        <v>10289</v>
      </c>
      <c r="B521" s="108">
        <v>0.96</v>
      </c>
      <c r="C521" s="108"/>
      <c r="D521" s="108"/>
      <c r="E521" s="108">
        <v>0.96</v>
      </c>
      <c r="F521" s="108"/>
      <c r="G521" s="108">
        <v>0.17</v>
      </c>
      <c r="H521" s="108">
        <v>2.09</v>
      </c>
    </row>
    <row r="522" spans="1:8" x14ac:dyDescent="0.3">
      <c r="A522" t="s">
        <v>10137</v>
      </c>
      <c r="B522" s="108"/>
      <c r="C522" s="108">
        <v>1</v>
      </c>
      <c r="D522" s="108"/>
      <c r="E522" s="108">
        <v>0.96</v>
      </c>
      <c r="F522" s="108"/>
      <c r="G522" s="108">
        <v>0.17</v>
      </c>
      <c r="H522" s="108">
        <v>2.13</v>
      </c>
    </row>
    <row r="523" spans="1:8" x14ac:dyDescent="0.3">
      <c r="A523" t="s">
        <v>11779</v>
      </c>
      <c r="B523" s="108">
        <v>2.88</v>
      </c>
      <c r="C523" s="108"/>
      <c r="D523" s="108"/>
      <c r="E523" s="108">
        <v>7.04</v>
      </c>
      <c r="F523" s="108"/>
      <c r="G523" s="108">
        <v>1.1299999999999999</v>
      </c>
      <c r="H523" s="108">
        <v>11.05</v>
      </c>
    </row>
    <row r="524" spans="1:8" x14ac:dyDescent="0.3">
      <c r="A524" t="s">
        <v>11780</v>
      </c>
      <c r="B524" s="108">
        <v>1.92</v>
      </c>
      <c r="C524" s="108"/>
      <c r="D524" s="108">
        <v>4</v>
      </c>
      <c r="E524" s="108"/>
      <c r="F524" s="108"/>
      <c r="G524" s="108">
        <v>0.64</v>
      </c>
      <c r="H524" s="108">
        <v>6.56</v>
      </c>
    </row>
    <row r="525" spans="1:8" x14ac:dyDescent="0.3">
      <c r="A525" t="s">
        <v>11781</v>
      </c>
      <c r="B525" s="108">
        <v>3.84</v>
      </c>
      <c r="C525" s="108"/>
      <c r="D525" s="108">
        <v>2</v>
      </c>
      <c r="E525" s="108">
        <v>5.76</v>
      </c>
      <c r="F525" s="108"/>
      <c r="G525" s="108">
        <v>0.51</v>
      </c>
      <c r="H525" s="108">
        <v>12.11</v>
      </c>
    </row>
    <row r="526" spans="1:8" x14ac:dyDescent="0.3">
      <c r="A526" t="s">
        <v>11782</v>
      </c>
      <c r="B526" s="108"/>
      <c r="C526" s="108">
        <v>2</v>
      </c>
      <c r="D526" s="108"/>
      <c r="E526" s="108">
        <v>2.56</v>
      </c>
      <c r="F526" s="108"/>
      <c r="G526" s="108">
        <v>0.64</v>
      </c>
      <c r="H526" s="108">
        <v>5.2</v>
      </c>
    </row>
    <row r="527" spans="1:8" x14ac:dyDescent="0.3">
      <c r="A527" t="s">
        <v>11783</v>
      </c>
      <c r="B527" s="108">
        <v>0.96</v>
      </c>
      <c r="C527" s="108"/>
      <c r="D527" s="108">
        <v>2</v>
      </c>
      <c r="E527" s="108">
        <v>4.8</v>
      </c>
      <c r="F527" s="108"/>
      <c r="G527" s="108">
        <v>0.96</v>
      </c>
      <c r="H527" s="108">
        <v>8.7199999999999989</v>
      </c>
    </row>
    <row r="528" spans="1:8" x14ac:dyDescent="0.3">
      <c r="A528" t="s">
        <v>1344</v>
      </c>
      <c r="B528" s="108"/>
      <c r="C528" s="108">
        <v>3</v>
      </c>
      <c r="D528" s="108"/>
      <c r="E528" s="108">
        <v>2.88</v>
      </c>
      <c r="F528" s="108"/>
      <c r="G528" s="108">
        <v>0.34</v>
      </c>
      <c r="H528" s="108">
        <v>6.22</v>
      </c>
    </row>
    <row r="529" spans="1:8" x14ac:dyDescent="0.3">
      <c r="A529" t="s">
        <v>1345</v>
      </c>
      <c r="B529" s="108"/>
      <c r="C529" s="108">
        <v>2</v>
      </c>
      <c r="D529" s="108">
        <v>8</v>
      </c>
      <c r="E529" s="108"/>
      <c r="F529" s="108"/>
      <c r="G529" s="108">
        <v>0.34</v>
      </c>
      <c r="H529" s="108">
        <v>10.34</v>
      </c>
    </row>
    <row r="530" spans="1:8" x14ac:dyDescent="0.3">
      <c r="A530" t="s">
        <v>1346</v>
      </c>
      <c r="B530" s="108"/>
      <c r="C530" s="108">
        <v>5</v>
      </c>
      <c r="D530" s="108">
        <v>2</v>
      </c>
      <c r="E530" s="108">
        <v>3.36</v>
      </c>
      <c r="F530" s="108"/>
      <c r="G530" s="108">
        <v>0.51</v>
      </c>
      <c r="H530" s="108">
        <v>10.87</v>
      </c>
    </row>
    <row r="531" spans="1:8" x14ac:dyDescent="0.3">
      <c r="A531" t="s">
        <v>1347</v>
      </c>
      <c r="B531" s="108"/>
      <c r="C531" s="108">
        <v>4</v>
      </c>
      <c r="D531" s="108">
        <v>2</v>
      </c>
      <c r="E531" s="108">
        <v>4.8000000000000007</v>
      </c>
      <c r="F531" s="108"/>
      <c r="G531" s="108">
        <v>0.51</v>
      </c>
      <c r="H531" s="108">
        <v>11.31</v>
      </c>
    </row>
    <row r="532" spans="1:8" x14ac:dyDescent="0.3">
      <c r="A532" t="s">
        <v>1348</v>
      </c>
      <c r="B532" s="108">
        <v>3.1999999999999997</v>
      </c>
      <c r="C532" s="108"/>
      <c r="D532" s="108"/>
      <c r="E532" s="108">
        <v>5.12</v>
      </c>
      <c r="F532" s="108"/>
      <c r="G532" s="108">
        <v>0.51</v>
      </c>
      <c r="H532" s="108">
        <v>8.83</v>
      </c>
    </row>
    <row r="533" spans="1:8" x14ac:dyDescent="0.3">
      <c r="A533" t="s">
        <v>1349</v>
      </c>
      <c r="B533" s="108">
        <v>0.96</v>
      </c>
      <c r="C533" s="108"/>
      <c r="D533" s="108"/>
      <c r="E533" s="108">
        <v>1.92</v>
      </c>
      <c r="F533" s="108"/>
      <c r="G533" s="108">
        <v>0.34</v>
      </c>
      <c r="H533" s="108">
        <v>3.2199999999999998</v>
      </c>
    </row>
    <row r="534" spans="1:8" x14ac:dyDescent="0.3">
      <c r="A534" t="s">
        <v>1350</v>
      </c>
      <c r="B534" s="108">
        <v>1.28</v>
      </c>
      <c r="C534" s="108">
        <v>1</v>
      </c>
      <c r="D534" s="108">
        <v>3</v>
      </c>
      <c r="E534" s="108"/>
      <c r="F534" s="108">
        <v>0.32</v>
      </c>
      <c r="G534" s="108">
        <v>0.34</v>
      </c>
      <c r="H534" s="108">
        <v>5.94</v>
      </c>
    </row>
    <row r="535" spans="1:8" x14ac:dyDescent="0.3">
      <c r="A535" t="s">
        <v>923</v>
      </c>
      <c r="B535" s="108">
        <v>2.56</v>
      </c>
      <c r="C535" s="108">
        <v>2</v>
      </c>
      <c r="D535" s="108"/>
      <c r="E535" s="108">
        <v>4.49</v>
      </c>
      <c r="F535" s="108"/>
      <c r="G535" s="108">
        <v>1.5299999999999998</v>
      </c>
      <c r="H535" s="108">
        <v>10.58</v>
      </c>
    </row>
    <row r="536" spans="1:8" x14ac:dyDescent="0.3">
      <c r="A536" t="s">
        <v>1352</v>
      </c>
      <c r="B536" s="108"/>
      <c r="C536" s="108">
        <v>4</v>
      </c>
      <c r="D536" s="108"/>
      <c r="E536" s="108">
        <v>2.88</v>
      </c>
      <c r="F536" s="108"/>
      <c r="G536" s="108">
        <v>0.68</v>
      </c>
      <c r="H536" s="108">
        <v>7.56</v>
      </c>
    </row>
    <row r="537" spans="1:8" x14ac:dyDescent="0.3">
      <c r="A537" t="s">
        <v>1354</v>
      </c>
      <c r="B537" s="108"/>
      <c r="C537" s="108">
        <v>4</v>
      </c>
      <c r="D537" s="108"/>
      <c r="E537" s="108">
        <v>5.76</v>
      </c>
      <c r="F537" s="108"/>
      <c r="G537" s="108">
        <v>0.51</v>
      </c>
      <c r="H537" s="108">
        <v>10.27</v>
      </c>
    </row>
    <row r="538" spans="1:8" x14ac:dyDescent="0.3">
      <c r="A538" t="s">
        <v>1356</v>
      </c>
      <c r="B538" s="108"/>
      <c r="C538" s="108">
        <v>2</v>
      </c>
      <c r="D538" s="108"/>
      <c r="E538" s="108">
        <v>1.28</v>
      </c>
      <c r="F538" s="108"/>
      <c r="G538" s="108">
        <v>0.34</v>
      </c>
      <c r="H538" s="108">
        <v>3.62</v>
      </c>
    </row>
    <row r="539" spans="1:8" x14ac:dyDescent="0.3">
      <c r="A539" t="s">
        <v>1359</v>
      </c>
      <c r="B539" s="108"/>
      <c r="C539" s="108">
        <v>6</v>
      </c>
      <c r="D539" s="108"/>
      <c r="E539" s="108">
        <v>8.64</v>
      </c>
      <c r="F539" s="108"/>
      <c r="G539" s="108">
        <v>0.68</v>
      </c>
      <c r="H539" s="108">
        <v>15.32</v>
      </c>
    </row>
    <row r="540" spans="1:8" x14ac:dyDescent="0.3">
      <c r="A540" t="s">
        <v>1361</v>
      </c>
      <c r="B540" s="108"/>
      <c r="C540" s="108">
        <v>4</v>
      </c>
      <c r="D540" s="108"/>
      <c r="E540" s="108">
        <v>2.56</v>
      </c>
      <c r="F540" s="108"/>
      <c r="G540" s="108">
        <v>0.34</v>
      </c>
      <c r="H540" s="108">
        <v>6.9</v>
      </c>
    </row>
    <row r="541" spans="1:8" x14ac:dyDescent="0.3">
      <c r="A541" t="s">
        <v>10290</v>
      </c>
      <c r="B541" s="108"/>
      <c r="C541" s="108">
        <v>2</v>
      </c>
      <c r="D541" s="108"/>
      <c r="E541" s="108">
        <v>2.88</v>
      </c>
      <c r="F541" s="108"/>
      <c r="G541" s="108">
        <v>0.32</v>
      </c>
      <c r="H541" s="108">
        <v>5.2</v>
      </c>
    </row>
    <row r="542" spans="1:8" x14ac:dyDescent="0.3">
      <c r="A542" t="s">
        <v>10291</v>
      </c>
      <c r="B542" s="108">
        <v>3.84</v>
      </c>
      <c r="C542" s="108"/>
      <c r="D542" s="108">
        <v>4</v>
      </c>
      <c r="E542" s="108">
        <v>1.44</v>
      </c>
      <c r="F542" s="108"/>
      <c r="G542" s="108">
        <v>0.51</v>
      </c>
      <c r="H542" s="108">
        <v>9.7899999999999991</v>
      </c>
    </row>
    <row r="543" spans="1:8" x14ac:dyDescent="0.3">
      <c r="A543" t="s">
        <v>16215</v>
      </c>
      <c r="B543" s="108"/>
      <c r="C543" s="108">
        <v>9</v>
      </c>
      <c r="D543" s="108">
        <v>22</v>
      </c>
      <c r="E543" s="108"/>
      <c r="F543" s="108"/>
      <c r="G543" s="108">
        <v>1.5299999999999998</v>
      </c>
      <c r="H543" s="108">
        <v>32.53</v>
      </c>
    </row>
    <row r="544" spans="1:8" x14ac:dyDescent="0.3">
      <c r="A544" t="s">
        <v>16216</v>
      </c>
      <c r="B544" s="108"/>
      <c r="C544" s="108">
        <v>1</v>
      </c>
      <c r="D544" s="108">
        <v>2</v>
      </c>
      <c r="E544" s="108"/>
      <c r="F544" s="108"/>
      <c r="G544" s="108">
        <v>0.17</v>
      </c>
      <c r="H544" s="108">
        <v>3.17</v>
      </c>
    </row>
    <row r="545" spans="1:8" x14ac:dyDescent="0.3">
      <c r="A545" t="s">
        <v>16217</v>
      </c>
      <c r="B545" s="108"/>
      <c r="C545" s="108">
        <v>4</v>
      </c>
      <c r="D545" s="108">
        <v>6</v>
      </c>
      <c r="E545" s="108"/>
      <c r="F545" s="108"/>
      <c r="G545" s="108">
        <v>0.51</v>
      </c>
      <c r="H545" s="108">
        <v>10.51</v>
      </c>
    </row>
    <row r="546" spans="1:8" x14ac:dyDescent="0.3">
      <c r="A546" t="s">
        <v>16218</v>
      </c>
      <c r="B546" s="108"/>
      <c r="C546" s="108">
        <v>1</v>
      </c>
      <c r="D546" s="108">
        <v>2</v>
      </c>
      <c r="E546" s="108"/>
      <c r="F546" s="108"/>
      <c r="G546" s="108">
        <v>0.17</v>
      </c>
      <c r="H546" s="108">
        <v>3.17</v>
      </c>
    </row>
    <row r="547" spans="1:8" x14ac:dyDescent="0.3">
      <c r="A547" t="s">
        <v>16219</v>
      </c>
      <c r="B547" s="108"/>
      <c r="C547" s="108">
        <v>1</v>
      </c>
      <c r="D547" s="108"/>
      <c r="E547" s="108">
        <v>1.44</v>
      </c>
      <c r="F547" s="108"/>
      <c r="G547" s="108">
        <v>0.17</v>
      </c>
      <c r="H547" s="108">
        <v>2.61</v>
      </c>
    </row>
    <row r="548" spans="1:8" x14ac:dyDescent="0.3">
      <c r="A548" t="s">
        <v>16220</v>
      </c>
      <c r="B548" s="108"/>
      <c r="C548" s="108">
        <v>4</v>
      </c>
      <c r="D548" s="108">
        <v>6</v>
      </c>
      <c r="E548" s="108"/>
      <c r="F548" s="108"/>
      <c r="G548" s="108">
        <v>0.51</v>
      </c>
      <c r="H548" s="108">
        <v>10.51</v>
      </c>
    </row>
    <row r="549" spans="1:8" x14ac:dyDescent="0.3">
      <c r="A549" t="s">
        <v>16221</v>
      </c>
      <c r="B549" s="108"/>
      <c r="C549" s="108">
        <v>2</v>
      </c>
      <c r="D549" s="108">
        <v>2</v>
      </c>
      <c r="E549" s="108"/>
      <c r="F549" s="108"/>
      <c r="G549" s="108">
        <v>0.34</v>
      </c>
      <c r="H549" s="108">
        <v>4.34</v>
      </c>
    </row>
    <row r="550" spans="1:8" x14ac:dyDescent="0.3">
      <c r="A550" t="s">
        <v>16222</v>
      </c>
      <c r="B550" s="108"/>
      <c r="C550" s="108">
        <v>6</v>
      </c>
      <c r="D550" s="108">
        <v>6</v>
      </c>
      <c r="E550" s="108"/>
      <c r="F550" s="108"/>
      <c r="G550" s="108">
        <v>0.34</v>
      </c>
      <c r="H550" s="108">
        <v>12.34</v>
      </c>
    </row>
    <row r="551" spans="1:8" x14ac:dyDescent="0.3">
      <c r="A551" t="s">
        <v>878</v>
      </c>
      <c r="B551" s="108"/>
      <c r="C551" s="108">
        <v>3</v>
      </c>
      <c r="D551" s="108">
        <v>2</v>
      </c>
      <c r="E551" s="108">
        <v>0.96</v>
      </c>
      <c r="F551" s="108"/>
      <c r="G551" s="108">
        <v>0.32</v>
      </c>
      <c r="H551" s="108">
        <v>6.28</v>
      </c>
    </row>
    <row r="552" spans="1:8" x14ac:dyDescent="0.3">
      <c r="A552" t="s">
        <v>1252</v>
      </c>
      <c r="B552" s="108"/>
      <c r="C552" s="108">
        <v>1</v>
      </c>
      <c r="D552" s="108">
        <v>2</v>
      </c>
      <c r="E552" s="108"/>
      <c r="F552" s="108"/>
      <c r="G552" s="108">
        <v>0.17</v>
      </c>
      <c r="H552" s="108">
        <v>3.17</v>
      </c>
    </row>
    <row r="553" spans="1:8" x14ac:dyDescent="0.3">
      <c r="A553" t="s">
        <v>1253</v>
      </c>
      <c r="B553" s="108"/>
      <c r="C553" s="108">
        <v>2</v>
      </c>
      <c r="D553" s="108">
        <v>2</v>
      </c>
      <c r="E553" s="108"/>
      <c r="F553" s="108"/>
      <c r="G553" s="108">
        <v>0.17</v>
      </c>
      <c r="H553" s="108">
        <v>4.17</v>
      </c>
    </row>
    <row r="554" spans="1:8" x14ac:dyDescent="0.3">
      <c r="A554" t="s">
        <v>1254</v>
      </c>
      <c r="B554" s="108"/>
      <c r="C554" s="108">
        <v>3</v>
      </c>
      <c r="D554" s="108">
        <v>4</v>
      </c>
      <c r="E554" s="108"/>
      <c r="F554" s="108"/>
      <c r="G554" s="108">
        <v>0.51</v>
      </c>
      <c r="H554" s="108">
        <v>7.51</v>
      </c>
    </row>
    <row r="555" spans="1:8" x14ac:dyDescent="0.3">
      <c r="A555" t="s">
        <v>1255</v>
      </c>
      <c r="B555" s="108"/>
      <c r="C555" s="108">
        <v>1</v>
      </c>
      <c r="D555" s="108">
        <v>1</v>
      </c>
      <c r="E555" s="108"/>
      <c r="F555" s="108"/>
      <c r="G555" s="108">
        <v>0.17</v>
      </c>
      <c r="H555" s="108">
        <v>2.17</v>
      </c>
    </row>
    <row r="556" spans="1:8" x14ac:dyDescent="0.3">
      <c r="A556" t="s">
        <v>1256</v>
      </c>
      <c r="B556" s="108"/>
      <c r="C556" s="108">
        <v>2</v>
      </c>
      <c r="D556" s="108">
        <v>2</v>
      </c>
      <c r="E556" s="108"/>
      <c r="F556" s="108"/>
      <c r="G556" s="108">
        <v>0.17</v>
      </c>
      <c r="H556" s="108">
        <v>4.17</v>
      </c>
    </row>
    <row r="557" spans="1:8" x14ac:dyDescent="0.3">
      <c r="A557" t="s">
        <v>1257</v>
      </c>
      <c r="B557" s="108"/>
      <c r="C557" s="108">
        <v>2</v>
      </c>
      <c r="D557" s="108"/>
      <c r="E557" s="108">
        <v>0.8</v>
      </c>
      <c r="F557" s="108"/>
      <c r="G557" s="108">
        <v>0.17</v>
      </c>
      <c r="H557" s="108">
        <v>2.9699999999999998</v>
      </c>
    </row>
    <row r="558" spans="1:8" x14ac:dyDescent="0.3">
      <c r="A558" t="s">
        <v>1258</v>
      </c>
      <c r="B558" s="108"/>
      <c r="C558" s="108">
        <v>2</v>
      </c>
      <c r="D558" s="108"/>
      <c r="E558" s="108">
        <v>1.28</v>
      </c>
      <c r="F558" s="108"/>
      <c r="G558" s="108">
        <v>0.32</v>
      </c>
      <c r="H558" s="108">
        <v>3.6</v>
      </c>
    </row>
    <row r="559" spans="1:8" x14ac:dyDescent="0.3">
      <c r="A559" t="s">
        <v>1259</v>
      </c>
      <c r="B559" s="108"/>
      <c r="C559" s="108">
        <v>2</v>
      </c>
      <c r="D559" s="108"/>
      <c r="E559" s="108">
        <v>1.1200000000000001</v>
      </c>
      <c r="F559" s="108"/>
      <c r="G559" s="108"/>
      <c r="H559" s="108">
        <v>3.12</v>
      </c>
    </row>
    <row r="560" spans="1:8" x14ac:dyDescent="0.3">
      <c r="A560" t="s">
        <v>1260</v>
      </c>
      <c r="B560" s="108"/>
      <c r="C560" s="108">
        <v>1</v>
      </c>
      <c r="D560" s="108"/>
      <c r="E560" s="108">
        <v>0.48</v>
      </c>
      <c r="F560" s="108"/>
      <c r="G560" s="108">
        <v>0.17</v>
      </c>
      <c r="H560" s="108">
        <v>1.65</v>
      </c>
    </row>
    <row r="561" spans="1:8" x14ac:dyDescent="0.3">
      <c r="A561" t="s">
        <v>1261</v>
      </c>
      <c r="B561" s="108"/>
      <c r="C561" s="108">
        <v>2</v>
      </c>
      <c r="D561" s="108">
        <v>2</v>
      </c>
      <c r="E561" s="108"/>
      <c r="F561" s="108"/>
      <c r="G561" s="108">
        <v>0.17</v>
      </c>
      <c r="H561" s="108">
        <v>4.17</v>
      </c>
    </row>
    <row r="562" spans="1:8" x14ac:dyDescent="0.3">
      <c r="A562" t="s">
        <v>1262</v>
      </c>
      <c r="B562" s="108"/>
      <c r="C562" s="108">
        <v>2</v>
      </c>
      <c r="D562" s="108">
        <v>2</v>
      </c>
      <c r="E562" s="108"/>
      <c r="F562" s="108"/>
      <c r="G562" s="108">
        <v>0.17</v>
      </c>
      <c r="H562" s="108">
        <v>4.17</v>
      </c>
    </row>
    <row r="563" spans="1:8" x14ac:dyDescent="0.3">
      <c r="A563" t="s">
        <v>1263</v>
      </c>
      <c r="B563" s="108"/>
      <c r="C563" s="108">
        <v>2</v>
      </c>
      <c r="D563" s="108"/>
      <c r="E563" s="108">
        <v>3.84</v>
      </c>
      <c r="F563" s="108"/>
      <c r="G563" s="108"/>
      <c r="H563" s="108">
        <v>5.84</v>
      </c>
    </row>
    <row r="564" spans="1:8" x14ac:dyDescent="0.3">
      <c r="A564" t="s">
        <v>1264</v>
      </c>
      <c r="B564" s="108"/>
      <c r="C564" s="108">
        <v>1</v>
      </c>
      <c r="D564" s="108">
        <v>1</v>
      </c>
      <c r="E564" s="108"/>
      <c r="F564" s="108"/>
      <c r="G564" s="108">
        <v>0.17</v>
      </c>
      <c r="H564" s="108">
        <v>2.17</v>
      </c>
    </row>
    <row r="565" spans="1:8" x14ac:dyDescent="0.3">
      <c r="A565" t="s">
        <v>1265</v>
      </c>
      <c r="B565" s="108"/>
      <c r="C565" s="108">
        <v>1</v>
      </c>
      <c r="D565" s="108">
        <v>1</v>
      </c>
      <c r="E565" s="108"/>
      <c r="F565" s="108"/>
      <c r="G565" s="108">
        <v>0.17</v>
      </c>
      <c r="H565" s="108">
        <v>2.17</v>
      </c>
    </row>
    <row r="566" spans="1:8" x14ac:dyDescent="0.3">
      <c r="A566" t="s">
        <v>1266</v>
      </c>
      <c r="B566" s="108"/>
      <c r="C566" s="108">
        <v>1</v>
      </c>
      <c r="D566" s="108"/>
      <c r="E566" s="108">
        <v>0.96</v>
      </c>
      <c r="F566" s="108"/>
      <c r="G566" s="108">
        <v>0.17</v>
      </c>
      <c r="H566" s="108">
        <v>2.13</v>
      </c>
    </row>
    <row r="567" spans="1:8" x14ac:dyDescent="0.3">
      <c r="A567" t="s">
        <v>1267</v>
      </c>
      <c r="B567" s="108"/>
      <c r="C567" s="108">
        <v>4</v>
      </c>
      <c r="D567" s="108"/>
      <c r="E567" s="108">
        <v>1.92</v>
      </c>
      <c r="F567" s="108"/>
      <c r="G567" s="108">
        <v>0.32</v>
      </c>
      <c r="H567" s="108">
        <v>6.24</v>
      </c>
    </row>
    <row r="568" spans="1:8" x14ac:dyDescent="0.3">
      <c r="A568" t="s">
        <v>1268</v>
      </c>
      <c r="B568" s="108"/>
      <c r="C568" s="108">
        <v>1</v>
      </c>
      <c r="D568" s="108">
        <v>1</v>
      </c>
      <c r="E568" s="108"/>
      <c r="F568" s="108"/>
      <c r="G568" s="108">
        <v>0.17</v>
      </c>
      <c r="H568" s="108">
        <v>2.17</v>
      </c>
    </row>
    <row r="569" spans="1:8" x14ac:dyDescent="0.3">
      <c r="A569" t="s">
        <v>1803</v>
      </c>
      <c r="B569" s="108"/>
      <c r="C569" s="108">
        <v>5</v>
      </c>
      <c r="D569" s="108">
        <v>1</v>
      </c>
      <c r="E569" s="108">
        <v>2.4000000000000004</v>
      </c>
      <c r="F569" s="108"/>
      <c r="G569" s="108">
        <v>0.98</v>
      </c>
      <c r="H569" s="108">
        <v>9.3800000000000008</v>
      </c>
    </row>
    <row r="570" spans="1:8" x14ac:dyDescent="0.3">
      <c r="A570" t="s">
        <v>1269</v>
      </c>
      <c r="B570" s="108"/>
      <c r="C570" s="108">
        <v>1</v>
      </c>
      <c r="D570" s="108">
        <v>1</v>
      </c>
      <c r="E570" s="108"/>
      <c r="F570" s="108"/>
      <c r="G570" s="108">
        <v>0.17</v>
      </c>
      <c r="H570" s="108">
        <v>2.17</v>
      </c>
    </row>
    <row r="571" spans="1:8" x14ac:dyDescent="0.3">
      <c r="A571" t="s">
        <v>8181</v>
      </c>
      <c r="B571" s="108"/>
      <c r="C571" s="108">
        <v>2</v>
      </c>
      <c r="D571" s="108"/>
      <c r="E571" s="108">
        <v>0.64</v>
      </c>
      <c r="F571" s="108"/>
      <c r="G571" s="108">
        <v>0.17</v>
      </c>
      <c r="H571" s="108">
        <v>2.81</v>
      </c>
    </row>
    <row r="572" spans="1:8" x14ac:dyDescent="0.3">
      <c r="A572" t="s">
        <v>880</v>
      </c>
      <c r="B572" s="108"/>
      <c r="C572" s="108">
        <v>2</v>
      </c>
      <c r="D572" s="108"/>
      <c r="E572" s="108">
        <v>1.28</v>
      </c>
      <c r="F572" s="108"/>
      <c r="G572" s="108">
        <v>0.17</v>
      </c>
      <c r="H572" s="108">
        <v>3.45</v>
      </c>
    </row>
    <row r="573" spans="1:8" x14ac:dyDescent="0.3">
      <c r="A573" t="s">
        <v>1270</v>
      </c>
      <c r="B573" s="108"/>
      <c r="C573" s="108">
        <v>2</v>
      </c>
      <c r="D573" s="108"/>
      <c r="E573" s="108">
        <v>0.96</v>
      </c>
      <c r="F573" s="108"/>
      <c r="G573" s="108"/>
      <c r="H573" s="108">
        <v>2.96</v>
      </c>
    </row>
    <row r="574" spans="1:8" x14ac:dyDescent="0.3">
      <c r="A574" t="s">
        <v>1271</v>
      </c>
      <c r="C574">
        <v>2</v>
      </c>
      <c r="D574">
        <v>4</v>
      </c>
      <c r="E574">
        <v>0.96</v>
      </c>
      <c r="G574">
        <v>0.34</v>
      </c>
      <c r="H574">
        <v>7.3</v>
      </c>
    </row>
    <row r="575" spans="1:8" x14ac:dyDescent="0.3">
      <c r="A575" t="s">
        <v>69</v>
      </c>
      <c r="B575">
        <v>154.48000000000033</v>
      </c>
      <c r="C575">
        <v>609</v>
      </c>
      <c r="D575">
        <v>415</v>
      </c>
      <c r="E575">
        <v>436.9899999999999</v>
      </c>
      <c r="F575">
        <v>1.1300000000000001</v>
      </c>
      <c r="G575">
        <v>113.26000000000018</v>
      </c>
      <c r="H575">
        <v>1729.860000000001</v>
      </c>
    </row>
  </sheetData>
  <autoFilter ref="A3:H3" xr:uid="{00000000-0001-0000-0D00-000000000000}"/>
  <mergeCells count="1">
    <mergeCell ref="A1:H1"/>
  </mergeCells>
  <pageMargins left="0.7" right="0.7" top="0.75" bottom="0.75" header="0.3" footer="0.3"/>
  <pageSetup scale="10" orientation="landscape" r:id="rId1"/>
  <headerFooter>
    <oddFooter>&amp;L&amp;A
&amp;D
&amp;T&amp;CCentral Contra Costa Solid Waste Authority&amp;R&amp;P of&amp;N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4" tint="0.39997558519241921"/>
    <pageSetUpPr fitToPage="1"/>
  </sheetPr>
  <dimension ref="A1:AD1850"/>
  <sheetViews>
    <sheetView zoomScaleNormal="100" workbookViewId="0">
      <pane ySplit="2" topLeftCell="A3" activePane="bottomLeft" state="frozen"/>
      <selection pane="bottomLeft" sqref="A1:AD1"/>
    </sheetView>
  </sheetViews>
  <sheetFormatPr defaultRowHeight="14.4" x14ac:dyDescent="0.3"/>
  <cols>
    <col min="1" max="1" width="12.44140625" bestFit="1" customWidth="1"/>
    <col min="2" max="2" width="6.5546875" bestFit="1" customWidth="1"/>
    <col min="3" max="3" width="34.5546875" bestFit="1" customWidth="1"/>
    <col min="4" max="4" width="29.44140625" bestFit="1" customWidth="1"/>
    <col min="5" max="5" width="12" bestFit="1" customWidth="1"/>
    <col min="6" max="6" width="29.44140625" bestFit="1" customWidth="1"/>
    <col min="7" max="7" width="9.5546875" bestFit="1" customWidth="1"/>
    <col min="8" max="8" width="14.5546875" bestFit="1" customWidth="1"/>
    <col min="9" max="9" width="11.5546875" bestFit="1" customWidth="1"/>
    <col min="10" max="11" width="12.44140625" bestFit="1" customWidth="1"/>
    <col min="12" max="12" width="11.44140625" bestFit="1" customWidth="1"/>
    <col min="13" max="14" width="16.44140625" bestFit="1" customWidth="1"/>
    <col min="15" max="15" width="16" bestFit="1" customWidth="1"/>
    <col min="16" max="16" width="9.5546875" bestFit="1" customWidth="1"/>
    <col min="17" max="17" width="13.44140625" bestFit="1" customWidth="1"/>
    <col min="18" max="18" width="5.5546875" bestFit="1" customWidth="1"/>
    <col min="19" max="19" width="9.5546875" style="108" bestFit="1" customWidth="1"/>
    <col min="20" max="20" width="7.44140625" bestFit="1" customWidth="1"/>
    <col min="21" max="21" width="9.44140625" bestFit="1" customWidth="1"/>
    <col min="22" max="22" width="10" bestFit="1" customWidth="1"/>
    <col min="23" max="23" width="9.5546875" bestFit="1" customWidth="1"/>
    <col min="24" max="24" width="8.44140625" bestFit="1" customWidth="1"/>
    <col min="25" max="25" width="8.5546875" bestFit="1" customWidth="1"/>
    <col min="26" max="26" width="10.5546875" bestFit="1" customWidth="1"/>
    <col min="27" max="27" width="9.44140625" bestFit="1" customWidth="1"/>
    <col min="28" max="28" width="7.5546875" bestFit="1" customWidth="1"/>
  </cols>
  <sheetData>
    <row r="1" spans="1:30" x14ac:dyDescent="0.3">
      <c r="A1" s="530" t="s">
        <v>27071</v>
      </c>
      <c r="B1" s="530"/>
      <c r="C1" s="530"/>
      <c r="D1" s="530"/>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row>
    <row r="2" spans="1:30" ht="40.200000000000003" x14ac:dyDescent="0.3">
      <c r="A2" s="339" t="s">
        <v>240</v>
      </c>
      <c r="B2" s="339" t="s">
        <v>241</v>
      </c>
      <c r="C2" s="339" t="s">
        <v>242</v>
      </c>
      <c r="D2" s="339" t="s">
        <v>15552</v>
      </c>
      <c r="E2" s="339" t="s">
        <v>243</v>
      </c>
      <c r="F2" s="339" t="s">
        <v>244</v>
      </c>
      <c r="G2" s="339" t="s">
        <v>245</v>
      </c>
      <c r="H2" s="339" t="s">
        <v>246</v>
      </c>
      <c r="I2" s="339" t="s">
        <v>15553</v>
      </c>
      <c r="J2" s="339" t="s">
        <v>15554</v>
      </c>
      <c r="K2" s="339" t="s">
        <v>247</v>
      </c>
      <c r="L2" s="339" t="s">
        <v>2301</v>
      </c>
      <c r="M2" s="339" t="s">
        <v>2302</v>
      </c>
      <c r="N2" s="339" t="s">
        <v>15668</v>
      </c>
      <c r="O2" s="339" t="s">
        <v>248</v>
      </c>
      <c r="P2" s="340" t="s">
        <v>249</v>
      </c>
      <c r="Q2" s="339" t="s">
        <v>250</v>
      </c>
      <c r="R2" s="340" t="s">
        <v>251</v>
      </c>
      <c r="S2" s="341" t="s">
        <v>15555</v>
      </c>
      <c r="T2" s="340" t="s">
        <v>252</v>
      </c>
      <c r="U2" s="339" t="s">
        <v>253</v>
      </c>
      <c r="V2" s="339" t="s">
        <v>254</v>
      </c>
      <c r="W2" s="342" t="s">
        <v>255</v>
      </c>
      <c r="X2" s="340" t="s">
        <v>256</v>
      </c>
      <c r="Y2" s="340" t="s">
        <v>257</v>
      </c>
      <c r="Z2" s="340" t="s">
        <v>258</v>
      </c>
      <c r="AA2" s="340" t="s">
        <v>259</v>
      </c>
      <c r="AB2" s="340" t="s">
        <v>260</v>
      </c>
      <c r="AC2" s="340" t="s">
        <v>261</v>
      </c>
      <c r="AD2" s="340" t="s">
        <v>15960</v>
      </c>
    </row>
    <row r="3" spans="1:30" x14ac:dyDescent="0.3">
      <c r="A3" t="s">
        <v>3187</v>
      </c>
      <c r="B3" t="s">
        <v>274</v>
      </c>
      <c r="C3" t="s">
        <v>3188</v>
      </c>
      <c r="D3" t="s">
        <v>9772</v>
      </c>
      <c r="E3" t="s">
        <v>1441</v>
      </c>
      <c r="F3" t="s">
        <v>3189</v>
      </c>
      <c r="H3" t="s">
        <v>265</v>
      </c>
      <c r="I3" t="s">
        <v>266</v>
      </c>
      <c r="J3" t="s">
        <v>748</v>
      </c>
      <c r="K3" t="s">
        <v>1202</v>
      </c>
      <c r="L3" t="s">
        <v>271</v>
      </c>
      <c r="M3" t="s">
        <v>268</v>
      </c>
      <c r="N3">
        <v>26</v>
      </c>
      <c r="O3" t="s">
        <v>273</v>
      </c>
      <c r="P3">
        <v>0.48</v>
      </c>
      <c r="R3">
        <v>1</v>
      </c>
      <c r="S3" s="108">
        <v>0.48</v>
      </c>
      <c r="T3">
        <v>1</v>
      </c>
      <c r="U3" t="s">
        <v>270</v>
      </c>
      <c r="V3" t="s">
        <v>167</v>
      </c>
      <c r="W3">
        <v>1</v>
      </c>
      <c r="X3">
        <v>1</v>
      </c>
      <c r="Y3">
        <v>0</v>
      </c>
      <c r="Z3">
        <v>0</v>
      </c>
      <c r="AA3">
        <v>0</v>
      </c>
      <c r="AB3">
        <v>0</v>
      </c>
      <c r="AC3">
        <v>0</v>
      </c>
      <c r="AD3">
        <v>0</v>
      </c>
    </row>
    <row r="4" spans="1:30" x14ac:dyDescent="0.3">
      <c r="A4" t="s">
        <v>1861</v>
      </c>
      <c r="B4" t="s">
        <v>294</v>
      </c>
      <c r="C4" t="s">
        <v>166</v>
      </c>
      <c r="D4" t="s">
        <v>9715</v>
      </c>
      <c r="E4" t="s">
        <v>2189</v>
      </c>
      <c r="F4" t="s">
        <v>2134</v>
      </c>
      <c r="H4" t="s">
        <v>265</v>
      </c>
      <c r="I4" t="s">
        <v>266</v>
      </c>
      <c r="J4" t="s">
        <v>2149</v>
      </c>
      <c r="K4" t="s">
        <v>756</v>
      </c>
      <c r="L4" t="s">
        <v>267</v>
      </c>
      <c r="M4" t="s">
        <v>268</v>
      </c>
      <c r="N4">
        <v>8</v>
      </c>
      <c r="O4" t="s">
        <v>266</v>
      </c>
      <c r="P4">
        <v>0.17</v>
      </c>
      <c r="R4">
        <v>1</v>
      </c>
      <c r="S4" s="108">
        <v>0.17</v>
      </c>
      <c r="T4">
        <v>1</v>
      </c>
      <c r="U4" t="s">
        <v>270</v>
      </c>
      <c r="V4" t="s">
        <v>167</v>
      </c>
      <c r="W4">
        <v>1</v>
      </c>
      <c r="X4">
        <v>0</v>
      </c>
      <c r="Y4">
        <v>0</v>
      </c>
      <c r="Z4">
        <v>0</v>
      </c>
      <c r="AA4">
        <v>1</v>
      </c>
      <c r="AB4">
        <v>0</v>
      </c>
      <c r="AC4">
        <v>0</v>
      </c>
      <c r="AD4">
        <v>0</v>
      </c>
    </row>
    <row r="5" spans="1:30" x14ac:dyDescent="0.3">
      <c r="A5" t="s">
        <v>1861</v>
      </c>
      <c r="B5" t="s">
        <v>854</v>
      </c>
      <c r="C5" t="s">
        <v>166</v>
      </c>
      <c r="D5" t="s">
        <v>9710</v>
      </c>
      <c r="E5" t="s">
        <v>2184</v>
      </c>
      <c r="F5" t="s">
        <v>2134</v>
      </c>
      <c r="H5" t="s">
        <v>265</v>
      </c>
      <c r="I5" t="s">
        <v>266</v>
      </c>
      <c r="J5" t="s">
        <v>2135</v>
      </c>
      <c r="K5" t="s">
        <v>756</v>
      </c>
      <c r="L5" t="s">
        <v>267</v>
      </c>
      <c r="M5" t="s">
        <v>268</v>
      </c>
      <c r="N5">
        <v>8</v>
      </c>
      <c r="O5" t="s">
        <v>266</v>
      </c>
      <c r="P5">
        <v>0.17</v>
      </c>
      <c r="R5">
        <v>1</v>
      </c>
      <c r="S5" s="108">
        <v>0.17</v>
      </c>
      <c r="T5">
        <v>1</v>
      </c>
      <c r="U5" t="s">
        <v>270</v>
      </c>
      <c r="V5" t="s">
        <v>167</v>
      </c>
      <c r="W5">
        <v>1</v>
      </c>
      <c r="X5">
        <v>0</v>
      </c>
      <c r="Y5">
        <v>0</v>
      </c>
      <c r="Z5">
        <v>0</v>
      </c>
      <c r="AA5">
        <v>1</v>
      </c>
      <c r="AB5">
        <v>0</v>
      </c>
      <c r="AC5">
        <v>0</v>
      </c>
      <c r="AD5">
        <v>0</v>
      </c>
    </row>
    <row r="6" spans="1:30" x14ac:dyDescent="0.3">
      <c r="A6" t="s">
        <v>937</v>
      </c>
      <c r="B6" t="s">
        <v>525</v>
      </c>
      <c r="C6" t="s">
        <v>187</v>
      </c>
      <c r="D6" t="s">
        <v>9588</v>
      </c>
      <c r="E6" t="s">
        <v>942</v>
      </c>
      <c r="F6" t="s">
        <v>939</v>
      </c>
      <c r="H6" t="s">
        <v>265</v>
      </c>
      <c r="I6" t="s">
        <v>266</v>
      </c>
      <c r="J6" t="s">
        <v>943</v>
      </c>
      <c r="K6" t="s">
        <v>944</v>
      </c>
      <c r="L6" t="s">
        <v>267</v>
      </c>
      <c r="M6" t="s">
        <v>268</v>
      </c>
      <c r="N6">
        <v>8</v>
      </c>
      <c r="O6" t="s">
        <v>282</v>
      </c>
      <c r="P6">
        <v>2</v>
      </c>
      <c r="R6">
        <v>1</v>
      </c>
      <c r="S6" s="108">
        <v>2</v>
      </c>
      <c r="T6">
        <v>1</v>
      </c>
      <c r="U6" t="s">
        <v>270</v>
      </c>
      <c r="V6" t="s">
        <v>167</v>
      </c>
      <c r="W6">
        <v>1</v>
      </c>
      <c r="X6">
        <v>0</v>
      </c>
      <c r="Y6">
        <v>1</v>
      </c>
      <c r="Z6">
        <v>0</v>
      </c>
      <c r="AA6">
        <v>0</v>
      </c>
      <c r="AB6">
        <v>0</v>
      </c>
      <c r="AC6">
        <v>0</v>
      </c>
      <c r="AD6">
        <v>0</v>
      </c>
    </row>
    <row r="7" spans="1:30" x14ac:dyDescent="0.3">
      <c r="A7" t="s">
        <v>937</v>
      </c>
      <c r="B7" t="s">
        <v>525</v>
      </c>
      <c r="C7" t="s">
        <v>187</v>
      </c>
      <c r="D7" t="s">
        <v>9588</v>
      </c>
      <c r="E7" t="s">
        <v>942</v>
      </c>
      <c r="F7" t="s">
        <v>939</v>
      </c>
      <c r="H7" t="s">
        <v>265</v>
      </c>
      <c r="I7" t="s">
        <v>266</v>
      </c>
      <c r="J7" t="s">
        <v>943</v>
      </c>
      <c r="K7" t="s">
        <v>944</v>
      </c>
      <c r="L7" t="s">
        <v>271</v>
      </c>
      <c r="M7" t="s">
        <v>268</v>
      </c>
      <c r="N7">
        <v>9</v>
      </c>
      <c r="O7" t="s">
        <v>272</v>
      </c>
      <c r="P7">
        <v>2</v>
      </c>
      <c r="R7">
        <v>1</v>
      </c>
      <c r="S7" s="108">
        <v>2</v>
      </c>
      <c r="T7">
        <v>1</v>
      </c>
      <c r="U7" t="s">
        <v>270</v>
      </c>
      <c r="V7" t="s">
        <v>167</v>
      </c>
      <c r="W7">
        <v>1</v>
      </c>
      <c r="X7">
        <v>0</v>
      </c>
      <c r="Y7">
        <v>0</v>
      </c>
      <c r="Z7">
        <v>0</v>
      </c>
      <c r="AA7">
        <v>1</v>
      </c>
      <c r="AB7">
        <v>0</v>
      </c>
      <c r="AC7">
        <v>0</v>
      </c>
      <c r="AD7">
        <v>0</v>
      </c>
    </row>
    <row r="8" spans="1:30" x14ac:dyDescent="0.3">
      <c r="A8" t="s">
        <v>1818</v>
      </c>
      <c r="B8" t="s">
        <v>262</v>
      </c>
      <c r="C8" t="s">
        <v>225</v>
      </c>
      <c r="D8" t="s">
        <v>9587</v>
      </c>
      <c r="E8" t="s">
        <v>1819</v>
      </c>
      <c r="F8" t="s">
        <v>939</v>
      </c>
      <c r="H8" t="s">
        <v>265</v>
      </c>
      <c r="I8" t="s">
        <v>266</v>
      </c>
      <c r="J8" t="s">
        <v>1820</v>
      </c>
      <c r="K8" t="s">
        <v>16490</v>
      </c>
      <c r="L8" t="s">
        <v>267</v>
      </c>
      <c r="M8" t="s">
        <v>268</v>
      </c>
      <c r="N8">
        <v>8</v>
      </c>
      <c r="O8" t="s">
        <v>282</v>
      </c>
      <c r="P8">
        <v>2</v>
      </c>
      <c r="R8">
        <v>1</v>
      </c>
      <c r="S8" s="108">
        <v>2</v>
      </c>
      <c r="T8">
        <v>1</v>
      </c>
      <c r="U8" t="s">
        <v>270</v>
      </c>
      <c r="V8" t="s">
        <v>167</v>
      </c>
      <c r="W8">
        <v>1</v>
      </c>
      <c r="X8">
        <v>0</v>
      </c>
      <c r="Y8">
        <v>1</v>
      </c>
      <c r="Z8">
        <v>0</v>
      </c>
      <c r="AA8">
        <v>0</v>
      </c>
      <c r="AB8">
        <v>0</v>
      </c>
      <c r="AC8">
        <v>0</v>
      </c>
      <c r="AD8">
        <v>0</v>
      </c>
    </row>
    <row r="9" spans="1:30" x14ac:dyDescent="0.3">
      <c r="A9" t="s">
        <v>1818</v>
      </c>
      <c r="B9" t="s">
        <v>262</v>
      </c>
      <c r="C9" t="s">
        <v>225</v>
      </c>
      <c r="D9" t="s">
        <v>9587</v>
      </c>
      <c r="E9" t="s">
        <v>1819</v>
      </c>
      <c r="F9" t="s">
        <v>939</v>
      </c>
      <c r="H9" t="s">
        <v>265</v>
      </c>
      <c r="I9" t="s">
        <v>266</v>
      </c>
      <c r="J9" t="s">
        <v>1820</v>
      </c>
      <c r="K9" t="s">
        <v>16490</v>
      </c>
      <c r="L9" t="s">
        <v>271</v>
      </c>
      <c r="M9" t="s">
        <v>268</v>
      </c>
      <c r="N9">
        <v>9</v>
      </c>
      <c r="O9" t="s">
        <v>288</v>
      </c>
      <c r="P9">
        <v>0.32</v>
      </c>
      <c r="R9">
        <v>4</v>
      </c>
      <c r="S9" s="108">
        <v>1.28</v>
      </c>
      <c r="T9">
        <v>1</v>
      </c>
      <c r="U9" t="s">
        <v>270</v>
      </c>
      <c r="V9" t="s">
        <v>167</v>
      </c>
      <c r="W9">
        <v>4</v>
      </c>
      <c r="X9">
        <v>4</v>
      </c>
      <c r="Y9">
        <v>0</v>
      </c>
      <c r="Z9">
        <v>0</v>
      </c>
      <c r="AA9">
        <v>0</v>
      </c>
      <c r="AB9">
        <v>0</v>
      </c>
      <c r="AC9">
        <v>0</v>
      </c>
      <c r="AD9">
        <v>0</v>
      </c>
    </row>
    <row r="10" spans="1:30" x14ac:dyDescent="0.3">
      <c r="A10" t="s">
        <v>1809</v>
      </c>
      <c r="B10" t="s">
        <v>274</v>
      </c>
      <c r="C10" t="s">
        <v>16671</v>
      </c>
      <c r="D10" t="s">
        <v>16670</v>
      </c>
      <c r="E10" t="s">
        <v>16672</v>
      </c>
      <c r="F10" t="s">
        <v>9302</v>
      </c>
      <c r="H10" t="s">
        <v>265</v>
      </c>
      <c r="I10" t="s">
        <v>266</v>
      </c>
      <c r="J10" t="s">
        <v>16673</v>
      </c>
      <c r="K10" t="s">
        <v>16490</v>
      </c>
      <c r="L10" t="s">
        <v>267</v>
      </c>
      <c r="M10" t="s">
        <v>268</v>
      </c>
      <c r="N10">
        <v>8</v>
      </c>
      <c r="O10" t="s">
        <v>266</v>
      </c>
      <c r="P10">
        <v>0.17</v>
      </c>
      <c r="R10">
        <v>1</v>
      </c>
      <c r="S10" s="108">
        <v>0.17</v>
      </c>
      <c r="T10">
        <v>1</v>
      </c>
      <c r="U10" t="s">
        <v>270</v>
      </c>
      <c r="V10" t="s">
        <v>167</v>
      </c>
      <c r="W10">
        <v>1</v>
      </c>
      <c r="X10">
        <v>0</v>
      </c>
      <c r="Y10">
        <v>0</v>
      </c>
      <c r="Z10">
        <v>0</v>
      </c>
      <c r="AA10">
        <v>1</v>
      </c>
      <c r="AB10">
        <v>0</v>
      </c>
      <c r="AC10">
        <v>0</v>
      </c>
      <c r="AD10">
        <v>0</v>
      </c>
    </row>
    <row r="11" spans="1:30" x14ac:dyDescent="0.3">
      <c r="A11" t="s">
        <v>1809</v>
      </c>
      <c r="B11" t="s">
        <v>274</v>
      </c>
      <c r="C11" t="s">
        <v>16671</v>
      </c>
      <c r="D11" t="s">
        <v>16670</v>
      </c>
      <c r="E11" t="s">
        <v>16672</v>
      </c>
      <c r="F11" t="s">
        <v>9302</v>
      </c>
      <c r="H11" t="s">
        <v>265</v>
      </c>
      <c r="I11" t="s">
        <v>266</v>
      </c>
      <c r="J11" t="s">
        <v>16673</v>
      </c>
      <c r="K11" t="s">
        <v>16490</v>
      </c>
      <c r="L11" t="s">
        <v>271</v>
      </c>
      <c r="M11" t="s">
        <v>268</v>
      </c>
      <c r="N11">
        <v>9</v>
      </c>
      <c r="O11" t="s">
        <v>288</v>
      </c>
      <c r="P11">
        <v>0.17</v>
      </c>
      <c r="R11">
        <v>1</v>
      </c>
      <c r="S11" s="108">
        <v>0.17</v>
      </c>
      <c r="T11">
        <v>1</v>
      </c>
      <c r="U11" t="s">
        <v>270</v>
      </c>
      <c r="V11" t="s">
        <v>167</v>
      </c>
      <c r="W11">
        <v>1</v>
      </c>
      <c r="X11">
        <v>0</v>
      </c>
      <c r="Y11">
        <v>0</v>
      </c>
      <c r="Z11">
        <v>0</v>
      </c>
      <c r="AA11">
        <v>1</v>
      </c>
      <c r="AB11">
        <v>0</v>
      </c>
      <c r="AC11">
        <v>0</v>
      </c>
      <c r="AD11">
        <v>0</v>
      </c>
    </row>
    <row r="12" spans="1:30" x14ac:dyDescent="0.3">
      <c r="A12" t="s">
        <v>1809</v>
      </c>
      <c r="B12" t="s">
        <v>294</v>
      </c>
      <c r="C12" t="s">
        <v>17575</v>
      </c>
      <c r="D12" t="s">
        <v>9723</v>
      </c>
      <c r="E12" t="s">
        <v>2232</v>
      </c>
      <c r="F12" t="s">
        <v>9302</v>
      </c>
      <c r="H12" t="s">
        <v>265</v>
      </c>
      <c r="I12" t="s">
        <v>266</v>
      </c>
      <c r="J12" t="s">
        <v>2233</v>
      </c>
      <c r="K12" t="s">
        <v>16490</v>
      </c>
      <c r="L12" t="s">
        <v>267</v>
      </c>
      <c r="M12" t="s">
        <v>268</v>
      </c>
      <c r="N12">
        <v>8</v>
      </c>
      <c r="O12" t="s">
        <v>266</v>
      </c>
      <c r="P12">
        <v>0.17</v>
      </c>
      <c r="R12">
        <v>1</v>
      </c>
      <c r="S12" s="108">
        <v>0.17</v>
      </c>
      <c r="T12">
        <v>1</v>
      </c>
      <c r="U12" t="s">
        <v>270</v>
      </c>
      <c r="V12" t="s">
        <v>167</v>
      </c>
      <c r="W12">
        <v>1</v>
      </c>
      <c r="X12">
        <v>0</v>
      </c>
      <c r="Y12">
        <v>0</v>
      </c>
      <c r="Z12">
        <v>0</v>
      </c>
      <c r="AA12">
        <v>1</v>
      </c>
      <c r="AB12">
        <v>0</v>
      </c>
      <c r="AC12">
        <v>0</v>
      </c>
      <c r="AD12">
        <v>0</v>
      </c>
    </row>
    <row r="13" spans="1:30" x14ac:dyDescent="0.3">
      <c r="A13" t="s">
        <v>1809</v>
      </c>
      <c r="B13" t="s">
        <v>294</v>
      </c>
      <c r="C13" t="s">
        <v>17575</v>
      </c>
      <c r="D13" t="s">
        <v>9723</v>
      </c>
      <c r="E13" t="s">
        <v>2232</v>
      </c>
      <c r="F13" t="s">
        <v>9302</v>
      </c>
      <c r="H13" t="s">
        <v>265</v>
      </c>
      <c r="I13" t="s">
        <v>266</v>
      </c>
      <c r="J13" t="s">
        <v>2233</v>
      </c>
      <c r="K13" t="s">
        <v>16490</v>
      </c>
      <c r="L13" t="s">
        <v>271</v>
      </c>
      <c r="M13" t="s">
        <v>268</v>
      </c>
      <c r="N13">
        <v>9</v>
      </c>
      <c r="O13" t="s">
        <v>288</v>
      </c>
      <c r="P13">
        <v>0.17</v>
      </c>
      <c r="R13">
        <v>1</v>
      </c>
      <c r="S13" s="108">
        <v>0.17</v>
      </c>
      <c r="T13">
        <v>1</v>
      </c>
      <c r="U13" t="s">
        <v>270</v>
      </c>
      <c r="V13" t="s">
        <v>167</v>
      </c>
      <c r="W13">
        <v>1</v>
      </c>
      <c r="X13">
        <v>0</v>
      </c>
      <c r="Y13">
        <v>0</v>
      </c>
      <c r="Z13">
        <v>0</v>
      </c>
      <c r="AA13">
        <v>1</v>
      </c>
      <c r="AB13">
        <v>0</v>
      </c>
      <c r="AC13">
        <v>0</v>
      </c>
      <c r="AD13">
        <v>0</v>
      </c>
    </row>
    <row r="14" spans="1:30" x14ac:dyDescent="0.3">
      <c r="A14" t="s">
        <v>1821</v>
      </c>
      <c r="B14" t="s">
        <v>274</v>
      </c>
      <c r="C14" t="s">
        <v>226</v>
      </c>
      <c r="D14" t="s">
        <v>19619</v>
      </c>
      <c r="E14" t="s">
        <v>10324</v>
      </c>
      <c r="F14" t="s">
        <v>9298</v>
      </c>
      <c r="H14" t="s">
        <v>265</v>
      </c>
      <c r="I14" t="s">
        <v>266</v>
      </c>
      <c r="J14" t="s">
        <v>1822</v>
      </c>
      <c r="K14" t="s">
        <v>19621</v>
      </c>
      <c r="L14" t="s">
        <v>267</v>
      </c>
      <c r="M14" t="s">
        <v>268</v>
      </c>
      <c r="N14">
        <v>8</v>
      </c>
      <c r="O14" t="s">
        <v>266</v>
      </c>
      <c r="P14">
        <v>0.17</v>
      </c>
      <c r="R14">
        <v>1</v>
      </c>
      <c r="S14" s="108">
        <v>0.17</v>
      </c>
      <c r="T14">
        <v>1</v>
      </c>
      <c r="U14" t="s">
        <v>270</v>
      </c>
      <c r="V14" t="s">
        <v>167</v>
      </c>
      <c r="W14">
        <v>1</v>
      </c>
      <c r="X14">
        <v>0</v>
      </c>
      <c r="Y14">
        <v>0</v>
      </c>
      <c r="Z14">
        <v>0</v>
      </c>
      <c r="AA14">
        <v>1</v>
      </c>
      <c r="AB14">
        <v>0</v>
      </c>
      <c r="AC14">
        <v>0</v>
      </c>
      <c r="AD14">
        <v>0</v>
      </c>
    </row>
    <row r="15" spans="1:30" x14ac:dyDescent="0.3">
      <c r="A15" t="s">
        <v>1821</v>
      </c>
      <c r="B15" t="s">
        <v>274</v>
      </c>
      <c r="C15" t="s">
        <v>226</v>
      </c>
      <c r="D15" t="s">
        <v>19619</v>
      </c>
      <c r="E15" t="s">
        <v>10324</v>
      </c>
      <c r="F15" t="s">
        <v>9298</v>
      </c>
      <c r="H15" t="s">
        <v>265</v>
      </c>
      <c r="I15" t="s">
        <v>266</v>
      </c>
      <c r="J15" t="s">
        <v>1822</v>
      </c>
      <c r="K15" t="s">
        <v>19621</v>
      </c>
      <c r="L15" t="s">
        <v>271</v>
      </c>
      <c r="M15" t="s">
        <v>268</v>
      </c>
      <c r="N15">
        <v>9</v>
      </c>
      <c r="O15" t="s">
        <v>288</v>
      </c>
      <c r="P15">
        <v>0.32</v>
      </c>
      <c r="R15">
        <v>1</v>
      </c>
      <c r="S15" s="108">
        <v>0.32</v>
      </c>
      <c r="T15">
        <v>1</v>
      </c>
      <c r="U15" t="s">
        <v>270</v>
      </c>
      <c r="V15" t="s">
        <v>167</v>
      </c>
      <c r="W15">
        <v>1</v>
      </c>
      <c r="X15">
        <v>0</v>
      </c>
      <c r="Y15">
        <v>0</v>
      </c>
      <c r="Z15">
        <v>0</v>
      </c>
      <c r="AA15">
        <v>1</v>
      </c>
      <c r="AB15">
        <v>0</v>
      </c>
      <c r="AC15">
        <v>0</v>
      </c>
      <c r="AD15">
        <v>0</v>
      </c>
    </row>
    <row r="16" spans="1:30" x14ac:dyDescent="0.3">
      <c r="A16" t="s">
        <v>1861</v>
      </c>
      <c r="B16" t="s">
        <v>274</v>
      </c>
      <c r="C16" t="s">
        <v>166</v>
      </c>
      <c r="D16" t="s">
        <v>9672</v>
      </c>
      <c r="E16" t="s">
        <v>2083</v>
      </c>
      <c r="F16" t="s">
        <v>1998</v>
      </c>
      <c r="H16" t="s">
        <v>265</v>
      </c>
      <c r="I16" t="s">
        <v>266</v>
      </c>
      <c r="J16" t="s">
        <v>2082</v>
      </c>
      <c r="K16" t="s">
        <v>756</v>
      </c>
      <c r="L16" t="s">
        <v>267</v>
      </c>
      <c r="M16" t="s">
        <v>268</v>
      </c>
      <c r="N16">
        <v>8</v>
      </c>
      <c r="O16" t="s">
        <v>266</v>
      </c>
      <c r="P16">
        <v>0.17</v>
      </c>
      <c r="R16">
        <v>1</v>
      </c>
      <c r="S16" s="108">
        <v>0.17</v>
      </c>
      <c r="T16">
        <v>1</v>
      </c>
      <c r="U16" t="s">
        <v>270</v>
      </c>
      <c r="V16" t="s">
        <v>167</v>
      </c>
      <c r="W16">
        <v>1</v>
      </c>
      <c r="X16">
        <v>0</v>
      </c>
      <c r="Y16">
        <v>0</v>
      </c>
      <c r="Z16">
        <v>0</v>
      </c>
      <c r="AA16">
        <v>1</v>
      </c>
      <c r="AB16">
        <v>0</v>
      </c>
      <c r="AC16">
        <v>0</v>
      </c>
      <c r="AD16">
        <v>0</v>
      </c>
    </row>
    <row r="17" spans="1:30" x14ac:dyDescent="0.3">
      <c r="A17" t="s">
        <v>1861</v>
      </c>
      <c r="B17" t="s">
        <v>274</v>
      </c>
      <c r="C17" t="s">
        <v>166</v>
      </c>
      <c r="D17" t="s">
        <v>9672</v>
      </c>
      <c r="E17" t="s">
        <v>2083</v>
      </c>
      <c r="F17" t="s">
        <v>1998</v>
      </c>
      <c r="H17" t="s">
        <v>265</v>
      </c>
      <c r="I17" t="s">
        <v>266</v>
      </c>
      <c r="J17" t="s">
        <v>2082</v>
      </c>
      <c r="K17" t="s">
        <v>756</v>
      </c>
      <c r="L17" t="s">
        <v>271</v>
      </c>
      <c r="M17" t="s">
        <v>268</v>
      </c>
      <c r="N17">
        <v>9</v>
      </c>
      <c r="O17" t="s">
        <v>288</v>
      </c>
      <c r="P17">
        <v>0.17</v>
      </c>
      <c r="R17">
        <v>1</v>
      </c>
      <c r="S17" s="108">
        <v>0.17</v>
      </c>
      <c r="T17">
        <v>1</v>
      </c>
      <c r="U17" t="s">
        <v>270</v>
      </c>
      <c r="V17" t="s">
        <v>167</v>
      </c>
      <c r="W17">
        <v>1</v>
      </c>
      <c r="X17">
        <v>0</v>
      </c>
      <c r="Y17">
        <v>0</v>
      </c>
      <c r="Z17">
        <v>0</v>
      </c>
      <c r="AA17">
        <v>1</v>
      </c>
      <c r="AB17">
        <v>0</v>
      </c>
      <c r="AC17">
        <v>0</v>
      </c>
      <c r="AD17">
        <v>0</v>
      </c>
    </row>
    <row r="18" spans="1:30" x14ac:dyDescent="0.3">
      <c r="A18" t="s">
        <v>1861</v>
      </c>
      <c r="B18" t="s">
        <v>274</v>
      </c>
      <c r="C18" t="s">
        <v>166</v>
      </c>
      <c r="D18" t="s">
        <v>9672</v>
      </c>
      <c r="E18" t="s">
        <v>2083</v>
      </c>
      <c r="F18" t="s">
        <v>1998</v>
      </c>
      <c r="H18" t="s">
        <v>265</v>
      </c>
      <c r="I18" t="s">
        <v>266</v>
      </c>
      <c r="J18" t="s">
        <v>2082</v>
      </c>
      <c r="K18" t="s">
        <v>756</v>
      </c>
      <c r="L18" t="s">
        <v>271</v>
      </c>
      <c r="M18" t="s">
        <v>268</v>
      </c>
      <c r="N18">
        <v>21</v>
      </c>
      <c r="O18" t="s">
        <v>273</v>
      </c>
      <c r="P18">
        <v>0.17</v>
      </c>
      <c r="R18">
        <v>1</v>
      </c>
      <c r="S18" s="108">
        <v>0.17</v>
      </c>
      <c r="T18">
        <v>1</v>
      </c>
      <c r="U18" t="s">
        <v>270</v>
      </c>
      <c r="V18" t="s">
        <v>167</v>
      </c>
      <c r="W18">
        <v>1</v>
      </c>
      <c r="X18">
        <v>0</v>
      </c>
      <c r="Y18">
        <v>0</v>
      </c>
      <c r="Z18">
        <v>0</v>
      </c>
      <c r="AA18">
        <v>1</v>
      </c>
      <c r="AB18">
        <v>0</v>
      </c>
      <c r="AC18">
        <v>0</v>
      </c>
      <c r="AD18">
        <v>0</v>
      </c>
    </row>
    <row r="19" spans="1:30" x14ac:dyDescent="0.3">
      <c r="A19" t="s">
        <v>1861</v>
      </c>
      <c r="B19" t="s">
        <v>302</v>
      </c>
      <c r="C19" t="s">
        <v>166</v>
      </c>
      <c r="D19" t="s">
        <v>9788</v>
      </c>
      <c r="E19" t="s">
        <v>2633</v>
      </c>
      <c r="F19" t="s">
        <v>1864</v>
      </c>
      <c r="H19" t="s">
        <v>265</v>
      </c>
      <c r="I19" t="s">
        <v>266</v>
      </c>
      <c r="J19" t="s">
        <v>1865</v>
      </c>
      <c r="K19" t="s">
        <v>17402</v>
      </c>
      <c r="L19" t="s">
        <v>267</v>
      </c>
      <c r="M19" t="s">
        <v>268</v>
      </c>
      <c r="N19">
        <v>8</v>
      </c>
      <c r="O19" t="s">
        <v>266</v>
      </c>
      <c r="P19">
        <v>0.17</v>
      </c>
      <c r="R19">
        <v>1</v>
      </c>
      <c r="S19" s="108">
        <v>0.17</v>
      </c>
      <c r="T19">
        <v>1</v>
      </c>
      <c r="U19" t="s">
        <v>270</v>
      </c>
      <c r="V19" t="s">
        <v>167</v>
      </c>
      <c r="W19">
        <v>1</v>
      </c>
      <c r="X19">
        <v>0</v>
      </c>
      <c r="Y19">
        <v>0</v>
      </c>
      <c r="Z19">
        <v>0</v>
      </c>
      <c r="AA19">
        <v>1</v>
      </c>
      <c r="AB19">
        <v>0</v>
      </c>
      <c r="AC19">
        <v>0</v>
      </c>
      <c r="AD19">
        <v>0</v>
      </c>
    </row>
    <row r="20" spans="1:30" x14ac:dyDescent="0.3">
      <c r="A20" t="s">
        <v>1861</v>
      </c>
      <c r="B20" t="s">
        <v>302</v>
      </c>
      <c r="C20" t="s">
        <v>166</v>
      </c>
      <c r="D20" t="s">
        <v>9788</v>
      </c>
      <c r="E20" t="s">
        <v>2633</v>
      </c>
      <c r="F20" t="s">
        <v>1864</v>
      </c>
      <c r="H20" t="s">
        <v>265</v>
      </c>
      <c r="I20" t="s">
        <v>266</v>
      </c>
      <c r="J20" t="s">
        <v>1865</v>
      </c>
      <c r="K20" t="s">
        <v>17402</v>
      </c>
      <c r="L20" t="s">
        <v>271</v>
      </c>
      <c r="M20" t="s">
        <v>268</v>
      </c>
      <c r="N20">
        <v>9</v>
      </c>
      <c r="O20" t="s">
        <v>288</v>
      </c>
      <c r="P20">
        <v>0.17</v>
      </c>
      <c r="R20">
        <v>1</v>
      </c>
      <c r="S20" s="108">
        <v>0.17</v>
      </c>
      <c r="T20">
        <v>1</v>
      </c>
      <c r="U20" t="s">
        <v>270</v>
      </c>
      <c r="V20" t="s">
        <v>167</v>
      </c>
      <c r="W20">
        <v>1</v>
      </c>
      <c r="X20">
        <v>0</v>
      </c>
      <c r="Y20">
        <v>0</v>
      </c>
      <c r="Z20">
        <v>0</v>
      </c>
      <c r="AA20">
        <v>1</v>
      </c>
      <c r="AB20">
        <v>0</v>
      </c>
      <c r="AC20">
        <v>0</v>
      </c>
      <c r="AD20">
        <v>0</v>
      </c>
    </row>
    <row r="21" spans="1:30" x14ac:dyDescent="0.3">
      <c r="A21" t="s">
        <v>1861</v>
      </c>
      <c r="B21" t="s">
        <v>1892</v>
      </c>
      <c r="C21" t="s">
        <v>166</v>
      </c>
      <c r="D21" t="s">
        <v>17574</v>
      </c>
      <c r="E21" t="s">
        <v>17576</v>
      </c>
      <c r="F21" t="s">
        <v>1864</v>
      </c>
      <c r="H21" t="s">
        <v>265</v>
      </c>
      <c r="I21" t="s">
        <v>266</v>
      </c>
      <c r="J21" t="s">
        <v>1865</v>
      </c>
      <c r="K21" t="s">
        <v>756</v>
      </c>
      <c r="L21" t="s">
        <v>267</v>
      </c>
      <c r="M21" t="s">
        <v>268</v>
      </c>
      <c r="N21">
        <v>8</v>
      </c>
      <c r="O21" t="s">
        <v>266</v>
      </c>
      <c r="P21">
        <v>0.17</v>
      </c>
      <c r="R21">
        <v>1</v>
      </c>
      <c r="S21" s="108">
        <v>0.17</v>
      </c>
      <c r="T21">
        <v>1</v>
      </c>
      <c r="U21" t="s">
        <v>270</v>
      </c>
      <c r="V21" t="s">
        <v>167</v>
      </c>
      <c r="W21">
        <v>1</v>
      </c>
      <c r="X21">
        <v>0</v>
      </c>
      <c r="Y21">
        <v>0</v>
      </c>
      <c r="Z21">
        <v>0</v>
      </c>
      <c r="AA21">
        <v>1</v>
      </c>
      <c r="AB21">
        <v>0</v>
      </c>
      <c r="AC21">
        <v>0</v>
      </c>
      <c r="AD21">
        <v>0</v>
      </c>
    </row>
    <row r="22" spans="1:30" x14ac:dyDescent="0.3">
      <c r="A22" t="s">
        <v>16223</v>
      </c>
      <c r="B22" t="s">
        <v>274</v>
      </c>
      <c r="C22" t="s">
        <v>16224</v>
      </c>
      <c r="D22" t="s">
        <v>16215</v>
      </c>
      <c r="F22" t="s">
        <v>16215</v>
      </c>
      <c r="H22" t="s">
        <v>265</v>
      </c>
      <c r="I22" t="s">
        <v>266</v>
      </c>
      <c r="J22" t="s">
        <v>748</v>
      </c>
      <c r="K22" t="s">
        <v>17313</v>
      </c>
      <c r="L22" t="s">
        <v>267</v>
      </c>
      <c r="M22" t="s">
        <v>268</v>
      </c>
      <c r="N22">
        <v>8</v>
      </c>
      <c r="O22" t="s">
        <v>282</v>
      </c>
      <c r="P22">
        <v>2</v>
      </c>
      <c r="R22">
        <v>2</v>
      </c>
      <c r="S22" s="108">
        <v>4</v>
      </c>
      <c r="T22">
        <v>1</v>
      </c>
      <c r="U22" t="s">
        <v>270</v>
      </c>
      <c r="V22" t="s">
        <v>167</v>
      </c>
      <c r="W22">
        <v>2</v>
      </c>
      <c r="X22">
        <v>0</v>
      </c>
      <c r="Y22">
        <v>2</v>
      </c>
      <c r="Z22">
        <v>0</v>
      </c>
      <c r="AA22">
        <v>0</v>
      </c>
      <c r="AB22">
        <v>0</v>
      </c>
      <c r="AC22">
        <v>0</v>
      </c>
      <c r="AD22">
        <v>0</v>
      </c>
    </row>
    <row r="23" spans="1:30" x14ac:dyDescent="0.3">
      <c r="A23" t="s">
        <v>16223</v>
      </c>
      <c r="B23" t="s">
        <v>274</v>
      </c>
      <c r="C23" t="s">
        <v>16224</v>
      </c>
      <c r="D23" t="s">
        <v>16215</v>
      </c>
      <c r="F23" t="s">
        <v>16215</v>
      </c>
      <c r="H23" t="s">
        <v>265</v>
      </c>
      <c r="I23" t="s">
        <v>266</v>
      </c>
      <c r="J23" t="s">
        <v>748</v>
      </c>
      <c r="K23" t="s">
        <v>17313</v>
      </c>
      <c r="L23" t="s">
        <v>271</v>
      </c>
      <c r="M23" t="s">
        <v>268</v>
      </c>
      <c r="N23">
        <v>9</v>
      </c>
      <c r="O23" t="s">
        <v>272</v>
      </c>
      <c r="P23">
        <v>2</v>
      </c>
      <c r="R23">
        <v>8</v>
      </c>
      <c r="S23" s="108">
        <v>16</v>
      </c>
      <c r="T23">
        <v>1</v>
      </c>
      <c r="U23" t="s">
        <v>270</v>
      </c>
      <c r="V23" t="s">
        <v>167</v>
      </c>
      <c r="W23">
        <v>4</v>
      </c>
      <c r="X23">
        <v>4</v>
      </c>
      <c r="Y23">
        <v>0</v>
      </c>
      <c r="Z23">
        <v>0</v>
      </c>
      <c r="AA23">
        <v>4</v>
      </c>
      <c r="AB23">
        <v>0</v>
      </c>
      <c r="AC23">
        <v>0</v>
      </c>
      <c r="AD23">
        <v>0</v>
      </c>
    </row>
    <row r="24" spans="1:30" x14ac:dyDescent="0.3">
      <c r="A24" t="s">
        <v>16223</v>
      </c>
      <c r="B24" t="s">
        <v>274</v>
      </c>
      <c r="C24" t="s">
        <v>16224</v>
      </c>
      <c r="D24" t="s">
        <v>16215</v>
      </c>
      <c r="F24" t="s">
        <v>16215</v>
      </c>
      <c r="H24" t="s">
        <v>265</v>
      </c>
      <c r="I24" t="s">
        <v>266</v>
      </c>
      <c r="J24" t="s">
        <v>748</v>
      </c>
      <c r="K24" t="s">
        <v>17313</v>
      </c>
      <c r="L24" t="s">
        <v>267</v>
      </c>
      <c r="M24" t="s">
        <v>268</v>
      </c>
      <c r="N24">
        <v>8</v>
      </c>
      <c r="O24" t="s">
        <v>282</v>
      </c>
      <c r="P24">
        <v>1</v>
      </c>
      <c r="R24">
        <v>5</v>
      </c>
      <c r="S24" s="108">
        <v>5</v>
      </c>
      <c r="T24">
        <v>1</v>
      </c>
      <c r="U24" t="s">
        <v>270</v>
      </c>
      <c r="V24" t="s">
        <v>167</v>
      </c>
      <c r="W24">
        <v>5</v>
      </c>
      <c r="X24">
        <v>0</v>
      </c>
      <c r="Y24">
        <v>5</v>
      </c>
      <c r="Z24">
        <v>0</v>
      </c>
      <c r="AA24">
        <v>0</v>
      </c>
      <c r="AB24">
        <v>0</v>
      </c>
      <c r="AC24">
        <v>0</v>
      </c>
      <c r="AD24">
        <v>0</v>
      </c>
    </row>
    <row r="25" spans="1:30" x14ac:dyDescent="0.3">
      <c r="A25" t="s">
        <v>16223</v>
      </c>
      <c r="B25" t="s">
        <v>274</v>
      </c>
      <c r="C25" t="s">
        <v>16224</v>
      </c>
      <c r="D25" t="s">
        <v>16215</v>
      </c>
      <c r="F25" t="s">
        <v>16215</v>
      </c>
      <c r="H25" t="s">
        <v>265</v>
      </c>
      <c r="I25" t="s">
        <v>266</v>
      </c>
      <c r="J25" t="s">
        <v>748</v>
      </c>
      <c r="K25" t="s">
        <v>17313</v>
      </c>
      <c r="L25" t="s">
        <v>271</v>
      </c>
      <c r="M25" t="s">
        <v>268</v>
      </c>
      <c r="N25">
        <v>21</v>
      </c>
      <c r="O25" t="s">
        <v>273</v>
      </c>
      <c r="P25">
        <v>0.17</v>
      </c>
      <c r="R25">
        <v>1</v>
      </c>
      <c r="S25" s="108">
        <v>0.17</v>
      </c>
      <c r="T25">
        <v>1</v>
      </c>
      <c r="U25" t="s">
        <v>270</v>
      </c>
      <c r="V25" t="s">
        <v>167</v>
      </c>
      <c r="W25">
        <v>1</v>
      </c>
      <c r="X25">
        <v>0</v>
      </c>
      <c r="Y25">
        <v>1</v>
      </c>
      <c r="Z25">
        <v>0</v>
      </c>
      <c r="AA25">
        <v>0</v>
      </c>
      <c r="AB25">
        <v>0</v>
      </c>
      <c r="AC25">
        <v>0</v>
      </c>
      <c r="AD25">
        <v>0</v>
      </c>
    </row>
    <row r="26" spans="1:30" x14ac:dyDescent="0.3">
      <c r="A26" t="s">
        <v>16223</v>
      </c>
      <c r="B26" t="s">
        <v>274</v>
      </c>
      <c r="C26" t="s">
        <v>16224</v>
      </c>
      <c r="D26" t="s">
        <v>16215</v>
      </c>
      <c r="F26" t="s">
        <v>16215</v>
      </c>
      <c r="H26" t="s">
        <v>265</v>
      </c>
      <c r="I26" t="s">
        <v>266</v>
      </c>
      <c r="J26" t="s">
        <v>748</v>
      </c>
      <c r="K26" t="s">
        <v>17313</v>
      </c>
      <c r="L26" t="s">
        <v>271</v>
      </c>
      <c r="M26" t="s">
        <v>268</v>
      </c>
      <c r="N26">
        <v>21</v>
      </c>
      <c r="O26" t="s">
        <v>273</v>
      </c>
      <c r="P26">
        <v>0.17</v>
      </c>
      <c r="R26">
        <v>1</v>
      </c>
      <c r="S26" s="108">
        <v>0.17</v>
      </c>
      <c r="T26">
        <v>1</v>
      </c>
      <c r="U26" t="s">
        <v>270</v>
      </c>
      <c r="V26" t="s">
        <v>167</v>
      </c>
      <c r="W26">
        <v>1</v>
      </c>
      <c r="X26">
        <v>0</v>
      </c>
      <c r="Y26">
        <v>1</v>
      </c>
      <c r="Z26">
        <v>0</v>
      </c>
      <c r="AA26">
        <v>0</v>
      </c>
      <c r="AB26">
        <v>0</v>
      </c>
      <c r="AC26">
        <v>0</v>
      </c>
      <c r="AD26">
        <v>0</v>
      </c>
    </row>
    <row r="27" spans="1:30" x14ac:dyDescent="0.3">
      <c r="A27" t="s">
        <v>16223</v>
      </c>
      <c r="B27" t="s">
        <v>274</v>
      </c>
      <c r="C27" t="s">
        <v>16224</v>
      </c>
      <c r="D27" t="s">
        <v>16215</v>
      </c>
      <c r="F27" t="s">
        <v>16215</v>
      </c>
      <c r="H27" t="s">
        <v>265</v>
      </c>
      <c r="I27" t="s">
        <v>266</v>
      </c>
      <c r="J27" t="s">
        <v>748</v>
      </c>
      <c r="K27" t="s">
        <v>17313</v>
      </c>
      <c r="L27" t="s">
        <v>271</v>
      </c>
      <c r="M27" t="s">
        <v>268</v>
      </c>
      <c r="N27">
        <v>21</v>
      </c>
      <c r="O27" t="s">
        <v>273</v>
      </c>
      <c r="P27">
        <v>0.17</v>
      </c>
      <c r="R27">
        <v>1</v>
      </c>
      <c r="S27" s="108">
        <v>0.17</v>
      </c>
      <c r="T27">
        <v>1</v>
      </c>
      <c r="U27" t="s">
        <v>270</v>
      </c>
      <c r="V27" t="s">
        <v>167</v>
      </c>
      <c r="W27">
        <v>1</v>
      </c>
      <c r="X27">
        <v>0</v>
      </c>
      <c r="Y27">
        <v>1</v>
      </c>
      <c r="Z27">
        <v>0</v>
      </c>
      <c r="AA27">
        <v>0</v>
      </c>
      <c r="AB27">
        <v>0</v>
      </c>
      <c r="AC27">
        <v>0</v>
      </c>
      <c r="AD27">
        <v>0</v>
      </c>
    </row>
    <row r="28" spans="1:30" x14ac:dyDescent="0.3">
      <c r="A28" t="s">
        <v>16223</v>
      </c>
      <c r="B28" t="s">
        <v>274</v>
      </c>
      <c r="C28" t="s">
        <v>16224</v>
      </c>
      <c r="D28" t="s">
        <v>16215</v>
      </c>
      <c r="F28" t="s">
        <v>16215</v>
      </c>
      <c r="H28" t="s">
        <v>265</v>
      </c>
      <c r="I28" t="s">
        <v>266</v>
      </c>
      <c r="J28" t="s">
        <v>748</v>
      </c>
      <c r="K28" t="s">
        <v>17313</v>
      </c>
      <c r="L28" t="s">
        <v>271</v>
      </c>
      <c r="M28" t="s">
        <v>268</v>
      </c>
      <c r="N28">
        <v>21</v>
      </c>
      <c r="O28" t="s">
        <v>273</v>
      </c>
      <c r="P28">
        <v>0.17</v>
      </c>
      <c r="R28">
        <v>1</v>
      </c>
      <c r="S28" s="108">
        <v>0.17</v>
      </c>
      <c r="T28">
        <v>1</v>
      </c>
      <c r="U28" t="s">
        <v>270</v>
      </c>
      <c r="V28" t="s">
        <v>167</v>
      </c>
      <c r="W28">
        <v>1</v>
      </c>
      <c r="X28">
        <v>0</v>
      </c>
      <c r="Y28">
        <v>1</v>
      </c>
      <c r="Z28">
        <v>0</v>
      </c>
      <c r="AA28">
        <v>0</v>
      </c>
      <c r="AB28">
        <v>0</v>
      </c>
      <c r="AC28">
        <v>0</v>
      </c>
      <c r="AD28">
        <v>0</v>
      </c>
    </row>
    <row r="29" spans="1:30" x14ac:dyDescent="0.3">
      <c r="A29" t="s">
        <v>16223</v>
      </c>
      <c r="B29" t="s">
        <v>274</v>
      </c>
      <c r="C29" t="s">
        <v>16224</v>
      </c>
      <c r="D29" t="s">
        <v>16215</v>
      </c>
      <c r="F29" t="s">
        <v>16215</v>
      </c>
      <c r="H29" t="s">
        <v>265</v>
      </c>
      <c r="I29" t="s">
        <v>266</v>
      </c>
      <c r="J29" t="s">
        <v>748</v>
      </c>
      <c r="K29" t="s">
        <v>17313</v>
      </c>
      <c r="L29" t="s">
        <v>271</v>
      </c>
      <c r="M29" t="s">
        <v>268</v>
      </c>
      <c r="N29">
        <v>21</v>
      </c>
      <c r="O29" t="s">
        <v>273</v>
      </c>
      <c r="P29">
        <v>0.17</v>
      </c>
      <c r="R29">
        <v>1</v>
      </c>
      <c r="S29" s="108">
        <v>0.17</v>
      </c>
      <c r="T29">
        <v>1</v>
      </c>
      <c r="U29" t="s">
        <v>270</v>
      </c>
      <c r="V29" t="s">
        <v>167</v>
      </c>
      <c r="W29">
        <v>1</v>
      </c>
      <c r="X29">
        <v>0</v>
      </c>
      <c r="Y29">
        <v>1</v>
      </c>
      <c r="Z29">
        <v>0</v>
      </c>
      <c r="AA29">
        <v>0</v>
      </c>
      <c r="AB29">
        <v>0</v>
      </c>
      <c r="AC29">
        <v>0</v>
      </c>
      <c r="AD29">
        <v>0</v>
      </c>
    </row>
    <row r="30" spans="1:30" x14ac:dyDescent="0.3">
      <c r="A30" t="s">
        <v>16223</v>
      </c>
      <c r="B30" t="s">
        <v>274</v>
      </c>
      <c r="C30" t="s">
        <v>16224</v>
      </c>
      <c r="D30" t="s">
        <v>16215</v>
      </c>
      <c r="F30" t="s">
        <v>16215</v>
      </c>
      <c r="H30" t="s">
        <v>265</v>
      </c>
      <c r="I30" t="s">
        <v>266</v>
      </c>
      <c r="J30" t="s">
        <v>748</v>
      </c>
      <c r="K30" t="s">
        <v>17313</v>
      </c>
      <c r="L30" t="s">
        <v>271</v>
      </c>
      <c r="M30" t="s">
        <v>268</v>
      </c>
      <c r="N30">
        <v>21</v>
      </c>
      <c r="O30" t="s">
        <v>273</v>
      </c>
      <c r="P30">
        <v>0.17</v>
      </c>
      <c r="R30">
        <v>1</v>
      </c>
      <c r="S30" s="108">
        <v>0.17</v>
      </c>
      <c r="T30">
        <v>1</v>
      </c>
      <c r="U30" t="s">
        <v>270</v>
      </c>
      <c r="V30" t="s">
        <v>167</v>
      </c>
      <c r="W30">
        <v>1</v>
      </c>
      <c r="X30">
        <v>0</v>
      </c>
      <c r="Y30">
        <v>1</v>
      </c>
      <c r="Z30">
        <v>0</v>
      </c>
      <c r="AA30">
        <v>0</v>
      </c>
      <c r="AB30">
        <v>0</v>
      </c>
      <c r="AC30">
        <v>0</v>
      </c>
      <c r="AD30">
        <v>0</v>
      </c>
    </row>
    <row r="31" spans="1:30" x14ac:dyDescent="0.3">
      <c r="A31" t="s">
        <v>16223</v>
      </c>
      <c r="B31" t="s">
        <v>274</v>
      </c>
      <c r="C31" t="s">
        <v>16224</v>
      </c>
      <c r="D31" t="s">
        <v>16215</v>
      </c>
      <c r="F31" t="s">
        <v>16215</v>
      </c>
      <c r="H31" t="s">
        <v>265</v>
      </c>
      <c r="I31" t="s">
        <v>266</v>
      </c>
      <c r="J31" t="s">
        <v>748</v>
      </c>
      <c r="K31" t="s">
        <v>17313</v>
      </c>
      <c r="L31" t="s">
        <v>271</v>
      </c>
      <c r="M31" t="s">
        <v>268</v>
      </c>
      <c r="N31">
        <v>21</v>
      </c>
      <c r="O31" t="s">
        <v>273</v>
      </c>
      <c r="P31">
        <v>0.17</v>
      </c>
      <c r="R31">
        <v>1</v>
      </c>
      <c r="S31" s="108">
        <v>0.17</v>
      </c>
      <c r="T31">
        <v>1</v>
      </c>
      <c r="U31" t="s">
        <v>270</v>
      </c>
      <c r="V31" t="s">
        <v>167</v>
      </c>
      <c r="W31">
        <v>1</v>
      </c>
      <c r="X31">
        <v>0</v>
      </c>
      <c r="Y31">
        <v>1</v>
      </c>
      <c r="Z31">
        <v>0</v>
      </c>
      <c r="AA31">
        <v>0</v>
      </c>
      <c r="AB31">
        <v>0</v>
      </c>
      <c r="AC31">
        <v>0</v>
      </c>
      <c r="AD31">
        <v>0</v>
      </c>
    </row>
    <row r="32" spans="1:30" x14ac:dyDescent="0.3">
      <c r="A32" t="s">
        <v>16223</v>
      </c>
      <c r="B32" t="s">
        <v>274</v>
      </c>
      <c r="C32" t="s">
        <v>16224</v>
      </c>
      <c r="D32" t="s">
        <v>16215</v>
      </c>
      <c r="F32" t="s">
        <v>16215</v>
      </c>
      <c r="H32" t="s">
        <v>265</v>
      </c>
      <c r="I32" t="s">
        <v>266</v>
      </c>
      <c r="J32" t="s">
        <v>748</v>
      </c>
      <c r="K32" t="s">
        <v>17313</v>
      </c>
      <c r="L32" t="s">
        <v>271</v>
      </c>
      <c r="M32" t="s">
        <v>268</v>
      </c>
      <c r="N32">
        <v>21</v>
      </c>
      <c r="O32" t="s">
        <v>273</v>
      </c>
      <c r="P32">
        <v>0.17</v>
      </c>
      <c r="R32">
        <v>1</v>
      </c>
      <c r="S32" s="108">
        <v>0.17</v>
      </c>
      <c r="T32">
        <v>1</v>
      </c>
      <c r="U32" t="s">
        <v>270</v>
      </c>
      <c r="V32" t="s">
        <v>167</v>
      </c>
      <c r="W32">
        <v>1</v>
      </c>
      <c r="X32">
        <v>0</v>
      </c>
      <c r="Y32">
        <v>1</v>
      </c>
      <c r="Z32">
        <v>0</v>
      </c>
      <c r="AA32">
        <v>0</v>
      </c>
      <c r="AB32">
        <v>0</v>
      </c>
      <c r="AC32">
        <v>0</v>
      </c>
      <c r="AD32">
        <v>0</v>
      </c>
    </row>
    <row r="33" spans="1:30" x14ac:dyDescent="0.3">
      <c r="A33" t="s">
        <v>16223</v>
      </c>
      <c r="B33" t="s">
        <v>274</v>
      </c>
      <c r="C33" t="s">
        <v>16224</v>
      </c>
      <c r="D33" t="s">
        <v>16215</v>
      </c>
      <c r="F33" t="s">
        <v>16215</v>
      </c>
      <c r="H33" t="s">
        <v>265</v>
      </c>
      <c r="I33" t="s">
        <v>266</v>
      </c>
      <c r="J33" t="s">
        <v>748</v>
      </c>
      <c r="K33" t="s">
        <v>17313</v>
      </c>
      <c r="L33" t="s">
        <v>271</v>
      </c>
      <c r="M33" t="s">
        <v>268</v>
      </c>
      <c r="N33">
        <v>21</v>
      </c>
      <c r="O33" t="s">
        <v>273</v>
      </c>
      <c r="P33">
        <v>0.17</v>
      </c>
      <c r="R33">
        <v>1</v>
      </c>
      <c r="S33" s="108">
        <v>0.17</v>
      </c>
      <c r="T33">
        <v>1</v>
      </c>
      <c r="U33" t="s">
        <v>270</v>
      </c>
      <c r="V33" t="s">
        <v>167</v>
      </c>
      <c r="W33">
        <v>1</v>
      </c>
      <c r="X33">
        <v>0</v>
      </c>
      <c r="Y33">
        <v>1</v>
      </c>
      <c r="Z33">
        <v>0</v>
      </c>
      <c r="AA33">
        <v>0</v>
      </c>
      <c r="AB33">
        <v>0</v>
      </c>
      <c r="AC33">
        <v>0</v>
      </c>
      <c r="AD33">
        <v>0</v>
      </c>
    </row>
    <row r="34" spans="1:30" x14ac:dyDescent="0.3">
      <c r="A34" t="s">
        <v>16223</v>
      </c>
      <c r="B34" t="s">
        <v>274</v>
      </c>
      <c r="C34" t="s">
        <v>16224</v>
      </c>
      <c r="D34" t="s">
        <v>16215</v>
      </c>
      <c r="F34" t="s">
        <v>16215</v>
      </c>
      <c r="H34" t="s">
        <v>265</v>
      </c>
      <c r="I34" t="s">
        <v>266</v>
      </c>
      <c r="J34" t="s">
        <v>748</v>
      </c>
      <c r="K34" t="s">
        <v>17313</v>
      </c>
      <c r="L34" t="s">
        <v>271</v>
      </c>
      <c r="M34" t="s">
        <v>268</v>
      </c>
      <c r="N34">
        <v>9</v>
      </c>
      <c r="O34" t="s">
        <v>272</v>
      </c>
      <c r="P34">
        <v>2</v>
      </c>
      <c r="R34">
        <v>3</v>
      </c>
      <c r="S34" s="108">
        <v>6</v>
      </c>
      <c r="T34">
        <v>1</v>
      </c>
      <c r="U34" t="s">
        <v>270</v>
      </c>
      <c r="V34" t="s">
        <v>167</v>
      </c>
      <c r="W34">
        <v>3</v>
      </c>
      <c r="X34">
        <v>0</v>
      </c>
      <c r="Y34">
        <v>3</v>
      </c>
      <c r="Z34">
        <v>0</v>
      </c>
      <c r="AA34">
        <v>0</v>
      </c>
      <c r="AB34">
        <v>0</v>
      </c>
      <c r="AC34">
        <v>0</v>
      </c>
      <c r="AD34">
        <v>0</v>
      </c>
    </row>
    <row r="35" spans="1:30" x14ac:dyDescent="0.3">
      <c r="A35" t="s">
        <v>16225</v>
      </c>
      <c r="B35" t="s">
        <v>274</v>
      </c>
      <c r="C35" t="s">
        <v>16226</v>
      </c>
      <c r="D35" t="s">
        <v>16216</v>
      </c>
      <c r="F35" t="s">
        <v>16216</v>
      </c>
      <c r="H35" t="s">
        <v>265</v>
      </c>
      <c r="I35" t="s">
        <v>266</v>
      </c>
      <c r="J35" t="s">
        <v>748</v>
      </c>
      <c r="K35" t="s">
        <v>17314</v>
      </c>
      <c r="L35" t="s">
        <v>267</v>
      </c>
      <c r="M35" t="s">
        <v>268</v>
      </c>
      <c r="N35">
        <v>8</v>
      </c>
      <c r="O35" t="s">
        <v>282</v>
      </c>
      <c r="P35">
        <v>1</v>
      </c>
      <c r="R35">
        <v>1</v>
      </c>
      <c r="S35" s="108">
        <v>1</v>
      </c>
      <c r="T35">
        <v>1</v>
      </c>
      <c r="U35" t="s">
        <v>270</v>
      </c>
      <c r="V35" t="s">
        <v>167</v>
      </c>
      <c r="W35">
        <v>1</v>
      </c>
      <c r="X35">
        <v>0</v>
      </c>
      <c r="Y35">
        <v>1</v>
      </c>
      <c r="Z35">
        <v>0</v>
      </c>
      <c r="AA35">
        <v>0</v>
      </c>
      <c r="AB35">
        <v>0</v>
      </c>
      <c r="AC35">
        <v>0</v>
      </c>
      <c r="AD35">
        <v>0</v>
      </c>
    </row>
    <row r="36" spans="1:30" x14ac:dyDescent="0.3">
      <c r="A36" t="s">
        <v>16225</v>
      </c>
      <c r="B36" t="s">
        <v>274</v>
      </c>
      <c r="C36" t="s">
        <v>16226</v>
      </c>
      <c r="D36" t="s">
        <v>16216</v>
      </c>
      <c r="F36" t="s">
        <v>16216</v>
      </c>
      <c r="H36" t="s">
        <v>265</v>
      </c>
      <c r="I36" t="s">
        <v>266</v>
      </c>
      <c r="J36" t="s">
        <v>748</v>
      </c>
      <c r="K36" t="s">
        <v>17314</v>
      </c>
      <c r="L36" t="s">
        <v>271</v>
      </c>
      <c r="M36" t="s">
        <v>268</v>
      </c>
      <c r="N36">
        <v>9</v>
      </c>
      <c r="O36" t="s">
        <v>272</v>
      </c>
      <c r="P36">
        <v>2</v>
      </c>
      <c r="R36">
        <v>1</v>
      </c>
      <c r="S36" s="108">
        <v>2</v>
      </c>
      <c r="T36">
        <v>1</v>
      </c>
      <c r="U36" t="s">
        <v>270</v>
      </c>
      <c r="V36" t="s">
        <v>167</v>
      </c>
      <c r="W36">
        <v>1</v>
      </c>
      <c r="X36">
        <v>0</v>
      </c>
      <c r="Y36">
        <v>0</v>
      </c>
      <c r="Z36">
        <v>0</v>
      </c>
      <c r="AA36">
        <v>1</v>
      </c>
      <c r="AB36">
        <v>0</v>
      </c>
      <c r="AC36">
        <v>0</v>
      </c>
      <c r="AD36">
        <v>0</v>
      </c>
    </row>
    <row r="37" spans="1:30" x14ac:dyDescent="0.3">
      <c r="A37" t="s">
        <v>16225</v>
      </c>
      <c r="B37" t="s">
        <v>274</v>
      </c>
      <c r="C37" t="s">
        <v>16226</v>
      </c>
      <c r="D37" t="s">
        <v>16216</v>
      </c>
      <c r="F37" t="s">
        <v>16216</v>
      </c>
      <c r="H37" t="s">
        <v>265</v>
      </c>
      <c r="I37" t="s">
        <v>266</v>
      </c>
      <c r="J37" t="s">
        <v>748</v>
      </c>
      <c r="K37" t="s">
        <v>17314</v>
      </c>
      <c r="L37" t="s">
        <v>271</v>
      </c>
      <c r="M37" t="s">
        <v>268</v>
      </c>
      <c r="N37">
        <v>21</v>
      </c>
      <c r="O37" t="s">
        <v>273</v>
      </c>
      <c r="P37">
        <v>0.17</v>
      </c>
      <c r="R37">
        <v>1</v>
      </c>
      <c r="S37" s="108">
        <v>0.17</v>
      </c>
      <c r="T37">
        <v>1</v>
      </c>
      <c r="U37" t="s">
        <v>270</v>
      </c>
      <c r="V37" t="s">
        <v>167</v>
      </c>
      <c r="W37">
        <v>1</v>
      </c>
      <c r="X37">
        <v>0</v>
      </c>
      <c r="Y37">
        <v>1</v>
      </c>
      <c r="Z37">
        <v>0</v>
      </c>
      <c r="AA37">
        <v>0</v>
      </c>
      <c r="AB37">
        <v>0</v>
      </c>
      <c r="AC37">
        <v>0</v>
      </c>
      <c r="AD37">
        <v>0</v>
      </c>
    </row>
    <row r="38" spans="1:30" x14ac:dyDescent="0.3">
      <c r="A38" t="s">
        <v>16225</v>
      </c>
      <c r="B38" t="s">
        <v>294</v>
      </c>
      <c r="C38" t="s">
        <v>16227</v>
      </c>
      <c r="D38" t="s">
        <v>16217</v>
      </c>
      <c r="F38" t="s">
        <v>16217</v>
      </c>
      <c r="H38" t="s">
        <v>265</v>
      </c>
      <c r="I38" t="s">
        <v>266</v>
      </c>
      <c r="J38" t="s">
        <v>748</v>
      </c>
      <c r="K38" t="s">
        <v>17314</v>
      </c>
      <c r="L38" t="s">
        <v>267</v>
      </c>
      <c r="M38" t="s">
        <v>268</v>
      </c>
      <c r="N38">
        <v>8</v>
      </c>
      <c r="O38" t="s">
        <v>282</v>
      </c>
      <c r="P38">
        <v>2</v>
      </c>
      <c r="R38">
        <v>1</v>
      </c>
      <c r="S38" s="108">
        <v>2</v>
      </c>
      <c r="T38">
        <v>1</v>
      </c>
      <c r="U38" t="s">
        <v>270</v>
      </c>
      <c r="V38" t="s">
        <v>167</v>
      </c>
      <c r="W38">
        <v>1</v>
      </c>
      <c r="X38">
        <v>0</v>
      </c>
      <c r="Y38">
        <v>1</v>
      </c>
      <c r="Z38">
        <v>0</v>
      </c>
      <c r="AA38">
        <v>0</v>
      </c>
      <c r="AB38">
        <v>0</v>
      </c>
      <c r="AC38">
        <v>0</v>
      </c>
      <c r="AD38">
        <v>0</v>
      </c>
    </row>
    <row r="39" spans="1:30" x14ac:dyDescent="0.3">
      <c r="A39" t="s">
        <v>16225</v>
      </c>
      <c r="B39" t="s">
        <v>294</v>
      </c>
      <c r="C39" t="s">
        <v>16227</v>
      </c>
      <c r="D39" t="s">
        <v>16217</v>
      </c>
      <c r="F39" t="s">
        <v>16217</v>
      </c>
      <c r="H39" t="s">
        <v>265</v>
      </c>
      <c r="I39" t="s">
        <v>266</v>
      </c>
      <c r="J39" t="s">
        <v>748</v>
      </c>
      <c r="K39" t="s">
        <v>17314</v>
      </c>
      <c r="L39" t="s">
        <v>267</v>
      </c>
      <c r="M39" t="s">
        <v>268</v>
      </c>
      <c r="N39">
        <v>8</v>
      </c>
      <c r="O39" t="s">
        <v>282</v>
      </c>
      <c r="P39">
        <v>1</v>
      </c>
      <c r="R39">
        <v>1</v>
      </c>
      <c r="S39" s="108">
        <v>1</v>
      </c>
      <c r="T39">
        <v>1</v>
      </c>
      <c r="U39" t="s">
        <v>270</v>
      </c>
      <c r="V39" t="s">
        <v>167</v>
      </c>
      <c r="W39">
        <v>1</v>
      </c>
      <c r="X39">
        <v>0</v>
      </c>
      <c r="Y39">
        <v>1</v>
      </c>
      <c r="Z39">
        <v>0</v>
      </c>
      <c r="AA39">
        <v>0</v>
      </c>
      <c r="AB39">
        <v>0</v>
      </c>
      <c r="AC39">
        <v>0</v>
      </c>
      <c r="AD39">
        <v>0</v>
      </c>
    </row>
    <row r="40" spans="1:30" x14ac:dyDescent="0.3">
      <c r="A40" t="s">
        <v>16225</v>
      </c>
      <c r="B40" t="s">
        <v>294</v>
      </c>
      <c r="C40" t="s">
        <v>16227</v>
      </c>
      <c r="D40" t="s">
        <v>16217</v>
      </c>
      <c r="F40" t="s">
        <v>16217</v>
      </c>
      <c r="H40" t="s">
        <v>265</v>
      </c>
      <c r="I40" t="s">
        <v>266</v>
      </c>
      <c r="J40" t="s">
        <v>748</v>
      </c>
      <c r="K40" t="s">
        <v>17314</v>
      </c>
      <c r="L40" t="s">
        <v>267</v>
      </c>
      <c r="M40" t="s">
        <v>268</v>
      </c>
      <c r="N40">
        <v>8</v>
      </c>
      <c r="O40" t="s">
        <v>282</v>
      </c>
      <c r="P40">
        <v>1</v>
      </c>
      <c r="R40">
        <v>1</v>
      </c>
      <c r="S40" s="108">
        <v>1</v>
      </c>
      <c r="T40">
        <v>1</v>
      </c>
      <c r="U40" t="s">
        <v>270</v>
      </c>
      <c r="V40" t="s">
        <v>167</v>
      </c>
      <c r="W40">
        <v>1</v>
      </c>
      <c r="X40">
        <v>0</v>
      </c>
      <c r="Y40">
        <v>1</v>
      </c>
      <c r="Z40">
        <v>0</v>
      </c>
      <c r="AA40">
        <v>0</v>
      </c>
      <c r="AB40">
        <v>0</v>
      </c>
      <c r="AC40">
        <v>0</v>
      </c>
      <c r="AD40">
        <v>0</v>
      </c>
    </row>
    <row r="41" spans="1:30" x14ac:dyDescent="0.3">
      <c r="A41" t="s">
        <v>16225</v>
      </c>
      <c r="B41" t="s">
        <v>294</v>
      </c>
      <c r="C41" t="s">
        <v>16227</v>
      </c>
      <c r="D41" t="s">
        <v>16217</v>
      </c>
      <c r="F41" t="s">
        <v>16217</v>
      </c>
      <c r="H41" t="s">
        <v>265</v>
      </c>
      <c r="I41" t="s">
        <v>266</v>
      </c>
      <c r="J41" t="s">
        <v>748</v>
      </c>
      <c r="K41" t="s">
        <v>17314</v>
      </c>
      <c r="L41" t="s">
        <v>271</v>
      </c>
      <c r="M41" t="s">
        <v>268</v>
      </c>
      <c r="N41">
        <v>9</v>
      </c>
      <c r="O41" t="s">
        <v>272</v>
      </c>
      <c r="P41">
        <v>2</v>
      </c>
      <c r="R41">
        <v>3</v>
      </c>
      <c r="S41" s="108">
        <v>6</v>
      </c>
      <c r="T41">
        <v>1</v>
      </c>
      <c r="U41" t="s">
        <v>270</v>
      </c>
      <c r="V41" t="s">
        <v>167</v>
      </c>
      <c r="W41">
        <v>3</v>
      </c>
      <c r="X41">
        <v>0</v>
      </c>
      <c r="Y41">
        <v>0</v>
      </c>
      <c r="Z41">
        <v>0</v>
      </c>
      <c r="AA41">
        <v>3</v>
      </c>
      <c r="AB41">
        <v>0</v>
      </c>
      <c r="AC41">
        <v>0</v>
      </c>
      <c r="AD41">
        <v>0</v>
      </c>
    </row>
    <row r="42" spans="1:30" x14ac:dyDescent="0.3">
      <c r="A42" t="s">
        <v>16225</v>
      </c>
      <c r="B42" t="s">
        <v>294</v>
      </c>
      <c r="C42" t="s">
        <v>16227</v>
      </c>
      <c r="D42" t="s">
        <v>16217</v>
      </c>
      <c r="F42" t="s">
        <v>16217</v>
      </c>
      <c r="H42" t="s">
        <v>265</v>
      </c>
      <c r="I42" t="s">
        <v>266</v>
      </c>
      <c r="J42" t="s">
        <v>748</v>
      </c>
      <c r="K42" t="s">
        <v>17314</v>
      </c>
      <c r="L42" t="s">
        <v>271</v>
      </c>
      <c r="M42" t="s">
        <v>268</v>
      </c>
      <c r="N42">
        <v>21</v>
      </c>
      <c r="O42" t="s">
        <v>273</v>
      </c>
      <c r="P42">
        <v>0.17</v>
      </c>
      <c r="R42">
        <v>1</v>
      </c>
      <c r="S42" s="108">
        <v>0.17</v>
      </c>
      <c r="T42">
        <v>1</v>
      </c>
      <c r="U42" t="s">
        <v>270</v>
      </c>
      <c r="V42" t="s">
        <v>167</v>
      </c>
      <c r="W42">
        <v>1</v>
      </c>
      <c r="X42">
        <v>0</v>
      </c>
      <c r="Y42">
        <v>1</v>
      </c>
      <c r="Z42">
        <v>0</v>
      </c>
      <c r="AA42">
        <v>0</v>
      </c>
      <c r="AB42">
        <v>0</v>
      </c>
      <c r="AC42">
        <v>0</v>
      </c>
      <c r="AD42">
        <v>0</v>
      </c>
    </row>
    <row r="43" spans="1:30" x14ac:dyDescent="0.3">
      <c r="A43" t="s">
        <v>16225</v>
      </c>
      <c r="B43" t="s">
        <v>294</v>
      </c>
      <c r="C43" t="s">
        <v>16227</v>
      </c>
      <c r="D43" t="s">
        <v>16217</v>
      </c>
      <c r="F43" t="s">
        <v>16217</v>
      </c>
      <c r="H43" t="s">
        <v>265</v>
      </c>
      <c r="I43" t="s">
        <v>266</v>
      </c>
      <c r="J43" t="s">
        <v>748</v>
      </c>
      <c r="K43" t="s">
        <v>17314</v>
      </c>
      <c r="L43" t="s">
        <v>271</v>
      </c>
      <c r="M43" t="s">
        <v>268</v>
      </c>
      <c r="N43">
        <v>21</v>
      </c>
      <c r="O43" t="s">
        <v>273</v>
      </c>
      <c r="P43">
        <v>0.17</v>
      </c>
      <c r="R43">
        <v>1</v>
      </c>
      <c r="S43" s="108">
        <v>0.17</v>
      </c>
      <c r="T43">
        <v>1</v>
      </c>
      <c r="U43" t="s">
        <v>270</v>
      </c>
      <c r="V43" t="s">
        <v>167</v>
      </c>
      <c r="W43">
        <v>1</v>
      </c>
      <c r="X43">
        <v>0</v>
      </c>
      <c r="Y43">
        <v>1</v>
      </c>
      <c r="Z43">
        <v>0</v>
      </c>
      <c r="AA43">
        <v>0</v>
      </c>
      <c r="AB43">
        <v>0</v>
      </c>
      <c r="AC43">
        <v>0</v>
      </c>
      <c r="AD43">
        <v>0</v>
      </c>
    </row>
    <row r="44" spans="1:30" x14ac:dyDescent="0.3">
      <c r="A44" t="s">
        <v>16225</v>
      </c>
      <c r="B44" t="s">
        <v>294</v>
      </c>
      <c r="C44" t="s">
        <v>16227</v>
      </c>
      <c r="D44" t="s">
        <v>16217</v>
      </c>
      <c r="F44" t="s">
        <v>16217</v>
      </c>
      <c r="H44" t="s">
        <v>265</v>
      </c>
      <c r="I44" t="s">
        <v>266</v>
      </c>
      <c r="J44" t="s">
        <v>748</v>
      </c>
      <c r="K44" t="s">
        <v>17314</v>
      </c>
      <c r="L44" t="s">
        <v>271</v>
      </c>
      <c r="M44" t="s">
        <v>268</v>
      </c>
      <c r="N44">
        <v>21</v>
      </c>
      <c r="O44" t="s">
        <v>273</v>
      </c>
      <c r="P44">
        <v>0.17</v>
      </c>
      <c r="R44">
        <v>1</v>
      </c>
      <c r="S44" s="108">
        <v>0.17</v>
      </c>
      <c r="T44">
        <v>1</v>
      </c>
      <c r="U44" t="s">
        <v>270</v>
      </c>
      <c r="V44" t="s">
        <v>167</v>
      </c>
      <c r="W44">
        <v>1</v>
      </c>
      <c r="X44">
        <v>0</v>
      </c>
      <c r="Y44">
        <v>1</v>
      </c>
      <c r="Z44">
        <v>0</v>
      </c>
      <c r="AA44">
        <v>0</v>
      </c>
      <c r="AB44">
        <v>0</v>
      </c>
      <c r="AC44">
        <v>0</v>
      </c>
      <c r="AD44">
        <v>0</v>
      </c>
    </row>
    <row r="45" spans="1:30" x14ac:dyDescent="0.3">
      <c r="A45" t="s">
        <v>16225</v>
      </c>
      <c r="B45" t="s">
        <v>302</v>
      </c>
      <c r="C45" t="s">
        <v>16228</v>
      </c>
      <c r="D45" t="s">
        <v>16218</v>
      </c>
      <c r="F45" t="s">
        <v>16218</v>
      </c>
      <c r="H45" t="s">
        <v>265</v>
      </c>
      <c r="I45" t="s">
        <v>266</v>
      </c>
      <c r="J45" t="s">
        <v>748</v>
      </c>
      <c r="K45" t="s">
        <v>17314</v>
      </c>
      <c r="L45" t="s">
        <v>271</v>
      </c>
      <c r="M45" t="s">
        <v>268</v>
      </c>
      <c r="N45">
        <v>9</v>
      </c>
      <c r="O45" t="s">
        <v>272</v>
      </c>
      <c r="P45">
        <v>2</v>
      </c>
      <c r="R45">
        <v>1</v>
      </c>
      <c r="S45" s="108">
        <v>2</v>
      </c>
      <c r="T45">
        <v>1</v>
      </c>
      <c r="U45" t="s">
        <v>270</v>
      </c>
      <c r="V45" t="s">
        <v>167</v>
      </c>
      <c r="W45">
        <v>1</v>
      </c>
      <c r="X45">
        <v>0</v>
      </c>
      <c r="Y45">
        <v>0</v>
      </c>
      <c r="Z45">
        <v>0</v>
      </c>
      <c r="AA45">
        <v>1</v>
      </c>
      <c r="AB45">
        <v>0</v>
      </c>
      <c r="AC45">
        <v>0</v>
      </c>
      <c r="AD45">
        <v>0</v>
      </c>
    </row>
    <row r="46" spans="1:30" x14ac:dyDescent="0.3">
      <c r="A46" t="s">
        <v>16225</v>
      </c>
      <c r="B46" t="s">
        <v>302</v>
      </c>
      <c r="C46" t="s">
        <v>16228</v>
      </c>
      <c r="D46" t="s">
        <v>16218</v>
      </c>
      <c r="F46" t="s">
        <v>16218</v>
      </c>
      <c r="H46" t="s">
        <v>265</v>
      </c>
      <c r="I46" t="s">
        <v>266</v>
      </c>
      <c r="J46" t="s">
        <v>748</v>
      </c>
      <c r="K46" t="s">
        <v>17314</v>
      </c>
      <c r="L46" t="s">
        <v>271</v>
      </c>
      <c r="M46" t="s">
        <v>268</v>
      </c>
      <c r="N46">
        <v>21</v>
      </c>
      <c r="O46" t="s">
        <v>273</v>
      </c>
      <c r="P46">
        <v>0.17</v>
      </c>
      <c r="R46">
        <v>1</v>
      </c>
      <c r="S46" s="108">
        <v>0.17</v>
      </c>
      <c r="T46">
        <v>1</v>
      </c>
      <c r="U46" t="s">
        <v>270</v>
      </c>
      <c r="V46" t="s">
        <v>167</v>
      </c>
      <c r="W46">
        <v>1</v>
      </c>
      <c r="X46">
        <v>0</v>
      </c>
      <c r="Y46">
        <v>1</v>
      </c>
      <c r="Z46">
        <v>0</v>
      </c>
      <c r="AA46">
        <v>0</v>
      </c>
      <c r="AB46">
        <v>0</v>
      </c>
      <c r="AC46">
        <v>0</v>
      </c>
      <c r="AD46">
        <v>0</v>
      </c>
    </row>
    <row r="47" spans="1:30" x14ac:dyDescent="0.3">
      <c r="A47" t="s">
        <v>16225</v>
      </c>
      <c r="B47" t="s">
        <v>302</v>
      </c>
      <c r="C47" t="s">
        <v>16228</v>
      </c>
      <c r="D47" t="s">
        <v>16218</v>
      </c>
      <c r="F47" t="s">
        <v>16218</v>
      </c>
      <c r="H47" t="s">
        <v>265</v>
      </c>
      <c r="I47" t="s">
        <v>266</v>
      </c>
      <c r="J47" t="s">
        <v>748</v>
      </c>
      <c r="K47" t="s">
        <v>17314</v>
      </c>
      <c r="L47" t="s">
        <v>267</v>
      </c>
      <c r="M47" t="s">
        <v>268</v>
      </c>
      <c r="N47">
        <v>8</v>
      </c>
      <c r="O47" t="s">
        <v>282</v>
      </c>
      <c r="P47">
        <v>1</v>
      </c>
      <c r="R47">
        <v>1</v>
      </c>
      <c r="S47" s="108">
        <v>1</v>
      </c>
      <c r="T47">
        <v>1</v>
      </c>
      <c r="U47" t="s">
        <v>270</v>
      </c>
      <c r="V47" t="s">
        <v>167</v>
      </c>
      <c r="W47">
        <v>1</v>
      </c>
      <c r="X47">
        <v>0</v>
      </c>
      <c r="Y47">
        <v>1</v>
      </c>
      <c r="Z47">
        <v>0</v>
      </c>
      <c r="AA47">
        <v>0</v>
      </c>
      <c r="AB47">
        <v>0</v>
      </c>
      <c r="AC47">
        <v>0</v>
      </c>
      <c r="AD47">
        <v>0</v>
      </c>
    </row>
    <row r="48" spans="1:30" x14ac:dyDescent="0.3">
      <c r="A48" t="s">
        <v>16229</v>
      </c>
      <c r="B48" t="s">
        <v>274</v>
      </c>
      <c r="C48" t="s">
        <v>16230</v>
      </c>
      <c r="D48" t="s">
        <v>16219</v>
      </c>
      <c r="F48" t="s">
        <v>16219</v>
      </c>
      <c r="H48" t="s">
        <v>265</v>
      </c>
      <c r="I48" t="s">
        <v>266</v>
      </c>
      <c r="J48" t="s">
        <v>748</v>
      </c>
      <c r="K48" t="s">
        <v>921</v>
      </c>
      <c r="L48" t="s">
        <v>267</v>
      </c>
      <c r="M48" t="s">
        <v>268</v>
      </c>
      <c r="N48">
        <v>8</v>
      </c>
      <c r="O48" t="s">
        <v>282</v>
      </c>
      <c r="P48">
        <v>1</v>
      </c>
      <c r="R48">
        <v>1</v>
      </c>
      <c r="S48" s="108">
        <v>1</v>
      </c>
      <c r="T48">
        <v>1</v>
      </c>
      <c r="U48" t="s">
        <v>270</v>
      </c>
      <c r="V48" t="s">
        <v>167</v>
      </c>
      <c r="W48">
        <v>1</v>
      </c>
      <c r="X48">
        <v>0</v>
      </c>
      <c r="Y48">
        <v>1</v>
      </c>
      <c r="Z48">
        <v>0</v>
      </c>
      <c r="AA48">
        <v>0</v>
      </c>
      <c r="AB48">
        <v>0</v>
      </c>
      <c r="AC48">
        <v>0</v>
      </c>
      <c r="AD48">
        <v>0</v>
      </c>
    </row>
    <row r="49" spans="1:30" x14ac:dyDescent="0.3">
      <c r="A49" t="s">
        <v>16229</v>
      </c>
      <c r="B49" t="s">
        <v>274</v>
      </c>
      <c r="C49" t="s">
        <v>16230</v>
      </c>
      <c r="D49" t="s">
        <v>16219</v>
      </c>
      <c r="F49" t="s">
        <v>16219</v>
      </c>
      <c r="H49" t="s">
        <v>265</v>
      </c>
      <c r="I49" t="s">
        <v>266</v>
      </c>
      <c r="J49" t="s">
        <v>748</v>
      </c>
      <c r="K49" t="s">
        <v>921</v>
      </c>
      <c r="L49" t="s">
        <v>271</v>
      </c>
      <c r="M49" t="s">
        <v>268</v>
      </c>
      <c r="N49">
        <v>9</v>
      </c>
      <c r="O49" t="s">
        <v>288</v>
      </c>
      <c r="P49">
        <v>0.48</v>
      </c>
      <c r="R49">
        <v>3</v>
      </c>
      <c r="S49" s="108">
        <v>1.44</v>
      </c>
      <c r="T49">
        <v>1</v>
      </c>
      <c r="U49" t="s">
        <v>270</v>
      </c>
      <c r="V49" t="s">
        <v>167</v>
      </c>
      <c r="W49">
        <v>3</v>
      </c>
      <c r="X49">
        <v>0</v>
      </c>
      <c r="Y49">
        <v>0</v>
      </c>
      <c r="Z49">
        <v>0</v>
      </c>
      <c r="AA49">
        <v>0</v>
      </c>
      <c r="AB49">
        <v>3</v>
      </c>
      <c r="AC49">
        <v>0</v>
      </c>
      <c r="AD49">
        <v>0</v>
      </c>
    </row>
    <row r="50" spans="1:30" x14ac:dyDescent="0.3">
      <c r="A50" t="s">
        <v>16229</v>
      </c>
      <c r="B50" t="s">
        <v>274</v>
      </c>
      <c r="C50" t="s">
        <v>16230</v>
      </c>
      <c r="D50" t="s">
        <v>16219</v>
      </c>
      <c r="F50" t="s">
        <v>16219</v>
      </c>
      <c r="H50" t="s">
        <v>265</v>
      </c>
      <c r="I50" t="s">
        <v>266</v>
      </c>
      <c r="J50" t="s">
        <v>748</v>
      </c>
      <c r="K50" t="s">
        <v>921</v>
      </c>
      <c r="L50" t="s">
        <v>271</v>
      </c>
      <c r="M50" t="s">
        <v>268</v>
      </c>
      <c r="N50">
        <v>21</v>
      </c>
      <c r="O50" t="s">
        <v>273</v>
      </c>
      <c r="P50">
        <v>0.17</v>
      </c>
      <c r="R50">
        <v>1</v>
      </c>
      <c r="S50" s="108">
        <v>0.17</v>
      </c>
      <c r="T50">
        <v>1</v>
      </c>
      <c r="U50" t="s">
        <v>270</v>
      </c>
      <c r="V50" t="s">
        <v>167</v>
      </c>
      <c r="W50">
        <v>1</v>
      </c>
      <c r="X50">
        <v>0</v>
      </c>
      <c r="Y50">
        <v>1</v>
      </c>
      <c r="Z50">
        <v>0</v>
      </c>
      <c r="AA50">
        <v>0</v>
      </c>
      <c r="AB50">
        <v>0</v>
      </c>
      <c r="AC50">
        <v>0</v>
      </c>
      <c r="AD50">
        <v>0</v>
      </c>
    </row>
    <row r="51" spans="1:30" x14ac:dyDescent="0.3">
      <c r="A51" t="s">
        <v>16229</v>
      </c>
      <c r="B51" t="s">
        <v>294</v>
      </c>
      <c r="C51" t="s">
        <v>16231</v>
      </c>
      <c r="D51" t="s">
        <v>16220</v>
      </c>
      <c r="F51" t="s">
        <v>16220</v>
      </c>
      <c r="H51" t="s">
        <v>265</v>
      </c>
      <c r="I51" t="s">
        <v>266</v>
      </c>
      <c r="J51" t="s">
        <v>748</v>
      </c>
      <c r="K51" t="s">
        <v>921</v>
      </c>
      <c r="L51" t="s">
        <v>267</v>
      </c>
      <c r="M51" t="s">
        <v>268</v>
      </c>
      <c r="N51">
        <v>8</v>
      </c>
      <c r="O51" t="s">
        <v>282</v>
      </c>
      <c r="P51">
        <v>1</v>
      </c>
      <c r="R51">
        <v>1</v>
      </c>
      <c r="S51" s="108">
        <v>1</v>
      </c>
      <c r="T51">
        <v>1</v>
      </c>
      <c r="U51" t="s">
        <v>270</v>
      </c>
      <c r="V51" t="s">
        <v>167</v>
      </c>
      <c r="W51">
        <v>1</v>
      </c>
      <c r="X51">
        <v>0</v>
      </c>
      <c r="Y51">
        <v>1</v>
      </c>
      <c r="Z51">
        <v>0</v>
      </c>
      <c r="AA51">
        <v>0</v>
      </c>
      <c r="AB51">
        <v>0</v>
      </c>
      <c r="AC51">
        <v>0</v>
      </c>
      <c r="AD51">
        <v>0</v>
      </c>
    </row>
    <row r="52" spans="1:30" x14ac:dyDescent="0.3">
      <c r="A52" t="s">
        <v>16229</v>
      </c>
      <c r="B52" t="s">
        <v>294</v>
      </c>
      <c r="C52" t="s">
        <v>16231</v>
      </c>
      <c r="D52" t="s">
        <v>16220</v>
      </c>
      <c r="F52" t="s">
        <v>16220</v>
      </c>
      <c r="H52" t="s">
        <v>265</v>
      </c>
      <c r="I52" t="s">
        <v>266</v>
      </c>
      <c r="J52" t="s">
        <v>748</v>
      </c>
      <c r="K52" t="s">
        <v>921</v>
      </c>
      <c r="L52" t="s">
        <v>267</v>
      </c>
      <c r="M52" t="s">
        <v>268</v>
      </c>
      <c r="N52">
        <v>8</v>
      </c>
      <c r="O52" t="s">
        <v>282</v>
      </c>
      <c r="P52">
        <v>1</v>
      </c>
      <c r="R52">
        <v>1</v>
      </c>
      <c r="S52" s="108">
        <v>1</v>
      </c>
      <c r="T52">
        <v>1</v>
      </c>
      <c r="U52" t="s">
        <v>270</v>
      </c>
      <c r="V52" t="s">
        <v>167</v>
      </c>
      <c r="W52">
        <v>1</v>
      </c>
      <c r="X52">
        <v>0</v>
      </c>
      <c r="Y52">
        <v>1</v>
      </c>
      <c r="Z52">
        <v>0</v>
      </c>
      <c r="AA52">
        <v>0</v>
      </c>
      <c r="AB52">
        <v>0</v>
      </c>
      <c r="AC52">
        <v>0</v>
      </c>
      <c r="AD52">
        <v>0</v>
      </c>
    </row>
    <row r="53" spans="1:30" x14ac:dyDescent="0.3">
      <c r="A53" t="s">
        <v>16229</v>
      </c>
      <c r="B53" t="s">
        <v>294</v>
      </c>
      <c r="C53" t="s">
        <v>16231</v>
      </c>
      <c r="D53" t="s">
        <v>16220</v>
      </c>
      <c r="F53" t="s">
        <v>16220</v>
      </c>
      <c r="H53" t="s">
        <v>265</v>
      </c>
      <c r="I53" t="s">
        <v>266</v>
      </c>
      <c r="J53" t="s">
        <v>748</v>
      </c>
      <c r="K53" t="s">
        <v>921</v>
      </c>
      <c r="L53" t="s">
        <v>271</v>
      </c>
      <c r="M53" t="s">
        <v>268</v>
      </c>
      <c r="N53">
        <v>9</v>
      </c>
      <c r="O53" t="s">
        <v>272</v>
      </c>
      <c r="P53">
        <v>2</v>
      </c>
      <c r="R53">
        <v>3</v>
      </c>
      <c r="S53" s="108">
        <v>6</v>
      </c>
      <c r="T53">
        <v>1</v>
      </c>
      <c r="U53" t="s">
        <v>270</v>
      </c>
      <c r="V53" t="s">
        <v>167</v>
      </c>
      <c r="W53">
        <v>3</v>
      </c>
      <c r="X53">
        <v>0</v>
      </c>
      <c r="Y53">
        <v>0</v>
      </c>
      <c r="Z53">
        <v>0</v>
      </c>
      <c r="AA53">
        <v>3</v>
      </c>
      <c r="AB53">
        <v>0</v>
      </c>
      <c r="AC53">
        <v>0</v>
      </c>
      <c r="AD53">
        <v>0</v>
      </c>
    </row>
    <row r="54" spans="1:30" x14ac:dyDescent="0.3">
      <c r="A54" t="s">
        <v>16229</v>
      </c>
      <c r="B54" t="s">
        <v>294</v>
      </c>
      <c r="C54" t="s">
        <v>16231</v>
      </c>
      <c r="D54" t="s">
        <v>16220</v>
      </c>
      <c r="F54" t="s">
        <v>16220</v>
      </c>
      <c r="H54" t="s">
        <v>265</v>
      </c>
      <c r="I54" t="s">
        <v>266</v>
      </c>
      <c r="J54" t="s">
        <v>748</v>
      </c>
      <c r="K54" t="s">
        <v>921</v>
      </c>
      <c r="L54" t="s">
        <v>271</v>
      </c>
      <c r="M54" t="s">
        <v>268</v>
      </c>
      <c r="N54">
        <v>21</v>
      </c>
      <c r="O54" t="s">
        <v>273</v>
      </c>
      <c r="P54">
        <v>0.17</v>
      </c>
      <c r="R54">
        <v>1</v>
      </c>
      <c r="S54" s="108">
        <v>0.17</v>
      </c>
      <c r="T54">
        <v>1</v>
      </c>
      <c r="U54" t="s">
        <v>270</v>
      </c>
      <c r="V54" t="s">
        <v>167</v>
      </c>
      <c r="W54">
        <v>1</v>
      </c>
      <c r="X54">
        <v>0</v>
      </c>
      <c r="Y54">
        <v>1</v>
      </c>
      <c r="Z54">
        <v>0</v>
      </c>
      <c r="AA54">
        <v>0</v>
      </c>
      <c r="AB54">
        <v>0</v>
      </c>
      <c r="AC54">
        <v>0</v>
      </c>
      <c r="AD54">
        <v>0</v>
      </c>
    </row>
    <row r="55" spans="1:30" x14ac:dyDescent="0.3">
      <c r="A55" t="s">
        <v>16229</v>
      </c>
      <c r="B55" t="s">
        <v>294</v>
      </c>
      <c r="C55" t="s">
        <v>16231</v>
      </c>
      <c r="D55" t="s">
        <v>16220</v>
      </c>
      <c r="F55" t="s">
        <v>16220</v>
      </c>
      <c r="H55" t="s">
        <v>265</v>
      </c>
      <c r="I55" t="s">
        <v>266</v>
      </c>
      <c r="J55" t="s">
        <v>748</v>
      </c>
      <c r="K55" t="s">
        <v>921</v>
      </c>
      <c r="L55" t="s">
        <v>271</v>
      </c>
      <c r="M55" t="s">
        <v>268</v>
      </c>
      <c r="N55">
        <v>21</v>
      </c>
      <c r="O55" t="s">
        <v>273</v>
      </c>
      <c r="P55">
        <v>0.17</v>
      </c>
      <c r="R55">
        <v>1</v>
      </c>
      <c r="S55" s="108">
        <v>0.17</v>
      </c>
      <c r="T55">
        <v>1</v>
      </c>
      <c r="U55" t="s">
        <v>270</v>
      </c>
      <c r="V55" t="s">
        <v>167</v>
      </c>
      <c r="W55">
        <v>1</v>
      </c>
      <c r="X55">
        <v>0</v>
      </c>
      <c r="Y55">
        <v>1</v>
      </c>
      <c r="Z55">
        <v>0</v>
      </c>
      <c r="AA55">
        <v>0</v>
      </c>
      <c r="AB55">
        <v>0</v>
      </c>
      <c r="AC55">
        <v>0</v>
      </c>
      <c r="AD55">
        <v>0</v>
      </c>
    </row>
    <row r="56" spans="1:30" x14ac:dyDescent="0.3">
      <c r="A56" t="s">
        <v>16229</v>
      </c>
      <c r="B56" t="s">
        <v>294</v>
      </c>
      <c r="C56" t="s">
        <v>16231</v>
      </c>
      <c r="D56" t="s">
        <v>16220</v>
      </c>
      <c r="F56" t="s">
        <v>16220</v>
      </c>
      <c r="H56" t="s">
        <v>265</v>
      </c>
      <c r="I56" t="s">
        <v>266</v>
      </c>
      <c r="J56" t="s">
        <v>748</v>
      </c>
      <c r="K56" t="s">
        <v>921</v>
      </c>
      <c r="L56" t="s">
        <v>271</v>
      </c>
      <c r="M56" t="s">
        <v>268</v>
      </c>
      <c r="N56">
        <v>21</v>
      </c>
      <c r="O56" t="s">
        <v>273</v>
      </c>
      <c r="P56">
        <v>0.17</v>
      </c>
      <c r="R56">
        <v>1</v>
      </c>
      <c r="S56" s="108">
        <v>0.17</v>
      </c>
      <c r="T56">
        <v>1</v>
      </c>
      <c r="U56" t="s">
        <v>270</v>
      </c>
      <c r="V56" t="s">
        <v>167</v>
      </c>
      <c r="W56">
        <v>1</v>
      </c>
      <c r="X56">
        <v>0</v>
      </c>
      <c r="Y56">
        <v>1</v>
      </c>
      <c r="Z56">
        <v>0</v>
      </c>
      <c r="AA56">
        <v>0</v>
      </c>
      <c r="AB56">
        <v>0</v>
      </c>
      <c r="AC56">
        <v>0</v>
      </c>
      <c r="AD56">
        <v>0</v>
      </c>
    </row>
    <row r="57" spans="1:30" x14ac:dyDescent="0.3">
      <c r="A57" t="s">
        <v>16229</v>
      </c>
      <c r="B57" t="s">
        <v>294</v>
      </c>
      <c r="C57" t="s">
        <v>16231</v>
      </c>
      <c r="D57" t="s">
        <v>16220</v>
      </c>
      <c r="F57" t="s">
        <v>16220</v>
      </c>
      <c r="H57" t="s">
        <v>265</v>
      </c>
      <c r="I57" t="s">
        <v>266</v>
      </c>
      <c r="J57" t="s">
        <v>748</v>
      </c>
      <c r="K57" t="s">
        <v>921</v>
      </c>
      <c r="L57" t="s">
        <v>267</v>
      </c>
      <c r="M57" t="s">
        <v>268</v>
      </c>
      <c r="N57">
        <v>8</v>
      </c>
      <c r="O57" t="s">
        <v>282</v>
      </c>
      <c r="P57">
        <v>2</v>
      </c>
      <c r="R57">
        <v>1</v>
      </c>
      <c r="S57" s="108">
        <v>2</v>
      </c>
      <c r="T57">
        <v>1</v>
      </c>
      <c r="U57" t="s">
        <v>270</v>
      </c>
      <c r="V57" t="s">
        <v>167</v>
      </c>
      <c r="W57">
        <v>1</v>
      </c>
      <c r="X57">
        <v>0</v>
      </c>
      <c r="Y57">
        <v>1</v>
      </c>
      <c r="Z57">
        <v>0</v>
      </c>
      <c r="AA57">
        <v>0</v>
      </c>
      <c r="AB57">
        <v>0</v>
      </c>
      <c r="AC57">
        <v>0</v>
      </c>
      <c r="AD57">
        <v>0</v>
      </c>
    </row>
    <row r="58" spans="1:30" x14ac:dyDescent="0.3">
      <c r="A58" t="s">
        <v>16229</v>
      </c>
      <c r="B58" t="s">
        <v>302</v>
      </c>
      <c r="C58" t="s">
        <v>16232</v>
      </c>
      <c r="D58" t="s">
        <v>16221</v>
      </c>
      <c r="F58" t="s">
        <v>16221</v>
      </c>
      <c r="H58" t="s">
        <v>265</v>
      </c>
      <c r="I58" t="s">
        <v>266</v>
      </c>
      <c r="J58" t="s">
        <v>748</v>
      </c>
      <c r="K58" t="s">
        <v>921</v>
      </c>
      <c r="L58" t="s">
        <v>271</v>
      </c>
      <c r="M58" t="s">
        <v>268</v>
      </c>
      <c r="N58">
        <v>9</v>
      </c>
      <c r="O58" t="s">
        <v>272</v>
      </c>
      <c r="P58">
        <v>2</v>
      </c>
      <c r="R58">
        <v>1</v>
      </c>
      <c r="S58" s="108">
        <v>2</v>
      </c>
      <c r="T58">
        <v>1</v>
      </c>
      <c r="U58" t="s">
        <v>270</v>
      </c>
      <c r="V58" t="s">
        <v>167</v>
      </c>
      <c r="W58">
        <v>1</v>
      </c>
      <c r="X58">
        <v>0</v>
      </c>
      <c r="Y58">
        <v>0</v>
      </c>
      <c r="Z58">
        <v>0</v>
      </c>
      <c r="AA58">
        <v>1</v>
      </c>
      <c r="AB58">
        <v>0</v>
      </c>
      <c r="AC58">
        <v>0</v>
      </c>
      <c r="AD58">
        <v>0</v>
      </c>
    </row>
    <row r="59" spans="1:30" x14ac:dyDescent="0.3">
      <c r="A59" t="s">
        <v>16229</v>
      </c>
      <c r="B59" t="s">
        <v>302</v>
      </c>
      <c r="C59" t="s">
        <v>16232</v>
      </c>
      <c r="D59" t="s">
        <v>16221</v>
      </c>
      <c r="F59" t="s">
        <v>16221</v>
      </c>
      <c r="H59" t="s">
        <v>265</v>
      </c>
      <c r="I59" t="s">
        <v>266</v>
      </c>
      <c r="J59" t="s">
        <v>748</v>
      </c>
      <c r="K59" t="s">
        <v>921</v>
      </c>
      <c r="L59" t="s">
        <v>271</v>
      </c>
      <c r="M59" t="s">
        <v>268</v>
      </c>
      <c r="N59">
        <v>21</v>
      </c>
      <c r="O59" t="s">
        <v>273</v>
      </c>
      <c r="P59">
        <v>0.17</v>
      </c>
      <c r="R59">
        <v>1</v>
      </c>
      <c r="S59" s="108">
        <v>0.17</v>
      </c>
      <c r="T59">
        <v>1</v>
      </c>
      <c r="U59" t="s">
        <v>270</v>
      </c>
      <c r="V59" t="s">
        <v>167</v>
      </c>
      <c r="W59">
        <v>1</v>
      </c>
      <c r="X59">
        <v>0</v>
      </c>
      <c r="Y59">
        <v>1</v>
      </c>
      <c r="Z59">
        <v>0</v>
      </c>
      <c r="AA59">
        <v>0</v>
      </c>
      <c r="AB59">
        <v>0</v>
      </c>
      <c r="AC59">
        <v>0</v>
      </c>
      <c r="AD59">
        <v>0</v>
      </c>
    </row>
    <row r="60" spans="1:30" x14ac:dyDescent="0.3">
      <c r="A60" t="s">
        <v>16229</v>
      </c>
      <c r="B60" t="s">
        <v>302</v>
      </c>
      <c r="C60" t="s">
        <v>16232</v>
      </c>
      <c r="D60" t="s">
        <v>16221</v>
      </c>
      <c r="F60" t="s">
        <v>16221</v>
      </c>
      <c r="H60" t="s">
        <v>265</v>
      </c>
      <c r="I60" t="s">
        <v>266</v>
      </c>
      <c r="J60" t="s">
        <v>748</v>
      </c>
      <c r="K60" t="s">
        <v>921</v>
      </c>
      <c r="L60" t="s">
        <v>271</v>
      </c>
      <c r="M60" t="s">
        <v>268</v>
      </c>
      <c r="N60">
        <v>21</v>
      </c>
      <c r="O60" t="s">
        <v>273</v>
      </c>
      <c r="P60">
        <v>0.17</v>
      </c>
      <c r="R60">
        <v>1</v>
      </c>
      <c r="S60" s="108">
        <v>0.17</v>
      </c>
      <c r="T60">
        <v>1</v>
      </c>
      <c r="U60" t="s">
        <v>270</v>
      </c>
      <c r="V60" t="s">
        <v>167</v>
      </c>
      <c r="W60">
        <v>1</v>
      </c>
      <c r="X60">
        <v>0</v>
      </c>
      <c r="Y60">
        <v>1</v>
      </c>
      <c r="Z60">
        <v>0</v>
      </c>
      <c r="AA60">
        <v>0</v>
      </c>
      <c r="AB60">
        <v>0</v>
      </c>
      <c r="AC60">
        <v>0</v>
      </c>
      <c r="AD60">
        <v>0</v>
      </c>
    </row>
    <row r="61" spans="1:30" x14ac:dyDescent="0.3">
      <c r="A61" t="s">
        <v>16229</v>
      </c>
      <c r="B61" t="s">
        <v>302</v>
      </c>
      <c r="C61" t="s">
        <v>16232</v>
      </c>
      <c r="D61" t="s">
        <v>16221</v>
      </c>
      <c r="F61" t="s">
        <v>16221</v>
      </c>
      <c r="H61" t="s">
        <v>265</v>
      </c>
      <c r="I61" t="s">
        <v>266</v>
      </c>
      <c r="J61" t="s">
        <v>748</v>
      </c>
      <c r="K61" t="s">
        <v>921</v>
      </c>
      <c r="L61" t="s">
        <v>267</v>
      </c>
      <c r="M61" t="s">
        <v>268</v>
      </c>
      <c r="N61">
        <v>8</v>
      </c>
      <c r="O61" t="s">
        <v>282</v>
      </c>
      <c r="P61">
        <v>2</v>
      </c>
      <c r="R61">
        <v>1</v>
      </c>
      <c r="S61" s="108">
        <v>2</v>
      </c>
      <c r="T61">
        <v>1</v>
      </c>
      <c r="U61" t="s">
        <v>270</v>
      </c>
      <c r="V61" t="s">
        <v>167</v>
      </c>
      <c r="W61">
        <v>1</v>
      </c>
      <c r="X61">
        <v>0</v>
      </c>
      <c r="Y61">
        <v>1</v>
      </c>
      <c r="Z61">
        <v>0</v>
      </c>
      <c r="AA61">
        <v>0</v>
      </c>
      <c r="AB61">
        <v>0</v>
      </c>
      <c r="AC61">
        <v>0</v>
      </c>
      <c r="AD61">
        <v>0</v>
      </c>
    </row>
    <row r="62" spans="1:30" x14ac:dyDescent="0.3">
      <c r="A62" t="s">
        <v>16229</v>
      </c>
      <c r="B62" t="s">
        <v>581</v>
      </c>
      <c r="C62" t="s">
        <v>16233</v>
      </c>
      <c r="D62" t="s">
        <v>16222</v>
      </c>
      <c r="F62" t="s">
        <v>16222</v>
      </c>
      <c r="H62" t="s">
        <v>265</v>
      </c>
      <c r="I62" t="s">
        <v>266</v>
      </c>
      <c r="J62" t="s">
        <v>748</v>
      </c>
      <c r="K62" t="s">
        <v>921</v>
      </c>
      <c r="L62" t="s">
        <v>267</v>
      </c>
      <c r="M62" t="s">
        <v>268</v>
      </c>
      <c r="N62">
        <v>8</v>
      </c>
      <c r="O62" t="s">
        <v>282</v>
      </c>
      <c r="P62">
        <v>2</v>
      </c>
      <c r="R62">
        <v>1</v>
      </c>
      <c r="S62" s="108">
        <v>2</v>
      </c>
      <c r="T62">
        <v>1</v>
      </c>
      <c r="U62" t="s">
        <v>270</v>
      </c>
      <c r="V62" t="s">
        <v>167</v>
      </c>
      <c r="W62">
        <v>1</v>
      </c>
      <c r="X62">
        <v>0</v>
      </c>
      <c r="Y62">
        <v>1</v>
      </c>
      <c r="Z62">
        <v>0</v>
      </c>
      <c r="AA62">
        <v>0</v>
      </c>
      <c r="AB62">
        <v>0</v>
      </c>
      <c r="AC62">
        <v>0</v>
      </c>
      <c r="AD62">
        <v>0</v>
      </c>
    </row>
    <row r="63" spans="1:30" x14ac:dyDescent="0.3">
      <c r="A63" t="s">
        <v>16229</v>
      </c>
      <c r="B63" t="s">
        <v>581</v>
      </c>
      <c r="C63" t="s">
        <v>16233</v>
      </c>
      <c r="D63" t="s">
        <v>16222</v>
      </c>
      <c r="F63" t="s">
        <v>16222</v>
      </c>
      <c r="H63" t="s">
        <v>265</v>
      </c>
      <c r="I63" t="s">
        <v>266</v>
      </c>
      <c r="J63" t="s">
        <v>748</v>
      </c>
      <c r="K63" t="s">
        <v>921</v>
      </c>
      <c r="L63" t="s">
        <v>267</v>
      </c>
      <c r="M63" t="s">
        <v>268</v>
      </c>
      <c r="N63">
        <v>8</v>
      </c>
      <c r="O63" t="s">
        <v>282</v>
      </c>
      <c r="P63">
        <v>2</v>
      </c>
      <c r="R63">
        <v>1</v>
      </c>
      <c r="S63" s="108">
        <v>2</v>
      </c>
      <c r="T63">
        <v>1</v>
      </c>
      <c r="U63" t="s">
        <v>270</v>
      </c>
      <c r="V63" t="s">
        <v>167</v>
      </c>
      <c r="W63">
        <v>1</v>
      </c>
      <c r="X63">
        <v>0</v>
      </c>
      <c r="Y63">
        <v>1</v>
      </c>
      <c r="Z63">
        <v>0</v>
      </c>
      <c r="AA63">
        <v>0</v>
      </c>
      <c r="AB63">
        <v>0</v>
      </c>
      <c r="AC63">
        <v>0</v>
      </c>
      <c r="AD63">
        <v>0</v>
      </c>
    </row>
    <row r="64" spans="1:30" x14ac:dyDescent="0.3">
      <c r="A64" t="s">
        <v>16229</v>
      </c>
      <c r="B64" t="s">
        <v>581</v>
      </c>
      <c r="C64" t="s">
        <v>16233</v>
      </c>
      <c r="D64" t="s">
        <v>16222</v>
      </c>
      <c r="F64" t="s">
        <v>16222</v>
      </c>
      <c r="H64" t="s">
        <v>265</v>
      </c>
      <c r="I64" t="s">
        <v>266</v>
      </c>
      <c r="J64" t="s">
        <v>748</v>
      </c>
      <c r="K64" t="s">
        <v>921</v>
      </c>
      <c r="L64" t="s">
        <v>267</v>
      </c>
      <c r="M64" t="s">
        <v>268</v>
      </c>
      <c r="N64">
        <v>8</v>
      </c>
      <c r="O64" t="s">
        <v>282</v>
      </c>
      <c r="P64">
        <v>2</v>
      </c>
      <c r="R64">
        <v>1</v>
      </c>
      <c r="S64" s="108">
        <v>2</v>
      </c>
      <c r="T64">
        <v>1</v>
      </c>
      <c r="U64" t="s">
        <v>270</v>
      </c>
      <c r="V64" t="s">
        <v>167</v>
      </c>
      <c r="W64">
        <v>1</v>
      </c>
      <c r="X64">
        <v>0</v>
      </c>
      <c r="Y64">
        <v>1</v>
      </c>
      <c r="Z64">
        <v>0</v>
      </c>
      <c r="AA64">
        <v>0</v>
      </c>
      <c r="AB64">
        <v>0</v>
      </c>
      <c r="AC64">
        <v>0</v>
      </c>
      <c r="AD64">
        <v>0</v>
      </c>
    </row>
    <row r="65" spans="1:30" x14ac:dyDescent="0.3">
      <c r="A65" t="s">
        <v>16229</v>
      </c>
      <c r="B65" t="s">
        <v>581</v>
      </c>
      <c r="C65" t="s">
        <v>16233</v>
      </c>
      <c r="D65" t="s">
        <v>16222</v>
      </c>
      <c r="F65" t="s">
        <v>16222</v>
      </c>
      <c r="H65" t="s">
        <v>265</v>
      </c>
      <c r="I65" t="s">
        <v>266</v>
      </c>
      <c r="J65" t="s">
        <v>748</v>
      </c>
      <c r="K65" t="s">
        <v>921</v>
      </c>
      <c r="L65" t="s">
        <v>271</v>
      </c>
      <c r="M65" t="s">
        <v>268</v>
      </c>
      <c r="N65">
        <v>9</v>
      </c>
      <c r="O65" t="s">
        <v>272</v>
      </c>
      <c r="P65">
        <v>2</v>
      </c>
      <c r="R65">
        <v>3</v>
      </c>
      <c r="S65" s="108">
        <v>6</v>
      </c>
      <c r="T65">
        <v>1</v>
      </c>
      <c r="U65" t="s">
        <v>270</v>
      </c>
      <c r="V65" t="s">
        <v>167</v>
      </c>
      <c r="W65">
        <v>3</v>
      </c>
      <c r="X65">
        <v>0</v>
      </c>
      <c r="Y65">
        <v>0</v>
      </c>
      <c r="Z65">
        <v>0</v>
      </c>
      <c r="AA65">
        <v>3</v>
      </c>
      <c r="AB65">
        <v>0</v>
      </c>
      <c r="AC65">
        <v>0</v>
      </c>
      <c r="AD65">
        <v>0</v>
      </c>
    </row>
    <row r="66" spans="1:30" x14ac:dyDescent="0.3">
      <c r="A66" t="s">
        <v>16229</v>
      </c>
      <c r="B66" t="s">
        <v>581</v>
      </c>
      <c r="C66" t="s">
        <v>16233</v>
      </c>
      <c r="D66" t="s">
        <v>16222</v>
      </c>
      <c r="F66" t="s">
        <v>16222</v>
      </c>
      <c r="H66" t="s">
        <v>265</v>
      </c>
      <c r="I66" t="s">
        <v>266</v>
      </c>
      <c r="J66" t="s">
        <v>748</v>
      </c>
      <c r="K66" t="s">
        <v>921</v>
      </c>
      <c r="L66" t="s">
        <v>271</v>
      </c>
      <c r="M66" t="s">
        <v>268</v>
      </c>
      <c r="N66">
        <v>21</v>
      </c>
      <c r="O66" t="s">
        <v>273</v>
      </c>
      <c r="P66">
        <v>0.17</v>
      </c>
      <c r="R66">
        <v>1</v>
      </c>
      <c r="S66" s="108">
        <v>0.17</v>
      </c>
      <c r="T66">
        <v>1</v>
      </c>
      <c r="U66" t="s">
        <v>270</v>
      </c>
      <c r="V66" t="s">
        <v>167</v>
      </c>
      <c r="W66">
        <v>1</v>
      </c>
      <c r="X66">
        <v>0</v>
      </c>
      <c r="Y66">
        <v>1</v>
      </c>
      <c r="Z66">
        <v>0</v>
      </c>
      <c r="AA66">
        <v>0</v>
      </c>
      <c r="AB66">
        <v>0</v>
      </c>
      <c r="AC66">
        <v>0</v>
      </c>
      <c r="AD66">
        <v>0</v>
      </c>
    </row>
    <row r="67" spans="1:30" x14ac:dyDescent="0.3">
      <c r="A67" t="s">
        <v>16229</v>
      </c>
      <c r="B67" t="s">
        <v>581</v>
      </c>
      <c r="C67" t="s">
        <v>16233</v>
      </c>
      <c r="D67" t="s">
        <v>16222</v>
      </c>
      <c r="F67" t="s">
        <v>16222</v>
      </c>
      <c r="H67" t="s">
        <v>265</v>
      </c>
      <c r="I67" t="s">
        <v>266</v>
      </c>
      <c r="J67" t="s">
        <v>748</v>
      </c>
      <c r="K67" t="s">
        <v>921</v>
      </c>
      <c r="L67" t="s">
        <v>271</v>
      </c>
      <c r="M67" t="s">
        <v>268</v>
      </c>
      <c r="N67">
        <v>21</v>
      </c>
      <c r="O67" t="s">
        <v>273</v>
      </c>
      <c r="P67">
        <v>0.17</v>
      </c>
      <c r="R67">
        <v>1</v>
      </c>
      <c r="S67" s="108">
        <v>0.17</v>
      </c>
      <c r="T67">
        <v>1</v>
      </c>
      <c r="U67" t="s">
        <v>270</v>
      </c>
      <c r="V67" t="s">
        <v>167</v>
      </c>
      <c r="W67">
        <v>1</v>
      </c>
      <c r="X67">
        <v>0</v>
      </c>
      <c r="Y67">
        <v>1</v>
      </c>
      <c r="Z67">
        <v>0</v>
      </c>
      <c r="AA67">
        <v>0</v>
      </c>
      <c r="AB67">
        <v>0</v>
      </c>
      <c r="AC67">
        <v>0</v>
      </c>
      <c r="AD67">
        <v>0</v>
      </c>
    </row>
    <row r="68" spans="1:30" x14ac:dyDescent="0.3">
      <c r="A68" t="s">
        <v>1787</v>
      </c>
      <c r="B68" t="s">
        <v>274</v>
      </c>
      <c r="C68" t="s">
        <v>223</v>
      </c>
      <c r="D68" t="s">
        <v>9860</v>
      </c>
      <c r="E68" t="s">
        <v>1390</v>
      </c>
      <c r="F68" t="s">
        <v>1788</v>
      </c>
      <c r="H68" t="s">
        <v>265</v>
      </c>
      <c r="I68" t="s">
        <v>266</v>
      </c>
      <c r="J68" t="s">
        <v>1789</v>
      </c>
      <c r="K68" t="s">
        <v>756</v>
      </c>
      <c r="L68" t="s">
        <v>267</v>
      </c>
      <c r="M68" t="s">
        <v>268</v>
      </c>
      <c r="N68">
        <v>8</v>
      </c>
      <c r="O68" t="s">
        <v>282</v>
      </c>
      <c r="P68">
        <v>2</v>
      </c>
      <c r="R68">
        <v>1</v>
      </c>
      <c r="S68" s="108">
        <v>2</v>
      </c>
      <c r="T68">
        <v>1</v>
      </c>
      <c r="U68" t="s">
        <v>270</v>
      </c>
      <c r="V68" t="s">
        <v>167</v>
      </c>
      <c r="W68">
        <v>1</v>
      </c>
      <c r="X68">
        <v>0</v>
      </c>
      <c r="Y68">
        <v>0</v>
      </c>
      <c r="Z68">
        <v>0</v>
      </c>
      <c r="AA68">
        <v>1</v>
      </c>
      <c r="AB68">
        <v>0</v>
      </c>
      <c r="AC68">
        <v>0</v>
      </c>
      <c r="AD68">
        <v>0</v>
      </c>
    </row>
    <row r="69" spans="1:30" x14ac:dyDescent="0.3">
      <c r="A69" t="s">
        <v>1787</v>
      </c>
      <c r="B69" t="s">
        <v>274</v>
      </c>
      <c r="C69" t="s">
        <v>223</v>
      </c>
      <c r="D69" t="s">
        <v>9860</v>
      </c>
      <c r="E69" t="s">
        <v>1390</v>
      </c>
      <c r="F69" t="s">
        <v>1788</v>
      </c>
      <c r="H69" t="s">
        <v>265</v>
      </c>
      <c r="I69" t="s">
        <v>266</v>
      </c>
      <c r="J69" t="s">
        <v>1789</v>
      </c>
      <c r="K69" t="s">
        <v>756</v>
      </c>
      <c r="L69" t="s">
        <v>271</v>
      </c>
      <c r="M69" t="s">
        <v>268</v>
      </c>
      <c r="N69">
        <v>9</v>
      </c>
      <c r="O69" t="s">
        <v>288</v>
      </c>
      <c r="P69">
        <v>0.48</v>
      </c>
      <c r="R69">
        <v>1</v>
      </c>
      <c r="S69" s="108">
        <v>0.48</v>
      </c>
      <c r="T69">
        <v>1</v>
      </c>
      <c r="U69" t="s">
        <v>270</v>
      </c>
      <c r="V69" t="s">
        <v>167</v>
      </c>
      <c r="W69">
        <v>1</v>
      </c>
      <c r="X69">
        <v>1</v>
      </c>
      <c r="Y69">
        <v>0</v>
      </c>
      <c r="Z69">
        <v>0</v>
      </c>
      <c r="AA69">
        <v>0</v>
      </c>
      <c r="AB69">
        <v>0</v>
      </c>
      <c r="AC69">
        <v>0</v>
      </c>
      <c r="AD69">
        <v>0</v>
      </c>
    </row>
    <row r="70" spans="1:30" x14ac:dyDescent="0.3">
      <c r="A70" t="s">
        <v>8559</v>
      </c>
      <c r="B70" t="s">
        <v>274</v>
      </c>
      <c r="C70" t="s">
        <v>10265</v>
      </c>
      <c r="D70" t="s">
        <v>9772</v>
      </c>
      <c r="E70" t="s">
        <v>1441</v>
      </c>
      <c r="F70" t="s">
        <v>3189</v>
      </c>
      <c r="H70" t="s">
        <v>265</v>
      </c>
      <c r="I70" t="s">
        <v>266</v>
      </c>
      <c r="J70" t="s">
        <v>748</v>
      </c>
      <c r="K70" t="s">
        <v>756</v>
      </c>
      <c r="L70" t="s">
        <v>2312</v>
      </c>
      <c r="M70" t="s">
        <v>16630</v>
      </c>
      <c r="N70">
        <v>9</v>
      </c>
      <c r="O70" t="s">
        <v>3206</v>
      </c>
      <c r="P70">
        <v>40</v>
      </c>
      <c r="R70">
        <v>0</v>
      </c>
      <c r="S70" s="108">
        <v>0</v>
      </c>
      <c r="T70">
        <v>0</v>
      </c>
      <c r="V70" t="s">
        <v>171</v>
      </c>
      <c r="W70">
        <v>1</v>
      </c>
      <c r="X70">
        <v>0</v>
      </c>
      <c r="Y70">
        <v>0</v>
      </c>
      <c r="Z70">
        <v>0</v>
      </c>
      <c r="AA70">
        <v>0</v>
      </c>
      <c r="AB70">
        <v>0</v>
      </c>
      <c r="AC70">
        <v>0</v>
      </c>
      <c r="AD70">
        <v>0</v>
      </c>
    </row>
    <row r="71" spans="1:30" x14ac:dyDescent="0.3">
      <c r="A71" t="s">
        <v>8559</v>
      </c>
      <c r="B71" t="s">
        <v>1683</v>
      </c>
      <c r="C71" t="s">
        <v>8562</v>
      </c>
      <c r="D71" t="s">
        <v>9772</v>
      </c>
      <c r="E71" t="s">
        <v>1441</v>
      </c>
      <c r="F71" t="s">
        <v>3189</v>
      </c>
      <c r="H71" t="s">
        <v>265</v>
      </c>
      <c r="I71" t="s">
        <v>266</v>
      </c>
      <c r="J71" t="s">
        <v>748</v>
      </c>
      <c r="K71" t="s">
        <v>756</v>
      </c>
      <c r="L71" t="s">
        <v>2312</v>
      </c>
      <c r="M71" t="s">
        <v>16630</v>
      </c>
      <c r="N71">
        <v>9</v>
      </c>
      <c r="O71" t="s">
        <v>3206</v>
      </c>
      <c r="P71">
        <v>8</v>
      </c>
      <c r="R71">
        <v>0</v>
      </c>
      <c r="S71" s="108">
        <v>0</v>
      </c>
      <c r="T71">
        <v>0</v>
      </c>
      <c r="V71" t="s">
        <v>171</v>
      </c>
      <c r="W71">
        <v>1</v>
      </c>
      <c r="X71">
        <v>0</v>
      </c>
      <c r="Y71">
        <v>0</v>
      </c>
      <c r="Z71">
        <v>0</v>
      </c>
      <c r="AA71">
        <v>0</v>
      </c>
      <c r="AB71">
        <v>0</v>
      </c>
      <c r="AC71">
        <v>0</v>
      </c>
      <c r="AD71">
        <v>0</v>
      </c>
    </row>
    <row r="72" spans="1:30" x14ac:dyDescent="0.3">
      <c r="A72" t="s">
        <v>8559</v>
      </c>
      <c r="B72" t="s">
        <v>1683</v>
      </c>
      <c r="C72" t="s">
        <v>8562</v>
      </c>
      <c r="D72" t="s">
        <v>9772</v>
      </c>
      <c r="E72" t="s">
        <v>1441</v>
      </c>
      <c r="F72" t="s">
        <v>3189</v>
      </c>
      <c r="H72" t="s">
        <v>265</v>
      </c>
      <c r="I72" t="s">
        <v>266</v>
      </c>
      <c r="J72" t="s">
        <v>748</v>
      </c>
      <c r="K72" t="s">
        <v>756</v>
      </c>
      <c r="L72" t="s">
        <v>2312</v>
      </c>
      <c r="M72" t="s">
        <v>16630</v>
      </c>
      <c r="N72">
        <v>9</v>
      </c>
      <c r="O72" t="s">
        <v>3206</v>
      </c>
      <c r="P72">
        <v>8</v>
      </c>
      <c r="R72">
        <v>0</v>
      </c>
      <c r="S72" s="108">
        <v>0</v>
      </c>
      <c r="T72">
        <v>0</v>
      </c>
      <c r="V72" t="s">
        <v>171</v>
      </c>
      <c r="W72">
        <v>1</v>
      </c>
      <c r="X72">
        <v>0</v>
      </c>
      <c r="Y72">
        <v>0</v>
      </c>
      <c r="Z72">
        <v>0</v>
      </c>
      <c r="AA72">
        <v>0</v>
      </c>
      <c r="AB72">
        <v>0</v>
      </c>
      <c r="AC72">
        <v>0</v>
      </c>
      <c r="AD72">
        <v>0</v>
      </c>
    </row>
    <row r="73" spans="1:30" x14ac:dyDescent="0.3">
      <c r="A73" t="s">
        <v>8564</v>
      </c>
      <c r="B73" t="s">
        <v>274</v>
      </c>
      <c r="C73" t="s">
        <v>9465</v>
      </c>
      <c r="D73" t="s">
        <v>9772</v>
      </c>
      <c r="E73" t="s">
        <v>1441</v>
      </c>
      <c r="F73" t="s">
        <v>3189</v>
      </c>
      <c r="H73" t="s">
        <v>265</v>
      </c>
      <c r="I73" t="s">
        <v>266</v>
      </c>
      <c r="J73" t="s">
        <v>748</v>
      </c>
      <c r="K73" t="s">
        <v>756</v>
      </c>
      <c r="L73" t="s">
        <v>2312</v>
      </c>
      <c r="M73" t="s">
        <v>16630</v>
      </c>
      <c r="N73">
        <v>9</v>
      </c>
      <c r="O73" t="s">
        <v>3206</v>
      </c>
      <c r="P73">
        <v>10</v>
      </c>
      <c r="R73">
        <v>0</v>
      </c>
      <c r="S73" s="108">
        <v>0</v>
      </c>
      <c r="T73">
        <v>0</v>
      </c>
      <c r="V73" t="s">
        <v>171</v>
      </c>
      <c r="W73">
        <v>1</v>
      </c>
      <c r="X73">
        <v>0</v>
      </c>
      <c r="Y73">
        <v>0</v>
      </c>
      <c r="Z73">
        <v>0</v>
      </c>
      <c r="AA73">
        <v>0</v>
      </c>
      <c r="AB73">
        <v>0</v>
      </c>
      <c r="AC73">
        <v>0</v>
      </c>
      <c r="AD73">
        <v>0</v>
      </c>
    </row>
    <row r="74" spans="1:30" x14ac:dyDescent="0.3">
      <c r="A74" t="s">
        <v>10736</v>
      </c>
      <c r="B74" t="s">
        <v>274</v>
      </c>
      <c r="C74" t="s">
        <v>10737</v>
      </c>
      <c r="D74" t="s">
        <v>1275</v>
      </c>
      <c r="F74" t="s">
        <v>1275</v>
      </c>
      <c r="H74" t="s">
        <v>265</v>
      </c>
      <c r="I74" t="s">
        <v>266</v>
      </c>
      <c r="J74" t="s">
        <v>748</v>
      </c>
      <c r="K74" t="s">
        <v>921</v>
      </c>
      <c r="L74" t="s">
        <v>271</v>
      </c>
      <c r="M74" t="s">
        <v>268</v>
      </c>
      <c r="N74">
        <v>9</v>
      </c>
      <c r="O74" t="s">
        <v>272</v>
      </c>
      <c r="P74">
        <v>2</v>
      </c>
      <c r="R74">
        <v>1</v>
      </c>
      <c r="S74" s="108">
        <v>2</v>
      </c>
      <c r="T74">
        <v>1</v>
      </c>
      <c r="U74" t="s">
        <v>270</v>
      </c>
      <c r="V74" t="s">
        <v>167</v>
      </c>
      <c r="W74">
        <v>1</v>
      </c>
      <c r="X74">
        <v>0</v>
      </c>
      <c r="Y74">
        <v>0</v>
      </c>
      <c r="Z74">
        <v>0</v>
      </c>
      <c r="AA74">
        <v>1</v>
      </c>
      <c r="AB74">
        <v>0</v>
      </c>
      <c r="AC74">
        <v>0</v>
      </c>
      <c r="AD74">
        <v>0</v>
      </c>
    </row>
    <row r="75" spans="1:30" x14ac:dyDescent="0.3">
      <c r="A75" t="s">
        <v>10736</v>
      </c>
      <c r="B75" t="s">
        <v>274</v>
      </c>
      <c r="C75" t="s">
        <v>10737</v>
      </c>
      <c r="D75" t="s">
        <v>1275</v>
      </c>
      <c r="F75" t="s">
        <v>1275</v>
      </c>
      <c r="H75" t="s">
        <v>265</v>
      </c>
      <c r="I75" t="s">
        <v>266</v>
      </c>
      <c r="J75" t="s">
        <v>748</v>
      </c>
      <c r="K75" t="s">
        <v>921</v>
      </c>
      <c r="L75" t="s">
        <v>267</v>
      </c>
      <c r="M75" t="s">
        <v>268</v>
      </c>
      <c r="N75">
        <v>8</v>
      </c>
      <c r="O75" t="s">
        <v>282</v>
      </c>
      <c r="P75">
        <v>2</v>
      </c>
      <c r="R75">
        <v>1</v>
      </c>
      <c r="S75" s="108">
        <v>2</v>
      </c>
      <c r="T75">
        <v>1</v>
      </c>
      <c r="U75" t="s">
        <v>270</v>
      </c>
      <c r="V75" t="s">
        <v>167</v>
      </c>
      <c r="W75">
        <v>1</v>
      </c>
      <c r="X75">
        <v>0</v>
      </c>
      <c r="Y75">
        <v>1</v>
      </c>
      <c r="Z75">
        <v>0</v>
      </c>
      <c r="AA75">
        <v>0</v>
      </c>
      <c r="AB75">
        <v>0</v>
      </c>
      <c r="AC75">
        <v>0</v>
      </c>
      <c r="AD75">
        <v>0</v>
      </c>
    </row>
    <row r="76" spans="1:30" x14ac:dyDescent="0.3">
      <c r="A76" t="s">
        <v>10736</v>
      </c>
      <c r="B76" t="s">
        <v>274</v>
      </c>
      <c r="C76" t="s">
        <v>10737</v>
      </c>
      <c r="D76" t="s">
        <v>1275</v>
      </c>
      <c r="F76" t="s">
        <v>1275</v>
      </c>
      <c r="H76" t="s">
        <v>265</v>
      </c>
      <c r="I76" t="s">
        <v>266</v>
      </c>
      <c r="J76" t="s">
        <v>748</v>
      </c>
      <c r="K76" t="s">
        <v>921</v>
      </c>
      <c r="L76" t="s">
        <v>267</v>
      </c>
      <c r="M76" t="s">
        <v>268</v>
      </c>
      <c r="N76">
        <v>8</v>
      </c>
      <c r="O76" t="s">
        <v>282</v>
      </c>
      <c r="P76">
        <v>1</v>
      </c>
      <c r="R76">
        <v>1</v>
      </c>
      <c r="S76" s="108">
        <v>1</v>
      </c>
      <c r="T76">
        <v>1</v>
      </c>
      <c r="U76" t="s">
        <v>270</v>
      </c>
      <c r="V76" t="s">
        <v>167</v>
      </c>
      <c r="W76">
        <v>1</v>
      </c>
      <c r="X76">
        <v>0</v>
      </c>
      <c r="Y76">
        <v>1</v>
      </c>
      <c r="Z76">
        <v>0</v>
      </c>
      <c r="AA76">
        <v>0</v>
      </c>
      <c r="AB76">
        <v>0</v>
      </c>
      <c r="AC76">
        <v>0</v>
      </c>
      <c r="AD76">
        <v>0</v>
      </c>
    </row>
    <row r="77" spans="1:30" x14ac:dyDescent="0.3">
      <c r="A77" t="s">
        <v>10736</v>
      </c>
      <c r="B77" t="s">
        <v>274</v>
      </c>
      <c r="C77" t="s">
        <v>10737</v>
      </c>
      <c r="D77" t="s">
        <v>1275</v>
      </c>
      <c r="F77" t="s">
        <v>1275</v>
      </c>
      <c r="H77" t="s">
        <v>265</v>
      </c>
      <c r="I77" t="s">
        <v>266</v>
      </c>
      <c r="J77" t="s">
        <v>748</v>
      </c>
      <c r="K77" t="s">
        <v>921</v>
      </c>
      <c r="L77" t="s">
        <v>271</v>
      </c>
      <c r="M77" t="s">
        <v>268</v>
      </c>
      <c r="N77">
        <v>9</v>
      </c>
      <c r="O77" t="s">
        <v>288</v>
      </c>
      <c r="P77">
        <v>0.32</v>
      </c>
      <c r="R77">
        <v>3</v>
      </c>
      <c r="S77" s="108">
        <v>0.96</v>
      </c>
      <c r="T77">
        <v>1</v>
      </c>
      <c r="U77" t="s">
        <v>270</v>
      </c>
      <c r="V77" t="s">
        <v>167</v>
      </c>
      <c r="W77">
        <v>3</v>
      </c>
      <c r="X77">
        <v>0</v>
      </c>
      <c r="Y77">
        <v>0</v>
      </c>
      <c r="Z77">
        <v>0</v>
      </c>
      <c r="AA77">
        <v>0</v>
      </c>
      <c r="AB77">
        <v>3</v>
      </c>
      <c r="AC77">
        <v>0</v>
      </c>
      <c r="AD77">
        <v>0</v>
      </c>
    </row>
    <row r="78" spans="1:30" x14ac:dyDescent="0.3">
      <c r="A78" t="s">
        <v>10736</v>
      </c>
      <c r="B78" t="s">
        <v>274</v>
      </c>
      <c r="C78" t="s">
        <v>10737</v>
      </c>
      <c r="D78" t="s">
        <v>1275</v>
      </c>
      <c r="F78" t="s">
        <v>1275</v>
      </c>
      <c r="H78" t="s">
        <v>265</v>
      </c>
      <c r="I78" t="s">
        <v>266</v>
      </c>
      <c r="J78" t="s">
        <v>748</v>
      </c>
      <c r="K78" t="s">
        <v>921</v>
      </c>
      <c r="L78" t="s">
        <v>271</v>
      </c>
      <c r="M78" t="s">
        <v>268</v>
      </c>
      <c r="N78">
        <v>21</v>
      </c>
      <c r="O78" t="s">
        <v>273</v>
      </c>
      <c r="P78">
        <v>0.17</v>
      </c>
      <c r="R78">
        <v>1</v>
      </c>
      <c r="S78" s="108">
        <v>0.17</v>
      </c>
      <c r="T78">
        <v>1</v>
      </c>
      <c r="U78" t="s">
        <v>270</v>
      </c>
      <c r="V78" t="s">
        <v>167</v>
      </c>
      <c r="W78">
        <v>1</v>
      </c>
      <c r="X78">
        <v>0</v>
      </c>
      <c r="Y78">
        <v>0</v>
      </c>
      <c r="Z78">
        <v>0</v>
      </c>
      <c r="AA78">
        <v>1</v>
      </c>
      <c r="AB78">
        <v>0</v>
      </c>
      <c r="AC78">
        <v>0</v>
      </c>
      <c r="AD78">
        <v>0</v>
      </c>
    </row>
    <row r="79" spans="1:30" x14ac:dyDescent="0.3">
      <c r="A79" t="s">
        <v>937</v>
      </c>
      <c r="B79" t="s">
        <v>262</v>
      </c>
      <c r="C79" t="s">
        <v>187</v>
      </c>
      <c r="D79" t="s">
        <v>9586</v>
      </c>
      <c r="E79" t="s">
        <v>938</v>
      </c>
      <c r="F79" t="s">
        <v>939</v>
      </c>
      <c r="H79" t="s">
        <v>265</v>
      </c>
      <c r="I79" t="s">
        <v>266</v>
      </c>
      <c r="J79" t="s">
        <v>940</v>
      </c>
      <c r="K79" t="s">
        <v>941</v>
      </c>
      <c r="L79" t="s">
        <v>267</v>
      </c>
      <c r="M79" t="s">
        <v>268</v>
      </c>
      <c r="N79">
        <v>8</v>
      </c>
      <c r="O79" t="s">
        <v>282</v>
      </c>
      <c r="P79">
        <v>2</v>
      </c>
      <c r="R79">
        <v>1</v>
      </c>
      <c r="S79" s="108">
        <v>2</v>
      </c>
      <c r="T79">
        <v>1</v>
      </c>
      <c r="U79" t="s">
        <v>270</v>
      </c>
      <c r="V79" t="s">
        <v>167</v>
      </c>
      <c r="W79">
        <v>1</v>
      </c>
      <c r="X79">
        <v>0</v>
      </c>
      <c r="Y79">
        <v>1</v>
      </c>
      <c r="Z79">
        <v>0</v>
      </c>
      <c r="AA79">
        <v>0</v>
      </c>
      <c r="AB79">
        <v>0</v>
      </c>
      <c r="AC79">
        <v>0</v>
      </c>
      <c r="AD79">
        <v>0</v>
      </c>
    </row>
    <row r="80" spans="1:30" x14ac:dyDescent="0.3">
      <c r="A80" t="s">
        <v>937</v>
      </c>
      <c r="B80" t="s">
        <v>262</v>
      </c>
      <c r="C80" t="s">
        <v>187</v>
      </c>
      <c r="D80" t="s">
        <v>9586</v>
      </c>
      <c r="E80" t="s">
        <v>938</v>
      </c>
      <c r="F80" t="s">
        <v>939</v>
      </c>
      <c r="H80" t="s">
        <v>265</v>
      </c>
      <c r="I80" t="s">
        <v>266</v>
      </c>
      <c r="J80" t="s">
        <v>940</v>
      </c>
      <c r="K80" t="s">
        <v>941</v>
      </c>
      <c r="L80" t="s">
        <v>271</v>
      </c>
      <c r="M80" t="s">
        <v>268</v>
      </c>
      <c r="N80">
        <v>9</v>
      </c>
      <c r="O80" t="s">
        <v>288</v>
      </c>
      <c r="P80">
        <v>0.32</v>
      </c>
      <c r="R80">
        <v>4</v>
      </c>
      <c r="S80" s="108">
        <v>1.28</v>
      </c>
      <c r="T80">
        <v>1</v>
      </c>
      <c r="U80" t="s">
        <v>270</v>
      </c>
      <c r="V80" t="s">
        <v>167</v>
      </c>
      <c r="W80">
        <v>4</v>
      </c>
      <c r="X80">
        <v>4</v>
      </c>
      <c r="Y80">
        <v>0</v>
      </c>
      <c r="Z80">
        <v>0</v>
      </c>
      <c r="AA80">
        <v>0</v>
      </c>
      <c r="AB80">
        <v>0</v>
      </c>
      <c r="AC80">
        <v>0</v>
      </c>
      <c r="AD80">
        <v>0</v>
      </c>
    </row>
    <row r="81" spans="1:30" x14ac:dyDescent="0.3">
      <c r="A81" t="s">
        <v>1809</v>
      </c>
      <c r="B81" t="s">
        <v>262</v>
      </c>
      <c r="C81" t="s">
        <v>225</v>
      </c>
      <c r="D81" t="s">
        <v>9720</v>
      </c>
      <c r="E81" t="s">
        <v>1810</v>
      </c>
      <c r="F81" t="s">
        <v>9302</v>
      </c>
      <c r="H81" t="s">
        <v>265</v>
      </c>
      <c r="I81" t="s">
        <v>266</v>
      </c>
      <c r="J81" t="s">
        <v>1811</v>
      </c>
      <c r="K81" t="s">
        <v>16490</v>
      </c>
      <c r="L81" t="s">
        <v>267</v>
      </c>
      <c r="M81" t="s">
        <v>268</v>
      </c>
      <c r="N81">
        <v>8</v>
      </c>
      <c r="O81" t="s">
        <v>282</v>
      </c>
      <c r="P81">
        <v>2</v>
      </c>
      <c r="R81">
        <v>1</v>
      </c>
      <c r="S81" s="108">
        <v>2</v>
      </c>
      <c r="T81">
        <v>1</v>
      </c>
      <c r="U81" t="s">
        <v>270</v>
      </c>
      <c r="V81" t="s">
        <v>167</v>
      </c>
      <c r="W81">
        <v>1</v>
      </c>
      <c r="X81">
        <v>0</v>
      </c>
      <c r="Y81">
        <v>1</v>
      </c>
      <c r="Z81">
        <v>0</v>
      </c>
      <c r="AA81">
        <v>0</v>
      </c>
      <c r="AB81">
        <v>0</v>
      </c>
      <c r="AC81">
        <v>0</v>
      </c>
      <c r="AD81">
        <v>0</v>
      </c>
    </row>
    <row r="82" spans="1:30" x14ac:dyDescent="0.3">
      <c r="A82" t="s">
        <v>1809</v>
      </c>
      <c r="B82" t="s">
        <v>262</v>
      </c>
      <c r="C82" t="s">
        <v>225</v>
      </c>
      <c r="D82" t="s">
        <v>9720</v>
      </c>
      <c r="E82" t="s">
        <v>1810</v>
      </c>
      <c r="F82" t="s">
        <v>9302</v>
      </c>
      <c r="H82" t="s">
        <v>265</v>
      </c>
      <c r="I82" t="s">
        <v>266</v>
      </c>
      <c r="J82" t="s">
        <v>1811</v>
      </c>
      <c r="K82" t="s">
        <v>16490</v>
      </c>
      <c r="L82" t="s">
        <v>271</v>
      </c>
      <c r="M82" t="s">
        <v>268</v>
      </c>
      <c r="N82">
        <v>9</v>
      </c>
      <c r="O82" t="s">
        <v>288</v>
      </c>
      <c r="P82">
        <v>0.48</v>
      </c>
      <c r="R82">
        <v>4</v>
      </c>
      <c r="S82" s="108">
        <v>1.92</v>
      </c>
      <c r="T82">
        <v>1</v>
      </c>
      <c r="U82" t="s">
        <v>270</v>
      </c>
      <c r="V82" t="s">
        <v>167</v>
      </c>
      <c r="W82">
        <v>4</v>
      </c>
      <c r="X82">
        <v>4</v>
      </c>
      <c r="Y82">
        <v>0</v>
      </c>
      <c r="Z82">
        <v>0</v>
      </c>
      <c r="AA82">
        <v>0</v>
      </c>
      <c r="AB82">
        <v>0</v>
      </c>
      <c r="AC82">
        <v>0</v>
      </c>
      <c r="AD82">
        <v>0</v>
      </c>
    </row>
    <row r="83" spans="1:30" x14ac:dyDescent="0.3">
      <c r="A83" t="s">
        <v>1809</v>
      </c>
      <c r="B83" t="s">
        <v>262</v>
      </c>
      <c r="C83" t="s">
        <v>225</v>
      </c>
      <c r="D83" t="s">
        <v>9720</v>
      </c>
      <c r="E83" t="s">
        <v>1810</v>
      </c>
      <c r="F83" t="s">
        <v>9302</v>
      </c>
      <c r="H83" t="s">
        <v>265</v>
      </c>
      <c r="I83" t="s">
        <v>266</v>
      </c>
      <c r="J83" t="s">
        <v>1811</v>
      </c>
      <c r="K83" t="s">
        <v>16490</v>
      </c>
      <c r="L83" t="s">
        <v>271</v>
      </c>
      <c r="M83" t="s">
        <v>268</v>
      </c>
      <c r="N83">
        <v>9</v>
      </c>
      <c r="O83" t="s">
        <v>288</v>
      </c>
      <c r="P83">
        <v>0.32</v>
      </c>
      <c r="R83">
        <v>1</v>
      </c>
      <c r="S83" s="108">
        <v>0.32</v>
      </c>
      <c r="T83">
        <v>1</v>
      </c>
      <c r="U83" t="s">
        <v>270</v>
      </c>
      <c r="V83" t="s">
        <v>167</v>
      </c>
      <c r="W83">
        <v>1</v>
      </c>
      <c r="X83">
        <v>1</v>
      </c>
      <c r="Y83">
        <v>0</v>
      </c>
      <c r="Z83">
        <v>0</v>
      </c>
      <c r="AA83">
        <v>0</v>
      </c>
      <c r="AB83">
        <v>0</v>
      </c>
      <c r="AC83">
        <v>0</v>
      </c>
      <c r="AD83">
        <v>0</v>
      </c>
    </row>
    <row r="84" spans="1:30" x14ac:dyDescent="0.3">
      <c r="A84" t="s">
        <v>1812</v>
      </c>
      <c r="B84" t="s">
        <v>262</v>
      </c>
      <c r="C84" t="s">
        <v>225</v>
      </c>
      <c r="D84" t="s">
        <v>9721</v>
      </c>
      <c r="E84" t="s">
        <v>1813</v>
      </c>
      <c r="F84" t="s">
        <v>9302</v>
      </c>
      <c r="H84" t="s">
        <v>265</v>
      </c>
      <c r="I84" t="s">
        <v>266</v>
      </c>
      <c r="J84" t="s">
        <v>1814</v>
      </c>
      <c r="K84" t="s">
        <v>16490</v>
      </c>
      <c r="L84" t="s">
        <v>267</v>
      </c>
      <c r="M84" t="s">
        <v>268</v>
      </c>
      <c r="N84">
        <v>8</v>
      </c>
      <c r="O84" t="s">
        <v>282</v>
      </c>
      <c r="P84">
        <v>2</v>
      </c>
      <c r="R84">
        <v>1</v>
      </c>
      <c r="S84" s="108">
        <v>2</v>
      </c>
      <c r="T84">
        <v>1</v>
      </c>
      <c r="U84" t="s">
        <v>270</v>
      </c>
      <c r="V84" t="s">
        <v>167</v>
      </c>
      <c r="W84">
        <v>1</v>
      </c>
      <c r="X84">
        <v>0</v>
      </c>
      <c r="Y84">
        <v>1</v>
      </c>
      <c r="Z84">
        <v>0</v>
      </c>
      <c r="AA84">
        <v>0</v>
      </c>
      <c r="AB84">
        <v>0</v>
      </c>
      <c r="AC84">
        <v>0</v>
      </c>
      <c r="AD84">
        <v>0</v>
      </c>
    </row>
    <row r="85" spans="1:30" x14ac:dyDescent="0.3">
      <c r="A85" t="s">
        <v>1812</v>
      </c>
      <c r="B85" t="s">
        <v>262</v>
      </c>
      <c r="C85" t="s">
        <v>225</v>
      </c>
      <c r="D85" t="s">
        <v>9721</v>
      </c>
      <c r="E85" t="s">
        <v>1813</v>
      </c>
      <c r="F85" t="s">
        <v>9302</v>
      </c>
      <c r="H85" t="s">
        <v>265</v>
      </c>
      <c r="I85" t="s">
        <v>266</v>
      </c>
      <c r="J85" t="s">
        <v>1814</v>
      </c>
      <c r="K85" t="s">
        <v>16490</v>
      </c>
      <c r="L85" t="s">
        <v>271</v>
      </c>
      <c r="M85" t="s">
        <v>268</v>
      </c>
      <c r="N85">
        <v>9</v>
      </c>
      <c r="O85" t="s">
        <v>288</v>
      </c>
      <c r="P85">
        <v>0.48</v>
      </c>
      <c r="R85">
        <v>4</v>
      </c>
      <c r="S85" s="108">
        <v>1.92</v>
      </c>
      <c r="T85">
        <v>1</v>
      </c>
      <c r="U85" t="s">
        <v>270</v>
      </c>
      <c r="V85" t="s">
        <v>167</v>
      </c>
      <c r="W85">
        <v>4</v>
      </c>
      <c r="X85">
        <v>4</v>
      </c>
      <c r="Y85">
        <v>0</v>
      </c>
      <c r="Z85">
        <v>0</v>
      </c>
      <c r="AA85">
        <v>0</v>
      </c>
      <c r="AB85">
        <v>0</v>
      </c>
      <c r="AC85">
        <v>0</v>
      </c>
      <c r="AD85">
        <v>0</v>
      </c>
    </row>
    <row r="86" spans="1:30" x14ac:dyDescent="0.3">
      <c r="A86" t="s">
        <v>1815</v>
      </c>
      <c r="B86" t="s">
        <v>262</v>
      </c>
      <c r="C86" t="s">
        <v>225</v>
      </c>
      <c r="D86" t="s">
        <v>9722</v>
      </c>
      <c r="E86" t="s">
        <v>1816</v>
      </c>
      <c r="F86" t="s">
        <v>9302</v>
      </c>
      <c r="H86" t="s">
        <v>265</v>
      </c>
      <c r="I86" t="s">
        <v>266</v>
      </c>
      <c r="J86" t="s">
        <v>1817</v>
      </c>
      <c r="K86" t="s">
        <v>16490</v>
      </c>
      <c r="L86" t="s">
        <v>267</v>
      </c>
      <c r="M86" t="s">
        <v>268</v>
      </c>
      <c r="N86">
        <v>8</v>
      </c>
      <c r="O86" t="s">
        <v>282</v>
      </c>
      <c r="P86">
        <v>2</v>
      </c>
      <c r="R86">
        <v>1</v>
      </c>
      <c r="S86" s="108">
        <v>2</v>
      </c>
      <c r="T86">
        <v>1</v>
      </c>
      <c r="U86" t="s">
        <v>270</v>
      </c>
      <c r="V86" t="s">
        <v>167</v>
      </c>
      <c r="W86">
        <v>1</v>
      </c>
      <c r="X86">
        <v>0</v>
      </c>
      <c r="Y86">
        <v>1</v>
      </c>
      <c r="Z86">
        <v>0</v>
      </c>
      <c r="AA86">
        <v>0</v>
      </c>
      <c r="AB86">
        <v>0</v>
      </c>
      <c r="AC86">
        <v>0</v>
      </c>
      <c r="AD86">
        <v>0</v>
      </c>
    </row>
    <row r="87" spans="1:30" x14ac:dyDescent="0.3">
      <c r="A87" t="s">
        <v>1815</v>
      </c>
      <c r="B87" t="s">
        <v>262</v>
      </c>
      <c r="C87" t="s">
        <v>225</v>
      </c>
      <c r="D87" t="s">
        <v>9722</v>
      </c>
      <c r="E87" t="s">
        <v>1816</v>
      </c>
      <c r="F87" t="s">
        <v>9302</v>
      </c>
      <c r="H87" t="s">
        <v>265</v>
      </c>
      <c r="I87" t="s">
        <v>266</v>
      </c>
      <c r="J87" t="s">
        <v>1817</v>
      </c>
      <c r="K87" t="s">
        <v>16490</v>
      </c>
      <c r="L87" t="s">
        <v>271</v>
      </c>
      <c r="M87" t="s">
        <v>268</v>
      </c>
      <c r="N87">
        <v>9</v>
      </c>
      <c r="O87" t="s">
        <v>272</v>
      </c>
      <c r="P87">
        <v>3</v>
      </c>
      <c r="R87">
        <v>2</v>
      </c>
      <c r="S87" s="108">
        <v>6</v>
      </c>
      <c r="T87">
        <v>1</v>
      </c>
      <c r="U87" t="s">
        <v>270</v>
      </c>
      <c r="V87" t="s">
        <v>167</v>
      </c>
      <c r="W87">
        <v>1</v>
      </c>
      <c r="X87">
        <v>1</v>
      </c>
      <c r="Y87">
        <v>0</v>
      </c>
      <c r="Z87">
        <v>0</v>
      </c>
      <c r="AA87">
        <v>1</v>
      </c>
      <c r="AB87">
        <v>0</v>
      </c>
      <c r="AC87">
        <v>0</v>
      </c>
      <c r="AD87">
        <v>0</v>
      </c>
    </row>
    <row r="88" spans="1:30" x14ac:dyDescent="0.3">
      <c r="A88" t="s">
        <v>918</v>
      </c>
      <c r="B88" t="s">
        <v>262</v>
      </c>
      <c r="C88" t="s">
        <v>181</v>
      </c>
      <c r="D88" t="s">
        <v>919</v>
      </c>
      <c r="F88" t="s">
        <v>919</v>
      </c>
      <c r="H88" t="s">
        <v>265</v>
      </c>
      <c r="I88" t="s">
        <v>266</v>
      </c>
      <c r="J88" t="s">
        <v>920</v>
      </c>
      <c r="K88" t="s">
        <v>921</v>
      </c>
      <c r="L88" t="s">
        <v>267</v>
      </c>
      <c r="M88" t="s">
        <v>268</v>
      </c>
      <c r="N88">
        <v>8</v>
      </c>
      <c r="O88" t="s">
        <v>282</v>
      </c>
      <c r="P88">
        <v>2</v>
      </c>
      <c r="R88">
        <v>3</v>
      </c>
      <c r="S88" s="108">
        <v>6</v>
      </c>
      <c r="T88">
        <v>1</v>
      </c>
      <c r="U88" t="s">
        <v>270</v>
      </c>
      <c r="V88" t="s">
        <v>167</v>
      </c>
      <c r="W88">
        <v>3</v>
      </c>
      <c r="X88">
        <v>0</v>
      </c>
      <c r="Y88">
        <v>0</v>
      </c>
      <c r="Z88">
        <v>0</v>
      </c>
      <c r="AA88">
        <v>3</v>
      </c>
      <c r="AB88">
        <v>0</v>
      </c>
      <c r="AC88">
        <v>0</v>
      </c>
      <c r="AD88">
        <v>0</v>
      </c>
    </row>
    <row r="89" spans="1:30" x14ac:dyDescent="0.3">
      <c r="A89" t="s">
        <v>918</v>
      </c>
      <c r="B89" t="s">
        <v>262</v>
      </c>
      <c r="C89" t="s">
        <v>181</v>
      </c>
      <c r="D89" t="s">
        <v>919</v>
      </c>
      <c r="F89" t="s">
        <v>919</v>
      </c>
      <c r="H89" t="s">
        <v>265</v>
      </c>
      <c r="I89" t="s">
        <v>266</v>
      </c>
      <c r="J89" t="s">
        <v>920</v>
      </c>
      <c r="K89" t="s">
        <v>921</v>
      </c>
      <c r="L89" t="s">
        <v>271</v>
      </c>
      <c r="M89" t="s">
        <v>268</v>
      </c>
      <c r="N89">
        <v>9</v>
      </c>
      <c r="O89" t="s">
        <v>288</v>
      </c>
      <c r="P89">
        <v>0.32</v>
      </c>
      <c r="R89">
        <v>3</v>
      </c>
      <c r="S89" s="108">
        <v>0.96</v>
      </c>
      <c r="T89">
        <v>1</v>
      </c>
      <c r="U89" t="s">
        <v>270</v>
      </c>
      <c r="V89" t="s">
        <v>167</v>
      </c>
      <c r="W89">
        <v>3</v>
      </c>
      <c r="X89">
        <v>3</v>
      </c>
      <c r="Y89">
        <v>0</v>
      </c>
      <c r="Z89">
        <v>0</v>
      </c>
      <c r="AA89">
        <v>0</v>
      </c>
      <c r="AB89">
        <v>0</v>
      </c>
      <c r="AC89">
        <v>0</v>
      </c>
      <c r="AD89">
        <v>0</v>
      </c>
    </row>
    <row r="90" spans="1:30" x14ac:dyDescent="0.3">
      <c r="A90" t="s">
        <v>918</v>
      </c>
      <c r="B90" t="s">
        <v>262</v>
      </c>
      <c r="C90" t="s">
        <v>181</v>
      </c>
      <c r="D90" t="s">
        <v>919</v>
      </c>
      <c r="F90" t="s">
        <v>919</v>
      </c>
      <c r="H90" t="s">
        <v>265</v>
      </c>
      <c r="I90" t="s">
        <v>266</v>
      </c>
      <c r="J90" t="s">
        <v>920</v>
      </c>
      <c r="K90" t="s">
        <v>921</v>
      </c>
      <c r="L90" t="s">
        <v>271</v>
      </c>
      <c r="M90" t="s">
        <v>268</v>
      </c>
      <c r="N90">
        <v>9</v>
      </c>
      <c r="O90" t="s">
        <v>288</v>
      </c>
      <c r="P90">
        <v>0.48</v>
      </c>
      <c r="R90">
        <v>5</v>
      </c>
      <c r="S90" s="108">
        <v>2.4</v>
      </c>
      <c r="T90">
        <v>1</v>
      </c>
      <c r="U90" t="s">
        <v>270</v>
      </c>
      <c r="V90" t="s">
        <v>167</v>
      </c>
      <c r="W90">
        <v>5</v>
      </c>
      <c r="X90">
        <v>5</v>
      </c>
      <c r="Y90">
        <v>0</v>
      </c>
      <c r="Z90">
        <v>0</v>
      </c>
      <c r="AA90">
        <v>0</v>
      </c>
      <c r="AB90">
        <v>0</v>
      </c>
      <c r="AC90">
        <v>0</v>
      </c>
      <c r="AD90">
        <v>0</v>
      </c>
    </row>
    <row r="91" spans="1:30" x14ac:dyDescent="0.3">
      <c r="A91" t="s">
        <v>918</v>
      </c>
      <c r="B91" t="s">
        <v>262</v>
      </c>
      <c r="C91" t="s">
        <v>181</v>
      </c>
      <c r="D91" t="s">
        <v>919</v>
      </c>
      <c r="F91" t="s">
        <v>919</v>
      </c>
      <c r="H91" t="s">
        <v>265</v>
      </c>
      <c r="I91" t="s">
        <v>266</v>
      </c>
      <c r="J91" t="s">
        <v>920</v>
      </c>
      <c r="K91" t="s">
        <v>921</v>
      </c>
      <c r="L91" t="s">
        <v>271</v>
      </c>
      <c r="M91" t="s">
        <v>268</v>
      </c>
      <c r="N91">
        <v>21</v>
      </c>
      <c r="O91" t="s">
        <v>273</v>
      </c>
      <c r="P91">
        <v>0.32</v>
      </c>
      <c r="R91">
        <v>1</v>
      </c>
      <c r="S91" s="108">
        <v>0.32</v>
      </c>
      <c r="T91">
        <v>1</v>
      </c>
      <c r="U91" t="s">
        <v>270</v>
      </c>
      <c r="V91" t="s">
        <v>167</v>
      </c>
      <c r="W91">
        <v>1</v>
      </c>
      <c r="X91">
        <v>0</v>
      </c>
      <c r="Y91">
        <v>0</v>
      </c>
      <c r="Z91">
        <v>0</v>
      </c>
      <c r="AA91">
        <v>0</v>
      </c>
      <c r="AB91">
        <v>1</v>
      </c>
      <c r="AC91">
        <v>0</v>
      </c>
      <c r="AD91">
        <v>0</v>
      </c>
    </row>
    <row r="92" spans="1:30" x14ac:dyDescent="0.3">
      <c r="A92" t="s">
        <v>925</v>
      </c>
      <c r="B92" t="s">
        <v>262</v>
      </c>
      <c r="C92" t="s">
        <v>183</v>
      </c>
      <c r="D92" t="s">
        <v>926</v>
      </c>
      <c r="F92" t="s">
        <v>926</v>
      </c>
      <c r="H92" t="s">
        <v>265</v>
      </c>
      <c r="I92" t="s">
        <v>266</v>
      </c>
      <c r="J92" t="s">
        <v>748</v>
      </c>
      <c r="K92" t="s">
        <v>1276</v>
      </c>
      <c r="L92" t="s">
        <v>271</v>
      </c>
      <c r="M92" t="s">
        <v>268</v>
      </c>
      <c r="N92">
        <v>9</v>
      </c>
      <c r="O92" t="s">
        <v>288</v>
      </c>
      <c r="P92">
        <v>0.48</v>
      </c>
      <c r="R92">
        <v>21</v>
      </c>
      <c r="S92" s="108">
        <v>10.08</v>
      </c>
      <c r="T92">
        <v>1</v>
      </c>
      <c r="U92" t="s">
        <v>270</v>
      </c>
      <c r="V92" t="s">
        <v>167</v>
      </c>
      <c r="W92">
        <v>21</v>
      </c>
      <c r="X92">
        <v>0</v>
      </c>
      <c r="Y92">
        <v>0</v>
      </c>
      <c r="Z92">
        <v>21</v>
      </c>
      <c r="AA92">
        <v>0</v>
      </c>
      <c r="AB92">
        <v>0</v>
      </c>
      <c r="AC92">
        <v>0</v>
      </c>
      <c r="AD92">
        <v>0</v>
      </c>
    </row>
    <row r="93" spans="1:30" x14ac:dyDescent="0.3">
      <c r="A93" t="s">
        <v>925</v>
      </c>
      <c r="B93" t="s">
        <v>262</v>
      </c>
      <c r="C93" t="s">
        <v>183</v>
      </c>
      <c r="D93" t="s">
        <v>926</v>
      </c>
      <c r="F93" t="s">
        <v>926</v>
      </c>
      <c r="H93" t="s">
        <v>265</v>
      </c>
      <c r="I93" t="s">
        <v>266</v>
      </c>
      <c r="J93" t="s">
        <v>748</v>
      </c>
      <c r="K93" t="s">
        <v>1276</v>
      </c>
      <c r="L93" t="s">
        <v>267</v>
      </c>
      <c r="M93" t="s">
        <v>268</v>
      </c>
      <c r="N93">
        <v>8</v>
      </c>
      <c r="O93" t="s">
        <v>282</v>
      </c>
      <c r="P93">
        <v>1</v>
      </c>
      <c r="R93">
        <v>6</v>
      </c>
      <c r="S93" s="108">
        <v>6</v>
      </c>
      <c r="T93">
        <v>1</v>
      </c>
      <c r="U93" t="s">
        <v>270</v>
      </c>
      <c r="V93" t="s">
        <v>167</v>
      </c>
      <c r="W93">
        <v>6</v>
      </c>
      <c r="X93">
        <v>0</v>
      </c>
      <c r="Y93">
        <v>0</v>
      </c>
      <c r="Z93">
        <v>0</v>
      </c>
      <c r="AA93">
        <v>6</v>
      </c>
      <c r="AB93">
        <v>0</v>
      </c>
      <c r="AC93">
        <v>0</v>
      </c>
      <c r="AD93">
        <v>0</v>
      </c>
    </row>
    <row r="94" spans="1:30" x14ac:dyDescent="0.3">
      <c r="A94" t="s">
        <v>925</v>
      </c>
      <c r="B94" t="s">
        <v>262</v>
      </c>
      <c r="C94" t="s">
        <v>183</v>
      </c>
      <c r="D94" t="s">
        <v>926</v>
      </c>
      <c r="F94" t="s">
        <v>926</v>
      </c>
      <c r="H94" t="s">
        <v>265</v>
      </c>
      <c r="I94" t="s">
        <v>266</v>
      </c>
      <c r="J94" t="s">
        <v>748</v>
      </c>
      <c r="K94" t="s">
        <v>1276</v>
      </c>
      <c r="L94" t="s">
        <v>271</v>
      </c>
      <c r="M94" t="s">
        <v>268</v>
      </c>
      <c r="N94">
        <v>21</v>
      </c>
      <c r="O94" t="s">
        <v>273</v>
      </c>
      <c r="P94">
        <v>0.17</v>
      </c>
      <c r="R94">
        <v>5</v>
      </c>
      <c r="S94" s="108">
        <v>0.85000000000000009</v>
      </c>
      <c r="T94">
        <v>1</v>
      </c>
      <c r="U94" t="s">
        <v>270</v>
      </c>
      <c r="V94" t="s">
        <v>167</v>
      </c>
      <c r="W94">
        <v>5</v>
      </c>
      <c r="X94">
        <v>0</v>
      </c>
      <c r="Y94">
        <v>0</v>
      </c>
      <c r="Z94">
        <v>5</v>
      </c>
      <c r="AA94">
        <v>0</v>
      </c>
      <c r="AB94">
        <v>0</v>
      </c>
      <c r="AC94">
        <v>0</v>
      </c>
      <c r="AD94">
        <v>0</v>
      </c>
    </row>
    <row r="95" spans="1:30" x14ac:dyDescent="0.3">
      <c r="A95" t="s">
        <v>925</v>
      </c>
      <c r="B95" t="s">
        <v>262</v>
      </c>
      <c r="C95" t="s">
        <v>183</v>
      </c>
      <c r="D95" t="s">
        <v>926</v>
      </c>
      <c r="F95" t="s">
        <v>926</v>
      </c>
      <c r="H95" t="s">
        <v>265</v>
      </c>
      <c r="I95" t="s">
        <v>266</v>
      </c>
      <c r="J95" t="s">
        <v>748</v>
      </c>
      <c r="K95" t="s">
        <v>1276</v>
      </c>
      <c r="L95" t="s">
        <v>267</v>
      </c>
      <c r="M95" t="s">
        <v>268</v>
      </c>
      <c r="N95">
        <v>8</v>
      </c>
      <c r="O95" t="s">
        <v>282</v>
      </c>
      <c r="P95">
        <v>2</v>
      </c>
      <c r="R95">
        <v>1</v>
      </c>
      <c r="S95" s="108">
        <v>2</v>
      </c>
      <c r="T95">
        <v>1</v>
      </c>
      <c r="U95" t="s">
        <v>270</v>
      </c>
      <c r="V95" t="s">
        <v>167</v>
      </c>
      <c r="W95">
        <v>1</v>
      </c>
      <c r="X95">
        <v>0</v>
      </c>
      <c r="Y95">
        <v>0</v>
      </c>
      <c r="Z95">
        <v>0</v>
      </c>
      <c r="AA95">
        <v>1</v>
      </c>
      <c r="AB95">
        <v>0</v>
      </c>
      <c r="AC95">
        <v>0</v>
      </c>
      <c r="AD95">
        <v>0</v>
      </c>
    </row>
    <row r="96" spans="1:30" x14ac:dyDescent="0.3">
      <c r="A96" t="s">
        <v>927</v>
      </c>
      <c r="B96" t="s">
        <v>262</v>
      </c>
      <c r="C96" t="s">
        <v>183</v>
      </c>
      <c r="D96" t="s">
        <v>928</v>
      </c>
      <c r="F96" t="s">
        <v>928</v>
      </c>
      <c r="H96" t="s">
        <v>265</v>
      </c>
      <c r="I96" t="s">
        <v>266</v>
      </c>
      <c r="J96" t="s">
        <v>748</v>
      </c>
      <c r="K96" t="s">
        <v>1276</v>
      </c>
      <c r="L96" t="s">
        <v>267</v>
      </c>
      <c r="M96" t="s">
        <v>268</v>
      </c>
      <c r="N96">
        <v>8</v>
      </c>
      <c r="O96" t="s">
        <v>282</v>
      </c>
      <c r="P96">
        <v>2</v>
      </c>
      <c r="R96">
        <v>1</v>
      </c>
      <c r="S96" s="108">
        <v>2</v>
      </c>
      <c r="T96">
        <v>1</v>
      </c>
      <c r="U96" t="s">
        <v>270</v>
      </c>
      <c r="V96" t="s">
        <v>167</v>
      </c>
      <c r="W96">
        <v>1</v>
      </c>
      <c r="X96">
        <v>0</v>
      </c>
      <c r="Y96">
        <v>0</v>
      </c>
      <c r="Z96">
        <v>0</v>
      </c>
      <c r="AA96">
        <v>1</v>
      </c>
      <c r="AB96">
        <v>0</v>
      </c>
      <c r="AC96">
        <v>0</v>
      </c>
      <c r="AD96">
        <v>0</v>
      </c>
    </row>
    <row r="97" spans="1:30" x14ac:dyDescent="0.3">
      <c r="A97" t="s">
        <v>927</v>
      </c>
      <c r="B97" t="s">
        <v>262</v>
      </c>
      <c r="C97" t="s">
        <v>183</v>
      </c>
      <c r="D97" t="s">
        <v>928</v>
      </c>
      <c r="F97" t="s">
        <v>928</v>
      </c>
      <c r="H97" t="s">
        <v>265</v>
      </c>
      <c r="I97" t="s">
        <v>266</v>
      </c>
      <c r="J97" t="s">
        <v>748</v>
      </c>
      <c r="K97" t="s">
        <v>1276</v>
      </c>
      <c r="L97" t="s">
        <v>271</v>
      </c>
      <c r="M97" t="s">
        <v>268</v>
      </c>
      <c r="N97">
        <v>9</v>
      </c>
      <c r="O97" t="s">
        <v>288</v>
      </c>
      <c r="P97">
        <v>0.48</v>
      </c>
      <c r="R97">
        <v>6</v>
      </c>
      <c r="S97" s="108">
        <v>2.88</v>
      </c>
      <c r="T97">
        <v>1</v>
      </c>
      <c r="U97" t="s">
        <v>270</v>
      </c>
      <c r="V97" t="s">
        <v>167</v>
      </c>
      <c r="W97">
        <v>6</v>
      </c>
      <c r="X97">
        <v>0</v>
      </c>
      <c r="Y97">
        <v>0</v>
      </c>
      <c r="Z97">
        <v>6</v>
      </c>
      <c r="AA97">
        <v>0</v>
      </c>
      <c r="AB97">
        <v>0</v>
      </c>
      <c r="AC97">
        <v>0</v>
      </c>
      <c r="AD97">
        <v>0</v>
      </c>
    </row>
    <row r="98" spans="1:30" x14ac:dyDescent="0.3">
      <c r="A98" t="s">
        <v>927</v>
      </c>
      <c r="B98" t="s">
        <v>262</v>
      </c>
      <c r="C98" t="s">
        <v>183</v>
      </c>
      <c r="D98" t="s">
        <v>928</v>
      </c>
      <c r="F98" t="s">
        <v>928</v>
      </c>
      <c r="H98" t="s">
        <v>265</v>
      </c>
      <c r="I98" t="s">
        <v>266</v>
      </c>
      <c r="J98" t="s">
        <v>748</v>
      </c>
      <c r="K98" t="s">
        <v>1276</v>
      </c>
      <c r="L98" t="s">
        <v>267</v>
      </c>
      <c r="M98" t="s">
        <v>268</v>
      </c>
      <c r="N98">
        <v>8</v>
      </c>
      <c r="O98" t="s">
        <v>282</v>
      </c>
      <c r="P98">
        <v>1</v>
      </c>
      <c r="R98">
        <v>1</v>
      </c>
      <c r="S98" s="108">
        <v>1</v>
      </c>
      <c r="T98">
        <v>1</v>
      </c>
      <c r="U98" t="s">
        <v>270</v>
      </c>
      <c r="V98" t="s">
        <v>167</v>
      </c>
      <c r="W98">
        <v>1</v>
      </c>
      <c r="X98">
        <v>0</v>
      </c>
      <c r="Y98">
        <v>0</v>
      </c>
      <c r="Z98">
        <v>0</v>
      </c>
      <c r="AA98">
        <v>1</v>
      </c>
      <c r="AB98">
        <v>0</v>
      </c>
      <c r="AC98">
        <v>0</v>
      </c>
      <c r="AD98">
        <v>0</v>
      </c>
    </row>
    <row r="99" spans="1:30" x14ac:dyDescent="0.3">
      <c r="A99" t="s">
        <v>927</v>
      </c>
      <c r="B99" t="s">
        <v>262</v>
      </c>
      <c r="C99" t="s">
        <v>183</v>
      </c>
      <c r="D99" t="s">
        <v>928</v>
      </c>
      <c r="F99" t="s">
        <v>928</v>
      </c>
      <c r="H99" t="s">
        <v>265</v>
      </c>
      <c r="I99" t="s">
        <v>266</v>
      </c>
      <c r="J99" t="s">
        <v>748</v>
      </c>
      <c r="K99" t="s">
        <v>1276</v>
      </c>
      <c r="L99" t="s">
        <v>271</v>
      </c>
      <c r="M99" t="s">
        <v>268</v>
      </c>
      <c r="N99">
        <v>21</v>
      </c>
      <c r="O99" t="s">
        <v>273</v>
      </c>
      <c r="P99">
        <v>0.17</v>
      </c>
      <c r="R99">
        <v>1</v>
      </c>
      <c r="S99" s="108">
        <v>0.17</v>
      </c>
      <c r="T99">
        <v>1</v>
      </c>
      <c r="U99" t="s">
        <v>270</v>
      </c>
      <c r="V99" t="s">
        <v>167</v>
      </c>
      <c r="W99">
        <v>1</v>
      </c>
      <c r="X99">
        <v>0</v>
      </c>
      <c r="Y99">
        <v>0</v>
      </c>
      <c r="Z99">
        <v>1</v>
      </c>
      <c r="AA99">
        <v>0</v>
      </c>
      <c r="AB99">
        <v>0</v>
      </c>
      <c r="AC99">
        <v>0</v>
      </c>
      <c r="AD99">
        <v>0</v>
      </c>
    </row>
    <row r="100" spans="1:30" x14ac:dyDescent="0.3">
      <c r="A100" t="s">
        <v>929</v>
      </c>
      <c r="B100" t="s">
        <v>262</v>
      </c>
      <c r="C100" t="s">
        <v>184</v>
      </c>
      <c r="D100" t="s">
        <v>930</v>
      </c>
      <c r="F100" t="s">
        <v>930</v>
      </c>
      <c r="H100" t="s">
        <v>265</v>
      </c>
      <c r="I100" t="s">
        <v>266</v>
      </c>
      <c r="J100" t="s">
        <v>748</v>
      </c>
      <c r="K100" t="s">
        <v>921</v>
      </c>
      <c r="L100" t="s">
        <v>271</v>
      </c>
      <c r="M100" t="s">
        <v>268</v>
      </c>
      <c r="N100">
        <v>9</v>
      </c>
      <c r="O100" t="s">
        <v>288</v>
      </c>
      <c r="P100">
        <v>0.32</v>
      </c>
      <c r="R100">
        <v>7</v>
      </c>
      <c r="S100" s="108">
        <v>2.2400000000000002</v>
      </c>
      <c r="T100">
        <v>1</v>
      </c>
      <c r="U100" t="s">
        <v>270</v>
      </c>
      <c r="V100" t="s">
        <v>167</v>
      </c>
      <c r="W100">
        <v>7</v>
      </c>
      <c r="X100">
        <v>0</v>
      </c>
      <c r="Y100">
        <v>0</v>
      </c>
      <c r="Z100">
        <v>7</v>
      </c>
      <c r="AA100">
        <v>0</v>
      </c>
      <c r="AB100">
        <v>0</v>
      </c>
      <c r="AC100">
        <v>0</v>
      </c>
      <c r="AD100">
        <v>0</v>
      </c>
    </row>
    <row r="101" spans="1:30" x14ac:dyDescent="0.3">
      <c r="A101" t="s">
        <v>929</v>
      </c>
      <c r="B101" t="s">
        <v>262</v>
      </c>
      <c r="C101" t="s">
        <v>184</v>
      </c>
      <c r="D101" t="s">
        <v>930</v>
      </c>
      <c r="F101" t="s">
        <v>930</v>
      </c>
      <c r="H101" t="s">
        <v>265</v>
      </c>
      <c r="I101" t="s">
        <v>266</v>
      </c>
      <c r="J101" t="s">
        <v>748</v>
      </c>
      <c r="K101" t="s">
        <v>921</v>
      </c>
      <c r="L101" t="s">
        <v>271</v>
      </c>
      <c r="M101" t="s">
        <v>268</v>
      </c>
      <c r="N101">
        <v>9</v>
      </c>
      <c r="O101" t="s">
        <v>288</v>
      </c>
      <c r="P101">
        <v>0.48</v>
      </c>
      <c r="R101">
        <v>12</v>
      </c>
      <c r="S101" s="108">
        <v>5.76</v>
      </c>
      <c r="T101">
        <v>1</v>
      </c>
      <c r="U101" t="s">
        <v>270</v>
      </c>
      <c r="V101" t="s">
        <v>167</v>
      </c>
      <c r="W101">
        <v>12</v>
      </c>
      <c r="X101">
        <v>0</v>
      </c>
      <c r="Y101">
        <v>0</v>
      </c>
      <c r="Z101">
        <v>12</v>
      </c>
      <c r="AA101">
        <v>0</v>
      </c>
      <c r="AB101">
        <v>0</v>
      </c>
      <c r="AC101">
        <v>0</v>
      </c>
      <c r="AD101">
        <v>0</v>
      </c>
    </row>
    <row r="102" spans="1:30" x14ac:dyDescent="0.3">
      <c r="A102" t="s">
        <v>929</v>
      </c>
      <c r="B102" t="s">
        <v>262</v>
      </c>
      <c r="C102" t="s">
        <v>184</v>
      </c>
      <c r="D102" t="s">
        <v>930</v>
      </c>
      <c r="F102" t="s">
        <v>930</v>
      </c>
      <c r="H102" t="s">
        <v>265</v>
      </c>
      <c r="I102" t="s">
        <v>266</v>
      </c>
      <c r="J102" t="s">
        <v>748</v>
      </c>
      <c r="K102" t="s">
        <v>921</v>
      </c>
      <c r="L102" t="s">
        <v>267</v>
      </c>
      <c r="M102" t="s">
        <v>268</v>
      </c>
      <c r="N102">
        <v>8</v>
      </c>
      <c r="O102" t="s">
        <v>266</v>
      </c>
      <c r="P102">
        <v>0.32</v>
      </c>
      <c r="R102">
        <v>1</v>
      </c>
      <c r="S102" s="108">
        <v>0.32</v>
      </c>
      <c r="T102">
        <v>1</v>
      </c>
      <c r="U102" t="s">
        <v>270</v>
      </c>
      <c r="V102" t="s">
        <v>167</v>
      </c>
      <c r="W102">
        <v>1</v>
      </c>
      <c r="X102">
        <v>0</v>
      </c>
      <c r="Y102">
        <v>0</v>
      </c>
      <c r="Z102">
        <v>0</v>
      </c>
      <c r="AA102">
        <v>1</v>
      </c>
      <c r="AB102">
        <v>0</v>
      </c>
      <c r="AC102">
        <v>0</v>
      </c>
      <c r="AD102">
        <v>0</v>
      </c>
    </row>
    <row r="103" spans="1:30" x14ac:dyDescent="0.3">
      <c r="A103" t="s">
        <v>929</v>
      </c>
      <c r="B103" t="s">
        <v>262</v>
      </c>
      <c r="C103" t="s">
        <v>184</v>
      </c>
      <c r="D103" t="s">
        <v>930</v>
      </c>
      <c r="F103" t="s">
        <v>930</v>
      </c>
      <c r="H103" t="s">
        <v>265</v>
      </c>
      <c r="I103" t="s">
        <v>266</v>
      </c>
      <c r="J103" t="s">
        <v>748</v>
      </c>
      <c r="K103" t="s">
        <v>921</v>
      </c>
      <c r="L103" t="s">
        <v>267</v>
      </c>
      <c r="M103" t="s">
        <v>268</v>
      </c>
      <c r="N103">
        <v>8</v>
      </c>
      <c r="O103" t="s">
        <v>266</v>
      </c>
      <c r="P103">
        <v>0.32</v>
      </c>
      <c r="R103">
        <v>1</v>
      </c>
      <c r="S103" s="108">
        <v>0.32</v>
      </c>
      <c r="T103">
        <v>1</v>
      </c>
      <c r="U103" t="s">
        <v>270</v>
      </c>
      <c r="V103" t="s">
        <v>167</v>
      </c>
      <c r="W103">
        <v>1</v>
      </c>
      <c r="X103">
        <v>0</v>
      </c>
      <c r="Y103">
        <v>0</v>
      </c>
      <c r="Z103">
        <v>0</v>
      </c>
      <c r="AA103">
        <v>1</v>
      </c>
      <c r="AB103">
        <v>0</v>
      </c>
      <c r="AC103">
        <v>0</v>
      </c>
      <c r="AD103">
        <v>0</v>
      </c>
    </row>
    <row r="104" spans="1:30" x14ac:dyDescent="0.3">
      <c r="A104" t="s">
        <v>929</v>
      </c>
      <c r="B104" t="s">
        <v>262</v>
      </c>
      <c r="C104" t="s">
        <v>184</v>
      </c>
      <c r="D104" t="s">
        <v>930</v>
      </c>
      <c r="F104" t="s">
        <v>930</v>
      </c>
      <c r="H104" t="s">
        <v>265</v>
      </c>
      <c r="I104" t="s">
        <v>266</v>
      </c>
      <c r="J104" t="s">
        <v>748</v>
      </c>
      <c r="K104" t="s">
        <v>921</v>
      </c>
      <c r="L104" t="s">
        <v>271</v>
      </c>
      <c r="M104" t="s">
        <v>268</v>
      </c>
      <c r="N104">
        <v>21</v>
      </c>
      <c r="O104" t="s">
        <v>273</v>
      </c>
      <c r="P104">
        <v>0.17</v>
      </c>
      <c r="R104">
        <v>10</v>
      </c>
      <c r="S104" s="108">
        <v>1.7000000000000002</v>
      </c>
      <c r="T104">
        <v>1</v>
      </c>
      <c r="U104" t="s">
        <v>270</v>
      </c>
      <c r="V104" t="s">
        <v>167</v>
      </c>
      <c r="W104">
        <v>10</v>
      </c>
      <c r="X104">
        <v>0</v>
      </c>
      <c r="Y104">
        <v>0</v>
      </c>
      <c r="Z104">
        <v>10</v>
      </c>
      <c r="AA104">
        <v>0</v>
      </c>
      <c r="AB104">
        <v>0</v>
      </c>
      <c r="AC104">
        <v>0</v>
      </c>
      <c r="AD104">
        <v>0</v>
      </c>
    </row>
    <row r="105" spans="1:30" x14ac:dyDescent="0.3">
      <c r="A105" t="s">
        <v>929</v>
      </c>
      <c r="B105" t="s">
        <v>262</v>
      </c>
      <c r="C105" t="s">
        <v>184</v>
      </c>
      <c r="D105" t="s">
        <v>930</v>
      </c>
      <c r="F105" t="s">
        <v>930</v>
      </c>
      <c r="H105" t="s">
        <v>265</v>
      </c>
      <c r="I105" t="s">
        <v>266</v>
      </c>
      <c r="J105" t="s">
        <v>748</v>
      </c>
      <c r="K105" t="s">
        <v>921</v>
      </c>
      <c r="L105" t="s">
        <v>267</v>
      </c>
      <c r="M105" t="s">
        <v>268</v>
      </c>
      <c r="N105">
        <v>8</v>
      </c>
      <c r="O105" t="s">
        <v>266</v>
      </c>
      <c r="P105">
        <v>0.48</v>
      </c>
      <c r="R105">
        <v>2</v>
      </c>
      <c r="S105" s="108">
        <v>0.96</v>
      </c>
      <c r="T105">
        <v>1</v>
      </c>
      <c r="U105" t="s">
        <v>270</v>
      </c>
      <c r="V105" t="s">
        <v>167</v>
      </c>
      <c r="W105">
        <v>2</v>
      </c>
      <c r="X105">
        <v>0</v>
      </c>
      <c r="Y105">
        <v>0</v>
      </c>
      <c r="Z105">
        <v>0</v>
      </c>
      <c r="AA105">
        <v>2</v>
      </c>
      <c r="AB105">
        <v>0</v>
      </c>
      <c r="AC105">
        <v>0</v>
      </c>
      <c r="AD105">
        <v>0</v>
      </c>
    </row>
    <row r="106" spans="1:30" x14ac:dyDescent="0.3">
      <c r="A106" t="s">
        <v>929</v>
      </c>
      <c r="B106" t="s">
        <v>262</v>
      </c>
      <c r="C106" t="s">
        <v>184</v>
      </c>
      <c r="D106" t="s">
        <v>930</v>
      </c>
      <c r="F106" t="s">
        <v>930</v>
      </c>
      <c r="H106" t="s">
        <v>265</v>
      </c>
      <c r="I106" t="s">
        <v>266</v>
      </c>
      <c r="J106" t="s">
        <v>748</v>
      </c>
      <c r="K106" t="s">
        <v>921</v>
      </c>
      <c r="L106" t="s">
        <v>267</v>
      </c>
      <c r="M106" t="s">
        <v>268</v>
      </c>
      <c r="N106">
        <v>8</v>
      </c>
      <c r="O106" t="s">
        <v>266</v>
      </c>
      <c r="P106">
        <v>0.32</v>
      </c>
      <c r="R106">
        <v>2</v>
      </c>
      <c r="S106" s="108">
        <v>0.64</v>
      </c>
      <c r="T106">
        <v>1</v>
      </c>
      <c r="U106" t="s">
        <v>270</v>
      </c>
      <c r="V106" t="s">
        <v>167</v>
      </c>
      <c r="W106">
        <v>2</v>
      </c>
      <c r="X106">
        <v>0</v>
      </c>
      <c r="Y106">
        <v>0</v>
      </c>
      <c r="Z106">
        <v>0</v>
      </c>
      <c r="AA106">
        <v>2</v>
      </c>
      <c r="AB106">
        <v>0</v>
      </c>
      <c r="AC106">
        <v>0</v>
      </c>
      <c r="AD106">
        <v>0</v>
      </c>
    </row>
    <row r="107" spans="1:30" x14ac:dyDescent="0.3">
      <c r="A107" t="s">
        <v>929</v>
      </c>
      <c r="B107" t="s">
        <v>262</v>
      </c>
      <c r="C107" t="s">
        <v>184</v>
      </c>
      <c r="D107" t="s">
        <v>930</v>
      </c>
      <c r="F107" t="s">
        <v>930</v>
      </c>
      <c r="H107" t="s">
        <v>265</v>
      </c>
      <c r="I107" t="s">
        <v>266</v>
      </c>
      <c r="J107" t="s">
        <v>748</v>
      </c>
      <c r="K107" t="s">
        <v>921</v>
      </c>
      <c r="L107" t="s">
        <v>267</v>
      </c>
      <c r="M107" t="s">
        <v>268</v>
      </c>
      <c r="N107">
        <v>8</v>
      </c>
      <c r="O107" t="s">
        <v>282</v>
      </c>
      <c r="P107">
        <v>1</v>
      </c>
      <c r="R107">
        <v>5</v>
      </c>
      <c r="S107" s="108">
        <v>5</v>
      </c>
      <c r="T107">
        <v>1</v>
      </c>
      <c r="U107" t="s">
        <v>270</v>
      </c>
      <c r="V107" t="s">
        <v>167</v>
      </c>
      <c r="W107">
        <v>5</v>
      </c>
      <c r="X107">
        <v>0</v>
      </c>
      <c r="Y107">
        <v>0</v>
      </c>
      <c r="Z107">
        <v>0</v>
      </c>
      <c r="AA107">
        <v>5</v>
      </c>
      <c r="AB107">
        <v>0</v>
      </c>
      <c r="AC107">
        <v>0</v>
      </c>
      <c r="AD107">
        <v>0</v>
      </c>
    </row>
    <row r="108" spans="1:30" x14ac:dyDescent="0.3">
      <c r="A108" t="s">
        <v>929</v>
      </c>
      <c r="B108" t="s">
        <v>262</v>
      </c>
      <c r="C108" t="s">
        <v>184</v>
      </c>
      <c r="D108" t="s">
        <v>930</v>
      </c>
      <c r="F108" t="s">
        <v>930</v>
      </c>
      <c r="H108" t="s">
        <v>265</v>
      </c>
      <c r="I108" t="s">
        <v>266</v>
      </c>
      <c r="J108" t="s">
        <v>748</v>
      </c>
      <c r="K108" t="s">
        <v>921</v>
      </c>
      <c r="L108" t="s">
        <v>267</v>
      </c>
      <c r="M108" t="s">
        <v>268</v>
      </c>
      <c r="N108">
        <v>8</v>
      </c>
      <c r="O108" t="s">
        <v>266</v>
      </c>
      <c r="P108">
        <v>0.48</v>
      </c>
      <c r="R108">
        <v>6</v>
      </c>
      <c r="S108" s="108">
        <v>2.88</v>
      </c>
      <c r="T108">
        <v>1</v>
      </c>
      <c r="U108" t="s">
        <v>270</v>
      </c>
      <c r="V108" t="s">
        <v>167</v>
      </c>
      <c r="W108">
        <v>6</v>
      </c>
      <c r="X108">
        <v>0</v>
      </c>
      <c r="Y108">
        <v>0</v>
      </c>
      <c r="Z108">
        <v>0</v>
      </c>
      <c r="AA108">
        <v>6</v>
      </c>
      <c r="AB108">
        <v>0</v>
      </c>
      <c r="AC108">
        <v>0</v>
      </c>
      <c r="AD108">
        <v>0</v>
      </c>
    </row>
    <row r="109" spans="1:30" x14ac:dyDescent="0.3">
      <c r="A109" t="s">
        <v>931</v>
      </c>
      <c r="B109" t="s">
        <v>262</v>
      </c>
      <c r="C109" t="s">
        <v>185</v>
      </c>
      <c r="D109" t="s">
        <v>932</v>
      </c>
      <c r="F109" t="s">
        <v>932</v>
      </c>
      <c r="H109" t="s">
        <v>265</v>
      </c>
      <c r="I109" t="s">
        <v>266</v>
      </c>
      <c r="J109" t="s">
        <v>748</v>
      </c>
      <c r="K109" t="s">
        <v>921</v>
      </c>
      <c r="L109" t="s">
        <v>267</v>
      </c>
      <c r="M109" t="s">
        <v>268</v>
      </c>
      <c r="N109">
        <v>8</v>
      </c>
      <c r="O109" t="s">
        <v>282</v>
      </c>
      <c r="P109">
        <v>2</v>
      </c>
      <c r="R109">
        <v>3</v>
      </c>
      <c r="S109" s="108">
        <v>6</v>
      </c>
      <c r="T109">
        <v>1</v>
      </c>
      <c r="U109" t="s">
        <v>270</v>
      </c>
      <c r="V109" t="s">
        <v>167</v>
      </c>
      <c r="W109">
        <v>3</v>
      </c>
      <c r="X109">
        <v>0</v>
      </c>
      <c r="Y109">
        <v>0</v>
      </c>
      <c r="Z109">
        <v>0</v>
      </c>
      <c r="AA109">
        <v>3</v>
      </c>
      <c r="AB109">
        <v>0</v>
      </c>
      <c r="AC109">
        <v>0</v>
      </c>
      <c r="AD109">
        <v>0</v>
      </c>
    </row>
    <row r="110" spans="1:30" x14ac:dyDescent="0.3">
      <c r="A110" t="s">
        <v>931</v>
      </c>
      <c r="B110" t="s">
        <v>262</v>
      </c>
      <c r="C110" t="s">
        <v>185</v>
      </c>
      <c r="D110" t="s">
        <v>932</v>
      </c>
      <c r="F110" t="s">
        <v>932</v>
      </c>
      <c r="H110" t="s">
        <v>265</v>
      </c>
      <c r="I110" t="s">
        <v>266</v>
      </c>
      <c r="J110" t="s">
        <v>748</v>
      </c>
      <c r="K110" t="s">
        <v>921</v>
      </c>
      <c r="L110" t="s">
        <v>271</v>
      </c>
      <c r="M110" t="s">
        <v>268</v>
      </c>
      <c r="N110">
        <v>9</v>
      </c>
      <c r="O110" t="s">
        <v>288</v>
      </c>
      <c r="P110">
        <v>0.32</v>
      </c>
      <c r="R110">
        <v>8</v>
      </c>
      <c r="S110" s="108">
        <v>2.56</v>
      </c>
      <c r="T110">
        <v>1</v>
      </c>
      <c r="U110" t="s">
        <v>270</v>
      </c>
      <c r="V110" t="s">
        <v>167</v>
      </c>
      <c r="W110">
        <v>8</v>
      </c>
      <c r="X110">
        <v>0</v>
      </c>
      <c r="Y110">
        <v>0</v>
      </c>
      <c r="Z110">
        <v>8</v>
      </c>
      <c r="AA110">
        <v>0</v>
      </c>
      <c r="AB110">
        <v>0</v>
      </c>
      <c r="AC110">
        <v>0</v>
      </c>
      <c r="AD110">
        <v>0</v>
      </c>
    </row>
    <row r="111" spans="1:30" x14ac:dyDescent="0.3">
      <c r="A111" t="s">
        <v>931</v>
      </c>
      <c r="B111" t="s">
        <v>262</v>
      </c>
      <c r="C111" t="s">
        <v>185</v>
      </c>
      <c r="D111" t="s">
        <v>932</v>
      </c>
      <c r="F111" t="s">
        <v>932</v>
      </c>
      <c r="H111" t="s">
        <v>265</v>
      </c>
      <c r="I111" t="s">
        <v>266</v>
      </c>
      <c r="J111" t="s">
        <v>748</v>
      </c>
      <c r="K111" t="s">
        <v>921</v>
      </c>
      <c r="L111" t="s">
        <v>271</v>
      </c>
      <c r="M111" t="s">
        <v>268</v>
      </c>
      <c r="N111">
        <v>9</v>
      </c>
      <c r="O111" t="s">
        <v>288</v>
      </c>
      <c r="P111">
        <v>0.48</v>
      </c>
      <c r="R111">
        <v>14</v>
      </c>
      <c r="S111" s="108">
        <v>6.72</v>
      </c>
      <c r="T111">
        <v>1</v>
      </c>
      <c r="U111" t="s">
        <v>270</v>
      </c>
      <c r="V111" t="s">
        <v>167</v>
      </c>
      <c r="W111">
        <v>14</v>
      </c>
      <c r="X111">
        <v>0</v>
      </c>
      <c r="Y111">
        <v>0</v>
      </c>
      <c r="Z111">
        <v>14</v>
      </c>
      <c r="AA111">
        <v>0</v>
      </c>
      <c r="AB111">
        <v>0</v>
      </c>
      <c r="AC111">
        <v>0</v>
      </c>
      <c r="AD111">
        <v>0</v>
      </c>
    </row>
    <row r="112" spans="1:30" x14ac:dyDescent="0.3">
      <c r="A112" t="s">
        <v>931</v>
      </c>
      <c r="B112" t="s">
        <v>262</v>
      </c>
      <c r="C112" t="s">
        <v>185</v>
      </c>
      <c r="D112" t="s">
        <v>932</v>
      </c>
      <c r="F112" t="s">
        <v>932</v>
      </c>
      <c r="H112" t="s">
        <v>265</v>
      </c>
      <c r="I112" t="s">
        <v>266</v>
      </c>
      <c r="J112" t="s">
        <v>748</v>
      </c>
      <c r="K112" t="s">
        <v>921</v>
      </c>
      <c r="L112" t="s">
        <v>267</v>
      </c>
      <c r="M112" t="s">
        <v>268</v>
      </c>
      <c r="N112">
        <v>8</v>
      </c>
      <c r="O112" t="s">
        <v>282</v>
      </c>
      <c r="P112">
        <v>1</v>
      </c>
      <c r="R112">
        <v>3</v>
      </c>
      <c r="S112" s="108">
        <v>3</v>
      </c>
      <c r="T112">
        <v>1</v>
      </c>
      <c r="U112" t="s">
        <v>270</v>
      </c>
      <c r="V112" t="s">
        <v>167</v>
      </c>
      <c r="W112">
        <v>3</v>
      </c>
      <c r="X112">
        <v>0</v>
      </c>
      <c r="Y112">
        <v>0</v>
      </c>
      <c r="Z112">
        <v>0</v>
      </c>
      <c r="AA112">
        <v>3</v>
      </c>
      <c r="AB112">
        <v>0</v>
      </c>
      <c r="AC112">
        <v>0</v>
      </c>
      <c r="AD112">
        <v>0</v>
      </c>
    </row>
    <row r="113" spans="1:30" x14ac:dyDescent="0.3">
      <c r="A113" t="s">
        <v>931</v>
      </c>
      <c r="B113" t="s">
        <v>262</v>
      </c>
      <c r="C113" t="s">
        <v>185</v>
      </c>
      <c r="D113" t="s">
        <v>932</v>
      </c>
      <c r="F113" t="s">
        <v>932</v>
      </c>
      <c r="H113" t="s">
        <v>265</v>
      </c>
      <c r="I113" t="s">
        <v>266</v>
      </c>
      <c r="J113" t="s">
        <v>748</v>
      </c>
      <c r="K113" t="s">
        <v>921</v>
      </c>
      <c r="L113" t="s">
        <v>271</v>
      </c>
      <c r="M113" t="s">
        <v>268</v>
      </c>
      <c r="N113">
        <v>21</v>
      </c>
      <c r="O113" t="s">
        <v>273</v>
      </c>
      <c r="P113">
        <v>0.17</v>
      </c>
      <c r="R113">
        <v>1</v>
      </c>
      <c r="S113" s="108">
        <v>0.17</v>
      </c>
      <c r="T113">
        <v>1</v>
      </c>
      <c r="U113" t="s">
        <v>270</v>
      </c>
      <c r="V113" t="s">
        <v>167</v>
      </c>
      <c r="W113">
        <v>1</v>
      </c>
      <c r="X113">
        <v>0</v>
      </c>
      <c r="Y113">
        <v>0</v>
      </c>
      <c r="Z113">
        <v>1</v>
      </c>
      <c r="AA113">
        <v>0</v>
      </c>
      <c r="AB113">
        <v>0</v>
      </c>
      <c r="AC113">
        <v>0</v>
      </c>
      <c r="AD113">
        <v>0</v>
      </c>
    </row>
    <row r="114" spans="1:30" x14ac:dyDescent="0.3">
      <c r="A114" t="s">
        <v>931</v>
      </c>
      <c r="B114" t="s">
        <v>262</v>
      </c>
      <c r="C114" t="s">
        <v>185</v>
      </c>
      <c r="D114" t="s">
        <v>932</v>
      </c>
      <c r="F114" t="s">
        <v>932</v>
      </c>
      <c r="H114" t="s">
        <v>265</v>
      </c>
      <c r="I114" t="s">
        <v>266</v>
      </c>
      <c r="J114" t="s">
        <v>748</v>
      </c>
      <c r="K114" t="s">
        <v>921</v>
      </c>
      <c r="L114" t="s">
        <v>271</v>
      </c>
      <c r="M114" t="s">
        <v>268</v>
      </c>
      <c r="N114">
        <v>21</v>
      </c>
      <c r="O114" t="s">
        <v>273</v>
      </c>
      <c r="P114">
        <v>0.17</v>
      </c>
      <c r="R114">
        <v>1</v>
      </c>
      <c r="S114" s="108">
        <v>0.17</v>
      </c>
      <c r="T114">
        <v>1</v>
      </c>
      <c r="U114" t="s">
        <v>270</v>
      </c>
      <c r="V114" t="s">
        <v>167</v>
      </c>
      <c r="W114">
        <v>1</v>
      </c>
      <c r="X114">
        <v>0</v>
      </c>
      <c r="Y114">
        <v>0</v>
      </c>
      <c r="Z114">
        <v>1</v>
      </c>
      <c r="AA114">
        <v>0</v>
      </c>
      <c r="AB114">
        <v>0</v>
      </c>
      <c r="AC114">
        <v>0</v>
      </c>
      <c r="AD114">
        <v>0</v>
      </c>
    </row>
    <row r="115" spans="1:30" x14ac:dyDescent="0.3">
      <c r="A115" t="s">
        <v>931</v>
      </c>
      <c r="B115" t="s">
        <v>262</v>
      </c>
      <c r="C115" t="s">
        <v>185</v>
      </c>
      <c r="D115" t="s">
        <v>932</v>
      </c>
      <c r="F115" t="s">
        <v>932</v>
      </c>
      <c r="H115" t="s">
        <v>265</v>
      </c>
      <c r="I115" t="s">
        <v>266</v>
      </c>
      <c r="J115" t="s">
        <v>748</v>
      </c>
      <c r="K115" t="s">
        <v>921</v>
      </c>
      <c r="L115" t="s">
        <v>271</v>
      </c>
      <c r="M115" t="s">
        <v>268</v>
      </c>
      <c r="N115">
        <v>21</v>
      </c>
      <c r="O115" t="s">
        <v>273</v>
      </c>
      <c r="P115">
        <v>0.17</v>
      </c>
      <c r="R115">
        <v>1</v>
      </c>
      <c r="S115" s="108">
        <v>0.17</v>
      </c>
      <c r="T115">
        <v>1</v>
      </c>
      <c r="U115" t="s">
        <v>270</v>
      </c>
      <c r="V115" t="s">
        <v>167</v>
      </c>
      <c r="W115">
        <v>1</v>
      </c>
      <c r="X115">
        <v>0</v>
      </c>
      <c r="Y115">
        <v>0</v>
      </c>
      <c r="Z115">
        <v>1</v>
      </c>
      <c r="AA115">
        <v>0</v>
      </c>
      <c r="AB115">
        <v>0</v>
      </c>
      <c r="AC115">
        <v>0</v>
      </c>
      <c r="AD115">
        <v>0</v>
      </c>
    </row>
    <row r="116" spans="1:30" x14ac:dyDescent="0.3">
      <c r="A116" t="s">
        <v>931</v>
      </c>
      <c r="B116" t="s">
        <v>262</v>
      </c>
      <c r="C116" t="s">
        <v>185</v>
      </c>
      <c r="D116" t="s">
        <v>932</v>
      </c>
      <c r="F116" t="s">
        <v>932</v>
      </c>
      <c r="H116" t="s">
        <v>265</v>
      </c>
      <c r="I116" t="s">
        <v>266</v>
      </c>
      <c r="J116" t="s">
        <v>748</v>
      </c>
      <c r="K116" t="s">
        <v>921</v>
      </c>
      <c r="L116" t="s">
        <v>271</v>
      </c>
      <c r="M116" t="s">
        <v>268</v>
      </c>
      <c r="N116">
        <v>21</v>
      </c>
      <c r="O116" t="s">
        <v>273</v>
      </c>
      <c r="P116">
        <v>0.17</v>
      </c>
      <c r="R116">
        <v>1</v>
      </c>
      <c r="S116" s="108">
        <v>0.17</v>
      </c>
      <c r="T116">
        <v>1</v>
      </c>
      <c r="U116" t="s">
        <v>270</v>
      </c>
      <c r="V116" t="s">
        <v>167</v>
      </c>
      <c r="W116">
        <v>1</v>
      </c>
      <c r="X116">
        <v>0</v>
      </c>
      <c r="Y116">
        <v>0</v>
      </c>
      <c r="Z116">
        <v>1</v>
      </c>
      <c r="AA116">
        <v>0</v>
      </c>
      <c r="AB116">
        <v>0</v>
      </c>
      <c r="AC116">
        <v>0</v>
      </c>
      <c r="AD116">
        <v>0</v>
      </c>
    </row>
    <row r="117" spans="1:30" x14ac:dyDescent="0.3">
      <c r="A117" t="s">
        <v>931</v>
      </c>
      <c r="B117" t="s">
        <v>262</v>
      </c>
      <c r="C117" t="s">
        <v>185</v>
      </c>
      <c r="D117" t="s">
        <v>932</v>
      </c>
      <c r="F117" t="s">
        <v>932</v>
      </c>
      <c r="H117" t="s">
        <v>265</v>
      </c>
      <c r="I117" t="s">
        <v>266</v>
      </c>
      <c r="J117" t="s">
        <v>748</v>
      </c>
      <c r="K117" t="s">
        <v>921</v>
      </c>
      <c r="L117" t="s">
        <v>271</v>
      </c>
      <c r="M117" t="s">
        <v>268</v>
      </c>
      <c r="N117">
        <v>21</v>
      </c>
      <c r="O117" t="s">
        <v>273</v>
      </c>
      <c r="P117">
        <v>0.17</v>
      </c>
      <c r="R117">
        <v>1</v>
      </c>
      <c r="S117" s="108">
        <v>0.17</v>
      </c>
      <c r="T117">
        <v>1</v>
      </c>
      <c r="U117" t="s">
        <v>270</v>
      </c>
      <c r="V117" t="s">
        <v>167</v>
      </c>
      <c r="W117">
        <v>1</v>
      </c>
      <c r="X117">
        <v>0</v>
      </c>
      <c r="Y117">
        <v>0</v>
      </c>
      <c r="Z117">
        <v>1</v>
      </c>
      <c r="AA117">
        <v>0</v>
      </c>
      <c r="AB117">
        <v>0</v>
      </c>
      <c r="AC117">
        <v>0</v>
      </c>
      <c r="AD117">
        <v>0</v>
      </c>
    </row>
    <row r="118" spans="1:30" x14ac:dyDescent="0.3">
      <c r="A118" t="s">
        <v>931</v>
      </c>
      <c r="B118" t="s">
        <v>262</v>
      </c>
      <c r="C118" t="s">
        <v>185</v>
      </c>
      <c r="D118" t="s">
        <v>932</v>
      </c>
      <c r="F118" t="s">
        <v>932</v>
      </c>
      <c r="H118" t="s">
        <v>265</v>
      </c>
      <c r="I118" t="s">
        <v>266</v>
      </c>
      <c r="J118" t="s">
        <v>748</v>
      </c>
      <c r="K118" t="s">
        <v>921</v>
      </c>
      <c r="L118" t="s">
        <v>271</v>
      </c>
      <c r="M118" t="s">
        <v>268</v>
      </c>
      <c r="N118">
        <v>21</v>
      </c>
      <c r="O118" t="s">
        <v>273</v>
      </c>
      <c r="P118">
        <v>0.17</v>
      </c>
      <c r="R118">
        <v>1</v>
      </c>
      <c r="S118" s="108">
        <v>0.17</v>
      </c>
      <c r="T118">
        <v>1</v>
      </c>
      <c r="U118" t="s">
        <v>270</v>
      </c>
      <c r="V118" t="s">
        <v>167</v>
      </c>
      <c r="W118">
        <v>1</v>
      </c>
      <c r="X118">
        <v>0</v>
      </c>
      <c r="Y118">
        <v>0</v>
      </c>
      <c r="Z118">
        <v>1</v>
      </c>
      <c r="AA118">
        <v>0</v>
      </c>
      <c r="AB118">
        <v>0</v>
      </c>
      <c r="AC118">
        <v>0</v>
      </c>
      <c r="AD118">
        <v>0</v>
      </c>
    </row>
    <row r="119" spans="1:30" x14ac:dyDescent="0.3">
      <c r="A119" t="s">
        <v>931</v>
      </c>
      <c r="B119" t="s">
        <v>262</v>
      </c>
      <c r="C119" t="s">
        <v>185</v>
      </c>
      <c r="D119" t="s">
        <v>932</v>
      </c>
      <c r="F119" t="s">
        <v>932</v>
      </c>
      <c r="H119" t="s">
        <v>265</v>
      </c>
      <c r="I119" t="s">
        <v>266</v>
      </c>
      <c r="J119" t="s">
        <v>748</v>
      </c>
      <c r="K119" t="s">
        <v>921</v>
      </c>
      <c r="L119" t="s">
        <v>271</v>
      </c>
      <c r="M119" t="s">
        <v>268</v>
      </c>
      <c r="N119">
        <v>21</v>
      </c>
      <c r="O119" t="s">
        <v>273</v>
      </c>
      <c r="P119">
        <v>0.17</v>
      </c>
      <c r="R119">
        <v>1</v>
      </c>
      <c r="S119" s="108">
        <v>0.17</v>
      </c>
      <c r="T119">
        <v>1</v>
      </c>
      <c r="U119" t="s">
        <v>270</v>
      </c>
      <c r="V119" t="s">
        <v>167</v>
      </c>
      <c r="W119">
        <v>1</v>
      </c>
      <c r="X119">
        <v>0</v>
      </c>
      <c r="Y119">
        <v>0</v>
      </c>
      <c r="Z119">
        <v>1</v>
      </c>
      <c r="AA119">
        <v>0</v>
      </c>
      <c r="AB119">
        <v>0</v>
      </c>
      <c r="AC119">
        <v>0</v>
      </c>
      <c r="AD119">
        <v>0</v>
      </c>
    </row>
    <row r="120" spans="1:30" x14ac:dyDescent="0.3">
      <c r="A120" t="s">
        <v>931</v>
      </c>
      <c r="B120" t="s">
        <v>262</v>
      </c>
      <c r="C120" t="s">
        <v>185</v>
      </c>
      <c r="D120" t="s">
        <v>932</v>
      </c>
      <c r="F120" t="s">
        <v>932</v>
      </c>
      <c r="H120" t="s">
        <v>265</v>
      </c>
      <c r="I120" t="s">
        <v>266</v>
      </c>
      <c r="J120" t="s">
        <v>748</v>
      </c>
      <c r="K120" t="s">
        <v>921</v>
      </c>
      <c r="L120" t="s">
        <v>267</v>
      </c>
      <c r="M120" t="s">
        <v>268</v>
      </c>
      <c r="N120">
        <v>8</v>
      </c>
      <c r="O120" t="s">
        <v>266</v>
      </c>
      <c r="P120">
        <v>0.48</v>
      </c>
      <c r="R120">
        <v>2</v>
      </c>
      <c r="S120" s="108">
        <v>0.96</v>
      </c>
      <c r="T120">
        <v>1</v>
      </c>
      <c r="U120" t="s">
        <v>270</v>
      </c>
      <c r="V120" t="s">
        <v>167</v>
      </c>
      <c r="W120">
        <v>2</v>
      </c>
      <c r="X120">
        <v>0</v>
      </c>
      <c r="Y120">
        <v>0</v>
      </c>
      <c r="Z120">
        <v>0</v>
      </c>
      <c r="AA120">
        <v>2</v>
      </c>
      <c r="AB120">
        <v>0</v>
      </c>
      <c r="AC120">
        <v>0</v>
      </c>
      <c r="AD120">
        <v>0</v>
      </c>
    </row>
    <row r="121" spans="1:30" x14ac:dyDescent="0.3">
      <c r="A121" t="s">
        <v>933</v>
      </c>
      <c r="B121" t="s">
        <v>262</v>
      </c>
      <c r="C121" t="s">
        <v>186</v>
      </c>
      <c r="D121" t="s">
        <v>934</v>
      </c>
      <c r="F121" t="s">
        <v>934</v>
      </c>
      <c r="H121" t="s">
        <v>265</v>
      </c>
      <c r="I121" t="s">
        <v>266</v>
      </c>
      <c r="J121" t="s">
        <v>748</v>
      </c>
      <c r="K121" t="s">
        <v>1202</v>
      </c>
      <c r="L121" t="s">
        <v>271</v>
      </c>
      <c r="M121" t="s">
        <v>268</v>
      </c>
      <c r="N121">
        <v>9</v>
      </c>
      <c r="O121" t="s">
        <v>288</v>
      </c>
      <c r="P121">
        <v>0.48</v>
      </c>
      <c r="R121">
        <v>8</v>
      </c>
      <c r="S121" s="108">
        <v>3.84</v>
      </c>
      <c r="T121">
        <v>1</v>
      </c>
      <c r="U121" t="s">
        <v>270</v>
      </c>
      <c r="V121" t="s">
        <v>167</v>
      </c>
      <c r="W121">
        <v>8</v>
      </c>
      <c r="X121">
        <v>0</v>
      </c>
      <c r="Y121">
        <v>0</v>
      </c>
      <c r="Z121">
        <v>8</v>
      </c>
      <c r="AA121">
        <v>0</v>
      </c>
      <c r="AB121">
        <v>0</v>
      </c>
      <c r="AC121">
        <v>0</v>
      </c>
      <c r="AD121">
        <v>0</v>
      </c>
    </row>
    <row r="122" spans="1:30" x14ac:dyDescent="0.3">
      <c r="A122" t="s">
        <v>933</v>
      </c>
      <c r="B122" t="s">
        <v>262</v>
      </c>
      <c r="C122" t="s">
        <v>186</v>
      </c>
      <c r="D122" t="s">
        <v>934</v>
      </c>
      <c r="F122" t="s">
        <v>934</v>
      </c>
      <c r="H122" t="s">
        <v>265</v>
      </c>
      <c r="I122" t="s">
        <v>266</v>
      </c>
      <c r="J122" t="s">
        <v>748</v>
      </c>
      <c r="K122" t="s">
        <v>1202</v>
      </c>
      <c r="L122" t="s">
        <v>271</v>
      </c>
      <c r="M122" t="s">
        <v>268</v>
      </c>
      <c r="N122">
        <v>9</v>
      </c>
      <c r="O122" t="s">
        <v>288</v>
      </c>
      <c r="P122">
        <v>0.32</v>
      </c>
      <c r="R122">
        <v>1</v>
      </c>
      <c r="S122" s="108">
        <v>0.32</v>
      </c>
      <c r="T122">
        <v>1</v>
      </c>
      <c r="U122" t="s">
        <v>270</v>
      </c>
      <c r="V122" t="s">
        <v>167</v>
      </c>
      <c r="W122">
        <v>1</v>
      </c>
      <c r="X122">
        <v>0</v>
      </c>
      <c r="Y122">
        <v>0</v>
      </c>
      <c r="Z122">
        <v>1</v>
      </c>
      <c r="AA122">
        <v>0</v>
      </c>
      <c r="AB122">
        <v>0</v>
      </c>
      <c r="AC122">
        <v>0</v>
      </c>
      <c r="AD122">
        <v>0</v>
      </c>
    </row>
    <row r="123" spans="1:30" x14ac:dyDescent="0.3">
      <c r="A123" t="s">
        <v>933</v>
      </c>
      <c r="B123" t="s">
        <v>262</v>
      </c>
      <c r="C123" t="s">
        <v>186</v>
      </c>
      <c r="D123" t="s">
        <v>934</v>
      </c>
      <c r="F123" t="s">
        <v>934</v>
      </c>
      <c r="H123" t="s">
        <v>265</v>
      </c>
      <c r="I123" t="s">
        <v>266</v>
      </c>
      <c r="J123" t="s">
        <v>748</v>
      </c>
      <c r="K123" t="s">
        <v>1202</v>
      </c>
      <c r="L123" t="s">
        <v>267</v>
      </c>
      <c r="M123" t="s">
        <v>268</v>
      </c>
      <c r="N123">
        <v>8</v>
      </c>
      <c r="O123" t="s">
        <v>266</v>
      </c>
      <c r="P123">
        <v>0.48</v>
      </c>
      <c r="R123">
        <v>3</v>
      </c>
      <c r="S123" s="108">
        <v>1.44</v>
      </c>
      <c r="T123">
        <v>1</v>
      </c>
      <c r="U123" t="s">
        <v>270</v>
      </c>
      <c r="V123" t="s">
        <v>167</v>
      </c>
      <c r="W123">
        <v>3</v>
      </c>
      <c r="X123">
        <v>0</v>
      </c>
      <c r="Y123">
        <v>0</v>
      </c>
      <c r="Z123">
        <v>0</v>
      </c>
      <c r="AA123">
        <v>3</v>
      </c>
      <c r="AB123">
        <v>0</v>
      </c>
      <c r="AC123">
        <v>0</v>
      </c>
      <c r="AD123">
        <v>0</v>
      </c>
    </row>
    <row r="124" spans="1:30" x14ac:dyDescent="0.3">
      <c r="A124" t="s">
        <v>933</v>
      </c>
      <c r="B124" t="s">
        <v>262</v>
      </c>
      <c r="C124" t="s">
        <v>186</v>
      </c>
      <c r="D124" t="s">
        <v>934</v>
      </c>
      <c r="F124" t="s">
        <v>934</v>
      </c>
      <c r="H124" t="s">
        <v>265</v>
      </c>
      <c r="I124" t="s">
        <v>266</v>
      </c>
      <c r="J124" t="s">
        <v>748</v>
      </c>
      <c r="K124" t="s">
        <v>1202</v>
      </c>
      <c r="L124" t="s">
        <v>267</v>
      </c>
      <c r="M124" t="s">
        <v>268</v>
      </c>
      <c r="N124">
        <v>8</v>
      </c>
      <c r="O124" t="s">
        <v>266</v>
      </c>
      <c r="P124">
        <v>0.48</v>
      </c>
      <c r="R124">
        <v>3</v>
      </c>
      <c r="S124" s="108">
        <v>1.44</v>
      </c>
      <c r="T124">
        <v>1</v>
      </c>
      <c r="U124" t="s">
        <v>270</v>
      </c>
      <c r="V124" t="s">
        <v>167</v>
      </c>
      <c r="W124">
        <v>3</v>
      </c>
      <c r="X124">
        <v>0</v>
      </c>
      <c r="Y124">
        <v>0</v>
      </c>
      <c r="Z124">
        <v>0</v>
      </c>
      <c r="AA124">
        <v>3</v>
      </c>
      <c r="AB124">
        <v>0</v>
      </c>
      <c r="AC124">
        <v>0</v>
      </c>
      <c r="AD124">
        <v>0</v>
      </c>
    </row>
    <row r="125" spans="1:30" x14ac:dyDescent="0.3">
      <c r="A125" t="s">
        <v>933</v>
      </c>
      <c r="B125" t="s">
        <v>262</v>
      </c>
      <c r="C125" t="s">
        <v>186</v>
      </c>
      <c r="D125" t="s">
        <v>934</v>
      </c>
      <c r="F125" t="s">
        <v>934</v>
      </c>
      <c r="H125" t="s">
        <v>265</v>
      </c>
      <c r="I125" t="s">
        <v>266</v>
      </c>
      <c r="J125" t="s">
        <v>748</v>
      </c>
      <c r="K125" t="s">
        <v>1202</v>
      </c>
      <c r="L125" t="s">
        <v>267</v>
      </c>
      <c r="M125" t="s">
        <v>268</v>
      </c>
      <c r="N125">
        <v>8</v>
      </c>
      <c r="O125" t="s">
        <v>266</v>
      </c>
      <c r="P125">
        <v>0.48</v>
      </c>
      <c r="R125">
        <v>3</v>
      </c>
      <c r="S125" s="108">
        <v>1.44</v>
      </c>
      <c r="T125">
        <v>1</v>
      </c>
      <c r="U125" t="s">
        <v>270</v>
      </c>
      <c r="V125" t="s">
        <v>167</v>
      </c>
      <c r="W125">
        <v>3</v>
      </c>
      <c r="X125">
        <v>0</v>
      </c>
      <c r="Y125">
        <v>0</v>
      </c>
      <c r="Z125">
        <v>0</v>
      </c>
      <c r="AA125">
        <v>3</v>
      </c>
      <c r="AB125">
        <v>0</v>
      </c>
      <c r="AC125">
        <v>0</v>
      </c>
      <c r="AD125">
        <v>0</v>
      </c>
    </row>
    <row r="126" spans="1:30" x14ac:dyDescent="0.3">
      <c r="A126" t="s">
        <v>933</v>
      </c>
      <c r="B126" t="s">
        <v>262</v>
      </c>
      <c r="C126" t="s">
        <v>186</v>
      </c>
      <c r="D126" t="s">
        <v>934</v>
      </c>
      <c r="F126" t="s">
        <v>934</v>
      </c>
      <c r="H126" t="s">
        <v>265</v>
      </c>
      <c r="I126" t="s">
        <v>266</v>
      </c>
      <c r="J126" t="s">
        <v>748</v>
      </c>
      <c r="K126" t="s">
        <v>1202</v>
      </c>
      <c r="L126" t="s">
        <v>271</v>
      </c>
      <c r="M126" t="s">
        <v>268</v>
      </c>
      <c r="N126">
        <v>21</v>
      </c>
      <c r="O126" t="s">
        <v>273</v>
      </c>
      <c r="P126">
        <v>0.17</v>
      </c>
      <c r="R126">
        <v>1</v>
      </c>
      <c r="S126" s="108">
        <v>0.17</v>
      </c>
      <c r="T126">
        <v>1</v>
      </c>
      <c r="U126" t="s">
        <v>270</v>
      </c>
      <c r="V126" t="s">
        <v>167</v>
      </c>
      <c r="W126">
        <v>1</v>
      </c>
      <c r="X126">
        <v>0</v>
      </c>
      <c r="Y126">
        <v>0</v>
      </c>
      <c r="Z126">
        <v>1</v>
      </c>
      <c r="AA126">
        <v>0</v>
      </c>
      <c r="AB126">
        <v>0</v>
      </c>
      <c r="AC126">
        <v>0</v>
      </c>
      <c r="AD126">
        <v>0</v>
      </c>
    </row>
    <row r="127" spans="1:30" x14ac:dyDescent="0.3">
      <c r="A127" t="s">
        <v>933</v>
      </c>
      <c r="B127" t="s">
        <v>262</v>
      </c>
      <c r="C127" t="s">
        <v>186</v>
      </c>
      <c r="D127" t="s">
        <v>934</v>
      </c>
      <c r="F127" t="s">
        <v>934</v>
      </c>
      <c r="H127" t="s">
        <v>265</v>
      </c>
      <c r="I127" t="s">
        <v>266</v>
      </c>
      <c r="J127" t="s">
        <v>748</v>
      </c>
      <c r="K127" t="s">
        <v>1202</v>
      </c>
      <c r="L127" t="s">
        <v>271</v>
      </c>
      <c r="M127" t="s">
        <v>268</v>
      </c>
      <c r="N127">
        <v>21</v>
      </c>
      <c r="O127" t="s">
        <v>273</v>
      </c>
      <c r="P127">
        <v>0.17</v>
      </c>
      <c r="R127">
        <v>1</v>
      </c>
      <c r="S127" s="108">
        <v>0.17</v>
      </c>
      <c r="T127">
        <v>1</v>
      </c>
      <c r="U127" t="s">
        <v>270</v>
      </c>
      <c r="V127" t="s">
        <v>167</v>
      </c>
      <c r="W127">
        <v>1</v>
      </c>
      <c r="X127">
        <v>0</v>
      </c>
      <c r="Y127">
        <v>0</v>
      </c>
      <c r="Z127">
        <v>1</v>
      </c>
      <c r="AA127">
        <v>0</v>
      </c>
      <c r="AB127">
        <v>0</v>
      </c>
      <c r="AC127">
        <v>0</v>
      </c>
      <c r="AD127">
        <v>0</v>
      </c>
    </row>
    <row r="128" spans="1:30" x14ac:dyDescent="0.3">
      <c r="A128" t="s">
        <v>933</v>
      </c>
      <c r="B128" t="s">
        <v>262</v>
      </c>
      <c r="C128" t="s">
        <v>186</v>
      </c>
      <c r="D128" t="s">
        <v>934</v>
      </c>
      <c r="F128" t="s">
        <v>934</v>
      </c>
      <c r="H128" t="s">
        <v>265</v>
      </c>
      <c r="I128" t="s">
        <v>266</v>
      </c>
      <c r="J128" t="s">
        <v>748</v>
      </c>
      <c r="K128" t="s">
        <v>1202</v>
      </c>
      <c r="L128" t="s">
        <v>271</v>
      </c>
      <c r="M128" t="s">
        <v>268</v>
      </c>
      <c r="N128">
        <v>21</v>
      </c>
      <c r="O128" t="s">
        <v>273</v>
      </c>
      <c r="P128">
        <v>0.17</v>
      </c>
      <c r="R128">
        <v>1</v>
      </c>
      <c r="S128" s="108">
        <v>0.17</v>
      </c>
      <c r="T128">
        <v>1</v>
      </c>
      <c r="U128" t="s">
        <v>270</v>
      </c>
      <c r="V128" t="s">
        <v>167</v>
      </c>
      <c r="W128">
        <v>1</v>
      </c>
      <c r="X128">
        <v>0</v>
      </c>
      <c r="Y128">
        <v>0</v>
      </c>
      <c r="Z128">
        <v>1</v>
      </c>
      <c r="AA128">
        <v>0</v>
      </c>
      <c r="AB128">
        <v>0</v>
      </c>
      <c r="AC128">
        <v>0</v>
      </c>
      <c r="AD128">
        <v>0</v>
      </c>
    </row>
    <row r="129" spans="1:30" x14ac:dyDescent="0.3">
      <c r="A129" t="s">
        <v>935</v>
      </c>
      <c r="B129" t="s">
        <v>262</v>
      </c>
      <c r="C129" t="s">
        <v>186</v>
      </c>
      <c r="D129" t="s">
        <v>936</v>
      </c>
      <c r="F129" t="s">
        <v>936</v>
      </c>
      <c r="H129" t="s">
        <v>265</v>
      </c>
      <c r="I129" t="s">
        <v>266</v>
      </c>
      <c r="J129" t="s">
        <v>748</v>
      </c>
      <c r="K129" t="s">
        <v>1276</v>
      </c>
      <c r="L129" t="s">
        <v>271</v>
      </c>
      <c r="M129" t="s">
        <v>268</v>
      </c>
      <c r="N129">
        <v>9</v>
      </c>
      <c r="O129" t="s">
        <v>288</v>
      </c>
      <c r="P129">
        <v>0.32</v>
      </c>
      <c r="R129">
        <v>3</v>
      </c>
      <c r="S129" s="108">
        <v>0.96</v>
      </c>
      <c r="T129">
        <v>1</v>
      </c>
      <c r="U129" t="s">
        <v>270</v>
      </c>
      <c r="V129" t="s">
        <v>167</v>
      </c>
      <c r="W129">
        <v>3</v>
      </c>
      <c r="X129">
        <v>0</v>
      </c>
      <c r="Y129">
        <v>0</v>
      </c>
      <c r="Z129">
        <v>3</v>
      </c>
      <c r="AA129">
        <v>0</v>
      </c>
      <c r="AB129">
        <v>0</v>
      </c>
      <c r="AC129">
        <v>0</v>
      </c>
      <c r="AD129">
        <v>0</v>
      </c>
    </row>
    <row r="130" spans="1:30" x14ac:dyDescent="0.3">
      <c r="A130" t="s">
        <v>935</v>
      </c>
      <c r="B130" t="s">
        <v>262</v>
      </c>
      <c r="C130" t="s">
        <v>186</v>
      </c>
      <c r="D130" t="s">
        <v>936</v>
      </c>
      <c r="F130" t="s">
        <v>936</v>
      </c>
      <c r="H130" t="s">
        <v>265</v>
      </c>
      <c r="I130" t="s">
        <v>266</v>
      </c>
      <c r="J130" t="s">
        <v>748</v>
      </c>
      <c r="K130" t="s">
        <v>1276</v>
      </c>
      <c r="L130" t="s">
        <v>271</v>
      </c>
      <c r="M130" t="s">
        <v>268</v>
      </c>
      <c r="N130">
        <v>9</v>
      </c>
      <c r="O130" t="s">
        <v>288</v>
      </c>
      <c r="P130">
        <v>0.48</v>
      </c>
      <c r="R130">
        <v>8</v>
      </c>
      <c r="S130" s="108">
        <v>3.84</v>
      </c>
      <c r="T130">
        <v>1</v>
      </c>
      <c r="U130" t="s">
        <v>270</v>
      </c>
      <c r="V130" t="s">
        <v>167</v>
      </c>
      <c r="W130">
        <v>8</v>
      </c>
      <c r="X130">
        <v>0</v>
      </c>
      <c r="Y130">
        <v>0</v>
      </c>
      <c r="Z130">
        <v>8</v>
      </c>
      <c r="AA130">
        <v>0</v>
      </c>
      <c r="AB130">
        <v>0</v>
      </c>
      <c r="AC130">
        <v>0</v>
      </c>
      <c r="AD130">
        <v>0</v>
      </c>
    </row>
    <row r="131" spans="1:30" x14ac:dyDescent="0.3">
      <c r="A131" t="s">
        <v>935</v>
      </c>
      <c r="B131" t="s">
        <v>262</v>
      </c>
      <c r="C131" t="s">
        <v>186</v>
      </c>
      <c r="D131" t="s">
        <v>936</v>
      </c>
      <c r="F131" t="s">
        <v>936</v>
      </c>
      <c r="H131" t="s">
        <v>265</v>
      </c>
      <c r="I131" t="s">
        <v>266</v>
      </c>
      <c r="J131" t="s">
        <v>748</v>
      </c>
      <c r="K131" t="s">
        <v>1276</v>
      </c>
      <c r="L131" t="s">
        <v>267</v>
      </c>
      <c r="M131" t="s">
        <v>268</v>
      </c>
      <c r="N131">
        <v>8</v>
      </c>
      <c r="O131" t="s">
        <v>266</v>
      </c>
      <c r="P131">
        <v>0.48</v>
      </c>
      <c r="R131">
        <v>10</v>
      </c>
      <c r="S131" s="108">
        <v>4.8</v>
      </c>
      <c r="T131">
        <v>1</v>
      </c>
      <c r="U131" t="s">
        <v>270</v>
      </c>
      <c r="V131" t="s">
        <v>167</v>
      </c>
      <c r="W131">
        <v>10</v>
      </c>
      <c r="X131">
        <v>0</v>
      </c>
      <c r="Y131">
        <v>0</v>
      </c>
      <c r="Z131">
        <v>0</v>
      </c>
      <c r="AA131">
        <v>10</v>
      </c>
      <c r="AB131">
        <v>0</v>
      </c>
      <c r="AC131">
        <v>0</v>
      </c>
      <c r="AD131">
        <v>0</v>
      </c>
    </row>
    <row r="132" spans="1:30" x14ac:dyDescent="0.3">
      <c r="A132" t="s">
        <v>935</v>
      </c>
      <c r="B132" t="s">
        <v>262</v>
      </c>
      <c r="C132" t="s">
        <v>186</v>
      </c>
      <c r="D132" t="s">
        <v>936</v>
      </c>
      <c r="F132" t="s">
        <v>936</v>
      </c>
      <c r="H132" t="s">
        <v>265</v>
      </c>
      <c r="I132" t="s">
        <v>266</v>
      </c>
      <c r="J132" t="s">
        <v>748</v>
      </c>
      <c r="K132" t="s">
        <v>1276</v>
      </c>
      <c r="L132" t="s">
        <v>271</v>
      </c>
      <c r="M132" t="s">
        <v>268</v>
      </c>
      <c r="N132">
        <v>21</v>
      </c>
      <c r="O132" t="s">
        <v>273</v>
      </c>
      <c r="P132">
        <v>0.17</v>
      </c>
      <c r="R132">
        <v>1</v>
      </c>
      <c r="S132" s="108">
        <v>0.17</v>
      </c>
      <c r="T132">
        <v>1</v>
      </c>
      <c r="U132" t="s">
        <v>270</v>
      </c>
      <c r="V132" t="s">
        <v>167</v>
      </c>
      <c r="W132">
        <v>1</v>
      </c>
      <c r="X132">
        <v>0</v>
      </c>
      <c r="Y132">
        <v>0</v>
      </c>
      <c r="Z132">
        <v>1</v>
      </c>
      <c r="AA132">
        <v>0</v>
      </c>
      <c r="AB132">
        <v>0</v>
      </c>
      <c r="AC132">
        <v>0</v>
      </c>
      <c r="AD132">
        <v>0</v>
      </c>
    </row>
    <row r="133" spans="1:30" x14ac:dyDescent="0.3">
      <c r="A133" t="s">
        <v>935</v>
      </c>
      <c r="B133" t="s">
        <v>262</v>
      </c>
      <c r="C133" t="s">
        <v>186</v>
      </c>
      <c r="D133" t="s">
        <v>936</v>
      </c>
      <c r="F133" t="s">
        <v>936</v>
      </c>
      <c r="H133" t="s">
        <v>265</v>
      </c>
      <c r="I133" t="s">
        <v>266</v>
      </c>
      <c r="J133" t="s">
        <v>748</v>
      </c>
      <c r="K133" t="s">
        <v>1276</v>
      </c>
      <c r="L133" t="s">
        <v>271</v>
      </c>
      <c r="M133" t="s">
        <v>268</v>
      </c>
      <c r="N133">
        <v>21</v>
      </c>
      <c r="O133" t="s">
        <v>273</v>
      </c>
      <c r="P133">
        <v>0.17</v>
      </c>
      <c r="R133">
        <v>1</v>
      </c>
      <c r="S133" s="108">
        <v>0.17</v>
      </c>
      <c r="T133">
        <v>1</v>
      </c>
      <c r="U133" t="s">
        <v>270</v>
      </c>
      <c r="V133" t="s">
        <v>167</v>
      </c>
      <c r="W133">
        <v>1</v>
      </c>
      <c r="X133">
        <v>0</v>
      </c>
      <c r="Y133">
        <v>0</v>
      </c>
      <c r="Z133">
        <v>1</v>
      </c>
      <c r="AA133">
        <v>0</v>
      </c>
      <c r="AB133">
        <v>0</v>
      </c>
      <c r="AC133">
        <v>0</v>
      </c>
      <c r="AD133">
        <v>0</v>
      </c>
    </row>
    <row r="134" spans="1:30" x14ac:dyDescent="0.3">
      <c r="A134" t="s">
        <v>935</v>
      </c>
      <c r="B134" t="s">
        <v>262</v>
      </c>
      <c r="C134" t="s">
        <v>186</v>
      </c>
      <c r="D134" t="s">
        <v>936</v>
      </c>
      <c r="F134" t="s">
        <v>936</v>
      </c>
      <c r="H134" t="s">
        <v>265</v>
      </c>
      <c r="I134" t="s">
        <v>266</v>
      </c>
      <c r="J134" t="s">
        <v>748</v>
      </c>
      <c r="K134" t="s">
        <v>1276</v>
      </c>
      <c r="L134" t="s">
        <v>271</v>
      </c>
      <c r="M134" t="s">
        <v>268</v>
      </c>
      <c r="N134">
        <v>21</v>
      </c>
      <c r="O134" t="s">
        <v>273</v>
      </c>
      <c r="P134">
        <v>0.17</v>
      </c>
      <c r="R134">
        <v>1</v>
      </c>
      <c r="S134" s="108">
        <v>0.17</v>
      </c>
      <c r="T134">
        <v>1</v>
      </c>
      <c r="U134" t="s">
        <v>270</v>
      </c>
      <c r="V134" t="s">
        <v>167</v>
      </c>
      <c r="W134">
        <v>1</v>
      </c>
      <c r="X134">
        <v>0</v>
      </c>
      <c r="Y134">
        <v>0</v>
      </c>
      <c r="Z134">
        <v>1</v>
      </c>
      <c r="AA134">
        <v>0</v>
      </c>
      <c r="AB134">
        <v>0</v>
      </c>
      <c r="AC134">
        <v>0</v>
      </c>
      <c r="AD134">
        <v>0</v>
      </c>
    </row>
    <row r="135" spans="1:30" x14ac:dyDescent="0.3">
      <c r="A135" t="s">
        <v>935</v>
      </c>
      <c r="B135" t="s">
        <v>262</v>
      </c>
      <c r="C135" t="s">
        <v>186</v>
      </c>
      <c r="D135" t="s">
        <v>936</v>
      </c>
      <c r="F135" t="s">
        <v>936</v>
      </c>
      <c r="H135" t="s">
        <v>265</v>
      </c>
      <c r="I135" t="s">
        <v>266</v>
      </c>
      <c r="J135" t="s">
        <v>748</v>
      </c>
      <c r="K135" t="s">
        <v>1276</v>
      </c>
      <c r="L135" t="s">
        <v>271</v>
      </c>
      <c r="M135" t="s">
        <v>268</v>
      </c>
      <c r="N135">
        <v>21</v>
      </c>
      <c r="O135" t="s">
        <v>273</v>
      </c>
      <c r="P135">
        <v>0.17</v>
      </c>
      <c r="R135">
        <v>1</v>
      </c>
      <c r="S135" s="108">
        <v>0.17</v>
      </c>
      <c r="T135">
        <v>1</v>
      </c>
      <c r="U135" t="s">
        <v>270</v>
      </c>
      <c r="V135" t="s">
        <v>167</v>
      </c>
      <c r="W135">
        <v>1</v>
      </c>
      <c r="X135">
        <v>0</v>
      </c>
      <c r="Y135">
        <v>0</v>
      </c>
      <c r="Z135">
        <v>1</v>
      </c>
      <c r="AA135">
        <v>0</v>
      </c>
      <c r="AB135">
        <v>0</v>
      </c>
      <c r="AC135">
        <v>0</v>
      </c>
      <c r="AD135">
        <v>0</v>
      </c>
    </row>
    <row r="136" spans="1:30" x14ac:dyDescent="0.3">
      <c r="A136" t="s">
        <v>1203</v>
      </c>
      <c r="B136" t="s">
        <v>302</v>
      </c>
      <c r="C136" t="s">
        <v>199</v>
      </c>
      <c r="D136" t="s">
        <v>878</v>
      </c>
      <c r="F136" t="s">
        <v>878</v>
      </c>
      <c r="H136" t="s">
        <v>265</v>
      </c>
      <c r="I136" t="s">
        <v>266</v>
      </c>
      <c r="J136" t="s">
        <v>748</v>
      </c>
      <c r="K136" t="s">
        <v>1202</v>
      </c>
      <c r="L136" t="s">
        <v>267</v>
      </c>
      <c r="M136" t="s">
        <v>268</v>
      </c>
      <c r="N136">
        <v>8</v>
      </c>
      <c r="O136" t="s">
        <v>282</v>
      </c>
      <c r="P136">
        <v>2</v>
      </c>
      <c r="R136">
        <v>1</v>
      </c>
      <c r="S136" s="108">
        <v>2</v>
      </c>
      <c r="T136">
        <v>1</v>
      </c>
      <c r="U136" t="s">
        <v>270</v>
      </c>
      <c r="V136" t="s">
        <v>167</v>
      </c>
      <c r="W136">
        <v>1</v>
      </c>
      <c r="X136">
        <v>0</v>
      </c>
      <c r="Y136">
        <v>1</v>
      </c>
      <c r="Z136">
        <v>0</v>
      </c>
      <c r="AA136">
        <v>0</v>
      </c>
      <c r="AB136">
        <v>0</v>
      </c>
      <c r="AC136">
        <v>0</v>
      </c>
      <c r="AD136">
        <v>0</v>
      </c>
    </row>
    <row r="137" spans="1:30" x14ac:dyDescent="0.3">
      <c r="A137" t="s">
        <v>1203</v>
      </c>
      <c r="B137" t="s">
        <v>302</v>
      </c>
      <c r="C137" t="s">
        <v>199</v>
      </c>
      <c r="D137" t="s">
        <v>878</v>
      </c>
      <c r="F137" t="s">
        <v>878</v>
      </c>
      <c r="H137" t="s">
        <v>265</v>
      </c>
      <c r="I137" t="s">
        <v>266</v>
      </c>
      <c r="J137" t="s">
        <v>748</v>
      </c>
      <c r="K137" t="s">
        <v>1202</v>
      </c>
      <c r="L137" t="s">
        <v>271</v>
      </c>
      <c r="M137" t="s">
        <v>268</v>
      </c>
      <c r="N137">
        <v>9</v>
      </c>
      <c r="O137" t="s">
        <v>288</v>
      </c>
      <c r="P137">
        <v>0.32</v>
      </c>
      <c r="R137">
        <v>3</v>
      </c>
      <c r="S137" s="108">
        <v>0.96</v>
      </c>
      <c r="T137">
        <v>1</v>
      </c>
      <c r="U137" t="s">
        <v>270</v>
      </c>
      <c r="V137" t="s">
        <v>167</v>
      </c>
      <c r="W137">
        <v>3</v>
      </c>
      <c r="X137">
        <v>0</v>
      </c>
      <c r="Y137">
        <v>0</v>
      </c>
      <c r="Z137">
        <v>3</v>
      </c>
      <c r="AA137">
        <v>0</v>
      </c>
      <c r="AB137">
        <v>0</v>
      </c>
      <c r="AC137">
        <v>0</v>
      </c>
      <c r="AD137">
        <v>0</v>
      </c>
    </row>
    <row r="138" spans="1:30" x14ac:dyDescent="0.3">
      <c r="A138" t="s">
        <v>1203</v>
      </c>
      <c r="B138" t="s">
        <v>302</v>
      </c>
      <c r="C138" t="s">
        <v>199</v>
      </c>
      <c r="D138" t="s">
        <v>878</v>
      </c>
      <c r="F138" t="s">
        <v>878</v>
      </c>
      <c r="H138" t="s">
        <v>265</v>
      </c>
      <c r="I138" t="s">
        <v>266</v>
      </c>
      <c r="J138" t="s">
        <v>748</v>
      </c>
      <c r="K138" t="s">
        <v>1202</v>
      </c>
      <c r="L138" t="s">
        <v>267</v>
      </c>
      <c r="M138" t="s">
        <v>268</v>
      </c>
      <c r="N138">
        <v>8</v>
      </c>
      <c r="O138" t="s">
        <v>282</v>
      </c>
      <c r="P138">
        <v>1</v>
      </c>
      <c r="R138">
        <v>1</v>
      </c>
      <c r="S138" s="108">
        <v>1</v>
      </c>
      <c r="T138">
        <v>1</v>
      </c>
      <c r="U138" t="s">
        <v>270</v>
      </c>
      <c r="V138" t="s">
        <v>167</v>
      </c>
      <c r="W138">
        <v>1</v>
      </c>
      <c r="X138">
        <v>0</v>
      </c>
      <c r="Y138">
        <v>1</v>
      </c>
      <c r="Z138">
        <v>0</v>
      </c>
      <c r="AA138">
        <v>0</v>
      </c>
      <c r="AB138">
        <v>0</v>
      </c>
      <c r="AC138">
        <v>0</v>
      </c>
      <c r="AD138">
        <v>0</v>
      </c>
    </row>
    <row r="139" spans="1:30" x14ac:dyDescent="0.3">
      <c r="A139" t="s">
        <v>1203</v>
      </c>
      <c r="B139" t="s">
        <v>302</v>
      </c>
      <c r="C139" t="s">
        <v>199</v>
      </c>
      <c r="D139" t="s">
        <v>878</v>
      </c>
      <c r="F139" t="s">
        <v>878</v>
      </c>
      <c r="H139" t="s">
        <v>265</v>
      </c>
      <c r="I139" t="s">
        <v>266</v>
      </c>
      <c r="J139" t="s">
        <v>748</v>
      </c>
      <c r="K139" t="s">
        <v>1202</v>
      </c>
      <c r="L139" t="s">
        <v>271</v>
      </c>
      <c r="M139" t="s">
        <v>268</v>
      </c>
      <c r="N139">
        <v>9</v>
      </c>
      <c r="O139" t="s">
        <v>272</v>
      </c>
      <c r="P139">
        <v>2</v>
      </c>
      <c r="R139">
        <v>1</v>
      </c>
      <c r="S139" s="108">
        <v>2</v>
      </c>
      <c r="T139">
        <v>1</v>
      </c>
      <c r="U139" t="s">
        <v>270</v>
      </c>
      <c r="V139" t="s">
        <v>167</v>
      </c>
      <c r="W139">
        <v>1</v>
      </c>
      <c r="X139">
        <v>1</v>
      </c>
      <c r="Y139">
        <v>0</v>
      </c>
      <c r="Z139">
        <v>0</v>
      </c>
      <c r="AA139">
        <v>0</v>
      </c>
      <c r="AB139">
        <v>0</v>
      </c>
      <c r="AC139">
        <v>0</v>
      </c>
      <c r="AD139">
        <v>0</v>
      </c>
    </row>
    <row r="140" spans="1:30" x14ac:dyDescent="0.3">
      <c r="A140" t="s">
        <v>1203</v>
      </c>
      <c r="B140" t="s">
        <v>302</v>
      </c>
      <c r="C140" t="s">
        <v>199</v>
      </c>
      <c r="D140" t="s">
        <v>878</v>
      </c>
      <c r="F140" t="s">
        <v>878</v>
      </c>
      <c r="H140" t="s">
        <v>265</v>
      </c>
      <c r="I140" t="s">
        <v>266</v>
      </c>
      <c r="J140" t="s">
        <v>748</v>
      </c>
      <c r="K140" t="s">
        <v>1202</v>
      </c>
      <c r="L140" t="s">
        <v>271</v>
      </c>
      <c r="M140" t="s">
        <v>268</v>
      </c>
      <c r="N140">
        <v>21</v>
      </c>
      <c r="O140" t="s">
        <v>273</v>
      </c>
      <c r="P140">
        <v>0.32</v>
      </c>
      <c r="R140">
        <v>1</v>
      </c>
      <c r="S140" s="108">
        <v>0.32</v>
      </c>
      <c r="T140">
        <v>1</v>
      </c>
      <c r="U140" t="s">
        <v>270</v>
      </c>
      <c r="V140" t="s">
        <v>167</v>
      </c>
      <c r="W140">
        <v>1</v>
      </c>
      <c r="X140">
        <v>0</v>
      </c>
      <c r="Y140">
        <v>1</v>
      </c>
      <c r="Z140">
        <v>0</v>
      </c>
      <c r="AA140">
        <v>0</v>
      </c>
      <c r="AB140">
        <v>0</v>
      </c>
      <c r="AC140">
        <v>0</v>
      </c>
      <c r="AD140">
        <v>0</v>
      </c>
    </row>
    <row r="141" spans="1:30" x14ac:dyDescent="0.3">
      <c r="A141" t="s">
        <v>1203</v>
      </c>
      <c r="B141" t="s">
        <v>581</v>
      </c>
      <c r="C141" t="s">
        <v>199</v>
      </c>
      <c r="D141" t="s">
        <v>1803</v>
      </c>
      <c r="F141" t="s">
        <v>1803</v>
      </c>
      <c r="H141" t="s">
        <v>265</v>
      </c>
      <c r="I141" t="s">
        <v>266</v>
      </c>
      <c r="J141" t="s">
        <v>748</v>
      </c>
      <c r="K141" t="s">
        <v>756</v>
      </c>
      <c r="L141" t="s">
        <v>267</v>
      </c>
      <c r="M141" t="s">
        <v>268</v>
      </c>
      <c r="N141">
        <v>8</v>
      </c>
      <c r="O141" t="s">
        <v>282</v>
      </c>
      <c r="P141">
        <v>1</v>
      </c>
      <c r="R141">
        <v>1</v>
      </c>
      <c r="S141" s="108">
        <v>1</v>
      </c>
      <c r="T141">
        <v>1</v>
      </c>
      <c r="U141" t="s">
        <v>270</v>
      </c>
      <c r="V141" t="s">
        <v>167</v>
      </c>
      <c r="W141">
        <v>1</v>
      </c>
      <c r="X141">
        <v>0</v>
      </c>
      <c r="Y141">
        <v>0</v>
      </c>
      <c r="Z141">
        <v>0</v>
      </c>
      <c r="AA141">
        <v>0</v>
      </c>
      <c r="AB141">
        <v>1</v>
      </c>
      <c r="AC141">
        <v>0</v>
      </c>
      <c r="AD141">
        <v>0</v>
      </c>
    </row>
    <row r="142" spans="1:30" x14ac:dyDescent="0.3">
      <c r="A142" t="s">
        <v>1203</v>
      </c>
      <c r="B142" t="s">
        <v>581</v>
      </c>
      <c r="C142" t="s">
        <v>199</v>
      </c>
      <c r="D142" t="s">
        <v>1803</v>
      </c>
      <c r="F142" t="s">
        <v>1803</v>
      </c>
      <c r="H142" t="s">
        <v>265</v>
      </c>
      <c r="I142" t="s">
        <v>266</v>
      </c>
      <c r="J142" t="s">
        <v>748</v>
      </c>
      <c r="K142" t="s">
        <v>756</v>
      </c>
      <c r="L142" t="s">
        <v>271</v>
      </c>
      <c r="M142" t="s">
        <v>268</v>
      </c>
      <c r="N142">
        <v>21</v>
      </c>
      <c r="O142" t="s">
        <v>273</v>
      </c>
      <c r="P142">
        <v>0.17</v>
      </c>
      <c r="R142">
        <v>1</v>
      </c>
      <c r="S142" s="108">
        <v>0.17</v>
      </c>
      <c r="T142">
        <v>1</v>
      </c>
      <c r="U142" t="s">
        <v>270</v>
      </c>
      <c r="V142" t="s">
        <v>167</v>
      </c>
      <c r="W142">
        <v>1</v>
      </c>
      <c r="X142">
        <v>0</v>
      </c>
      <c r="Y142">
        <v>0</v>
      </c>
      <c r="Z142">
        <v>0</v>
      </c>
      <c r="AA142">
        <v>1</v>
      </c>
      <c r="AB142">
        <v>0</v>
      </c>
      <c r="AC142">
        <v>0</v>
      </c>
      <c r="AD142">
        <v>0</v>
      </c>
    </row>
    <row r="143" spans="1:30" x14ac:dyDescent="0.3">
      <c r="A143" t="s">
        <v>1203</v>
      </c>
      <c r="B143" t="s">
        <v>581</v>
      </c>
      <c r="C143" t="s">
        <v>199</v>
      </c>
      <c r="D143" t="s">
        <v>1803</v>
      </c>
      <c r="F143" t="s">
        <v>1803</v>
      </c>
      <c r="H143" t="s">
        <v>265</v>
      </c>
      <c r="I143" t="s">
        <v>266</v>
      </c>
      <c r="J143" t="s">
        <v>748</v>
      </c>
      <c r="K143" t="s">
        <v>756</v>
      </c>
      <c r="L143" t="s">
        <v>271</v>
      </c>
      <c r="M143" t="s">
        <v>268</v>
      </c>
      <c r="N143">
        <v>9</v>
      </c>
      <c r="O143" t="s">
        <v>288</v>
      </c>
      <c r="P143">
        <v>0.48</v>
      </c>
      <c r="R143">
        <v>1</v>
      </c>
      <c r="S143" s="108">
        <v>0.48</v>
      </c>
      <c r="T143">
        <v>1</v>
      </c>
      <c r="U143" t="s">
        <v>270</v>
      </c>
      <c r="V143" t="s">
        <v>167</v>
      </c>
      <c r="W143">
        <v>1</v>
      </c>
      <c r="X143">
        <v>0</v>
      </c>
      <c r="Y143">
        <v>0</v>
      </c>
      <c r="Z143">
        <v>0</v>
      </c>
      <c r="AA143">
        <v>1</v>
      </c>
      <c r="AB143">
        <v>0</v>
      </c>
      <c r="AC143">
        <v>0</v>
      </c>
      <c r="AD143">
        <v>0</v>
      </c>
    </row>
    <row r="144" spans="1:30" x14ac:dyDescent="0.3">
      <c r="A144" t="s">
        <v>1203</v>
      </c>
      <c r="B144" t="s">
        <v>581</v>
      </c>
      <c r="C144" t="s">
        <v>199</v>
      </c>
      <c r="D144" t="s">
        <v>1803</v>
      </c>
      <c r="F144" t="s">
        <v>1803</v>
      </c>
      <c r="H144" t="s">
        <v>265</v>
      </c>
      <c r="I144" t="s">
        <v>266</v>
      </c>
      <c r="J144" t="s">
        <v>748</v>
      </c>
      <c r="K144" t="s">
        <v>756</v>
      </c>
      <c r="L144" t="s">
        <v>271</v>
      </c>
      <c r="M144" t="s">
        <v>268</v>
      </c>
      <c r="N144">
        <v>21</v>
      </c>
      <c r="O144" t="s">
        <v>273</v>
      </c>
      <c r="P144">
        <v>0.32</v>
      </c>
      <c r="R144">
        <v>1</v>
      </c>
      <c r="S144" s="108">
        <v>0.32</v>
      </c>
      <c r="T144">
        <v>1</v>
      </c>
      <c r="U144" t="s">
        <v>270</v>
      </c>
      <c r="V144" t="s">
        <v>167</v>
      </c>
      <c r="W144">
        <v>1</v>
      </c>
      <c r="X144">
        <v>0</v>
      </c>
      <c r="Y144">
        <v>0</v>
      </c>
      <c r="Z144">
        <v>0</v>
      </c>
      <c r="AA144">
        <v>1</v>
      </c>
      <c r="AB144">
        <v>0</v>
      </c>
      <c r="AC144">
        <v>0</v>
      </c>
      <c r="AD144">
        <v>0</v>
      </c>
    </row>
    <row r="145" spans="1:30" x14ac:dyDescent="0.3">
      <c r="A145" t="s">
        <v>1203</v>
      </c>
      <c r="B145" t="s">
        <v>581</v>
      </c>
      <c r="C145" t="s">
        <v>199</v>
      </c>
      <c r="D145" t="s">
        <v>1803</v>
      </c>
      <c r="F145" t="s">
        <v>1803</v>
      </c>
      <c r="H145" t="s">
        <v>265</v>
      </c>
      <c r="I145" t="s">
        <v>266</v>
      </c>
      <c r="J145" t="s">
        <v>748</v>
      </c>
      <c r="K145" t="s">
        <v>756</v>
      </c>
      <c r="L145" t="s">
        <v>271</v>
      </c>
      <c r="M145" t="s">
        <v>268</v>
      </c>
      <c r="N145">
        <v>9</v>
      </c>
      <c r="O145" t="s">
        <v>288</v>
      </c>
      <c r="P145">
        <v>0.32</v>
      </c>
      <c r="R145">
        <v>2</v>
      </c>
      <c r="S145" s="108">
        <v>0.64</v>
      </c>
      <c r="T145">
        <v>1</v>
      </c>
      <c r="U145" t="s">
        <v>270</v>
      </c>
      <c r="V145" t="s">
        <v>167</v>
      </c>
      <c r="W145">
        <v>2</v>
      </c>
      <c r="X145">
        <v>0</v>
      </c>
      <c r="Y145">
        <v>0</v>
      </c>
      <c r="Z145">
        <v>0</v>
      </c>
      <c r="AA145">
        <v>2</v>
      </c>
      <c r="AB145">
        <v>0</v>
      </c>
      <c r="AC145">
        <v>0</v>
      </c>
      <c r="AD145">
        <v>0</v>
      </c>
    </row>
    <row r="146" spans="1:30" x14ac:dyDescent="0.3">
      <c r="A146" t="s">
        <v>1203</v>
      </c>
      <c r="B146" t="s">
        <v>262</v>
      </c>
      <c r="C146" t="s">
        <v>199</v>
      </c>
      <c r="D146" t="s">
        <v>1256</v>
      </c>
      <c r="F146" t="s">
        <v>1256</v>
      </c>
      <c r="H146" t="s">
        <v>265</v>
      </c>
      <c r="I146" t="s">
        <v>266</v>
      </c>
      <c r="J146" t="s">
        <v>748</v>
      </c>
      <c r="K146" t="s">
        <v>921</v>
      </c>
      <c r="L146" t="s">
        <v>267</v>
      </c>
      <c r="M146" t="s">
        <v>268</v>
      </c>
      <c r="N146">
        <v>8</v>
      </c>
      <c r="O146" t="s">
        <v>282</v>
      </c>
      <c r="P146">
        <v>2</v>
      </c>
      <c r="R146">
        <v>1</v>
      </c>
      <c r="S146" s="108">
        <v>2</v>
      </c>
      <c r="T146">
        <v>1</v>
      </c>
      <c r="U146" t="s">
        <v>270</v>
      </c>
      <c r="V146" t="s">
        <v>167</v>
      </c>
      <c r="W146">
        <v>1</v>
      </c>
      <c r="X146">
        <v>0</v>
      </c>
      <c r="Y146">
        <v>1</v>
      </c>
      <c r="Z146">
        <v>0</v>
      </c>
      <c r="AA146">
        <v>0</v>
      </c>
      <c r="AB146">
        <v>0</v>
      </c>
      <c r="AC146">
        <v>0</v>
      </c>
      <c r="AD146">
        <v>0</v>
      </c>
    </row>
    <row r="147" spans="1:30" x14ac:dyDescent="0.3">
      <c r="A147" t="s">
        <v>1203</v>
      </c>
      <c r="B147" t="s">
        <v>262</v>
      </c>
      <c r="C147" t="s">
        <v>199</v>
      </c>
      <c r="D147" t="s">
        <v>1256</v>
      </c>
      <c r="F147" t="s">
        <v>1256</v>
      </c>
      <c r="H147" t="s">
        <v>265</v>
      </c>
      <c r="I147" t="s">
        <v>266</v>
      </c>
      <c r="J147" t="s">
        <v>748</v>
      </c>
      <c r="K147" t="s">
        <v>921</v>
      </c>
      <c r="L147" t="s">
        <v>271</v>
      </c>
      <c r="M147" t="s">
        <v>268</v>
      </c>
      <c r="N147">
        <v>9</v>
      </c>
      <c r="O147" t="s">
        <v>272</v>
      </c>
      <c r="P147">
        <v>2</v>
      </c>
      <c r="R147">
        <v>1</v>
      </c>
      <c r="S147" s="108">
        <v>2</v>
      </c>
      <c r="T147">
        <v>1</v>
      </c>
      <c r="U147" t="s">
        <v>270</v>
      </c>
      <c r="V147" t="s">
        <v>167</v>
      </c>
      <c r="W147">
        <v>1</v>
      </c>
      <c r="X147">
        <v>1</v>
      </c>
      <c r="Y147">
        <v>0</v>
      </c>
      <c r="Z147">
        <v>0</v>
      </c>
      <c r="AA147">
        <v>0</v>
      </c>
      <c r="AB147">
        <v>0</v>
      </c>
      <c r="AC147">
        <v>0</v>
      </c>
      <c r="AD147">
        <v>0</v>
      </c>
    </row>
    <row r="148" spans="1:30" x14ac:dyDescent="0.3">
      <c r="A148" t="s">
        <v>1203</v>
      </c>
      <c r="B148" t="s">
        <v>262</v>
      </c>
      <c r="C148" t="s">
        <v>199</v>
      </c>
      <c r="D148" t="s">
        <v>1256</v>
      </c>
      <c r="F148" t="s">
        <v>1256</v>
      </c>
      <c r="H148" t="s">
        <v>265</v>
      </c>
      <c r="I148" t="s">
        <v>266</v>
      </c>
      <c r="J148" t="s">
        <v>748</v>
      </c>
      <c r="K148" t="s">
        <v>921</v>
      </c>
      <c r="L148" t="s">
        <v>271</v>
      </c>
      <c r="M148" t="s">
        <v>268</v>
      </c>
      <c r="N148">
        <v>21</v>
      </c>
      <c r="O148" t="s">
        <v>273</v>
      </c>
      <c r="P148">
        <v>0.17</v>
      </c>
      <c r="R148">
        <v>1</v>
      </c>
      <c r="S148" s="108">
        <v>0.17</v>
      </c>
      <c r="T148">
        <v>1</v>
      </c>
      <c r="U148" t="s">
        <v>270</v>
      </c>
      <c r="V148" t="s">
        <v>167</v>
      </c>
      <c r="W148">
        <v>1</v>
      </c>
      <c r="X148">
        <v>0</v>
      </c>
      <c r="Y148">
        <v>1</v>
      </c>
      <c r="Z148">
        <v>0</v>
      </c>
      <c r="AA148">
        <v>0</v>
      </c>
      <c r="AB148">
        <v>0</v>
      </c>
      <c r="AC148">
        <v>0</v>
      </c>
      <c r="AD148">
        <v>0</v>
      </c>
    </row>
    <row r="149" spans="1:30" x14ac:dyDescent="0.3">
      <c r="A149" t="s">
        <v>1203</v>
      </c>
      <c r="B149" t="s">
        <v>525</v>
      </c>
      <c r="C149" t="s">
        <v>199</v>
      </c>
      <c r="D149" t="s">
        <v>1216</v>
      </c>
      <c r="F149" t="s">
        <v>1216</v>
      </c>
      <c r="H149" t="s">
        <v>265</v>
      </c>
      <c r="I149" t="s">
        <v>266</v>
      </c>
      <c r="J149" t="s">
        <v>748</v>
      </c>
      <c r="K149" t="s">
        <v>1202</v>
      </c>
      <c r="L149" t="s">
        <v>271</v>
      </c>
      <c r="M149" t="s">
        <v>268</v>
      </c>
      <c r="N149">
        <v>9</v>
      </c>
      <c r="O149" t="s">
        <v>272</v>
      </c>
      <c r="P149">
        <v>1</v>
      </c>
      <c r="R149">
        <v>2</v>
      </c>
      <c r="S149" s="108">
        <v>2</v>
      </c>
      <c r="T149">
        <v>1</v>
      </c>
      <c r="U149" t="s">
        <v>270</v>
      </c>
      <c r="V149" t="s">
        <v>167</v>
      </c>
      <c r="W149">
        <v>1</v>
      </c>
      <c r="X149">
        <v>1</v>
      </c>
      <c r="Y149">
        <v>0</v>
      </c>
      <c r="Z149">
        <v>0</v>
      </c>
      <c r="AA149">
        <v>1</v>
      </c>
      <c r="AB149">
        <v>0</v>
      </c>
      <c r="AC149">
        <v>0</v>
      </c>
      <c r="AD149">
        <v>0</v>
      </c>
    </row>
    <row r="150" spans="1:30" x14ac:dyDescent="0.3">
      <c r="A150" t="s">
        <v>1203</v>
      </c>
      <c r="B150" t="s">
        <v>525</v>
      </c>
      <c r="C150" t="s">
        <v>199</v>
      </c>
      <c r="D150" t="s">
        <v>1216</v>
      </c>
      <c r="F150" t="s">
        <v>1216</v>
      </c>
      <c r="H150" t="s">
        <v>265</v>
      </c>
      <c r="I150" t="s">
        <v>266</v>
      </c>
      <c r="J150" t="s">
        <v>748</v>
      </c>
      <c r="K150" t="s">
        <v>1202</v>
      </c>
      <c r="L150" t="s">
        <v>267</v>
      </c>
      <c r="M150" t="s">
        <v>268</v>
      </c>
      <c r="N150">
        <v>8</v>
      </c>
      <c r="O150" t="s">
        <v>282</v>
      </c>
      <c r="P150">
        <v>2</v>
      </c>
      <c r="R150">
        <v>1</v>
      </c>
      <c r="S150" s="108">
        <v>2</v>
      </c>
      <c r="T150">
        <v>1</v>
      </c>
      <c r="U150" t="s">
        <v>270</v>
      </c>
      <c r="V150" t="s">
        <v>167</v>
      </c>
      <c r="W150">
        <v>1</v>
      </c>
      <c r="X150">
        <v>0</v>
      </c>
      <c r="Y150">
        <v>0</v>
      </c>
      <c r="Z150">
        <v>0</v>
      </c>
      <c r="AA150">
        <v>1</v>
      </c>
      <c r="AB150">
        <v>0</v>
      </c>
      <c r="AC150">
        <v>0</v>
      </c>
      <c r="AD150">
        <v>0</v>
      </c>
    </row>
    <row r="151" spans="1:30" x14ac:dyDescent="0.3">
      <c r="A151" t="s">
        <v>1203</v>
      </c>
      <c r="B151" t="s">
        <v>525</v>
      </c>
      <c r="C151" t="s">
        <v>199</v>
      </c>
      <c r="D151" t="s">
        <v>1216</v>
      </c>
      <c r="F151" t="s">
        <v>1216</v>
      </c>
      <c r="H151" t="s">
        <v>265</v>
      </c>
      <c r="I151" t="s">
        <v>266</v>
      </c>
      <c r="J151" t="s">
        <v>748</v>
      </c>
      <c r="K151" t="s">
        <v>1202</v>
      </c>
      <c r="L151" t="s">
        <v>271</v>
      </c>
      <c r="M151" t="s">
        <v>268</v>
      </c>
      <c r="N151">
        <v>21</v>
      </c>
      <c r="O151" t="s">
        <v>273</v>
      </c>
      <c r="P151">
        <v>0.32</v>
      </c>
      <c r="R151">
        <v>1</v>
      </c>
      <c r="S151" s="108">
        <v>0.32</v>
      </c>
      <c r="T151">
        <v>1</v>
      </c>
      <c r="U151" t="s">
        <v>270</v>
      </c>
      <c r="V151" t="s">
        <v>167</v>
      </c>
      <c r="W151">
        <v>1</v>
      </c>
      <c r="X151">
        <v>0</v>
      </c>
      <c r="Y151">
        <v>0</v>
      </c>
      <c r="Z151">
        <v>0</v>
      </c>
      <c r="AA151">
        <v>1</v>
      </c>
      <c r="AB151">
        <v>0</v>
      </c>
      <c r="AC151">
        <v>0</v>
      </c>
      <c r="AD151">
        <v>0</v>
      </c>
    </row>
    <row r="152" spans="1:30" x14ac:dyDescent="0.3">
      <c r="A152" t="s">
        <v>1203</v>
      </c>
      <c r="B152" t="s">
        <v>808</v>
      </c>
      <c r="C152" t="s">
        <v>199</v>
      </c>
      <c r="D152" t="s">
        <v>1217</v>
      </c>
      <c r="F152" t="s">
        <v>1217</v>
      </c>
      <c r="H152" t="s">
        <v>265</v>
      </c>
      <c r="I152" t="s">
        <v>266</v>
      </c>
      <c r="J152" t="s">
        <v>748</v>
      </c>
      <c r="K152" t="s">
        <v>1202</v>
      </c>
      <c r="L152" t="s">
        <v>267</v>
      </c>
      <c r="M152" t="s">
        <v>268</v>
      </c>
      <c r="N152">
        <v>8</v>
      </c>
      <c r="O152" t="s">
        <v>282</v>
      </c>
      <c r="P152">
        <v>1</v>
      </c>
      <c r="R152">
        <v>1</v>
      </c>
      <c r="S152" s="108">
        <v>1</v>
      </c>
      <c r="T152">
        <v>1</v>
      </c>
      <c r="U152" t="s">
        <v>270</v>
      </c>
      <c r="V152" t="s">
        <v>167</v>
      </c>
      <c r="W152">
        <v>1</v>
      </c>
      <c r="X152">
        <v>0</v>
      </c>
      <c r="Y152">
        <v>0</v>
      </c>
      <c r="Z152">
        <v>0</v>
      </c>
      <c r="AA152">
        <v>1</v>
      </c>
      <c r="AB152">
        <v>0</v>
      </c>
      <c r="AC152">
        <v>0</v>
      </c>
      <c r="AD152">
        <v>0</v>
      </c>
    </row>
    <row r="153" spans="1:30" x14ac:dyDescent="0.3">
      <c r="A153" t="s">
        <v>1203</v>
      </c>
      <c r="B153" t="s">
        <v>808</v>
      </c>
      <c r="C153" t="s">
        <v>199</v>
      </c>
      <c r="D153" t="s">
        <v>1217</v>
      </c>
      <c r="F153" t="s">
        <v>1217</v>
      </c>
      <c r="H153" t="s">
        <v>265</v>
      </c>
      <c r="I153" t="s">
        <v>266</v>
      </c>
      <c r="J153" t="s">
        <v>748</v>
      </c>
      <c r="K153" t="s">
        <v>1202</v>
      </c>
      <c r="L153" t="s">
        <v>271</v>
      </c>
      <c r="M153" t="s">
        <v>268</v>
      </c>
      <c r="N153">
        <v>9</v>
      </c>
      <c r="O153" t="s">
        <v>272</v>
      </c>
      <c r="P153">
        <v>1</v>
      </c>
      <c r="R153">
        <v>1</v>
      </c>
      <c r="S153" s="108">
        <v>1</v>
      </c>
      <c r="T153">
        <v>1</v>
      </c>
      <c r="U153" t="s">
        <v>270</v>
      </c>
      <c r="V153" t="s">
        <v>167</v>
      </c>
      <c r="W153">
        <v>1</v>
      </c>
      <c r="X153">
        <v>1</v>
      </c>
      <c r="Y153">
        <v>0</v>
      </c>
      <c r="Z153">
        <v>0</v>
      </c>
      <c r="AA153">
        <v>0</v>
      </c>
      <c r="AB153">
        <v>0</v>
      </c>
      <c r="AC153">
        <v>0</v>
      </c>
      <c r="AD153">
        <v>0</v>
      </c>
    </row>
    <row r="154" spans="1:30" x14ac:dyDescent="0.3">
      <c r="A154" t="s">
        <v>1203</v>
      </c>
      <c r="B154" t="s">
        <v>808</v>
      </c>
      <c r="C154" t="s">
        <v>199</v>
      </c>
      <c r="D154" t="s">
        <v>1217</v>
      </c>
      <c r="F154" t="s">
        <v>1217</v>
      </c>
      <c r="H154" t="s">
        <v>265</v>
      </c>
      <c r="I154" t="s">
        <v>266</v>
      </c>
      <c r="J154" t="s">
        <v>748</v>
      </c>
      <c r="K154" t="s">
        <v>1202</v>
      </c>
      <c r="L154" t="s">
        <v>271</v>
      </c>
      <c r="M154" t="s">
        <v>268</v>
      </c>
      <c r="N154">
        <v>21</v>
      </c>
      <c r="O154" t="s">
        <v>273</v>
      </c>
      <c r="P154">
        <v>0.17</v>
      </c>
      <c r="R154">
        <v>1</v>
      </c>
      <c r="S154" s="108">
        <v>0.17</v>
      </c>
      <c r="T154">
        <v>1</v>
      </c>
      <c r="U154" t="s">
        <v>270</v>
      </c>
      <c r="V154" t="s">
        <v>167</v>
      </c>
      <c r="W154">
        <v>1</v>
      </c>
      <c r="X154">
        <v>0</v>
      </c>
      <c r="Y154">
        <v>0</v>
      </c>
      <c r="Z154">
        <v>0</v>
      </c>
      <c r="AA154">
        <v>1</v>
      </c>
      <c r="AB154">
        <v>0</v>
      </c>
      <c r="AC154">
        <v>0</v>
      </c>
      <c r="AD154">
        <v>0</v>
      </c>
    </row>
    <row r="155" spans="1:30" x14ac:dyDescent="0.3">
      <c r="A155" t="s">
        <v>1203</v>
      </c>
      <c r="B155" t="s">
        <v>825</v>
      </c>
      <c r="C155" t="s">
        <v>199</v>
      </c>
      <c r="D155" t="s">
        <v>1218</v>
      </c>
      <c r="F155" t="s">
        <v>1218</v>
      </c>
      <c r="H155" t="s">
        <v>265</v>
      </c>
      <c r="I155" t="s">
        <v>266</v>
      </c>
      <c r="J155" t="s">
        <v>748</v>
      </c>
      <c r="K155" t="s">
        <v>1202</v>
      </c>
      <c r="L155" t="s">
        <v>267</v>
      </c>
      <c r="M155" t="s">
        <v>268</v>
      </c>
      <c r="N155">
        <v>8</v>
      </c>
      <c r="O155" t="s">
        <v>282</v>
      </c>
      <c r="P155">
        <v>1</v>
      </c>
      <c r="R155">
        <v>1</v>
      </c>
      <c r="S155" s="108">
        <v>1</v>
      </c>
      <c r="T155">
        <v>1</v>
      </c>
      <c r="U155" t="s">
        <v>270</v>
      </c>
      <c r="V155" t="s">
        <v>167</v>
      </c>
      <c r="W155">
        <v>1</v>
      </c>
      <c r="X155">
        <v>0</v>
      </c>
      <c r="Y155">
        <v>0</v>
      </c>
      <c r="Z155">
        <v>1</v>
      </c>
      <c r="AA155">
        <v>0</v>
      </c>
      <c r="AB155">
        <v>0</v>
      </c>
      <c r="AC155">
        <v>0</v>
      </c>
      <c r="AD155">
        <v>0</v>
      </c>
    </row>
    <row r="156" spans="1:30" x14ac:dyDescent="0.3">
      <c r="A156" t="s">
        <v>1203</v>
      </c>
      <c r="B156" t="s">
        <v>825</v>
      </c>
      <c r="C156" t="s">
        <v>199</v>
      </c>
      <c r="D156" t="s">
        <v>1218</v>
      </c>
      <c r="F156" t="s">
        <v>1218</v>
      </c>
      <c r="H156" t="s">
        <v>265</v>
      </c>
      <c r="I156" t="s">
        <v>266</v>
      </c>
      <c r="J156" t="s">
        <v>748</v>
      </c>
      <c r="K156" t="s">
        <v>1202</v>
      </c>
      <c r="L156" t="s">
        <v>271</v>
      </c>
      <c r="M156" t="s">
        <v>268</v>
      </c>
      <c r="N156">
        <v>9</v>
      </c>
      <c r="O156" t="s">
        <v>272</v>
      </c>
      <c r="P156">
        <v>1</v>
      </c>
      <c r="R156">
        <v>1</v>
      </c>
      <c r="S156" s="108">
        <v>1</v>
      </c>
      <c r="T156">
        <v>1</v>
      </c>
      <c r="U156" t="s">
        <v>270</v>
      </c>
      <c r="V156" t="s">
        <v>167</v>
      </c>
      <c r="W156">
        <v>1</v>
      </c>
      <c r="X156">
        <v>0</v>
      </c>
      <c r="Y156">
        <v>1</v>
      </c>
      <c r="Z156">
        <v>0</v>
      </c>
      <c r="AA156">
        <v>0</v>
      </c>
      <c r="AB156">
        <v>0</v>
      </c>
      <c r="AC156">
        <v>0</v>
      </c>
      <c r="AD156">
        <v>0</v>
      </c>
    </row>
    <row r="157" spans="1:30" x14ac:dyDescent="0.3">
      <c r="A157" t="s">
        <v>1203</v>
      </c>
      <c r="B157" t="s">
        <v>825</v>
      </c>
      <c r="C157" t="s">
        <v>199</v>
      </c>
      <c r="D157" t="s">
        <v>1218</v>
      </c>
      <c r="F157" t="s">
        <v>1218</v>
      </c>
      <c r="H157" t="s">
        <v>265</v>
      </c>
      <c r="I157" t="s">
        <v>266</v>
      </c>
      <c r="J157" t="s">
        <v>748</v>
      </c>
      <c r="K157" t="s">
        <v>1202</v>
      </c>
      <c r="L157" t="s">
        <v>271</v>
      </c>
      <c r="M157" t="s">
        <v>268</v>
      </c>
      <c r="N157">
        <v>21</v>
      </c>
      <c r="O157" t="s">
        <v>273</v>
      </c>
      <c r="P157">
        <v>0.17</v>
      </c>
      <c r="R157">
        <v>1</v>
      </c>
      <c r="S157" s="108">
        <v>0.17</v>
      </c>
      <c r="T157">
        <v>1</v>
      </c>
      <c r="U157" t="s">
        <v>270</v>
      </c>
      <c r="V157" t="s">
        <v>167</v>
      </c>
      <c r="W157">
        <v>1</v>
      </c>
      <c r="X157">
        <v>0</v>
      </c>
      <c r="Y157">
        <v>0</v>
      </c>
      <c r="Z157">
        <v>0</v>
      </c>
      <c r="AA157">
        <v>1</v>
      </c>
      <c r="AB157">
        <v>0</v>
      </c>
      <c r="AC157">
        <v>0</v>
      </c>
      <c r="AD157">
        <v>0</v>
      </c>
    </row>
    <row r="158" spans="1:30" x14ac:dyDescent="0.3">
      <c r="A158" t="s">
        <v>1203</v>
      </c>
      <c r="B158" t="s">
        <v>825</v>
      </c>
      <c r="C158" t="s">
        <v>199</v>
      </c>
      <c r="D158" t="s">
        <v>1218</v>
      </c>
      <c r="F158" t="s">
        <v>1218</v>
      </c>
      <c r="H158" t="s">
        <v>265</v>
      </c>
      <c r="I158" t="s">
        <v>266</v>
      </c>
      <c r="J158" t="s">
        <v>748</v>
      </c>
      <c r="K158" t="s">
        <v>1202</v>
      </c>
      <c r="L158" t="s">
        <v>271</v>
      </c>
      <c r="M158" t="s">
        <v>268</v>
      </c>
      <c r="N158">
        <v>21</v>
      </c>
      <c r="O158" t="s">
        <v>273</v>
      </c>
      <c r="P158">
        <v>0.17</v>
      </c>
      <c r="R158">
        <v>1</v>
      </c>
      <c r="S158" s="108">
        <v>0.17</v>
      </c>
      <c r="T158">
        <v>1</v>
      </c>
      <c r="U158" t="s">
        <v>270</v>
      </c>
      <c r="V158" t="s">
        <v>167</v>
      </c>
      <c r="W158">
        <v>1</v>
      </c>
      <c r="X158">
        <v>0</v>
      </c>
      <c r="Y158">
        <v>0</v>
      </c>
      <c r="Z158">
        <v>0</v>
      </c>
      <c r="AA158">
        <v>1</v>
      </c>
      <c r="AB158">
        <v>0</v>
      </c>
      <c r="AC158">
        <v>0</v>
      </c>
      <c r="AD158">
        <v>0</v>
      </c>
    </row>
    <row r="159" spans="1:30" x14ac:dyDescent="0.3">
      <c r="A159" t="s">
        <v>1203</v>
      </c>
      <c r="B159" t="s">
        <v>825</v>
      </c>
      <c r="C159" t="s">
        <v>199</v>
      </c>
      <c r="D159" t="s">
        <v>1218</v>
      </c>
      <c r="F159" t="s">
        <v>1218</v>
      </c>
      <c r="H159" t="s">
        <v>265</v>
      </c>
      <c r="I159" t="s">
        <v>266</v>
      </c>
      <c r="J159" t="s">
        <v>748</v>
      </c>
      <c r="K159" t="s">
        <v>1202</v>
      </c>
      <c r="L159" t="s">
        <v>267</v>
      </c>
      <c r="M159" t="s">
        <v>268</v>
      </c>
      <c r="N159">
        <v>8</v>
      </c>
      <c r="O159" t="s">
        <v>282</v>
      </c>
      <c r="P159">
        <v>1</v>
      </c>
      <c r="R159">
        <v>1</v>
      </c>
      <c r="S159" s="108">
        <v>1</v>
      </c>
      <c r="T159">
        <v>1</v>
      </c>
      <c r="U159" t="s">
        <v>270</v>
      </c>
      <c r="V159" t="s">
        <v>167</v>
      </c>
      <c r="W159">
        <v>1</v>
      </c>
      <c r="X159">
        <v>0</v>
      </c>
      <c r="Y159">
        <v>0</v>
      </c>
      <c r="Z159">
        <v>1</v>
      </c>
      <c r="AA159">
        <v>0</v>
      </c>
      <c r="AB159">
        <v>0</v>
      </c>
      <c r="AC159">
        <v>0</v>
      </c>
      <c r="AD159">
        <v>0</v>
      </c>
    </row>
    <row r="160" spans="1:30" x14ac:dyDescent="0.3">
      <c r="A160" t="s">
        <v>1203</v>
      </c>
      <c r="B160" t="s">
        <v>825</v>
      </c>
      <c r="C160" t="s">
        <v>199</v>
      </c>
      <c r="D160" t="s">
        <v>1218</v>
      </c>
      <c r="F160" t="s">
        <v>1218</v>
      </c>
      <c r="H160" t="s">
        <v>265</v>
      </c>
      <c r="I160" t="s">
        <v>266</v>
      </c>
      <c r="J160" t="s">
        <v>748</v>
      </c>
      <c r="K160" t="s">
        <v>1202</v>
      </c>
      <c r="L160" t="s">
        <v>271</v>
      </c>
      <c r="M160" t="s">
        <v>268</v>
      </c>
      <c r="N160">
        <v>9</v>
      </c>
      <c r="O160" t="s">
        <v>272</v>
      </c>
      <c r="P160">
        <v>1</v>
      </c>
      <c r="R160">
        <v>1</v>
      </c>
      <c r="S160" s="108">
        <v>1</v>
      </c>
      <c r="T160">
        <v>1</v>
      </c>
      <c r="U160" t="s">
        <v>270</v>
      </c>
      <c r="V160" t="s">
        <v>167</v>
      </c>
      <c r="W160">
        <v>1</v>
      </c>
      <c r="X160">
        <v>0</v>
      </c>
      <c r="Y160">
        <v>1</v>
      </c>
      <c r="Z160">
        <v>0</v>
      </c>
      <c r="AA160">
        <v>0</v>
      </c>
      <c r="AB160">
        <v>0</v>
      </c>
      <c r="AC160">
        <v>0</v>
      </c>
      <c r="AD160">
        <v>0</v>
      </c>
    </row>
    <row r="161" spans="1:30" x14ac:dyDescent="0.3">
      <c r="A161" t="s">
        <v>1203</v>
      </c>
      <c r="B161" t="s">
        <v>827</v>
      </c>
      <c r="C161" t="s">
        <v>199</v>
      </c>
      <c r="D161" t="s">
        <v>1219</v>
      </c>
      <c r="F161" t="s">
        <v>1219</v>
      </c>
      <c r="H161" t="s">
        <v>265</v>
      </c>
      <c r="I161" t="s">
        <v>266</v>
      </c>
      <c r="J161" t="s">
        <v>748</v>
      </c>
      <c r="K161" t="s">
        <v>1202</v>
      </c>
      <c r="L161" t="s">
        <v>267</v>
      </c>
      <c r="M161" t="s">
        <v>268</v>
      </c>
      <c r="N161">
        <v>8</v>
      </c>
      <c r="O161" t="s">
        <v>282</v>
      </c>
      <c r="P161">
        <v>1</v>
      </c>
      <c r="R161">
        <v>1</v>
      </c>
      <c r="S161" s="108">
        <v>1</v>
      </c>
      <c r="T161">
        <v>1</v>
      </c>
      <c r="U161" t="s">
        <v>270</v>
      </c>
      <c r="V161" t="s">
        <v>167</v>
      </c>
      <c r="W161">
        <v>1</v>
      </c>
      <c r="X161">
        <v>0</v>
      </c>
      <c r="Y161">
        <v>0</v>
      </c>
      <c r="Z161">
        <v>1</v>
      </c>
      <c r="AA161">
        <v>0</v>
      </c>
      <c r="AB161">
        <v>0</v>
      </c>
      <c r="AC161">
        <v>0</v>
      </c>
      <c r="AD161">
        <v>0</v>
      </c>
    </row>
    <row r="162" spans="1:30" x14ac:dyDescent="0.3">
      <c r="A162" t="s">
        <v>1203</v>
      </c>
      <c r="B162" t="s">
        <v>827</v>
      </c>
      <c r="C162" t="s">
        <v>199</v>
      </c>
      <c r="D162" t="s">
        <v>1219</v>
      </c>
      <c r="F162" t="s">
        <v>1219</v>
      </c>
      <c r="H162" t="s">
        <v>265</v>
      </c>
      <c r="I162" t="s">
        <v>266</v>
      </c>
      <c r="J162" t="s">
        <v>748</v>
      </c>
      <c r="K162" t="s">
        <v>1202</v>
      </c>
      <c r="L162" t="s">
        <v>271</v>
      </c>
      <c r="M162" t="s">
        <v>268</v>
      </c>
      <c r="N162">
        <v>9</v>
      </c>
      <c r="O162" t="s">
        <v>272</v>
      </c>
      <c r="P162">
        <v>1</v>
      </c>
      <c r="R162">
        <v>1</v>
      </c>
      <c r="S162" s="108">
        <v>1</v>
      </c>
      <c r="T162">
        <v>1</v>
      </c>
      <c r="U162" t="s">
        <v>270</v>
      </c>
      <c r="V162" t="s">
        <v>167</v>
      </c>
      <c r="W162">
        <v>1</v>
      </c>
      <c r="X162">
        <v>0</v>
      </c>
      <c r="Y162">
        <v>1</v>
      </c>
      <c r="Z162">
        <v>0</v>
      </c>
      <c r="AA162">
        <v>0</v>
      </c>
      <c r="AB162">
        <v>0</v>
      </c>
      <c r="AC162">
        <v>0</v>
      </c>
      <c r="AD162">
        <v>0</v>
      </c>
    </row>
    <row r="163" spans="1:30" x14ac:dyDescent="0.3">
      <c r="A163" t="s">
        <v>1203</v>
      </c>
      <c r="B163" t="s">
        <v>827</v>
      </c>
      <c r="C163" t="s">
        <v>199</v>
      </c>
      <c r="D163" t="s">
        <v>1219</v>
      </c>
      <c r="F163" t="s">
        <v>1219</v>
      </c>
      <c r="H163" t="s">
        <v>265</v>
      </c>
      <c r="I163" t="s">
        <v>266</v>
      </c>
      <c r="J163" t="s">
        <v>748</v>
      </c>
      <c r="K163" t="s">
        <v>1202</v>
      </c>
      <c r="L163" t="s">
        <v>271</v>
      </c>
      <c r="M163" t="s">
        <v>268</v>
      </c>
      <c r="N163">
        <v>21</v>
      </c>
      <c r="O163" t="s">
        <v>273</v>
      </c>
      <c r="P163">
        <v>0.17</v>
      </c>
      <c r="R163">
        <v>1</v>
      </c>
      <c r="S163" s="108">
        <v>0.17</v>
      </c>
      <c r="T163">
        <v>1</v>
      </c>
      <c r="U163" t="s">
        <v>270</v>
      </c>
      <c r="V163" t="s">
        <v>167</v>
      </c>
      <c r="W163">
        <v>1</v>
      </c>
      <c r="X163">
        <v>0</v>
      </c>
      <c r="Y163">
        <v>0</v>
      </c>
      <c r="Z163">
        <v>0</v>
      </c>
      <c r="AA163">
        <v>1</v>
      </c>
      <c r="AB163">
        <v>0</v>
      </c>
      <c r="AC163">
        <v>0</v>
      </c>
      <c r="AD163">
        <v>0</v>
      </c>
    </row>
    <row r="164" spans="1:30" x14ac:dyDescent="0.3">
      <c r="A164" t="s">
        <v>1203</v>
      </c>
      <c r="B164" t="s">
        <v>827</v>
      </c>
      <c r="C164" t="s">
        <v>199</v>
      </c>
      <c r="D164" t="s">
        <v>1219</v>
      </c>
      <c r="F164" t="s">
        <v>1219</v>
      </c>
      <c r="H164" t="s">
        <v>265</v>
      </c>
      <c r="I164" t="s">
        <v>266</v>
      </c>
      <c r="J164" t="s">
        <v>748</v>
      </c>
      <c r="K164" t="s">
        <v>1202</v>
      </c>
      <c r="L164" t="s">
        <v>271</v>
      </c>
      <c r="M164" t="s">
        <v>268</v>
      </c>
      <c r="N164">
        <v>21</v>
      </c>
      <c r="O164" t="s">
        <v>273</v>
      </c>
      <c r="P164">
        <v>0.17</v>
      </c>
      <c r="R164">
        <v>1</v>
      </c>
      <c r="S164" s="108">
        <v>0.17</v>
      </c>
      <c r="T164">
        <v>1</v>
      </c>
      <c r="U164" t="s">
        <v>270</v>
      </c>
      <c r="V164" t="s">
        <v>167</v>
      </c>
      <c r="W164">
        <v>1</v>
      </c>
      <c r="X164">
        <v>0</v>
      </c>
      <c r="Y164">
        <v>0</v>
      </c>
      <c r="Z164">
        <v>0</v>
      </c>
      <c r="AA164">
        <v>1</v>
      </c>
      <c r="AB164">
        <v>0</v>
      </c>
      <c r="AC164">
        <v>0</v>
      </c>
      <c r="AD164">
        <v>0</v>
      </c>
    </row>
    <row r="165" spans="1:30" x14ac:dyDescent="0.3">
      <c r="A165" t="s">
        <v>1203</v>
      </c>
      <c r="B165" t="s">
        <v>827</v>
      </c>
      <c r="C165" t="s">
        <v>199</v>
      </c>
      <c r="D165" t="s">
        <v>1219</v>
      </c>
      <c r="F165" t="s">
        <v>1219</v>
      </c>
      <c r="H165" t="s">
        <v>265</v>
      </c>
      <c r="I165" t="s">
        <v>266</v>
      </c>
      <c r="J165" t="s">
        <v>748</v>
      </c>
      <c r="K165" t="s">
        <v>1202</v>
      </c>
      <c r="L165" t="s">
        <v>267</v>
      </c>
      <c r="M165" t="s">
        <v>268</v>
      </c>
      <c r="N165">
        <v>8</v>
      </c>
      <c r="O165" t="s">
        <v>282</v>
      </c>
      <c r="P165">
        <v>1</v>
      </c>
      <c r="R165">
        <v>1</v>
      </c>
      <c r="S165" s="108">
        <v>1</v>
      </c>
      <c r="T165">
        <v>1</v>
      </c>
      <c r="U165" t="s">
        <v>270</v>
      </c>
      <c r="V165" t="s">
        <v>167</v>
      </c>
      <c r="W165">
        <v>1</v>
      </c>
      <c r="X165">
        <v>0</v>
      </c>
      <c r="Y165">
        <v>0</v>
      </c>
      <c r="Z165">
        <v>1</v>
      </c>
      <c r="AA165">
        <v>0</v>
      </c>
      <c r="AB165">
        <v>0</v>
      </c>
      <c r="AC165">
        <v>0</v>
      </c>
      <c r="AD165">
        <v>0</v>
      </c>
    </row>
    <row r="166" spans="1:30" x14ac:dyDescent="0.3">
      <c r="A166" t="s">
        <v>1203</v>
      </c>
      <c r="B166" t="s">
        <v>827</v>
      </c>
      <c r="C166" t="s">
        <v>199</v>
      </c>
      <c r="D166" t="s">
        <v>1219</v>
      </c>
      <c r="F166" t="s">
        <v>1219</v>
      </c>
      <c r="H166" t="s">
        <v>265</v>
      </c>
      <c r="I166" t="s">
        <v>266</v>
      </c>
      <c r="J166" t="s">
        <v>748</v>
      </c>
      <c r="K166" t="s">
        <v>1202</v>
      </c>
      <c r="L166" t="s">
        <v>271</v>
      </c>
      <c r="M166" t="s">
        <v>268</v>
      </c>
      <c r="N166">
        <v>9</v>
      </c>
      <c r="O166" t="s">
        <v>272</v>
      </c>
      <c r="P166">
        <v>1</v>
      </c>
      <c r="R166">
        <v>1</v>
      </c>
      <c r="S166" s="108">
        <v>1</v>
      </c>
      <c r="T166">
        <v>1</v>
      </c>
      <c r="U166" t="s">
        <v>270</v>
      </c>
      <c r="V166" t="s">
        <v>167</v>
      </c>
      <c r="W166">
        <v>1</v>
      </c>
      <c r="X166">
        <v>0</v>
      </c>
      <c r="Y166">
        <v>1</v>
      </c>
      <c r="Z166">
        <v>0</v>
      </c>
      <c r="AA166">
        <v>0</v>
      </c>
      <c r="AB166">
        <v>0</v>
      </c>
      <c r="AC166">
        <v>0</v>
      </c>
      <c r="AD166">
        <v>0</v>
      </c>
    </row>
    <row r="167" spans="1:30" x14ac:dyDescent="0.3">
      <c r="A167" t="s">
        <v>1203</v>
      </c>
      <c r="B167" t="s">
        <v>829</v>
      </c>
      <c r="C167" t="s">
        <v>199</v>
      </c>
      <c r="D167" t="s">
        <v>1220</v>
      </c>
      <c r="F167" t="s">
        <v>1220</v>
      </c>
      <c r="H167" t="s">
        <v>265</v>
      </c>
      <c r="I167" t="s">
        <v>266</v>
      </c>
      <c r="J167" t="s">
        <v>748</v>
      </c>
      <c r="K167" t="s">
        <v>1202</v>
      </c>
      <c r="L167" t="s">
        <v>271</v>
      </c>
      <c r="M167" t="s">
        <v>268</v>
      </c>
      <c r="N167">
        <v>9</v>
      </c>
      <c r="O167" t="s">
        <v>272</v>
      </c>
      <c r="P167">
        <v>2</v>
      </c>
      <c r="R167">
        <v>1</v>
      </c>
      <c r="S167" s="108">
        <v>2</v>
      </c>
      <c r="T167">
        <v>1</v>
      </c>
      <c r="U167" t="s">
        <v>270</v>
      </c>
      <c r="V167" t="s">
        <v>167</v>
      </c>
      <c r="W167">
        <v>1</v>
      </c>
      <c r="X167">
        <v>0</v>
      </c>
      <c r="Y167">
        <v>1</v>
      </c>
      <c r="Z167">
        <v>0</v>
      </c>
      <c r="AA167">
        <v>0</v>
      </c>
      <c r="AB167">
        <v>0</v>
      </c>
      <c r="AC167">
        <v>0</v>
      </c>
      <c r="AD167">
        <v>0</v>
      </c>
    </row>
    <row r="168" spans="1:30" x14ac:dyDescent="0.3">
      <c r="A168" t="s">
        <v>1203</v>
      </c>
      <c r="B168" t="s">
        <v>829</v>
      </c>
      <c r="C168" t="s">
        <v>199</v>
      </c>
      <c r="D168" t="s">
        <v>1220</v>
      </c>
      <c r="F168" t="s">
        <v>1220</v>
      </c>
      <c r="H168" t="s">
        <v>265</v>
      </c>
      <c r="I168" t="s">
        <v>266</v>
      </c>
      <c r="J168" t="s">
        <v>748</v>
      </c>
      <c r="K168" t="s">
        <v>1202</v>
      </c>
      <c r="L168" t="s">
        <v>267</v>
      </c>
      <c r="M168" t="s">
        <v>268</v>
      </c>
      <c r="N168">
        <v>8</v>
      </c>
      <c r="O168" t="s">
        <v>282</v>
      </c>
      <c r="P168">
        <v>1</v>
      </c>
      <c r="R168">
        <v>1</v>
      </c>
      <c r="S168" s="108">
        <v>1</v>
      </c>
      <c r="T168">
        <v>1</v>
      </c>
      <c r="U168" t="s">
        <v>270</v>
      </c>
      <c r="V168" t="s">
        <v>167</v>
      </c>
      <c r="W168">
        <v>1</v>
      </c>
      <c r="X168">
        <v>0</v>
      </c>
      <c r="Y168">
        <v>0</v>
      </c>
      <c r="Z168">
        <v>0</v>
      </c>
      <c r="AA168">
        <v>1</v>
      </c>
      <c r="AB168">
        <v>0</v>
      </c>
      <c r="AC168">
        <v>0</v>
      </c>
      <c r="AD168">
        <v>0</v>
      </c>
    </row>
    <row r="169" spans="1:30" x14ac:dyDescent="0.3">
      <c r="A169" t="s">
        <v>1203</v>
      </c>
      <c r="B169" t="s">
        <v>829</v>
      </c>
      <c r="C169" t="s">
        <v>199</v>
      </c>
      <c r="D169" t="s">
        <v>1220</v>
      </c>
      <c r="F169" t="s">
        <v>1220</v>
      </c>
      <c r="H169" t="s">
        <v>265</v>
      </c>
      <c r="I169" t="s">
        <v>266</v>
      </c>
      <c r="J169" t="s">
        <v>748</v>
      </c>
      <c r="K169" t="s">
        <v>1202</v>
      </c>
      <c r="L169" t="s">
        <v>271</v>
      </c>
      <c r="M169" t="s">
        <v>268</v>
      </c>
      <c r="N169">
        <v>9</v>
      </c>
      <c r="O169" t="s">
        <v>272</v>
      </c>
      <c r="P169">
        <v>1</v>
      </c>
      <c r="R169">
        <v>1</v>
      </c>
      <c r="S169" s="108">
        <v>1</v>
      </c>
      <c r="T169">
        <v>1</v>
      </c>
      <c r="U169" t="s">
        <v>270</v>
      </c>
      <c r="V169" t="s">
        <v>167</v>
      </c>
      <c r="W169">
        <v>1</v>
      </c>
      <c r="X169">
        <v>0</v>
      </c>
      <c r="Y169">
        <v>1</v>
      </c>
      <c r="Z169">
        <v>0</v>
      </c>
      <c r="AA169">
        <v>0</v>
      </c>
      <c r="AB169">
        <v>0</v>
      </c>
      <c r="AC169">
        <v>0</v>
      </c>
      <c r="AD169">
        <v>0</v>
      </c>
    </row>
    <row r="170" spans="1:30" x14ac:dyDescent="0.3">
      <c r="A170" t="s">
        <v>1203</v>
      </c>
      <c r="B170" t="s">
        <v>829</v>
      </c>
      <c r="C170" t="s">
        <v>199</v>
      </c>
      <c r="D170" t="s">
        <v>1220</v>
      </c>
      <c r="F170" t="s">
        <v>1220</v>
      </c>
      <c r="H170" t="s">
        <v>265</v>
      </c>
      <c r="I170" t="s">
        <v>266</v>
      </c>
      <c r="J170" t="s">
        <v>748</v>
      </c>
      <c r="K170" t="s">
        <v>1202</v>
      </c>
      <c r="L170" t="s">
        <v>271</v>
      </c>
      <c r="M170" t="s">
        <v>268</v>
      </c>
      <c r="N170">
        <v>21</v>
      </c>
      <c r="O170" t="s">
        <v>273</v>
      </c>
      <c r="P170">
        <v>0.17</v>
      </c>
      <c r="R170">
        <v>1</v>
      </c>
      <c r="S170" s="108">
        <v>0.17</v>
      </c>
      <c r="T170">
        <v>1</v>
      </c>
      <c r="U170" t="s">
        <v>270</v>
      </c>
      <c r="V170" t="s">
        <v>167</v>
      </c>
      <c r="W170">
        <v>1</v>
      </c>
      <c r="X170">
        <v>0</v>
      </c>
      <c r="Y170">
        <v>0</v>
      </c>
      <c r="Z170">
        <v>0</v>
      </c>
      <c r="AA170">
        <v>1</v>
      </c>
      <c r="AB170">
        <v>0</v>
      </c>
      <c r="AC170">
        <v>0</v>
      </c>
      <c r="AD170">
        <v>0</v>
      </c>
    </row>
    <row r="171" spans="1:30" x14ac:dyDescent="0.3">
      <c r="A171" t="s">
        <v>1203</v>
      </c>
      <c r="B171" t="s">
        <v>829</v>
      </c>
      <c r="C171" t="s">
        <v>199</v>
      </c>
      <c r="D171" t="s">
        <v>1220</v>
      </c>
      <c r="F171" t="s">
        <v>1220</v>
      </c>
      <c r="H171" t="s">
        <v>265</v>
      </c>
      <c r="I171" t="s">
        <v>266</v>
      </c>
      <c r="J171" t="s">
        <v>748</v>
      </c>
      <c r="K171" t="s">
        <v>1202</v>
      </c>
      <c r="L171" t="s">
        <v>271</v>
      </c>
      <c r="M171" t="s">
        <v>268</v>
      </c>
      <c r="N171">
        <v>21</v>
      </c>
      <c r="O171" t="s">
        <v>273</v>
      </c>
      <c r="P171">
        <v>0.17</v>
      </c>
      <c r="R171">
        <v>1</v>
      </c>
      <c r="S171" s="108">
        <v>0.17</v>
      </c>
      <c r="T171">
        <v>1</v>
      </c>
      <c r="U171" t="s">
        <v>270</v>
      </c>
      <c r="V171" t="s">
        <v>167</v>
      </c>
      <c r="W171">
        <v>1</v>
      </c>
      <c r="X171">
        <v>0</v>
      </c>
      <c r="Y171">
        <v>0</v>
      </c>
      <c r="Z171">
        <v>0</v>
      </c>
      <c r="AA171">
        <v>1</v>
      </c>
      <c r="AB171">
        <v>0</v>
      </c>
      <c r="AC171">
        <v>0</v>
      </c>
      <c r="AD171">
        <v>0</v>
      </c>
    </row>
    <row r="172" spans="1:30" x14ac:dyDescent="0.3">
      <c r="A172" t="s">
        <v>1203</v>
      </c>
      <c r="B172" t="s">
        <v>829</v>
      </c>
      <c r="C172" t="s">
        <v>199</v>
      </c>
      <c r="D172" t="s">
        <v>1220</v>
      </c>
      <c r="F172" t="s">
        <v>1220</v>
      </c>
      <c r="H172" t="s">
        <v>265</v>
      </c>
      <c r="I172" t="s">
        <v>266</v>
      </c>
      <c r="J172" t="s">
        <v>748</v>
      </c>
      <c r="K172" t="s">
        <v>1202</v>
      </c>
      <c r="L172" t="s">
        <v>267</v>
      </c>
      <c r="M172" t="s">
        <v>268</v>
      </c>
      <c r="N172">
        <v>8</v>
      </c>
      <c r="O172" t="s">
        <v>282</v>
      </c>
      <c r="P172">
        <v>1</v>
      </c>
      <c r="R172">
        <v>1</v>
      </c>
      <c r="S172" s="108">
        <v>1</v>
      </c>
      <c r="T172">
        <v>1</v>
      </c>
      <c r="U172" t="s">
        <v>270</v>
      </c>
      <c r="V172" t="s">
        <v>167</v>
      </c>
      <c r="W172">
        <v>1</v>
      </c>
      <c r="X172">
        <v>0</v>
      </c>
      <c r="Y172">
        <v>0</v>
      </c>
      <c r="Z172">
        <v>1</v>
      </c>
      <c r="AA172">
        <v>0</v>
      </c>
      <c r="AB172">
        <v>0</v>
      </c>
      <c r="AC172">
        <v>0</v>
      </c>
      <c r="AD172">
        <v>0</v>
      </c>
    </row>
    <row r="173" spans="1:30" x14ac:dyDescent="0.3">
      <c r="A173" t="s">
        <v>1203</v>
      </c>
      <c r="B173" t="s">
        <v>831</v>
      </c>
      <c r="C173" t="s">
        <v>199</v>
      </c>
      <c r="D173" t="s">
        <v>1221</v>
      </c>
      <c r="F173" t="s">
        <v>1221</v>
      </c>
      <c r="H173" t="s">
        <v>265</v>
      </c>
      <c r="I173" t="s">
        <v>266</v>
      </c>
      <c r="J173" t="s">
        <v>748</v>
      </c>
      <c r="K173" t="s">
        <v>1202</v>
      </c>
      <c r="L173" t="s">
        <v>267</v>
      </c>
      <c r="M173" t="s">
        <v>268</v>
      </c>
      <c r="N173">
        <v>8</v>
      </c>
      <c r="O173" t="s">
        <v>282</v>
      </c>
      <c r="P173">
        <v>1</v>
      </c>
      <c r="R173">
        <v>1</v>
      </c>
      <c r="S173" s="108">
        <v>1</v>
      </c>
      <c r="T173">
        <v>1</v>
      </c>
      <c r="U173" t="s">
        <v>270</v>
      </c>
      <c r="V173" t="s">
        <v>167</v>
      </c>
      <c r="W173">
        <v>1</v>
      </c>
      <c r="X173">
        <v>0</v>
      </c>
      <c r="Y173">
        <v>0</v>
      </c>
      <c r="Z173">
        <v>1</v>
      </c>
      <c r="AA173">
        <v>0</v>
      </c>
      <c r="AB173">
        <v>0</v>
      </c>
      <c r="AC173">
        <v>0</v>
      </c>
      <c r="AD173">
        <v>0</v>
      </c>
    </row>
    <row r="174" spans="1:30" x14ac:dyDescent="0.3">
      <c r="A174" t="s">
        <v>1203</v>
      </c>
      <c r="B174" t="s">
        <v>831</v>
      </c>
      <c r="C174" t="s">
        <v>199</v>
      </c>
      <c r="D174" t="s">
        <v>1221</v>
      </c>
      <c r="F174" t="s">
        <v>1221</v>
      </c>
      <c r="H174" t="s">
        <v>265</v>
      </c>
      <c r="I174" t="s">
        <v>266</v>
      </c>
      <c r="J174" t="s">
        <v>748</v>
      </c>
      <c r="K174" t="s">
        <v>1202</v>
      </c>
      <c r="L174" t="s">
        <v>271</v>
      </c>
      <c r="M174" t="s">
        <v>268</v>
      </c>
      <c r="N174">
        <v>9</v>
      </c>
      <c r="O174" t="s">
        <v>272</v>
      </c>
      <c r="P174">
        <v>1</v>
      </c>
      <c r="R174">
        <v>1</v>
      </c>
      <c r="S174" s="108">
        <v>1</v>
      </c>
      <c r="T174">
        <v>1</v>
      </c>
      <c r="U174" t="s">
        <v>270</v>
      </c>
      <c r="V174" t="s">
        <v>167</v>
      </c>
      <c r="W174">
        <v>1</v>
      </c>
      <c r="X174">
        <v>0</v>
      </c>
      <c r="Y174">
        <v>1</v>
      </c>
      <c r="Z174">
        <v>0</v>
      </c>
      <c r="AA174">
        <v>0</v>
      </c>
      <c r="AB174">
        <v>0</v>
      </c>
      <c r="AC174">
        <v>0</v>
      </c>
      <c r="AD174">
        <v>0</v>
      </c>
    </row>
    <row r="175" spans="1:30" x14ac:dyDescent="0.3">
      <c r="A175" t="s">
        <v>1203</v>
      </c>
      <c r="B175" t="s">
        <v>831</v>
      </c>
      <c r="C175" t="s">
        <v>199</v>
      </c>
      <c r="D175" t="s">
        <v>1221</v>
      </c>
      <c r="F175" t="s">
        <v>1221</v>
      </c>
      <c r="H175" t="s">
        <v>265</v>
      </c>
      <c r="I175" t="s">
        <v>266</v>
      </c>
      <c r="J175" t="s">
        <v>748</v>
      </c>
      <c r="K175" t="s">
        <v>1202</v>
      </c>
      <c r="L175" t="s">
        <v>271</v>
      </c>
      <c r="M175" t="s">
        <v>268</v>
      </c>
      <c r="N175">
        <v>21</v>
      </c>
      <c r="O175" t="s">
        <v>273</v>
      </c>
      <c r="P175">
        <v>0.17</v>
      </c>
      <c r="R175">
        <v>1</v>
      </c>
      <c r="S175" s="108">
        <v>0.17</v>
      </c>
      <c r="T175">
        <v>1</v>
      </c>
      <c r="U175" t="s">
        <v>270</v>
      </c>
      <c r="V175" t="s">
        <v>167</v>
      </c>
      <c r="W175">
        <v>1</v>
      </c>
      <c r="X175">
        <v>0</v>
      </c>
      <c r="Y175">
        <v>0</v>
      </c>
      <c r="Z175">
        <v>0</v>
      </c>
      <c r="AA175">
        <v>1</v>
      </c>
      <c r="AB175">
        <v>0</v>
      </c>
      <c r="AC175">
        <v>0</v>
      </c>
      <c r="AD175">
        <v>0</v>
      </c>
    </row>
    <row r="176" spans="1:30" x14ac:dyDescent="0.3">
      <c r="A176" t="s">
        <v>1203</v>
      </c>
      <c r="B176" t="s">
        <v>831</v>
      </c>
      <c r="C176" t="s">
        <v>199</v>
      </c>
      <c r="D176" t="s">
        <v>1221</v>
      </c>
      <c r="F176" t="s">
        <v>1221</v>
      </c>
      <c r="H176" t="s">
        <v>265</v>
      </c>
      <c r="I176" t="s">
        <v>266</v>
      </c>
      <c r="J176" t="s">
        <v>748</v>
      </c>
      <c r="K176" t="s">
        <v>1202</v>
      </c>
      <c r="L176" t="s">
        <v>271</v>
      </c>
      <c r="M176" t="s">
        <v>268</v>
      </c>
      <c r="N176">
        <v>21</v>
      </c>
      <c r="O176" t="s">
        <v>273</v>
      </c>
      <c r="P176">
        <v>0.32</v>
      </c>
      <c r="R176">
        <v>1</v>
      </c>
      <c r="S176" s="108">
        <v>0.32</v>
      </c>
      <c r="T176">
        <v>1</v>
      </c>
      <c r="U176" t="s">
        <v>270</v>
      </c>
      <c r="V176" t="s">
        <v>167</v>
      </c>
      <c r="W176">
        <v>1</v>
      </c>
      <c r="X176">
        <v>0</v>
      </c>
      <c r="Y176">
        <v>0</v>
      </c>
      <c r="Z176">
        <v>0</v>
      </c>
      <c r="AA176">
        <v>1</v>
      </c>
      <c r="AB176">
        <v>0</v>
      </c>
      <c r="AC176">
        <v>0</v>
      </c>
      <c r="AD176">
        <v>0</v>
      </c>
    </row>
    <row r="177" spans="1:30" x14ac:dyDescent="0.3">
      <c r="A177" t="s">
        <v>1203</v>
      </c>
      <c r="B177" t="s">
        <v>831</v>
      </c>
      <c r="C177" t="s">
        <v>199</v>
      </c>
      <c r="D177" t="s">
        <v>1221</v>
      </c>
      <c r="F177" t="s">
        <v>1221</v>
      </c>
      <c r="H177" t="s">
        <v>265</v>
      </c>
      <c r="I177" t="s">
        <v>266</v>
      </c>
      <c r="J177" t="s">
        <v>748</v>
      </c>
      <c r="K177" t="s">
        <v>1202</v>
      </c>
      <c r="L177" t="s">
        <v>267</v>
      </c>
      <c r="M177" t="s">
        <v>268</v>
      </c>
      <c r="N177">
        <v>8</v>
      </c>
      <c r="O177" t="s">
        <v>282</v>
      </c>
      <c r="P177">
        <v>1</v>
      </c>
      <c r="R177">
        <v>1</v>
      </c>
      <c r="S177" s="108">
        <v>1</v>
      </c>
      <c r="T177">
        <v>1</v>
      </c>
      <c r="U177" t="s">
        <v>270</v>
      </c>
      <c r="V177" t="s">
        <v>167</v>
      </c>
      <c r="W177">
        <v>1</v>
      </c>
      <c r="X177">
        <v>0</v>
      </c>
      <c r="Y177">
        <v>0</v>
      </c>
      <c r="Z177">
        <v>1</v>
      </c>
      <c r="AA177">
        <v>0</v>
      </c>
      <c r="AB177">
        <v>0</v>
      </c>
      <c r="AC177">
        <v>0</v>
      </c>
      <c r="AD177">
        <v>0</v>
      </c>
    </row>
    <row r="178" spans="1:30" x14ac:dyDescent="0.3">
      <c r="A178" t="s">
        <v>1203</v>
      </c>
      <c r="B178" t="s">
        <v>831</v>
      </c>
      <c r="C178" t="s">
        <v>199</v>
      </c>
      <c r="D178" t="s">
        <v>1221</v>
      </c>
      <c r="F178" t="s">
        <v>1221</v>
      </c>
      <c r="H178" t="s">
        <v>265</v>
      </c>
      <c r="I178" t="s">
        <v>266</v>
      </c>
      <c r="J178" t="s">
        <v>748</v>
      </c>
      <c r="K178" t="s">
        <v>1202</v>
      </c>
      <c r="L178" t="s">
        <v>271</v>
      </c>
      <c r="M178" t="s">
        <v>268</v>
      </c>
      <c r="N178">
        <v>9</v>
      </c>
      <c r="O178" t="s">
        <v>282</v>
      </c>
      <c r="P178">
        <v>1</v>
      </c>
      <c r="R178">
        <v>1</v>
      </c>
      <c r="S178" s="108">
        <v>1</v>
      </c>
      <c r="T178">
        <v>1</v>
      </c>
      <c r="U178" t="s">
        <v>270</v>
      </c>
      <c r="V178" t="s">
        <v>167</v>
      </c>
      <c r="W178">
        <v>1</v>
      </c>
      <c r="X178">
        <v>0</v>
      </c>
      <c r="Y178">
        <v>0</v>
      </c>
      <c r="Z178">
        <v>1</v>
      </c>
      <c r="AA178">
        <v>0</v>
      </c>
      <c r="AB178">
        <v>0</v>
      </c>
      <c r="AC178">
        <v>0</v>
      </c>
      <c r="AD178">
        <v>0</v>
      </c>
    </row>
    <row r="179" spans="1:30" x14ac:dyDescent="0.3">
      <c r="A179" t="s">
        <v>1203</v>
      </c>
      <c r="B179" t="s">
        <v>833</v>
      </c>
      <c r="C179" t="s">
        <v>199</v>
      </c>
      <c r="D179" t="s">
        <v>1222</v>
      </c>
      <c r="F179" t="s">
        <v>1222</v>
      </c>
      <c r="H179" t="s">
        <v>265</v>
      </c>
      <c r="I179" t="s">
        <v>266</v>
      </c>
      <c r="J179" t="s">
        <v>748</v>
      </c>
      <c r="K179" t="s">
        <v>1202</v>
      </c>
      <c r="L179" t="s">
        <v>267</v>
      </c>
      <c r="M179" t="s">
        <v>268</v>
      </c>
      <c r="N179">
        <v>8</v>
      </c>
      <c r="O179" t="s">
        <v>282</v>
      </c>
      <c r="P179">
        <v>1</v>
      </c>
      <c r="R179">
        <v>1</v>
      </c>
      <c r="S179" s="108">
        <v>1</v>
      </c>
      <c r="T179">
        <v>1</v>
      </c>
      <c r="U179" t="s">
        <v>270</v>
      </c>
      <c r="V179" t="s">
        <v>167</v>
      </c>
      <c r="W179">
        <v>1</v>
      </c>
      <c r="X179">
        <v>0</v>
      </c>
      <c r="Y179">
        <v>0</v>
      </c>
      <c r="Z179">
        <v>1</v>
      </c>
      <c r="AA179">
        <v>0</v>
      </c>
      <c r="AB179">
        <v>0</v>
      </c>
      <c r="AC179">
        <v>0</v>
      </c>
      <c r="AD179">
        <v>0</v>
      </c>
    </row>
    <row r="180" spans="1:30" x14ac:dyDescent="0.3">
      <c r="A180" t="s">
        <v>1203</v>
      </c>
      <c r="B180" t="s">
        <v>833</v>
      </c>
      <c r="C180" t="s">
        <v>199</v>
      </c>
      <c r="D180" t="s">
        <v>1222</v>
      </c>
      <c r="F180" t="s">
        <v>1222</v>
      </c>
      <c r="H180" t="s">
        <v>265</v>
      </c>
      <c r="I180" t="s">
        <v>266</v>
      </c>
      <c r="J180" t="s">
        <v>748</v>
      </c>
      <c r="K180" t="s">
        <v>1202</v>
      </c>
      <c r="L180" t="s">
        <v>271</v>
      </c>
      <c r="M180" t="s">
        <v>268</v>
      </c>
      <c r="N180">
        <v>9</v>
      </c>
      <c r="O180" t="s">
        <v>272</v>
      </c>
      <c r="P180">
        <v>1</v>
      </c>
      <c r="R180">
        <v>1</v>
      </c>
      <c r="S180" s="108">
        <v>1</v>
      </c>
      <c r="T180">
        <v>1</v>
      </c>
      <c r="U180" t="s">
        <v>270</v>
      </c>
      <c r="V180" t="s">
        <v>167</v>
      </c>
      <c r="W180">
        <v>1</v>
      </c>
      <c r="X180">
        <v>0</v>
      </c>
      <c r="Y180">
        <v>1</v>
      </c>
      <c r="Z180">
        <v>0</v>
      </c>
      <c r="AA180">
        <v>0</v>
      </c>
      <c r="AB180">
        <v>0</v>
      </c>
      <c r="AC180">
        <v>0</v>
      </c>
      <c r="AD180">
        <v>0</v>
      </c>
    </row>
    <row r="181" spans="1:30" x14ac:dyDescent="0.3">
      <c r="A181" t="s">
        <v>1203</v>
      </c>
      <c r="B181" t="s">
        <v>833</v>
      </c>
      <c r="C181" t="s">
        <v>199</v>
      </c>
      <c r="D181" t="s">
        <v>1222</v>
      </c>
      <c r="F181" t="s">
        <v>1222</v>
      </c>
      <c r="H181" t="s">
        <v>265</v>
      </c>
      <c r="I181" t="s">
        <v>266</v>
      </c>
      <c r="J181" t="s">
        <v>748</v>
      </c>
      <c r="K181" t="s">
        <v>1202</v>
      </c>
      <c r="L181" t="s">
        <v>271</v>
      </c>
      <c r="M181" t="s">
        <v>268</v>
      </c>
      <c r="N181">
        <v>21</v>
      </c>
      <c r="O181" t="s">
        <v>273</v>
      </c>
      <c r="P181">
        <v>0.17</v>
      </c>
      <c r="R181">
        <v>1</v>
      </c>
      <c r="S181" s="108">
        <v>0.17</v>
      </c>
      <c r="T181">
        <v>1</v>
      </c>
      <c r="U181" t="s">
        <v>270</v>
      </c>
      <c r="V181" t="s">
        <v>167</v>
      </c>
      <c r="W181">
        <v>1</v>
      </c>
      <c r="X181">
        <v>0</v>
      </c>
      <c r="Y181">
        <v>0</v>
      </c>
      <c r="Z181">
        <v>0</v>
      </c>
      <c r="AA181">
        <v>1</v>
      </c>
      <c r="AB181">
        <v>0</v>
      </c>
      <c r="AC181">
        <v>0</v>
      </c>
      <c r="AD181">
        <v>0</v>
      </c>
    </row>
    <row r="182" spans="1:30" x14ac:dyDescent="0.3">
      <c r="A182" t="s">
        <v>1203</v>
      </c>
      <c r="B182" t="s">
        <v>833</v>
      </c>
      <c r="C182" t="s">
        <v>199</v>
      </c>
      <c r="D182" t="s">
        <v>1222</v>
      </c>
      <c r="F182" t="s">
        <v>1222</v>
      </c>
      <c r="H182" t="s">
        <v>265</v>
      </c>
      <c r="I182" t="s">
        <v>266</v>
      </c>
      <c r="J182" t="s">
        <v>748</v>
      </c>
      <c r="K182" t="s">
        <v>1202</v>
      </c>
      <c r="L182" t="s">
        <v>271</v>
      </c>
      <c r="M182" t="s">
        <v>268</v>
      </c>
      <c r="N182">
        <v>21</v>
      </c>
      <c r="O182" t="s">
        <v>273</v>
      </c>
      <c r="P182">
        <v>0.32</v>
      </c>
      <c r="R182">
        <v>1</v>
      </c>
      <c r="S182" s="108">
        <v>0.32</v>
      </c>
      <c r="T182">
        <v>1</v>
      </c>
      <c r="U182" t="s">
        <v>270</v>
      </c>
      <c r="V182" t="s">
        <v>167</v>
      </c>
      <c r="W182">
        <v>1</v>
      </c>
      <c r="X182">
        <v>0</v>
      </c>
      <c r="Y182">
        <v>0</v>
      </c>
      <c r="Z182">
        <v>0</v>
      </c>
      <c r="AA182">
        <v>1</v>
      </c>
      <c r="AB182">
        <v>0</v>
      </c>
      <c r="AC182">
        <v>0</v>
      </c>
      <c r="AD182">
        <v>0</v>
      </c>
    </row>
    <row r="183" spans="1:30" x14ac:dyDescent="0.3">
      <c r="A183" t="s">
        <v>1203</v>
      </c>
      <c r="B183" t="s">
        <v>833</v>
      </c>
      <c r="C183" t="s">
        <v>199</v>
      </c>
      <c r="D183" t="s">
        <v>1222</v>
      </c>
      <c r="F183" t="s">
        <v>1222</v>
      </c>
      <c r="H183" t="s">
        <v>265</v>
      </c>
      <c r="I183" t="s">
        <v>266</v>
      </c>
      <c r="J183" t="s">
        <v>748</v>
      </c>
      <c r="K183" t="s">
        <v>1202</v>
      </c>
      <c r="L183" t="s">
        <v>267</v>
      </c>
      <c r="M183" t="s">
        <v>268</v>
      </c>
      <c r="N183">
        <v>8</v>
      </c>
      <c r="O183" t="s">
        <v>282</v>
      </c>
      <c r="P183">
        <v>1</v>
      </c>
      <c r="R183">
        <v>1</v>
      </c>
      <c r="S183" s="108">
        <v>1</v>
      </c>
      <c r="T183">
        <v>1</v>
      </c>
      <c r="U183" t="s">
        <v>270</v>
      </c>
      <c r="V183" t="s">
        <v>167</v>
      </c>
      <c r="W183">
        <v>1</v>
      </c>
      <c r="X183">
        <v>0</v>
      </c>
      <c r="Y183">
        <v>0</v>
      </c>
      <c r="Z183">
        <v>1</v>
      </c>
      <c r="AA183">
        <v>0</v>
      </c>
      <c r="AB183">
        <v>0</v>
      </c>
      <c r="AC183">
        <v>0</v>
      </c>
      <c r="AD183">
        <v>0</v>
      </c>
    </row>
    <row r="184" spans="1:30" x14ac:dyDescent="0.3">
      <c r="A184" t="s">
        <v>1203</v>
      </c>
      <c r="B184" t="s">
        <v>833</v>
      </c>
      <c r="C184" t="s">
        <v>199</v>
      </c>
      <c r="D184" t="s">
        <v>1222</v>
      </c>
      <c r="F184" t="s">
        <v>1222</v>
      </c>
      <c r="H184" t="s">
        <v>265</v>
      </c>
      <c r="I184" t="s">
        <v>266</v>
      </c>
      <c r="J184" t="s">
        <v>748</v>
      </c>
      <c r="K184" t="s">
        <v>1202</v>
      </c>
      <c r="L184" t="s">
        <v>271</v>
      </c>
      <c r="M184" t="s">
        <v>268</v>
      </c>
      <c r="N184">
        <v>9</v>
      </c>
      <c r="O184" t="s">
        <v>272</v>
      </c>
      <c r="P184">
        <v>1</v>
      </c>
      <c r="R184">
        <v>1</v>
      </c>
      <c r="S184" s="108">
        <v>1</v>
      </c>
      <c r="T184">
        <v>1</v>
      </c>
      <c r="U184" t="s">
        <v>270</v>
      </c>
      <c r="V184" t="s">
        <v>167</v>
      </c>
      <c r="W184">
        <v>1</v>
      </c>
      <c r="X184">
        <v>0</v>
      </c>
      <c r="Y184">
        <v>1</v>
      </c>
      <c r="Z184">
        <v>0</v>
      </c>
      <c r="AA184">
        <v>0</v>
      </c>
      <c r="AB184">
        <v>0</v>
      </c>
      <c r="AC184">
        <v>0</v>
      </c>
      <c r="AD184">
        <v>0</v>
      </c>
    </row>
    <row r="185" spans="1:30" x14ac:dyDescent="0.3">
      <c r="A185" t="s">
        <v>1203</v>
      </c>
      <c r="B185" t="s">
        <v>835</v>
      </c>
      <c r="C185" t="s">
        <v>199</v>
      </c>
      <c r="D185" t="s">
        <v>1223</v>
      </c>
      <c r="F185" t="s">
        <v>1223</v>
      </c>
      <c r="H185" t="s">
        <v>265</v>
      </c>
      <c r="I185" t="s">
        <v>266</v>
      </c>
      <c r="J185" t="s">
        <v>748</v>
      </c>
      <c r="K185" t="s">
        <v>1202</v>
      </c>
      <c r="L185" t="s">
        <v>271</v>
      </c>
      <c r="M185" t="s">
        <v>268</v>
      </c>
      <c r="N185">
        <v>9</v>
      </c>
      <c r="O185" t="s">
        <v>272</v>
      </c>
      <c r="P185">
        <v>2</v>
      </c>
      <c r="R185">
        <v>1</v>
      </c>
      <c r="S185" s="108">
        <v>2</v>
      </c>
      <c r="T185">
        <v>1</v>
      </c>
      <c r="U185" t="s">
        <v>270</v>
      </c>
      <c r="V185" t="s">
        <v>167</v>
      </c>
      <c r="W185">
        <v>1</v>
      </c>
      <c r="X185">
        <v>0</v>
      </c>
      <c r="Y185">
        <v>1</v>
      </c>
      <c r="Z185">
        <v>0</v>
      </c>
      <c r="AA185">
        <v>0</v>
      </c>
      <c r="AB185">
        <v>0</v>
      </c>
      <c r="AC185">
        <v>0</v>
      </c>
      <c r="AD185">
        <v>0</v>
      </c>
    </row>
    <row r="186" spans="1:30" x14ac:dyDescent="0.3">
      <c r="A186" t="s">
        <v>1203</v>
      </c>
      <c r="B186" t="s">
        <v>835</v>
      </c>
      <c r="C186" t="s">
        <v>199</v>
      </c>
      <c r="D186" t="s">
        <v>1223</v>
      </c>
      <c r="F186" t="s">
        <v>1223</v>
      </c>
      <c r="H186" t="s">
        <v>265</v>
      </c>
      <c r="I186" t="s">
        <v>266</v>
      </c>
      <c r="J186" t="s">
        <v>748</v>
      </c>
      <c r="K186" t="s">
        <v>1202</v>
      </c>
      <c r="L186" t="s">
        <v>271</v>
      </c>
      <c r="M186" t="s">
        <v>268</v>
      </c>
      <c r="N186">
        <v>21</v>
      </c>
      <c r="O186" t="s">
        <v>273</v>
      </c>
      <c r="P186">
        <v>0.17</v>
      </c>
      <c r="R186">
        <v>1</v>
      </c>
      <c r="S186" s="108">
        <v>0.17</v>
      </c>
      <c r="T186">
        <v>1</v>
      </c>
      <c r="U186" t="s">
        <v>270</v>
      </c>
      <c r="V186" t="s">
        <v>167</v>
      </c>
      <c r="W186">
        <v>1</v>
      </c>
      <c r="X186">
        <v>0</v>
      </c>
      <c r="Y186">
        <v>0</v>
      </c>
      <c r="Z186">
        <v>0</v>
      </c>
      <c r="AA186">
        <v>1</v>
      </c>
      <c r="AB186">
        <v>0</v>
      </c>
      <c r="AC186">
        <v>0</v>
      </c>
      <c r="AD186">
        <v>0</v>
      </c>
    </row>
    <row r="187" spans="1:30" x14ac:dyDescent="0.3">
      <c r="A187" t="s">
        <v>1203</v>
      </c>
      <c r="B187" t="s">
        <v>835</v>
      </c>
      <c r="C187" t="s">
        <v>199</v>
      </c>
      <c r="D187" t="s">
        <v>1223</v>
      </c>
      <c r="F187" t="s">
        <v>1223</v>
      </c>
      <c r="H187" t="s">
        <v>265</v>
      </c>
      <c r="I187" t="s">
        <v>266</v>
      </c>
      <c r="J187" t="s">
        <v>748</v>
      </c>
      <c r="K187" t="s">
        <v>1202</v>
      </c>
      <c r="L187" t="s">
        <v>267</v>
      </c>
      <c r="M187" t="s">
        <v>268</v>
      </c>
      <c r="N187">
        <v>8</v>
      </c>
      <c r="O187" t="s">
        <v>282</v>
      </c>
      <c r="P187">
        <v>2</v>
      </c>
      <c r="R187">
        <v>1</v>
      </c>
      <c r="S187" s="108">
        <v>2</v>
      </c>
      <c r="T187">
        <v>1</v>
      </c>
      <c r="U187" t="s">
        <v>270</v>
      </c>
      <c r="V187" t="s">
        <v>167</v>
      </c>
      <c r="W187">
        <v>1</v>
      </c>
      <c r="X187">
        <v>0</v>
      </c>
      <c r="Y187">
        <v>0</v>
      </c>
      <c r="Z187">
        <v>1</v>
      </c>
      <c r="AA187">
        <v>0</v>
      </c>
      <c r="AB187">
        <v>0</v>
      </c>
      <c r="AC187">
        <v>0</v>
      </c>
      <c r="AD187">
        <v>0</v>
      </c>
    </row>
    <row r="188" spans="1:30" x14ac:dyDescent="0.3">
      <c r="A188" t="s">
        <v>1203</v>
      </c>
      <c r="B188" t="s">
        <v>857</v>
      </c>
      <c r="C188" t="s">
        <v>199</v>
      </c>
      <c r="D188" t="s">
        <v>1224</v>
      </c>
      <c r="F188" t="s">
        <v>1224</v>
      </c>
      <c r="H188" t="s">
        <v>265</v>
      </c>
      <c r="I188" t="s">
        <v>266</v>
      </c>
      <c r="J188" t="s">
        <v>748</v>
      </c>
      <c r="K188" t="s">
        <v>1202</v>
      </c>
      <c r="L188" t="s">
        <v>267</v>
      </c>
      <c r="M188" t="s">
        <v>268</v>
      </c>
      <c r="N188">
        <v>8</v>
      </c>
      <c r="O188" t="s">
        <v>282</v>
      </c>
      <c r="P188">
        <v>1</v>
      </c>
      <c r="R188">
        <v>1</v>
      </c>
      <c r="S188" s="108">
        <v>1</v>
      </c>
      <c r="T188">
        <v>1</v>
      </c>
      <c r="U188" t="s">
        <v>270</v>
      </c>
      <c r="V188" t="s">
        <v>167</v>
      </c>
      <c r="W188">
        <v>1</v>
      </c>
      <c r="X188">
        <v>0</v>
      </c>
      <c r="Y188">
        <v>0</v>
      </c>
      <c r="Z188">
        <v>1</v>
      </c>
      <c r="AA188">
        <v>0</v>
      </c>
      <c r="AB188">
        <v>0</v>
      </c>
      <c r="AC188">
        <v>0</v>
      </c>
      <c r="AD188">
        <v>0</v>
      </c>
    </row>
    <row r="189" spans="1:30" x14ac:dyDescent="0.3">
      <c r="A189" t="s">
        <v>1203</v>
      </c>
      <c r="B189" t="s">
        <v>857</v>
      </c>
      <c r="C189" t="s">
        <v>199</v>
      </c>
      <c r="D189" t="s">
        <v>1224</v>
      </c>
      <c r="F189" t="s">
        <v>1224</v>
      </c>
      <c r="H189" t="s">
        <v>265</v>
      </c>
      <c r="I189" t="s">
        <v>266</v>
      </c>
      <c r="J189" t="s">
        <v>748</v>
      </c>
      <c r="K189" t="s">
        <v>1202</v>
      </c>
      <c r="L189" t="s">
        <v>271</v>
      </c>
      <c r="M189" t="s">
        <v>268</v>
      </c>
      <c r="N189">
        <v>9</v>
      </c>
      <c r="O189" t="s">
        <v>272</v>
      </c>
      <c r="P189">
        <v>1</v>
      </c>
      <c r="R189">
        <v>1</v>
      </c>
      <c r="S189" s="108">
        <v>1</v>
      </c>
      <c r="T189">
        <v>1</v>
      </c>
      <c r="U189" t="s">
        <v>270</v>
      </c>
      <c r="V189" t="s">
        <v>167</v>
      </c>
      <c r="W189">
        <v>1</v>
      </c>
      <c r="X189">
        <v>0</v>
      </c>
      <c r="Y189">
        <v>1</v>
      </c>
      <c r="Z189">
        <v>0</v>
      </c>
      <c r="AA189">
        <v>0</v>
      </c>
      <c r="AB189">
        <v>0</v>
      </c>
      <c r="AC189">
        <v>0</v>
      </c>
      <c r="AD189">
        <v>0</v>
      </c>
    </row>
    <row r="190" spans="1:30" x14ac:dyDescent="0.3">
      <c r="A190" t="s">
        <v>1203</v>
      </c>
      <c r="B190" t="s">
        <v>857</v>
      </c>
      <c r="C190" t="s">
        <v>199</v>
      </c>
      <c r="D190" t="s">
        <v>1224</v>
      </c>
      <c r="F190" t="s">
        <v>1224</v>
      </c>
      <c r="H190" t="s">
        <v>265</v>
      </c>
      <c r="I190" t="s">
        <v>266</v>
      </c>
      <c r="J190" t="s">
        <v>748</v>
      </c>
      <c r="K190" t="s">
        <v>1202</v>
      </c>
      <c r="L190" t="s">
        <v>271</v>
      </c>
      <c r="M190" t="s">
        <v>268</v>
      </c>
      <c r="N190">
        <v>21</v>
      </c>
      <c r="O190" t="s">
        <v>273</v>
      </c>
      <c r="P190">
        <v>0.17</v>
      </c>
      <c r="R190">
        <v>1</v>
      </c>
      <c r="S190" s="108">
        <v>0.17</v>
      </c>
      <c r="T190">
        <v>1</v>
      </c>
      <c r="U190" t="s">
        <v>270</v>
      </c>
      <c r="V190" t="s">
        <v>167</v>
      </c>
      <c r="W190">
        <v>1</v>
      </c>
      <c r="X190">
        <v>0</v>
      </c>
      <c r="Y190">
        <v>0</v>
      </c>
      <c r="Z190">
        <v>0</v>
      </c>
      <c r="AA190">
        <v>1</v>
      </c>
      <c r="AB190">
        <v>0</v>
      </c>
      <c r="AC190">
        <v>0</v>
      </c>
      <c r="AD190">
        <v>0</v>
      </c>
    </row>
    <row r="191" spans="1:30" x14ac:dyDescent="0.3">
      <c r="A191" t="s">
        <v>1203</v>
      </c>
      <c r="B191" t="s">
        <v>861</v>
      </c>
      <c r="C191" t="s">
        <v>199</v>
      </c>
      <c r="D191" t="s">
        <v>1225</v>
      </c>
      <c r="F191" t="s">
        <v>1225</v>
      </c>
      <c r="H191" t="s">
        <v>265</v>
      </c>
      <c r="I191" t="s">
        <v>266</v>
      </c>
      <c r="J191" t="s">
        <v>748</v>
      </c>
      <c r="K191" t="s">
        <v>1202</v>
      </c>
      <c r="L191" t="s">
        <v>267</v>
      </c>
      <c r="M191" t="s">
        <v>268</v>
      </c>
      <c r="N191">
        <v>8</v>
      </c>
      <c r="O191" t="s">
        <v>282</v>
      </c>
      <c r="P191">
        <v>1</v>
      </c>
      <c r="R191">
        <v>1</v>
      </c>
      <c r="S191" s="108">
        <v>1</v>
      </c>
      <c r="T191">
        <v>1</v>
      </c>
      <c r="U191" t="s">
        <v>270</v>
      </c>
      <c r="V191" t="s">
        <v>167</v>
      </c>
      <c r="W191">
        <v>1</v>
      </c>
      <c r="X191">
        <v>0</v>
      </c>
      <c r="Y191">
        <v>0</v>
      </c>
      <c r="Z191">
        <v>1</v>
      </c>
      <c r="AA191">
        <v>0</v>
      </c>
      <c r="AB191">
        <v>0</v>
      </c>
      <c r="AC191">
        <v>0</v>
      </c>
      <c r="AD191">
        <v>0</v>
      </c>
    </row>
    <row r="192" spans="1:30" x14ac:dyDescent="0.3">
      <c r="A192" t="s">
        <v>1203</v>
      </c>
      <c r="B192" t="s">
        <v>861</v>
      </c>
      <c r="C192" t="s">
        <v>199</v>
      </c>
      <c r="D192" t="s">
        <v>1225</v>
      </c>
      <c r="F192" t="s">
        <v>1225</v>
      </c>
      <c r="H192" t="s">
        <v>265</v>
      </c>
      <c r="I192" t="s">
        <v>266</v>
      </c>
      <c r="J192" t="s">
        <v>748</v>
      </c>
      <c r="K192" t="s">
        <v>1202</v>
      </c>
      <c r="L192" t="s">
        <v>271</v>
      </c>
      <c r="M192" t="s">
        <v>268</v>
      </c>
      <c r="N192">
        <v>9</v>
      </c>
      <c r="O192" t="s">
        <v>272</v>
      </c>
      <c r="P192">
        <v>1</v>
      </c>
      <c r="R192">
        <v>2</v>
      </c>
      <c r="S192" s="108">
        <v>2</v>
      </c>
      <c r="T192">
        <v>1</v>
      </c>
      <c r="U192" t="s">
        <v>270</v>
      </c>
      <c r="V192" t="s">
        <v>167</v>
      </c>
      <c r="W192">
        <v>1</v>
      </c>
      <c r="X192">
        <v>0</v>
      </c>
      <c r="Y192">
        <v>1</v>
      </c>
      <c r="Z192">
        <v>0</v>
      </c>
      <c r="AA192">
        <v>1</v>
      </c>
      <c r="AB192">
        <v>0</v>
      </c>
      <c r="AC192">
        <v>0</v>
      </c>
      <c r="AD192">
        <v>0</v>
      </c>
    </row>
    <row r="193" spans="1:30" x14ac:dyDescent="0.3">
      <c r="A193" t="s">
        <v>1203</v>
      </c>
      <c r="B193" t="s">
        <v>861</v>
      </c>
      <c r="C193" t="s">
        <v>199</v>
      </c>
      <c r="D193" t="s">
        <v>1225</v>
      </c>
      <c r="F193" t="s">
        <v>1225</v>
      </c>
      <c r="H193" t="s">
        <v>265</v>
      </c>
      <c r="I193" t="s">
        <v>266</v>
      </c>
      <c r="J193" t="s">
        <v>748</v>
      </c>
      <c r="K193" t="s">
        <v>1202</v>
      </c>
      <c r="L193" t="s">
        <v>271</v>
      </c>
      <c r="M193" t="s">
        <v>268</v>
      </c>
      <c r="N193">
        <v>9</v>
      </c>
      <c r="O193" t="s">
        <v>272</v>
      </c>
      <c r="P193">
        <v>1</v>
      </c>
      <c r="R193">
        <v>2</v>
      </c>
      <c r="S193" s="108">
        <v>2</v>
      </c>
      <c r="T193">
        <v>1</v>
      </c>
      <c r="U193" t="s">
        <v>270</v>
      </c>
      <c r="V193" t="s">
        <v>167</v>
      </c>
      <c r="W193">
        <v>1</v>
      </c>
      <c r="X193">
        <v>0</v>
      </c>
      <c r="Y193">
        <v>1</v>
      </c>
      <c r="Z193">
        <v>0</v>
      </c>
      <c r="AA193">
        <v>1</v>
      </c>
      <c r="AB193">
        <v>0</v>
      </c>
      <c r="AC193">
        <v>0</v>
      </c>
      <c r="AD193">
        <v>0</v>
      </c>
    </row>
    <row r="194" spans="1:30" x14ac:dyDescent="0.3">
      <c r="A194" t="s">
        <v>1203</v>
      </c>
      <c r="B194" t="s">
        <v>861</v>
      </c>
      <c r="C194" t="s">
        <v>199</v>
      </c>
      <c r="D194" t="s">
        <v>1225</v>
      </c>
      <c r="F194" t="s">
        <v>1225</v>
      </c>
      <c r="H194" t="s">
        <v>265</v>
      </c>
      <c r="I194" t="s">
        <v>266</v>
      </c>
      <c r="J194" t="s">
        <v>748</v>
      </c>
      <c r="K194" t="s">
        <v>1202</v>
      </c>
      <c r="L194" t="s">
        <v>271</v>
      </c>
      <c r="M194" t="s">
        <v>268</v>
      </c>
      <c r="N194">
        <v>21</v>
      </c>
      <c r="O194" t="s">
        <v>273</v>
      </c>
      <c r="P194">
        <v>0.17</v>
      </c>
      <c r="R194">
        <v>1</v>
      </c>
      <c r="S194" s="108">
        <v>0.17</v>
      </c>
      <c r="T194">
        <v>1</v>
      </c>
      <c r="U194" t="s">
        <v>270</v>
      </c>
      <c r="V194" t="s">
        <v>167</v>
      </c>
      <c r="W194">
        <v>1</v>
      </c>
      <c r="X194">
        <v>0</v>
      </c>
      <c r="Y194">
        <v>0</v>
      </c>
      <c r="Z194">
        <v>0</v>
      </c>
      <c r="AA194">
        <v>1</v>
      </c>
      <c r="AB194">
        <v>0</v>
      </c>
      <c r="AC194">
        <v>0</v>
      </c>
      <c r="AD194">
        <v>0</v>
      </c>
    </row>
    <row r="195" spans="1:30" x14ac:dyDescent="0.3">
      <c r="A195" t="s">
        <v>1203</v>
      </c>
      <c r="B195" t="s">
        <v>861</v>
      </c>
      <c r="C195" t="s">
        <v>199</v>
      </c>
      <c r="D195" t="s">
        <v>1225</v>
      </c>
      <c r="F195" t="s">
        <v>1225</v>
      </c>
      <c r="H195" t="s">
        <v>265</v>
      </c>
      <c r="I195" t="s">
        <v>266</v>
      </c>
      <c r="J195" t="s">
        <v>748</v>
      </c>
      <c r="K195" t="s">
        <v>1202</v>
      </c>
      <c r="L195" t="s">
        <v>271</v>
      </c>
      <c r="M195" t="s">
        <v>268</v>
      </c>
      <c r="N195">
        <v>21</v>
      </c>
      <c r="O195" t="s">
        <v>273</v>
      </c>
      <c r="P195">
        <v>0.17</v>
      </c>
      <c r="R195">
        <v>1</v>
      </c>
      <c r="S195" s="108">
        <v>0.17</v>
      </c>
      <c r="T195">
        <v>1</v>
      </c>
      <c r="U195" t="s">
        <v>270</v>
      </c>
      <c r="V195" t="s">
        <v>167</v>
      </c>
      <c r="W195">
        <v>1</v>
      </c>
      <c r="X195">
        <v>0</v>
      </c>
      <c r="Y195">
        <v>0</v>
      </c>
      <c r="Z195">
        <v>0</v>
      </c>
      <c r="AA195">
        <v>1</v>
      </c>
      <c r="AB195">
        <v>0</v>
      </c>
      <c r="AC195">
        <v>0</v>
      </c>
      <c r="AD195">
        <v>0</v>
      </c>
    </row>
    <row r="196" spans="1:30" x14ac:dyDescent="0.3">
      <c r="A196" t="s">
        <v>1203</v>
      </c>
      <c r="B196" t="s">
        <v>861</v>
      </c>
      <c r="C196" t="s">
        <v>199</v>
      </c>
      <c r="D196" t="s">
        <v>1225</v>
      </c>
      <c r="F196" t="s">
        <v>1225</v>
      </c>
      <c r="H196" t="s">
        <v>265</v>
      </c>
      <c r="I196" t="s">
        <v>266</v>
      </c>
      <c r="J196" t="s">
        <v>748</v>
      </c>
      <c r="K196" t="s">
        <v>1202</v>
      </c>
      <c r="L196" t="s">
        <v>267</v>
      </c>
      <c r="M196" t="s">
        <v>268</v>
      </c>
      <c r="N196">
        <v>8</v>
      </c>
      <c r="O196" t="s">
        <v>282</v>
      </c>
      <c r="P196">
        <v>2</v>
      </c>
      <c r="R196">
        <v>1</v>
      </c>
      <c r="S196" s="108">
        <v>2</v>
      </c>
      <c r="T196">
        <v>1</v>
      </c>
      <c r="U196" t="s">
        <v>270</v>
      </c>
      <c r="V196" t="s">
        <v>167</v>
      </c>
      <c r="W196">
        <v>1</v>
      </c>
      <c r="X196">
        <v>0</v>
      </c>
      <c r="Y196">
        <v>0</v>
      </c>
      <c r="Z196">
        <v>1</v>
      </c>
      <c r="AA196">
        <v>0</v>
      </c>
      <c r="AB196">
        <v>0</v>
      </c>
      <c r="AC196">
        <v>0</v>
      </c>
      <c r="AD196">
        <v>0</v>
      </c>
    </row>
    <row r="197" spans="1:30" x14ac:dyDescent="0.3">
      <c r="A197" t="s">
        <v>1203</v>
      </c>
      <c r="B197" t="s">
        <v>863</v>
      </c>
      <c r="C197" t="s">
        <v>199</v>
      </c>
      <c r="D197" t="s">
        <v>1243</v>
      </c>
      <c r="F197" t="s">
        <v>1243</v>
      </c>
      <c r="H197" t="s">
        <v>265</v>
      </c>
      <c r="I197" t="s">
        <v>266</v>
      </c>
      <c r="J197" t="s">
        <v>748</v>
      </c>
      <c r="K197" t="s">
        <v>1202</v>
      </c>
      <c r="L197" t="s">
        <v>267</v>
      </c>
      <c r="M197" t="s">
        <v>268</v>
      </c>
      <c r="N197">
        <v>8</v>
      </c>
      <c r="O197" t="s">
        <v>282</v>
      </c>
      <c r="P197">
        <v>2</v>
      </c>
      <c r="R197">
        <v>1</v>
      </c>
      <c r="S197" s="108">
        <v>2</v>
      </c>
      <c r="T197">
        <v>1</v>
      </c>
      <c r="U197" t="s">
        <v>270</v>
      </c>
      <c r="V197" t="s">
        <v>167</v>
      </c>
      <c r="W197">
        <v>1</v>
      </c>
      <c r="X197">
        <v>0</v>
      </c>
      <c r="Y197">
        <v>0</v>
      </c>
      <c r="Z197">
        <v>0</v>
      </c>
      <c r="AA197">
        <v>1</v>
      </c>
      <c r="AB197">
        <v>0</v>
      </c>
      <c r="AC197">
        <v>0</v>
      </c>
      <c r="AD197">
        <v>0</v>
      </c>
    </row>
    <row r="198" spans="1:30" x14ac:dyDescent="0.3">
      <c r="A198" t="s">
        <v>1203</v>
      </c>
      <c r="B198" t="s">
        <v>863</v>
      </c>
      <c r="C198" t="s">
        <v>199</v>
      </c>
      <c r="D198" t="s">
        <v>1243</v>
      </c>
      <c r="F198" t="s">
        <v>1243</v>
      </c>
      <c r="H198" t="s">
        <v>265</v>
      </c>
      <c r="I198" t="s">
        <v>266</v>
      </c>
      <c r="J198" t="s">
        <v>748</v>
      </c>
      <c r="K198" t="s">
        <v>1202</v>
      </c>
      <c r="L198" t="s">
        <v>271</v>
      </c>
      <c r="M198" t="s">
        <v>268</v>
      </c>
      <c r="N198">
        <v>9</v>
      </c>
      <c r="O198" t="s">
        <v>272</v>
      </c>
      <c r="P198">
        <v>2</v>
      </c>
      <c r="R198">
        <v>2</v>
      </c>
      <c r="S198" s="108">
        <v>4</v>
      </c>
      <c r="T198">
        <v>1</v>
      </c>
      <c r="U198" t="s">
        <v>270</v>
      </c>
      <c r="V198" t="s">
        <v>167</v>
      </c>
      <c r="W198">
        <v>2</v>
      </c>
      <c r="X198">
        <v>2</v>
      </c>
      <c r="Y198">
        <v>0</v>
      </c>
      <c r="Z198">
        <v>0</v>
      </c>
      <c r="AA198">
        <v>0</v>
      </c>
      <c r="AB198">
        <v>0</v>
      </c>
      <c r="AC198">
        <v>0</v>
      </c>
      <c r="AD198">
        <v>0</v>
      </c>
    </row>
    <row r="199" spans="1:30" x14ac:dyDescent="0.3">
      <c r="A199" t="s">
        <v>1203</v>
      </c>
      <c r="B199" t="s">
        <v>863</v>
      </c>
      <c r="C199" t="s">
        <v>199</v>
      </c>
      <c r="D199" t="s">
        <v>1243</v>
      </c>
      <c r="F199" t="s">
        <v>1243</v>
      </c>
      <c r="H199" t="s">
        <v>265</v>
      </c>
      <c r="I199" t="s">
        <v>266</v>
      </c>
      <c r="J199" t="s">
        <v>748</v>
      </c>
      <c r="K199" t="s">
        <v>1202</v>
      </c>
      <c r="L199" t="s">
        <v>271</v>
      </c>
      <c r="M199" t="s">
        <v>268</v>
      </c>
      <c r="N199">
        <v>21</v>
      </c>
      <c r="O199" t="s">
        <v>273</v>
      </c>
      <c r="P199">
        <v>0.32</v>
      </c>
      <c r="R199">
        <v>1</v>
      </c>
      <c r="S199" s="108">
        <v>0.32</v>
      </c>
      <c r="T199">
        <v>1</v>
      </c>
      <c r="U199" t="s">
        <v>270</v>
      </c>
      <c r="V199" t="s">
        <v>167</v>
      </c>
      <c r="W199">
        <v>1</v>
      </c>
      <c r="X199">
        <v>0</v>
      </c>
      <c r="Y199">
        <v>0</v>
      </c>
      <c r="Z199">
        <v>1</v>
      </c>
      <c r="AA199">
        <v>0</v>
      </c>
      <c r="AB199">
        <v>0</v>
      </c>
      <c r="AC199">
        <v>0</v>
      </c>
      <c r="AD199">
        <v>0</v>
      </c>
    </row>
    <row r="200" spans="1:30" x14ac:dyDescent="0.3">
      <c r="A200" t="s">
        <v>1203</v>
      </c>
      <c r="B200" t="s">
        <v>865</v>
      </c>
      <c r="C200" t="s">
        <v>199</v>
      </c>
      <c r="D200" t="s">
        <v>1244</v>
      </c>
      <c r="F200" t="s">
        <v>1244</v>
      </c>
      <c r="H200" t="s">
        <v>265</v>
      </c>
      <c r="I200" t="s">
        <v>266</v>
      </c>
      <c r="J200" t="s">
        <v>748</v>
      </c>
      <c r="K200" t="s">
        <v>1202</v>
      </c>
      <c r="L200" t="s">
        <v>267</v>
      </c>
      <c r="M200" t="s">
        <v>268</v>
      </c>
      <c r="N200">
        <v>8</v>
      </c>
      <c r="O200" t="s">
        <v>282</v>
      </c>
      <c r="P200">
        <v>2</v>
      </c>
      <c r="R200">
        <v>1</v>
      </c>
      <c r="S200" s="108">
        <v>2</v>
      </c>
      <c r="T200">
        <v>1</v>
      </c>
      <c r="U200" t="s">
        <v>270</v>
      </c>
      <c r="V200" t="s">
        <v>167</v>
      </c>
      <c r="W200">
        <v>1</v>
      </c>
      <c r="X200">
        <v>0</v>
      </c>
      <c r="Y200">
        <v>0</v>
      </c>
      <c r="Z200">
        <v>0</v>
      </c>
      <c r="AA200">
        <v>1</v>
      </c>
      <c r="AB200">
        <v>0</v>
      </c>
      <c r="AC200">
        <v>0</v>
      </c>
      <c r="AD200">
        <v>0</v>
      </c>
    </row>
    <row r="201" spans="1:30" x14ac:dyDescent="0.3">
      <c r="A201" t="s">
        <v>1203</v>
      </c>
      <c r="B201" t="s">
        <v>865</v>
      </c>
      <c r="C201" t="s">
        <v>199</v>
      </c>
      <c r="D201" t="s">
        <v>1244</v>
      </c>
      <c r="F201" t="s">
        <v>1244</v>
      </c>
      <c r="H201" t="s">
        <v>265</v>
      </c>
      <c r="I201" t="s">
        <v>266</v>
      </c>
      <c r="J201" t="s">
        <v>748</v>
      </c>
      <c r="K201" t="s">
        <v>1202</v>
      </c>
      <c r="L201" t="s">
        <v>267</v>
      </c>
      <c r="M201" t="s">
        <v>268</v>
      </c>
      <c r="N201">
        <v>8</v>
      </c>
      <c r="O201" t="s">
        <v>282</v>
      </c>
      <c r="P201">
        <v>1</v>
      </c>
      <c r="R201">
        <v>1</v>
      </c>
      <c r="S201" s="108">
        <v>1</v>
      </c>
      <c r="T201">
        <v>1</v>
      </c>
      <c r="U201" t="s">
        <v>270</v>
      </c>
      <c r="V201" t="s">
        <v>167</v>
      </c>
      <c r="W201">
        <v>1</v>
      </c>
      <c r="X201">
        <v>0</v>
      </c>
      <c r="Y201">
        <v>0</v>
      </c>
      <c r="Z201">
        <v>0</v>
      </c>
      <c r="AA201">
        <v>1</v>
      </c>
      <c r="AB201">
        <v>0</v>
      </c>
      <c r="AC201">
        <v>0</v>
      </c>
      <c r="AD201">
        <v>0</v>
      </c>
    </row>
    <row r="202" spans="1:30" x14ac:dyDescent="0.3">
      <c r="A202" t="s">
        <v>1203</v>
      </c>
      <c r="B202" t="s">
        <v>865</v>
      </c>
      <c r="C202" t="s">
        <v>199</v>
      </c>
      <c r="D202" t="s">
        <v>1244</v>
      </c>
      <c r="F202" t="s">
        <v>1244</v>
      </c>
      <c r="H202" t="s">
        <v>265</v>
      </c>
      <c r="I202" t="s">
        <v>266</v>
      </c>
      <c r="J202" t="s">
        <v>748</v>
      </c>
      <c r="K202" t="s">
        <v>1202</v>
      </c>
      <c r="L202" t="s">
        <v>271</v>
      </c>
      <c r="M202" t="s">
        <v>268</v>
      </c>
      <c r="N202">
        <v>9</v>
      </c>
      <c r="O202" t="s">
        <v>272</v>
      </c>
      <c r="P202">
        <v>1</v>
      </c>
      <c r="R202">
        <v>1</v>
      </c>
      <c r="S202" s="108">
        <v>1</v>
      </c>
      <c r="T202">
        <v>1</v>
      </c>
      <c r="U202" t="s">
        <v>270</v>
      </c>
      <c r="V202" t="s">
        <v>167</v>
      </c>
      <c r="W202">
        <v>1</v>
      </c>
      <c r="X202">
        <v>1</v>
      </c>
      <c r="Y202">
        <v>0</v>
      </c>
      <c r="Z202">
        <v>0</v>
      </c>
      <c r="AA202">
        <v>0</v>
      </c>
      <c r="AB202">
        <v>0</v>
      </c>
      <c r="AC202">
        <v>0</v>
      </c>
      <c r="AD202">
        <v>0</v>
      </c>
    </row>
    <row r="203" spans="1:30" x14ac:dyDescent="0.3">
      <c r="A203" t="s">
        <v>1203</v>
      </c>
      <c r="B203" t="s">
        <v>865</v>
      </c>
      <c r="C203" t="s">
        <v>199</v>
      </c>
      <c r="D203" t="s">
        <v>1244</v>
      </c>
      <c r="F203" t="s">
        <v>1244</v>
      </c>
      <c r="H203" t="s">
        <v>265</v>
      </c>
      <c r="I203" t="s">
        <v>266</v>
      </c>
      <c r="J203" t="s">
        <v>748</v>
      </c>
      <c r="K203" t="s">
        <v>1202</v>
      </c>
      <c r="L203" t="s">
        <v>271</v>
      </c>
      <c r="M203" t="s">
        <v>268</v>
      </c>
      <c r="N203">
        <v>9</v>
      </c>
      <c r="O203" t="s">
        <v>272</v>
      </c>
      <c r="P203">
        <v>2</v>
      </c>
      <c r="R203">
        <v>1</v>
      </c>
      <c r="S203" s="108">
        <v>2</v>
      </c>
      <c r="T203">
        <v>1</v>
      </c>
      <c r="U203" t="s">
        <v>270</v>
      </c>
      <c r="V203" t="s">
        <v>167</v>
      </c>
      <c r="W203">
        <v>1</v>
      </c>
      <c r="X203">
        <v>1</v>
      </c>
      <c r="Y203">
        <v>0</v>
      </c>
      <c r="Z203">
        <v>0</v>
      </c>
      <c r="AA203">
        <v>0</v>
      </c>
      <c r="AB203">
        <v>0</v>
      </c>
      <c r="AC203">
        <v>0</v>
      </c>
      <c r="AD203">
        <v>0</v>
      </c>
    </row>
    <row r="204" spans="1:30" x14ac:dyDescent="0.3">
      <c r="A204" t="s">
        <v>1203</v>
      </c>
      <c r="B204" t="s">
        <v>865</v>
      </c>
      <c r="C204" t="s">
        <v>199</v>
      </c>
      <c r="D204" t="s">
        <v>1244</v>
      </c>
      <c r="F204" t="s">
        <v>1244</v>
      </c>
      <c r="H204" t="s">
        <v>265</v>
      </c>
      <c r="I204" t="s">
        <v>266</v>
      </c>
      <c r="J204" t="s">
        <v>748</v>
      </c>
      <c r="K204" t="s">
        <v>1202</v>
      </c>
      <c r="L204" t="s">
        <v>271</v>
      </c>
      <c r="M204" t="s">
        <v>268</v>
      </c>
      <c r="N204">
        <v>21</v>
      </c>
      <c r="O204" t="s">
        <v>273</v>
      </c>
      <c r="P204">
        <v>0.32</v>
      </c>
      <c r="R204">
        <v>1</v>
      </c>
      <c r="S204" s="108">
        <v>0.32</v>
      </c>
      <c r="T204">
        <v>1</v>
      </c>
      <c r="U204" t="s">
        <v>270</v>
      </c>
      <c r="V204" t="s">
        <v>167</v>
      </c>
      <c r="W204">
        <v>1</v>
      </c>
      <c r="X204">
        <v>0</v>
      </c>
      <c r="Y204">
        <v>0</v>
      </c>
      <c r="Z204">
        <v>1</v>
      </c>
      <c r="AA204">
        <v>0</v>
      </c>
      <c r="AB204">
        <v>0</v>
      </c>
      <c r="AC204">
        <v>0</v>
      </c>
      <c r="AD204">
        <v>0</v>
      </c>
    </row>
    <row r="205" spans="1:30" x14ac:dyDescent="0.3">
      <c r="A205" t="s">
        <v>1203</v>
      </c>
      <c r="B205" t="s">
        <v>865</v>
      </c>
      <c r="C205" t="s">
        <v>199</v>
      </c>
      <c r="D205" t="s">
        <v>1244</v>
      </c>
      <c r="F205" t="s">
        <v>1244</v>
      </c>
      <c r="H205" t="s">
        <v>265</v>
      </c>
      <c r="I205" t="s">
        <v>266</v>
      </c>
      <c r="J205" t="s">
        <v>748</v>
      </c>
      <c r="K205" t="s">
        <v>1202</v>
      </c>
      <c r="L205" t="s">
        <v>271</v>
      </c>
      <c r="M205" t="s">
        <v>268</v>
      </c>
      <c r="N205">
        <v>21</v>
      </c>
      <c r="O205" t="s">
        <v>273</v>
      </c>
      <c r="P205">
        <v>0.32</v>
      </c>
      <c r="R205">
        <v>2</v>
      </c>
      <c r="S205" s="108">
        <v>0.64</v>
      </c>
      <c r="T205">
        <v>1</v>
      </c>
      <c r="U205" t="s">
        <v>270</v>
      </c>
      <c r="V205" t="s">
        <v>167</v>
      </c>
      <c r="W205">
        <v>2</v>
      </c>
      <c r="X205">
        <v>0</v>
      </c>
      <c r="Y205">
        <v>0</v>
      </c>
      <c r="Z205">
        <v>2</v>
      </c>
      <c r="AA205">
        <v>0</v>
      </c>
      <c r="AB205">
        <v>0</v>
      </c>
      <c r="AC205">
        <v>0</v>
      </c>
      <c r="AD205">
        <v>0</v>
      </c>
    </row>
    <row r="206" spans="1:30" x14ac:dyDescent="0.3">
      <c r="A206" t="s">
        <v>1203</v>
      </c>
      <c r="B206" t="s">
        <v>867</v>
      </c>
      <c r="C206" t="s">
        <v>199</v>
      </c>
      <c r="D206" t="s">
        <v>1245</v>
      </c>
      <c r="F206" t="s">
        <v>1245</v>
      </c>
      <c r="H206" t="s">
        <v>265</v>
      </c>
      <c r="I206" t="s">
        <v>266</v>
      </c>
      <c r="J206" t="s">
        <v>748</v>
      </c>
      <c r="K206" t="s">
        <v>1202</v>
      </c>
      <c r="L206" t="s">
        <v>267</v>
      </c>
      <c r="M206" t="s">
        <v>268</v>
      </c>
      <c r="N206">
        <v>8</v>
      </c>
      <c r="O206" t="s">
        <v>282</v>
      </c>
      <c r="P206">
        <v>2</v>
      </c>
      <c r="R206">
        <v>1</v>
      </c>
      <c r="S206" s="108">
        <v>2</v>
      </c>
      <c r="T206">
        <v>1</v>
      </c>
      <c r="U206" t="s">
        <v>270</v>
      </c>
      <c r="V206" t="s">
        <v>167</v>
      </c>
      <c r="W206">
        <v>1</v>
      </c>
      <c r="X206">
        <v>0</v>
      </c>
      <c r="Y206">
        <v>0</v>
      </c>
      <c r="Z206">
        <v>0</v>
      </c>
      <c r="AA206">
        <v>1</v>
      </c>
      <c r="AB206">
        <v>0</v>
      </c>
      <c r="AC206">
        <v>0</v>
      </c>
      <c r="AD206">
        <v>0</v>
      </c>
    </row>
    <row r="207" spans="1:30" x14ac:dyDescent="0.3">
      <c r="A207" t="s">
        <v>1203</v>
      </c>
      <c r="B207" t="s">
        <v>867</v>
      </c>
      <c r="C207" t="s">
        <v>199</v>
      </c>
      <c r="D207" t="s">
        <v>1245</v>
      </c>
      <c r="F207" t="s">
        <v>1245</v>
      </c>
      <c r="H207" t="s">
        <v>265</v>
      </c>
      <c r="I207" t="s">
        <v>266</v>
      </c>
      <c r="J207" t="s">
        <v>748</v>
      </c>
      <c r="K207" t="s">
        <v>1202</v>
      </c>
      <c r="L207" t="s">
        <v>271</v>
      </c>
      <c r="M207" t="s">
        <v>268</v>
      </c>
      <c r="N207">
        <v>9</v>
      </c>
      <c r="O207" t="s">
        <v>272</v>
      </c>
      <c r="P207">
        <v>2</v>
      </c>
      <c r="R207">
        <v>4</v>
      </c>
      <c r="S207" s="108">
        <v>8</v>
      </c>
      <c r="T207">
        <v>1</v>
      </c>
      <c r="U207" t="s">
        <v>270</v>
      </c>
      <c r="V207" t="s">
        <v>167</v>
      </c>
      <c r="W207">
        <v>2</v>
      </c>
      <c r="X207">
        <v>2</v>
      </c>
      <c r="Y207">
        <v>0</v>
      </c>
      <c r="Z207">
        <v>0</v>
      </c>
      <c r="AA207">
        <v>2</v>
      </c>
      <c r="AB207">
        <v>0</v>
      </c>
      <c r="AC207">
        <v>0</v>
      </c>
      <c r="AD207">
        <v>0</v>
      </c>
    </row>
    <row r="208" spans="1:30" x14ac:dyDescent="0.3">
      <c r="A208" t="s">
        <v>1203</v>
      </c>
      <c r="B208" t="s">
        <v>867</v>
      </c>
      <c r="C208" t="s">
        <v>199</v>
      </c>
      <c r="D208" t="s">
        <v>1245</v>
      </c>
      <c r="F208" t="s">
        <v>1245</v>
      </c>
      <c r="H208" t="s">
        <v>265</v>
      </c>
      <c r="I208" t="s">
        <v>266</v>
      </c>
      <c r="J208" t="s">
        <v>748</v>
      </c>
      <c r="K208" t="s">
        <v>1202</v>
      </c>
      <c r="L208" t="s">
        <v>271</v>
      </c>
      <c r="M208" t="s">
        <v>268</v>
      </c>
      <c r="N208">
        <v>21</v>
      </c>
      <c r="O208" t="s">
        <v>273</v>
      </c>
      <c r="P208">
        <v>0.32</v>
      </c>
      <c r="R208">
        <v>1</v>
      </c>
      <c r="S208" s="108">
        <v>0.32</v>
      </c>
      <c r="T208">
        <v>1</v>
      </c>
      <c r="U208" t="s">
        <v>270</v>
      </c>
      <c r="V208" t="s">
        <v>167</v>
      </c>
      <c r="W208">
        <v>1</v>
      </c>
      <c r="X208">
        <v>0</v>
      </c>
      <c r="Y208">
        <v>0</v>
      </c>
      <c r="Z208">
        <v>1</v>
      </c>
      <c r="AA208">
        <v>0</v>
      </c>
      <c r="AB208">
        <v>0</v>
      </c>
      <c r="AC208">
        <v>0</v>
      </c>
      <c r="AD208">
        <v>0</v>
      </c>
    </row>
    <row r="209" spans="1:30" x14ac:dyDescent="0.3">
      <c r="A209" t="s">
        <v>1203</v>
      </c>
      <c r="B209" t="s">
        <v>869</v>
      </c>
      <c r="C209" t="s">
        <v>199</v>
      </c>
      <c r="D209" t="s">
        <v>1246</v>
      </c>
      <c r="F209" t="s">
        <v>1246</v>
      </c>
      <c r="H209" t="s">
        <v>265</v>
      </c>
      <c r="I209" t="s">
        <v>266</v>
      </c>
      <c r="J209" t="s">
        <v>748</v>
      </c>
      <c r="K209" t="s">
        <v>1202</v>
      </c>
      <c r="L209" t="s">
        <v>267</v>
      </c>
      <c r="M209" t="s">
        <v>268</v>
      </c>
      <c r="N209">
        <v>8</v>
      </c>
      <c r="O209" t="s">
        <v>282</v>
      </c>
      <c r="P209">
        <v>2</v>
      </c>
      <c r="R209">
        <v>2</v>
      </c>
      <c r="S209" s="108">
        <v>4</v>
      </c>
      <c r="T209">
        <v>1</v>
      </c>
      <c r="U209" t="s">
        <v>270</v>
      </c>
      <c r="V209" t="s">
        <v>167</v>
      </c>
      <c r="W209">
        <v>1</v>
      </c>
      <c r="X209">
        <v>1</v>
      </c>
      <c r="Y209">
        <v>0</v>
      </c>
      <c r="Z209">
        <v>0</v>
      </c>
      <c r="AA209">
        <v>1</v>
      </c>
      <c r="AB209">
        <v>0</v>
      </c>
      <c r="AC209">
        <v>0</v>
      </c>
      <c r="AD209">
        <v>0</v>
      </c>
    </row>
    <row r="210" spans="1:30" x14ac:dyDescent="0.3">
      <c r="A210" t="s">
        <v>1203</v>
      </c>
      <c r="B210" t="s">
        <v>869</v>
      </c>
      <c r="C210" t="s">
        <v>199</v>
      </c>
      <c r="D210" t="s">
        <v>1246</v>
      </c>
      <c r="F210" t="s">
        <v>1246</v>
      </c>
      <c r="H210" t="s">
        <v>265</v>
      </c>
      <c r="I210" t="s">
        <v>266</v>
      </c>
      <c r="J210" t="s">
        <v>748</v>
      </c>
      <c r="K210" t="s">
        <v>1202</v>
      </c>
      <c r="L210" t="s">
        <v>271</v>
      </c>
      <c r="M210" t="s">
        <v>268</v>
      </c>
      <c r="N210">
        <v>9</v>
      </c>
      <c r="O210" t="s">
        <v>272</v>
      </c>
      <c r="P210">
        <v>2</v>
      </c>
      <c r="R210">
        <v>2</v>
      </c>
      <c r="S210" s="108">
        <v>4</v>
      </c>
      <c r="T210">
        <v>1</v>
      </c>
      <c r="U210" t="s">
        <v>270</v>
      </c>
      <c r="V210" t="s">
        <v>167</v>
      </c>
      <c r="W210">
        <v>1</v>
      </c>
      <c r="X210">
        <v>1</v>
      </c>
      <c r="Y210">
        <v>0</v>
      </c>
      <c r="Z210">
        <v>0</v>
      </c>
      <c r="AA210">
        <v>1</v>
      </c>
      <c r="AB210">
        <v>0</v>
      </c>
      <c r="AC210">
        <v>0</v>
      </c>
      <c r="AD210">
        <v>0</v>
      </c>
    </row>
    <row r="211" spans="1:30" x14ac:dyDescent="0.3">
      <c r="A211" t="s">
        <v>1203</v>
      </c>
      <c r="B211" t="s">
        <v>869</v>
      </c>
      <c r="C211" t="s">
        <v>199</v>
      </c>
      <c r="D211" t="s">
        <v>1246</v>
      </c>
      <c r="F211" t="s">
        <v>1246</v>
      </c>
      <c r="H211" t="s">
        <v>265</v>
      </c>
      <c r="I211" t="s">
        <v>266</v>
      </c>
      <c r="J211" t="s">
        <v>748</v>
      </c>
      <c r="K211" t="s">
        <v>1202</v>
      </c>
      <c r="L211" t="s">
        <v>271</v>
      </c>
      <c r="M211" t="s">
        <v>268</v>
      </c>
      <c r="N211">
        <v>21</v>
      </c>
      <c r="O211" t="s">
        <v>273</v>
      </c>
      <c r="P211">
        <v>0.32</v>
      </c>
      <c r="R211">
        <v>1</v>
      </c>
      <c r="S211" s="108">
        <v>0.32</v>
      </c>
      <c r="T211">
        <v>1</v>
      </c>
      <c r="U211" t="s">
        <v>270</v>
      </c>
      <c r="V211" t="s">
        <v>167</v>
      </c>
      <c r="W211">
        <v>1</v>
      </c>
      <c r="X211">
        <v>0</v>
      </c>
      <c r="Y211">
        <v>0</v>
      </c>
      <c r="Z211">
        <v>1</v>
      </c>
      <c r="AA211">
        <v>0</v>
      </c>
      <c r="AB211">
        <v>0</v>
      </c>
      <c r="AC211">
        <v>0</v>
      </c>
      <c r="AD211">
        <v>0</v>
      </c>
    </row>
    <row r="212" spans="1:30" x14ac:dyDescent="0.3">
      <c r="A212" t="s">
        <v>1203</v>
      </c>
      <c r="B212" t="s">
        <v>871</v>
      </c>
      <c r="C212" t="s">
        <v>199</v>
      </c>
      <c r="D212" t="s">
        <v>1247</v>
      </c>
      <c r="F212" t="s">
        <v>1247</v>
      </c>
      <c r="H212" t="s">
        <v>265</v>
      </c>
      <c r="I212" t="s">
        <v>266</v>
      </c>
      <c r="J212" t="s">
        <v>1248</v>
      </c>
      <c r="K212" t="s">
        <v>1202</v>
      </c>
      <c r="L212" t="s">
        <v>267</v>
      </c>
      <c r="M212" t="s">
        <v>268</v>
      </c>
      <c r="N212">
        <v>8</v>
      </c>
      <c r="O212" t="s">
        <v>282</v>
      </c>
      <c r="P212">
        <v>2</v>
      </c>
      <c r="R212">
        <v>1</v>
      </c>
      <c r="S212" s="108">
        <v>2</v>
      </c>
      <c r="T212">
        <v>1</v>
      </c>
      <c r="U212" t="s">
        <v>270</v>
      </c>
      <c r="V212" t="s">
        <v>167</v>
      </c>
      <c r="W212">
        <v>1</v>
      </c>
      <c r="X212">
        <v>0</v>
      </c>
      <c r="Y212">
        <v>0</v>
      </c>
      <c r="Z212">
        <v>0</v>
      </c>
      <c r="AA212">
        <v>1</v>
      </c>
      <c r="AB212">
        <v>0</v>
      </c>
      <c r="AC212">
        <v>0</v>
      </c>
      <c r="AD212">
        <v>0</v>
      </c>
    </row>
    <row r="213" spans="1:30" x14ac:dyDescent="0.3">
      <c r="A213" t="s">
        <v>1203</v>
      </c>
      <c r="B213" t="s">
        <v>871</v>
      </c>
      <c r="C213" t="s">
        <v>199</v>
      </c>
      <c r="D213" t="s">
        <v>1247</v>
      </c>
      <c r="F213" t="s">
        <v>1247</v>
      </c>
      <c r="H213" t="s">
        <v>265</v>
      </c>
      <c r="I213" t="s">
        <v>266</v>
      </c>
      <c r="J213" t="s">
        <v>1248</v>
      </c>
      <c r="K213" t="s">
        <v>1202</v>
      </c>
      <c r="L213" t="s">
        <v>271</v>
      </c>
      <c r="M213" t="s">
        <v>268</v>
      </c>
      <c r="N213">
        <v>9</v>
      </c>
      <c r="O213" t="s">
        <v>272</v>
      </c>
      <c r="P213">
        <v>2</v>
      </c>
      <c r="R213">
        <v>4</v>
      </c>
      <c r="S213" s="108">
        <v>8</v>
      </c>
      <c r="T213">
        <v>1</v>
      </c>
      <c r="U213" t="s">
        <v>270</v>
      </c>
      <c r="V213" t="s">
        <v>167</v>
      </c>
      <c r="W213">
        <v>2</v>
      </c>
      <c r="X213">
        <v>2</v>
      </c>
      <c r="Y213">
        <v>0</v>
      </c>
      <c r="Z213">
        <v>0</v>
      </c>
      <c r="AA213">
        <v>2</v>
      </c>
      <c r="AB213">
        <v>0</v>
      </c>
      <c r="AC213">
        <v>0</v>
      </c>
      <c r="AD213">
        <v>0</v>
      </c>
    </row>
    <row r="214" spans="1:30" x14ac:dyDescent="0.3">
      <c r="A214" t="s">
        <v>1203</v>
      </c>
      <c r="B214" t="s">
        <v>871</v>
      </c>
      <c r="C214" t="s">
        <v>199</v>
      </c>
      <c r="D214" t="s">
        <v>1247</v>
      </c>
      <c r="F214" t="s">
        <v>1247</v>
      </c>
      <c r="H214" t="s">
        <v>265</v>
      </c>
      <c r="I214" t="s">
        <v>266</v>
      </c>
      <c r="J214" t="s">
        <v>1248</v>
      </c>
      <c r="K214" t="s">
        <v>1202</v>
      </c>
      <c r="L214" t="s">
        <v>271</v>
      </c>
      <c r="M214" t="s">
        <v>268</v>
      </c>
      <c r="N214">
        <v>21</v>
      </c>
      <c r="O214" t="s">
        <v>273</v>
      </c>
      <c r="P214">
        <v>0.32</v>
      </c>
      <c r="R214">
        <v>1</v>
      </c>
      <c r="S214" s="108">
        <v>0.32</v>
      </c>
      <c r="T214">
        <v>1</v>
      </c>
      <c r="U214" t="s">
        <v>270</v>
      </c>
      <c r="V214" t="s">
        <v>167</v>
      </c>
      <c r="W214">
        <v>1</v>
      </c>
      <c r="X214">
        <v>0</v>
      </c>
      <c r="Y214">
        <v>0</v>
      </c>
      <c r="Z214">
        <v>1</v>
      </c>
      <c r="AA214">
        <v>0</v>
      </c>
      <c r="AB214">
        <v>0</v>
      </c>
      <c r="AC214">
        <v>0</v>
      </c>
      <c r="AD214">
        <v>0</v>
      </c>
    </row>
    <row r="215" spans="1:30" x14ac:dyDescent="0.3">
      <c r="A215" t="s">
        <v>1203</v>
      </c>
      <c r="B215" t="s">
        <v>873</v>
      </c>
      <c r="C215" t="s">
        <v>199</v>
      </c>
      <c r="D215" t="s">
        <v>1249</v>
      </c>
      <c r="F215" t="s">
        <v>1249</v>
      </c>
      <c r="H215" t="s">
        <v>265</v>
      </c>
      <c r="I215" t="s">
        <v>266</v>
      </c>
      <c r="J215" t="s">
        <v>748</v>
      </c>
      <c r="K215" t="s">
        <v>1202</v>
      </c>
      <c r="L215" t="s">
        <v>267</v>
      </c>
      <c r="M215" t="s">
        <v>268</v>
      </c>
      <c r="N215">
        <v>8</v>
      </c>
      <c r="O215" t="s">
        <v>282</v>
      </c>
      <c r="P215">
        <v>2</v>
      </c>
      <c r="R215">
        <v>2</v>
      </c>
      <c r="S215" s="108">
        <v>4</v>
      </c>
      <c r="T215">
        <v>1</v>
      </c>
      <c r="U215" t="s">
        <v>270</v>
      </c>
      <c r="V215" t="s">
        <v>167</v>
      </c>
      <c r="W215">
        <v>1</v>
      </c>
      <c r="X215">
        <v>1</v>
      </c>
      <c r="Y215">
        <v>0</v>
      </c>
      <c r="Z215">
        <v>0</v>
      </c>
      <c r="AA215">
        <v>1</v>
      </c>
      <c r="AB215">
        <v>0</v>
      </c>
      <c r="AC215">
        <v>0</v>
      </c>
      <c r="AD215">
        <v>0</v>
      </c>
    </row>
    <row r="216" spans="1:30" x14ac:dyDescent="0.3">
      <c r="A216" t="s">
        <v>1203</v>
      </c>
      <c r="B216" t="s">
        <v>873</v>
      </c>
      <c r="C216" t="s">
        <v>199</v>
      </c>
      <c r="D216" t="s">
        <v>1249</v>
      </c>
      <c r="F216" t="s">
        <v>1249</v>
      </c>
      <c r="H216" t="s">
        <v>265</v>
      </c>
      <c r="I216" t="s">
        <v>266</v>
      </c>
      <c r="J216" t="s">
        <v>748</v>
      </c>
      <c r="K216" t="s">
        <v>1202</v>
      </c>
      <c r="L216" t="s">
        <v>271</v>
      </c>
      <c r="M216" t="s">
        <v>268</v>
      </c>
      <c r="N216">
        <v>9</v>
      </c>
      <c r="O216" t="s">
        <v>272</v>
      </c>
      <c r="P216">
        <v>2</v>
      </c>
      <c r="R216">
        <v>2</v>
      </c>
      <c r="S216" s="108">
        <v>4</v>
      </c>
      <c r="T216">
        <v>1</v>
      </c>
      <c r="U216" t="s">
        <v>270</v>
      </c>
      <c r="V216" t="s">
        <v>167</v>
      </c>
      <c r="W216">
        <v>1</v>
      </c>
      <c r="X216">
        <v>1</v>
      </c>
      <c r="Y216">
        <v>0</v>
      </c>
      <c r="Z216">
        <v>0</v>
      </c>
      <c r="AA216">
        <v>1</v>
      </c>
      <c r="AB216">
        <v>0</v>
      </c>
      <c r="AC216">
        <v>0</v>
      </c>
      <c r="AD216">
        <v>0</v>
      </c>
    </row>
    <row r="217" spans="1:30" x14ac:dyDescent="0.3">
      <c r="A217" t="s">
        <v>1203</v>
      </c>
      <c r="B217" t="s">
        <v>873</v>
      </c>
      <c r="C217" t="s">
        <v>199</v>
      </c>
      <c r="D217" t="s">
        <v>1249</v>
      </c>
      <c r="F217" t="s">
        <v>1249</v>
      </c>
      <c r="H217" t="s">
        <v>265</v>
      </c>
      <c r="I217" t="s">
        <v>266</v>
      </c>
      <c r="J217" t="s">
        <v>748</v>
      </c>
      <c r="K217" t="s">
        <v>1202</v>
      </c>
      <c r="L217" t="s">
        <v>271</v>
      </c>
      <c r="M217" t="s">
        <v>268</v>
      </c>
      <c r="N217">
        <v>21</v>
      </c>
      <c r="O217" t="s">
        <v>273</v>
      </c>
      <c r="P217">
        <v>0.32</v>
      </c>
      <c r="R217">
        <v>1</v>
      </c>
      <c r="S217" s="108">
        <v>0.32</v>
      </c>
      <c r="T217">
        <v>1</v>
      </c>
      <c r="U217" t="s">
        <v>270</v>
      </c>
      <c r="V217" t="s">
        <v>167</v>
      </c>
      <c r="W217">
        <v>1</v>
      </c>
      <c r="X217">
        <v>0</v>
      </c>
      <c r="Y217">
        <v>0</v>
      </c>
      <c r="Z217">
        <v>1</v>
      </c>
      <c r="AA217">
        <v>0</v>
      </c>
      <c r="AB217">
        <v>0</v>
      </c>
      <c r="AC217">
        <v>0</v>
      </c>
      <c r="AD217">
        <v>0</v>
      </c>
    </row>
    <row r="218" spans="1:30" x14ac:dyDescent="0.3">
      <c r="A218" t="s">
        <v>1203</v>
      </c>
      <c r="B218" t="s">
        <v>875</v>
      </c>
      <c r="C218" t="s">
        <v>199</v>
      </c>
      <c r="D218" t="s">
        <v>1250</v>
      </c>
      <c r="F218" t="s">
        <v>1250</v>
      </c>
      <c r="H218" t="s">
        <v>265</v>
      </c>
      <c r="I218" t="s">
        <v>266</v>
      </c>
      <c r="J218" t="s">
        <v>748</v>
      </c>
      <c r="K218" t="s">
        <v>1202</v>
      </c>
      <c r="L218" t="s">
        <v>267</v>
      </c>
      <c r="M218" t="s">
        <v>268</v>
      </c>
      <c r="N218">
        <v>8</v>
      </c>
      <c r="O218" t="s">
        <v>282</v>
      </c>
      <c r="P218">
        <v>2</v>
      </c>
      <c r="R218">
        <v>1</v>
      </c>
      <c r="S218" s="108">
        <v>2</v>
      </c>
      <c r="T218">
        <v>1</v>
      </c>
      <c r="U218" t="s">
        <v>270</v>
      </c>
      <c r="V218" t="s">
        <v>167</v>
      </c>
      <c r="W218">
        <v>1</v>
      </c>
      <c r="X218">
        <v>0</v>
      </c>
      <c r="Y218">
        <v>0</v>
      </c>
      <c r="Z218">
        <v>1</v>
      </c>
      <c r="AA218">
        <v>0</v>
      </c>
      <c r="AB218">
        <v>0</v>
      </c>
      <c r="AC218">
        <v>0</v>
      </c>
      <c r="AD218">
        <v>0</v>
      </c>
    </row>
    <row r="219" spans="1:30" x14ac:dyDescent="0.3">
      <c r="A219" t="s">
        <v>1203</v>
      </c>
      <c r="B219" t="s">
        <v>875</v>
      </c>
      <c r="C219" t="s">
        <v>199</v>
      </c>
      <c r="D219" t="s">
        <v>1250</v>
      </c>
      <c r="F219" t="s">
        <v>1250</v>
      </c>
      <c r="H219" t="s">
        <v>265</v>
      </c>
      <c r="I219" t="s">
        <v>266</v>
      </c>
      <c r="J219" t="s">
        <v>748</v>
      </c>
      <c r="K219" t="s">
        <v>1202</v>
      </c>
      <c r="L219" t="s">
        <v>271</v>
      </c>
      <c r="M219" t="s">
        <v>268</v>
      </c>
      <c r="N219">
        <v>9</v>
      </c>
      <c r="O219" t="s">
        <v>272</v>
      </c>
      <c r="P219">
        <v>3</v>
      </c>
      <c r="R219">
        <v>1</v>
      </c>
      <c r="S219" s="108">
        <v>3</v>
      </c>
      <c r="T219">
        <v>1</v>
      </c>
      <c r="U219" t="s">
        <v>270</v>
      </c>
      <c r="V219" t="s">
        <v>167</v>
      </c>
      <c r="W219">
        <v>1</v>
      </c>
      <c r="X219">
        <v>0</v>
      </c>
      <c r="Y219">
        <v>1</v>
      </c>
      <c r="Z219">
        <v>0</v>
      </c>
      <c r="AA219">
        <v>0</v>
      </c>
      <c r="AB219">
        <v>0</v>
      </c>
      <c r="AC219">
        <v>0</v>
      </c>
      <c r="AD219">
        <v>0</v>
      </c>
    </row>
    <row r="220" spans="1:30" x14ac:dyDescent="0.3">
      <c r="A220" t="s">
        <v>1203</v>
      </c>
      <c r="B220" t="s">
        <v>875</v>
      </c>
      <c r="C220" t="s">
        <v>199</v>
      </c>
      <c r="D220" t="s">
        <v>1250</v>
      </c>
      <c r="F220" t="s">
        <v>1250</v>
      </c>
      <c r="H220" t="s">
        <v>265</v>
      </c>
      <c r="I220" t="s">
        <v>266</v>
      </c>
      <c r="J220" t="s">
        <v>748</v>
      </c>
      <c r="K220" t="s">
        <v>1202</v>
      </c>
      <c r="L220" t="s">
        <v>271</v>
      </c>
      <c r="M220" t="s">
        <v>268</v>
      </c>
      <c r="N220">
        <v>21</v>
      </c>
      <c r="O220" t="s">
        <v>273</v>
      </c>
      <c r="P220">
        <v>0.17</v>
      </c>
      <c r="R220">
        <v>1</v>
      </c>
      <c r="S220" s="108">
        <v>0.17</v>
      </c>
      <c r="T220">
        <v>1</v>
      </c>
      <c r="U220" t="s">
        <v>270</v>
      </c>
      <c r="V220" t="s">
        <v>167</v>
      </c>
      <c r="W220">
        <v>1</v>
      </c>
      <c r="X220">
        <v>0</v>
      </c>
      <c r="Y220">
        <v>0</v>
      </c>
      <c r="Z220">
        <v>1</v>
      </c>
      <c r="AA220">
        <v>0</v>
      </c>
      <c r="AB220">
        <v>0</v>
      </c>
      <c r="AC220">
        <v>0</v>
      </c>
      <c r="AD220">
        <v>0</v>
      </c>
    </row>
    <row r="221" spans="1:30" x14ac:dyDescent="0.3">
      <c r="A221" t="s">
        <v>1203</v>
      </c>
      <c r="B221" t="s">
        <v>875</v>
      </c>
      <c r="C221" t="s">
        <v>199</v>
      </c>
      <c r="D221" t="s">
        <v>1250</v>
      </c>
      <c r="F221" t="s">
        <v>1250</v>
      </c>
      <c r="H221" t="s">
        <v>265</v>
      </c>
      <c r="I221" t="s">
        <v>266</v>
      </c>
      <c r="J221" t="s">
        <v>748</v>
      </c>
      <c r="K221" t="s">
        <v>1202</v>
      </c>
      <c r="L221" t="s">
        <v>271</v>
      </c>
      <c r="M221" t="s">
        <v>268</v>
      </c>
      <c r="N221">
        <v>9</v>
      </c>
      <c r="O221" t="s">
        <v>272</v>
      </c>
      <c r="P221">
        <v>2</v>
      </c>
      <c r="R221">
        <v>1</v>
      </c>
      <c r="S221" s="108">
        <v>2</v>
      </c>
      <c r="T221">
        <v>1</v>
      </c>
      <c r="U221" t="s">
        <v>270</v>
      </c>
      <c r="V221" t="s">
        <v>167</v>
      </c>
      <c r="W221">
        <v>1</v>
      </c>
      <c r="X221">
        <v>0</v>
      </c>
      <c r="Y221">
        <v>1</v>
      </c>
      <c r="Z221">
        <v>0</v>
      </c>
      <c r="AA221">
        <v>0</v>
      </c>
      <c r="AB221">
        <v>0</v>
      </c>
      <c r="AC221">
        <v>0</v>
      </c>
      <c r="AD221">
        <v>0</v>
      </c>
    </row>
    <row r="222" spans="1:30" x14ac:dyDescent="0.3">
      <c r="A222" t="s">
        <v>1203</v>
      </c>
      <c r="B222" t="s">
        <v>859</v>
      </c>
      <c r="C222" t="s">
        <v>199</v>
      </c>
      <c r="D222" t="s">
        <v>1251</v>
      </c>
      <c r="F222" t="s">
        <v>1251</v>
      </c>
      <c r="H222" t="s">
        <v>265</v>
      </c>
      <c r="I222" t="s">
        <v>266</v>
      </c>
      <c r="J222" t="s">
        <v>748</v>
      </c>
      <c r="K222" t="s">
        <v>1202</v>
      </c>
      <c r="L222" t="s">
        <v>267</v>
      </c>
      <c r="M222" t="s">
        <v>268</v>
      </c>
      <c r="N222">
        <v>8</v>
      </c>
      <c r="O222" t="s">
        <v>282</v>
      </c>
      <c r="P222">
        <v>2</v>
      </c>
      <c r="R222">
        <v>1</v>
      </c>
      <c r="S222" s="108">
        <v>2</v>
      </c>
      <c r="T222">
        <v>1</v>
      </c>
      <c r="U222" t="s">
        <v>270</v>
      </c>
      <c r="V222" t="s">
        <v>167</v>
      </c>
      <c r="W222">
        <v>1</v>
      </c>
      <c r="X222">
        <v>0</v>
      </c>
      <c r="Y222">
        <v>0</v>
      </c>
      <c r="Z222">
        <v>1</v>
      </c>
      <c r="AA222">
        <v>0</v>
      </c>
      <c r="AB222">
        <v>0</v>
      </c>
      <c r="AC222">
        <v>0</v>
      </c>
      <c r="AD222">
        <v>0</v>
      </c>
    </row>
    <row r="223" spans="1:30" x14ac:dyDescent="0.3">
      <c r="A223" t="s">
        <v>1203</v>
      </c>
      <c r="B223" t="s">
        <v>859</v>
      </c>
      <c r="C223" t="s">
        <v>199</v>
      </c>
      <c r="D223" t="s">
        <v>1251</v>
      </c>
      <c r="F223" t="s">
        <v>1251</v>
      </c>
      <c r="H223" t="s">
        <v>265</v>
      </c>
      <c r="I223" t="s">
        <v>266</v>
      </c>
      <c r="J223" t="s">
        <v>748</v>
      </c>
      <c r="K223" t="s">
        <v>1202</v>
      </c>
      <c r="L223" t="s">
        <v>271</v>
      </c>
      <c r="M223" t="s">
        <v>268</v>
      </c>
      <c r="N223">
        <v>9</v>
      </c>
      <c r="O223" t="s">
        <v>272</v>
      </c>
      <c r="P223">
        <v>2</v>
      </c>
      <c r="R223">
        <v>1</v>
      </c>
      <c r="S223" s="108">
        <v>2</v>
      </c>
      <c r="T223">
        <v>1</v>
      </c>
      <c r="U223" t="s">
        <v>270</v>
      </c>
      <c r="V223" t="s">
        <v>167</v>
      </c>
      <c r="W223">
        <v>1</v>
      </c>
      <c r="X223">
        <v>0</v>
      </c>
      <c r="Y223">
        <v>1</v>
      </c>
      <c r="Z223">
        <v>0</v>
      </c>
      <c r="AA223">
        <v>0</v>
      </c>
      <c r="AB223">
        <v>0</v>
      </c>
      <c r="AC223">
        <v>0</v>
      </c>
      <c r="AD223">
        <v>0</v>
      </c>
    </row>
    <row r="224" spans="1:30" x14ac:dyDescent="0.3">
      <c r="A224" t="s">
        <v>1203</v>
      </c>
      <c r="B224" t="s">
        <v>859</v>
      </c>
      <c r="C224" t="s">
        <v>199</v>
      </c>
      <c r="D224" t="s">
        <v>1251</v>
      </c>
      <c r="F224" t="s">
        <v>1251</v>
      </c>
      <c r="H224" t="s">
        <v>265</v>
      </c>
      <c r="I224" t="s">
        <v>266</v>
      </c>
      <c r="J224" t="s">
        <v>748</v>
      </c>
      <c r="K224" t="s">
        <v>1202</v>
      </c>
      <c r="L224" t="s">
        <v>271</v>
      </c>
      <c r="M224" t="s">
        <v>268</v>
      </c>
      <c r="N224">
        <v>21</v>
      </c>
      <c r="O224" t="s">
        <v>273</v>
      </c>
      <c r="P224">
        <v>0.17</v>
      </c>
      <c r="R224">
        <v>1</v>
      </c>
      <c r="S224" s="108">
        <v>0.17</v>
      </c>
      <c r="T224">
        <v>1</v>
      </c>
      <c r="U224" t="s">
        <v>270</v>
      </c>
      <c r="V224" t="s">
        <v>167</v>
      </c>
      <c r="W224">
        <v>1</v>
      </c>
      <c r="X224">
        <v>0</v>
      </c>
      <c r="Y224">
        <v>0</v>
      </c>
      <c r="Z224">
        <v>1</v>
      </c>
      <c r="AA224">
        <v>0</v>
      </c>
      <c r="AB224">
        <v>0</v>
      </c>
      <c r="AC224">
        <v>0</v>
      </c>
      <c r="AD224">
        <v>0</v>
      </c>
    </row>
    <row r="225" spans="1:30" x14ac:dyDescent="0.3">
      <c r="A225" t="s">
        <v>1203</v>
      </c>
      <c r="B225" t="s">
        <v>877</v>
      </c>
      <c r="C225" t="s">
        <v>199</v>
      </c>
      <c r="D225" t="s">
        <v>1226</v>
      </c>
      <c r="F225" t="s">
        <v>1226</v>
      </c>
      <c r="H225" t="s">
        <v>265</v>
      </c>
      <c r="I225" t="s">
        <v>266</v>
      </c>
      <c r="J225" t="s">
        <v>748</v>
      </c>
      <c r="K225" t="s">
        <v>1202</v>
      </c>
      <c r="L225" t="s">
        <v>267</v>
      </c>
      <c r="M225" t="s">
        <v>268</v>
      </c>
      <c r="N225">
        <v>8</v>
      </c>
      <c r="O225" t="s">
        <v>282</v>
      </c>
      <c r="P225">
        <v>2</v>
      </c>
      <c r="R225">
        <v>2</v>
      </c>
      <c r="S225" s="108">
        <v>4</v>
      </c>
      <c r="T225">
        <v>1</v>
      </c>
      <c r="U225" t="s">
        <v>270</v>
      </c>
      <c r="V225" t="s">
        <v>167</v>
      </c>
      <c r="W225">
        <v>2</v>
      </c>
      <c r="X225">
        <v>0</v>
      </c>
      <c r="Y225">
        <v>0</v>
      </c>
      <c r="Z225">
        <v>0</v>
      </c>
      <c r="AA225">
        <v>2</v>
      </c>
      <c r="AB225">
        <v>0</v>
      </c>
      <c r="AC225">
        <v>0</v>
      </c>
      <c r="AD225">
        <v>0</v>
      </c>
    </row>
    <row r="226" spans="1:30" x14ac:dyDescent="0.3">
      <c r="A226" t="s">
        <v>1203</v>
      </c>
      <c r="B226" t="s">
        <v>877</v>
      </c>
      <c r="C226" t="s">
        <v>199</v>
      </c>
      <c r="D226" t="s">
        <v>1226</v>
      </c>
      <c r="F226" t="s">
        <v>1226</v>
      </c>
      <c r="H226" t="s">
        <v>265</v>
      </c>
      <c r="I226" t="s">
        <v>266</v>
      </c>
      <c r="J226" t="s">
        <v>748</v>
      </c>
      <c r="K226" t="s">
        <v>1202</v>
      </c>
      <c r="L226" t="s">
        <v>271</v>
      </c>
      <c r="M226" t="s">
        <v>268</v>
      </c>
      <c r="N226">
        <v>9</v>
      </c>
      <c r="O226" t="s">
        <v>288</v>
      </c>
      <c r="P226">
        <v>0.32</v>
      </c>
      <c r="R226">
        <v>4</v>
      </c>
      <c r="S226" s="108">
        <v>1.28</v>
      </c>
      <c r="T226">
        <v>1</v>
      </c>
      <c r="U226" t="s">
        <v>270</v>
      </c>
      <c r="V226" t="s">
        <v>167</v>
      </c>
      <c r="W226">
        <v>4</v>
      </c>
      <c r="X226">
        <v>0</v>
      </c>
      <c r="Y226">
        <v>0</v>
      </c>
      <c r="Z226">
        <v>4</v>
      </c>
      <c r="AA226">
        <v>0</v>
      </c>
      <c r="AB226">
        <v>0</v>
      </c>
      <c r="AC226">
        <v>0</v>
      </c>
      <c r="AD226">
        <v>0</v>
      </c>
    </row>
    <row r="227" spans="1:30" x14ac:dyDescent="0.3">
      <c r="A227" t="s">
        <v>1203</v>
      </c>
      <c r="B227" t="s">
        <v>877</v>
      </c>
      <c r="C227" t="s">
        <v>199</v>
      </c>
      <c r="D227" t="s">
        <v>1226</v>
      </c>
      <c r="F227" t="s">
        <v>1226</v>
      </c>
      <c r="H227" t="s">
        <v>265</v>
      </c>
      <c r="I227" t="s">
        <v>266</v>
      </c>
      <c r="J227" t="s">
        <v>748</v>
      </c>
      <c r="K227" t="s">
        <v>1202</v>
      </c>
      <c r="L227" t="s">
        <v>271</v>
      </c>
      <c r="M227" t="s">
        <v>268</v>
      </c>
      <c r="N227">
        <v>9</v>
      </c>
      <c r="O227" t="s">
        <v>288</v>
      </c>
      <c r="P227">
        <v>0.48</v>
      </c>
      <c r="R227">
        <v>2</v>
      </c>
      <c r="S227" s="108">
        <v>0.96</v>
      </c>
      <c r="T227">
        <v>1</v>
      </c>
      <c r="U227" t="s">
        <v>270</v>
      </c>
      <c r="V227" t="s">
        <v>167</v>
      </c>
      <c r="W227">
        <v>2</v>
      </c>
      <c r="X227">
        <v>0</v>
      </c>
      <c r="Y227">
        <v>0</v>
      </c>
      <c r="Z227">
        <v>2</v>
      </c>
      <c r="AA227">
        <v>0</v>
      </c>
      <c r="AB227">
        <v>0</v>
      </c>
      <c r="AC227">
        <v>0</v>
      </c>
      <c r="AD227">
        <v>0</v>
      </c>
    </row>
    <row r="228" spans="1:30" x14ac:dyDescent="0.3">
      <c r="A228" t="s">
        <v>1203</v>
      </c>
      <c r="B228" t="s">
        <v>877</v>
      </c>
      <c r="C228" t="s">
        <v>199</v>
      </c>
      <c r="D228" t="s">
        <v>1226</v>
      </c>
      <c r="F228" t="s">
        <v>1226</v>
      </c>
      <c r="H228" t="s">
        <v>265</v>
      </c>
      <c r="I228" t="s">
        <v>266</v>
      </c>
      <c r="J228" t="s">
        <v>748</v>
      </c>
      <c r="K228" t="s">
        <v>1202</v>
      </c>
      <c r="L228" t="s">
        <v>271</v>
      </c>
      <c r="M228" t="s">
        <v>268</v>
      </c>
      <c r="N228">
        <v>21</v>
      </c>
      <c r="O228" t="s">
        <v>273</v>
      </c>
      <c r="P228">
        <v>0.32</v>
      </c>
      <c r="R228">
        <v>1</v>
      </c>
      <c r="S228" s="108">
        <v>0.32</v>
      </c>
      <c r="T228">
        <v>1</v>
      </c>
      <c r="U228" t="s">
        <v>270</v>
      </c>
      <c r="V228" t="s">
        <v>167</v>
      </c>
      <c r="W228">
        <v>1</v>
      </c>
      <c r="X228">
        <v>0</v>
      </c>
      <c r="Y228">
        <v>0</v>
      </c>
      <c r="Z228">
        <v>1</v>
      </c>
      <c r="AA228">
        <v>0</v>
      </c>
      <c r="AB228">
        <v>0</v>
      </c>
      <c r="AC228">
        <v>0</v>
      </c>
      <c r="AD228">
        <v>0</v>
      </c>
    </row>
    <row r="229" spans="1:30" x14ac:dyDescent="0.3">
      <c r="A229" t="s">
        <v>1203</v>
      </c>
      <c r="B229" t="s">
        <v>877</v>
      </c>
      <c r="C229" t="s">
        <v>199</v>
      </c>
      <c r="D229" t="s">
        <v>1226</v>
      </c>
      <c r="F229" t="s">
        <v>1226</v>
      </c>
      <c r="H229" t="s">
        <v>265</v>
      </c>
      <c r="I229" t="s">
        <v>266</v>
      </c>
      <c r="J229" t="s">
        <v>748</v>
      </c>
      <c r="K229" t="s">
        <v>1202</v>
      </c>
      <c r="L229" t="s">
        <v>271</v>
      </c>
      <c r="M229" t="s">
        <v>268</v>
      </c>
      <c r="N229">
        <v>21</v>
      </c>
      <c r="O229" t="s">
        <v>273</v>
      </c>
      <c r="P229">
        <v>0.17</v>
      </c>
      <c r="R229">
        <v>1</v>
      </c>
      <c r="S229" s="108">
        <v>0.17</v>
      </c>
      <c r="T229">
        <v>1</v>
      </c>
      <c r="U229" t="s">
        <v>270</v>
      </c>
      <c r="V229" t="s">
        <v>167</v>
      </c>
      <c r="W229">
        <v>1</v>
      </c>
      <c r="X229">
        <v>0</v>
      </c>
      <c r="Y229">
        <v>0</v>
      </c>
      <c r="Z229">
        <v>1</v>
      </c>
      <c r="AA229">
        <v>0</v>
      </c>
      <c r="AB229">
        <v>0</v>
      </c>
      <c r="AC229">
        <v>0</v>
      </c>
      <c r="AD229">
        <v>0</v>
      </c>
    </row>
    <row r="230" spans="1:30" x14ac:dyDescent="0.3">
      <c r="A230" t="s">
        <v>1203</v>
      </c>
      <c r="B230" t="s">
        <v>879</v>
      </c>
      <c r="C230" t="s">
        <v>199</v>
      </c>
      <c r="D230" t="s">
        <v>1227</v>
      </c>
      <c r="F230" t="s">
        <v>1227</v>
      </c>
      <c r="H230" t="s">
        <v>265</v>
      </c>
      <c r="I230" t="s">
        <v>266</v>
      </c>
      <c r="J230" t="s">
        <v>748</v>
      </c>
      <c r="K230" t="s">
        <v>1202</v>
      </c>
      <c r="L230" t="s">
        <v>267</v>
      </c>
      <c r="M230" t="s">
        <v>268</v>
      </c>
      <c r="N230">
        <v>8</v>
      </c>
      <c r="O230" t="s">
        <v>282</v>
      </c>
      <c r="P230">
        <v>2</v>
      </c>
      <c r="R230">
        <v>1</v>
      </c>
      <c r="S230" s="108">
        <v>2</v>
      </c>
      <c r="T230">
        <v>1</v>
      </c>
      <c r="U230" t="s">
        <v>270</v>
      </c>
      <c r="V230" t="s">
        <v>167</v>
      </c>
      <c r="W230">
        <v>1</v>
      </c>
      <c r="X230">
        <v>0</v>
      </c>
      <c r="Y230">
        <v>0</v>
      </c>
      <c r="Z230">
        <v>0</v>
      </c>
      <c r="AA230">
        <v>1</v>
      </c>
      <c r="AB230">
        <v>0</v>
      </c>
      <c r="AC230">
        <v>0</v>
      </c>
      <c r="AD230">
        <v>0</v>
      </c>
    </row>
    <row r="231" spans="1:30" x14ac:dyDescent="0.3">
      <c r="A231" t="s">
        <v>1203</v>
      </c>
      <c r="B231" t="s">
        <v>879</v>
      </c>
      <c r="C231" t="s">
        <v>199</v>
      </c>
      <c r="D231" t="s">
        <v>1227</v>
      </c>
      <c r="F231" t="s">
        <v>1227</v>
      </c>
      <c r="H231" t="s">
        <v>265</v>
      </c>
      <c r="I231" t="s">
        <v>266</v>
      </c>
      <c r="J231" t="s">
        <v>748</v>
      </c>
      <c r="K231" t="s">
        <v>1202</v>
      </c>
      <c r="L231" t="s">
        <v>271</v>
      </c>
      <c r="M231" t="s">
        <v>268</v>
      </c>
      <c r="N231">
        <v>9</v>
      </c>
      <c r="O231" t="s">
        <v>288</v>
      </c>
      <c r="P231">
        <v>0.48</v>
      </c>
      <c r="R231">
        <v>2</v>
      </c>
      <c r="S231" s="108">
        <v>0.96</v>
      </c>
      <c r="T231">
        <v>1</v>
      </c>
      <c r="U231" t="s">
        <v>270</v>
      </c>
      <c r="V231" t="s">
        <v>167</v>
      </c>
      <c r="W231">
        <v>2</v>
      </c>
      <c r="X231">
        <v>0</v>
      </c>
      <c r="Y231">
        <v>0</v>
      </c>
      <c r="Z231">
        <v>2</v>
      </c>
      <c r="AA231">
        <v>0</v>
      </c>
      <c r="AB231">
        <v>0</v>
      </c>
      <c r="AC231">
        <v>0</v>
      </c>
      <c r="AD231">
        <v>0</v>
      </c>
    </row>
    <row r="232" spans="1:30" x14ac:dyDescent="0.3">
      <c r="A232" t="s">
        <v>1203</v>
      </c>
      <c r="B232" t="s">
        <v>879</v>
      </c>
      <c r="C232" t="s">
        <v>199</v>
      </c>
      <c r="D232" t="s">
        <v>1227</v>
      </c>
      <c r="F232" t="s">
        <v>1227</v>
      </c>
      <c r="H232" t="s">
        <v>265</v>
      </c>
      <c r="I232" t="s">
        <v>266</v>
      </c>
      <c r="J232" t="s">
        <v>748</v>
      </c>
      <c r="K232" t="s">
        <v>1202</v>
      </c>
      <c r="L232" t="s">
        <v>271</v>
      </c>
      <c r="M232" t="s">
        <v>268</v>
      </c>
      <c r="N232">
        <v>21</v>
      </c>
      <c r="O232" t="s">
        <v>273</v>
      </c>
      <c r="P232">
        <v>0.17</v>
      </c>
      <c r="R232">
        <v>1</v>
      </c>
      <c r="S232" s="108">
        <v>0.17</v>
      </c>
      <c r="T232">
        <v>1</v>
      </c>
      <c r="U232" t="s">
        <v>270</v>
      </c>
      <c r="V232" t="s">
        <v>167</v>
      </c>
      <c r="W232">
        <v>1</v>
      </c>
      <c r="X232">
        <v>0</v>
      </c>
      <c r="Y232">
        <v>0</v>
      </c>
      <c r="Z232">
        <v>1</v>
      </c>
      <c r="AA232">
        <v>0</v>
      </c>
      <c r="AB232">
        <v>0</v>
      </c>
      <c r="AC232">
        <v>0</v>
      </c>
      <c r="AD232">
        <v>0</v>
      </c>
    </row>
    <row r="233" spans="1:30" x14ac:dyDescent="0.3">
      <c r="A233" t="s">
        <v>1203</v>
      </c>
      <c r="B233" t="s">
        <v>752</v>
      </c>
      <c r="C233" t="s">
        <v>199</v>
      </c>
      <c r="D233" t="s">
        <v>1228</v>
      </c>
      <c r="F233" t="s">
        <v>1228</v>
      </c>
      <c r="H233" t="s">
        <v>265</v>
      </c>
      <c r="I233" t="s">
        <v>266</v>
      </c>
      <c r="J233" t="s">
        <v>748</v>
      </c>
      <c r="K233" t="s">
        <v>1202</v>
      </c>
      <c r="L233" t="s">
        <v>267</v>
      </c>
      <c r="M233" t="s">
        <v>268</v>
      </c>
      <c r="N233">
        <v>8</v>
      </c>
      <c r="O233" t="s">
        <v>282</v>
      </c>
      <c r="P233">
        <v>2</v>
      </c>
      <c r="R233">
        <v>2</v>
      </c>
      <c r="S233" s="108">
        <v>4</v>
      </c>
      <c r="T233">
        <v>1</v>
      </c>
      <c r="U233" t="s">
        <v>270</v>
      </c>
      <c r="V233" t="s">
        <v>167</v>
      </c>
      <c r="W233">
        <v>2</v>
      </c>
      <c r="X233">
        <v>0</v>
      </c>
      <c r="Y233">
        <v>0</v>
      </c>
      <c r="Z233">
        <v>0</v>
      </c>
      <c r="AA233">
        <v>2</v>
      </c>
      <c r="AB233">
        <v>0</v>
      </c>
      <c r="AC233">
        <v>0</v>
      </c>
      <c r="AD233">
        <v>0</v>
      </c>
    </row>
    <row r="234" spans="1:30" x14ac:dyDescent="0.3">
      <c r="A234" t="s">
        <v>1203</v>
      </c>
      <c r="B234" t="s">
        <v>752</v>
      </c>
      <c r="C234" t="s">
        <v>199</v>
      </c>
      <c r="D234" t="s">
        <v>1228</v>
      </c>
      <c r="F234" t="s">
        <v>1228</v>
      </c>
      <c r="H234" t="s">
        <v>265</v>
      </c>
      <c r="I234" t="s">
        <v>266</v>
      </c>
      <c r="J234" t="s">
        <v>748</v>
      </c>
      <c r="K234" t="s">
        <v>1202</v>
      </c>
      <c r="L234" t="s">
        <v>271</v>
      </c>
      <c r="M234" t="s">
        <v>268</v>
      </c>
      <c r="N234">
        <v>9</v>
      </c>
      <c r="O234" t="s">
        <v>288</v>
      </c>
      <c r="P234">
        <v>0.32</v>
      </c>
      <c r="R234">
        <v>5</v>
      </c>
      <c r="S234" s="108">
        <v>1.6</v>
      </c>
      <c r="T234">
        <v>1</v>
      </c>
      <c r="U234" t="s">
        <v>270</v>
      </c>
      <c r="V234" t="s">
        <v>167</v>
      </c>
      <c r="W234">
        <v>5</v>
      </c>
      <c r="X234">
        <v>0</v>
      </c>
      <c r="Y234">
        <v>0</v>
      </c>
      <c r="Z234">
        <v>5</v>
      </c>
      <c r="AA234">
        <v>0</v>
      </c>
      <c r="AB234">
        <v>0</v>
      </c>
      <c r="AC234">
        <v>0</v>
      </c>
      <c r="AD234">
        <v>0</v>
      </c>
    </row>
    <row r="235" spans="1:30" x14ac:dyDescent="0.3">
      <c r="A235" t="s">
        <v>1203</v>
      </c>
      <c r="B235" t="s">
        <v>752</v>
      </c>
      <c r="C235" t="s">
        <v>199</v>
      </c>
      <c r="D235" t="s">
        <v>1228</v>
      </c>
      <c r="F235" t="s">
        <v>1228</v>
      </c>
      <c r="H235" t="s">
        <v>265</v>
      </c>
      <c r="I235" t="s">
        <v>266</v>
      </c>
      <c r="J235" t="s">
        <v>748</v>
      </c>
      <c r="K235" t="s">
        <v>1202</v>
      </c>
      <c r="L235" t="s">
        <v>271</v>
      </c>
      <c r="M235" t="s">
        <v>268</v>
      </c>
      <c r="N235">
        <v>9</v>
      </c>
      <c r="O235" t="s">
        <v>272</v>
      </c>
      <c r="P235">
        <v>2</v>
      </c>
      <c r="R235">
        <v>2</v>
      </c>
      <c r="S235" s="108">
        <v>4</v>
      </c>
      <c r="T235">
        <v>1</v>
      </c>
      <c r="U235" t="s">
        <v>270</v>
      </c>
      <c r="V235" t="s">
        <v>167</v>
      </c>
      <c r="W235">
        <v>2</v>
      </c>
      <c r="X235">
        <v>0</v>
      </c>
      <c r="Y235">
        <v>0</v>
      </c>
      <c r="Z235">
        <v>0</v>
      </c>
      <c r="AA235">
        <v>2</v>
      </c>
      <c r="AB235">
        <v>0</v>
      </c>
      <c r="AC235">
        <v>0</v>
      </c>
      <c r="AD235">
        <v>0</v>
      </c>
    </row>
    <row r="236" spans="1:30" x14ac:dyDescent="0.3">
      <c r="A236" t="s">
        <v>1203</v>
      </c>
      <c r="B236" t="s">
        <v>752</v>
      </c>
      <c r="C236" t="s">
        <v>199</v>
      </c>
      <c r="D236" t="s">
        <v>1228</v>
      </c>
      <c r="F236" t="s">
        <v>1228</v>
      </c>
      <c r="H236" t="s">
        <v>265</v>
      </c>
      <c r="I236" t="s">
        <v>266</v>
      </c>
      <c r="J236" t="s">
        <v>748</v>
      </c>
      <c r="K236" t="s">
        <v>1202</v>
      </c>
      <c r="L236" t="s">
        <v>271</v>
      </c>
      <c r="M236" t="s">
        <v>268</v>
      </c>
      <c r="N236">
        <v>21</v>
      </c>
      <c r="O236" t="s">
        <v>273</v>
      </c>
      <c r="P236">
        <v>0.17</v>
      </c>
      <c r="R236">
        <v>1</v>
      </c>
      <c r="S236" s="108">
        <v>0.17</v>
      </c>
      <c r="T236">
        <v>1</v>
      </c>
      <c r="U236" t="s">
        <v>270</v>
      </c>
      <c r="V236" t="s">
        <v>167</v>
      </c>
      <c r="W236">
        <v>1</v>
      </c>
      <c r="X236">
        <v>0</v>
      </c>
      <c r="Y236">
        <v>0</v>
      </c>
      <c r="Z236">
        <v>1</v>
      </c>
      <c r="AA236">
        <v>0</v>
      </c>
      <c r="AB236">
        <v>0</v>
      </c>
      <c r="AC236">
        <v>0</v>
      </c>
      <c r="AD236">
        <v>0</v>
      </c>
    </row>
    <row r="237" spans="1:30" x14ac:dyDescent="0.3">
      <c r="A237" t="s">
        <v>1203</v>
      </c>
      <c r="B237" t="s">
        <v>752</v>
      </c>
      <c r="C237" t="s">
        <v>199</v>
      </c>
      <c r="D237" t="s">
        <v>1228</v>
      </c>
      <c r="F237" t="s">
        <v>1228</v>
      </c>
      <c r="H237" t="s">
        <v>265</v>
      </c>
      <c r="I237" t="s">
        <v>266</v>
      </c>
      <c r="J237" t="s">
        <v>748</v>
      </c>
      <c r="K237" t="s">
        <v>1202</v>
      </c>
      <c r="L237" t="s">
        <v>271</v>
      </c>
      <c r="M237" t="s">
        <v>268</v>
      </c>
      <c r="N237">
        <v>21</v>
      </c>
      <c r="O237" t="s">
        <v>273</v>
      </c>
      <c r="P237">
        <v>0.17</v>
      </c>
      <c r="R237">
        <v>1</v>
      </c>
      <c r="S237" s="108">
        <v>0.17</v>
      </c>
      <c r="T237">
        <v>1</v>
      </c>
      <c r="U237" t="s">
        <v>270</v>
      </c>
      <c r="V237" t="s">
        <v>167</v>
      </c>
      <c r="W237">
        <v>1</v>
      </c>
      <c r="X237">
        <v>0</v>
      </c>
      <c r="Y237">
        <v>0</v>
      </c>
      <c r="Z237">
        <v>1</v>
      </c>
      <c r="AA237">
        <v>0</v>
      </c>
      <c r="AB237">
        <v>0</v>
      </c>
      <c r="AC237">
        <v>0</v>
      </c>
      <c r="AD237">
        <v>0</v>
      </c>
    </row>
    <row r="238" spans="1:30" x14ac:dyDescent="0.3">
      <c r="A238" t="s">
        <v>1203</v>
      </c>
      <c r="B238" t="s">
        <v>754</v>
      </c>
      <c r="C238" t="s">
        <v>199</v>
      </c>
      <c r="D238" t="s">
        <v>1229</v>
      </c>
      <c r="F238" t="s">
        <v>1229</v>
      </c>
      <c r="H238" t="s">
        <v>265</v>
      </c>
      <c r="I238" t="s">
        <v>266</v>
      </c>
      <c r="J238" t="s">
        <v>748</v>
      </c>
      <c r="K238" t="s">
        <v>1202</v>
      </c>
      <c r="L238" t="s">
        <v>267</v>
      </c>
      <c r="M238" t="s">
        <v>268</v>
      </c>
      <c r="N238">
        <v>8</v>
      </c>
      <c r="O238" t="s">
        <v>282</v>
      </c>
      <c r="P238">
        <v>2</v>
      </c>
      <c r="R238">
        <v>1</v>
      </c>
      <c r="S238" s="108">
        <v>2</v>
      </c>
      <c r="T238">
        <v>1</v>
      </c>
      <c r="U238" t="s">
        <v>270</v>
      </c>
      <c r="V238" t="s">
        <v>167</v>
      </c>
      <c r="W238">
        <v>1</v>
      </c>
      <c r="X238">
        <v>0</v>
      </c>
      <c r="Y238">
        <v>0</v>
      </c>
      <c r="Z238">
        <v>0</v>
      </c>
      <c r="AA238">
        <v>1</v>
      </c>
      <c r="AB238">
        <v>0</v>
      </c>
      <c r="AC238">
        <v>0</v>
      </c>
      <c r="AD238">
        <v>0</v>
      </c>
    </row>
    <row r="239" spans="1:30" x14ac:dyDescent="0.3">
      <c r="A239" t="s">
        <v>1203</v>
      </c>
      <c r="B239" t="s">
        <v>754</v>
      </c>
      <c r="C239" t="s">
        <v>199</v>
      </c>
      <c r="D239" t="s">
        <v>1229</v>
      </c>
      <c r="F239" t="s">
        <v>1229</v>
      </c>
      <c r="H239" t="s">
        <v>265</v>
      </c>
      <c r="I239" t="s">
        <v>266</v>
      </c>
      <c r="J239" t="s">
        <v>748</v>
      </c>
      <c r="K239" t="s">
        <v>1202</v>
      </c>
      <c r="L239" t="s">
        <v>271</v>
      </c>
      <c r="M239" t="s">
        <v>268</v>
      </c>
      <c r="N239">
        <v>9</v>
      </c>
      <c r="O239" t="s">
        <v>272</v>
      </c>
      <c r="P239">
        <v>2</v>
      </c>
      <c r="R239">
        <v>2</v>
      </c>
      <c r="S239" s="108">
        <v>4</v>
      </c>
      <c r="T239">
        <v>1</v>
      </c>
      <c r="U239" t="s">
        <v>270</v>
      </c>
      <c r="V239" t="s">
        <v>167</v>
      </c>
      <c r="W239">
        <v>2</v>
      </c>
      <c r="X239">
        <v>0</v>
      </c>
      <c r="Y239">
        <v>0</v>
      </c>
      <c r="Z239">
        <v>0</v>
      </c>
      <c r="AA239">
        <v>2</v>
      </c>
      <c r="AB239">
        <v>0</v>
      </c>
      <c r="AC239">
        <v>0</v>
      </c>
      <c r="AD239">
        <v>0</v>
      </c>
    </row>
    <row r="240" spans="1:30" x14ac:dyDescent="0.3">
      <c r="A240" t="s">
        <v>1203</v>
      </c>
      <c r="B240" t="s">
        <v>754</v>
      </c>
      <c r="C240" t="s">
        <v>199</v>
      </c>
      <c r="D240" t="s">
        <v>1229</v>
      </c>
      <c r="F240" t="s">
        <v>1229</v>
      </c>
      <c r="H240" t="s">
        <v>265</v>
      </c>
      <c r="I240" t="s">
        <v>266</v>
      </c>
      <c r="J240" t="s">
        <v>748</v>
      </c>
      <c r="K240" t="s">
        <v>1202</v>
      </c>
      <c r="L240" t="s">
        <v>271</v>
      </c>
      <c r="M240" t="s">
        <v>268</v>
      </c>
      <c r="N240">
        <v>21</v>
      </c>
      <c r="O240" t="s">
        <v>273</v>
      </c>
      <c r="P240">
        <v>0.17</v>
      </c>
      <c r="R240">
        <v>1</v>
      </c>
      <c r="S240" s="108">
        <v>0.17</v>
      </c>
      <c r="T240">
        <v>1</v>
      </c>
      <c r="U240" t="s">
        <v>270</v>
      </c>
      <c r="V240" t="s">
        <v>167</v>
      </c>
      <c r="W240">
        <v>1</v>
      </c>
      <c r="X240">
        <v>0</v>
      </c>
      <c r="Y240">
        <v>0</v>
      </c>
      <c r="Z240">
        <v>1</v>
      </c>
      <c r="AA240">
        <v>0</v>
      </c>
      <c r="AB240">
        <v>0</v>
      </c>
      <c r="AC240">
        <v>0</v>
      </c>
      <c r="AD240">
        <v>0</v>
      </c>
    </row>
    <row r="241" spans="1:30" x14ac:dyDescent="0.3">
      <c r="A241" t="s">
        <v>1203</v>
      </c>
      <c r="B241" t="s">
        <v>757</v>
      </c>
      <c r="C241" t="s">
        <v>199</v>
      </c>
      <c r="D241" t="s">
        <v>1230</v>
      </c>
      <c r="F241" t="s">
        <v>1230</v>
      </c>
      <c r="H241" t="s">
        <v>265</v>
      </c>
      <c r="I241" t="s">
        <v>266</v>
      </c>
      <c r="J241" t="s">
        <v>748</v>
      </c>
      <c r="K241" t="s">
        <v>1202</v>
      </c>
      <c r="L241" t="s">
        <v>267</v>
      </c>
      <c r="M241" t="s">
        <v>268</v>
      </c>
      <c r="N241">
        <v>8</v>
      </c>
      <c r="O241" t="s">
        <v>282</v>
      </c>
      <c r="P241">
        <v>2</v>
      </c>
      <c r="R241">
        <v>2</v>
      </c>
      <c r="S241" s="108">
        <v>4</v>
      </c>
      <c r="T241">
        <v>1</v>
      </c>
      <c r="U241" t="s">
        <v>270</v>
      </c>
      <c r="V241" t="s">
        <v>167</v>
      </c>
      <c r="W241">
        <v>1</v>
      </c>
      <c r="X241">
        <v>0</v>
      </c>
      <c r="Y241">
        <v>1</v>
      </c>
      <c r="Z241">
        <v>0</v>
      </c>
      <c r="AA241">
        <v>0</v>
      </c>
      <c r="AB241">
        <v>1</v>
      </c>
      <c r="AC241">
        <v>0</v>
      </c>
      <c r="AD241">
        <v>0</v>
      </c>
    </row>
    <row r="242" spans="1:30" x14ac:dyDescent="0.3">
      <c r="A242" t="s">
        <v>1203</v>
      </c>
      <c r="B242" t="s">
        <v>757</v>
      </c>
      <c r="C242" t="s">
        <v>199</v>
      </c>
      <c r="D242" t="s">
        <v>1230</v>
      </c>
      <c r="F242" t="s">
        <v>1230</v>
      </c>
      <c r="H242" t="s">
        <v>265</v>
      </c>
      <c r="I242" t="s">
        <v>266</v>
      </c>
      <c r="J242" t="s">
        <v>748</v>
      </c>
      <c r="K242" t="s">
        <v>1202</v>
      </c>
      <c r="L242" t="s">
        <v>271</v>
      </c>
      <c r="M242" t="s">
        <v>268</v>
      </c>
      <c r="N242">
        <v>9</v>
      </c>
      <c r="O242" t="s">
        <v>272</v>
      </c>
      <c r="P242">
        <v>2</v>
      </c>
      <c r="R242">
        <v>2</v>
      </c>
      <c r="S242" s="108">
        <v>4</v>
      </c>
      <c r="T242">
        <v>1</v>
      </c>
      <c r="U242" t="s">
        <v>270</v>
      </c>
      <c r="V242" t="s">
        <v>167</v>
      </c>
      <c r="W242">
        <v>1</v>
      </c>
      <c r="X242">
        <v>1</v>
      </c>
      <c r="Y242">
        <v>0</v>
      </c>
      <c r="Z242">
        <v>0</v>
      </c>
      <c r="AA242">
        <v>1</v>
      </c>
      <c r="AB242">
        <v>0</v>
      </c>
      <c r="AC242">
        <v>0</v>
      </c>
      <c r="AD242">
        <v>0</v>
      </c>
    </row>
    <row r="243" spans="1:30" x14ac:dyDescent="0.3">
      <c r="A243" t="s">
        <v>1203</v>
      </c>
      <c r="B243" t="s">
        <v>757</v>
      </c>
      <c r="C243" t="s">
        <v>199</v>
      </c>
      <c r="D243" t="s">
        <v>1230</v>
      </c>
      <c r="F243" t="s">
        <v>1230</v>
      </c>
      <c r="H243" t="s">
        <v>265</v>
      </c>
      <c r="I243" t="s">
        <v>266</v>
      </c>
      <c r="J243" t="s">
        <v>748</v>
      </c>
      <c r="K243" t="s">
        <v>1202</v>
      </c>
      <c r="L243" t="s">
        <v>271</v>
      </c>
      <c r="M243" t="s">
        <v>268</v>
      </c>
      <c r="N243">
        <v>21</v>
      </c>
      <c r="O243" t="s">
        <v>273</v>
      </c>
      <c r="P243">
        <v>0.32</v>
      </c>
      <c r="R243">
        <v>1</v>
      </c>
      <c r="S243" s="108">
        <v>0.32</v>
      </c>
      <c r="T243">
        <v>1</v>
      </c>
      <c r="U243" t="s">
        <v>270</v>
      </c>
      <c r="V243" t="s">
        <v>167</v>
      </c>
      <c r="W243">
        <v>1</v>
      </c>
      <c r="X243">
        <v>0</v>
      </c>
      <c r="Y243">
        <v>0</v>
      </c>
      <c r="Z243">
        <v>1</v>
      </c>
      <c r="AA243">
        <v>0</v>
      </c>
      <c r="AB243">
        <v>0</v>
      </c>
      <c r="AC243">
        <v>0</v>
      </c>
      <c r="AD243">
        <v>0</v>
      </c>
    </row>
    <row r="244" spans="1:30" x14ac:dyDescent="0.3">
      <c r="A244" t="s">
        <v>1203</v>
      </c>
      <c r="B244" t="s">
        <v>759</v>
      </c>
      <c r="C244" t="s">
        <v>199</v>
      </c>
      <c r="D244" t="s">
        <v>1269</v>
      </c>
      <c r="F244" t="s">
        <v>1269</v>
      </c>
      <c r="H244" t="s">
        <v>265</v>
      </c>
      <c r="I244" t="s">
        <v>266</v>
      </c>
      <c r="J244" t="s">
        <v>748</v>
      </c>
      <c r="K244" t="s">
        <v>1202</v>
      </c>
      <c r="L244" t="s">
        <v>267</v>
      </c>
      <c r="M244" t="s">
        <v>268</v>
      </c>
      <c r="N244">
        <v>8</v>
      </c>
      <c r="O244" t="s">
        <v>282</v>
      </c>
      <c r="P244">
        <v>1</v>
      </c>
      <c r="R244">
        <v>1</v>
      </c>
      <c r="S244" s="108">
        <v>1</v>
      </c>
      <c r="T244">
        <v>1</v>
      </c>
      <c r="U244" t="s">
        <v>270</v>
      </c>
      <c r="V244" t="s">
        <v>167</v>
      </c>
      <c r="W244">
        <v>1</v>
      </c>
      <c r="X244">
        <v>0</v>
      </c>
      <c r="Y244">
        <v>1</v>
      </c>
      <c r="Z244">
        <v>0</v>
      </c>
      <c r="AA244">
        <v>0</v>
      </c>
      <c r="AB244">
        <v>0</v>
      </c>
      <c r="AC244">
        <v>0</v>
      </c>
      <c r="AD244">
        <v>0</v>
      </c>
    </row>
    <row r="245" spans="1:30" x14ac:dyDescent="0.3">
      <c r="A245" t="s">
        <v>1203</v>
      </c>
      <c r="B245" t="s">
        <v>759</v>
      </c>
      <c r="C245" t="s">
        <v>199</v>
      </c>
      <c r="D245" t="s">
        <v>1269</v>
      </c>
      <c r="F245" t="s">
        <v>1269</v>
      </c>
      <c r="H245" t="s">
        <v>265</v>
      </c>
      <c r="I245" t="s">
        <v>266</v>
      </c>
      <c r="J245" t="s">
        <v>748</v>
      </c>
      <c r="K245" t="s">
        <v>1202</v>
      </c>
      <c r="L245" t="s">
        <v>271</v>
      </c>
      <c r="M245" t="s">
        <v>268</v>
      </c>
      <c r="N245">
        <v>9</v>
      </c>
      <c r="O245" t="s">
        <v>272</v>
      </c>
      <c r="P245">
        <v>1</v>
      </c>
      <c r="R245">
        <v>1</v>
      </c>
      <c r="S245" s="108">
        <v>1</v>
      </c>
      <c r="T245">
        <v>1</v>
      </c>
      <c r="U245" t="s">
        <v>270</v>
      </c>
      <c r="V245" t="s">
        <v>167</v>
      </c>
      <c r="W245">
        <v>1</v>
      </c>
      <c r="X245">
        <v>0</v>
      </c>
      <c r="Y245">
        <v>1</v>
      </c>
      <c r="Z245">
        <v>0</v>
      </c>
      <c r="AA245">
        <v>0</v>
      </c>
      <c r="AB245">
        <v>0</v>
      </c>
      <c r="AC245">
        <v>0</v>
      </c>
      <c r="AD245">
        <v>0</v>
      </c>
    </row>
    <row r="246" spans="1:30" x14ac:dyDescent="0.3">
      <c r="A246" t="s">
        <v>1203</v>
      </c>
      <c r="B246" t="s">
        <v>759</v>
      </c>
      <c r="C246" t="s">
        <v>199</v>
      </c>
      <c r="D246" t="s">
        <v>1269</v>
      </c>
      <c r="F246" t="s">
        <v>1269</v>
      </c>
      <c r="H246" t="s">
        <v>265</v>
      </c>
      <c r="I246" t="s">
        <v>266</v>
      </c>
      <c r="J246" t="s">
        <v>748</v>
      </c>
      <c r="K246" t="s">
        <v>1202</v>
      </c>
      <c r="L246" t="s">
        <v>271</v>
      </c>
      <c r="M246" t="s">
        <v>268</v>
      </c>
      <c r="N246">
        <v>21</v>
      </c>
      <c r="O246" t="s">
        <v>273</v>
      </c>
      <c r="P246">
        <v>0.17</v>
      </c>
      <c r="R246">
        <v>1</v>
      </c>
      <c r="S246" s="108">
        <v>0.17</v>
      </c>
      <c r="T246">
        <v>1</v>
      </c>
      <c r="U246" t="s">
        <v>270</v>
      </c>
      <c r="V246" t="s">
        <v>167</v>
      </c>
      <c r="W246">
        <v>1</v>
      </c>
      <c r="X246">
        <v>0</v>
      </c>
      <c r="Y246">
        <v>0</v>
      </c>
      <c r="Z246">
        <v>0</v>
      </c>
      <c r="AA246">
        <v>1</v>
      </c>
      <c r="AB246">
        <v>0</v>
      </c>
      <c r="AC246">
        <v>0</v>
      </c>
      <c r="AD246">
        <v>0</v>
      </c>
    </row>
    <row r="247" spans="1:30" x14ac:dyDescent="0.3">
      <c r="A247" t="s">
        <v>1203</v>
      </c>
      <c r="B247" t="s">
        <v>837</v>
      </c>
      <c r="C247" t="s">
        <v>199</v>
      </c>
      <c r="D247" t="s">
        <v>1270</v>
      </c>
      <c r="F247" t="s">
        <v>1270</v>
      </c>
      <c r="H247" t="s">
        <v>265</v>
      </c>
      <c r="I247" t="s">
        <v>266</v>
      </c>
      <c r="J247" t="s">
        <v>748</v>
      </c>
      <c r="K247" t="s">
        <v>1202</v>
      </c>
      <c r="L247" t="s">
        <v>267</v>
      </c>
      <c r="M247" t="s">
        <v>268</v>
      </c>
      <c r="N247">
        <v>8</v>
      </c>
      <c r="O247" t="s">
        <v>282</v>
      </c>
      <c r="P247">
        <v>2</v>
      </c>
      <c r="R247">
        <v>1</v>
      </c>
      <c r="S247" s="108">
        <v>2</v>
      </c>
      <c r="T247">
        <v>1</v>
      </c>
      <c r="U247" t="s">
        <v>270</v>
      </c>
      <c r="V247" t="s">
        <v>167</v>
      </c>
      <c r="W247">
        <v>1</v>
      </c>
      <c r="X247">
        <v>0</v>
      </c>
      <c r="Y247">
        <v>1</v>
      </c>
      <c r="Z247">
        <v>0</v>
      </c>
      <c r="AA247">
        <v>0</v>
      </c>
      <c r="AB247">
        <v>0</v>
      </c>
      <c r="AC247">
        <v>0</v>
      </c>
      <c r="AD247">
        <v>0</v>
      </c>
    </row>
    <row r="248" spans="1:30" x14ac:dyDescent="0.3">
      <c r="A248" t="s">
        <v>1203</v>
      </c>
      <c r="B248" t="s">
        <v>837</v>
      </c>
      <c r="C248" t="s">
        <v>199</v>
      </c>
      <c r="D248" t="s">
        <v>1270</v>
      </c>
      <c r="F248" t="s">
        <v>1270</v>
      </c>
      <c r="H248" t="s">
        <v>265</v>
      </c>
      <c r="I248" t="s">
        <v>266</v>
      </c>
      <c r="J248" t="s">
        <v>748</v>
      </c>
      <c r="K248" t="s">
        <v>1202</v>
      </c>
      <c r="L248" t="s">
        <v>271</v>
      </c>
      <c r="M248" t="s">
        <v>268</v>
      </c>
      <c r="N248">
        <v>9</v>
      </c>
      <c r="O248" t="s">
        <v>288</v>
      </c>
      <c r="P248">
        <v>0.48</v>
      </c>
      <c r="R248">
        <v>2</v>
      </c>
      <c r="S248" s="108">
        <v>0.96</v>
      </c>
      <c r="T248">
        <v>1</v>
      </c>
      <c r="U248" t="s">
        <v>270</v>
      </c>
      <c r="V248" t="s">
        <v>167</v>
      </c>
      <c r="W248">
        <v>2</v>
      </c>
      <c r="X248">
        <v>0</v>
      </c>
      <c r="Y248">
        <v>0</v>
      </c>
      <c r="Z248">
        <v>2</v>
      </c>
      <c r="AA248">
        <v>0</v>
      </c>
      <c r="AB248">
        <v>0</v>
      </c>
      <c r="AC248">
        <v>0</v>
      </c>
      <c r="AD248">
        <v>0</v>
      </c>
    </row>
    <row r="249" spans="1:30" x14ac:dyDescent="0.3">
      <c r="A249" t="s">
        <v>1203</v>
      </c>
      <c r="B249" t="s">
        <v>809</v>
      </c>
      <c r="C249" t="s">
        <v>199</v>
      </c>
      <c r="D249" t="s">
        <v>1271</v>
      </c>
      <c r="F249" t="s">
        <v>1271</v>
      </c>
      <c r="H249" t="s">
        <v>265</v>
      </c>
      <c r="I249" t="s">
        <v>266</v>
      </c>
      <c r="J249" t="s">
        <v>748</v>
      </c>
      <c r="K249" t="s">
        <v>1202</v>
      </c>
      <c r="L249" t="s">
        <v>271</v>
      </c>
      <c r="M249" t="s">
        <v>268</v>
      </c>
      <c r="N249">
        <v>9</v>
      </c>
      <c r="O249" t="s">
        <v>272</v>
      </c>
      <c r="P249">
        <v>2</v>
      </c>
      <c r="R249">
        <v>2</v>
      </c>
      <c r="S249" s="108">
        <v>4</v>
      </c>
      <c r="T249">
        <v>1</v>
      </c>
      <c r="U249" t="s">
        <v>270</v>
      </c>
      <c r="V249" t="s">
        <v>167</v>
      </c>
      <c r="W249">
        <v>2</v>
      </c>
      <c r="X249">
        <v>2</v>
      </c>
      <c r="Y249">
        <v>0</v>
      </c>
      <c r="Z249">
        <v>0</v>
      </c>
      <c r="AA249">
        <v>0</v>
      </c>
      <c r="AB249">
        <v>0</v>
      </c>
      <c r="AC249">
        <v>0</v>
      </c>
      <c r="AD249">
        <v>0</v>
      </c>
    </row>
    <row r="250" spans="1:30" x14ac:dyDescent="0.3">
      <c r="A250" t="s">
        <v>1203</v>
      </c>
      <c r="B250" t="s">
        <v>809</v>
      </c>
      <c r="C250" t="s">
        <v>199</v>
      </c>
      <c r="D250" t="s">
        <v>1271</v>
      </c>
      <c r="F250" t="s">
        <v>1271</v>
      </c>
      <c r="H250" t="s">
        <v>265</v>
      </c>
      <c r="I250" t="s">
        <v>266</v>
      </c>
      <c r="J250" t="s">
        <v>748</v>
      </c>
      <c r="K250" t="s">
        <v>1202</v>
      </c>
      <c r="L250" t="s">
        <v>271</v>
      </c>
      <c r="M250" t="s">
        <v>268</v>
      </c>
      <c r="N250">
        <v>9</v>
      </c>
      <c r="O250" t="s">
        <v>288</v>
      </c>
      <c r="P250">
        <v>0.32</v>
      </c>
      <c r="R250">
        <v>3</v>
      </c>
      <c r="S250" s="108">
        <v>0.96</v>
      </c>
      <c r="T250">
        <v>1</v>
      </c>
      <c r="U250" t="s">
        <v>270</v>
      </c>
      <c r="V250" t="s">
        <v>167</v>
      </c>
      <c r="W250">
        <v>3</v>
      </c>
      <c r="X250">
        <v>0</v>
      </c>
      <c r="Y250">
        <v>0</v>
      </c>
      <c r="Z250">
        <v>3</v>
      </c>
      <c r="AA250">
        <v>0</v>
      </c>
      <c r="AB250">
        <v>0</v>
      </c>
      <c r="AC250">
        <v>0</v>
      </c>
      <c r="AD250">
        <v>0</v>
      </c>
    </row>
    <row r="251" spans="1:30" x14ac:dyDescent="0.3">
      <c r="A251" t="s">
        <v>1203</v>
      </c>
      <c r="B251" t="s">
        <v>809</v>
      </c>
      <c r="C251" t="s">
        <v>199</v>
      </c>
      <c r="D251" t="s">
        <v>1271</v>
      </c>
      <c r="F251" t="s">
        <v>1271</v>
      </c>
      <c r="H251" t="s">
        <v>265</v>
      </c>
      <c r="I251" t="s">
        <v>266</v>
      </c>
      <c r="J251" t="s">
        <v>748</v>
      </c>
      <c r="K251" t="s">
        <v>1202</v>
      </c>
      <c r="L251" t="s">
        <v>267</v>
      </c>
      <c r="M251" t="s">
        <v>268</v>
      </c>
      <c r="N251">
        <v>8</v>
      </c>
      <c r="O251" t="s">
        <v>282</v>
      </c>
      <c r="P251">
        <v>1</v>
      </c>
      <c r="R251">
        <v>2</v>
      </c>
      <c r="S251" s="108">
        <v>2</v>
      </c>
      <c r="T251">
        <v>1</v>
      </c>
      <c r="U251" t="s">
        <v>270</v>
      </c>
      <c r="V251" t="s">
        <v>167</v>
      </c>
      <c r="W251">
        <v>2</v>
      </c>
      <c r="X251">
        <v>0</v>
      </c>
      <c r="Y251">
        <v>2</v>
      </c>
      <c r="Z251">
        <v>0</v>
      </c>
      <c r="AA251">
        <v>0</v>
      </c>
      <c r="AB251">
        <v>0</v>
      </c>
      <c r="AC251">
        <v>0</v>
      </c>
      <c r="AD251">
        <v>0</v>
      </c>
    </row>
    <row r="252" spans="1:30" x14ac:dyDescent="0.3">
      <c r="A252" t="s">
        <v>1203</v>
      </c>
      <c r="B252" t="s">
        <v>809</v>
      </c>
      <c r="C252" t="s">
        <v>199</v>
      </c>
      <c r="D252" t="s">
        <v>1271</v>
      </c>
      <c r="F252" t="s">
        <v>1271</v>
      </c>
      <c r="H252" t="s">
        <v>265</v>
      </c>
      <c r="I252" t="s">
        <v>266</v>
      </c>
      <c r="J252" t="s">
        <v>748</v>
      </c>
      <c r="K252" t="s">
        <v>1202</v>
      </c>
      <c r="L252" t="s">
        <v>271</v>
      </c>
      <c r="M252" t="s">
        <v>268</v>
      </c>
      <c r="N252">
        <v>21</v>
      </c>
      <c r="O252" t="s">
        <v>273</v>
      </c>
      <c r="P252">
        <v>0.17</v>
      </c>
      <c r="R252">
        <v>1</v>
      </c>
      <c r="S252" s="108">
        <v>0.17</v>
      </c>
      <c r="T252">
        <v>1</v>
      </c>
      <c r="U252" t="s">
        <v>270</v>
      </c>
      <c r="V252" t="s">
        <v>167</v>
      </c>
      <c r="W252">
        <v>1</v>
      </c>
      <c r="X252">
        <v>0</v>
      </c>
      <c r="Y252">
        <v>0</v>
      </c>
      <c r="Z252">
        <v>0</v>
      </c>
      <c r="AA252">
        <v>1</v>
      </c>
      <c r="AB252">
        <v>0</v>
      </c>
      <c r="AC252">
        <v>0</v>
      </c>
      <c r="AD252">
        <v>0</v>
      </c>
    </row>
    <row r="253" spans="1:30" x14ac:dyDescent="0.3">
      <c r="A253" t="s">
        <v>1203</v>
      </c>
      <c r="B253" t="s">
        <v>809</v>
      </c>
      <c r="C253" t="s">
        <v>199</v>
      </c>
      <c r="D253" t="s">
        <v>1271</v>
      </c>
      <c r="F253" t="s">
        <v>1271</v>
      </c>
      <c r="H253" t="s">
        <v>265</v>
      </c>
      <c r="I253" t="s">
        <v>266</v>
      </c>
      <c r="J253" t="s">
        <v>748</v>
      </c>
      <c r="K253" t="s">
        <v>1202</v>
      </c>
      <c r="L253" t="s">
        <v>271</v>
      </c>
      <c r="M253" t="s">
        <v>268</v>
      </c>
      <c r="N253">
        <v>21</v>
      </c>
      <c r="O253" t="s">
        <v>273</v>
      </c>
      <c r="P253">
        <v>0.17</v>
      </c>
      <c r="R253">
        <v>1</v>
      </c>
      <c r="S253" s="108">
        <v>0.17</v>
      </c>
      <c r="T253">
        <v>1</v>
      </c>
      <c r="U253" t="s">
        <v>270</v>
      </c>
      <c r="V253" t="s">
        <v>167</v>
      </c>
      <c r="W253">
        <v>1</v>
      </c>
      <c r="X253">
        <v>0</v>
      </c>
      <c r="Y253">
        <v>0</v>
      </c>
      <c r="Z253">
        <v>0</v>
      </c>
      <c r="AA253">
        <v>1</v>
      </c>
      <c r="AB253">
        <v>0</v>
      </c>
      <c r="AC253">
        <v>0</v>
      </c>
      <c r="AD253">
        <v>0</v>
      </c>
    </row>
    <row r="254" spans="1:30" x14ac:dyDescent="0.3">
      <c r="A254" t="s">
        <v>1203</v>
      </c>
      <c r="B254" t="s">
        <v>811</v>
      </c>
      <c r="C254" t="s">
        <v>199</v>
      </c>
      <c r="D254" t="s">
        <v>1252</v>
      </c>
      <c r="F254" t="s">
        <v>1252</v>
      </c>
      <c r="H254" t="s">
        <v>265</v>
      </c>
      <c r="I254" t="s">
        <v>266</v>
      </c>
      <c r="J254" t="s">
        <v>748</v>
      </c>
      <c r="K254" t="s">
        <v>1202</v>
      </c>
      <c r="L254" t="s">
        <v>267</v>
      </c>
      <c r="M254" t="s">
        <v>268</v>
      </c>
      <c r="N254">
        <v>8</v>
      </c>
      <c r="O254" t="s">
        <v>282</v>
      </c>
      <c r="P254">
        <v>1</v>
      </c>
      <c r="R254">
        <v>1</v>
      </c>
      <c r="S254" s="108">
        <v>1</v>
      </c>
      <c r="T254">
        <v>1</v>
      </c>
      <c r="U254" t="s">
        <v>270</v>
      </c>
      <c r="V254" t="s">
        <v>167</v>
      </c>
      <c r="W254">
        <v>1</v>
      </c>
      <c r="X254">
        <v>0</v>
      </c>
      <c r="Y254">
        <v>1</v>
      </c>
      <c r="Z254">
        <v>0</v>
      </c>
      <c r="AA254">
        <v>0</v>
      </c>
      <c r="AB254">
        <v>0</v>
      </c>
      <c r="AC254">
        <v>0</v>
      </c>
      <c r="AD254">
        <v>0</v>
      </c>
    </row>
    <row r="255" spans="1:30" x14ac:dyDescent="0.3">
      <c r="A255" t="s">
        <v>1203</v>
      </c>
      <c r="B255" t="s">
        <v>811</v>
      </c>
      <c r="C255" t="s">
        <v>199</v>
      </c>
      <c r="D255" t="s">
        <v>1252</v>
      </c>
      <c r="F255" t="s">
        <v>1252</v>
      </c>
      <c r="H255" t="s">
        <v>265</v>
      </c>
      <c r="I255" t="s">
        <v>266</v>
      </c>
      <c r="J255" t="s">
        <v>748</v>
      </c>
      <c r="K255" t="s">
        <v>1202</v>
      </c>
      <c r="L255" t="s">
        <v>271</v>
      </c>
      <c r="M255" t="s">
        <v>268</v>
      </c>
      <c r="N255">
        <v>9</v>
      </c>
      <c r="O255" t="s">
        <v>272</v>
      </c>
      <c r="P255">
        <v>1</v>
      </c>
      <c r="R255">
        <v>2</v>
      </c>
      <c r="S255" s="108">
        <v>2</v>
      </c>
      <c r="T255">
        <v>1</v>
      </c>
      <c r="U255" t="s">
        <v>270</v>
      </c>
      <c r="V255" t="s">
        <v>167</v>
      </c>
      <c r="W255">
        <v>1</v>
      </c>
      <c r="X255">
        <v>2</v>
      </c>
      <c r="Y255">
        <v>0</v>
      </c>
      <c r="Z255">
        <v>0</v>
      </c>
      <c r="AA255">
        <v>0</v>
      </c>
      <c r="AB255">
        <v>0</v>
      </c>
      <c r="AC255">
        <v>0</v>
      </c>
      <c r="AD255">
        <v>0</v>
      </c>
    </row>
    <row r="256" spans="1:30" x14ac:dyDescent="0.3">
      <c r="A256" t="s">
        <v>1203</v>
      </c>
      <c r="B256" t="s">
        <v>811</v>
      </c>
      <c r="C256" t="s">
        <v>199</v>
      </c>
      <c r="D256" t="s">
        <v>1252</v>
      </c>
      <c r="F256" t="s">
        <v>1252</v>
      </c>
      <c r="H256" t="s">
        <v>265</v>
      </c>
      <c r="I256" t="s">
        <v>266</v>
      </c>
      <c r="J256" t="s">
        <v>748</v>
      </c>
      <c r="K256" t="s">
        <v>1202</v>
      </c>
      <c r="L256" t="s">
        <v>271</v>
      </c>
      <c r="M256" t="s">
        <v>268</v>
      </c>
      <c r="N256">
        <v>21</v>
      </c>
      <c r="O256" t="s">
        <v>273</v>
      </c>
      <c r="P256">
        <v>0.17</v>
      </c>
      <c r="R256">
        <v>1</v>
      </c>
      <c r="S256" s="108">
        <v>0.17</v>
      </c>
      <c r="T256">
        <v>1</v>
      </c>
      <c r="U256" t="s">
        <v>270</v>
      </c>
      <c r="V256" t="s">
        <v>167</v>
      </c>
      <c r="W256">
        <v>1</v>
      </c>
      <c r="X256">
        <v>0</v>
      </c>
      <c r="Y256">
        <v>1</v>
      </c>
      <c r="Z256">
        <v>0</v>
      </c>
      <c r="AA256">
        <v>0</v>
      </c>
      <c r="AB256">
        <v>0</v>
      </c>
      <c r="AC256">
        <v>0</v>
      </c>
      <c r="AD256">
        <v>0</v>
      </c>
    </row>
    <row r="257" spans="1:30" x14ac:dyDescent="0.3">
      <c r="A257" t="s">
        <v>1203</v>
      </c>
      <c r="B257" t="s">
        <v>813</v>
      </c>
      <c r="C257" t="s">
        <v>199</v>
      </c>
      <c r="D257" t="s">
        <v>1253</v>
      </c>
      <c r="F257" t="s">
        <v>1253</v>
      </c>
      <c r="H257" t="s">
        <v>265</v>
      </c>
      <c r="I257" t="s">
        <v>266</v>
      </c>
      <c r="J257" t="s">
        <v>748</v>
      </c>
      <c r="K257" t="s">
        <v>1202</v>
      </c>
      <c r="L257" t="s">
        <v>267</v>
      </c>
      <c r="M257" t="s">
        <v>268</v>
      </c>
      <c r="N257">
        <v>8</v>
      </c>
      <c r="O257" t="s">
        <v>282</v>
      </c>
      <c r="P257">
        <v>2</v>
      </c>
      <c r="R257">
        <v>1</v>
      </c>
      <c r="S257" s="108">
        <v>2</v>
      </c>
      <c r="T257">
        <v>1</v>
      </c>
      <c r="U257" t="s">
        <v>270</v>
      </c>
      <c r="V257" t="s">
        <v>167</v>
      </c>
      <c r="W257">
        <v>1</v>
      </c>
      <c r="X257">
        <v>0</v>
      </c>
      <c r="Y257">
        <v>1</v>
      </c>
      <c r="Z257">
        <v>0</v>
      </c>
      <c r="AA257">
        <v>0</v>
      </c>
      <c r="AB257">
        <v>0</v>
      </c>
      <c r="AC257">
        <v>0</v>
      </c>
      <c r="AD257">
        <v>0</v>
      </c>
    </row>
    <row r="258" spans="1:30" x14ac:dyDescent="0.3">
      <c r="A258" t="s">
        <v>1203</v>
      </c>
      <c r="B258" t="s">
        <v>813</v>
      </c>
      <c r="C258" t="s">
        <v>199</v>
      </c>
      <c r="D258" t="s">
        <v>1253</v>
      </c>
      <c r="F258" t="s">
        <v>1253</v>
      </c>
      <c r="H258" t="s">
        <v>265</v>
      </c>
      <c r="I258" t="s">
        <v>266</v>
      </c>
      <c r="J258" t="s">
        <v>748</v>
      </c>
      <c r="K258" t="s">
        <v>1202</v>
      </c>
      <c r="L258" t="s">
        <v>271</v>
      </c>
      <c r="M258" t="s">
        <v>268</v>
      </c>
      <c r="N258">
        <v>9</v>
      </c>
      <c r="O258" t="s">
        <v>272</v>
      </c>
      <c r="P258">
        <v>2</v>
      </c>
      <c r="R258">
        <v>1</v>
      </c>
      <c r="S258" s="108">
        <v>2</v>
      </c>
      <c r="T258">
        <v>1</v>
      </c>
      <c r="U258" t="s">
        <v>270</v>
      </c>
      <c r="V258" t="s">
        <v>167</v>
      </c>
      <c r="W258">
        <v>1</v>
      </c>
      <c r="X258">
        <v>1</v>
      </c>
      <c r="Y258">
        <v>0</v>
      </c>
      <c r="Z258">
        <v>0</v>
      </c>
      <c r="AA258">
        <v>0</v>
      </c>
      <c r="AB258">
        <v>0</v>
      </c>
      <c r="AC258">
        <v>0</v>
      </c>
      <c r="AD258">
        <v>0</v>
      </c>
    </row>
    <row r="259" spans="1:30" x14ac:dyDescent="0.3">
      <c r="A259" t="s">
        <v>1203</v>
      </c>
      <c r="B259" t="s">
        <v>813</v>
      </c>
      <c r="C259" t="s">
        <v>199</v>
      </c>
      <c r="D259" t="s">
        <v>1253</v>
      </c>
      <c r="F259" t="s">
        <v>1253</v>
      </c>
      <c r="H259" t="s">
        <v>265</v>
      </c>
      <c r="I259" t="s">
        <v>266</v>
      </c>
      <c r="J259" t="s">
        <v>748</v>
      </c>
      <c r="K259" t="s">
        <v>1202</v>
      </c>
      <c r="L259" t="s">
        <v>271</v>
      </c>
      <c r="M259" t="s">
        <v>268</v>
      </c>
      <c r="N259">
        <v>21</v>
      </c>
      <c r="O259" t="s">
        <v>273</v>
      </c>
      <c r="P259">
        <v>0.17</v>
      </c>
      <c r="R259">
        <v>1</v>
      </c>
      <c r="S259" s="108">
        <v>0.17</v>
      </c>
      <c r="T259">
        <v>1</v>
      </c>
      <c r="U259" t="s">
        <v>270</v>
      </c>
      <c r="V259" t="s">
        <v>167</v>
      </c>
      <c r="W259">
        <v>1</v>
      </c>
      <c r="X259">
        <v>0</v>
      </c>
      <c r="Y259">
        <v>1</v>
      </c>
      <c r="Z259">
        <v>0</v>
      </c>
      <c r="AA259">
        <v>0</v>
      </c>
      <c r="AB259">
        <v>0</v>
      </c>
      <c r="AC259">
        <v>0</v>
      </c>
      <c r="AD259">
        <v>0</v>
      </c>
    </row>
    <row r="260" spans="1:30" x14ac:dyDescent="0.3">
      <c r="A260" t="s">
        <v>1203</v>
      </c>
      <c r="B260" t="s">
        <v>815</v>
      </c>
      <c r="C260" t="s">
        <v>199</v>
      </c>
      <c r="D260" t="s">
        <v>1254</v>
      </c>
      <c r="F260" t="s">
        <v>1254</v>
      </c>
      <c r="H260" t="s">
        <v>265</v>
      </c>
      <c r="I260" t="s">
        <v>266</v>
      </c>
      <c r="J260" t="s">
        <v>748</v>
      </c>
      <c r="K260" t="s">
        <v>1202</v>
      </c>
      <c r="L260" t="s">
        <v>267</v>
      </c>
      <c r="M260" t="s">
        <v>268</v>
      </c>
      <c r="N260">
        <v>8</v>
      </c>
      <c r="O260" t="s">
        <v>282</v>
      </c>
      <c r="P260">
        <v>2</v>
      </c>
      <c r="R260">
        <v>1</v>
      </c>
      <c r="S260" s="108">
        <v>2</v>
      </c>
      <c r="T260">
        <v>1</v>
      </c>
      <c r="U260" t="s">
        <v>270</v>
      </c>
      <c r="V260" t="s">
        <v>167</v>
      </c>
      <c r="W260">
        <v>1</v>
      </c>
      <c r="X260">
        <v>0</v>
      </c>
      <c r="Y260">
        <v>1</v>
      </c>
      <c r="Z260">
        <v>0</v>
      </c>
      <c r="AA260">
        <v>0</v>
      </c>
      <c r="AB260">
        <v>0</v>
      </c>
      <c r="AC260">
        <v>0</v>
      </c>
      <c r="AD260">
        <v>0</v>
      </c>
    </row>
    <row r="261" spans="1:30" x14ac:dyDescent="0.3">
      <c r="A261" t="s">
        <v>1203</v>
      </c>
      <c r="B261" t="s">
        <v>815</v>
      </c>
      <c r="C261" t="s">
        <v>199</v>
      </c>
      <c r="D261" t="s">
        <v>1254</v>
      </c>
      <c r="F261" t="s">
        <v>1254</v>
      </c>
      <c r="H261" t="s">
        <v>265</v>
      </c>
      <c r="I261" t="s">
        <v>266</v>
      </c>
      <c r="J261" t="s">
        <v>748</v>
      </c>
      <c r="K261" t="s">
        <v>1202</v>
      </c>
      <c r="L261" t="s">
        <v>267</v>
      </c>
      <c r="M261" t="s">
        <v>268</v>
      </c>
      <c r="N261">
        <v>8</v>
      </c>
      <c r="O261" t="s">
        <v>282</v>
      </c>
      <c r="P261">
        <v>1</v>
      </c>
      <c r="R261">
        <v>1</v>
      </c>
      <c r="S261" s="108">
        <v>1</v>
      </c>
      <c r="T261">
        <v>1</v>
      </c>
      <c r="U261" t="s">
        <v>270</v>
      </c>
      <c r="V261" t="s">
        <v>167</v>
      </c>
      <c r="W261">
        <v>1</v>
      </c>
      <c r="X261">
        <v>0</v>
      </c>
      <c r="Y261">
        <v>1</v>
      </c>
      <c r="Z261">
        <v>0</v>
      </c>
      <c r="AA261">
        <v>0</v>
      </c>
      <c r="AB261">
        <v>0</v>
      </c>
      <c r="AC261">
        <v>0</v>
      </c>
      <c r="AD261">
        <v>0</v>
      </c>
    </row>
    <row r="262" spans="1:30" x14ac:dyDescent="0.3">
      <c r="A262" t="s">
        <v>1203</v>
      </c>
      <c r="B262" t="s">
        <v>815</v>
      </c>
      <c r="C262" t="s">
        <v>199</v>
      </c>
      <c r="D262" t="s">
        <v>1254</v>
      </c>
      <c r="F262" t="s">
        <v>1254</v>
      </c>
      <c r="H262" t="s">
        <v>265</v>
      </c>
      <c r="I262" t="s">
        <v>266</v>
      </c>
      <c r="J262" t="s">
        <v>748</v>
      </c>
      <c r="K262" t="s">
        <v>1202</v>
      </c>
      <c r="L262" t="s">
        <v>271</v>
      </c>
      <c r="M262" t="s">
        <v>268</v>
      </c>
      <c r="N262">
        <v>9</v>
      </c>
      <c r="O262" t="s">
        <v>272</v>
      </c>
      <c r="P262">
        <v>1</v>
      </c>
      <c r="R262">
        <v>2</v>
      </c>
      <c r="S262" s="108">
        <v>2</v>
      </c>
      <c r="T262">
        <v>1</v>
      </c>
      <c r="U262" t="s">
        <v>270</v>
      </c>
      <c r="V262" t="s">
        <v>167</v>
      </c>
      <c r="W262">
        <v>1</v>
      </c>
      <c r="X262">
        <v>2</v>
      </c>
      <c r="Y262">
        <v>0</v>
      </c>
      <c r="Z262">
        <v>0</v>
      </c>
      <c r="AA262">
        <v>0</v>
      </c>
      <c r="AB262">
        <v>0</v>
      </c>
      <c r="AC262">
        <v>0</v>
      </c>
      <c r="AD262">
        <v>0</v>
      </c>
    </row>
    <row r="263" spans="1:30" x14ac:dyDescent="0.3">
      <c r="A263" t="s">
        <v>1203</v>
      </c>
      <c r="B263" t="s">
        <v>815</v>
      </c>
      <c r="C263" t="s">
        <v>199</v>
      </c>
      <c r="D263" t="s">
        <v>1254</v>
      </c>
      <c r="F263" t="s">
        <v>1254</v>
      </c>
      <c r="H263" t="s">
        <v>265</v>
      </c>
      <c r="I263" t="s">
        <v>266</v>
      </c>
      <c r="J263" t="s">
        <v>748</v>
      </c>
      <c r="K263" t="s">
        <v>1202</v>
      </c>
      <c r="L263" t="s">
        <v>271</v>
      </c>
      <c r="M263" t="s">
        <v>268</v>
      </c>
      <c r="N263">
        <v>9</v>
      </c>
      <c r="O263" t="s">
        <v>272</v>
      </c>
      <c r="P263">
        <v>2</v>
      </c>
      <c r="R263">
        <v>1</v>
      </c>
      <c r="S263" s="108">
        <v>2</v>
      </c>
      <c r="T263">
        <v>1</v>
      </c>
      <c r="U263" t="s">
        <v>270</v>
      </c>
      <c r="V263" t="s">
        <v>167</v>
      </c>
      <c r="W263">
        <v>1</v>
      </c>
      <c r="X263">
        <v>1</v>
      </c>
      <c r="Y263">
        <v>0</v>
      </c>
      <c r="Z263">
        <v>0</v>
      </c>
      <c r="AA263">
        <v>0</v>
      </c>
      <c r="AB263">
        <v>0</v>
      </c>
      <c r="AC263">
        <v>0</v>
      </c>
      <c r="AD263">
        <v>0</v>
      </c>
    </row>
    <row r="264" spans="1:30" x14ac:dyDescent="0.3">
      <c r="A264" t="s">
        <v>1203</v>
      </c>
      <c r="B264" t="s">
        <v>815</v>
      </c>
      <c r="C264" t="s">
        <v>199</v>
      </c>
      <c r="D264" t="s">
        <v>1254</v>
      </c>
      <c r="F264" t="s">
        <v>1254</v>
      </c>
      <c r="H264" t="s">
        <v>265</v>
      </c>
      <c r="I264" t="s">
        <v>266</v>
      </c>
      <c r="J264" t="s">
        <v>748</v>
      </c>
      <c r="K264" t="s">
        <v>1202</v>
      </c>
      <c r="L264" t="s">
        <v>271</v>
      </c>
      <c r="M264" t="s">
        <v>268</v>
      </c>
      <c r="N264">
        <v>21</v>
      </c>
      <c r="O264" t="s">
        <v>273</v>
      </c>
      <c r="P264">
        <v>0.17</v>
      </c>
      <c r="R264">
        <v>1</v>
      </c>
      <c r="S264" s="108">
        <v>0.17</v>
      </c>
      <c r="T264">
        <v>1</v>
      </c>
      <c r="U264" t="s">
        <v>270</v>
      </c>
      <c r="V264" t="s">
        <v>167</v>
      </c>
      <c r="W264">
        <v>1</v>
      </c>
      <c r="X264">
        <v>0</v>
      </c>
      <c r="Y264">
        <v>1</v>
      </c>
      <c r="Z264">
        <v>0</v>
      </c>
      <c r="AA264">
        <v>0</v>
      </c>
      <c r="AB264">
        <v>0</v>
      </c>
      <c r="AC264">
        <v>0</v>
      </c>
      <c r="AD264">
        <v>0</v>
      </c>
    </row>
    <row r="265" spans="1:30" x14ac:dyDescent="0.3">
      <c r="A265" t="s">
        <v>1203</v>
      </c>
      <c r="B265" t="s">
        <v>815</v>
      </c>
      <c r="C265" t="s">
        <v>199</v>
      </c>
      <c r="D265" t="s">
        <v>1254</v>
      </c>
      <c r="F265" t="s">
        <v>1254</v>
      </c>
      <c r="H265" t="s">
        <v>265</v>
      </c>
      <c r="I265" t="s">
        <v>266</v>
      </c>
      <c r="J265" t="s">
        <v>748</v>
      </c>
      <c r="K265" t="s">
        <v>1202</v>
      </c>
      <c r="L265" t="s">
        <v>271</v>
      </c>
      <c r="M265" t="s">
        <v>268</v>
      </c>
      <c r="N265">
        <v>21</v>
      </c>
      <c r="O265" t="s">
        <v>273</v>
      </c>
      <c r="P265">
        <v>0.17</v>
      </c>
      <c r="R265">
        <v>1</v>
      </c>
      <c r="S265" s="108">
        <v>0.17</v>
      </c>
      <c r="T265">
        <v>1</v>
      </c>
      <c r="U265" t="s">
        <v>270</v>
      </c>
      <c r="V265" t="s">
        <v>167</v>
      </c>
      <c r="W265">
        <v>1</v>
      </c>
      <c r="X265">
        <v>0</v>
      </c>
      <c r="Y265">
        <v>1</v>
      </c>
      <c r="Z265">
        <v>0</v>
      </c>
      <c r="AA265">
        <v>0</v>
      </c>
      <c r="AB265">
        <v>0</v>
      </c>
      <c r="AC265">
        <v>0</v>
      </c>
      <c r="AD265">
        <v>0</v>
      </c>
    </row>
    <row r="266" spans="1:30" x14ac:dyDescent="0.3">
      <c r="A266" t="s">
        <v>1203</v>
      </c>
      <c r="B266" t="s">
        <v>815</v>
      </c>
      <c r="C266" t="s">
        <v>199</v>
      </c>
      <c r="D266" t="s">
        <v>1254</v>
      </c>
      <c r="F266" t="s">
        <v>1254</v>
      </c>
      <c r="H266" t="s">
        <v>265</v>
      </c>
      <c r="I266" t="s">
        <v>266</v>
      </c>
      <c r="J266" t="s">
        <v>748</v>
      </c>
      <c r="K266" t="s">
        <v>1202</v>
      </c>
      <c r="L266" t="s">
        <v>271</v>
      </c>
      <c r="M266" t="s">
        <v>268</v>
      </c>
      <c r="N266">
        <v>21</v>
      </c>
      <c r="O266" t="s">
        <v>273</v>
      </c>
      <c r="P266">
        <v>0.17</v>
      </c>
      <c r="R266">
        <v>1</v>
      </c>
      <c r="S266" s="108">
        <v>0.17</v>
      </c>
      <c r="T266">
        <v>1</v>
      </c>
      <c r="U266" t="s">
        <v>270</v>
      </c>
      <c r="V266" t="s">
        <v>167</v>
      </c>
      <c r="W266">
        <v>1</v>
      </c>
      <c r="X266">
        <v>0</v>
      </c>
      <c r="Y266">
        <v>1</v>
      </c>
      <c r="Z266">
        <v>0</v>
      </c>
      <c r="AA266">
        <v>0</v>
      </c>
      <c r="AB266">
        <v>0</v>
      </c>
      <c r="AC266">
        <v>0</v>
      </c>
      <c r="AD266">
        <v>0</v>
      </c>
    </row>
    <row r="267" spans="1:30" x14ac:dyDescent="0.3">
      <c r="A267" t="s">
        <v>1203</v>
      </c>
      <c r="B267" t="s">
        <v>817</v>
      </c>
      <c r="C267" t="s">
        <v>199</v>
      </c>
      <c r="D267" t="s">
        <v>1255</v>
      </c>
      <c r="F267" t="s">
        <v>1255</v>
      </c>
      <c r="H267" t="s">
        <v>265</v>
      </c>
      <c r="I267" t="s">
        <v>266</v>
      </c>
      <c r="J267" t="s">
        <v>748</v>
      </c>
      <c r="K267" t="s">
        <v>1202</v>
      </c>
      <c r="L267" t="s">
        <v>267</v>
      </c>
      <c r="M267" t="s">
        <v>268</v>
      </c>
      <c r="N267">
        <v>8</v>
      </c>
      <c r="O267" t="s">
        <v>282</v>
      </c>
      <c r="P267">
        <v>1</v>
      </c>
      <c r="R267">
        <v>1</v>
      </c>
      <c r="S267" s="108">
        <v>1</v>
      </c>
      <c r="T267">
        <v>1</v>
      </c>
      <c r="U267" t="s">
        <v>270</v>
      </c>
      <c r="V267" t="s">
        <v>167</v>
      </c>
      <c r="W267">
        <v>1</v>
      </c>
      <c r="X267">
        <v>0</v>
      </c>
      <c r="Y267">
        <v>1</v>
      </c>
      <c r="Z267">
        <v>0</v>
      </c>
      <c r="AA267">
        <v>0</v>
      </c>
      <c r="AB267">
        <v>0</v>
      </c>
      <c r="AC267">
        <v>0</v>
      </c>
      <c r="AD267">
        <v>0</v>
      </c>
    </row>
    <row r="268" spans="1:30" x14ac:dyDescent="0.3">
      <c r="A268" t="s">
        <v>1203</v>
      </c>
      <c r="B268" t="s">
        <v>817</v>
      </c>
      <c r="C268" t="s">
        <v>199</v>
      </c>
      <c r="D268" t="s">
        <v>1255</v>
      </c>
      <c r="F268" t="s">
        <v>1255</v>
      </c>
      <c r="H268" t="s">
        <v>265</v>
      </c>
      <c r="I268" t="s">
        <v>266</v>
      </c>
      <c r="J268" t="s">
        <v>748</v>
      </c>
      <c r="K268" t="s">
        <v>1202</v>
      </c>
      <c r="L268" t="s">
        <v>271</v>
      </c>
      <c r="M268" t="s">
        <v>268</v>
      </c>
      <c r="N268">
        <v>9</v>
      </c>
      <c r="O268" t="s">
        <v>272</v>
      </c>
      <c r="P268">
        <v>1</v>
      </c>
      <c r="R268">
        <v>1</v>
      </c>
      <c r="S268" s="108">
        <v>1</v>
      </c>
      <c r="T268">
        <v>1</v>
      </c>
      <c r="U268" t="s">
        <v>270</v>
      </c>
      <c r="V268" t="s">
        <v>167</v>
      </c>
      <c r="W268">
        <v>1</v>
      </c>
      <c r="X268">
        <v>1</v>
      </c>
      <c r="Y268">
        <v>0</v>
      </c>
      <c r="Z268">
        <v>0</v>
      </c>
      <c r="AA268">
        <v>0</v>
      </c>
      <c r="AB268">
        <v>0</v>
      </c>
      <c r="AC268">
        <v>0</v>
      </c>
      <c r="AD268">
        <v>0</v>
      </c>
    </row>
    <row r="269" spans="1:30" x14ac:dyDescent="0.3">
      <c r="A269" t="s">
        <v>1203</v>
      </c>
      <c r="B269" t="s">
        <v>817</v>
      </c>
      <c r="C269" t="s">
        <v>199</v>
      </c>
      <c r="D269" t="s">
        <v>1255</v>
      </c>
      <c r="F269" t="s">
        <v>1255</v>
      </c>
      <c r="H269" t="s">
        <v>265</v>
      </c>
      <c r="I269" t="s">
        <v>266</v>
      </c>
      <c r="J269" t="s">
        <v>748</v>
      </c>
      <c r="K269" t="s">
        <v>1202</v>
      </c>
      <c r="L269" t="s">
        <v>271</v>
      </c>
      <c r="M269" t="s">
        <v>268</v>
      </c>
      <c r="N269">
        <v>21</v>
      </c>
      <c r="O269" t="s">
        <v>273</v>
      </c>
      <c r="P269">
        <v>0.17</v>
      </c>
      <c r="R269">
        <v>1</v>
      </c>
      <c r="S269" s="108">
        <v>0.17</v>
      </c>
      <c r="T269">
        <v>1</v>
      </c>
      <c r="U269" t="s">
        <v>270</v>
      </c>
      <c r="V269" t="s">
        <v>167</v>
      </c>
      <c r="W269">
        <v>1</v>
      </c>
      <c r="X269">
        <v>0</v>
      </c>
      <c r="Y269">
        <v>1</v>
      </c>
      <c r="Z269">
        <v>0</v>
      </c>
      <c r="AA269">
        <v>0</v>
      </c>
      <c r="AB269">
        <v>0</v>
      </c>
      <c r="AC269">
        <v>0</v>
      </c>
      <c r="AD269">
        <v>0</v>
      </c>
    </row>
    <row r="270" spans="1:30" x14ac:dyDescent="0.3">
      <c r="A270" t="s">
        <v>1203</v>
      </c>
      <c r="B270" t="s">
        <v>819</v>
      </c>
      <c r="C270" t="s">
        <v>199</v>
      </c>
      <c r="D270" t="s">
        <v>1257</v>
      </c>
      <c r="F270" t="s">
        <v>1257</v>
      </c>
      <c r="H270" t="s">
        <v>265</v>
      </c>
      <c r="I270" t="s">
        <v>266</v>
      </c>
      <c r="J270" t="s">
        <v>1207</v>
      </c>
      <c r="K270" t="s">
        <v>1202</v>
      </c>
      <c r="L270" t="s">
        <v>267</v>
      </c>
      <c r="M270" t="s">
        <v>268</v>
      </c>
      <c r="N270">
        <v>8</v>
      </c>
      <c r="O270" t="s">
        <v>282</v>
      </c>
      <c r="P270">
        <v>2</v>
      </c>
      <c r="R270">
        <v>1</v>
      </c>
      <c r="S270" s="108">
        <v>2</v>
      </c>
      <c r="T270">
        <v>1</v>
      </c>
      <c r="U270" t="s">
        <v>270</v>
      </c>
      <c r="V270" t="s">
        <v>167</v>
      </c>
      <c r="W270">
        <v>1</v>
      </c>
      <c r="X270">
        <v>0</v>
      </c>
      <c r="Y270">
        <v>1</v>
      </c>
      <c r="Z270">
        <v>0</v>
      </c>
      <c r="AA270">
        <v>0</v>
      </c>
      <c r="AB270">
        <v>0</v>
      </c>
      <c r="AC270">
        <v>0</v>
      </c>
      <c r="AD270">
        <v>0</v>
      </c>
    </row>
    <row r="271" spans="1:30" x14ac:dyDescent="0.3">
      <c r="A271" t="s">
        <v>1203</v>
      </c>
      <c r="B271" t="s">
        <v>819</v>
      </c>
      <c r="C271" t="s">
        <v>199</v>
      </c>
      <c r="D271" t="s">
        <v>1257</v>
      </c>
      <c r="F271" t="s">
        <v>1257</v>
      </c>
      <c r="H271" t="s">
        <v>265</v>
      </c>
      <c r="I271" t="s">
        <v>266</v>
      </c>
      <c r="J271" t="s">
        <v>1207</v>
      </c>
      <c r="K271" t="s">
        <v>1202</v>
      </c>
      <c r="L271" t="s">
        <v>271</v>
      </c>
      <c r="M271" t="s">
        <v>268</v>
      </c>
      <c r="N271">
        <v>9</v>
      </c>
      <c r="O271" t="s">
        <v>288</v>
      </c>
      <c r="P271">
        <v>0.32</v>
      </c>
      <c r="R271">
        <v>1</v>
      </c>
      <c r="S271" s="108">
        <v>0.32</v>
      </c>
      <c r="T271">
        <v>1</v>
      </c>
      <c r="U271" t="s">
        <v>270</v>
      </c>
      <c r="V271" t="s">
        <v>167</v>
      </c>
      <c r="W271">
        <v>1</v>
      </c>
      <c r="X271">
        <v>0</v>
      </c>
      <c r="Y271">
        <v>0</v>
      </c>
      <c r="Z271">
        <v>1</v>
      </c>
      <c r="AA271">
        <v>0</v>
      </c>
      <c r="AB271">
        <v>0</v>
      </c>
      <c r="AC271">
        <v>0</v>
      </c>
      <c r="AD271">
        <v>0</v>
      </c>
    </row>
    <row r="272" spans="1:30" x14ac:dyDescent="0.3">
      <c r="A272" t="s">
        <v>1203</v>
      </c>
      <c r="B272" t="s">
        <v>819</v>
      </c>
      <c r="C272" t="s">
        <v>199</v>
      </c>
      <c r="D272" t="s">
        <v>1257</v>
      </c>
      <c r="F272" t="s">
        <v>1257</v>
      </c>
      <c r="H272" t="s">
        <v>265</v>
      </c>
      <c r="I272" t="s">
        <v>266</v>
      </c>
      <c r="J272" t="s">
        <v>1207</v>
      </c>
      <c r="K272" t="s">
        <v>1202</v>
      </c>
      <c r="L272" t="s">
        <v>271</v>
      </c>
      <c r="M272" t="s">
        <v>268</v>
      </c>
      <c r="N272">
        <v>9</v>
      </c>
      <c r="O272" t="s">
        <v>288</v>
      </c>
      <c r="P272">
        <v>0.48</v>
      </c>
      <c r="R272">
        <v>1</v>
      </c>
      <c r="S272" s="108">
        <v>0.48</v>
      </c>
      <c r="T272">
        <v>1</v>
      </c>
      <c r="U272" t="s">
        <v>270</v>
      </c>
      <c r="V272" t="s">
        <v>167</v>
      </c>
      <c r="W272">
        <v>1</v>
      </c>
      <c r="X272">
        <v>0</v>
      </c>
      <c r="Y272">
        <v>0</v>
      </c>
      <c r="Z272">
        <v>1</v>
      </c>
      <c r="AA272">
        <v>0</v>
      </c>
      <c r="AB272">
        <v>0</v>
      </c>
      <c r="AC272">
        <v>0</v>
      </c>
      <c r="AD272">
        <v>0</v>
      </c>
    </row>
    <row r="273" spans="1:30" x14ac:dyDescent="0.3">
      <c r="A273" t="s">
        <v>1203</v>
      </c>
      <c r="B273" t="s">
        <v>819</v>
      </c>
      <c r="C273" t="s">
        <v>199</v>
      </c>
      <c r="D273" t="s">
        <v>1257</v>
      </c>
      <c r="F273" t="s">
        <v>1257</v>
      </c>
      <c r="H273" t="s">
        <v>265</v>
      </c>
      <c r="I273" t="s">
        <v>266</v>
      </c>
      <c r="J273" t="s">
        <v>1207</v>
      </c>
      <c r="K273" t="s">
        <v>1202</v>
      </c>
      <c r="L273" t="s">
        <v>271</v>
      </c>
      <c r="M273" t="s">
        <v>268</v>
      </c>
      <c r="N273">
        <v>21</v>
      </c>
      <c r="O273" t="s">
        <v>273</v>
      </c>
      <c r="P273">
        <v>0.17</v>
      </c>
      <c r="R273">
        <v>1</v>
      </c>
      <c r="S273" s="108">
        <v>0.17</v>
      </c>
      <c r="T273">
        <v>1</v>
      </c>
      <c r="U273" t="s">
        <v>270</v>
      </c>
      <c r="V273" t="s">
        <v>167</v>
      </c>
      <c r="W273">
        <v>1</v>
      </c>
      <c r="X273">
        <v>0</v>
      </c>
      <c r="Y273">
        <v>1</v>
      </c>
      <c r="Z273">
        <v>0</v>
      </c>
      <c r="AA273">
        <v>0</v>
      </c>
      <c r="AB273">
        <v>0</v>
      </c>
      <c r="AC273">
        <v>0</v>
      </c>
      <c r="AD273">
        <v>0</v>
      </c>
    </row>
    <row r="274" spans="1:30" x14ac:dyDescent="0.3">
      <c r="A274" t="s">
        <v>1203</v>
      </c>
      <c r="B274" t="s">
        <v>821</v>
      </c>
      <c r="C274" t="s">
        <v>199</v>
      </c>
      <c r="D274" t="s">
        <v>1238</v>
      </c>
      <c r="F274" t="s">
        <v>1238</v>
      </c>
      <c r="H274" t="s">
        <v>265</v>
      </c>
      <c r="I274" t="s">
        <v>266</v>
      </c>
      <c r="J274" t="s">
        <v>748</v>
      </c>
      <c r="K274" t="s">
        <v>1202</v>
      </c>
      <c r="L274" t="s">
        <v>267</v>
      </c>
      <c r="M274" t="s">
        <v>268</v>
      </c>
      <c r="N274">
        <v>8</v>
      </c>
      <c r="O274" t="s">
        <v>282</v>
      </c>
      <c r="P274">
        <v>1</v>
      </c>
      <c r="R274">
        <v>1</v>
      </c>
      <c r="S274" s="108">
        <v>1</v>
      </c>
      <c r="T274">
        <v>1</v>
      </c>
      <c r="U274" t="s">
        <v>270</v>
      </c>
      <c r="V274" t="s">
        <v>167</v>
      </c>
      <c r="W274">
        <v>1</v>
      </c>
      <c r="X274">
        <v>0</v>
      </c>
      <c r="Y274">
        <v>0</v>
      </c>
      <c r="Z274">
        <v>1</v>
      </c>
      <c r="AA274">
        <v>0</v>
      </c>
      <c r="AB274">
        <v>0</v>
      </c>
      <c r="AC274">
        <v>0</v>
      </c>
      <c r="AD274">
        <v>0</v>
      </c>
    </row>
    <row r="275" spans="1:30" x14ac:dyDescent="0.3">
      <c r="A275" t="s">
        <v>1203</v>
      </c>
      <c r="B275" t="s">
        <v>821</v>
      </c>
      <c r="C275" t="s">
        <v>199</v>
      </c>
      <c r="D275" t="s">
        <v>1238</v>
      </c>
      <c r="F275" t="s">
        <v>1238</v>
      </c>
      <c r="H275" t="s">
        <v>265</v>
      </c>
      <c r="I275" t="s">
        <v>266</v>
      </c>
      <c r="J275" t="s">
        <v>748</v>
      </c>
      <c r="K275" t="s">
        <v>1202</v>
      </c>
      <c r="L275" t="s">
        <v>271</v>
      </c>
      <c r="M275" t="s">
        <v>268</v>
      </c>
      <c r="N275">
        <v>9</v>
      </c>
      <c r="O275" t="s">
        <v>272</v>
      </c>
      <c r="P275">
        <v>1</v>
      </c>
      <c r="R275">
        <v>2</v>
      </c>
      <c r="S275" s="108">
        <v>2</v>
      </c>
      <c r="T275">
        <v>1</v>
      </c>
      <c r="U275" t="s">
        <v>270</v>
      </c>
      <c r="V275" t="s">
        <v>167</v>
      </c>
      <c r="W275">
        <v>1</v>
      </c>
      <c r="X275">
        <v>1</v>
      </c>
      <c r="Y275">
        <v>0</v>
      </c>
      <c r="Z275">
        <v>0</v>
      </c>
      <c r="AA275">
        <v>1</v>
      </c>
      <c r="AB275">
        <v>0</v>
      </c>
      <c r="AC275">
        <v>0</v>
      </c>
      <c r="AD275">
        <v>0</v>
      </c>
    </row>
    <row r="276" spans="1:30" x14ac:dyDescent="0.3">
      <c r="A276" t="s">
        <v>1203</v>
      </c>
      <c r="B276" t="s">
        <v>821</v>
      </c>
      <c r="C276" t="s">
        <v>199</v>
      </c>
      <c r="D276" t="s">
        <v>1238</v>
      </c>
      <c r="F276" t="s">
        <v>1238</v>
      </c>
      <c r="H276" t="s">
        <v>265</v>
      </c>
      <c r="I276" t="s">
        <v>266</v>
      </c>
      <c r="J276" t="s">
        <v>748</v>
      </c>
      <c r="K276" t="s">
        <v>1202</v>
      </c>
      <c r="L276" t="s">
        <v>271</v>
      </c>
      <c r="M276" t="s">
        <v>268</v>
      </c>
      <c r="N276">
        <v>21</v>
      </c>
      <c r="O276" t="s">
        <v>273</v>
      </c>
      <c r="P276">
        <v>0.32</v>
      </c>
      <c r="R276">
        <v>1</v>
      </c>
      <c r="S276" s="108">
        <v>0.32</v>
      </c>
      <c r="T276">
        <v>1</v>
      </c>
      <c r="U276" t="s">
        <v>270</v>
      </c>
      <c r="V276" t="s">
        <v>167</v>
      </c>
      <c r="W276">
        <v>1</v>
      </c>
      <c r="X276">
        <v>0</v>
      </c>
      <c r="Y276">
        <v>0</v>
      </c>
      <c r="Z276">
        <v>0</v>
      </c>
      <c r="AA276">
        <v>1</v>
      </c>
      <c r="AB276">
        <v>0</v>
      </c>
      <c r="AC276">
        <v>0</v>
      </c>
      <c r="AD276">
        <v>0</v>
      </c>
    </row>
    <row r="277" spans="1:30" x14ac:dyDescent="0.3">
      <c r="A277" t="s">
        <v>1203</v>
      </c>
      <c r="B277" t="s">
        <v>839</v>
      </c>
      <c r="C277" t="s">
        <v>199</v>
      </c>
      <c r="D277" t="s">
        <v>1231</v>
      </c>
      <c r="F277" t="s">
        <v>1231</v>
      </c>
      <c r="H277" t="s">
        <v>265</v>
      </c>
      <c r="I277" t="s">
        <v>266</v>
      </c>
      <c r="J277" t="s">
        <v>748</v>
      </c>
      <c r="K277" t="s">
        <v>1202</v>
      </c>
      <c r="L277" t="s">
        <v>271</v>
      </c>
      <c r="M277" t="s">
        <v>268</v>
      </c>
      <c r="N277">
        <v>9</v>
      </c>
      <c r="O277" t="s">
        <v>272</v>
      </c>
      <c r="P277">
        <v>1</v>
      </c>
      <c r="R277">
        <v>2</v>
      </c>
      <c r="S277" s="108">
        <v>2</v>
      </c>
      <c r="T277">
        <v>1</v>
      </c>
      <c r="U277" t="s">
        <v>270</v>
      </c>
      <c r="V277" t="s">
        <v>167</v>
      </c>
      <c r="W277">
        <v>1</v>
      </c>
      <c r="X277">
        <v>1</v>
      </c>
      <c r="Y277">
        <v>0</v>
      </c>
      <c r="Z277">
        <v>0</v>
      </c>
      <c r="AA277">
        <v>1</v>
      </c>
      <c r="AB277">
        <v>0</v>
      </c>
      <c r="AC277">
        <v>0</v>
      </c>
      <c r="AD277">
        <v>0</v>
      </c>
    </row>
    <row r="278" spans="1:30" x14ac:dyDescent="0.3">
      <c r="A278" t="s">
        <v>1203</v>
      </c>
      <c r="B278" t="s">
        <v>839</v>
      </c>
      <c r="C278" t="s">
        <v>199</v>
      </c>
      <c r="D278" t="s">
        <v>1231</v>
      </c>
      <c r="F278" t="s">
        <v>1231</v>
      </c>
      <c r="H278" t="s">
        <v>265</v>
      </c>
      <c r="I278" t="s">
        <v>266</v>
      </c>
      <c r="J278" t="s">
        <v>748</v>
      </c>
      <c r="K278" t="s">
        <v>1202</v>
      </c>
      <c r="L278" t="s">
        <v>271</v>
      </c>
      <c r="M278" t="s">
        <v>268</v>
      </c>
      <c r="N278">
        <v>21</v>
      </c>
      <c r="O278" t="s">
        <v>273</v>
      </c>
      <c r="P278">
        <v>0.32</v>
      </c>
      <c r="R278">
        <v>1</v>
      </c>
      <c r="S278" s="108">
        <v>0.32</v>
      </c>
      <c r="T278">
        <v>1</v>
      </c>
      <c r="U278" t="s">
        <v>270</v>
      </c>
      <c r="V278" t="s">
        <v>167</v>
      </c>
      <c r="W278">
        <v>1</v>
      </c>
      <c r="X278">
        <v>0</v>
      </c>
      <c r="Y278">
        <v>0</v>
      </c>
      <c r="Z278">
        <v>0</v>
      </c>
      <c r="AA278">
        <v>1</v>
      </c>
      <c r="AB278">
        <v>0</v>
      </c>
      <c r="AC278">
        <v>0</v>
      </c>
      <c r="AD278">
        <v>0</v>
      </c>
    </row>
    <row r="279" spans="1:30" x14ac:dyDescent="0.3">
      <c r="A279" t="s">
        <v>1203</v>
      </c>
      <c r="B279" t="s">
        <v>839</v>
      </c>
      <c r="C279" t="s">
        <v>199</v>
      </c>
      <c r="D279" t="s">
        <v>1231</v>
      </c>
      <c r="F279" t="s">
        <v>1231</v>
      </c>
      <c r="H279" t="s">
        <v>265</v>
      </c>
      <c r="I279" t="s">
        <v>266</v>
      </c>
      <c r="J279" t="s">
        <v>748</v>
      </c>
      <c r="K279" t="s">
        <v>1202</v>
      </c>
      <c r="L279" t="s">
        <v>267</v>
      </c>
      <c r="M279" t="s">
        <v>268</v>
      </c>
      <c r="N279">
        <v>8</v>
      </c>
      <c r="O279" t="s">
        <v>282</v>
      </c>
      <c r="P279">
        <v>2</v>
      </c>
      <c r="R279">
        <v>1</v>
      </c>
      <c r="S279" s="108">
        <v>2</v>
      </c>
      <c r="T279">
        <v>1</v>
      </c>
      <c r="U279" t="s">
        <v>270</v>
      </c>
      <c r="V279" t="s">
        <v>167</v>
      </c>
      <c r="W279">
        <v>1</v>
      </c>
      <c r="X279">
        <v>0</v>
      </c>
      <c r="Y279">
        <v>0</v>
      </c>
      <c r="Z279">
        <v>1</v>
      </c>
      <c r="AA279">
        <v>0</v>
      </c>
      <c r="AB279">
        <v>0</v>
      </c>
      <c r="AC279">
        <v>0</v>
      </c>
      <c r="AD279">
        <v>0</v>
      </c>
    </row>
    <row r="280" spans="1:30" x14ac:dyDescent="0.3">
      <c r="A280" t="s">
        <v>1203</v>
      </c>
      <c r="B280" t="s">
        <v>849</v>
      </c>
      <c r="C280" t="s">
        <v>199</v>
      </c>
      <c r="D280" t="s">
        <v>1232</v>
      </c>
      <c r="F280" t="s">
        <v>1232</v>
      </c>
      <c r="H280" t="s">
        <v>265</v>
      </c>
      <c r="I280" t="s">
        <v>266</v>
      </c>
      <c r="J280" t="s">
        <v>748</v>
      </c>
      <c r="K280" t="s">
        <v>1202</v>
      </c>
      <c r="L280" t="s">
        <v>271</v>
      </c>
      <c r="M280" t="s">
        <v>268</v>
      </c>
      <c r="N280">
        <v>9</v>
      </c>
      <c r="O280" t="s">
        <v>272</v>
      </c>
      <c r="P280">
        <v>2</v>
      </c>
      <c r="R280">
        <v>1</v>
      </c>
      <c r="S280" s="108">
        <v>2</v>
      </c>
      <c r="T280">
        <v>1</v>
      </c>
      <c r="U280" t="s">
        <v>270</v>
      </c>
      <c r="V280" t="s">
        <v>167</v>
      </c>
      <c r="W280">
        <v>1</v>
      </c>
      <c r="X280">
        <v>1</v>
      </c>
      <c r="Y280">
        <v>0</v>
      </c>
      <c r="Z280">
        <v>0</v>
      </c>
      <c r="AA280">
        <v>0</v>
      </c>
      <c r="AB280">
        <v>0</v>
      </c>
      <c r="AC280">
        <v>0</v>
      </c>
      <c r="AD280">
        <v>0</v>
      </c>
    </row>
    <row r="281" spans="1:30" x14ac:dyDescent="0.3">
      <c r="A281" t="s">
        <v>1203</v>
      </c>
      <c r="B281" t="s">
        <v>849</v>
      </c>
      <c r="C281" t="s">
        <v>199</v>
      </c>
      <c r="D281" t="s">
        <v>1232</v>
      </c>
      <c r="F281" t="s">
        <v>1232</v>
      </c>
      <c r="H281" t="s">
        <v>265</v>
      </c>
      <c r="I281" t="s">
        <v>266</v>
      </c>
      <c r="J281" t="s">
        <v>748</v>
      </c>
      <c r="K281" t="s">
        <v>1202</v>
      </c>
      <c r="L281" t="s">
        <v>271</v>
      </c>
      <c r="M281" t="s">
        <v>268</v>
      </c>
      <c r="N281">
        <v>21</v>
      </c>
      <c r="O281" t="s">
        <v>273</v>
      </c>
      <c r="P281">
        <v>0.32</v>
      </c>
      <c r="R281">
        <v>1</v>
      </c>
      <c r="S281" s="108">
        <v>0.32</v>
      </c>
      <c r="T281">
        <v>1</v>
      </c>
      <c r="U281" t="s">
        <v>270</v>
      </c>
      <c r="V281" t="s">
        <v>167</v>
      </c>
      <c r="W281">
        <v>1</v>
      </c>
      <c r="X281">
        <v>0</v>
      </c>
      <c r="Y281">
        <v>0</v>
      </c>
      <c r="Z281">
        <v>0</v>
      </c>
      <c r="AA281">
        <v>1</v>
      </c>
      <c r="AB281">
        <v>0</v>
      </c>
      <c r="AC281">
        <v>0</v>
      </c>
      <c r="AD281">
        <v>0</v>
      </c>
    </row>
    <row r="282" spans="1:30" x14ac:dyDescent="0.3">
      <c r="A282" t="s">
        <v>1203</v>
      </c>
      <c r="B282" t="s">
        <v>849</v>
      </c>
      <c r="C282" t="s">
        <v>199</v>
      </c>
      <c r="D282" t="s">
        <v>1232</v>
      </c>
      <c r="F282" t="s">
        <v>1232</v>
      </c>
      <c r="H282" t="s">
        <v>265</v>
      </c>
      <c r="I282" t="s">
        <v>266</v>
      </c>
      <c r="J282" t="s">
        <v>748</v>
      </c>
      <c r="K282" t="s">
        <v>1202</v>
      </c>
      <c r="L282" t="s">
        <v>267</v>
      </c>
      <c r="M282" t="s">
        <v>268</v>
      </c>
      <c r="N282">
        <v>8</v>
      </c>
      <c r="O282" t="s">
        <v>282</v>
      </c>
      <c r="P282">
        <v>2</v>
      </c>
      <c r="R282">
        <v>1</v>
      </c>
      <c r="S282" s="108">
        <v>2</v>
      </c>
      <c r="T282">
        <v>1</v>
      </c>
      <c r="U282" t="s">
        <v>270</v>
      </c>
      <c r="V282" t="s">
        <v>167</v>
      </c>
      <c r="W282">
        <v>1</v>
      </c>
      <c r="X282">
        <v>0</v>
      </c>
      <c r="Y282">
        <v>0</v>
      </c>
      <c r="Z282">
        <v>1</v>
      </c>
      <c r="AA282">
        <v>0</v>
      </c>
      <c r="AB282">
        <v>0</v>
      </c>
      <c r="AC282">
        <v>0</v>
      </c>
      <c r="AD282">
        <v>0</v>
      </c>
    </row>
    <row r="283" spans="1:30" x14ac:dyDescent="0.3">
      <c r="A283" t="s">
        <v>1203</v>
      </c>
      <c r="B283" t="s">
        <v>841</v>
      </c>
      <c r="C283" t="s">
        <v>199</v>
      </c>
      <c r="D283" t="s">
        <v>1233</v>
      </c>
      <c r="F283" t="s">
        <v>1233</v>
      </c>
      <c r="H283" t="s">
        <v>265</v>
      </c>
      <c r="I283" t="s">
        <v>266</v>
      </c>
      <c r="J283" t="s">
        <v>748</v>
      </c>
      <c r="K283" t="s">
        <v>1202</v>
      </c>
      <c r="L283" t="s">
        <v>271</v>
      </c>
      <c r="M283" t="s">
        <v>268</v>
      </c>
      <c r="N283">
        <v>9</v>
      </c>
      <c r="O283" t="s">
        <v>272</v>
      </c>
      <c r="P283">
        <v>2</v>
      </c>
      <c r="R283">
        <v>1</v>
      </c>
      <c r="S283" s="108">
        <v>2</v>
      </c>
      <c r="T283">
        <v>1</v>
      </c>
      <c r="U283" t="s">
        <v>270</v>
      </c>
      <c r="V283" t="s">
        <v>167</v>
      </c>
      <c r="W283">
        <v>1</v>
      </c>
      <c r="X283">
        <v>1</v>
      </c>
      <c r="Y283">
        <v>0</v>
      </c>
      <c r="Z283">
        <v>0</v>
      </c>
      <c r="AA283">
        <v>0</v>
      </c>
      <c r="AB283">
        <v>0</v>
      </c>
      <c r="AC283">
        <v>0</v>
      </c>
      <c r="AD283">
        <v>0</v>
      </c>
    </row>
    <row r="284" spans="1:30" x14ac:dyDescent="0.3">
      <c r="A284" t="s">
        <v>1203</v>
      </c>
      <c r="B284" t="s">
        <v>841</v>
      </c>
      <c r="C284" t="s">
        <v>199</v>
      </c>
      <c r="D284" t="s">
        <v>1233</v>
      </c>
      <c r="F284" t="s">
        <v>1233</v>
      </c>
      <c r="H284" t="s">
        <v>265</v>
      </c>
      <c r="I284" t="s">
        <v>266</v>
      </c>
      <c r="J284" t="s">
        <v>748</v>
      </c>
      <c r="K284" t="s">
        <v>1202</v>
      </c>
      <c r="L284" t="s">
        <v>267</v>
      </c>
      <c r="M284" t="s">
        <v>268</v>
      </c>
      <c r="N284">
        <v>8</v>
      </c>
      <c r="O284" t="s">
        <v>282</v>
      </c>
      <c r="P284">
        <v>1</v>
      </c>
      <c r="R284">
        <v>1</v>
      </c>
      <c r="S284" s="108">
        <v>1</v>
      </c>
      <c r="T284">
        <v>1</v>
      </c>
      <c r="U284" t="s">
        <v>270</v>
      </c>
      <c r="V284" t="s">
        <v>167</v>
      </c>
      <c r="W284">
        <v>1</v>
      </c>
      <c r="X284">
        <v>0</v>
      </c>
      <c r="Y284">
        <v>0</v>
      </c>
      <c r="Z284">
        <v>1</v>
      </c>
      <c r="AA284">
        <v>0</v>
      </c>
      <c r="AB284">
        <v>0</v>
      </c>
      <c r="AC284">
        <v>0</v>
      </c>
      <c r="AD284">
        <v>0</v>
      </c>
    </row>
    <row r="285" spans="1:30" x14ac:dyDescent="0.3">
      <c r="A285" t="s">
        <v>1203</v>
      </c>
      <c r="B285" t="s">
        <v>841</v>
      </c>
      <c r="C285" t="s">
        <v>199</v>
      </c>
      <c r="D285" t="s">
        <v>1233</v>
      </c>
      <c r="F285" t="s">
        <v>1233</v>
      </c>
      <c r="H285" t="s">
        <v>265</v>
      </c>
      <c r="I285" t="s">
        <v>266</v>
      </c>
      <c r="J285" t="s">
        <v>748</v>
      </c>
      <c r="K285" t="s">
        <v>1202</v>
      </c>
      <c r="L285" t="s">
        <v>271</v>
      </c>
      <c r="M285" t="s">
        <v>268</v>
      </c>
      <c r="N285">
        <v>21</v>
      </c>
      <c r="O285" t="s">
        <v>273</v>
      </c>
      <c r="P285">
        <v>0.32</v>
      </c>
      <c r="R285">
        <v>1</v>
      </c>
      <c r="S285" s="108">
        <v>0.32</v>
      </c>
      <c r="T285">
        <v>1</v>
      </c>
      <c r="U285" t="s">
        <v>270</v>
      </c>
      <c r="V285" t="s">
        <v>167</v>
      </c>
      <c r="W285">
        <v>1</v>
      </c>
      <c r="X285">
        <v>0</v>
      </c>
      <c r="Y285">
        <v>0</v>
      </c>
      <c r="Z285">
        <v>0</v>
      </c>
      <c r="AA285">
        <v>1</v>
      </c>
      <c r="AB285">
        <v>0</v>
      </c>
      <c r="AC285">
        <v>0</v>
      </c>
      <c r="AD285">
        <v>0</v>
      </c>
    </row>
    <row r="286" spans="1:30" x14ac:dyDescent="0.3">
      <c r="A286" t="s">
        <v>1203</v>
      </c>
      <c r="B286" t="s">
        <v>843</v>
      </c>
      <c r="C286" t="s">
        <v>199</v>
      </c>
      <c r="D286" t="s">
        <v>1234</v>
      </c>
      <c r="F286" t="s">
        <v>1234</v>
      </c>
      <c r="H286" t="s">
        <v>265</v>
      </c>
      <c r="I286" t="s">
        <v>266</v>
      </c>
      <c r="J286" t="s">
        <v>748</v>
      </c>
      <c r="K286" t="s">
        <v>1202</v>
      </c>
      <c r="L286" t="s">
        <v>267</v>
      </c>
      <c r="M286" t="s">
        <v>268</v>
      </c>
      <c r="N286">
        <v>8</v>
      </c>
      <c r="O286" t="s">
        <v>282</v>
      </c>
      <c r="P286">
        <v>1</v>
      </c>
      <c r="R286">
        <v>1</v>
      </c>
      <c r="S286" s="108">
        <v>1</v>
      </c>
      <c r="T286">
        <v>1</v>
      </c>
      <c r="U286" t="s">
        <v>270</v>
      </c>
      <c r="V286" t="s">
        <v>167</v>
      </c>
      <c r="W286">
        <v>1</v>
      </c>
      <c r="X286">
        <v>0</v>
      </c>
      <c r="Y286">
        <v>0</v>
      </c>
      <c r="Z286">
        <v>1</v>
      </c>
      <c r="AA286">
        <v>0</v>
      </c>
      <c r="AB286">
        <v>0</v>
      </c>
      <c r="AC286">
        <v>0</v>
      </c>
      <c r="AD286">
        <v>0</v>
      </c>
    </row>
    <row r="287" spans="1:30" x14ac:dyDescent="0.3">
      <c r="A287" t="s">
        <v>1203</v>
      </c>
      <c r="B287" t="s">
        <v>843</v>
      </c>
      <c r="C287" t="s">
        <v>199</v>
      </c>
      <c r="D287" t="s">
        <v>1234</v>
      </c>
      <c r="F287" t="s">
        <v>1234</v>
      </c>
      <c r="H287" t="s">
        <v>265</v>
      </c>
      <c r="I287" t="s">
        <v>266</v>
      </c>
      <c r="J287" t="s">
        <v>748</v>
      </c>
      <c r="K287" t="s">
        <v>1202</v>
      </c>
      <c r="L287" t="s">
        <v>271</v>
      </c>
      <c r="M287" t="s">
        <v>268</v>
      </c>
      <c r="N287">
        <v>9</v>
      </c>
      <c r="O287" t="s">
        <v>272</v>
      </c>
      <c r="P287">
        <v>1</v>
      </c>
      <c r="R287">
        <v>2</v>
      </c>
      <c r="S287" s="108">
        <v>2</v>
      </c>
      <c r="T287">
        <v>1</v>
      </c>
      <c r="U287" t="s">
        <v>270</v>
      </c>
      <c r="V287" t="s">
        <v>167</v>
      </c>
      <c r="W287">
        <v>1</v>
      </c>
      <c r="X287">
        <v>1</v>
      </c>
      <c r="Y287">
        <v>0</v>
      </c>
      <c r="Z287">
        <v>0</v>
      </c>
      <c r="AA287">
        <v>1</v>
      </c>
      <c r="AB287">
        <v>0</v>
      </c>
      <c r="AC287">
        <v>0</v>
      </c>
      <c r="AD287">
        <v>0</v>
      </c>
    </row>
    <row r="288" spans="1:30" x14ac:dyDescent="0.3">
      <c r="A288" t="s">
        <v>1203</v>
      </c>
      <c r="B288" t="s">
        <v>843</v>
      </c>
      <c r="C288" t="s">
        <v>199</v>
      </c>
      <c r="D288" t="s">
        <v>1234</v>
      </c>
      <c r="F288" t="s">
        <v>1234</v>
      </c>
      <c r="H288" t="s">
        <v>265</v>
      </c>
      <c r="I288" t="s">
        <v>266</v>
      </c>
      <c r="J288" t="s">
        <v>748</v>
      </c>
      <c r="K288" t="s">
        <v>1202</v>
      </c>
      <c r="L288" t="s">
        <v>271</v>
      </c>
      <c r="M288" t="s">
        <v>268</v>
      </c>
      <c r="N288">
        <v>21</v>
      </c>
      <c r="O288" t="s">
        <v>273</v>
      </c>
      <c r="P288">
        <v>0.32</v>
      </c>
      <c r="R288">
        <v>1</v>
      </c>
      <c r="S288" s="108">
        <v>0.32</v>
      </c>
      <c r="T288">
        <v>1</v>
      </c>
      <c r="U288" t="s">
        <v>270</v>
      </c>
      <c r="V288" t="s">
        <v>167</v>
      </c>
      <c r="W288">
        <v>1</v>
      </c>
      <c r="X288">
        <v>0</v>
      </c>
      <c r="Y288">
        <v>0</v>
      </c>
      <c r="Z288">
        <v>0</v>
      </c>
      <c r="AA288">
        <v>1</v>
      </c>
      <c r="AB288">
        <v>0</v>
      </c>
      <c r="AC288">
        <v>0</v>
      </c>
      <c r="AD288">
        <v>0</v>
      </c>
    </row>
    <row r="289" spans="1:30" x14ac:dyDescent="0.3">
      <c r="A289" t="s">
        <v>1203</v>
      </c>
      <c r="B289" t="s">
        <v>845</v>
      </c>
      <c r="C289" t="s">
        <v>199</v>
      </c>
      <c r="D289" t="s">
        <v>1235</v>
      </c>
      <c r="F289" t="s">
        <v>1235</v>
      </c>
      <c r="H289" t="s">
        <v>265</v>
      </c>
      <c r="I289" t="s">
        <v>266</v>
      </c>
      <c r="J289" t="s">
        <v>748</v>
      </c>
      <c r="K289" t="s">
        <v>1202</v>
      </c>
      <c r="L289" t="s">
        <v>271</v>
      </c>
      <c r="M289" t="s">
        <v>268</v>
      </c>
      <c r="N289">
        <v>9</v>
      </c>
      <c r="O289" t="s">
        <v>272</v>
      </c>
      <c r="P289">
        <v>1</v>
      </c>
      <c r="R289">
        <v>2</v>
      </c>
      <c r="S289" s="108">
        <v>2</v>
      </c>
      <c r="T289">
        <v>1</v>
      </c>
      <c r="U289" t="s">
        <v>270</v>
      </c>
      <c r="V289" t="s">
        <v>167</v>
      </c>
      <c r="W289">
        <v>1</v>
      </c>
      <c r="X289">
        <v>1</v>
      </c>
      <c r="Y289">
        <v>0</v>
      </c>
      <c r="Z289">
        <v>0</v>
      </c>
      <c r="AA289">
        <v>1</v>
      </c>
      <c r="AB289">
        <v>0</v>
      </c>
      <c r="AC289">
        <v>0</v>
      </c>
      <c r="AD289">
        <v>0</v>
      </c>
    </row>
    <row r="290" spans="1:30" x14ac:dyDescent="0.3">
      <c r="A290" t="s">
        <v>1203</v>
      </c>
      <c r="B290" t="s">
        <v>845</v>
      </c>
      <c r="C290" t="s">
        <v>199</v>
      </c>
      <c r="D290" t="s">
        <v>1235</v>
      </c>
      <c r="F290" t="s">
        <v>1235</v>
      </c>
      <c r="H290" t="s">
        <v>265</v>
      </c>
      <c r="I290" t="s">
        <v>266</v>
      </c>
      <c r="J290" t="s">
        <v>748</v>
      </c>
      <c r="K290" t="s">
        <v>1202</v>
      </c>
      <c r="L290" t="s">
        <v>271</v>
      </c>
      <c r="M290" t="s">
        <v>268</v>
      </c>
      <c r="N290">
        <v>21</v>
      </c>
      <c r="O290" t="s">
        <v>273</v>
      </c>
      <c r="P290">
        <v>0.32</v>
      </c>
      <c r="R290">
        <v>1</v>
      </c>
      <c r="S290" s="108">
        <v>0.32</v>
      </c>
      <c r="T290">
        <v>1</v>
      </c>
      <c r="U290" t="s">
        <v>270</v>
      </c>
      <c r="V290" t="s">
        <v>167</v>
      </c>
      <c r="W290">
        <v>1</v>
      </c>
      <c r="X290">
        <v>0</v>
      </c>
      <c r="Y290">
        <v>0</v>
      </c>
      <c r="Z290">
        <v>0</v>
      </c>
      <c r="AA290">
        <v>1</v>
      </c>
      <c r="AB290">
        <v>0</v>
      </c>
      <c r="AC290">
        <v>0</v>
      </c>
      <c r="AD290">
        <v>0</v>
      </c>
    </row>
    <row r="291" spans="1:30" x14ac:dyDescent="0.3">
      <c r="A291" t="s">
        <v>1203</v>
      </c>
      <c r="B291" t="s">
        <v>845</v>
      </c>
      <c r="C291" t="s">
        <v>199</v>
      </c>
      <c r="D291" t="s">
        <v>1235</v>
      </c>
      <c r="F291" t="s">
        <v>1235</v>
      </c>
      <c r="H291" t="s">
        <v>265</v>
      </c>
      <c r="I291" t="s">
        <v>266</v>
      </c>
      <c r="J291" t="s">
        <v>748</v>
      </c>
      <c r="K291" t="s">
        <v>1202</v>
      </c>
      <c r="L291" t="s">
        <v>267</v>
      </c>
      <c r="M291" t="s">
        <v>268</v>
      </c>
      <c r="N291">
        <v>8</v>
      </c>
      <c r="O291" t="s">
        <v>282</v>
      </c>
      <c r="P291">
        <v>2</v>
      </c>
      <c r="R291">
        <v>1</v>
      </c>
      <c r="S291" s="108">
        <v>2</v>
      </c>
      <c r="T291">
        <v>1</v>
      </c>
      <c r="U291" t="s">
        <v>270</v>
      </c>
      <c r="V291" t="s">
        <v>167</v>
      </c>
      <c r="W291">
        <v>1</v>
      </c>
      <c r="X291">
        <v>0</v>
      </c>
      <c r="Y291">
        <v>0</v>
      </c>
      <c r="Z291">
        <v>1</v>
      </c>
      <c r="AA291">
        <v>0</v>
      </c>
      <c r="AB291">
        <v>0</v>
      </c>
      <c r="AC291">
        <v>0</v>
      </c>
      <c r="AD291">
        <v>0</v>
      </c>
    </row>
    <row r="292" spans="1:30" x14ac:dyDescent="0.3">
      <c r="A292" t="s">
        <v>1203</v>
      </c>
      <c r="B292" t="s">
        <v>847</v>
      </c>
      <c r="C292" t="s">
        <v>199</v>
      </c>
      <c r="D292" t="s">
        <v>1236</v>
      </c>
      <c r="F292" t="s">
        <v>1236</v>
      </c>
      <c r="H292" t="s">
        <v>265</v>
      </c>
      <c r="I292" t="s">
        <v>266</v>
      </c>
      <c r="J292" t="s">
        <v>748</v>
      </c>
      <c r="K292" t="s">
        <v>1202</v>
      </c>
      <c r="L292" t="s">
        <v>267</v>
      </c>
      <c r="M292" t="s">
        <v>268</v>
      </c>
      <c r="N292">
        <v>8</v>
      </c>
      <c r="O292" t="s">
        <v>282</v>
      </c>
      <c r="P292">
        <v>1</v>
      </c>
      <c r="R292">
        <v>1</v>
      </c>
      <c r="S292" s="108">
        <v>1</v>
      </c>
      <c r="T292">
        <v>1</v>
      </c>
      <c r="U292" t="s">
        <v>270</v>
      </c>
      <c r="V292" t="s">
        <v>167</v>
      </c>
      <c r="W292">
        <v>1</v>
      </c>
      <c r="X292">
        <v>0</v>
      </c>
      <c r="Y292">
        <v>0</v>
      </c>
      <c r="Z292">
        <v>1</v>
      </c>
      <c r="AA292">
        <v>0</v>
      </c>
      <c r="AB292">
        <v>0</v>
      </c>
      <c r="AC292">
        <v>0</v>
      </c>
      <c r="AD292">
        <v>0</v>
      </c>
    </row>
    <row r="293" spans="1:30" x14ac:dyDescent="0.3">
      <c r="A293" t="s">
        <v>1203</v>
      </c>
      <c r="B293" t="s">
        <v>847</v>
      </c>
      <c r="C293" t="s">
        <v>199</v>
      </c>
      <c r="D293" t="s">
        <v>1236</v>
      </c>
      <c r="F293" t="s">
        <v>1236</v>
      </c>
      <c r="H293" t="s">
        <v>265</v>
      </c>
      <c r="I293" t="s">
        <v>266</v>
      </c>
      <c r="J293" t="s">
        <v>748</v>
      </c>
      <c r="K293" t="s">
        <v>1202</v>
      </c>
      <c r="L293" t="s">
        <v>271</v>
      </c>
      <c r="M293" t="s">
        <v>268</v>
      </c>
      <c r="N293">
        <v>9</v>
      </c>
      <c r="O293" t="s">
        <v>272</v>
      </c>
      <c r="P293">
        <v>1</v>
      </c>
      <c r="R293">
        <v>1</v>
      </c>
      <c r="S293" s="108">
        <v>1</v>
      </c>
      <c r="T293">
        <v>1</v>
      </c>
      <c r="U293" t="s">
        <v>270</v>
      </c>
      <c r="V293" t="s">
        <v>167</v>
      </c>
      <c r="W293">
        <v>1</v>
      </c>
      <c r="X293">
        <v>1</v>
      </c>
      <c r="Y293">
        <v>0</v>
      </c>
      <c r="Z293">
        <v>0</v>
      </c>
      <c r="AA293">
        <v>0</v>
      </c>
      <c r="AB293">
        <v>0</v>
      </c>
      <c r="AC293">
        <v>0</v>
      </c>
      <c r="AD293">
        <v>0</v>
      </c>
    </row>
    <row r="294" spans="1:30" x14ac:dyDescent="0.3">
      <c r="A294" t="s">
        <v>1203</v>
      </c>
      <c r="B294" t="s">
        <v>847</v>
      </c>
      <c r="C294" t="s">
        <v>199</v>
      </c>
      <c r="D294" t="s">
        <v>1236</v>
      </c>
      <c r="F294" t="s">
        <v>1236</v>
      </c>
      <c r="H294" t="s">
        <v>265</v>
      </c>
      <c r="I294" t="s">
        <v>266</v>
      </c>
      <c r="J294" t="s">
        <v>748</v>
      </c>
      <c r="K294" t="s">
        <v>1202</v>
      </c>
      <c r="L294" t="s">
        <v>271</v>
      </c>
      <c r="M294" t="s">
        <v>268</v>
      </c>
      <c r="N294">
        <v>21</v>
      </c>
      <c r="O294" t="s">
        <v>273</v>
      </c>
      <c r="P294">
        <v>0.32</v>
      </c>
      <c r="R294">
        <v>1</v>
      </c>
      <c r="S294" s="108">
        <v>0.32</v>
      </c>
      <c r="T294">
        <v>1</v>
      </c>
      <c r="U294" t="s">
        <v>270</v>
      </c>
      <c r="V294" t="s">
        <v>167</v>
      </c>
      <c r="W294">
        <v>1</v>
      </c>
      <c r="X294">
        <v>0</v>
      </c>
      <c r="Y294">
        <v>0</v>
      </c>
      <c r="Z294">
        <v>0</v>
      </c>
      <c r="AA294">
        <v>1</v>
      </c>
      <c r="AB294">
        <v>0</v>
      </c>
      <c r="AC294">
        <v>0</v>
      </c>
      <c r="AD294">
        <v>0</v>
      </c>
    </row>
    <row r="295" spans="1:30" x14ac:dyDescent="0.3">
      <c r="A295" t="s">
        <v>1203</v>
      </c>
      <c r="B295" t="s">
        <v>851</v>
      </c>
      <c r="C295" t="s">
        <v>199</v>
      </c>
      <c r="D295" t="s">
        <v>1237</v>
      </c>
      <c r="F295" t="s">
        <v>1237</v>
      </c>
      <c r="H295" t="s">
        <v>265</v>
      </c>
      <c r="I295" t="s">
        <v>266</v>
      </c>
      <c r="J295" t="s">
        <v>748</v>
      </c>
      <c r="K295" t="s">
        <v>1202</v>
      </c>
      <c r="L295" t="s">
        <v>267</v>
      </c>
      <c r="M295" t="s">
        <v>268</v>
      </c>
      <c r="N295">
        <v>8</v>
      </c>
      <c r="O295" t="s">
        <v>282</v>
      </c>
      <c r="P295">
        <v>1</v>
      </c>
      <c r="R295">
        <v>2</v>
      </c>
      <c r="S295" s="108">
        <v>2</v>
      </c>
      <c r="T295">
        <v>1</v>
      </c>
      <c r="U295" t="s">
        <v>270</v>
      </c>
      <c r="V295" t="s">
        <v>167</v>
      </c>
      <c r="W295">
        <v>2</v>
      </c>
      <c r="X295">
        <v>0</v>
      </c>
      <c r="Y295">
        <v>0</v>
      </c>
      <c r="Z295">
        <v>2</v>
      </c>
      <c r="AA295">
        <v>0</v>
      </c>
      <c r="AB295">
        <v>0</v>
      </c>
      <c r="AC295">
        <v>0</v>
      </c>
      <c r="AD295">
        <v>0</v>
      </c>
    </row>
    <row r="296" spans="1:30" x14ac:dyDescent="0.3">
      <c r="A296" t="s">
        <v>1203</v>
      </c>
      <c r="B296" t="s">
        <v>851</v>
      </c>
      <c r="C296" t="s">
        <v>199</v>
      </c>
      <c r="D296" t="s">
        <v>1237</v>
      </c>
      <c r="F296" t="s">
        <v>1237</v>
      </c>
      <c r="H296" t="s">
        <v>265</v>
      </c>
      <c r="I296" t="s">
        <v>266</v>
      </c>
      <c r="J296" t="s">
        <v>748</v>
      </c>
      <c r="K296" t="s">
        <v>1202</v>
      </c>
      <c r="L296" t="s">
        <v>271</v>
      </c>
      <c r="M296" t="s">
        <v>268</v>
      </c>
      <c r="N296">
        <v>9</v>
      </c>
      <c r="O296" t="s">
        <v>272</v>
      </c>
      <c r="P296">
        <v>1</v>
      </c>
      <c r="R296">
        <v>4</v>
      </c>
      <c r="S296" s="108">
        <v>4</v>
      </c>
      <c r="T296">
        <v>1</v>
      </c>
      <c r="U296" t="s">
        <v>270</v>
      </c>
      <c r="V296" t="s">
        <v>167</v>
      </c>
      <c r="W296">
        <v>2</v>
      </c>
      <c r="X296">
        <v>2</v>
      </c>
      <c r="Y296">
        <v>0</v>
      </c>
      <c r="Z296">
        <v>0</v>
      </c>
      <c r="AA296">
        <v>2</v>
      </c>
      <c r="AB296">
        <v>0</v>
      </c>
      <c r="AC296">
        <v>0</v>
      </c>
      <c r="AD296">
        <v>0</v>
      </c>
    </row>
    <row r="297" spans="1:30" x14ac:dyDescent="0.3">
      <c r="A297" t="s">
        <v>1203</v>
      </c>
      <c r="B297" t="s">
        <v>851</v>
      </c>
      <c r="C297" t="s">
        <v>199</v>
      </c>
      <c r="D297" t="s">
        <v>1237</v>
      </c>
      <c r="F297" t="s">
        <v>1237</v>
      </c>
      <c r="H297" t="s">
        <v>265</v>
      </c>
      <c r="I297" t="s">
        <v>266</v>
      </c>
      <c r="J297" t="s">
        <v>748</v>
      </c>
      <c r="K297" t="s">
        <v>1202</v>
      </c>
      <c r="L297" t="s">
        <v>271</v>
      </c>
      <c r="M297" t="s">
        <v>268</v>
      </c>
      <c r="N297">
        <v>26</v>
      </c>
      <c r="O297" t="s">
        <v>273</v>
      </c>
      <c r="P297">
        <v>0.32</v>
      </c>
      <c r="R297">
        <v>2</v>
      </c>
      <c r="S297" s="108">
        <v>0.64</v>
      </c>
      <c r="T297">
        <v>1</v>
      </c>
      <c r="U297" t="s">
        <v>270</v>
      </c>
      <c r="V297" t="s">
        <v>167</v>
      </c>
      <c r="W297">
        <v>2</v>
      </c>
      <c r="X297">
        <v>0</v>
      </c>
      <c r="Y297">
        <v>0</v>
      </c>
      <c r="Z297">
        <v>0</v>
      </c>
      <c r="AA297">
        <v>2</v>
      </c>
      <c r="AB297">
        <v>0</v>
      </c>
      <c r="AC297">
        <v>0</v>
      </c>
      <c r="AD297">
        <v>0</v>
      </c>
    </row>
    <row r="298" spans="1:30" x14ac:dyDescent="0.3">
      <c r="A298" t="s">
        <v>1203</v>
      </c>
      <c r="B298" t="s">
        <v>854</v>
      </c>
      <c r="C298" t="s">
        <v>199</v>
      </c>
      <c r="D298" t="s">
        <v>1239</v>
      </c>
      <c r="F298" t="s">
        <v>1239</v>
      </c>
      <c r="H298" t="s">
        <v>265</v>
      </c>
      <c r="I298" t="s">
        <v>266</v>
      </c>
      <c r="J298" t="s">
        <v>748</v>
      </c>
      <c r="K298" t="s">
        <v>1202</v>
      </c>
      <c r="L298" t="s">
        <v>267</v>
      </c>
      <c r="M298" t="s">
        <v>268</v>
      </c>
      <c r="N298">
        <v>8</v>
      </c>
      <c r="O298" t="s">
        <v>282</v>
      </c>
      <c r="P298">
        <v>2</v>
      </c>
      <c r="R298">
        <v>1</v>
      </c>
      <c r="S298" s="108">
        <v>2</v>
      </c>
      <c r="T298">
        <v>1</v>
      </c>
      <c r="U298" t="s">
        <v>270</v>
      </c>
      <c r="V298" t="s">
        <v>167</v>
      </c>
      <c r="W298">
        <v>1</v>
      </c>
      <c r="X298">
        <v>0</v>
      </c>
      <c r="Y298">
        <v>0</v>
      </c>
      <c r="Z298">
        <v>1</v>
      </c>
      <c r="AA298">
        <v>0</v>
      </c>
      <c r="AB298">
        <v>0</v>
      </c>
      <c r="AC298">
        <v>0</v>
      </c>
      <c r="AD298">
        <v>0</v>
      </c>
    </row>
    <row r="299" spans="1:30" x14ac:dyDescent="0.3">
      <c r="A299" t="s">
        <v>1203</v>
      </c>
      <c r="B299" t="s">
        <v>854</v>
      </c>
      <c r="C299" t="s">
        <v>199</v>
      </c>
      <c r="D299" t="s">
        <v>1239</v>
      </c>
      <c r="F299" t="s">
        <v>1239</v>
      </c>
      <c r="H299" t="s">
        <v>265</v>
      </c>
      <c r="I299" t="s">
        <v>266</v>
      </c>
      <c r="J299" t="s">
        <v>748</v>
      </c>
      <c r="K299" t="s">
        <v>1202</v>
      </c>
      <c r="L299" t="s">
        <v>271</v>
      </c>
      <c r="M299" t="s">
        <v>268</v>
      </c>
      <c r="N299">
        <v>9</v>
      </c>
      <c r="O299" t="s">
        <v>272</v>
      </c>
      <c r="P299">
        <v>2</v>
      </c>
      <c r="R299">
        <v>2</v>
      </c>
      <c r="S299" s="108">
        <v>4</v>
      </c>
      <c r="T299">
        <v>1</v>
      </c>
      <c r="U299" t="s">
        <v>270</v>
      </c>
      <c r="V299" t="s">
        <v>167</v>
      </c>
      <c r="W299">
        <v>2</v>
      </c>
      <c r="X299">
        <v>2</v>
      </c>
      <c r="Y299">
        <v>0</v>
      </c>
      <c r="Z299">
        <v>0</v>
      </c>
      <c r="AA299">
        <v>0</v>
      </c>
      <c r="AB299">
        <v>0</v>
      </c>
      <c r="AC299">
        <v>0</v>
      </c>
      <c r="AD299">
        <v>0</v>
      </c>
    </row>
    <row r="300" spans="1:30" x14ac:dyDescent="0.3">
      <c r="A300" t="s">
        <v>1203</v>
      </c>
      <c r="B300" t="s">
        <v>854</v>
      </c>
      <c r="C300" t="s">
        <v>199</v>
      </c>
      <c r="D300" t="s">
        <v>1239</v>
      </c>
      <c r="F300" t="s">
        <v>1239</v>
      </c>
      <c r="H300" t="s">
        <v>265</v>
      </c>
      <c r="I300" t="s">
        <v>266</v>
      </c>
      <c r="J300" t="s">
        <v>748</v>
      </c>
      <c r="K300" t="s">
        <v>1202</v>
      </c>
      <c r="L300" t="s">
        <v>271</v>
      </c>
      <c r="M300" t="s">
        <v>268</v>
      </c>
      <c r="N300">
        <v>21</v>
      </c>
      <c r="O300" t="s">
        <v>273</v>
      </c>
      <c r="P300">
        <v>0.32</v>
      </c>
      <c r="R300">
        <v>1</v>
      </c>
      <c r="S300" s="108">
        <v>0.32</v>
      </c>
      <c r="T300">
        <v>1</v>
      </c>
      <c r="U300" t="s">
        <v>270</v>
      </c>
      <c r="V300" t="s">
        <v>167</v>
      </c>
      <c r="W300">
        <v>1</v>
      </c>
      <c r="X300">
        <v>0</v>
      </c>
      <c r="Y300">
        <v>0</v>
      </c>
      <c r="Z300">
        <v>0</v>
      </c>
      <c r="AA300">
        <v>1</v>
      </c>
      <c r="AB300">
        <v>0</v>
      </c>
      <c r="AC300">
        <v>0</v>
      </c>
      <c r="AD300">
        <v>0</v>
      </c>
    </row>
    <row r="301" spans="1:30" x14ac:dyDescent="0.3">
      <c r="A301" t="s">
        <v>1203</v>
      </c>
      <c r="B301" t="s">
        <v>856</v>
      </c>
      <c r="C301" t="s">
        <v>199</v>
      </c>
      <c r="D301" t="s">
        <v>1240</v>
      </c>
      <c r="F301" t="s">
        <v>1240</v>
      </c>
      <c r="H301" t="s">
        <v>265</v>
      </c>
      <c r="I301" t="s">
        <v>266</v>
      </c>
      <c r="J301" t="s">
        <v>748</v>
      </c>
      <c r="K301" t="s">
        <v>1202</v>
      </c>
      <c r="L301" t="s">
        <v>267</v>
      </c>
      <c r="M301" t="s">
        <v>268</v>
      </c>
      <c r="N301">
        <v>8</v>
      </c>
      <c r="O301" t="s">
        <v>282</v>
      </c>
      <c r="P301">
        <v>1</v>
      </c>
      <c r="R301">
        <v>1</v>
      </c>
      <c r="S301" s="108">
        <v>1</v>
      </c>
      <c r="T301">
        <v>1</v>
      </c>
      <c r="U301" t="s">
        <v>270</v>
      </c>
      <c r="V301" t="s">
        <v>167</v>
      </c>
      <c r="W301">
        <v>1</v>
      </c>
      <c r="X301">
        <v>0</v>
      </c>
      <c r="Y301">
        <v>0</v>
      </c>
      <c r="Z301">
        <v>1</v>
      </c>
      <c r="AA301">
        <v>0</v>
      </c>
      <c r="AB301">
        <v>0</v>
      </c>
      <c r="AC301">
        <v>0</v>
      </c>
      <c r="AD301">
        <v>0</v>
      </c>
    </row>
    <row r="302" spans="1:30" x14ac:dyDescent="0.3">
      <c r="A302" t="s">
        <v>1203</v>
      </c>
      <c r="B302" t="s">
        <v>856</v>
      </c>
      <c r="C302" t="s">
        <v>199</v>
      </c>
      <c r="D302" t="s">
        <v>1240</v>
      </c>
      <c r="F302" t="s">
        <v>1240</v>
      </c>
      <c r="H302" t="s">
        <v>265</v>
      </c>
      <c r="I302" t="s">
        <v>266</v>
      </c>
      <c r="J302" t="s">
        <v>748</v>
      </c>
      <c r="K302" t="s">
        <v>1202</v>
      </c>
      <c r="L302" t="s">
        <v>271</v>
      </c>
      <c r="M302" t="s">
        <v>268</v>
      </c>
      <c r="N302">
        <v>9</v>
      </c>
      <c r="O302" t="s">
        <v>272</v>
      </c>
      <c r="P302">
        <v>1</v>
      </c>
      <c r="R302">
        <v>1</v>
      </c>
      <c r="S302" s="108">
        <v>1</v>
      </c>
      <c r="T302">
        <v>1</v>
      </c>
      <c r="U302" t="s">
        <v>270</v>
      </c>
      <c r="V302" t="s">
        <v>167</v>
      </c>
      <c r="W302">
        <v>1</v>
      </c>
      <c r="X302">
        <v>1</v>
      </c>
      <c r="Y302">
        <v>0</v>
      </c>
      <c r="Z302">
        <v>0</v>
      </c>
      <c r="AA302">
        <v>0</v>
      </c>
      <c r="AB302">
        <v>0</v>
      </c>
      <c r="AC302">
        <v>0</v>
      </c>
      <c r="AD302">
        <v>0</v>
      </c>
    </row>
    <row r="303" spans="1:30" x14ac:dyDescent="0.3">
      <c r="A303" t="s">
        <v>1203</v>
      </c>
      <c r="B303" t="s">
        <v>856</v>
      </c>
      <c r="C303" t="s">
        <v>199</v>
      </c>
      <c r="D303" t="s">
        <v>1240</v>
      </c>
      <c r="F303" t="s">
        <v>1240</v>
      </c>
      <c r="H303" t="s">
        <v>265</v>
      </c>
      <c r="I303" t="s">
        <v>266</v>
      </c>
      <c r="J303" t="s">
        <v>748</v>
      </c>
      <c r="K303" t="s">
        <v>1202</v>
      </c>
      <c r="L303" t="s">
        <v>271</v>
      </c>
      <c r="M303" t="s">
        <v>268</v>
      </c>
      <c r="N303">
        <v>21</v>
      </c>
      <c r="O303" t="s">
        <v>273</v>
      </c>
      <c r="P303">
        <v>0.32</v>
      </c>
      <c r="R303">
        <v>1</v>
      </c>
      <c r="S303" s="108">
        <v>0.32</v>
      </c>
      <c r="T303">
        <v>1</v>
      </c>
      <c r="U303" t="s">
        <v>270</v>
      </c>
      <c r="V303" t="s">
        <v>167</v>
      </c>
      <c r="W303">
        <v>1</v>
      </c>
      <c r="X303">
        <v>0</v>
      </c>
      <c r="Y303">
        <v>0</v>
      </c>
      <c r="Z303">
        <v>0</v>
      </c>
      <c r="AA303">
        <v>1</v>
      </c>
      <c r="AB303">
        <v>0</v>
      </c>
      <c r="AC303">
        <v>0</v>
      </c>
      <c r="AD303">
        <v>0</v>
      </c>
    </row>
    <row r="304" spans="1:30" x14ac:dyDescent="0.3">
      <c r="A304" t="s">
        <v>1203</v>
      </c>
      <c r="B304" t="s">
        <v>805</v>
      </c>
      <c r="C304" t="s">
        <v>199</v>
      </c>
      <c r="D304" t="s">
        <v>1241</v>
      </c>
      <c r="F304" t="s">
        <v>1241</v>
      </c>
      <c r="H304" t="s">
        <v>265</v>
      </c>
      <c r="I304" t="s">
        <v>266</v>
      </c>
      <c r="J304" t="s">
        <v>748</v>
      </c>
      <c r="K304" t="s">
        <v>1202</v>
      </c>
      <c r="L304" t="s">
        <v>267</v>
      </c>
      <c r="M304" t="s">
        <v>268</v>
      </c>
      <c r="N304">
        <v>8</v>
      </c>
      <c r="O304" t="s">
        <v>282</v>
      </c>
      <c r="P304">
        <v>2</v>
      </c>
      <c r="R304">
        <v>1</v>
      </c>
      <c r="S304" s="108">
        <v>2</v>
      </c>
      <c r="T304">
        <v>1</v>
      </c>
      <c r="U304" t="s">
        <v>270</v>
      </c>
      <c r="V304" t="s">
        <v>167</v>
      </c>
      <c r="W304">
        <v>1</v>
      </c>
      <c r="X304">
        <v>0</v>
      </c>
      <c r="Y304">
        <v>0</v>
      </c>
      <c r="Z304">
        <v>0</v>
      </c>
      <c r="AA304">
        <v>1</v>
      </c>
      <c r="AB304">
        <v>0</v>
      </c>
      <c r="AC304">
        <v>0</v>
      </c>
      <c r="AD304">
        <v>0</v>
      </c>
    </row>
    <row r="305" spans="1:30" x14ac:dyDescent="0.3">
      <c r="A305" t="s">
        <v>1203</v>
      </c>
      <c r="B305" t="s">
        <v>805</v>
      </c>
      <c r="C305" t="s">
        <v>199</v>
      </c>
      <c r="D305" t="s">
        <v>1241</v>
      </c>
      <c r="F305" t="s">
        <v>1241</v>
      </c>
      <c r="H305" t="s">
        <v>265</v>
      </c>
      <c r="I305" t="s">
        <v>266</v>
      </c>
      <c r="J305" t="s">
        <v>748</v>
      </c>
      <c r="K305" t="s">
        <v>1202</v>
      </c>
      <c r="L305" t="s">
        <v>271</v>
      </c>
      <c r="M305" t="s">
        <v>268</v>
      </c>
      <c r="N305">
        <v>9</v>
      </c>
      <c r="O305" t="s">
        <v>272</v>
      </c>
      <c r="P305">
        <v>2</v>
      </c>
      <c r="R305">
        <v>1</v>
      </c>
      <c r="S305" s="108">
        <v>2</v>
      </c>
      <c r="T305">
        <v>1</v>
      </c>
      <c r="U305" t="s">
        <v>270</v>
      </c>
      <c r="V305" t="s">
        <v>167</v>
      </c>
      <c r="W305">
        <v>1</v>
      </c>
      <c r="X305">
        <v>1</v>
      </c>
      <c r="Y305">
        <v>0</v>
      </c>
      <c r="Z305">
        <v>0</v>
      </c>
      <c r="AA305">
        <v>0</v>
      </c>
      <c r="AB305">
        <v>0</v>
      </c>
      <c r="AC305">
        <v>0</v>
      </c>
      <c r="AD305">
        <v>0</v>
      </c>
    </row>
    <row r="306" spans="1:30" x14ac:dyDescent="0.3">
      <c r="A306" t="s">
        <v>1203</v>
      </c>
      <c r="B306" t="s">
        <v>805</v>
      </c>
      <c r="C306" t="s">
        <v>199</v>
      </c>
      <c r="D306" t="s">
        <v>1241</v>
      </c>
      <c r="F306" t="s">
        <v>1241</v>
      </c>
      <c r="H306" t="s">
        <v>265</v>
      </c>
      <c r="I306" t="s">
        <v>266</v>
      </c>
      <c r="J306" t="s">
        <v>748</v>
      </c>
      <c r="K306" t="s">
        <v>1202</v>
      </c>
      <c r="L306" t="s">
        <v>271</v>
      </c>
      <c r="M306" t="s">
        <v>268</v>
      </c>
      <c r="N306">
        <v>21</v>
      </c>
      <c r="O306" t="s">
        <v>273</v>
      </c>
      <c r="P306">
        <v>0.32</v>
      </c>
      <c r="R306">
        <v>1</v>
      </c>
      <c r="S306" s="108">
        <v>0.32</v>
      </c>
      <c r="T306">
        <v>1</v>
      </c>
      <c r="U306" t="s">
        <v>270</v>
      </c>
      <c r="V306" t="s">
        <v>167</v>
      </c>
      <c r="W306">
        <v>1</v>
      </c>
      <c r="X306">
        <v>0</v>
      </c>
      <c r="Y306">
        <v>0</v>
      </c>
      <c r="Z306">
        <v>1</v>
      </c>
      <c r="AA306">
        <v>0</v>
      </c>
      <c r="AB306">
        <v>0</v>
      </c>
      <c r="AC306">
        <v>0</v>
      </c>
      <c r="AD306">
        <v>0</v>
      </c>
    </row>
    <row r="307" spans="1:30" x14ac:dyDescent="0.3">
      <c r="A307" t="s">
        <v>1203</v>
      </c>
      <c r="B307" t="s">
        <v>760</v>
      </c>
      <c r="C307" t="s">
        <v>199</v>
      </c>
      <c r="D307" t="s">
        <v>1242</v>
      </c>
      <c r="F307" t="s">
        <v>1242</v>
      </c>
      <c r="H307" t="s">
        <v>265</v>
      </c>
      <c r="I307" t="s">
        <v>266</v>
      </c>
      <c r="J307" t="s">
        <v>748</v>
      </c>
      <c r="K307" t="s">
        <v>1202</v>
      </c>
      <c r="L307" t="s">
        <v>271</v>
      </c>
      <c r="M307" t="s">
        <v>268</v>
      </c>
      <c r="N307">
        <v>9</v>
      </c>
      <c r="O307" t="s">
        <v>272</v>
      </c>
      <c r="P307">
        <v>2</v>
      </c>
      <c r="R307">
        <v>1</v>
      </c>
      <c r="S307" s="108">
        <v>2</v>
      </c>
      <c r="T307">
        <v>1</v>
      </c>
      <c r="U307" t="s">
        <v>270</v>
      </c>
      <c r="V307" t="s">
        <v>167</v>
      </c>
      <c r="W307">
        <v>1</v>
      </c>
      <c r="X307">
        <v>1</v>
      </c>
      <c r="Y307">
        <v>0</v>
      </c>
      <c r="Z307">
        <v>0</v>
      </c>
      <c r="AA307">
        <v>0</v>
      </c>
      <c r="AB307">
        <v>0</v>
      </c>
      <c r="AC307">
        <v>0</v>
      </c>
      <c r="AD307">
        <v>0</v>
      </c>
    </row>
    <row r="308" spans="1:30" x14ac:dyDescent="0.3">
      <c r="A308" t="s">
        <v>1203</v>
      </c>
      <c r="B308" t="s">
        <v>760</v>
      </c>
      <c r="C308" t="s">
        <v>199</v>
      </c>
      <c r="D308" t="s">
        <v>1242</v>
      </c>
      <c r="F308" t="s">
        <v>1242</v>
      </c>
      <c r="H308" t="s">
        <v>265</v>
      </c>
      <c r="I308" t="s">
        <v>266</v>
      </c>
      <c r="J308" t="s">
        <v>748</v>
      </c>
      <c r="K308" t="s">
        <v>1202</v>
      </c>
      <c r="L308" t="s">
        <v>271</v>
      </c>
      <c r="M308" t="s">
        <v>268</v>
      </c>
      <c r="N308">
        <v>9</v>
      </c>
      <c r="O308" t="s">
        <v>272</v>
      </c>
      <c r="P308">
        <v>2</v>
      </c>
      <c r="R308">
        <v>1</v>
      </c>
      <c r="S308" s="108">
        <v>2</v>
      </c>
      <c r="T308">
        <v>1</v>
      </c>
      <c r="U308" t="s">
        <v>270</v>
      </c>
      <c r="V308" t="s">
        <v>167</v>
      </c>
      <c r="W308">
        <v>1</v>
      </c>
      <c r="X308">
        <v>1</v>
      </c>
      <c r="Y308">
        <v>0</v>
      </c>
      <c r="Z308">
        <v>0</v>
      </c>
      <c r="AA308">
        <v>0</v>
      </c>
      <c r="AB308">
        <v>0</v>
      </c>
      <c r="AC308">
        <v>0</v>
      </c>
      <c r="AD308">
        <v>0</v>
      </c>
    </row>
    <row r="309" spans="1:30" x14ac:dyDescent="0.3">
      <c r="A309" t="s">
        <v>1203</v>
      </c>
      <c r="B309" t="s">
        <v>760</v>
      </c>
      <c r="C309" t="s">
        <v>199</v>
      </c>
      <c r="D309" t="s">
        <v>1242</v>
      </c>
      <c r="F309" t="s">
        <v>1242</v>
      </c>
      <c r="H309" t="s">
        <v>265</v>
      </c>
      <c r="I309" t="s">
        <v>266</v>
      </c>
      <c r="J309" t="s">
        <v>748</v>
      </c>
      <c r="K309" t="s">
        <v>1202</v>
      </c>
      <c r="L309" t="s">
        <v>267</v>
      </c>
      <c r="M309" t="s">
        <v>268</v>
      </c>
      <c r="N309">
        <v>8</v>
      </c>
      <c r="O309" t="s">
        <v>282</v>
      </c>
      <c r="P309">
        <v>1</v>
      </c>
      <c r="R309">
        <v>1</v>
      </c>
      <c r="S309" s="108">
        <v>1</v>
      </c>
      <c r="T309">
        <v>1</v>
      </c>
      <c r="U309" t="s">
        <v>270</v>
      </c>
      <c r="V309" t="s">
        <v>167</v>
      </c>
      <c r="W309">
        <v>1</v>
      </c>
      <c r="X309">
        <v>0</v>
      </c>
      <c r="Y309">
        <v>0</v>
      </c>
      <c r="Z309">
        <v>0</v>
      </c>
      <c r="AA309">
        <v>1</v>
      </c>
      <c r="AB309">
        <v>0</v>
      </c>
      <c r="AC309">
        <v>0</v>
      </c>
      <c r="AD309">
        <v>0</v>
      </c>
    </row>
    <row r="310" spans="1:30" x14ac:dyDescent="0.3">
      <c r="A310" t="s">
        <v>1203</v>
      </c>
      <c r="B310" t="s">
        <v>760</v>
      </c>
      <c r="C310" t="s">
        <v>199</v>
      </c>
      <c r="D310" t="s">
        <v>1242</v>
      </c>
      <c r="F310" t="s">
        <v>1242</v>
      </c>
      <c r="H310" t="s">
        <v>265</v>
      </c>
      <c r="I310" t="s">
        <v>266</v>
      </c>
      <c r="J310" t="s">
        <v>748</v>
      </c>
      <c r="K310" t="s">
        <v>1202</v>
      </c>
      <c r="L310" t="s">
        <v>267</v>
      </c>
      <c r="M310" t="s">
        <v>268</v>
      </c>
      <c r="N310">
        <v>8</v>
      </c>
      <c r="O310" t="s">
        <v>282</v>
      </c>
      <c r="P310">
        <v>2</v>
      </c>
      <c r="R310">
        <v>1</v>
      </c>
      <c r="S310" s="108">
        <v>2</v>
      </c>
      <c r="T310">
        <v>1</v>
      </c>
      <c r="U310" t="s">
        <v>270</v>
      </c>
      <c r="V310" t="s">
        <v>167</v>
      </c>
      <c r="W310">
        <v>1</v>
      </c>
      <c r="X310">
        <v>0</v>
      </c>
      <c r="Y310">
        <v>0</v>
      </c>
      <c r="Z310">
        <v>0</v>
      </c>
      <c r="AA310">
        <v>1</v>
      </c>
      <c r="AB310">
        <v>0</v>
      </c>
      <c r="AC310">
        <v>0</v>
      </c>
      <c r="AD310">
        <v>0</v>
      </c>
    </row>
    <row r="311" spans="1:30" x14ac:dyDescent="0.3">
      <c r="A311" t="s">
        <v>1203</v>
      </c>
      <c r="B311" t="s">
        <v>760</v>
      </c>
      <c r="C311" t="s">
        <v>199</v>
      </c>
      <c r="D311" t="s">
        <v>1242</v>
      </c>
      <c r="F311" t="s">
        <v>1242</v>
      </c>
      <c r="H311" t="s">
        <v>265</v>
      </c>
      <c r="I311" t="s">
        <v>266</v>
      </c>
      <c r="J311" t="s">
        <v>748</v>
      </c>
      <c r="K311" t="s">
        <v>1202</v>
      </c>
      <c r="L311" t="s">
        <v>271</v>
      </c>
      <c r="M311" t="s">
        <v>268</v>
      </c>
      <c r="N311">
        <v>9</v>
      </c>
      <c r="O311" t="s">
        <v>272</v>
      </c>
      <c r="P311">
        <v>1</v>
      </c>
      <c r="R311">
        <v>1</v>
      </c>
      <c r="S311" s="108">
        <v>1</v>
      </c>
      <c r="T311">
        <v>1</v>
      </c>
      <c r="U311" t="s">
        <v>270</v>
      </c>
      <c r="V311" t="s">
        <v>167</v>
      </c>
      <c r="W311">
        <v>1</v>
      </c>
      <c r="X311">
        <v>1</v>
      </c>
      <c r="Y311">
        <v>0</v>
      </c>
      <c r="Z311">
        <v>0</v>
      </c>
      <c r="AA311">
        <v>0</v>
      </c>
      <c r="AB311">
        <v>0</v>
      </c>
      <c r="AC311">
        <v>0</v>
      </c>
      <c r="AD311">
        <v>0</v>
      </c>
    </row>
    <row r="312" spans="1:30" x14ac:dyDescent="0.3">
      <c r="A312" t="s">
        <v>1203</v>
      </c>
      <c r="B312" t="s">
        <v>760</v>
      </c>
      <c r="C312" t="s">
        <v>199</v>
      </c>
      <c r="D312" t="s">
        <v>1242</v>
      </c>
      <c r="F312" t="s">
        <v>1242</v>
      </c>
      <c r="H312" t="s">
        <v>265</v>
      </c>
      <c r="I312" t="s">
        <v>266</v>
      </c>
      <c r="J312" t="s">
        <v>748</v>
      </c>
      <c r="K312" t="s">
        <v>1202</v>
      </c>
      <c r="L312" t="s">
        <v>271</v>
      </c>
      <c r="M312" t="s">
        <v>268</v>
      </c>
      <c r="N312">
        <v>21</v>
      </c>
      <c r="O312" t="s">
        <v>273</v>
      </c>
      <c r="P312">
        <v>0.32</v>
      </c>
      <c r="R312">
        <v>2</v>
      </c>
      <c r="S312" s="108">
        <v>0.64</v>
      </c>
      <c r="T312">
        <v>1</v>
      </c>
      <c r="U312" t="s">
        <v>270</v>
      </c>
      <c r="V312" t="s">
        <v>167</v>
      </c>
      <c r="W312">
        <v>2</v>
      </c>
      <c r="X312">
        <v>0</v>
      </c>
      <c r="Y312">
        <v>0</v>
      </c>
      <c r="Z312">
        <v>2</v>
      </c>
      <c r="AA312">
        <v>0</v>
      </c>
      <c r="AB312">
        <v>0</v>
      </c>
      <c r="AC312">
        <v>0</v>
      </c>
      <c r="AD312">
        <v>0</v>
      </c>
    </row>
    <row r="313" spans="1:30" x14ac:dyDescent="0.3">
      <c r="A313" t="s">
        <v>1203</v>
      </c>
      <c r="B313" t="s">
        <v>763</v>
      </c>
      <c r="C313" t="s">
        <v>199</v>
      </c>
      <c r="D313" t="s">
        <v>1258</v>
      </c>
      <c r="F313" t="s">
        <v>1258</v>
      </c>
      <c r="H313" t="s">
        <v>265</v>
      </c>
      <c r="I313" t="s">
        <v>266</v>
      </c>
      <c r="J313" t="s">
        <v>748</v>
      </c>
      <c r="K313" t="s">
        <v>1202</v>
      </c>
      <c r="L313" t="s">
        <v>267</v>
      </c>
      <c r="M313" t="s">
        <v>268</v>
      </c>
      <c r="N313">
        <v>8</v>
      </c>
      <c r="O313" t="s">
        <v>282</v>
      </c>
      <c r="P313">
        <v>2</v>
      </c>
      <c r="R313">
        <v>1</v>
      </c>
      <c r="S313" s="108">
        <v>2</v>
      </c>
      <c r="T313">
        <v>1</v>
      </c>
      <c r="U313" t="s">
        <v>270</v>
      </c>
      <c r="V313" t="s">
        <v>167</v>
      </c>
      <c r="W313">
        <v>1</v>
      </c>
      <c r="X313">
        <v>0</v>
      </c>
      <c r="Y313">
        <v>1</v>
      </c>
      <c r="Z313">
        <v>0</v>
      </c>
      <c r="AA313">
        <v>0</v>
      </c>
      <c r="AB313">
        <v>0</v>
      </c>
      <c r="AC313">
        <v>0</v>
      </c>
      <c r="AD313">
        <v>0</v>
      </c>
    </row>
    <row r="314" spans="1:30" x14ac:dyDescent="0.3">
      <c r="A314" t="s">
        <v>1203</v>
      </c>
      <c r="B314" t="s">
        <v>763</v>
      </c>
      <c r="C314" t="s">
        <v>199</v>
      </c>
      <c r="D314" t="s">
        <v>1258</v>
      </c>
      <c r="F314" t="s">
        <v>1258</v>
      </c>
      <c r="H314" t="s">
        <v>265</v>
      </c>
      <c r="I314" t="s">
        <v>266</v>
      </c>
      <c r="J314" t="s">
        <v>748</v>
      </c>
      <c r="K314" t="s">
        <v>1202</v>
      </c>
      <c r="L314" t="s">
        <v>271</v>
      </c>
      <c r="M314" t="s">
        <v>268</v>
      </c>
      <c r="N314">
        <v>9</v>
      </c>
      <c r="O314" t="s">
        <v>288</v>
      </c>
      <c r="P314">
        <v>0.48</v>
      </c>
      <c r="R314">
        <v>2</v>
      </c>
      <c r="S314" s="108">
        <v>0.96</v>
      </c>
      <c r="T314">
        <v>1</v>
      </c>
      <c r="U314" t="s">
        <v>270</v>
      </c>
      <c r="V314" t="s">
        <v>167</v>
      </c>
      <c r="W314">
        <v>2</v>
      </c>
      <c r="X314">
        <v>0</v>
      </c>
      <c r="Y314">
        <v>0</v>
      </c>
      <c r="Z314">
        <v>2</v>
      </c>
      <c r="AA314">
        <v>0</v>
      </c>
      <c r="AB314">
        <v>0</v>
      </c>
      <c r="AC314">
        <v>0</v>
      </c>
      <c r="AD314">
        <v>0</v>
      </c>
    </row>
    <row r="315" spans="1:30" x14ac:dyDescent="0.3">
      <c r="A315" t="s">
        <v>1203</v>
      </c>
      <c r="B315" t="s">
        <v>763</v>
      </c>
      <c r="C315" t="s">
        <v>199</v>
      </c>
      <c r="D315" t="s">
        <v>1258</v>
      </c>
      <c r="F315" t="s">
        <v>1258</v>
      </c>
      <c r="H315" t="s">
        <v>265</v>
      </c>
      <c r="I315" t="s">
        <v>266</v>
      </c>
      <c r="J315" t="s">
        <v>748</v>
      </c>
      <c r="K315" t="s">
        <v>1202</v>
      </c>
      <c r="L315" t="s">
        <v>271</v>
      </c>
      <c r="M315" t="s">
        <v>268</v>
      </c>
      <c r="N315">
        <v>9</v>
      </c>
      <c r="O315" t="s">
        <v>288</v>
      </c>
      <c r="P315">
        <v>0.32</v>
      </c>
      <c r="R315">
        <v>1</v>
      </c>
      <c r="S315" s="108">
        <v>0.32</v>
      </c>
      <c r="T315">
        <v>1</v>
      </c>
      <c r="U315" t="s">
        <v>270</v>
      </c>
      <c r="V315" t="s">
        <v>167</v>
      </c>
      <c r="W315">
        <v>1</v>
      </c>
      <c r="X315">
        <v>0</v>
      </c>
      <c r="Y315">
        <v>0</v>
      </c>
      <c r="Z315">
        <v>1</v>
      </c>
      <c r="AA315">
        <v>0</v>
      </c>
      <c r="AB315">
        <v>0</v>
      </c>
      <c r="AC315">
        <v>0</v>
      </c>
      <c r="AD315">
        <v>0</v>
      </c>
    </row>
    <row r="316" spans="1:30" x14ac:dyDescent="0.3">
      <c r="A316" t="s">
        <v>1203</v>
      </c>
      <c r="B316" t="s">
        <v>763</v>
      </c>
      <c r="C316" t="s">
        <v>199</v>
      </c>
      <c r="D316" t="s">
        <v>1258</v>
      </c>
      <c r="F316" t="s">
        <v>1258</v>
      </c>
      <c r="H316" t="s">
        <v>265</v>
      </c>
      <c r="I316" t="s">
        <v>266</v>
      </c>
      <c r="J316" t="s">
        <v>748</v>
      </c>
      <c r="K316" t="s">
        <v>1202</v>
      </c>
      <c r="L316" t="s">
        <v>271</v>
      </c>
      <c r="M316" t="s">
        <v>268</v>
      </c>
      <c r="N316">
        <v>21</v>
      </c>
      <c r="O316" t="s">
        <v>273</v>
      </c>
      <c r="P316">
        <v>0.32</v>
      </c>
      <c r="R316">
        <v>1</v>
      </c>
      <c r="S316" s="108">
        <v>0.32</v>
      </c>
      <c r="T316">
        <v>1</v>
      </c>
      <c r="U316" t="s">
        <v>270</v>
      </c>
      <c r="V316" t="s">
        <v>167</v>
      </c>
      <c r="W316">
        <v>1</v>
      </c>
      <c r="X316">
        <v>0</v>
      </c>
      <c r="Y316">
        <v>1</v>
      </c>
      <c r="Z316">
        <v>0</v>
      </c>
      <c r="AA316">
        <v>0</v>
      </c>
      <c r="AB316">
        <v>0</v>
      </c>
      <c r="AC316">
        <v>0</v>
      </c>
      <c r="AD316">
        <v>0</v>
      </c>
    </row>
    <row r="317" spans="1:30" x14ac:dyDescent="0.3">
      <c r="A317" t="s">
        <v>1203</v>
      </c>
      <c r="B317" t="s">
        <v>765</v>
      </c>
      <c r="C317" t="s">
        <v>199</v>
      </c>
      <c r="D317" t="s">
        <v>1259</v>
      </c>
      <c r="F317" t="s">
        <v>1259</v>
      </c>
      <c r="H317" t="s">
        <v>265</v>
      </c>
      <c r="I317" t="s">
        <v>266</v>
      </c>
      <c r="J317" t="s">
        <v>748</v>
      </c>
      <c r="K317" t="s">
        <v>1202</v>
      </c>
      <c r="L317" t="s">
        <v>267</v>
      </c>
      <c r="M317" t="s">
        <v>268</v>
      </c>
      <c r="N317">
        <v>8</v>
      </c>
      <c r="O317" t="s">
        <v>282</v>
      </c>
      <c r="P317">
        <v>2</v>
      </c>
      <c r="R317">
        <v>1</v>
      </c>
      <c r="S317" s="108">
        <v>2</v>
      </c>
      <c r="T317">
        <v>1</v>
      </c>
      <c r="U317" t="s">
        <v>270</v>
      </c>
      <c r="V317" t="s">
        <v>167</v>
      </c>
      <c r="W317">
        <v>1</v>
      </c>
      <c r="X317">
        <v>0</v>
      </c>
      <c r="Y317">
        <v>1</v>
      </c>
      <c r="Z317">
        <v>0</v>
      </c>
      <c r="AA317">
        <v>0</v>
      </c>
      <c r="AB317">
        <v>0</v>
      </c>
      <c r="AC317">
        <v>0</v>
      </c>
      <c r="AD317">
        <v>0</v>
      </c>
    </row>
    <row r="318" spans="1:30" x14ac:dyDescent="0.3">
      <c r="A318" t="s">
        <v>1203</v>
      </c>
      <c r="B318" t="s">
        <v>765</v>
      </c>
      <c r="C318" t="s">
        <v>199</v>
      </c>
      <c r="D318" t="s">
        <v>1259</v>
      </c>
      <c r="F318" t="s">
        <v>1259</v>
      </c>
      <c r="H318" t="s">
        <v>265</v>
      </c>
      <c r="I318" t="s">
        <v>266</v>
      </c>
      <c r="J318" t="s">
        <v>748</v>
      </c>
      <c r="K318" t="s">
        <v>1202</v>
      </c>
      <c r="L318" t="s">
        <v>271</v>
      </c>
      <c r="M318" t="s">
        <v>268</v>
      </c>
      <c r="N318">
        <v>9</v>
      </c>
      <c r="O318" t="s">
        <v>288</v>
      </c>
      <c r="P318">
        <v>0.32</v>
      </c>
      <c r="R318">
        <v>2</v>
      </c>
      <c r="S318" s="108">
        <v>0.64</v>
      </c>
      <c r="T318">
        <v>1</v>
      </c>
      <c r="U318" t="s">
        <v>270</v>
      </c>
      <c r="V318" t="s">
        <v>167</v>
      </c>
      <c r="W318">
        <v>2</v>
      </c>
      <c r="X318">
        <v>0</v>
      </c>
      <c r="Y318">
        <v>0</v>
      </c>
      <c r="Z318">
        <v>2</v>
      </c>
      <c r="AA318">
        <v>0</v>
      </c>
      <c r="AB318">
        <v>0</v>
      </c>
      <c r="AC318">
        <v>0</v>
      </c>
      <c r="AD318">
        <v>0</v>
      </c>
    </row>
    <row r="319" spans="1:30" x14ac:dyDescent="0.3">
      <c r="A319" t="s">
        <v>1203</v>
      </c>
      <c r="B319" t="s">
        <v>765</v>
      </c>
      <c r="C319" t="s">
        <v>199</v>
      </c>
      <c r="D319" t="s">
        <v>1259</v>
      </c>
      <c r="F319" t="s">
        <v>1259</v>
      </c>
      <c r="H319" t="s">
        <v>265</v>
      </c>
      <c r="I319" t="s">
        <v>266</v>
      </c>
      <c r="J319" t="s">
        <v>748</v>
      </c>
      <c r="K319" t="s">
        <v>1202</v>
      </c>
      <c r="L319" t="s">
        <v>271</v>
      </c>
      <c r="M319" t="s">
        <v>268</v>
      </c>
      <c r="N319">
        <v>9</v>
      </c>
      <c r="O319" t="s">
        <v>288</v>
      </c>
      <c r="P319">
        <v>0.48</v>
      </c>
      <c r="R319">
        <v>1</v>
      </c>
      <c r="S319" s="108">
        <v>0.48</v>
      </c>
      <c r="T319">
        <v>1</v>
      </c>
      <c r="U319" t="s">
        <v>270</v>
      </c>
      <c r="V319" t="s">
        <v>167</v>
      </c>
      <c r="W319">
        <v>1</v>
      </c>
      <c r="X319">
        <v>0</v>
      </c>
      <c r="Y319">
        <v>0</v>
      </c>
      <c r="Z319">
        <v>1</v>
      </c>
      <c r="AA319">
        <v>0</v>
      </c>
      <c r="AB319">
        <v>0</v>
      </c>
      <c r="AC319">
        <v>0</v>
      </c>
      <c r="AD319">
        <v>0</v>
      </c>
    </row>
    <row r="320" spans="1:30" x14ac:dyDescent="0.3">
      <c r="A320" t="s">
        <v>1203</v>
      </c>
      <c r="B320" t="s">
        <v>767</v>
      </c>
      <c r="C320" t="s">
        <v>199</v>
      </c>
      <c r="D320" t="s">
        <v>1260</v>
      </c>
      <c r="F320" t="s">
        <v>1260</v>
      </c>
      <c r="H320" t="s">
        <v>265</v>
      </c>
      <c r="I320" t="s">
        <v>266</v>
      </c>
      <c r="J320" t="s">
        <v>748</v>
      </c>
      <c r="K320" t="s">
        <v>1202</v>
      </c>
      <c r="L320" t="s">
        <v>271</v>
      </c>
      <c r="M320" t="s">
        <v>268</v>
      </c>
      <c r="N320">
        <v>9</v>
      </c>
      <c r="O320" t="s">
        <v>288</v>
      </c>
      <c r="P320">
        <v>0.48</v>
      </c>
      <c r="R320">
        <v>1</v>
      </c>
      <c r="S320" s="108">
        <v>0.48</v>
      </c>
      <c r="T320">
        <v>1</v>
      </c>
      <c r="U320" t="s">
        <v>270</v>
      </c>
      <c r="V320" t="s">
        <v>167</v>
      </c>
      <c r="W320">
        <v>1</v>
      </c>
      <c r="X320">
        <v>0</v>
      </c>
      <c r="Y320">
        <v>0</v>
      </c>
      <c r="Z320">
        <v>1</v>
      </c>
      <c r="AA320">
        <v>0</v>
      </c>
      <c r="AB320">
        <v>0</v>
      </c>
      <c r="AC320">
        <v>0</v>
      </c>
      <c r="AD320">
        <v>0</v>
      </c>
    </row>
    <row r="321" spans="1:30" x14ac:dyDescent="0.3">
      <c r="A321" t="s">
        <v>1203</v>
      </c>
      <c r="B321" t="s">
        <v>767</v>
      </c>
      <c r="C321" t="s">
        <v>199</v>
      </c>
      <c r="D321" t="s">
        <v>1260</v>
      </c>
      <c r="F321" t="s">
        <v>1260</v>
      </c>
      <c r="H321" t="s">
        <v>265</v>
      </c>
      <c r="I321" t="s">
        <v>266</v>
      </c>
      <c r="J321" t="s">
        <v>748</v>
      </c>
      <c r="K321" t="s">
        <v>1202</v>
      </c>
      <c r="L321" t="s">
        <v>267</v>
      </c>
      <c r="M321" t="s">
        <v>268</v>
      </c>
      <c r="N321">
        <v>8</v>
      </c>
      <c r="O321" t="s">
        <v>282</v>
      </c>
      <c r="P321">
        <v>1</v>
      </c>
      <c r="R321">
        <v>1</v>
      </c>
      <c r="S321" s="108">
        <v>1</v>
      </c>
      <c r="T321">
        <v>1</v>
      </c>
      <c r="U321" t="s">
        <v>270</v>
      </c>
      <c r="V321" t="s">
        <v>167</v>
      </c>
      <c r="W321">
        <v>1</v>
      </c>
      <c r="X321">
        <v>0</v>
      </c>
      <c r="Y321">
        <v>1</v>
      </c>
      <c r="Z321">
        <v>0</v>
      </c>
      <c r="AA321">
        <v>0</v>
      </c>
      <c r="AB321">
        <v>0</v>
      </c>
      <c r="AC321">
        <v>0</v>
      </c>
      <c r="AD321">
        <v>0</v>
      </c>
    </row>
    <row r="322" spans="1:30" x14ac:dyDescent="0.3">
      <c r="A322" t="s">
        <v>1203</v>
      </c>
      <c r="B322" t="s">
        <v>767</v>
      </c>
      <c r="C322" t="s">
        <v>199</v>
      </c>
      <c r="D322" t="s">
        <v>1260</v>
      </c>
      <c r="F322" t="s">
        <v>1260</v>
      </c>
      <c r="H322" t="s">
        <v>265</v>
      </c>
      <c r="I322" t="s">
        <v>266</v>
      </c>
      <c r="J322" t="s">
        <v>748</v>
      </c>
      <c r="K322" t="s">
        <v>1202</v>
      </c>
      <c r="L322" t="s">
        <v>271</v>
      </c>
      <c r="M322" t="s">
        <v>268</v>
      </c>
      <c r="N322">
        <v>21</v>
      </c>
      <c r="O322" t="s">
        <v>273</v>
      </c>
      <c r="P322">
        <v>0.17</v>
      </c>
      <c r="R322">
        <v>1</v>
      </c>
      <c r="S322" s="108">
        <v>0.17</v>
      </c>
      <c r="T322">
        <v>1</v>
      </c>
      <c r="U322" t="s">
        <v>270</v>
      </c>
      <c r="V322" t="s">
        <v>167</v>
      </c>
      <c r="W322">
        <v>1</v>
      </c>
      <c r="X322">
        <v>0</v>
      </c>
      <c r="Y322">
        <v>1</v>
      </c>
      <c r="Z322">
        <v>0</v>
      </c>
      <c r="AA322">
        <v>0</v>
      </c>
      <c r="AB322">
        <v>0</v>
      </c>
      <c r="AC322">
        <v>0</v>
      </c>
      <c r="AD322">
        <v>0</v>
      </c>
    </row>
    <row r="323" spans="1:30" x14ac:dyDescent="0.3">
      <c r="A323" t="s">
        <v>1203</v>
      </c>
      <c r="B323" t="s">
        <v>769</v>
      </c>
      <c r="C323" t="s">
        <v>199</v>
      </c>
      <c r="D323" t="s">
        <v>1261</v>
      </c>
      <c r="F323" t="s">
        <v>1261</v>
      </c>
      <c r="H323" t="s">
        <v>265</v>
      </c>
      <c r="I323" t="s">
        <v>266</v>
      </c>
      <c r="J323" t="s">
        <v>748</v>
      </c>
      <c r="K323" t="s">
        <v>1202</v>
      </c>
      <c r="L323" t="s">
        <v>271</v>
      </c>
      <c r="M323" t="s">
        <v>268</v>
      </c>
      <c r="N323">
        <v>9</v>
      </c>
      <c r="O323" t="s">
        <v>272</v>
      </c>
      <c r="P323">
        <v>1</v>
      </c>
      <c r="R323">
        <v>2</v>
      </c>
      <c r="S323" s="108">
        <v>2</v>
      </c>
      <c r="T323">
        <v>1</v>
      </c>
      <c r="U323" t="s">
        <v>270</v>
      </c>
      <c r="V323" t="s">
        <v>167</v>
      </c>
      <c r="W323">
        <v>1</v>
      </c>
      <c r="X323">
        <v>1</v>
      </c>
      <c r="Y323">
        <v>0</v>
      </c>
      <c r="Z323">
        <v>0</v>
      </c>
      <c r="AA323">
        <v>1</v>
      </c>
      <c r="AB323">
        <v>0</v>
      </c>
      <c r="AC323">
        <v>0</v>
      </c>
      <c r="AD323">
        <v>0</v>
      </c>
    </row>
    <row r="324" spans="1:30" x14ac:dyDescent="0.3">
      <c r="A324" t="s">
        <v>1203</v>
      </c>
      <c r="B324" t="s">
        <v>769</v>
      </c>
      <c r="C324" t="s">
        <v>199</v>
      </c>
      <c r="D324" t="s">
        <v>1261</v>
      </c>
      <c r="F324" t="s">
        <v>1261</v>
      </c>
      <c r="H324" t="s">
        <v>265</v>
      </c>
      <c r="I324" t="s">
        <v>266</v>
      </c>
      <c r="J324" t="s">
        <v>748</v>
      </c>
      <c r="K324" t="s">
        <v>1202</v>
      </c>
      <c r="L324" t="s">
        <v>271</v>
      </c>
      <c r="M324" t="s">
        <v>268</v>
      </c>
      <c r="N324">
        <v>21</v>
      </c>
      <c r="O324" t="s">
        <v>273</v>
      </c>
      <c r="P324">
        <v>0.17</v>
      </c>
      <c r="R324">
        <v>1</v>
      </c>
      <c r="S324" s="108">
        <v>0.17</v>
      </c>
      <c r="T324">
        <v>1</v>
      </c>
      <c r="U324" t="s">
        <v>270</v>
      </c>
      <c r="V324" t="s">
        <v>167</v>
      </c>
      <c r="W324">
        <v>1</v>
      </c>
      <c r="X324">
        <v>0</v>
      </c>
      <c r="Y324">
        <v>1</v>
      </c>
      <c r="Z324">
        <v>0</v>
      </c>
      <c r="AA324">
        <v>0</v>
      </c>
      <c r="AB324">
        <v>0</v>
      </c>
      <c r="AC324">
        <v>0</v>
      </c>
      <c r="AD324">
        <v>0</v>
      </c>
    </row>
    <row r="325" spans="1:30" x14ac:dyDescent="0.3">
      <c r="A325" t="s">
        <v>1203</v>
      </c>
      <c r="B325" t="s">
        <v>769</v>
      </c>
      <c r="C325" t="s">
        <v>199</v>
      </c>
      <c r="D325" t="s">
        <v>1261</v>
      </c>
      <c r="F325" t="s">
        <v>1261</v>
      </c>
      <c r="H325" t="s">
        <v>265</v>
      </c>
      <c r="I325" t="s">
        <v>266</v>
      </c>
      <c r="J325" t="s">
        <v>748</v>
      </c>
      <c r="K325" t="s">
        <v>1202</v>
      </c>
      <c r="L325" t="s">
        <v>267</v>
      </c>
      <c r="M325" t="s">
        <v>268</v>
      </c>
      <c r="N325">
        <v>8</v>
      </c>
      <c r="O325" t="s">
        <v>282</v>
      </c>
      <c r="P325">
        <v>2</v>
      </c>
      <c r="R325">
        <v>1</v>
      </c>
      <c r="S325" s="108">
        <v>2</v>
      </c>
      <c r="T325">
        <v>1</v>
      </c>
      <c r="U325" t="s">
        <v>270</v>
      </c>
      <c r="V325" t="s">
        <v>167</v>
      </c>
      <c r="W325">
        <v>1</v>
      </c>
      <c r="X325">
        <v>0</v>
      </c>
      <c r="Y325">
        <v>1</v>
      </c>
      <c r="Z325">
        <v>0</v>
      </c>
      <c r="AA325">
        <v>0</v>
      </c>
      <c r="AB325">
        <v>0</v>
      </c>
      <c r="AC325">
        <v>0</v>
      </c>
      <c r="AD325">
        <v>0</v>
      </c>
    </row>
    <row r="326" spans="1:30" x14ac:dyDescent="0.3">
      <c r="A326" t="s">
        <v>1203</v>
      </c>
      <c r="B326" t="s">
        <v>771</v>
      </c>
      <c r="C326" t="s">
        <v>199</v>
      </c>
      <c r="D326" t="s">
        <v>1262</v>
      </c>
      <c r="F326" t="s">
        <v>1262</v>
      </c>
      <c r="H326" t="s">
        <v>265</v>
      </c>
      <c r="I326" t="s">
        <v>266</v>
      </c>
      <c r="J326" t="s">
        <v>748</v>
      </c>
      <c r="K326" t="s">
        <v>1202</v>
      </c>
      <c r="L326" t="s">
        <v>271</v>
      </c>
      <c r="M326" t="s">
        <v>268</v>
      </c>
      <c r="N326">
        <v>9</v>
      </c>
      <c r="O326" t="s">
        <v>272</v>
      </c>
      <c r="P326">
        <v>1</v>
      </c>
      <c r="R326">
        <v>2</v>
      </c>
      <c r="S326" s="108">
        <v>2</v>
      </c>
      <c r="T326">
        <v>1</v>
      </c>
      <c r="U326" t="s">
        <v>270</v>
      </c>
      <c r="V326" t="s">
        <v>167</v>
      </c>
      <c r="W326">
        <v>1</v>
      </c>
      <c r="X326">
        <v>1</v>
      </c>
      <c r="Y326">
        <v>0</v>
      </c>
      <c r="Z326">
        <v>0</v>
      </c>
      <c r="AA326">
        <v>1</v>
      </c>
      <c r="AB326">
        <v>0</v>
      </c>
      <c r="AC326">
        <v>0</v>
      </c>
      <c r="AD326">
        <v>0</v>
      </c>
    </row>
    <row r="327" spans="1:30" x14ac:dyDescent="0.3">
      <c r="A327" t="s">
        <v>1203</v>
      </c>
      <c r="B327" t="s">
        <v>771</v>
      </c>
      <c r="C327" t="s">
        <v>199</v>
      </c>
      <c r="D327" t="s">
        <v>1262</v>
      </c>
      <c r="F327" t="s">
        <v>1262</v>
      </c>
      <c r="H327" t="s">
        <v>265</v>
      </c>
      <c r="I327" t="s">
        <v>266</v>
      </c>
      <c r="J327" t="s">
        <v>748</v>
      </c>
      <c r="K327" t="s">
        <v>1202</v>
      </c>
      <c r="L327" t="s">
        <v>271</v>
      </c>
      <c r="M327" t="s">
        <v>268</v>
      </c>
      <c r="N327">
        <v>21</v>
      </c>
      <c r="O327" t="s">
        <v>273</v>
      </c>
      <c r="P327">
        <v>0.17</v>
      </c>
      <c r="R327">
        <v>1</v>
      </c>
      <c r="S327" s="108">
        <v>0.17</v>
      </c>
      <c r="T327">
        <v>1</v>
      </c>
      <c r="U327" t="s">
        <v>270</v>
      </c>
      <c r="V327" t="s">
        <v>167</v>
      </c>
      <c r="W327">
        <v>1</v>
      </c>
      <c r="X327">
        <v>0</v>
      </c>
      <c r="Y327">
        <v>1</v>
      </c>
      <c r="Z327">
        <v>0</v>
      </c>
      <c r="AA327">
        <v>0</v>
      </c>
      <c r="AB327">
        <v>0</v>
      </c>
      <c r="AC327">
        <v>0</v>
      </c>
      <c r="AD327">
        <v>0</v>
      </c>
    </row>
    <row r="328" spans="1:30" x14ac:dyDescent="0.3">
      <c r="A328" t="s">
        <v>1203</v>
      </c>
      <c r="B328" t="s">
        <v>771</v>
      </c>
      <c r="C328" t="s">
        <v>199</v>
      </c>
      <c r="D328" t="s">
        <v>1262</v>
      </c>
      <c r="F328" t="s">
        <v>1262</v>
      </c>
      <c r="H328" t="s">
        <v>265</v>
      </c>
      <c r="I328" t="s">
        <v>266</v>
      </c>
      <c r="J328" t="s">
        <v>748</v>
      </c>
      <c r="K328" t="s">
        <v>1202</v>
      </c>
      <c r="L328" t="s">
        <v>267</v>
      </c>
      <c r="M328" t="s">
        <v>268</v>
      </c>
      <c r="N328">
        <v>8</v>
      </c>
      <c r="O328" t="s">
        <v>282</v>
      </c>
      <c r="P328">
        <v>2</v>
      </c>
      <c r="R328">
        <v>1</v>
      </c>
      <c r="S328" s="108">
        <v>2</v>
      </c>
      <c r="T328">
        <v>1</v>
      </c>
      <c r="U328" t="s">
        <v>270</v>
      </c>
      <c r="V328" t="s">
        <v>167</v>
      </c>
      <c r="W328">
        <v>1</v>
      </c>
      <c r="X328">
        <v>0</v>
      </c>
      <c r="Y328">
        <v>1</v>
      </c>
      <c r="Z328">
        <v>0</v>
      </c>
      <c r="AA328">
        <v>0</v>
      </c>
      <c r="AB328">
        <v>0</v>
      </c>
      <c r="AC328">
        <v>0</v>
      </c>
      <c r="AD328">
        <v>0</v>
      </c>
    </row>
    <row r="329" spans="1:30" x14ac:dyDescent="0.3">
      <c r="A329" t="s">
        <v>1203</v>
      </c>
      <c r="B329" t="s">
        <v>773</v>
      </c>
      <c r="C329" t="s">
        <v>199</v>
      </c>
      <c r="D329" t="s">
        <v>1263</v>
      </c>
      <c r="F329" t="s">
        <v>1263</v>
      </c>
      <c r="H329" t="s">
        <v>265</v>
      </c>
      <c r="I329" t="s">
        <v>266</v>
      </c>
      <c r="J329" t="s">
        <v>748</v>
      </c>
      <c r="K329" t="s">
        <v>1202</v>
      </c>
      <c r="L329" t="s">
        <v>267</v>
      </c>
      <c r="M329" t="s">
        <v>268</v>
      </c>
      <c r="N329">
        <v>8</v>
      </c>
      <c r="O329" t="s">
        <v>282</v>
      </c>
      <c r="P329">
        <v>2</v>
      </c>
      <c r="R329">
        <v>1</v>
      </c>
      <c r="S329" s="108">
        <v>2</v>
      </c>
      <c r="T329">
        <v>1</v>
      </c>
      <c r="U329" t="s">
        <v>270</v>
      </c>
      <c r="V329" t="s">
        <v>167</v>
      </c>
      <c r="W329">
        <v>1</v>
      </c>
      <c r="X329">
        <v>0</v>
      </c>
      <c r="Y329">
        <v>1</v>
      </c>
      <c r="Z329">
        <v>0</v>
      </c>
      <c r="AA329">
        <v>0</v>
      </c>
      <c r="AB329">
        <v>0</v>
      </c>
      <c r="AC329">
        <v>0</v>
      </c>
      <c r="AD329">
        <v>0</v>
      </c>
    </row>
    <row r="330" spans="1:30" x14ac:dyDescent="0.3">
      <c r="A330" t="s">
        <v>1203</v>
      </c>
      <c r="B330" t="s">
        <v>773</v>
      </c>
      <c r="C330" t="s">
        <v>199</v>
      </c>
      <c r="D330" t="s">
        <v>1263</v>
      </c>
      <c r="F330" t="s">
        <v>1263</v>
      </c>
      <c r="H330" t="s">
        <v>265</v>
      </c>
      <c r="I330" t="s">
        <v>266</v>
      </c>
      <c r="J330" t="s">
        <v>748</v>
      </c>
      <c r="K330" t="s">
        <v>1202</v>
      </c>
      <c r="L330" t="s">
        <v>271</v>
      </c>
      <c r="M330" t="s">
        <v>268</v>
      </c>
      <c r="N330">
        <v>9</v>
      </c>
      <c r="O330" t="s">
        <v>288</v>
      </c>
      <c r="P330">
        <v>0.48</v>
      </c>
      <c r="R330">
        <v>6</v>
      </c>
      <c r="S330" s="108">
        <v>2.88</v>
      </c>
      <c r="T330">
        <v>1</v>
      </c>
      <c r="U330" t="s">
        <v>270</v>
      </c>
      <c r="V330" t="s">
        <v>167</v>
      </c>
      <c r="W330">
        <v>2</v>
      </c>
      <c r="X330">
        <v>2</v>
      </c>
      <c r="Y330">
        <v>0</v>
      </c>
      <c r="Z330">
        <v>2</v>
      </c>
      <c r="AA330">
        <v>0</v>
      </c>
      <c r="AB330">
        <v>2</v>
      </c>
      <c r="AC330">
        <v>0</v>
      </c>
      <c r="AD330">
        <v>0</v>
      </c>
    </row>
    <row r="331" spans="1:30" x14ac:dyDescent="0.3">
      <c r="A331" t="s">
        <v>1203</v>
      </c>
      <c r="B331" t="s">
        <v>773</v>
      </c>
      <c r="C331" t="s">
        <v>199</v>
      </c>
      <c r="D331" t="s">
        <v>1263</v>
      </c>
      <c r="F331" t="s">
        <v>1263</v>
      </c>
      <c r="H331" t="s">
        <v>265</v>
      </c>
      <c r="I331" t="s">
        <v>266</v>
      </c>
      <c r="J331" t="s">
        <v>748</v>
      </c>
      <c r="K331" t="s">
        <v>1202</v>
      </c>
      <c r="L331" t="s">
        <v>271</v>
      </c>
      <c r="M331" t="s">
        <v>268</v>
      </c>
      <c r="N331">
        <v>9</v>
      </c>
      <c r="O331" t="s">
        <v>288</v>
      </c>
      <c r="P331">
        <v>0.32</v>
      </c>
      <c r="R331">
        <v>3</v>
      </c>
      <c r="S331" s="108">
        <v>0.96</v>
      </c>
      <c r="T331">
        <v>1</v>
      </c>
      <c r="U331" t="s">
        <v>270</v>
      </c>
      <c r="V331" t="s">
        <v>167</v>
      </c>
      <c r="W331">
        <v>1</v>
      </c>
      <c r="X331">
        <v>1</v>
      </c>
      <c r="Y331">
        <v>0</v>
      </c>
      <c r="Z331">
        <v>1</v>
      </c>
      <c r="AA331">
        <v>0</v>
      </c>
      <c r="AB331">
        <v>1</v>
      </c>
      <c r="AC331">
        <v>0</v>
      </c>
      <c r="AD331">
        <v>0</v>
      </c>
    </row>
    <row r="332" spans="1:30" x14ac:dyDescent="0.3">
      <c r="A332" t="s">
        <v>1203</v>
      </c>
      <c r="B332" t="s">
        <v>781</v>
      </c>
      <c r="C332" t="s">
        <v>199</v>
      </c>
      <c r="D332" t="s">
        <v>1265</v>
      </c>
      <c r="F332" t="s">
        <v>1265</v>
      </c>
      <c r="H332" t="s">
        <v>265</v>
      </c>
      <c r="I332" t="s">
        <v>266</v>
      </c>
      <c r="J332" t="s">
        <v>748</v>
      </c>
      <c r="K332" t="s">
        <v>1202</v>
      </c>
      <c r="L332" t="s">
        <v>267</v>
      </c>
      <c r="M332" t="s">
        <v>268</v>
      </c>
      <c r="N332">
        <v>8</v>
      </c>
      <c r="O332" t="s">
        <v>282</v>
      </c>
      <c r="P332">
        <v>1</v>
      </c>
      <c r="R332">
        <v>1</v>
      </c>
      <c r="S332" s="108">
        <v>1</v>
      </c>
      <c r="T332">
        <v>1</v>
      </c>
      <c r="U332" t="s">
        <v>270</v>
      </c>
      <c r="V332" t="s">
        <v>167</v>
      </c>
      <c r="W332">
        <v>1</v>
      </c>
      <c r="X332">
        <v>0</v>
      </c>
      <c r="Y332">
        <v>1</v>
      </c>
      <c r="Z332">
        <v>0</v>
      </c>
      <c r="AA332">
        <v>0</v>
      </c>
      <c r="AB332">
        <v>0</v>
      </c>
      <c r="AC332">
        <v>0</v>
      </c>
      <c r="AD332">
        <v>0</v>
      </c>
    </row>
    <row r="333" spans="1:30" x14ac:dyDescent="0.3">
      <c r="A333" t="s">
        <v>1203</v>
      </c>
      <c r="B333" t="s">
        <v>781</v>
      </c>
      <c r="C333" t="s">
        <v>199</v>
      </c>
      <c r="D333" t="s">
        <v>1265</v>
      </c>
      <c r="F333" t="s">
        <v>1265</v>
      </c>
      <c r="H333" t="s">
        <v>265</v>
      </c>
      <c r="I333" t="s">
        <v>266</v>
      </c>
      <c r="J333" t="s">
        <v>748</v>
      </c>
      <c r="K333" t="s">
        <v>1202</v>
      </c>
      <c r="L333" t="s">
        <v>271</v>
      </c>
      <c r="M333" t="s">
        <v>268</v>
      </c>
      <c r="N333">
        <v>9</v>
      </c>
      <c r="O333" t="s">
        <v>272</v>
      </c>
      <c r="P333">
        <v>1</v>
      </c>
      <c r="R333">
        <v>1</v>
      </c>
      <c r="S333" s="108">
        <v>1</v>
      </c>
      <c r="T333">
        <v>1</v>
      </c>
      <c r="U333" t="s">
        <v>270</v>
      </c>
      <c r="V333" t="s">
        <v>167</v>
      </c>
      <c r="W333">
        <v>1</v>
      </c>
      <c r="X333">
        <v>1</v>
      </c>
      <c r="Y333">
        <v>0</v>
      </c>
      <c r="Z333">
        <v>0</v>
      </c>
      <c r="AA333">
        <v>0</v>
      </c>
      <c r="AB333">
        <v>0</v>
      </c>
      <c r="AC333">
        <v>0</v>
      </c>
      <c r="AD333">
        <v>0</v>
      </c>
    </row>
    <row r="334" spans="1:30" x14ac:dyDescent="0.3">
      <c r="A334" t="s">
        <v>1203</v>
      </c>
      <c r="B334" t="s">
        <v>781</v>
      </c>
      <c r="C334" t="s">
        <v>199</v>
      </c>
      <c r="D334" t="s">
        <v>1265</v>
      </c>
      <c r="F334" t="s">
        <v>1265</v>
      </c>
      <c r="H334" t="s">
        <v>265</v>
      </c>
      <c r="I334" t="s">
        <v>266</v>
      </c>
      <c r="J334" t="s">
        <v>748</v>
      </c>
      <c r="K334" t="s">
        <v>1202</v>
      </c>
      <c r="L334" t="s">
        <v>271</v>
      </c>
      <c r="M334" t="s">
        <v>268</v>
      </c>
      <c r="N334">
        <v>21</v>
      </c>
      <c r="O334" t="s">
        <v>273</v>
      </c>
      <c r="P334">
        <v>0.17</v>
      </c>
      <c r="R334">
        <v>1</v>
      </c>
      <c r="S334" s="108">
        <v>0.17</v>
      </c>
      <c r="T334">
        <v>1</v>
      </c>
      <c r="U334" t="s">
        <v>270</v>
      </c>
      <c r="V334" t="s">
        <v>167</v>
      </c>
      <c r="W334">
        <v>1</v>
      </c>
      <c r="X334">
        <v>0</v>
      </c>
      <c r="Y334">
        <v>1</v>
      </c>
      <c r="Z334">
        <v>0</v>
      </c>
      <c r="AA334">
        <v>0</v>
      </c>
      <c r="AB334">
        <v>0</v>
      </c>
      <c r="AC334">
        <v>0</v>
      </c>
      <c r="AD334">
        <v>0</v>
      </c>
    </row>
    <row r="335" spans="1:30" x14ac:dyDescent="0.3">
      <c r="A335" t="s">
        <v>1203</v>
      </c>
      <c r="B335" t="s">
        <v>783</v>
      </c>
      <c r="C335" t="s">
        <v>199</v>
      </c>
      <c r="D335" t="s">
        <v>1266</v>
      </c>
      <c r="F335" t="s">
        <v>1266</v>
      </c>
      <c r="H335" t="s">
        <v>265</v>
      </c>
      <c r="I335" t="s">
        <v>266</v>
      </c>
      <c r="J335" t="s">
        <v>748</v>
      </c>
      <c r="K335" t="s">
        <v>1202</v>
      </c>
      <c r="L335" t="s">
        <v>267</v>
      </c>
      <c r="M335" t="s">
        <v>268</v>
      </c>
      <c r="N335">
        <v>8</v>
      </c>
      <c r="O335" t="s">
        <v>282</v>
      </c>
      <c r="P335">
        <v>1</v>
      </c>
      <c r="R335">
        <v>1</v>
      </c>
      <c r="S335" s="108">
        <v>1</v>
      </c>
      <c r="T335">
        <v>1</v>
      </c>
      <c r="U335" t="s">
        <v>270</v>
      </c>
      <c r="V335" t="s">
        <v>167</v>
      </c>
      <c r="W335">
        <v>1</v>
      </c>
      <c r="X335">
        <v>0</v>
      </c>
      <c r="Y335">
        <v>1</v>
      </c>
      <c r="Z335">
        <v>0</v>
      </c>
      <c r="AA335">
        <v>0</v>
      </c>
      <c r="AB335">
        <v>0</v>
      </c>
      <c r="AC335">
        <v>0</v>
      </c>
      <c r="AD335">
        <v>0</v>
      </c>
    </row>
    <row r="336" spans="1:30" x14ac:dyDescent="0.3">
      <c r="A336" t="s">
        <v>1203</v>
      </c>
      <c r="B336" t="s">
        <v>783</v>
      </c>
      <c r="C336" t="s">
        <v>199</v>
      </c>
      <c r="D336" t="s">
        <v>1266</v>
      </c>
      <c r="F336" t="s">
        <v>1266</v>
      </c>
      <c r="H336" t="s">
        <v>265</v>
      </c>
      <c r="I336" t="s">
        <v>266</v>
      </c>
      <c r="J336" t="s">
        <v>748</v>
      </c>
      <c r="K336" t="s">
        <v>1202</v>
      </c>
      <c r="L336" t="s">
        <v>271</v>
      </c>
      <c r="M336" t="s">
        <v>268</v>
      </c>
      <c r="N336">
        <v>21</v>
      </c>
      <c r="O336" t="s">
        <v>273</v>
      </c>
      <c r="P336">
        <v>0.17</v>
      </c>
      <c r="R336">
        <v>1</v>
      </c>
      <c r="S336" s="108">
        <v>0.17</v>
      </c>
      <c r="T336">
        <v>1</v>
      </c>
      <c r="U336" t="s">
        <v>270</v>
      </c>
      <c r="V336" t="s">
        <v>167</v>
      </c>
      <c r="W336">
        <v>1</v>
      </c>
      <c r="X336">
        <v>0</v>
      </c>
      <c r="Y336">
        <v>1</v>
      </c>
      <c r="Z336">
        <v>0</v>
      </c>
      <c r="AA336">
        <v>0</v>
      </c>
      <c r="AB336">
        <v>0</v>
      </c>
      <c r="AC336">
        <v>0</v>
      </c>
      <c r="AD336">
        <v>0</v>
      </c>
    </row>
    <row r="337" spans="1:30" x14ac:dyDescent="0.3">
      <c r="A337" t="s">
        <v>1203</v>
      </c>
      <c r="B337" t="s">
        <v>783</v>
      </c>
      <c r="C337" t="s">
        <v>199</v>
      </c>
      <c r="D337" t="s">
        <v>1266</v>
      </c>
      <c r="F337" t="s">
        <v>1266</v>
      </c>
      <c r="H337" t="s">
        <v>265</v>
      </c>
      <c r="I337" t="s">
        <v>266</v>
      </c>
      <c r="J337" t="s">
        <v>748</v>
      </c>
      <c r="K337" t="s">
        <v>1202</v>
      </c>
      <c r="L337" t="s">
        <v>271</v>
      </c>
      <c r="M337" t="s">
        <v>268</v>
      </c>
      <c r="N337">
        <v>9</v>
      </c>
      <c r="O337" t="s">
        <v>288</v>
      </c>
      <c r="P337">
        <v>0.48</v>
      </c>
      <c r="R337">
        <v>2</v>
      </c>
      <c r="S337" s="108">
        <v>0.96</v>
      </c>
      <c r="T337">
        <v>1</v>
      </c>
      <c r="U337" t="s">
        <v>270</v>
      </c>
      <c r="V337" t="s">
        <v>167</v>
      </c>
      <c r="W337">
        <v>2</v>
      </c>
      <c r="X337">
        <v>0</v>
      </c>
      <c r="Y337">
        <v>0</v>
      </c>
      <c r="Z337">
        <v>2</v>
      </c>
      <c r="AA337">
        <v>0</v>
      </c>
      <c r="AB337">
        <v>0</v>
      </c>
      <c r="AC337">
        <v>0</v>
      </c>
      <c r="AD337">
        <v>0</v>
      </c>
    </row>
    <row r="338" spans="1:30" x14ac:dyDescent="0.3">
      <c r="A338" t="s">
        <v>1203</v>
      </c>
      <c r="B338" t="s">
        <v>785</v>
      </c>
      <c r="C338" t="s">
        <v>199</v>
      </c>
      <c r="D338" t="s">
        <v>1267</v>
      </c>
      <c r="F338" t="s">
        <v>1267</v>
      </c>
      <c r="H338" t="s">
        <v>265</v>
      </c>
      <c r="I338" t="s">
        <v>266</v>
      </c>
      <c r="J338" t="s">
        <v>748</v>
      </c>
      <c r="K338" t="s">
        <v>1202</v>
      </c>
      <c r="L338" t="s">
        <v>267</v>
      </c>
      <c r="M338" t="s">
        <v>268</v>
      </c>
      <c r="N338">
        <v>8</v>
      </c>
      <c r="O338" t="s">
        <v>282</v>
      </c>
      <c r="P338">
        <v>2</v>
      </c>
      <c r="R338">
        <v>2</v>
      </c>
      <c r="S338" s="108">
        <v>4</v>
      </c>
      <c r="T338">
        <v>1</v>
      </c>
      <c r="U338" t="s">
        <v>270</v>
      </c>
      <c r="V338" t="s">
        <v>167</v>
      </c>
      <c r="W338">
        <v>2</v>
      </c>
      <c r="X338">
        <v>0</v>
      </c>
      <c r="Y338">
        <v>2</v>
      </c>
      <c r="Z338">
        <v>0</v>
      </c>
      <c r="AA338">
        <v>0</v>
      </c>
      <c r="AB338">
        <v>0</v>
      </c>
      <c r="AC338">
        <v>0</v>
      </c>
      <c r="AD338">
        <v>0</v>
      </c>
    </row>
    <row r="339" spans="1:30" x14ac:dyDescent="0.3">
      <c r="A339" t="s">
        <v>1203</v>
      </c>
      <c r="B339" t="s">
        <v>785</v>
      </c>
      <c r="C339" t="s">
        <v>199</v>
      </c>
      <c r="D339" t="s">
        <v>1267</v>
      </c>
      <c r="F339" t="s">
        <v>1267</v>
      </c>
      <c r="H339" t="s">
        <v>265</v>
      </c>
      <c r="I339" t="s">
        <v>266</v>
      </c>
      <c r="J339" t="s">
        <v>748</v>
      </c>
      <c r="K339" t="s">
        <v>1202</v>
      </c>
      <c r="L339" t="s">
        <v>271</v>
      </c>
      <c r="M339" t="s">
        <v>268</v>
      </c>
      <c r="N339">
        <v>9</v>
      </c>
      <c r="O339" t="s">
        <v>288</v>
      </c>
      <c r="P339">
        <v>0.48</v>
      </c>
      <c r="R339">
        <v>4</v>
      </c>
      <c r="S339" s="108">
        <v>1.92</v>
      </c>
      <c r="T339">
        <v>1</v>
      </c>
      <c r="U339" t="s">
        <v>270</v>
      </c>
      <c r="V339" t="s">
        <v>167</v>
      </c>
      <c r="W339">
        <v>4</v>
      </c>
      <c r="X339">
        <v>0</v>
      </c>
      <c r="Y339">
        <v>0</v>
      </c>
      <c r="Z339">
        <v>4</v>
      </c>
      <c r="AA339">
        <v>0</v>
      </c>
      <c r="AB339">
        <v>0</v>
      </c>
      <c r="AC339">
        <v>0</v>
      </c>
      <c r="AD339">
        <v>0</v>
      </c>
    </row>
    <row r="340" spans="1:30" x14ac:dyDescent="0.3">
      <c r="A340" t="s">
        <v>1203</v>
      </c>
      <c r="B340" t="s">
        <v>785</v>
      </c>
      <c r="C340" t="s">
        <v>199</v>
      </c>
      <c r="D340" t="s">
        <v>1267</v>
      </c>
      <c r="F340" t="s">
        <v>1267</v>
      </c>
      <c r="H340" t="s">
        <v>265</v>
      </c>
      <c r="I340" t="s">
        <v>266</v>
      </c>
      <c r="J340" t="s">
        <v>748</v>
      </c>
      <c r="K340" t="s">
        <v>1202</v>
      </c>
      <c r="L340" t="s">
        <v>271</v>
      </c>
      <c r="M340" t="s">
        <v>268</v>
      </c>
      <c r="N340">
        <v>21</v>
      </c>
      <c r="O340" t="s">
        <v>273</v>
      </c>
      <c r="P340">
        <v>0.32</v>
      </c>
      <c r="R340">
        <v>1</v>
      </c>
      <c r="S340" s="108">
        <v>0.32</v>
      </c>
      <c r="T340">
        <v>1</v>
      </c>
      <c r="U340" t="s">
        <v>270</v>
      </c>
      <c r="V340" t="s">
        <v>167</v>
      </c>
      <c r="W340">
        <v>1</v>
      </c>
      <c r="X340">
        <v>0</v>
      </c>
      <c r="Y340">
        <v>0</v>
      </c>
      <c r="Z340">
        <v>0</v>
      </c>
      <c r="AA340">
        <v>1</v>
      </c>
      <c r="AB340">
        <v>0</v>
      </c>
      <c r="AC340">
        <v>0</v>
      </c>
      <c r="AD340">
        <v>0</v>
      </c>
    </row>
    <row r="341" spans="1:30" x14ac:dyDescent="0.3">
      <c r="A341" t="s">
        <v>1203</v>
      </c>
      <c r="B341" t="s">
        <v>787</v>
      </c>
      <c r="C341" t="s">
        <v>199</v>
      </c>
      <c r="D341" t="s">
        <v>1268</v>
      </c>
      <c r="F341" t="s">
        <v>1268</v>
      </c>
      <c r="H341" t="s">
        <v>265</v>
      </c>
      <c r="I341" t="s">
        <v>266</v>
      </c>
      <c r="J341" t="s">
        <v>748</v>
      </c>
      <c r="K341" t="s">
        <v>1202</v>
      </c>
      <c r="L341" t="s">
        <v>267</v>
      </c>
      <c r="M341" t="s">
        <v>268</v>
      </c>
      <c r="N341">
        <v>8</v>
      </c>
      <c r="O341" t="s">
        <v>282</v>
      </c>
      <c r="P341">
        <v>1</v>
      </c>
      <c r="R341">
        <v>1</v>
      </c>
      <c r="S341" s="108">
        <v>1</v>
      </c>
      <c r="T341">
        <v>1</v>
      </c>
      <c r="U341" t="s">
        <v>270</v>
      </c>
      <c r="V341" t="s">
        <v>167</v>
      </c>
      <c r="W341">
        <v>1</v>
      </c>
      <c r="X341">
        <v>0</v>
      </c>
      <c r="Y341">
        <v>1</v>
      </c>
      <c r="Z341">
        <v>0</v>
      </c>
      <c r="AA341">
        <v>0</v>
      </c>
      <c r="AB341">
        <v>0</v>
      </c>
      <c r="AC341">
        <v>0</v>
      </c>
      <c r="AD341">
        <v>0</v>
      </c>
    </row>
    <row r="342" spans="1:30" x14ac:dyDescent="0.3">
      <c r="A342" t="s">
        <v>1203</v>
      </c>
      <c r="B342" t="s">
        <v>787</v>
      </c>
      <c r="C342" t="s">
        <v>199</v>
      </c>
      <c r="D342" t="s">
        <v>1268</v>
      </c>
      <c r="F342" t="s">
        <v>1268</v>
      </c>
      <c r="H342" t="s">
        <v>265</v>
      </c>
      <c r="I342" t="s">
        <v>266</v>
      </c>
      <c r="J342" t="s">
        <v>748</v>
      </c>
      <c r="K342" t="s">
        <v>1202</v>
      </c>
      <c r="L342" t="s">
        <v>271</v>
      </c>
      <c r="M342" t="s">
        <v>268</v>
      </c>
      <c r="N342">
        <v>9</v>
      </c>
      <c r="O342" t="s">
        <v>272</v>
      </c>
      <c r="P342">
        <v>1</v>
      </c>
      <c r="R342">
        <v>1</v>
      </c>
      <c r="S342" s="108">
        <v>1</v>
      </c>
      <c r="T342">
        <v>1</v>
      </c>
      <c r="U342" t="s">
        <v>270</v>
      </c>
      <c r="V342" t="s">
        <v>167</v>
      </c>
      <c r="W342">
        <v>1</v>
      </c>
      <c r="X342">
        <v>1</v>
      </c>
      <c r="Y342">
        <v>0</v>
      </c>
      <c r="Z342">
        <v>0</v>
      </c>
      <c r="AA342">
        <v>0</v>
      </c>
      <c r="AB342">
        <v>0</v>
      </c>
      <c r="AC342">
        <v>0</v>
      </c>
      <c r="AD342">
        <v>0</v>
      </c>
    </row>
    <row r="343" spans="1:30" x14ac:dyDescent="0.3">
      <c r="A343" t="s">
        <v>1203</v>
      </c>
      <c r="B343" t="s">
        <v>787</v>
      </c>
      <c r="C343" t="s">
        <v>199</v>
      </c>
      <c r="D343" t="s">
        <v>1268</v>
      </c>
      <c r="F343" t="s">
        <v>1268</v>
      </c>
      <c r="H343" t="s">
        <v>265</v>
      </c>
      <c r="I343" t="s">
        <v>266</v>
      </c>
      <c r="J343" t="s">
        <v>748</v>
      </c>
      <c r="K343" t="s">
        <v>1202</v>
      </c>
      <c r="L343" t="s">
        <v>271</v>
      </c>
      <c r="M343" t="s">
        <v>268</v>
      </c>
      <c r="N343">
        <v>21</v>
      </c>
      <c r="O343" t="s">
        <v>273</v>
      </c>
      <c r="P343">
        <v>0.17</v>
      </c>
      <c r="R343">
        <v>1</v>
      </c>
      <c r="S343" s="108">
        <v>0.17</v>
      </c>
      <c r="T343">
        <v>1</v>
      </c>
      <c r="U343" t="s">
        <v>270</v>
      </c>
      <c r="V343" t="s">
        <v>167</v>
      </c>
      <c r="W343">
        <v>1</v>
      </c>
      <c r="X343">
        <v>0</v>
      </c>
      <c r="Y343">
        <v>1</v>
      </c>
      <c r="Z343">
        <v>0</v>
      </c>
      <c r="AA343">
        <v>0</v>
      </c>
      <c r="AB343">
        <v>0</v>
      </c>
      <c r="AC343">
        <v>0</v>
      </c>
      <c r="AD343">
        <v>0</v>
      </c>
    </row>
    <row r="344" spans="1:30" x14ac:dyDescent="0.3">
      <c r="A344" t="s">
        <v>1203</v>
      </c>
      <c r="B344" t="s">
        <v>789</v>
      </c>
      <c r="C344" t="s">
        <v>199</v>
      </c>
      <c r="D344" t="s">
        <v>1204</v>
      </c>
      <c r="F344" t="s">
        <v>1204</v>
      </c>
      <c r="H344" t="s">
        <v>265</v>
      </c>
      <c r="I344" t="s">
        <v>266</v>
      </c>
      <c r="J344" t="s">
        <v>748</v>
      </c>
      <c r="K344" t="s">
        <v>1202</v>
      </c>
      <c r="L344" t="s">
        <v>267</v>
      </c>
      <c r="M344" t="s">
        <v>268</v>
      </c>
      <c r="N344">
        <v>8</v>
      </c>
      <c r="O344" t="s">
        <v>282</v>
      </c>
      <c r="P344">
        <v>1</v>
      </c>
      <c r="R344">
        <v>1</v>
      </c>
      <c r="S344" s="108">
        <v>1</v>
      </c>
      <c r="T344">
        <v>1</v>
      </c>
      <c r="U344" t="s">
        <v>270</v>
      </c>
      <c r="V344" t="s">
        <v>167</v>
      </c>
      <c r="W344">
        <v>1</v>
      </c>
      <c r="X344">
        <v>0</v>
      </c>
      <c r="Y344">
        <v>0</v>
      </c>
      <c r="Z344">
        <v>0</v>
      </c>
      <c r="AA344">
        <v>0</v>
      </c>
      <c r="AB344">
        <v>1</v>
      </c>
      <c r="AC344">
        <v>0</v>
      </c>
      <c r="AD344">
        <v>0</v>
      </c>
    </row>
    <row r="345" spans="1:30" x14ac:dyDescent="0.3">
      <c r="A345" t="s">
        <v>1203</v>
      </c>
      <c r="B345" t="s">
        <v>789</v>
      </c>
      <c r="C345" t="s">
        <v>199</v>
      </c>
      <c r="D345" t="s">
        <v>1204</v>
      </c>
      <c r="F345" t="s">
        <v>1204</v>
      </c>
      <c r="H345" t="s">
        <v>265</v>
      </c>
      <c r="I345" t="s">
        <v>266</v>
      </c>
      <c r="J345" t="s">
        <v>748</v>
      </c>
      <c r="K345" t="s">
        <v>1202</v>
      </c>
      <c r="L345" t="s">
        <v>271</v>
      </c>
      <c r="M345" t="s">
        <v>268</v>
      </c>
      <c r="N345">
        <v>9</v>
      </c>
      <c r="O345" t="s">
        <v>272</v>
      </c>
      <c r="P345">
        <v>1</v>
      </c>
      <c r="R345">
        <v>1</v>
      </c>
      <c r="S345" s="108">
        <v>1</v>
      </c>
      <c r="T345">
        <v>1</v>
      </c>
      <c r="U345" t="s">
        <v>270</v>
      </c>
      <c r="V345" t="s">
        <v>167</v>
      </c>
      <c r="W345">
        <v>1</v>
      </c>
      <c r="X345">
        <v>1</v>
      </c>
      <c r="Y345">
        <v>0</v>
      </c>
      <c r="Z345">
        <v>0</v>
      </c>
      <c r="AA345">
        <v>0</v>
      </c>
      <c r="AB345">
        <v>0</v>
      </c>
      <c r="AC345">
        <v>0</v>
      </c>
      <c r="AD345">
        <v>0</v>
      </c>
    </row>
    <row r="346" spans="1:30" x14ac:dyDescent="0.3">
      <c r="A346" t="s">
        <v>1203</v>
      </c>
      <c r="B346" t="s">
        <v>789</v>
      </c>
      <c r="C346" t="s">
        <v>199</v>
      </c>
      <c r="D346" t="s">
        <v>1204</v>
      </c>
      <c r="F346" t="s">
        <v>1204</v>
      </c>
      <c r="H346" t="s">
        <v>265</v>
      </c>
      <c r="I346" t="s">
        <v>266</v>
      </c>
      <c r="J346" t="s">
        <v>748</v>
      </c>
      <c r="K346" t="s">
        <v>1202</v>
      </c>
      <c r="L346" t="s">
        <v>271</v>
      </c>
      <c r="M346" t="s">
        <v>268</v>
      </c>
      <c r="N346">
        <v>21</v>
      </c>
      <c r="O346" t="s">
        <v>273</v>
      </c>
      <c r="P346">
        <v>0.32</v>
      </c>
      <c r="R346">
        <v>1</v>
      </c>
      <c r="S346" s="108">
        <v>0.32</v>
      </c>
      <c r="T346">
        <v>1</v>
      </c>
      <c r="U346" t="s">
        <v>270</v>
      </c>
      <c r="V346" t="s">
        <v>167</v>
      </c>
      <c r="W346">
        <v>1</v>
      </c>
      <c r="X346">
        <v>0</v>
      </c>
      <c r="Y346">
        <v>0</v>
      </c>
      <c r="Z346">
        <v>1</v>
      </c>
      <c r="AA346">
        <v>0</v>
      </c>
      <c r="AB346">
        <v>0</v>
      </c>
      <c r="AC346">
        <v>0</v>
      </c>
      <c r="AD346">
        <v>0</v>
      </c>
    </row>
    <row r="347" spans="1:30" x14ac:dyDescent="0.3">
      <c r="A347" t="s">
        <v>1203</v>
      </c>
      <c r="B347" t="s">
        <v>791</v>
      </c>
      <c r="C347" t="s">
        <v>199</v>
      </c>
      <c r="D347" t="s">
        <v>19620</v>
      </c>
      <c r="F347" t="s">
        <v>19620</v>
      </c>
      <c r="H347" t="s">
        <v>265</v>
      </c>
      <c r="I347" t="s">
        <v>266</v>
      </c>
      <c r="J347" t="s">
        <v>748</v>
      </c>
      <c r="K347" t="s">
        <v>1202</v>
      </c>
      <c r="L347" t="s">
        <v>271</v>
      </c>
      <c r="M347" t="s">
        <v>268</v>
      </c>
      <c r="N347">
        <v>9</v>
      </c>
      <c r="O347" t="s">
        <v>272</v>
      </c>
      <c r="P347">
        <v>2</v>
      </c>
      <c r="R347">
        <v>1</v>
      </c>
      <c r="S347" s="108">
        <v>2</v>
      </c>
      <c r="T347">
        <v>1</v>
      </c>
      <c r="U347" t="s">
        <v>270</v>
      </c>
      <c r="V347" t="s">
        <v>167</v>
      </c>
      <c r="W347">
        <v>1</v>
      </c>
      <c r="X347">
        <v>0</v>
      </c>
      <c r="Y347">
        <v>0</v>
      </c>
      <c r="Z347">
        <v>1</v>
      </c>
      <c r="AA347">
        <v>0</v>
      </c>
      <c r="AB347">
        <v>0</v>
      </c>
      <c r="AC347">
        <v>0</v>
      </c>
      <c r="AD347">
        <v>0</v>
      </c>
    </row>
    <row r="348" spans="1:30" x14ac:dyDescent="0.3">
      <c r="A348" t="s">
        <v>1203</v>
      </c>
      <c r="B348" t="s">
        <v>793</v>
      </c>
      <c r="C348" t="s">
        <v>199</v>
      </c>
      <c r="D348" t="s">
        <v>1208</v>
      </c>
      <c r="F348" t="s">
        <v>1208</v>
      </c>
      <c r="H348" t="s">
        <v>265</v>
      </c>
      <c r="I348" t="s">
        <v>266</v>
      </c>
      <c r="J348" t="s">
        <v>748</v>
      </c>
      <c r="K348" t="s">
        <v>1202</v>
      </c>
      <c r="L348" t="s">
        <v>267</v>
      </c>
      <c r="M348" t="s">
        <v>268</v>
      </c>
      <c r="N348">
        <v>8</v>
      </c>
      <c r="O348" t="s">
        <v>282</v>
      </c>
      <c r="P348">
        <v>2</v>
      </c>
      <c r="R348">
        <v>1</v>
      </c>
      <c r="S348" s="108">
        <v>2</v>
      </c>
      <c r="T348">
        <v>1</v>
      </c>
      <c r="U348" t="s">
        <v>270</v>
      </c>
      <c r="V348" t="s">
        <v>167</v>
      </c>
      <c r="W348">
        <v>1</v>
      </c>
      <c r="X348">
        <v>0</v>
      </c>
      <c r="Y348">
        <v>0</v>
      </c>
      <c r="Z348">
        <v>0</v>
      </c>
      <c r="AA348">
        <v>0</v>
      </c>
      <c r="AB348">
        <v>1</v>
      </c>
      <c r="AC348">
        <v>0</v>
      </c>
      <c r="AD348">
        <v>0</v>
      </c>
    </row>
    <row r="349" spans="1:30" x14ac:dyDescent="0.3">
      <c r="A349" t="s">
        <v>1203</v>
      </c>
      <c r="B349" t="s">
        <v>793</v>
      </c>
      <c r="C349" t="s">
        <v>199</v>
      </c>
      <c r="D349" t="s">
        <v>1208</v>
      </c>
      <c r="F349" t="s">
        <v>1208</v>
      </c>
      <c r="H349" t="s">
        <v>265</v>
      </c>
      <c r="I349" t="s">
        <v>266</v>
      </c>
      <c r="J349" t="s">
        <v>748</v>
      </c>
      <c r="K349" t="s">
        <v>1202</v>
      </c>
      <c r="L349" t="s">
        <v>271</v>
      </c>
      <c r="M349" t="s">
        <v>268</v>
      </c>
      <c r="N349">
        <v>9</v>
      </c>
      <c r="O349" t="s">
        <v>288</v>
      </c>
      <c r="P349">
        <v>0.48</v>
      </c>
      <c r="R349">
        <v>2</v>
      </c>
      <c r="S349" s="108">
        <v>0.96</v>
      </c>
      <c r="T349">
        <v>1</v>
      </c>
      <c r="U349" t="s">
        <v>270</v>
      </c>
      <c r="V349" t="s">
        <v>167</v>
      </c>
      <c r="W349">
        <v>2</v>
      </c>
      <c r="X349">
        <v>0</v>
      </c>
      <c r="Y349">
        <v>0</v>
      </c>
      <c r="Z349">
        <v>2</v>
      </c>
      <c r="AA349">
        <v>0</v>
      </c>
      <c r="AB349">
        <v>0</v>
      </c>
      <c r="AC349">
        <v>0</v>
      </c>
      <c r="AD349">
        <v>0</v>
      </c>
    </row>
    <row r="350" spans="1:30" x14ac:dyDescent="0.3">
      <c r="A350" t="s">
        <v>1203</v>
      </c>
      <c r="B350" t="s">
        <v>795</v>
      </c>
      <c r="C350" t="s">
        <v>199</v>
      </c>
      <c r="D350" t="s">
        <v>1209</v>
      </c>
      <c r="F350" t="s">
        <v>1209</v>
      </c>
      <c r="H350" t="s">
        <v>265</v>
      </c>
      <c r="I350" t="s">
        <v>266</v>
      </c>
      <c r="J350" t="s">
        <v>748</v>
      </c>
      <c r="K350" t="s">
        <v>1202</v>
      </c>
      <c r="L350" t="s">
        <v>271</v>
      </c>
      <c r="M350" t="s">
        <v>268</v>
      </c>
      <c r="N350">
        <v>9</v>
      </c>
      <c r="O350" t="s">
        <v>272</v>
      </c>
      <c r="P350">
        <v>1</v>
      </c>
      <c r="R350">
        <v>2</v>
      </c>
      <c r="S350" s="108">
        <v>2</v>
      </c>
      <c r="T350">
        <v>1</v>
      </c>
      <c r="U350" t="s">
        <v>270</v>
      </c>
      <c r="V350" t="s">
        <v>167</v>
      </c>
      <c r="W350">
        <v>1</v>
      </c>
      <c r="X350">
        <v>1</v>
      </c>
      <c r="Y350">
        <v>0</v>
      </c>
      <c r="Z350">
        <v>0</v>
      </c>
      <c r="AA350">
        <v>1</v>
      </c>
      <c r="AB350">
        <v>0</v>
      </c>
      <c r="AC350">
        <v>0</v>
      </c>
      <c r="AD350">
        <v>0</v>
      </c>
    </row>
    <row r="351" spans="1:30" x14ac:dyDescent="0.3">
      <c r="A351" t="s">
        <v>1203</v>
      </c>
      <c r="B351" t="s">
        <v>795</v>
      </c>
      <c r="C351" t="s">
        <v>199</v>
      </c>
      <c r="D351" t="s">
        <v>1209</v>
      </c>
      <c r="F351" t="s">
        <v>1209</v>
      </c>
      <c r="H351" t="s">
        <v>265</v>
      </c>
      <c r="I351" t="s">
        <v>266</v>
      </c>
      <c r="J351" t="s">
        <v>748</v>
      </c>
      <c r="K351" t="s">
        <v>1202</v>
      </c>
      <c r="L351" t="s">
        <v>267</v>
      </c>
      <c r="M351" t="s">
        <v>268</v>
      </c>
      <c r="N351">
        <v>8</v>
      </c>
      <c r="O351" t="s">
        <v>282</v>
      </c>
      <c r="P351">
        <v>1</v>
      </c>
      <c r="R351">
        <v>1</v>
      </c>
      <c r="S351" s="108">
        <v>1</v>
      </c>
      <c r="T351">
        <v>1</v>
      </c>
      <c r="U351" t="s">
        <v>270</v>
      </c>
      <c r="V351" t="s">
        <v>167</v>
      </c>
      <c r="W351">
        <v>1</v>
      </c>
      <c r="X351">
        <v>0</v>
      </c>
      <c r="Y351">
        <v>0</v>
      </c>
      <c r="Z351">
        <v>0</v>
      </c>
      <c r="AA351">
        <v>0</v>
      </c>
      <c r="AB351">
        <v>1</v>
      </c>
      <c r="AC351">
        <v>0</v>
      </c>
      <c r="AD351">
        <v>0</v>
      </c>
    </row>
    <row r="352" spans="1:30" x14ac:dyDescent="0.3">
      <c r="A352" t="s">
        <v>1203</v>
      </c>
      <c r="B352" t="s">
        <v>795</v>
      </c>
      <c r="C352" t="s">
        <v>199</v>
      </c>
      <c r="D352" t="s">
        <v>1209</v>
      </c>
      <c r="F352" t="s">
        <v>1209</v>
      </c>
      <c r="H352" t="s">
        <v>265</v>
      </c>
      <c r="I352" t="s">
        <v>266</v>
      </c>
      <c r="J352" t="s">
        <v>748</v>
      </c>
      <c r="K352" t="s">
        <v>1202</v>
      </c>
      <c r="L352" t="s">
        <v>271</v>
      </c>
      <c r="M352" t="s">
        <v>268</v>
      </c>
      <c r="N352">
        <v>21</v>
      </c>
      <c r="O352" t="s">
        <v>273</v>
      </c>
      <c r="P352">
        <v>0.32</v>
      </c>
      <c r="R352">
        <v>1</v>
      </c>
      <c r="S352" s="108">
        <v>0.32</v>
      </c>
      <c r="T352">
        <v>1</v>
      </c>
      <c r="U352" t="s">
        <v>270</v>
      </c>
      <c r="V352" t="s">
        <v>167</v>
      </c>
      <c r="W352">
        <v>1</v>
      </c>
      <c r="X352">
        <v>0</v>
      </c>
      <c r="Y352">
        <v>0</v>
      </c>
      <c r="Z352">
        <v>1</v>
      </c>
      <c r="AA352">
        <v>0</v>
      </c>
      <c r="AB352">
        <v>0</v>
      </c>
      <c r="AC352">
        <v>0</v>
      </c>
      <c r="AD352">
        <v>0</v>
      </c>
    </row>
    <row r="353" spans="1:30" x14ac:dyDescent="0.3">
      <c r="A353" t="s">
        <v>1203</v>
      </c>
      <c r="B353" t="s">
        <v>797</v>
      </c>
      <c r="C353" t="s">
        <v>199</v>
      </c>
      <c r="D353" t="s">
        <v>1210</v>
      </c>
      <c r="F353" t="s">
        <v>1210</v>
      </c>
      <c r="H353" t="s">
        <v>265</v>
      </c>
      <c r="I353" t="s">
        <v>266</v>
      </c>
      <c r="J353" t="s">
        <v>1207</v>
      </c>
      <c r="K353" t="s">
        <v>1202</v>
      </c>
      <c r="L353" t="s">
        <v>267</v>
      </c>
      <c r="M353" t="s">
        <v>268</v>
      </c>
      <c r="N353">
        <v>8</v>
      </c>
      <c r="O353" t="s">
        <v>282</v>
      </c>
      <c r="P353">
        <v>2</v>
      </c>
      <c r="R353">
        <v>1</v>
      </c>
      <c r="S353" s="108">
        <v>2</v>
      </c>
      <c r="T353">
        <v>1</v>
      </c>
      <c r="U353" t="s">
        <v>270</v>
      </c>
      <c r="V353" t="s">
        <v>167</v>
      </c>
      <c r="W353">
        <v>1</v>
      </c>
      <c r="X353">
        <v>0</v>
      </c>
      <c r="Y353">
        <v>0</v>
      </c>
      <c r="Z353">
        <v>0</v>
      </c>
      <c r="AA353">
        <v>0</v>
      </c>
      <c r="AB353">
        <v>1</v>
      </c>
      <c r="AC353">
        <v>0</v>
      </c>
      <c r="AD353">
        <v>0</v>
      </c>
    </row>
    <row r="354" spans="1:30" x14ac:dyDescent="0.3">
      <c r="A354" t="s">
        <v>1203</v>
      </c>
      <c r="B354" t="s">
        <v>797</v>
      </c>
      <c r="C354" t="s">
        <v>199</v>
      </c>
      <c r="D354" t="s">
        <v>1210</v>
      </c>
      <c r="F354" t="s">
        <v>1210</v>
      </c>
      <c r="H354" t="s">
        <v>265</v>
      </c>
      <c r="I354" t="s">
        <v>266</v>
      </c>
      <c r="J354" t="s">
        <v>1207</v>
      </c>
      <c r="K354" t="s">
        <v>1202</v>
      </c>
      <c r="L354" t="s">
        <v>271</v>
      </c>
      <c r="M354" t="s">
        <v>268</v>
      </c>
      <c r="N354">
        <v>9</v>
      </c>
      <c r="O354" t="s">
        <v>272</v>
      </c>
      <c r="P354">
        <v>2</v>
      </c>
      <c r="R354">
        <v>1</v>
      </c>
      <c r="S354" s="108">
        <v>2</v>
      </c>
      <c r="T354">
        <v>1</v>
      </c>
      <c r="U354" t="s">
        <v>270</v>
      </c>
      <c r="V354" t="s">
        <v>167</v>
      </c>
      <c r="W354">
        <v>1</v>
      </c>
      <c r="X354">
        <v>1</v>
      </c>
      <c r="Y354">
        <v>0</v>
      </c>
      <c r="Z354">
        <v>0</v>
      </c>
      <c r="AA354">
        <v>0</v>
      </c>
      <c r="AB354">
        <v>0</v>
      </c>
      <c r="AC354">
        <v>0</v>
      </c>
      <c r="AD354">
        <v>0</v>
      </c>
    </row>
    <row r="355" spans="1:30" x14ac:dyDescent="0.3">
      <c r="A355" t="s">
        <v>1203</v>
      </c>
      <c r="B355" t="s">
        <v>797</v>
      </c>
      <c r="C355" t="s">
        <v>199</v>
      </c>
      <c r="D355" t="s">
        <v>1210</v>
      </c>
      <c r="F355" t="s">
        <v>1210</v>
      </c>
      <c r="H355" t="s">
        <v>265</v>
      </c>
      <c r="I355" t="s">
        <v>266</v>
      </c>
      <c r="J355" t="s">
        <v>1207</v>
      </c>
      <c r="K355" t="s">
        <v>1202</v>
      </c>
      <c r="L355" t="s">
        <v>271</v>
      </c>
      <c r="M355" t="s">
        <v>268</v>
      </c>
      <c r="N355">
        <v>21</v>
      </c>
      <c r="O355" t="s">
        <v>273</v>
      </c>
      <c r="P355">
        <v>0.32</v>
      </c>
      <c r="R355">
        <v>1</v>
      </c>
      <c r="S355" s="108">
        <v>0.32</v>
      </c>
      <c r="T355">
        <v>1</v>
      </c>
      <c r="U355" t="s">
        <v>270</v>
      </c>
      <c r="V355" t="s">
        <v>167</v>
      </c>
      <c r="W355">
        <v>1</v>
      </c>
      <c r="X355">
        <v>0</v>
      </c>
      <c r="Y355">
        <v>0</v>
      </c>
      <c r="Z355">
        <v>1</v>
      </c>
      <c r="AA355">
        <v>0</v>
      </c>
      <c r="AB355">
        <v>0</v>
      </c>
      <c r="AC355">
        <v>0</v>
      </c>
      <c r="AD355">
        <v>0</v>
      </c>
    </row>
    <row r="356" spans="1:30" x14ac:dyDescent="0.3">
      <c r="A356" t="s">
        <v>1203</v>
      </c>
      <c r="B356" t="s">
        <v>799</v>
      </c>
      <c r="C356" t="s">
        <v>199</v>
      </c>
      <c r="D356" t="s">
        <v>1211</v>
      </c>
      <c r="F356" t="s">
        <v>1211</v>
      </c>
      <c r="H356" t="s">
        <v>265</v>
      </c>
      <c r="I356" t="s">
        <v>266</v>
      </c>
      <c r="J356" t="s">
        <v>748</v>
      </c>
      <c r="K356" t="s">
        <v>1202</v>
      </c>
      <c r="L356" t="s">
        <v>271</v>
      </c>
      <c r="M356" t="s">
        <v>268</v>
      </c>
      <c r="N356">
        <v>9</v>
      </c>
      <c r="O356" t="s">
        <v>272</v>
      </c>
      <c r="P356">
        <v>1</v>
      </c>
      <c r="R356">
        <v>2</v>
      </c>
      <c r="S356" s="108">
        <v>2</v>
      </c>
      <c r="T356">
        <v>1</v>
      </c>
      <c r="U356" t="s">
        <v>270</v>
      </c>
      <c r="V356" t="s">
        <v>167</v>
      </c>
      <c r="W356">
        <v>1</v>
      </c>
      <c r="X356">
        <v>1</v>
      </c>
      <c r="Y356">
        <v>0</v>
      </c>
      <c r="Z356">
        <v>0</v>
      </c>
      <c r="AA356">
        <v>1</v>
      </c>
      <c r="AB356">
        <v>0</v>
      </c>
      <c r="AC356">
        <v>0</v>
      </c>
      <c r="AD356">
        <v>0</v>
      </c>
    </row>
    <row r="357" spans="1:30" x14ac:dyDescent="0.3">
      <c r="A357" t="s">
        <v>1203</v>
      </c>
      <c r="B357" t="s">
        <v>799</v>
      </c>
      <c r="C357" t="s">
        <v>199</v>
      </c>
      <c r="D357" t="s">
        <v>1211</v>
      </c>
      <c r="F357" t="s">
        <v>1211</v>
      </c>
      <c r="H357" t="s">
        <v>265</v>
      </c>
      <c r="I357" t="s">
        <v>266</v>
      </c>
      <c r="J357" t="s">
        <v>748</v>
      </c>
      <c r="K357" t="s">
        <v>1202</v>
      </c>
      <c r="L357" t="s">
        <v>271</v>
      </c>
      <c r="M357" t="s">
        <v>268</v>
      </c>
      <c r="N357">
        <v>21</v>
      </c>
      <c r="O357" t="s">
        <v>273</v>
      </c>
      <c r="P357">
        <v>0.32</v>
      </c>
      <c r="R357">
        <v>1</v>
      </c>
      <c r="S357" s="108">
        <v>0.32</v>
      </c>
      <c r="T357">
        <v>1</v>
      </c>
      <c r="U357" t="s">
        <v>270</v>
      </c>
      <c r="V357" t="s">
        <v>167</v>
      </c>
      <c r="W357">
        <v>1</v>
      </c>
      <c r="X357">
        <v>0</v>
      </c>
      <c r="Y357">
        <v>0</v>
      </c>
      <c r="Z357">
        <v>1</v>
      </c>
      <c r="AA357">
        <v>0</v>
      </c>
      <c r="AB357">
        <v>0</v>
      </c>
      <c r="AC357">
        <v>0</v>
      </c>
      <c r="AD357">
        <v>0</v>
      </c>
    </row>
    <row r="358" spans="1:30" x14ac:dyDescent="0.3">
      <c r="A358" t="s">
        <v>1203</v>
      </c>
      <c r="B358" t="s">
        <v>799</v>
      </c>
      <c r="C358" t="s">
        <v>199</v>
      </c>
      <c r="D358" t="s">
        <v>1211</v>
      </c>
      <c r="F358" t="s">
        <v>1211</v>
      </c>
      <c r="H358" t="s">
        <v>265</v>
      </c>
      <c r="I358" t="s">
        <v>266</v>
      </c>
      <c r="J358" t="s">
        <v>748</v>
      </c>
      <c r="K358" t="s">
        <v>1202</v>
      </c>
      <c r="L358" t="s">
        <v>267</v>
      </c>
      <c r="M358" t="s">
        <v>268</v>
      </c>
      <c r="N358">
        <v>8</v>
      </c>
      <c r="O358" t="s">
        <v>282</v>
      </c>
      <c r="P358">
        <v>2</v>
      </c>
      <c r="R358">
        <v>1</v>
      </c>
      <c r="S358" s="108">
        <v>2</v>
      </c>
      <c r="T358">
        <v>1</v>
      </c>
      <c r="U358" t="s">
        <v>270</v>
      </c>
      <c r="V358" t="s">
        <v>167</v>
      </c>
      <c r="W358">
        <v>1</v>
      </c>
      <c r="X358">
        <v>0</v>
      </c>
      <c r="Y358">
        <v>0</v>
      </c>
      <c r="Z358">
        <v>0</v>
      </c>
      <c r="AA358">
        <v>0</v>
      </c>
      <c r="AB358">
        <v>1</v>
      </c>
      <c r="AC358">
        <v>0</v>
      </c>
      <c r="AD358">
        <v>0</v>
      </c>
    </row>
    <row r="359" spans="1:30" x14ac:dyDescent="0.3">
      <c r="A359" t="s">
        <v>1203</v>
      </c>
      <c r="B359" t="s">
        <v>803</v>
      </c>
      <c r="C359" t="s">
        <v>199</v>
      </c>
      <c r="D359" t="s">
        <v>1212</v>
      </c>
      <c r="F359" t="s">
        <v>1212</v>
      </c>
      <c r="H359" t="s">
        <v>265</v>
      </c>
      <c r="I359" t="s">
        <v>266</v>
      </c>
      <c r="J359" t="s">
        <v>748</v>
      </c>
      <c r="K359" t="s">
        <v>1202</v>
      </c>
      <c r="L359" t="s">
        <v>271</v>
      </c>
      <c r="M359" t="s">
        <v>268</v>
      </c>
      <c r="N359">
        <v>9</v>
      </c>
      <c r="O359" t="s">
        <v>272</v>
      </c>
      <c r="P359">
        <v>2</v>
      </c>
      <c r="R359">
        <v>1</v>
      </c>
      <c r="S359" s="108">
        <v>2</v>
      </c>
      <c r="T359">
        <v>1</v>
      </c>
      <c r="U359" t="s">
        <v>270</v>
      </c>
      <c r="V359" t="s">
        <v>167</v>
      </c>
      <c r="W359">
        <v>1</v>
      </c>
      <c r="X359">
        <v>1</v>
      </c>
      <c r="Y359">
        <v>0</v>
      </c>
      <c r="Z359">
        <v>0</v>
      </c>
      <c r="AA359">
        <v>0</v>
      </c>
      <c r="AB359">
        <v>0</v>
      </c>
      <c r="AC359">
        <v>0</v>
      </c>
      <c r="AD359">
        <v>0</v>
      </c>
    </row>
    <row r="360" spans="1:30" x14ac:dyDescent="0.3">
      <c r="A360" t="s">
        <v>1203</v>
      </c>
      <c r="B360" t="s">
        <v>803</v>
      </c>
      <c r="C360" t="s">
        <v>199</v>
      </c>
      <c r="D360" t="s">
        <v>1212</v>
      </c>
      <c r="F360" t="s">
        <v>1212</v>
      </c>
      <c r="H360" t="s">
        <v>265</v>
      </c>
      <c r="I360" t="s">
        <v>266</v>
      </c>
      <c r="J360" t="s">
        <v>748</v>
      </c>
      <c r="K360" t="s">
        <v>1202</v>
      </c>
      <c r="L360" t="s">
        <v>267</v>
      </c>
      <c r="M360" t="s">
        <v>268</v>
      </c>
      <c r="N360">
        <v>8</v>
      </c>
      <c r="O360" t="s">
        <v>282</v>
      </c>
      <c r="P360">
        <v>1</v>
      </c>
      <c r="R360">
        <v>1</v>
      </c>
      <c r="S360" s="108">
        <v>1</v>
      </c>
      <c r="T360">
        <v>1</v>
      </c>
      <c r="U360" t="s">
        <v>270</v>
      </c>
      <c r="V360" t="s">
        <v>167</v>
      </c>
      <c r="W360">
        <v>1</v>
      </c>
      <c r="X360">
        <v>0</v>
      </c>
      <c r="Y360">
        <v>0</v>
      </c>
      <c r="Z360">
        <v>0</v>
      </c>
      <c r="AA360">
        <v>0</v>
      </c>
      <c r="AB360">
        <v>1</v>
      </c>
      <c r="AC360">
        <v>0</v>
      </c>
      <c r="AD360">
        <v>0</v>
      </c>
    </row>
    <row r="361" spans="1:30" x14ac:dyDescent="0.3">
      <c r="A361" t="s">
        <v>1203</v>
      </c>
      <c r="B361" t="s">
        <v>803</v>
      </c>
      <c r="C361" t="s">
        <v>199</v>
      </c>
      <c r="D361" t="s">
        <v>1212</v>
      </c>
      <c r="F361" t="s">
        <v>1212</v>
      </c>
      <c r="H361" t="s">
        <v>265</v>
      </c>
      <c r="I361" t="s">
        <v>266</v>
      </c>
      <c r="J361" t="s">
        <v>748</v>
      </c>
      <c r="K361" t="s">
        <v>1202</v>
      </c>
      <c r="L361" t="s">
        <v>267</v>
      </c>
      <c r="M361" t="s">
        <v>268</v>
      </c>
      <c r="N361">
        <v>8</v>
      </c>
      <c r="O361" t="s">
        <v>282</v>
      </c>
      <c r="P361">
        <v>2</v>
      </c>
      <c r="R361">
        <v>1</v>
      </c>
      <c r="S361" s="108">
        <v>2</v>
      </c>
      <c r="T361">
        <v>1</v>
      </c>
      <c r="U361" t="s">
        <v>270</v>
      </c>
      <c r="V361" t="s">
        <v>167</v>
      </c>
      <c r="W361">
        <v>1</v>
      </c>
      <c r="X361">
        <v>0</v>
      </c>
      <c r="Y361">
        <v>0</v>
      </c>
      <c r="Z361">
        <v>0</v>
      </c>
      <c r="AA361">
        <v>0</v>
      </c>
      <c r="AB361">
        <v>1</v>
      </c>
      <c r="AC361">
        <v>0</v>
      </c>
      <c r="AD361">
        <v>0</v>
      </c>
    </row>
    <row r="362" spans="1:30" x14ac:dyDescent="0.3">
      <c r="A362" t="s">
        <v>1203</v>
      </c>
      <c r="B362" t="s">
        <v>803</v>
      </c>
      <c r="C362" t="s">
        <v>199</v>
      </c>
      <c r="D362" t="s">
        <v>1212</v>
      </c>
      <c r="F362" t="s">
        <v>1212</v>
      </c>
      <c r="H362" t="s">
        <v>265</v>
      </c>
      <c r="I362" t="s">
        <v>266</v>
      </c>
      <c r="J362" t="s">
        <v>748</v>
      </c>
      <c r="K362" t="s">
        <v>1202</v>
      </c>
      <c r="L362" t="s">
        <v>271</v>
      </c>
      <c r="M362" t="s">
        <v>268</v>
      </c>
      <c r="N362">
        <v>9</v>
      </c>
      <c r="O362" t="s">
        <v>272</v>
      </c>
      <c r="P362">
        <v>1</v>
      </c>
      <c r="R362">
        <v>1</v>
      </c>
      <c r="S362" s="108">
        <v>1</v>
      </c>
      <c r="T362">
        <v>1</v>
      </c>
      <c r="U362" t="s">
        <v>270</v>
      </c>
      <c r="V362" t="s">
        <v>167</v>
      </c>
      <c r="W362">
        <v>1</v>
      </c>
      <c r="X362">
        <v>1</v>
      </c>
      <c r="Y362">
        <v>0</v>
      </c>
      <c r="Z362">
        <v>0</v>
      </c>
      <c r="AA362">
        <v>0</v>
      </c>
      <c r="AB362">
        <v>0</v>
      </c>
      <c r="AC362">
        <v>0</v>
      </c>
      <c r="AD362">
        <v>0</v>
      </c>
    </row>
    <row r="363" spans="1:30" x14ac:dyDescent="0.3">
      <c r="A363" t="s">
        <v>1203</v>
      </c>
      <c r="B363" t="s">
        <v>803</v>
      </c>
      <c r="C363" t="s">
        <v>199</v>
      </c>
      <c r="D363" t="s">
        <v>1212</v>
      </c>
      <c r="F363" t="s">
        <v>1212</v>
      </c>
      <c r="H363" t="s">
        <v>265</v>
      </c>
      <c r="I363" t="s">
        <v>266</v>
      </c>
      <c r="J363" t="s">
        <v>748</v>
      </c>
      <c r="K363" t="s">
        <v>1202</v>
      </c>
      <c r="L363" t="s">
        <v>271</v>
      </c>
      <c r="M363" t="s">
        <v>268</v>
      </c>
      <c r="N363">
        <v>21</v>
      </c>
      <c r="O363" t="s">
        <v>273</v>
      </c>
      <c r="P363">
        <v>0.32</v>
      </c>
      <c r="R363">
        <v>1</v>
      </c>
      <c r="S363" s="108">
        <v>0.32</v>
      </c>
      <c r="T363">
        <v>1</v>
      </c>
      <c r="U363" t="s">
        <v>270</v>
      </c>
      <c r="V363" t="s">
        <v>167</v>
      </c>
      <c r="W363">
        <v>1</v>
      </c>
      <c r="X363">
        <v>0</v>
      </c>
      <c r="Y363">
        <v>0</v>
      </c>
      <c r="Z363">
        <v>1</v>
      </c>
      <c r="AA363">
        <v>0</v>
      </c>
      <c r="AB363">
        <v>0</v>
      </c>
      <c r="AC363">
        <v>0</v>
      </c>
      <c r="AD363">
        <v>0</v>
      </c>
    </row>
    <row r="364" spans="1:30" x14ac:dyDescent="0.3">
      <c r="A364" t="s">
        <v>1203</v>
      </c>
      <c r="B364" t="s">
        <v>803</v>
      </c>
      <c r="C364" t="s">
        <v>199</v>
      </c>
      <c r="D364" t="s">
        <v>1212</v>
      </c>
      <c r="F364" t="s">
        <v>1212</v>
      </c>
      <c r="H364" t="s">
        <v>265</v>
      </c>
      <c r="I364" t="s">
        <v>266</v>
      </c>
      <c r="J364" t="s">
        <v>748</v>
      </c>
      <c r="K364" t="s">
        <v>1202</v>
      </c>
      <c r="L364" t="s">
        <v>271</v>
      </c>
      <c r="M364" t="s">
        <v>268</v>
      </c>
      <c r="N364">
        <v>21</v>
      </c>
      <c r="O364" t="s">
        <v>273</v>
      </c>
      <c r="P364">
        <v>0.32</v>
      </c>
      <c r="R364">
        <v>1</v>
      </c>
      <c r="S364" s="108">
        <v>0.32</v>
      </c>
      <c r="T364">
        <v>1</v>
      </c>
      <c r="U364" t="s">
        <v>270</v>
      </c>
      <c r="V364" t="s">
        <v>167</v>
      </c>
      <c r="W364">
        <v>1</v>
      </c>
      <c r="X364">
        <v>0</v>
      </c>
      <c r="Y364">
        <v>0</v>
      </c>
      <c r="Z364">
        <v>1</v>
      </c>
      <c r="AA364">
        <v>0</v>
      </c>
      <c r="AB364">
        <v>0</v>
      </c>
      <c r="AC364">
        <v>0</v>
      </c>
      <c r="AD364">
        <v>0</v>
      </c>
    </row>
    <row r="365" spans="1:30" x14ac:dyDescent="0.3">
      <c r="A365" t="s">
        <v>1203</v>
      </c>
      <c r="B365" t="s">
        <v>779</v>
      </c>
      <c r="C365" t="s">
        <v>199</v>
      </c>
      <c r="D365" t="s">
        <v>1213</v>
      </c>
      <c r="F365" t="s">
        <v>1213</v>
      </c>
      <c r="H365" t="s">
        <v>265</v>
      </c>
      <c r="I365" t="s">
        <v>266</v>
      </c>
      <c r="J365" t="s">
        <v>748</v>
      </c>
      <c r="K365" t="s">
        <v>1202</v>
      </c>
      <c r="L365" t="s">
        <v>267</v>
      </c>
      <c r="M365" t="s">
        <v>268</v>
      </c>
      <c r="N365">
        <v>8</v>
      </c>
      <c r="O365" t="s">
        <v>282</v>
      </c>
      <c r="P365">
        <v>2</v>
      </c>
      <c r="R365">
        <v>1</v>
      </c>
      <c r="S365" s="108">
        <v>2</v>
      </c>
      <c r="T365">
        <v>1</v>
      </c>
      <c r="U365" t="s">
        <v>270</v>
      </c>
      <c r="V365" t="s">
        <v>167</v>
      </c>
      <c r="W365">
        <v>1</v>
      </c>
      <c r="X365">
        <v>0</v>
      </c>
      <c r="Y365">
        <v>0</v>
      </c>
      <c r="Z365">
        <v>0</v>
      </c>
      <c r="AA365">
        <v>0</v>
      </c>
      <c r="AB365">
        <v>1</v>
      </c>
      <c r="AC365">
        <v>0</v>
      </c>
      <c r="AD365">
        <v>0</v>
      </c>
    </row>
    <row r="366" spans="1:30" x14ac:dyDescent="0.3">
      <c r="A366" t="s">
        <v>1203</v>
      </c>
      <c r="B366" t="s">
        <v>779</v>
      </c>
      <c r="C366" t="s">
        <v>199</v>
      </c>
      <c r="D366" t="s">
        <v>1213</v>
      </c>
      <c r="F366" t="s">
        <v>1213</v>
      </c>
      <c r="H366" t="s">
        <v>265</v>
      </c>
      <c r="I366" t="s">
        <v>266</v>
      </c>
      <c r="J366" t="s">
        <v>748</v>
      </c>
      <c r="K366" t="s">
        <v>1202</v>
      </c>
      <c r="L366" t="s">
        <v>271</v>
      </c>
      <c r="M366" t="s">
        <v>268</v>
      </c>
      <c r="N366">
        <v>9</v>
      </c>
      <c r="O366" t="s">
        <v>272</v>
      </c>
      <c r="P366">
        <v>3</v>
      </c>
      <c r="R366">
        <v>1</v>
      </c>
      <c r="S366" s="108">
        <v>3</v>
      </c>
      <c r="T366">
        <v>1</v>
      </c>
      <c r="U366" t="s">
        <v>270</v>
      </c>
      <c r="V366" t="s">
        <v>167</v>
      </c>
      <c r="W366">
        <v>1</v>
      </c>
      <c r="X366">
        <v>1</v>
      </c>
      <c r="Y366">
        <v>0</v>
      </c>
      <c r="Z366">
        <v>0</v>
      </c>
      <c r="AA366">
        <v>0</v>
      </c>
      <c r="AB366">
        <v>0</v>
      </c>
      <c r="AC366">
        <v>0</v>
      </c>
      <c r="AD366">
        <v>0</v>
      </c>
    </row>
    <row r="367" spans="1:30" x14ac:dyDescent="0.3">
      <c r="A367" t="s">
        <v>1203</v>
      </c>
      <c r="B367" t="s">
        <v>779</v>
      </c>
      <c r="C367" t="s">
        <v>199</v>
      </c>
      <c r="D367" t="s">
        <v>1213</v>
      </c>
      <c r="F367" t="s">
        <v>1213</v>
      </c>
      <c r="H367" t="s">
        <v>265</v>
      </c>
      <c r="I367" t="s">
        <v>266</v>
      </c>
      <c r="J367" t="s">
        <v>748</v>
      </c>
      <c r="K367" t="s">
        <v>1202</v>
      </c>
      <c r="L367" t="s">
        <v>271</v>
      </c>
      <c r="M367" t="s">
        <v>268</v>
      </c>
      <c r="N367">
        <v>9</v>
      </c>
      <c r="O367" t="s">
        <v>272</v>
      </c>
      <c r="P367">
        <v>2</v>
      </c>
      <c r="R367">
        <v>1</v>
      </c>
      <c r="S367" s="108">
        <v>2</v>
      </c>
      <c r="T367">
        <v>1</v>
      </c>
      <c r="U367" t="s">
        <v>270</v>
      </c>
      <c r="V367" t="s">
        <v>167</v>
      </c>
      <c r="W367">
        <v>1</v>
      </c>
      <c r="X367">
        <v>1</v>
      </c>
      <c r="Y367">
        <v>0</v>
      </c>
      <c r="Z367">
        <v>0</v>
      </c>
      <c r="AA367">
        <v>0</v>
      </c>
      <c r="AB367">
        <v>0</v>
      </c>
      <c r="AC367">
        <v>0</v>
      </c>
      <c r="AD367">
        <v>0</v>
      </c>
    </row>
    <row r="368" spans="1:30" x14ac:dyDescent="0.3">
      <c r="A368" t="s">
        <v>1203</v>
      </c>
      <c r="B368" t="s">
        <v>779</v>
      </c>
      <c r="C368" t="s">
        <v>199</v>
      </c>
      <c r="D368" t="s">
        <v>1213</v>
      </c>
      <c r="F368" t="s">
        <v>1213</v>
      </c>
      <c r="H368" t="s">
        <v>265</v>
      </c>
      <c r="I368" t="s">
        <v>266</v>
      </c>
      <c r="J368" t="s">
        <v>748</v>
      </c>
      <c r="K368" t="s">
        <v>1202</v>
      </c>
      <c r="L368" t="s">
        <v>271</v>
      </c>
      <c r="M368" t="s">
        <v>268</v>
      </c>
      <c r="N368">
        <v>21</v>
      </c>
      <c r="O368" t="s">
        <v>273</v>
      </c>
      <c r="P368">
        <v>0.32</v>
      </c>
      <c r="R368">
        <v>1</v>
      </c>
      <c r="S368" s="108">
        <v>0.32</v>
      </c>
      <c r="T368">
        <v>1</v>
      </c>
      <c r="U368" t="s">
        <v>270</v>
      </c>
      <c r="V368" t="s">
        <v>167</v>
      </c>
      <c r="W368">
        <v>1</v>
      </c>
      <c r="X368">
        <v>0</v>
      </c>
      <c r="Y368">
        <v>0</v>
      </c>
      <c r="Z368">
        <v>1</v>
      </c>
      <c r="AA368">
        <v>0</v>
      </c>
      <c r="AB368">
        <v>0</v>
      </c>
      <c r="AC368">
        <v>0</v>
      </c>
      <c r="AD368">
        <v>0</v>
      </c>
    </row>
    <row r="369" spans="1:30" x14ac:dyDescent="0.3">
      <c r="A369" t="s">
        <v>1203</v>
      </c>
      <c r="B369" t="s">
        <v>746</v>
      </c>
      <c r="C369" t="s">
        <v>199</v>
      </c>
      <c r="D369" t="s">
        <v>1214</v>
      </c>
      <c r="F369" t="s">
        <v>1214</v>
      </c>
      <c r="H369" t="s">
        <v>265</v>
      </c>
      <c r="I369" t="s">
        <v>266</v>
      </c>
      <c r="J369" t="s">
        <v>748</v>
      </c>
      <c r="K369" t="s">
        <v>1202</v>
      </c>
      <c r="L369" t="s">
        <v>271</v>
      </c>
      <c r="M369" t="s">
        <v>268</v>
      </c>
      <c r="N369">
        <v>9</v>
      </c>
      <c r="O369" t="s">
        <v>288</v>
      </c>
      <c r="P369">
        <v>0.32</v>
      </c>
      <c r="R369">
        <v>2</v>
      </c>
      <c r="S369" s="108">
        <v>0.64</v>
      </c>
      <c r="T369">
        <v>1</v>
      </c>
      <c r="U369" t="s">
        <v>270</v>
      </c>
      <c r="V369" t="s">
        <v>167</v>
      </c>
      <c r="W369">
        <v>2</v>
      </c>
      <c r="X369">
        <v>0</v>
      </c>
      <c r="Y369">
        <v>0</v>
      </c>
      <c r="Z369">
        <v>2</v>
      </c>
      <c r="AA369">
        <v>0</v>
      </c>
      <c r="AB369">
        <v>0</v>
      </c>
      <c r="AC369">
        <v>0</v>
      </c>
      <c r="AD369">
        <v>0</v>
      </c>
    </row>
    <row r="370" spans="1:30" x14ac:dyDescent="0.3">
      <c r="A370" t="s">
        <v>1203</v>
      </c>
      <c r="B370" t="s">
        <v>746</v>
      </c>
      <c r="C370" t="s">
        <v>199</v>
      </c>
      <c r="D370" t="s">
        <v>1214</v>
      </c>
      <c r="F370" t="s">
        <v>1214</v>
      </c>
      <c r="H370" t="s">
        <v>265</v>
      </c>
      <c r="I370" t="s">
        <v>266</v>
      </c>
      <c r="J370" t="s">
        <v>748</v>
      </c>
      <c r="K370" t="s">
        <v>1202</v>
      </c>
      <c r="L370" t="s">
        <v>271</v>
      </c>
      <c r="M370" t="s">
        <v>268</v>
      </c>
      <c r="N370">
        <v>9</v>
      </c>
      <c r="O370" t="s">
        <v>288</v>
      </c>
      <c r="P370">
        <v>0.48</v>
      </c>
      <c r="R370">
        <v>1</v>
      </c>
      <c r="S370" s="108">
        <v>0.48</v>
      </c>
      <c r="T370">
        <v>1</v>
      </c>
      <c r="U370" t="s">
        <v>270</v>
      </c>
      <c r="V370" t="s">
        <v>167</v>
      </c>
      <c r="W370">
        <v>1</v>
      </c>
      <c r="X370">
        <v>0</v>
      </c>
      <c r="Y370">
        <v>0</v>
      </c>
      <c r="Z370">
        <v>1</v>
      </c>
      <c r="AA370">
        <v>0</v>
      </c>
      <c r="AB370">
        <v>0</v>
      </c>
      <c r="AC370">
        <v>0</v>
      </c>
      <c r="AD370">
        <v>0</v>
      </c>
    </row>
    <row r="371" spans="1:30" x14ac:dyDescent="0.3">
      <c r="A371" t="s">
        <v>1203</v>
      </c>
      <c r="B371" t="s">
        <v>746</v>
      </c>
      <c r="C371" t="s">
        <v>199</v>
      </c>
      <c r="D371" t="s">
        <v>1214</v>
      </c>
      <c r="F371" t="s">
        <v>1214</v>
      </c>
      <c r="H371" t="s">
        <v>265</v>
      </c>
      <c r="I371" t="s">
        <v>266</v>
      </c>
      <c r="J371" t="s">
        <v>748</v>
      </c>
      <c r="K371" t="s">
        <v>1202</v>
      </c>
      <c r="L371" t="s">
        <v>267</v>
      </c>
      <c r="M371" t="s">
        <v>268</v>
      </c>
      <c r="N371">
        <v>8</v>
      </c>
      <c r="O371" t="s">
        <v>282</v>
      </c>
      <c r="P371">
        <v>1</v>
      </c>
      <c r="R371">
        <v>1</v>
      </c>
      <c r="S371" s="108">
        <v>1</v>
      </c>
      <c r="T371">
        <v>1</v>
      </c>
      <c r="U371" t="s">
        <v>270</v>
      </c>
      <c r="V371" t="s">
        <v>167</v>
      </c>
      <c r="W371">
        <v>1</v>
      </c>
      <c r="X371">
        <v>0</v>
      </c>
      <c r="Y371">
        <v>0</v>
      </c>
      <c r="Z371">
        <v>0</v>
      </c>
      <c r="AA371">
        <v>0</v>
      </c>
      <c r="AB371">
        <v>1</v>
      </c>
      <c r="AC371">
        <v>0</v>
      </c>
      <c r="AD371">
        <v>0</v>
      </c>
    </row>
    <row r="372" spans="1:30" x14ac:dyDescent="0.3">
      <c r="A372" t="s">
        <v>1203</v>
      </c>
      <c r="B372" t="s">
        <v>746</v>
      </c>
      <c r="C372" t="s">
        <v>199</v>
      </c>
      <c r="D372" t="s">
        <v>1214</v>
      </c>
      <c r="F372" t="s">
        <v>1214</v>
      </c>
      <c r="H372" t="s">
        <v>265</v>
      </c>
      <c r="I372" t="s">
        <v>266</v>
      </c>
      <c r="J372" t="s">
        <v>748</v>
      </c>
      <c r="K372" t="s">
        <v>1202</v>
      </c>
      <c r="L372" t="s">
        <v>267</v>
      </c>
      <c r="M372" t="s">
        <v>268</v>
      </c>
      <c r="N372">
        <v>8</v>
      </c>
      <c r="O372" t="s">
        <v>282</v>
      </c>
      <c r="P372">
        <v>2</v>
      </c>
      <c r="R372">
        <v>1</v>
      </c>
      <c r="S372" s="108">
        <v>2</v>
      </c>
      <c r="T372">
        <v>1</v>
      </c>
      <c r="U372" t="s">
        <v>270</v>
      </c>
      <c r="V372" t="s">
        <v>167</v>
      </c>
      <c r="W372">
        <v>1</v>
      </c>
      <c r="X372">
        <v>0</v>
      </c>
      <c r="Y372">
        <v>0</v>
      </c>
      <c r="Z372">
        <v>0</v>
      </c>
      <c r="AA372">
        <v>0</v>
      </c>
      <c r="AB372">
        <v>1</v>
      </c>
      <c r="AC372">
        <v>0</v>
      </c>
      <c r="AD372">
        <v>0</v>
      </c>
    </row>
    <row r="373" spans="1:30" x14ac:dyDescent="0.3">
      <c r="A373" t="s">
        <v>1203</v>
      </c>
      <c r="B373" t="s">
        <v>746</v>
      </c>
      <c r="C373" t="s">
        <v>199</v>
      </c>
      <c r="D373" t="s">
        <v>1214</v>
      </c>
      <c r="F373" t="s">
        <v>1214</v>
      </c>
      <c r="H373" t="s">
        <v>265</v>
      </c>
      <c r="I373" t="s">
        <v>266</v>
      </c>
      <c r="J373" t="s">
        <v>748</v>
      </c>
      <c r="K373" t="s">
        <v>1202</v>
      </c>
      <c r="L373" t="s">
        <v>271</v>
      </c>
      <c r="M373" t="s">
        <v>268</v>
      </c>
      <c r="N373">
        <v>21</v>
      </c>
      <c r="O373" t="s">
        <v>273</v>
      </c>
      <c r="P373">
        <v>0.17</v>
      </c>
      <c r="R373">
        <v>1</v>
      </c>
      <c r="S373" s="108">
        <v>0.17</v>
      </c>
      <c r="T373">
        <v>1</v>
      </c>
      <c r="U373" t="s">
        <v>270</v>
      </c>
      <c r="V373" t="s">
        <v>167</v>
      </c>
      <c r="W373">
        <v>1</v>
      </c>
      <c r="X373">
        <v>0</v>
      </c>
      <c r="Y373">
        <v>0</v>
      </c>
      <c r="Z373">
        <v>1</v>
      </c>
      <c r="AA373">
        <v>0</v>
      </c>
      <c r="AB373">
        <v>0</v>
      </c>
      <c r="AC373">
        <v>0</v>
      </c>
      <c r="AD373">
        <v>0</v>
      </c>
    </row>
    <row r="374" spans="1:30" x14ac:dyDescent="0.3">
      <c r="A374" t="s">
        <v>1203</v>
      </c>
      <c r="B374" t="s">
        <v>746</v>
      </c>
      <c r="C374" t="s">
        <v>199</v>
      </c>
      <c r="D374" t="s">
        <v>1214</v>
      </c>
      <c r="F374" t="s">
        <v>1214</v>
      </c>
      <c r="H374" t="s">
        <v>265</v>
      </c>
      <c r="I374" t="s">
        <v>266</v>
      </c>
      <c r="J374" t="s">
        <v>748</v>
      </c>
      <c r="K374" t="s">
        <v>1202</v>
      </c>
      <c r="L374" t="s">
        <v>271</v>
      </c>
      <c r="M374" t="s">
        <v>268</v>
      </c>
      <c r="N374">
        <v>9</v>
      </c>
      <c r="O374" t="s">
        <v>288</v>
      </c>
      <c r="P374">
        <v>0.32</v>
      </c>
      <c r="R374">
        <v>1</v>
      </c>
      <c r="S374" s="108">
        <v>0.32</v>
      </c>
      <c r="T374">
        <v>1</v>
      </c>
      <c r="U374" t="s">
        <v>270</v>
      </c>
      <c r="V374" t="s">
        <v>167</v>
      </c>
      <c r="W374">
        <v>1</v>
      </c>
      <c r="X374">
        <v>0</v>
      </c>
      <c r="Y374">
        <v>0</v>
      </c>
      <c r="Z374">
        <v>1</v>
      </c>
      <c r="AA374">
        <v>0</v>
      </c>
      <c r="AB374">
        <v>0</v>
      </c>
      <c r="AC374">
        <v>0</v>
      </c>
      <c r="AD374">
        <v>0</v>
      </c>
    </row>
    <row r="375" spans="1:30" x14ac:dyDescent="0.3">
      <c r="A375" t="s">
        <v>1203</v>
      </c>
      <c r="B375" t="s">
        <v>775</v>
      </c>
      <c r="C375" t="s">
        <v>199</v>
      </c>
      <c r="D375" t="s">
        <v>1264</v>
      </c>
      <c r="F375" t="s">
        <v>1264</v>
      </c>
      <c r="H375" t="s">
        <v>265</v>
      </c>
      <c r="I375" t="s">
        <v>266</v>
      </c>
      <c r="J375" t="s">
        <v>748</v>
      </c>
      <c r="K375" t="s">
        <v>1202</v>
      </c>
      <c r="L375" t="s">
        <v>267</v>
      </c>
      <c r="M375" t="s">
        <v>268</v>
      </c>
      <c r="N375">
        <v>8</v>
      </c>
      <c r="O375" t="s">
        <v>282</v>
      </c>
      <c r="P375">
        <v>1</v>
      </c>
      <c r="R375">
        <v>1</v>
      </c>
      <c r="S375" s="108">
        <v>1</v>
      </c>
      <c r="T375">
        <v>1</v>
      </c>
      <c r="U375" t="s">
        <v>270</v>
      </c>
      <c r="V375" t="s">
        <v>167</v>
      </c>
      <c r="W375">
        <v>1</v>
      </c>
      <c r="X375">
        <v>0</v>
      </c>
      <c r="Y375">
        <v>1</v>
      </c>
      <c r="Z375">
        <v>0</v>
      </c>
      <c r="AA375">
        <v>0</v>
      </c>
      <c r="AB375">
        <v>0</v>
      </c>
      <c r="AC375">
        <v>0</v>
      </c>
      <c r="AD375">
        <v>0</v>
      </c>
    </row>
    <row r="376" spans="1:30" x14ac:dyDescent="0.3">
      <c r="A376" t="s">
        <v>1203</v>
      </c>
      <c r="B376" t="s">
        <v>775</v>
      </c>
      <c r="C376" t="s">
        <v>199</v>
      </c>
      <c r="D376" t="s">
        <v>1264</v>
      </c>
      <c r="F376" t="s">
        <v>1264</v>
      </c>
      <c r="H376" t="s">
        <v>265</v>
      </c>
      <c r="I376" t="s">
        <v>266</v>
      </c>
      <c r="J376" t="s">
        <v>748</v>
      </c>
      <c r="K376" t="s">
        <v>1202</v>
      </c>
      <c r="L376" t="s">
        <v>271</v>
      </c>
      <c r="M376" t="s">
        <v>268</v>
      </c>
      <c r="N376">
        <v>9</v>
      </c>
      <c r="O376" t="s">
        <v>272</v>
      </c>
      <c r="P376">
        <v>1</v>
      </c>
      <c r="R376">
        <v>1</v>
      </c>
      <c r="S376" s="108">
        <v>1</v>
      </c>
      <c r="T376">
        <v>1</v>
      </c>
      <c r="U376" t="s">
        <v>270</v>
      </c>
      <c r="V376" t="s">
        <v>167</v>
      </c>
      <c r="W376">
        <v>1</v>
      </c>
      <c r="X376">
        <v>1</v>
      </c>
      <c r="Y376">
        <v>0</v>
      </c>
      <c r="Z376">
        <v>0</v>
      </c>
      <c r="AA376">
        <v>0</v>
      </c>
      <c r="AB376">
        <v>0</v>
      </c>
      <c r="AC376">
        <v>0</v>
      </c>
      <c r="AD376">
        <v>0</v>
      </c>
    </row>
    <row r="377" spans="1:30" x14ac:dyDescent="0.3">
      <c r="A377" t="s">
        <v>1203</v>
      </c>
      <c r="B377" t="s">
        <v>775</v>
      </c>
      <c r="C377" t="s">
        <v>199</v>
      </c>
      <c r="D377" t="s">
        <v>1264</v>
      </c>
      <c r="F377" t="s">
        <v>1264</v>
      </c>
      <c r="H377" t="s">
        <v>265</v>
      </c>
      <c r="I377" t="s">
        <v>266</v>
      </c>
      <c r="J377" t="s">
        <v>748</v>
      </c>
      <c r="K377" t="s">
        <v>1202</v>
      </c>
      <c r="L377" t="s">
        <v>271</v>
      </c>
      <c r="M377" t="s">
        <v>268</v>
      </c>
      <c r="N377">
        <v>21</v>
      </c>
      <c r="O377" t="s">
        <v>273</v>
      </c>
      <c r="P377">
        <v>0.17</v>
      </c>
      <c r="R377">
        <v>1</v>
      </c>
      <c r="S377" s="108">
        <v>0.17</v>
      </c>
      <c r="T377">
        <v>1</v>
      </c>
      <c r="U377" t="s">
        <v>270</v>
      </c>
      <c r="V377" t="s">
        <v>167</v>
      </c>
      <c r="W377">
        <v>1</v>
      </c>
      <c r="X377">
        <v>0</v>
      </c>
      <c r="Y377">
        <v>1</v>
      </c>
      <c r="Z377">
        <v>0</v>
      </c>
      <c r="AA377">
        <v>0</v>
      </c>
      <c r="AB377">
        <v>0</v>
      </c>
      <c r="AC377">
        <v>0</v>
      </c>
      <c r="AD377">
        <v>0</v>
      </c>
    </row>
    <row r="378" spans="1:30" x14ac:dyDescent="0.3">
      <c r="A378" t="s">
        <v>1203</v>
      </c>
      <c r="B378" t="s">
        <v>823</v>
      </c>
      <c r="C378" t="s">
        <v>199</v>
      </c>
      <c r="D378" t="s">
        <v>1215</v>
      </c>
      <c r="F378" t="s">
        <v>1215</v>
      </c>
      <c r="H378" t="s">
        <v>265</v>
      </c>
      <c r="I378" t="s">
        <v>266</v>
      </c>
      <c r="J378" t="s">
        <v>748</v>
      </c>
      <c r="K378" t="s">
        <v>1202</v>
      </c>
      <c r="L378" t="s">
        <v>267</v>
      </c>
      <c r="M378" t="s">
        <v>268</v>
      </c>
      <c r="N378">
        <v>8</v>
      </c>
      <c r="O378" t="s">
        <v>282</v>
      </c>
      <c r="P378">
        <v>1</v>
      </c>
      <c r="R378">
        <v>1</v>
      </c>
      <c r="S378" s="108">
        <v>1</v>
      </c>
      <c r="T378">
        <v>1</v>
      </c>
      <c r="U378" t="s">
        <v>270</v>
      </c>
      <c r="V378" t="s">
        <v>167</v>
      </c>
      <c r="W378">
        <v>1</v>
      </c>
      <c r="X378">
        <v>1</v>
      </c>
      <c r="Y378">
        <v>0</v>
      </c>
      <c r="Z378">
        <v>0</v>
      </c>
      <c r="AA378">
        <v>0</v>
      </c>
      <c r="AB378">
        <v>0</v>
      </c>
      <c r="AC378">
        <v>0</v>
      </c>
      <c r="AD378">
        <v>0</v>
      </c>
    </row>
    <row r="379" spans="1:30" x14ac:dyDescent="0.3">
      <c r="A379" t="s">
        <v>1203</v>
      </c>
      <c r="B379" t="s">
        <v>823</v>
      </c>
      <c r="C379" t="s">
        <v>199</v>
      </c>
      <c r="D379" t="s">
        <v>1215</v>
      </c>
      <c r="F379" t="s">
        <v>1215</v>
      </c>
      <c r="H379" t="s">
        <v>265</v>
      </c>
      <c r="I379" t="s">
        <v>266</v>
      </c>
      <c r="J379" t="s">
        <v>748</v>
      </c>
      <c r="K379" t="s">
        <v>1202</v>
      </c>
      <c r="L379" t="s">
        <v>271</v>
      </c>
      <c r="M379" t="s">
        <v>268</v>
      </c>
      <c r="N379">
        <v>9</v>
      </c>
      <c r="O379" t="s">
        <v>272</v>
      </c>
      <c r="P379">
        <v>1</v>
      </c>
      <c r="R379">
        <v>1</v>
      </c>
      <c r="S379" s="108">
        <v>1</v>
      </c>
      <c r="T379">
        <v>1</v>
      </c>
      <c r="U379" t="s">
        <v>270</v>
      </c>
      <c r="V379" t="s">
        <v>167</v>
      </c>
      <c r="W379">
        <v>1</v>
      </c>
      <c r="X379">
        <v>1</v>
      </c>
      <c r="Y379">
        <v>0</v>
      </c>
      <c r="Z379">
        <v>0</v>
      </c>
      <c r="AA379">
        <v>0</v>
      </c>
      <c r="AB379">
        <v>0</v>
      </c>
      <c r="AC379">
        <v>0</v>
      </c>
      <c r="AD379">
        <v>0</v>
      </c>
    </row>
    <row r="380" spans="1:30" x14ac:dyDescent="0.3">
      <c r="A380" t="s">
        <v>1203</v>
      </c>
      <c r="B380" t="s">
        <v>823</v>
      </c>
      <c r="C380" t="s">
        <v>199</v>
      </c>
      <c r="D380" t="s">
        <v>1215</v>
      </c>
      <c r="F380" t="s">
        <v>1215</v>
      </c>
      <c r="H380" t="s">
        <v>265</v>
      </c>
      <c r="I380" t="s">
        <v>266</v>
      </c>
      <c r="J380" t="s">
        <v>748</v>
      </c>
      <c r="K380" t="s">
        <v>1202</v>
      </c>
      <c r="L380" t="s">
        <v>271</v>
      </c>
      <c r="M380" t="s">
        <v>268</v>
      </c>
      <c r="N380">
        <v>21</v>
      </c>
      <c r="O380" t="s">
        <v>273</v>
      </c>
      <c r="P380">
        <v>0.17</v>
      </c>
      <c r="R380">
        <v>1</v>
      </c>
      <c r="S380" s="108">
        <v>0.17</v>
      </c>
      <c r="T380">
        <v>1</v>
      </c>
      <c r="U380" t="s">
        <v>270</v>
      </c>
      <c r="V380" t="s">
        <v>167</v>
      </c>
      <c r="W380">
        <v>1</v>
      </c>
      <c r="X380">
        <v>0</v>
      </c>
      <c r="Y380">
        <v>0</v>
      </c>
      <c r="Z380">
        <v>0</v>
      </c>
      <c r="AA380">
        <v>1</v>
      </c>
      <c r="AB380">
        <v>0</v>
      </c>
      <c r="AC380">
        <v>0</v>
      </c>
      <c r="AD380">
        <v>0</v>
      </c>
    </row>
    <row r="381" spans="1:30" x14ac:dyDescent="0.3">
      <c r="A381" t="s">
        <v>1203</v>
      </c>
      <c r="B381" t="s">
        <v>823</v>
      </c>
      <c r="C381" t="s">
        <v>199</v>
      </c>
      <c r="D381" t="s">
        <v>1215</v>
      </c>
      <c r="F381" t="s">
        <v>1215</v>
      </c>
      <c r="H381" t="s">
        <v>265</v>
      </c>
      <c r="I381" t="s">
        <v>266</v>
      </c>
      <c r="J381" t="s">
        <v>748</v>
      </c>
      <c r="K381" t="s">
        <v>1202</v>
      </c>
      <c r="L381" t="s">
        <v>271</v>
      </c>
      <c r="M381" t="s">
        <v>268</v>
      </c>
      <c r="N381">
        <v>21</v>
      </c>
      <c r="O381" t="s">
        <v>273</v>
      </c>
      <c r="P381">
        <v>0.17</v>
      </c>
      <c r="R381">
        <v>1</v>
      </c>
      <c r="S381" s="108">
        <v>0.17</v>
      </c>
      <c r="T381">
        <v>1</v>
      </c>
      <c r="U381" t="s">
        <v>270</v>
      </c>
      <c r="V381" t="s">
        <v>167</v>
      </c>
      <c r="W381">
        <v>1</v>
      </c>
      <c r="X381">
        <v>0</v>
      </c>
      <c r="Y381">
        <v>0</v>
      </c>
      <c r="Z381">
        <v>0</v>
      </c>
      <c r="AA381">
        <v>1</v>
      </c>
      <c r="AB381">
        <v>0</v>
      </c>
      <c r="AC381">
        <v>0</v>
      </c>
      <c r="AD381">
        <v>0</v>
      </c>
    </row>
    <row r="382" spans="1:30" x14ac:dyDescent="0.3">
      <c r="A382" t="s">
        <v>1203</v>
      </c>
      <c r="B382" t="s">
        <v>823</v>
      </c>
      <c r="C382" t="s">
        <v>199</v>
      </c>
      <c r="D382" t="s">
        <v>1215</v>
      </c>
      <c r="F382" t="s">
        <v>1215</v>
      </c>
      <c r="H382" t="s">
        <v>265</v>
      </c>
      <c r="I382" t="s">
        <v>266</v>
      </c>
      <c r="J382" t="s">
        <v>748</v>
      </c>
      <c r="K382" t="s">
        <v>1202</v>
      </c>
      <c r="L382" t="s">
        <v>267</v>
      </c>
      <c r="M382" t="s">
        <v>268</v>
      </c>
      <c r="N382">
        <v>8</v>
      </c>
      <c r="O382" t="s">
        <v>282</v>
      </c>
      <c r="P382">
        <v>1</v>
      </c>
      <c r="R382">
        <v>1</v>
      </c>
      <c r="S382" s="108">
        <v>1</v>
      </c>
      <c r="T382">
        <v>1</v>
      </c>
      <c r="U382" t="s">
        <v>270</v>
      </c>
      <c r="V382" t="s">
        <v>167</v>
      </c>
      <c r="W382">
        <v>1</v>
      </c>
      <c r="X382">
        <v>1</v>
      </c>
      <c r="Y382">
        <v>0</v>
      </c>
      <c r="Z382">
        <v>0</v>
      </c>
      <c r="AA382">
        <v>0</v>
      </c>
      <c r="AB382">
        <v>0</v>
      </c>
      <c r="AC382">
        <v>0</v>
      </c>
      <c r="AD382">
        <v>0</v>
      </c>
    </row>
    <row r="383" spans="1:30" x14ac:dyDescent="0.3">
      <c r="A383" t="s">
        <v>1203</v>
      </c>
      <c r="B383" t="s">
        <v>823</v>
      </c>
      <c r="C383" t="s">
        <v>199</v>
      </c>
      <c r="D383" t="s">
        <v>1215</v>
      </c>
      <c r="F383" t="s">
        <v>1215</v>
      </c>
      <c r="H383" t="s">
        <v>265</v>
      </c>
      <c r="I383" t="s">
        <v>266</v>
      </c>
      <c r="J383" t="s">
        <v>748</v>
      </c>
      <c r="K383" t="s">
        <v>1202</v>
      </c>
      <c r="L383" t="s">
        <v>271</v>
      </c>
      <c r="M383" t="s">
        <v>268</v>
      </c>
      <c r="N383">
        <v>9</v>
      </c>
      <c r="O383" t="s">
        <v>272</v>
      </c>
      <c r="P383">
        <v>1</v>
      </c>
      <c r="R383">
        <v>1</v>
      </c>
      <c r="S383" s="108">
        <v>1</v>
      </c>
      <c r="T383">
        <v>1</v>
      </c>
      <c r="U383" t="s">
        <v>270</v>
      </c>
      <c r="V383" t="s">
        <v>167</v>
      </c>
      <c r="W383">
        <v>1</v>
      </c>
      <c r="X383">
        <v>1</v>
      </c>
      <c r="Y383">
        <v>0</v>
      </c>
      <c r="Z383">
        <v>0</v>
      </c>
      <c r="AA383">
        <v>0</v>
      </c>
      <c r="AB383">
        <v>0</v>
      </c>
      <c r="AC383">
        <v>0</v>
      </c>
      <c r="AD383">
        <v>0</v>
      </c>
    </row>
    <row r="384" spans="1:30" x14ac:dyDescent="0.3">
      <c r="A384" t="s">
        <v>1203</v>
      </c>
      <c r="B384" t="s">
        <v>1205</v>
      </c>
      <c r="C384" t="s">
        <v>199</v>
      </c>
      <c r="D384" t="s">
        <v>1206</v>
      </c>
      <c r="F384" t="s">
        <v>1206</v>
      </c>
      <c r="H384" t="s">
        <v>265</v>
      </c>
      <c r="I384" t="s">
        <v>266</v>
      </c>
      <c r="J384" t="s">
        <v>1207</v>
      </c>
      <c r="K384" t="s">
        <v>1202</v>
      </c>
      <c r="L384" t="s">
        <v>271</v>
      </c>
      <c r="M384" t="s">
        <v>268</v>
      </c>
      <c r="N384">
        <v>9</v>
      </c>
      <c r="O384" t="s">
        <v>272</v>
      </c>
      <c r="P384">
        <v>2</v>
      </c>
      <c r="R384">
        <v>1</v>
      </c>
      <c r="S384" s="108">
        <v>2</v>
      </c>
      <c r="T384">
        <v>1</v>
      </c>
      <c r="U384" t="s">
        <v>270</v>
      </c>
      <c r="V384" t="s">
        <v>167</v>
      </c>
      <c r="W384">
        <v>1</v>
      </c>
      <c r="X384">
        <v>1</v>
      </c>
      <c r="Y384">
        <v>0</v>
      </c>
      <c r="Z384">
        <v>0</v>
      </c>
      <c r="AA384">
        <v>0</v>
      </c>
      <c r="AB384">
        <v>0</v>
      </c>
      <c r="AC384">
        <v>0</v>
      </c>
      <c r="AD384">
        <v>0</v>
      </c>
    </row>
    <row r="385" spans="1:30" x14ac:dyDescent="0.3">
      <c r="A385" t="s">
        <v>1203</v>
      </c>
      <c r="B385" t="s">
        <v>1205</v>
      </c>
      <c r="C385" t="s">
        <v>199</v>
      </c>
      <c r="D385" t="s">
        <v>1206</v>
      </c>
      <c r="F385" t="s">
        <v>1206</v>
      </c>
      <c r="H385" t="s">
        <v>265</v>
      </c>
      <c r="I385" t="s">
        <v>266</v>
      </c>
      <c r="J385" t="s">
        <v>1207</v>
      </c>
      <c r="K385" t="s">
        <v>1202</v>
      </c>
      <c r="L385" t="s">
        <v>271</v>
      </c>
      <c r="M385" t="s">
        <v>268</v>
      </c>
      <c r="N385">
        <v>21</v>
      </c>
      <c r="O385" t="s">
        <v>273</v>
      </c>
      <c r="P385">
        <v>0.32</v>
      </c>
      <c r="R385">
        <v>1</v>
      </c>
      <c r="S385" s="108">
        <v>0.32</v>
      </c>
      <c r="T385">
        <v>1</v>
      </c>
      <c r="U385" t="s">
        <v>270</v>
      </c>
      <c r="V385" t="s">
        <v>167</v>
      </c>
      <c r="W385">
        <v>1</v>
      </c>
      <c r="X385">
        <v>0</v>
      </c>
      <c r="Y385">
        <v>0</v>
      </c>
      <c r="Z385">
        <v>1</v>
      </c>
      <c r="AA385">
        <v>0</v>
      </c>
      <c r="AB385">
        <v>0</v>
      </c>
      <c r="AC385">
        <v>0</v>
      </c>
      <c r="AD385">
        <v>0</v>
      </c>
    </row>
    <row r="386" spans="1:30" x14ac:dyDescent="0.3">
      <c r="A386" t="s">
        <v>1203</v>
      </c>
      <c r="B386" t="s">
        <v>1205</v>
      </c>
      <c r="C386" t="s">
        <v>199</v>
      </c>
      <c r="D386" t="s">
        <v>1206</v>
      </c>
      <c r="F386" t="s">
        <v>1206</v>
      </c>
      <c r="H386" t="s">
        <v>265</v>
      </c>
      <c r="I386" t="s">
        <v>266</v>
      </c>
      <c r="J386" t="s">
        <v>1207</v>
      </c>
      <c r="K386" t="s">
        <v>1202</v>
      </c>
      <c r="L386" t="s">
        <v>267</v>
      </c>
      <c r="M386" t="s">
        <v>268</v>
      </c>
      <c r="N386">
        <v>8</v>
      </c>
      <c r="O386" t="s">
        <v>282</v>
      </c>
      <c r="P386">
        <v>2</v>
      </c>
      <c r="R386">
        <v>1</v>
      </c>
      <c r="S386" s="108">
        <v>2</v>
      </c>
      <c r="T386">
        <v>1</v>
      </c>
      <c r="U386" t="s">
        <v>270</v>
      </c>
      <c r="V386" t="s">
        <v>167</v>
      </c>
      <c r="W386">
        <v>1</v>
      </c>
      <c r="X386">
        <v>0</v>
      </c>
      <c r="Y386">
        <v>0</v>
      </c>
      <c r="Z386">
        <v>0</v>
      </c>
      <c r="AA386">
        <v>0</v>
      </c>
      <c r="AB386">
        <v>1</v>
      </c>
      <c r="AC386">
        <v>0</v>
      </c>
      <c r="AD386">
        <v>0</v>
      </c>
    </row>
    <row r="387" spans="1:30" x14ac:dyDescent="0.3">
      <c r="A387" t="s">
        <v>1272</v>
      </c>
      <c r="B387" t="s">
        <v>808</v>
      </c>
      <c r="C387" t="s">
        <v>200</v>
      </c>
      <c r="D387" t="s">
        <v>10289</v>
      </c>
      <c r="F387" t="s">
        <v>10289</v>
      </c>
      <c r="H387" t="s">
        <v>265</v>
      </c>
      <c r="I387" t="s">
        <v>266</v>
      </c>
      <c r="J387" t="s">
        <v>920</v>
      </c>
      <c r="K387" t="s">
        <v>1202</v>
      </c>
      <c r="L387" t="s">
        <v>271</v>
      </c>
      <c r="M387" t="s">
        <v>268</v>
      </c>
      <c r="N387">
        <v>21</v>
      </c>
      <c r="O387" t="s">
        <v>273</v>
      </c>
      <c r="P387">
        <v>0.17</v>
      </c>
      <c r="R387">
        <v>1</v>
      </c>
      <c r="S387" s="108">
        <v>0.17</v>
      </c>
      <c r="T387">
        <v>1</v>
      </c>
      <c r="U387" t="s">
        <v>270</v>
      </c>
      <c r="V387" t="s">
        <v>167</v>
      </c>
      <c r="W387">
        <v>1</v>
      </c>
      <c r="X387">
        <v>1</v>
      </c>
      <c r="Y387">
        <v>0</v>
      </c>
      <c r="Z387">
        <v>0</v>
      </c>
      <c r="AA387">
        <v>0</v>
      </c>
      <c r="AB387">
        <v>0</v>
      </c>
      <c r="AC387">
        <v>0</v>
      </c>
      <c r="AD387">
        <v>0</v>
      </c>
    </row>
    <row r="388" spans="1:30" x14ac:dyDescent="0.3">
      <c r="A388" t="s">
        <v>1272</v>
      </c>
      <c r="B388" t="s">
        <v>808</v>
      </c>
      <c r="C388" t="s">
        <v>200</v>
      </c>
      <c r="D388" t="s">
        <v>10289</v>
      </c>
      <c r="F388" t="s">
        <v>10289</v>
      </c>
      <c r="H388" t="s">
        <v>265</v>
      </c>
      <c r="I388" t="s">
        <v>266</v>
      </c>
      <c r="J388" t="s">
        <v>920</v>
      </c>
      <c r="K388" t="s">
        <v>1202</v>
      </c>
      <c r="L388" t="s">
        <v>267</v>
      </c>
      <c r="M388" t="s">
        <v>268</v>
      </c>
      <c r="N388">
        <v>8</v>
      </c>
      <c r="O388" t="s">
        <v>266</v>
      </c>
      <c r="P388">
        <v>0.48</v>
      </c>
      <c r="R388">
        <v>2</v>
      </c>
      <c r="S388" s="108">
        <v>0.96</v>
      </c>
      <c r="T388">
        <v>1</v>
      </c>
      <c r="U388" t="s">
        <v>270</v>
      </c>
      <c r="V388" t="s">
        <v>167</v>
      </c>
      <c r="W388">
        <v>2</v>
      </c>
      <c r="X388">
        <v>0</v>
      </c>
      <c r="Y388">
        <v>0</v>
      </c>
      <c r="Z388">
        <v>2</v>
      </c>
      <c r="AA388">
        <v>0</v>
      </c>
      <c r="AB388">
        <v>0</v>
      </c>
      <c r="AC388">
        <v>0</v>
      </c>
      <c r="AD388">
        <v>0</v>
      </c>
    </row>
    <row r="389" spans="1:30" x14ac:dyDescent="0.3">
      <c r="A389" t="s">
        <v>1272</v>
      </c>
      <c r="B389" t="s">
        <v>808</v>
      </c>
      <c r="C389" t="s">
        <v>200</v>
      </c>
      <c r="D389" t="s">
        <v>10289</v>
      </c>
      <c r="F389" t="s">
        <v>10289</v>
      </c>
      <c r="H389" t="s">
        <v>265</v>
      </c>
      <c r="I389" t="s">
        <v>266</v>
      </c>
      <c r="J389" t="s">
        <v>920</v>
      </c>
      <c r="K389" t="s">
        <v>1202</v>
      </c>
      <c r="L389" t="s">
        <v>271</v>
      </c>
      <c r="M389" t="s">
        <v>268</v>
      </c>
      <c r="N389">
        <v>9</v>
      </c>
      <c r="O389" t="s">
        <v>288</v>
      </c>
      <c r="P389">
        <v>0.48</v>
      </c>
      <c r="R389">
        <v>2</v>
      </c>
      <c r="S389" s="108">
        <v>0.96</v>
      </c>
      <c r="T389">
        <v>1</v>
      </c>
      <c r="U389" t="s">
        <v>270</v>
      </c>
      <c r="V389" t="s">
        <v>167</v>
      </c>
      <c r="W389">
        <v>2</v>
      </c>
      <c r="X389">
        <v>0</v>
      </c>
      <c r="Y389">
        <v>0</v>
      </c>
      <c r="Z389">
        <v>0</v>
      </c>
      <c r="AA389">
        <v>0</v>
      </c>
      <c r="AB389">
        <v>2</v>
      </c>
      <c r="AC389">
        <v>0</v>
      </c>
      <c r="AD389">
        <v>0</v>
      </c>
    </row>
    <row r="390" spans="1:30" x14ac:dyDescent="0.3">
      <c r="A390" t="s">
        <v>1272</v>
      </c>
      <c r="B390" t="s">
        <v>877</v>
      </c>
      <c r="C390" t="s">
        <v>200</v>
      </c>
      <c r="D390" t="s">
        <v>1330</v>
      </c>
      <c r="F390" t="s">
        <v>1330</v>
      </c>
      <c r="H390" t="s">
        <v>265</v>
      </c>
      <c r="I390" t="s">
        <v>266</v>
      </c>
      <c r="J390" t="s">
        <v>920</v>
      </c>
      <c r="K390" t="s">
        <v>1202</v>
      </c>
      <c r="L390" t="s">
        <v>271</v>
      </c>
      <c r="M390" t="s">
        <v>268</v>
      </c>
      <c r="N390">
        <v>9</v>
      </c>
      <c r="O390" t="s">
        <v>288</v>
      </c>
      <c r="P390">
        <v>0.48</v>
      </c>
      <c r="R390">
        <v>4</v>
      </c>
      <c r="S390" s="108">
        <v>1.92</v>
      </c>
      <c r="T390">
        <v>1</v>
      </c>
      <c r="U390" t="s">
        <v>270</v>
      </c>
      <c r="V390" t="s">
        <v>167</v>
      </c>
      <c r="W390">
        <v>2</v>
      </c>
      <c r="X390">
        <v>2</v>
      </c>
      <c r="Y390">
        <v>0</v>
      </c>
      <c r="Z390">
        <v>0</v>
      </c>
      <c r="AA390">
        <v>2</v>
      </c>
      <c r="AB390">
        <v>0</v>
      </c>
      <c r="AC390">
        <v>0</v>
      </c>
      <c r="AD390">
        <v>0</v>
      </c>
    </row>
    <row r="391" spans="1:30" x14ac:dyDescent="0.3">
      <c r="A391" t="s">
        <v>1272</v>
      </c>
      <c r="B391" t="s">
        <v>877</v>
      </c>
      <c r="C391" t="s">
        <v>200</v>
      </c>
      <c r="D391" t="s">
        <v>1330</v>
      </c>
      <c r="F391" t="s">
        <v>1330</v>
      </c>
      <c r="H391" t="s">
        <v>265</v>
      </c>
      <c r="I391" t="s">
        <v>266</v>
      </c>
      <c r="J391" t="s">
        <v>920</v>
      </c>
      <c r="K391" t="s">
        <v>1202</v>
      </c>
      <c r="L391" t="s">
        <v>267</v>
      </c>
      <c r="M391" t="s">
        <v>268</v>
      </c>
      <c r="N391">
        <v>8</v>
      </c>
      <c r="O391" t="s">
        <v>266</v>
      </c>
      <c r="P391">
        <v>0.32</v>
      </c>
      <c r="R391">
        <v>1</v>
      </c>
      <c r="S391" s="108">
        <v>0.32</v>
      </c>
      <c r="T391">
        <v>1</v>
      </c>
      <c r="U391" t="s">
        <v>270</v>
      </c>
      <c r="V391" t="s">
        <v>167</v>
      </c>
      <c r="W391">
        <v>1</v>
      </c>
      <c r="X391">
        <v>0</v>
      </c>
      <c r="Y391">
        <v>0</v>
      </c>
      <c r="Z391">
        <v>1</v>
      </c>
      <c r="AA391">
        <v>0</v>
      </c>
      <c r="AB391">
        <v>0</v>
      </c>
      <c r="AC391">
        <v>0</v>
      </c>
      <c r="AD391">
        <v>0</v>
      </c>
    </row>
    <row r="392" spans="1:30" x14ac:dyDescent="0.3">
      <c r="A392" t="s">
        <v>1272</v>
      </c>
      <c r="B392" t="s">
        <v>877</v>
      </c>
      <c r="C392" t="s">
        <v>200</v>
      </c>
      <c r="D392" t="s">
        <v>1330</v>
      </c>
      <c r="F392" t="s">
        <v>1330</v>
      </c>
      <c r="H392" t="s">
        <v>265</v>
      </c>
      <c r="I392" t="s">
        <v>266</v>
      </c>
      <c r="J392" t="s">
        <v>920</v>
      </c>
      <c r="K392" t="s">
        <v>1202</v>
      </c>
      <c r="L392" t="s">
        <v>267</v>
      </c>
      <c r="M392" t="s">
        <v>268</v>
      </c>
      <c r="N392">
        <v>8</v>
      </c>
      <c r="O392" t="s">
        <v>266</v>
      </c>
      <c r="P392">
        <v>0.48</v>
      </c>
      <c r="R392">
        <v>1</v>
      </c>
      <c r="S392" s="108">
        <v>0.48</v>
      </c>
      <c r="T392">
        <v>1</v>
      </c>
      <c r="U392" t="s">
        <v>270</v>
      </c>
      <c r="V392" t="s">
        <v>167</v>
      </c>
      <c r="W392">
        <v>1</v>
      </c>
      <c r="X392">
        <v>0</v>
      </c>
      <c r="Y392">
        <v>0</v>
      </c>
      <c r="Z392">
        <v>1</v>
      </c>
      <c r="AA392">
        <v>0</v>
      </c>
      <c r="AB392">
        <v>0</v>
      </c>
      <c r="AC392">
        <v>0</v>
      </c>
      <c r="AD392">
        <v>0</v>
      </c>
    </row>
    <row r="393" spans="1:30" x14ac:dyDescent="0.3">
      <c r="A393" t="s">
        <v>1272</v>
      </c>
      <c r="B393" t="s">
        <v>877</v>
      </c>
      <c r="C393" t="s">
        <v>200</v>
      </c>
      <c r="D393" t="s">
        <v>1330</v>
      </c>
      <c r="F393" t="s">
        <v>1330</v>
      </c>
      <c r="H393" t="s">
        <v>265</v>
      </c>
      <c r="I393" t="s">
        <v>266</v>
      </c>
      <c r="J393" t="s">
        <v>920</v>
      </c>
      <c r="K393" t="s">
        <v>1202</v>
      </c>
      <c r="L393" t="s">
        <v>271</v>
      </c>
      <c r="M393" t="s">
        <v>268</v>
      </c>
      <c r="N393">
        <v>21</v>
      </c>
      <c r="O393" t="s">
        <v>273</v>
      </c>
      <c r="P393">
        <v>0.17</v>
      </c>
      <c r="R393">
        <v>1</v>
      </c>
      <c r="S393" s="108">
        <v>0.17</v>
      </c>
      <c r="T393">
        <v>1</v>
      </c>
      <c r="U393" t="s">
        <v>270</v>
      </c>
      <c r="V393" t="s">
        <v>167</v>
      </c>
      <c r="W393">
        <v>1</v>
      </c>
      <c r="X393">
        <v>0</v>
      </c>
      <c r="Y393">
        <v>0</v>
      </c>
      <c r="Z393">
        <v>1</v>
      </c>
      <c r="AA393">
        <v>0</v>
      </c>
      <c r="AB393">
        <v>0</v>
      </c>
      <c r="AC393">
        <v>0</v>
      </c>
      <c r="AD393">
        <v>0</v>
      </c>
    </row>
    <row r="394" spans="1:30" x14ac:dyDescent="0.3">
      <c r="A394" t="s">
        <v>1272</v>
      </c>
      <c r="B394" t="s">
        <v>877</v>
      </c>
      <c r="C394" t="s">
        <v>200</v>
      </c>
      <c r="D394" t="s">
        <v>1330</v>
      </c>
      <c r="F394" t="s">
        <v>1330</v>
      </c>
      <c r="H394" t="s">
        <v>265</v>
      </c>
      <c r="I394" t="s">
        <v>266</v>
      </c>
      <c r="J394" t="s">
        <v>920</v>
      </c>
      <c r="K394" t="s">
        <v>1202</v>
      </c>
      <c r="L394" t="s">
        <v>271</v>
      </c>
      <c r="M394" t="s">
        <v>268</v>
      </c>
      <c r="N394">
        <v>21</v>
      </c>
      <c r="O394" t="s">
        <v>273</v>
      </c>
      <c r="P394">
        <v>0.17</v>
      </c>
      <c r="R394">
        <v>1</v>
      </c>
      <c r="S394" s="108">
        <v>0.17</v>
      </c>
      <c r="T394">
        <v>1</v>
      </c>
      <c r="U394" t="s">
        <v>270</v>
      </c>
      <c r="V394" t="s">
        <v>167</v>
      </c>
      <c r="W394">
        <v>1</v>
      </c>
      <c r="X394">
        <v>0</v>
      </c>
      <c r="Y394">
        <v>0</v>
      </c>
      <c r="Z394">
        <v>1</v>
      </c>
      <c r="AA394">
        <v>0</v>
      </c>
      <c r="AB394">
        <v>0</v>
      </c>
      <c r="AC394">
        <v>0</v>
      </c>
      <c r="AD394">
        <v>0</v>
      </c>
    </row>
    <row r="395" spans="1:30" x14ac:dyDescent="0.3">
      <c r="A395" t="s">
        <v>1272</v>
      </c>
      <c r="B395" t="s">
        <v>879</v>
      </c>
      <c r="C395" t="s">
        <v>200</v>
      </c>
      <c r="D395" t="s">
        <v>1332</v>
      </c>
      <c r="F395" t="s">
        <v>1332</v>
      </c>
      <c r="H395" t="s">
        <v>265</v>
      </c>
      <c r="I395" t="s">
        <v>266</v>
      </c>
      <c r="J395" t="s">
        <v>920</v>
      </c>
      <c r="K395" t="s">
        <v>1202</v>
      </c>
      <c r="L395" t="s">
        <v>271</v>
      </c>
      <c r="M395" t="s">
        <v>268</v>
      </c>
      <c r="N395">
        <v>9</v>
      </c>
      <c r="O395" t="s">
        <v>272</v>
      </c>
      <c r="P395">
        <v>2</v>
      </c>
      <c r="R395">
        <v>2</v>
      </c>
      <c r="S395" s="108">
        <v>4</v>
      </c>
      <c r="T395">
        <v>1</v>
      </c>
      <c r="U395" t="s">
        <v>270</v>
      </c>
      <c r="V395" t="s">
        <v>167</v>
      </c>
      <c r="W395">
        <v>2</v>
      </c>
      <c r="X395">
        <v>0</v>
      </c>
      <c r="Y395">
        <v>2</v>
      </c>
      <c r="Z395">
        <v>0</v>
      </c>
      <c r="AA395">
        <v>0</v>
      </c>
      <c r="AB395">
        <v>0</v>
      </c>
      <c r="AC395">
        <v>0</v>
      </c>
      <c r="AD395">
        <v>0</v>
      </c>
    </row>
    <row r="396" spans="1:30" x14ac:dyDescent="0.3">
      <c r="A396" t="s">
        <v>1272</v>
      </c>
      <c r="B396" t="s">
        <v>879</v>
      </c>
      <c r="C396" t="s">
        <v>200</v>
      </c>
      <c r="D396" t="s">
        <v>1332</v>
      </c>
      <c r="F396" t="s">
        <v>1332</v>
      </c>
      <c r="H396" t="s">
        <v>265</v>
      </c>
      <c r="I396" t="s">
        <v>266</v>
      </c>
      <c r="J396" t="s">
        <v>920</v>
      </c>
      <c r="K396" t="s">
        <v>1202</v>
      </c>
      <c r="L396" t="s">
        <v>267</v>
      </c>
      <c r="M396" t="s">
        <v>268</v>
      </c>
      <c r="N396">
        <v>8</v>
      </c>
      <c r="O396" t="s">
        <v>282</v>
      </c>
      <c r="P396">
        <v>1</v>
      </c>
      <c r="R396">
        <v>1</v>
      </c>
      <c r="S396" s="108">
        <v>1</v>
      </c>
      <c r="T396">
        <v>1</v>
      </c>
      <c r="U396" t="s">
        <v>270</v>
      </c>
      <c r="V396" t="s">
        <v>167</v>
      </c>
      <c r="W396">
        <v>1</v>
      </c>
      <c r="X396">
        <v>0</v>
      </c>
      <c r="Y396">
        <v>0</v>
      </c>
      <c r="Z396">
        <v>1</v>
      </c>
      <c r="AA396">
        <v>0</v>
      </c>
      <c r="AB396">
        <v>0</v>
      </c>
      <c r="AC396">
        <v>0</v>
      </c>
      <c r="AD396">
        <v>0</v>
      </c>
    </row>
    <row r="397" spans="1:30" x14ac:dyDescent="0.3">
      <c r="A397" t="s">
        <v>1272</v>
      </c>
      <c r="B397" t="s">
        <v>879</v>
      </c>
      <c r="C397" t="s">
        <v>200</v>
      </c>
      <c r="D397" t="s">
        <v>1332</v>
      </c>
      <c r="F397" t="s">
        <v>1332</v>
      </c>
      <c r="H397" t="s">
        <v>265</v>
      </c>
      <c r="I397" t="s">
        <v>266</v>
      </c>
      <c r="J397" t="s">
        <v>920</v>
      </c>
      <c r="K397" t="s">
        <v>1202</v>
      </c>
      <c r="L397" t="s">
        <v>267</v>
      </c>
      <c r="M397" t="s">
        <v>268</v>
      </c>
      <c r="N397">
        <v>8</v>
      </c>
      <c r="O397" t="s">
        <v>266</v>
      </c>
      <c r="P397">
        <v>0.48</v>
      </c>
      <c r="R397">
        <v>3</v>
      </c>
      <c r="S397" s="108">
        <v>1.44</v>
      </c>
      <c r="T397">
        <v>1</v>
      </c>
      <c r="U397" t="s">
        <v>270</v>
      </c>
      <c r="V397" t="s">
        <v>167</v>
      </c>
      <c r="W397">
        <v>3</v>
      </c>
      <c r="X397">
        <v>0</v>
      </c>
      <c r="Y397">
        <v>0</v>
      </c>
      <c r="Z397">
        <v>3</v>
      </c>
      <c r="AA397">
        <v>0</v>
      </c>
      <c r="AB397">
        <v>0</v>
      </c>
      <c r="AC397">
        <v>0</v>
      </c>
      <c r="AD397">
        <v>0</v>
      </c>
    </row>
    <row r="398" spans="1:30" x14ac:dyDescent="0.3">
      <c r="A398" t="s">
        <v>1272</v>
      </c>
      <c r="B398" t="s">
        <v>879</v>
      </c>
      <c r="C398" t="s">
        <v>200</v>
      </c>
      <c r="D398" t="s">
        <v>1332</v>
      </c>
      <c r="F398" t="s">
        <v>1332</v>
      </c>
      <c r="H398" t="s">
        <v>265</v>
      </c>
      <c r="I398" t="s">
        <v>266</v>
      </c>
      <c r="J398" t="s">
        <v>920</v>
      </c>
      <c r="K398" t="s">
        <v>1202</v>
      </c>
      <c r="L398" t="s">
        <v>271</v>
      </c>
      <c r="M398" t="s">
        <v>268</v>
      </c>
      <c r="N398">
        <v>21</v>
      </c>
      <c r="O398" t="s">
        <v>273</v>
      </c>
      <c r="P398">
        <v>0.17</v>
      </c>
      <c r="R398">
        <v>2</v>
      </c>
      <c r="S398" s="108">
        <v>0.34</v>
      </c>
      <c r="T398">
        <v>1</v>
      </c>
      <c r="U398" t="s">
        <v>270</v>
      </c>
      <c r="V398" t="s">
        <v>167</v>
      </c>
      <c r="W398">
        <v>2</v>
      </c>
      <c r="X398">
        <v>0</v>
      </c>
      <c r="Y398">
        <v>0</v>
      </c>
      <c r="Z398">
        <v>2</v>
      </c>
      <c r="AA398">
        <v>0</v>
      </c>
      <c r="AB398">
        <v>0</v>
      </c>
      <c r="AC398">
        <v>0</v>
      </c>
      <c r="AD398">
        <v>0</v>
      </c>
    </row>
    <row r="399" spans="1:30" x14ac:dyDescent="0.3">
      <c r="A399" t="s">
        <v>1272</v>
      </c>
      <c r="B399" t="s">
        <v>879</v>
      </c>
      <c r="C399" t="s">
        <v>200</v>
      </c>
      <c r="D399" t="s">
        <v>1332</v>
      </c>
      <c r="F399" t="s">
        <v>1332</v>
      </c>
      <c r="H399" t="s">
        <v>265</v>
      </c>
      <c r="I399" t="s">
        <v>266</v>
      </c>
      <c r="J399" t="s">
        <v>920</v>
      </c>
      <c r="K399" t="s">
        <v>1202</v>
      </c>
      <c r="L399" t="s">
        <v>271</v>
      </c>
      <c r="M399" t="s">
        <v>268</v>
      </c>
      <c r="N399">
        <v>21</v>
      </c>
      <c r="O399" t="s">
        <v>273</v>
      </c>
      <c r="P399">
        <v>0.17</v>
      </c>
      <c r="R399">
        <v>1</v>
      </c>
      <c r="S399" s="108">
        <v>0.17</v>
      </c>
      <c r="T399">
        <v>1</v>
      </c>
      <c r="U399" t="s">
        <v>270</v>
      </c>
      <c r="V399" t="s">
        <v>167</v>
      </c>
      <c r="W399">
        <v>1</v>
      </c>
      <c r="X399">
        <v>0</v>
      </c>
      <c r="Y399">
        <v>0</v>
      </c>
      <c r="Z399">
        <v>1</v>
      </c>
      <c r="AA399">
        <v>0</v>
      </c>
      <c r="AB399">
        <v>0</v>
      </c>
      <c r="AC399">
        <v>0</v>
      </c>
      <c r="AD399">
        <v>0</v>
      </c>
    </row>
    <row r="400" spans="1:30" x14ac:dyDescent="0.3">
      <c r="A400" t="s">
        <v>1272</v>
      </c>
      <c r="B400" t="s">
        <v>752</v>
      </c>
      <c r="C400" t="s">
        <v>200</v>
      </c>
      <c r="D400" t="s">
        <v>1333</v>
      </c>
      <c r="F400" t="s">
        <v>1333</v>
      </c>
      <c r="H400" t="s">
        <v>265</v>
      </c>
      <c r="I400" t="s">
        <v>266</v>
      </c>
      <c r="J400" t="s">
        <v>920</v>
      </c>
      <c r="K400" t="s">
        <v>1202</v>
      </c>
      <c r="L400" t="s">
        <v>267</v>
      </c>
      <c r="M400" t="s">
        <v>268</v>
      </c>
      <c r="N400">
        <v>8</v>
      </c>
      <c r="O400" t="s">
        <v>266</v>
      </c>
      <c r="P400">
        <v>0.32</v>
      </c>
      <c r="R400">
        <v>2</v>
      </c>
      <c r="S400" s="108">
        <v>0.64</v>
      </c>
      <c r="T400">
        <v>1</v>
      </c>
      <c r="U400" t="s">
        <v>270</v>
      </c>
      <c r="V400" t="s">
        <v>167</v>
      </c>
      <c r="W400">
        <v>1</v>
      </c>
      <c r="X400">
        <v>1</v>
      </c>
      <c r="Y400">
        <v>0</v>
      </c>
      <c r="Z400">
        <v>0</v>
      </c>
      <c r="AA400">
        <v>0</v>
      </c>
      <c r="AB400">
        <v>1</v>
      </c>
      <c r="AC400">
        <v>0</v>
      </c>
      <c r="AD400">
        <v>0</v>
      </c>
    </row>
    <row r="401" spans="1:30" x14ac:dyDescent="0.3">
      <c r="A401" t="s">
        <v>1272</v>
      </c>
      <c r="B401" t="s">
        <v>752</v>
      </c>
      <c r="C401" t="s">
        <v>200</v>
      </c>
      <c r="D401" t="s">
        <v>1333</v>
      </c>
      <c r="F401" t="s">
        <v>1333</v>
      </c>
      <c r="H401" t="s">
        <v>265</v>
      </c>
      <c r="I401" t="s">
        <v>266</v>
      </c>
      <c r="J401" t="s">
        <v>920</v>
      </c>
      <c r="K401" t="s">
        <v>1202</v>
      </c>
      <c r="L401" t="s">
        <v>271</v>
      </c>
      <c r="M401" t="s">
        <v>268</v>
      </c>
      <c r="N401">
        <v>9</v>
      </c>
      <c r="O401" t="s">
        <v>288</v>
      </c>
      <c r="P401">
        <v>0.32</v>
      </c>
      <c r="R401">
        <v>2</v>
      </c>
      <c r="S401" s="108">
        <v>0.64</v>
      </c>
      <c r="T401">
        <v>1</v>
      </c>
      <c r="U401" t="s">
        <v>270</v>
      </c>
      <c r="V401" t="s">
        <v>167</v>
      </c>
      <c r="W401">
        <v>1</v>
      </c>
      <c r="X401">
        <v>1</v>
      </c>
      <c r="Y401">
        <v>0</v>
      </c>
      <c r="Z401">
        <v>0</v>
      </c>
      <c r="AA401">
        <v>1</v>
      </c>
      <c r="AB401">
        <v>0</v>
      </c>
      <c r="AC401">
        <v>0</v>
      </c>
      <c r="AD401">
        <v>0</v>
      </c>
    </row>
    <row r="402" spans="1:30" x14ac:dyDescent="0.3">
      <c r="A402" t="s">
        <v>1272</v>
      </c>
      <c r="B402" t="s">
        <v>752</v>
      </c>
      <c r="C402" t="s">
        <v>200</v>
      </c>
      <c r="D402" t="s">
        <v>1333</v>
      </c>
      <c r="F402" t="s">
        <v>1333</v>
      </c>
      <c r="H402" t="s">
        <v>265</v>
      </c>
      <c r="I402" t="s">
        <v>266</v>
      </c>
      <c r="J402" t="s">
        <v>920</v>
      </c>
      <c r="K402" t="s">
        <v>1202</v>
      </c>
      <c r="L402" t="s">
        <v>271</v>
      </c>
      <c r="M402" t="s">
        <v>268</v>
      </c>
      <c r="N402">
        <v>9</v>
      </c>
      <c r="O402" t="s">
        <v>288</v>
      </c>
      <c r="P402">
        <v>0.48</v>
      </c>
      <c r="R402">
        <v>4</v>
      </c>
      <c r="S402" s="108">
        <v>1.92</v>
      </c>
      <c r="T402">
        <v>1</v>
      </c>
      <c r="U402" t="s">
        <v>270</v>
      </c>
      <c r="V402" t="s">
        <v>167</v>
      </c>
      <c r="W402">
        <v>2</v>
      </c>
      <c r="X402">
        <v>2</v>
      </c>
      <c r="Y402">
        <v>0</v>
      </c>
      <c r="Z402">
        <v>0</v>
      </c>
      <c r="AA402">
        <v>2</v>
      </c>
      <c r="AB402">
        <v>0</v>
      </c>
      <c r="AC402">
        <v>0</v>
      </c>
      <c r="AD402">
        <v>0</v>
      </c>
    </row>
    <row r="403" spans="1:30" x14ac:dyDescent="0.3">
      <c r="A403" t="s">
        <v>1272</v>
      </c>
      <c r="B403" t="s">
        <v>752</v>
      </c>
      <c r="C403" t="s">
        <v>200</v>
      </c>
      <c r="D403" t="s">
        <v>1333</v>
      </c>
      <c r="F403" t="s">
        <v>1333</v>
      </c>
      <c r="H403" t="s">
        <v>265</v>
      </c>
      <c r="I403" t="s">
        <v>266</v>
      </c>
      <c r="J403" t="s">
        <v>920</v>
      </c>
      <c r="K403" t="s">
        <v>1202</v>
      </c>
      <c r="L403" t="s">
        <v>267</v>
      </c>
      <c r="M403" t="s">
        <v>268</v>
      </c>
      <c r="N403">
        <v>8</v>
      </c>
      <c r="O403" t="s">
        <v>266</v>
      </c>
      <c r="P403">
        <v>0.48</v>
      </c>
      <c r="R403">
        <v>4</v>
      </c>
      <c r="S403" s="108">
        <v>1.92</v>
      </c>
      <c r="T403">
        <v>1</v>
      </c>
      <c r="U403" t="s">
        <v>270</v>
      </c>
      <c r="V403" t="s">
        <v>167</v>
      </c>
      <c r="W403">
        <v>2</v>
      </c>
      <c r="X403">
        <v>2</v>
      </c>
      <c r="Y403">
        <v>0</v>
      </c>
      <c r="Z403">
        <v>0</v>
      </c>
      <c r="AA403">
        <v>0</v>
      </c>
      <c r="AB403">
        <v>2</v>
      </c>
      <c r="AC403">
        <v>0</v>
      </c>
      <c r="AD403">
        <v>0</v>
      </c>
    </row>
    <row r="404" spans="1:30" x14ac:dyDescent="0.3">
      <c r="A404" t="s">
        <v>1272</v>
      </c>
      <c r="B404" t="s">
        <v>752</v>
      </c>
      <c r="C404" t="s">
        <v>200</v>
      </c>
      <c r="D404" t="s">
        <v>1333</v>
      </c>
      <c r="F404" t="s">
        <v>1333</v>
      </c>
      <c r="H404" t="s">
        <v>265</v>
      </c>
      <c r="I404" t="s">
        <v>266</v>
      </c>
      <c r="J404" t="s">
        <v>920</v>
      </c>
      <c r="K404" t="s">
        <v>1202</v>
      </c>
      <c r="L404" t="s">
        <v>271</v>
      </c>
      <c r="M404" t="s">
        <v>268</v>
      </c>
      <c r="N404">
        <v>21</v>
      </c>
      <c r="O404" t="s">
        <v>273</v>
      </c>
      <c r="P404">
        <v>0.32</v>
      </c>
      <c r="R404">
        <v>1</v>
      </c>
      <c r="S404" s="108">
        <v>0.32</v>
      </c>
      <c r="T404">
        <v>1</v>
      </c>
      <c r="U404" t="s">
        <v>270</v>
      </c>
      <c r="V404" t="s">
        <v>167</v>
      </c>
      <c r="W404">
        <v>1</v>
      </c>
      <c r="X404">
        <v>0</v>
      </c>
      <c r="Y404">
        <v>0</v>
      </c>
      <c r="Z404">
        <v>1</v>
      </c>
      <c r="AA404">
        <v>0</v>
      </c>
      <c r="AB404">
        <v>0</v>
      </c>
      <c r="AC404">
        <v>0</v>
      </c>
      <c r="AD404">
        <v>0</v>
      </c>
    </row>
    <row r="405" spans="1:30" x14ac:dyDescent="0.3">
      <c r="A405" t="s">
        <v>1272</v>
      </c>
      <c r="B405" t="s">
        <v>754</v>
      </c>
      <c r="C405" t="s">
        <v>200</v>
      </c>
      <c r="D405" t="s">
        <v>1334</v>
      </c>
      <c r="F405" t="s">
        <v>1334</v>
      </c>
      <c r="H405" t="s">
        <v>265</v>
      </c>
      <c r="I405" t="s">
        <v>266</v>
      </c>
      <c r="J405" t="s">
        <v>920</v>
      </c>
      <c r="K405" t="s">
        <v>1202</v>
      </c>
      <c r="L405" t="s">
        <v>271</v>
      </c>
      <c r="M405" t="s">
        <v>268</v>
      </c>
      <c r="N405">
        <v>9</v>
      </c>
      <c r="O405" t="s">
        <v>272</v>
      </c>
      <c r="P405">
        <v>2</v>
      </c>
      <c r="R405">
        <v>2</v>
      </c>
      <c r="S405" s="108">
        <v>4</v>
      </c>
      <c r="T405">
        <v>1</v>
      </c>
      <c r="U405" t="s">
        <v>270</v>
      </c>
      <c r="V405" t="s">
        <v>167</v>
      </c>
      <c r="W405">
        <v>2</v>
      </c>
      <c r="X405">
        <v>0</v>
      </c>
      <c r="Y405">
        <v>2</v>
      </c>
      <c r="Z405">
        <v>0</v>
      </c>
      <c r="AA405">
        <v>0</v>
      </c>
      <c r="AB405">
        <v>0</v>
      </c>
      <c r="AC405">
        <v>0</v>
      </c>
      <c r="AD405">
        <v>0</v>
      </c>
    </row>
    <row r="406" spans="1:30" x14ac:dyDescent="0.3">
      <c r="A406" t="s">
        <v>1272</v>
      </c>
      <c r="B406" t="s">
        <v>754</v>
      </c>
      <c r="C406" t="s">
        <v>200</v>
      </c>
      <c r="D406" t="s">
        <v>1334</v>
      </c>
      <c r="F406" t="s">
        <v>1334</v>
      </c>
      <c r="H406" t="s">
        <v>265</v>
      </c>
      <c r="I406" t="s">
        <v>266</v>
      </c>
      <c r="J406" t="s">
        <v>920</v>
      </c>
      <c r="K406" t="s">
        <v>1202</v>
      </c>
      <c r="L406" t="s">
        <v>271</v>
      </c>
      <c r="M406" t="s">
        <v>268</v>
      </c>
      <c r="N406">
        <v>9</v>
      </c>
      <c r="O406" t="s">
        <v>288</v>
      </c>
      <c r="P406">
        <v>0.32</v>
      </c>
      <c r="R406">
        <v>3</v>
      </c>
      <c r="S406" s="108">
        <v>0.96</v>
      </c>
      <c r="T406">
        <v>1</v>
      </c>
      <c r="U406" t="s">
        <v>270</v>
      </c>
      <c r="V406" t="s">
        <v>167</v>
      </c>
      <c r="W406">
        <v>3</v>
      </c>
      <c r="X406">
        <v>3</v>
      </c>
      <c r="Y406">
        <v>0</v>
      </c>
      <c r="Z406">
        <v>0</v>
      </c>
      <c r="AA406">
        <v>0</v>
      </c>
      <c r="AB406">
        <v>0</v>
      </c>
      <c r="AC406">
        <v>0</v>
      </c>
      <c r="AD406">
        <v>0</v>
      </c>
    </row>
    <row r="407" spans="1:30" x14ac:dyDescent="0.3">
      <c r="A407" t="s">
        <v>1272</v>
      </c>
      <c r="B407" t="s">
        <v>754</v>
      </c>
      <c r="C407" t="s">
        <v>200</v>
      </c>
      <c r="D407" t="s">
        <v>1334</v>
      </c>
      <c r="F407" t="s">
        <v>1334</v>
      </c>
      <c r="H407" t="s">
        <v>265</v>
      </c>
      <c r="I407" t="s">
        <v>266</v>
      </c>
      <c r="J407" t="s">
        <v>920</v>
      </c>
      <c r="K407" t="s">
        <v>1202</v>
      </c>
      <c r="L407" t="s">
        <v>267</v>
      </c>
      <c r="M407" t="s">
        <v>268</v>
      </c>
      <c r="N407">
        <v>8</v>
      </c>
      <c r="O407" t="s">
        <v>282</v>
      </c>
      <c r="P407">
        <v>1</v>
      </c>
      <c r="R407">
        <v>1</v>
      </c>
      <c r="S407" s="108">
        <v>1</v>
      </c>
      <c r="T407">
        <v>1</v>
      </c>
      <c r="U407" t="s">
        <v>270</v>
      </c>
      <c r="V407" t="s">
        <v>167</v>
      </c>
      <c r="W407">
        <v>1</v>
      </c>
      <c r="X407">
        <v>0</v>
      </c>
      <c r="Y407">
        <v>0</v>
      </c>
      <c r="Z407">
        <v>1</v>
      </c>
      <c r="AA407">
        <v>0</v>
      </c>
      <c r="AB407">
        <v>0</v>
      </c>
      <c r="AC407">
        <v>0</v>
      </c>
      <c r="AD407">
        <v>0</v>
      </c>
    </row>
    <row r="408" spans="1:30" x14ac:dyDescent="0.3">
      <c r="A408" t="s">
        <v>1272</v>
      </c>
      <c r="B408" t="s">
        <v>754</v>
      </c>
      <c r="C408" t="s">
        <v>200</v>
      </c>
      <c r="D408" t="s">
        <v>1334</v>
      </c>
      <c r="F408" t="s">
        <v>1334</v>
      </c>
      <c r="H408" t="s">
        <v>265</v>
      </c>
      <c r="I408" t="s">
        <v>266</v>
      </c>
      <c r="J408" t="s">
        <v>920</v>
      </c>
      <c r="K408" t="s">
        <v>1202</v>
      </c>
      <c r="L408" t="s">
        <v>267</v>
      </c>
      <c r="M408" t="s">
        <v>268</v>
      </c>
      <c r="N408">
        <v>8</v>
      </c>
      <c r="O408" t="s">
        <v>266</v>
      </c>
      <c r="P408">
        <v>0.48</v>
      </c>
      <c r="R408">
        <v>2</v>
      </c>
      <c r="S408" s="108">
        <v>0.96</v>
      </c>
      <c r="T408">
        <v>1</v>
      </c>
      <c r="U408" t="s">
        <v>270</v>
      </c>
      <c r="V408" t="s">
        <v>167</v>
      </c>
      <c r="W408">
        <v>2</v>
      </c>
      <c r="X408">
        <v>0</v>
      </c>
      <c r="Y408">
        <v>0</v>
      </c>
      <c r="Z408">
        <v>2</v>
      </c>
      <c r="AA408">
        <v>0</v>
      </c>
      <c r="AB408">
        <v>0</v>
      </c>
      <c r="AC408">
        <v>0</v>
      </c>
      <c r="AD408">
        <v>0</v>
      </c>
    </row>
    <row r="409" spans="1:30" x14ac:dyDescent="0.3">
      <c r="A409" t="s">
        <v>1272</v>
      </c>
      <c r="B409" t="s">
        <v>754</v>
      </c>
      <c r="C409" t="s">
        <v>200</v>
      </c>
      <c r="D409" t="s">
        <v>1334</v>
      </c>
      <c r="F409" t="s">
        <v>1334</v>
      </c>
      <c r="H409" t="s">
        <v>265</v>
      </c>
      <c r="I409" t="s">
        <v>266</v>
      </c>
      <c r="J409" t="s">
        <v>920</v>
      </c>
      <c r="K409" t="s">
        <v>1202</v>
      </c>
      <c r="L409" t="s">
        <v>267</v>
      </c>
      <c r="M409" t="s">
        <v>268</v>
      </c>
      <c r="N409">
        <v>8</v>
      </c>
      <c r="O409" t="s">
        <v>266</v>
      </c>
      <c r="P409">
        <v>0.32</v>
      </c>
      <c r="R409">
        <v>1</v>
      </c>
      <c r="S409" s="108">
        <v>0.32</v>
      </c>
      <c r="T409">
        <v>1</v>
      </c>
      <c r="U409" t="s">
        <v>270</v>
      </c>
      <c r="V409" t="s">
        <v>167</v>
      </c>
      <c r="W409">
        <v>1</v>
      </c>
      <c r="X409">
        <v>0</v>
      </c>
      <c r="Y409">
        <v>0</v>
      </c>
      <c r="Z409">
        <v>1</v>
      </c>
      <c r="AA409">
        <v>0</v>
      </c>
      <c r="AB409">
        <v>0</v>
      </c>
      <c r="AC409">
        <v>0</v>
      </c>
      <c r="AD409">
        <v>0</v>
      </c>
    </row>
    <row r="410" spans="1:30" x14ac:dyDescent="0.3">
      <c r="A410" t="s">
        <v>1272</v>
      </c>
      <c r="B410" t="s">
        <v>754</v>
      </c>
      <c r="C410" t="s">
        <v>200</v>
      </c>
      <c r="D410" t="s">
        <v>1334</v>
      </c>
      <c r="F410" t="s">
        <v>1334</v>
      </c>
      <c r="H410" t="s">
        <v>265</v>
      </c>
      <c r="I410" t="s">
        <v>266</v>
      </c>
      <c r="J410" t="s">
        <v>920</v>
      </c>
      <c r="K410" t="s">
        <v>1202</v>
      </c>
      <c r="L410" t="s">
        <v>267</v>
      </c>
      <c r="M410" t="s">
        <v>268</v>
      </c>
      <c r="N410">
        <v>8</v>
      </c>
      <c r="O410" t="s">
        <v>266</v>
      </c>
      <c r="P410">
        <v>0.48</v>
      </c>
      <c r="R410">
        <v>2</v>
      </c>
      <c r="S410" s="108">
        <v>0.96</v>
      </c>
      <c r="T410">
        <v>1</v>
      </c>
      <c r="U410" t="s">
        <v>270</v>
      </c>
      <c r="V410" t="s">
        <v>167</v>
      </c>
      <c r="W410">
        <v>2</v>
      </c>
      <c r="X410">
        <v>0</v>
      </c>
      <c r="Y410">
        <v>0</v>
      </c>
      <c r="Z410">
        <v>2</v>
      </c>
      <c r="AA410">
        <v>0</v>
      </c>
      <c r="AB410">
        <v>0</v>
      </c>
      <c r="AC410">
        <v>0</v>
      </c>
      <c r="AD410">
        <v>0</v>
      </c>
    </row>
    <row r="411" spans="1:30" x14ac:dyDescent="0.3">
      <c r="A411" t="s">
        <v>1272</v>
      </c>
      <c r="B411" t="s">
        <v>754</v>
      </c>
      <c r="C411" t="s">
        <v>200</v>
      </c>
      <c r="D411" t="s">
        <v>1334</v>
      </c>
      <c r="F411" t="s">
        <v>1334</v>
      </c>
      <c r="H411" t="s">
        <v>265</v>
      </c>
      <c r="I411" t="s">
        <v>266</v>
      </c>
      <c r="J411" t="s">
        <v>920</v>
      </c>
      <c r="K411" t="s">
        <v>1202</v>
      </c>
      <c r="L411" t="s">
        <v>267</v>
      </c>
      <c r="M411" t="s">
        <v>268</v>
      </c>
      <c r="N411">
        <v>8</v>
      </c>
      <c r="O411" t="s">
        <v>266</v>
      </c>
      <c r="P411">
        <v>0.32</v>
      </c>
      <c r="R411">
        <v>1</v>
      </c>
      <c r="S411" s="108">
        <v>0.32</v>
      </c>
      <c r="T411">
        <v>1</v>
      </c>
      <c r="U411" t="s">
        <v>270</v>
      </c>
      <c r="V411" t="s">
        <v>167</v>
      </c>
      <c r="W411">
        <v>1</v>
      </c>
      <c r="X411">
        <v>0</v>
      </c>
      <c r="Y411">
        <v>0</v>
      </c>
      <c r="Z411">
        <v>1</v>
      </c>
      <c r="AA411">
        <v>0</v>
      </c>
      <c r="AB411">
        <v>0</v>
      </c>
      <c r="AC411">
        <v>0</v>
      </c>
      <c r="AD411">
        <v>0</v>
      </c>
    </row>
    <row r="412" spans="1:30" x14ac:dyDescent="0.3">
      <c r="A412" t="s">
        <v>1272</v>
      </c>
      <c r="B412" t="s">
        <v>754</v>
      </c>
      <c r="C412" t="s">
        <v>200</v>
      </c>
      <c r="D412" t="s">
        <v>1334</v>
      </c>
      <c r="F412" t="s">
        <v>1334</v>
      </c>
      <c r="H412" t="s">
        <v>265</v>
      </c>
      <c r="I412" t="s">
        <v>266</v>
      </c>
      <c r="J412" t="s">
        <v>920</v>
      </c>
      <c r="K412" t="s">
        <v>1202</v>
      </c>
      <c r="L412" t="s">
        <v>271</v>
      </c>
      <c r="M412" t="s">
        <v>268</v>
      </c>
      <c r="N412">
        <v>21</v>
      </c>
      <c r="O412" t="s">
        <v>273</v>
      </c>
      <c r="P412">
        <v>0.17</v>
      </c>
      <c r="R412">
        <v>1</v>
      </c>
      <c r="S412" s="108">
        <v>0.17</v>
      </c>
      <c r="T412">
        <v>1</v>
      </c>
      <c r="U412" t="s">
        <v>270</v>
      </c>
      <c r="V412" t="s">
        <v>167</v>
      </c>
      <c r="W412">
        <v>1</v>
      </c>
      <c r="X412">
        <v>0</v>
      </c>
      <c r="Y412">
        <v>0</v>
      </c>
      <c r="Z412">
        <v>1</v>
      </c>
      <c r="AA412">
        <v>0</v>
      </c>
      <c r="AB412">
        <v>0</v>
      </c>
      <c r="AC412">
        <v>0</v>
      </c>
      <c r="AD412">
        <v>0</v>
      </c>
    </row>
    <row r="413" spans="1:30" x14ac:dyDescent="0.3">
      <c r="A413" t="s">
        <v>1272</v>
      </c>
      <c r="B413" t="s">
        <v>754</v>
      </c>
      <c r="C413" t="s">
        <v>200</v>
      </c>
      <c r="D413" t="s">
        <v>1334</v>
      </c>
      <c r="F413" t="s">
        <v>1334</v>
      </c>
      <c r="H413" t="s">
        <v>265</v>
      </c>
      <c r="I413" t="s">
        <v>266</v>
      </c>
      <c r="J413" t="s">
        <v>920</v>
      </c>
      <c r="K413" t="s">
        <v>1202</v>
      </c>
      <c r="L413" t="s">
        <v>271</v>
      </c>
      <c r="M413" t="s">
        <v>268</v>
      </c>
      <c r="N413">
        <v>21</v>
      </c>
      <c r="O413" t="s">
        <v>273</v>
      </c>
      <c r="P413">
        <v>0.17</v>
      </c>
      <c r="R413">
        <v>1</v>
      </c>
      <c r="S413" s="108">
        <v>0.17</v>
      </c>
      <c r="T413">
        <v>1</v>
      </c>
      <c r="U413" t="s">
        <v>270</v>
      </c>
      <c r="V413" t="s">
        <v>167</v>
      </c>
      <c r="W413">
        <v>1</v>
      </c>
      <c r="X413">
        <v>0</v>
      </c>
      <c r="Y413">
        <v>0</v>
      </c>
      <c r="Z413">
        <v>1</v>
      </c>
      <c r="AA413">
        <v>0</v>
      </c>
      <c r="AB413">
        <v>0</v>
      </c>
      <c r="AC413">
        <v>0</v>
      </c>
      <c r="AD413">
        <v>0</v>
      </c>
    </row>
    <row r="414" spans="1:30" x14ac:dyDescent="0.3">
      <c r="A414" t="s">
        <v>1272</v>
      </c>
      <c r="B414" t="s">
        <v>754</v>
      </c>
      <c r="C414" t="s">
        <v>200</v>
      </c>
      <c r="D414" t="s">
        <v>1334</v>
      </c>
      <c r="F414" t="s">
        <v>1334</v>
      </c>
      <c r="H414" t="s">
        <v>265</v>
      </c>
      <c r="I414" t="s">
        <v>266</v>
      </c>
      <c r="J414" t="s">
        <v>920</v>
      </c>
      <c r="K414" t="s">
        <v>1202</v>
      </c>
      <c r="L414" t="s">
        <v>271</v>
      </c>
      <c r="M414" t="s">
        <v>268</v>
      </c>
      <c r="N414">
        <v>21</v>
      </c>
      <c r="O414" t="s">
        <v>273</v>
      </c>
      <c r="P414">
        <v>0.17</v>
      </c>
      <c r="R414">
        <v>1</v>
      </c>
      <c r="S414" s="108">
        <v>0.17</v>
      </c>
      <c r="T414">
        <v>1</v>
      </c>
      <c r="U414" t="s">
        <v>270</v>
      </c>
      <c r="V414" t="s">
        <v>167</v>
      </c>
      <c r="W414">
        <v>1</v>
      </c>
      <c r="X414">
        <v>0</v>
      </c>
      <c r="Y414">
        <v>0</v>
      </c>
      <c r="Z414">
        <v>1</v>
      </c>
      <c r="AA414">
        <v>0</v>
      </c>
      <c r="AB414">
        <v>0</v>
      </c>
      <c r="AC414">
        <v>0</v>
      </c>
      <c r="AD414">
        <v>0</v>
      </c>
    </row>
    <row r="415" spans="1:30" x14ac:dyDescent="0.3">
      <c r="A415" t="s">
        <v>1272</v>
      </c>
      <c r="B415" t="s">
        <v>754</v>
      </c>
      <c r="C415" t="s">
        <v>200</v>
      </c>
      <c r="D415" t="s">
        <v>1334</v>
      </c>
      <c r="F415" t="s">
        <v>1334</v>
      </c>
      <c r="H415" t="s">
        <v>265</v>
      </c>
      <c r="I415" t="s">
        <v>266</v>
      </c>
      <c r="J415" t="s">
        <v>920</v>
      </c>
      <c r="K415" t="s">
        <v>1202</v>
      </c>
      <c r="L415" t="s">
        <v>271</v>
      </c>
      <c r="M415" t="s">
        <v>268</v>
      </c>
      <c r="N415">
        <v>21</v>
      </c>
      <c r="O415" t="s">
        <v>273</v>
      </c>
      <c r="P415">
        <v>0.17</v>
      </c>
      <c r="R415">
        <v>1</v>
      </c>
      <c r="S415" s="108">
        <v>0.17</v>
      </c>
      <c r="T415">
        <v>1</v>
      </c>
      <c r="U415" t="s">
        <v>270</v>
      </c>
      <c r="V415" t="s">
        <v>167</v>
      </c>
      <c r="W415">
        <v>1</v>
      </c>
      <c r="X415">
        <v>0</v>
      </c>
      <c r="Y415">
        <v>0</v>
      </c>
      <c r="Z415">
        <v>1</v>
      </c>
      <c r="AA415">
        <v>0</v>
      </c>
      <c r="AB415">
        <v>0</v>
      </c>
      <c r="AC415">
        <v>0</v>
      </c>
      <c r="AD415">
        <v>0</v>
      </c>
    </row>
    <row r="416" spans="1:30" x14ac:dyDescent="0.3">
      <c r="A416" t="s">
        <v>1272</v>
      </c>
      <c r="B416" t="s">
        <v>757</v>
      </c>
      <c r="C416" t="s">
        <v>200</v>
      </c>
      <c r="D416" t="s">
        <v>1335</v>
      </c>
      <c r="F416" t="s">
        <v>1335</v>
      </c>
      <c r="H416" t="s">
        <v>265</v>
      </c>
      <c r="I416" t="s">
        <v>266</v>
      </c>
      <c r="J416" t="s">
        <v>920</v>
      </c>
      <c r="K416" t="s">
        <v>1202</v>
      </c>
      <c r="L416" t="s">
        <v>267</v>
      </c>
      <c r="M416" t="s">
        <v>268</v>
      </c>
      <c r="N416">
        <v>8</v>
      </c>
      <c r="O416" t="s">
        <v>282</v>
      </c>
      <c r="P416">
        <v>2</v>
      </c>
      <c r="R416">
        <v>1</v>
      </c>
      <c r="S416" s="108">
        <v>2</v>
      </c>
      <c r="T416">
        <v>1</v>
      </c>
      <c r="U416" t="s">
        <v>270</v>
      </c>
      <c r="V416" t="s">
        <v>167</v>
      </c>
      <c r="W416">
        <v>1</v>
      </c>
      <c r="X416">
        <v>0</v>
      </c>
      <c r="Y416">
        <v>0</v>
      </c>
      <c r="Z416">
        <v>1</v>
      </c>
      <c r="AA416">
        <v>0</v>
      </c>
      <c r="AB416">
        <v>0</v>
      </c>
      <c r="AC416">
        <v>0</v>
      </c>
      <c r="AD416">
        <v>0</v>
      </c>
    </row>
    <row r="417" spans="1:30" x14ac:dyDescent="0.3">
      <c r="A417" t="s">
        <v>1272</v>
      </c>
      <c r="B417" t="s">
        <v>757</v>
      </c>
      <c r="C417" t="s">
        <v>200</v>
      </c>
      <c r="D417" t="s">
        <v>1335</v>
      </c>
      <c r="F417" t="s">
        <v>1335</v>
      </c>
      <c r="H417" t="s">
        <v>265</v>
      </c>
      <c r="I417" t="s">
        <v>266</v>
      </c>
      <c r="J417" t="s">
        <v>920</v>
      </c>
      <c r="K417" t="s">
        <v>1202</v>
      </c>
      <c r="L417" t="s">
        <v>271</v>
      </c>
      <c r="M417" t="s">
        <v>268</v>
      </c>
      <c r="N417">
        <v>9</v>
      </c>
      <c r="O417" t="s">
        <v>272</v>
      </c>
      <c r="P417">
        <v>2</v>
      </c>
      <c r="R417">
        <v>2</v>
      </c>
      <c r="S417" s="108">
        <v>4</v>
      </c>
      <c r="T417">
        <v>1</v>
      </c>
      <c r="U417" t="s">
        <v>270</v>
      </c>
      <c r="V417" t="s">
        <v>167</v>
      </c>
      <c r="W417">
        <v>2</v>
      </c>
      <c r="X417">
        <v>0</v>
      </c>
      <c r="Y417">
        <v>2</v>
      </c>
      <c r="Z417">
        <v>0</v>
      </c>
      <c r="AA417">
        <v>0</v>
      </c>
      <c r="AB417">
        <v>0</v>
      </c>
      <c r="AC417">
        <v>0</v>
      </c>
      <c r="AD417">
        <v>0</v>
      </c>
    </row>
    <row r="418" spans="1:30" x14ac:dyDescent="0.3">
      <c r="A418" t="s">
        <v>1272</v>
      </c>
      <c r="B418" t="s">
        <v>757</v>
      </c>
      <c r="C418" t="s">
        <v>200</v>
      </c>
      <c r="D418" t="s">
        <v>1335</v>
      </c>
      <c r="F418" t="s">
        <v>1335</v>
      </c>
      <c r="H418" t="s">
        <v>265</v>
      </c>
      <c r="I418" t="s">
        <v>266</v>
      </c>
      <c r="J418" t="s">
        <v>920</v>
      </c>
      <c r="K418" t="s">
        <v>1202</v>
      </c>
      <c r="L418" t="s">
        <v>267</v>
      </c>
      <c r="M418" t="s">
        <v>268</v>
      </c>
      <c r="N418">
        <v>8</v>
      </c>
      <c r="O418" t="s">
        <v>266</v>
      </c>
      <c r="P418">
        <v>0.32</v>
      </c>
      <c r="R418">
        <v>2</v>
      </c>
      <c r="S418" s="108">
        <v>0.64</v>
      </c>
      <c r="T418">
        <v>1</v>
      </c>
      <c r="U418" t="s">
        <v>270</v>
      </c>
      <c r="V418" t="s">
        <v>167</v>
      </c>
      <c r="W418">
        <v>2</v>
      </c>
      <c r="X418">
        <v>0</v>
      </c>
      <c r="Y418">
        <v>0</v>
      </c>
      <c r="Z418">
        <v>2</v>
      </c>
      <c r="AA418">
        <v>0</v>
      </c>
      <c r="AB418">
        <v>0</v>
      </c>
      <c r="AC418">
        <v>0</v>
      </c>
      <c r="AD418">
        <v>0</v>
      </c>
    </row>
    <row r="419" spans="1:30" x14ac:dyDescent="0.3">
      <c r="A419" t="s">
        <v>1272</v>
      </c>
      <c r="B419" t="s">
        <v>757</v>
      </c>
      <c r="C419" t="s">
        <v>200</v>
      </c>
      <c r="D419" t="s">
        <v>1335</v>
      </c>
      <c r="F419" t="s">
        <v>1335</v>
      </c>
      <c r="H419" t="s">
        <v>265</v>
      </c>
      <c r="I419" t="s">
        <v>266</v>
      </c>
      <c r="J419" t="s">
        <v>920</v>
      </c>
      <c r="K419" t="s">
        <v>1202</v>
      </c>
      <c r="L419" t="s">
        <v>271</v>
      </c>
      <c r="M419" t="s">
        <v>268</v>
      </c>
      <c r="N419">
        <v>21</v>
      </c>
      <c r="O419" t="s">
        <v>273</v>
      </c>
      <c r="P419">
        <v>0.17</v>
      </c>
      <c r="R419">
        <v>1</v>
      </c>
      <c r="S419" s="108">
        <v>0.17</v>
      </c>
      <c r="T419">
        <v>1</v>
      </c>
      <c r="U419" t="s">
        <v>270</v>
      </c>
      <c r="V419" t="s">
        <v>167</v>
      </c>
      <c r="W419">
        <v>1</v>
      </c>
      <c r="X419">
        <v>0</v>
      </c>
      <c r="Y419">
        <v>0</v>
      </c>
      <c r="Z419">
        <v>1</v>
      </c>
      <c r="AA419">
        <v>0</v>
      </c>
      <c r="AB419">
        <v>0</v>
      </c>
      <c r="AC419">
        <v>0</v>
      </c>
      <c r="AD419">
        <v>0</v>
      </c>
    </row>
    <row r="420" spans="1:30" x14ac:dyDescent="0.3">
      <c r="A420" t="s">
        <v>1272</v>
      </c>
      <c r="B420" t="s">
        <v>757</v>
      </c>
      <c r="C420" t="s">
        <v>200</v>
      </c>
      <c r="D420" t="s">
        <v>1335</v>
      </c>
      <c r="F420" t="s">
        <v>1335</v>
      </c>
      <c r="H420" t="s">
        <v>265</v>
      </c>
      <c r="I420" t="s">
        <v>266</v>
      </c>
      <c r="J420" t="s">
        <v>920</v>
      </c>
      <c r="K420" t="s">
        <v>1202</v>
      </c>
      <c r="L420" t="s">
        <v>271</v>
      </c>
      <c r="M420" t="s">
        <v>268</v>
      </c>
      <c r="N420">
        <v>21</v>
      </c>
      <c r="O420" t="s">
        <v>273</v>
      </c>
      <c r="P420">
        <v>0.17</v>
      </c>
      <c r="R420">
        <v>1</v>
      </c>
      <c r="S420" s="108">
        <v>0.17</v>
      </c>
      <c r="T420">
        <v>1</v>
      </c>
      <c r="U420" t="s">
        <v>270</v>
      </c>
      <c r="V420" t="s">
        <v>167</v>
      </c>
      <c r="W420">
        <v>1</v>
      </c>
      <c r="X420">
        <v>0</v>
      </c>
      <c r="Y420">
        <v>0</v>
      </c>
      <c r="Z420">
        <v>1</v>
      </c>
      <c r="AA420">
        <v>0</v>
      </c>
      <c r="AB420">
        <v>0</v>
      </c>
      <c r="AC420">
        <v>0</v>
      </c>
      <c r="AD420">
        <v>0</v>
      </c>
    </row>
    <row r="421" spans="1:30" x14ac:dyDescent="0.3">
      <c r="A421" t="s">
        <v>1272</v>
      </c>
      <c r="B421" t="s">
        <v>757</v>
      </c>
      <c r="C421" t="s">
        <v>200</v>
      </c>
      <c r="D421" t="s">
        <v>1335</v>
      </c>
      <c r="F421" t="s">
        <v>1335</v>
      </c>
      <c r="H421" t="s">
        <v>265</v>
      </c>
      <c r="I421" t="s">
        <v>266</v>
      </c>
      <c r="J421" t="s">
        <v>920</v>
      </c>
      <c r="K421" t="s">
        <v>1202</v>
      </c>
      <c r="L421" t="s">
        <v>271</v>
      </c>
      <c r="M421" t="s">
        <v>268</v>
      </c>
      <c r="N421">
        <v>9</v>
      </c>
      <c r="O421" t="s">
        <v>288</v>
      </c>
      <c r="P421">
        <v>0.48</v>
      </c>
      <c r="R421">
        <v>1</v>
      </c>
      <c r="S421" s="108">
        <v>0.48</v>
      </c>
      <c r="T421">
        <v>1</v>
      </c>
      <c r="U421" t="s">
        <v>270</v>
      </c>
      <c r="V421" t="s">
        <v>167</v>
      </c>
      <c r="W421">
        <v>1</v>
      </c>
      <c r="X421">
        <v>1</v>
      </c>
      <c r="Y421">
        <v>0</v>
      </c>
      <c r="Z421">
        <v>0</v>
      </c>
      <c r="AA421">
        <v>0</v>
      </c>
      <c r="AB421">
        <v>0</v>
      </c>
      <c r="AC421">
        <v>0</v>
      </c>
      <c r="AD421">
        <v>0</v>
      </c>
    </row>
    <row r="422" spans="1:30" x14ac:dyDescent="0.3">
      <c r="A422" t="s">
        <v>1272</v>
      </c>
      <c r="B422" t="s">
        <v>759</v>
      </c>
      <c r="C422" t="s">
        <v>200</v>
      </c>
      <c r="D422" t="s">
        <v>1329</v>
      </c>
      <c r="F422" t="s">
        <v>1329</v>
      </c>
      <c r="H422" t="s">
        <v>265</v>
      </c>
      <c r="I422" t="s">
        <v>266</v>
      </c>
      <c r="J422" t="s">
        <v>920</v>
      </c>
      <c r="K422" t="s">
        <v>1202</v>
      </c>
      <c r="L422" t="s">
        <v>267</v>
      </c>
      <c r="M422" t="s">
        <v>268</v>
      </c>
      <c r="N422">
        <v>8</v>
      </c>
      <c r="O422" t="s">
        <v>282</v>
      </c>
      <c r="P422">
        <v>1</v>
      </c>
      <c r="R422">
        <v>1</v>
      </c>
      <c r="S422" s="108">
        <v>1</v>
      </c>
      <c r="T422">
        <v>1</v>
      </c>
      <c r="U422" t="s">
        <v>270</v>
      </c>
      <c r="V422" t="s">
        <v>167</v>
      </c>
      <c r="W422">
        <v>1</v>
      </c>
      <c r="X422">
        <v>0</v>
      </c>
      <c r="Y422">
        <v>0</v>
      </c>
      <c r="Z422">
        <v>1</v>
      </c>
      <c r="AA422">
        <v>0</v>
      </c>
      <c r="AB422">
        <v>0</v>
      </c>
      <c r="AC422">
        <v>0</v>
      </c>
      <c r="AD422">
        <v>0</v>
      </c>
    </row>
    <row r="423" spans="1:30" x14ac:dyDescent="0.3">
      <c r="A423" t="s">
        <v>1272</v>
      </c>
      <c r="B423" t="s">
        <v>759</v>
      </c>
      <c r="C423" t="s">
        <v>200</v>
      </c>
      <c r="D423" t="s">
        <v>1329</v>
      </c>
      <c r="F423" t="s">
        <v>1329</v>
      </c>
      <c r="H423" t="s">
        <v>265</v>
      </c>
      <c r="I423" t="s">
        <v>266</v>
      </c>
      <c r="J423" t="s">
        <v>920</v>
      </c>
      <c r="K423" t="s">
        <v>1202</v>
      </c>
      <c r="L423" t="s">
        <v>271</v>
      </c>
      <c r="M423" t="s">
        <v>268</v>
      </c>
      <c r="N423">
        <v>9</v>
      </c>
      <c r="O423" t="s">
        <v>288</v>
      </c>
      <c r="P423">
        <v>0.48</v>
      </c>
      <c r="R423">
        <v>4</v>
      </c>
      <c r="S423" s="108">
        <v>1.92</v>
      </c>
      <c r="T423">
        <v>1</v>
      </c>
      <c r="U423" t="s">
        <v>270</v>
      </c>
      <c r="V423" t="s">
        <v>167</v>
      </c>
      <c r="W423">
        <v>2</v>
      </c>
      <c r="X423">
        <v>2</v>
      </c>
      <c r="Y423">
        <v>0</v>
      </c>
      <c r="Z423">
        <v>0</v>
      </c>
      <c r="AA423">
        <v>2</v>
      </c>
      <c r="AB423">
        <v>0</v>
      </c>
      <c r="AC423">
        <v>0</v>
      </c>
      <c r="AD423">
        <v>0</v>
      </c>
    </row>
    <row r="424" spans="1:30" x14ac:dyDescent="0.3">
      <c r="A424" t="s">
        <v>1272</v>
      </c>
      <c r="B424" t="s">
        <v>759</v>
      </c>
      <c r="C424" t="s">
        <v>200</v>
      </c>
      <c r="D424" t="s">
        <v>1329</v>
      </c>
      <c r="F424" t="s">
        <v>1329</v>
      </c>
      <c r="H424" t="s">
        <v>265</v>
      </c>
      <c r="I424" t="s">
        <v>266</v>
      </c>
      <c r="J424" t="s">
        <v>920</v>
      </c>
      <c r="K424" t="s">
        <v>1202</v>
      </c>
      <c r="L424" t="s">
        <v>271</v>
      </c>
      <c r="M424" t="s">
        <v>268</v>
      </c>
      <c r="N424">
        <v>21</v>
      </c>
      <c r="O424" t="s">
        <v>273</v>
      </c>
      <c r="P424">
        <v>0.17</v>
      </c>
      <c r="R424">
        <v>1</v>
      </c>
      <c r="S424" s="108">
        <v>0.17</v>
      </c>
      <c r="T424">
        <v>1</v>
      </c>
      <c r="U424" t="s">
        <v>270</v>
      </c>
      <c r="V424" t="s">
        <v>167</v>
      </c>
      <c r="W424">
        <v>1</v>
      </c>
      <c r="X424">
        <v>0</v>
      </c>
      <c r="Y424">
        <v>0</v>
      </c>
      <c r="Z424">
        <v>1</v>
      </c>
      <c r="AA424">
        <v>0</v>
      </c>
      <c r="AB424">
        <v>0</v>
      </c>
      <c r="AC424">
        <v>0</v>
      </c>
      <c r="AD424">
        <v>0</v>
      </c>
    </row>
    <row r="425" spans="1:30" x14ac:dyDescent="0.3">
      <c r="A425" t="s">
        <v>1272</v>
      </c>
      <c r="B425" t="s">
        <v>837</v>
      </c>
      <c r="C425" t="s">
        <v>200</v>
      </c>
      <c r="D425" t="s">
        <v>1331</v>
      </c>
      <c r="F425" t="s">
        <v>1331</v>
      </c>
      <c r="H425" t="s">
        <v>265</v>
      </c>
      <c r="I425" t="s">
        <v>266</v>
      </c>
      <c r="J425" t="s">
        <v>920</v>
      </c>
      <c r="K425" t="s">
        <v>1202</v>
      </c>
      <c r="L425" t="s">
        <v>267</v>
      </c>
      <c r="M425" t="s">
        <v>268</v>
      </c>
      <c r="N425">
        <v>8</v>
      </c>
      <c r="O425" t="s">
        <v>282</v>
      </c>
      <c r="P425">
        <v>2</v>
      </c>
      <c r="R425">
        <v>1</v>
      </c>
      <c r="S425" s="108">
        <v>2</v>
      </c>
      <c r="T425">
        <v>1</v>
      </c>
      <c r="U425" t="s">
        <v>270</v>
      </c>
      <c r="V425" t="s">
        <v>167</v>
      </c>
      <c r="W425">
        <v>1</v>
      </c>
      <c r="X425">
        <v>0</v>
      </c>
      <c r="Y425">
        <v>0</v>
      </c>
      <c r="Z425">
        <v>1</v>
      </c>
      <c r="AA425">
        <v>0</v>
      </c>
      <c r="AB425">
        <v>0</v>
      </c>
      <c r="AC425">
        <v>0</v>
      </c>
      <c r="AD425">
        <v>0</v>
      </c>
    </row>
    <row r="426" spans="1:30" x14ac:dyDescent="0.3">
      <c r="A426" t="s">
        <v>1272</v>
      </c>
      <c r="B426" t="s">
        <v>837</v>
      </c>
      <c r="C426" t="s">
        <v>200</v>
      </c>
      <c r="D426" t="s">
        <v>1331</v>
      </c>
      <c r="F426" t="s">
        <v>1331</v>
      </c>
      <c r="H426" t="s">
        <v>265</v>
      </c>
      <c r="I426" t="s">
        <v>266</v>
      </c>
      <c r="J426" t="s">
        <v>920</v>
      </c>
      <c r="K426" t="s">
        <v>1202</v>
      </c>
      <c r="L426" t="s">
        <v>271</v>
      </c>
      <c r="M426" t="s">
        <v>268</v>
      </c>
      <c r="N426">
        <v>9</v>
      </c>
      <c r="O426" t="s">
        <v>272</v>
      </c>
      <c r="P426">
        <v>2</v>
      </c>
      <c r="R426">
        <v>2</v>
      </c>
      <c r="S426" s="108">
        <v>4</v>
      </c>
      <c r="T426">
        <v>1</v>
      </c>
      <c r="U426" t="s">
        <v>270</v>
      </c>
      <c r="V426" t="s">
        <v>167</v>
      </c>
      <c r="W426">
        <v>2</v>
      </c>
      <c r="X426">
        <v>0</v>
      </c>
      <c r="Y426">
        <v>2</v>
      </c>
      <c r="Z426">
        <v>0</v>
      </c>
      <c r="AA426">
        <v>0</v>
      </c>
      <c r="AB426">
        <v>0</v>
      </c>
      <c r="AC426">
        <v>0</v>
      </c>
      <c r="AD426">
        <v>0</v>
      </c>
    </row>
    <row r="427" spans="1:30" x14ac:dyDescent="0.3">
      <c r="A427" t="s">
        <v>1272</v>
      </c>
      <c r="B427" t="s">
        <v>837</v>
      </c>
      <c r="C427" t="s">
        <v>200</v>
      </c>
      <c r="D427" t="s">
        <v>1331</v>
      </c>
      <c r="F427" t="s">
        <v>1331</v>
      </c>
      <c r="H427" t="s">
        <v>265</v>
      </c>
      <c r="I427" t="s">
        <v>266</v>
      </c>
      <c r="J427" t="s">
        <v>920</v>
      </c>
      <c r="K427" t="s">
        <v>1202</v>
      </c>
      <c r="L427" t="s">
        <v>267</v>
      </c>
      <c r="M427" t="s">
        <v>268</v>
      </c>
      <c r="N427">
        <v>8</v>
      </c>
      <c r="O427" t="s">
        <v>266</v>
      </c>
      <c r="P427">
        <v>0.32</v>
      </c>
      <c r="R427">
        <v>1</v>
      </c>
      <c r="S427" s="108">
        <v>0.32</v>
      </c>
      <c r="T427">
        <v>1</v>
      </c>
      <c r="U427" t="s">
        <v>270</v>
      </c>
      <c r="V427" t="s">
        <v>167</v>
      </c>
      <c r="W427">
        <v>1</v>
      </c>
      <c r="X427">
        <v>0</v>
      </c>
      <c r="Y427">
        <v>0</v>
      </c>
      <c r="Z427">
        <v>1</v>
      </c>
      <c r="AA427">
        <v>0</v>
      </c>
      <c r="AB427">
        <v>0</v>
      </c>
      <c r="AC427">
        <v>0</v>
      </c>
      <c r="AD427">
        <v>0</v>
      </c>
    </row>
    <row r="428" spans="1:30" x14ac:dyDescent="0.3">
      <c r="A428" t="s">
        <v>1272</v>
      </c>
      <c r="B428" t="s">
        <v>837</v>
      </c>
      <c r="C428" t="s">
        <v>200</v>
      </c>
      <c r="D428" t="s">
        <v>1331</v>
      </c>
      <c r="F428" t="s">
        <v>1331</v>
      </c>
      <c r="H428" t="s">
        <v>265</v>
      </c>
      <c r="I428" t="s">
        <v>266</v>
      </c>
      <c r="J428" t="s">
        <v>920</v>
      </c>
      <c r="K428" t="s">
        <v>1202</v>
      </c>
      <c r="L428" t="s">
        <v>267</v>
      </c>
      <c r="M428" t="s">
        <v>268</v>
      </c>
      <c r="N428">
        <v>8</v>
      </c>
      <c r="O428" t="s">
        <v>266</v>
      </c>
      <c r="P428">
        <v>0.48</v>
      </c>
      <c r="R428">
        <v>1</v>
      </c>
      <c r="S428" s="108">
        <v>0.48</v>
      </c>
      <c r="T428">
        <v>1</v>
      </c>
      <c r="U428" t="s">
        <v>270</v>
      </c>
      <c r="V428" t="s">
        <v>167</v>
      </c>
      <c r="W428">
        <v>1</v>
      </c>
      <c r="X428">
        <v>0</v>
      </c>
      <c r="Y428">
        <v>0</v>
      </c>
      <c r="Z428">
        <v>1</v>
      </c>
      <c r="AA428">
        <v>0</v>
      </c>
      <c r="AB428">
        <v>0</v>
      </c>
      <c r="AC428">
        <v>0</v>
      </c>
      <c r="AD428">
        <v>0</v>
      </c>
    </row>
    <row r="429" spans="1:30" x14ac:dyDescent="0.3">
      <c r="A429" t="s">
        <v>1272</v>
      </c>
      <c r="B429" t="s">
        <v>837</v>
      </c>
      <c r="C429" t="s">
        <v>200</v>
      </c>
      <c r="D429" t="s">
        <v>1331</v>
      </c>
      <c r="F429" t="s">
        <v>1331</v>
      </c>
      <c r="H429" t="s">
        <v>265</v>
      </c>
      <c r="I429" t="s">
        <v>266</v>
      </c>
      <c r="J429" t="s">
        <v>920</v>
      </c>
      <c r="K429" t="s">
        <v>1202</v>
      </c>
      <c r="L429" t="s">
        <v>271</v>
      </c>
      <c r="M429" t="s">
        <v>268</v>
      </c>
      <c r="N429">
        <v>21</v>
      </c>
      <c r="O429" t="s">
        <v>273</v>
      </c>
      <c r="P429">
        <v>0.17</v>
      </c>
      <c r="R429">
        <v>1</v>
      </c>
      <c r="S429" s="108">
        <v>0.17</v>
      </c>
      <c r="T429">
        <v>1</v>
      </c>
      <c r="U429" t="s">
        <v>270</v>
      </c>
      <c r="V429" t="s">
        <v>167</v>
      </c>
      <c r="W429">
        <v>1</v>
      </c>
      <c r="X429">
        <v>0</v>
      </c>
      <c r="Y429">
        <v>0</v>
      </c>
      <c r="Z429">
        <v>1</v>
      </c>
      <c r="AA429">
        <v>0</v>
      </c>
      <c r="AB429">
        <v>0</v>
      </c>
      <c r="AC429">
        <v>0</v>
      </c>
      <c r="AD429">
        <v>0</v>
      </c>
    </row>
    <row r="430" spans="1:30" x14ac:dyDescent="0.3">
      <c r="A430" t="s">
        <v>1272</v>
      </c>
      <c r="B430" t="s">
        <v>837</v>
      </c>
      <c r="C430" t="s">
        <v>200</v>
      </c>
      <c r="D430" t="s">
        <v>1331</v>
      </c>
      <c r="F430" t="s">
        <v>1331</v>
      </c>
      <c r="H430" t="s">
        <v>265</v>
      </c>
      <c r="I430" t="s">
        <v>266</v>
      </c>
      <c r="J430" t="s">
        <v>920</v>
      </c>
      <c r="K430" t="s">
        <v>1202</v>
      </c>
      <c r="L430" t="s">
        <v>271</v>
      </c>
      <c r="M430" t="s">
        <v>268</v>
      </c>
      <c r="N430">
        <v>21</v>
      </c>
      <c r="O430" t="s">
        <v>273</v>
      </c>
      <c r="P430">
        <v>0.17</v>
      </c>
      <c r="R430">
        <v>1</v>
      </c>
      <c r="S430" s="108">
        <v>0.17</v>
      </c>
      <c r="T430">
        <v>1</v>
      </c>
      <c r="U430" t="s">
        <v>270</v>
      </c>
      <c r="V430" t="s">
        <v>167</v>
      </c>
      <c r="W430">
        <v>1</v>
      </c>
      <c r="X430">
        <v>0</v>
      </c>
      <c r="Y430">
        <v>0</v>
      </c>
      <c r="Z430">
        <v>1</v>
      </c>
      <c r="AA430">
        <v>0</v>
      </c>
      <c r="AB430">
        <v>0</v>
      </c>
      <c r="AC430">
        <v>0</v>
      </c>
      <c r="AD430">
        <v>0</v>
      </c>
    </row>
    <row r="431" spans="1:30" x14ac:dyDescent="0.3">
      <c r="A431" t="s">
        <v>1272</v>
      </c>
      <c r="B431" t="s">
        <v>809</v>
      </c>
      <c r="C431" t="s">
        <v>200</v>
      </c>
      <c r="D431" t="s">
        <v>1285</v>
      </c>
      <c r="F431" t="s">
        <v>1285</v>
      </c>
      <c r="H431" t="s">
        <v>265</v>
      </c>
      <c r="I431" t="s">
        <v>266</v>
      </c>
      <c r="J431" t="s">
        <v>920</v>
      </c>
      <c r="K431" t="s">
        <v>1202</v>
      </c>
      <c r="L431" t="s">
        <v>267</v>
      </c>
      <c r="M431" t="s">
        <v>268</v>
      </c>
      <c r="N431">
        <v>8</v>
      </c>
      <c r="O431" t="s">
        <v>266</v>
      </c>
      <c r="P431">
        <v>0.48</v>
      </c>
      <c r="R431">
        <v>4</v>
      </c>
      <c r="S431" s="108">
        <v>1.92</v>
      </c>
      <c r="T431">
        <v>1</v>
      </c>
      <c r="U431" t="s">
        <v>270</v>
      </c>
      <c r="V431" t="s">
        <v>167</v>
      </c>
      <c r="W431">
        <v>4</v>
      </c>
      <c r="X431">
        <v>0</v>
      </c>
      <c r="Y431">
        <v>0</v>
      </c>
      <c r="Z431">
        <v>0</v>
      </c>
      <c r="AA431">
        <v>4</v>
      </c>
      <c r="AB431">
        <v>0</v>
      </c>
      <c r="AC431">
        <v>0</v>
      </c>
      <c r="AD431">
        <v>0</v>
      </c>
    </row>
    <row r="432" spans="1:30" x14ac:dyDescent="0.3">
      <c r="A432" t="s">
        <v>1272</v>
      </c>
      <c r="B432" t="s">
        <v>809</v>
      </c>
      <c r="C432" t="s">
        <v>200</v>
      </c>
      <c r="D432" t="s">
        <v>1285</v>
      </c>
      <c r="F432" t="s">
        <v>1285</v>
      </c>
      <c r="H432" t="s">
        <v>265</v>
      </c>
      <c r="I432" t="s">
        <v>266</v>
      </c>
      <c r="J432" t="s">
        <v>920</v>
      </c>
      <c r="K432" t="s">
        <v>1202</v>
      </c>
      <c r="L432" t="s">
        <v>271</v>
      </c>
      <c r="M432" t="s">
        <v>268</v>
      </c>
      <c r="N432">
        <v>9</v>
      </c>
      <c r="O432" t="s">
        <v>288</v>
      </c>
      <c r="P432">
        <v>0.32</v>
      </c>
      <c r="R432">
        <v>2</v>
      </c>
      <c r="S432" s="108">
        <v>0.64</v>
      </c>
      <c r="T432">
        <v>1</v>
      </c>
      <c r="U432" t="s">
        <v>270</v>
      </c>
      <c r="V432" t="s">
        <v>167</v>
      </c>
      <c r="W432">
        <v>2</v>
      </c>
      <c r="X432">
        <v>0</v>
      </c>
      <c r="Y432">
        <v>0</v>
      </c>
      <c r="Z432">
        <v>2</v>
      </c>
      <c r="AA432">
        <v>0</v>
      </c>
      <c r="AB432">
        <v>0</v>
      </c>
      <c r="AC432">
        <v>0</v>
      </c>
      <c r="AD432">
        <v>0</v>
      </c>
    </row>
    <row r="433" spans="1:30" x14ac:dyDescent="0.3">
      <c r="A433" t="s">
        <v>1272</v>
      </c>
      <c r="B433" t="s">
        <v>809</v>
      </c>
      <c r="C433" t="s">
        <v>200</v>
      </c>
      <c r="D433" t="s">
        <v>1285</v>
      </c>
      <c r="F433" t="s">
        <v>1285</v>
      </c>
      <c r="H433" t="s">
        <v>265</v>
      </c>
      <c r="I433" t="s">
        <v>266</v>
      </c>
      <c r="J433" t="s">
        <v>920</v>
      </c>
      <c r="K433" t="s">
        <v>1202</v>
      </c>
      <c r="L433" t="s">
        <v>271</v>
      </c>
      <c r="M433" t="s">
        <v>268</v>
      </c>
      <c r="N433">
        <v>9</v>
      </c>
      <c r="O433" t="s">
        <v>288</v>
      </c>
      <c r="P433">
        <v>0.48</v>
      </c>
      <c r="R433">
        <v>12</v>
      </c>
      <c r="S433" s="108">
        <v>5.76</v>
      </c>
      <c r="T433">
        <v>1</v>
      </c>
      <c r="U433" t="s">
        <v>270</v>
      </c>
      <c r="V433" t="s">
        <v>167</v>
      </c>
      <c r="W433">
        <v>12</v>
      </c>
      <c r="X433">
        <v>0</v>
      </c>
      <c r="Y433">
        <v>0</v>
      </c>
      <c r="Z433">
        <v>12</v>
      </c>
      <c r="AA433">
        <v>0</v>
      </c>
      <c r="AB433">
        <v>0</v>
      </c>
      <c r="AC433">
        <v>0</v>
      </c>
      <c r="AD433">
        <v>0</v>
      </c>
    </row>
    <row r="434" spans="1:30" x14ac:dyDescent="0.3">
      <c r="A434" t="s">
        <v>1272</v>
      </c>
      <c r="B434" t="s">
        <v>809</v>
      </c>
      <c r="C434" t="s">
        <v>200</v>
      </c>
      <c r="D434" t="s">
        <v>1285</v>
      </c>
      <c r="F434" t="s">
        <v>1285</v>
      </c>
      <c r="H434" t="s">
        <v>265</v>
      </c>
      <c r="I434" t="s">
        <v>266</v>
      </c>
      <c r="J434" t="s">
        <v>920</v>
      </c>
      <c r="K434" t="s">
        <v>1202</v>
      </c>
      <c r="L434" t="s">
        <v>267</v>
      </c>
      <c r="M434" t="s">
        <v>268</v>
      </c>
      <c r="N434">
        <v>8</v>
      </c>
      <c r="O434" t="s">
        <v>282</v>
      </c>
      <c r="P434">
        <v>1</v>
      </c>
      <c r="R434">
        <v>2</v>
      </c>
      <c r="S434" s="108">
        <v>2</v>
      </c>
      <c r="T434">
        <v>1</v>
      </c>
      <c r="U434" t="s">
        <v>270</v>
      </c>
      <c r="V434" t="s">
        <v>167</v>
      </c>
      <c r="W434">
        <v>2</v>
      </c>
      <c r="X434">
        <v>0</v>
      </c>
      <c r="Y434">
        <v>0</v>
      </c>
      <c r="Z434">
        <v>0</v>
      </c>
      <c r="AA434">
        <v>2</v>
      </c>
      <c r="AB434">
        <v>0</v>
      </c>
      <c r="AC434">
        <v>0</v>
      </c>
      <c r="AD434">
        <v>0</v>
      </c>
    </row>
    <row r="435" spans="1:30" x14ac:dyDescent="0.3">
      <c r="A435" t="s">
        <v>1272</v>
      </c>
      <c r="B435" t="s">
        <v>809</v>
      </c>
      <c r="C435" t="s">
        <v>200</v>
      </c>
      <c r="D435" t="s">
        <v>1285</v>
      </c>
      <c r="F435" t="s">
        <v>1285</v>
      </c>
      <c r="H435" t="s">
        <v>265</v>
      </c>
      <c r="I435" t="s">
        <v>266</v>
      </c>
      <c r="J435" t="s">
        <v>920</v>
      </c>
      <c r="K435" t="s">
        <v>1202</v>
      </c>
      <c r="L435" t="s">
        <v>271</v>
      </c>
      <c r="M435" t="s">
        <v>268</v>
      </c>
      <c r="N435">
        <v>21</v>
      </c>
      <c r="O435" t="s">
        <v>273</v>
      </c>
      <c r="P435">
        <v>0.17</v>
      </c>
      <c r="R435">
        <v>1</v>
      </c>
      <c r="S435" s="108">
        <v>0.17</v>
      </c>
      <c r="T435">
        <v>1</v>
      </c>
      <c r="U435" t="s">
        <v>270</v>
      </c>
      <c r="V435" t="s">
        <v>167</v>
      </c>
      <c r="W435">
        <v>1</v>
      </c>
      <c r="X435">
        <v>0</v>
      </c>
      <c r="Y435">
        <v>0</v>
      </c>
      <c r="Z435">
        <v>1</v>
      </c>
      <c r="AA435">
        <v>0</v>
      </c>
      <c r="AB435">
        <v>0</v>
      </c>
      <c r="AC435">
        <v>0</v>
      </c>
      <c r="AD435">
        <v>0</v>
      </c>
    </row>
    <row r="436" spans="1:30" x14ac:dyDescent="0.3">
      <c r="A436" t="s">
        <v>1272</v>
      </c>
      <c r="B436" t="s">
        <v>809</v>
      </c>
      <c r="C436" t="s">
        <v>200</v>
      </c>
      <c r="D436" t="s">
        <v>1285</v>
      </c>
      <c r="F436" t="s">
        <v>1285</v>
      </c>
      <c r="H436" t="s">
        <v>265</v>
      </c>
      <c r="I436" t="s">
        <v>266</v>
      </c>
      <c r="J436" t="s">
        <v>920</v>
      </c>
      <c r="K436" t="s">
        <v>1202</v>
      </c>
      <c r="L436" t="s">
        <v>271</v>
      </c>
      <c r="M436" t="s">
        <v>268</v>
      </c>
      <c r="N436">
        <v>21</v>
      </c>
      <c r="O436" t="s">
        <v>273</v>
      </c>
      <c r="P436">
        <v>0.17</v>
      </c>
      <c r="R436">
        <v>1</v>
      </c>
      <c r="S436" s="108">
        <v>0.17</v>
      </c>
      <c r="T436">
        <v>1</v>
      </c>
      <c r="U436" t="s">
        <v>270</v>
      </c>
      <c r="V436" t="s">
        <v>167</v>
      </c>
      <c r="W436">
        <v>1</v>
      </c>
      <c r="X436">
        <v>0</v>
      </c>
      <c r="Y436">
        <v>0</v>
      </c>
      <c r="Z436">
        <v>1</v>
      </c>
      <c r="AA436">
        <v>0</v>
      </c>
      <c r="AB436">
        <v>0</v>
      </c>
      <c r="AC436">
        <v>0</v>
      </c>
      <c r="AD436">
        <v>0</v>
      </c>
    </row>
    <row r="437" spans="1:30" x14ac:dyDescent="0.3">
      <c r="A437" t="s">
        <v>1272</v>
      </c>
      <c r="B437" t="s">
        <v>809</v>
      </c>
      <c r="C437" t="s">
        <v>200</v>
      </c>
      <c r="D437" t="s">
        <v>1285</v>
      </c>
      <c r="F437" t="s">
        <v>1285</v>
      </c>
      <c r="H437" t="s">
        <v>265</v>
      </c>
      <c r="I437" t="s">
        <v>266</v>
      </c>
      <c r="J437" t="s">
        <v>920</v>
      </c>
      <c r="K437" t="s">
        <v>1202</v>
      </c>
      <c r="L437" t="s">
        <v>271</v>
      </c>
      <c r="M437" t="s">
        <v>268</v>
      </c>
      <c r="N437">
        <v>21</v>
      </c>
      <c r="O437" t="s">
        <v>273</v>
      </c>
      <c r="P437">
        <v>0.17</v>
      </c>
      <c r="R437">
        <v>1</v>
      </c>
      <c r="S437" s="108">
        <v>0.17</v>
      </c>
      <c r="T437">
        <v>1</v>
      </c>
      <c r="U437" t="s">
        <v>270</v>
      </c>
      <c r="V437" t="s">
        <v>167</v>
      </c>
      <c r="W437">
        <v>1</v>
      </c>
      <c r="X437">
        <v>0</v>
      </c>
      <c r="Y437">
        <v>0</v>
      </c>
      <c r="Z437">
        <v>1</v>
      </c>
      <c r="AA437">
        <v>0</v>
      </c>
      <c r="AB437">
        <v>0</v>
      </c>
      <c r="AC437">
        <v>0</v>
      </c>
      <c r="AD437">
        <v>0</v>
      </c>
    </row>
    <row r="438" spans="1:30" x14ac:dyDescent="0.3">
      <c r="A438" t="s">
        <v>1272</v>
      </c>
      <c r="B438" t="s">
        <v>809</v>
      </c>
      <c r="C438" t="s">
        <v>200</v>
      </c>
      <c r="D438" t="s">
        <v>1285</v>
      </c>
      <c r="F438" t="s">
        <v>1285</v>
      </c>
      <c r="H438" t="s">
        <v>265</v>
      </c>
      <c r="I438" t="s">
        <v>266</v>
      </c>
      <c r="J438" t="s">
        <v>920</v>
      </c>
      <c r="K438" t="s">
        <v>1202</v>
      </c>
      <c r="L438" t="s">
        <v>271</v>
      </c>
      <c r="M438" t="s">
        <v>268</v>
      </c>
      <c r="N438">
        <v>21</v>
      </c>
      <c r="O438" t="s">
        <v>273</v>
      </c>
      <c r="P438">
        <v>0.17</v>
      </c>
      <c r="R438">
        <v>1</v>
      </c>
      <c r="S438" s="108">
        <v>0.17</v>
      </c>
      <c r="T438">
        <v>1</v>
      </c>
      <c r="U438" t="s">
        <v>270</v>
      </c>
      <c r="V438" t="s">
        <v>167</v>
      </c>
      <c r="W438">
        <v>1</v>
      </c>
      <c r="X438">
        <v>0</v>
      </c>
      <c r="Y438">
        <v>0</v>
      </c>
      <c r="Z438">
        <v>1</v>
      </c>
      <c r="AA438">
        <v>0</v>
      </c>
      <c r="AB438">
        <v>0</v>
      </c>
      <c r="AC438">
        <v>0</v>
      </c>
      <c r="AD438">
        <v>0</v>
      </c>
    </row>
    <row r="439" spans="1:30" x14ac:dyDescent="0.3">
      <c r="A439" t="s">
        <v>1272</v>
      </c>
      <c r="B439" t="s">
        <v>809</v>
      </c>
      <c r="C439" t="s">
        <v>200</v>
      </c>
      <c r="D439" t="s">
        <v>1285</v>
      </c>
      <c r="F439" t="s">
        <v>1285</v>
      </c>
      <c r="H439" t="s">
        <v>265</v>
      </c>
      <c r="I439" t="s">
        <v>266</v>
      </c>
      <c r="J439" t="s">
        <v>920</v>
      </c>
      <c r="K439" t="s">
        <v>1202</v>
      </c>
      <c r="L439" t="s">
        <v>271</v>
      </c>
      <c r="M439" t="s">
        <v>268</v>
      </c>
      <c r="N439">
        <v>21</v>
      </c>
      <c r="O439" t="s">
        <v>273</v>
      </c>
      <c r="P439">
        <v>0.32</v>
      </c>
      <c r="R439">
        <v>1</v>
      </c>
      <c r="S439" s="108">
        <v>0.32</v>
      </c>
      <c r="T439">
        <v>1</v>
      </c>
      <c r="U439" t="s">
        <v>270</v>
      </c>
      <c r="V439" t="s">
        <v>167</v>
      </c>
      <c r="W439">
        <v>1</v>
      </c>
      <c r="X439">
        <v>0</v>
      </c>
      <c r="Y439">
        <v>0</v>
      </c>
      <c r="Z439">
        <v>1</v>
      </c>
      <c r="AA439">
        <v>0</v>
      </c>
      <c r="AB439">
        <v>0</v>
      </c>
      <c r="AC439">
        <v>0</v>
      </c>
      <c r="AD439">
        <v>0</v>
      </c>
    </row>
    <row r="440" spans="1:30" x14ac:dyDescent="0.3">
      <c r="A440" t="s">
        <v>1272</v>
      </c>
      <c r="B440" t="s">
        <v>811</v>
      </c>
      <c r="C440" t="s">
        <v>200</v>
      </c>
      <c r="D440" t="s">
        <v>1286</v>
      </c>
      <c r="F440" t="s">
        <v>1286</v>
      </c>
      <c r="H440" t="s">
        <v>265</v>
      </c>
      <c r="I440" t="s">
        <v>266</v>
      </c>
      <c r="J440" t="s">
        <v>920</v>
      </c>
      <c r="K440" t="s">
        <v>1202</v>
      </c>
      <c r="L440" t="s">
        <v>267</v>
      </c>
      <c r="M440" t="s">
        <v>268</v>
      </c>
      <c r="N440">
        <v>8</v>
      </c>
      <c r="O440" t="s">
        <v>266</v>
      </c>
      <c r="P440">
        <v>0.48</v>
      </c>
      <c r="R440">
        <v>8</v>
      </c>
      <c r="S440" s="108">
        <v>3.84</v>
      </c>
      <c r="T440">
        <v>1</v>
      </c>
      <c r="U440" t="s">
        <v>270</v>
      </c>
      <c r="V440" t="s">
        <v>167</v>
      </c>
      <c r="W440">
        <v>8</v>
      </c>
      <c r="X440">
        <v>0</v>
      </c>
      <c r="Y440">
        <v>0</v>
      </c>
      <c r="Z440">
        <v>0</v>
      </c>
      <c r="AA440">
        <v>8</v>
      </c>
      <c r="AB440">
        <v>0</v>
      </c>
      <c r="AC440">
        <v>0</v>
      </c>
      <c r="AD440">
        <v>0</v>
      </c>
    </row>
    <row r="441" spans="1:30" x14ac:dyDescent="0.3">
      <c r="A441" t="s">
        <v>1272</v>
      </c>
      <c r="B441" t="s">
        <v>811</v>
      </c>
      <c r="C441" t="s">
        <v>200</v>
      </c>
      <c r="D441" t="s">
        <v>1286</v>
      </c>
      <c r="F441" t="s">
        <v>1286</v>
      </c>
      <c r="H441" t="s">
        <v>265</v>
      </c>
      <c r="I441" t="s">
        <v>266</v>
      </c>
      <c r="J441" t="s">
        <v>920</v>
      </c>
      <c r="K441" t="s">
        <v>1202</v>
      </c>
      <c r="L441" t="s">
        <v>271</v>
      </c>
      <c r="M441" t="s">
        <v>268</v>
      </c>
      <c r="N441">
        <v>9</v>
      </c>
      <c r="O441" t="s">
        <v>288</v>
      </c>
      <c r="P441">
        <v>0.48</v>
      </c>
      <c r="R441">
        <v>11</v>
      </c>
      <c r="S441" s="108">
        <v>5.2799999999999994</v>
      </c>
      <c r="T441">
        <v>1</v>
      </c>
      <c r="U441" t="s">
        <v>270</v>
      </c>
      <c r="V441" t="s">
        <v>167</v>
      </c>
      <c r="W441">
        <v>11</v>
      </c>
      <c r="X441">
        <v>0</v>
      </c>
      <c r="Y441">
        <v>0</v>
      </c>
      <c r="Z441">
        <v>11</v>
      </c>
      <c r="AA441">
        <v>0</v>
      </c>
      <c r="AB441">
        <v>0</v>
      </c>
      <c r="AC441">
        <v>0</v>
      </c>
      <c r="AD441">
        <v>0</v>
      </c>
    </row>
    <row r="442" spans="1:30" x14ac:dyDescent="0.3">
      <c r="A442" t="s">
        <v>1272</v>
      </c>
      <c r="B442" t="s">
        <v>811</v>
      </c>
      <c r="C442" t="s">
        <v>200</v>
      </c>
      <c r="D442" t="s">
        <v>1286</v>
      </c>
      <c r="F442" t="s">
        <v>1286</v>
      </c>
      <c r="H442" t="s">
        <v>265</v>
      </c>
      <c r="I442" t="s">
        <v>266</v>
      </c>
      <c r="J442" t="s">
        <v>920</v>
      </c>
      <c r="K442" t="s">
        <v>1202</v>
      </c>
      <c r="L442" t="s">
        <v>271</v>
      </c>
      <c r="M442" t="s">
        <v>268</v>
      </c>
      <c r="N442">
        <v>9</v>
      </c>
      <c r="O442" t="s">
        <v>288</v>
      </c>
      <c r="P442">
        <v>0.32</v>
      </c>
      <c r="R442">
        <v>11</v>
      </c>
      <c r="S442" s="108">
        <v>3.52</v>
      </c>
      <c r="T442">
        <v>1</v>
      </c>
      <c r="U442" t="s">
        <v>270</v>
      </c>
      <c r="V442" t="s">
        <v>167</v>
      </c>
      <c r="W442">
        <v>11</v>
      </c>
      <c r="X442">
        <v>0</v>
      </c>
      <c r="Y442">
        <v>0</v>
      </c>
      <c r="Z442">
        <v>11</v>
      </c>
      <c r="AA442">
        <v>0</v>
      </c>
      <c r="AB442">
        <v>0</v>
      </c>
      <c r="AC442">
        <v>0</v>
      </c>
      <c r="AD442">
        <v>0</v>
      </c>
    </row>
    <row r="443" spans="1:30" x14ac:dyDescent="0.3">
      <c r="A443" t="s">
        <v>1272</v>
      </c>
      <c r="B443" t="s">
        <v>811</v>
      </c>
      <c r="C443" t="s">
        <v>200</v>
      </c>
      <c r="D443" t="s">
        <v>1286</v>
      </c>
      <c r="F443" t="s">
        <v>1286</v>
      </c>
      <c r="H443" t="s">
        <v>265</v>
      </c>
      <c r="I443" t="s">
        <v>266</v>
      </c>
      <c r="J443" t="s">
        <v>920</v>
      </c>
      <c r="K443" t="s">
        <v>1202</v>
      </c>
      <c r="L443" t="s">
        <v>267</v>
      </c>
      <c r="M443" t="s">
        <v>268</v>
      </c>
      <c r="N443">
        <v>8</v>
      </c>
      <c r="O443" t="s">
        <v>282</v>
      </c>
      <c r="P443">
        <v>1</v>
      </c>
      <c r="R443">
        <v>2</v>
      </c>
      <c r="S443" s="108">
        <v>2</v>
      </c>
      <c r="T443">
        <v>1</v>
      </c>
      <c r="U443" t="s">
        <v>270</v>
      </c>
      <c r="V443" t="s">
        <v>167</v>
      </c>
      <c r="W443">
        <v>2</v>
      </c>
      <c r="X443">
        <v>0</v>
      </c>
      <c r="Y443">
        <v>0</v>
      </c>
      <c r="Z443">
        <v>0</v>
      </c>
      <c r="AA443">
        <v>2</v>
      </c>
      <c r="AB443">
        <v>0</v>
      </c>
      <c r="AC443">
        <v>0</v>
      </c>
      <c r="AD443">
        <v>0</v>
      </c>
    </row>
    <row r="444" spans="1:30" x14ac:dyDescent="0.3">
      <c r="A444" t="s">
        <v>1272</v>
      </c>
      <c r="B444" t="s">
        <v>811</v>
      </c>
      <c r="C444" t="s">
        <v>200</v>
      </c>
      <c r="D444" t="s">
        <v>1286</v>
      </c>
      <c r="F444" t="s">
        <v>1286</v>
      </c>
      <c r="H444" t="s">
        <v>265</v>
      </c>
      <c r="I444" t="s">
        <v>266</v>
      </c>
      <c r="J444" t="s">
        <v>920</v>
      </c>
      <c r="K444" t="s">
        <v>1202</v>
      </c>
      <c r="L444" t="s">
        <v>267</v>
      </c>
      <c r="M444" t="s">
        <v>268</v>
      </c>
      <c r="N444">
        <v>8</v>
      </c>
      <c r="O444" t="s">
        <v>266</v>
      </c>
      <c r="P444">
        <v>0.32</v>
      </c>
      <c r="R444">
        <v>2</v>
      </c>
      <c r="S444" s="108">
        <v>0.64</v>
      </c>
      <c r="T444">
        <v>1</v>
      </c>
      <c r="U444" t="s">
        <v>270</v>
      </c>
      <c r="V444" t="s">
        <v>167</v>
      </c>
      <c r="W444">
        <v>2</v>
      </c>
      <c r="X444">
        <v>0</v>
      </c>
      <c r="Y444">
        <v>0</v>
      </c>
      <c r="Z444">
        <v>0</v>
      </c>
      <c r="AA444">
        <v>2</v>
      </c>
      <c r="AB444">
        <v>0</v>
      </c>
      <c r="AC444">
        <v>0</v>
      </c>
      <c r="AD444">
        <v>0</v>
      </c>
    </row>
    <row r="445" spans="1:30" x14ac:dyDescent="0.3">
      <c r="A445" t="s">
        <v>1272</v>
      </c>
      <c r="B445" t="s">
        <v>811</v>
      </c>
      <c r="C445" t="s">
        <v>200</v>
      </c>
      <c r="D445" t="s">
        <v>1286</v>
      </c>
      <c r="F445" t="s">
        <v>1286</v>
      </c>
      <c r="H445" t="s">
        <v>265</v>
      </c>
      <c r="I445" t="s">
        <v>266</v>
      </c>
      <c r="J445" t="s">
        <v>920</v>
      </c>
      <c r="K445" t="s">
        <v>1202</v>
      </c>
      <c r="L445" t="s">
        <v>271</v>
      </c>
      <c r="M445" t="s">
        <v>268</v>
      </c>
      <c r="N445">
        <v>21</v>
      </c>
      <c r="O445" t="s">
        <v>273</v>
      </c>
      <c r="P445">
        <v>0.17</v>
      </c>
      <c r="R445">
        <v>1</v>
      </c>
      <c r="S445" s="108">
        <v>0.17</v>
      </c>
      <c r="T445">
        <v>1</v>
      </c>
      <c r="U445" t="s">
        <v>270</v>
      </c>
      <c r="V445" t="s">
        <v>167</v>
      </c>
      <c r="W445">
        <v>1</v>
      </c>
      <c r="X445">
        <v>0</v>
      </c>
      <c r="Y445">
        <v>0</v>
      </c>
      <c r="Z445">
        <v>1</v>
      </c>
      <c r="AA445">
        <v>0</v>
      </c>
      <c r="AB445">
        <v>0</v>
      </c>
      <c r="AC445">
        <v>0</v>
      </c>
      <c r="AD445">
        <v>0</v>
      </c>
    </row>
    <row r="446" spans="1:30" x14ac:dyDescent="0.3">
      <c r="A446" t="s">
        <v>1272</v>
      </c>
      <c r="B446" t="s">
        <v>811</v>
      </c>
      <c r="C446" t="s">
        <v>200</v>
      </c>
      <c r="D446" t="s">
        <v>1286</v>
      </c>
      <c r="F446" t="s">
        <v>1286</v>
      </c>
      <c r="H446" t="s">
        <v>265</v>
      </c>
      <c r="I446" t="s">
        <v>266</v>
      </c>
      <c r="J446" t="s">
        <v>920</v>
      </c>
      <c r="K446" t="s">
        <v>1202</v>
      </c>
      <c r="L446" t="s">
        <v>271</v>
      </c>
      <c r="M446" t="s">
        <v>268</v>
      </c>
      <c r="N446">
        <v>21</v>
      </c>
      <c r="O446" t="s">
        <v>273</v>
      </c>
      <c r="P446">
        <v>0.17</v>
      </c>
      <c r="R446">
        <v>1</v>
      </c>
      <c r="S446" s="108">
        <v>0.17</v>
      </c>
      <c r="T446">
        <v>1</v>
      </c>
      <c r="U446" t="s">
        <v>270</v>
      </c>
      <c r="V446" t="s">
        <v>167</v>
      </c>
      <c r="W446">
        <v>1</v>
      </c>
      <c r="X446">
        <v>0</v>
      </c>
      <c r="Y446">
        <v>0</v>
      </c>
      <c r="Z446">
        <v>1</v>
      </c>
      <c r="AA446">
        <v>0</v>
      </c>
      <c r="AB446">
        <v>0</v>
      </c>
      <c r="AC446">
        <v>0</v>
      </c>
      <c r="AD446">
        <v>0</v>
      </c>
    </row>
    <row r="447" spans="1:30" x14ac:dyDescent="0.3">
      <c r="A447" t="s">
        <v>1272</v>
      </c>
      <c r="B447" t="s">
        <v>811</v>
      </c>
      <c r="C447" t="s">
        <v>200</v>
      </c>
      <c r="D447" t="s">
        <v>1286</v>
      </c>
      <c r="F447" t="s">
        <v>1286</v>
      </c>
      <c r="H447" t="s">
        <v>265</v>
      </c>
      <c r="I447" t="s">
        <v>266</v>
      </c>
      <c r="J447" t="s">
        <v>920</v>
      </c>
      <c r="K447" t="s">
        <v>1202</v>
      </c>
      <c r="L447" t="s">
        <v>271</v>
      </c>
      <c r="M447" t="s">
        <v>268</v>
      </c>
      <c r="N447">
        <v>21</v>
      </c>
      <c r="O447" t="s">
        <v>273</v>
      </c>
      <c r="P447">
        <v>0.17</v>
      </c>
      <c r="R447">
        <v>1</v>
      </c>
      <c r="S447" s="108">
        <v>0.17</v>
      </c>
      <c r="T447">
        <v>1</v>
      </c>
      <c r="U447" t="s">
        <v>270</v>
      </c>
      <c r="V447" t="s">
        <v>167</v>
      </c>
      <c r="W447">
        <v>1</v>
      </c>
      <c r="X447">
        <v>0</v>
      </c>
      <c r="Y447">
        <v>0</v>
      </c>
      <c r="Z447">
        <v>1</v>
      </c>
      <c r="AA447">
        <v>0</v>
      </c>
      <c r="AB447">
        <v>0</v>
      </c>
      <c r="AC447">
        <v>0</v>
      </c>
      <c r="AD447">
        <v>0</v>
      </c>
    </row>
    <row r="448" spans="1:30" x14ac:dyDescent="0.3">
      <c r="A448" t="s">
        <v>1272</v>
      </c>
      <c r="B448" t="s">
        <v>811</v>
      </c>
      <c r="C448" t="s">
        <v>200</v>
      </c>
      <c r="D448" t="s">
        <v>1286</v>
      </c>
      <c r="F448" t="s">
        <v>1286</v>
      </c>
      <c r="H448" t="s">
        <v>265</v>
      </c>
      <c r="I448" t="s">
        <v>266</v>
      </c>
      <c r="J448" t="s">
        <v>920</v>
      </c>
      <c r="K448" t="s">
        <v>1202</v>
      </c>
      <c r="L448" t="s">
        <v>271</v>
      </c>
      <c r="M448" t="s">
        <v>268</v>
      </c>
      <c r="N448">
        <v>21</v>
      </c>
      <c r="O448" t="s">
        <v>273</v>
      </c>
      <c r="P448">
        <v>0.17</v>
      </c>
      <c r="R448">
        <v>1</v>
      </c>
      <c r="S448" s="108">
        <v>0.17</v>
      </c>
      <c r="T448">
        <v>1</v>
      </c>
      <c r="U448" t="s">
        <v>270</v>
      </c>
      <c r="V448" t="s">
        <v>167</v>
      </c>
      <c r="W448">
        <v>1</v>
      </c>
      <c r="X448">
        <v>0</v>
      </c>
      <c r="Y448">
        <v>0</v>
      </c>
      <c r="Z448">
        <v>1</v>
      </c>
      <c r="AA448">
        <v>0</v>
      </c>
      <c r="AB448">
        <v>0</v>
      </c>
      <c r="AC448">
        <v>0</v>
      </c>
      <c r="AD448">
        <v>0</v>
      </c>
    </row>
    <row r="449" spans="1:30" x14ac:dyDescent="0.3">
      <c r="A449" t="s">
        <v>1272</v>
      </c>
      <c r="B449" t="s">
        <v>811</v>
      </c>
      <c r="C449" t="s">
        <v>200</v>
      </c>
      <c r="D449" t="s">
        <v>1286</v>
      </c>
      <c r="F449" t="s">
        <v>1286</v>
      </c>
      <c r="H449" t="s">
        <v>265</v>
      </c>
      <c r="I449" t="s">
        <v>266</v>
      </c>
      <c r="J449" t="s">
        <v>920</v>
      </c>
      <c r="K449" t="s">
        <v>1202</v>
      </c>
      <c r="L449" t="s">
        <v>271</v>
      </c>
      <c r="M449" t="s">
        <v>268</v>
      </c>
      <c r="N449">
        <v>21</v>
      </c>
      <c r="O449" t="s">
        <v>273</v>
      </c>
      <c r="P449">
        <v>0.17</v>
      </c>
      <c r="R449">
        <v>1</v>
      </c>
      <c r="S449" s="108">
        <v>0.17</v>
      </c>
      <c r="T449">
        <v>1</v>
      </c>
      <c r="U449" t="s">
        <v>270</v>
      </c>
      <c r="V449" t="s">
        <v>167</v>
      </c>
      <c r="W449">
        <v>1</v>
      </c>
      <c r="X449">
        <v>0</v>
      </c>
      <c r="Y449">
        <v>0</v>
      </c>
      <c r="Z449">
        <v>1</v>
      </c>
      <c r="AA449">
        <v>0</v>
      </c>
      <c r="AB449">
        <v>0</v>
      </c>
      <c r="AC449">
        <v>0</v>
      </c>
      <c r="AD449">
        <v>0</v>
      </c>
    </row>
    <row r="450" spans="1:30" x14ac:dyDescent="0.3">
      <c r="A450" t="s">
        <v>1272</v>
      </c>
      <c r="B450" t="s">
        <v>811</v>
      </c>
      <c r="C450" t="s">
        <v>200</v>
      </c>
      <c r="D450" t="s">
        <v>1286</v>
      </c>
      <c r="F450" t="s">
        <v>1286</v>
      </c>
      <c r="H450" t="s">
        <v>265</v>
      </c>
      <c r="I450" t="s">
        <v>266</v>
      </c>
      <c r="J450" t="s">
        <v>920</v>
      </c>
      <c r="K450" t="s">
        <v>1202</v>
      </c>
      <c r="L450" t="s">
        <v>271</v>
      </c>
      <c r="M450" t="s">
        <v>268</v>
      </c>
      <c r="N450">
        <v>21</v>
      </c>
      <c r="O450" t="s">
        <v>273</v>
      </c>
      <c r="P450">
        <v>0.17</v>
      </c>
      <c r="R450">
        <v>1</v>
      </c>
      <c r="S450" s="108">
        <v>0.17</v>
      </c>
      <c r="T450">
        <v>1</v>
      </c>
      <c r="U450" t="s">
        <v>270</v>
      </c>
      <c r="V450" t="s">
        <v>167</v>
      </c>
      <c r="W450">
        <v>1</v>
      </c>
      <c r="X450">
        <v>0</v>
      </c>
      <c r="Y450">
        <v>0</v>
      </c>
      <c r="Z450">
        <v>1</v>
      </c>
      <c r="AA450">
        <v>0</v>
      </c>
      <c r="AB450">
        <v>0</v>
      </c>
      <c r="AC450">
        <v>0</v>
      </c>
      <c r="AD450">
        <v>0</v>
      </c>
    </row>
    <row r="451" spans="1:30" x14ac:dyDescent="0.3">
      <c r="A451" t="s">
        <v>1272</v>
      </c>
      <c r="B451" t="s">
        <v>811</v>
      </c>
      <c r="C451" t="s">
        <v>200</v>
      </c>
      <c r="D451" t="s">
        <v>1286</v>
      </c>
      <c r="F451" t="s">
        <v>1286</v>
      </c>
      <c r="H451" t="s">
        <v>265</v>
      </c>
      <c r="I451" t="s">
        <v>266</v>
      </c>
      <c r="J451" t="s">
        <v>920</v>
      </c>
      <c r="K451" t="s">
        <v>1202</v>
      </c>
      <c r="L451" t="s">
        <v>271</v>
      </c>
      <c r="M451" t="s">
        <v>268</v>
      </c>
      <c r="N451">
        <v>21</v>
      </c>
      <c r="O451" t="s">
        <v>273</v>
      </c>
      <c r="P451">
        <v>0.17</v>
      </c>
      <c r="R451">
        <v>1</v>
      </c>
      <c r="S451" s="108">
        <v>0.17</v>
      </c>
      <c r="T451">
        <v>1</v>
      </c>
      <c r="U451" t="s">
        <v>270</v>
      </c>
      <c r="V451" t="s">
        <v>167</v>
      </c>
      <c r="W451">
        <v>1</v>
      </c>
      <c r="X451">
        <v>0</v>
      </c>
      <c r="Y451">
        <v>0</v>
      </c>
      <c r="Z451">
        <v>1</v>
      </c>
      <c r="AA451">
        <v>0</v>
      </c>
      <c r="AB451">
        <v>0</v>
      </c>
      <c r="AC451">
        <v>0</v>
      </c>
      <c r="AD451">
        <v>0</v>
      </c>
    </row>
    <row r="452" spans="1:30" x14ac:dyDescent="0.3">
      <c r="A452" t="s">
        <v>1272</v>
      </c>
      <c r="B452" t="s">
        <v>811</v>
      </c>
      <c r="C452" t="s">
        <v>200</v>
      </c>
      <c r="D452" t="s">
        <v>1286</v>
      </c>
      <c r="F452" t="s">
        <v>1286</v>
      </c>
      <c r="H452" t="s">
        <v>265</v>
      </c>
      <c r="I452" t="s">
        <v>266</v>
      </c>
      <c r="J452" t="s">
        <v>920</v>
      </c>
      <c r="K452" t="s">
        <v>1202</v>
      </c>
      <c r="L452" t="s">
        <v>271</v>
      </c>
      <c r="M452" t="s">
        <v>268</v>
      </c>
      <c r="N452">
        <v>21</v>
      </c>
      <c r="O452" t="s">
        <v>273</v>
      </c>
      <c r="P452">
        <v>0.17</v>
      </c>
      <c r="R452">
        <v>1</v>
      </c>
      <c r="S452" s="108">
        <v>0.17</v>
      </c>
      <c r="T452">
        <v>1</v>
      </c>
      <c r="U452" t="s">
        <v>270</v>
      </c>
      <c r="V452" t="s">
        <v>167</v>
      </c>
      <c r="W452">
        <v>1</v>
      </c>
      <c r="X452">
        <v>0</v>
      </c>
      <c r="Y452">
        <v>0</v>
      </c>
      <c r="Z452">
        <v>1</v>
      </c>
      <c r="AA452">
        <v>0</v>
      </c>
      <c r="AB452">
        <v>0</v>
      </c>
      <c r="AC452">
        <v>0</v>
      </c>
      <c r="AD452">
        <v>0</v>
      </c>
    </row>
    <row r="453" spans="1:30" x14ac:dyDescent="0.3">
      <c r="A453" t="s">
        <v>1272</v>
      </c>
      <c r="B453" t="s">
        <v>811</v>
      </c>
      <c r="C453" t="s">
        <v>200</v>
      </c>
      <c r="D453" t="s">
        <v>1286</v>
      </c>
      <c r="F453" t="s">
        <v>1286</v>
      </c>
      <c r="H453" t="s">
        <v>265</v>
      </c>
      <c r="I453" t="s">
        <v>266</v>
      </c>
      <c r="J453" t="s">
        <v>920</v>
      </c>
      <c r="K453" t="s">
        <v>1202</v>
      </c>
      <c r="L453" t="s">
        <v>271</v>
      </c>
      <c r="M453" t="s">
        <v>268</v>
      </c>
      <c r="N453">
        <v>21</v>
      </c>
      <c r="O453" t="s">
        <v>273</v>
      </c>
      <c r="P453">
        <v>0.17</v>
      </c>
      <c r="R453">
        <v>1</v>
      </c>
      <c r="S453" s="108">
        <v>0.17</v>
      </c>
      <c r="T453">
        <v>1</v>
      </c>
      <c r="U453" t="s">
        <v>270</v>
      </c>
      <c r="V453" t="s">
        <v>167</v>
      </c>
      <c r="W453">
        <v>1</v>
      </c>
      <c r="X453">
        <v>0</v>
      </c>
      <c r="Y453">
        <v>0</v>
      </c>
      <c r="Z453">
        <v>1</v>
      </c>
      <c r="AA453">
        <v>0</v>
      </c>
      <c r="AB453">
        <v>0</v>
      </c>
      <c r="AC453">
        <v>0</v>
      </c>
      <c r="AD453">
        <v>0</v>
      </c>
    </row>
    <row r="454" spans="1:30" x14ac:dyDescent="0.3">
      <c r="A454" t="s">
        <v>1272</v>
      </c>
      <c r="B454" t="s">
        <v>811</v>
      </c>
      <c r="C454" t="s">
        <v>200</v>
      </c>
      <c r="D454" t="s">
        <v>1286</v>
      </c>
      <c r="F454" t="s">
        <v>1286</v>
      </c>
      <c r="H454" t="s">
        <v>265</v>
      </c>
      <c r="I454" t="s">
        <v>266</v>
      </c>
      <c r="J454" t="s">
        <v>920</v>
      </c>
      <c r="K454" t="s">
        <v>1202</v>
      </c>
      <c r="L454" t="s">
        <v>271</v>
      </c>
      <c r="M454" t="s">
        <v>268</v>
      </c>
      <c r="N454">
        <v>21</v>
      </c>
      <c r="O454" t="s">
        <v>273</v>
      </c>
      <c r="P454">
        <v>0.17</v>
      </c>
      <c r="R454">
        <v>1</v>
      </c>
      <c r="S454" s="108">
        <v>0.17</v>
      </c>
      <c r="T454">
        <v>1</v>
      </c>
      <c r="U454" t="s">
        <v>270</v>
      </c>
      <c r="V454" t="s">
        <v>167</v>
      </c>
      <c r="W454">
        <v>1</v>
      </c>
      <c r="X454">
        <v>0</v>
      </c>
      <c r="Y454">
        <v>0</v>
      </c>
      <c r="Z454">
        <v>1</v>
      </c>
      <c r="AA454">
        <v>0</v>
      </c>
      <c r="AB454">
        <v>0</v>
      </c>
      <c r="AC454">
        <v>0</v>
      </c>
      <c r="AD454">
        <v>0</v>
      </c>
    </row>
    <row r="455" spans="1:30" x14ac:dyDescent="0.3">
      <c r="A455" t="s">
        <v>1272</v>
      </c>
      <c r="B455" t="s">
        <v>811</v>
      </c>
      <c r="C455" t="s">
        <v>200</v>
      </c>
      <c r="D455" t="s">
        <v>1286</v>
      </c>
      <c r="F455" t="s">
        <v>1286</v>
      </c>
      <c r="H455" t="s">
        <v>265</v>
      </c>
      <c r="I455" t="s">
        <v>266</v>
      </c>
      <c r="J455" t="s">
        <v>920</v>
      </c>
      <c r="K455" t="s">
        <v>1202</v>
      </c>
      <c r="L455" t="s">
        <v>271</v>
      </c>
      <c r="M455" t="s">
        <v>268</v>
      </c>
      <c r="N455">
        <v>21</v>
      </c>
      <c r="O455" t="s">
        <v>273</v>
      </c>
      <c r="P455">
        <v>0.17</v>
      </c>
      <c r="R455">
        <v>1</v>
      </c>
      <c r="S455" s="108">
        <v>0.17</v>
      </c>
      <c r="T455">
        <v>1</v>
      </c>
      <c r="U455" t="s">
        <v>270</v>
      </c>
      <c r="V455" t="s">
        <v>167</v>
      </c>
      <c r="W455">
        <v>1</v>
      </c>
      <c r="X455">
        <v>0</v>
      </c>
      <c r="Y455">
        <v>0</v>
      </c>
      <c r="Z455">
        <v>1</v>
      </c>
      <c r="AA455">
        <v>0</v>
      </c>
      <c r="AB455">
        <v>0</v>
      </c>
      <c r="AC455">
        <v>0</v>
      </c>
      <c r="AD455">
        <v>0</v>
      </c>
    </row>
    <row r="456" spans="1:30" x14ac:dyDescent="0.3">
      <c r="A456" t="s">
        <v>1272</v>
      </c>
      <c r="B456" t="s">
        <v>813</v>
      </c>
      <c r="C456" t="s">
        <v>200</v>
      </c>
      <c r="D456" t="s">
        <v>1287</v>
      </c>
      <c r="F456" t="s">
        <v>1287</v>
      </c>
      <c r="H456" t="s">
        <v>265</v>
      </c>
      <c r="I456" t="s">
        <v>266</v>
      </c>
      <c r="J456" t="s">
        <v>920</v>
      </c>
      <c r="K456" t="s">
        <v>1202</v>
      </c>
      <c r="L456" t="s">
        <v>267</v>
      </c>
      <c r="M456" t="s">
        <v>268</v>
      </c>
      <c r="N456">
        <v>8</v>
      </c>
      <c r="O456" t="s">
        <v>266</v>
      </c>
      <c r="P456">
        <v>0.48</v>
      </c>
      <c r="R456">
        <v>2</v>
      </c>
      <c r="S456" s="108">
        <v>0.96</v>
      </c>
      <c r="T456">
        <v>1</v>
      </c>
      <c r="U456" t="s">
        <v>270</v>
      </c>
      <c r="V456" t="s">
        <v>167</v>
      </c>
      <c r="W456">
        <v>2</v>
      </c>
      <c r="X456">
        <v>0</v>
      </c>
      <c r="Y456">
        <v>0</v>
      </c>
      <c r="Z456">
        <v>0</v>
      </c>
      <c r="AA456">
        <v>2</v>
      </c>
      <c r="AB456">
        <v>0</v>
      </c>
      <c r="AC456">
        <v>0</v>
      </c>
      <c r="AD456">
        <v>0</v>
      </c>
    </row>
    <row r="457" spans="1:30" x14ac:dyDescent="0.3">
      <c r="A457" t="s">
        <v>1272</v>
      </c>
      <c r="B457" t="s">
        <v>813</v>
      </c>
      <c r="C457" t="s">
        <v>200</v>
      </c>
      <c r="D457" t="s">
        <v>1287</v>
      </c>
      <c r="F457" t="s">
        <v>1287</v>
      </c>
      <c r="H457" t="s">
        <v>265</v>
      </c>
      <c r="I457" t="s">
        <v>266</v>
      </c>
      <c r="J457" t="s">
        <v>920</v>
      </c>
      <c r="K457" t="s">
        <v>1202</v>
      </c>
      <c r="L457" t="s">
        <v>271</v>
      </c>
      <c r="M457" t="s">
        <v>268</v>
      </c>
      <c r="N457">
        <v>9</v>
      </c>
      <c r="O457" t="s">
        <v>288</v>
      </c>
      <c r="P457">
        <v>0.32</v>
      </c>
      <c r="R457">
        <v>2</v>
      </c>
      <c r="S457" s="108">
        <v>0.64</v>
      </c>
      <c r="T457">
        <v>1</v>
      </c>
      <c r="U457" t="s">
        <v>270</v>
      </c>
      <c r="V457" t="s">
        <v>167</v>
      </c>
      <c r="W457">
        <v>2</v>
      </c>
      <c r="X457">
        <v>0</v>
      </c>
      <c r="Y457">
        <v>0</v>
      </c>
      <c r="Z457">
        <v>2</v>
      </c>
      <c r="AA457">
        <v>0</v>
      </c>
      <c r="AB457">
        <v>0</v>
      </c>
      <c r="AC457">
        <v>0</v>
      </c>
      <c r="AD457">
        <v>0</v>
      </c>
    </row>
    <row r="458" spans="1:30" x14ac:dyDescent="0.3">
      <c r="A458" t="s">
        <v>1272</v>
      </c>
      <c r="B458" t="s">
        <v>813</v>
      </c>
      <c r="C458" t="s">
        <v>200</v>
      </c>
      <c r="D458" t="s">
        <v>1287</v>
      </c>
      <c r="F458" t="s">
        <v>1287</v>
      </c>
      <c r="H458" t="s">
        <v>265</v>
      </c>
      <c r="I458" t="s">
        <v>266</v>
      </c>
      <c r="J458" t="s">
        <v>920</v>
      </c>
      <c r="K458" t="s">
        <v>1202</v>
      </c>
      <c r="L458" t="s">
        <v>271</v>
      </c>
      <c r="M458" t="s">
        <v>268</v>
      </c>
      <c r="N458">
        <v>21</v>
      </c>
      <c r="O458" t="s">
        <v>273</v>
      </c>
      <c r="P458">
        <v>0.17</v>
      </c>
      <c r="R458">
        <v>1</v>
      </c>
      <c r="S458" s="108">
        <v>0.17</v>
      </c>
      <c r="T458">
        <v>1</v>
      </c>
      <c r="U458" t="s">
        <v>270</v>
      </c>
      <c r="V458" t="s">
        <v>167</v>
      </c>
      <c r="W458">
        <v>1</v>
      </c>
      <c r="X458">
        <v>0</v>
      </c>
      <c r="Y458">
        <v>0</v>
      </c>
      <c r="Z458">
        <v>1</v>
      </c>
      <c r="AA458">
        <v>0</v>
      </c>
      <c r="AB458">
        <v>0</v>
      </c>
      <c r="AC458">
        <v>0</v>
      </c>
      <c r="AD458">
        <v>0</v>
      </c>
    </row>
    <row r="459" spans="1:30" x14ac:dyDescent="0.3">
      <c r="A459" t="s">
        <v>1272</v>
      </c>
      <c r="B459" t="s">
        <v>815</v>
      </c>
      <c r="C459" t="s">
        <v>200</v>
      </c>
      <c r="D459" t="s">
        <v>1288</v>
      </c>
      <c r="F459" t="s">
        <v>1288</v>
      </c>
      <c r="H459" t="s">
        <v>265</v>
      </c>
      <c r="I459" t="s">
        <v>266</v>
      </c>
      <c r="J459" t="s">
        <v>920</v>
      </c>
      <c r="K459" t="s">
        <v>1202</v>
      </c>
      <c r="L459" t="s">
        <v>267</v>
      </c>
      <c r="M459" t="s">
        <v>268</v>
      </c>
      <c r="N459">
        <v>8</v>
      </c>
      <c r="O459" t="s">
        <v>266</v>
      </c>
      <c r="P459">
        <v>0.48</v>
      </c>
      <c r="R459">
        <v>2</v>
      </c>
      <c r="S459" s="108">
        <v>0.96</v>
      </c>
      <c r="T459">
        <v>1</v>
      </c>
      <c r="U459" t="s">
        <v>270</v>
      </c>
      <c r="V459" t="s">
        <v>167</v>
      </c>
      <c r="W459">
        <v>2</v>
      </c>
      <c r="X459">
        <v>0</v>
      </c>
      <c r="Y459">
        <v>0</v>
      </c>
      <c r="Z459">
        <v>0</v>
      </c>
      <c r="AA459">
        <v>2</v>
      </c>
      <c r="AB459">
        <v>0</v>
      </c>
      <c r="AC459">
        <v>0</v>
      </c>
      <c r="AD459">
        <v>0</v>
      </c>
    </row>
    <row r="460" spans="1:30" x14ac:dyDescent="0.3">
      <c r="A460" t="s">
        <v>1272</v>
      </c>
      <c r="B460" t="s">
        <v>815</v>
      </c>
      <c r="C460" t="s">
        <v>200</v>
      </c>
      <c r="D460" t="s">
        <v>1288</v>
      </c>
      <c r="F460" t="s">
        <v>1288</v>
      </c>
      <c r="H460" t="s">
        <v>265</v>
      </c>
      <c r="I460" t="s">
        <v>266</v>
      </c>
      <c r="J460" t="s">
        <v>920</v>
      </c>
      <c r="K460" t="s">
        <v>1202</v>
      </c>
      <c r="L460" t="s">
        <v>271</v>
      </c>
      <c r="M460" t="s">
        <v>268</v>
      </c>
      <c r="N460">
        <v>9</v>
      </c>
      <c r="O460" t="s">
        <v>288</v>
      </c>
      <c r="P460">
        <v>0.32</v>
      </c>
      <c r="R460">
        <v>3</v>
      </c>
      <c r="S460" s="108">
        <v>0.96</v>
      </c>
      <c r="T460">
        <v>1</v>
      </c>
      <c r="U460" t="s">
        <v>270</v>
      </c>
      <c r="V460" t="s">
        <v>167</v>
      </c>
      <c r="W460">
        <v>3</v>
      </c>
      <c r="X460">
        <v>0</v>
      </c>
      <c r="Y460">
        <v>0</v>
      </c>
      <c r="Z460">
        <v>3</v>
      </c>
      <c r="AA460">
        <v>0</v>
      </c>
      <c r="AB460">
        <v>0</v>
      </c>
      <c r="AC460">
        <v>0</v>
      </c>
      <c r="AD460">
        <v>0</v>
      </c>
    </row>
    <row r="461" spans="1:30" x14ac:dyDescent="0.3">
      <c r="A461" t="s">
        <v>1272</v>
      </c>
      <c r="B461" t="s">
        <v>815</v>
      </c>
      <c r="C461" t="s">
        <v>200</v>
      </c>
      <c r="D461" t="s">
        <v>1288</v>
      </c>
      <c r="F461" t="s">
        <v>1288</v>
      </c>
      <c r="H461" t="s">
        <v>265</v>
      </c>
      <c r="I461" t="s">
        <v>266</v>
      </c>
      <c r="J461" t="s">
        <v>920</v>
      </c>
      <c r="K461" t="s">
        <v>1202</v>
      </c>
      <c r="L461" t="s">
        <v>271</v>
      </c>
      <c r="M461" t="s">
        <v>268</v>
      </c>
      <c r="N461">
        <v>21</v>
      </c>
      <c r="O461" t="s">
        <v>273</v>
      </c>
      <c r="P461">
        <v>0.17</v>
      </c>
      <c r="R461">
        <v>1</v>
      </c>
      <c r="S461" s="108">
        <v>0.17</v>
      </c>
      <c r="T461">
        <v>1</v>
      </c>
      <c r="U461" t="s">
        <v>270</v>
      </c>
      <c r="V461" t="s">
        <v>167</v>
      </c>
      <c r="W461">
        <v>1</v>
      </c>
      <c r="X461">
        <v>0</v>
      </c>
      <c r="Y461">
        <v>0</v>
      </c>
      <c r="Z461">
        <v>1</v>
      </c>
      <c r="AA461">
        <v>0</v>
      </c>
      <c r="AB461">
        <v>0</v>
      </c>
      <c r="AC461">
        <v>0</v>
      </c>
      <c r="AD461">
        <v>0</v>
      </c>
    </row>
    <row r="462" spans="1:30" x14ac:dyDescent="0.3">
      <c r="A462" t="s">
        <v>1272</v>
      </c>
      <c r="B462" t="s">
        <v>815</v>
      </c>
      <c r="C462" t="s">
        <v>200</v>
      </c>
      <c r="D462" t="s">
        <v>1288</v>
      </c>
      <c r="F462" t="s">
        <v>1288</v>
      </c>
      <c r="H462" t="s">
        <v>265</v>
      </c>
      <c r="I462" t="s">
        <v>266</v>
      </c>
      <c r="J462" t="s">
        <v>920</v>
      </c>
      <c r="K462" t="s">
        <v>1202</v>
      </c>
      <c r="L462" t="s">
        <v>271</v>
      </c>
      <c r="M462" t="s">
        <v>268</v>
      </c>
      <c r="N462">
        <v>21</v>
      </c>
      <c r="O462" t="s">
        <v>273</v>
      </c>
      <c r="P462">
        <v>0.17</v>
      </c>
      <c r="R462">
        <v>1</v>
      </c>
      <c r="S462" s="108">
        <v>0.17</v>
      </c>
      <c r="T462">
        <v>1</v>
      </c>
      <c r="U462" t="s">
        <v>270</v>
      </c>
      <c r="V462" t="s">
        <v>167</v>
      </c>
      <c r="W462">
        <v>1</v>
      </c>
      <c r="X462">
        <v>0</v>
      </c>
      <c r="Y462">
        <v>0</v>
      </c>
      <c r="Z462">
        <v>1</v>
      </c>
      <c r="AA462">
        <v>0</v>
      </c>
      <c r="AB462">
        <v>0</v>
      </c>
      <c r="AC462">
        <v>0</v>
      </c>
      <c r="AD462">
        <v>0</v>
      </c>
    </row>
    <row r="463" spans="1:30" x14ac:dyDescent="0.3">
      <c r="A463" t="s">
        <v>1272</v>
      </c>
      <c r="B463" t="s">
        <v>817</v>
      </c>
      <c r="C463" t="s">
        <v>200</v>
      </c>
      <c r="D463" t="s">
        <v>1289</v>
      </c>
      <c r="F463" t="s">
        <v>1289</v>
      </c>
      <c r="H463" t="s">
        <v>265</v>
      </c>
      <c r="I463" t="s">
        <v>266</v>
      </c>
      <c r="J463" t="s">
        <v>920</v>
      </c>
      <c r="K463" t="s">
        <v>1202</v>
      </c>
      <c r="L463" t="s">
        <v>271</v>
      </c>
      <c r="M463" t="s">
        <v>268</v>
      </c>
      <c r="N463">
        <v>9</v>
      </c>
      <c r="O463" t="s">
        <v>288</v>
      </c>
      <c r="P463">
        <v>0.32</v>
      </c>
      <c r="R463">
        <v>2</v>
      </c>
      <c r="S463" s="108">
        <v>0.64</v>
      </c>
      <c r="T463">
        <v>1</v>
      </c>
      <c r="U463" t="s">
        <v>270</v>
      </c>
      <c r="V463" t="s">
        <v>167</v>
      </c>
      <c r="W463">
        <v>2</v>
      </c>
      <c r="X463">
        <v>0</v>
      </c>
      <c r="Y463">
        <v>0</v>
      </c>
      <c r="Z463">
        <v>2</v>
      </c>
      <c r="AA463">
        <v>0</v>
      </c>
      <c r="AB463">
        <v>0</v>
      </c>
      <c r="AC463">
        <v>0</v>
      </c>
      <c r="AD463">
        <v>0</v>
      </c>
    </row>
    <row r="464" spans="1:30" x14ac:dyDescent="0.3">
      <c r="A464" t="s">
        <v>1272</v>
      </c>
      <c r="B464" t="s">
        <v>817</v>
      </c>
      <c r="C464" t="s">
        <v>200</v>
      </c>
      <c r="D464" t="s">
        <v>1289</v>
      </c>
      <c r="F464" t="s">
        <v>1289</v>
      </c>
      <c r="H464" t="s">
        <v>265</v>
      </c>
      <c r="I464" t="s">
        <v>266</v>
      </c>
      <c r="J464" t="s">
        <v>920</v>
      </c>
      <c r="K464" t="s">
        <v>1202</v>
      </c>
      <c r="L464" t="s">
        <v>271</v>
      </c>
      <c r="M464" t="s">
        <v>268</v>
      </c>
      <c r="N464">
        <v>9</v>
      </c>
      <c r="O464" t="s">
        <v>288</v>
      </c>
      <c r="P464">
        <v>0.48</v>
      </c>
      <c r="R464">
        <v>4</v>
      </c>
      <c r="S464" s="108">
        <v>1.92</v>
      </c>
      <c r="T464">
        <v>1</v>
      </c>
      <c r="U464" t="s">
        <v>270</v>
      </c>
      <c r="V464" t="s">
        <v>167</v>
      </c>
      <c r="W464">
        <v>4</v>
      </c>
      <c r="X464">
        <v>0</v>
      </c>
      <c r="Y464">
        <v>0</v>
      </c>
      <c r="Z464">
        <v>4</v>
      </c>
      <c r="AA464">
        <v>0</v>
      </c>
      <c r="AB464">
        <v>0</v>
      </c>
      <c r="AC464">
        <v>0</v>
      </c>
      <c r="AD464">
        <v>0</v>
      </c>
    </row>
    <row r="465" spans="1:30" x14ac:dyDescent="0.3">
      <c r="A465" t="s">
        <v>1272</v>
      </c>
      <c r="B465" t="s">
        <v>817</v>
      </c>
      <c r="C465" t="s">
        <v>200</v>
      </c>
      <c r="D465" t="s">
        <v>1289</v>
      </c>
      <c r="F465" t="s">
        <v>1289</v>
      </c>
      <c r="H465" t="s">
        <v>265</v>
      </c>
      <c r="I465" t="s">
        <v>266</v>
      </c>
      <c r="J465" t="s">
        <v>920</v>
      </c>
      <c r="K465" t="s">
        <v>1202</v>
      </c>
      <c r="L465" t="s">
        <v>267</v>
      </c>
      <c r="M465" t="s">
        <v>268</v>
      </c>
      <c r="N465">
        <v>8</v>
      </c>
      <c r="O465" t="s">
        <v>266</v>
      </c>
      <c r="P465">
        <v>0.48</v>
      </c>
      <c r="R465">
        <v>4</v>
      </c>
      <c r="S465" s="108">
        <v>1.92</v>
      </c>
      <c r="T465">
        <v>1</v>
      </c>
      <c r="U465" t="s">
        <v>270</v>
      </c>
      <c r="V465" t="s">
        <v>167</v>
      </c>
      <c r="W465">
        <v>4</v>
      </c>
      <c r="X465">
        <v>0</v>
      </c>
      <c r="Y465">
        <v>0</v>
      </c>
      <c r="Z465">
        <v>0</v>
      </c>
      <c r="AA465">
        <v>4</v>
      </c>
      <c r="AB465">
        <v>0</v>
      </c>
      <c r="AC465">
        <v>0</v>
      </c>
      <c r="AD465">
        <v>0</v>
      </c>
    </row>
    <row r="466" spans="1:30" x14ac:dyDescent="0.3">
      <c r="A466" t="s">
        <v>1272</v>
      </c>
      <c r="B466" t="s">
        <v>817</v>
      </c>
      <c r="C466" t="s">
        <v>200</v>
      </c>
      <c r="D466" t="s">
        <v>1289</v>
      </c>
      <c r="F466" t="s">
        <v>1289</v>
      </c>
      <c r="H466" t="s">
        <v>265</v>
      </c>
      <c r="I466" t="s">
        <v>266</v>
      </c>
      <c r="J466" t="s">
        <v>920</v>
      </c>
      <c r="K466" t="s">
        <v>1202</v>
      </c>
      <c r="L466" t="s">
        <v>271</v>
      </c>
      <c r="M466" t="s">
        <v>268</v>
      </c>
      <c r="N466">
        <v>21</v>
      </c>
      <c r="O466" t="s">
        <v>273</v>
      </c>
      <c r="P466">
        <v>0.17</v>
      </c>
      <c r="R466">
        <v>1</v>
      </c>
      <c r="S466" s="108">
        <v>0.17</v>
      </c>
      <c r="T466">
        <v>1</v>
      </c>
      <c r="U466" t="s">
        <v>270</v>
      </c>
      <c r="V466" t="s">
        <v>167</v>
      </c>
      <c r="W466">
        <v>1</v>
      </c>
      <c r="X466">
        <v>0</v>
      </c>
      <c r="Y466">
        <v>0</v>
      </c>
      <c r="Z466">
        <v>1</v>
      </c>
      <c r="AA466">
        <v>0</v>
      </c>
      <c r="AB466">
        <v>0</v>
      </c>
      <c r="AC466">
        <v>0</v>
      </c>
      <c r="AD466">
        <v>0</v>
      </c>
    </row>
    <row r="467" spans="1:30" x14ac:dyDescent="0.3">
      <c r="A467" t="s">
        <v>1272</v>
      </c>
      <c r="B467" t="s">
        <v>817</v>
      </c>
      <c r="C467" t="s">
        <v>200</v>
      </c>
      <c r="D467" t="s">
        <v>1289</v>
      </c>
      <c r="F467" t="s">
        <v>1289</v>
      </c>
      <c r="H467" t="s">
        <v>265</v>
      </c>
      <c r="I467" t="s">
        <v>266</v>
      </c>
      <c r="J467" t="s">
        <v>920</v>
      </c>
      <c r="K467" t="s">
        <v>1202</v>
      </c>
      <c r="L467" t="s">
        <v>271</v>
      </c>
      <c r="M467" t="s">
        <v>268</v>
      </c>
      <c r="N467">
        <v>21</v>
      </c>
      <c r="O467" t="s">
        <v>273</v>
      </c>
      <c r="P467">
        <v>0.17</v>
      </c>
      <c r="R467">
        <v>1</v>
      </c>
      <c r="S467" s="108">
        <v>0.17</v>
      </c>
      <c r="T467">
        <v>1</v>
      </c>
      <c r="U467" t="s">
        <v>270</v>
      </c>
      <c r="V467" t="s">
        <v>167</v>
      </c>
      <c r="W467">
        <v>1</v>
      </c>
      <c r="X467">
        <v>0</v>
      </c>
      <c r="Y467">
        <v>0</v>
      </c>
      <c r="Z467">
        <v>1</v>
      </c>
      <c r="AA467">
        <v>0</v>
      </c>
      <c r="AB467">
        <v>0</v>
      </c>
      <c r="AC467">
        <v>0</v>
      </c>
      <c r="AD467">
        <v>0</v>
      </c>
    </row>
    <row r="468" spans="1:30" x14ac:dyDescent="0.3">
      <c r="A468" t="s">
        <v>1272</v>
      </c>
      <c r="B468" t="s">
        <v>819</v>
      </c>
      <c r="C468" t="s">
        <v>200</v>
      </c>
      <c r="D468" t="s">
        <v>1336</v>
      </c>
      <c r="F468" t="s">
        <v>1336</v>
      </c>
      <c r="H468" t="s">
        <v>265</v>
      </c>
      <c r="I468" t="s">
        <v>266</v>
      </c>
      <c r="J468" t="s">
        <v>920</v>
      </c>
      <c r="K468" t="s">
        <v>1202</v>
      </c>
      <c r="L468" t="s">
        <v>267</v>
      </c>
      <c r="M468" t="s">
        <v>268</v>
      </c>
      <c r="N468">
        <v>8</v>
      </c>
      <c r="O468" t="s">
        <v>282</v>
      </c>
      <c r="P468">
        <v>1</v>
      </c>
      <c r="R468">
        <v>1</v>
      </c>
      <c r="S468" s="108">
        <v>1</v>
      </c>
      <c r="T468">
        <v>1</v>
      </c>
      <c r="U468" t="s">
        <v>270</v>
      </c>
      <c r="V468" t="s">
        <v>167</v>
      </c>
      <c r="W468">
        <v>1</v>
      </c>
      <c r="X468">
        <v>0</v>
      </c>
      <c r="Y468">
        <v>0</v>
      </c>
      <c r="Z468">
        <v>1</v>
      </c>
      <c r="AA468">
        <v>0</v>
      </c>
      <c r="AB468">
        <v>0</v>
      </c>
      <c r="AC468">
        <v>0</v>
      </c>
      <c r="AD468">
        <v>0</v>
      </c>
    </row>
    <row r="469" spans="1:30" x14ac:dyDescent="0.3">
      <c r="A469" t="s">
        <v>1272</v>
      </c>
      <c r="B469" t="s">
        <v>819</v>
      </c>
      <c r="C469" t="s">
        <v>200</v>
      </c>
      <c r="D469" t="s">
        <v>1336</v>
      </c>
      <c r="F469" t="s">
        <v>1336</v>
      </c>
      <c r="H469" t="s">
        <v>265</v>
      </c>
      <c r="I469" t="s">
        <v>266</v>
      </c>
      <c r="J469" t="s">
        <v>920</v>
      </c>
      <c r="K469" t="s">
        <v>1202</v>
      </c>
      <c r="L469" t="s">
        <v>271</v>
      </c>
      <c r="M469" t="s">
        <v>268</v>
      </c>
      <c r="N469">
        <v>9</v>
      </c>
      <c r="O469" t="s">
        <v>288</v>
      </c>
      <c r="P469">
        <v>0.48</v>
      </c>
      <c r="R469">
        <v>6</v>
      </c>
      <c r="S469" s="108">
        <v>2.88</v>
      </c>
      <c r="T469">
        <v>1</v>
      </c>
      <c r="U469" t="s">
        <v>270</v>
      </c>
      <c r="V469" t="s">
        <v>167</v>
      </c>
      <c r="W469">
        <v>2</v>
      </c>
      <c r="X469">
        <v>0</v>
      </c>
      <c r="Y469">
        <v>4</v>
      </c>
      <c r="Z469">
        <v>0</v>
      </c>
      <c r="AA469">
        <v>2</v>
      </c>
      <c r="AB469">
        <v>0</v>
      </c>
      <c r="AC469">
        <v>0</v>
      </c>
      <c r="AD469">
        <v>0</v>
      </c>
    </row>
    <row r="470" spans="1:30" x14ac:dyDescent="0.3">
      <c r="A470" t="s">
        <v>1272</v>
      </c>
      <c r="B470" t="s">
        <v>821</v>
      </c>
      <c r="C470" t="s">
        <v>200</v>
      </c>
      <c r="D470" t="s">
        <v>1337</v>
      </c>
      <c r="F470" t="s">
        <v>1337</v>
      </c>
      <c r="H470" t="s">
        <v>265</v>
      </c>
      <c r="I470" t="s">
        <v>266</v>
      </c>
      <c r="J470" t="s">
        <v>920</v>
      </c>
      <c r="K470" t="s">
        <v>1202</v>
      </c>
      <c r="L470" t="s">
        <v>271</v>
      </c>
      <c r="M470" t="s">
        <v>268</v>
      </c>
      <c r="N470">
        <v>9</v>
      </c>
      <c r="O470" t="s">
        <v>272</v>
      </c>
      <c r="P470">
        <v>2</v>
      </c>
      <c r="R470">
        <v>2</v>
      </c>
      <c r="S470" s="108">
        <v>4</v>
      </c>
      <c r="T470">
        <v>1</v>
      </c>
      <c r="U470" t="s">
        <v>270</v>
      </c>
      <c r="V470" t="s">
        <v>167</v>
      </c>
      <c r="W470">
        <v>2</v>
      </c>
      <c r="X470">
        <v>0</v>
      </c>
      <c r="Y470">
        <v>0</v>
      </c>
      <c r="Z470">
        <v>2</v>
      </c>
      <c r="AA470">
        <v>0</v>
      </c>
      <c r="AB470">
        <v>0</v>
      </c>
      <c r="AC470">
        <v>0</v>
      </c>
      <c r="AD470">
        <v>0</v>
      </c>
    </row>
    <row r="471" spans="1:30" x14ac:dyDescent="0.3">
      <c r="A471" t="s">
        <v>1272</v>
      </c>
      <c r="B471" t="s">
        <v>821</v>
      </c>
      <c r="C471" t="s">
        <v>200</v>
      </c>
      <c r="D471" t="s">
        <v>1337</v>
      </c>
      <c r="F471" t="s">
        <v>1337</v>
      </c>
      <c r="H471" t="s">
        <v>265</v>
      </c>
      <c r="I471" t="s">
        <v>266</v>
      </c>
      <c r="J471" t="s">
        <v>920</v>
      </c>
      <c r="K471" t="s">
        <v>1202</v>
      </c>
      <c r="L471" t="s">
        <v>267</v>
      </c>
      <c r="M471" t="s">
        <v>268</v>
      </c>
      <c r="N471">
        <v>8</v>
      </c>
      <c r="O471" t="s">
        <v>282</v>
      </c>
      <c r="P471">
        <v>1</v>
      </c>
      <c r="R471">
        <v>1</v>
      </c>
      <c r="S471" s="108">
        <v>1</v>
      </c>
      <c r="T471">
        <v>1</v>
      </c>
      <c r="U471" t="s">
        <v>270</v>
      </c>
      <c r="V471" t="s">
        <v>167</v>
      </c>
      <c r="W471">
        <v>1</v>
      </c>
      <c r="X471">
        <v>0</v>
      </c>
      <c r="Y471">
        <v>0</v>
      </c>
      <c r="Z471">
        <v>1</v>
      </c>
      <c r="AA471">
        <v>0</v>
      </c>
      <c r="AB471">
        <v>0</v>
      </c>
      <c r="AC471">
        <v>0</v>
      </c>
      <c r="AD471">
        <v>0</v>
      </c>
    </row>
    <row r="472" spans="1:30" x14ac:dyDescent="0.3">
      <c r="A472" t="s">
        <v>1272</v>
      </c>
      <c r="B472" t="s">
        <v>821</v>
      </c>
      <c r="C472" t="s">
        <v>200</v>
      </c>
      <c r="D472" t="s">
        <v>1337</v>
      </c>
      <c r="F472" t="s">
        <v>1337</v>
      </c>
      <c r="H472" t="s">
        <v>265</v>
      </c>
      <c r="I472" t="s">
        <v>266</v>
      </c>
      <c r="J472" t="s">
        <v>920</v>
      </c>
      <c r="K472" t="s">
        <v>1202</v>
      </c>
      <c r="L472" t="s">
        <v>271</v>
      </c>
      <c r="M472" t="s">
        <v>268</v>
      </c>
      <c r="N472">
        <v>21</v>
      </c>
      <c r="O472" t="s">
        <v>273</v>
      </c>
      <c r="P472">
        <v>0.17</v>
      </c>
      <c r="R472">
        <v>1</v>
      </c>
      <c r="S472" s="108">
        <v>0.17</v>
      </c>
      <c r="T472">
        <v>1</v>
      </c>
      <c r="U472" t="s">
        <v>270</v>
      </c>
      <c r="V472" t="s">
        <v>167</v>
      </c>
      <c r="W472">
        <v>1</v>
      </c>
      <c r="X472">
        <v>1</v>
      </c>
      <c r="Y472">
        <v>0</v>
      </c>
      <c r="Z472">
        <v>0</v>
      </c>
      <c r="AA472">
        <v>0</v>
      </c>
      <c r="AB472">
        <v>0</v>
      </c>
      <c r="AC472">
        <v>0</v>
      </c>
      <c r="AD472">
        <v>0</v>
      </c>
    </row>
    <row r="473" spans="1:30" x14ac:dyDescent="0.3">
      <c r="A473" t="s">
        <v>1272</v>
      </c>
      <c r="B473" t="s">
        <v>821</v>
      </c>
      <c r="C473" t="s">
        <v>200</v>
      </c>
      <c r="D473" t="s">
        <v>1337</v>
      </c>
      <c r="F473" t="s">
        <v>1337</v>
      </c>
      <c r="H473" t="s">
        <v>265</v>
      </c>
      <c r="I473" t="s">
        <v>266</v>
      </c>
      <c r="J473" t="s">
        <v>920</v>
      </c>
      <c r="K473" t="s">
        <v>1202</v>
      </c>
      <c r="L473" t="s">
        <v>271</v>
      </c>
      <c r="M473" t="s">
        <v>268</v>
      </c>
      <c r="N473">
        <v>21</v>
      </c>
      <c r="O473" t="s">
        <v>273</v>
      </c>
      <c r="P473">
        <v>0.17</v>
      </c>
      <c r="R473">
        <v>1</v>
      </c>
      <c r="S473" s="108">
        <v>0.17</v>
      </c>
      <c r="T473">
        <v>1</v>
      </c>
      <c r="U473" t="s">
        <v>270</v>
      </c>
      <c r="V473" t="s">
        <v>167</v>
      </c>
      <c r="W473">
        <v>1</v>
      </c>
      <c r="X473">
        <v>1</v>
      </c>
      <c r="Y473">
        <v>0</v>
      </c>
      <c r="Z473">
        <v>0</v>
      </c>
      <c r="AA473">
        <v>0</v>
      </c>
      <c r="AB473">
        <v>0</v>
      </c>
      <c r="AC473">
        <v>0</v>
      </c>
      <c r="AD473">
        <v>0</v>
      </c>
    </row>
    <row r="474" spans="1:30" x14ac:dyDescent="0.3">
      <c r="A474" t="s">
        <v>1272</v>
      </c>
      <c r="B474" t="s">
        <v>821</v>
      </c>
      <c r="C474" t="s">
        <v>200</v>
      </c>
      <c r="D474" t="s">
        <v>1337</v>
      </c>
      <c r="F474" t="s">
        <v>1337</v>
      </c>
      <c r="H474" t="s">
        <v>265</v>
      </c>
      <c r="I474" t="s">
        <v>266</v>
      </c>
      <c r="J474" t="s">
        <v>920</v>
      </c>
      <c r="K474" t="s">
        <v>1202</v>
      </c>
      <c r="L474" t="s">
        <v>267</v>
      </c>
      <c r="M474" t="s">
        <v>268</v>
      </c>
      <c r="N474">
        <v>8</v>
      </c>
      <c r="O474" t="s">
        <v>282</v>
      </c>
      <c r="P474">
        <v>2</v>
      </c>
      <c r="R474">
        <v>1</v>
      </c>
      <c r="S474" s="108">
        <v>2</v>
      </c>
      <c r="T474">
        <v>1</v>
      </c>
      <c r="U474" t="s">
        <v>270</v>
      </c>
      <c r="V474" t="s">
        <v>167</v>
      </c>
      <c r="W474">
        <v>1</v>
      </c>
      <c r="X474">
        <v>0</v>
      </c>
      <c r="Y474">
        <v>0</v>
      </c>
      <c r="Z474">
        <v>1</v>
      </c>
      <c r="AA474">
        <v>0</v>
      </c>
      <c r="AB474">
        <v>0</v>
      </c>
      <c r="AC474">
        <v>0</v>
      </c>
      <c r="AD474">
        <v>0</v>
      </c>
    </row>
    <row r="475" spans="1:30" x14ac:dyDescent="0.3">
      <c r="A475" t="s">
        <v>1272</v>
      </c>
      <c r="B475" t="s">
        <v>839</v>
      </c>
      <c r="C475" t="s">
        <v>200</v>
      </c>
      <c r="D475" t="s">
        <v>1290</v>
      </c>
      <c r="F475" t="s">
        <v>1290</v>
      </c>
      <c r="H475" t="s">
        <v>265</v>
      </c>
      <c r="I475" t="s">
        <v>266</v>
      </c>
      <c r="J475" t="s">
        <v>920</v>
      </c>
      <c r="K475" t="s">
        <v>1202</v>
      </c>
      <c r="L475" t="s">
        <v>271</v>
      </c>
      <c r="M475" t="s">
        <v>268</v>
      </c>
      <c r="N475">
        <v>9</v>
      </c>
      <c r="O475" t="s">
        <v>288</v>
      </c>
      <c r="P475">
        <v>0.48</v>
      </c>
      <c r="R475">
        <v>4</v>
      </c>
      <c r="S475" s="108">
        <v>1.92</v>
      </c>
      <c r="T475">
        <v>1</v>
      </c>
      <c r="U475" t="s">
        <v>270</v>
      </c>
      <c r="V475" t="s">
        <v>167</v>
      </c>
      <c r="W475">
        <v>4</v>
      </c>
      <c r="X475">
        <v>0</v>
      </c>
      <c r="Y475">
        <v>0</v>
      </c>
      <c r="Z475">
        <v>4</v>
      </c>
      <c r="AA475">
        <v>0</v>
      </c>
      <c r="AB475">
        <v>0</v>
      </c>
      <c r="AC475">
        <v>0</v>
      </c>
      <c r="AD475">
        <v>0</v>
      </c>
    </row>
    <row r="476" spans="1:30" x14ac:dyDescent="0.3">
      <c r="A476" t="s">
        <v>1272</v>
      </c>
      <c r="B476" t="s">
        <v>839</v>
      </c>
      <c r="C476" t="s">
        <v>200</v>
      </c>
      <c r="D476" t="s">
        <v>1290</v>
      </c>
      <c r="F476" t="s">
        <v>1290</v>
      </c>
      <c r="H476" t="s">
        <v>265</v>
      </c>
      <c r="I476" t="s">
        <v>266</v>
      </c>
      <c r="J476" t="s">
        <v>920</v>
      </c>
      <c r="K476" t="s">
        <v>1202</v>
      </c>
      <c r="L476" t="s">
        <v>271</v>
      </c>
      <c r="M476" t="s">
        <v>268</v>
      </c>
      <c r="N476">
        <v>9</v>
      </c>
      <c r="O476" t="s">
        <v>288</v>
      </c>
      <c r="P476">
        <v>0.32</v>
      </c>
      <c r="R476">
        <v>1</v>
      </c>
      <c r="S476" s="108">
        <v>0.32</v>
      </c>
      <c r="T476">
        <v>1</v>
      </c>
      <c r="U476" t="s">
        <v>270</v>
      </c>
      <c r="V476" t="s">
        <v>167</v>
      </c>
      <c r="W476">
        <v>1</v>
      </c>
      <c r="X476">
        <v>0</v>
      </c>
      <c r="Y476">
        <v>0</v>
      </c>
      <c r="Z476">
        <v>1</v>
      </c>
      <c r="AA476">
        <v>0</v>
      </c>
      <c r="AB476">
        <v>0</v>
      </c>
      <c r="AC476">
        <v>0</v>
      </c>
      <c r="AD476">
        <v>0</v>
      </c>
    </row>
    <row r="477" spans="1:30" x14ac:dyDescent="0.3">
      <c r="A477" t="s">
        <v>1272</v>
      </c>
      <c r="B477" t="s">
        <v>839</v>
      </c>
      <c r="C477" t="s">
        <v>200</v>
      </c>
      <c r="D477" t="s">
        <v>1290</v>
      </c>
      <c r="F477" t="s">
        <v>1290</v>
      </c>
      <c r="H477" t="s">
        <v>265</v>
      </c>
      <c r="I477" t="s">
        <v>266</v>
      </c>
      <c r="J477" t="s">
        <v>920</v>
      </c>
      <c r="K477" t="s">
        <v>1202</v>
      </c>
      <c r="L477" t="s">
        <v>267</v>
      </c>
      <c r="M477" t="s">
        <v>268</v>
      </c>
      <c r="N477">
        <v>8</v>
      </c>
      <c r="O477" t="s">
        <v>266</v>
      </c>
      <c r="P477">
        <v>0.48</v>
      </c>
      <c r="R477">
        <v>4</v>
      </c>
      <c r="S477" s="108">
        <v>1.92</v>
      </c>
      <c r="T477">
        <v>1</v>
      </c>
      <c r="U477" t="s">
        <v>270</v>
      </c>
      <c r="V477" t="s">
        <v>167</v>
      </c>
      <c r="W477">
        <v>4</v>
      </c>
      <c r="X477">
        <v>0</v>
      </c>
      <c r="Y477">
        <v>0</v>
      </c>
      <c r="Z477">
        <v>0</v>
      </c>
      <c r="AA477">
        <v>4</v>
      </c>
      <c r="AB477">
        <v>0</v>
      </c>
      <c r="AC477">
        <v>0</v>
      </c>
      <c r="AD477">
        <v>0</v>
      </c>
    </row>
    <row r="478" spans="1:30" x14ac:dyDescent="0.3">
      <c r="A478" t="s">
        <v>1272</v>
      </c>
      <c r="B478" t="s">
        <v>839</v>
      </c>
      <c r="C478" t="s">
        <v>200</v>
      </c>
      <c r="D478" t="s">
        <v>1290</v>
      </c>
      <c r="F478" t="s">
        <v>1290</v>
      </c>
      <c r="H478" t="s">
        <v>265</v>
      </c>
      <c r="I478" t="s">
        <v>266</v>
      </c>
      <c r="J478" t="s">
        <v>920</v>
      </c>
      <c r="K478" t="s">
        <v>1202</v>
      </c>
      <c r="L478" t="s">
        <v>271</v>
      </c>
      <c r="M478" t="s">
        <v>268</v>
      </c>
      <c r="N478">
        <v>21</v>
      </c>
      <c r="O478" t="s">
        <v>273</v>
      </c>
      <c r="P478">
        <v>0.17</v>
      </c>
      <c r="R478">
        <v>1</v>
      </c>
      <c r="S478" s="108">
        <v>0.17</v>
      </c>
      <c r="T478">
        <v>1</v>
      </c>
      <c r="U478" t="s">
        <v>270</v>
      </c>
      <c r="V478" t="s">
        <v>167</v>
      </c>
      <c r="W478">
        <v>1</v>
      </c>
      <c r="X478">
        <v>0</v>
      </c>
      <c r="Y478">
        <v>0</v>
      </c>
      <c r="Z478">
        <v>1</v>
      </c>
      <c r="AA478">
        <v>0</v>
      </c>
      <c r="AB478">
        <v>0</v>
      </c>
      <c r="AC478">
        <v>0</v>
      </c>
      <c r="AD478">
        <v>0</v>
      </c>
    </row>
    <row r="479" spans="1:30" x14ac:dyDescent="0.3">
      <c r="A479" t="s">
        <v>1272</v>
      </c>
      <c r="B479" t="s">
        <v>839</v>
      </c>
      <c r="C479" t="s">
        <v>200</v>
      </c>
      <c r="D479" t="s">
        <v>1290</v>
      </c>
      <c r="F479" t="s">
        <v>1290</v>
      </c>
      <c r="H479" t="s">
        <v>265</v>
      </c>
      <c r="I479" t="s">
        <v>266</v>
      </c>
      <c r="J479" t="s">
        <v>920</v>
      </c>
      <c r="K479" t="s">
        <v>1202</v>
      </c>
      <c r="L479" t="s">
        <v>271</v>
      </c>
      <c r="M479" t="s">
        <v>268</v>
      </c>
      <c r="N479">
        <v>21</v>
      </c>
      <c r="O479" t="s">
        <v>273</v>
      </c>
      <c r="P479">
        <v>0.17</v>
      </c>
      <c r="R479">
        <v>1</v>
      </c>
      <c r="S479" s="108">
        <v>0.17</v>
      </c>
      <c r="T479">
        <v>1</v>
      </c>
      <c r="U479" t="s">
        <v>270</v>
      </c>
      <c r="V479" t="s">
        <v>167</v>
      </c>
      <c r="W479">
        <v>1</v>
      </c>
      <c r="X479">
        <v>0</v>
      </c>
      <c r="Y479">
        <v>0</v>
      </c>
      <c r="Z479">
        <v>1</v>
      </c>
      <c r="AA479">
        <v>0</v>
      </c>
      <c r="AB479">
        <v>0</v>
      </c>
      <c r="AC479">
        <v>0</v>
      </c>
      <c r="AD479">
        <v>0</v>
      </c>
    </row>
    <row r="480" spans="1:30" x14ac:dyDescent="0.3">
      <c r="A480" t="s">
        <v>1272</v>
      </c>
      <c r="B480" t="s">
        <v>849</v>
      </c>
      <c r="C480" t="s">
        <v>200</v>
      </c>
      <c r="D480" t="s">
        <v>1291</v>
      </c>
      <c r="F480" t="s">
        <v>1291</v>
      </c>
      <c r="H480" t="s">
        <v>265</v>
      </c>
      <c r="I480" t="s">
        <v>266</v>
      </c>
      <c r="J480" t="s">
        <v>920</v>
      </c>
      <c r="K480" t="s">
        <v>1202</v>
      </c>
      <c r="L480" t="s">
        <v>271</v>
      </c>
      <c r="M480" t="s">
        <v>268</v>
      </c>
      <c r="N480">
        <v>9</v>
      </c>
      <c r="O480" t="s">
        <v>288</v>
      </c>
      <c r="P480">
        <v>0.48</v>
      </c>
      <c r="R480">
        <v>2</v>
      </c>
      <c r="S480" s="108">
        <v>0.96</v>
      </c>
      <c r="T480">
        <v>1</v>
      </c>
      <c r="U480" t="s">
        <v>270</v>
      </c>
      <c r="V480" t="s">
        <v>167</v>
      </c>
      <c r="W480">
        <v>2</v>
      </c>
      <c r="X480">
        <v>0</v>
      </c>
      <c r="Y480">
        <v>0</v>
      </c>
      <c r="Z480">
        <v>2</v>
      </c>
      <c r="AA480">
        <v>0</v>
      </c>
      <c r="AB480">
        <v>0</v>
      </c>
      <c r="AC480">
        <v>0</v>
      </c>
      <c r="AD480">
        <v>0</v>
      </c>
    </row>
    <row r="481" spans="1:30" x14ac:dyDescent="0.3">
      <c r="A481" t="s">
        <v>1272</v>
      </c>
      <c r="B481" t="s">
        <v>849</v>
      </c>
      <c r="C481" t="s">
        <v>200</v>
      </c>
      <c r="D481" t="s">
        <v>1291</v>
      </c>
      <c r="F481" t="s">
        <v>1291</v>
      </c>
      <c r="H481" t="s">
        <v>265</v>
      </c>
      <c r="I481" t="s">
        <v>266</v>
      </c>
      <c r="J481" t="s">
        <v>920</v>
      </c>
      <c r="K481" t="s">
        <v>1202</v>
      </c>
      <c r="L481" t="s">
        <v>267</v>
      </c>
      <c r="M481" t="s">
        <v>268</v>
      </c>
      <c r="N481">
        <v>8</v>
      </c>
      <c r="O481" t="s">
        <v>266</v>
      </c>
      <c r="P481">
        <v>0.48</v>
      </c>
      <c r="R481">
        <v>2</v>
      </c>
      <c r="S481" s="108">
        <v>0.96</v>
      </c>
      <c r="T481">
        <v>1</v>
      </c>
      <c r="U481" t="s">
        <v>270</v>
      </c>
      <c r="V481" t="s">
        <v>167</v>
      </c>
      <c r="W481">
        <v>2</v>
      </c>
      <c r="X481">
        <v>0</v>
      </c>
      <c r="Y481">
        <v>0</v>
      </c>
      <c r="Z481">
        <v>0</v>
      </c>
      <c r="AA481">
        <v>2</v>
      </c>
      <c r="AB481">
        <v>0</v>
      </c>
      <c r="AC481">
        <v>0</v>
      </c>
      <c r="AD481">
        <v>0</v>
      </c>
    </row>
    <row r="482" spans="1:30" x14ac:dyDescent="0.3">
      <c r="A482" t="s">
        <v>1272</v>
      </c>
      <c r="B482" t="s">
        <v>849</v>
      </c>
      <c r="C482" t="s">
        <v>200</v>
      </c>
      <c r="D482" t="s">
        <v>1291</v>
      </c>
      <c r="F482" t="s">
        <v>1291</v>
      </c>
      <c r="H482" t="s">
        <v>265</v>
      </c>
      <c r="I482" t="s">
        <v>266</v>
      </c>
      <c r="J482" t="s">
        <v>920</v>
      </c>
      <c r="K482" t="s">
        <v>1202</v>
      </c>
      <c r="L482" t="s">
        <v>271</v>
      </c>
      <c r="M482" t="s">
        <v>268</v>
      </c>
      <c r="N482">
        <v>21</v>
      </c>
      <c r="O482" t="s">
        <v>273</v>
      </c>
      <c r="P482">
        <v>0.17</v>
      </c>
      <c r="R482">
        <v>1</v>
      </c>
      <c r="S482" s="108">
        <v>0.17</v>
      </c>
      <c r="T482">
        <v>1</v>
      </c>
      <c r="U482" t="s">
        <v>270</v>
      </c>
      <c r="V482" t="s">
        <v>167</v>
      </c>
      <c r="W482">
        <v>1</v>
      </c>
      <c r="X482">
        <v>0</v>
      </c>
      <c r="Y482">
        <v>0</v>
      </c>
      <c r="Z482">
        <v>1</v>
      </c>
      <c r="AA482">
        <v>0</v>
      </c>
      <c r="AB482">
        <v>0</v>
      </c>
      <c r="AC482">
        <v>0</v>
      </c>
      <c r="AD482">
        <v>0</v>
      </c>
    </row>
    <row r="483" spans="1:30" x14ac:dyDescent="0.3">
      <c r="A483" t="s">
        <v>1272</v>
      </c>
      <c r="B483" t="s">
        <v>841</v>
      </c>
      <c r="C483" t="s">
        <v>200</v>
      </c>
      <c r="D483" t="s">
        <v>1338</v>
      </c>
      <c r="F483" t="s">
        <v>1338</v>
      </c>
      <c r="H483" t="s">
        <v>265</v>
      </c>
      <c r="I483" t="s">
        <v>266</v>
      </c>
      <c r="J483" t="s">
        <v>920</v>
      </c>
      <c r="K483" t="s">
        <v>1202</v>
      </c>
      <c r="L483" t="s">
        <v>271</v>
      </c>
      <c r="M483" t="s">
        <v>268</v>
      </c>
      <c r="N483">
        <v>9</v>
      </c>
      <c r="O483" t="s">
        <v>272</v>
      </c>
      <c r="P483">
        <v>2</v>
      </c>
      <c r="R483">
        <v>3</v>
      </c>
      <c r="S483" s="108">
        <v>6</v>
      </c>
      <c r="T483">
        <v>1</v>
      </c>
      <c r="U483" t="s">
        <v>270</v>
      </c>
      <c r="V483" t="s">
        <v>167</v>
      </c>
      <c r="W483">
        <v>3</v>
      </c>
      <c r="X483">
        <v>0</v>
      </c>
      <c r="Y483">
        <v>0</v>
      </c>
      <c r="Z483">
        <v>3</v>
      </c>
      <c r="AA483">
        <v>0</v>
      </c>
      <c r="AB483">
        <v>0</v>
      </c>
      <c r="AC483">
        <v>0</v>
      </c>
      <c r="AD483">
        <v>0</v>
      </c>
    </row>
    <row r="484" spans="1:30" x14ac:dyDescent="0.3">
      <c r="A484" t="s">
        <v>1272</v>
      </c>
      <c r="B484" t="s">
        <v>841</v>
      </c>
      <c r="C484" t="s">
        <v>200</v>
      </c>
      <c r="D484" t="s">
        <v>1338</v>
      </c>
      <c r="F484" t="s">
        <v>1338</v>
      </c>
      <c r="H484" t="s">
        <v>265</v>
      </c>
      <c r="I484" t="s">
        <v>266</v>
      </c>
      <c r="J484" t="s">
        <v>920</v>
      </c>
      <c r="K484" t="s">
        <v>1202</v>
      </c>
      <c r="L484" t="s">
        <v>267</v>
      </c>
      <c r="M484" t="s">
        <v>268</v>
      </c>
      <c r="N484">
        <v>8</v>
      </c>
      <c r="O484" t="s">
        <v>282</v>
      </c>
      <c r="P484">
        <v>1</v>
      </c>
      <c r="R484">
        <v>3</v>
      </c>
      <c r="S484" s="108">
        <v>3</v>
      </c>
      <c r="T484">
        <v>1</v>
      </c>
      <c r="U484" t="s">
        <v>270</v>
      </c>
      <c r="V484" t="s">
        <v>167</v>
      </c>
      <c r="W484">
        <v>3</v>
      </c>
      <c r="X484">
        <v>0</v>
      </c>
      <c r="Y484">
        <v>0</v>
      </c>
      <c r="Z484">
        <v>3</v>
      </c>
      <c r="AA484">
        <v>0</v>
      </c>
      <c r="AB484">
        <v>0</v>
      </c>
      <c r="AC484">
        <v>0</v>
      </c>
      <c r="AD484">
        <v>0</v>
      </c>
    </row>
    <row r="485" spans="1:30" x14ac:dyDescent="0.3">
      <c r="A485" t="s">
        <v>1272</v>
      </c>
      <c r="B485" t="s">
        <v>841</v>
      </c>
      <c r="C485" t="s">
        <v>200</v>
      </c>
      <c r="D485" t="s">
        <v>1338</v>
      </c>
      <c r="F485" t="s">
        <v>1338</v>
      </c>
      <c r="H485" t="s">
        <v>265</v>
      </c>
      <c r="I485" t="s">
        <v>266</v>
      </c>
      <c r="J485" t="s">
        <v>920</v>
      </c>
      <c r="K485" t="s">
        <v>1202</v>
      </c>
      <c r="L485" t="s">
        <v>271</v>
      </c>
      <c r="M485" t="s">
        <v>268</v>
      </c>
      <c r="N485">
        <v>21</v>
      </c>
      <c r="O485" t="s">
        <v>273</v>
      </c>
      <c r="P485">
        <v>0.17</v>
      </c>
      <c r="R485">
        <v>1</v>
      </c>
      <c r="S485" s="108">
        <v>0.17</v>
      </c>
      <c r="T485">
        <v>1</v>
      </c>
      <c r="U485" t="s">
        <v>270</v>
      </c>
      <c r="V485" t="s">
        <v>167</v>
      </c>
      <c r="W485">
        <v>1</v>
      </c>
      <c r="X485">
        <v>1</v>
      </c>
      <c r="Y485">
        <v>0</v>
      </c>
      <c r="Z485">
        <v>0</v>
      </c>
      <c r="AA485">
        <v>0</v>
      </c>
      <c r="AB485">
        <v>0</v>
      </c>
      <c r="AC485">
        <v>0</v>
      </c>
      <c r="AD485">
        <v>0</v>
      </c>
    </row>
    <row r="486" spans="1:30" x14ac:dyDescent="0.3">
      <c r="A486" t="s">
        <v>1272</v>
      </c>
      <c r="B486" t="s">
        <v>841</v>
      </c>
      <c r="C486" t="s">
        <v>200</v>
      </c>
      <c r="D486" t="s">
        <v>1338</v>
      </c>
      <c r="F486" t="s">
        <v>1338</v>
      </c>
      <c r="H486" t="s">
        <v>265</v>
      </c>
      <c r="I486" t="s">
        <v>266</v>
      </c>
      <c r="J486" t="s">
        <v>920</v>
      </c>
      <c r="K486" t="s">
        <v>1202</v>
      </c>
      <c r="L486" t="s">
        <v>271</v>
      </c>
      <c r="M486" t="s">
        <v>268</v>
      </c>
      <c r="N486">
        <v>21</v>
      </c>
      <c r="O486" t="s">
        <v>273</v>
      </c>
      <c r="P486">
        <v>0.17</v>
      </c>
      <c r="R486">
        <v>1</v>
      </c>
      <c r="S486" s="108">
        <v>0.17</v>
      </c>
      <c r="T486">
        <v>1</v>
      </c>
      <c r="U486" t="s">
        <v>270</v>
      </c>
      <c r="V486" t="s">
        <v>167</v>
      </c>
      <c r="W486">
        <v>1</v>
      </c>
      <c r="X486">
        <v>1</v>
      </c>
      <c r="Y486">
        <v>0</v>
      </c>
      <c r="Z486">
        <v>0</v>
      </c>
      <c r="AA486">
        <v>0</v>
      </c>
      <c r="AB486">
        <v>0</v>
      </c>
      <c r="AC486">
        <v>0</v>
      </c>
      <c r="AD486">
        <v>0</v>
      </c>
    </row>
    <row r="487" spans="1:30" x14ac:dyDescent="0.3">
      <c r="A487" t="s">
        <v>1272</v>
      </c>
      <c r="B487" t="s">
        <v>841</v>
      </c>
      <c r="C487" t="s">
        <v>200</v>
      </c>
      <c r="D487" t="s">
        <v>1338</v>
      </c>
      <c r="F487" t="s">
        <v>1338</v>
      </c>
      <c r="H487" t="s">
        <v>265</v>
      </c>
      <c r="I487" t="s">
        <v>266</v>
      </c>
      <c r="J487" t="s">
        <v>920</v>
      </c>
      <c r="K487" t="s">
        <v>1202</v>
      </c>
      <c r="L487" t="s">
        <v>271</v>
      </c>
      <c r="M487" t="s">
        <v>268</v>
      </c>
      <c r="N487">
        <v>21</v>
      </c>
      <c r="O487" t="s">
        <v>273</v>
      </c>
      <c r="P487">
        <v>0.17</v>
      </c>
      <c r="R487">
        <v>1</v>
      </c>
      <c r="S487" s="108">
        <v>0.17</v>
      </c>
      <c r="T487">
        <v>1</v>
      </c>
      <c r="U487" t="s">
        <v>270</v>
      </c>
      <c r="V487" t="s">
        <v>167</v>
      </c>
      <c r="W487">
        <v>1</v>
      </c>
      <c r="X487">
        <v>1</v>
      </c>
      <c r="Y487">
        <v>0</v>
      </c>
      <c r="Z487">
        <v>0</v>
      </c>
      <c r="AA487">
        <v>0</v>
      </c>
      <c r="AB487">
        <v>0</v>
      </c>
      <c r="AC487">
        <v>0</v>
      </c>
      <c r="AD487">
        <v>0</v>
      </c>
    </row>
    <row r="488" spans="1:30" x14ac:dyDescent="0.3">
      <c r="A488" t="s">
        <v>1272</v>
      </c>
      <c r="B488" t="s">
        <v>843</v>
      </c>
      <c r="C488" t="s">
        <v>200</v>
      </c>
      <c r="D488" t="s">
        <v>1339</v>
      </c>
      <c r="F488" t="s">
        <v>1339</v>
      </c>
      <c r="H488" t="s">
        <v>265</v>
      </c>
      <c r="I488" t="s">
        <v>266</v>
      </c>
      <c r="J488" t="s">
        <v>920</v>
      </c>
      <c r="K488" t="s">
        <v>11833</v>
      </c>
      <c r="L488" t="s">
        <v>271</v>
      </c>
      <c r="M488" t="s">
        <v>268</v>
      </c>
      <c r="N488">
        <v>9</v>
      </c>
      <c r="O488" t="s">
        <v>288</v>
      </c>
      <c r="P488">
        <v>0.48</v>
      </c>
      <c r="R488">
        <v>1</v>
      </c>
      <c r="S488" s="108">
        <v>0.48</v>
      </c>
      <c r="T488">
        <v>1</v>
      </c>
      <c r="U488" t="s">
        <v>270</v>
      </c>
      <c r="V488" t="s">
        <v>167</v>
      </c>
      <c r="W488">
        <v>1</v>
      </c>
      <c r="X488">
        <v>0</v>
      </c>
      <c r="Y488">
        <v>0</v>
      </c>
      <c r="Z488">
        <v>0</v>
      </c>
      <c r="AA488">
        <v>0</v>
      </c>
      <c r="AB488">
        <v>1</v>
      </c>
      <c r="AC488">
        <v>0</v>
      </c>
      <c r="AD488">
        <v>0</v>
      </c>
    </row>
    <row r="489" spans="1:30" x14ac:dyDescent="0.3">
      <c r="A489" t="s">
        <v>1272</v>
      </c>
      <c r="B489" t="s">
        <v>843</v>
      </c>
      <c r="C489" t="s">
        <v>200</v>
      </c>
      <c r="D489" t="s">
        <v>1339</v>
      </c>
      <c r="F489" t="s">
        <v>1339</v>
      </c>
      <c r="H489" t="s">
        <v>265</v>
      </c>
      <c r="I489" t="s">
        <v>266</v>
      </c>
      <c r="J489" t="s">
        <v>920</v>
      </c>
      <c r="K489" t="s">
        <v>11833</v>
      </c>
      <c r="L489" t="s">
        <v>267</v>
      </c>
      <c r="M489" t="s">
        <v>268</v>
      </c>
      <c r="N489">
        <v>8</v>
      </c>
      <c r="O489" t="s">
        <v>266</v>
      </c>
      <c r="P489">
        <v>0.48</v>
      </c>
      <c r="R489">
        <v>2</v>
      </c>
      <c r="S489" s="108">
        <v>0.96</v>
      </c>
      <c r="T489">
        <v>1</v>
      </c>
      <c r="U489" t="s">
        <v>270</v>
      </c>
      <c r="V489" t="s">
        <v>167</v>
      </c>
      <c r="W489">
        <v>2</v>
      </c>
      <c r="X489">
        <v>0</v>
      </c>
      <c r="Y489">
        <v>0</v>
      </c>
      <c r="Z489">
        <v>2</v>
      </c>
      <c r="AA489">
        <v>0</v>
      </c>
      <c r="AB489">
        <v>0</v>
      </c>
      <c r="AC489">
        <v>0</v>
      </c>
      <c r="AD489">
        <v>0</v>
      </c>
    </row>
    <row r="490" spans="1:30" x14ac:dyDescent="0.3">
      <c r="A490" t="s">
        <v>1272</v>
      </c>
      <c r="B490" t="s">
        <v>843</v>
      </c>
      <c r="C490" t="s">
        <v>200</v>
      </c>
      <c r="D490" t="s">
        <v>1339</v>
      </c>
      <c r="F490" t="s">
        <v>1339</v>
      </c>
      <c r="H490" t="s">
        <v>265</v>
      </c>
      <c r="I490" t="s">
        <v>266</v>
      </c>
      <c r="J490" t="s">
        <v>920</v>
      </c>
      <c r="K490" t="s">
        <v>11833</v>
      </c>
      <c r="L490" t="s">
        <v>271</v>
      </c>
      <c r="M490" t="s">
        <v>268</v>
      </c>
      <c r="N490">
        <v>21</v>
      </c>
      <c r="O490" t="s">
        <v>273</v>
      </c>
      <c r="P490">
        <v>0.32</v>
      </c>
      <c r="R490">
        <v>1</v>
      </c>
      <c r="S490" s="108">
        <v>0.32</v>
      </c>
      <c r="T490">
        <v>1</v>
      </c>
      <c r="U490" t="s">
        <v>270</v>
      </c>
      <c r="V490" t="s">
        <v>167</v>
      </c>
      <c r="W490">
        <v>1</v>
      </c>
      <c r="X490">
        <v>0</v>
      </c>
      <c r="Y490">
        <v>0</v>
      </c>
      <c r="Z490">
        <v>0</v>
      </c>
      <c r="AA490">
        <v>0</v>
      </c>
      <c r="AB490">
        <v>1</v>
      </c>
      <c r="AC490">
        <v>0</v>
      </c>
      <c r="AD490">
        <v>0</v>
      </c>
    </row>
    <row r="491" spans="1:30" x14ac:dyDescent="0.3">
      <c r="A491" t="s">
        <v>1272</v>
      </c>
      <c r="B491" t="s">
        <v>843</v>
      </c>
      <c r="C491" t="s">
        <v>200</v>
      </c>
      <c r="D491" t="s">
        <v>1339</v>
      </c>
      <c r="F491" t="s">
        <v>1339</v>
      </c>
      <c r="H491" t="s">
        <v>265</v>
      </c>
      <c r="I491" t="s">
        <v>266</v>
      </c>
      <c r="J491" t="s">
        <v>920</v>
      </c>
      <c r="K491" t="s">
        <v>11833</v>
      </c>
      <c r="L491" t="s">
        <v>271</v>
      </c>
      <c r="M491" t="s">
        <v>268</v>
      </c>
      <c r="N491">
        <v>9</v>
      </c>
      <c r="O491" t="s">
        <v>288</v>
      </c>
      <c r="P491">
        <v>0.17</v>
      </c>
      <c r="R491">
        <v>1</v>
      </c>
      <c r="S491" s="108">
        <v>0.17</v>
      </c>
      <c r="T491">
        <v>1</v>
      </c>
      <c r="U491" t="s">
        <v>270</v>
      </c>
      <c r="V491" t="s">
        <v>167</v>
      </c>
      <c r="W491">
        <v>1</v>
      </c>
      <c r="X491">
        <v>0</v>
      </c>
      <c r="Y491">
        <v>0</v>
      </c>
      <c r="Z491">
        <v>0</v>
      </c>
      <c r="AA491">
        <v>0</v>
      </c>
      <c r="AB491">
        <v>1</v>
      </c>
      <c r="AC491">
        <v>0</v>
      </c>
      <c r="AD491">
        <v>0</v>
      </c>
    </row>
    <row r="492" spans="1:30" x14ac:dyDescent="0.3">
      <c r="A492" t="s">
        <v>1272</v>
      </c>
      <c r="B492" t="s">
        <v>845</v>
      </c>
      <c r="C492" t="s">
        <v>200</v>
      </c>
      <c r="D492" t="s">
        <v>1340</v>
      </c>
      <c r="F492" t="s">
        <v>1340</v>
      </c>
      <c r="H492" t="s">
        <v>265</v>
      </c>
      <c r="I492" t="s">
        <v>266</v>
      </c>
      <c r="J492" t="s">
        <v>920</v>
      </c>
      <c r="K492" t="s">
        <v>1202</v>
      </c>
      <c r="L492" t="s">
        <v>271</v>
      </c>
      <c r="M492" t="s">
        <v>268</v>
      </c>
      <c r="N492">
        <v>9</v>
      </c>
      <c r="O492" t="s">
        <v>272</v>
      </c>
      <c r="P492">
        <v>2</v>
      </c>
      <c r="R492">
        <v>1</v>
      </c>
      <c r="S492" s="108">
        <v>2</v>
      </c>
      <c r="T492">
        <v>1</v>
      </c>
      <c r="U492" t="s">
        <v>270</v>
      </c>
      <c r="V492" t="s">
        <v>167</v>
      </c>
      <c r="W492">
        <v>1</v>
      </c>
      <c r="X492">
        <v>0</v>
      </c>
      <c r="Y492">
        <v>0</v>
      </c>
      <c r="Z492">
        <v>1</v>
      </c>
      <c r="AA492">
        <v>0</v>
      </c>
      <c r="AB492">
        <v>0</v>
      </c>
      <c r="AC492">
        <v>0</v>
      </c>
      <c r="AD492">
        <v>0</v>
      </c>
    </row>
    <row r="493" spans="1:30" x14ac:dyDescent="0.3">
      <c r="A493" t="s">
        <v>1272</v>
      </c>
      <c r="B493" t="s">
        <v>845</v>
      </c>
      <c r="C493" t="s">
        <v>200</v>
      </c>
      <c r="D493" t="s">
        <v>1340</v>
      </c>
      <c r="F493" t="s">
        <v>1340</v>
      </c>
      <c r="H493" t="s">
        <v>265</v>
      </c>
      <c r="I493" t="s">
        <v>266</v>
      </c>
      <c r="J493" t="s">
        <v>920</v>
      </c>
      <c r="K493" t="s">
        <v>1202</v>
      </c>
      <c r="L493" t="s">
        <v>267</v>
      </c>
      <c r="M493" t="s">
        <v>268</v>
      </c>
      <c r="N493">
        <v>8</v>
      </c>
      <c r="O493" t="s">
        <v>282</v>
      </c>
      <c r="P493">
        <v>1</v>
      </c>
      <c r="R493">
        <v>1</v>
      </c>
      <c r="S493" s="108">
        <v>1</v>
      </c>
      <c r="T493">
        <v>1</v>
      </c>
      <c r="U493" t="s">
        <v>270</v>
      </c>
      <c r="V493" t="s">
        <v>167</v>
      </c>
      <c r="W493">
        <v>1</v>
      </c>
      <c r="X493">
        <v>0</v>
      </c>
      <c r="Y493">
        <v>0</v>
      </c>
      <c r="Z493">
        <v>1</v>
      </c>
      <c r="AA493">
        <v>0</v>
      </c>
      <c r="AB493">
        <v>0</v>
      </c>
      <c r="AC493">
        <v>0</v>
      </c>
      <c r="AD493">
        <v>0</v>
      </c>
    </row>
    <row r="494" spans="1:30" x14ac:dyDescent="0.3">
      <c r="A494" t="s">
        <v>1272</v>
      </c>
      <c r="B494" t="s">
        <v>845</v>
      </c>
      <c r="C494" t="s">
        <v>200</v>
      </c>
      <c r="D494" t="s">
        <v>1340</v>
      </c>
      <c r="F494" t="s">
        <v>1340</v>
      </c>
      <c r="H494" t="s">
        <v>265</v>
      </c>
      <c r="I494" t="s">
        <v>266</v>
      </c>
      <c r="J494" t="s">
        <v>920</v>
      </c>
      <c r="K494" t="s">
        <v>1202</v>
      </c>
      <c r="L494" t="s">
        <v>271</v>
      </c>
      <c r="M494" t="s">
        <v>268</v>
      </c>
      <c r="N494">
        <v>21</v>
      </c>
      <c r="O494" t="s">
        <v>273</v>
      </c>
      <c r="P494">
        <v>0.17</v>
      </c>
      <c r="R494">
        <v>1</v>
      </c>
      <c r="S494" s="108">
        <v>0.17</v>
      </c>
      <c r="T494">
        <v>1</v>
      </c>
      <c r="U494" t="s">
        <v>270</v>
      </c>
      <c r="V494" t="s">
        <v>167</v>
      </c>
      <c r="W494">
        <v>1</v>
      </c>
      <c r="X494">
        <v>1</v>
      </c>
      <c r="Y494">
        <v>0</v>
      </c>
      <c r="Z494">
        <v>0</v>
      </c>
      <c r="AA494">
        <v>0</v>
      </c>
      <c r="AB494">
        <v>0</v>
      </c>
      <c r="AC494">
        <v>0</v>
      </c>
      <c r="AD494">
        <v>0</v>
      </c>
    </row>
    <row r="495" spans="1:30" x14ac:dyDescent="0.3">
      <c r="A495" t="s">
        <v>1272</v>
      </c>
      <c r="B495" t="s">
        <v>847</v>
      </c>
      <c r="C495" t="s">
        <v>200</v>
      </c>
      <c r="D495" t="s">
        <v>1341</v>
      </c>
      <c r="F495" t="s">
        <v>1341</v>
      </c>
      <c r="H495" t="s">
        <v>265</v>
      </c>
      <c r="I495" t="s">
        <v>266</v>
      </c>
      <c r="J495" t="s">
        <v>920</v>
      </c>
      <c r="K495" t="s">
        <v>1202</v>
      </c>
      <c r="L495" t="s">
        <v>271</v>
      </c>
      <c r="M495" t="s">
        <v>268</v>
      </c>
      <c r="N495">
        <v>9</v>
      </c>
      <c r="O495" t="s">
        <v>272</v>
      </c>
      <c r="P495">
        <v>2</v>
      </c>
      <c r="R495">
        <v>2</v>
      </c>
      <c r="S495" s="108">
        <v>4</v>
      </c>
      <c r="T495">
        <v>1</v>
      </c>
      <c r="U495" t="s">
        <v>270</v>
      </c>
      <c r="V495" t="s">
        <v>167</v>
      </c>
      <c r="W495">
        <v>2</v>
      </c>
      <c r="X495">
        <v>0</v>
      </c>
      <c r="Y495">
        <v>0</v>
      </c>
      <c r="Z495">
        <v>2</v>
      </c>
      <c r="AA495">
        <v>0</v>
      </c>
      <c r="AB495">
        <v>0</v>
      </c>
      <c r="AC495">
        <v>0</v>
      </c>
      <c r="AD495">
        <v>0</v>
      </c>
    </row>
    <row r="496" spans="1:30" x14ac:dyDescent="0.3">
      <c r="A496" t="s">
        <v>1272</v>
      </c>
      <c r="B496" t="s">
        <v>847</v>
      </c>
      <c r="C496" t="s">
        <v>200</v>
      </c>
      <c r="D496" t="s">
        <v>1341</v>
      </c>
      <c r="F496" t="s">
        <v>1341</v>
      </c>
      <c r="H496" t="s">
        <v>265</v>
      </c>
      <c r="I496" t="s">
        <v>266</v>
      </c>
      <c r="J496" t="s">
        <v>920</v>
      </c>
      <c r="K496" t="s">
        <v>1202</v>
      </c>
      <c r="L496" t="s">
        <v>267</v>
      </c>
      <c r="M496" t="s">
        <v>268</v>
      </c>
      <c r="N496">
        <v>8</v>
      </c>
      <c r="O496" t="s">
        <v>282</v>
      </c>
      <c r="P496">
        <v>1</v>
      </c>
      <c r="R496">
        <v>2</v>
      </c>
      <c r="S496" s="108">
        <v>2</v>
      </c>
      <c r="T496">
        <v>1</v>
      </c>
      <c r="U496" t="s">
        <v>270</v>
      </c>
      <c r="V496" t="s">
        <v>167</v>
      </c>
      <c r="W496">
        <v>2</v>
      </c>
      <c r="X496">
        <v>0</v>
      </c>
      <c r="Y496">
        <v>0</v>
      </c>
      <c r="Z496">
        <v>2</v>
      </c>
      <c r="AA496">
        <v>0</v>
      </c>
      <c r="AB496">
        <v>0</v>
      </c>
      <c r="AC496">
        <v>0</v>
      </c>
      <c r="AD496">
        <v>0</v>
      </c>
    </row>
    <row r="497" spans="1:30" x14ac:dyDescent="0.3">
      <c r="A497" t="s">
        <v>1272</v>
      </c>
      <c r="B497" t="s">
        <v>847</v>
      </c>
      <c r="C497" t="s">
        <v>200</v>
      </c>
      <c r="D497" t="s">
        <v>1341</v>
      </c>
      <c r="F497" t="s">
        <v>1341</v>
      </c>
      <c r="H497" t="s">
        <v>265</v>
      </c>
      <c r="I497" t="s">
        <v>266</v>
      </c>
      <c r="J497" t="s">
        <v>920</v>
      </c>
      <c r="K497" t="s">
        <v>1202</v>
      </c>
      <c r="L497" t="s">
        <v>271</v>
      </c>
      <c r="M497" t="s">
        <v>268</v>
      </c>
      <c r="N497">
        <v>21</v>
      </c>
      <c r="O497" t="s">
        <v>273</v>
      </c>
      <c r="P497">
        <v>0.17</v>
      </c>
      <c r="R497">
        <v>1</v>
      </c>
      <c r="S497" s="108">
        <v>0.17</v>
      </c>
      <c r="T497">
        <v>1</v>
      </c>
      <c r="U497" t="s">
        <v>270</v>
      </c>
      <c r="V497" t="s">
        <v>167</v>
      </c>
      <c r="W497">
        <v>1</v>
      </c>
      <c r="X497">
        <v>1</v>
      </c>
      <c r="Y497">
        <v>0</v>
      </c>
      <c r="Z497">
        <v>0</v>
      </c>
      <c r="AA497">
        <v>0</v>
      </c>
      <c r="AB497">
        <v>0</v>
      </c>
      <c r="AC497">
        <v>0</v>
      </c>
      <c r="AD497">
        <v>0</v>
      </c>
    </row>
    <row r="498" spans="1:30" x14ac:dyDescent="0.3">
      <c r="A498" t="s">
        <v>1272</v>
      </c>
      <c r="B498" t="s">
        <v>847</v>
      </c>
      <c r="C498" t="s">
        <v>200</v>
      </c>
      <c r="D498" t="s">
        <v>1341</v>
      </c>
      <c r="F498" t="s">
        <v>1341</v>
      </c>
      <c r="H498" t="s">
        <v>265</v>
      </c>
      <c r="I498" t="s">
        <v>266</v>
      </c>
      <c r="J498" t="s">
        <v>920</v>
      </c>
      <c r="K498" t="s">
        <v>1202</v>
      </c>
      <c r="L498" t="s">
        <v>271</v>
      </c>
      <c r="M498" t="s">
        <v>268</v>
      </c>
      <c r="N498">
        <v>21</v>
      </c>
      <c r="O498" t="s">
        <v>273</v>
      </c>
      <c r="P498">
        <v>0.17</v>
      </c>
      <c r="R498">
        <v>1</v>
      </c>
      <c r="S498" s="108">
        <v>0.17</v>
      </c>
      <c r="T498">
        <v>1</v>
      </c>
      <c r="U498" t="s">
        <v>270</v>
      </c>
      <c r="V498" t="s">
        <v>167</v>
      </c>
      <c r="W498">
        <v>1</v>
      </c>
      <c r="X498">
        <v>1</v>
      </c>
      <c r="Y498">
        <v>0</v>
      </c>
      <c r="Z498">
        <v>0</v>
      </c>
      <c r="AA498">
        <v>0</v>
      </c>
      <c r="AB498">
        <v>0</v>
      </c>
      <c r="AC498">
        <v>0</v>
      </c>
      <c r="AD498">
        <v>0</v>
      </c>
    </row>
    <row r="499" spans="1:30" x14ac:dyDescent="0.3">
      <c r="A499" t="s">
        <v>1272</v>
      </c>
      <c r="B499" t="s">
        <v>765</v>
      </c>
      <c r="C499" t="s">
        <v>200</v>
      </c>
      <c r="D499" t="s">
        <v>1343</v>
      </c>
      <c r="F499" t="s">
        <v>1343</v>
      </c>
      <c r="H499" t="s">
        <v>265</v>
      </c>
      <c r="I499" t="s">
        <v>266</v>
      </c>
      <c r="J499" t="s">
        <v>920</v>
      </c>
      <c r="K499" t="s">
        <v>1202</v>
      </c>
      <c r="L499" t="s">
        <v>267</v>
      </c>
      <c r="M499" t="s">
        <v>268</v>
      </c>
      <c r="N499">
        <v>8</v>
      </c>
      <c r="O499" t="s">
        <v>282</v>
      </c>
      <c r="P499">
        <v>2</v>
      </c>
      <c r="R499">
        <v>3</v>
      </c>
      <c r="S499" s="108">
        <v>6</v>
      </c>
      <c r="T499">
        <v>1</v>
      </c>
      <c r="U499" t="s">
        <v>270</v>
      </c>
      <c r="V499" t="s">
        <v>167</v>
      </c>
      <c r="W499">
        <v>3</v>
      </c>
      <c r="X499">
        <v>0</v>
      </c>
      <c r="Y499">
        <v>0</v>
      </c>
      <c r="Z499">
        <v>3</v>
      </c>
      <c r="AA499">
        <v>0</v>
      </c>
      <c r="AB499">
        <v>0</v>
      </c>
      <c r="AC499">
        <v>0</v>
      </c>
      <c r="AD499">
        <v>0</v>
      </c>
    </row>
    <row r="500" spans="1:30" x14ac:dyDescent="0.3">
      <c r="A500" t="s">
        <v>1272</v>
      </c>
      <c r="B500" t="s">
        <v>765</v>
      </c>
      <c r="C500" t="s">
        <v>200</v>
      </c>
      <c r="D500" t="s">
        <v>1343</v>
      </c>
      <c r="F500" t="s">
        <v>1343</v>
      </c>
      <c r="H500" t="s">
        <v>265</v>
      </c>
      <c r="I500" t="s">
        <v>266</v>
      </c>
      <c r="J500" t="s">
        <v>920</v>
      </c>
      <c r="K500" t="s">
        <v>1202</v>
      </c>
      <c r="L500" t="s">
        <v>271</v>
      </c>
      <c r="M500" t="s">
        <v>268</v>
      </c>
      <c r="N500">
        <v>9</v>
      </c>
      <c r="O500" t="s">
        <v>272</v>
      </c>
      <c r="P500">
        <v>2</v>
      </c>
      <c r="R500">
        <v>3</v>
      </c>
      <c r="S500" s="108">
        <v>6</v>
      </c>
      <c r="T500">
        <v>1</v>
      </c>
      <c r="U500" t="s">
        <v>270</v>
      </c>
      <c r="V500" t="s">
        <v>167</v>
      </c>
      <c r="W500">
        <v>3</v>
      </c>
      <c r="X500">
        <v>0</v>
      </c>
      <c r="Y500">
        <v>0</v>
      </c>
      <c r="Z500">
        <v>3</v>
      </c>
      <c r="AA500">
        <v>0</v>
      </c>
      <c r="AB500">
        <v>0</v>
      </c>
      <c r="AC500">
        <v>0</v>
      </c>
      <c r="AD500">
        <v>0</v>
      </c>
    </row>
    <row r="501" spans="1:30" x14ac:dyDescent="0.3">
      <c r="A501" t="s">
        <v>1272</v>
      </c>
      <c r="B501" t="s">
        <v>765</v>
      </c>
      <c r="C501" t="s">
        <v>200</v>
      </c>
      <c r="D501" t="s">
        <v>1343</v>
      </c>
      <c r="F501" t="s">
        <v>1343</v>
      </c>
      <c r="H501" t="s">
        <v>265</v>
      </c>
      <c r="I501" t="s">
        <v>266</v>
      </c>
      <c r="J501" t="s">
        <v>920</v>
      </c>
      <c r="K501" t="s">
        <v>1202</v>
      </c>
      <c r="L501" t="s">
        <v>267</v>
      </c>
      <c r="M501" t="s">
        <v>268</v>
      </c>
      <c r="N501">
        <v>8</v>
      </c>
      <c r="O501" t="s">
        <v>266</v>
      </c>
      <c r="P501">
        <v>0.17</v>
      </c>
      <c r="R501">
        <v>1</v>
      </c>
      <c r="S501" s="108">
        <v>0.17</v>
      </c>
      <c r="T501">
        <v>1</v>
      </c>
      <c r="U501" t="s">
        <v>270</v>
      </c>
      <c r="V501" t="s">
        <v>167</v>
      </c>
      <c r="W501">
        <v>1</v>
      </c>
      <c r="X501">
        <v>0</v>
      </c>
      <c r="Y501">
        <v>0</v>
      </c>
      <c r="Z501">
        <v>1</v>
      </c>
      <c r="AA501">
        <v>0</v>
      </c>
      <c r="AB501">
        <v>0</v>
      </c>
      <c r="AC501">
        <v>0</v>
      </c>
      <c r="AD501">
        <v>0</v>
      </c>
    </row>
    <row r="502" spans="1:30" x14ac:dyDescent="0.3">
      <c r="A502" t="s">
        <v>1272</v>
      </c>
      <c r="B502" t="s">
        <v>765</v>
      </c>
      <c r="C502" t="s">
        <v>200</v>
      </c>
      <c r="D502" t="s">
        <v>1343</v>
      </c>
      <c r="F502" t="s">
        <v>1343</v>
      </c>
      <c r="H502" t="s">
        <v>265</v>
      </c>
      <c r="I502" t="s">
        <v>266</v>
      </c>
      <c r="J502" t="s">
        <v>920</v>
      </c>
      <c r="K502" t="s">
        <v>1202</v>
      </c>
      <c r="L502" t="s">
        <v>271</v>
      </c>
      <c r="M502" t="s">
        <v>268</v>
      </c>
      <c r="N502">
        <v>21</v>
      </c>
      <c r="O502" t="s">
        <v>273</v>
      </c>
      <c r="P502">
        <v>0.17</v>
      </c>
      <c r="R502">
        <v>1</v>
      </c>
      <c r="S502" s="108">
        <v>0.17</v>
      </c>
      <c r="T502">
        <v>1</v>
      </c>
      <c r="U502" t="s">
        <v>270</v>
      </c>
      <c r="V502" t="s">
        <v>167</v>
      </c>
      <c r="W502">
        <v>1</v>
      </c>
      <c r="X502">
        <v>1</v>
      </c>
      <c r="Y502">
        <v>0</v>
      </c>
      <c r="Z502">
        <v>0</v>
      </c>
      <c r="AA502">
        <v>0</v>
      </c>
      <c r="AB502">
        <v>0</v>
      </c>
      <c r="AC502">
        <v>0</v>
      </c>
      <c r="AD502">
        <v>0</v>
      </c>
    </row>
    <row r="503" spans="1:30" x14ac:dyDescent="0.3">
      <c r="A503" t="s">
        <v>1272</v>
      </c>
      <c r="B503" t="s">
        <v>771</v>
      </c>
      <c r="C503" t="s">
        <v>200</v>
      </c>
      <c r="D503" t="s">
        <v>1344</v>
      </c>
      <c r="F503" t="s">
        <v>1344</v>
      </c>
      <c r="H503" t="s">
        <v>265</v>
      </c>
      <c r="I503" t="s">
        <v>266</v>
      </c>
      <c r="J503" t="s">
        <v>920</v>
      </c>
      <c r="K503" t="s">
        <v>1202</v>
      </c>
      <c r="L503" t="s">
        <v>271</v>
      </c>
      <c r="M503" t="s">
        <v>268</v>
      </c>
      <c r="N503">
        <v>9</v>
      </c>
      <c r="O503" t="s">
        <v>288</v>
      </c>
      <c r="P503">
        <v>0.48</v>
      </c>
      <c r="R503">
        <v>6</v>
      </c>
      <c r="S503" s="108">
        <v>2.88</v>
      </c>
      <c r="T503">
        <v>1</v>
      </c>
      <c r="U503" t="s">
        <v>270</v>
      </c>
      <c r="V503" t="s">
        <v>167</v>
      </c>
      <c r="W503">
        <v>6</v>
      </c>
      <c r="X503">
        <v>0</v>
      </c>
      <c r="Y503">
        <v>0</v>
      </c>
      <c r="Z503">
        <v>0</v>
      </c>
      <c r="AA503">
        <v>0</v>
      </c>
      <c r="AB503">
        <v>6</v>
      </c>
      <c r="AC503">
        <v>0</v>
      </c>
      <c r="AD503">
        <v>0</v>
      </c>
    </row>
    <row r="504" spans="1:30" x14ac:dyDescent="0.3">
      <c r="A504" t="s">
        <v>1272</v>
      </c>
      <c r="B504" t="s">
        <v>771</v>
      </c>
      <c r="C504" t="s">
        <v>200</v>
      </c>
      <c r="D504" t="s">
        <v>1344</v>
      </c>
      <c r="F504" t="s">
        <v>1344</v>
      </c>
      <c r="H504" t="s">
        <v>265</v>
      </c>
      <c r="I504" t="s">
        <v>266</v>
      </c>
      <c r="J504" t="s">
        <v>920</v>
      </c>
      <c r="K504" t="s">
        <v>1202</v>
      </c>
      <c r="L504" t="s">
        <v>267</v>
      </c>
      <c r="M504" t="s">
        <v>268</v>
      </c>
      <c r="N504">
        <v>8</v>
      </c>
      <c r="O504" t="s">
        <v>282</v>
      </c>
      <c r="P504">
        <v>1</v>
      </c>
      <c r="R504">
        <v>1</v>
      </c>
      <c r="S504" s="108">
        <v>1</v>
      </c>
      <c r="T504">
        <v>1</v>
      </c>
      <c r="U504" t="s">
        <v>270</v>
      </c>
      <c r="V504" t="s">
        <v>167</v>
      </c>
      <c r="W504">
        <v>1</v>
      </c>
      <c r="X504">
        <v>0</v>
      </c>
      <c r="Y504">
        <v>1</v>
      </c>
      <c r="Z504">
        <v>0</v>
      </c>
      <c r="AA504">
        <v>0</v>
      </c>
      <c r="AB504">
        <v>0</v>
      </c>
      <c r="AC504">
        <v>0</v>
      </c>
      <c r="AD504">
        <v>0</v>
      </c>
    </row>
    <row r="505" spans="1:30" x14ac:dyDescent="0.3">
      <c r="A505" t="s">
        <v>1272</v>
      </c>
      <c r="B505" t="s">
        <v>771</v>
      </c>
      <c r="C505" t="s">
        <v>200</v>
      </c>
      <c r="D505" t="s">
        <v>1344</v>
      </c>
      <c r="F505" t="s">
        <v>1344</v>
      </c>
      <c r="H505" t="s">
        <v>265</v>
      </c>
      <c r="I505" t="s">
        <v>266</v>
      </c>
      <c r="J505" t="s">
        <v>920</v>
      </c>
      <c r="K505" t="s">
        <v>1202</v>
      </c>
      <c r="L505" t="s">
        <v>271</v>
      </c>
      <c r="M505" t="s">
        <v>268</v>
      </c>
      <c r="N505">
        <v>21</v>
      </c>
      <c r="O505" t="s">
        <v>273</v>
      </c>
      <c r="P505">
        <v>0.17</v>
      </c>
      <c r="R505">
        <v>1</v>
      </c>
      <c r="S505" s="108">
        <v>0.17</v>
      </c>
      <c r="T505">
        <v>1</v>
      </c>
      <c r="U505" t="s">
        <v>270</v>
      </c>
      <c r="V505" t="s">
        <v>167</v>
      </c>
      <c r="W505">
        <v>1</v>
      </c>
      <c r="X505">
        <v>0</v>
      </c>
      <c r="Y505">
        <v>1</v>
      </c>
      <c r="Z505">
        <v>0</v>
      </c>
      <c r="AA505">
        <v>0</v>
      </c>
      <c r="AB505">
        <v>0</v>
      </c>
      <c r="AC505">
        <v>0</v>
      </c>
      <c r="AD505">
        <v>0</v>
      </c>
    </row>
    <row r="506" spans="1:30" x14ac:dyDescent="0.3">
      <c r="A506" t="s">
        <v>1272</v>
      </c>
      <c r="B506" t="s">
        <v>771</v>
      </c>
      <c r="C506" t="s">
        <v>200</v>
      </c>
      <c r="D506" t="s">
        <v>1344</v>
      </c>
      <c r="F506" t="s">
        <v>1344</v>
      </c>
      <c r="H506" t="s">
        <v>265</v>
      </c>
      <c r="I506" t="s">
        <v>266</v>
      </c>
      <c r="J506" t="s">
        <v>920</v>
      </c>
      <c r="K506" t="s">
        <v>1202</v>
      </c>
      <c r="L506" t="s">
        <v>271</v>
      </c>
      <c r="M506" t="s">
        <v>268</v>
      </c>
      <c r="N506">
        <v>21</v>
      </c>
      <c r="O506" t="s">
        <v>273</v>
      </c>
      <c r="P506">
        <v>0.17</v>
      </c>
      <c r="R506">
        <v>1</v>
      </c>
      <c r="S506" s="108">
        <v>0.17</v>
      </c>
      <c r="T506">
        <v>1</v>
      </c>
      <c r="U506" t="s">
        <v>270</v>
      </c>
      <c r="V506" t="s">
        <v>167</v>
      </c>
      <c r="W506">
        <v>1</v>
      </c>
      <c r="X506">
        <v>0</v>
      </c>
      <c r="Y506">
        <v>1</v>
      </c>
      <c r="Z506">
        <v>0</v>
      </c>
      <c r="AA506">
        <v>0</v>
      </c>
      <c r="AB506">
        <v>0</v>
      </c>
      <c r="AC506">
        <v>0</v>
      </c>
      <c r="AD506">
        <v>0</v>
      </c>
    </row>
    <row r="507" spans="1:30" x14ac:dyDescent="0.3">
      <c r="A507" t="s">
        <v>1272</v>
      </c>
      <c r="B507" t="s">
        <v>771</v>
      </c>
      <c r="C507" t="s">
        <v>200</v>
      </c>
      <c r="D507" t="s">
        <v>1344</v>
      </c>
      <c r="F507" t="s">
        <v>1344</v>
      </c>
      <c r="H507" t="s">
        <v>265</v>
      </c>
      <c r="I507" t="s">
        <v>266</v>
      </c>
      <c r="J507" t="s">
        <v>920</v>
      </c>
      <c r="K507" t="s">
        <v>1202</v>
      </c>
      <c r="L507" t="s">
        <v>267</v>
      </c>
      <c r="M507" t="s">
        <v>268</v>
      </c>
      <c r="N507">
        <v>8</v>
      </c>
      <c r="O507" t="s">
        <v>282</v>
      </c>
      <c r="P507">
        <v>2</v>
      </c>
      <c r="R507">
        <v>1</v>
      </c>
      <c r="S507" s="108">
        <v>2</v>
      </c>
      <c r="T507">
        <v>1</v>
      </c>
      <c r="U507" t="s">
        <v>270</v>
      </c>
      <c r="V507" t="s">
        <v>167</v>
      </c>
      <c r="W507">
        <v>1</v>
      </c>
      <c r="X507">
        <v>0</v>
      </c>
      <c r="Y507">
        <v>1</v>
      </c>
      <c r="Z507">
        <v>0</v>
      </c>
      <c r="AA507">
        <v>0</v>
      </c>
      <c r="AB507">
        <v>0</v>
      </c>
      <c r="AC507">
        <v>0</v>
      </c>
      <c r="AD507">
        <v>0</v>
      </c>
    </row>
    <row r="508" spans="1:30" x14ac:dyDescent="0.3">
      <c r="A508" t="s">
        <v>1272</v>
      </c>
      <c r="B508" t="s">
        <v>789</v>
      </c>
      <c r="C508" t="s">
        <v>200</v>
      </c>
      <c r="D508" t="s">
        <v>1350</v>
      </c>
      <c r="F508" t="s">
        <v>1350</v>
      </c>
      <c r="H508" t="s">
        <v>265</v>
      </c>
      <c r="I508" t="s">
        <v>266</v>
      </c>
      <c r="J508" t="s">
        <v>920</v>
      </c>
      <c r="K508" t="s">
        <v>1202</v>
      </c>
      <c r="L508" t="s">
        <v>271</v>
      </c>
      <c r="M508" t="s">
        <v>268</v>
      </c>
      <c r="N508">
        <v>9</v>
      </c>
      <c r="O508" t="s">
        <v>272</v>
      </c>
      <c r="P508">
        <v>2</v>
      </c>
      <c r="R508">
        <v>1</v>
      </c>
      <c r="S508" s="108">
        <v>2</v>
      </c>
      <c r="T508">
        <v>1</v>
      </c>
      <c r="U508" t="s">
        <v>270</v>
      </c>
      <c r="V508" t="s">
        <v>167</v>
      </c>
      <c r="W508">
        <v>1</v>
      </c>
      <c r="X508">
        <v>0</v>
      </c>
      <c r="Y508">
        <v>0</v>
      </c>
      <c r="Z508">
        <v>0</v>
      </c>
      <c r="AA508">
        <v>1</v>
      </c>
      <c r="AB508">
        <v>0</v>
      </c>
      <c r="AC508">
        <v>0</v>
      </c>
      <c r="AD508">
        <v>0</v>
      </c>
    </row>
    <row r="509" spans="1:30" x14ac:dyDescent="0.3">
      <c r="A509" t="s">
        <v>1272</v>
      </c>
      <c r="B509" t="s">
        <v>789</v>
      </c>
      <c r="C509" t="s">
        <v>200</v>
      </c>
      <c r="D509" t="s">
        <v>1350</v>
      </c>
      <c r="F509" t="s">
        <v>1350</v>
      </c>
      <c r="H509" t="s">
        <v>265</v>
      </c>
      <c r="I509" t="s">
        <v>266</v>
      </c>
      <c r="J509" t="s">
        <v>920</v>
      </c>
      <c r="K509" t="s">
        <v>1202</v>
      </c>
      <c r="L509" t="s">
        <v>271</v>
      </c>
      <c r="M509" t="s">
        <v>268</v>
      </c>
      <c r="N509">
        <v>9</v>
      </c>
      <c r="O509" t="s">
        <v>272</v>
      </c>
      <c r="P509">
        <v>1</v>
      </c>
      <c r="R509">
        <v>1</v>
      </c>
      <c r="S509" s="108">
        <v>1</v>
      </c>
      <c r="T509">
        <v>1</v>
      </c>
      <c r="U509" t="s">
        <v>270</v>
      </c>
      <c r="V509" t="s">
        <v>167</v>
      </c>
      <c r="W509">
        <v>1</v>
      </c>
      <c r="X509">
        <v>0</v>
      </c>
      <c r="Y509">
        <v>0</v>
      </c>
      <c r="Z509">
        <v>0</v>
      </c>
      <c r="AA509">
        <v>1</v>
      </c>
      <c r="AB509">
        <v>0</v>
      </c>
      <c r="AC509">
        <v>0</v>
      </c>
      <c r="AD509">
        <v>0</v>
      </c>
    </row>
    <row r="510" spans="1:30" x14ac:dyDescent="0.3">
      <c r="A510" t="s">
        <v>1272</v>
      </c>
      <c r="B510" t="s">
        <v>789</v>
      </c>
      <c r="C510" t="s">
        <v>200</v>
      </c>
      <c r="D510" t="s">
        <v>1350</v>
      </c>
      <c r="F510" t="s">
        <v>1350</v>
      </c>
      <c r="H510" t="s">
        <v>265</v>
      </c>
      <c r="I510" t="s">
        <v>266</v>
      </c>
      <c r="J510" t="s">
        <v>920</v>
      </c>
      <c r="K510" t="s">
        <v>1202</v>
      </c>
      <c r="L510" t="s">
        <v>267</v>
      </c>
      <c r="M510" t="s">
        <v>268</v>
      </c>
      <c r="N510">
        <v>8</v>
      </c>
      <c r="O510" t="s">
        <v>282</v>
      </c>
      <c r="P510">
        <v>1</v>
      </c>
      <c r="R510">
        <v>1</v>
      </c>
      <c r="S510" s="108">
        <v>1</v>
      </c>
      <c r="T510">
        <v>1</v>
      </c>
      <c r="U510" t="s">
        <v>270</v>
      </c>
      <c r="V510" t="s">
        <v>167</v>
      </c>
      <c r="W510">
        <v>1</v>
      </c>
      <c r="X510">
        <v>0</v>
      </c>
      <c r="Y510">
        <v>1</v>
      </c>
      <c r="Z510">
        <v>0</v>
      </c>
      <c r="AA510">
        <v>0</v>
      </c>
      <c r="AB510">
        <v>0</v>
      </c>
      <c r="AC510">
        <v>0</v>
      </c>
      <c r="AD510">
        <v>0</v>
      </c>
    </row>
    <row r="511" spans="1:30" x14ac:dyDescent="0.3">
      <c r="A511" t="s">
        <v>1272</v>
      </c>
      <c r="B511" t="s">
        <v>789</v>
      </c>
      <c r="C511" t="s">
        <v>200</v>
      </c>
      <c r="D511" t="s">
        <v>1350</v>
      </c>
      <c r="F511" t="s">
        <v>1350</v>
      </c>
      <c r="H511" t="s">
        <v>265</v>
      </c>
      <c r="I511" t="s">
        <v>266</v>
      </c>
      <c r="J511" t="s">
        <v>920</v>
      </c>
      <c r="K511" t="s">
        <v>1202</v>
      </c>
      <c r="L511" t="s">
        <v>267</v>
      </c>
      <c r="M511" t="s">
        <v>268</v>
      </c>
      <c r="N511">
        <v>8</v>
      </c>
      <c r="O511" t="s">
        <v>266</v>
      </c>
      <c r="P511">
        <v>0.48</v>
      </c>
      <c r="R511">
        <v>2</v>
      </c>
      <c r="S511" s="108">
        <v>0.96</v>
      </c>
      <c r="T511">
        <v>1</v>
      </c>
      <c r="U511" t="s">
        <v>270</v>
      </c>
      <c r="V511" t="s">
        <v>167</v>
      </c>
      <c r="W511">
        <v>2</v>
      </c>
      <c r="X511">
        <v>0</v>
      </c>
      <c r="Y511">
        <v>2</v>
      </c>
      <c r="Z511">
        <v>0</v>
      </c>
      <c r="AA511">
        <v>0</v>
      </c>
      <c r="AB511">
        <v>0</v>
      </c>
      <c r="AC511">
        <v>0</v>
      </c>
      <c r="AD511">
        <v>0</v>
      </c>
    </row>
    <row r="512" spans="1:30" x14ac:dyDescent="0.3">
      <c r="A512" t="s">
        <v>1272</v>
      </c>
      <c r="B512" t="s">
        <v>789</v>
      </c>
      <c r="C512" t="s">
        <v>200</v>
      </c>
      <c r="D512" t="s">
        <v>1350</v>
      </c>
      <c r="F512" t="s">
        <v>1350</v>
      </c>
      <c r="H512" t="s">
        <v>265</v>
      </c>
      <c r="I512" t="s">
        <v>266</v>
      </c>
      <c r="J512" t="s">
        <v>920</v>
      </c>
      <c r="K512" t="s">
        <v>1202</v>
      </c>
      <c r="L512" t="s">
        <v>267</v>
      </c>
      <c r="M512" t="s">
        <v>268</v>
      </c>
      <c r="N512">
        <v>8</v>
      </c>
      <c r="O512" t="s">
        <v>266</v>
      </c>
      <c r="P512">
        <v>0.32</v>
      </c>
      <c r="R512">
        <v>1</v>
      </c>
      <c r="S512" s="108">
        <v>0.32</v>
      </c>
      <c r="T512">
        <v>1</v>
      </c>
      <c r="U512" t="s">
        <v>270</v>
      </c>
      <c r="V512" t="s">
        <v>167</v>
      </c>
      <c r="W512">
        <v>1</v>
      </c>
      <c r="X512">
        <v>0</v>
      </c>
      <c r="Y512">
        <v>1</v>
      </c>
      <c r="Z512">
        <v>0</v>
      </c>
      <c r="AA512">
        <v>0</v>
      </c>
      <c r="AB512">
        <v>0</v>
      </c>
      <c r="AC512">
        <v>0</v>
      </c>
      <c r="AD512">
        <v>0</v>
      </c>
    </row>
    <row r="513" spans="1:30" x14ac:dyDescent="0.3">
      <c r="A513" t="s">
        <v>1272</v>
      </c>
      <c r="B513" t="s">
        <v>789</v>
      </c>
      <c r="C513" t="s">
        <v>200</v>
      </c>
      <c r="D513" t="s">
        <v>1350</v>
      </c>
      <c r="F513" t="s">
        <v>1350</v>
      </c>
      <c r="H513" t="s">
        <v>265</v>
      </c>
      <c r="I513" t="s">
        <v>266</v>
      </c>
      <c r="J513" t="s">
        <v>920</v>
      </c>
      <c r="K513" t="s">
        <v>1202</v>
      </c>
      <c r="L513" t="s">
        <v>271</v>
      </c>
      <c r="M513" t="s">
        <v>268</v>
      </c>
      <c r="N513">
        <v>21</v>
      </c>
      <c r="O513" t="s">
        <v>273</v>
      </c>
      <c r="P513">
        <v>0.17</v>
      </c>
      <c r="R513">
        <v>1</v>
      </c>
      <c r="S513" s="108">
        <v>0.17</v>
      </c>
      <c r="T513">
        <v>1</v>
      </c>
      <c r="U513" t="s">
        <v>270</v>
      </c>
      <c r="V513" t="s">
        <v>167</v>
      </c>
      <c r="W513">
        <v>1</v>
      </c>
      <c r="X513">
        <v>0</v>
      </c>
      <c r="Y513">
        <v>1</v>
      </c>
      <c r="Z513">
        <v>0</v>
      </c>
      <c r="AA513">
        <v>0</v>
      </c>
      <c r="AB513">
        <v>0</v>
      </c>
      <c r="AC513">
        <v>0</v>
      </c>
      <c r="AD513">
        <v>0</v>
      </c>
    </row>
    <row r="514" spans="1:30" x14ac:dyDescent="0.3">
      <c r="A514" t="s">
        <v>1272</v>
      </c>
      <c r="B514" t="s">
        <v>789</v>
      </c>
      <c r="C514" t="s">
        <v>200</v>
      </c>
      <c r="D514" t="s">
        <v>1350</v>
      </c>
      <c r="F514" t="s">
        <v>1350</v>
      </c>
      <c r="H514" t="s">
        <v>265</v>
      </c>
      <c r="I514" t="s">
        <v>266</v>
      </c>
      <c r="J514" t="s">
        <v>920</v>
      </c>
      <c r="K514" t="s">
        <v>1202</v>
      </c>
      <c r="L514" t="s">
        <v>271</v>
      </c>
      <c r="M514" t="s">
        <v>268</v>
      </c>
      <c r="N514">
        <v>21</v>
      </c>
      <c r="O514" t="s">
        <v>273</v>
      </c>
      <c r="P514">
        <v>0.17</v>
      </c>
      <c r="R514">
        <v>1</v>
      </c>
      <c r="S514" s="108">
        <v>0.17</v>
      </c>
      <c r="T514">
        <v>1</v>
      </c>
      <c r="U514" t="s">
        <v>270</v>
      </c>
      <c r="V514" t="s">
        <v>167</v>
      </c>
      <c r="W514">
        <v>1</v>
      </c>
      <c r="X514">
        <v>0</v>
      </c>
      <c r="Y514">
        <v>1</v>
      </c>
      <c r="Z514">
        <v>0</v>
      </c>
      <c r="AA514">
        <v>0</v>
      </c>
      <c r="AB514">
        <v>0</v>
      </c>
      <c r="AC514">
        <v>0</v>
      </c>
      <c r="AD514">
        <v>0</v>
      </c>
    </row>
    <row r="515" spans="1:30" x14ac:dyDescent="0.3">
      <c r="A515" t="s">
        <v>1272</v>
      </c>
      <c r="B515" t="s">
        <v>789</v>
      </c>
      <c r="C515" t="s">
        <v>200</v>
      </c>
      <c r="D515" t="s">
        <v>1350</v>
      </c>
      <c r="F515" t="s">
        <v>1350</v>
      </c>
      <c r="H515" t="s">
        <v>265</v>
      </c>
      <c r="I515" t="s">
        <v>266</v>
      </c>
      <c r="J515" t="s">
        <v>920</v>
      </c>
      <c r="K515" t="s">
        <v>1202</v>
      </c>
      <c r="L515" t="s">
        <v>271</v>
      </c>
      <c r="M515" t="s">
        <v>268</v>
      </c>
      <c r="N515">
        <v>21</v>
      </c>
      <c r="O515" t="s">
        <v>425</v>
      </c>
      <c r="P515">
        <v>0.32</v>
      </c>
      <c r="R515">
        <v>1</v>
      </c>
      <c r="S515" s="108">
        <v>0.32</v>
      </c>
      <c r="T515">
        <v>1</v>
      </c>
      <c r="U515" t="s">
        <v>270</v>
      </c>
      <c r="V515" t="s">
        <v>167</v>
      </c>
      <c r="W515">
        <v>1</v>
      </c>
      <c r="X515">
        <v>0</v>
      </c>
      <c r="Y515">
        <v>0</v>
      </c>
      <c r="Z515">
        <v>0</v>
      </c>
      <c r="AA515">
        <v>1</v>
      </c>
      <c r="AB515">
        <v>0</v>
      </c>
      <c r="AC515">
        <v>0</v>
      </c>
      <c r="AD515">
        <v>0</v>
      </c>
    </row>
    <row r="516" spans="1:30" x14ac:dyDescent="0.3">
      <c r="A516" t="s">
        <v>1272</v>
      </c>
      <c r="B516" t="s">
        <v>791</v>
      </c>
      <c r="C516" t="s">
        <v>200</v>
      </c>
      <c r="D516" t="s">
        <v>1277</v>
      </c>
      <c r="F516" t="s">
        <v>1277</v>
      </c>
      <c r="H516" t="s">
        <v>265</v>
      </c>
      <c r="I516" t="s">
        <v>266</v>
      </c>
      <c r="J516" t="s">
        <v>920</v>
      </c>
      <c r="K516" t="s">
        <v>1202</v>
      </c>
      <c r="L516" t="s">
        <v>271</v>
      </c>
      <c r="M516" t="s">
        <v>268</v>
      </c>
      <c r="N516">
        <v>9</v>
      </c>
      <c r="O516" t="s">
        <v>272</v>
      </c>
      <c r="P516">
        <v>2</v>
      </c>
      <c r="R516">
        <v>2</v>
      </c>
      <c r="S516" s="108">
        <v>4</v>
      </c>
      <c r="T516">
        <v>1</v>
      </c>
      <c r="U516" t="s">
        <v>270</v>
      </c>
      <c r="V516" t="s">
        <v>167</v>
      </c>
      <c r="W516">
        <v>2</v>
      </c>
      <c r="X516">
        <v>0</v>
      </c>
      <c r="Y516">
        <v>0</v>
      </c>
      <c r="Z516">
        <v>2</v>
      </c>
      <c r="AA516">
        <v>0</v>
      </c>
      <c r="AB516">
        <v>0</v>
      </c>
      <c r="AC516">
        <v>0</v>
      </c>
      <c r="AD516">
        <v>0</v>
      </c>
    </row>
    <row r="517" spans="1:30" x14ac:dyDescent="0.3">
      <c r="A517" t="s">
        <v>1272</v>
      </c>
      <c r="B517" t="s">
        <v>791</v>
      </c>
      <c r="C517" t="s">
        <v>200</v>
      </c>
      <c r="D517" t="s">
        <v>1277</v>
      </c>
      <c r="F517" t="s">
        <v>1277</v>
      </c>
      <c r="H517" t="s">
        <v>265</v>
      </c>
      <c r="I517" t="s">
        <v>266</v>
      </c>
      <c r="J517" t="s">
        <v>920</v>
      </c>
      <c r="K517" t="s">
        <v>1202</v>
      </c>
      <c r="L517" t="s">
        <v>267</v>
      </c>
      <c r="M517" t="s">
        <v>268</v>
      </c>
      <c r="N517">
        <v>8</v>
      </c>
      <c r="O517" t="s">
        <v>282</v>
      </c>
      <c r="P517">
        <v>1</v>
      </c>
      <c r="R517">
        <v>3</v>
      </c>
      <c r="S517" s="108">
        <v>3</v>
      </c>
      <c r="T517">
        <v>1</v>
      </c>
      <c r="U517" t="s">
        <v>270</v>
      </c>
      <c r="V517" t="s">
        <v>167</v>
      </c>
      <c r="W517">
        <v>3</v>
      </c>
      <c r="X517">
        <v>0</v>
      </c>
      <c r="Y517">
        <v>0</v>
      </c>
      <c r="Z517">
        <v>3</v>
      </c>
      <c r="AA517">
        <v>0</v>
      </c>
      <c r="AB517">
        <v>0</v>
      </c>
      <c r="AC517">
        <v>0</v>
      </c>
      <c r="AD517">
        <v>0</v>
      </c>
    </row>
    <row r="518" spans="1:30" x14ac:dyDescent="0.3">
      <c r="A518" t="s">
        <v>1272</v>
      </c>
      <c r="B518" t="s">
        <v>791</v>
      </c>
      <c r="C518" t="s">
        <v>200</v>
      </c>
      <c r="D518" t="s">
        <v>1277</v>
      </c>
      <c r="F518" t="s">
        <v>1277</v>
      </c>
      <c r="H518" t="s">
        <v>265</v>
      </c>
      <c r="I518" t="s">
        <v>266</v>
      </c>
      <c r="J518" t="s">
        <v>920</v>
      </c>
      <c r="K518" t="s">
        <v>1202</v>
      </c>
      <c r="L518" t="s">
        <v>267</v>
      </c>
      <c r="M518" t="s">
        <v>268</v>
      </c>
      <c r="N518">
        <v>8</v>
      </c>
      <c r="O518" t="s">
        <v>266</v>
      </c>
      <c r="P518">
        <v>0.48</v>
      </c>
      <c r="R518">
        <v>2</v>
      </c>
      <c r="S518" s="108">
        <v>0.96</v>
      </c>
      <c r="T518">
        <v>1</v>
      </c>
      <c r="U518" t="s">
        <v>270</v>
      </c>
      <c r="V518" t="s">
        <v>167</v>
      </c>
      <c r="W518">
        <v>2</v>
      </c>
      <c r="X518">
        <v>0</v>
      </c>
      <c r="Y518">
        <v>0</v>
      </c>
      <c r="Z518">
        <v>2</v>
      </c>
      <c r="AA518">
        <v>0</v>
      </c>
      <c r="AB518">
        <v>0</v>
      </c>
      <c r="AC518">
        <v>0</v>
      </c>
      <c r="AD518">
        <v>0</v>
      </c>
    </row>
    <row r="519" spans="1:30" x14ac:dyDescent="0.3">
      <c r="A519" t="s">
        <v>1272</v>
      </c>
      <c r="B519" t="s">
        <v>791</v>
      </c>
      <c r="C519" t="s">
        <v>200</v>
      </c>
      <c r="D519" t="s">
        <v>1277</v>
      </c>
      <c r="F519" t="s">
        <v>1277</v>
      </c>
      <c r="H519" t="s">
        <v>265</v>
      </c>
      <c r="I519" t="s">
        <v>266</v>
      </c>
      <c r="J519" t="s">
        <v>920</v>
      </c>
      <c r="K519" t="s">
        <v>1202</v>
      </c>
      <c r="L519" t="s">
        <v>267</v>
      </c>
      <c r="M519" t="s">
        <v>268</v>
      </c>
      <c r="N519">
        <v>8</v>
      </c>
      <c r="O519" t="s">
        <v>266</v>
      </c>
      <c r="P519">
        <v>0.48</v>
      </c>
      <c r="R519">
        <v>2</v>
      </c>
      <c r="S519" s="108">
        <v>0.96</v>
      </c>
      <c r="T519">
        <v>1</v>
      </c>
      <c r="U519" t="s">
        <v>270</v>
      </c>
      <c r="V519" t="s">
        <v>167</v>
      </c>
      <c r="W519">
        <v>2</v>
      </c>
      <c r="X519">
        <v>0</v>
      </c>
      <c r="Y519">
        <v>0</v>
      </c>
      <c r="Z519">
        <v>2</v>
      </c>
      <c r="AA519">
        <v>0</v>
      </c>
      <c r="AB519">
        <v>0</v>
      </c>
      <c r="AC519">
        <v>0</v>
      </c>
      <c r="AD519">
        <v>0</v>
      </c>
    </row>
    <row r="520" spans="1:30" x14ac:dyDescent="0.3">
      <c r="A520" t="s">
        <v>1272</v>
      </c>
      <c r="B520" t="s">
        <v>791</v>
      </c>
      <c r="C520" t="s">
        <v>200</v>
      </c>
      <c r="D520" t="s">
        <v>1277</v>
      </c>
      <c r="F520" t="s">
        <v>1277</v>
      </c>
      <c r="H520" t="s">
        <v>265</v>
      </c>
      <c r="I520" t="s">
        <v>266</v>
      </c>
      <c r="J520" t="s">
        <v>920</v>
      </c>
      <c r="K520" t="s">
        <v>1202</v>
      </c>
      <c r="L520" t="s">
        <v>267</v>
      </c>
      <c r="M520" t="s">
        <v>268</v>
      </c>
      <c r="N520">
        <v>8</v>
      </c>
      <c r="O520" t="s">
        <v>266</v>
      </c>
      <c r="P520">
        <v>0.48</v>
      </c>
      <c r="R520">
        <v>2</v>
      </c>
      <c r="S520" s="108">
        <v>0.96</v>
      </c>
      <c r="T520">
        <v>1</v>
      </c>
      <c r="U520" t="s">
        <v>270</v>
      </c>
      <c r="V520" t="s">
        <v>167</v>
      </c>
      <c r="W520">
        <v>2</v>
      </c>
      <c r="X520">
        <v>0</v>
      </c>
      <c r="Y520">
        <v>0</v>
      </c>
      <c r="Z520">
        <v>2</v>
      </c>
      <c r="AA520">
        <v>0</v>
      </c>
      <c r="AB520">
        <v>0</v>
      </c>
      <c r="AC520">
        <v>0</v>
      </c>
      <c r="AD520">
        <v>0</v>
      </c>
    </row>
    <row r="521" spans="1:30" x14ac:dyDescent="0.3">
      <c r="A521" t="s">
        <v>1272</v>
      </c>
      <c r="B521" t="s">
        <v>791</v>
      </c>
      <c r="C521" t="s">
        <v>200</v>
      </c>
      <c r="D521" t="s">
        <v>1277</v>
      </c>
      <c r="F521" t="s">
        <v>1277</v>
      </c>
      <c r="H521" t="s">
        <v>265</v>
      </c>
      <c r="I521" t="s">
        <v>266</v>
      </c>
      <c r="J521" t="s">
        <v>920</v>
      </c>
      <c r="K521" t="s">
        <v>1202</v>
      </c>
      <c r="L521" t="s">
        <v>267</v>
      </c>
      <c r="M521" t="s">
        <v>268</v>
      </c>
      <c r="N521">
        <v>8</v>
      </c>
      <c r="O521" t="s">
        <v>266</v>
      </c>
      <c r="P521">
        <v>0.48</v>
      </c>
      <c r="R521">
        <v>2</v>
      </c>
      <c r="S521" s="108">
        <v>0.96</v>
      </c>
      <c r="T521">
        <v>1</v>
      </c>
      <c r="U521" t="s">
        <v>270</v>
      </c>
      <c r="V521" t="s">
        <v>167</v>
      </c>
      <c r="W521">
        <v>2</v>
      </c>
      <c r="X521">
        <v>0</v>
      </c>
      <c r="Y521">
        <v>0</v>
      </c>
      <c r="Z521">
        <v>2</v>
      </c>
      <c r="AA521">
        <v>0</v>
      </c>
      <c r="AB521">
        <v>0</v>
      </c>
      <c r="AC521">
        <v>0</v>
      </c>
      <c r="AD521">
        <v>0</v>
      </c>
    </row>
    <row r="522" spans="1:30" x14ac:dyDescent="0.3">
      <c r="A522" t="s">
        <v>1272</v>
      </c>
      <c r="B522" t="s">
        <v>791</v>
      </c>
      <c r="C522" t="s">
        <v>200</v>
      </c>
      <c r="D522" t="s">
        <v>1277</v>
      </c>
      <c r="F522" t="s">
        <v>1277</v>
      </c>
      <c r="H522" t="s">
        <v>265</v>
      </c>
      <c r="I522" t="s">
        <v>266</v>
      </c>
      <c r="J522" t="s">
        <v>920</v>
      </c>
      <c r="K522" t="s">
        <v>1202</v>
      </c>
      <c r="L522" t="s">
        <v>267</v>
      </c>
      <c r="M522" t="s">
        <v>268</v>
      </c>
      <c r="N522">
        <v>8</v>
      </c>
      <c r="O522" t="s">
        <v>266</v>
      </c>
      <c r="P522">
        <v>0.48</v>
      </c>
      <c r="R522">
        <v>2</v>
      </c>
      <c r="S522" s="108">
        <v>0.96</v>
      </c>
      <c r="T522">
        <v>1</v>
      </c>
      <c r="U522" t="s">
        <v>270</v>
      </c>
      <c r="V522" t="s">
        <v>167</v>
      </c>
      <c r="W522">
        <v>2</v>
      </c>
      <c r="X522">
        <v>0</v>
      </c>
      <c r="Y522">
        <v>0</v>
      </c>
      <c r="Z522">
        <v>2</v>
      </c>
      <c r="AA522">
        <v>0</v>
      </c>
      <c r="AB522">
        <v>0</v>
      </c>
      <c r="AC522">
        <v>0</v>
      </c>
      <c r="AD522">
        <v>0</v>
      </c>
    </row>
    <row r="523" spans="1:30" x14ac:dyDescent="0.3">
      <c r="A523" t="s">
        <v>1272</v>
      </c>
      <c r="B523" t="s">
        <v>791</v>
      </c>
      <c r="C523" t="s">
        <v>200</v>
      </c>
      <c r="D523" t="s">
        <v>1277</v>
      </c>
      <c r="F523" t="s">
        <v>1277</v>
      </c>
      <c r="H523" t="s">
        <v>265</v>
      </c>
      <c r="I523" t="s">
        <v>266</v>
      </c>
      <c r="J523" t="s">
        <v>920</v>
      </c>
      <c r="K523" t="s">
        <v>1202</v>
      </c>
      <c r="L523" t="s">
        <v>271</v>
      </c>
      <c r="M523" t="s">
        <v>268</v>
      </c>
      <c r="N523">
        <v>9</v>
      </c>
      <c r="O523" t="s">
        <v>288</v>
      </c>
      <c r="P523">
        <v>0.48</v>
      </c>
      <c r="R523">
        <v>2</v>
      </c>
      <c r="S523" s="108">
        <v>0.96</v>
      </c>
      <c r="T523">
        <v>1</v>
      </c>
      <c r="U523" t="s">
        <v>270</v>
      </c>
      <c r="V523" t="s">
        <v>167</v>
      </c>
      <c r="W523">
        <v>2</v>
      </c>
      <c r="X523">
        <v>0</v>
      </c>
      <c r="Y523">
        <v>2</v>
      </c>
      <c r="Z523">
        <v>0</v>
      </c>
      <c r="AA523">
        <v>0</v>
      </c>
      <c r="AB523">
        <v>0</v>
      </c>
      <c r="AC523">
        <v>0</v>
      </c>
      <c r="AD523">
        <v>0</v>
      </c>
    </row>
    <row r="524" spans="1:30" x14ac:dyDescent="0.3">
      <c r="A524" t="s">
        <v>1272</v>
      </c>
      <c r="B524" t="s">
        <v>791</v>
      </c>
      <c r="C524" t="s">
        <v>200</v>
      </c>
      <c r="D524" t="s">
        <v>1277</v>
      </c>
      <c r="F524" t="s">
        <v>1277</v>
      </c>
      <c r="H524" t="s">
        <v>265</v>
      </c>
      <c r="I524" t="s">
        <v>266</v>
      </c>
      <c r="J524" t="s">
        <v>920</v>
      </c>
      <c r="K524" t="s">
        <v>1202</v>
      </c>
      <c r="L524" t="s">
        <v>271</v>
      </c>
      <c r="M524" t="s">
        <v>268</v>
      </c>
      <c r="N524">
        <v>9</v>
      </c>
      <c r="O524" t="s">
        <v>288</v>
      </c>
      <c r="P524">
        <v>0.48</v>
      </c>
      <c r="R524">
        <v>2</v>
      </c>
      <c r="S524" s="108">
        <v>0.96</v>
      </c>
      <c r="T524">
        <v>1</v>
      </c>
      <c r="U524" t="s">
        <v>270</v>
      </c>
      <c r="V524" t="s">
        <v>167</v>
      </c>
      <c r="W524">
        <v>2</v>
      </c>
      <c r="X524">
        <v>0</v>
      </c>
      <c r="Y524">
        <v>2</v>
      </c>
      <c r="Z524">
        <v>0</v>
      </c>
      <c r="AA524">
        <v>0</v>
      </c>
      <c r="AB524">
        <v>0</v>
      </c>
      <c r="AC524">
        <v>0</v>
      </c>
      <c r="AD524">
        <v>0</v>
      </c>
    </row>
    <row r="525" spans="1:30" x14ac:dyDescent="0.3">
      <c r="A525" t="s">
        <v>1272</v>
      </c>
      <c r="B525" t="s">
        <v>791</v>
      </c>
      <c r="C525" t="s">
        <v>200</v>
      </c>
      <c r="D525" t="s">
        <v>1277</v>
      </c>
      <c r="F525" t="s">
        <v>1277</v>
      </c>
      <c r="H525" t="s">
        <v>265</v>
      </c>
      <c r="I525" t="s">
        <v>266</v>
      </c>
      <c r="J525" t="s">
        <v>920</v>
      </c>
      <c r="K525" t="s">
        <v>1202</v>
      </c>
      <c r="L525" t="s">
        <v>271</v>
      </c>
      <c r="M525" t="s">
        <v>268</v>
      </c>
      <c r="N525">
        <v>9</v>
      </c>
      <c r="O525" t="s">
        <v>288</v>
      </c>
      <c r="P525">
        <v>0.48</v>
      </c>
      <c r="R525">
        <v>2</v>
      </c>
      <c r="S525" s="108">
        <v>0.96</v>
      </c>
      <c r="T525">
        <v>1</v>
      </c>
      <c r="U525" t="s">
        <v>270</v>
      </c>
      <c r="V525" t="s">
        <v>167</v>
      </c>
      <c r="W525">
        <v>2</v>
      </c>
      <c r="X525">
        <v>0</v>
      </c>
      <c r="Y525">
        <v>2</v>
      </c>
      <c r="Z525">
        <v>0</v>
      </c>
      <c r="AA525">
        <v>0</v>
      </c>
      <c r="AB525">
        <v>0</v>
      </c>
      <c r="AC525">
        <v>0</v>
      </c>
      <c r="AD525">
        <v>0</v>
      </c>
    </row>
    <row r="526" spans="1:30" x14ac:dyDescent="0.3">
      <c r="A526" t="s">
        <v>1272</v>
      </c>
      <c r="B526" t="s">
        <v>791</v>
      </c>
      <c r="C526" t="s">
        <v>200</v>
      </c>
      <c r="D526" t="s">
        <v>1277</v>
      </c>
      <c r="F526" t="s">
        <v>1277</v>
      </c>
      <c r="H526" t="s">
        <v>265</v>
      </c>
      <c r="I526" t="s">
        <v>266</v>
      </c>
      <c r="J526" t="s">
        <v>920</v>
      </c>
      <c r="K526" t="s">
        <v>1202</v>
      </c>
      <c r="L526" t="s">
        <v>271</v>
      </c>
      <c r="M526" t="s">
        <v>268</v>
      </c>
      <c r="N526">
        <v>9</v>
      </c>
      <c r="O526" t="s">
        <v>288</v>
      </c>
      <c r="P526">
        <v>0.48</v>
      </c>
      <c r="R526">
        <v>2</v>
      </c>
      <c r="S526" s="108">
        <v>0.96</v>
      </c>
      <c r="T526">
        <v>1</v>
      </c>
      <c r="U526" t="s">
        <v>270</v>
      </c>
      <c r="V526" t="s">
        <v>167</v>
      </c>
      <c r="W526">
        <v>2</v>
      </c>
      <c r="X526">
        <v>0</v>
      </c>
      <c r="Y526">
        <v>2</v>
      </c>
      <c r="Z526">
        <v>0</v>
      </c>
      <c r="AA526">
        <v>0</v>
      </c>
      <c r="AB526">
        <v>0</v>
      </c>
      <c r="AC526">
        <v>0</v>
      </c>
      <c r="AD526">
        <v>0</v>
      </c>
    </row>
    <row r="527" spans="1:30" x14ac:dyDescent="0.3">
      <c r="A527" t="s">
        <v>1272</v>
      </c>
      <c r="B527" t="s">
        <v>791</v>
      </c>
      <c r="C527" t="s">
        <v>200</v>
      </c>
      <c r="D527" t="s">
        <v>1277</v>
      </c>
      <c r="F527" t="s">
        <v>1277</v>
      </c>
      <c r="H527" t="s">
        <v>265</v>
      </c>
      <c r="I527" t="s">
        <v>266</v>
      </c>
      <c r="J527" t="s">
        <v>920</v>
      </c>
      <c r="K527" t="s">
        <v>1202</v>
      </c>
      <c r="L527" t="s">
        <v>271</v>
      </c>
      <c r="M527" t="s">
        <v>268</v>
      </c>
      <c r="N527">
        <v>9</v>
      </c>
      <c r="O527" t="s">
        <v>288</v>
      </c>
      <c r="P527">
        <v>0.48</v>
      </c>
      <c r="R527">
        <v>2</v>
      </c>
      <c r="S527" s="108">
        <v>0.96</v>
      </c>
      <c r="T527">
        <v>1</v>
      </c>
      <c r="U527" t="s">
        <v>270</v>
      </c>
      <c r="V527" t="s">
        <v>167</v>
      </c>
      <c r="W527">
        <v>2</v>
      </c>
      <c r="X527">
        <v>0</v>
      </c>
      <c r="Y527">
        <v>2</v>
      </c>
      <c r="Z527">
        <v>0</v>
      </c>
      <c r="AA527">
        <v>0</v>
      </c>
      <c r="AB527">
        <v>0</v>
      </c>
      <c r="AC527">
        <v>0</v>
      </c>
      <c r="AD527">
        <v>0</v>
      </c>
    </row>
    <row r="528" spans="1:30" x14ac:dyDescent="0.3">
      <c r="A528" t="s">
        <v>1272</v>
      </c>
      <c r="B528" t="s">
        <v>791</v>
      </c>
      <c r="C528" t="s">
        <v>200</v>
      </c>
      <c r="D528" t="s">
        <v>1277</v>
      </c>
      <c r="F528" t="s">
        <v>1277</v>
      </c>
      <c r="H528" t="s">
        <v>265</v>
      </c>
      <c r="I528" t="s">
        <v>266</v>
      </c>
      <c r="J528" t="s">
        <v>920</v>
      </c>
      <c r="K528" t="s">
        <v>1202</v>
      </c>
      <c r="L528" t="s">
        <v>271</v>
      </c>
      <c r="M528" t="s">
        <v>268</v>
      </c>
      <c r="N528">
        <v>21</v>
      </c>
      <c r="O528" t="s">
        <v>273</v>
      </c>
      <c r="P528">
        <v>0.17</v>
      </c>
      <c r="R528">
        <v>1</v>
      </c>
      <c r="S528" s="108">
        <v>0.17</v>
      </c>
      <c r="T528">
        <v>1</v>
      </c>
      <c r="U528" t="s">
        <v>270</v>
      </c>
      <c r="V528" t="s">
        <v>167</v>
      </c>
      <c r="W528">
        <v>1</v>
      </c>
      <c r="X528">
        <v>1</v>
      </c>
      <c r="Y528">
        <v>0</v>
      </c>
      <c r="Z528">
        <v>0</v>
      </c>
      <c r="AA528">
        <v>0</v>
      </c>
      <c r="AB528">
        <v>0</v>
      </c>
      <c r="AC528">
        <v>0</v>
      </c>
      <c r="AD528">
        <v>0</v>
      </c>
    </row>
    <row r="529" spans="1:30" x14ac:dyDescent="0.3">
      <c r="A529" t="s">
        <v>1272</v>
      </c>
      <c r="B529" t="s">
        <v>791</v>
      </c>
      <c r="C529" t="s">
        <v>200</v>
      </c>
      <c r="D529" t="s">
        <v>1277</v>
      </c>
      <c r="F529" t="s">
        <v>1277</v>
      </c>
      <c r="H529" t="s">
        <v>265</v>
      </c>
      <c r="I529" t="s">
        <v>266</v>
      </c>
      <c r="J529" t="s">
        <v>920</v>
      </c>
      <c r="K529" t="s">
        <v>1202</v>
      </c>
      <c r="L529" t="s">
        <v>271</v>
      </c>
      <c r="M529" t="s">
        <v>268</v>
      </c>
      <c r="N529">
        <v>21</v>
      </c>
      <c r="O529" t="s">
        <v>273</v>
      </c>
      <c r="P529">
        <v>0.17</v>
      </c>
      <c r="R529">
        <v>1</v>
      </c>
      <c r="S529" s="108">
        <v>0.17</v>
      </c>
      <c r="T529">
        <v>1</v>
      </c>
      <c r="U529" t="s">
        <v>270</v>
      </c>
      <c r="V529" t="s">
        <v>167</v>
      </c>
      <c r="W529">
        <v>1</v>
      </c>
      <c r="X529">
        <v>1</v>
      </c>
      <c r="Y529">
        <v>0</v>
      </c>
      <c r="Z529">
        <v>0</v>
      </c>
      <c r="AA529">
        <v>0</v>
      </c>
      <c r="AB529">
        <v>0</v>
      </c>
      <c r="AC529">
        <v>0</v>
      </c>
      <c r="AD529">
        <v>0</v>
      </c>
    </row>
    <row r="530" spans="1:30" x14ac:dyDescent="0.3">
      <c r="A530" t="s">
        <v>1272</v>
      </c>
      <c r="B530" t="s">
        <v>791</v>
      </c>
      <c r="C530" t="s">
        <v>200</v>
      </c>
      <c r="D530" t="s">
        <v>1277</v>
      </c>
      <c r="F530" t="s">
        <v>1277</v>
      </c>
      <c r="H530" t="s">
        <v>265</v>
      </c>
      <c r="I530" t="s">
        <v>266</v>
      </c>
      <c r="J530" t="s">
        <v>920</v>
      </c>
      <c r="K530" t="s">
        <v>1202</v>
      </c>
      <c r="L530" t="s">
        <v>271</v>
      </c>
      <c r="M530" t="s">
        <v>268</v>
      </c>
      <c r="N530">
        <v>21</v>
      </c>
      <c r="O530" t="s">
        <v>273</v>
      </c>
      <c r="P530">
        <v>0.17</v>
      </c>
      <c r="R530">
        <v>1</v>
      </c>
      <c r="S530" s="108">
        <v>0.17</v>
      </c>
      <c r="T530">
        <v>1</v>
      </c>
      <c r="U530" t="s">
        <v>270</v>
      </c>
      <c r="V530" t="s">
        <v>167</v>
      </c>
      <c r="W530">
        <v>1</v>
      </c>
      <c r="X530">
        <v>1</v>
      </c>
      <c r="Y530">
        <v>0</v>
      </c>
      <c r="Z530">
        <v>0</v>
      </c>
      <c r="AA530">
        <v>0</v>
      </c>
      <c r="AB530">
        <v>0</v>
      </c>
      <c r="AC530">
        <v>0</v>
      </c>
      <c r="AD530">
        <v>0</v>
      </c>
    </row>
    <row r="531" spans="1:30" x14ac:dyDescent="0.3">
      <c r="A531" t="s">
        <v>1272</v>
      </c>
      <c r="B531" t="s">
        <v>791</v>
      </c>
      <c r="C531" t="s">
        <v>200</v>
      </c>
      <c r="D531" t="s">
        <v>1277</v>
      </c>
      <c r="F531" t="s">
        <v>1277</v>
      </c>
      <c r="H531" t="s">
        <v>265</v>
      </c>
      <c r="I531" t="s">
        <v>266</v>
      </c>
      <c r="J531" t="s">
        <v>920</v>
      </c>
      <c r="K531" t="s">
        <v>1202</v>
      </c>
      <c r="L531" t="s">
        <v>271</v>
      </c>
      <c r="M531" t="s">
        <v>268</v>
      </c>
      <c r="N531">
        <v>21</v>
      </c>
      <c r="O531" t="s">
        <v>273</v>
      </c>
      <c r="P531">
        <v>0.17</v>
      </c>
      <c r="R531">
        <v>1</v>
      </c>
      <c r="S531" s="108">
        <v>0.17</v>
      </c>
      <c r="T531">
        <v>1</v>
      </c>
      <c r="U531" t="s">
        <v>270</v>
      </c>
      <c r="V531" t="s">
        <v>167</v>
      </c>
      <c r="W531">
        <v>1</v>
      </c>
      <c r="X531">
        <v>1</v>
      </c>
      <c r="Y531">
        <v>0</v>
      </c>
      <c r="Z531">
        <v>0</v>
      </c>
      <c r="AA531">
        <v>0</v>
      </c>
      <c r="AB531">
        <v>0</v>
      </c>
      <c r="AC531">
        <v>0</v>
      </c>
      <c r="AD531">
        <v>0</v>
      </c>
    </row>
    <row r="532" spans="1:30" x14ac:dyDescent="0.3">
      <c r="A532" t="s">
        <v>1272</v>
      </c>
      <c r="B532" t="s">
        <v>791</v>
      </c>
      <c r="C532" t="s">
        <v>200</v>
      </c>
      <c r="D532" t="s">
        <v>1277</v>
      </c>
      <c r="F532" t="s">
        <v>1277</v>
      </c>
      <c r="H532" t="s">
        <v>265</v>
      </c>
      <c r="I532" t="s">
        <v>266</v>
      </c>
      <c r="J532" t="s">
        <v>920</v>
      </c>
      <c r="K532" t="s">
        <v>1202</v>
      </c>
      <c r="L532" t="s">
        <v>271</v>
      </c>
      <c r="M532" t="s">
        <v>268</v>
      </c>
      <c r="N532">
        <v>21</v>
      </c>
      <c r="O532" t="s">
        <v>273</v>
      </c>
      <c r="P532">
        <v>0.17</v>
      </c>
      <c r="R532">
        <v>1</v>
      </c>
      <c r="S532" s="108">
        <v>0.17</v>
      </c>
      <c r="T532">
        <v>1</v>
      </c>
      <c r="U532" t="s">
        <v>270</v>
      </c>
      <c r="V532" t="s">
        <v>167</v>
      </c>
      <c r="W532">
        <v>1</v>
      </c>
      <c r="X532">
        <v>1</v>
      </c>
      <c r="Y532">
        <v>0</v>
      </c>
      <c r="Z532">
        <v>0</v>
      </c>
      <c r="AA532">
        <v>0</v>
      </c>
      <c r="AB532">
        <v>0</v>
      </c>
      <c r="AC532">
        <v>0</v>
      </c>
      <c r="AD532">
        <v>0</v>
      </c>
    </row>
    <row r="533" spans="1:30" x14ac:dyDescent="0.3">
      <c r="A533" t="s">
        <v>1272</v>
      </c>
      <c r="B533" t="s">
        <v>791</v>
      </c>
      <c r="C533" t="s">
        <v>200</v>
      </c>
      <c r="D533" t="s">
        <v>1277</v>
      </c>
      <c r="F533" t="s">
        <v>1277</v>
      </c>
      <c r="H533" t="s">
        <v>265</v>
      </c>
      <c r="I533" t="s">
        <v>266</v>
      </c>
      <c r="J533" t="s">
        <v>920</v>
      </c>
      <c r="K533" t="s">
        <v>1202</v>
      </c>
      <c r="L533" t="s">
        <v>267</v>
      </c>
      <c r="M533" t="s">
        <v>268</v>
      </c>
      <c r="N533">
        <v>8</v>
      </c>
      <c r="O533" t="s">
        <v>266</v>
      </c>
      <c r="P533">
        <v>0.32</v>
      </c>
      <c r="R533">
        <v>1</v>
      </c>
      <c r="S533" s="108">
        <v>0.32</v>
      </c>
      <c r="T533">
        <v>1</v>
      </c>
      <c r="U533" t="s">
        <v>270</v>
      </c>
      <c r="V533" t="s">
        <v>167</v>
      </c>
      <c r="W533">
        <v>1</v>
      </c>
      <c r="X533">
        <v>0</v>
      </c>
      <c r="Y533">
        <v>0</v>
      </c>
      <c r="Z533">
        <v>1</v>
      </c>
      <c r="AA533">
        <v>0</v>
      </c>
      <c r="AB533">
        <v>0</v>
      </c>
      <c r="AC533">
        <v>0</v>
      </c>
      <c r="AD533">
        <v>0</v>
      </c>
    </row>
    <row r="534" spans="1:30" x14ac:dyDescent="0.3">
      <c r="A534" t="s">
        <v>1272</v>
      </c>
      <c r="B534" t="s">
        <v>791</v>
      </c>
      <c r="C534" t="s">
        <v>200</v>
      </c>
      <c r="D534" t="s">
        <v>1277</v>
      </c>
      <c r="F534" t="s">
        <v>1277</v>
      </c>
      <c r="H534" t="s">
        <v>265</v>
      </c>
      <c r="I534" t="s">
        <v>266</v>
      </c>
      <c r="J534" t="s">
        <v>920</v>
      </c>
      <c r="K534" t="s">
        <v>1202</v>
      </c>
      <c r="L534" t="s">
        <v>267</v>
      </c>
      <c r="M534" t="s">
        <v>268</v>
      </c>
      <c r="N534">
        <v>8</v>
      </c>
      <c r="O534" t="s">
        <v>266</v>
      </c>
      <c r="P534">
        <v>0.32</v>
      </c>
      <c r="R534">
        <v>5</v>
      </c>
      <c r="S534" s="108">
        <v>1.6</v>
      </c>
      <c r="T534">
        <v>1</v>
      </c>
      <c r="U534" t="s">
        <v>270</v>
      </c>
      <c r="V534" t="s">
        <v>167</v>
      </c>
      <c r="W534">
        <v>5</v>
      </c>
      <c r="X534">
        <v>0</v>
      </c>
      <c r="Y534">
        <v>0</v>
      </c>
      <c r="Z534">
        <v>5</v>
      </c>
      <c r="AA534">
        <v>0</v>
      </c>
      <c r="AB534">
        <v>0</v>
      </c>
      <c r="AC534">
        <v>0</v>
      </c>
      <c r="AD534">
        <v>0</v>
      </c>
    </row>
    <row r="535" spans="1:30" x14ac:dyDescent="0.3">
      <c r="A535" t="s">
        <v>1272</v>
      </c>
      <c r="B535" t="s">
        <v>793</v>
      </c>
      <c r="C535" t="s">
        <v>200</v>
      </c>
      <c r="D535" t="s">
        <v>1278</v>
      </c>
      <c r="F535" t="s">
        <v>1278</v>
      </c>
      <c r="H535" t="s">
        <v>265</v>
      </c>
      <c r="I535" t="s">
        <v>266</v>
      </c>
      <c r="J535" t="s">
        <v>920</v>
      </c>
      <c r="K535" t="s">
        <v>1202</v>
      </c>
      <c r="L535" t="s">
        <v>267</v>
      </c>
      <c r="M535" t="s">
        <v>268</v>
      </c>
      <c r="N535">
        <v>8</v>
      </c>
      <c r="O535" t="s">
        <v>266</v>
      </c>
      <c r="P535">
        <v>0.48</v>
      </c>
      <c r="R535">
        <v>2</v>
      </c>
      <c r="S535" s="108">
        <v>0.96</v>
      </c>
      <c r="T535">
        <v>1</v>
      </c>
      <c r="U535" t="s">
        <v>270</v>
      </c>
      <c r="V535" t="s">
        <v>167</v>
      </c>
      <c r="W535">
        <v>2</v>
      </c>
      <c r="X535">
        <v>0</v>
      </c>
      <c r="Y535">
        <v>0</v>
      </c>
      <c r="Z535">
        <v>2</v>
      </c>
      <c r="AA535">
        <v>0</v>
      </c>
      <c r="AB535">
        <v>0</v>
      </c>
      <c r="AC535">
        <v>0</v>
      </c>
      <c r="AD535">
        <v>0</v>
      </c>
    </row>
    <row r="536" spans="1:30" x14ac:dyDescent="0.3">
      <c r="A536" t="s">
        <v>1272</v>
      </c>
      <c r="B536" t="s">
        <v>793</v>
      </c>
      <c r="C536" t="s">
        <v>200</v>
      </c>
      <c r="D536" t="s">
        <v>1278</v>
      </c>
      <c r="F536" t="s">
        <v>1278</v>
      </c>
      <c r="H536" t="s">
        <v>265</v>
      </c>
      <c r="I536" t="s">
        <v>266</v>
      </c>
      <c r="J536" t="s">
        <v>920</v>
      </c>
      <c r="K536" t="s">
        <v>1202</v>
      </c>
      <c r="L536" t="s">
        <v>271</v>
      </c>
      <c r="M536" t="s">
        <v>268</v>
      </c>
      <c r="N536">
        <v>9</v>
      </c>
      <c r="O536" t="s">
        <v>288</v>
      </c>
      <c r="P536">
        <v>0.48</v>
      </c>
      <c r="R536">
        <v>2</v>
      </c>
      <c r="S536" s="108">
        <v>0.96</v>
      </c>
      <c r="T536">
        <v>1</v>
      </c>
      <c r="U536" t="s">
        <v>270</v>
      </c>
      <c r="V536" t="s">
        <v>167</v>
      </c>
      <c r="W536">
        <v>2</v>
      </c>
      <c r="X536">
        <v>0</v>
      </c>
      <c r="Y536">
        <v>2</v>
      </c>
      <c r="Z536">
        <v>0</v>
      </c>
      <c r="AA536">
        <v>0</v>
      </c>
      <c r="AB536">
        <v>0</v>
      </c>
      <c r="AC536">
        <v>0</v>
      </c>
      <c r="AD536">
        <v>0</v>
      </c>
    </row>
    <row r="537" spans="1:30" x14ac:dyDescent="0.3">
      <c r="A537" t="s">
        <v>1272</v>
      </c>
      <c r="B537" t="s">
        <v>793</v>
      </c>
      <c r="C537" t="s">
        <v>200</v>
      </c>
      <c r="D537" t="s">
        <v>1278</v>
      </c>
      <c r="F537" t="s">
        <v>1278</v>
      </c>
      <c r="H537" t="s">
        <v>265</v>
      </c>
      <c r="I537" t="s">
        <v>266</v>
      </c>
      <c r="J537" t="s">
        <v>920</v>
      </c>
      <c r="K537" t="s">
        <v>1202</v>
      </c>
      <c r="L537" t="s">
        <v>267</v>
      </c>
      <c r="M537" t="s">
        <v>268</v>
      </c>
      <c r="N537">
        <v>8</v>
      </c>
      <c r="O537" t="s">
        <v>266</v>
      </c>
      <c r="P537">
        <v>0.48</v>
      </c>
      <c r="R537">
        <v>2</v>
      </c>
      <c r="S537" s="108">
        <v>0.96</v>
      </c>
      <c r="T537">
        <v>1</v>
      </c>
      <c r="U537" t="s">
        <v>270</v>
      </c>
      <c r="V537" t="s">
        <v>167</v>
      </c>
      <c r="W537">
        <v>2</v>
      </c>
      <c r="X537">
        <v>0</v>
      </c>
      <c r="Y537">
        <v>0</v>
      </c>
      <c r="Z537">
        <v>2</v>
      </c>
      <c r="AA537">
        <v>0</v>
      </c>
      <c r="AB537">
        <v>0</v>
      </c>
      <c r="AC537">
        <v>0</v>
      </c>
      <c r="AD537">
        <v>0</v>
      </c>
    </row>
    <row r="538" spans="1:30" x14ac:dyDescent="0.3">
      <c r="A538" t="s">
        <v>1272</v>
      </c>
      <c r="B538" t="s">
        <v>793</v>
      </c>
      <c r="C538" t="s">
        <v>200</v>
      </c>
      <c r="D538" t="s">
        <v>1278</v>
      </c>
      <c r="F538" t="s">
        <v>1278</v>
      </c>
      <c r="H538" t="s">
        <v>265</v>
      </c>
      <c r="I538" t="s">
        <v>266</v>
      </c>
      <c r="J538" t="s">
        <v>920</v>
      </c>
      <c r="K538" t="s">
        <v>1202</v>
      </c>
      <c r="L538" t="s">
        <v>267</v>
      </c>
      <c r="M538" t="s">
        <v>268</v>
      </c>
      <c r="N538">
        <v>8</v>
      </c>
      <c r="O538" t="s">
        <v>266</v>
      </c>
      <c r="P538">
        <v>0.48</v>
      </c>
      <c r="R538">
        <v>1</v>
      </c>
      <c r="S538" s="108">
        <v>0.48</v>
      </c>
      <c r="T538">
        <v>1</v>
      </c>
      <c r="U538" t="s">
        <v>270</v>
      </c>
      <c r="V538" t="s">
        <v>167</v>
      </c>
      <c r="W538">
        <v>1</v>
      </c>
      <c r="X538">
        <v>0</v>
      </c>
      <c r="Y538">
        <v>0</v>
      </c>
      <c r="Z538">
        <v>1</v>
      </c>
      <c r="AA538">
        <v>0</v>
      </c>
      <c r="AB538">
        <v>0</v>
      </c>
      <c r="AC538">
        <v>0</v>
      </c>
      <c r="AD538">
        <v>0</v>
      </c>
    </row>
    <row r="539" spans="1:30" x14ac:dyDescent="0.3">
      <c r="A539" t="s">
        <v>1272</v>
      </c>
      <c r="B539" t="s">
        <v>793</v>
      </c>
      <c r="C539" t="s">
        <v>200</v>
      </c>
      <c r="D539" t="s">
        <v>1278</v>
      </c>
      <c r="F539" t="s">
        <v>1278</v>
      </c>
      <c r="H539" t="s">
        <v>265</v>
      </c>
      <c r="I539" t="s">
        <v>266</v>
      </c>
      <c r="J539" t="s">
        <v>920</v>
      </c>
      <c r="K539" t="s">
        <v>1202</v>
      </c>
      <c r="L539" t="s">
        <v>267</v>
      </c>
      <c r="M539" t="s">
        <v>268</v>
      </c>
      <c r="N539">
        <v>8</v>
      </c>
      <c r="O539" t="s">
        <v>266</v>
      </c>
      <c r="P539">
        <v>0.48</v>
      </c>
      <c r="R539">
        <v>1</v>
      </c>
      <c r="S539" s="108">
        <v>0.48</v>
      </c>
      <c r="T539">
        <v>1</v>
      </c>
      <c r="U539" t="s">
        <v>270</v>
      </c>
      <c r="V539" t="s">
        <v>167</v>
      </c>
      <c r="W539">
        <v>1</v>
      </c>
      <c r="X539">
        <v>0</v>
      </c>
      <c r="Y539">
        <v>0</v>
      </c>
      <c r="Z539">
        <v>1</v>
      </c>
      <c r="AA539">
        <v>0</v>
      </c>
      <c r="AB539">
        <v>0</v>
      </c>
      <c r="AC539">
        <v>0</v>
      </c>
      <c r="AD539">
        <v>0</v>
      </c>
    </row>
    <row r="540" spans="1:30" x14ac:dyDescent="0.3">
      <c r="A540" t="s">
        <v>1272</v>
      </c>
      <c r="B540" t="s">
        <v>793</v>
      </c>
      <c r="C540" t="s">
        <v>200</v>
      </c>
      <c r="D540" t="s">
        <v>1278</v>
      </c>
      <c r="F540" t="s">
        <v>1278</v>
      </c>
      <c r="H540" t="s">
        <v>265</v>
      </c>
      <c r="I540" t="s">
        <v>266</v>
      </c>
      <c r="J540" t="s">
        <v>920</v>
      </c>
      <c r="K540" t="s">
        <v>1202</v>
      </c>
      <c r="L540" t="s">
        <v>267</v>
      </c>
      <c r="M540" t="s">
        <v>268</v>
      </c>
      <c r="N540">
        <v>8</v>
      </c>
      <c r="O540" t="s">
        <v>266</v>
      </c>
      <c r="P540">
        <v>0.48</v>
      </c>
      <c r="R540">
        <v>2</v>
      </c>
      <c r="S540" s="108">
        <v>0.96</v>
      </c>
      <c r="T540">
        <v>1</v>
      </c>
      <c r="U540" t="s">
        <v>270</v>
      </c>
      <c r="V540" t="s">
        <v>167</v>
      </c>
      <c r="W540">
        <v>2</v>
      </c>
      <c r="X540">
        <v>0</v>
      </c>
      <c r="Y540">
        <v>0</v>
      </c>
      <c r="Z540">
        <v>2</v>
      </c>
      <c r="AA540">
        <v>0</v>
      </c>
      <c r="AB540">
        <v>0</v>
      </c>
      <c r="AC540">
        <v>0</v>
      </c>
      <c r="AD540">
        <v>0</v>
      </c>
    </row>
    <row r="541" spans="1:30" x14ac:dyDescent="0.3">
      <c r="A541" t="s">
        <v>1272</v>
      </c>
      <c r="B541" t="s">
        <v>793</v>
      </c>
      <c r="C541" t="s">
        <v>200</v>
      </c>
      <c r="D541" t="s">
        <v>1278</v>
      </c>
      <c r="F541" t="s">
        <v>1278</v>
      </c>
      <c r="H541" t="s">
        <v>265</v>
      </c>
      <c r="I541" t="s">
        <v>266</v>
      </c>
      <c r="J541" t="s">
        <v>920</v>
      </c>
      <c r="K541" t="s">
        <v>1202</v>
      </c>
      <c r="L541" t="s">
        <v>271</v>
      </c>
      <c r="M541" t="s">
        <v>268</v>
      </c>
      <c r="N541">
        <v>9</v>
      </c>
      <c r="O541" t="s">
        <v>288</v>
      </c>
      <c r="P541">
        <v>0.48</v>
      </c>
      <c r="R541">
        <v>2</v>
      </c>
      <c r="S541" s="108">
        <v>0.96</v>
      </c>
      <c r="T541">
        <v>1</v>
      </c>
      <c r="U541" t="s">
        <v>270</v>
      </c>
      <c r="V541" t="s">
        <v>167</v>
      </c>
      <c r="W541">
        <v>2</v>
      </c>
      <c r="X541">
        <v>0</v>
      </c>
      <c r="Y541">
        <v>2</v>
      </c>
      <c r="Z541">
        <v>0</v>
      </c>
      <c r="AA541">
        <v>0</v>
      </c>
      <c r="AB541">
        <v>0</v>
      </c>
      <c r="AC541">
        <v>0</v>
      </c>
      <c r="AD541">
        <v>0</v>
      </c>
    </row>
    <row r="542" spans="1:30" x14ac:dyDescent="0.3">
      <c r="A542" t="s">
        <v>1272</v>
      </c>
      <c r="B542" t="s">
        <v>793</v>
      </c>
      <c r="C542" t="s">
        <v>200</v>
      </c>
      <c r="D542" t="s">
        <v>1278</v>
      </c>
      <c r="F542" t="s">
        <v>1278</v>
      </c>
      <c r="H542" t="s">
        <v>265</v>
      </c>
      <c r="I542" t="s">
        <v>266</v>
      </c>
      <c r="J542" t="s">
        <v>920</v>
      </c>
      <c r="K542" t="s">
        <v>1202</v>
      </c>
      <c r="L542" t="s">
        <v>271</v>
      </c>
      <c r="M542" t="s">
        <v>268</v>
      </c>
      <c r="N542">
        <v>9</v>
      </c>
      <c r="O542" t="s">
        <v>288</v>
      </c>
      <c r="P542">
        <v>0.48</v>
      </c>
      <c r="R542">
        <v>2</v>
      </c>
      <c r="S542" s="108">
        <v>0.96</v>
      </c>
      <c r="T542">
        <v>1</v>
      </c>
      <c r="U542" t="s">
        <v>270</v>
      </c>
      <c r="V542" t="s">
        <v>167</v>
      </c>
      <c r="W542">
        <v>2</v>
      </c>
      <c r="X542">
        <v>0</v>
      </c>
      <c r="Y542">
        <v>2</v>
      </c>
      <c r="Z542">
        <v>0</v>
      </c>
      <c r="AA542">
        <v>0</v>
      </c>
      <c r="AB542">
        <v>0</v>
      </c>
      <c r="AC542">
        <v>0</v>
      </c>
      <c r="AD542">
        <v>0</v>
      </c>
    </row>
    <row r="543" spans="1:30" x14ac:dyDescent="0.3">
      <c r="A543" t="s">
        <v>1272</v>
      </c>
      <c r="B543" t="s">
        <v>793</v>
      </c>
      <c r="C543" t="s">
        <v>200</v>
      </c>
      <c r="D543" t="s">
        <v>1278</v>
      </c>
      <c r="F543" t="s">
        <v>1278</v>
      </c>
      <c r="H543" t="s">
        <v>265</v>
      </c>
      <c r="I543" t="s">
        <v>266</v>
      </c>
      <c r="J543" t="s">
        <v>920</v>
      </c>
      <c r="K543" t="s">
        <v>1202</v>
      </c>
      <c r="L543" t="s">
        <v>271</v>
      </c>
      <c r="M543" t="s">
        <v>268</v>
      </c>
      <c r="N543">
        <v>9</v>
      </c>
      <c r="O543" t="s">
        <v>288</v>
      </c>
      <c r="P543">
        <v>0.48</v>
      </c>
      <c r="R543">
        <v>2</v>
      </c>
      <c r="S543" s="108">
        <v>0.96</v>
      </c>
      <c r="T543">
        <v>1</v>
      </c>
      <c r="U543" t="s">
        <v>270</v>
      </c>
      <c r="V543" t="s">
        <v>167</v>
      </c>
      <c r="W543">
        <v>2</v>
      </c>
      <c r="X543">
        <v>0</v>
      </c>
      <c r="Y543">
        <v>2</v>
      </c>
      <c r="Z543">
        <v>0</v>
      </c>
      <c r="AA543">
        <v>0</v>
      </c>
      <c r="AB543">
        <v>0</v>
      </c>
      <c r="AC543">
        <v>0</v>
      </c>
      <c r="AD543">
        <v>0</v>
      </c>
    </row>
    <row r="544" spans="1:30" x14ac:dyDescent="0.3">
      <c r="A544" t="s">
        <v>1272</v>
      </c>
      <c r="B544" t="s">
        <v>793</v>
      </c>
      <c r="C544" t="s">
        <v>200</v>
      </c>
      <c r="D544" t="s">
        <v>1278</v>
      </c>
      <c r="F544" t="s">
        <v>1278</v>
      </c>
      <c r="H544" t="s">
        <v>265</v>
      </c>
      <c r="I544" t="s">
        <v>266</v>
      </c>
      <c r="J544" t="s">
        <v>920</v>
      </c>
      <c r="K544" t="s">
        <v>1202</v>
      </c>
      <c r="L544" t="s">
        <v>271</v>
      </c>
      <c r="M544" t="s">
        <v>268</v>
      </c>
      <c r="N544">
        <v>9</v>
      </c>
      <c r="O544" t="s">
        <v>288</v>
      </c>
      <c r="P544">
        <v>0.48</v>
      </c>
      <c r="R544">
        <v>3</v>
      </c>
      <c r="S544" s="108">
        <v>1.44</v>
      </c>
      <c r="T544">
        <v>1</v>
      </c>
      <c r="U544" t="s">
        <v>270</v>
      </c>
      <c r="V544" t="s">
        <v>167</v>
      </c>
      <c r="W544">
        <v>3</v>
      </c>
      <c r="X544">
        <v>0</v>
      </c>
      <c r="Y544">
        <v>3</v>
      </c>
      <c r="Z544">
        <v>0</v>
      </c>
      <c r="AA544">
        <v>0</v>
      </c>
      <c r="AB544">
        <v>0</v>
      </c>
      <c r="AC544">
        <v>0</v>
      </c>
      <c r="AD544">
        <v>0</v>
      </c>
    </row>
    <row r="545" spans="1:30" x14ac:dyDescent="0.3">
      <c r="A545" t="s">
        <v>1272</v>
      </c>
      <c r="B545" t="s">
        <v>793</v>
      </c>
      <c r="C545" t="s">
        <v>200</v>
      </c>
      <c r="D545" t="s">
        <v>1278</v>
      </c>
      <c r="F545" t="s">
        <v>1278</v>
      </c>
      <c r="H545" t="s">
        <v>265</v>
      </c>
      <c r="I545" t="s">
        <v>266</v>
      </c>
      <c r="J545" t="s">
        <v>920</v>
      </c>
      <c r="K545" t="s">
        <v>1202</v>
      </c>
      <c r="L545" t="s">
        <v>271</v>
      </c>
      <c r="M545" t="s">
        <v>268</v>
      </c>
      <c r="N545">
        <v>21</v>
      </c>
      <c r="O545" t="s">
        <v>273</v>
      </c>
      <c r="P545">
        <v>0.17</v>
      </c>
      <c r="R545">
        <v>1</v>
      </c>
      <c r="S545" s="108">
        <v>0.17</v>
      </c>
      <c r="T545">
        <v>1</v>
      </c>
      <c r="U545" t="s">
        <v>270</v>
      </c>
      <c r="V545" t="s">
        <v>167</v>
      </c>
      <c r="W545">
        <v>1</v>
      </c>
      <c r="X545">
        <v>1</v>
      </c>
      <c r="Y545">
        <v>0</v>
      </c>
      <c r="Z545">
        <v>0</v>
      </c>
      <c r="AA545">
        <v>0</v>
      </c>
      <c r="AB545">
        <v>0</v>
      </c>
      <c r="AC545">
        <v>0</v>
      </c>
      <c r="AD545">
        <v>0</v>
      </c>
    </row>
    <row r="546" spans="1:30" x14ac:dyDescent="0.3">
      <c r="A546" t="s">
        <v>1272</v>
      </c>
      <c r="B546" t="s">
        <v>793</v>
      </c>
      <c r="C546" t="s">
        <v>200</v>
      </c>
      <c r="D546" t="s">
        <v>1278</v>
      </c>
      <c r="F546" t="s">
        <v>1278</v>
      </c>
      <c r="H546" t="s">
        <v>265</v>
      </c>
      <c r="I546" t="s">
        <v>266</v>
      </c>
      <c r="J546" t="s">
        <v>920</v>
      </c>
      <c r="K546" t="s">
        <v>1202</v>
      </c>
      <c r="L546" t="s">
        <v>271</v>
      </c>
      <c r="M546" t="s">
        <v>268</v>
      </c>
      <c r="N546">
        <v>21</v>
      </c>
      <c r="O546" t="s">
        <v>273</v>
      </c>
      <c r="P546">
        <v>0.17</v>
      </c>
      <c r="R546">
        <v>1</v>
      </c>
      <c r="S546" s="108">
        <v>0.17</v>
      </c>
      <c r="T546">
        <v>1</v>
      </c>
      <c r="U546" t="s">
        <v>270</v>
      </c>
      <c r="V546" t="s">
        <v>167</v>
      </c>
      <c r="W546">
        <v>1</v>
      </c>
      <c r="X546">
        <v>1</v>
      </c>
      <c r="Y546">
        <v>0</v>
      </c>
      <c r="Z546">
        <v>0</v>
      </c>
      <c r="AA546">
        <v>0</v>
      </c>
      <c r="AB546">
        <v>0</v>
      </c>
      <c r="AC546">
        <v>0</v>
      </c>
      <c r="AD546">
        <v>0</v>
      </c>
    </row>
    <row r="547" spans="1:30" x14ac:dyDescent="0.3">
      <c r="A547" t="s">
        <v>1272</v>
      </c>
      <c r="B547" t="s">
        <v>793</v>
      </c>
      <c r="C547" t="s">
        <v>200</v>
      </c>
      <c r="D547" t="s">
        <v>1278</v>
      </c>
      <c r="F547" t="s">
        <v>1278</v>
      </c>
      <c r="H547" t="s">
        <v>265</v>
      </c>
      <c r="I547" t="s">
        <v>266</v>
      </c>
      <c r="J547" t="s">
        <v>920</v>
      </c>
      <c r="K547" t="s">
        <v>1202</v>
      </c>
      <c r="L547" t="s">
        <v>271</v>
      </c>
      <c r="M547" t="s">
        <v>268</v>
      </c>
      <c r="N547">
        <v>21</v>
      </c>
      <c r="O547" t="s">
        <v>273</v>
      </c>
      <c r="P547">
        <v>0.17</v>
      </c>
      <c r="R547">
        <v>1</v>
      </c>
      <c r="S547" s="108">
        <v>0.17</v>
      </c>
      <c r="T547">
        <v>1</v>
      </c>
      <c r="U547" t="s">
        <v>270</v>
      </c>
      <c r="V547" t="s">
        <v>167</v>
      </c>
      <c r="W547">
        <v>1</v>
      </c>
      <c r="X547">
        <v>1</v>
      </c>
      <c r="Y547">
        <v>0</v>
      </c>
      <c r="Z547">
        <v>0</v>
      </c>
      <c r="AA547">
        <v>0</v>
      </c>
      <c r="AB547">
        <v>0</v>
      </c>
      <c r="AC547">
        <v>0</v>
      </c>
      <c r="AD547">
        <v>0</v>
      </c>
    </row>
    <row r="548" spans="1:30" x14ac:dyDescent="0.3">
      <c r="A548" t="s">
        <v>1272</v>
      </c>
      <c r="B548" t="s">
        <v>793</v>
      </c>
      <c r="C548" t="s">
        <v>200</v>
      </c>
      <c r="D548" t="s">
        <v>1278</v>
      </c>
      <c r="F548" t="s">
        <v>1278</v>
      </c>
      <c r="H548" t="s">
        <v>265</v>
      </c>
      <c r="I548" t="s">
        <v>266</v>
      </c>
      <c r="J548" t="s">
        <v>920</v>
      </c>
      <c r="K548" t="s">
        <v>1202</v>
      </c>
      <c r="L548" t="s">
        <v>271</v>
      </c>
      <c r="M548" t="s">
        <v>268</v>
      </c>
      <c r="N548">
        <v>21</v>
      </c>
      <c r="O548" t="s">
        <v>273</v>
      </c>
      <c r="P548">
        <v>0.17</v>
      </c>
      <c r="R548">
        <v>1</v>
      </c>
      <c r="S548" s="108">
        <v>0.17</v>
      </c>
      <c r="T548">
        <v>1</v>
      </c>
      <c r="U548" t="s">
        <v>270</v>
      </c>
      <c r="V548" t="s">
        <v>167</v>
      </c>
      <c r="W548">
        <v>1</v>
      </c>
      <c r="X548">
        <v>1</v>
      </c>
      <c r="Y548">
        <v>0</v>
      </c>
      <c r="Z548">
        <v>0</v>
      </c>
      <c r="AA548">
        <v>0</v>
      </c>
      <c r="AB548">
        <v>0</v>
      </c>
      <c r="AC548">
        <v>0</v>
      </c>
      <c r="AD548">
        <v>0</v>
      </c>
    </row>
    <row r="549" spans="1:30" x14ac:dyDescent="0.3">
      <c r="A549" t="s">
        <v>1272</v>
      </c>
      <c r="B549" t="s">
        <v>795</v>
      </c>
      <c r="C549" t="s">
        <v>200</v>
      </c>
      <c r="D549" t="s">
        <v>1279</v>
      </c>
      <c r="F549" t="s">
        <v>1279</v>
      </c>
      <c r="H549" t="s">
        <v>265</v>
      </c>
      <c r="I549" t="s">
        <v>266</v>
      </c>
      <c r="J549" t="s">
        <v>920</v>
      </c>
      <c r="K549" t="s">
        <v>1202</v>
      </c>
      <c r="L549" t="s">
        <v>271</v>
      </c>
      <c r="M549" t="s">
        <v>268</v>
      </c>
      <c r="N549">
        <v>21</v>
      </c>
      <c r="O549" t="s">
        <v>273</v>
      </c>
      <c r="P549">
        <v>0.17</v>
      </c>
      <c r="R549">
        <v>1</v>
      </c>
      <c r="S549" s="108">
        <v>0.17</v>
      </c>
      <c r="T549">
        <v>1</v>
      </c>
      <c r="U549" t="s">
        <v>270</v>
      </c>
      <c r="V549" t="s">
        <v>167</v>
      </c>
      <c r="W549">
        <v>1</v>
      </c>
      <c r="X549">
        <v>1</v>
      </c>
      <c r="Y549">
        <v>0</v>
      </c>
      <c r="Z549">
        <v>0</v>
      </c>
      <c r="AA549">
        <v>0</v>
      </c>
      <c r="AB549">
        <v>0</v>
      </c>
      <c r="AC549">
        <v>0</v>
      </c>
      <c r="AD549">
        <v>0</v>
      </c>
    </row>
    <row r="550" spans="1:30" x14ac:dyDescent="0.3">
      <c r="A550" t="s">
        <v>1272</v>
      </c>
      <c r="B550" t="s">
        <v>795</v>
      </c>
      <c r="C550" t="s">
        <v>200</v>
      </c>
      <c r="D550" t="s">
        <v>1279</v>
      </c>
      <c r="F550" t="s">
        <v>1279</v>
      </c>
      <c r="H550" t="s">
        <v>265</v>
      </c>
      <c r="I550" t="s">
        <v>266</v>
      </c>
      <c r="J550" t="s">
        <v>920</v>
      </c>
      <c r="K550" t="s">
        <v>1202</v>
      </c>
      <c r="L550" t="s">
        <v>267</v>
      </c>
      <c r="M550" t="s">
        <v>268</v>
      </c>
      <c r="N550">
        <v>8</v>
      </c>
      <c r="O550" t="s">
        <v>266</v>
      </c>
      <c r="P550">
        <v>0.48</v>
      </c>
      <c r="R550">
        <v>2</v>
      </c>
      <c r="S550" s="108">
        <v>0.96</v>
      </c>
      <c r="T550">
        <v>1</v>
      </c>
      <c r="U550" t="s">
        <v>270</v>
      </c>
      <c r="V550" t="s">
        <v>167</v>
      </c>
      <c r="W550">
        <v>2</v>
      </c>
      <c r="X550">
        <v>0</v>
      </c>
      <c r="Y550">
        <v>0</v>
      </c>
      <c r="Z550">
        <v>2</v>
      </c>
      <c r="AA550">
        <v>0</v>
      </c>
      <c r="AB550">
        <v>0</v>
      </c>
      <c r="AC550">
        <v>0</v>
      </c>
      <c r="AD550">
        <v>0</v>
      </c>
    </row>
    <row r="551" spans="1:30" x14ac:dyDescent="0.3">
      <c r="A551" t="s">
        <v>1272</v>
      </c>
      <c r="B551" t="s">
        <v>795</v>
      </c>
      <c r="C551" t="s">
        <v>200</v>
      </c>
      <c r="D551" t="s">
        <v>1279</v>
      </c>
      <c r="F551" t="s">
        <v>1279</v>
      </c>
      <c r="H551" t="s">
        <v>265</v>
      </c>
      <c r="I551" t="s">
        <v>266</v>
      </c>
      <c r="J551" t="s">
        <v>920</v>
      </c>
      <c r="K551" t="s">
        <v>1202</v>
      </c>
      <c r="L551" t="s">
        <v>271</v>
      </c>
      <c r="M551" t="s">
        <v>268</v>
      </c>
      <c r="N551">
        <v>9</v>
      </c>
      <c r="O551" t="s">
        <v>288</v>
      </c>
      <c r="P551">
        <v>0.48</v>
      </c>
      <c r="R551">
        <v>3</v>
      </c>
      <c r="S551" s="108">
        <v>1.44</v>
      </c>
      <c r="T551">
        <v>1</v>
      </c>
      <c r="U551" t="s">
        <v>270</v>
      </c>
      <c r="V551" t="s">
        <v>167</v>
      </c>
      <c r="W551">
        <v>3</v>
      </c>
      <c r="X551">
        <v>0</v>
      </c>
      <c r="Y551">
        <v>3</v>
      </c>
      <c r="Z551">
        <v>0</v>
      </c>
      <c r="AA551">
        <v>0</v>
      </c>
      <c r="AB551">
        <v>0</v>
      </c>
      <c r="AC551">
        <v>0</v>
      </c>
      <c r="AD551">
        <v>0</v>
      </c>
    </row>
    <row r="552" spans="1:30" x14ac:dyDescent="0.3">
      <c r="A552" t="s">
        <v>1272</v>
      </c>
      <c r="B552" t="s">
        <v>797</v>
      </c>
      <c r="C552" t="s">
        <v>200</v>
      </c>
      <c r="D552" t="s">
        <v>1280</v>
      </c>
      <c r="F552" t="s">
        <v>1280</v>
      </c>
      <c r="H552" t="s">
        <v>265</v>
      </c>
      <c r="I552" t="s">
        <v>266</v>
      </c>
      <c r="J552" t="s">
        <v>920</v>
      </c>
      <c r="K552" t="s">
        <v>1202</v>
      </c>
      <c r="L552" t="s">
        <v>267</v>
      </c>
      <c r="M552" t="s">
        <v>268</v>
      </c>
      <c r="N552">
        <v>8</v>
      </c>
      <c r="O552" t="s">
        <v>266</v>
      </c>
      <c r="P552">
        <v>0.48</v>
      </c>
      <c r="R552">
        <v>3</v>
      </c>
      <c r="S552" s="108">
        <v>1.44</v>
      </c>
      <c r="T552">
        <v>1</v>
      </c>
      <c r="U552" t="s">
        <v>270</v>
      </c>
      <c r="V552" t="s">
        <v>167</v>
      </c>
      <c r="W552">
        <v>3</v>
      </c>
      <c r="X552">
        <v>0</v>
      </c>
      <c r="Y552">
        <v>0</v>
      </c>
      <c r="Z552">
        <v>3</v>
      </c>
      <c r="AA552">
        <v>0</v>
      </c>
      <c r="AB552">
        <v>0</v>
      </c>
      <c r="AC552">
        <v>0</v>
      </c>
      <c r="AD552">
        <v>0</v>
      </c>
    </row>
    <row r="553" spans="1:30" x14ac:dyDescent="0.3">
      <c r="A553" t="s">
        <v>1272</v>
      </c>
      <c r="B553" t="s">
        <v>797</v>
      </c>
      <c r="C553" t="s">
        <v>200</v>
      </c>
      <c r="D553" t="s">
        <v>1280</v>
      </c>
      <c r="F553" t="s">
        <v>1280</v>
      </c>
      <c r="H553" t="s">
        <v>265</v>
      </c>
      <c r="I553" t="s">
        <v>266</v>
      </c>
      <c r="J553" t="s">
        <v>920</v>
      </c>
      <c r="K553" t="s">
        <v>1202</v>
      </c>
      <c r="L553" t="s">
        <v>271</v>
      </c>
      <c r="M553" t="s">
        <v>268</v>
      </c>
      <c r="N553">
        <v>9</v>
      </c>
      <c r="O553" t="s">
        <v>288</v>
      </c>
      <c r="P553">
        <v>0.48</v>
      </c>
      <c r="R553">
        <v>2</v>
      </c>
      <c r="S553" s="108">
        <v>0.96</v>
      </c>
      <c r="T553">
        <v>1</v>
      </c>
      <c r="U553" t="s">
        <v>270</v>
      </c>
      <c r="V553" t="s">
        <v>167</v>
      </c>
      <c r="W553">
        <v>2</v>
      </c>
      <c r="X553">
        <v>0</v>
      </c>
      <c r="Y553">
        <v>2</v>
      </c>
      <c r="Z553">
        <v>0</v>
      </c>
      <c r="AA553">
        <v>0</v>
      </c>
      <c r="AB553">
        <v>0</v>
      </c>
      <c r="AC553">
        <v>0</v>
      </c>
      <c r="AD553">
        <v>0</v>
      </c>
    </row>
    <row r="554" spans="1:30" x14ac:dyDescent="0.3">
      <c r="A554" t="s">
        <v>1272</v>
      </c>
      <c r="B554" t="s">
        <v>797</v>
      </c>
      <c r="C554" t="s">
        <v>200</v>
      </c>
      <c r="D554" t="s">
        <v>1280</v>
      </c>
      <c r="F554" t="s">
        <v>1280</v>
      </c>
      <c r="H554" t="s">
        <v>265</v>
      </c>
      <c r="I554" t="s">
        <v>266</v>
      </c>
      <c r="J554" t="s">
        <v>920</v>
      </c>
      <c r="K554" t="s">
        <v>1202</v>
      </c>
      <c r="L554" t="s">
        <v>271</v>
      </c>
      <c r="M554" t="s">
        <v>268</v>
      </c>
      <c r="N554">
        <v>21</v>
      </c>
      <c r="O554" t="s">
        <v>273</v>
      </c>
      <c r="P554">
        <v>0.17</v>
      </c>
      <c r="R554">
        <v>1</v>
      </c>
      <c r="S554" s="108">
        <v>0.17</v>
      </c>
      <c r="T554">
        <v>1</v>
      </c>
      <c r="U554" t="s">
        <v>270</v>
      </c>
      <c r="V554" t="s">
        <v>167</v>
      </c>
      <c r="W554">
        <v>1</v>
      </c>
      <c r="X554">
        <v>0</v>
      </c>
      <c r="Y554">
        <v>0</v>
      </c>
      <c r="Z554">
        <v>0</v>
      </c>
      <c r="AA554">
        <v>0</v>
      </c>
      <c r="AB554">
        <v>1</v>
      </c>
      <c r="AC554">
        <v>0</v>
      </c>
      <c r="AD554">
        <v>0</v>
      </c>
    </row>
    <row r="555" spans="1:30" x14ac:dyDescent="0.3">
      <c r="A555" t="s">
        <v>1272</v>
      </c>
      <c r="B555" t="s">
        <v>797</v>
      </c>
      <c r="C555" t="s">
        <v>200</v>
      </c>
      <c r="D555" t="s">
        <v>1280</v>
      </c>
      <c r="F555" t="s">
        <v>1280</v>
      </c>
      <c r="H555" t="s">
        <v>265</v>
      </c>
      <c r="I555" t="s">
        <v>266</v>
      </c>
      <c r="J555" t="s">
        <v>920</v>
      </c>
      <c r="K555" t="s">
        <v>1202</v>
      </c>
      <c r="L555" t="s">
        <v>271</v>
      </c>
      <c r="M555" t="s">
        <v>268</v>
      </c>
      <c r="N555">
        <v>9</v>
      </c>
      <c r="O555" t="s">
        <v>288</v>
      </c>
      <c r="P555">
        <v>0.48</v>
      </c>
      <c r="R555">
        <v>2</v>
      </c>
      <c r="S555" s="108">
        <v>0.96</v>
      </c>
      <c r="T555">
        <v>1</v>
      </c>
      <c r="U555" t="s">
        <v>270</v>
      </c>
      <c r="V555" t="s">
        <v>167</v>
      </c>
      <c r="W555">
        <v>2</v>
      </c>
      <c r="X555">
        <v>0</v>
      </c>
      <c r="Y555">
        <v>2</v>
      </c>
      <c r="Z555">
        <v>0</v>
      </c>
      <c r="AA555">
        <v>0</v>
      </c>
      <c r="AB555">
        <v>0</v>
      </c>
      <c r="AC555">
        <v>0</v>
      </c>
      <c r="AD555">
        <v>0</v>
      </c>
    </row>
    <row r="556" spans="1:30" x14ac:dyDescent="0.3">
      <c r="A556" t="s">
        <v>1272</v>
      </c>
      <c r="B556" t="s">
        <v>797</v>
      </c>
      <c r="C556" t="s">
        <v>200</v>
      </c>
      <c r="D556" t="s">
        <v>1280</v>
      </c>
      <c r="F556" t="s">
        <v>1280</v>
      </c>
      <c r="H556" t="s">
        <v>265</v>
      </c>
      <c r="I556" t="s">
        <v>266</v>
      </c>
      <c r="J556" t="s">
        <v>920</v>
      </c>
      <c r="K556" t="s">
        <v>1202</v>
      </c>
      <c r="L556" t="s">
        <v>267</v>
      </c>
      <c r="M556" t="s">
        <v>268</v>
      </c>
      <c r="N556">
        <v>8</v>
      </c>
      <c r="O556" t="s">
        <v>266</v>
      </c>
      <c r="P556">
        <v>0.32</v>
      </c>
      <c r="R556">
        <v>1</v>
      </c>
      <c r="S556" s="108">
        <v>0.32</v>
      </c>
      <c r="T556">
        <v>1</v>
      </c>
      <c r="U556" t="s">
        <v>270</v>
      </c>
      <c r="V556" t="s">
        <v>167</v>
      </c>
      <c r="W556">
        <v>1</v>
      </c>
      <c r="X556">
        <v>0</v>
      </c>
      <c r="Y556">
        <v>0</v>
      </c>
      <c r="Z556">
        <v>1</v>
      </c>
      <c r="AA556">
        <v>0</v>
      </c>
      <c r="AB556">
        <v>0</v>
      </c>
      <c r="AC556">
        <v>0</v>
      </c>
      <c r="AD556">
        <v>0</v>
      </c>
    </row>
    <row r="557" spans="1:30" x14ac:dyDescent="0.3">
      <c r="A557" t="s">
        <v>1272</v>
      </c>
      <c r="B557" t="s">
        <v>797</v>
      </c>
      <c r="C557" t="s">
        <v>200</v>
      </c>
      <c r="D557" t="s">
        <v>1280</v>
      </c>
      <c r="F557" t="s">
        <v>1280</v>
      </c>
      <c r="H557" t="s">
        <v>265</v>
      </c>
      <c r="I557" t="s">
        <v>266</v>
      </c>
      <c r="J557" t="s">
        <v>920</v>
      </c>
      <c r="K557" t="s">
        <v>1202</v>
      </c>
      <c r="L557" t="s">
        <v>271</v>
      </c>
      <c r="M557" t="s">
        <v>268</v>
      </c>
      <c r="N557">
        <v>21</v>
      </c>
      <c r="O557" t="s">
        <v>273</v>
      </c>
      <c r="P557">
        <v>0.17</v>
      </c>
      <c r="R557">
        <v>1</v>
      </c>
      <c r="S557" s="108">
        <v>0.17</v>
      </c>
      <c r="T557">
        <v>1</v>
      </c>
      <c r="U557" t="s">
        <v>270</v>
      </c>
      <c r="V557" t="s">
        <v>167</v>
      </c>
      <c r="W557">
        <v>1</v>
      </c>
      <c r="X557">
        <v>0</v>
      </c>
      <c r="Y557">
        <v>0</v>
      </c>
      <c r="Z557">
        <v>1</v>
      </c>
      <c r="AA557">
        <v>0</v>
      </c>
      <c r="AB557">
        <v>0</v>
      </c>
      <c r="AC557">
        <v>0</v>
      </c>
      <c r="AD557">
        <v>0</v>
      </c>
    </row>
    <row r="558" spans="1:30" x14ac:dyDescent="0.3">
      <c r="A558" t="s">
        <v>1272</v>
      </c>
      <c r="B558" t="s">
        <v>797</v>
      </c>
      <c r="C558" t="s">
        <v>200</v>
      </c>
      <c r="D558" t="s">
        <v>1280</v>
      </c>
      <c r="F558" t="s">
        <v>1280</v>
      </c>
      <c r="H558" t="s">
        <v>265</v>
      </c>
      <c r="I558" t="s">
        <v>266</v>
      </c>
      <c r="J558" t="s">
        <v>920</v>
      </c>
      <c r="K558" t="s">
        <v>1202</v>
      </c>
      <c r="L558" t="s">
        <v>267</v>
      </c>
      <c r="M558" t="s">
        <v>268</v>
      </c>
      <c r="N558">
        <v>8</v>
      </c>
      <c r="O558" t="s">
        <v>266</v>
      </c>
      <c r="P558">
        <v>0.48</v>
      </c>
      <c r="R558">
        <v>1</v>
      </c>
      <c r="S558" s="108">
        <v>0.48</v>
      </c>
      <c r="T558">
        <v>1</v>
      </c>
      <c r="U558" t="s">
        <v>270</v>
      </c>
      <c r="V558" t="s">
        <v>167</v>
      </c>
      <c r="W558">
        <v>1</v>
      </c>
      <c r="X558">
        <v>0</v>
      </c>
      <c r="Y558">
        <v>0</v>
      </c>
      <c r="Z558">
        <v>1</v>
      </c>
      <c r="AA558">
        <v>0</v>
      </c>
      <c r="AB558">
        <v>0</v>
      </c>
      <c r="AC558">
        <v>0</v>
      </c>
      <c r="AD558">
        <v>0</v>
      </c>
    </row>
    <row r="559" spans="1:30" x14ac:dyDescent="0.3">
      <c r="A559" t="s">
        <v>1272</v>
      </c>
      <c r="B559" t="s">
        <v>799</v>
      </c>
      <c r="C559" t="s">
        <v>200</v>
      </c>
      <c r="D559" t="s">
        <v>1283</v>
      </c>
      <c r="F559" t="s">
        <v>1283</v>
      </c>
      <c r="H559" t="s">
        <v>265</v>
      </c>
      <c r="I559" t="s">
        <v>266</v>
      </c>
      <c r="J559" t="s">
        <v>920</v>
      </c>
      <c r="K559" t="s">
        <v>1202</v>
      </c>
      <c r="L559" t="s">
        <v>271</v>
      </c>
      <c r="M559" t="s">
        <v>268</v>
      </c>
      <c r="N559">
        <v>9</v>
      </c>
      <c r="O559" t="s">
        <v>288</v>
      </c>
      <c r="P559">
        <v>0.48</v>
      </c>
      <c r="R559">
        <v>2</v>
      </c>
      <c r="S559" s="108">
        <v>0.96</v>
      </c>
      <c r="T559">
        <v>1</v>
      </c>
      <c r="U559" t="s">
        <v>270</v>
      </c>
      <c r="V559" t="s">
        <v>167</v>
      </c>
      <c r="W559">
        <v>2</v>
      </c>
      <c r="X559">
        <v>0</v>
      </c>
      <c r="Y559">
        <v>2</v>
      </c>
      <c r="Z559">
        <v>0</v>
      </c>
      <c r="AA559">
        <v>0</v>
      </c>
      <c r="AB559">
        <v>0</v>
      </c>
      <c r="AC559">
        <v>0</v>
      </c>
      <c r="AD559">
        <v>0</v>
      </c>
    </row>
    <row r="560" spans="1:30" x14ac:dyDescent="0.3">
      <c r="A560" t="s">
        <v>1272</v>
      </c>
      <c r="B560" t="s">
        <v>799</v>
      </c>
      <c r="C560" t="s">
        <v>200</v>
      </c>
      <c r="D560" t="s">
        <v>1283</v>
      </c>
      <c r="F560" t="s">
        <v>1283</v>
      </c>
      <c r="H560" t="s">
        <v>265</v>
      </c>
      <c r="I560" t="s">
        <v>266</v>
      </c>
      <c r="J560" t="s">
        <v>920</v>
      </c>
      <c r="K560" t="s">
        <v>1202</v>
      </c>
      <c r="L560" t="s">
        <v>267</v>
      </c>
      <c r="M560" t="s">
        <v>268</v>
      </c>
      <c r="N560">
        <v>8</v>
      </c>
      <c r="O560" t="s">
        <v>266</v>
      </c>
      <c r="P560">
        <v>0.48</v>
      </c>
      <c r="R560">
        <v>2</v>
      </c>
      <c r="S560" s="108">
        <v>0.96</v>
      </c>
      <c r="T560">
        <v>1</v>
      </c>
      <c r="U560" t="s">
        <v>270</v>
      </c>
      <c r="V560" t="s">
        <v>167</v>
      </c>
      <c r="W560">
        <v>2</v>
      </c>
      <c r="X560">
        <v>0</v>
      </c>
      <c r="Y560">
        <v>0</v>
      </c>
      <c r="Z560">
        <v>2</v>
      </c>
      <c r="AA560">
        <v>0</v>
      </c>
      <c r="AB560">
        <v>0</v>
      </c>
      <c r="AC560">
        <v>0</v>
      </c>
      <c r="AD560">
        <v>0</v>
      </c>
    </row>
    <row r="561" spans="1:30" x14ac:dyDescent="0.3">
      <c r="A561" t="s">
        <v>1272</v>
      </c>
      <c r="B561" t="s">
        <v>799</v>
      </c>
      <c r="C561" t="s">
        <v>200</v>
      </c>
      <c r="D561" t="s">
        <v>1283</v>
      </c>
      <c r="F561" t="s">
        <v>1283</v>
      </c>
      <c r="H561" t="s">
        <v>265</v>
      </c>
      <c r="I561" t="s">
        <v>266</v>
      </c>
      <c r="J561" t="s">
        <v>920</v>
      </c>
      <c r="K561" t="s">
        <v>1202</v>
      </c>
      <c r="L561" t="s">
        <v>267</v>
      </c>
      <c r="M561" t="s">
        <v>268</v>
      </c>
      <c r="N561">
        <v>8</v>
      </c>
      <c r="O561" t="s">
        <v>266</v>
      </c>
      <c r="P561">
        <v>0.32</v>
      </c>
      <c r="R561">
        <v>1</v>
      </c>
      <c r="S561" s="108">
        <v>0.32</v>
      </c>
      <c r="T561">
        <v>1</v>
      </c>
      <c r="U561" t="s">
        <v>270</v>
      </c>
      <c r="V561" t="s">
        <v>167</v>
      </c>
      <c r="W561">
        <v>1</v>
      </c>
      <c r="X561">
        <v>0</v>
      </c>
      <c r="Y561">
        <v>0</v>
      </c>
      <c r="Z561">
        <v>1</v>
      </c>
      <c r="AA561">
        <v>0</v>
      </c>
      <c r="AB561">
        <v>0</v>
      </c>
      <c r="AC561">
        <v>0</v>
      </c>
      <c r="AD561">
        <v>0</v>
      </c>
    </row>
    <row r="562" spans="1:30" x14ac:dyDescent="0.3">
      <c r="A562" t="s">
        <v>1272</v>
      </c>
      <c r="B562" t="s">
        <v>799</v>
      </c>
      <c r="C562" t="s">
        <v>200</v>
      </c>
      <c r="D562" t="s">
        <v>1283</v>
      </c>
      <c r="F562" t="s">
        <v>1283</v>
      </c>
      <c r="H562" t="s">
        <v>265</v>
      </c>
      <c r="I562" t="s">
        <v>266</v>
      </c>
      <c r="J562" t="s">
        <v>920</v>
      </c>
      <c r="K562" t="s">
        <v>1202</v>
      </c>
      <c r="L562" t="s">
        <v>271</v>
      </c>
      <c r="M562" t="s">
        <v>268</v>
      </c>
      <c r="N562">
        <v>21</v>
      </c>
      <c r="O562" t="s">
        <v>273</v>
      </c>
      <c r="P562">
        <v>0.17</v>
      </c>
      <c r="R562">
        <v>1</v>
      </c>
      <c r="S562" s="108">
        <v>0.17</v>
      </c>
      <c r="T562">
        <v>1</v>
      </c>
      <c r="U562" t="s">
        <v>270</v>
      </c>
      <c r="V562" t="s">
        <v>167</v>
      </c>
      <c r="W562">
        <v>1</v>
      </c>
      <c r="X562">
        <v>1</v>
      </c>
      <c r="Y562">
        <v>0</v>
      </c>
      <c r="Z562">
        <v>0</v>
      </c>
      <c r="AA562">
        <v>0</v>
      </c>
      <c r="AB562">
        <v>0</v>
      </c>
      <c r="AC562">
        <v>0</v>
      </c>
      <c r="AD562">
        <v>0</v>
      </c>
    </row>
    <row r="563" spans="1:30" x14ac:dyDescent="0.3">
      <c r="A563" t="s">
        <v>1272</v>
      </c>
      <c r="B563" t="s">
        <v>801</v>
      </c>
      <c r="C563" t="s">
        <v>200</v>
      </c>
      <c r="D563" t="s">
        <v>1284</v>
      </c>
      <c r="F563" t="s">
        <v>1284</v>
      </c>
      <c r="H563" t="s">
        <v>265</v>
      </c>
      <c r="I563" t="s">
        <v>266</v>
      </c>
      <c r="J563" t="s">
        <v>920</v>
      </c>
      <c r="K563" t="s">
        <v>1202</v>
      </c>
      <c r="L563" t="s">
        <v>267</v>
      </c>
      <c r="M563" t="s">
        <v>268</v>
      </c>
      <c r="N563">
        <v>8</v>
      </c>
      <c r="O563" t="s">
        <v>266</v>
      </c>
      <c r="P563">
        <v>0.48</v>
      </c>
      <c r="R563">
        <v>2</v>
      </c>
      <c r="S563" s="108">
        <v>0.96</v>
      </c>
      <c r="T563">
        <v>1</v>
      </c>
      <c r="U563" t="s">
        <v>270</v>
      </c>
      <c r="V563" t="s">
        <v>167</v>
      </c>
      <c r="W563">
        <v>2</v>
      </c>
      <c r="X563">
        <v>0</v>
      </c>
      <c r="Y563">
        <v>0</v>
      </c>
      <c r="Z563">
        <v>2</v>
      </c>
      <c r="AA563">
        <v>0</v>
      </c>
      <c r="AB563">
        <v>0</v>
      </c>
      <c r="AC563">
        <v>0</v>
      </c>
      <c r="AD563">
        <v>0</v>
      </c>
    </row>
    <row r="564" spans="1:30" x14ac:dyDescent="0.3">
      <c r="A564" t="s">
        <v>1272</v>
      </c>
      <c r="B564" t="s">
        <v>801</v>
      </c>
      <c r="C564" t="s">
        <v>200</v>
      </c>
      <c r="D564" t="s">
        <v>1284</v>
      </c>
      <c r="F564" t="s">
        <v>1284</v>
      </c>
      <c r="H564" t="s">
        <v>265</v>
      </c>
      <c r="I564" t="s">
        <v>266</v>
      </c>
      <c r="J564" t="s">
        <v>920</v>
      </c>
      <c r="K564" t="s">
        <v>1202</v>
      </c>
      <c r="L564" t="s">
        <v>271</v>
      </c>
      <c r="M564" t="s">
        <v>268</v>
      </c>
      <c r="N564">
        <v>9</v>
      </c>
      <c r="O564" t="s">
        <v>288</v>
      </c>
      <c r="P564">
        <v>0.48</v>
      </c>
      <c r="R564">
        <v>2</v>
      </c>
      <c r="S564" s="108">
        <v>0.96</v>
      </c>
      <c r="T564">
        <v>1</v>
      </c>
      <c r="U564" t="s">
        <v>270</v>
      </c>
      <c r="V564" t="s">
        <v>167</v>
      </c>
      <c r="W564">
        <v>2</v>
      </c>
      <c r="X564">
        <v>0</v>
      </c>
      <c r="Y564">
        <v>2</v>
      </c>
      <c r="Z564">
        <v>0</v>
      </c>
      <c r="AA564">
        <v>0</v>
      </c>
      <c r="AB564">
        <v>0</v>
      </c>
      <c r="AC564">
        <v>0</v>
      </c>
      <c r="AD564">
        <v>0</v>
      </c>
    </row>
    <row r="565" spans="1:30" x14ac:dyDescent="0.3">
      <c r="A565" t="s">
        <v>1272</v>
      </c>
      <c r="B565" t="s">
        <v>801</v>
      </c>
      <c r="C565" t="s">
        <v>200</v>
      </c>
      <c r="D565" t="s">
        <v>1284</v>
      </c>
      <c r="F565" t="s">
        <v>1284</v>
      </c>
      <c r="H565" t="s">
        <v>265</v>
      </c>
      <c r="I565" t="s">
        <v>266</v>
      </c>
      <c r="J565" t="s">
        <v>920</v>
      </c>
      <c r="K565" t="s">
        <v>1202</v>
      </c>
      <c r="L565" t="s">
        <v>267</v>
      </c>
      <c r="M565" t="s">
        <v>268</v>
      </c>
      <c r="N565">
        <v>8</v>
      </c>
      <c r="O565" t="s">
        <v>266</v>
      </c>
      <c r="P565">
        <v>0.32</v>
      </c>
      <c r="R565">
        <v>1</v>
      </c>
      <c r="S565" s="108">
        <v>0.32</v>
      </c>
      <c r="T565">
        <v>1</v>
      </c>
      <c r="U565" t="s">
        <v>270</v>
      </c>
      <c r="V565" t="s">
        <v>167</v>
      </c>
      <c r="W565">
        <v>1</v>
      </c>
      <c r="X565">
        <v>0</v>
      </c>
      <c r="Y565">
        <v>0</v>
      </c>
      <c r="Z565">
        <v>1</v>
      </c>
      <c r="AA565">
        <v>0</v>
      </c>
      <c r="AB565">
        <v>0</v>
      </c>
      <c r="AC565">
        <v>0</v>
      </c>
      <c r="AD565">
        <v>0</v>
      </c>
    </row>
    <row r="566" spans="1:30" x14ac:dyDescent="0.3">
      <c r="A566" t="s">
        <v>1272</v>
      </c>
      <c r="B566" t="s">
        <v>801</v>
      </c>
      <c r="C566" t="s">
        <v>200</v>
      </c>
      <c r="D566" t="s">
        <v>1284</v>
      </c>
      <c r="F566" t="s">
        <v>1284</v>
      </c>
      <c r="H566" t="s">
        <v>265</v>
      </c>
      <c r="I566" t="s">
        <v>266</v>
      </c>
      <c r="J566" t="s">
        <v>920</v>
      </c>
      <c r="K566" t="s">
        <v>1202</v>
      </c>
      <c r="L566" t="s">
        <v>271</v>
      </c>
      <c r="M566" t="s">
        <v>268</v>
      </c>
      <c r="N566">
        <v>21</v>
      </c>
      <c r="O566" t="s">
        <v>273</v>
      </c>
      <c r="P566">
        <v>0.17</v>
      </c>
      <c r="R566">
        <v>1</v>
      </c>
      <c r="S566" s="108">
        <v>0.17</v>
      </c>
      <c r="T566">
        <v>1</v>
      </c>
      <c r="U566" t="s">
        <v>270</v>
      </c>
      <c r="V566" t="s">
        <v>167</v>
      </c>
      <c r="W566">
        <v>1</v>
      </c>
      <c r="X566">
        <v>1</v>
      </c>
      <c r="Y566">
        <v>0</v>
      </c>
      <c r="Z566">
        <v>0</v>
      </c>
      <c r="AA566">
        <v>0</v>
      </c>
      <c r="AB566">
        <v>0</v>
      </c>
      <c r="AC566">
        <v>0</v>
      </c>
      <c r="AD566">
        <v>0</v>
      </c>
    </row>
    <row r="567" spans="1:30" x14ac:dyDescent="0.3">
      <c r="A567" t="s">
        <v>1272</v>
      </c>
      <c r="B567" t="s">
        <v>803</v>
      </c>
      <c r="C567" t="s">
        <v>200</v>
      </c>
      <c r="D567" t="s">
        <v>1296</v>
      </c>
      <c r="F567" t="s">
        <v>1296</v>
      </c>
      <c r="H567" t="s">
        <v>265</v>
      </c>
      <c r="I567" t="s">
        <v>266</v>
      </c>
      <c r="J567" t="s">
        <v>920</v>
      </c>
      <c r="K567" t="s">
        <v>1202</v>
      </c>
      <c r="L567" t="s">
        <v>267</v>
      </c>
      <c r="M567" t="s">
        <v>268</v>
      </c>
      <c r="N567">
        <v>8</v>
      </c>
      <c r="O567" t="s">
        <v>282</v>
      </c>
      <c r="P567">
        <v>2</v>
      </c>
      <c r="R567">
        <v>6</v>
      </c>
      <c r="S567" s="108">
        <v>12</v>
      </c>
      <c r="T567">
        <v>1</v>
      </c>
      <c r="U567" t="s">
        <v>270</v>
      </c>
      <c r="V567" t="s">
        <v>167</v>
      </c>
      <c r="W567">
        <v>6</v>
      </c>
      <c r="X567">
        <v>0</v>
      </c>
      <c r="Y567">
        <v>0</v>
      </c>
      <c r="Z567">
        <v>0</v>
      </c>
      <c r="AA567">
        <v>6</v>
      </c>
      <c r="AB567">
        <v>0</v>
      </c>
      <c r="AC567">
        <v>0</v>
      </c>
      <c r="AD567">
        <v>0</v>
      </c>
    </row>
    <row r="568" spans="1:30" x14ac:dyDescent="0.3">
      <c r="A568" t="s">
        <v>1272</v>
      </c>
      <c r="B568" t="s">
        <v>803</v>
      </c>
      <c r="C568" t="s">
        <v>200</v>
      </c>
      <c r="D568" t="s">
        <v>1296</v>
      </c>
      <c r="F568" t="s">
        <v>1296</v>
      </c>
      <c r="H568" t="s">
        <v>265</v>
      </c>
      <c r="I568" t="s">
        <v>266</v>
      </c>
      <c r="J568" t="s">
        <v>920</v>
      </c>
      <c r="K568" t="s">
        <v>1202</v>
      </c>
      <c r="L568" t="s">
        <v>271</v>
      </c>
      <c r="M568" t="s">
        <v>268</v>
      </c>
      <c r="N568">
        <v>9</v>
      </c>
      <c r="O568" t="s">
        <v>272</v>
      </c>
      <c r="P568">
        <v>2</v>
      </c>
      <c r="R568">
        <v>5</v>
      </c>
      <c r="S568" s="108">
        <v>10</v>
      </c>
      <c r="T568">
        <v>1</v>
      </c>
      <c r="U568" t="s">
        <v>270</v>
      </c>
      <c r="V568" t="s">
        <v>167</v>
      </c>
      <c r="W568">
        <v>5</v>
      </c>
      <c r="X568">
        <v>0</v>
      </c>
      <c r="Y568">
        <v>0</v>
      </c>
      <c r="Z568">
        <v>0</v>
      </c>
      <c r="AA568">
        <v>0</v>
      </c>
      <c r="AB568">
        <v>5</v>
      </c>
      <c r="AC568">
        <v>0</v>
      </c>
      <c r="AD568">
        <v>0</v>
      </c>
    </row>
    <row r="569" spans="1:30" x14ac:dyDescent="0.3">
      <c r="A569" t="s">
        <v>1272</v>
      </c>
      <c r="B569" t="s">
        <v>803</v>
      </c>
      <c r="C569" t="s">
        <v>200</v>
      </c>
      <c r="D569" t="s">
        <v>1296</v>
      </c>
      <c r="F569" t="s">
        <v>1296</v>
      </c>
      <c r="H569" t="s">
        <v>265</v>
      </c>
      <c r="I569" t="s">
        <v>266</v>
      </c>
      <c r="J569" t="s">
        <v>920</v>
      </c>
      <c r="K569" t="s">
        <v>1202</v>
      </c>
      <c r="L569" t="s">
        <v>271</v>
      </c>
      <c r="M569" t="s">
        <v>268</v>
      </c>
      <c r="N569">
        <v>9</v>
      </c>
      <c r="O569" t="s">
        <v>288</v>
      </c>
      <c r="P569">
        <v>0.48</v>
      </c>
      <c r="R569">
        <v>14</v>
      </c>
      <c r="S569" s="108">
        <v>6.72</v>
      </c>
      <c r="T569">
        <v>1</v>
      </c>
      <c r="U569" t="s">
        <v>270</v>
      </c>
      <c r="V569" t="s">
        <v>167</v>
      </c>
      <c r="W569">
        <v>7</v>
      </c>
      <c r="X569">
        <v>0</v>
      </c>
      <c r="Y569">
        <v>7</v>
      </c>
      <c r="Z569">
        <v>0</v>
      </c>
      <c r="AA569">
        <v>0</v>
      </c>
      <c r="AB569">
        <v>7</v>
      </c>
      <c r="AC569">
        <v>0</v>
      </c>
      <c r="AD569">
        <v>0</v>
      </c>
    </row>
    <row r="570" spans="1:30" x14ac:dyDescent="0.3">
      <c r="A570" t="s">
        <v>1272</v>
      </c>
      <c r="B570" t="s">
        <v>803</v>
      </c>
      <c r="C570" t="s">
        <v>200</v>
      </c>
      <c r="D570" t="s">
        <v>1296</v>
      </c>
      <c r="F570" t="s">
        <v>1296</v>
      </c>
      <c r="H570" t="s">
        <v>265</v>
      </c>
      <c r="I570" t="s">
        <v>266</v>
      </c>
      <c r="J570" t="s">
        <v>920</v>
      </c>
      <c r="K570" t="s">
        <v>1202</v>
      </c>
      <c r="L570" t="s">
        <v>271</v>
      </c>
      <c r="M570" t="s">
        <v>268</v>
      </c>
      <c r="N570">
        <v>21</v>
      </c>
      <c r="O570" t="s">
        <v>273</v>
      </c>
      <c r="P570">
        <v>0.17</v>
      </c>
      <c r="R570">
        <v>7</v>
      </c>
      <c r="S570" s="108">
        <v>1.1900000000000002</v>
      </c>
      <c r="T570">
        <v>1</v>
      </c>
      <c r="U570" t="s">
        <v>270</v>
      </c>
      <c r="V570" t="s">
        <v>167</v>
      </c>
      <c r="W570">
        <v>7</v>
      </c>
      <c r="X570">
        <v>0</v>
      </c>
      <c r="Y570">
        <v>7</v>
      </c>
      <c r="Z570">
        <v>0</v>
      </c>
      <c r="AA570">
        <v>0</v>
      </c>
      <c r="AB570">
        <v>0</v>
      </c>
      <c r="AC570">
        <v>0</v>
      </c>
      <c r="AD570">
        <v>0</v>
      </c>
    </row>
    <row r="571" spans="1:30" x14ac:dyDescent="0.3">
      <c r="A571" t="s">
        <v>1272</v>
      </c>
      <c r="B571" t="s">
        <v>803</v>
      </c>
      <c r="C571" t="s">
        <v>200</v>
      </c>
      <c r="D571" t="s">
        <v>1296</v>
      </c>
      <c r="F571" t="s">
        <v>1296</v>
      </c>
      <c r="H571" t="s">
        <v>265</v>
      </c>
      <c r="I571" t="s">
        <v>266</v>
      </c>
      <c r="J571" t="s">
        <v>920</v>
      </c>
      <c r="K571" t="s">
        <v>1202</v>
      </c>
      <c r="L571" t="s">
        <v>267</v>
      </c>
      <c r="M571" t="s">
        <v>268</v>
      </c>
      <c r="N571">
        <v>8</v>
      </c>
      <c r="O571" t="s">
        <v>266</v>
      </c>
      <c r="P571">
        <v>0.48</v>
      </c>
      <c r="R571">
        <v>4</v>
      </c>
      <c r="S571" s="108">
        <v>1.92</v>
      </c>
      <c r="T571">
        <v>1</v>
      </c>
      <c r="U571" t="s">
        <v>270</v>
      </c>
      <c r="V571" t="s">
        <v>167</v>
      </c>
      <c r="W571">
        <v>4</v>
      </c>
      <c r="X571">
        <v>0</v>
      </c>
      <c r="Y571">
        <v>0</v>
      </c>
      <c r="Z571">
        <v>0</v>
      </c>
      <c r="AA571">
        <v>4</v>
      </c>
      <c r="AB571">
        <v>0</v>
      </c>
      <c r="AC571">
        <v>0</v>
      </c>
      <c r="AD571">
        <v>0</v>
      </c>
    </row>
    <row r="572" spans="1:30" x14ac:dyDescent="0.3">
      <c r="A572" t="s">
        <v>1272</v>
      </c>
      <c r="B572" t="s">
        <v>779</v>
      </c>
      <c r="C572" t="s">
        <v>200</v>
      </c>
      <c r="D572" t="s">
        <v>1297</v>
      </c>
      <c r="F572" t="s">
        <v>1297</v>
      </c>
      <c r="H572" t="s">
        <v>265</v>
      </c>
      <c r="I572" t="s">
        <v>266</v>
      </c>
      <c r="J572" t="s">
        <v>920</v>
      </c>
      <c r="K572" t="s">
        <v>1202</v>
      </c>
      <c r="L572" t="s">
        <v>267</v>
      </c>
      <c r="M572" t="s">
        <v>268</v>
      </c>
      <c r="N572">
        <v>8</v>
      </c>
      <c r="O572" t="s">
        <v>282</v>
      </c>
      <c r="P572">
        <v>2</v>
      </c>
      <c r="R572">
        <v>1</v>
      </c>
      <c r="S572" s="108">
        <v>2</v>
      </c>
      <c r="T572">
        <v>1</v>
      </c>
      <c r="U572" t="s">
        <v>270</v>
      </c>
      <c r="V572" t="s">
        <v>167</v>
      </c>
      <c r="W572">
        <v>1</v>
      </c>
      <c r="X572">
        <v>0</v>
      </c>
      <c r="Y572">
        <v>0</v>
      </c>
      <c r="Z572">
        <v>0</v>
      </c>
      <c r="AA572">
        <v>1</v>
      </c>
      <c r="AB572">
        <v>0</v>
      </c>
      <c r="AC572">
        <v>0</v>
      </c>
      <c r="AD572">
        <v>0</v>
      </c>
    </row>
    <row r="573" spans="1:30" x14ac:dyDescent="0.3">
      <c r="A573" t="s">
        <v>1272</v>
      </c>
      <c r="B573" t="s">
        <v>779</v>
      </c>
      <c r="C573" t="s">
        <v>200</v>
      </c>
      <c r="D573" t="s">
        <v>1297</v>
      </c>
      <c r="F573" t="s">
        <v>1297</v>
      </c>
      <c r="H573" t="s">
        <v>265</v>
      </c>
      <c r="I573" t="s">
        <v>266</v>
      </c>
      <c r="J573" t="s">
        <v>920</v>
      </c>
      <c r="K573" t="s">
        <v>1202</v>
      </c>
      <c r="L573" t="s">
        <v>271</v>
      </c>
      <c r="M573" t="s">
        <v>268</v>
      </c>
      <c r="N573">
        <v>9</v>
      </c>
      <c r="O573" t="s">
        <v>272</v>
      </c>
      <c r="P573">
        <v>2</v>
      </c>
      <c r="R573">
        <v>1</v>
      </c>
      <c r="S573" s="108">
        <v>2</v>
      </c>
      <c r="T573">
        <v>1</v>
      </c>
      <c r="U573" t="s">
        <v>270</v>
      </c>
      <c r="V573" t="s">
        <v>167</v>
      </c>
      <c r="W573">
        <v>1</v>
      </c>
      <c r="X573">
        <v>0</v>
      </c>
      <c r="Y573">
        <v>0</v>
      </c>
      <c r="Z573">
        <v>0</v>
      </c>
      <c r="AA573">
        <v>0</v>
      </c>
      <c r="AB573">
        <v>1</v>
      </c>
      <c r="AC573">
        <v>0</v>
      </c>
      <c r="AD573">
        <v>0</v>
      </c>
    </row>
    <row r="574" spans="1:30" x14ac:dyDescent="0.3">
      <c r="A574" t="s">
        <v>1272</v>
      </c>
      <c r="B574" t="s">
        <v>746</v>
      </c>
      <c r="C574" t="s">
        <v>200</v>
      </c>
      <c r="D574" t="s">
        <v>1298</v>
      </c>
      <c r="F574" t="s">
        <v>1298</v>
      </c>
      <c r="H574" t="s">
        <v>265</v>
      </c>
      <c r="I574" t="s">
        <v>266</v>
      </c>
      <c r="J574" t="s">
        <v>920</v>
      </c>
      <c r="K574" t="s">
        <v>1202</v>
      </c>
      <c r="L574" t="s">
        <v>267</v>
      </c>
      <c r="M574" t="s">
        <v>268</v>
      </c>
      <c r="N574">
        <v>8</v>
      </c>
      <c r="O574" t="s">
        <v>282</v>
      </c>
      <c r="P574">
        <v>2</v>
      </c>
      <c r="R574">
        <v>2</v>
      </c>
      <c r="S574" s="108">
        <v>4</v>
      </c>
      <c r="T574">
        <v>1</v>
      </c>
      <c r="U574" t="s">
        <v>270</v>
      </c>
      <c r="V574" t="s">
        <v>167</v>
      </c>
      <c r="W574">
        <v>2</v>
      </c>
      <c r="X574">
        <v>0</v>
      </c>
      <c r="Y574">
        <v>0</v>
      </c>
      <c r="Z574">
        <v>0</v>
      </c>
      <c r="AA574">
        <v>2</v>
      </c>
      <c r="AB574">
        <v>0</v>
      </c>
      <c r="AC574">
        <v>0</v>
      </c>
      <c r="AD574">
        <v>0</v>
      </c>
    </row>
    <row r="575" spans="1:30" x14ac:dyDescent="0.3">
      <c r="A575" t="s">
        <v>1272</v>
      </c>
      <c r="B575" t="s">
        <v>746</v>
      </c>
      <c r="C575" t="s">
        <v>200</v>
      </c>
      <c r="D575" t="s">
        <v>1298</v>
      </c>
      <c r="F575" t="s">
        <v>1298</v>
      </c>
      <c r="H575" t="s">
        <v>265</v>
      </c>
      <c r="I575" t="s">
        <v>266</v>
      </c>
      <c r="J575" t="s">
        <v>920</v>
      </c>
      <c r="K575" t="s">
        <v>1202</v>
      </c>
      <c r="L575" t="s">
        <v>271</v>
      </c>
      <c r="M575" t="s">
        <v>268</v>
      </c>
      <c r="N575">
        <v>9</v>
      </c>
      <c r="O575" t="s">
        <v>288</v>
      </c>
      <c r="P575">
        <v>0.32</v>
      </c>
      <c r="R575">
        <v>2</v>
      </c>
      <c r="S575" s="108">
        <v>0.64</v>
      </c>
      <c r="T575">
        <v>1</v>
      </c>
      <c r="U575" t="s">
        <v>270</v>
      </c>
      <c r="V575" t="s">
        <v>167</v>
      </c>
      <c r="W575">
        <v>1</v>
      </c>
      <c r="X575">
        <v>0</v>
      </c>
      <c r="Y575">
        <v>0</v>
      </c>
      <c r="Z575">
        <v>0</v>
      </c>
      <c r="AA575">
        <v>0</v>
      </c>
      <c r="AB575">
        <v>2</v>
      </c>
      <c r="AC575">
        <v>0</v>
      </c>
      <c r="AD575">
        <v>0</v>
      </c>
    </row>
    <row r="576" spans="1:30" x14ac:dyDescent="0.3">
      <c r="A576" t="s">
        <v>1272</v>
      </c>
      <c r="B576" t="s">
        <v>746</v>
      </c>
      <c r="C576" t="s">
        <v>200</v>
      </c>
      <c r="D576" t="s">
        <v>1298</v>
      </c>
      <c r="F576" t="s">
        <v>1298</v>
      </c>
      <c r="H576" t="s">
        <v>265</v>
      </c>
      <c r="I576" t="s">
        <v>266</v>
      </c>
      <c r="J576" t="s">
        <v>920</v>
      </c>
      <c r="K576" t="s">
        <v>1202</v>
      </c>
      <c r="L576" t="s">
        <v>271</v>
      </c>
      <c r="M576" t="s">
        <v>268</v>
      </c>
      <c r="N576">
        <v>9</v>
      </c>
      <c r="O576" t="s">
        <v>288</v>
      </c>
      <c r="P576">
        <v>0.48</v>
      </c>
      <c r="R576">
        <v>6</v>
      </c>
      <c r="S576" s="108">
        <v>2.88</v>
      </c>
      <c r="T576">
        <v>1</v>
      </c>
      <c r="U576" t="s">
        <v>270</v>
      </c>
      <c r="V576" t="s">
        <v>167</v>
      </c>
      <c r="W576">
        <v>3</v>
      </c>
      <c r="X576">
        <v>0</v>
      </c>
      <c r="Y576">
        <v>0</v>
      </c>
      <c r="Z576">
        <v>0</v>
      </c>
      <c r="AA576">
        <v>0</v>
      </c>
      <c r="AB576">
        <v>6</v>
      </c>
      <c r="AC576">
        <v>0</v>
      </c>
      <c r="AD576">
        <v>0</v>
      </c>
    </row>
    <row r="577" spans="1:30" x14ac:dyDescent="0.3">
      <c r="A577" t="s">
        <v>1272</v>
      </c>
      <c r="B577" t="s">
        <v>746</v>
      </c>
      <c r="C577" t="s">
        <v>200</v>
      </c>
      <c r="D577" t="s">
        <v>1298</v>
      </c>
      <c r="F577" t="s">
        <v>1298</v>
      </c>
      <c r="H577" t="s">
        <v>265</v>
      </c>
      <c r="I577" t="s">
        <v>266</v>
      </c>
      <c r="J577" t="s">
        <v>920</v>
      </c>
      <c r="K577" t="s">
        <v>1202</v>
      </c>
      <c r="L577" t="s">
        <v>271</v>
      </c>
      <c r="M577" t="s">
        <v>268</v>
      </c>
      <c r="N577">
        <v>9</v>
      </c>
      <c r="O577" t="s">
        <v>288</v>
      </c>
      <c r="P577">
        <v>0.48</v>
      </c>
      <c r="R577">
        <v>6</v>
      </c>
      <c r="S577" s="108">
        <v>2.88</v>
      </c>
      <c r="T577">
        <v>1</v>
      </c>
      <c r="U577" t="s">
        <v>270</v>
      </c>
      <c r="V577" t="s">
        <v>167</v>
      </c>
      <c r="W577">
        <v>3</v>
      </c>
      <c r="X577">
        <v>0</v>
      </c>
      <c r="Y577">
        <v>0</v>
      </c>
      <c r="Z577">
        <v>0</v>
      </c>
      <c r="AA577">
        <v>0</v>
      </c>
      <c r="AB577">
        <v>6</v>
      </c>
      <c r="AC577">
        <v>0</v>
      </c>
      <c r="AD577">
        <v>0</v>
      </c>
    </row>
    <row r="578" spans="1:30" x14ac:dyDescent="0.3">
      <c r="A578" t="s">
        <v>1272</v>
      </c>
      <c r="B578" t="s">
        <v>746</v>
      </c>
      <c r="C578" t="s">
        <v>200</v>
      </c>
      <c r="D578" t="s">
        <v>1298</v>
      </c>
      <c r="F578" t="s">
        <v>1298</v>
      </c>
      <c r="H578" t="s">
        <v>265</v>
      </c>
      <c r="I578" t="s">
        <v>266</v>
      </c>
      <c r="J578" t="s">
        <v>920</v>
      </c>
      <c r="K578" t="s">
        <v>1202</v>
      </c>
      <c r="L578" t="s">
        <v>271</v>
      </c>
      <c r="M578" t="s">
        <v>268</v>
      </c>
      <c r="N578">
        <v>21</v>
      </c>
      <c r="O578" t="s">
        <v>273</v>
      </c>
      <c r="P578">
        <v>0.17</v>
      </c>
      <c r="R578">
        <v>1</v>
      </c>
      <c r="S578" s="108">
        <v>0.17</v>
      </c>
      <c r="T578">
        <v>1</v>
      </c>
      <c r="U578" t="s">
        <v>270</v>
      </c>
      <c r="V578" t="s">
        <v>167</v>
      </c>
      <c r="W578">
        <v>1</v>
      </c>
      <c r="X578">
        <v>0</v>
      </c>
      <c r="Y578">
        <v>1</v>
      </c>
      <c r="Z578">
        <v>0</v>
      </c>
      <c r="AA578">
        <v>0</v>
      </c>
      <c r="AB578">
        <v>0</v>
      </c>
      <c r="AC578">
        <v>0</v>
      </c>
      <c r="AD578">
        <v>0</v>
      </c>
    </row>
    <row r="579" spans="1:30" x14ac:dyDescent="0.3">
      <c r="A579" t="s">
        <v>1272</v>
      </c>
      <c r="B579" t="s">
        <v>746</v>
      </c>
      <c r="C579" t="s">
        <v>200</v>
      </c>
      <c r="D579" t="s">
        <v>1298</v>
      </c>
      <c r="F579" t="s">
        <v>1298</v>
      </c>
      <c r="H579" t="s">
        <v>265</v>
      </c>
      <c r="I579" t="s">
        <v>266</v>
      </c>
      <c r="J579" t="s">
        <v>920</v>
      </c>
      <c r="K579" t="s">
        <v>1202</v>
      </c>
      <c r="L579" t="s">
        <v>271</v>
      </c>
      <c r="M579" t="s">
        <v>268</v>
      </c>
      <c r="N579">
        <v>21</v>
      </c>
      <c r="O579" t="s">
        <v>273</v>
      </c>
      <c r="P579">
        <v>0.17</v>
      </c>
      <c r="R579">
        <v>1</v>
      </c>
      <c r="S579" s="108">
        <v>0.17</v>
      </c>
      <c r="T579">
        <v>1</v>
      </c>
      <c r="U579" t="s">
        <v>270</v>
      </c>
      <c r="V579" t="s">
        <v>167</v>
      </c>
      <c r="W579">
        <v>1</v>
      </c>
      <c r="X579">
        <v>0</v>
      </c>
      <c r="Y579">
        <v>1</v>
      </c>
      <c r="Z579">
        <v>0</v>
      </c>
      <c r="AA579">
        <v>0</v>
      </c>
      <c r="AB579">
        <v>0</v>
      </c>
      <c r="AC579">
        <v>0</v>
      </c>
      <c r="AD579">
        <v>0</v>
      </c>
    </row>
    <row r="580" spans="1:30" x14ac:dyDescent="0.3">
      <c r="A580" t="s">
        <v>1272</v>
      </c>
      <c r="B580" t="s">
        <v>775</v>
      </c>
      <c r="C580" t="s">
        <v>200</v>
      </c>
      <c r="D580" t="s">
        <v>1299</v>
      </c>
      <c r="F580" t="s">
        <v>1299</v>
      </c>
      <c r="H580" t="s">
        <v>265</v>
      </c>
      <c r="I580" t="s">
        <v>266</v>
      </c>
      <c r="J580" t="s">
        <v>920</v>
      </c>
      <c r="K580" t="s">
        <v>1202</v>
      </c>
      <c r="L580" t="s">
        <v>267</v>
      </c>
      <c r="M580" t="s">
        <v>268</v>
      </c>
      <c r="N580">
        <v>8</v>
      </c>
      <c r="O580" t="s">
        <v>282</v>
      </c>
      <c r="P580">
        <v>2</v>
      </c>
      <c r="R580">
        <v>1</v>
      </c>
      <c r="S580" s="108">
        <v>2</v>
      </c>
      <c r="T580">
        <v>1</v>
      </c>
      <c r="U580" t="s">
        <v>270</v>
      </c>
      <c r="V580" t="s">
        <v>167</v>
      </c>
      <c r="W580">
        <v>1</v>
      </c>
      <c r="X580">
        <v>0</v>
      </c>
      <c r="Y580">
        <v>0</v>
      </c>
      <c r="Z580">
        <v>0</v>
      </c>
      <c r="AA580">
        <v>0</v>
      </c>
      <c r="AB580">
        <v>1</v>
      </c>
      <c r="AC580">
        <v>0</v>
      </c>
      <c r="AD580">
        <v>0</v>
      </c>
    </row>
    <row r="581" spans="1:30" x14ac:dyDescent="0.3">
      <c r="A581" t="s">
        <v>1272</v>
      </c>
      <c r="B581" t="s">
        <v>775</v>
      </c>
      <c r="C581" t="s">
        <v>200</v>
      </c>
      <c r="D581" t="s">
        <v>1299</v>
      </c>
      <c r="F581" t="s">
        <v>1299</v>
      </c>
      <c r="H581" t="s">
        <v>265</v>
      </c>
      <c r="I581" t="s">
        <v>266</v>
      </c>
      <c r="J581" t="s">
        <v>920</v>
      </c>
      <c r="K581" t="s">
        <v>1202</v>
      </c>
      <c r="L581" t="s">
        <v>271</v>
      </c>
      <c r="M581" t="s">
        <v>268</v>
      </c>
      <c r="N581">
        <v>9</v>
      </c>
      <c r="O581" t="s">
        <v>288</v>
      </c>
      <c r="P581">
        <v>0.48</v>
      </c>
      <c r="R581">
        <v>2</v>
      </c>
      <c r="S581" s="108">
        <v>0.96</v>
      </c>
      <c r="T581">
        <v>1</v>
      </c>
      <c r="U581" t="s">
        <v>270</v>
      </c>
      <c r="V581" t="s">
        <v>167</v>
      </c>
      <c r="W581">
        <v>1</v>
      </c>
      <c r="X581">
        <v>0</v>
      </c>
      <c r="Y581">
        <v>1</v>
      </c>
      <c r="Z581">
        <v>0</v>
      </c>
      <c r="AA581">
        <v>0</v>
      </c>
      <c r="AB581">
        <v>1</v>
      </c>
      <c r="AC581">
        <v>0</v>
      </c>
      <c r="AD581">
        <v>0</v>
      </c>
    </row>
    <row r="582" spans="1:30" x14ac:dyDescent="0.3">
      <c r="A582" t="s">
        <v>1272</v>
      </c>
      <c r="B582" t="s">
        <v>775</v>
      </c>
      <c r="C582" t="s">
        <v>200</v>
      </c>
      <c r="D582" t="s">
        <v>1299</v>
      </c>
      <c r="F582" t="s">
        <v>1299</v>
      </c>
      <c r="H582" t="s">
        <v>265</v>
      </c>
      <c r="I582" t="s">
        <v>266</v>
      </c>
      <c r="J582" t="s">
        <v>920</v>
      </c>
      <c r="K582" t="s">
        <v>1202</v>
      </c>
      <c r="L582" t="s">
        <v>271</v>
      </c>
      <c r="M582" t="s">
        <v>268</v>
      </c>
      <c r="N582">
        <v>9</v>
      </c>
      <c r="O582" t="s">
        <v>288</v>
      </c>
      <c r="P582">
        <v>0.32</v>
      </c>
      <c r="R582">
        <v>4</v>
      </c>
      <c r="S582" s="108">
        <v>1.28</v>
      </c>
      <c r="T582">
        <v>1</v>
      </c>
      <c r="U582" t="s">
        <v>270</v>
      </c>
      <c r="V582" t="s">
        <v>167</v>
      </c>
      <c r="W582">
        <v>2</v>
      </c>
      <c r="X582">
        <v>0</v>
      </c>
      <c r="Y582">
        <v>2</v>
      </c>
      <c r="Z582">
        <v>0</v>
      </c>
      <c r="AA582">
        <v>0</v>
      </c>
      <c r="AB582">
        <v>2</v>
      </c>
      <c r="AC582">
        <v>0</v>
      </c>
      <c r="AD582">
        <v>0</v>
      </c>
    </row>
    <row r="583" spans="1:30" x14ac:dyDescent="0.3">
      <c r="A583" t="s">
        <v>1272</v>
      </c>
      <c r="B583" t="s">
        <v>775</v>
      </c>
      <c r="C583" t="s">
        <v>200</v>
      </c>
      <c r="D583" t="s">
        <v>1299</v>
      </c>
      <c r="F583" t="s">
        <v>1299</v>
      </c>
      <c r="H583" t="s">
        <v>265</v>
      </c>
      <c r="I583" t="s">
        <v>266</v>
      </c>
      <c r="J583" t="s">
        <v>920</v>
      </c>
      <c r="K583" t="s">
        <v>1202</v>
      </c>
      <c r="L583" t="s">
        <v>271</v>
      </c>
      <c r="M583" t="s">
        <v>268</v>
      </c>
      <c r="N583">
        <v>21</v>
      </c>
      <c r="O583" t="s">
        <v>273</v>
      </c>
      <c r="P583">
        <v>0.32</v>
      </c>
      <c r="R583">
        <v>1</v>
      </c>
      <c r="S583" s="108">
        <v>0.32</v>
      </c>
      <c r="T583">
        <v>1</v>
      </c>
      <c r="U583" t="s">
        <v>270</v>
      </c>
      <c r="V583" t="s">
        <v>167</v>
      </c>
      <c r="W583">
        <v>1</v>
      </c>
      <c r="X583">
        <v>0</v>
      </c>
      <c r="Y583">
        <v>1</v>
      </c>
      <c r="Z583">
        <v>0</v>
      </c>
      <c r="AA583">
        <v>0</v>
      </c>
      <c r="AB583">
        <v>0</v>
      </c>
      <c r="AC583">
        <v>0</v>
      </c>
      <c r="AD583">
        <v>0</v>
      </c>
    </row>
    <row r="584" spans="1:30" x14ac:dyDescent="0.3">
      <c r="A584" t="s">
        <v>1272</v>
      </c>
      <c r="B584" t="s">
        <v>777</v>
      </c>
      <c r="C584" t="s">
        <v>200</v>
      </c>
      <c r="D584" t="s">
        <v>1300</v>
      </c>
      <c r="F584" t="s">
        <v>1300</v>
      </c>
      <c r="H584" t="s">
        <v>265</v>
      </c>
      <c r="I584" t="s">
        <v>266</v>
      </c>
      <c r="J584" t="s">
        <v>920</v>
      </c>
      <c r="K584" t="s">
        <v>1202</v>
      </c>
      <c r="L584" t="s">
        <v>267</v>
      </c>
      <c r="M584" t="s">
        <v>268</v>
      </c>
      <c r="N584">
        <v>8</v>
      </c>
      <c r="O584" t="s">
        <v>266</v>
      </c>
      <c r="P584">
        <v>0.48</v>
      </c>
      <c r="R584">
        <v>3</v>
      </c>
      <c r="S584" s="108">
        <v>1.44</v>
      </c>
      <c r="T584">
        <v>1</v>
      </c>
      <c r="U584" t="s">
        <v>270</v>
      </c>
      <c r="V584" t="s">
        <v>167</v>
      </c>
      <c r="W584">
        <v>2</v>
      </c>
      <c r="X584">
        <v>0</v>
      </c>
      <c r="Y584">
        <v>0</v>
      </c>
      <c r="Z584">
        <v>0</v>
      </c>
      <c r="AA584">
        <v>3</v>
      </c>
      <c r="AB584">
        <v>0</v>
      </c>
      <c r="AC584">
        <v>0</v>
      </c>
      <c r="AD584">
        <v>0</v>
      </c>
    </row>
    <row r="585" spans="1:30" x14ac:dyDescent="0.3">
      <c r="A585" t="s">
        <v>1272</v>
      </c>
      <c r="B585" t="s">
        <v>777</v>
      </c>
      <c r="C585" t="s">
        <v>200</v>
      </c>
      <c r="D585" t="s">
        <v>1300</v>
      </c>
      <c r="F585" t="s">
        <v>1300</v>
      </c>
      <c r="H585" t="s">
        <v>265</v>
      </c>
      <c r="I585" t="s">
        <v>266</v>
      </c>
      <c r="J585" t="s">
        <v>920</v>
      </c>
      <c r="K585" t="s">
        <v>1202</v>
      </c>
      <c r="L585" t="s">
        <v>271</v>
      </c>
      <c r="M585" t="s">
        <v>268</v>
      </c>
      <c r="N585">
        <v>9</v>
      </c>
      <c r="O585" t="s">
        <v>288</v>
      </c>
      <c r="P585">
        <v>0.48</v>
      </c>
      <c r="R585">
        <v>6</v>
      </c>
      <c r="S585" s="108">
        <v>2.88</v>
      </c>
      <c r="T585">
        <v>1</v>
      </c>
      <c r="U585" t="s">
        <v>270</v>
      </c>
      <c r="V585" t="s">
        <v>167</v>
      </c>
      <c r="W585">
        <v>3</v>
      </c>
      <c r="X585">
        <v>0</v>
      </c>
      <c r="Y585">
        <v>3</v>
      </c>
      <c r="Z585">
        <v>0</v>
      </c>
      <c r="AA585">
        <v>0</v>
      </c>
      <c r="AB585">
        <v>3</v>
      </c>
      <c r="AC585">
        <v>0</v>
      </c>
      <c r="AD585">
        <v>0</v>
      </c>
    </row>
    <row r="586" spans="1:30" x14ac:dyDescent="0.3">
      <c r="A586" t="s">
        <v>1272</v>
      </c>
      <c r="B586" t="s">
        <v>777</v>
      </c>
      <c r="C586" t="s">
        <v>200</v>
      </c>
      <c r="D586" t="s">
        <v>1300</v>
      </c>
      <c r="F586" t="s">
        <v>1300</v>
      </c>
      <c r="H586" t="s">
        <v>265</v>
      </c>
      <c r="I586" t="s">
        <v>266</v>
      </c>
      <c r="J586" t="s">
        <v>920</v>
      </c>
      <c r="K586" t="s">
        <v>1202</v>
      </c>
      <c r="L586" t="s">
        <v>271</v>
      </c>
      <c r="M586" t="s">
        <v>268</v>
      </c>
      <c r="N586">
        <v>9</v>
      </c>
      <c r="O586" t="s">
        <v>288</v>
      </c>
      <c r="P586">
        <v>0.32</v>
      </c>
      <c r="R586">
        <v>4</v>
      </c>
      <c r="S586" s="108">
        <v>1.28</v>
      </c>
      <c r="T586">
        <v>1</v>
      </c>
      <c r="U586" t="s">
        <v>270</v>
      </c>
      <c r="V586" t="s">
        <v>167</v>
      </c>
      <c r="W586">
        <v>2</v>
      </c>
      <c r="X586">
        <v>0</v>
      </c>
      <c r="Y586">
        <v>2</v>
      </c>
      <c r="Z586">
        <v>0</v>
      </c>
      <c r="AA586">
        <v>0</v>
      </c>
      <c r="AB586">
        <v>2</v>
      </c>
      <c r="AC586">
        <v>0</v>
      </c>
      <c r="AD586">
        <v>0</v>
      </c>
    </row>
    <row r="587" spans="1:30" x14ac:dyDescent="0.3">
      <c r="A587" t="s">
        <v>1272</v>
      </c>
      <c r="B587" t="s">
        <v>777</v>
      </c>
      <c r="C587" t="s">
        <v>200</v>
      </c>
      <c r="D587" t="s">
        <v>1300</v>
      </c>
      <c r="F587" t="s">
        <v>1300</v>
      </c>
      <c r="H587" t="s">
        <v>265</v>
      </c>
      <c r="I587" t="s">
        <v>266</v>
      </c>
      <c r="J587" t="s">
        <v>920</v>
      </c>
      <c r="K587" t="s">
        <v>1202</v>
      </c>
      <c r="L587" t="s">
        <v>267</v>
      </c>
      <c r="M587" t="s">
        <v>268</v>
      </c>
      <c r="N587">
        <v>8</v>
      </c>
      <c r="O587" t="s">
        <v>282</v>
      </c>
      <c r="P587">
        <v>2</v>
      </c>
      <c r="R587">
        <v>1</v>
      </c>
      <c r="S587" s="108">
        <v>2</v>
      </c>
      <c r="T587">
        <v>1</v>
      </c>
      <c r="U587" t="s">
        <v>270</v>
      </c>
      <c r="V587" t="s">
        <v>167</v>
      </c>
      <c r="W587">
        <v>1</v>
      </c>
      <c r="X587">
        <v>0</v>
      </c>
      <c r="Y587">
        <v>0</v>
      </c>
      <c r="Z587">
        <v>0</v>
      </c>
      <c r="AA587">
        <v>1</v>
      </c>
      <c r="AB587">
        <v>0</v>
      </c>
      <c r="AC587">
        <v>0</v>
      </c>
      <c r="AD587">
        <v>0</v>
      </c>
    </row>
    <row r="588" spans="1:30" x14ac:dyDescent="0.3">
      <c r="A588" t="s">
        <v>1272</v>
      </c>
      <c r="B588" t="s">
        <v>777</v>
      </c>
      <c r="C588" t="s">
        <v>200</v>
      </c>
      <c r="D588" t="s">
        <v>1300</v>
      </c>
      <c r="F588" t="s">
        <v>1300</v>
      </c>
      <c r="H588" t="s">
        <v>265</v>
      </c>
      <c r="I588" t="s">
        <v>266</v>
      </c>
      <c r="J588" t="s">
        <v>920</v>
      </c>
      <c r="K588" t="s">
        <v>1202</v>
      </c>
      <c r="L588" t="s">
        <v>271</v>
      </c>
      <c r="M588" t="s">
        <v>268</v>
      </c>
      <c r="N588">
        <v>21</v>
      </c>
      <c r="O588" t="s">
        <v>273</v>
      </c>
      <c r="P588">
        <v>0.48</v>
      </c>
      <c r="R588">
        <v>1</v>
      </c>
      <c r="S588" s="108">
        <v>0.48</v>
      </c>
      <c r="T588">
        <v>1</v>
      </c>
      <c r="U588" t="s">
        <v>270</v>
      </c>
      <c r="V588" t="s">
        <v>167</v>
      </c>
      <c r="W588">
        <v>1</v>
      </c>
      <c r="X588">
        <v>0</v>
      </c>
      <c r="Y588">
        <v>1</v>
      </c>
      <c r="Z588">
        <v>0</v>
      </c>
      <c r="AA588">
        <v>0</v>
      </c>
      <c r="AB588">
        <v>0</v>
      </c>
      <c r="AC588">
        <v>0</v>
      </c>
      <c r="AD588">
        <v>0</v>
      </c>
    </row>
    <row r="589" spans="1:30" x14ac:dyDescent="0.3">
      <c r="A589" t="s">
        <v>1272</v>
      </c>
      <c r="B589" t="s">
        <v>777</v>
      </c>
      <c r="C589" t="s">
        <v>200</v>
      </c>
      <c r="D589" t="s">
        <v>1300</v>
      </c>
      <c r="F589" t="s">
        <v>1300</v>
      </c>
      <c r="H589" t="s">
        <v>265</v>
      </c>
      <c r="I589" t="s">
        <v>266</v>
      </c>
      <c r="J589" t="s">
        <v>920</v>
      </c>
      <c r="K589" t="s">
        <v>1202</v>
      </c>
      <c r="L589" t="s">
        <v>271</v>
      </c>
      <c r="M589" t="s">
        <v>268</v>
      </c>
      <c r="N589">
        <v>21</v>
      </c>
      <c r="O589" t="s">
        <v>273</v>
      </c>
      <c r="P589">
        <v>0.17</v>
      </c>
      <c r="R589">
        <v>1</v>
      </c>
      <c r="S589" s="108">
        <v>0.17</v>
      </c>
      <c r="T589">
        <v>1</v>
      </c>
      <c r="U589" t="s">
        <v>270</v>
      </c>
      <c r="V589" t="s">
        <v>167</v>
      </c>
      <c r="W589">
        <v>1</v>
      </c>
      <c r="X589">
        <v>0</v>
      </c>
      <c r="Y589">
        <v>0</v>
      </c>
      <c r="Z589">
        <v>0</v>
      </c>
      <c r="AA589">
        <v>1</v>
      </c>
      <c r="AB589">
        <v>0</v>
      </c>
      <c r="AC589">
        <v>0</v>
      </c>
      <c r="AD589">
        <v>0</v>
      </c>
    </row>
    <row r="590" spans="1:30" x14ac:dyDescent="0.3">
      <c r="A590" t="s">
        <v>1272</v>
      </c>
      <c r="B590" t="s">
        <v>823</v>
      </c>
      <c r="C590" t="s">
        <v>200</v>
      </c>
      <c r="D590" t="s">
        <v>1301</v>
      </c>
      <c r="F590" t="s">
        <v>1301</v>
      </c>
      <c r="H590" t="s">
        <v>265</v>
      </c>
      <c r="I590" t="s">
        <v>266</v>
      </c>
      <c r="J590" t="s">
        <v>920</v>
      </c>
      <c r="K590" t="s">
        <v>1202</v>
      </c>
      <c r="L590" t="s">
        <v>267</v>
      </c>
      <c r="M590" t="s">
        <v>268</v>
      </c>
      <c r="N590">
        <v>8</v>
      </c>
      <c r="O590" t="s">
        <v>282</v>
      </c>
      <c r="P590">
        <v>2</v>
      </c>
      <c r="R590">
        <v>2</v>
      </c>
      <c r="S590" s="108">
        <v>4</v>
      </c>
      <c r="T590">
        <v>1</v>
      </c>
      <c r="U590" t="s">
        <v>270</v>
      </c>
      <c r="V590" t="s">
        <v>167</v>
      </c>
      <c r="W590">
        <v>2</v>
      </c>
      <c r="X590">
        <v>0</v>
      </c>
      <c r="Y590">
        <v>0</v>
      </c>
      <c r="Z590">
        <v>0</v>
      </c>
      <c r="AA590">
        <v>0</v>
      </c>
      <c r="AB590">
        <v>2</v>
      </c>
      <c r="AC590">
        <v>0</v>
      </c>
      <c r="AD590">
        <v>0</v>
      </c>
    </row>
    <row r="591" spans="1:30" x14ac:dyDescent="0.3">
      <c r="A591" t="s">
        <v>1272</v>
      </c>
      <c r="B591" t="s">
        <v>823</v>
      </c>
      <c r="C591" t="s">
        <v>200</v>
      </c>
      <c r="D591" t="s">
        <v>1301</v>
      </c>
      <c r="F591" t="s">
        <v>1301</v>
      </c>
      <c r="H591" t="s">
        <v>265</v>
      </c>
      <c r="I591" t="s">
        <v>266</v>
      </c>
      <c r="J591" t="s">
        <v>920</v>
      </c>
      <c r="K591" t="s">
        <v>1202</v>
      </c>
      <c r="L591" t="s">
        <v>271</v>
      </c>
      <c r="M591" t="s">
        <v>268</v>
      </c>
      <c r="N591">
        <v>9</v>
      </c>
      <c r="O591" t="s">
        <v>272</v>
      </c>
      <c r="P591">
        <v>2</v>
      </c>
      <c r="R591">
        <v>2</v>
      </c>
      <c r="S591" s="108">
        <v>4</v>
      </c>
      <c r="T591">
        <v>1</v>
      </c>
      <c r="U591" t="s">
        <v>270</v>
      </c>
      <c r="V591" t="s">
        <v>167</v>
      </c>
      <c r="W591">
        <v>2</v>
      </c>
      <c r="X591">
        <v>0</v>
      </c>
      <c r="Y591">
        <v>0</v>
      </c>
      <c r="Z591">
        <v>0</v>
      </c>
      <c r="AA591">
        <v>0</v>
      </c>
      <c r="AB591">
        <v>2</v>
      </c>
      <c r="AC591">
        <v>0</v>
      </c>
      <c r="AD591">
        <v>0</v>
      </c>
    </row>
    <row r="592" spans="1:30" x14ac:dyDescent="0.3">
      <c r="A592" t="s">
        <v>1272</v>
      </c>
      <c r="B592" t="s">
        <v>823</v>
      </c>
      <c r="C592" t="s">
        <v>200</v>
      </c>
      <c r="D592" t="s">
        <v>1301</v>
      </c>
      <c r="F592" t="s">
        <v>1301</v>
      </c>
      <c r="H592" t="s">
        <v>265</v>
      </c>
      <c r="I592" t="s">
        <v>266</v>
      </c>
      <c r="J592" t="s">
        <v>920</v>
      </c>
      <c r="K592" t="s">
        <v>1202</v>
      </c>
      <c r="L592" t="s">
        <v>267</v>
      </c>
      <c r="M592" t="s">
        <v>268</v>
      </c>
      <c r="N592">
        <v>8</v>
      </c>
      <c r="O592" t="s">
        <v>266</v>
      </c>
      <c r="P592">
        <v>0.48</v>
      </c>
      <c r="R592">
        <v>2</v>
      </c>
      <c r="S592" s="108">
        <v>0.96</v>
      </c>
      <c r="T592">
        <v>1</v>
      </c>
      <c r="U592" t="s">
        <v>270</v>
      </c>
      <c r="V592" t="s">
        <v>167</v>
      </c>
      <c r="W592">
        <v>2</v>
      </c>
      <c r="X592">
        <v>0</v>
      </c>
      <c r="Y592">
        <v>0</v>
      </c>
      <c r="Z592">
        <v>0</v>
      </c>
      <c r="AA592">
        <v>2</v>
      </c>
      <c r="AB592">
        <v>0</v>
      </c>
      <c r="AC592">
        <v>0</v>
      </c>
      <c r="AD592">
        <v>0</v>
      </c>
    </row>
    <row r="593" spans="1:30" x14ac:dyDescent="0.3">
      <c r="A593" t="s">
        <v>1272</v>
      </c>
      <c r="B593" t="s">
        <v>823</v>
      </c>
      <c r="C593" t="s">
        <v>200</v>
      </c>
      <c r="D593" t="s">
        <v>1301</v>
      </c>
      <c r="F593" t="s">
        <v>1301</v>
      </c>
      <c r="H593" t="s">
        <v>265</v>
      </c>
      <c r="I593" t="s">
        <v>266</v>
      </c>
      <c r="J593" t="s">
        <v>920</v>
      </c>
      <c r="K593" t="s">
        <v>1202</v>
      </c>
      <c r="L593" t="s">
        <v>271</v>
      </c>
      <c r="M593" t="s">
        <v>268</v>
      </c>
      <c r="N593">
        <v>9</v>
      </c>
      <c r="O593" t="s">
        <v>288</v>
      </c>
      <c r="P593">
        <v>0.48</v>
      </c>
      <c r="R593">
        <v>4</v>
      </c>
      <c r="S593" s="108">
        <v>1.92</v>
      </c>
      <c r="T593">
        <v>1</v>
      </c>
      <c r="U593" t="s">
        <v>270</v>
      </c>
      <c r="V593" t="s">
        <v>167</v>
      </c>
      <c r="W593">
        <v>2</v>
      </c>
      <c r="X593">
        <v>0</v>
      </c>
      <c r="Y593">
        <v>4</v>
      </c>
      <c r="Z593">
        <v>0</v>
      </c>
      <c r="AA593">
        <v>0</v>
      </c>
      <c r="AB593">
        <v>0</v>
      </c>
      <c r="AC593">
        <v>0</v>
      </c>
      <c r="AD593">
        <v>0</v>
      </c>
    </row>
    <row r="594" spans="1:30" x14ac:dyDescent="0.3">
      <c r="A594" t="s">
        <v>1272</v>
      </c>
      <c r="B594" t="s">
        <v>823</v>
      </c>
      <c r="C594" t="s">
        <v>200</v>
      </c>
      <c r="D594" t="s">
        <v>1301</v>
      </c>
      <c r="F594" t="s">
        <v>1301</v>
      </c>
      <c r="H594" t="s">
        <v>265</v>
      </c>
      <c r="I594" t="s">
        <v>266</v>
      </c>
      <c r="J594" t="s">
        <v>920</v>
      </c>
      <c r="K594" t="s">
        <v>1202</v>
      </c>
      <c r="L594" t="s">
        <v>271</v>
      </c>
      <c r="M594" t="s">
        <v>268</v>
      </c>
      <c r="N594">
        <v>9</v>
      </c>
      <c r="O594" t="s">
        <v>288</v>
      </c>
      <c r="P594">
        <v>0.32</v>
      </c>
      <c r="R594">
        <v>2</v>
      </c>
      <c r="S594" s="108">
        <v>0.64</v>
      </c>
      <c r="T594">
        <v>1</v>
      </c>
      <c r="U594" t="s">
        <v>270</v>
      </c>
      <c r="V594" t="s">
        <v>167</v>
      </c>
      <c r="W594">
        <v>1</v>
      </c>
      <c r="X594">
        <v>0</v>
      </c>
      <c r="Y594">
        <v>2</v>
      </c>
      <c r="Z594">
        <v>0</v>
      </c>
      <c r="AA594">
        <v>0</v>
      </c>
      <c r="AB594">
        <v>0</v>
      </c>
      <c r="AC594">
        <v>0</v>
      </c>
      <c r="AD594">
        <v>0</v>
      </c>
    </row>
    <row r="595" spans="1:30" x14ac:dyDescent="0.3">
      <c r="A595" t="s">
        <v>1272</v>
      </c>
      <c r="B595" t="s">
        <v>823</v>
      </c>
      <c r="C595" t="s">
        <v>200</v>
      </c>
      <c r="D595" t="s">
        <v>1301</v>
      </c>
      <c r="F595" t="s">
        <v>1301</v>
      </c>
      <c r="H595" t="s">
        <v>265</v>
      </c>
      <c r="I595" t="s">
        <v>266</v>
      </c>
      <c r="J595" t="s">
        <v>920</v>
      </c>
      <c r="K595" t="s">
        <v>1202</v>
      </c>
      <c r="L595" t="s">
        <v>271</v>
      </c>
      <c r="M595" t="s">
        <v>268</v>
      </c>
      <c r="N595">
        <v>21</v>
      </c>
      <c r="O595" t="s">
        <v>273</v>
      </c>
      <c r="P595">
        <v>0.32</v>
      </c>
      <c r="R595">
        <v>1</v>
      </c>
      <c r="S595" s="108">
        <v>0.32</v>
      </c>
      <c r="T595">
        <v>1</v>
      </c>
      <c r="U595" t="s">
        <v>270</v>
      </c>
      <c r="V595" t="s">
        <v>167</v>
      </c>
      <c r="W595">
        <v>1</v>
      </c>
      <c r="X595">
        <v>0</v>
      </c>
      <c r="Y595">
        <v>1</v>
      </c>
      <c r="Z595">
        <v>0</v>
      </c>
      <c r="AA595">
        <v>0</v>
      </c>
      <c r="AB595">
        <v>0</v>
      </c>
      <c r="AC595">
        <v>0</v>
      </c>
      <c r="AD595">
        <v>0</v>
      </c>
    </row>
    <row r="596" spans="1:30" x14ac:dyDescent="0.3">
      <c r="A596" t="s">
        <v>1272</v>
      </c>
      <c r="B596" t="s">
        <v>1205</v>
      </c>
      <c r="C596" t="s">
        <v>200</v>
      </c>
      <c r="D596" t="s">
        <v>1302</v>
      </c>
      <c r="F596" t="s">
        <v>1302</v>
      </c>
      <c r="H596" t="s">
        <v>265</v>
      </c>
      <c r="I596" t="s">
        <v>266</v>
      </c>
      <c r="J596" t="s">
        <v>920</v>
      </c>
      <c r="K596" t="s">
        <v>1202</v>
      </c>
      <c r="L596" t="s">
        <v>267</v>
      </c>
      <c r="M596" t="s">
        <v>268</v>
      </c>
      <c r="N596">
        <v>8</v>
      </c>
      <c r="O596" t="s">
        <v>282</v>
      </c>
      <c r="P596">
        <v>2</v>
      </c>
      <c r="R596">
        <v>1</v>
      </c>
      <c r="S596" s="108">
        <v>2</v>
      </c>
      <c r="T596">
        <v>1</v>
      </c>
      <c r="U596" t="s">
        <v>270</v>
      </c>
      <c r="V596" t="s">
        <v>167</v>
      </c>
      <c r="W596">
        <v>1</v>
      </c>
      <c r="X596">
        <v>0</v>
      </c>
      <c r="Y596">
        <v>0</v>
      </c>
      <c r="Z596">
        <v>0</v>
      </c>
      <c r="AA596">
        <v>0</v>
      </c>
      <c r="AB596">
        <v>1</v>
      </c>
      <c r="AC596">
        <v>0</v>
      </c>
      <c r="AD596">
        <v>0</v>
      </c>
    </row>
    <row r="597" spans="1:30" x14ac:dyDescent="0.3">
      <c r="A597" t="s">
        <v>1272</v>
      </c>
      <c r="B597" t="s">
        <v>1205</v>
      </c>
      <c r="C597" t="s">
        <v>200</v>
      </c>
      <c r="D597" t="s">
        <v>1302</v>
      </c>
      <c r="F597" t="s">
        <v>1302</v>
      </c>
      <c r="H597" t="s">
        <v>265</v>
      </c>
      <c r="I597" t="s">
        <v>266</v>
      </c>
      <c r="J597" t="s">
        <v>920</v>
      </c>
      <c r="K597" t="s">
        <v>1202</v>
      </c>
      <c r="L597" t="s">
        <v>271</v>
      </c>
      <c r="M597" t="s">
        <v>268</v>
      </c>
      <c r="N597">
        <v>9</v>
      </c>
      <c r="O597" t="s">
        <v>272</v>
      </c>
      <c r="P597">
        <v>2</v>
      </c>
      <c r="R597">
        <v>1</v>
      </c>
      <c r="S597" s="108">
        <v>2</v>
      </c>
      <c r="T597">
        <v>1</v>
      </c>
      <c r="U597" t="s">
        <v>270</v>
      </c>
      <c r="V597" t="s">
        <v>167</v>
      </c>
      <c r="W597">
        <v>1</v>
      </c>
      <c r="X597">
        <v>0</v>
      </c>
      <c r="Y597">
        <v>0</v>
      </c>
      <c r="Z597">
        <v>0</v>
      </c>
      <c r="AA597">
        <v>0</v>
      </c>
      <c r="AB597">
        <v>1</v>
      </c>
      <c r="AC597">
        <v>0</v>
      </c>
      <c r="AD597">
        <v>0</v>
      </c>
    </row>
    <row r="598" spans="1:30" x14ac:dyDescent="0.3">
      <c r="A598" t="s">
        <v>1272</v>
      </c>
      <c r="B598" t="s">
        <v>1303</v>
      </c>
      <c r="C598" t="s">
        <v>200</v>
      </c>
      <c r="D598" t="s">
        <v>1304</v>
      </c>
      <c r="F598" t="s">
        <v>1304</v>
      </c>
      <c r="H598" t="s">
        <v>265</v>
      </c>
      <c r="I598" t="s">
        <v>266</v>
      </c>
      <c r="J598" t="s">
        <v>920</v>
      </c>
      <c r="K598" t="s">
        <v>1202</v>
      </c>
      <c r="L598" t="s">
        <v>267</v>
      </c>
      <c r="M598" t="s">
        <v>268</v>
      </c>
      <c r="N598">
        <v>8</v>
      </c>
      <c r="O598" t="s">
        <v>282</v>
      </c>
      <c r="P598">
        <v>2</v>
      </c>
      <c r="R598">
        <v>1</v>
      </c>
      <c r="S598" s="108">
        <v>2</v>
      </c>
      <c r="T598">
        <v>1</v>
      </c>
      <c r="U598" t="s">
        <v>270</v>
      </c>
      <c r="V598" t="s">
        <v>167</v>
      </c>
      <c r="W598">
        <v>1</v>
      </c>
      <c r="X598">
        <v>0</v>
      </c>
      <c r="Y598">
        <v>0</v>
      </c>
      <c r="Z598">
        <v>0</v>
      </c>
      <c r="AA598">
        <v>0</v>
      </c>
      <c r="AB598">
        <v>1</v>
      </c>
      <c r="AC598">
        <v>0</v>
      </c>
      <c r="AD598">
        <v>0</v>
      </c>
    </row>
    <row r="599" spans="1:30" x14ac:dyDescent="0.3">
      <c r="A599" t="s">
        <v>1272</v>
      </c>
      <c r="B599" t="s">
        <v>1303</v>
      </c>
      <c r="C599" t="s">
        <v>200</v>
      </c>
      <c r="D599" t="s">
        <v>1304</v>
      </c>
      <c r="F599" t="s">
        <v>1304</v>
      </c>
      <c r="H599" t="s">
        <v>265</v>
      </c>
      <c r="I599" t="s">
        <v>266</v>
      </c>
      <c r="J599" t="s">
        <v>920</v>
      </c>
      <c r="K599" t="s">
        <v>1202</v>
      </c>
      <c r="L599" t="s">
        <v>271</v>
      </c>
      <c r="M599" t="s">
        <v>268</v>
      </c>
      <c r="N599">
        <v>9</v>
      </c>
      <c r="O599" t="s">
        <v>288</v>
      </c>
      <c r="P599">
        <v>0.32</v>
      </c>
      <c r="R599">
        <v>3</v>
      </c>
      <c r="S599" s="108">
        <v>0.96</v>
      </c>
      <c r="T599">
        <v>1</v>
      </c>
      <c r="U599" t="s">
        <v>270</v>
      </c>
      <c r="V599" t="s">
        <v>167</v>
      </c>
      <c r="W599">
        <v>3</v>
      </c>
      <c r="X599">
        <v>0</v>
      </c>
      <c r="Y599">
        <v>0</v>
      </c>
      <c r="Z599">
        <v>0</v>
      </c>
      <c r="AA599">
        <v>0</v>
      </c>
      <c r="AB599">
        <v>3</v>
      </c>
      <c r="AC599">
        <v>0</v>
      </c>
      <c r="AD599">
        <v>0</v>
      </c>
    </row>
    <row r="600" spans="1:30" x14ac:dyDescent="0.3">
      <c r="A600" t="s">
        <v>1272</v>
      </c>
      <c r="B600" t="s">
        <v>1303</v>
      </c>
      <c r="C600" t="s">
        <v>200</v>
      </c>
      <c r="D600" t="s">
        <v>1304</v>
      </c>
      <c r="F600" t="s">
        <v>1304</v>
      </c>
      <c r="H600" t="s">
        <v>265</v>
      </c>
      <c r="I600" t="s">
        <v>266</v>
      </c>
      <c r="J600" t="s">
        <v>920</v>
      </c>
      <c r="K600" t="s">
        <v>1202</v>
      </c>
      <c r="L600" t="s">
        <v>271</v>
      </c>
      <c r="M600" t="s">
        <v>268</v>
      </c>
      <c r="N600">
        <v>21</v>
      </c>
      <c r="O600" t="s">
        <v>273</v>
      </c>
      <c r="P600">
        <v>0.17</v>
      </c>
      <c r="R600">
        <v>1</v>
      </c>
      <c r="S600" s="108">
        <v>0.17</v>
      </c>
      <c r="T600">
        <v>1</v>
      </c>
      <c r="U600" t="s">
        <v>270</v>
      </c>
      <c r="V600" t="s">
        <v>167</v>
      </c>
      <c r="W600">
        <v>1</v>
      </c>
      <c r="X600">
        <v>0</v>
      </c>
      <c r="Y600">
        <v>1</v>
      </c>
      <c r="Z600">
        <v>0</v>
      </c>
      <c r="AA600">
        <v>0</v>
      </c>
      <c r="AB600">
        <v>0</v>
      </c>
      <c r="AC600">
        <v>0</v>
      </c>
      <c r="AD600">
        <v>0</v>
      </c>
    </row>
    <row r="601" spans="1:30" x14ac:dyDescent="0.3">
      <c r="A601" t="s">
        <v>1272</v>
      </c>
      <c r="B601" t="s">
        <v>1305</v>
      </c>
      <c r="C601" t="s">
        <v>200</v>
      </c>
      <c r="D601" t="s">
        <v>1306</v>
      </c>
      <c r="F601" t="s">
        <v>1306</v>
      </c>
      <c r="H601" t="s">
        <v>265</v>
      </c>
      <c r="I601" t="s">
        <v>266</v>
      </c>
      <c r="J601" t="s">
        <v>920</v>
      </c>
      <c r="K601" t="s">
        <v>1202</v>
      </c>
      <c r="L601" t="s">
        <v>271</v>
      </c>
      <c r="M601" t="s">
        <v>268</v>
      </c>
      <c r="N601">
        <v>9</v>
      </c>
      <c r="O601" t="s">
        <v>272</v>
      </c>
      <c r="P601">
        <v>2</v>
      </c>
      <c r="R601">
        <v>1</v>
      </c>
      <c r="S601" s="108">
        <v>2</v>
      </c>
      <c r="T601">
        <v>1</v>
      </c>
      <c r="U601" t="s">
        <v>270</v>
      </c>
      <c r="V601" t="s">
        <v>167</v>
      </c>
      <c r="W601">
        <v>1</v>
      </c>
      <c r="X601">
        <v>0</v>
      </c>
      <c r="Y601">
        <v>0</v>
      </c>
      <c r="Z601">
        <v>1</v>
      </c>
      <c r="AA601">
        <v>0</v>
      </c>
      <c r="AB601">
        <v>0</v>
      </c>
      <c r="AC601">
        <v>0</v>
      </c>
      <c r="AD601">
        <v>0</v>
      </c>
    </row>
    <row r="602" spans="1:30" x14ac:dyDescent="0.3">
      <c r="A602" t="s">
        <v>1272</v>
      </c>
      <c r="B602" t="s">
        <v>1305</v>
      </c>
      <c r="C602" t="s">
        <v>200</v>
      </c>
      <c r="D602" t="s">
        <v>1306</v>
      </c>
      <c r="F602" t="s">
        <v>1306</v>
      </c>
      <c r="H602" t="s">
        <v>265</v>
      </c>
      <c r="I602" t="s">
        <v>266</v>
      </c>
      <c r="J602" t="s">
        <v>920</v>
      </c>
      <c r="K602" t="s">
        <v>1202</v>
      </c>
      <c r="L602" t="s">
        <v>267</v>
      </c>
      <c r="M602" t="s">
        <v>268</v>
      </c>
      <c r="N602">
        <v>8</v>
      </c>
      <c r="O602" t="s">
        <v>282</v>
      </c>
      <c r="P602">
        <v>1</v>
      </c>
      <c r="R602">
        <v>1</v>
      </c>
      <c r="S602" s="108">
        <v>1</v>
      </c>
      <c r="T602">
        <v>1</v>
      </c>
      <c r="U602" t="s">
        <v>270</v>
      </c>
      <c r="V602" t="s">
        <v>167</v>
      </c>
      <c r="W602">
        <v>1</v>
      </c>
      <c r="X602">
        <v>0</v>
      </c>
      <c r="Y602">
        <v>0</v>
      </c>
      <c r="Z602">
        <v>1</v>
      </c>
      <c r="AA602">
        <v>0</v>
      </c>
      <c r="AB602">
        <v>0</v>
      </c>
      <c r="AC602">
        <v>0</v>
      </c>
      <c r="AD602">
        <v>0</v>
      </c>
    </row>
    <row r="603" spans="1:30" x14ac:dyDescent="0.3">
      <c r="A603" t="s">
        <v>1272</v>
      </c>
      <c r="B603" t="s">
        <v>1305</v>
      </c>
      <c r="C603" t="s">
        <v>200</v>
      </c>
      <c r="D603" t="s">
        <v>1306</v>
      </c>
      <c r="F603" t="s">
        <v>1306</v>
      </c>
      <c r="H603" t="s">
        <v>265</v>
      </c>
      <c r="I603" t="s">
        <v>266</v>
      </c>
      <c r="J603" t="s">
        <v>920</v>
      </c>
      <c r="K603" t="s">
        <v>1202</v>
      </c>
      <c r="L603" t="s">
        <v>271</v>
      </c>
      <c r="M603" t="s">
        <v>268</v>
      </c>
      <c r="N603">
        <v>21</v>
      </c>
      <c r="O603" t="s">
        <v>273</v>
      </c>
      <c r="P603">
        <v>0.17</v>
      </c>
      <c r="R603">
        <v>1</v>
      </c>
      <c r="S603" s="108">
        <v>0.17</v>
      </c>
      <c r="T603">
        <v>1</v>
      </c>
      <c r="U603" t="s">
        <v>270</v>
      </c>
      <c r="V603" t="s">
        <v>167</v>
      </c>
      <c r="W603">
        <v>1</v>
      </c>
      <c r="X603">
        <v>1</v>
      </c>
      <c r="Y603">
        <v>0</v>
      </c>
      <c r="Z603">
        <v>0</v>
      </c>
      <c r="AA603">
        <v>0</v>
      </c>
      <c r="AB603">
        <v>0</v>
      </c>
      <c r="AC603">
        <v>0</v>
      </c>
      <c r="AD603">
        <v>0</v>
      </c>
    </row>
    <row r="604" spans="1:30" x14ac:dyDescent="0.3">
      <c r="A604" t="s">
        <v>1272</v>
      </c>
      <c r="B604" t="s">
        <v>1305</v>
      </c>
      <c r="C604" t="s">
        <v>200</v>
      </c>
      <c r="D604" t="s">
        <v>1306</v>
      </c>
      <c r="F604" t="s">
        <v>1306</v>
      </c>
      <c r="H604" t="s">
        <v>265</v>
      </c>
      <c r="I604" t="s">
        <v>266</v>
      </c>
      <c r="J604" t="s">
        <v>920</v>
      </c>
      <c r="K604" t="s">
        <v>1202</v>
      </c>
      <c r="L604" t="s">
        <v>271</v>
      </c>
      <c r="M604" t="s">
        <v>268</v>
      </c>
      <c r="N604">
        <v>9</v>
      </c>
      <c r="O604" t="s">
        <v>288</v>
      </c>
      <c r="P604">
        <v>0.48</v>
      </c>
      <c r="R604">
        <v>2</v>
      </c>
      <c r="S604" s="108">
        <v>0.96</v>
      </c>
      <c r="T604">
        <v>1</v>
      </c>
      <c r="U604" t="s">
        <v>270</v>
      </c>
      <c r="V604" t="s">
        <v>167</v>
      </c>
      <c r="W604">
        <v>2</v>
      </c>
      <c r="X604">
        <v>0</v>
      </c>
      <c r="Y604">
        <v>2</v>
      </c>
      <c r="Z604">
        <v>0</v>
      </c>
      <c r="AA604">
        <v>0</v>
      </c>
      <c r="AB604">
        <v>0</v>
      </c>
      <c r="AC604">
        <v>0</v>
      </c>
      <c r="AD604">
        <v>0</v>
      </c>
    </row>
    <row r="605" spans="1:30" x14ac:dyDescent="0.3">
      <c r="A605" t="s">
        <v>1272</v>
      </c>
      <c r="B605" t="s">
        <v>1305</v>
      </c>
      <c r="C605" t="s">
        <v>200</v>
      </c>
      <c r="D605" t="s">
        <v>1306</v>
      </c>
      <c r="F605" t="s">
        <v>1306</v>
      </c>
      <c r="H605" t="s">
        <v>265</v>
      </c>
      <c r="I605" t="s">
        <v>266</v>
      </c>
      <c r="J605" t="s">
        <v>920</v>
      </c>
      <c r="K605" t="s">
        <v>1202</v>
      </c>
      <c r="L605" t="s">
        <v>271</v>
      </c>
      <c r="M605" t="s">
        <v>268</v>
      </c>
      <c r="N605">
        <v>21</v>
      </c>
      <c r="O605" t="s">
        <v>273</v>
      </c>
      <c r="P605">
        <v>0.32</v>
      </c>
      <c r="R605">
        <v>1</v>
      </c>
      <c r="S605" s="108">
        <v>0.32</v>
      </c>
      <c r="T605">
        <v>1</v>
      </c>
      <c r="U605" t="s">
        <v>270</v>
      </c>
      <c r="V605" t="s">
        <v>167</v>
      </c>
      <c r="W605">
        <v>1</v>
      </c>
      <c r="X605">
        <v>1</v>
      </c>
      <c r="Y605">
        <v>0</v>
      </c>
      <c r="Z605">
        <v>0</v>
      </c>
      <c r="AA605">
        <v>0</v>
      </c>
      <c r="AB605">
        <v>0</v>
      </c>
      <c r="AC605">
        <v>0</v>
      </c>
      <c r="AD605">
        <v>0</v>
      </c>
    </row>
    <row r="606" spans="1:30" x14ac:dyDescent="0.3">
      <c r="A606" t="s">
        <v>1272</v>
      </c>
      <c r="B606" t="s">
        <v>1351</v>
      </c>
      <c r="C606" t="s">
        <v>200</v>
      </c>
      <c r="D606" t="s">
        <v>1352</v>
      </c>
      <c r="F606" t="s">
        <v>1352</v>
      </c>
      <c r="H606" t="s">
        <v>265</v>
      </c>
      <c r="I606" t="s">
        <v>266</v>
      </c>
      <c r="J606" t="s">
        <v>920</v>
      </c>
      <c r="K606" t="s">
        <v>1202</v>
      </c>
      <c r="L606" t="s">
        <v>267</v>
      </c>
      <c r="M606" t="s">
        <v>268</v>
      </c>
      <c r="N606">
        <v>8</v>
      </c>
      <c r="O606" t="s">
        <v>282</v>
      </c>
      <c r="P606">
        <v>2</v>
      </c>
      <c r="R606">
        <v>2</v>
      </c>
      <c r="S606" s="108">
        <v>4</v>
      </c>
      <c r="T606">
        <v>1</v>
      </c>
      <c r="U606" t="s">
        <v>270</v>
      </c>
      <c r="V606" t="s">
        <v>167</v>
      </c>
      <c r="W606">
        <v>2</v>
      </c>
      <c r="X606">
        <v>0</v>
      </c>
      <c r="Y606">
        <v>2</v>
      </c>
      <c r="Z606">
        <v>0</v>
      </c>
      <c r="AA606">
        <v>0</v>
      </c>
      <c r="AB606">
        <v>0</v>
      </c>
      <c r="AC606">
        <v>0</v>
      </c>
      <c r="AD606">
        <v>0</v>
      </c>
    </row>
    <row r="607" spans="1:30" x14ac:dyDescent="0.3">
      <c r="A607" t="s">
        <v>1272</v>
      </c>
      <c r="B607" t="s">
        <v>1351</v>
      </c>
      <c r="C607" t="s">
        <v>200</v>
      </c>
      <c r="D607" t="s">
        <v>1352</v>
      </c>
      <c r="F607" t="s">
        <v>1352</v>
      </c>
      <c r="H607" t="s">
        <v>265</v>
      </c>
      <c r="I607" t="s">
        <v>266</v>
      </c>
      <c r="J607" t="s">
        <v>920</v>
      </c>
      <c r="K607" t="s">
        <v>1202</v>
      </c>
      <c r="L607" t="s">
        <v>271</v>
      </c>
      <c r="M607" t="s">
        <v>268</v>
      </c>
      <c r="N607">
        <v>21</v>
      </c>
      <c r="O607" t="s">
        <v>273</v>
      </c>
      <c r="P607">
        <v>0.17</v>
      </c>
      <c r="R607">
        <v>2</v>
      </c>
      <c r="S607" s="108">
        <v>0.34</v>
      </c>
      <c r="T607">
        <v>1</v>
      </c>
      <c r="U607" t="s">
        <v>270</v>
      </c>
      <c r="V607" t="s">
        <v>167</v>
      </c>
      <c r="W607">
        <v>2</v>
      </c>
      <c r="X607">
        <v>0</v>
      </c>
      <c r="Y607">
        <v>2</v>
      </c>
      <c r="Z607">
        <v>0</v>
      </c>
      <c r="AA607">
        <v>0</v>
      </c>
      <c r="AB607">
        <v>0</v>
      </c>
      <c r="AC607">
        <v>0</v>
      </c>
      <c r="AD607">
        <v>0</v>
      </c>
    </row>
    <row r="608" spans="1:30" x14ac:dyDescent="0.3">
      <c r="A608" t="s">
        <v>1272</v>
      </c>
      <c r="B608" t="s">
        <v>1351</v>
      </c>
      <c r="C608" t="s">
        <v>200</v>
      </c>
      <c r="D608" t="s">
        <v>1352</v>
      </c>
      <c r="F608" t="s">
        <v>1352</v>
      </c>
      <c r="H608" t="s">
        <v>265</v>
      </c>
      <c r="I608" t="s">
        <v>266</v>
      </c>
      <c r="J608" t="s">
        <v>920</v>
      </c>
      <c r="K608" t="s">
        <v>1202</v>
      </c>
      <c r="L608" t="s">
        <v>271</v>
      </c>
      <c r="M608" t="s">
        <v>268</v>
      </c>
      <c r="N608">
        <v>21</v>
      </c>
      <c r="O608" t="s">
        <v>273</v>
      </c>
      <c r="P608">
        <v>0.17</v>
      </c>
      <c r="R608">
        <v>2</v>
      </c>
      <c r="S608" s="108">
        <v>0.34</v>
      </c>
      <c r="T608">
        <v>1</v>
      </c>
      <c r="U608" t="s">
        <v>270</v>
      </c>
      <c r="V608" t="s">
        <v>167</v>
      </c>
      <c r="W608">
        <v>2</v>
      </c>
      <c r="X608">
        <v>0</v>
      </c>
      <c r="Y608">
        <v>2</v>
      </c>
      <c r="Z608">
        <v>0</v>
      </c>
      <c r="AA608">
        <v>0</v>
      </c>
      <c r="AB608">
        <v>0</v>
      </c>
      <c r="AC608">
        <v>0</v>
      </c>
      <c r="AD608">
        <v>0</v>
      </c>
    </row>
    <row r="609" spans="1:30" x14ac:dyDescent="0.3">
      <c r="A609" t="s">
        <v>1272</v>
      </c>
      <c r="B609" t="s">
        <v>1351</v>
      </c>
      <c r="C609" t="s">
        <v>200</v>
      </c>
      <c r="D609" t="s">
        <v>1352</v>
      </c>
      <c r="F609" t="s">
        <v>1352</v>
      </c>
      <c r="H609" t="s">
        <v>265</v>
      </c>
      <c r="I609" t="s">
        <v>266</v>
      </c>
      <c r="J609" t="s">
        <v>920</v>
      </c>
      <c r="K609" t="s">
        <v>1202</v>
      </c>
      <c r="L609" t="s">
        <v>271</v>
      </c>
      <c r="M609" t="s">
        <v>268</v>
      </c>
      <c r="N609">
        <v>9</v>
      </c>
      <c r="O609" t="s">
        <v>288</v>
      </c>
      <c r="P609">
        <v>0.48</v>
      </c>
      <c r="R609">
        <v>6</v>
      </c>
      <c r="S609" s="108">
        <v>2.88</v>
      </c>
      <c r="T609">
        <v>1</v>
      </c>
      <c r="U609" t="s">
        <v>270</v>
      </c>
      <c r="V609" t="s">
        <v>167</v>
      </c>
      <c r="W609">
        <v>6</v>
      </c>
      <c r="X609">
        <v>0</v>
      </c>
      <c r="Y609">
        <v>0</v>
      </c>
      <c r="Z609">
        <v>0</v>
      </c>
      <c r="AA609">
        <v>0</v>
      </c>
      <c r="AB609">
        <v>6</v>
      </c>
      <c r="AC609">
        <v>0</v>
      </c>
      <c r="AD609">
        <v>0</v>
      </c>
    </row>
    <row r="610" spans="1:30" x14ac:dyDescent="0.3">
      <c r="A610" t="s">
        <v>1272</v>
      </c>
      <c r="B610" t="s">
        <v>1353</v>
      </c>
      <c r="C610" t="s">
        <v>200</v>
      </c>
      <c r="D610" t="s">
        <v>1354</v>
      </c>
      <c r="F610" t="s">
        <v>1354</v>
      </c>
      <c r="H610" t="s">
        <v>265</v>
      </c>
      <c r="I610" t="s">
        <v>266</v>
      </c>
      <c r="J610" t="s">
        <v>920</v>
      </c>
      <c r="K610" t="s">
        <v>1202</v>
      </c>
      <c r="L610" t="s">
        <v>267</v>
      </c>
      <c r="M610" t="s">
        <v>268</v>
      </c>
      <c r="N610">
        <v>8</v>
      </c>
      <c r="O610" t="s">
        <v>282</v>
      </c>
      <c r="P610">
        <v>2</v>
      </c>
      <c r="R610">
        <v>2</v>
      </c>
      <c r="S610" s="108">
        <v>4</v>
      </c>
      <c r="T610">
        <v>1</v>
      </c>
      <c r="U610" t="s">
        <v>270</v>
      </c>
      <c r="V610" t="s">
        <v>167</v>
      </c>
      <c r="W610">
        <v>2</v>
      </c>
      <c r="X610">
        <v>0</v>
      </c>
      <c r="Y610">
        <v>2</v>
      </c>
      <c r="Z610">
        <v>0</v>
      </c>
      <c r="AA610">
        <v>0</v>
      </c>
      <c r="AB610">
        <v>0</v>
      </c>
      <c r="AC610">
        <v>0</v>
      </c>
      <c r="AD610">
        <v>0</v>
      </c>
    </row>
    <row r="611" spans="1:30" x14ac:dyDescent="0.3">
      <c r="A611" t="s">
        <v>1272</v>
      </c>
      <c r="B611" t="s">
        <v>1353</v>
      </c>
      <c r="C611" t="s">
        <v>200</v>
      </c>
      <c r="D611" t="s">
        <v>1354</v>
      </c>
      <c r="F611" t="s">
        <v>1354</v>
      </c>
      <c r="H611" t="s">
        <v>265</v>
      </c>
      <c r="I611" t="s">
        <v>266</v>
      </c>
      <c r="J611" t="s">
        <v>920</v>
      </c>
      <c r="K611" t="s">
        <v>1202</v>
      </c>
      <c r="L611" t="s">
        <v>271</v>
      </c>
      <c r="M611" t="s">
        <v>268</v>
      </c>
      <c r="N611">
        <v>9</v>
      </c>
      <c r="O611" t="s">
        <v>288</v>
      </c>
      <c r="P611">
        <v>0.48</v>
      </c>
      <c r="R611">
        <v>12</v>
      </c>
      <c r="S611" s="108">
        <v>5.76</v>
      </c>
      <c r="T611">
        <v>1</v>
      </c>
      <c r="U611" t="s">
        <v>270</v>
      </c>
      <c r="V611" t="s">
        <v>167</v>
      </c>
      <c r="W611">
        <v>6</v>
      </c>
      <c r="X611">
        <v>0</v>
      </c>
      <c r="Y611">
        <v>6</v>
      </c>
      <c r="Z611">
        <v>0</v>
      </c>
      <c r="AA611">
        <v>0</v>
      </c>
      <c r="AB611">
        <v>6</v>
      </c>
      <c r="AC611">
        <v>0</v>
      </c>
      <c r="AD611">
        <v>0</v>
      </c>
    </row>
    <row r="612" spans="1:30" x14ac:dyDescent="0.3">
      <c r="A612" t="s">
        <v>1272</v>
      </c>
      <c r="B612" t="s">
        <v>1353</v>
      </c>
      <c r="C612" t="s">
        <v>200</v>
      </c>
      <c r="D612" t="s">
        <v>1354</v>
      </c>
      <c r="F612" t="s">
        <v>1354</v>
      </c>
      <c r="H612" t="s">
        <v>265</v>
      </c>
      <c r="I612" t="s">
        <v>266</v>
      </c>
      <c r="J612" t="s">
        <v>920</v>
      </c>
      <c r="K612" t="s">
        <v>1202</v>
      </c>
      <c r="L612" t="s">
        <v>271</v>
      </c>
      <c r="M612" t="s">
        <v>268</v>
      </c>
      <c r="N612">
        <v>21</v>
      </c>
      <c r="O612" t="s">
        <v>273</v>
      </c>
      <c r="P612">
        <v>0.17</v>
      </c>
      <c r="R612">
        <v>1</v>
      </c>
      <c r="S612" s="108">
        <v>0.17</v>
      </c>
      <c r="T612">
        <v>1</v>
      </c>
      <c r="U612" t="s">
        <v>270</v>
      </c>
      <c r="V612" t="s">
        <v>167</v>
      </c>
      <c r="W612">
        <v>1</v>
      </c>
      <c r="X612">
        <v>0</v>
      </c>
      <c r="Y612">
        <v>1</v>
      </c>
      <c r="Z612">
        <v>0</v>
      </c>
      <c r="AA612">
        <v>0</v>
      </c>
      <c r="AB612">
        <v>0</v>
      </c>
      <c r="AC612">
        <v>0</v>
      </c>
      <c r="AD612">
        <v>0</v>
      </c>
    </row>
    <row r="613" spans="1:30" x14ac:dyDescent="0.3">
      <c r="A613" t="s">
        <v>1272</v>
      </c>
      <c r="B613" t="s">
        <v>1353</v>
      </c>
      <c r="C613" t="s">
        <v>200</v>
      </c>
      <c r="D613" t="s">
        <v>1354</v>
      </c>
      <c r="F613" t="s">
        <v>1354</v>
      </c>
      <c r="H613" t="s">
        <v>265</v>
      </c>
      <c r="I613" t="s">
        <v>266</v>
      </c>
      <c r="J613" t="s">
        <v>920</v>
      </c>
      <c r="K613" t="s">
        <v>1202</v>
      </c>
      <c r="L613" t="s">
        <v>271</v>
      </c>
      <c r="M613" t="s">
        <v>268</v>
      </c>
      <c r="N613">
        <v>21</v>
      </c>
      <c r="O613" t="s">
        <v>273</v>
      </c>
      <c r="P613">
        <v>0.17</v>
      </c>
      <c r="R613">
        <v>1</v>
      </c>
      <c r="S613" s="108">
        <v>0.17</v>
      </c>
      <c r="T613">
        <v>1</v>
      </c>
      <c r="U613" t="s">
        <v>270</v>
      </c>
      <c r="V613" t="s">
        <v>167</v>
      </c>
      <c r="W613">
        <v>1</v>
      </c>
      <c r="X613">
        <v>0</v>
      </c>
      <c r="Y613">
        <v>1</v>
      </c>
      <c r="Z613">
        <v>0</v>
      </c>
      <c r="AA613">
        <v>0</v>
      </c>
      <c r="AB613">
        <v>0</v>
      </c>
      <c r="AC613">
        <v>0</v>
      </c>
      <c r="AD613">
        <v>0</v>
      </c>
    </row>
    <row r="614" spans="1:30" x14ac:dyDescent="0.3">
      <c r="A614" t="s">
        <v>1272</v>
      </c>
      <c r="B614" t="s">
        <v>1353</v>
      </c>
      <c r="C614" t="s">
        <v>200</v>
      </c>
      <c r="D614" t="s">
        <v>1354</v>
      </c>
      <c r="F614" t="s">
        <v>1354</v>
      </c>
      <c r="H614" t="s">
        <v>265</v>
      </c>
      <c r="I614" t="s">
        <v>266</v>
      </c>
      <c r="J614" t="s">
        <v>920</v>
      </c>
      <c r="K614" t="s">
        <v>1202</v>
      </c>
      <c r="L614" t="s">
        <v>271</v>
      </c>
      <c r="M614" t="s">
        <v>268</v>
      </c>
      <c r="N614">
        <v>21</v>
      </c>
      <c r="O614" t="s">
        <v>273</v>
      </c>
      <c r="P614">
        <v>0.17</v>
      </c>
      <c r="R614">
        <v>1</v>
      </c>
      <c r="S614" s="108">
        <v>0.17</v>
      </c>
      <c r="T614">
        <v>1</v>
      </c>
      <c r="U614" t="s">
        <v>270</v>
      </c>
      <c r="V614" t="s">
        <v>167</v>
      </c>
      <c r="W614">
        <v>1</v>
      </c>
      <c r="X614">
        <v>0</v>
      </c>
      <c r="Y614">
        <v>1</v>
      </c>
      <c r="Z614">
        <v>0</v>
      </c>
      <c r="AA614">
        <v>0</v>
      </c>
      <c r="AB614">
        <v>0</v>
      </c>
      <c r="AC614">
        <v>0</v>
      </c>
      <c r="AD614">
        <v>0</v>
      </c>
    </row>
    <row r="615" spans="1:30" x14ac:dyDescent="0.3">
      <c r="A615" t="s">
        <v>1272</v>
      </c>
      <c r="B615" t="s">
        <v>1355</v>
      </c>
      <c r="C615" t="s">
        <v>200</v>
      </c>
      <c r="D615" t="s">
        <v>1356</v>
      </c>
      <c r="F615" t="s">
        <v>1356</v>
      </c>
      <c r="H615" t="s">
        <v>265</v>
      </c>
      <c r="I615" t="s">
        <v>266</v>
      </c>
      <c r="J615" t="s">
        <v>920</v>
      </c>
      <c r="K615" t="s">
        <v>1202</v>
      </c>
      <c r="L615" t="s">
        <v>267</v>
      </c>
      <c r="M615" t="s">
        <v>268</v>
      </c>
      <c r="N615">
        <v>8</v>
      </c>
      <c r="O615" t="s">
        <v>282</v>
      </c>
      <c r="P615">
        <v>2</v>
      </c>
      <c r="R615">
        <v>1</v>
      </c>
      <c r="S615" s="108">
        <v>2</v>
      </c>
      <c r="T615">
        <v>1</v>
      </c>
      <c r="U615" t="s">
        <v>270</v>
      </c>
      <c r="V615" t="s">
        <v>167</v>
      </c>
      <c r="W615">
        <v>1</v>
      </c>
      <c r="X615">
        <v>0</v>
      </c>
      <c r="Y615">
        <v>1</v>
      </c>
      <c r="Z615">
        <v>0</v>
      </c>
      <c r="AA615">
        <v>0</v>
      </c>
      <c r="AB615">
        <v>0</v>
      </c>
      <c r="AC615">
        <v>0</v>
      </c>
      <c r="AD615">
        <v>0</v>
      </c>
    </row>
    <row r="616" spans="1:30" x14ac:dyDescent="0.3">
      <c r="A616" t="s">
        <v>1272</v>
      </c>
      <c r="B616" t="s">
        <v>1355</v>
      </c>
      <c r="C616" t="s">
        <v>200</v>
      </c>
      <c r="D616" t="s">
        <v>1356</v>
      </c>
      <c r="F616" t="s">
        <v>1356</v>
      </c>
      <c r="H616" t="s">
        <v>265</v>
      </c>
      <c r="I616" t="s">
        <v>266</v>
      </c>
      <c r="J616" t="s">
        <v>920</v>
      </c>
      <c r="K616" t="s">
        <v>1202</v>
      </c>
      <c r="L616" t="s">
        <v>271</v>
      </c>
      <c r="M616" t="s">
        <v>268</v>
      </c>
      <c r="N616">
        <v>9</v>
      </c>
      <c r="O616" t="s">
        <v>288</v>
      </c>
      <c r="P616">
        <v>0.32</v>
      </c>
      <c r="R616">
        <v>4</v>
      </c>
      <c r="S616" s="108">
        <v>1.28</v>
      </c>
      <c r="T616">
        <v>1</v>
      </c>
      <c r="U616" t="s">
        <v>270</v>
      </c>
      <c r="V616" t="s">
        <v>167</v>
      </c>
      <c r="W616">
        <v>2</v>
      </c>
      <c r="X616">
        <v>0</v>
      </c>
      <c r="Y616">
        <v>2</v>
      </c>
      <c r="Z616">
        <v>0</v>
      </c>
      <c r="AA616">
        <v>0</v>
      </c>
      <c r="AB616">
        <v>2</v>
      </c>
      <c r="AC616">
        <v>0</v>
      </c>
      <c r="AD616">
        <v>0</v>
      </c>
    </row>
    <row r="617" spans="1:30" x14ac:dyDescent="0.3">
      <c r="A617" t="s">
        <v>1272</v>
      </c>
      <c r="B617" t="s">
        <v>1355</v>
      </c>
      <c r="C617" t="s">
        <v>200</v>
      </c>
      <c r="D617" t="s">
        <v>1356</v>
      </c>
      <c r="F617" t="s">
        <v>1356</v>
      </c>
      <c r="H617" t="s">
        <v>265</v>
      </c>
      <c r="I617" t="s">
        <v>266</v>
      </c>
      <c r="J617" t="s">
        <v>920</v>
      </c>
      <c r="K617" t="s">
        <v>1202</v>
      </c>
      <c r="L617" t="s">
        <v>271</v>
      </c>
      <c r="M617" t="s">
        <v>268</v>
      </c>
      <c r="N617">
        <v>21</v>
      </c>
      <c r="O617" t="s">
        <v>273</v>
      </c>
      <c r="P617">
        <v>0.17</v>
      </c>
      <c r="R617">
        <v>1</v>
      </c>
      <c r="S617" s="108">
        <v>0.17</v>
      </c>
      <c r="T617">
        <v>1</v>
      </c>
      <c r="U617" t="s">
        <v>270</v>
      </c>
      <c r="V617" t="s">
        <v>167</v>
      </c>
      <c r="W617">
        <v>1</v>
      </c>
      <c r="X617">
        <v>0</v>
      </c>
      <c r="Y617">
        <v>1</v>
      </c>
      <c r="Z617">
        <v>0</v>
      </c>
      <c r="AA617">
        <v>0</v>
      </c>
      <c r="AB617">
        <v>0</v>
      </c>
      <c r="AC617">
        <v>0</v>
      </c>
      <c r="AD617">
        <v>0</v>
      </c>
    </row>
    <row r="618" spans="1:30" x14ac:dyDescent="0.3">
      <c r="A618" t="s">
        <v>1272</v>
      </c>
      <c r="B618" t="s">
        <v>1355</v>
      </c>
      <c r="C618" t="s">
        <v>200</v>
      </c>
      <c r="D618" t="s">
        <v>1356</v>
      </c>
      <c r="F618" t="s">
        <v>1356</v>
      </c>
      <c r="H618" t="s">
        <v>265</v>
      </c>
      <c r="I618" t="s">
        <v>266</v>
      </c>
      <c r="J618" t="s">
        <v>920</v>
      </c>
      <c r="K618" t="s">
        <v>1202</v>
      </c>
      <c r="L618" t="s">
        <v>271</v>
      </c>
      <c r="M618" t="s">
        <v>268</v>
      </c>
      <c r="N618">
        <v>21</v>
      </c>
      <c r="O618" t="s">
        <v>273</v>
      </c>
      <c r="P618">
        <v>0.17</v>
      </c>
      <c r="R618">
        <v>1</v>
      </c>
      <c r="S618" s="108">
        <v>0.17</v>
      </c>
      <c r="T618">
        <v>1</v>
      </c>
      <c r="U618" t="s">
        <v>270</v>
      </c>
      <c r="V618" t="s">
        <v>167</v>
      </c>
      <c r="W618">
        <v>1</v>
      </c>
      <c r="X618">
        <v>0</v>
      </c>
      <c r="Y618">
        <v>1</v>
      </c>
      <c r="Z618">
        <v>0</v>
      </c>
      <c r="AA618">
        <v>0</v>
      </c>
      <c r="AB618">
        <v>0</v>
      </c>
      <c r="AC618">
        <v>0</v>
      </c>
      <c r="AD618">
        <v>0</v>
      </c>
    </row>
    <row r="619" spans="1:30" x14ac:dyDescent="0.3">
      <c r="A619" t="s">
        <v>1272</v>
      </c>
      <c r="B619" t="s">
        <v>1358</v>
      </c>
      <c r="C619" t="s">
        <v>200</v>
      </c>
      <c r="D619" t="s">
        <v>1359</v>
      </c>
      <c r="F619" t="s">
        <v>1359</v>
      </c>
      <c r="H619" t="s">
        <v>265</v>
      </c>
      <c r="I619" t="s">
        <v>266</v>
      </c>
      <c r="J619" t="s">
        <v>920</v>
      </c>
      <c r="K619" t="s">
        <v>1202</v>
      </c>
      <c r="L619" t="s">
        <v>267</v>
      </c>
      <c r="M619" t="s">
        <v>268</v>
      </c>
      <c r="N619">
        <v>8</v>
      </c>
      <c r="O619" t="s">
        <v>282</v>
      </c>
      <c r="P619">
        <v>2</v>
      </c>
      <c r="R619">
        <v>3</v>
      </c>
      <c r="S619" s="108">
        <v>6</v>
      </c>
      <c r="T619">
        <v>1</v>
      </c>
      <c r="U619" t="s">
        <v>270</v>
      </c>
      <c r="V619" t="s">
        <v>167</v>
      </c>
      <c r="W619">
        <v>3</v>
      </c>
      <c r="X619">
        <v>0</v>
      </c>
      <c r="Y619">
        <v>3</v>
      </c>
      <c r="Z619">
        <v>0</v>
      </c>
      <c r="AA619">
        <v>0</v>
      </c>
      <c r="AB619">
        <v>0</v>
      </c>
      <c r="AC619">
        <v>0</v>
      </c>
      <c r="AD619">
        <v>0</v>
      </c>
    </row>
    <row r="620" spans="1:30" x14ac:dyDescent="0.3">
      <c r="A620" t="s">
        <v>1272</v>
      </c>
      <c r="B620" t="s">
        <v>1358</v>
      </c>
      <c r="C620" t="s">
        <v>200</v>
      </c>
      <c r="D620" t="s">
        <v>1359</v>
      </c>
      <c r="F620" t="s">
        <v>1359</v>
      </c>
      <c r="H620" t="s">
        <v>265</v>
      </c>
      <c r="I620" t="s">
        <v>266</v>
      </c>
      <c r="J620" t="s">
        <v>920</v>
      </c>
      <c r="K620" t="s">
        <v>1202</v>
      </c>
      <c r="L620" t="s">
        <v>271</v>
      </c>
      <c r="M620" t="s">
        <v>268</v>
      </c>
      <c r="N620">
        <v>9</v>
      </c>
      <c r="O620" t="s">
        <v>288</v>
      </c>
      <c r="P620">
        <v>0.48</v>
      </c>
      <c r="R620">
        <v>18</v>
      </c>
      <c r="S620" s="108">
        <v>8.64</v>
      </c>
      <c r="T620">
        <v>1</v>
      </c>
      <c r="U620" t="s">
        <v>270</v>
      </c>
      <c r="V620" t="s">
        <v>167</v>
      </c>
      <c r="W620">
        <v>9</v>
      </c>
      <c r="X620">
        <v>0</v>
      </c>
      <c r="Y620">
        <v>0</v>
      </c>
      <c r="Z620">
        <v>0</v>
      </c>
      <c r="AA620">
        <v>0</v>
      </c>
      <c r="AB620">
        <v>18</v>
      </c>
      <c r="AC620">
        <v>0</v>
      </c>
      <c r="AD620">
        <v>0</v>
      </c>
    </row>
    <row r="621" spans="1:30" x14ac:dyDescent="0.3">
      <c r="A621" t="s">
        <v>1272</v>
      </c>
      <c r="B621" t="s">
        <v>1358</v>
      </c>
      <c r="C621" t="s">
        <v>200</v>
      </c>
      <c r="D621" t="s">
        <v>1359</v>
      </c>
      <c r="F621" t="s">
        <v>1359</v>
      </c>
      <c r="H621" t="s">
        <v>265</v>
      </c>
      <c r="I621" t="s">
        <v>266</v>
      </c>
      <c r="J621" t="s">
        <v>920</v>
      </c>
      <c r="K621" t="s">
        <v>1202</v>
      </c>
      <c r="L621" t="s">
        <v>271</v>
      </c>
      <c r="M621" t="s">
        <v>268</v>
      </c>
      <c r="N621">
        <v>21</v>
      </c>
      <c r="O621" t="s">
        <v>273</v>
      </c>
      <c r="P621">
        <v>0.17</v>
      </c>
      <c r="R621">
        <v>1</v>
      </c>
      <c r="S621" s="108">
        <v>0.17</v>
      </c>
      <c r="T621">
        <v>1</v>
      </c>
      <c r="U621" t="s">
        <v>270</v>
      </c>
      <c r="V621" t="s">
        <v>167</v>
      </c>
      <c r="W621">
        <v>1</v>
      </c>
      <c r="X621">
        <v>0</v>
      </c>
      <c r="Y621">
        <v>1</v>
      </c>
      <c r="Z621">
        <v>0</v>
      </c>
      <c r="AA621">
        <v>0</v>
      </c>
      <c r="AB621">
        <v>0</v>
      </c>
      <c r="AC621">
        <v>0</v>
      </c>
      <c r="AD621">
        <v>0</v>
      </c>
    </row>
    <row r="622" spans="1:30" x14ac:dyDescent="0.3">
      <c r="A622" t="s">
        <v>1272</v>
      </c>
      <c r="B622" t="s">
        <v>1358</v>
      </c>
      <c r="C622" t="s">
        <v>200</v>
      </c>
      <c r="D622" t="s">
        <v>1359</v>
      </c>
      <c r="F622" t="s">
        <v>1359</v>
      </c>
      <c r="H622" t="s">
        <v>265</v>
      </c>
      <c r="I622" t="s">
        <v>266</v>
      </c>
      <c r="J622" t="s">
        <v>920</v>
      </c>
      <c r="K622" t="s">
        <v>1202</v>
      </c>
      <c r="L622" t="s">
        <v>271</v>
      </c>
      <c r="M622" t="s">
        <v>268</v>
      </c>
      <c r="N622">
        <v>21</v>
      </c>
      <c r="O622" t="s">
        <v>273</v>
      </c>
      <c r="P622">
        <v>0.17</v>
      </c>
      <c r="R622">
        <v>1</v>
      </c>
      <c r="S622" s="108">
        <v>0.17</v>
      </c>
      <c r="T622">
        <v>1</v>
      </c>
      <c r="U622" t="s">
        <v>270</v>
      </c>
      <c r="V622" t="s">
        <v>167</v>
      </c>
      <c r="W622">
        <v>1</v>
      </c>
      <c r="X622">
        <v>0</v>
      </c>
      <c r="Y622">
        <v>1</v>
      </c>
      <c r="Z622">
        <v>0</v>
      </c>
      <c r="AA622">
        <v>0</v>
      </c>
      <c r="AB622">
        <v>0</v>
      </c>
      <c r="AC622">
        <v>0</v>
      </c>
      <c r="AD622">
        <v>0</v>
      </c>
    </row>
    <row r="623" spans="1:30" x14ac:dyDescent="0.3">
      <c r="A623" t="s">
        <v>1272</v>
      </c>
      <c r="B623" t="s">
        <v>1358</v>
      </c>
      <c r="C623" t="s">
        <v>200</v>
      </c>
      <c r="D623" t="s">
        <v>1359</v>
      </c>
      <c r="F623" t="s">
        <v>1359</v>
      </c>
      <c r="H623" t="s">
        <v>265</v>
      </c>
      <c r="I623" t="s">
        <v>266</v>
      </c>
      <c r="J623" t="s">
        <v>920</v>
      </c>
      <c r="K623" t="s">
        <v>1202</v>
      </c>
      <c r="L623" t="s">
        <v>271</v>
      </c>
      <c r="M623" t="s">
        <v>268</v>
      </c>
      <c r="N623">
        <v>21</v>
      </c>
      <c r="O623" t="s">
        <v>273</v>
      </c>
      <c r="P623">
        <v>0.17</v>
      </c>
      <c r="R623">
        <v>1</v>
      </c>
      <c r="S623" s="108">
        <v>0.17</v>
      </c>
      <c r="T623">
        <v>1</v>
      </c>
      <c r="U623" t="s">
        <v>270</v>
      </c>
      <c r="V623" t="s">
        <v>167</v>
      </c>
      <c r="W623">
        <v>1</v>
      </c>
      <c r="X623">
        <v>0</v>
      </c>
      <c r="Y623">
        <v>1</v>
      </c>
      <c r="Z623">
        <v>0</v>
      </c>
      <c r="AA623">
        <v>0</v>
      </c>
      <c r="AB623">
        <v>0</v>
      </c>
      <c r="AC623">
        <v>0</v>
      </c>
      <c r="AD623">
        <v>0</v>
      </c>
    </row>
    <row r="624" spans="1:30" x14ac:dyDescent="0.3">
      <c r="A624" t="s">
        <v>1272</v>
      </c>
      <c r="B624" t="s">
        <v>1358</v>
      </c>
      <c r="C624" t="s">
        <v>200</v>
      </c>
      <c r="D624" t="s">
        <v>1359</v>
      </c>
      <c r="F624" t="s">
        <v>1359</v>
      </c>
      <c r="H624" t="s">
        <v>265</v>
      </c>
      <c r="I624" t="s">
        <v>266</v>
      </c>
      <c r="J624" t="s">
        <v>920</v>
      </c>
      <c r="K624" t="s">
        <v>1202</v>
      </c>
      <c r="L624" t="s">
        <v>271</v>
      </c>
      <c r="M624" t="s">
        <v>268</v>
      </c>
      <c r="N624">
        <v>21</v>
      </c>
      <c r="O624" t="s">
        <v>273</v>
      </c>
      <c r="P624">
        <v>0.17</v>
      </c>
      <c r="R624">
        <v>1</v>
      </c>
      <c r="S624" s="108">
        <v>0.17</v>
      </c>
      <c r="T624">
        <v>1</v>
      </c>
      <c r="U624" t="s">
        <v>270</v>
      </c>
      <c r="V624" t="s">
        <v>167</v>
      </c>
      <c r="W624">
        <v>1</v>
      </c>
      <c r="X624">
        <v>0</v>
      </c>
      <c r="Y624">
        <v>1</v>
      </c>
      <c r="Z624">
        <v>0</v>
      </c>
      <c r="AA624">
        <v>0</v>
      </c>
      <c r="AB624">
        <v>0</v>
      </c>
      <c r="AC624">
        <v>0</v>
      </c>
      <c r="AD624">
        <v>0</v>
      </c>
    </row>
    <row r="625" spans="1:30" x14ac:dyDescent="0.3">
      <c r="A625" t="s">
        <v>1272</v>
      </c>
      <c r="B625" t="s">
        <v>1360</v>
      </c>
      <c r="C625" t="s">
        <v>200</v>
      </c>
      <c r="D625" t="s">
        <v>1361</v>
      </c>
      <c r="F625" t="s">
        <v>1361</v>
      </c>
      <c r="H625" t="s">
        <v>265</v>
      </c>
      <c r="I625" t="s">
        <v>266</v>
      </c>
      <c r="J625" t="s">
        <v>920</v>
      </c>
      <c r="K625" t="s">
        <v>1202</v>
      </c>
      <c r="L625" t="s">
        <v>267</v>
      </c>
      <c r="M625" t="s">
        <v>268</v>
      </c>
      <c r="N625">
        <v>8</v>
      </c>
      <c r="O625" t="s">
        <v>282</v>
      </c>
      <c r="P625">
        <v>2</v>
      </c>
      <c r="R625">
        <v>2</v>
      </c>
      <c r="S625" s="108">
        <v>4</v>
      </c>
      <c r="T625">
        <v>1</v>
      </c>
      <c r="U625" t="s">
        <v>270</v>
      </c>
      <c r="V625" t="s">
        <v>167</v>
      </c>
      <c r="W625">
        <v>2</v>
      </c>
      <c r="X625">
        <v>0</v>
      </c>
      <c r="Y625">
        <v>2</v>
      </c>
      <c r="Z625">
        <v>0</v>
      </c>
      <c r="AA625">
        <v>0</v>
      </c>
      <c r="AB625">
        <v>0</v>
      </c>
      <c r="AC625">
        <v>0</v>
      </c>
      <c r="AD625">
        <v>0</v>
      </c>
    </row>
    <row r="626" spans="1:30" x14ac:dyDescent="0.3">
      <c r="A626" t="s">
        <v>1272</v>
      </c>
      <c r="B626" t="s">
        <v>1360</v>
      </c>
      <c r="C626" t="s">
        <v>200</v>
      </c>
      <c r="D626" t="s">
        <v>1361</v>
      </c>
      <c r="F626" t="s">
        <v>1361</v>
      </c>
      <c r="H626" t="s">
        <v>265</v>
      </c>
      <c r="I626" t="s">
        <v>266</v>
      </c>
      <c r="J626" t="s">
        <v>920</v>
      </c>
      <c r="K626" t="s">
        <v>1202</v>
      </c>
      <c r="L626" t="s">
        <v>271</v>
      </c>
      <c r="M626" t="s">
        <v>268</v>
      </c>
      <c r="N626">
        <v>9</v>
      </c>
      <c r="O626" t="s">
        <v>288</v>
      </c>
      <c r="P626">
        <v>0.32</v>
      </c>
      <c r="R626">
        <v>2</v>
      </c>
      <c r="S626" s="108">
        <v>0.64</v>
      </c>
      <c r="T626">
        <v>1</v>
      </c>
      <c r="U626" t="s">
        <v>270</v>
      </c>
      <c r="V626" t="s">
        <v>167</v>
      </c>
      <c r="W626">
        <v>2</v>
      </c>
      <c r="X626">
        <v>0</v>
      </c>
      <c r="Y626">
        <v>0</v>
      </c>
      <c r="Z626">
        <v>0</v>
      </c>
      <c r="AA626">
        <v>0</v>
      </c>
      <c r="AB626">
        <v>2</v>
      </c>
      <c r="AC626">
        <v>0</v>
      </c>
      <c r="AD626">
        <v>0</v>
      </c>
    </row>
    <row r="627" spans="1:30" x14ac:dyDescent="0.3">
      <c r="A627" t="s">
        <v>1272</v>
      </c>
      <c r="B627" t="s">
        <v>1360</v>
      </c>
      <c r="C627" t="s">
        <v>200</v>
      </c>
      <c r="D627" t="s">
        <v>1361</v>
      </c>
      <c r="F627" t="s">
        <v>1361</v>
      </c>
      <c r="H627" t="s">
        <v>265</v>
      </c>
      <c r="I627" t="s">
        <v>266</v>
      </c>
      <c r="J627" t="s">
        <v>920</v>
      </c>
      <c r="K627" t="s">
        <v>1202</v>
      </c>
      <c r="L627" t="s">
        <v>271</v>
      </c>
      <c r="M627" t="s">
        <v>268</v>
      </c>
      <c r="N627">
        <v>9</v>
      </c>
      <c r="O627" t="s">
        <v>288</v>
      </c>
      <c r="P627">
        <v>0.48</v>
      </c>
      <c r="R627">
        <v>4</v>
      </c>
      <c r="S627" s="108">
        <v>1.92</v>
      </c>
      <c r="T627">
        <v>1</v>
      </c>
      <c r="U627" t="s">
        <v>270</v>
      </c>
      <c r="V627" t="s">
        <v>167</v>
      </c>
      <c r="W627">
        <v>4</v>
      </c>
      <c r="X627">
        <v>0</v>
      </c>
      <c r="Y627">
        <v>0</v>
      </c>
      <c r="Z627">
        <v>0</v>
      </c>
      <c r="AA627">
        <v>0</v>
      </c>
      <c r="AB627">
        <v>4</v>
      </c>
      <c r="AC627">
        <v>0</v>
      </c>
      <c r="AD627">
        <v>0</v>
      </c>
    </row>
    <row r="628" spans="1:30" x14ac:dyDescent="0.3">
      <c r="A628" t="s">
        <v>1272</v>
      </c>
      <c r="B628" t="s">
        <v>1360</v>
      </c>
      <c r="C628" t="s">
        <v>200</v>
      </c>
      <c r="D628" t="s">
        <v>1361</v>
      </c>
      <c r="F628" t="s">
        <v>1361</v>
      </c>
      <c r="H628" t="s">
        <v>265</v>
      </c>
      <c r="I628" t="s">
        <v>266</v>
      </c>
      <c r="J628" t="s">
        <v>920</v>
      </c>
      <c r="K628" t="s">
        <v>1202</v>
      </c>
      <c r="L628" t="s">
        <v>271</v>
      </c>
      <c r="M628" t="s">
        <v>268</v>
      </c>
      <c r="N628">
        <v>21</v>
      </c>
      <c r="O628" t="s">
        <v>273</v>
      </c>
      <c r="P628">
        <v>0.17</v>
      </c>
      <c r="R628">
        <v>1</v>
      </c>
      <c r="S628" s="108">
        <v>0.17</v>
      </c>
      <c r="T628">
        <v>1</v>
      </c>
      <c r="U628" t="s">
        <v>270</v>
      </c>
      <c r="V628" t="s">
        <v>167</v>
      </c>
      <c r="W628">
        <v>1</v>
      </c>
      <c r="X628">
        <v>0</v>
      </c>
      <c r="Y628">
        <v>1</v>
      </c>
      <c r="Z628">
        <v>0</v>
      </c>
      <c r="AA628">
        <v>0</v>
      </c>
      <c r="AB628">
        <v>0</v>
      </c>
      <c r="AC628">
        <v>0</v>
      </c>
      <c r="AD628">
        <v>0</v>
      </c>
    </row>
    <row r="629" spans="1:30" x14ac:dyDescent="0.3">
      <c r="A629" t="s">
        <v>1272</v>
      </c>
      <c r="B629" t="s">
        <v>1360</v>
      </c>
      <c r="C629" t="s">
        <v>200</v>
      </c>
      <c r="D629" t="s">
        <v>1361</v>
      </c>
      <c r="F629" t="s">
        <v>1361</v>
      </c>
      <c r="H629" t="s">
        <v>265</v>
      </c>
      <c r="I629" t="s">
        <v>266</v>
      </c>
      <c r="J629" t="s">
        <v>920</v>
      </c>
      <c r="K629" t="s">
        <v>1202</v>
      </c>
      <c r="L629" t="s">
        <v>271</v>
      </c>
      <c r="M629" t="s">
        <v>268</v>
      </c>
      <c r="N629">
        <v>21</v>
      </c>
      <c r="O629" t="s">
        <v>273</v>
      </c>
      <c r="P629">
        <v>0.17</v>
      </c>
      <c r="R629">
        <v>1</v>
      </c>
      <c r="S629" s="108">
        <v>0.17</v>
      </c>
      <c r="T629">
        <v>1</v>
      </c>
      <c r="U629" t="s">
        <v>270</v>
      </c>
      <c r="V629" t="s">
        <v>167</v>
      </c>
      <c r="W629">
        <v>1</v>
      </c>
      <c r="X629">
        <v>0</v>
      </c>
      <c r="Y629">
        <v>1</v>
      </c>
      <c r="Z629">
        <v>0</v>
      </c>
      <c r="AA629">
        <v>0</v>
      </c>
      <c r="AB629">
        <v>0</v>
      </c>
      <c r="AC629">
        <v>0</v>
      </c>
      <c r="AD629">
        <v>0</v>
      </c>
    </row>
    <row r="630" spans="1:30" x14ac:dyDescent="0.3">
      <c r="A630" t="s">
        <v>1272</v>
      </c>
      <c r="B630" t="s">
        <v>1294</v>
      </c>
      <c r="C630" t="s">
        <v>200</v>
      </c>
      <c r="D630" t="s">
        <v>1295</v>
      </c>
      <c r="F630" t="s">
        <v>1295</v>
      </c>
      <c r="H630" t="s">
        <v>265</v>
      </c>
      <c r="I630" t="s">
        <v>266</v>
      </c>
      <c r="J630" t="s">
        <v>920</v>
      </c>
      <c r="K630" t="s">
        <v>1202</v>
      </c>
      <c r="L630" t="s">
        <v>271</v>
      </c>
      <c r="M630" t="s">
        <v>268</v>
      </c>
      <c r="N630">
        <v>9</v>
      </c>
      <c r="O630" t="s">
        <v>288</v>
      </c>
      <c r="P630">
        <v>0.32</v>
      </c>
      <c r="R630">
        <v>5</v>
      </c>
      <c r="S630" s="108">
        <v>1.6</v>
      </c>
      <c r="T630">
        <v>1</v>
      </c>
      <c r="U630" t="s">
        <v>270</v>
      </c>
      <c r="V630" t="s">
        <v>167</v>
      </c>
      <c r="W630">
        <v>5</v>
      </c>
      <c r="X630">
        <v>0</v>
      </c>
      <c r="Y630">
        <v>0</v>
      </c>
      <c r="Z630">
        <v>5</v>
      </c>
      <c r="AA630">
        <v>0</v>
      </c>
      <c r="AB630">
        <v>0</v>
      </c>
      <c r="AC630">
        <v>0</v>
      </c>
      <c r="AD630">
        <v>0</v>
      </c>
    </row>
    <row r="631" spans="1:30" x14ac:dyDescent="0.3">
      <c r="A631" t="s">
        <v>1272</v>
      </c>
      <c r="B631" t="s">
        <v>1294</v>
      </c>
      <c r="C631" t="s">
        <v>200</v>
      </c>
      <c r="D631" t="s">
        <v>1295</v>
      </c>
      <c r="F631" t="s">
        <v>1295</v>
      </c>
      <c r="H631" t="s">
        <v>265</v>
      </c>
      <c r="I631" t="s">
        <v>266</v>
      </c>
      <c r="J631" t="s">
        <v>920</v>
      </c>
      <c r="K631" t="s">
        <v>1202</v>
      </c>
      <c r="L631" t="s">
        <v>271</v>
      </c>
      <c r="M631" t="s">
        <v>268</v>
      </c>
      <c r="N631">
        <v>9</v>
      </c>
      <c r="O631" t="s">
        <v>288</v>
      </c>
      <c r="P631">
        <v>0.48</v>
      </c>
      <c r="R631">
        <v>7</v>
      </c>
      <c r="S631" s="108">
        <v>3.36</v>
      </c>
      <c r="T631">
        <v>1</v>
      </c>
      <c r="U631" t="s">
        <v>270</v>
      </c>
      <c r="V631" t="s">
        <v>167</v>
      </c>
      <c r="W631">
        <v>7</v>
      </c>
      <c r="X631">
        <v>0</v>
      </c>
      <c r="Y631">
        <v>0</v>
      </c>
      <c r="Z631">
        <v>7</v>
      </c>
      <c r="AA631">
        <v>0</v>
      </c>
      <c r="AB631">
        <v>0</v>
      </c>
      <c r="AC631">
        <v>0</v>
      </c>
      <c r="AD631">
        <v>0</v>
      </c>
    </row>
    <row r="632" spans="1:30" x14ac:dyDescent="0.3">
      <c r="A632" t="s">
        <v>1272</v>
      </c>
      <c r="B632" t="s">
        <v>1294</v>
      </c>
      <c r="C632" t="s">
        <v>200</v>
      </c>
      <c r="D632" t="s">
        <v>1295</v>
      </c>
      <c r="F632" t="s">
        <v>1295</v>
      </c>
      <c r="H632" t="s">
        <v>265</v>
      </c>
      <c r="I632" t="s">
        <v>266</v>
      </c>
      <c r="J632" t="s">
        <v>920</v>
      </c>
      <c r="K632" t="s">
        <v>1202</v>
      </c>
      <c r="L632" t="s">
        <v>267</v>
      </c>
      <c r="M632" t="s">
        <v>268</v>
      </c>
      <c r="N632">
        <v>8</v>
      </c>
      <c r="O632" t="s">
        <v>266</v>
      </c>
      <c r="P632">
        <v>0.48</v>
      </c>
      <c r="R632">
        <v>3</v>
      </c>
      <c r="S632" s="108">
        <v>1.44</v>
      </c>
      <c r="T632">
        <v>1</v>
      </c>
      <c r="U632" t="s">
        <v>270</v>
      </c>
      <c r="V632" t="s">
        <v>167</v>
      </c>
      <c r="W632">
        <v>3</v>
      </c>
      <c r="X632">
        <v>0</v>
      </c>
      <c r="Y632">
        <v>0</v>
      </c>
      <c r="Z632">
        <v>0</v>
      </c>
      <c r="AA632">
        <v>3</v>
      </c>
      <c r="AB632">
        <v>0</v>
      </c>
      <c r="AC632">
        <v>0</v>
      </c>
      <c r="AD632">
        <v>0</v>
      </c>
    </row>
    <row r="633" spans="1:30" x14ac:dyDescent="0.3">
      <c r="A633" t="s">
        <v>1272</v>
      </c>
      <c r="B633" t="s">
        <v>1294</v>
      </c>
      <c r="C633" t="s">
        <v>200</v>
      </c>
      <c r="D633" t="s">
        <v>1295</v>
      </c>
      <c r="F633" t="s">
        <v>1295</v>
      </c>
      <c r="H633" t="s">
        <v>265</v>
      </c>
      <c r="I633" t="s">
        <v>266</v>
      </c>
      <c r="J633" t="s">
        <v>920</v>
      </c>
      <c r="K633" t="s">
        <v>1202</v>
      </c>
      <c r="L633" t="s">
        <v>267</v>
      </c>
      <c r="M633" t="s">
        <v>268</v>
      </c>
      <c r="N633">
        <v>8</v>
      </c>
      <c r="O633" t="s">
        <v>266</v>
      </c>
      <c r="P633">
        <v>0.32</v>
      </c>
      <c r="R633">
        <v>1</v>
      </c>
      <c r="S633" s="108">
        <v>0.32</v>
      </c>
      <c r="T633">
        <v>1</v>
      </c>
      <c r="U633" t="s">
        <v>270</v>
      </c>
      <c r="V633" t="s">
        <v>167</v>
      </c>
      <c r="W633">
        <v>1</v>
      </c>
      <c r="X633">
        <v>0</v>
      </c>
      <c r="Y633">
        <v>0</v>
      </c>
      <c r="Z633">
        <v>0</v>
      </c>
      <c r="AA633">
        <v>1</v>
      </c>
      <c r="AB633">
        <v>0</v>
      </c>
      <c r="AC633">
        <v>0</v>
      </c>
      <c r="AD633">
        <v>0</v>
      </c>
    </row>
    <row r="634" spans="1:30" x14ac:dyDescent="0.3">
      <c r="A634" t="s">
        <v>1272</v>
      </c>
      <c r="B634" t="s">
        <v>1294</v>
      </c>
      <c r="C634" t="s">
        <v>200</v>
      </c>
      <c r="D634" t="s">
        <v>1295</v>
      </c>
      <c r="F634" t="s">
        <v>1295</v>
      </c>
      <c r="H634" t="s">
        <v>265</v>
      </c>
      <c r="I634" t="s">
        <v>266</v>
      </c>
      <c r="J634" t="s">
        <v>920</v>
      </c>
      <c r="K634" t="s">
        <v>1202</v>
      </c>
      <c r="L634" t="s">
        <v>267</v>
      </c>
      <c r="M634" t="s">
        <v>268</v>
      </c>
      <c r="N634">
        <v>8</v>
      </c>
      <c r="O634" t="s">
        <v>266</v>
      </c>
      <c r="P634">
        <v>0.32</v>
      </c>
      <c r="R634">
        <v>1</v>
      </c>
      <c r="S634" s="108">
        <v>0.32</v>
      </c>
      <c r="T634">
        <v>1</v>
      </c>
      <c r="U634" t="s">
        <v>270</v>
      </c>
      <c r="V634" t="s">
        <v>167</v>
      </c>
      <c r="W634">
        <v>1</v>
      </c>
      <c r="X634">
        <v>0</v>
      </c>
      <c r="Y634">
        <v>0</v>
      </c>
      <c r="Z634">
        <v>0</v>
      </c>
      <c r="AA634">
        <v>1</v>
      </c>
      <c r="AB634">
        <v>0</v>
      </c>
      <c r="AC634">
        <v>0</v>
      </c>
      <c r="AD634">
        <v>0</v>
      </c>
    </row>
    <row r="635" spans="1:30" x14ac:dyDescent="0.3">
      <c r="A635" t="s">
        <v>1272</v>
      </c>
      <c r="B635" t="s">
        <v>1294</v>
      </c>
      <c r="C635" t="s">
        <v>200</v>
      </c>
      <c r="D635" t="s">
        <v>1295</v>
      </c>
      <c r="F635" t="s">
        <v>1295</v>
      </c>
      <c r="H635" t="s">
        <v>265</v>
      </c>
      <c r="I635" t="s">
        <v>266</v>
      </c>
      <c r="J635" t="s">
        <v>920</v>
      </c>
      <c r="K635" t="s">
        <v>1202</v>
      </c>
      <c r="L635" t="s">
        <v>267</v>
      </c>
      <c r="M635" t="s">
        <v>268</v>
      </c>
      <c r="N635">
        <v>8</v>
      </c>
      <c r="O635" t="s">
        <v>266</v>
      </c>
      <c r="P635">
        <v>0.32</v>
      </c>
      <c r="R635">
        <v>2</v>
      </c>
      <c r="S635" s="108">
        <v>0.64</v>
      </c>
      <c r="T635">
        <v>1</v>
      </c>
      <c r="U635" t="s">
        <v>270</v>
      </c>
      <c r="V635" t="s">
        <v>167</v>
      </c>
      <c r="W635">
        <v>2</v>
      </c>
      <c r="X635">
        <v>0</v>
      </c>
      <c r="Y635">
        <v>0</v>
      </c>
      <c r="Z635">
        <v>0</v>
      </c>
      <c r="AA635">
        <v>2</v>
      </c>
      <c r="AB635">
        <v>0</v>
      </c>
      <c r="AC635">
        <v>0</v>
      </c>
      <c r="AD635">
        <v>0</v>
      </c>
    </row>
    <row r="636" spans="1:30" x14ac:dyDescent="0.3">
      <c r="A636" t="s">
        <v>1272</v>
      </c>
      <c r="B636" t="s">
        <v>1294</v>
      </c>
      <c r="C636" t="s">
        <v>200</v>
      </c>
      <c r="D636" t="s">
        <v>1295</v>
      </c>
      <c r="F636" t="s">
        <v>1295</v>
      </c>
      <c r="H636" t="s">
        <v>265</v>
      </c>
      <c r="I636" t="s">
        <v>266</v>
      </c>
      <c r="J636" t="s">
        <v>920</v>
      </c>
      <c r="K636" t="s">
        <v>1202</v>
      </c>
      <c r="L636" t="s">
        <v>267</v>
      </c>
      <c r="M636" t="s">
        <v>268</v>
      </c>
      <c r="N636">
        <v>8</v>
      </c>
      <c r="O636" t="s">
        <v>266</v>
      </c>
      <c r="P636">
        <v>0.48</v>
      </c>
      <c r="R636">
        <v>3</v>
      </c>
      <c r="S636" s="108">
        <v>1.44</v>
      </c>
      <c r="T636">
        <v>1</v>
      </c>
      <c r="U636" t="s">
        <v>270</v>
      </c>
      <c r="V636" t="s">
        <v>167</v>
      </c>
      <c r="W636">
        <v>3</v>
      </c>
      <c r="X636">
        <v>0</v>
      </c>
      <c r="Y636">
        <v>0</v>
      </c>
      <c r="Z636">
        <v>0</v>
      </c>
      <c r="AA636">
        <v>3</v>
      </c>
      <c r="AB636">
        <v>0</v>
      </c>
      <c r="AC636">
        <v>0</v>
      </c>
      <c r="AD636">
        <v>0</v>
      </c>
    </row>
    <row r="637" spans="1:30" x14ac:dyDescent="0.3">
      <c r="A637" t="s">
        <v>1272</v>
      </c>
      <c r="B637" t="s">
        <v>1294</v>
      </c>
      <c r="C637" t="s">
        <v>200</v>
      </c>
      <c r="D637" t="s">
        <v>1295</v>
      </c>
      <c r="F637" t="s">
        <v>1295</v>
      </c>
      <c r="H637" t="s">
        <v>265</v>
      </c>
      <c r="I637" t="s">
        <v>266</v>
      </c>
      <c r="J637" t="s">
        <v>920</v>
      </c>
      <c r="K637" t="s">
        <v>1202</v>
      </c>
      <c r="L637" t="s">
        <v>267</v>
      </c>
      <c r="M637" t="s">
        <v>268</v>
      </c>
      <c r="N637">
        <v>8</v>
      </c>
      <c r="O637" t="s">
        <v>266</v>
      </c>
      <c r="P637">
        <v>0.48</v>
      </c>
      <c r="R637">
        <v>2</v>
      </c>
      <c r="S637" s="108">
        <v>0.96</v>
      </c>
      <c r="T637">
        <v>1</v>
      </c>
      <c r="U637" t="s">
        <v>270</v>
      </c>
      <c r="V637" t="s">
        <v>167</v>
      </c>
      <c r="W637">
        <v>2</v>
      </c>
      <c r="X637">
        <v>0</v>
      </c>
      <c r="Y637">
        <v>0</v>
      </c>
      <c r="Z637">
        <v>0</v>
      </c>
      <c r="AA637">
        <v>2</v>
      </c>
      <c r="AB637">
        <v>0</v>
      </c>
      <c r="AC637">
        <v>0</v>
      </c>
      <c r="AD637">
        <v>0</v>
      </c>
    </row>
    <row r="638" spans="1:30" x14ac:dyDescent="0.3">
      <c r="A638" t="s">
        <v>1272</v>
      </c>
      <c r="B638" t="s">
        <v>1294</v>
      </c>
      <c r="C638" t="s">
        <v>200</v>
      </c>
      <c r="D638" t="s">
        <v>1295</v>
      </c>
      <c r="F638" t="s">
        <v>1295</v>
      </c>
      <c r="H638" t="s">
        <v>265</v>
      </c>
      <c r="I638" t="s">
        <v>266</v>
      </c>
      <c r="J638" t="s">
        <v>920</v>
      </c>
      <c r="K638" t="s">
        <v>1202</v>
      </c>
      <c r="L638" t="s">
        <v>271</v>
      </c>
      <c r="M638" t="s">
        <v>268</v>
      </c>
      <c r="N638">
        <v>21</v>
      </c>
      <c r="O638" t="s">
        <v>273</v>
      </c>
      <c r="P638">
        <v>0.17</v>
      </c>
      <c r="R638">
        <v>12</v>
      </c>
      <c r="S638" s="108">
        <v>2.04</v>
      </c>
      <c r="T638">
        <v>1</v>
      </c>
      <c r="U638" t="s">
        <v>270</v>
      </c>
      <c r="V638" t="s">
        <v>167</v>
      </c>
      <c r="W638">
        <v>12</v>
      </c>
      <c r="X638">
        <v>0</v>
      </c>
      <c r="Y638">
        <v>0</v>
      </c>
      <c r="Z638">
        <v>12</v>
      </c>
      <c r="AA638">
        <v>0</v>
      </c>
      <c r="AB638">
        <v>0</v>
      </c>
      <c r="AC638">
        <v>0</v>
      </c>
      <c r="AD638">
        <v>0</v>
      </c>
    </row>
    <row r="639" spans="1:30" x14ac:dyDescent="0.3">
      <c r="A639" t="s">
        <v>1272</v>
      </c>
      <c r="B639" t="s">
        <v>1281</v>
      </c>
      <c r="C639" t="s">
        <v>200</v>
      </c>
      <c r="D639" t="s">
        <v>1282</v>
      </c>
      <c r="F639" t="s">
        <v>1282</v>
      </c>
      <c r="H639" t="s">
        <v>265</v>
      </c>
      <c r="I639" t="s">
        <v>266</v>
      </c>
      <c r="J639" t="s">
        <v>920</v>
      </c>
      <c r="K639" t="s">
        <v>1202</v>
      </c>
      <c r="L639" t="s">
        <v>271</v>
      </c>
      <c r="M639" t="s">
        <v>268</v>
      </c>
      <c r="N639">
        <v>9</v>
      </c>
      <c r="O639" t="s">
        <v>288</v>
      </c>
      <c r="P639">
        <v>0.48</v>
      </c>
      <c r="R639">
        <v>2</v>
      </c>
      <c r="S639" s="108">
        <v>0.96</v>
      </c>
      <c r="T639">
        <v>1</v>
      </c>
      <c r="U639" t="s">
        <v>270</v>
      </c>
      <c r="V639" t="s">
        <v>167</v>
      </c>
      <c r="W639">
        <v>2</v>
      </c>
      <c r="X639">
        <v>0</v>
      </c>
      <c r="Y639">
        <v>2</v>
      </c>
      <c r="Z639">
        <v>0</v>
      </c>
      <c r="AA639">
        <v>0</v>
      </c>
      <c r="AB639">
        <v>0</v>
      </c>
      <c r="AC639">
        <v>0</v>
      </c>
      <c r="AD639">
        <v>0</v>
      </c>
    </row>
    <row r="640" spans="1:30" x14ac:dyDescent="0.3">
      <c r="A640" t="s">
        <v>1272</v>
      </c>
      <c r="B640" t="s">
        <v>1281</v>
      </c>
      <c r="C640" t="s">
        <v>200</v>
      </c>
      <c r="D640" t="s">
        <v>1282</v>
      </c>
      <c r="F640" t="s">
        <v>1282</v>
      </c>
      <c r="H640" t="s">
        <v>265</v>
      </c>
      <c r="I640" t="s">
        <v>266</v>
      </c>
      <c r="J640" t="s">
        <v>920</v>
      </c>
      <c r="K640" t="s">
        <v>1202</v>
      </c>
      <c r="L640" t="s">
        <v>267</v>
      </c>
      <c r="M640" t="s">
        <v>268</v>
      </c>
      <c r="N640">
        <v>8</v>
      </c>
      <c r="O640" t="s">
        <v>266</v>
      </c>
      <c r="P640">
        <v>0.48</v>
      </c>
      <c r="R640">
        <v>1</v>
      </c>
      <c r="S640" s="108">
        <v>0.48</v>
      </c>
      <c r="T640">
        <v>1</v>
      </c>
      <c r="U640" t="s">
        <v>270</v>
      </c>
      <c r="V640" t="s">
        <v>167</v>
      </c>
      <c r="W640">
        <v>1</v>
      </c>
      <c r="X640">
        <v>0</v>
      </c>
      <c r="Y640">
        <v>0</v>
      </c>
      <c r="Z640">
        <v>1</v>
      </c>
      <c r="AA640">
        <v>0</v>
      </c>
      <c r="AB640">
        <v>0</v>
      </c>
      <c r="AC640">
        <v>0</v>
      </c>
      <c r="AD640">
        <v>0</v>
      </c>
    </row>
    <row r="641" spans="1:30" x14ac:dyDescent="0.3">
      <c r="A641" t="s">
        <v>1272</v>
      </c>
      <c r="B641" t="s">
        <v>1281</v>
      </c>
      <c r="C641" t="s">
        <v>200</v>
      </c>
      <c r="D641" t="s">
        <v>1282</v>
      </c>
      <c r="F641" t="s">
        <v>1282</v>
      </c>
      <c r="H641" t="s">
        <v>265</v>
      </c>
      <c r="I641" t="s">
        <v>266</v>
      </c>
      <c r="J641" t="s">
        <v>920</v>
      </c>
      <c r="K641" t="s">
        <v>1202</v>
      </c>
      <c r="L641" t="s">
        <v>267</v>
      </c>
      <c r="M641" t="s">
        <v>268</v>
      </c>
      <c r="N641">
        <v>8</v>
      </c>
      <c r="O641" t="s">
        <v>266</v>
      </c>
      <c r="P641">
        <v>0.32</v>
      </c>
      <c r="R641">
        <v>1</v>
      </c>
      <c r="S641" s="108">
        <v>0.32</v>
      </c>
      <c r="T641">
        <v>1</v>
      </c>
      <c r="U641" t="s">
        <v>270</v>
      </c>
      <c r="V641" t="s">
        <v>167</v>
      </c>
      <c r="W641">
        <v>1</v>
      </c>
      <c r="X641">
        <v>0</v>
      </c>
      <c r="Y641">
        <v>0</v>
      </c>
      <c r="Z641">
        <v>1</v>
      </c>
      <c r="AA641">
        <v>0</v>
      </c>
      <c r="AB641">
        <v>0</v>
      </c>
      <c r="AC641">
        <v>0</v>
      </c>
      <c r="AD641">
        <v>0</v>
      </c>
    </row>
    <row r="642" spans="1:30" x14ac:dyDescent="0.3">
      <c r="A642" t="s">
        <v>1272</v>
      </c>
      <c r="B642" t="s">
        <v>1281</v>
      </c>
      <c r="C642" t="s">
        <v>200</v>
      </c>
      <c r="D642" t="s">
        <v>1282</v>
      </c>
      <c r="F642" t="s">
        <v>1282</v>
      </c>
      <c r="H642" t="s">
        <v>265</v>
      </c>
      <c r="I642" t="s">
        <v>266</v>
      </c>
      <c r="J642" t="s">
        <v>920</v>
      </c>
      <c r="K642" t="s">
        <v>1202</v>
      </c>
      <c r="L642" t="s">
        <v>271</v>
      </c>
      <c r="M642" t="s">
        <v>268</v>
      </c>
      <c r="N642">
        <v>21</v>
      </c>
      <c r="O642" t="s">
        <v>273</v>
      </c>
      <c r="P642">
        <v>0.17</v>
      </c>
      <c r="R642">
        <v>1</v>
      </c>
      <c r="S642" s="108">
        <v>0.17</v>
      </c>
      <c r="T642">
        <v>1</v>
      </c>
      <c r="U642" t="s">
        <v>270</v>
      </c>
      <c r="V642" t="s">
        <v>167</v>
      </c>
      <c r="W642">
        <v>1</v>
      </c>
      <c r="X642">
        <v>0</v>
      </c>
      <c r="Y642">
        <v>0</v>
      </c>
      <c r="Z642">
        <v>0</v>
      </c>
      <c r="AA642">
        <v>1</v>
      </c>
      <c r="AB642">
        <v>0</v>
      </c>
      <c r="AC642">
        <v>0</v>
      </c>
      <c r="AD642">
        <v>0</v>
      </c>
    </row>
    <row r="643" spans="1:30" x14ac:dyDescent="0.3">
      <c r="A643" t="s">
        <v>1272</v>
      </c>
      <c r="B643" t="s">
        <v>1281</v>
      </c>
      <c r="C643" t="s">
        <v>200</v>
      </c>
      <c r="D643" t="s">
        <v>1282</v>
      </c>
      <c r="F643" t="s">
        <v>1282</v>
      </c>
      <c r="H643" t="s">
        <v>265</v>
      </c>
      <c r="I643" t="s">
        <v>266</v>
      </c>
      <c r="J643" t="s">
        <v>920</v>
      </c>
      <c r="K643" t="s">
        <v>1202</v>
      </c>
      <c r="L643" t="s">
        <v>271</v>
      </c>
      <c r="M643" t="s">
        <v>268</v>
      </c>
      <c r="N643">
        <v>9</v>
      </c>
      <c r="O643" t="s">
        <v>288</v>
      </c>
      <c r="P643">
        <v>0.48</v>
      </c>
      <c r="R643">
        <v>2</v>
      </c>
      <c r="S643" s="108">
        <v>0.96</v>
      </c>
      <c r="T643">
        <v>1</v>
      </c>
      <c r="U643" t="s">
        <v>270</v>
      </c>
      <c r="V643" t="s">
        <v>167</v>
      </c>
      <c r="W643">
        <v>2</v>
      </c>
      <c r="X643">
        <v>0</v>
      </c>
      <c r="Y643">
        <v>2</v>
      </c>
      <c r="Z643">
        <v>0</v>
      </c>
      <c r="AA643">
        <v>0</v>
      </c>
      <c r="AB643">
        <v>0</v>
      </c>
      <c r="AC643">
        <v>0</v>
      </c>
      <c r="AD643">
        <v>0</v>
      </c>
    </row>
    <row r="644" spans="1:30" x14ac:dyDescent="0.3">
      <c r="A644" t="s">
        <v>1272</v>
      </c>
      <c r="B644" t="s">
        <v>1281</v>
      </c>
      <c r="C644" t="s">
        <v>200</v>
      </c>
      <c r="D644" t="s">
        <v>1282</v>
      </c>
      <c r="F644" t="s">
        <v>1282</v>
      </c>
      <c r="H644" t="s">
        <v>265</v>
      </c>
      <c r="I644" t="s">
        <v>266</v>
      </c>
      <c r="J644" t="s">
        <v>920</v>
      </c>
      <c r="K644" t="s">
        <v>1202</v>
      </c>
      <c r="L644" t="s">
        <v>271</v>
      </c>
      <c r="M644" t="s">
        <v>268</v>
      </c>
      <c r="N644">
        <v>21</v>
      </c>
      <c r="O644" t="s">
        <v>273</v>
      </c>
      <c r="P644">
        <v>0.17</v>
      </c>
      <c r="R644">
        <v>1</v>
      </c>
      <c r="S644" s="108">
        <v>0.17</v>
      </c>
      <c r="T644">
        <v>1</v>
      </c>
      <c r="U644" t="s">
        <v>270</v>
      </c>
      <c r="V644" t="s">
        <v>167</v>
      </c>
      <c r="W644">
        <v>1</v>
      </c>
      <c r="X644">
        <v>0</v>
      </c>
      <c r="Y644">
        <v>0</v>
      </c>
      <c r="Z644">
        <v>0</v>
      </c>
      <c r="AA644">
        <v>1</v>
      </c>
      <c r="AB644">
        <v>0</v>
      </c>
      <c r="AC644">
        <v>0</v>
      </c>
      <c r="AD644">
        <v>0</v>
      </c>
    </row>
    <row r="645" spans="1:30" x14ac:dyDescent="0.3">
      <c r="A645" t="s">
        <v>1272</v>
      </c>
      <c r="B645" t="s">
        <v>1281</v>
      </c>
      <c r="C645" t="s">
        <v>200</v>
      </c>
      <c r="D645" t="s">
        <v>1282</v>
      </c>
      <c r="F645" t="s">
        <v>1282</v>
      </c>
      <c r="H645" t="s">
        <v>265</v>
      </c>
      <c r="I645" t="s">
        <v>266</v>
      </c>
      <c r="J645" t="s">
        <v>920</v>
      </c>
      <c r="K645" t="s">
        <v>1202</v>
      </c>
      <c r="L645" t="s">
        <v>267</v>
      </c>
      <c r="M645" t="s">
        <v>268</v>
      </c>
      <c r="N645">
        <v>8</v>
      </c>
      <c r="O645" t="s">
        <v>266</v>
      </c>
      <c r="P645">
        <v>0.48</v>
      </c>
      <c r="R645">
        <v>1</v>
      </c>
      <c r="S645" s="108">
        <v>0.48</v>
      </c>
      <c r="T645">
        <v>1</v>
      </c>
      <c r="U645" t="s">
        <v>270</v>
      </c>
      <c r="V645" t="s">
        <v>167</v>
      </c>
      <c r="W645">
        <v>1</v>
      </c>
      <c r="X645">
        <v>0</v>
      </c>
      <c r="Y645">
        <v>0</v>
      </c>
      <c r="Z645">
        <v>1</v>
      </c>
      <c r="AA645">
        <v>0</v>
      </c>
      <c r="AB645">
        <v>0</v>
      </c>
      <c r="AC645">
        <v>0</v>
      </c>
      <c r="AD645">
        <v>0</v>
      </c>
    </row>
    <row r="646" spans="1:30" x14ac:dyDescent="0.3">
      <c r="A646" t="s">
        <v>1272</v>
      </c>
      <c r="B646" t="s">
        <v>1281</v>
      </c>
      <c r="C646" t="s">
        <v>200</v>
      </c>
      <c r="D646" t="s">
        <v>1282</v>
      </c>
      <c r="F646" t="s">
        <v>1282</v>
      </c>
      <c r="H646" t="s">
        <v>265</v>
      </c>
      <c r="I646" t="s">
        <v>266</v>
      </c>
      <c r="J646" t="s">
        <v>920</v>
      </c>
      <c r="K646" t="s">
        <v>1202</v>
      </c>
      <c r="L646" t="s">
        <v>267</v>
      </c>
      <c r="M646" t="s">
        <v>268</v>
      </c>
      <c r="N646">
        <v>8</v>
      </c>
      <c r="O646" t="s">
        <v>266</v>
      </c>
      <c r="P646">
        <v>0.32</v>
      </c>
      <c r="R646">
        <v>1</v>
      </c>
      <c r="S646" s="108">
        <v>0.32</v>
      </c>
      <c r="T646">
        <v>1</v>
      </c>
      <c r="U646" t="s">
        <v>270</v>
      </c>
      <c r="V646" t="s">
        <v>167</v>
      </c>
      <c r="W646">
        <v>1</v>
      </c>
      <c r="X646">
        <v>0</v>
      </c>
      <c r="Y646">
        <v>0</v>
      </c>
      <c r="Z646">
        <v>1</v>
      </c>
      <c r="AA646">
        <v>0</v>
      </c>
      <c r="AB646">
        <v>0</v>
      </c>
      <c r="AC646">
        <v>0</v>
      </c>
      <c r="AD646">
        <v>0</v>
      </c>
    </row>
    <row r="647" spans="1:30" x14ac:dyDescent="0.3">
      <c r="A647" t="s">
        <v>1272</v>
      </c>
      <c r="B647" t="s">
        <v>1273</v>
      </c>
      <c r="C647" t="s">
        <v>200</v>
      </c>
      <c r="D647" t="s">
        <v>1274</v>
      </c>
      <c r="F647" t="s">
        <v>1274</v>
      </c>
      <c r="H647" t="s">
        <v>265</v>
      </c>
      <c r="I647" t="s">
        <v>266</v>
      </c>
      <c r="J647" t="s">
        <v>920</v>
      </c>
      <c r="K647" t="s">
        <v>1202</v>
      </c>
      <c r="L647" t="s">
        <v>267</v>
      </c>
      <c r="M647" t="s">
        <v>268</v>
      </c>
      <c r="N647">
        <v>8</v>
      </c>
      <c r="O647" t="s">
        <v>282</v>
      </c>
      <c r="P647">
        <v>2</v>
      </c>
      <c r="R647">
        <v>2</v>
      </c>
      <c r="S647" s="108">
        <v>4</v>
      </c>
      <c r="T647">
        <v>1</v>
      </c>
      <c r="U647" t="s">
        <v>270</v>
      </c>
      <c r="V647" t="s">
        <v>167</v>
      </c>
      <c r="W647">
        <v>1</v>
      </c>
      <c r="X647">
        <v>0</v>
      </c>
      <c r="Y647">
        <v>1</v>
      </c>
      <c r="Z647">
        <v>0</v>
      </c>
      <c r="AA647">
        <v>0</v>
      </c>
      <c r="AB647">
        <v>1</v>
      </c>
      <c r="AC647">
        <v>0</v>
      </c>
      <c r="AD647">
        <v>0</v>
      </c>
    </row>
    <row r="648" spans="1:30" x14ac:dyDescent="0.3">
      <c r="A648" t="s">
        <v>1272</v>
      </c>
      <c r="B648" t="s">
        <v>1273</v>
      </c>
      <c r="C648" t="s">
        <v>200</v>
      </c>
      <c r="D648" t="s">
        <v>1274</v>
      </c>
      <c r="F648" t="s">
        <v>1274</v>
      </c>
      <c r="H648" t="s">
        <v>265</v>
      </c>
      <c r="I648" t="s">
        <v>266</v>
      </c>
      <c r="J648" t="s">
        <v>920</v>
      </c>
      <c r="K648" t="s">
        <v>1202</v>
      </c>
      <c r="L648" t="s">
        <v>271</v>
      </c>
      <c r="M648" t="s">
        <v>268</v>
      </c>
      <c r="N648">
        <v>9</v>
      </c>
      <c r="O648" t="s">
        <v>288</v>
      </c>
      <c r="P648">
        <v>0.48</v>
      </c>
      <c r="R648">
        <v>2</v>
      </c>
      <c r="S648" s="108">
        <v>0.96</v>
      </c>
      <c r="T648">
        <v>1</v>
      </c>
      <c r="U648" t="s">
        <v>270</v>
      </c>
      <c r="V648" t="s">
        <v>167</v>
      </c>
      <c r="W648">
        <v>2</v>
      </c>
      <c r="X648">
        <v>0</v>
      </c>
      <c r="Y648">
        <v>0</v>
      </c>
      <c r="Z648">
        <v>0</v>
      </c>
      <c r="AA648">
        <v>0</v>
      </c>
      <c r="AB648">
        <v>2</v>
      </c>
      <c r="AC648">
        <v>0</v>
      </c>
      <c r="AD648">
        <v>0</v>
      </c>
    </row>
    <row r="649" spans="1:30" x14ac:dyDescent="0.3">
      <c r="A649" t="s">
        <v>1272</v>
      </c>
      <c r="B649" t="s">
        <v>1273</v>
      </c>
      <c r="C649" t="s">
        <v>200</v>
      </c>
      <c r="D649" t="s">
        <v>1274</v>
      </c>
      <c r="F649" t="s">
        <v>1274</v>
      </c>
      <c r="H649" t="s">
        <v>265</v>
      </c>
      <c r="I649" t="s">
        <v>266</v>
      </c>
      <c r="J649" t="s">
        <v>920</v>
      </c>
      <c r="K649" t="s">
        <v>1202</v>
      </c>
      <c r="L649" t="s">
        <v>271</v>
      </c>
      <c r="M649" t="s">
        <v>268</v>
      </c>
      <c r="N649">
        <v>21</v>
      </c>
      <c r="O649" t="s">
        <v>273</v>
      </c>
      <c r="P649">
        <v>0.17</v>
      </c>
      <c r="R649">
        <v>1</v>
      </c>
      <c r="S649" s="108">
        <v>0.17</v>
      </c>
      <c r="T649">
        <v>1</v>
      </c>
      <c r="U649" t="s">
        <v>270</v>
      </c>
      <c r="V649" t="s">
        <v>167</v>
      </c>
      <c r="W649">
        <v>1</v>
      </c>
      <c r="X649">
        <v>0</v>
      </c>
      <c r="Y649">
        <v>1</v>
      </c>
      <c r="Z649">
        <v>0</v>
      </c>
      <c r="AA649">
        <v>0</v>
      </c>
      <c r="AB649">
        <v>0</v>
      </c>
      <c r="AC649">
        <v>0</v>
      </c>
      <c r="AD649">
        <v>0</v>
      </c>
    </row>
    <row r="650" spans="1:30" x14ac:dyDescent="0.3">
      <c r="A650" t="s">
        <v>1272</v>
      </c>
      <c r="B650" t="s">
        <v>1273</v>
      </c>
      <c r="C650" t="s">
        <v>200</v>
      </c>
      <c r="D650" t="s">
        <v>1274</v>
      </c>
      <c r="F650" t="s">
        <v>1274</v>
      </c>
      <c r="H650" t="s">
        <v>265</v>
      </c>
      <c r="I650" t="s">
        <v>266</v>
      </c>
      <c r="J650" t="s">
        <v>920</v>
      </c>
      <c r="K650" t="s">
        <v>1202</v>
      </c>
      <c r="L650" t="s">
        <v>271</v>
      </c>
      <c r="M650" t="s">
        <v>268</v>
      </c>
      <c r="N650">
        <v>21</v>
      </c>
      <c r="O650" t="s">
        <v>273</v>
      </c>
      <c r="P650">
        <v>0.17</v>
      </c>
      <c r="R650">
        <v>1</v>
      </c>
      <c r="S650" s="108">
        <v>0.17</v>
      </c>
      <c r="T650">
        <v>1</v>
      </c>
      <c r="U650" t="s">
        <v>270</v>
      </c>
      <c r="V650" t="s">
        <v>167</v>
      </c>
      <c r="W650">
        <v>1</v>
      </c>
      <c r="X650">
        <v>0</v>
      </c>
      <c r="Y650">
        <v>1</v>
      </c>
      <c r="Z650">
        <v>0</v>
      </c>
      <c r="AA650">
        <v>0</v>
      </c>
      <c r="AB650">
        <v>0</v>
      </c>
      <c r="AC650">
        <v>0</v>
      </c>
      <c r="AD650">
        <v>0</v>
      </c>
    </row>
    <row r="651" spans="1:30" x14ac:dyDescent="0.3">
      <c r="A651" t="s">
        <v>1272</v>
      </c>
      <c r="B651" t="s">
        <v>1273</v>
      </c>
      <c r="C651" t="s">
        <v>200</v>
      </c>
      <c r="D651" t="s">
        <v>1274</v>
      </c>
      <c r="F651" t="s">
        <v>1274</v>
      </c>
      <c r="H651" t="s">
        <v>265</v>
      </c>
      <c r="I651" t="s">
        <v>266</v>
      </c>
      <c r="J651" t="s">
        <v>920</v>
      </c>
      <c r="K651" t="s">
        <v>1202</v>
      </c>
      <c r="L651" t="s">
        <v>271</v>
      </c>
      <c r="M651" t="s">
        <v>268</v>
      </c>
      <c r="N651">
        <v>21</v>
      </c>
      <c r="O651" t="s">
        <v>273</v>
      </c>
      <c r="P651">
        <v>0.17</v>
      </c>
      <c r="R651">
        <v>1</v>
      </c>
      <c r="S651" s="108">
        <v>0.17</v>
      </c>
      <c r="T651">
        <v>1</v>
      </c>
      <c r="U651" t="s">
        <v>270</v>
      </c>
      <c r="V651" t="s">
        <v>167</v>
      </c>
      <c r="W651">
        <v>1</v>
      </c>
      <c r="X651">
        <v>0</v>
      </c>
      <c r="Y651">
        <v>1</v>
      </c>
      <c r="Z651">
        <v>0</v>
      </c>
      <c r="AA651">
        <v>0</v>
      </c>
      <c r="AB651">
        <v>0</v>
      </c>
      <c r="AC651">
        <v>0</v>
      </c>
      <c r="AD651">
        <v>0</v>
      </c>
    </row>
    <row r="652" spans="1:30" x14ac:dyDescent="0.3">
      <c r="A652" t="s">
        <v>1272</v>
      </c>
      <c r="B652" t="s">
        <v>1273</v>
      </c>
      <c r="C652" t="s">
        <v>200</v>
      </c>
      <c r="D652" t="s">
        <v>1274</v>
      </c>
      <c r="F652" t="s">
        <v>1274</v>
      </c>
      <c r="H652" t="s">
        <v>265</v>
      </c>
      <c r="I652" t="s">
        <v>266</v>
      </c>
      <c r="J652" t="s">
        <v>920</v>
      </c>
      <c r="K652" t="s">
        <v>1202</v>
      </c>
      <c r="L652" t="s">
        <v>271</v>
      </c>
      <c r="M652" t="s">
        <v>268</v>
      </c>
      <c r="N652">
        <v>21</v>
      </c>
      <c r="O652" t="s">
        <v>273</v>
      </c>
      <c r="P652">
        <v>0.17</v>
      </c>
      <c r="R652">
        <v>1</v>
      </c>
      <c r="S652" s="108">
        <v>0.17</v>
      </c>
      <c r="T652">
        <v>1</v>
      </c>
      <c r="U652" t="s">
        <v>270</v>
      </c>
      <c r="V652" t="s">
        <v>167</v>
      </c>
      <c r="W652">
        <v>1</v>
      </c>
      <c r="X652">
        <v>0</v>
      </c>
      <c r="Y652">
        <v>1</v>
      </c>
      <c r="Z652">
        <v>0</v>
      </c>
      <c r="AA652">
        <v>0</v>
      </c>
      <c r="AB652">
        <v>0</v>
      </c>
      <c r="AC652">
        <v>0</v>
      </c>
      <c r="AD652">
        <v>0</v>
      </c>
    </row>
    <row r="653" spans="1:30" x14ac:dyDescent="0.3">
      <c r="A653" t="s">
        <v>1272</v>
      </c>
      <c r="B653" t="s">
        <v>1273</v>
      </c>
      <c r="C653" t="s">
        <v>200</v>
      </c>
      <c r="D653" t="s">
        <v>1274</v>
      </c>
      <c r="F653" t="s">
        <v>1274</v>
      </c>
      <c r="H653" t="s">
        <v>265</v>
      </c>
      <c r="I653" t="s">
        <v>266</v>
      </c>
      <c r="J653" t="s">
        <v>920</v>
      </c>
      <c r="K653" t="s">
        <v>1202</v>
      </c>
      <c r="L653" t="s">
        <v>271</v>
      </c>
      <c r="M653" t="s">
        <v>268</v>
      </c>
      <c r="N653">
        <v>21</v>
      </c>
      <c r="O653" t="s">
        <v>273</v>
      </c>
      <c r="P653">
        <v>0.17</v>
      </c>
      <c r="R653">
        <v>1</v>
      </c>
      <c r="S653" s="108">
        <v>0.17</v>
      </c>
      <c r="T653">
        <v>1</v>
      </c>
      <c r="U653" t="s">
        <v>270</v>
      </c>
      <c r="V653" t="s">
        <v>167</v>
      </c>
      <c r="W653">
        <v>1</v>
      </c>
      <c r="X653">
        <v>0</v>
      </c>
      <c r="Y653">
        <v>1</v>
      </c>
      <c r="Z653">
        <v>0</v>
      </c>
      <c r="AA653">
        <v>0</v>
      </c>
      <c r="AB653">
        <v>0</v>
      </c>
      <c r="AC653">
        <v>0</v>
      </c>
      <c r="AD653">
        <v>0</v>
      </c>
    </row>
    <row r="654" spans="1:30" x14ac:dyDescent="0.3">
      <c r="A654" t="s">
        <v>1272</v>
      </c>
      <c r="B654" t="s">
        <v>1273</v>
      </c>
      <c r="C654" t="s">
        <v>200</v>
      </c>
      <c r="D654" t="s">
        <v>1274</v>
      </c>
      <c r="F654" t="s">
        <v>1274</v>
      </c>
      <c r="H654" t="s">
        <v>265</v>
      </c>
      <c r="I654" t="s">
        <v>266</v>
      </c>
      <c r="J654" t="s">
        <v>920</v>
      </c>
      <c r="K654" t="s">
        <v>1202</v>
      </c>
      <c r="L654" t="s">
        <v>271</v>
      </c>
      <c r="M654" t="s">
        <v>268</v>
      </c>
      <c r="N654">
        <v>21</v>
      </c>
      <c r="O654" t="s">
        <v>273</v>
      </c>
      <c r="P654">
        <v>0.17</v>
      </c>
      <c r="R654">
        <v>1</v>
      </c>
      <c r="S654" s="108">
        <v>0.17</v>
      </c>
      <c r="T654">
        <v>1</v>
      </c>
      <c r="U654" t="s">
        <v>270</v>
      </c>
      <c r="V654" t="s">
        <v>167</v>
      </c>
      <c r="W654">
        <v>1</v>
      </c>
      <c r="X654">
        <v>0</v>
      </c>
      <c r="Y654">
        <v>1</v>
      </c>
      <c r="Z654">
        <v>0</v>
      </c>
      <c r="AA654">
        <v>0</v>
      </c>
      <c r="AB654">
        <v>0</v>
      </c>
      <c r="AC654">
        <v>0</v>
      </c>
      <c r="AD654">
        <v>0</v>
      </c>
    </row>
    <row r="655" spans="1:30" x14ac:dyDescent="0.3">
      <c r="A655" t="s">
        <v>1272</v>
      </c>
      <c r="B655" t="s">
        <v>1273</v>
      </c>
      <c r="C655" t="s">
        <v>200</v>
      </c>
      <c r="D655" t="s">
        <v>1274</v>
      </c>
      <c r="F655" t="s">
        <v>1274</v>
      </c>
      <c r="H655" t="s">
        <v>265</v>
      </c>
      <c r="I655" t="s">
        <v>266</v>
      </c>
      <c r="J655" t="s">
        <v>920</v>
      </c>
      <c r="K655" t="s">
        <v>1202</v>
      </c>
      <c r="L655" t="s">
        <v>267</v>
      </c>
      <c r="M655" t="s">
        <v>268</v>
      </c>
      <c r="N655">
        <v>8</v>
      </c>
      <c r="O655" t="s">
        <v>266</v>
      </c>
      <c r="P655">
        <v>0.32</v>
      </c>
      <c r="R655">
        <v>1</v>
      </c>
      <c r="S655" s="108">
        <v>0.32</v>
      </c>
      <c r="T655">
        <v>1</v>
      </c>
      <c r="U655" t="s">
        <v>270</v>
      </c>
      <c r="V655" t="s">
        <v>167</v>
      </c>
      <c r="W655">
        <v>1</v>
      </c>
      <c r="X655">
        <v>0</v>
      </c>
      <c r="Y655">
        <v>0</v>
      </c>
      <c r="Z655">
        <v>0</v>
      </c>
      <c r="AA655">
        <v>1</v>
      </c>
      <c r="AB655">
        <v>0</v>
      </c>
      <c r="AC655">
        <v>0</v>
      </c>
      <c r="AD655">
        <v>0</v>
      </c>
    </row>
    <row r="656" spans="1:30" x14ac:dyDescent="0.3">
      <c r="A656" t="s">
        <v>1272</v>
      </c>
      <c r="B656" t="s">
        <v>1273</v>
      </c>
      <c r="C656" t="s">
        <v>200</v>
      </c>
      <c r="D656" t="s">
        <v>1274</v>
      </c>
      <c r="F656" t="s">
        <v>1274</v>
      </c>
      <c r="H656" t="s">
        <v>265</v>
      </c>
      <c r="I656" t="s">
        <v>266</v>
      </c>
      <c r="J656" t="s">
        <v>920</v>
      </c>
      <c r="K656" t="s">
        <v>1202</v>
      </c>
      <c r="L656" t="s">
        <v>271</v>
      </c>
      <c r="M656" t="s">
        <v>268</v>
      </c>
      <c r="N656">
        <v>9</v>
      </c>
      <c r="O656" t="s">
        <v>272</v>
      </c>
      <c r="P656">
        <v>2</v>
      </c>
      <c r="R656">
        <v>1</v>
      </c>
      <c r="S656" s="108">
        <v>2</v>
      </c>
      <c r="T656">
        <v>1</v>
      </c>
      <c r="U656" t="s">
        <v>270</v>
      </c>
      <c r="V656" t="s">
        <v>167</v>
      </c>
      <c r="W656">
        <v>1</v>
      </c>
      <c r="X656">
        <v>0</v>
      </c>
      <c r="Y656">
        <v>0</v>
      </c>
      <c r="Z656">
        <v>0</v>
      </c>
      <c r="AA656">
        <v>1</v>
      </c>
      <c r="AB656">
        <v>0</v>
      </c>
      <c r="AC656">
        <v>0</v>
      </c>
      <c r="AD656">
        <v>0</v>
      </c>
    </row>
    <row r="657" spans="1:30" x14ac:dyDescent="0.3">
      <c r="A657" t="s">
        <v>1272</v>
      </c>
      <c r="B657" t="s">
        <v>1273</v>
      </c>
      <c r="C657" t="s">
        <v>200</v>
      </c>
      <c r="D657" t="s">
        <v>1274</v>
      </c>
      <c r="F657" t="s">
        <v>1274</v>
      </c>
      <c r="H657" t="s">
        <v>265</v>
      </c>
      <c r="I657" t="s">
        <v>266</v>
      </c>
      <c r="J657" t="s">
        <v>920</v>
      </c>
      <c r="K657" t="s">
        <v>1202</v>
      </c>
      <c r="L657" t="s">
        <v>271</v>
      </c>
      <c r="M657" t="s">
        <v>268</v>
      </c>
      <c r="N657">
        <v>9</v>
      </c>
      <c r="O657" t="s">
        <v>288</v>
      </c>
      <c r="P657">
        <v>0.48</v>
      </c>
      <c r="R657">
        <v>2</v>
      </c>
      <c r="S657" s="108">
        <v>0.96</v>
      </c>
      <c r="T657">
        <v>1</v>
      </c>
      <c r="U657" t="s">
        <v>270</v>
      </c>
      <c r="V657" t="s">
        <v>167</v>
      </c>
      <c r="W657">
        <v>2</v>
      </c>
      <c r="X657">
        <v>0</v>
      </c>
      <c r="Y657">
        <v>0</v>
      </c>
      <c r="Z657">
        <v>0</v>
      </c>
      <c r="AA657">
        <v>0</v>
      </c>
      <c r="AB657">
        <v>2</v>
      </c>
      <c r="AC657">
        <v>0</v>
      </c>
      <c r="AD657">
        <v>0</v>
      </c>
    </row>
    <row r="658" spans="1:30" x14ac:dyDescent="0.3">
      <c r="A658" t="s">
        <v>1272</v>
      </c>
      <c r="B658" t="s">
        <v>1273</v>
      </c>
      <c r="C658" t="s">
        <v>200</v>
      </c>
      <c r="D658" t="s">
        <v>1274</v>
      </c>
      <c r="F658" t="s">
        <v>1274</v>
      </c>
      <c r="H658" t="s">
        <v>265</v>
      </c>
      <c r="I658" t="s">
        <v>266</v>
      </c>
      <c r="J658" t="s">
        <v>920</v>
      </c>
      <c r="K658" t="s">
        <v>1202</v>
      </c>
      <c r="L658" t="s">
        <v>271</v>
      </c>
      <c r="M658" t="s">
        <v>268</v>
      </c>
      <c r="N658">
        <v>9</v>
      </c>
      <c r="O658" t="s">
        <v>288</v>
      </c>
      <c r="P658">
        <v>0.48</v>
      </c>
      <c r="R658">
        <v>2</v>
      </c>
      <c r="S658" s="108">
        <v>0.96</v>
      </c>
      <c r="T658">
        <v>1</v>
      </c>
      <c r="U658" t="s">
        <v>270</v>
      </c>
      <c r="V658" t="s">
        <v>167</v>
      </c>
      <c r="W658">
        <v>2</v>
      </c>
      <c r="X658">
        <v>0</v>
      </c>
      <c r="Y658">
        <v>0</v>
      </c>
      <c r="Z658">
        <v>0</v>
      </c>
      <c r="AA658">
        <v>0</v>
      </c>
      <c r="AB658">
        <v>2</v>
      </c>
      <c r="AC658">
        <v>0</v>
      </c>
      <c r="AD658">
        <v>0</v>
      </c>
    </row>
    <row r="659" spans="1:30" x14ac:dyDescent="0.3">
      <c r="A659" t="s">
        <v>1272</v>
      </c>
      <c r="B659" t="s">
        <v>1273</v>
      </c>
      <c r="C659" t="s">
        <v>200</v>
      </c>
      <c r="D659" t="s">
        <v>1274</v>
      </c>
      <c r="F659" t="s">
        <v>1274</v>
      </c>
      <c r="H659" t="s">
        <v>265</v>
      </c>
      <c r="I659" t="s">
        <v>266</v>
      </c>
      <c r="J659" t="s">
        <v>920</v>
      </c>
      <c r="K659" t="s">
        <v>1202</v>
      </c>
      <c r="L659" t="s">
        <v>271</v>
      </c>
      <c r="M659" t="s">
        <v>268</v>
      </c>
      <c r="N659">
        <v>9</v>
      </c>
      <c r="O659" t="s">
        <v>288</v>
      </c>
      <c r="P659">
        <v>0.48</v>
      </c>
      <c r="R659">
        <v>2</v>
      </c>
      <c r="S659" s="108">
        <v>0.96</v>
      </c>
      <c r="T659">
        <v>1</v>
      </c>
      <c r="U659" t="s">
        <v>270</v>
      </c>
      <c r="V659" t="s">
        <v>167</v>
      </c>
      <c r="W659">
        <v>2</v>
      </c>
      <c r="X659">
        <v>0</v>
      </c>
      <c r="Y659">
        <v>0</v>
      </c>
      <c r="Z659">
        <v>0</v>
      </c>
      <c r="AA659">
        <v>0</v>
      </c>
      <c r="AB659">
        <v>2</v>
      </c>
      <c r="AC659">
        <v>0</v>
      </c>
      <c r="AD659">
        <v>0</v>
      </c>
    </row>
    <row r="660" spans="1:30" x14ac:dyDescent="0.3">
      <c r="A660" t="s">
        <v>1272</v>
      </c>
      <c r="B660" t="s">
        <v>1273</v>
      </c>
      <c r="C660" t="s">
        <v>200</v>
      </c>
      <c r="D660" t="s">
        <v>1274</v>
      </c>
      <c r="F660" t="s">
        <v>1274</v>
      </c>
      <c r="H660" t="s">
        <v>265</v>
      </c>
      <c r="I660" t="s">
        <v>266</v>
      </c>
      <c r="J660" t="s">
        <v>920</v>
      </c>
      <c r="K660" t="s">
        <v>1202</v>
      </c>
      <c r="L660" t="s">
        <v>271</v>
      </c>
      <c r="M660" t="s">
        <v>268</v>
      </c>
      <c r="N660">
        <v>9</v>
      </c>
      <c r="O660" t="s">
        <v>288</v>
      </c>
      <c r="P660">
        <v>0.48</v>
      </c>
      <c r="R660">
        <v>2</v>
      </c>
      <c r="S660" s="108">
        <v>0.96</v>
      </c>
      <c r="T660">
        <v>1</v>
      </c>
      <c r="U660" t="s">
        <v>270</v>
      </c>
      <c r="V660" t="s">
        <v>167</v>
      </c>
      <c r="W660">
        <v>2</v>
      </c>
      <c r="X660">
        <v>0</v>
      </c>
      <c r="Y660">
        <v>0</v>
      </c>
      <c r="Z660">
        <v>0</v>
      </c>
      <c r="AA660">
        <v>0</v>
      </c>
      <c r="AB660">
        <v>2</v>
      </c>
      <c r="AC660">
        <v>0</v>
      </c>
      <c r="AD660">
        <v>0</v>
      </c>
    </row>
    <row r="661" spans="1:30" x14ac:dyDescent="0.3">
      <c r="A661" t="s">
        <v>1272</v>
      </c>
      <c r="B661" t="s">
        <v>1273</v>
      </c>
      <c r="C661" t="s">
        <v>200</v>
      </c>
      <c r="D661" t="s">
        <v>1274</v>
      </c>
      <c r="F661" t="s">
        <v>1274</v>
      </c>
      <c r="H661" t="s">
        <v>265</v>
      </c>
      <c r="I661" t="s">
        <v>266</v>
      </c>
      <c r="J661" t="s">
        <v>920</v>
      </c>
      <c r="K661" t="s">
        <v>1202</v>
      </c>
      <c r="L661" t="s">
        <v>267</v>
      </c>
      <c r="M661" t="s">
        <v>268</v>
      </c>
      <c r="N661">
        <v>8</v>
      </c>
      <c r="O661" t="s">
        <v>266</v>
      </c>
      <c r="P661">
        <v>0.32</v>
      </c>
      <c r="R661">
        <v>1</v>
      </c>
      <c r="S661" s="108">
        <v>0.32</v>
      </c>
      <c r="T661">
        <v>1</v>
      </c>
      <c r="U661" t="s">
        <v>270</v>
      </c>
      <c r="V661" t="s">
        <v>167</v>
      </c>
      <c r="W661">
        <v>1</v>
      </c>
      <c r="X661">
        <v>0</v>
      </c>
      <c r="Y661">
        <v>0</v>
      </c>
      <c r="Z661">
        <v>0</v>
      </c>
      <c r="AA661">
        <v>1</v>
      </c>
      <c r="AB661">
        <v>0</v>
      </c>
      <c r="AC661">
        <v>0</v>
      </c>
      <c r="AD661">
        <v>0</v>
      </c>
    </row>
    <row r="662" spans="1:30" x14ac:dyDescent="0.3">
      <c r="A662" t="s">
        <v>1272</v>
      </c>
      <c r="B662" t="s">
        <v>1273</v>
      </c>
      <c r="C662" t="s">
        <v>200</v>
      </c>
      <c r="D662" t="s">
        <v>1274</v>
      </c>
      <c r="F662" t="s">
        <v>1274</v>
      </c>
      <c r="H662" t="s">
        <v>265</v>
      </c>
      <c r="I662" t="s">
        <v>266</v>
      </c>
      <c r="J662" t="s">
        <v>920</v>
      </c>
      <c r="K662" t="s">
        <v>1202</v>
      </c>
      <c r="L662" t="s">
        <v>267</v>
      </c>
      <c r="M662" t="s">
        <v>268</v>
      </c>
      <c r="N662">
        <v>8</v>
      </c>
      <c r="O662" t="s">
        <v>266</v>
      </c>
      <c r="P662">
        <v>0.32</v>
      </c>
      <c r="R662">
        <v>1</v>
      </c>
      <c r="S662" s="108">
        <v>0.32</v>
      </c>
      <c r="T662">
        <v>1</v>
      </c>
      <c r="U662" t="s">
        <v>270</v>
      </c>
      <c r="V662" t="s">
        <v>167</v>
      </c>
      <c r="W662">
        <v>1</v>
      </c>
      <c r="X662">
        <v>0</v>
      </c>
      <c r="Y662">
        <v>0</v>
      </c>
      <c r="Z662">
        <v>0</v>
      </c>
      <c r="AA662">
        <v>1</v>
      </c>
      <c r="AB662">
        <v>0</v>
      </c>
      <c r="AC662">
        <v>0</v>
      </c>
      <c r="AD662">
        <v>0</v>
      </c>
    </row>
    <row r="663" spans="1:30" x14ac:dyDescent="0.3">
      <c r="A663" t="s">
        <v>1272</v>
      </c>
      <c r="B663" t="s">
        <v>1273</v>
      </c>
      <c r="C663" t="s">
        <v>200</v>
      </c>
      <c r="D663" t="s">
        <v>1274</v>
      </c>
      <c r="F663" t="s">
        <v>1274</v>
      </c>
      <c r="H663" t="s">
        <v>265</v>
      </c>
      <c r="I663" t="s">
        <v>266</v>
      </c>
      <c r="J663" t="s">
        <v>920</v>
      </c>
      <c r="K663" t="s">
        <v>1202</v>
      </c>
      <c r="L663" t="s">
        <v>267</v>
      </c>
      <c r="M663" t="s">
        <v>268</v>
      </c>
      <c r="N663">
        <v>8</v>
      </c>
      <c r="O663" t="s">
        <v>266</v>
      </c>
      <c r="P663">
        <v>0.32</v>
      </c>
      <c r="R663">
        <v>1</v>
      </c>
      <c r="S663" s="108">
        <v>0.32</v>
      </c>
      <c r="T663">
        <v>1</v>
      </c>
      <c r="U663" t="s">
        <v>270</v>
      </c>
      <c r="V663" t="s">
        <v>167</v>
      </c>
      <c r="W663">
        <v>1</v>
      </c>
      <c r="X663">
        <v>0</v>
      </c>
      <c r="Y663">
        <v>0</v>
      </c>
      <c r="Z663">
        <v>0</v>
      </c>
      <c r="AA663">
        <v>1</v>
      </c>
      <c r="AB663">
        <v>0</v>
      </c>
      <c r="AC663">
        <v>0</v>
      </c>
      <c r="AD663">
        <v>0</v>
      </c>
    </row>
    <row r="664" spans="1:30" x14ac:dyDescent="0.3">
      <c r="A664" t="s">
        <v>1272</v>
      </c>
      <c r="B664" t="s">
        <v>1273</v>
      </c>
      <c r="C664" t="s">
        <v>200</v>
      </c>
      <c r="D664" t="s">
        <v>1274</v>
      </c>
      <c r="F664" t="s">
        <v>1274</v>
      </c>
      <c r="H664" t="s">
        <v>265</v>
      </c>
      <c r="I664" t="s">
        <v>266</v>
      </c>
      <c r="J664" t="s">
        <v>920</v>
      </c>
      <c r="K664" t="s">
        <v>1202</v>
      </c>
      <c r="L664" t="s">
        <v>267</v>
      </c>
      <c r="M664" t="s">
        <v>268</v>
      </c>
      <c r="N664">
        <v>8</v>
      </c>
      <c r="O664" t="s">
        <v>266</v>
      </c>
      <c r="P664">
        <v>0.32</v>
      </c>
      <c r="R664">
        <v>1</v>
      </c>
      <c r="S664" s="108">
        <v>0.32</v>
      </c>
      <c r="T664">
        <v>1</v>
      </c>
      <c r="U664" t="s">
        <v>270</v>
      </c>
      <c r="V664" t="s">
        <v>167</v>
      </c>
      <c r="W664">
        <v>1</v>
      </c>
      <c r="X664">
        <v>0</v>
      </c>
      <c r="Y664">
        <v>0</v>
      </c>
      <c r="Z664">
        <v>0</v>
      </c>
      <c r="AA664">
        <v>1</v>
      </c>
      <c r="AB664">
        <v>0</v>
      </c>
      <c r="AC664">
        <v>0</v>
      </c>
      <c r="AD664">
        <v>0</v>
      </c>
    </row>
    <row r="665" spans="1:30" x14ac:dyDescent="0.3">
      <c r="A665" t="s">
        <v>1272</v>
      </c>
      <c r="B665" t="s">
        <v>1292</v>
      </c>
      <c r="C665" t="s">
        <v>200</v>
      </c>
      <c r="D665" t="s">
        <v>1293</v>
      </c>
      <c r="F665" t="s">
        <v>1293</v>
      </c>
      <c r="H665" t="s">
        <v>265</v>
      </c>
      <c r="I665" t="s">
        <v>266</v>
      </c>
      <c r="J665" t="s">
        <v>920</v>
      </c>
      <c r="K665" t="s">
        <v>1202</v>
      </c>
      <c r="L665" t="s">
        <v>267</v>
      </c>
      <c r="M665" t="s">
        <v>268</v>
      </c>
      <c r="N665">
        <v>8</v>
      </c>
      <c r="O665" t="s">
        <v>282</v>
      </c>
      <c r="P665">
        <v>2</v>
      </c>
      <c r="R665">
        <v>1</v>
      </c>
      <c r="S665" s="108">
        <v>2</v>
      </c>
      <c r="T665">
        <v>1</v>
      </c>
      <c r="U665" t="s">
        <v>270</v>
      </c>
      <c r="V665" t="s">
        <v>167</v>
      </c>
      <c r="W665">
        <v>1</v>
      </c>
      <c r="X665">
        <v>0</v>
      </c>
      <c r="Y665">
        <v>0</v>
      </c>
      <c r="Z665">
        <v>0</v>
      </c>
      <c r="AA665">
        <v>1</v>
      </c>
      <c r="AB665">
        <v>0</v>
      </c>
      <c r="AC665">
        <v>0</v>
      </c>
      <c r="AD665">
        <v>0</v>
      </c>
    </row>
    <row r="666" spans="1:30" x14ac:dyDescent="0.3">
      <c r="A666" t="s">
        <v>1272</v>
      </c>
      <c r="B666" t="s">
        <v>1292</v>
      </c>
      <c r="C666" t="s">
        <v>200</v>
      </c>
      <c r="D666" t="s">
        <v>1293</v>
      </c>
      <c r="F666" t="s">
        <v>1293</v>
      </c>
      <c r="H666" t="s">
        <v>265</v>
      </c>
      <c r="I666" t="s">
        <v>266</v>
      </c>
      <c r="J666" t="s">
        <v>920</v>
      </c>
      <c r="K666" t="s">
        <v>1202</v>
      </c>
      <c r="L666" t="s">
        <v>271</v>
      </c>
      <c r="M666" t="s">
        <v>268</v>
      </c>
      <c r="N666">
        <v>9</v>
      </c>
      <c r="O666" t="s">
        <v>288</v>
      </c>
      <c r="P666">
        <v>0.32</v>
      </c>
      <c r="R666">
        <v>2</v>
      </c>
      <c r="S666" s="108">
        <v>0.64</v>
      </c>
      <c r="T666">
        <v>1</v>
      </c>
      <c r="U666" t="s">
        <v>270</v>
      </c>
      <c r="V666" t="s">
        <v>167</v>
      </c>
      <c r="W666">
        <v>2</v>
      </c>
      <c r="X666">
        <v>0</v>
      </c>
      <c r="Y666">
        <v>0</v>
      </c>
      <c r="Z666">
        <v>2</v>
      </c>
      <c r="AA666">
        <v>0</v>
      </c>
      <c r="AB666">
        <v>0</v>
      </c>
      <c r="AC666">
        <v>0</v>
      </c>
      <c r="AD666">
        <v>0</v>
      </c>
    </row>
    <row r="667" spans="1:30" x14ac:dyDescent="0.3">
      <c r="A667" t="s">
        <v>1272</v>
      </c>
      <c r="B667" t="s">
        <v>1292</v>
      </c>
      <c r="C667" t="s">
        <v>200</v>
      </c>
      <c r="D667" t="s">
        <v>1293</v>
      </c>
      <c r="F667" t="s">
        <v>1293</v>
      </c>
      <c r="H667" t="s">
        <v>265</v>
      </c>
      <c r="I667" t="s">
        <v>266</v>
      </c>
      <c r="J667" t="s">
        <v>920</v>
      </c>
      <c r="K667" t="s">
        <v>1202</v>
      </c>
      <c r="L667" t="s">
        <v>271</v>
      </c>
      <c r="M667" t="s">
        <v>268</v>
      </c>
      <c r="N667">
        <v>9</v>
      </c>
      <c r="O667" t="s">
        <v>288</v>
      </c>
      <c r="P667">
        <v>0.48</v>
      </c>
      <c r="R667">
        <v>2</v>
      </c>
      <c r="S667" s="108">
        <v>0.96</v>
      </c>
      <c r="T667">
        <v>1</v>
      </c>
      <c r="U667" t="s">
        <v>270</v>
      </c>
      <c r="V667" t="s">
        <v>167</v>
      </c>
      <c r="W667">
        <v>2</v>
      </c>
      <c r="X667">
        <v>0</v>
      </c>
      <c r="Y667">
        <v>0</v>
      </c>
      <c r="Z667">
        <v>2</v>
      </c>
      <c r="AA667">
        <v>0</v>
      </c>
      <c r="AB667">
        <v>0</v>
      </c>
      <c r="AC667">
        <v>0</v>
      </c>
      <c r="AD667">
        <v>0</v>
      </c>
    </row>
    <row r="668" spans="1:30" x14ac:dyDescent="0.3">
      <c r="A668" t="s">
        <v>1272</v>
      </c>
      <c r="B668" t="s">
        <v>1292</v>
      </c>
      <c r="C668" t="s">
        <v>200</v>
      </c>
      <c r="D668" t="s">
        <v>1293</v>
      </c>
      <c r="F668" t="s">
        <v>1293</v>
      </c>
      <c r="H668" t="s">
        <v>265</v>
      </c>
      <c r="I668" t="s">
        <v>266</v>
      </c>
      <c r="J668" t="s">
        <v>920</v>
      </c>
      <c r="K668" t="s">
        <v>1202</v>
      </c>
      <c r="L668" t="s">
        <v>267</v>
      </c>
      <c r="M668" t="s">
        <v>268</v>
      </c>
      <c r="N668">
        <v>8</v>
      </c>
      <c r="O668" t="s">
        <v>266</v>
      </c>
      <c r="P668">
        <v>0.48</v>
      </c>
      <c r="R668">
        <v>2</v>
      </c>
      <c r="S668" s="108">
        <v>0.96</v>
      </c>
      <c r="T668">
        <v>1</v>
      </c>
      <c r="U668" t="s">
        <v>270</v>
      </c>
      <c r="V668" t="s">
        <v>167</v>
      </c>
      <c r="W668">
        <v>2</v>
      </c>
      <c r="X668">
        <v>0</v>
      </c>
      <c r="Y668">
        <v>0</v>
      </c>
      <c r="Z668">
        <v>0</v>
      </c>
      <c r="AA668">
        <v>2</v>
      </c>
      <c r="AB668">
        <v>0</v>
      </c>
      <c r="AC668">
        <v>0</v>
      </c>
      <c r="AD668">
        <v>0</v>
      </c>
    </row>
    <row r="669" spans="1:30" x14ac:dyDescent="0.3">
      <c r="A669" t="s">
        <v>1272</v>
      </c>
      <c r="B669" t="s">
        <v>1292</v>
      </c>
      <c r="C669" t="s">
        <v>200</v>
      </c>
      <c r="D669" t="s">
        <v>1293</v>
      </c>
      <c r="F669" t="s">
        <v>1293</v>
      </c>
      <c r="H669" t="s">
        <v>265</v>
      </c>
      <c r="I669" t="s">
        <v>266</v>
      </c>
      <c r="J669" t="s">
        <v>920</v>
      </c>
      <c r="K669" t="s">
        <v>1202</v>
      </c>
      <c r="L669" t="s">
        <v>271</v>
      </c>
      <c r="M669" t="s">
        <v>268</v>
      </c>
      <c r="N669">
        <v>21</v>
      </c>
      <c r="O669" t="s">
        <v>273</v>
      </c>
      <c r="P669">
        <v>0.32</v>
      </c>
      <c r="R669">
        <v>1</v>
      </c>
      <c r="S669" s="108">
        <v>0.32</v>
      </c>
      <c r="T669">
        <v>1</v>
      </c>
      <c r="U669" t="s">
        <v>270</v>
      </c>
      <c r="V669" t="s">
        <v>167</v>
      </c>
      <c r="W669">
        <v>1</v>
      </c>
      <c r="X669">
        <v>0</v>
      </c>
      <c r="Y669">
        <v>0</v>
      </c>
      <c r="Z669">
        <v>1</v>
      </c>
      <c r="AA669">
        <v>0</v>
      </c>
      <c r="AB669">
        <v>0</v>
      </c>
      <c r="AC669">
        <v>0</v>
      </c>
      <c r="AD669">
        <v>0</v>
      </c>
    </row>
    <row r="670" spans="1:30" x14ac:dyDescent="0.3">
      <c r="A670" t="s">
        <v>1368</v>
      </c>
      <c r="B670" t="s">
        <v>262</v>
      </c>
      <c r="C670" t="s">
        <v>201</v>
      </c>
      <c r="D670" t="s">
        <v>9615</v>
      </c>
      <c r="E670" t="s">
        <v>622</v>
      </c>
      <c r="F670" t="s">
        <v>9297</v>
      </c>
      <c r="H670" t="s">
        <v>265</v>
      </c>
      <c r="I670" t="s">
        <v>266</v>
      </c>
      <c r="J670" t="s">
        <v>1374</v>
      </c>
      <c r="K670" t="s">
        <v>921</v>
      </c>
      <c r="L670" t="s">
        <v>267</v>
      </c>
      <c r="M670" t="s">
        <v>268</v>
      </c>
      <c r="N670">
        <v>8</v>
      </c>
      <c r="O670" t="s">
        <v>266</v>
      </c>
      <c r="P670">
        <v>0.17</v>
      </c>
      <c r="R670">
        <v>1</v>
      </c>
      <c r="S670" s="108">
        <v>0.17</v>
      </c>
      <c r="T670">
        <v>1</v>
      </c>
      <c r="U670" t="s">
        <v>270</v>
      </c>
      <c r="V670" t="s">
        <v>167</v>
      </c>
      <c r="W670">
        <v>1</v>
      </c>
      <c r="X670">
        <v>0</v>
      </c>
      <c r="Y670">
        <v>0</v>
      </c>
      <c r="Z670">
        <v>0</v>
      </c>
      <c r="AA670">
        <v>1</v>
      </c>
      <c r="AB670">
        <v>0</v>
      </c>
      <c r="AC670">
        <v>0</v>
      </c>
      <c r="AD670">
        <v>0</v>
      </c>
    </row>
    <row r="671" spans="1:30" x14ac:dyDescent="0.3">
      <c r="A671" t="s">
        <v>1368</v>
      </c>
      <c r="B671" t="s">
        <v>262</v>
      </c>
      <c r="C671" t="s">
        <v>201</v>
      </c>
      <c r="D671" t="s">
        <v>9615</v>
      </c>
      <c r="E671" t="s">
        <v>622</v>
      </c>
      <c r="F671" t="s">
        <v>9297</v>
      </c>
      <c r="H671" t="s">
        <v>265</v>
      </c>
      <c r="I671" t="s">
        <v>266</v>
      </c>
      <c r="J671" t="s">
        <v>1374</v>
      </c>
      <c r="K671" t="s">
        <v>921</v>
      </c>
      <c r="L671" t="s">
        <v>271</v>
      </c>
      <c r="M671" t="s">
        <v>268</v>
      </c>
      <c r="N671">
        <v>9</v>
      </c>
      <c r="O671" t="s">
        <v>288</v>
      </c>
      <c r="P671">
        <v>0.17</v>
      </c>
      <c r="R671">
        <v>1</v>
      </c>
      <c r="S671" s="108">
        <v>0.17</v>
      </c>
      <c r="T671">
        <v>1</v>
      </c>
      <c r="U671" t="s">
        <v>270</v>
      </c>
      <c r="V671" t="s">
        <v>167</v>
      </c>
      <c r="W671">
        <v>1</v>
      </c>
      <c r="X671">
        <v>0</v>
      </c>
      <c r="Y671">
        <v>0</v>
      </c>
      <c r="Z671">
        <v>0</v>
      </c>
      <c r="AA671">
        <v>1</v>
      </c>
      <c r="AB671">
        <v>0</v>
      </c>
      <c r="AC671">
        <v>0</v>
      </c>
      <c r="AD671">
        <v>0</v>
      </c>
    </row>
    <row r="672" spans="1:30" x14ac:dyDescent="0.3">
      <c r="A672" t="s">
        <v>1368</v>
      </c>
      <c r="B672" t="s">
        <v>525</v>
      </c>
      <c r="C672" t="s">
        <v>201</v>
      </c>
      <c r="D672" t="s">
        <v>9616</v>
      </c>
      <c r="E672" t="s">
        <v>1375</v>
      </c>
      <c r="F672" t="s">
        <v>9297</v>
      </c>
      <c r="H672" t="s">
        <v>265</v>
      </c>
      <c r="I672" t="s">
        <v>266</v>
      </c>
      <c r="J672" t="s">
        <v>1374</v>
      </c>
      <c r="K672" t="s">
        <v>1202</v>
      </c>
      <c r="L672" t="s">
        <v>267</v>
      </c>
      <c r="M672" t="s">
        <v>268</v>
      </c>
      <c r="N672">
        <v>8</v>
      </c>
      <c r="O672" t="s">
        <v>266</v>
      </c>
      <c r="P672">
        <v>0.17</v>
      </c>
      <c r="R672">
        <v>1</v>
      </c>
      <c r="S672" s="108">
        <v>0.17</v>
      </c>
      <c r="T672">
        <v>1</v>
      </c>
      <c r="U672" t="s">
        <v>270</v>
      </c>
      <c r="V672" t="s">
        <v>167</v>
      </c>
      <c r="W672">
        <v>1</v>
      </c>
      <c r="X672">
        <v>0</v>
      </c>
      <c r="Y672">
        <v>0</v>
      </c>
      <c r="Z672">
        <v>0</v>
      </c>
      <c r="AA672">
        <v>1</v>
      </c>
      <c r="AB672">
        <v>0</v>
      </c>
      <c r="AC672">
        <v>0</v>
      </c>
      <c r="AD672">
        <v>0</v>
      </c>
    </row>
    <row r="673" spans="1:30" x14ac:dyDescent="0.3">
      <c r="A673" t="s">
        <v>1368</v>
      </c>
      <c r="B673" t="s">
        <v>525</v>
      </c>
      <c r="C673" t="s">
        <v>201</v>
      </c>
      <c r="D673" t="s">
        <v>9616</v>
      </c>
      <c r="E673" t="s">
        <v>1375</v>
      </c>
      <c r="F673" t="s">
        <v>9297</v>
      </c>
      <c r="H673" t="s">
        <v>265</v>
      </c>
      <c r="I673" t="s">
        <v>266</v>
      </c>
      <c r="J673" t="s">
        <v>1374</v>
      </c>
      <c r="K673" t="s">
        <v>1202</v>
      </c>
      <c r="L673" t="s">
        <v>271</v>
      </c>
      <c r="M673" t="s">
        <v>268</v>
      </c>
      <c r="N673">
        <v>9</v>
      </c>
      <c r="O673" t="s">
        <v>288</v>
      </c>
      <c r="P673">
        <v>0.17</v>
      </c>
      <c r="R673">
        <v>1</v>
      </c>
      <c r="S673" s="108">
        <v>0.17</v>
      </c>
      <c r="T673">
        <v>1</v>
      </c>
      <c r="U673" t="s">
        <v>270</v>
      </c>
      <c r="V673" t="s">
        <v>167</v>
      </c>
      <c r="W673">
        <v>1</v>
      </c>
      <c r="X673">
        <v>0</v>
      </c>
      <c r="Y673">
        <v>0</v>
      </c>
      <c r="Z673">
        <v>0</v>
      </c>
      <c r="AA673">
        <v>1</v>
      </c>
      <c r="AB673">
        <v>0</v>
      </c>
      <c r="AC673">
        <v>0</v>
      </c>
      <c r="AD673">
        <v>0</v>
      </c>
    </row>
    <row r="674" spans="1:30" x14ac:dyDescent="0.3">
      <c r="A674" t="s">
        <v>1368</v>
      </c>
      <c r="B674" t="s">
        <v>808</v>
      </c>
      <c r="C674" t="s">
        <v>201</v>
      </c>
      <c r="D674" t="s">
        <v>9617</v>
      </c>
      <c r="E674" t="s">
        <v>1376</v>
      </c>
      <c r="F674" t="s">
        <v>9297</v>
      </c>
      <c r="H674" t="s">
        <v>265</v>
      </c>
      <c r="I674" t="s">
        <v>266</v>
      </c>
      <c r="J674" t="s">
        <v>1374</v>
      </c>
      <c r="K674" t="s">
        <v>1276</v>
      </c>
      <c r="L674" t="s">
        <v>267</v>
      </c>
      <c r="M674" t="s">
        <v>268</v>
      </c>
      <c r="N674">
        <v>8</v>
      </c>
      <c r="O674" t="s">
        <v>266</v>
      </c>
      <c r="P674">
        <v>0.17</v>
      </c>
      <c r="R674">
        <v>1</v>
      </c>
      <c r="S674" s="108">
        <v>0.17</v>
      </c>
      <c r="T674">
        <v>1</v>
      </c>
      <c r="U674" t="s">
        <v>270</v>
      </c>
      <c r="V674" t="s">
        <v>167</v>
      </c>
      <c r="W674">
        <v>1</v>
      </c>
      <c r="X674">
        <v>0</v>
      </c>
      <c r="Y674">
        <v>0</v>
      </c>
      <c r="Z674">
        <v>0</v>
      </c>
      <c r="AA674">
        <v>1</v>
      </c>
      <c r="AB674">
        <v>0</v>
      </c>
      <c r="AC674">
        <v>0</v>
      </c>
      <c r="AD674">
        <v>0</v>
      </c>
    </row>
    <row r="675" spans="1:30" x14ac:dyDescent="0.3">
      <c r="A675" t="s">
        <v>1368</v>
      </c>
      <c r="B675" t="s">
        <v>808</v>
      </c>
      <c r="C675" t="s">
        <v>201</v>
      </c>
      <c r="D675" t="s">
        <v>9617</v>
      </c>
      <c r="E675" t="s">
        <v>1376</v>
      </c>
      <c r="F675" t="s">
        <v>9297</v>
      </c>
      <c r="H675" t="s">
        <v>265</v>
      </c>
      <c r="I675" t="s">
        <v>266</v>
      </c>
      <c r="J675" t="s">
        <v>1374</v>
      </c>
      <c r="K675" t="s">
        <v>1276</v>
      </c>
      <c r="L675" t="s">
        <v>271</v>
      </c>
      <c r="M675" t="s">
        <v>268</v>
      </c>
      <c r="N675">
        <v>9</v>
      </c>
      <c r="O675" t="s">
        <v>288</v>
      </c>
      <c r="P675">
        <v>0.17</v>
      </c>
      <c r="R675">
        <v>1</v>
      </c>
      <c r="S675" s="108">
        <v>0.17</v>
      </c>
      <c r="T675">
        <v>1</v>
      </c>
      <c r="U675" t="s">
        <v>270</v>
      </c>
      <c r="V675" t="s">
        <v>167</v>
      </c>
      <c r="W675">
        <v>1</v>
      </c>
      <c r="X675">
        <v>0</v>
      </c>
      <c r="Y675">
        <v>0</v>
      </c>
      <c r="Z675">
        <v>0</v>
      </c>
      <c r="AA675">
        <v>1</v>
      </c>
      <c r="AB675">
        <v>0</v>
      </c>
      <c r="AC675">
        <v>0</v>
      </c>
      <c r="AD675">
        <v>0</v>
      </c>
    </row>
    <row r="676" spans="1:30" x14ac:dyDescent="0.3">
      <c r="A676" t="s">
        <v>1368</v>
      </c>
      <c r="B676" t="s">
        <v>825</v>
      </c>
      <c r="C676" t="s">
        <v>201</v>
      </c>
      <c r="D676" t="s">
        <v>9618</v>
      </c>
      <c r="E676" t="s">
        <v>1377</v>
      </c>
      <c r="F676" t="s">
        <v>9297</v>
      </c>
      <c r="H676" t="s">
        <v>265</v>
      </c>
      <c r="I676" t="s">
        <v>266</v>
      </c>
      <c r="J676" t="s">
        <v>1378</v>
      </c>
      <c r="K676" t="s">
        <v>1276</v>
      </c>
      <c r="L676" t="s">
        <v>267</v>
      </c>
      <c r="M676" t="s">
        <v>268</v>
      </c>
      <c r="N676">
        <v>8</v>
      </c>
      <c r="O676" t="s">
        <v>266</v>
      </c>
      <c r="P676">
        <v>0.17</v>
      </c>
      <c r="R676">
        <v>1</v>
      </c>
      <c r="S676" s="108">
        <v>0.17</v>
      </c>
      <c r="T676">
        <v>1</v>
      </c>
      <c r="U676" t="s">
        <v>270</v>
      </c>
      <c r="V676" t="s">
        <v>167</v>
      </c>
      <c r="W676">
        <v>1</v>
      </c>
      <c r="X676">
        <v>0</v>
      </c>
      <c r="Y676">
        <v>0</v>
      </c>
      <c r="Z676">
        <v>0</v>
      </c>
      <c r="AA676">
        <v>1</v>
      </c>
      <c r="AB676">
        <v>0</v>
      </c>
      <c r="AC676">
        <v>0</v>
      </c>
      <c r="AD676">
        <v>0</v>
      </c>
    </row>
    <row r="677" spans="1:30" x14ac:dyDescent="0.3">
      <c r="A677" t="s">
        <v>1368</v>
      </c>
      <c r="B677" t="s">
        <v>825</v>
      </c>
      <c r="C677" t="s">
        <v>201</v>
      </c>
      <c r="D677" t="s">
        <v>9618</v>
      </c>
      <c r="E677" t="s">
        <v>1377</v>
      </c>
      <c r="F677" t="s">
        <v>9297</v>
      </c>
      <c r="H677" t="s">
        <v>265</v>
      </c>
      <c r="I677" t="s">
        <v>266</v>
      </c>
      <c r="J677" t="s">
        <v>1378</v>
      </c>
      <c r="K677" t="s">
        <v>1276</v>
      </c>
      <c r="L677" t="s">
        <v>271</v>
      </c>
      <c r="M677" t="s">
        <v>268</v>
      </c>
      <c r="N677">
        <v>9</v>
      </c>
      <c r="O677" t="s">
        <v>288</v>
      </c>
      <c r="P677">
        <v>0.17</v>
      </c>
      <c r="R677">
        <v>1</v>
      </c>
      <c r="S677" s="108">
        <v>0.17</v>
      </c>
      <c r="T677">
        <v>1</v>
      </c>
      <c r="U677" t="s">
        <v>270</v>
      </c>
      <c r="V677" t="s">
        <v>167</v>
      </c>
      <c r="W677">
        <v>1</v>
      </c>
      <c r="X677">
        <v>0</v>
      </c>
      <c r="Y677">
        <v>0</v>
      </c>
      <c r="Z677">
        <v>0</v>
      </c>
      <c r="AA677">
        <v>1</v>
      </c>
      <c r="AB677">
        <v>0</v>
      </c>
      <c r="AC677">
        <v>0</v>
      </c>
      <c r="AD677">
        <v>0</v>
      </c>
    </row>
    <row r="678" spans="1:30" x14ac:dyDescent="0.3">
      <c r="A678" t="s">
        <v>1368</v>
      </c>
      <c r="B678" t="s">
        <v>827</v>
      </c>
      <c r="C678" t="s">
        <v>201</v>
      </c>
      <c r="D678" t="s">
        <v>9620</v>
      </c>
      <c r="E678" t="s">
        <v>1380</v>
      </c>
      <c r="F678" t="s">
        <v>9297</v>
      </c>
      <c r="H678" t="s">
        <v>265</v>
      </c>
      <c r="I678" t="s">
        <v>266</v>
      </c>
      <c r="J678" t="s">
        <v>1374</v>
      </c>
      <c r="K678" t="s">
        <v>1276</v>
      </c>
      <c r="L678" t="s">
        <v>267</v>
      </c>
      <c r="M678" t="s">
        <v>268</v>
      </c>
      <c r="N678">
        <v>8</v>
      </c>
      <c r="O678" t="s">
        <v>266</v>
      </c>
      <c r="P678">
        <v>0.17</v>
      </c>
      <c r="R678">
        <v>1</v>
      </c>
      <c r="S678" s="108">
        <v>0.17</v>
      </c>
      <c r="T678">
        <v>1</v>
      </c>
      <c r="U678" t="s">
        <v>270</v>
      </c>
      <c r="V678" t="s">
        <v>167</v>
      </c>
      <c r="W678">
        <v>1</v>
      </c>
      <c r="X678">
        <v>0</v>
      </c>
      <c r="Y678">
        <v>0</v>
      </c>
      <c r="Z678">
        <v>0</v>
      </c>
      <c r="AA678">
        <v>1</v>
      </c>
      <c r="AB678">
        <v>0</v>
      </c>
      <c r="AC678">
        <v>0</v>
      </c>
      <c r="AD678">
        <v>0</v>
      </c>
    </row>
    <row r="679" spans="1:30" x14ac:dyDescent="0.3">
      <c r="A679" t="s">
        <v>1368</v>
      </c>
      <c r="B679" t="s">
        <v>827</v>
      </c>
      <c r="C679" t="s">
        <v>201</v>
      </c>
      <c r="D679" t="s">
        <v>9620</v>
      </c>
      <c r="E679" t="s">
        <v>1380</v>
      </c>
      <c r="F679" t="s">
        <v>9297</v>
      </c>
      <c r="H679" t="s">
        <v>265</v>
      </c>
      <c r="I679" t="s">
        <v>266</v>
      </c>
      <c r="J679" t="s">
        <v>1374</v>
      </c>
      <c r="K679" t="s">
        <v>1276</v>
      </c>
      <c r="L679" t="s">
        <v>271</v>
      </c>
      <c r="M679" t="s">
        <v>268</v>
      </c>
      <c r="N679">
        <v>9</v>
      </c>
      <c r="O679" t="s">
        <v>288</v>
      </c>
      <c r="P679">
        <v>0.17</v>
      </c>
      <c r="R679">
        <v>1</v>
      </c>
      <c r="S679" s="108">
        <v>0.17</v>
      </c>
      <c r="T679">
        <v>1</v>
      </c>
      <c r="U679" t="s">
        <v>270</v>
      </c>
      <c r="V679" t="s">
        <v>167</v>
      </c>
      <c r="W679">
        <v>1</v>
      </c>
      <c r="X679">
        <v>0</v>
      </c>
      <c r="Y679">
        <v>0</v>
      </c>
      <c r="Z679">
        <v>0</v>
      </c>
      <c r="AA679">
        <v>1</v>
      </c>
      <c r="AB679">
        <v>0</v>
      </c>
      <c r="AC679">
        <v>0</v>
      </c>
      <c r="AD679">
        <v>0</v>
      </c>
    </row>
    <row r="680" spans="1:30" x14ac:dyDescent="0.3">
      <c r="A680" t="s">
        <v>1368</v>
      </c>
      <c r="B680" t="s">
        <v>829</v>
      </c>
      <c r="C680" t="s">
        <v>201</v>
      </c>
      <c r="D680" t="s">
        <v>9724</v>
      </c>
      <c r="E680" t="s">
        <v>688</v>
      </c>
      <c r="F680" t="s">
        <v>9301</v>
      </c>
      <c r="H680" t="s">
        <v>265</v>
      </c>
      <c r="I680" t="s">
        <v>266</v>
      </c>
      <c r="J680" t="s">
        <v>1381</v>
      </c>
      <c r="K680" t="s">
        <v>1276</v>
      </c>
      <c r="L680" t="s">
        <v>267</v>
      </c>
      <c r="M680" t="s">
        <v>268</v>
      </c>
      <c r="N680">
        <v>8</v>
      </c>
      <c r="O680" t="s">
        <v>266</v>
      </c>
      <c r="P680">
        <v>0.17</v>
      </c>
      <c r="R680">
        <v>1</v>
      </c>
      <c r="S680" s="108">
        <v>0.17</v>
      </c>
      <c r="T680">
        <v>1</v>
      </c>
      <c r="U680" t="s">
        <v>270</v>
      </c>
      <c r="V680" t="s">
        <v>167</v>
      </c>
      <c r="W680">
        <v>1</v>
      </c>
      <c r="X680">
        <v>0</v>
      </c>
      <c r="Y680">
        <v>0</v>
      </c>
      <c r="Z680">
        <v>0</v>
      </c>
      <c r="AA680">
        <v>1</v>
      </c>
      <c r="AB680">
        <v>0</v>
      </c>
      <c r="AC680">
        <v>0</v>
      </c>
      <c r="AD680">
        <v>0</v>
      </c>
    </row>
    <row r="681" spans="1:30" x14ac:dyDescent="0.3">
      <c r="A681" t="s">
        <v>1368</v>
      </c>
      <c r="B681" t="s">
        <v>829</v>
      </c>
      <c r="C681" t="s">
        <v>201</v>
      </c>
      <c r="D681" t="s">
        <v>9724</v>
      </c>
      <c r="E681" t="s">
        <v>688</v>
      </c>
      <c r="F681" t="s">
        <v>9301</v>
      </c>
      <c r="H681" t="s">
        <v>265</v>
      </c>
      <c r="I681" t="s">
        <v>266</v>
      </c>
      <c r="J681" t="s">
        <v>1381</v>
      </c>
      <c r="K681" t="s">
        <v>1276</v>
      </c>
      <c r="L681" t="s">
        <v>271</v>
      </c>
      <c r="M681" t="s">
        <v>268</v>
      </c>
      <c r="N681">
        <v>9</v>
      </c>
      <c r="O681" t="s">
        <v>288</v>
      </c>
      <c r="P681">
        <v>0.17</v>
      </c>
      <c r="R681">
        <v>1</v>
      </c>
      <c r="S681" s="108">
        <v>0.17</v>
      </c>
      <c r="T681">
        <v>1</v>
      </c>
      <c r="U681" t="s">
        <v>270</v>
      </c>
      <c r="V681" t="s">
        <v>167</v>
      </c>
      <c r="W681">
        <v>1</v>
      </c>
      <c r="X681">
        <v>0</v>
      </c>
      <c r="Y681">
        <v>0</v>
      </c>
      <c r="Z681">
        <v>0</v>
      </c>
      <c r="AA681">
        <v>1</v>
      </c>
      <c r="AB681">
        <v>0</v>
      </c>
      <c r="AC681">
        <v>0</v>
      </c>
      <c r="AD681">
        <v>0</v>
      </c>
    </row>
    <row r="682" spans="1:30" x14ac:dyDescent="0.3">
      <c r="A682" t="s">
        <v>1368</v>
      </c>
      <c r="B682" t="s">
        <v>831</v>
      </c>
      <c r="C682" t="s">
        <v>201</v>
      </c>
      <c r="D682" t="s">
        <v>9725</v>
      </c>
      <c r="E682" t="s">
        <v>1382</v>
      </c>
      <c r="F682" t="s">
        <v>9301</v>
      </c>
      <c r="H682" t="s">
        <v>265</v>
      </c>
      <c r="I682" t="s">
        <v>266</v>
      </c>
      <c r="J682" t="s">
        <v>1383</v>
      </c>
      <c r="K682" t="s">
        <v>1276</v>
      </c>
      <c r="L682" t="s">
        <v>267</v>
      </c>
      <c r="M682" t="s">
        <v>268</v>
      </c>
      <c r="N682">
        <v>8</v>
      </c>
      <c r="O682" t="s">
        <v>266</v>
      </c>
      <c r="P682">
        <v>0.17</v>
      </c>
      <c r="R682">
        <v>1</v>
      </c>
      <c r="S682" s="108">
        <v>0.17</v>
      </c>
      <c r="T682">
        <v>1</v>
      </c>
      <c r="U682" t="s">
        <v>270</v>
      </c>
      <c r="V682" t="s">
        <v>167</v>
      </c>
      <c r="W682">
        <v>1</v>
      </c>
      <c r="X682">
        <v>0</v>
      </c>
      <c r="Y682">
        <v>0</v>
      </c>
      <c r="Z682">
        <v>0</v>
      </c>
      <c r="AA682">
        <v>1</v>
      </c>
      <c r="AB682">
        <v>0</v>
      </c>
      <c r="AC682">
        <v>0</v>
      </c>
      <c r="AD682">
        <v>0</v>
      </c>
    </row>
    <row r="683" spans="1:30" x14ac:dyDescent="0.3">
      <c r="A683" t="s">
        <v>1368</v>
      </c>
      <c r="B683" t="s">
        <v>831</v>
      </c>
      <c r="C683" t="s">
        <v>201</v>
      </c>
      <c r="D683" t="s">
        <v>9725</v>
      </c>
      <c r="E683" t="s">
        <v>1382</v>
      </c>
      <c r="F683" t="s">
        <v>9301</v>
      </c>
      <c r="H683" t="s">
        <v>265</v>
      </c>
      <c r="I683" t="s">
        <v>266</v>
      </c>
      <c r="J683" t="s">
        <v>1383</v>
      </c>
      <c r="K683" t="s">
        <v>1276</v>
      </c>
      <c r="L683" t="s">
        <v>271</v>
      </c>
      <c r="M683" t="s">
        <v>268</v>
      </c>
      <c r="N683">
        <v>9</v>
      </c>
      <c r="O683" t="s">
        <v>288</v>
      </c>
      <c r="P683">
        <v>0.17</v>
      </c>
      <c r="R683">
        <v>1</v>
      </c>
      <c r="S683" s="108">
        <v>0.17</v>
      </c>
      <c r="T683">
        <v>1</v>
      </c>
      <c r="U683" t="s">
        <v>270</v>
      </c>
      <c r="V683" t="s">
        <v>167</v>
      </c>
      <c r="W683">
        <v>1</v>
      </c>
      <c r="X683">
        <v>0</v>
      </c>
      <c r="Y683">
        <v>0</v>
      </c>
      <c r="Z683">
        <v>0</v>
      </c>
      <c r="AA683">
        <v>1</v>
      </c>
      <c r="AB683">
        <v>0</v>
      </c>
      <c r="AC683">
        <v>0</v>
      </c>
      <c r="AD683">
        <v>0</v>
      </c>
    </row>
    <row r="684" spans="1:30" x14ac:dyDescent="0.3">
      <c r="A684" t="s">
        <v>1368</v>
      </c>
      <c r="B684" t="s">
        <v>833</v>
      </c>
      <c r="C684" t="s">
        <v>201</v>
      </c>
      <c r="D684" t="s">
        <v>9726</v>
      </c>
      <c r="E684" t="s">
        <v>1384</v>
      </c>
      <c r="F684" t="s">
        <v>9301</v>
      </c>
      <c r="H684" t="s">
        <v>265</v>
      </c>
      <c r="I684" t="s">
        <v>266</v>
      </c>
      <c r="J684" t="s">
        <v>1381</v>
      </c>
      <c r="K684" t="s">
        <v>1276</v>
      </c>
      <c r="L684" t="s">
        <v>267</v>
      </c>
      <c r="M684" t="s">
        <v>268</v>
      </c>
      <c r="N684">
        <v>8</v>
      </c>
      <c r="O684" t="s">
        <v>266</v>
      </c>
      <c r="P684">
        <v>0.17</v>
      </c>
      <c r="R684">
        <v>1</v>
      </c>
      <c r="S684" s="108">
        <v>0.17</v>
      </c>
      <c r="T684">
        <v>1</v>
      </c>
      <c r="U684" t="s">
        <v>270</v>
      </c>
      <c r="V684" t="s">
        <v>167</v>
      </c>
      <c r="W684">
        <v>1</v>
      </c>
      <c r="X684">
        <v>0</v>
      </c>
      <c r="Y684">
        <v>0</v>
      </c>
      <c r="Z684">
        <v>0</v>
      </c>
      <c r="AA684">
        <v>1</v>
      </c>
      <c r="AB684">
        <v>0</v>
      </c>
      <c r="AC684">
        <v>0</v>
      </c>
      <c r="AD684">
        <v>0</v>
      </c>
    </row>
    <row r="685" spans="1:30" x14ac:dyDescent="0.3">
      <c r="A685" t="s">
        <v>1368</v>
      </c>
      <c r="B685" t="s">
        <v>833</v>
      </c>
      <c r="C685" t="s">
        <v>201</v>
      </c>
      <c r="D685" t="s">
        <v>9726</v>
      </c>
      <c r="E685" t="s">
        <v>1384</v>
      </c>
      <c r="F685" t="s">
        <v>9301</v>
      </c>
      <c r="H685" t="s">
        <v>265</v>
      </c>
      <c r="I685" t="s">
        <v>266</v>
      </c>
      <c r="J685" t="s">
        <v>1381</v>
      </c>
      <c r="K685" t="s">
        <v>1276</v>
      </c>
      <c r="L685" t="s">
        <v>271</v>
      </c>
      <c r="M685" t="s">
        <v>268</v>
      </c>
      <c r="N685">
        <v>9</v>
      </c>
      <c r="O685" t="s">
        <v>288</v>
      </c>
      <c r="P685">
        <v>0.17</v>
      </c>
      <c r="R685">
        <v>1</v>
      </c>
      <c r="S685" s="108">
        <v>0.17</v>
      </c>
      <c r="T685">
        <v>1</v>
      </c>
      <c r="U685" t="s">
        <v>270</v>
      </c>
      <c r="V685" t="s">
        <v>167</v>
      </c>
      <c r="W685">
        <v>1</v>
      </c>
      <c r="X685">
        <v>0</v>
      </c>
      <c r="Y685">
        <v>0</v>
      </c>
      <c r="Z685">
        <v>0</v>
      </c>
      <c r="AA685">
        <v>1</v>
      </c>
      <c r="AB685">
        <v>0</v>
      </c>
      <c r="AC685">
        <v>0</v>
      </c>
      <c r="AD685">
        <v>0</v>
      </c>
    </row>
    <row r="686" spans="1:30" x14ac:dyDescent="0.3">
      <c r="A686" t="s">
        <v>1368</v>
      </c>
      <c r="B686" t="s">
        <v>835</v>
      </c>
      <c r="C686" t="s">
        <v>201</v>
      </c>
      <c r="D686" t="s">
        <v>9727</v>
      </c>
      <c r="E686" t="s">
        <v>1385</v>
      </c>
      <c r="F686" t="s">
        <v>9301</v>
      </c>
      <c r="H686" t="s">
        <v>265</v>
      </c>
      <c r="I686" t="s">
        <v>266</v>
      </c>
      <c r="J686" t="s">
        <v>1383</v>
      </c>
      <c r="K686" t="s">
        <v>1276</v>
      </c>
      <c r="L686" t="s">
        <v>267</v>
      </c>
      <c r="M686" t="s">
        <v>268</v>
      </c>
      <c r="N686">
        <v>8</v>
      </c>
      <c r="O686" t="s">
        <v>266</v>
      </c>
      <c r="P686">
        <v>0.17</v>
      </c>
      <c r="R686">
        <v>1</v>
      </c>
      <c r="S686" s="108">
        <v>0.17</v>
      </c>
      <c r="T686">
        <v>1</v>
      </c>
      <c r="U686" t="s">
        <v>270</v>
      </c>
      <c r="V686" t="s">
        <v>167</v>
      </c>
      <c r="W686">
        <v>1</v>
      </c>
      <c r="X686">
        <v>0</v>
      </c>
      <c r="Y686">
        <v>0</v>
      </c>
      <c r="Z686">
        <v>0</v>
      </c>
      <c r="AA686">
        <v>1</v>
      </c>
      <c r="AB686">
        <v>0</v>
      </c>
      <c r="AC686">
        <v>0</v>
      </c>
      <c r="AD686">
        <v>0</v>
      </c>
    </row>
    <row r="687" spans="1:30" x14ac:dyDescent="0.3">
      <c r="A687" t="s">
        <v>1368</v>
      </c>
      <c r="B687" t="s">
        <v>835</v>
      </c>
      <c r="C687" t="s">
        <v>201</v>
      </c>
      <c r="D687" t="s">
        <v>9727</v>
      </c>
      <c r="E687" t="s">
        <v>1385</v>
      </c>
      <c r="F687" t="s">
        <v>9301</v>
      </c>
      <c r="H687" t="s">
        <v>265</v>
      </c>
      <c r="I687" t="s">
        <v>266</v>
      </c>
      <c r="J687" t="s">
        <v>1383</v>
      </c>
      <c r="K687" t="s">
        <v>1276</v>
      </c>
      <c r="L687" t="s">
        <v>271</v>
      </c>
      <c r="M687" t="s">
        <v>268</v>
      </c>
      <c r="N687">
        <v>9</v>
      </c>
      <c r="O687" t="s">
        <v>288</v>
      </c>
      <c r="P687">
        <v>0.17</v>
      </c>
      <c r="R687">
        <v>1</v>
      </c>
      <c r="S687" s="108">
        <v>0.17</v>
      </c>
      <c r="T687">
        <v>1</v>
      </c>
      <c r="U687" t="s">
        <v>270</v>
      </c>
      <c r="V687" t="s">
        <v>167</v>
      </c>
      <c r="W687">
        <v>1</v>
      </c>
      <c r="X687">
        <v>0</v>
      </c>
      <c r="Y687">
        <v>0</v>
      </c>
      <c r="Z687">
        <v>0</v>
      </c>
      <c r="AA687">
        <v>1</v>
      </c>
      <c r="AB687">
        <v>0</v>
      </c>
      <c r="AC687">
        <v>0</v>
      </c>
      <c r="AD687">
        <v>0</v>
      </c>
    </row>
    <row r="688" spans="1:30" x14ac:dyDescent="0.3">
      <c r="A688" t="s">
        <v>1368</v>
      </c>
      <c r="B688" t="s">
        <v>857</v>
      </c>
      <c r="C688" t="s">
        <v>201</v>
      </c>
      <c r="D688" t="s">
        <v>9728</v>
      </c>
      <c r="E688" t="s">
        <v>1386</v>
      </c>
      <c r="F688" t="s">
        <v>9301</v>
      </c>
      <c r="H688" t="s">
        <v>265</v>
      </c>
      <c r="I688" t="s">
        <v>266</v>
      </c>
      <c r="J688" t="s">
        <v>1383</v>
      </c>
      <c r="K688" t="s">
        <v>1276</v>
      </c>
      <c r="L688" t="s">
        <v>267</v>
      </c>
      <c r="M688" t="s">
        <v>268</v>
      </c>
      <c r="N688">
        <v>8</v>
      </c>
      <c r="O688" t="s">
        <v>266</v>
      </c>
      <c r="P688">
        <v>0.17</v>
      </c>
      <c r="R688">
        <v>1</v>
      </c>
      <c r="S688" s="108">
        <v>0.17</v>
      </c>
      <c r="T688">
        <v>1</v>
      </c>
      <c r="U688" t="s">
        <v>270</v>
      </c>
      <c r="V688" t="s">
        <v>167</v>
      </c>
      <c r="W688">
        <v>1</v>
      </c>
      <c r="X688">
        <v>0</v>
      </c>
      <c r="Y688">
        <v>0</v>
      </c>
      <c r="Z688">
        <v>0</v>
      </c>
      <c r="AA688">
        <v>1</v>
      </c>
      <c r="AB688">
        <v>0</v>
      </c>
      <c r="AC688">
        <v>0</v>
      </c>
      <c r="AD688">
        <v>0</v>
      </c>
    </row>
    <row r="689" spans="1:30" x14ac:dyDescent="0.3">
      <c r="A689" t="s">
        <v>1368</v>
      </c>
      <c r="B689" t="s">
        <v>857</v>
      </c>
      <c r="C689" t="s">
        <v>201</v>
      </c>
      <c r="D689" t="s">
        <v>9728</v>
      </c>
      <c r="E689" t="s">
        <v>1386</v>
      </c>
      <c r="F689" t="s">
        <v>9301</v>
      </c>
      <c r="H689" t="s">
        <v>265</v>
      </c>
      <c r="I689" t="s">
        <v>266</v>
      </c>
      <c r="J689" t="s">
        <v>1383</v>
      </c>
      <c r="K689" t="s">
        <v>1276</v>
      </c>
      <c r="L689" t="s">
        <v>271</v>
      </c>
      <c r="M689" t="s">
        <v>268</v>
      </c>
      <c r="N689">
        <v>9</v>
      </c>
      <c r="O689" t="s">
        <v>288</v>
      </c>
      <c r="P689">
        <v>0.17</v>
      </c>
      <c r="R689">
        <v>2</v>
      </c>
      <c r="S689" s="108">
        <v>0.34</v>
      </c>
      <c r="T689">
        <v>1</v>
      </c>
      <c r="U689" t="s">
        <v>270</v>
      </c>
      <c r="V689" t="s">
        <v>167</v>
      </c>
      <c r="W689">
        <v>2</v>
      </c>
      <c r="X689">
        <v>0</v>
      </c>
      <c r="Y689">
        <v>0</v>
      </c>
      <c r="Z689">
        <v>0</v>
      </c>
      <c r="AA689">
        <v>2</v>
      </c>
      <c r="AB689">
        <v>0</v>
      </c>
      <c r="AC689">
        <v>0</v>
      </c>
      <c r="AD689">
        <v>0</v>
      </c>
    </row>
    <row r="690" spans="1:30" x14ac:dyDescent="0.3">
      <c r="A690" t="s">
        <v>1368</v>
      </c>
      <c r="B690" t="s">
        <v>861</v>
      </c>
      <c r="C690" t="s">
        <v>201</v>
      </c>
      <c r="D690" t="s">
        <v>9729</v>
      </c>
      <c r="E690" t="s">
        <v>1387</v>
      </c>
      <c r="F690" t="s">
        <v>9301</v>
      </c>
      <c r="H690" t="s">
        <v>265</v>
      </c>
      <c r="I690" t="s">
        <v>266</v>
      </c>
      <c r="J690" t="s">
        <v>1383</v>
      </c>
      <c r="K690" t="s">
        <v>1276</v>
      </c>
      <c r="L690" t="s">
        <v>267</v>
      </c>
      <c r="M690" t="s">
        <v>268</v>
      </c>
      <c r="N690">
        <v>8</v>
      </c>
      <c r="O690" t="s">
        <v>266</v>
      </c>
      <c r="P690">
        <v>0.17</v>
      </c>
      <c r="R690">
        <v>1</v>
      </c>
      <c r="S690" s="108">
        <v>0.17</v>
      </c>
      <c r="T690">
        <v>1</v>
      </c>
      <c r="U690" t="s">
        <v>270</v>
      </c>
      <c r="V690" t="s">
        <v>167</v>
      </c>
      <c r="W690">
        <v>1</v>
      </c>
      <c r="X690">
        <v>0</v>
      </c>
      <c r="Y690">
        <v>0</v>
      </c>
      <c r="Z690">
        <v>0</v>
      </c>
      <c r="AA690">
        <v>1</v>
      </c>
      <c r="AB690">
        <v>0</v>
      </c>
      <c r="AC690">
        <v>0</v>
      </c>
      <c r="AD690">
        <v>0</v>
      </c>
    </row>
    <row r="691" spans="1:30" x14ac:dyDescent="0.3">
      <c r="A691" t="s">
        <v>1368</v>
      </c>
      <c r="B691" t="s">
        <v>861</v>
      </c>
      <c r="C691" t="s">
        <v>201</v>
      </c>
      <c r="D691" t="s">
        <v>9729</v>
      </c>
      <c r="E691" t="s">
        <v>1387</v>
      </c>
      <c r="F691" t="s">
        <v>9301</v>
      </c>
      <c r="H691" t="s">
        <v>265</v>
      </c>
      <c r="I691" t="s">
        <v>266</v>
      </c>
      <c r="J691" t="s">
        <v>1383</v>
      </c>
      <c r="K691" t="s">
        <v>1276</v>
      </c>
      <c r="L691" t="s">
        <v>271</v>
      </c>
      <c r="M691" t="s">
        <v>268</v>
      </c>
      <c r="N691">
        <v>9</v>
      </c>
      <c r="O691" t="s">
        <v>288</v>
      </c>
      <c r="P691">
        <v>0.17</v>
      </c>
      <c r="R691">
        <v>1</v>
      </c>
      <c r="S691" s="108">
        <v>0.17</v>
      </c>
      <c r="T691">
        <v>1</v>
      </c>
      <c r="U691" t="s">
        <v>270</v>
      </c>
      <c r="V691" t="s">
        <v>167</v>
      </c>
      <c r="W691">
        <v>1</v>
      </c>
      <c r="X691">
        <v>0</v>
      </c>
      <c r="Y691">
        <v>0</v>
      </c>
      <c r="Z691">
        <v>0</v>
      </c>
      <c r="AA691">
        <v>1</v>
      </c>
      <c r="AB691">
        <v>0</v>
      </c>
      <c r="AC691">
        <v>0</v>
      </c>
      <c r="AD691">
        <v>0</v>
      </c>
    </row>
    <row r="692" spans="1:30" x14ac:dyDescent="0.3">
      <c r="A692" t="s">
        <v>1368</v>
      </c>
      <c r="B692" t="s">
        <v>863</v>
      </c>
      <c r="C692" t="s">
        <v>201</v>
      </c>
      <c r="D692" t="s">
        <v>9730</v>
      </c>
      <c r="E692" t="s">
        <v>1388</v>
      </c>
      <c r="F692" t="s">
        <v>9301</v>
      </c>
      <c r="H692" t="s">
        <v>265</v>
      </c>
      <c r="I692" t="s">
        <v>266</v>
      </c>
      <c r="J692" t="s">
        <v>1381</v>
      </c>
      <c r="K692" t="s">
        <v>11829</v>
      </c>
      <c r="L692" t="s">
        <v>267</v>
      </c>
      <c r="M692" t="s">
        <v>268</v>
      </c>
      <c r="N692">
        <v>8</v>
      </c>
      <c r="O692" t="s">
        <v>266</v>
      </c>
      <c r="P692">
        <v>0.17</v>
      </c>
      <c r="R692">
        <v>1</v>
      </c>
      <c r="S692" s="108">
        <v>0.17</v>
      </c>
      <c r="T692">
        <v>1</v>
      </c>
      <c r="U692" t="s">
        <v>270</v>
      </c>
      <c r="V692" t="s">
        <v>167</v>
      </c>
      <c r="W692">
        <v>1</v>
      </c>
      <c r="X692">
        <v>0</v>
      </c>
      <c r="Y692">
        <v>0</v>
      </c>
      <c r="Z692">
        <v>0</v>
      </c>
      <c r="AA692">
        <v>1</v>
      </c>
      <c r="AB692">
        <v>0</v>
      </c>
      <c r="AC692">
        <v>0</v>
      </c>
      <c r="AD692">
        <v>0</v>
      </c>
    </row>
    <row r="693" spans="1:30" x14ac:dyDescent="0.3">
      <c r="A693" t="s">
        <v>1368</v>
      </c>
      <c r="B693" t="s">
        <v>863</v>
      </c>
      <c r="C693" t="s">
        <v>201</v>
      </c>
      <c r="D693" t="s">
        <v>9730</v>
      </c>
      <c r="E693" t="s">
        <v>1388</v>
      </c>
      <c r="F693" t="s">
        <v>9301</v>
      </c>
      <c r="H693" t="s">
        <v>265</v>
      </c>
      <c r="I693" t="s">
        <v>266</v>
      </c>
      <c r="J693" t="s">
        <v>1381</v>
      </c>
      <c r="K693" t="s">
        <v>11829</v>
      </c>
      <c r="L693" t="s">
        <v>271</v>
      </c>
      <c r="M693" t="s">
        <v>268</v>
      </c>
      <c r="N693">
        <v>9</v>
      </c>
      <c r="O693" t="s">
        <v>288</v>
      </c>
      <c r="P693">
        <v>0.17</v>
      </c>
      <c r="R693">
        <v>1</v>
      </c>
      <c r="S693" s="108">
        <v>0.17</v>
      </c>
      <c r="T693">
        <v>1</v>
      </c>
      <c r="U693" t="s">
        <v>270</v>
      </c>
      <c r="V693" t="s">
        <v>167</v>
      </c>
      <c r="W693">
        <v>1</v>
      </c>
      <c r="X693">
        <v>0</v>
      </c>
      <c r="Y693">
        <v>0</v>
      </c>
      <c r="Z693">
        <v>0</v>
      </c>
      <c r="AA693">
        <v>1</v>
      </c>
      <c r="AB693">
        <v>0</v>
      </c>
      <c r="AC693">
        <v>0</v>
      </c>
      <c r="AD693">
        <v>0</v>
      </c>
    </row>
    <row r="694" spans="1:30" x14ac:dyDescent="0.3">
      <c r="A694" t="s">
        <v>1368</v>
      </c>
      <c r="B694" t="s">
        <v>865</v>
      </c>
      <c r="C694" t="s">
        <v>201</v>
      </c>
      <c r="D694" t="s">
        <v>9731</v>
      </c>
      <c r="E694" t="s">
        <v>1389</v>
      </c>
      <c r="F694" t="s">
        <v>9301</v>
      </c>
      <c r="H694" t="s">
        <v>265</v>
      </c>
      <c r="I694" t="s">
        <v>266</v>
      </c>
      <c r="J694" t="s">
        <v>1383</v>
      </c>
      <c r="K694" t="s">
        <v>1276</v>
      </c>
      <c r="L694" t="s">
        <v>267</v>
      </c>
      <c r="M694" t="s">
        <v>268</v>
      </c>
      <c r="N694">
        <v>8</v>
      </c>
      <c r="O694" t="s">
        <v>266</v>
      </c>
      <c r="P694">
        <v>0.17</v>
      </c>
      <c r="R694">
        <v>1</v>
      </c>
      <c r="S694" s="108">
        <v>0.17</v>
      </c>
      <c r="T694">
        <v>1</v>
      </c>
      <c r="U694" t="s">
        <v>270</v>
      </c>
      <c r="V694" t="s">
        <v>167</v>
      </c>
      <c r="W694">
        <v>1</v>
      </c>
      <c r="X694">
        <v>0</v>
      </c>
      <c r="Y694">
        <v>0</v>
      </c>
      <c r="Z694">
        <v>0</v>
      </c>
      <c r="AA694">
        <v>1</v>
      </c>
      <c r="AB694">
        <v>0</v>
      </c>
      <c r="AC694">
        <v>0</v>
      </c>
      <c r="AD694">
        <v>0</v>
      </c>
    </row>
    <row r="695" spans="1:30" x14ac:dyDescent="0.3">
      <c r="A695" t="s">
        <v>1368</v>
      </c>
      <c r="B695" t="s">
        <v>865</v>
      </c>
      <c r="C695" t="s">
        <v>201</v>
      </c>
      <c r="D695" t="s">
        <v>9731</v>
      </c>
      <c r="E695" t="s">
        <v>1389</v>
      </c>
      <c r="F695" t="s">
        <v>9301</v>
      </c>
      <c r="H695" t="s">
        <v>265</v>
      </c>
      <c r="I695" t="s">
        <v>266</v>
      </c>
      <c r="J695" t="s">
        <v>1383</v>
      </c>
      <c r="K695" t="s">
        <v>1276</v>
      </c>
      <c r="L695" t="s">
        <v>271</v>
      </c>
      <c r="M695" t="s">
        <v>268</v>
      </c>
      <c r="N695">
        <v>9</v>
      </c>
      <c r="O695" t="s">
        <v>288</v>
      </c>
      <c r="P695">
        <v>0.17</v>
      </c>
      <c r="R695">
        <v>1</v>
      </c>
      <c r="S695" s="108">
        <v>0.17</v>
      </c>
      <c r="T695">
        <v>1</v>
      </c>
      <c r="U695" t="s">
        <v>270</v>
      </c>
      <c r="V695" t="s">
        <v>167</v>
      </c>
      <c r="W695">
        <v>1</v>
      </c>
      <c r="X695">
        <v>0</v>
      </c>
      <c r="Y695">
        <v>0</v>
      </c>
      <c r="Z695">
        <v>0</v>
      </c>
      <c r="AA695">
        <v>1</v>
      </c>
      <c r="AB695">
        <v>0</v>
      </c>
      <c r="AC695">
        <v>0</v>
      </c>
      <c r="AD695">
        <v>0</v>
      </c>
    </row>
    <row r="696" spans="1:30" x14ac:dyDescent="0.3">
      <c r="A696" t="s">
        <v>1368</v>
      </c>
      <c r="B696" t="s">
        <v>867</v>
      </c>
      <c r="C696" t="s">
        <v>201</v>
      </c>
      <c r="D696" t="s">
        <v>9732</v>
      </c>
      <c r="E696" t="s">
        <v>1390</v>
      </c>
      <c r="F696" t="s">
        <v>9301</v>
      </c>
      <c r="H696" t="s">
        <v>265</v>
      </c>
      <c r="I696" t="s">
        <v>266</v>
      </c>
      <c r="J696" t="s">
        <v>1381</v>
      </c>
      <c r="K696" t="s">
        <v>1276</v>
      </c>
      <c r="L696" t="s">
        <v>267</v>
      </c>
      <c r="M696" t="s">
        <v>268</v>
      </c>
      <c r="N696">
        <v>8</v>
      </c>
      <c r="O696" t="s">
        <v>266</v>
      </c>
      <c r="P696">
        <v>0.17</v>
      </c>
      <c r="R696">
        <v>1</v>
      </c>
      <c r="S696" s="108">
        <v>0.17</v>
      </c>
      <c r="T696">
        <v>1</v>
      </c>
      <c r="U696" t="s">
        <v>270</v>
      </c>
      <c r="V696" t="s">
        <v>167</v>
      </c>
      <c r="W696">
        <v>1</v>
      </c>
      <c r="X696">
        <v>0</v>
      </c>
      <c r="Y696">
        <v>0</v>
      </c>
      <c r="Z696">
        <v>0</v>
      </c>
      <c r="AA696">
        <v>1</v>
      </c>
      <c r="AB696">
        <v>0</v>
      </c>
      <c r="AC696">
        <v>0</v>
      </c>
      <c r="AD696">
        <v>0</v>
      </c>
    </row>
    <row r="697" spans="1:30" x14ac:dyDescent="0.3">
      <c r="A697" t="s">
        <v>1368</v>
      </c>
      <c r="B697" t="s">
        <v>867</v>
      </c>
      <c r="C697" t="s">
        <v>201</v>
      </c>
      <c r="D697" t="s">
        <v>9732</v>
      </c>
      <c r="E697" t="s">
        <v>1390</v>
      </c>
      <c r="F697" t="s">
        <v>9301</v>
      </c>
      <c r="H697" t="s">
        <v>265</v>
      </c>
      <c r="I697" t="s">
        <v>266</v>
      </c>
      <c r="J697" t="s">
        <v>1381</v>
      </c>
      <c r="K697" t="s">
        <v>1276</v>
      </c>
      <c r="L697" t="s">
        <v>271</v>
      </c>
      <c r="M697" t="s">
        <v>268</v>
      </c>
      <c r="N697">
        <v>9</v>
      </c>
      <c r="O697" t="s">
        <v>288</v>
      </c>
      <c r="P697">
        <v>0.17</v>
      </c>
      <c r="R697">
        <v>1</v>
      </c>
      <c r="S697" s="108">
        <v>0.17</v>
      </c>
      <c r="T697">
        <v>1</v>
      </c>
      <c r="U697" t="s">
        <v>270</v>
      </c>
      <c r="V697" t="s">
        <v>167</v>
      </c>
      <c r="W697">
        <v>1</v>
      </c>
      <c r="X697">
        <v>0</v>
      </c>
      <c r="Y697">
        <v>0</v>
      </c>
      <c r="Z697">
        <v>0</v>
      </c>
      <c r="AA697">
        <v>1</v>
      </c>
      <c r="AB697">
        <v>0</v>
      </c>
      <c r="AC697">
        <v>0</v>
      </c>
      <c r="AD697">
        <v>0</v>
      </c>
    </row>
    <row r="698" spans="1:30" x14ac:dyDescent="0.3">
      <c r="A698" t="s">
        <v>1368</v>
      </c>
      <c r="B698" t="s">
        <v>869</v>
      </c>
      <c r="C698" t="s">
        <v>201</v>
      </c>
      <c r="D698" t="s">
        <v>9733</v>
      </c>
      <c r="E698" t="s">
        <v>1391</v>
      </c>
      <c r="F698" t="s">
        <v>9301</v>
      </c>
      <c r="H698" t="s">
        <v>265</v>
      </c>
      <c r="I698" t="s">
        <v>266</v>
      </c>
      <c r="J698" t="s">
        <v>1383</v>
      </c>
      <c r="K698" t="s">
        <v>1276</v>
      </c>
      <c r="L698" t="s">
        <v>267</v>
      </c>
      <c r="M698" t="s">
        <v>268</v>
      </c>
      <c r="N698">
        <v>8</v>
      </c>
      <c r="O698" t="s">
        <v>266</v>
      </c>
      <c r="P698">
        <v>0.17</v>
      </c>
      <c r="R698">
        <v>1</v>
      </c>
      <c r="S698" s="108">
        <v>0.17</v>
      </c>
      <c r="T698">
        <v>1</v>
      </c>
      <c r="U698" t="s">
        <v>270</v>
      </c>
      <c r="V698" t="s">
        <v>167</v>
      </c>
      <c r="W698">
        <v>1</v>
      </c>
      <c r="X698">
        <v>0</v>
      </c>
      <c r="Y698">
        <v>0</v>
      </c>
      <c r="Z698">
        <v>0</v>
      </c>
      <c r="AA698">
        <v>1</v>
      </c>
      <c r="AB698">
        <v>0</v>
      </c>
      <c r="AC698">
        <v>0</v>
      </c>
      <c r="AD698">
        <v>0</v>
      </c>
    </row>
    <row r="699" spans="1:30" x14ac:dyDescent="0.3">
      <c r="A699" t="s">
        <v>1368</v>
      </c>
      <c r="B699" t="s">
        <v>869</v>
      </c>
      <c r="C699" t="s">
        <v>201</v>
      </c>
      <c r="D699" t="s">
        <v>9733</v>
      </c>
      <c r="E699" t="s">
        <v>1391</v>
      </c>
      <c r="F699" t="s">
        <v>9301</v>
      </c>
      <c r="H699" t="s">
        <v>265</v>
      </c>
      <c r="I699" t="s">
        <v>266</v>
      </c>
      <c r="J699" t="s">
        <v>1383</v>
      </c>
      <c r="K699" t="s">
        <v>1276</v>
      </c>
      <c r="L699" t="s">
        <v>271</v>
      </c>
      <c r="M699" t="s">
        <v>268</v>
      </c>
      <c r="N699">
        <v>9</v>
      </c>
      <c r="O699" t="s">
        <v>288</v>
      </c>
      <c r="P699">
        <v>0.17</v>
      </c>
      <c r="R699">
        <v>1</v>
      </c>
      <c r="S699" s="108">
        <v>0.17</v>
      </c>
      <c r="T699">
        <v>1</v>
      </c>
      <c r="U699" t="s">
        <v>270</v>
      </c>
      <c r="V699" t="s">
        <v>167</v>
      </c>
      <c r="W699">
        <v>1</v>
      </c>
      <c r="X699">
        <v>0</v>
      </c>
      <c r="Y699">
        <v>0</v>
      </c>
      <c r="Z699">
        <v>0</v>
      </c>
      <c r="AA699">
        <v>1</v>
      </c>
      <c r="AB699">
        <v>0</v>
      </c>
      <c r="AC699">
        <v>0</v>
      </c>
      <c r="AD699">
        <v>0</v>
      </c>
    </row>
    <row r="700" spans="1:30" x14ac:dyDescent="0.3">
      <c r="A700" t="s">
        <v>1368</v>
      </c>
      <c r="B700" t="s">
        <v>871</v>
      </c>
      <c r="C700" t="s">
        <v>201</v>
      </c>
      <c r="D700" t="s">
        <v>9734</v>
      </c>
      <c r="E700" t="s">
        <v>1392</v>
      </c>
      <c r="F700" t="s">
        <v>9301</v>
      </c>
      <c r="H700" t="s">
        <v>265</v>
      </c>
      <c r="I700" t="s">
        <v>266</v>
      </c>
      <c r="J700" t="s">
        <v>1381</v>
      </c>
      <c r="K700" t="s">
        <v>1276</v>
      </c>
      <c r="L700" t="s">
        <v>267</v>
      </c>
      <c r="M700" t="s">
        <v>268</v>
      </c>
      <c r="N700">
        <v>8</v>
      </c>
      <c r="O700" t="s">
        <v>266</v>
      </c>
      <c r="P700">
        <v>0.17</v>
      </c>
      <c r="R700">
        <v>1</v>
      </c>
      <c r="S700" s="108">
        <v>0.17</v>
      </c>
      <c r="T700">
        <v>1</v>
      </c>
      <c r="U700" t="s">
        <v>270</v>
      </c>
      <c r="V700" t="s">
        <v>167</v>
      </c>
      <c r="W700">
        <v>1</v>
      </c>
      <c r="X700">
        <v>0</v>
      </c>
      <c r="Y700">
        <v>0</v>
      </c>
      <c r="Z700">
        <v>0</v>
      </c>
      <c r="AA700">
        <v>1</v>
      </c>
      <c r="AB700">
        <v>0</v>
      </c>
      <c r="AC700">
        <v>0</v>
      </c>
      <c r="AD700">
        <v>0</v>
      </c>
    </row>
    <row r="701" spans="1:30" x14ac:dyDescent="0.3">
      <c r="A701" t="s">
        <v>1368</v>
      </c>
      <c r="B701" t="s">
        <v>871</v>
      </c>
      <c r="C701" t="s">
        <v>201</v>
      </c>
      <c r="D701" t="s">
        <v>9734</v>
      </c>
      <c r="E701" t="s">
        <v>1392</v>
      </c>
      <c r="F701" t="s">
        <v>9301</v>
      </c>
      <c r="H701" t="s">
        <v>265</v>
      </c>
      <c r="I701" t="s">
        <v>266</v>
      </c>
      <c r="J701" t="s">
        <v>1381</v>
      </c>
      <c r="K701" t="s">
        <v>1276</v>
      </c>
      <c r="L701" t="s">
        <v>271</v>
      </c>
      <c r="M701" t="s">
        <v>268</v>
      </c>
      <c r="N701">
        <v>9</v>
      </c>
      <c r="O701" t="s">
        <v>288</v>
      </c>
      <c r="P701">
        <v>0.17</v>
      </c>
      <c r="R701">
        <v>1</v>
      </c>
      <c r="S701" s="108">
        <v>0.17</v>
      </c>
      <c r="T701">
        <v>1</v>
      </c>
      <c r="U701" t="s">
        <v>270</v>
      </c>
      <c r="V701" t="s">
        <v>167</v>
      </c>
      <c r="W701">
        <v>1</v>
      </c>
      <c r="X701">
        <v>0</v>
      </c>
      <c r="Y701">
        <v>0</v>
      </c>
      <c r="Z701">
        <v>0</v>
      </c>
      <c r="AA701">
        <v>1</v>
      </c>
      <c r="AB701">
        <v>0</v>
      </c>
      <c r="AC701">
        <v>0</v>
      </c>
      <c r="AD701">
        <v>0</v>
      </c>
    </row>
    <row r="702" spans="1:30" x14ac:dyDescent="0.3">
      <c r="A702" t="s">
        <v>1368</v>
      </c>
      <c r="B702" t="s">
        <v>873</v>
      </c>
      <c r="C702" t="s">
        <v>201</v>
      </c>
      <c r="D702" t="s">
        <v>9735</v>
      </c>
      <c r="E702" t="s">
        <v>1393</v>
      </c>
      <c r="F702" t="s">
        <v>9301</v>
      </c>
      <c r="H702" t="s">
        <v>265</v>
      </c>
      <c r="I702" t="s">
        <v>266</v>
      </c>
      <c r="J702" t="s">
        <v>1381</v>
      </c>
      <c r="K702" t="s">
        <v>1276</v>
      </c>
      <c r="L702" t="s">
        <v>267</v>
      </c>
      <c r="M702" t="s">
        <v>268</v>
      </c>
      <c r="N702">
        <v>8</v>
      </c>
      <c r="O702" t="s">
        <v>266</v>
      </c>
      <c r="P702">
        <v>0.17</v>
      </c>
      <c r="R702">
        <v>1</v>
      </c>
      <c r="S702" s="108">
        <v>0.17</v>
      </c>
      <c r="T702">
        <v>1</v>
      </c>
      <c r="U702" t="s">
        <v>270</v>
      </c>
      <c r="V702" t="s">
        <v>167</v>
      </c>
      <c r="W702">
        <v>1</v>
      </c>
      <c r="X702">
        <v>0</v>
      </c>
      <c r="Y702">
        <v>0</v>
      </c>
      <c r="Z702">
        <v>0</v>
      </c>
      <c r="AA702">
        <v>1</v>
      </c>
      <c r="AB702">
        <v>0</v>
      </c>
      <c r="AC702">
        <v>0</v>
      </c>
      <c r="AD702">
        <v>0</v>
      </c>
    </row>
    <row r="703" spans="1:30" x14ac:dyDescent="0.3">
      <c r="A703" t="s">
        <v>1368</v>
      </c>
      <c r="B703" t="s">
        <v>873</v>
      </c>
      <c r="C703" t="s">
        <v>201</v>
      </c>
      <c r="D703" t="s">
        <v>9735</v>
      </c>
      <c r="E703" t="s">
        <v>1393</v>
      </c>
      <c r="F703" t="s">
        <v>9301</v>
      </c>
      <c r="H703" t="s">
        <v>265</v>
      </c>
      <c r="I703" t="s">
        <v>266</v>
      </c>
      <c r="J703" t="s">
        <v>1381</v>
      </c>
      <c r="K703" t="s">
        <v>1276</v>
      </c>
      <c r="L703" t="s">
        <v>271</v>
      </c>
      <c r="M703" t="s">
        <v>268</v>
      </c>
      <c r="N703">
        <v>9</v>
      </c>
      <c r="O703" t="s">
        <v>288</v>
      </c>
      <c r="P703">
        <v>0.17</v>
      </c>
      <c r="R703">
        <v>1</v>
      </c>
      <c r="S703" s="108">
        <v>0.17</v>
      </c>
      <c r="T703">
        <v>1</v>
      </c>
      <c r="U703" t="s">
        <v>270</v>
      </c>
      <c r="V703" t="s">
        <v>167</v>
      </c>
      <c r="W703">
        <v>1</v>
      </c>
      <c r="X703">
        <v>0</v>
      </c>
      <c r="Y703">
        <v>0</v>
      </c>
      <c r="Z703">
        <v>0</v>
      </c>
      <c r="AA703">
        <v>1</v>
      </c>
      <c r="AB703">
        <v>0</v>
      </c>
      <c r="AC703">
        <v>0</v>
      </c>
      <c r="AD703">
        <v>0</v>
      </c>
    </row>
    <row r="704" spans="1:30" x14ac:dyDescent="0.3">
      <c r="A704" t="s">
        <v>1368</v>
      </c>
      <c r="B704" t="s">
        <v>875</v>
      </c>
      <c r="C704" t="s">
        <v>201</v>
      </c>
      <c r="D704" t="s">
        <v>9736</v>
      </c>
      <c r="E704" t="s">
        <v>1394</v>
      </c>
      <c r="F704" t="s">
        <v>9301</v>
      </c>
      <c r="H704" t="s">
        <v>265</v>
      </c>
      <c r="I704" t="s">
        <v>266</v>
      </c>
      <c r="J704" t="s">
        <v>1381</v>
      </c>
      <c r="K704" t="s">
        <v>1276</v>
      </c>
      <c r="L704" t="s">
        <v>267</v>
      </c>
      <c r="M704" t="s">
        <v>268</v>
      </c>
      <c r="N704">
        <v>8</v>
      </c>
      <c r="O704" t="s">
        <v>266</v>
      </c>
      <c r="P704">
        <v>0.17</v>
      </c>
      <c r="R704">
        <v>1</v>
      </c>
      <c r="S704" s="108">
        <v>0.17</v>
      </c>
      <c r="T704">
        <v>1</v>
      </c>
      <c r="U704" t="s">
        <v>270</v>
      </c>
      <c r="V704" t="s">
        <v>167</v>
      </c>
      <c r="W704">
        <v>1</v>
      </c>
      <c r="X704">
        <v>0</v>
      </c>
      <c r="Y704">
        <v>0</v>
      </c>
      <c r="Z704">
        <v>0</v>
      </c>
      <c r="AA704">
        <v>1</v>
      </c>
      <c r="AB704">
        <v>0</v>
      </c>
      <c r="AC704">
        <v>0</v>
      </c>
      <c r="AD704">
        <v>0</v>
      </c>
    </row>
    <row r="705" spans="1:30" x14ac:dyDescent="0.3">
      <c r="A705" t="s">
        <v>1368</v>
      </c>
      <c r="B705" t="s">
        <v>875</v>
      </c>
      <c r="C705" t="s">
        <v>201</v>
      </c>
      <c r="D705" t="s">
        <v>9736</v>
      </c>
      <c r="E705" t="s">
        <v>1394</v>
      </c>
      <c r="F705" t="s">
        <v>9301</v>
      </c>
      <c r="H705" t="s">
        <v>265</v>
      </c>
      <c r="I705" t="s">
        <v>266</v>
      </c>
      <c r="J705" t="s">
        <v>1381</v>
      </c>
      <c r="K705" t="s">
        <v>1276</v>
      </c>
      <c r="L705" t="s">
        <v>271</v>
      </c>
      <c r="M705" t="s">
        <v>268</v>
      </c>
      <c r="N705">
        <v>9</v>
      </c>
      <c r="O705" t="s">
        <v>288</v>
      </c>
      <c r="P705">
        <v>0.17</v>
      </c>
      <c r="R705">
        <v>1</v>
      </c>
      <c r="S705" s="108">
        <v>0.17</v>
      </c>
      <c r="T705">
        <v>1</v>
      </c>
      <c r="U705" t="s">
        <v>270</v>
      </c>
      <c r="V705" t="s">
        <v>167</v>
      </c>
      <c r="W705">
        <v>1</v>
      </c>
      <c r="X705">
        <v>0</v>
      </c>
      <c r="Y705">
        <v>0</v>
      </c>
      <c r="Z705">
        <v>0</v>
      </c>
      <c r="AA705">
        <v>1</v>
      </c>
      <c r="AB705">
        <v>0</v>
      </c>
      <c r="AC705">
        <v>0</v>
      </c>
      <c r="AD705">
        <v>0</v>
      </c>
    </row>
    <row r="706" spans="1:30" x14ac:dyDescent="0.3">
      <c r="A706" t="s">
        <v>1368</v>
      </c>
      <c r="B706" t="s">
        <v>859</v>
      </c>
      <c r="C706" t="s">
        <v>201</v>
      </c>
      <c r="D706" t="s">
        <v>9737</v>
      </c>
      <c r="E706" t="s">
        <v>1395</v>
      </c>
      <c r="F706" t="s">
        <v>9301</v>
      </c>
      <c r="H706" t="s">
        <v>265</v>
      </c>
      <c r="I706" t="s">
        <v>266</v>
      </c>
      <c r="J706" t="s">
        <v>1383</v>
      </c>
      <c r="K706" t="s">
        <v>1276</v>
      </c>
      <c r="L706" t="s">
        <v>267</v>
      </c>
      <c r="M706" t="s">
        <v>268</v>
      </c>
      <c r="N706">
        <v>8</v>
      </c>
      <c r="O706" t="s">
        <v>266</v>
      </c>
      <c r="P706">
        <v>0.17</v>
      </c>
      <c r="R706">
        <v>1</v>
      </c>
      <c r="S706" s="108">
        <v>0.17</v>
      </c>
      <c r="T706">
        <v>1</v>
      </c>
      <c r="U706" t="s">
        <v>270</v>
      </c>
      <c r="V706" t="s">
        <v>167</v>
      </c>
      <c r="W706">
        <v>1</v>
      </c>
      <c r="X706">
        <v>0</v>
      </c>
      <c r="Y706">
        <v>0</v>
      </c>
      <c r="Z706">
        <v>0</v>
      </c>
      <c r="AA706">
        <v>1</v>
      </c>
      <c r="AB706">
        <v>0</v>
      </c>
      <c r="AC706">
        <v>0</v>
      </c>
      <c r="AD706">
        <v>0</v>
      </c>
    </row>
    <row r="707" spans="1:30" x14ac:dyDescent="0.3">
      <c r="A707" t="s">
        <v>1368</v>
      </c>
      <c r="B707" t="s">
        <v>859</v>
      </c>
      <c r="C707" t="s">
        <v>201</v>
      </c>
      <c r="D707" t="s">
        <v>9737</v>
      </c>
      <c r="E707" t="s">
        <v>1395</v>
      </c>
      <c r="F707" t="s">
        <v>9301</v>
      </c>
      <c r="H707" t="s">
        <v>265</v>
      </c>
      <c r="I707" t="s">
        <v>266</v>
      </c>
      <c r="J707" t="s">
        <v>1383</v>
      </c>
      <c r="K707" t="s">
        <v>1276</v>
      </c>
      <c r="L707" t="s">
        <v>271</v>
      </c>
      <c r="M707" t="s">
        <v>268</v>
      </c>
      <c r="N707">
        <v>9</v>
      </c>
      <c r="O707" t="s">
        <v>288</v>
      </c>
      <c r="P707">
        <v>0.17</v>
      </c>
      <c r="R707">
        <v>1</v>
      </c>
      <c r="S707" s="108">
        <v>0.17</v>
      </c>
      <c r="T707">
        <v>1</v>
      </c>
      <c r="U707" t="s">
        <v>270</v>
      </c>
      <c r="V707" t="s">
        <v>167</v>
      </c>
      <c r="W707">
        <v>1</v>
      </c>
      <c r="X707">
        <v>0</v>
      </c>
      <c r="Y707">
        <v>0</v>
      </c>
      <c r="Z707">
        <v>0</v>
      </c>
      <c r="AA707">
        <v>1</v>
      </c>
      <c r="AB707">
        <v>0</v>
      </c>
      <c r="AC707">
        <v>0</v>
      </c>
      <c r="AD707">
        <v>0</v>
      </c>
    </row>
    <row r="708" spans="1:30" x14ac:dyDescent="0.3">
      <c r="A708" t="s">
        <v>1368</v>
      </c>
      <c r="B708" t="s">
        <v>877</v>
      </c>
      <c r="C708" t="s">
        <v>201</v>
      </c>
      <c r="D708" t="s">
        <v>9738</v>
      </c>
      <c r="E708" t="s">
        <v>1396</v>
      </c>
      <c r="F708" t="s">
        <v>9301</v>
      </c>
      <c r="H708" t="s">
        <v>265</v>
      </c>
      <c r="I708" t="s">
        <v>266</v>
      </c>
      <c r="J708" t="s">
        <v>1381</v>
      </c>
      <c r="K708" t="s">
        <v>1276</v>
      </c>
      <c r="L708" t="s">
        <v>267</v>
      </c>
      <c r="M708" t="s">
        <v>268</v>
      </c>
      <c r="N708">
        <v>8</v>
      </c>
      <c r="O708" t="s">
        <v>266</v>
      </c>
      <c r="P708">
        <v>0.17</v>
      </c>
      <c r="R708">
        <v>1</v>
      </c>
      <c r="S708" s="108">
        <v>0.17</v>
      </c>
      <c r="T708">
        <v>1</v>
      </c>
      <c r="U708" t="s">
        <v>270</v>
      </c>
      <c r="V708" t="s">
        <v>167</v>
      </c>
      <c r="W708">
        <v>1</v>
      </c>
      <c r="X708">
        <v>0</v>
      </c>
      <c r="Y708">
        <v>0</v>
      </c>
      <c r="Z708">
        <v>0</v>
      </c>
      <c r="AA708">
        <v>1</v>
      </c>
      <c r="AB708">
        <v>0</v>
      </c>
      <c r="AC708">
        <v>0</v>
      </c>
      <c r="AD708">
        <v>0</v>
      </c>
    </row>
    <row r="709" spans="1:30" x14ac:dyDescent="0.3">
      <c r="A709" t="s">
        <v>1368</v>
      </c>
      <c r="B709" t="s">
        <v>877</v>
      </c>
      <c r="C709" t="s">
        <v>201</v>
      </c>
      <c r="D709" t="s">
        <v>9738</v>
      </c>
      <c r="E709" t="s">
        <v>1396</v>
      </c>
      <c r="F709" t="s">
        <v>9301</v>
      </c>
      <c r="H709" t="s">
        <v>265</v>
      </c>
      <c r="I709" t="s">
        <v>266</v>
      </c>
      <c r="J709" t="s">
        <v>1381</v>
      </c>
      <c r="K709" t="s">
        <v>1276</v>
      </c>
      <c r="L709" t="s">
        <v>271</v>
      </c>
      <c r="M709" t="s">
        <v>268</v>
      </c>
      <c r="N709">
        <v>9</v>
      </c>
      <c r="O709" t="s">
        <v>288</v>
      </c>
      <c r="P709">
        <v>0.17</v>
      </c>
      <c r="R709">
        <v>1</v>
      </c>
      <c r="S709" s="108">
        <v>0.17</v>
      </c>
      <c r="T709">
        <v>1</v>
      </c>
      <c r="U709" t="s">
        <v>270</v>
      </c>
      <c r="V709" t="s">
        <v>167</v>
      </c>
      <c r="W709">
        <v>1</v>
      </c>
      <c r="X709">
        <v>0</v>
      </c>
      <c r="Y709">
        <v>0</v>
      </c>
      <c r="Z709">
        <v>0</v>
      </c>
      <c r="AA709">
        <v>1</v>
      </c>
      <c r="AB709">
        <v>0</v>
      </c>
      <c r="AC709">
        <v>0</v>
      </c>
      <c r="AD709">
        <v>0</v>
      </c>
    </row>
    <row r="710" spans="1:30" x14ac:dyDescent="0.3">
      <c r="A710" t="s">
        <v>1368</v>
      </c>
      <c r="B710" t="s">
        <v>879</v>
      </c>
      <c r="C710" t="s">
        <v>201</v>
      </c>
      <c r="D710" t="s">
        <v>9739</v>
      </c>
      <c r="E710" t="s">
        <v>1397</v>
      </c>
      <c r="F710" t="s">
        <v>9301</v>
      </c>
      <c r="H710" t="s">
        <v>265</v>
      </c>
      <c r="I710" t="s">
        <v>266</v>
      </c>
      <c r="J710" t="s">
        <v>1383</v>
      </c>
      <c r="K710" t="s">
        <v>1276</v>
      </c>
      <c r="L710" t="s">
        <v>267</v>
      </c>
      <c r="M710" t="s">
        <v>268</v>
      </c>
      <c r="N710">
        <v>8</v>
      </c>
      <c r="O710" t="s">
        <v>266</v>
      </c>
      <c r="P710">
        <v>0.17</v>
      </c>
      <c r="R710">
        <v>1</v>
      </c>
      <c r="S710" s="108">
        <v>0.17</v>
      </c>
      <c r="T710">
        <v>1</v>
      </c>
      <c r="U710" t="s">
        <v>270</v>
      </c>
      <c r="V710" t="s">
        <v>167</v>
      </c>
      <c r="W710">
        <v>1</v>
      </c>
      <c r="X710">
        <v>0</v>
      </c>
      <c r="Y710">
        <v>0</v>
      </c>
      <c r="Z710">
        <v>0</v>
      </c>
      <c r="AA710">
        <v>1</v>
      </c>
      <c r="AB710">
        <v>0</v>
      </c>
      <c r="AC710">
        <v>0</v>
      </c>
      <c r="AD710">
        <v>0</v>
      </c>
    </row>
    <row r="711" spans="1:30" x14ac:dyDescent="0.3">
      <c r="A711" t="s">
        <v>1368</v>
      </c>
      <c r="B711" t="s">
        <v>879</v>
      </c>
      <c r="C711" t="s">
        <v>201</v>
      </c>
      <c r="D711" t="s">
        <v>9739</v>
      </c>
      <c r="E711" t="s">
        <v>1397</v>
      </c>
      <c r="F711" t="s">
        <v>9301</v>
      </c>
      <c r="H711" t="s">
        <v>265</v>
      </c>
      <c r="I711" t="s">
        <v>266</v>
      </c>
      <c r="J711" t="s">
        <v>1383</v>
      </c>
      <c r="K711" t="s">
        <v>1276</v>
      </c>
      <c r="L711" t="s">
        <v>271</v>
      </c>
      <c r="M711" t="s">
        <v>268</v>
      </c>
      <c r="N711">
        <v>9</v>
      </c>
      <c r="O711" t="s">
        <v>288</v>
      </c>
      <c r="P711">
        <v>0.17</v>
      </c>
      <c r="R711">
        <v>1</v>
      </c>
      <c r="S711" s="108">
        <v>0.17</v>
      </c>
      <c r="T711">
        <v>1</v>
      </c>
      <c r="U711" t="s">
        <v>270</v>
      </c>
      <c r="V711" t="s">
        <v>167</v>
      </c>
      <c r="W711">
        <v>1</v>
      </c>
      <c r="X711">
        <v>0</v>
      </c>
      <c r="Y711">
        <v>0</v>
      </c>
      <c r="Z711">
        <v>0</v>
      </c>
      <c r="AA711">
        <v>1</v>
      </c>
      <c r="AB711">
        <v>0</v>
      </c>
      <c r="AC711">
        <v>0</v>
      </c>
      <c r="AD711">
        <v>0</v>
      </c>
    </row>
    <row r="712" spans="1:30" x14ac:dyDescent="0.3">
      <c r="A712" t="s">
        <v>1368</v>
      </c>
      <c r="B712" t="s">
        <v>752</v>
      </c>
      <c r="C712" t="s">
        <v>201</v>
      </c>
      <c r="D712" t="s">
        <v>9740</v>
      </c>
      <c r="E712" t="s">
        <v>1398</v>
      </c>
      <c r="F712" t="s">
        <v>9301</v>
      </c>
      <c r="H712" t="s">
        <v>265</v>
      </c>
      <c r="I712" t="s">
        <v>266</v>
      </c>
      <c r="J712" t="s">
        <v>1383</v>
      </c>
      <c r="K712" t="s">
        <v>1276</v>
      </c>
      <c r="L712" t="s">
        <v>267</v>
      </c>
      <c r="M712" t="s">
        <v>268</v>
      </c>
      <c r="N712">
        <v>8</v>
      </c>
      <c r="O712" t="s">
        <v>266</v>
      </c>
      <c r="P712">
        <v>0.17</v>
      </c>
      <c r="R712">
        <v>1</v>
      </c>
      <c r="S712" s="108">
        <v>0.17</v>
      </c>
      <c r="T712">
        <v>1</v>
      </c>
      <c r="U712" t="s">
        <v>270</v>
      </c>
      <c r="V712" t="s">
        <v>167</v>
      </c>
      <c r="W712">
        <v>1</v>
      </c>
      <c r="X712">
        <v>0</v>
      </c>
      <c r="Y712">
        <v>0</v>
      </c>
      <c r="Z712">
        <v>0</v>
      </c>
      <c r="AA712">
        <v>1</v>
      </c>
      <c r="AB712">
        <v>0</v>
      </c>
      <c r="AC712">
        <v>0</v>
      </c>
      <c r="AD712">
        <v>0</v>
      </c>
    </row>
    <row r="713" spans="1:30" x14ac:dyDescent="0.3">
      <c r="A713" t="s">
        <v>1368</v>
      </c>
      <c r="B713" t="s">
        <v>752</v>
      </c>
      <c r="C713" t="s">
        <v>201</v>
      </c>
      <c r="D713" t="s">
        <v>9740</v>
      </c>
      <c r="E713" t="s">
        <v>1398</v>
      </c>
      <c r="F713" t="s">
        <v>9301</v>
      </c>
      <c r="H713" t="s">
        <v>265</v>
      </c>
      <c r="I713" t="s">
        <v>266</v>
      </c>
      <c r="J713" t="s">
        <v>1383</v>
      </c>
      <c r="K713" t="s">
        <v>1276</v>
      </c>
      <c r="L713" t="s">
        <v>271</v>
      </c>
      <c r="M713" t="s">
        <v>268</v>
      </c>
      <c r="N713">
        <v>9</v>
      </c>
      <c r="O713" t="s">
        <v>288</v>
      </c>
      <c r="P713">
        <v>0.17</v>
      </c>
      <c r="R713">
        <v>1</v>
      </c>
      <c r="S713" s="108">
        <v>0.17</v>
      </c>
      <c r="T713">
        <v>1</v>
      </c>
      <c r="U713" t="s">
        <v>270</v>
      </c>
      <c r="V713" t="s">
        <v>167</v>
      </c>
      <c r="W713">
        <v>1</v>
      </c>
      <c r="X713">
        <v>0</v>
      </c>
      <c r="Y713">
        <v>0</v>
      </c>
      <c r="Z713">
        <v>0</v>
      </c>
      <c r="AA713">
        <v>1</v>
      </c>
      <c r="AB713">
        <v>0</v>
      </c>
      <c r="AC713">
        <v>0</v>
      </c>
      <c r="AD713">
        <v>0</v>
      </c>
    </row>
    <row r="714" spans="1:30" x14ac:dyDescent="0.3">
      <c r="A714" t="s">
        <v>1368</v>
      </c>
      <c r="B714" t="s">
        <v>754</v>
      </c>
      <c r="C714" t="s">
        <v>201</v>
      </c>
      <c r="D714" t="s">
        <v>9741</v>
      </c>
      <c r="E714" t="s">
        <v>1399</v>
      </c>
      <c r="F714" t="s">
        <v>9301</v>
      </c>
      <c r="H714" t="s">
        <v>265</v>
      </c>
      <c r="I714" t="s">
        <v>266</v>
      </c>
      <c r="J714" t="s">
        <v>1383</v>
      </c>
      <c r="K714" t="s">
        <v>1276</v>
      </c>
      <c r="L714" t="s">
        <v>267</v>
      </c>
      <c r="M714" t="s">
        <v>268</v>
      </c>
      <c r="N714">
        <v>8</v>
      </c>
      <c r="O714" t="s">
        <v>266</v>
      </c>
      <c r="P714">
        <v>0.17</v>
      </c>
      <c r="R714">
        <v>1</v>
      </c>
      <c r="S714" s="108">
        <v>0.17</v>
      </c>
      <c r="T714">
        <v>1</v>
      </c>
      <c r="U714" t="s">
        <v>270</v>
      </c>
      <c r="V714" t="s">
        <v>167</v>
      </c>
      <c r="W714">
        <v>1</v>
      </c>
      <c r="X714">
        <v>0</v>
      </c>
      <c r="Y714">
        <v>0</v>
      </c>
      <c r="Z714">
        <v>0</v>
      </c>
      <c r="AA714">
        <v>1</v>
      </c>
      <c r="AB714">
        <v>0</v>
      </c>
      <c r="AC714">
        <v>0</v>
      </c>
      <c r="AD714">
        <v>0</v>
      </c>
    </row>
    <row r="715" spans="1:30" x14ac:dyDescent="0.3">
      <c r="A715" t="s">
        <v>1368</v>
      </c>
      <c r="B715" t="s">
        <v>754</v>
      </c>
      <c r="C715" t="s">
        <v>201</v>
      </c>
      <c r="D715" t="s">
        <v>9741</v>
      </c>
      <c r="E715" t="s">
        <v>1399</v>
      </c>
      <c r="F715" t="s">
        <v>9301</v>
      </c>
      <c r="H715" t="s">
        <v>265</v>
      </c>
      <c r="I715" t="s">
        <v>266</v>
      </c>
      <c r="J715" t="s">
        <v>1383</v>
      </c>
      <c r="K715" t="s">
        <v>1276</v>
      </c>
      <c r="L715" t="s">
        <v>271</v>
      </c>
      <c r="M715" t="s">
        <v>268</v>
      </c>
      <c r="N715">
        <v>9</v>
      </c>
      <c r="O715" t="s">
        <v>288</v>
      </c>
      <c r="P715">
        <v>0.17</v>
      </c>
      <c r="R715">
        <v>1</v>
      </c>
      <c r="S715" s="108">
        <v>0.17</v>
      </c>
      <c r="T715">
        <v>1</v>
      </c>
      <c r="U715" t="s">
        <v>270</v>
      </c>
      <c r="V715" t="s">
        <v>167</v>
      </c>
      <c r="W715">
        <v>1</v>
      </c>
      <c r="X715">
        <v>0</v>
      </c>
      <c r="Y715">
        <v>0</v>
      </c>
      <c r="Z715">
        <v>0</v>
      </c>
      <c r="AA715">
        <v>1</v>
      </c>
      <c r="AB715">
        <v>0</v>
      </c>
      <c r="AC715">
        <v>0</v>
      </c>
      <c r="AD715">
        <v>0</v>
      </c>
    </row>
    <row r="716" spans="1:30" x14ac:dyDescent="0.3">
      <c r="A716" t="s">
        <v>1368</v>
      </c>
      <c r="B716" t="s">
        <v>757</v>
      </c>
      <c r="C716" t="s">
        <v>201</v>
      </c>
      <c r="D716" t="s">
        <v>9742</v>
      </c>
      <c r="E716" t="s">
        <v>1400</v>
      </c>
      <c r="F716" t="s">
        <v>9301</v>
      </c>
      <c r="H716" t="s">
        <v>265</v>
      </c>
      <c r="I716" t="s">
        <v>266</v>
      </c>
      <c r="J716" t="s">
        <v>1381</v>
      </c>
      <c r="K716" t="s">
        <v>1276</v>
      </c>
      <c r="L716" t="s">
        <v>267</v>
      </c>
      <c r="M716" t="s">
        <v>268</v>
      </c>
      <c r="N716">
        <v>8</v>
      </c>
      <c r="O716" t="s">
        <v>266</v>
      </c>
      <c r="P716">
        <v>0.17</v>
      </c>
      <c r="R716">
        <v>1</v>
      </c>
      <c r="S716" s="108">
        <v>0.17</v>
      </c>
      <c r="T716">
        <v>1</v>
      </c>
      <c r="U716" t="s">
        <v>270</v>
      </c>
      <c r="V716" t="s">
        <v>167</v>
      </c>
      <c r="W716">
        <v>1</v>
      </c>
      <c r="X716">
        <v>0</v>
      </c>
      <c r="Y716">
        <v>0</v>
      </c>
      <c r="Z716">
        <v>0</v>
      </c>
      <c r="AA716">
        <v>1</v>
      </c>
      <c r="AB716">
        <v>0</v>
      </c>
      <c r="AC716">
        <v>0</v>
      </c>
      <c r="AD716">
        <v>0</v>
      </c>
    </row>
    <row r="717" spans="1:30" x14ac:dyDescent="0.3">
      <c r="A717" t="s">
        <v>1368</v>
      </c>
      <c r="B717" t="s">
        <v>757</v>
      </c>
      <c r="C717" t="s">
        <v>201</v>
      </c>
      <c r="D717" t="s">
        <v>9742</v>
      </c>
      <c r="E717" t="s">
        <v>1400</v>
      </c>
      <c r="F717" t="s">
        <v>9301</v>
      </c>
      <c r="H717" t="s">
        <v>265</v>
      </c>
      <c r="I717" t="s">
        <v>266</v>
      </c>
      <c r="J717" t="s">
        <v>1381</v>
      </c>
      <c r="K717" t="s">
        <v>1276</v>
      </c>
      <c r="L717" t="s">
        <v>271</v>
      </c>
      <c r="M717" t="s">
        <v>268</v>
      </c>
      <c r="N717">
        <v>9</v>
      </c>
      <c r="O717" t="s">
        <v>288</v>
      </c>
      <c r="P717">
        <v>0.17</v>
      </c>
      <c r="R717">
        <v>1</v>
      </c>
      <c r="S717" s="108">
        <v>0.17</v>
      </c>
      <c r="T717">
        <v>1</v>
      </c>
      <c r="U717" t="s">
        <v>270</v>
      </c>
      <c r="V717" t="s">
        <v>167</v>
      </c>
      <c r="W717">
        <v>1</v>
      </c>
      <c r="X717">
        <v>0</v>
      </c>
      <c r="Y717">
        <v>0</v>
      </c>
      <c r="Z717">
        <v>0</v>
      </c>
      <c r="AA717">
        <v>1</v>
      </c>
      <c r="AB717">
        <v>0</v>
      </c>
      <c r="AC717">
        <v>0</v>
      </c>
      <c r="AD717">
        <v>0</v>
      </c>
    </row>
    <row r="718" spans="1:30" x14ac:dyDescent="0.3">
      <c r="A718" t="s">
        <v>1368</v>
      </c>
      <c r="B718" t="s">
        <v>759</v>
      </c>
      <c r="C718" t="s">
        <v>201</v>
      </c>
      <c r="D718" t="s">
        <v>9743</v>
      </c>
      <c r="E718" t="s">
        <v>1401</v>
      </c>
      <c r="F718" t="s">
        <v>9301</v>
      </c>
      <c r="H718" t="s">
        <v>265</v>
      </c>
      <c r="I718" t="s">
        <v>266</v>
      </c>
      <c r="J718" t="s">
        <v>1383</v>
      </c>
      <c r="K718" t="s">
        <v>1276</v>
      </c>
      <c r="L718" t="s">
        <v>267</v>
      </c>
      <c r="M718" t="s">
        <v>268</v>
      </c>
      <c r="N718">
        <v>8</v>
      </c>
      <c r="O718" t="s">
        <v>266</v>
      </c>
      <c r="P718">
        <v>0.17</v>
      </c>
      <c r="R718">
        <v>1</v>
      </c>
      <c r="S718" s="108">
        <v>0.17</v>
      </c>
      <c r="T718">
        <v>1</v>
      </c>
      <c r="U718" t="s">
        <v>270</v>
      </c>
      <c r="V718" t="s">
        <v>167</v>
      </c>
      <c r="W718">
        <v>1</v>
      </c>
      <c r="X718">
        <v>0</v>
      </c>
      <c r="Y718">
        <v>0</v>
      </c>
      <c r="Z718">
        <v>0</v>
      </c>
      <c r="AA718">
        <v>1</v>
      </c>
      <c r="AB718">
        <v>0</v>
      </c>
      <c r="AC718">
        <v>0</v>
      </c>
      <c r="AD718">
        <v>0</v>
      </c>
    </row>
    <row r="719" spans="1:30" x14ac:dyDescent="0.3">
      <c r="A719" t="s">
        <v>1368</v>
      </c>
      <c r="B719" t="s">
        <v>759</v>
      </c>
      <c r="C719" t="s">
        <v>201</v>
      </c>
      <c r="D719" t="s">
        <v>9743</v>
      </c>
      <c r="E719" t="s">
        <v>1401</v>
      </c>
      <c r="F719" t="s">
        <v>9301</v>
      </c>
      <c r="H719" t="s">
        <v>265</v>
      </c>
      <c r="I719" t="s">
        <v>266</v>
      </c>
      <c r="J719" t="s">
        <v>1383</v>
      </c>
      <c r="K719" t="s">
        <v>1276</v>
      </c>
      <c r="L719" t="s">
        <v>271</v>
      </c>
      <c r="M719" t="s">
        <v>268</v>
      </c>
      <c r="N719">
        <v>9</v>
      </c>
      <c r="O719" t="s">
        <v>288</v>
      </c>
      <c r="P719">
        <v>0.17</v>
      </c>
      <c r="R719">
        <v>1</v>
      </c>
      <c r="S719" s="108">
        <v>0.17</v>
      </c>
      <c r="T719">
        <v>1</v>
      </c>
      <c r="U719" t="s">
        <v>270</v>
      </c>
      <c r="V719" t="s">
        <v>167</v>
      </c>
      <c r="W719">
        <v>1</v>
      </c>
      <c r="X719">
        <v>0</v>
      </c>
      <c r="Y719">
        <v>0</v>
      </c>
      <c r="Z719">
        <v>0</v>
      </c>
      <c r="AA719">
        <v>1</v>
      </c>
      <c r="AB719">
        <v>0</v>
      </c>
      <c r="AC719">
        <v>0</v>
      </c>
      <c r="AD719">
        <v>0</v>
      </c>
    </row>
    <row r="720" spans="1:30" x14ac:dyDescent="0.3">
      <c r="A720" t="s">
        <v>1368</v>
      </c>
      <c r="B720" t="s">
        <v>837</v>
      </c>
      <c r="C720" t="s">
        <v>201</v>
      </c>
      <c r="D720" t="s">
        <v>9744</v>
      </c>
      <c r="E720" t="s">
        <v>1402</v>
      </c>
      <c r="F720" t="s">
        <v>9301</v>
      </c>
      <c r="H720" t="s">
        <v>265</v>
      </c>
      <c r="I720" t="s">
        <v>266</v>
      </c>
      <c r="J720" t="s">
        <v>1383</v>
      </c>
      <c r="K720" t="s">
        <v>1276</v>
      </c>
      <c r="L720" t="s">
        <v>267</v>
      </c>
      <c r="M720" t="s">
        <v>268</v>
      </c>
      <c r="N720">
        <v>8</v>
      </c>
      <c r="O720" t="s">
        <v>266</v>
      </c>
      <c r="P720">
        <v>0.17</v>
      </c>
      <c r="R720">
        <v>1</v>
      </c>
      <c r="S720" s="108">
        <v>0.17</v>
      </c>
      <c r="T720">
        <v>1</v>
      </c>
      <c r="U720" t="s">
        <v>270</v>
      </c>
      <c r="V720" t="s">
        <v>167</v>
      </c>
      <c r="W720">
        <v>1</v>
      </c>
      <c r="X720">
        <v>0</v>
      </c>
      <c r="Y720">
        <v>0</v>
      </c>
      <c r="Z720">
        <v>0</v>
      </c>
      <c r="AA720">
        <v>1</v>
      </c>
      <c r="AB720">
        <v>0</v>
      </c>
      <c r="AC720">
        <v>0</v>
      </c>
      <c r="AD720">
        <v>0</v>
      </c>
    </row>
    <row r="721" spans="1:30" x14ac:dyDescent="0.3">
      <c r="A721" t="s">
        <v>1368</v>
      </c>
      <c r="B721" t="s">
        <v>837</v>
      </c>
      <c r="C721" t="s">
        <v>201</v>
      </c>
      <c r="D721" t="s">
        <v>9744</v>
      </c>
      <c r="E721" t="s">
        <v>1402</v>
      </c>
      <c r="F721" t="s">
        <v>9301</v>
      </c>
      <c r="H721" t="s">
        <v>265</v>
      </c>
      <c r="I721" t="s">
        <v>266</v>
      </c>
      <c r="J721" t="s">
        <v>1383</v>
      </c>
      <c r="K721" t="s">
        <v>1276</v>
      </c>
      <c r="L721" t="s">
        <v>271</v>
      </c>
      <c r="M721" t="s">
        <v>268</v>
      </c>
      <c r="N721">
        <v>9</v>
      </c>
      <c r="O721" t="s">
        <v>288</v>
      </c>
      <c r="P721">
        <v>0.17</v>
      </c>
      <c r="R721">
        <v>1</v>
      </c>
      <c r="S721" s="108">
        <v>0.17</v>
      </c>
      <c r="T721">
        <v>1</v>
      </c>
      <c r="U721" t="s">
        <v>270</v>
      </c>
      <c r="V721" t="s">
        <v>167</v>
      </c>
      <c r="W721">
        <v>1</v>
      </c>
      <c r="X721">
        <v>0</v>
      </c>
      <c r="Y721">
        <v>0</v>
      </c>
      <c r="Z721">
        <v>0</v>
      </c>
      <c r="AA721">
        <v>1</v>
      </c>
      <c r="AB721">
        <v>0</v>
      </c>
      <c r="AC721">
        <v>0</v>
      </c>
      <c r="AD721">
        <v>0</v>
      </c>
    </row>
    <row r="722" spans="1:30" x14ac:dyDescent="0.3">
      <c r="A722" t="s">
        <v>1368</v>
      </c>
      <c r="B722" t="s">
        <v>809</v>
      </c>
      <c r="C722" t="s">
        <v>201</v>
      </c>
      <c r="D722" t="s">
        <v>9745</v>
      </c>
      <c r="E722" t="s">
        <v>1403</v>
      </c>
      <c r="F722" t="s">
        <v>9301</v>
      </c>
      <c r="H722" t="s">
        <v>265</v>
      </c>
      <c r="I722" t="s">
        <v>266</v>
      </c>
      <c r="J722" t="s">
        <v>1381</v>
      </c>
      <c r="K722" t="s">
        <v>1276</v>
      </c>
      <c r="L722" t="s">
        <v>267</v>
      </c>
      <c r="M722" t="s">
        <v>268</v>
      </c>
      <c r="N722">
        <v>8</v>
      </c>
      <c r="O722" t="s">
        <v>266</v>
      </c>
      <c r="P722">
        <v>0.17</v>
      </c>
      <c r="R722">
        <v>1</v>
      </c>
      <c r="S722" s="108">
        <v>0.17</v>
      </c>
      <c r="T722">
        <v>1</v>
      </c>
      <c r="U722" t="s">
        <v>270</v>
      </c>
      <c r="V722" t="s">
        <v>167</v>
      </c>
      <c r="W722">
        <v>1</v>
      </c>
      <c r="X722">
        <v>0</v>
      </c>
      <c r="Y722">
        <v>0</v>
      </c>
      <c r="Z722">
        <v>0</v>
      </c>
      <c r="AA722">
        <v>1</v>
      </c>
      <c r="AB722">
        <v>0</v>
      </c>
      <c r="AC722">
        <v>0</v>
      </c>
      <c r="AD722">
        <v>0</v>
      </c>
    </row>
    <row r="723" spans="1:30" x14ac:dyDescent="0.3">
      <c r="A723" t="s">
        <v>1368</v>
      </c>
      <c r="B723" t="s">
        <v>809</v>
      </c>
      <c r="C723" t="s">
        <v>201</v>
      </c>
      <c r="D723" t="s">
        <v>9745</v>
      </c>
      <c r="E723" t="s">
        <v>1403</v>
      </c>
      <c r="F723" t="s">
        <v>9301</v>
      </c>
      <c r="H723" t="s">
        <v>265</v>
      </c>
      <c r="I723" t="s">
        <v>266</v>
      </c>
      <c r="J723" t="s">
        <v>1381</v>
      </c>
      <c r="K723" t="s">
        <v>1276</v>
      </c>
      <c r="L723" t="s">
        <v>271</v>
      </c>
      <c r="M723" t="s">
        <v>268</v>
      </c>
      <c r="N723">
        <v>9</v>
      </c>
      <c r="O723" t="s">
        <v>288</v>
      </c>
      <c r="P723">
        <v>0.17</v>
      </c>
      <c r="R723">
        <v>1</v>
      </c>
      <c r="S723" s="108">
        <v>0.17</v>
      </c>
      <c r="T723">
        <v>1</v>
      </c>
      <c r="U723" t="s">
        <v>270</v>
      </c>
      <c r="V723" t="s">
        <v>167</v>
      </c>
      <c r="W723">
        <v>1</v>
      </c>
      <c r="X723">
        <v>0</v>
      </c>
      <c r="Y723">
        <v>0</v>
      </c>
      <c r="Z723">
        <v>0</v>
      </c>
      <c r="AA723">
        <v>1</v>
      </c>
      <c r="AB723">
        <v>0</v>
      </c>
      <c r="AC723">
        <v>0</v>
      </c>
      <c r="AD723">
        <v>0</v>
      </c>
    </row>
    <row r="724" spans="1:30" x14ac:dyDescent="0.3">
      <c r="A724" t="s">
        <v>1368</v>
      </c>
      <c r="B724" t="s">
        <v>811</v>
      </c>
      <c r="C724" t="s">
        <v>201</v>
      </c>
      <c r="D724" t="s">
        <v>9746</v>
      </c>
      <c r="E724" t="s">
        <v>1404</v>
      </c>
      <c r="F724" t="s">
        <v>9301</v>
      </c>
      <c r="H724" t="s">
        <v>265</v>
      </c>
      <c r="I724" t="s">
        <v>266</v>
      </c>
      <c r="J724" t="s">
        <v>1383</v>
      </c>
      <c r="K724" t="s">
        <v>1276</v>
      </c>
      <c r="L724" t="s">
        <v>267</v>
      </c>
      <c r="M724" t="s">
        <v>268</v>
      </c>
      <c r="N724">
        <v>8</v>
      </c>
      <c r="O724" t="s">
        <v>266</v>
      </c>
      <c r="P724">
        <v>0.17</v>
      </c>
      <c r="R724">
        <v>1</v>
      </c>
      <c r="S724" s="108">
        <v>0.17</v>
      </c>
      <c r="T724">
        <v>1</v>
      </c>
      <c r="U724" t="s">
        <v>270</v>
      </c>
      <c r="V724" t="s">
        <v>167</v>
      </c>
      <c r="W724">
        <v>1</v>
      </c>
      <c r="X724">
        <v>0</v>
      </c>
      <c r="Y724">
        <v>0</v>
      </c>
      <c r="Z724">
        <v>0</v>
      </c>
      <c r="AA724">
        <v>1</v>
      </c>
      <c r="AB724">
        <v>0</v>
      </c>
      <c r="AC724">
        <v>0</v>
      </c>
      <c r="AD724">
        <v>0</v>
      </c>
    </row>
    <row r="725" spans="1:30" x14ac:dyDescent="0.3">
      <c r="A725" t="s">
        <v>1368</v>
      </c>
      <c r="B725" t="s">
        <v>811</v>
      </c>
      <c r="C725" t="s">
        <v>201</v>
      </c>
      <c r="D725" t="s">
        <v>9746</v>
      </c>
      <c r="E725" t="s">
        <v>1404</v>
      </c>
      <c r="F725" t="s">
        <v>9301</v>
      </c>
      <c r="H725" t="s">
        <v>265</v>
      </c>
      <c r="I725" t="s">
        <v>266</v>
      </c>
      <c r="J725" t="s">
        <v>1383</v>
      </c>
      <c r="K725" t="s">
        <v>1276</v>
      </c>
      <c r="L725" t="s">
        <v>271</v>
      </c>
      <c r="M725" t="s">
        <v>268</v>
      </c>
      <c r="N725">
        <v>9</v>
      </c>
      <c r="O725" t="s">
        <v>288</v>
      </c>
      <c r="P725">
        <v>0.17</v>
      </c>
      <c r="R725">
        <v>1</v>
      </c>
      <c r="S725" s="108">
        <v>0.17</v>
      </c>
      <c r="T725">
        <v>1</v>
      </c>
      <c r="U725" t="s">
        <v>270</v>
      </c>
      <c r="V725" t="s">
        <v>167</v>
      </c>
      <c r="W725">
        <v>1</v>
      </c>
      <c r="X725">
        <v>0</v>
      </c>
      <c r="Y725">
        <v>0</v>
      </c>
      <c r="Z725">
        <v>0</v>
      </c>
      <c r="AA725">
        <v>1</v>
      </c>
      <c r="AB725">
        <v>0</v>
      </c>
      <c r="AC725">
        <v>0</v>
      </c>
      <c r="AD725">
        <v>0</v>
      </c>
    </row>
    <row r="726" spans="1:30" x14ac:dyDescent="0.3">
      <c r="A726" t="s">
        <v>1368</v>
      </c>
      <c r="B726" t="s">
        <v>813</v>
      </c>
      <c r="C726" t="s">
        <v>201</v>
      </c>
      <c r="D726" t="s">
        <v>9747</v>
      </c>
      <c r="E726" t="s">
        <v>1405</v>
      </c>
      <c r="F726" t="s">
        <v>9301</v>
      </c>
      <c r="H726" t="s">
        <v>265</v>
      </c>
      <c r="I726" t="s">
        <v>266</v>
      </c>
      <c r="J726" t="s">
        <v>1383</v>
      </c>
      <c r="K726" t="s">
        <v>1276</v>
      </c>
      <c r="L726" t="s">
        <v>267</v>
      </c>
      <c r="M726" t="s">
        <v>268</v>
      </c>
      <c r="N726">
        <v>8</v>
      </c>
      <c r="O726" t="s">
        <v>266</v>
      </c>
      <c r="P726">
        <v>0.17</v>
      </c>
      <c r="R726">
        <v>1</v>
      </c>
      <c r="S726" s="108">
        <v>0.17</v>
      </c>
      <c r="T726">
        <v>1</v>
      </c>
      <c r="U726" t="s">
        <v>270</v>
      </c>
      <c r="V726" t="s">
        <v>167</v>
      </c>
      <c r="W726">
        <v>1</v>
      </c>
      <c r="X726">
        <v>0</v>
      </c>
      <c r="Y726">
        <v>0</v>
      </c>
      <c r="Z726">
        <v>0</v>
      </c>
      <c r="AA726">
        <v>1</v>
      </c>
      <c r="AB726">
        <v>0</v>
      </c>
      <c r="AC726">
        <v>0</v>
      </c>
      <c r="AD726">
        <v>0</v>
      </c>
    </row>
    <row r="727" spans="1:30" x14ac:dyDescent="0.3">
      <c r="A727" t="s">
        <v>1368</v>
      </c>
      <c r="B727" t="s">
        <v>813</v>
      </c>
      <c r="C727" t="s">
        <v>201</v>
      </c>
      <c r="D727" t="s">
        <v>9747</v>
      </c>
      <c r="E727" t="s">
        <v>1405</v>
      </c>
      <c r="F727" t="s">
        <v>9301</v>
      </c>
      <c r="H727" t="s">
        <v>265</v>
      </c>
      <c r="I727" t="s">
        <v>266</v>
      </c>
      <c r="J727" t="s">
        <v>1383</v>
      </c>
      <c r="K727" t="s">
        <v>1276</v>
      </c>
      <c r="L727" t="s">
        <v>271</v>
      </c>
      <c r="M727" t="s">
        <v>268</v>
      </c>
      <c r="N727">
        <v>9</v>
      </c>
      <c r="O727" t="s">
        <v>288</v>
      </c>
      <c r="P727">
        <v>0.17</v>
      </c>
      <c r="R727">
        <v>1</v>
      </c>
      <c r="S727" s="108">
        <v>0.17</v>
      </c>
      <c r="T727">
        <v>1</v>
      </c>
      <c r="U727" t="s">
        <v>270</v>
      </c>
      <c r="V727" t="s">
        <v>167</v>
      </c>
      <c r="W727">
        <v>1</v>
      </c>
      <c r="X727">
        <v>0</v>
      </c>
      <c r="Y727">
        <v>0</v>
      </c>
      <c r="Z727">
        <v>0</v>
      </c>
      <c r="AA727">
        <v>1</v>
      </c>
      <c r="AB727">
        <v>0</v>
      </c>
      <c r="AC727">
        <v>0</v>
      </c>
      <c r="AD727">
        <v>0</v>
      </c>
    </row>
    <row r="728" spans="1:30" x14ac:dyDescent="0.3">
      <c r="A728" t="s">
        <v>1368</v>
      </c>
      <c r="B728" t="s">
        <v>815</v>
      </c>
      <c r="C728" t="s">
        <v>201</v>
      </c>
      <c r="D728" t="s">
        <v>9748</v>
      </c>
      <c r="E728" t="s">
        <v>1406</v>
      </c>
      <c r="F728" t="s">
        <v>9301</v>
      </c>
      <c r="H728" t="s">
        <v>265</v>
      </c>
      <c r="I728" t="s">
        <v>266</v>
      </c>
      <c r="J728" t="s">
        <v>1383</v>
      </c>
      <c r="K728" t="s">
        <v>1276</v>
      </c>
      <c r="L728" t="s">
        <v>267</v>
      </c>
      <c r="M728" t="s">
        <v>268</v>
      </c>
      <c r="N728">
        <v>8</v>
      </c>
      <c r="O728" t="s">
        <v>266</v>
      </c>
      <c r="P728">
        <v>0.17</v>
      </c>
      <c r="R728">
        <v>1</v>
      </c>
      <c r="S728" s="108">
        <v>0.17</v>
      </c>
      <c r="T728">
        <v>1</v>
      </c>
      <c r="U728" t="s">
        <v>270</v>
      </c>
      <c r="V728" t="s">
        <v>167</v>
      </c>
      <c r="W728">
        <v>1</v>
      </c>
      <c r="X728">
        <v>0</v>
      </c>
      <c r="Y728">
        <v>0</v>
      </c>
      <c r="Z728">
        <v>0</v>
      </c>
      <c r="AA728">
        <v>1</v>
      </c>
      <c r="AB728">
        <v>0</v>
      </c>
      <c r="AC728">
        <v>0</v>
      </c>
      <c r="AD728">
        <v>0</v>
      </c>
    </row>
    <row r="729" spans="1:30" x14ac:dyDescent="0.3">
      <c r="A729" t="s">
        <v>1368</v>
      </c>
      <c r="B729" t="s">
        <v>815</v>
      </c>
      <c r="C729" t="s">
        <v>201</v>
      </c>
      <c r="D729" t="s">
        <v>9748</v>
      </c>
      <c r="E729" t="s">
        <v>1406</v>
      </c>
      <c r="F729" t="s">
        <v>9301</v>
      </c>
      <c r="H729" t="s">
        <v>265</v>
      </c>
      <c r="I729" t="s">
        <v>266</v>
      </c>
      <c r="J729" t="s">
        <v>1383</v>
      </c>
      <c r="K729" t="s">
        <v>1276</v>
      </c>
      <c r="L729" t="s">
        <v>271</v>
      </c>
      <c r="M729" t="s">
        <v>268</v>
      </c>
      <c r="N729">
        <v>9</v>
      </c>
      <c r="O729" t="s">
        <v>288</v>
      </c>
      <c r="P729">
        <v>0.17</v>
      </c>
      <c r="R729">
        <v>1</v>
      </c>
      <c r="S729" s="108">
        <v>0.17</v>
      </c>
      <c r="T729">
        <v>1</v>
      </c>
      <c r="U729" t="s">
        <v>270</v>
      </c>
      <c r="V729" t="s">
        <v>167</v>
      </c>
      <c r="W729">
        <v>1</v>
      </c>
      <c r="X729">
        <v>0</v>
      </c>
      <c r="Y729">
        <v>0</v>
      </c>
      <c r="Z729">
        <v>0</v>
      </c>
      <c r="AA729">
        <v>1</v>
      </c>
      <c r="AB729">
        <v>0</v>
      </c>
      <c r="AC729">
        <v>0</v>
      </c>
      <c r="AD729">
        <v>0</v>
      </c>
    </row>
    <row r="730" spans="1:30" x14ac:dyDescent="0.3">
      <c r="A730" t="s">
        <v>1368</v>
      </c>
      <c r="B730" t="s">
        <v>817</v>
      </c>
      <c r="C730" t="s">
        <v>201</v>
      </c>
      <c r="D730" t="s">
        <v>9749</v>
      </c>
      <c r="E730" t="s">
        <v>1407</v>
      </c>
      <c r="F730" t="s">
        <v>9301</v>
      </c>
      <c r="H730" t="s">
        <v>265</v>
      </c>
      <c r="I730" t="s">
        <v>266</v>
      </c>
      <c r="J730" t="s">
        <v>1383</v>
      </c>
      <c r="K730" t="s">
        <v>1276</v>
      </c>
      <c r="L730" t="s">
        <v>267</v>
      </c>
      <c r="M730" t="s">
        <v>268</v>
      </c>
      <c r="N730">
        <v>8</v>
      </c>
      <c r="O730" t="s">
        <v>266</v>
      </c>
      <c r="P730">
        <v>0.17</v>
      </c>
      <c r="R730">
        <v>1</v>
      </c>
      <c r="S730" s="108">
        <v>0.17</v>
      </c>
      <c r="T730">
        <v>1</v>
      </c>
      <c r="U730" t="s">
        <v>270</v>
      </c>
      <c r="V730" t="s">
        <v>167</v>
      </c>
      <c r="W730">
        <v>1</v>
      </c>
      <c r="X730">
        <v>0</v>
      </c>
      <c r="Y730">
        <v>0</v>
      </c>
      <c r="Z730">
        <v>0</v>
      </c>
      <c r="AA730">
        <v>1</v>
      </c>
      <c r="AB730">
        <v>0</v>
      </c>
      <c r="AC730">
        <v>0</v>
      </c>
      <c r="AD730">
        <v>0</v>
      </c>
    </row>
    <row r="731" spans="1:30" x14ac:dyDescent="0.3">
      <c r="A731" t="s">
        <v>1368</v>
      </c>
      <c r="B731" t="s">
        <v>817</v>
      </c>
      <c r="C731" t="s">
        <v>201</v>
      </c>
      <c r="D731" t="s">
        <v>9749</v>
      </c>
      <c r="E731" t="s">
        <v>1407</v>
      </c>
      <c r="F731" t="s">
        <v>9301</v>
      </c>
      <c r="H731" t="s">
        <v>265</v>
      </c>
      <c r="I731" t="s">
        <v>266</v>
      </c>
      <c r="J731" t="s">
        <v>1383</v>
      </c>
      <c r="K731" t="s">
        <v>1276</v>
      </c>
      <c r="L731" t="s">
        <v>271</v>
      </c>
      <c r="M731" t="s">
        <v>268</v>
      </c>
      <c r="N731">
        <v>9</v>
      </c>
      <c r="O731" t="s">
        <v>288</v>
      </c>
      <c r="P731">
        <v>0.17</v>
      </c>
      <c r="R731">
        <v>1</v>
      </c>
      <c r="S731" s="108">
        <v>0.17</v>
      </c>
      <c r="T731">
        <v>1</v>
      </c>
      <c r="U731" t="s">
        <v>270</v>
      </c>
      <c r="V731" t="s">
        <v>167</v>
      </c>
      <c r="W731">
        <v>1</v>
      </c>
      <c r="X731">
        <v>0</v>
      </c>
      <c r="Y731">
        <v>0</v>
      </c>
      <c r="Z731">
        <v>0</v>
      </c>
      <c r="AA731">
        <v>1</v>
      </c>
      <c r="AB731">
        <v>0</v>
      </c>
      <c r="AC731">
        <v>0</v>
      </c>
      <c r="AD731">
        <v>0</v>
      </c>
    </row>
    <row r="732" spans="1:30" x14ac:dyDescent="0.3">
      <c r="A732" t="s">
        <v>1368</v>
      </c>
      <c r="B732" t="s">
        <v>819</v>
      </c>
      <c r="C732" t="s">
        <v>201</v>
      </c>
      <c r="D732" t="s">
        <v>9750</v>
      </c>
      <c r="E732" t="s">
        <v>1408</v>
      </c>
      <c r="F732" t="s">
        <v>9301</v>
      </c>
      <c r="H732" t="s">
        <v>265</v>
      </c>
      <c r="I732" t="s">
        <v>266</v>
      </c>
      <c r="J732" t="s">
        <v>1383</v>
      </c>
      <c r="K732" t="s">
        <v>1276</v>
      </c>
      <c r="L732" t="s">
        <v>267</v>
      </c>
      <c r="M732" t="s">
        <v>268</v>
      </c>
      <c r="N732">
        <v>8</v>
      </c>
      <c r="O732" t="s">
        <v>266</v>
      </c>
      <c r="P732">
        <v>0.17</v>
      </c>
      <c r="R732">
        <v>1</v>
      </c>
      <c r="S732" s="108">
        <v>0.17</v>
      </c>
      <c r="T732">
        <v>1</v>
      </c>
      <c r="U732" t="s">
        <v>270</v>
      </c>
      <c r="V732" t="s">
        <v>167</v>
      </c>
      <c r="W732">
        <v>1</v>
      </c>
      <c r="X732">
        <v>0</v>
      </c>
      <c r="Y732">
        <v>0</v>
      </c>
      <c r="Z732">
        <v>0</v>
      </c>
      <c r="AA732">
        <v>1</v>
      </c>
      <c r="AB732">
        <v>0</v>
      </c>
      <c r="AC732">
        <v>0</v>
      </c>
      <c r="AD732">
        <v>0</v>
      </c>
    </row>
    <row r="733" spans="1:30" x14ac:dyDescent="0.3">
      <c r="A733" t="s">
        <v>1368</v>
      </c>
      <c r="B733" t="s">
        <v>821</v>
      </c>
      <c r="C733" t="s">
        <v>201</v>
      </c>
      <c r="D733" t="s">
        <v>9899</v>
      </c>
      <c r="E733" t="s">
        <v>359</v>
      </c>
      <c r="F733" t="s">
        <v>9296</v>
      </c>
      <c r="H733" t="s">
        <v>265</v>
      </c>
      <c r="I733" t="s">
        <v>266</v>
      </c>
      <c r="J733" t="s">
        <v>1369</v>
      </c>
      <c r="K733" t="s">
        <v>1202</v>
      </c>
      <c r="L733" t="s">
        <v>267</v>
      </c>
      <c r="M733" t="s">
        <v>268</v>
      </c>
      <c r="N733">
        <v>8</v>
      </c>
      <c r="O733" t="s">
        <v>266</v>
      </c>
      <c r="P733">
        <v>0.17</v>
      </c>
      <c r="R733">
        <v>1</v>
      </c>
      <c r="S733" s="108">
        <v>0.17</v>
      </c>
      <c r="T733">
        <v>1</v>
      </c>
      <c r="U733" t="s">
        <v>270</v>
      </c>
      <c r="V733" t="s">
        <v>167</v>
      </c>
      <c r="W733">
        <v>1</v>
      </c>
      <c r="X733">
        <v>0</v>
      </c>
      <c r="Y733">
        <v>0</v>
      </c>
      <c r="Z733">
        <v>0</v>
      </c>
      <c r="AA733">
        <v>1</v>
      </c>
      <c r="AB733">
        <v>0</v>
      </c>
      <c r="AC733">
        <v>0</v>
      </c>
      <c r="AD733">
        <v>0</v>
      </c>
    </row>
    <row r="734" spans="1:30" x14ac:dyDescent="0.3">
      <c r="A734" t="s">
        <v>1368</v>
      </c>
      <c r="B734" t="s">
        <v>821</v>
      </c>
      <c r="C734" t="s">
        <v>201</v>
      </c>
      <c r="D734" t="s">
        <v>9899</v>
      </c>
      <c r="E734" t="s">
        <v>359</v>
      </c>
      <c r="F734" t="s">
        <v>9296</v>
      </c>
      <c r="H734" t="s">
        <v>265</v>
      </c>
      <c r="I734" t="s">
        <v>266</v>
      </c>
      <c r="J734" t="s">
        <v>1369</v>
      </c>
      <c r="K734" t="s">
        <v>1202</v>
      </c>
      <c r="L734" t="s">
        <v>271</v>
      </c>
      <c r="M734" t="s">
        <v>268</v>
      </c>
      <c r="N734">
        <v>9</v>
      </c>
      <c r="O734" t="s">
        <v>288</v>
      </c>
      <c r="P734">
        <v>0.17</v>
      </c>
      <c r="R734">
        <v>1</v>
      </c>
      <c r="S734" s="108">
        <v>0.17</v>
      </c>
      <c r="T734">
        <v>1</v>
      </c>
      <c r="U734" t="s">
        <v>270</v>
      </c>
      <c r="V734" t="s">
        <v>167</v>
      </c>
      <c r="W734">
        <v>1</v>
      </c>
      <c r="X734">
        <v>0</v>
      </c>
      <c r="Y734">
        <v>0</v>
      </c>
      <c r="Z734">
        <v>0</v>
      </c>
      <c r="AA734">
        <v>1</v>
      </c>
      <c r="AB734">
        <v>0</v>
      </c>
      <c r="AC734">
        <v>0</v>
      </c>
      <c r="AD734">
        <v>0</v>
      </c>
    </row>
    <row r="735" spans="1:30" x14ac:dyDescent="0.3">
      <c r="A735" t="s">
        <v>1368</v>
      </c>
      <c r="B735" t="s">
        <v>839</v>
      </c>
      <c r="C735" t="s">
        <v>201</v>
      </c>
      <c r="D735" t="s">
        <v>9900</v>
      </c>
      <c r="E735" t="s">
        <v>1370</v>
      </c>
      <c r="F735" t="s">
        <v>9296</v>
      </c>
      <c r="H735" t="s">
        <v>265</v>
      </c>
      <c r="I735" t="s">
        <v>266</v>
      </c>
      <c r="J735" t="s">
        <v>1371</v>
      </c>
      <c r="K735" t="s">
        <v>1276</v>
      </c>
      <c r="L735" t="s">
        <v>267</v>
      </c>
      <c r="M735" t="s">
        <v>268</v>
      </c>
      <c r="N735">
        <v>8</v>
      </c>
      <c r="O735" t="s">
        <v>266</v>
      </c>
      <c r="P735">
        <v>0.17</v>
      </c>
      <c r="R735">
        <v>1</v>
      </c>
      <c r="S735" s="108">
        <v>0.17</v>
      </c>
      <c r="T735">
        <v>1</v>
      </c>
      <c r="U735" t="s">
        <v>270</v>
      </c>
      <c r="V735" t="s">
        <v>167</v>
      </c>
      <c r="W735">
        <v>1</v>
      </c>
      <c r="X735">
        <v>0</v>
      </c>
      <c r="Y735">
        <v>0</v>
      </c>
      <c r="Z735">
        <v>0</v>
      </c>
      <c r="AA735">
        <v>1</v>
      </c>
      <c r="AB735">
        <v>0</v>
      </c>
      <c r="AC735">
        <v>0</v>
      </c>
      <c r="AD735">
        <v>0</v>
      </c>
    </row>
    <row r="736" spans="1:30" x14ac:dyDescent="0.3">
      <c r="A736" t="s">
        <v>1368</v>
      </c>
      <c r="B736" t="s">
        <v>839</v>
      </c>
      <c r="C736" t="s">
        <v>201</v>
      </c>
      <c r="D736" t="s">
        <v>9900</v>
      </c>
      <c r="E736" t="s">
        <v>1370</v>
      </c>
      <c r="F736" t="s">
        <v>9296</v>
      </c>
      <c r="H736" t="s">
        <v>265</v>
      </c>
      <c r="I736" t="s">
        <v>266</v>
      </c>
      <c r="J736" t="s">
        <v>1371</v>
      </c>
      <c r="K736" t="s">
        <v>1276</v>
      </c>
      <c r="L736" t="s">
        <v>271</v>
      </c>
      <c r="M736" t="s">
        <v>268</v>
      </c>
      <c r="N736">
        <v>9</v>
      </c>
      <c r="O736" t="s">
        <v>288</v>
      </c>
      <c r="P736">
        <v>0.17</v>
      </c>
      <c r="R736">
        <v>1</v>
      </c>
      <c r="S736" s="108">
        <v>0.17</v>
      </c>
      <c r="T736">
        <v>1</v>
      </c>
      <c r="U736" t="s">
        <v>270</v>
      </c>
      <c r="V736" t="s">
        <v>167</v>
      </c>
      <c r="W736">
        <v>1</v>
      </c>
      <c r="X736">
        <v>0</v>
      </c>
      <c r="Y736">
        <v>0</v>
      </c>
      <c r="Z736">
        <v>0</v>
      </c>
      <c r="AA736">
        <v>1</v>
      </c>
      <c r="AB736">
        <v>0</v>
      </c>
      <c r="AC736">
        <v>0</v>
      </c>
      <c r="AD736">
        <v>0</v>
      </c>
    </row>
    <row r="737" spans="1:30" x14ac:dyDescent="0.3">
      <c r="A737" t="s">
        <v>1368</v>
      </c>
      <c r="B737" t="s">
        <v>849</v>
      </c>
      <c r="C737" t="s">
        <v>201</v>
      </c>
      <c r="D737" t="s">
        <v>9901</v>
      </c>
      <c r="E737" t="s">
        <v>1372</v>
      </c>
      <c r="F737" t="s">
        <v>9296</v>
      </c>
      <c r="H737" t="s">
        <v>265</v>
      </c>
      <c r="I737" t="s">
        <v>266</v>
      </c>
      <c r="J737" t="s">
        <v>1369</v>
      </c>
      <c r="K737" t="s">
        <v>1276</v>
      </c>
      <c r="L737" t="s">
        <v>267</v>
      </c>
      <c r="M737" t="s">
        <v>268</v>
      </c>
      <c r="N737">
        <v>8</v>
      </c>
      <c r="O737" t="s">
        <v>266</v>
      </c>
      <c r="P737">
        <v>0.17</v>
      </c>
      <c r="R737">
        <v>1</v>
      </c>
      <c r="S737" s="108">
        <v>0.17</v>
      </c>
      <c r="T737">
        <v>1</v>
      </c>
      <c r="U737" t="s">
        <v>270</v>
      </c>
      <c r="V737" t="s">
        <v>167</v>
      </c>
      <c r="W737">
        <v>1</v>
      </c>
      <c r="X737">
        <v>0</v>
      </c>
      <c r="Y737">
        <v>0</v>
      </c>
      <c r="Z737">
        <v>0</v>
      </c>
      <c r="AA737">
        <v>1</v>
      </c>
      <c r="AB737">
        <v>0</v>
      </c>
      <c r="AC737">
        <v>0</v>
      </c>
      <c r="AD737">
        <v>0</v>
      </c>
    </row>
    <row r="738" spans="1:30" x14ac:dyDescent="0.3">
      <c r="A738" t="s">
        <v>1368</v>
      </c>
      <c r="B738" t="s">
        <v>849</v>
      </c>
      <c r="C738" t="s">
        <v>201</v>
      </c>
      <c r="D738" t="s">
        <v>9901</v>
      </c>
      <c r="E738" t="s">
        <v>1372</v>
      </c>
      <c r="F738" t="s">
        <v>9296</v>
      </c>
      <c r="H738" t="s">
        <v>265</v>
      </c>
      <c r="I738" t="s">
        <v>266</v>
      </c>
      <c r="J738" t="s">
        <v>1369</v>
      </c>
      <c r="K738" t="s">
        <v>1276</v>
      </c>
      <c r="L738" t="s">
        <v>271</v>
      </c>
      <c r="M738" t="s">
        <v>268</v>
      </c>
      <c r="N738">
        <v>9</v>
      </c>
      <c r="O738" t="s">
        <v>288</v>
      </c>
      <c r="P738">
        <v>0.17</v>
      </c>
      <c r="R738">
        <v>1</v>
      </c>
      <c r="S738" s="108">
        <v>0.17</v>
      </c>
      <c r="T738">
        <v>1</v>
      </c>
      <c r="U738" t="s">
        <v>270</v>
      </c>
      <c r="V738" t="s">
        <v>167</v>
      </c>
      <c r="W738">
        <v>1</v>
      </c>
      <c r="X738">
        <v>0</v>
      </c>
      <c r="Y738">
        <v>0</v>
      </c>
      <c r="Z738">
        <v>0</v>
      </c>
      <c r="AA738">
        <v>1</v>
      </c>
      <c r="AB738">
        <v>0</v>
      </c>
      <c r="AC738">
        <v>0</v>
      </c>
      <c r="AD738">
        <v>0</v>
      </c>
    </row>
    <row r="739" spans="1:30" x14ac:dyDescent="0.3">
      <c r="A739" t="s">
        <v>1368</v>
      </c>
      <c r="B739" t="s">
        <v>841</v>
      </c>
      <c r="C739" t="s">
        <v>201</v>
      </c>
      <c r="D739" t="s">
        <v>9902</v>
      </c>
      <c r="E739" t="s">
        <v>1373</v>
      </c>
      <c r="F739" t="s">
        <v>9296</v>
      </c>
      <c r="H739" t="s">
        <v>265</v>
      </c>
      <c r="I739" t="s">
        <v>266</v>
      </c>
      <c r="J739" t="s">
        <v>1371</v>
      </c>
      <c r="K739" t="s">
        <v>1276</v>
      </c>
      <c r="L739" t="s">
        <v>267</v>
      </c>
      <c r="M739" t="s">
        <v>268</v>
      </c>
      <c r="N739">
        <v>8</v>
      </c>
      <c r="O739" t="s">
        <v>266</v>
      </c>
      <c r="P739">
        <v>0.17</v>
      </c>
      <c r="R739">
        <v>1</v>
      </c>
      <c r="S739" s="108">
        <v>0.17</v>
      </c>
      <c r="T739">
        <v>1</v>
      </c>
      <c r="U739" t="s">
        <v>270</v>
      </c>
      <c r="V739" t="s">
        <v>167</v>
      </c>
      <c r="W739">
        <v>1</v>
      </c>
      <c r="X739">
        <v>0</v>
      </c>
      <c r="Y739">
        <v>0</v>
      </c>
      <c r="Z739">
        <v>0</v>
      </c>
      <c r="AA739">
        <v>1</v>
      </c>
      <c r="AB739">
        <v>0</v>
      </c>
      <c r="AC739">
        <v>0</v>
      </c>
      <c r="AD739">
        <v>0</v>
      </c>
    </row>
    <row r="740" spans="1:30" x14ac:dyDescent="0.3">
      <c r="A740" t="s">
        <v>1368</v>
      </c>
      <c r="B740" t="s">
        <v>841</v>
      </c>
      <c r="C740" t="s">
        <v>201</v>
      </c>
      <c r="D740" t="s">
        <v>9902</v>
      </c>
      <c r="E740" t="s">
        <v>1373</v>
      </c>
      <c r="F740" t="s">
        <v>9296</v>
      </c>
      <c r="H740" t="s">
        <v>265</v>
      </c>
      <c r="I740" t="s">
        <v>266</v>
      </c>
      <c r="J740" t="s">
        <v>1371</v>
      </c>
      <c r="K740" t="s">
        <v>1276</v>
      </c>
      <c r="L740" t="s">
        <v>271</v>
      </c>
      <c r="M740" t="s">
        <v>268</v>
      </c>
      <c r="N740">
        <v>9</v>
      </c>
      <c r="O740" t="s">
        <v>288</v>
      </c>
      <c r="P740">
        <v>0.17</v>
      </c>
      <c r="R740">
        <v>1</v>
      </c>
      <c r="S740" s="108">
        <v>0.17</v>
      </c>
      <c r="T740">
        <v>1</v>
      </c>
      <c r="U740" t="s">
        <v>270</v>
      </c>
      <c r="V740" t="s">
        <v>167</v>
      </c>
      <c r="W740">
        <v>1</v>
      </c>
      <c r="X740">
        <v>0</v>
      </c>
      <c r="Y740">
        <v>0</v>
      </c>
      <c r="Z740">
        <v>0</v>
      </c>
      <c r="AA740">
        <v>1</v>
      </c>
      <c r="AB740">
        <v>0</v>
      </c>
      <c r="AC740">
        <v>0</v>
      </c>
      <c r="AD740">
        <v>0</v>
      </c>
    </row>
    <row r="741" spans="1:30" x14ac:dyDescent="0.3">
      <c r="A741" t="s">
        <v>1368</v>
      </c>
      <c r="B741" t="s">
        <v>843</v>
      </c>
      <c r="C741" t="s">
        <v>201</v>
      </c>
      <c r="D741" t="s">
        <v>9619</v>
      </c>
      <c r="E741" t="s">
        <v>1379</v>
      </c>
      <c r="F741" t="s">
        <v>9297</v>
      </c>
      <c r="H741" t="s">
        <v>265</v>
      </c>
      <c r="I741" t="s">
        <v>266</v>
      </c>
      <c r="J741" t="s">
        <v>1378</v>
      </c>
      <c r="K741" t="s">
        <v>1276</v>
      </c>
      <c r="L741" t="s">
        <v>267</v>
      </c>
      <c r="M741" t="s">
        <v>268</v>
      </c>
      <c r="N741">
        <v>8</v>
      </c>
      <c r="O741" t="s">
        <v>266</v>
      </c>
      <c r="P741">
        <v>0.17</v>
      </c>
      <c r="R741">
        <v>1</v>
      </c>
      <c r="S741" s="108">
        <v>0.17</v>
      </c>
      <c r="T741">
        <v>1</v>
      </c>
      <c r="U741" t="s">
        <v>270</v>
      </c>
      <c r="V741" t="s">
        <v>167</v>
      </c>
      <c r="W741">
        <v>1</v>
      </c>
      <c r="X741">
        <v>0</v>
      </c>
      <c r="Y741">
        <v>0</v>
      </c>
      <c r="Z741">
        <v>0</v>
      </c>
      <c r="AA741">
        <v>1</v>
      </c>
      <c r="AB741">
        <v>0</v>
      </c>
      <c r="AC741">
        <v>0</v>
      </c>
      <c r="AD741">
        <v>0</v>
      </c>
    </row>
    <row r="742" spans="1:30" x14ac:dyDescent="0.3">
      <c r="A742" t="s">
        <v>1368</v>
      </c>
      <c r="B742" t="s">
        <v>843</v>
      </c>
      <c r="C742" t="s">
        <v>201</v>
      </c>
      <c r="D742" t="s">
        <v>9619</v>
      </c>
      <c r="E742" t="s">
        <v>1379</v>
      </c>
      <c r="F742" t="s">
        <v>9297</v>
      </c>
      <c r="H742" t="s">
        <v>265</v>
      </c>
      <c r="I742" t="s">
        <v>266</v>
      </c>
      <c r="J742" t="s">
        <v>1378</v>
      </c>
      <c r="K742" t="s">
        <v>1276</v>
      </c>
      <c r="L742" t="s">
        <v>271</v>
      </c>
      <c r="M742" t="s">
        <v>268</v>
      </c>
      <c r="N742">
        <v>9</v>
      </c>
      <c r="O742" t="s">
        <v>288</v>
      </c>
      <c r="P742">
        <v>0.17</v>
      </c>
      <c r="R742">
        <v>1</v>
      </c>
      <c r="S742" s="108">
        <v>0.17</v>
      </c>
      <c r="T742">
        <v>1</v>
      </c>
      <c r="U742" t="s">
        <v>270</v>
      </c>
      <c r="V742" t="s">
        <v>167</v>
      </c>
      <c r="W742">
        <v>1</v>
      </c>
      <c r="X742">
        <v>0</v>
      </c>
      <c r="Y742">
        <v>0</v>
      </c>
      <c r="Z742">
        <v>0</v>
      </c>
      <c r="AA742">
        <v>1</v>
      </c>
      <c r="AB742">
        <v>0</v>
      </c>
      <c r="AC742">
        <v>0</v>
      </c>
      <c r="AD742">
        <v>0</v>
      </c>
    </row>
    <row r="743" spans="1:30" x14ac:dyDescent="0.3">
      <c r="A743" t="s">
        <v>922</v>
      </c>
      <c r="B743" t="s">
        <v>262</v>
      </c>
      <c r="C743" t="s">
        <v>182</v>
      </c>
      <c r="D743" t="s">
        <v>923</v>
      </c>
      <c r="F743" t="s">
        <v>923</v>
      </c>
      <c r="H743" t="s">
        <v>265</v>
      </c>
      <c r="I743" t="s">
        <v>266</v>
      </c>
      <c r="J743" t="s">
        <v>920</v>
      </c>
      <c r="K743" t="s">
        <v>1276</v>
      </c>
      <c r="L743" t="s">
        <v>267</v>
      </c>
      <c r="M743" t="s">
        <v>268</v>
      </c>
      <c r="N743">
        <v>8</v>
      </c>
      <c r="O743" t="s">
        <v>266</v>
      </c>
      <c r="P743">
        <v>0.32</v>
      </c>
      <c r="R743">
        <v>8</v>
      </c>
      <c r="S743" s="108">
        <v>2.56</v>
      </c>
      <c r="T743">
        <v>1</v>
      </c>
      <c r="U743" t="s">
        <v>270</v>
      </c>
      <c r="V743" t="s">
        <v>167</v>
      </c>
      <c r="W743">
        <v>8</v>
      </c>
      <c r="X743">
        <v>0</v>
      </c>
      <c r="Y743">
        <v>0</v>
      </c>
      <c r="Z743">
        <v>0</v>
      </c>
      <c r="AA743">
        <v>8</v>
      </c>
      <c r="AB743">
        <v>0</v>
      </c>
      <c r="AC743">
        <v>0</v>
      </c>
      <c r="AD743">
        <v>0</v>
      </c>
    </row>
    <row r="744" spans="1:30" x14ac:dyDescent="0.3">
      <c r="A744" t="s">
        <v>922</v>
      </c>
      <c r="B744" t="s">
        <v>262</v>
      </c>
      <c r="C744" t="s">
        <v>182</v>
      </c>
      <c r="D744" t="s">
        <v>923</v>
      </c>
      <c r="F744" t="s">
        <v>923</v>
      </c>
      <c r="H744" t="s">
        <v>265</v>
      </c>
      <c r="I744" t="s">
        <v>266</v>
      </c>
      <c r="J744" t="s">
        <v>920</v>
      </c>
      <c r="K744" t="s">
        <v>1276</v>
      </c>
      <c r="L744" t="s">
        <v>267</v>
      </c>
      <c r="M744" t="s">
        <v>268</v>
      </c>
      <c r="N744">
        <v>8</v>
      </c>
      <c r="O744" t="s">
        <v>282</v>
      </c>
      <c r="P744">
        <v>2</v>
      </c>
      <c r="R744">
        <v>1</v>
      </c>
      <c r="S744" s="108">
        <v>2</v>
      </c>
      <c r="T744">
        <v>1</v>
      </c>
      <c r="U744" t="s">
        <v>270</v>
      </c>
      <c r="V744" t="s">
        <v>167</v>
      </c>
      <c r="W744">
        <v>1</v>
      </c>
      <c r="X744">
        <v>0</v>
      </c>
      <c r="Y744">
        <v>1</v>
      </c>
      <c r="Z744">
        <v>0</v>
      </c>
      <c r="AA744">
        <v>0</v>
      </c>
      <c r="AB744">
        <v>0</v>
      </c>
      <c r="AC744">
        <v>0</v>
      </c>
      <c r="AD744">
        <v>0</v>
      </c>
    </row>
    <row r="745" spans="1:30" x14ac:dyDescent="0.3">
      <c r="A745" t="s">
        <v>922</v>
      </c>
      <c r="B745" t="s">
        <v>262</v>
      </c>
      <c r="C745" t="s">
        <v>182</v>
      </c>
      <c r="D745" t="s">
        <v>923</v>
      </c>
      <c r="F745" t="s">
        <v>923</v>
      </c>
      <c r="H745" t="s">
        <v>265</v>
      </c>
      <c r="I745" t="s">
        <v>266</v>
      </c>
      <c r="J745" t="s">
        <v>920</v>
      </c>
      <c r="K745" t="s">
        <v>1276</v>
      </c>
      <c r="L745" t="s">
        <v>271</v>
      </c>
      <c r="M745" t="s">
        <v>268</v>
      </c>
      <c r="N745">
        <v>9</v>
      </c>
      <c r="O745" t="s">
        <v>288</v>
      </c>
      <c r="P745">
        <v>0.48</v>
      </c>
      <c r="R745">
        <v>5</v>
      </c>
      <c r="S745" s="108">
        <v>2.4</v>
      </c>
      <c r="T745">
        <v>1</v>
      </c>
      <c r="U745" t="s">
        <v>270</v>
      </c>
      <c r="V745" t="s">
        <v>167</v>
      </c>
      <c r="W745">
        <v>5</v>
      </c>
      <c r="X745">
        <v>0</v>
      </c>
      <c r="Y745">
        <v>0</v>
      </c>
      <c r="Z745">
        <v>0</v>
      </c>
      <c r="AA745">
        <v>0</v>
      </c>
      <c r="AB745">
        <v>5</v>
      </c>
      <c r="AC745">
        <v>0</v>
      </c>
      <c r="AD745">
        <v>0</v>
      </c>
    </row>
    <row r="746" spans="1:30" x14ac:dyDescent="0.3">
      <c r="A746" t="s">
        <v>922</v>
      </c>
      <c r="B746" t="s">
        <v>262</v>
      </c>
      <c r="C746" t="s">
        <v>182</v>
      </c>
      <c r="D746" t="s">
        <v>923</v>
      </c>
      <c r="F746" t="s">
        <v>923</v>
      </c>
      <c r="H746" t="s">
        <v>265</v>
      </c>
      <c r="I746" t="s">
        <v>266</v>
      </c>
      <c r="J746" t="s">
        <v>920</v>
      </c>
      <c r="K746" t="s">
        <v>1276</v>
      </c>
      <c r="L746" t="s">
        <v>271</v>
      </c>
      <c r="M746" t="s">
        <v>268</v>
      </c>
      <c r="N746">
        <v>9</v>
      </c>
      <c r="O746" t="s">
        <v>288</v>
      </c>
      <c r="P746">
        <v>0.17</v>
      </c>
      <c r="R746">
        <v>1</v>
      </c>
      <c r="S746" s="108">
        <v>0.17</v>
      </c>
      <c r="T746">
        <v>1</v>
      </c>
      <c r="U746" t="s">
        <v>270</v>
      </c>
      <c r="V746" t="s">
        <v>167</v>
      </c>
      <c r="W746">
        <v>1</v>
      </c>
      <c r="X746">
        <v>0</v>
      </c>
      <c r="Y746">
        <v>0</v>
      </c>
      <c r="Z746">
        <v>0</v>
      </c>
      <c r="AA746">
        <v>0</v>
      </c>
      <c r="AB746">
        <v>1</v>
      </c>
      <c r="AC746">
        <v>0</v>
      </c>
      <c r="AD746">
        <v>0</v>
      </c>
    </row>
    <row r="747" spans="1:30" x14ac:dyDescent="0.3">
      <c r="A747" t="s">
        <v>922</v>
      </c>
      <c r="B747" t="s">
        <v>262</v>
      </c>
      <c r="C747" t="s">
        <v>182</v>
      </c>
      <c r="D747" t="s">
        <v>923</v>
      </c>
      <c r="F747" t="s">
        <v>923</v>
      </c>
      <c r="H747" t="s">
        <v>265</v>
      </c>
      <c r="I747" t="s">
        <v>266</v>
      </c>
      <c r="J747" t="s">
        <v>920</v>
      </c>
      <c r="K747" t="s">
        <v>1276</v>
      </c>
      <c r="L747" t="s">
        <v>271</v>
      </c>
      <c r="M747" t="s">
        <v>268</v>
      </c>
      <c r="N747">
        <v>9</v>
      </c>
      <c r="O747" t="s">
        <v>288</v>
      </c>
      <c r="P747">
        <v>0.48</v>
      </c>
      <c r="R747">
        <v>4</v>
      </c>
      <c r="S747" s="108">
        <v>1.92</v>
      </c>
      <c r="T747">
        <v>1</v>
      </c>
      <c r="U747" t="s">
        <v>270</v>
      </c>
      <c r="V747" t="s">
        <v>167</v>
      </c>
      <c r="W747">
        <v>2</v>
      </c>
      <c r="X747">
        <v>0</v>
      </c>
      <c r="Y747">
        <v>2</v>
      </c>
      <c r="Z747">
        <v>0</v>
      </c>
      <c r="AA747">
        <v>0</v>
      </c>
      <c r="AB747">
        <v>2</v>
      </c>
      <c r="AC747">
        <v>0</v>
      </c>
      <c r="AD747">
        <v>0</v>
      </c>
    </row>
    <row r="748" spans="1:30" x14ac:dyDescent="0.3">
      <c r="A748" t="s">
        <v>922</v>
      </c>
      <c r="B748" t="s">
        <v>262</v>
      </c>
      <c r="C748" t="s">
        <v>182</v>
      </c>
      <c r="D748" t="s">
        <v>923</v>
      </c>
      <c r="F748" t="s">
        <v>923</v>
      </c>
      <c r="H748" t="s">
        <v>265</v>
      </c>
      <c r="I748" t="s">
        <v>266</v>
      </c>
      <c r="J748" t="s">
        <v>920</v>
      </c>
      <c r="K748" t="s">
        <v>1276</v>
      </c>
      <c r="L748" t="s">
        <v>271</v>
      </c>
      <c r="M748" t="s">
        <v>268</v>
      </c>
      <c r="N748">
        <v>21</v>
      </c>
      <c r="O748" t="s">
        <v>273</v>
      </c>
      <c r="P748">
        <v>0.17</v>
      </c>
      <c r="R748">
        <v>1</v>
      </c>
      <c r="S748" s="108">
        <v>0.17</v>
      </c>
      <c r="T748">
        <v>1</v>
      </c>
      <c r="U748" t="s">
        <v>270</v>
      </c>
      <c r="V748" t="s">
        <v>167</v>
      </c>
      <c r="W748">
        <v>1</v>
      </c>
      <c r="X748">
        <v>0</v>
      </c>
      <c r="Y748">
        <v>1</v>
      </c>
      <c r="Z748">
        <v>0</v>
      </c>
      <c r="AA748">
        <v>0</v>
      </c>
      <c r="AB748">
        <v>0</v>
      </c>
      <c r="AC748">
        <v>0</v>
      </c>
      <c r="AD748">
        <v>0</v>
      </c>
    </row>
    <row r="749" spans="1:30" x14ac:dyDescent="0.3">
      <c r="A749" t="s">
        <v>922</v>
      </c>
      <c r="B749" t="s">
        <v>262</v>
      </c>
      <c r="C749" t="s">
        <v>182</v>
      </c>
      <c r="D749" t="s">
        <v>923</v>
      </c>
      <c r="F749" t="s">
        <v>923</v>
      </c>
      <c r="H749" t="s">
        <v>265</v>
      </c>
      <c r="I749" t="s">
        <v>266</v>
      </c>
      <c r="J749" t="s">
        <v>920</v>
      </c>
      <c r="K749" t="s">
        <v>1276</v>
      </c>
      <c r="L749" t="s">
        <v>271</v>
      </c>
      <c r="M749" t="s">
        <v>268</v>
      </c>
      <c r="N749">
        <v>21</v>
      </c>
      <c r="O749" t="s">
        <v>273</v>
      </c>
      <c r="P749">
        <v>0.17</v>
      </c>
      <c r="R749">
        <v>1</v>
      </c>
      <c r="S749" s="108">
        <v>0.17</v>
      </c>
      <c r="T749">
        <v>1</v>
      </c>
      <c r="U749" t="s">
        <v>270</v>
      </c>
      <c r="V749" t="s">
        <v>167</v>
      </c>
      <c r="W749">
        <v>1</v>
      </c>
      <c r="X749">
        <v>0</v>
      </c>
      <c r="Y749">
        <v>1</v>
      </c>
      <c r="Z749">
        <v>0</v>
      </c>
      <c r="AA749">
        <v>0</v>
      </c>
      <c r="AB749">
        <v>0</v>
      </c>
      <c r="AC749">
        <v>0</v>
      </c>
      <c r="AD749">
        <v>0</v>
      </c>
    </row>
    <row r="750" spans="1:30" x14ac:dyDescent="0.3">
      <c r="A750" t="s">
        <v>922</v>
      </c>
      <c r="B750" t="s">
        <v>262</v>
      </c>
      <c r="C750" t="s">
        <v>182</v>
      </c>
      <c r="D750" t="s">
        <v>923</v>
      </c>
      <c r="F750" t="s">
        <v>923</v>
      </c>
      <c r="H750" t="s">
        <v>265</v>
      </c>
      <c r="I750" t="s">
        <v>266</v>
      </c>
      <c r="J750" t="s">
        <v>920</v>
      </c>
      <c r="K750" t="s">
        <v>1276</v>
      </c>
      <c r="L750" t="s">
        <v>271</v>
      </c>
      <c r="M750" t="s">
        <v>268</v>
      </c>
      <c r="N750">
        <v>21</v>
      </c>
      <c r="O750" t="s">
        <v>273</v>
      </c>
      <c r="P750">
        <v>0.17</v>
      </c>
      <c r="R750">
        <v>1</v>
      </c>
      <c r="S750" s="108">
        <v>0.17</v>
      </c>
      <c r="T750">
        <v>1</v>
      </c>
      <c r="U750" t="s">
        <v>270</v>
      </c>
      <c r="V750" t="s">
        <v>167</v>
      </c>
      <c r="W750">
        <v>1</v>
      </c>
      <c r="X750">
        <v>0</v>
      </c>
      <c r="Y750">
        <v>1</v>
      </c>
      <c r="Z750">
        <v>0</v>
      </c>
      <c r="AA750">
        <v>0</v>
      </c>
      <c r="AB750">
        <v>0</v>
      </c>
      <c r="AC750">
        <v>0</v>
      </c>
      <c r="AD750">
        <v>0</v>
      </c>
    </row>
    <row r="751" spans="1:30" x14ac:dyDescent="0.3">
      <c r="A751" t="s">
        <v>922</v>
      </c>
      <c r="B751" t="s">
        <v>262</v>
      </c>
      <c r="C751" t="s">
        <v>182</v>
      </c>
      <c r="D751" t="s">
        <v>923</v>
      </c>
      <c r="F751" t="s">
        <v>923</v>
      </c>
      <c r="H751" t="s">
        <v>265</v>
      </c>
      <c r="I751" t="s">
        <v>266</v>
      </c>
      <c r="J751" t="s">
        <v>920</v>
      </c>
      <c r="K751" t="s">
        <v>1276</v>
      </c>
      <c r="L751" t="s">
        <v>271</v>
      </c>
      <c r="M751" t="s">
        <v>268</v>
      </c>
      <c r="N751">
        <v>21</v>
      </c>
      <c r="O751" t="s">
        <v>273</v>
      </c>
      <c r="P751">
        <v>0.17</v>
      </c>
      <c r="R751">
        <v>1</v>
      </c>
      <c r="S751" s="108">
        <v>0.17</v>
      </c>
      <c r="T751">
        <v>1</v>
      </c>
      <c r="U751" t="s">
        <v>270</v>
      </c>
      <c r="V751" t="s">
        <v>167</v>
      </c>
      <c r="W751">
        <v>1</v>
      </c>
      <c r="X751">
        <v>0</v>
      </c>
      <c r="Y751">
        <v>1</v>
      </c>
      <c r="Z751">
        <v>0</v>
      </c>
      <c r="AA751">
        <v>0</v>
      </c>
      <c r="AB751">
        <v>0</v>
      </c>
      <c r="AC751">
        <v>0</v>
      </c>
      <c r="AD751">
        <v>0</v>
      </c>
    </row>
    <row r="752" spans="1:30" x14ac:dyDescent="0.3">
      <c r="A752" t="s">
        <v>922</v>
      </c>
      <c r="B752" t="s">
        <v>262</v>
      </c>
      <c r="C752" t="s">
        <v>182</v>
      </c>
      <c r="D752" t="s">
        <v>923</v>
      </c>
      <c r="F752" t="s">
        <v>923</v>
      </c>
      <c r="H752" t="s">
        <v>265</v>
      </c>
      <c r="I752" t="s">
        <v>266</v>
      </c>
      <c r="J752" t="s">
        <v>920</v>
      </c>
      <c r="K752" t="s">
        <v>1276</v>
      </c>
      <c r="L752" t="s">
        <v>271</v>
      </c>
      <c r="M752" t="s">
        <v>268</v>
      </c>
      <c r="N752">
        <v>21</v>
      </c>
      <c r="O752" t="s">
        <v>273</v>
      </c>
      <c r="P752">
        <v>0.17</v>
      </c>
      <c r="R752">
        <v>1</v>
      </c>
      <c r="S752" s="108">
        <v>0.17</v>
      </c>
      <c r="T752">
        <v>1</v>
      </c>
      <c r="U752" t="s">
        <v>270</v>
      </c>
      <c r="V752" t="s">
        <v>167</v>
      </c>
      <c r="W752">
        <v>1</v>
      </c>
      <c r="X752">
        <v>0</v>
      </c>
      <c r="Y752">
        <v>1</v>
      </c>
      <c r="Z752">
        <v>0</v>
      </c>
      <c r="AA752">
        <v>0</v>
      </c>
      <c r="AB752">
        <v>0</v>
      </c>
      <c r="AC752">
        <v>0</v>
      </c>
      <c r="AD752">
        <v>0</v>
      </c>
    </row>
    <row r="753" spans="1:30" x14ac:dyDescent="0.3">
      <c r="A753" t="s">
        <v>922</v>
      </c>
      <c r="B753" t="s">
        <v>262</v>
      </c>
      <c r="C753" t="s">
        <v>182</v>
      </c>
      <c r="D753" t="s">
        <v>923</v>
      </c>
      <c r="F753" t="s">
        <v>923</v>
      </c>
      <c r="H753" t="s">
        <v>265</v>
      </c>
      <c r="I753" t="s">
        <v>266</v>
      </c>
      <c r="J753" t="s">
        <v>920</v>
      </c>
      <c r="K753" t="s">
        <v>1276</v>
      </c>
      <c r="L753" t="s">
        <v>271</v>
      </c>
      <c r="M753" t="s">
        <v>268</v>
      </c>
      <c r="N753">
        <v>21</v>
      </c>
      <c r="O753" t="s">
        <v>273</v>
      </c>
      <c r="P753">
        <v>0.17</v>
      </c>
      <c r="R753">
        <v>1</v>
      </c>
      <c r="S753" s="108">
        <v>0.17</v>
      </c>
      <c r="T753">
        <v>1</v>
      </c>
      <c r="U753" t="s">
        <v>270</v>
      </c>
      <c r="V753" t="s">
        <v>167</v>
      </c>
      <c r="W753">
        <v>1</v>
      </c>
      <c r="X753">
        <v>0</v>
      </c>
      <c r="Y753">
        <v>1</v>
      </c>
      <c r="Z753">
        <v>0</v>
      </c>
      <c r="AA753">
        <v>0</v>
      </c>
      <c r="AB753">
        <v>0</v>
      </c>
      <c r="AC753">
        <v>0</v>
      </c>
      <c r="AD753">
        <v>0</v>
      </c>
    </row>
    <row r="754" spans="1:30" x14ac:dyDescent="0.3">
      <c r="A754" t="s">
        <v>922</v>
      </c>
      <c r="B754" t="s">
        <v>262</v>
      </c>
      <c r="C754" t="s">
        <v>182</v>
      </c>
      <c r="D754" t="s">
        <v>923</v>
      </c>
      <c r="F754" t="s">
        <v>923</v>
      </c>
      <c r="H754" t="s">
        <v>265</v>
      </c>
      <c r="I754" t="s">
        <v>266</v>
      </c>
      <c r="J754" t="s">
        <v>920</v>
      </c>
      <c r="K754" t="s">
        <v>1276</v>
      </c>
      <c r="L754" t="s">
        <v>271</v>
      </c>
      <c r="M754" t="s">
        <v>268</v>
      </c>
      <c r="N754">
        <v>21</v>
      </c>
      <c r="O754" t="s">
        <v>273</v>
      </c>
      <c r="P754">
        <v>0.17</v>
      </c>
      <c r="R754">
        <v>1</v>
      </c>
      <c r="S754" s="108">
        <v>0.17</v>
      </c>
      <c r="T754">
        <v>1</v>
      </c>
      <c r="U754" t="s">
        <v>270</v>
      </c>
      <c r="V754" t="s">
        <v>167</v>
      </c>
      <c r="W754">
        <v>1</v>
      </c>
      <c r="X754">
        <v>0</v>
      </c>
      <c r="Y754">
        <v>1</v>
      </c>
      <c r="Z754">
        <v>0</v>
      </c>
      <c r="AA754">
        <v>0</v>
      </c>
      <c r="AB754">
        <v>0</v>
      </c>
      <c r="AC754">
        <v>0</v>
      </c>
      <c r="AD754">
        <v>0</v>
      </c>
    </row>
    <row r="755" spans="1:30" x14ac:dyDescent="0.3">
      <c r="A755" t="s">
        <v>922</v>
      </c>
      <c r="B755" t="s">
        <v>262</v>
      </c>
      <c r="C755" t="s">
        <v>182</v>
      </c>
      <c r="D755" t="s">
        <v>923</v>
      </c>
      <c r="F755" t="s">
        <v>923</v>
      </c>
      <c r="H755" t="s">
        <v>265</v>
      </c>
      <c r="I755" t="s">
        <v>266</v>
      </c>
      <c r="J755" t="s">
        <v>920</v>
      </c>
      <c r="K755" t="s">
        <v>1276</v>
      </c>
      <c r="L755" t="s">
        <v>271</v>
      </c>
      <c r="M755" t="s">
        <v>268</v>
      </c>
      <c r="N755">
        <v>21</v>
      </c>
      <c r="O755" t="s">
        <v>273</v>
      </c>
      <c r="P755">
        <v>0.17</v>
      </c>
      <c r="R755">
        <v>1</v>
      </c>
      <c r="S755" s="108">
        <v>0.17</v>
      </c>
      <c r="T755">
        <v>1</v>
      </c>
      <c r="U755" t="s">
        <v>270</v>
      </c>
      <c r="V755" t="s">
        <v>167</v>
      </c>
      <c r="W755">
        <v>1</v>
      </c>
      <c r="X755">
        <v>0</v>
      </c>
      <c r="Y755">
        <v>1</v>
      </c>
      <c r="Z755">
        <v>0</v>
      </c>
      <c r="AA755">
        <v>0</v>
      </c>
      <c r="AB755">
        <v>0</v>
      </c>
      <c r="AC755">
        <v>0</v>
      </c>
      <c r="AD755">
        <v>0</v>
      </c>
    </row>
    <row r="756" spans="1:30" x14ac:dyDescent="0.3">
      <c r="A756" t="s">
        <v>922</v>
      </c>
      <c r="B756" t="s">
        <v>262</v>
      </c>
      <c r="C756" t="s">
        <v>182</v>
      </c>
      <c r="D756" t="s">
        <v>923</v>
      </c>
      <c r="F756" t="s">
        <v>923</v>
      </c>
      <c r="H756" t="s">
        <v>265</v>
      </c>
      <c r="I756" t="s">
        <v>266</v>
      </c>
      <c r="J756" t="s">
        <v>920</v>
      </c>
      <c r="K756" t="s">
        <v>1276</v>
      </c>
      <c r="L756" t="s">
        <v>271</v>
      </c>
      <c r="M756" t="s">
        <v>268</v>
      </c>
      <c r="N756">
        <v>21</v>
      </c>
      <c r="O756" t="s">
        <v>273</v>
      </c>
      <c r="P756">
        <v>0.17</v>
      </c>
      <c r="R756">
        <v>1</v>
      </c>
      <c r="S756" s="108">
        <v>0.17</v>
      </c>
      <c r="T756">
        <v>1</v>
      </c>
      <c r="U756" t="s">
        <v>270</v>
      </c>
      <c r="V756" t="s">
        <v>167</v>
      </c>
      <c r="W756">
        <v>1</v>
      </c>
      <c r="X756">
        <v>0</v>
      </c>
      <c r="Y756">
        <v>1</v>
      </c>
      <c r="Z756">
        <v>0</v>
      </c>
      <c r="AA756">
        <v>0</v>
      </c>
      <c r="AB756">
        <v>0</v>
      </c>
      <c r="AC756">
        <v>0</v>
      </c>
      <c r="AD756">
        <v>0</v>
      </c>
    </row>
    <row r="757" spans="1:30" x14ac:dyDescent="0.3">
      <c r="A757" t="s">
        <v>1821</v>
      </c>
      <c r="B757" t="s">
        <v>262</v>
      </c>
      <c r="C757" t="s">
        <v>226</v>
      </c>
      <c r="D757" t="s">
        <v>9887</v>
      </c>
      <c r="E757" t="s">
        <v>1850</v>
      </c>
      <c r="F757" t="s">
        <v>9300</v>
      </c>
      <c r="H757" t="s">
        <v>265</v>
      </c>
      <c r="I757" t="s">
        <v>266</v>
      </c>
      <c r="J757" t="s">
        <v>1846</v>
      </c>
      <c r="K757" t="s">
        <v>1823</v>
      </c>
      <c r="L757" t="s">
        <v>267</v>
      </c>
      <c r="M757" t="s">
        <v>268</v>
      </c>
      <c r="N757">
        <v>8</v>
      </c>
      <c r="O757" t="s">
        <v>266</v>
      </c>
      <c r="P757">
        <v>0.17</v>
      </c>
      <c r="R757">
        <v>1</v>
      </c>
      <c r="S757" s="108">
        <v>0.17</v>
      </c>
      <c r="T757">
        <v>1</v>
      </c>
      <c r="U757" t="s">
        <v>270</v>
      </c>
      <c r="V757" t="s">
        <v>167</v>
      </c>
      <c r="W757">
        <v>1</v>
      </c>
      <c r="X757">
        <v>0</v>
      </c>
      <c r="Y757">
        <v>0</v>
      </c>
      <c r="Z757">
        <v>0</v>
      </c>
      <c r="AA757">
        <v>1</v>
      </c>
      <c r="AB757">
        <v>0</v>
      </c>
      <c r="AC757">
        <v>0</v>
      </c>
      <c r="AD757">
        <v>0</v>
      </c>
    </row>
    <row r="758" spans="1:30" x14ac:dyDescent="0.3">
      <c r="A758" t="s">
        <v>1821</v>
      </c>
      <c r="B758" t="s">
        <v>262</v>
      </c>
      <c r="C758" t="s">
        <v>226</v>
      </c>
      <c r="D758" t="s">
        <v>9887</v>
      </c>
      <c r="E758" t="s">
        <v>1850</v>
      </c>
      <c r="F758" t="s">
        <v>9300</v>
      </c>
      <c r="H758" t="s">
        <v>265</v>
      </c>
      <c r="I758" t="s">
        <v>266</v>
      </c>
      <c r="J758" t="s">
        <v>1846</v>
      </c>
      <c r="K758" t="s">
        <v>1823</v>
      </c>
      <c r="L758" t="s">
        <v>271</v>
      </c>
      <c r="M758" t="s">
        <v>268</v>
      </c>
      <c r="N758">
        <v>9</v>
      </c>
      <c r="O758" t="s">
        <v>288</v>
      </c>
      <c r="P758">
        <v>0.17</v>
      </c>
      <c r="R758">
        <v>1</v>
      </c>
      <c r="S758" s="108">
        <v>0.17</v>
      </c>
      <c r="T758">
        <v>1</v>
      </c>
      <c r="U758" t="s">
        <v>270</v>
      </c>
      <c r="V758" t="s">
        <v>167</v>
      </c>
      <c r="W758">
        <v>1</v>
      </c>
      <c r="X758">
        <v>0</v>
      </c>
      <c r="Y758">
        <v>0</v>
      </c>
      <c r="Z758">
        <v>0</v>
      </c>
      <c r="AA758">
        <v>1</v>
      </c>
      <c r="AB758">
        <v>0</v>
      </c>
      <c r="AC758">
        <v>0</v>
      </c>
      <c r="AD758">
        <v>0</v>
      </c>
    </row>
    <row r="759" spans="1:30" x14ac:dyDescent="0.3">
      <c r="A759" t="s">
        <v>1821</v>
      </c>
      <c r="B759" t="s">
        <v>525</v>
      </c>
      <c r="C759" t="s">
        <v>226</v>
      </c>
      <c r="D759" t="s">
        <v>9888</v>
      </c>
      <c r="E759" t="s">
        <v>1851</v>
      </c>
      <c r="F759" t="s">
        <v>9300</v>
      </c>
      <c r="H759" t="s">
        <v>265</v>
      </c>
      <c r="I759" t="s">
        <v>266</v>
      </c>
      <c r="J759" t="s">
        <v>1846</v>
      </c>
      <c r="K759" t="s">
        <v>1823</v>
      </c>
      <c r="L759" t="s">
        <v>267</v>
      </c>
      <c r="M759" t="s">
        <v>268</v>
      </c>
      <c r="N759">
        <v>8</v>
      </c>
      <c r="O759" t="s">
        <v>266</v>
      </c>
      <c r="P759">
        <v>0.17</v>
      </c>
      <c r="R759">
        <v>1</v>
      </c>
      <c r="S759" s="108">
        <v>0.17</v>
      </c>
      <c r="T759">
        <v>1</v>
      </c>
      <c r="U759" t="s">
        <v>270</v>
      </c>
      <c r="V759" t="s">
        <v>167</v>
      </c>
      <c r="W759">
        <v>1</v>
      </c>
      <c r="X759">
        <v>0</v>
      </c>
      <c r="Y759">
        <v>0</v>
      </c>
      <c r="Z759">
        <v>0</v>
      </c>
      <c r="AA759">
        <v>1</v>
      </c>
      <c r="AB759">
        <v>0</v>
      </c>
      <c r="AC759">
        <v>0</v>
      </c>
      <c r="AD759">
        <v>0</v>
      </c>
    </row>
    <row r="760" spans="1:30" x14ac:dyDescent="0.3">
      <c r="A760" t="s">
        <v>1821</v>
      </c>
      <c r="B760" t="s">
        <v>525</v>
      </c>
      <c r="C760" t="s">
        <v>226</v>
      </c>
      <c r="D760" t="s">
        <v>9888</v>
      </c>
      <c r="E760" t="s">
        <v>1851</v>
      </c>
      <c r="F760" t="s">
        <v>9300</v>
      </c>
      <c r="H760" t="s">
        <v>265</v>
      </c>
      <c r="I760" t="s">
        <v>266</v>
      </c>
      <c r="J760" t="s">
        <v>1846</v>
      </c>
      <c r="K760" t="s">
        <v>1823</v>
      </c>
      <c r="L760" t="s">
        <v>271</v>
      </c>
      <c r="M760" t="s">
        <v>268</v>
      </c>
      <c r="N760">
        <v>9</v>
      </c>
      <c r="O760" t="s">
        <v>288</v>
      </c>
      <c r="P760">
        <v>0.17</v>
      </c>
      <c r="R760">
        <v>1</v>
      </c>
      <c r="S760" s="108">
        <v>0.17</v>
      </c>
      <c r="T760">
        <v>1</v>
      </c>
      <c r="U760" t="s">
        <v>270</v>
      </c>
      <c r="V760" t="s">
        <v>167</v>
      </c>
      <c r="W760">
        <v>1</v>
      </c>
      <c r="X760">
        <v>0</v>
      </c>
      <c r="Y760">
        <v>0</v>
      </c>
      <c r="Z760">
        <v>0</v>
      </c>
      <c r="AA760">
        <v>1</v>
      </c>
      <c r="AB760">
        <v>0</v>
      </c>
      <c r="AC760">
        <v>0</v>
      </c>
      <c r="AD760">
        <v>0</v>
      </c>
    </row>
    <row r="761" spans="1:30" x14ac:dyDescent="0.3">
      <c r="A761" t="s">
        <v>1821</v>
      </c>
      <c r="B761" t="s">
        <v>808</v>
      </c>
      <c r="C761" t="s">
        <v>226</v>
      </c>
      <c r="D761" t="s">
        <v>9891</v>
      </c>
      <c r="E761" t="s">
        <v>1854</v>
      </c>
      <c r="F761" t="s">
        <v>9300</v>
      </c>
      <c r="H761" t="s">
        <v>265</v>
      </c>
      <c r="I761" t="s">
        <v>266</v>
      </c>
      <c r="J761" t="s">
        <v>1846</v>
      </c>
      <c r="K761" t="s">
        <v>1823</v>
      </c>
      <c r="L761" t="s">
        <v>267</v>
      </c>
      <c r="M761" t="s">
        <v>268</v>
      </c>
      <c r="N761">
        <v>8</v>
      </c>
      <c r="O761" t="s">
        <v>266</v>
      </c>
      <c r="P761">
        <v>0.17</v>
      </c>
      <c r="R761">
        <v>1</v>
      </c>
      <c r="S761" s="108">
        <v>0.17</v>
      </c>
      <c r="T761">
        <v>1</v>
      </c>
      <c r="U761" t="s">
        <v>270</v>
      </c>
      <c r="V761" t="s">
        <v>167</v>
      </c>
      <c r="W761">
        <v>1</v>
      </c>
      <c r="X761">
        <v>0</v>
      </c>
      <c r="Y761">
        <v>0</v>
      </c>
      <c r="Z761">
        <v>0</v>
      </c>
      <c r="AA761">
        <v>1</v>
      </c>
      <c r="AB761">
        <v>0</v>
      </c>
      <c r="AC761">
        <v>0</v>
      </c>
      <c r="AD761">
        <v>0</v>
      </c>
    </row>
    <row r="762" spans="1:30" x14ac:dyDescent="0.3">
      <c r="A762" t="s">
        <v>1821</v>
      </c>
      <c r="B762" t="s">
        <v>808</v>
      </c>
      <c r="C762" t="s">
        <v>226</v>
      </c>
      <c r="D762" t="s">
        <v>9891</v>
      </c>
      <c r="E762" t="s">
        <v>1854</v>
      </c>
      <c r="F762" t="s">
        <v>9300</v>
      </c>
      <c r="H762" t="s">
        <v>265</v>
      </c>
      <c r="I762" t="s">
        <v>266</v>
      </c>
      <c r="J762" t="s">
        <v>1846</v>
      </c>
      <c r="K762" t="s">
        <v>1823</v>
      </c>
      <c r="L762" t="s">
        <v>271</v>
      </c>
      <c r="M762" t="s">
        <v>268</v>
      </c>
      <c r="N762">
        <v>9</v>
      </c>
      <c r="O762" t="s">
        <v>288</v>
      </c>
      <c r="P762">
        <v>0.17</v>
      </c>
      <c r="R762">
        <v>1</v>
      </c>
      <c r="S762" s="108">
        <v>0.17</v>
      </c>
      <c r="T762">
        <v>1</v>
      </c>
      <c r="U762" t="s">
        <v>270</v>
      </c>
      <c r="V762" t="s">
        <v>167</v>
      </c>
      <c r="W762">
        <v>1</v>
      </c>
      <c r="X762">
        <v>0</v>
      </c>
      <c r="Y762">
        <v>0</v>
      </c>
      <c r="Z762">
        <v>0</v>
      </c>
      <c r="AA762">
        <v>1</v>
      </c>
      <c r="AB762">
        <v>0</v>
      </c>
      <c r="AC762">
        <v>0</v>
      </c>
      <c r="AD762">
        <v>0</v>
      </c>
    </row>
    <row r="763" spans="1:30" x14ac:dyDescent="0.3">
      <c r="A763" t="s">
        <v>1821</v>
      </c>
      <c r="B763" t="s">
        <v>825</v>
      </c>
      <c r="C763" t="s">
        <v>226</v>
      </c>
      <c r="D763" t="s">
        <v>9882</v>
      </c>
      <c r="E763" t="s">
        <v>431</v>
      </c>
      <c r="F763" t="s">
        <v>9300</v>
      </c>
      <c r="H763" t="s">
        <v>265</v>
      </c>
      <c r="I763" t="s">
        <v>266</v>
      </c>
      <c r="J763" t="s">
        <v>1844</v>
      </c>
      <c r="K763" t="s">
        <v>1823</v>
      </c>
      <c r="L763" t="s">
        <v>267</v>
      </c>
      <c r="M763" t="s">
        <v>268</v>
      </c>
      <c r="N763">
        <v>8</v>
      </c>
      <c r="O763" t="s">
        <v>266</v>
      </c>
      <c r="P763">
        <v>0.17</v>
      </c>
      <c r="R763">
        <v>1</v>
      </c>
      <c r="S763" s="108">
        <v>0.17</v>
      </c>
      <c r="T763">
        <v>1</v>
      </c>
      <c r="U763" t="s">
        <v>270</v>
      </c>
      <c r="V763" t="s">
        <v>167</v>
      </c>
      <c r="W763">
        <v>1</v>
      </c>
      <c r="X763">
        <v>0</v>
      </c>
      <c r="Y763">
        <v>0</v>
      </c>
      <c r="Z763">
        <v>0</v>
      </c>
      <c r="AA763">
        <v>1</v>
      </c>
      <c r="AB763">
        <v>0</v>
      </c>
      <c r="AC763">
        <v>0</v>
      </c>
      <c r="AD763">
        <v>0</v>
      </c>
    </row>
    <row r="764" spans="1:30" x14ac:dyDescent="0.3">
      <c r="A764" t="s">
        <v>1821</v>
      </c>
      <c r="B764" t="s">
        <v>825</v>
      </c>
      <c r="C764" t="s">
        <v>226</v>
      </c>
      <c r="D764" t="s">
        <v>9882</v>
      </c>
      <c r="E764" t="s">
        <v>431</v>
      </c>
      <c r="F764" t="s">
        <v>9300</v>
      </c>
      <c r="H764" t="s">
        <v>265</v>
      </c>
      <c r="I764" t="s">
        <v>266</v>
      </c>
      <c r="J764" t="s">
        <v>1844</v>
      </c>
      <c r="K764" t="s">
        <v>1823</v>
      </c>
      <c r="L764" t="s">
        <v>271</v>
      </c>
      <c r="M764" t="s">
        <v>268</v>
      </c>
      <c r="N764">
        <v>9</v>
      </c>
      <c r="O764" t="s">
        <v>288</v>
      </c>
      <c r="P764">
        <v>0.17</v>
      </c>
      <c r="R764">
        <v>1</v>
      </c>
      <c r="S764" s="108">
        <v>0.17</v>
      </c>
      <c r="T764">
        <v>1</v>
      </c>
      <c r="U764" t="s">
        <v>270</v>
      </c>
      <c r="V764" t="s">
        <v>167</v>
      </c>
      <c r="W764">
        <v>1</v>
      </c>
      <c r="X764">
        <v>0</v>
      </c>
      <c r="Y764">
        <v>0</v>
      </c>
      <c r="Z764">
        <v>0</v>
      </c>
      <c r="AA764">
        <v>1</v>
      </c>
      <c r="AB764">
        <v>0</v>
      </c>
      <c r="AC764">
        <v>0</v>
      </c>
      <c r="AD764">
        <v>0</v>
      </c>
    </row>
    <row r="765" spans="1:30" x14ac:dyDescent="0.3">
      <c r="A765" t="s">
        <v>1821</v>
      </c>
      <c r="B765" t="s">
        <v>827</v>
      </c>
      <c r="C765" t="s">
        <v>226</v>
      </c>
      <c r="D765" t="s">
        <v>9884</v>
      </c>
      <c r="E765" t="s">
        <v>1847</v>
      </c>
      <c r="F765" t="s">
        <v>9300</v>
      </c>
      <c r="H765" t="s">
        <v>265</v>
      </c>
      <c r="I765" t="s">
        <v>266</v>
      </c>
      <c r="J765" t="s">
        <v>1844</v>
      </c>
      <c r="K765" t="s">
        <v>1823</v>
      </c>
      <c r="L765" t="s">
        <v>267</v>
      </c>
      <c r="M765" t="s">
        <v>268</v>
      </c>
      <c r="N765">
        <v>8</v>
      </c>
      <c r="O765" t="s">
        <v>266</v>
      </c>
      <c r="P765">
        <v>0.17</v>
      </c>
      <c r="R765">
        <v>1</v>
      </c>
      <c r="S765" s="108">
        <v>0.17</v>
      </c>
      <c r="T765">
        <v>1</v>
      </c>
      <c r="U765" t="s">
        <v>270</v>
      </c>
      <c r="V765" t="s">
        <v>167</v>
      </c>
      <c r="W765">
        <v>1</v>
      </c>
      <c r="X765">
        <v>0</v>
      </c>
      <c r="Y765">
        <v>0</v>
      </c>
      <c r="Z765">
        <v>0</v>
      </c>
      <c r="AA765">
        <v>1</v>
      </c>
      <c r="AB765">
        <v>0</v>
      </c>
      <c r="AC765">
        <v>0</v>
      </c>
      <c r="AD765">
        <v>0</v>
      </c>
    </row>
    <row r="766" spans="1:30" x14ac:dyDescent="0.3">
      <c r="A766" t="s">
        <v>1821</v>
      </c>
      <c r="B766" t="s">
        <v>827</v>
      </c>
      <c r="C766" t="s">
        <v>226</v>
      </c>
      <c r="D766" t="s">
        <v>9884</v>
      </c>
      <c r="E766" t="s">
        <v>1847</v>
      </c>
      <c r="F766" t="s">
        <v>9300</v>
      </c>
      <c r="H766" t="s">
        <v>265</v>
      </c>
      <c r="I766" t="s">
        <v>266</v>
      </c>
      <c r="J766" t="s">
        <v>1844</v>
      </c>
      <c r="K766" t="s">
        <v>1823</v>
      </c>
      <c r="L766" t="s">
        <v>271</v>
      </c>
      <c r="M766" t="s">
        <v>268</v>
      </c>
      <c r="N766">
        <v>9</v>
      </c>
      <c r="O766" t="s">
        <v>288</v>
      </c>
      <c r="P766">
        <v>0.17</v>
      </c>
      <c r="R766">
        <v>1</v>
      </c>
      <c r="S766" s="108">
        <v>0.17</v>
      </c>
      <c r="T766">
        <v>1</v>
      </c>
      <c r="U766" t="s">
        <v>270</v>
      </c>
      <c r="V766" t="s">
        <v>167</v>
      </c>
      <c r="W766">
        <v>1</v>
      </c>
      <c r="X766">
        <v>0</v>
      </c>
      <c r="Y766">
        <v>0</v>
      </c>
      <c r="Z766">
        <v>0</v>
      </c>
      <c r="AA766">
        <v>1</v>
      </c>
      <c r="AB766">
        <v>0</v>
      </c>
      <c r="AC766">
        <v>0</v>
      </c>
      <c r="AD766">
        <v>0</v>
      </c>
    </row>
    <row r="767" spans="1:30" x14ac:dyDescent="0.3">
      <c r="A767" t="s">
        <v>1821</v>
      </c>
      <c r="B767" t="s">
        <v>829</v>
      </c>
      <c r="C767" t="s">
        <v>226</v>
      </c>
      <c r="D767" t="s">
        <v>9886</v>
      </c>
      <c r="E767" t="s">
        <v>1849</v>
      </c>
      <c r="F767" t="s">
        <v>9300</v>
      </c>
      <c r="H767" t="s">
        <v>265</v>
      </c>
      <c r="I767" t="s">
        <v>266</v>
      </c>
      <c r="J767" t="s">
        <v>1844</v>
      </c>
      <c r="K767" t="s">
        <v>1823</v>
      </c>
      <c r="L767" t="s">
        <v>267</v>
      </c>
      <c r="M767" t="s">
        <v>268</v>
      </c>
      <c r="N767">
        <v>8</v>
      </c>
      <c r="O767" t="s">
        <v>266</v>
      </c>
      <c r="P767">
        <v>0.17</v>
      </c>
      <c r="R767">
        <v>1</v>
      </c>
      <c r="S767" s="108">
        <v>0.17</v>
      </c>
      <c r="T767">
        <v>1</v>
      </c>
      <c r="U767" t="s">
        <v>270</v>
      </c>
      <c r="V767" t="s">
        <v>167</v>
      </c>
      <c r="W767">
        <v>1</v>
      </c>
      <c r="X767">
        <v>0</v>
      </c>
      <c r="Y767">
        <v>0</v>
      </c>
      <c r="Z767">
        <v>0</v>
      </c>
      <c r="AA767">
        <v>1</v>
      </c>
      <c r="AB767">
        <v>0</v>
      </c>
      <c r="AC767">
        <v>0</v>
      </c>
      <c r="AD767">
        <v>0</v>
      </c>
    </row>
    <row r="768" spans="1:30" x14ac:dyDescent="0.3">
      <c r="A768" t="s">
        <v>1821</v>
      </c>
      <c r="B768" t="s">
        <v>829</v>
      </c>
      <c r="C768" t="s">
        <v>226</v>
      </c>
      <c r="D768" t="s">
        <v>9886</v>
      </c>
      <c r="E768" t="s">
        <v>1849</v>
      </c>
      <c r="F768" t="s">
        <v>9300</v>
      </c>
      <c r="H768" t="s">
        <v>265</v>
      </c>
      <c r="I768" t="s">
        <v>266</v>
      </c>
      <c r="J768" t="s">
        <v>1844</v>
      </c>
      <c r="K768" t="s">
        <v>1823</v>
      </c>
      <c r="L768" t="s">
        <v>271</v>
      </c>
      <c r="M768" t="s">
        <v>268</v>
      </c>
      <c r="N768">
        <v>9</v>
      </c>
      <c r="O768" t="s">
        <v>288</v>
      </c>
      <c r="P768">
        <v>0.17</v>
      </c>
      <c r="R768">
        <v>1</v>
      </c>
      <c r="S768" s="108">
        <v>0.17</v>
      </c>
      <c r="T768">
        <v>1</v>
      </c>
      <c r="U768" t="s">
        <v>270</v>
      </c>
      <c r="V768" t="s">
        <v>167</v>
      </c>
      <c r="W768">
        <v>1</v>
      </c>
      <c r="X768">
        <v>0</v>
      </c>
      <c r="Y768">
        <v>0</v>
      </c>
      <c r="Z768">
        <v>0</v>
      </c>
      <c r="AA768">
        <v>1</v>
      </c>
      <c r="AB768">
        <v>0</v>
      </c>
      <c r="AC768">
        <v>0</v>
      </c>
      <c r="AD768">
        <v>0</v>
      </c>
    </row>
    <row r="769" spans="1:30" x14ac:dyDescent="0.3">
      <c r="A769" t="s">
        <v>1821</v>
      </c>
      <c r="B769" t="s">
        <v>831</v>
      </c>
      <c r="C769" t="s">
        <v>226</v>
      </c>
      <c r="D769" t="s">
        <v>9893</v>
      </c>
      <c r="E769" t="s">
        <v>1855</v>
      </c>
      <c r="F769" t="s">
        <v>9300</v>
      </c>
      <c r="H769" t="s">
        <v>265</v>
      </c>
      <c r="I769" t="s">
        <v>266</v>
      </c>
      <c r="J769" t="s">
        <v>1844</v>
      </c>
      <c r="K769" t="s">
        <v>1823</v>
      </c>
      <c r="L769" t="s">
        <v>267</v>
      </c>
      <c r="M769" t="s">
        <v>268</v>
      </c>
      <c r="N769">
        <v>8</v>
      </c>
      <c r="O769" t="s">
        <v>266</v>
      </c>
      <c r="P769">
        <v>0.17</v>
      </c>
      <c r="R769">
        <v>1</v>
      </c>
      <c r="S769" s="108">
        <v>0.17</v>
      </c>
      <c r="T769">
        <v>1</v>
      </c>
      <c r="U769" t="s">
        <v>270</v>
      </c>
      <c r="V769" t="s">
        <v>167</v>
      </c>
      <c r="W769">
        <v>1</v>
      </c>
      <c r="X769">
        <v>0</v>
      </c>
      <c r="Y769">
        <v>0</v>
      </c>
      <c r="Z769">
        <v>0</v>
      </c>
      <c r="AA769">
        <v>1</v>
      </c>
      <c r="AB769">
        <v>0</v>
      </c>
      <c r="AC769">
        <v>0</v>
      </c>
      <c r="AD769">
        <v>0</v>
      </c>
    </row>
    <row r="770" spans="1:30" x14ac:dyDescent="0.3">
      <c r="A770" t="s">
        <v>1821</v>
      </c>
      <c r="B770" t="s">
        <v>831</v>
      </c>
      <c r="C770" t="s">
        <v>226</v>
      </c>
      <c r="D770" t="s">
        <v>9893</v>
      </c>
      <c r="E770" t="s">
        <v>1855</v>
      </c>
      <c r="F770" t="s">
        <v>9300</v>
      </c>
      <c r="H770" t="s">
        <v>265</v>
      </c>
      <c r="I770" t="s">
        <v>266</v>
      </c>
      <c r="J770" t="s">
        <v>1844</v>
      </c>
      <c r="K770" t="s">
        <v>1823</v>
      </c>
      <c r="L770" t="s">
        <v>271</v>
      </c>
      <c r="M770" t="s">
        <v>268</v>
      </c>
      <c r="N770">
        <v>9</v>
      </c>
      <c r="O770" t="s">
        <v>288</v>
      </c>
      <c r="P770">
        <v>0.17</v>
      </c>
      <c r="R770">
        <v>1</v>
      </c>
      <c r="S770" s="108">
        <v>0.17</v>
      </c>
      <c r="T770">
        <v>1</v>
      </c>
      <c r="U770" t="s">
        <v>270</v>
      </c>
      <c r="V770" t="s">
        <v>167</v>
      </c>
      <c r="W770">
        <v>1</v>
      </c>
      <c r="X770">
        <v>0</v>
      </c>
      <c r="Y770">
        <v>0</v>
      </c>
      <c r="Z770">
        <v>0</v>
      </c>
      <c r="AA770">
        <v>1</v>
      </c>
      <c r="AB770">
        <v>0</v>
      </c>
      <c r="AC770">
        <v>0</v>
      </c>
      <c r="AD770">
        <v>0</v>
      </c>
    </row>
    <row r="771" spans="1:30" x14ac:dyDescent="0.3">
      <c r="A771" t="s">
        <v>1821</v>
      </c>
      <c r="B771" t="s">
        <v>833</v>
      </c>
      <c r="C771" t="s">
        <v>226</v>
      </c>
      <c r="D771" t="s">
        <v>9895</v>
      </c>
      <c r="E771" t="s">
        <v>1857</v>
      </c>
      <c r="F771" t="s">
        <v>9300</v>
      </c>
      <c r="H771" t="s">
        <v>265</v>
      </c>
      <c r="I771" t="s">
        <v>266</v>
      </c>
      <c r="J771" t="s">
        <v>1844</v>
      </c>
      <c r="K771" t="s">
        <v>1823</v>
      </c>
      <c r="L771" t="s">
        <v>267</v>
      </c>
      <c r="M771" t="s">
        <v>268</v>
      </c>
      <c r="N771">
        <v>8</v>
      </c>
      <c r="O771" t="s">
        <v>266</v>
      </c>
      <c r="P771">
        <v>0.17</v>
      </c>
      <c r="R771">
        <v>1</v>
      </c>
      <c r="S771" s="108">
        <v>0.17</v>
      </c>
      <c r="T771">
        <v>1</v>
      </c>
      <c r="U771" t="s">
        <v>270</v>
      </c>
      <c r="V771" t="s">
        <v>167</v>
      </c>
      <c r="W771">
        <v>1</v>
      </c>
      <c r="X771">
        <v>0</v>
      </c>
      <c r="Y771">
        <v>0</v>
      </c>
      <c r="Z771">
        <v>0</v>
      </c>
      <c r="AA771">
        <v>1</v>
      </c>
      <c r="AB771">
        <v>0</v>
      </c>
      <c r="AC771">
        <v>0</v>
      </c>
      <c r="AD771">
        <v>0</v>
      </c>
    </row>
    <row r="772" spans="1:30" x14ac:dyDescent="0.3">
      <c r="A772" t="s">
        <v>1821</v>
      </c>
      <c r="B772" t="s">
        <v>833</v>
      </c>
      <c r="C772" t="s">
        <v>226</v>
      </c>
      <c r="D772" t="s">
        <v>9895</v>
      </c>
      <c r="E772" t="s">
        <v>1857</v>
      </c>
      <c r="F772" t="s">
        <v>9300</v>
      </c>
      <c r="H772" t="s">
        <v>265</v>
      </c>
      <c r="I772" t="s">
        <v>266</v>
      </c>
      <c r="J772" t="s">
        <v>1844</v>
      </c>
      <c r="K772" t="s">
        <v>1823</v>
      </c>
      <c r="L772" t="s">
        <v>271</v>
      </c>
      <c r="M772" t="s">
        <v>268</v>
      </c>
      <c r="N772">
        <v>9</v>
      </c>
      <c r="O772" t="s">
        <v>288</v>
      </c>
      <c r="P772">
        <v>0.17</v>
      </c>
      <c r="R772">
        <v>1</v>
      </c>
      <c r="S772" s="108">
        <v>0.17</v>
      </c>
      <c r="T772">
        <v>1</v>
      </c>
      <c r="U772" t="s">
        <v>270</v>
      </c>
      <c r="V772" t="s">
        <v>167</v>
      </c>
      <c r="W772">
        <v>1</v>
      </c>
      <c r="X772">
        <v>0</v>
      </c>
      <c r="Y772">
        <v>0</v>
      </c>
      <c r="Z772">
        <v>0</v>
      </c>
      <c r="AA772">
        <v>1</v>
      </c>
      <c r="AB772">
        <v>0</v>
      </c>
      <c r="AC772">
        <v>0</v>
      </c>
      <c r="AD772">
        <v>0</v>
      </c>
    </row>
    <row r="773" spans="1:30" x14ac:dyDescent="0.3">
      <c r="A773" t="s">
        <v>1821</v>
      </c>
      <c r="B773" t="s">
        <v>835</v>
      </c>
      <c r="C773" t="s">
        <v>226</v>
      </c>
      <c r="D773" t="s">
        <v>9897</v>
      </c>
      <c r="E773" t="s">
        <v>1859</v>
      </c>
      <c r="F773" t="s">
        <v>9300</v>
      </c>
      <c r="H773" t="s">
        <v>265</v>
      </c>
      <c r="I773" t="s">
        <v>266</v>
      </c>
      <c r="J773" t="s">
        <v>1844</v>
      </c>
      <c r="K773" t="s">
        <v>1823</v>
      </c>
      <c r="L773" t="s">
        <v>267</v>
      </c>
      <c r="M773" t="s">
        <v>268</v>
      </c>
      <c r="N773">
        <v>8</v>
      </c>
      <c r="O773" t="s">
        <v>266</v>
      </c>
      <c r="P773">
        <v>0.17</v>
      </c>
      <c r="R773">
        <v>1</v>
      </c>
      <c r="S773" s="108">
        <v>0.17</v>
      </c>
      <c r="T773">
        <v>1</v>
      </c>
      <c r="U773" t="s">
        <v>270</v>
      </c>
      <c r="V773" t="s">
        <v>167</v>
      </c>
      <c r="W773">
        <v>1</v>
      </c>
      <c r="X773">
        <v>0</v>
      </c>
      <c r="Y773">
        <v>0</v>
      </c>
      <c r="Z773">
        <v>0</v>
      </c>
      <c r="AA773">
        <v>1</v>
      </c>
      <c r="AB773">
        <v>0</v>
      </c>
      <c r="AC773">
        <v>0</v>
      </c>
      <c r="AD773">
        <v>0</v>
      </c>
    </row>
    <row r="774" spans="1:30" x14ac:dyDescent="0.3">
      <c r="A774" t="s">
        <v>1821</v>
      </c>
      <c r="B774" t="s">
        <v>835</v>
      </c>
      <c r="C774" t="s">
        <v>226</v>
      </c>
      <c r="D774" t="s">
        <v>9897</v>
      </c>
      <c r="E774" t="s">
        <v>1859</v>
      </c>
      <c r="F774" t="s">
        <v>9300</v>
      </c>
      <c r="H774" t="s">
        <v>265</v>
      </c>
      <c r="I774" t="s">
        <v>266</v>
      </c>
      <c r="J774" t="s">
        <v>1844</v>
      </c>
      <c r="K774" t="s">
        <v>1823</v>
      </c>
      <c r="L774" t="s">
        <v>271</v>
      </c>
      <c r="M774" t="s">
        <v>268</v>
      </c>
      <c r="N774">
        <v>9</v>
      </c>
      <c r="O774" t="s">
        <v>288</v>
      </c>
      <c r="P774">
        <v>0.17</v>
      </c>
      <c r="R774">
        <v>1</v>
      </c>
      <c r="S774" s="108">
        <v>0.17</v>
      </c>
      <c r="T774">
        <v>1</v>
      </c>
      <c r="U774" t="s">
        <v>270</v>
      </c>
      <c r="V774" t="s">
        <v>167</v>
      </c>
      <c r="W774">
        <v>1</v>
      </c>
      <c r="X774">
        <v>0</v>
      </c>
      <c r="Y774">
        <v>0</v>
      </c>
      <c r="Z774">
        <v>0</v>
      </c>
      <c r="AA774">
        <v>1</v>
      </c>
      <c r="AB774">
        <v>0</v>
      </c>
      <c r="AC774">
        <v>0</v>
      </c>
      <c r="AD774">
        <v>0</v>
      </c>
    </row>
    <row r="775" spans="1:30" x14ac:dyDescent="0.3">
      <c r="A775" t="s">
        <v>1821</v>
      </c>
      <c r="B775" t="s">
        <v>857</v>
      </c>
      <c r="C775" t="s">
        <v>226</v>
      </c>
      <c r="D775" t="s">
        <v>9896</v>
      </c>
      <c r="E775" t="s">
        <v>1858</v>
      </c>
      <c r="F775" t="s">
        <v>9300</v>
      </c>
      <c r="H775" t="s">
        <v>265</v>
      </c>
      <c r="I775" t="s">
        <v>266</v>
      </c>
      <c r="J775" t="s">
        <v>1846</v>
      </c>
      <c r="K775" t="s">
        <v>1823</v>
      </c>
      <c r="L775" t="s">
        <v>267</v>
      </c>
      <c r="M775" t="s">
        <v>268</v>
      </c>
      <c r="N775">
        <v>8</v>
      </c>
      <c r="O775" t="s">
        <v>266</v>
      </c>
      <c r="P775">
        <v>0.17</v>
      </c>
      <c r="R775">
        <v>1</v>
      </c>
      <c r="S775" s="108">
        <v>0.17</v>
      </c>
      <c r="T775">
        <v>1</v>
      </c>
      <c r="U775" t="s">
        <v>270</v>
      </c>
      <c r="V775" t="s">
        <v>167</v>
      </c>
      <c r="W775">
        <v>1</v>
      </c>
      <c r="X775">
        <v>0</v>
      </c>
      <c r="Y775">
        <v>0</v>
      </c>
      <c r="Z775">
        <v>0</v>
      </c>
      <c r="AA775">
        <v>1</v>
      </c>
      <c r="AB775">
        <v>0</v>
      </c>
      <c r="AC775">
        <v>0</v>
      </c>
      <c r="AD775">
        <v>0</v>
      </c>
    </row>
    <row r="776" spans="1:30" x14ac:dyDescent="0.3">
      <c r="A776" t="s">
        <v>1821</v>
      </c>
      <c r="B776" t="s">
        <v>857</v>
      </c>
      <c r="C776" t="s">
        <v>226</v>
      </c>
      <c r="D776" t="s">
        <v>9896</v>
      </c>
      <c r="E776" t="s">
        <v>1858</v>
      </c>
      <c r="F776" t="s">
        <v>9300</v>
      </c>
      <c r="H776" t="s">
        <v>265</v>
      </c>
      <c r="I776" t="s">
        <v>266</v>
      </c>
      <c r="J776" t="s">
        <v>1846</v>
      </c>
      <c r="K776" t="s">
        <v>1823</v>
      </c>
      <c r="L776" t="s">
        <v>271</v>
      </c>
      <c r="M776" t="s">
        <v>268</v>
      </c>
      <c r="N776">
        <v>9</v>
      </c>
      <c r="O776" t="s">
        <v>288</v>
      </c>
      <c r="P776">
        <v>0.17</v>
      </c>
      <c r="R776">
        <v>1</v>
      </c>
      <c r="S776" s="108">
        <v>0.17</v>
      </c>
      <c r="T776">
        <v>1</v>
      </c>
      <c r="U776" t="s">
        <v>270</v>
      </c>
      <c r="V776" t="s">
        <v>167</v>
      </c>
      <c r="W776">
        <v>1</v>
      </c>
      <c r="X776">
        <v>0</v>
      </c>
      <c r="Y776">
        <v>0</v>
      </c>
      <c r="Z776">
        <v>0</v>
      </c>
      <c r="AA776">
        <v>1</v>
      </c>
      <c r="AB776">
        <v>0</v>
      </c>
      <c r="AC776">
        <v>0</v>
      </c>
      <c r="AD776">
        <v>0</v>
      </c>
    </row>
    <row r="777" spans="1:30" x14ac:dyDescent="0.3">
      <c r="A777" t="s">
        <v>1821</v>
      </c>
      <c r="B777" t="s">
        <v>861</v>
      </c>
      <c r="C777" t="s">
        <v>226</v>
      </c>
      <c r="D777" t="s">
        <v>9894</v>
      </c>
      <c r="E777" t="s">
        <v>1856</v>
      </c>
      <c r="F777" t="s">
        <v>9300</v>
      </c>
      <c r="H777" t="s">
        <v>265</v>
      </c>
      <c r="I777" t="s">
        <v>266</v>
      </c>
      <c r="J777" t="s">
        <v>1846</v>
      </c>
      <c r="K777" t="s">
        <v>1823</v>
      </c>
      <c r="L777" t="s">
        <v>267</v>
      </c>
      <c r="M777" t="s">
        <v>268</v>
      </c>
      <c r="N777">
        <v>8</v>
      </c>
      <c r="O777" t="s">
        <v>266</v>
      </c>
      <c r="P777">
        <v>0.17</v>
      </c>
      <c r="R777">
        <v>1</v>
      </c>
      <c r="S777" s="108">
        <v>0.17</v>
      </c>
      <c r="T777">
        <v>1</v>
      </c>
      <c r="U777" t="s">
        <v>270</v>
      </c>
      <c r="V777" t="s">
        <v>167</v>
      </c>
      <c r="W777">
        <v>1</v>
      </c>
      <c r="X777">
        <v>0</v>
      </c>
      <c r="Y777">
        <v>0</v>
      </c>
      <c r="Z777">
        <v>0</v>
      </c>
      <c r="AA777">
        <v>1</v>
      </c>
      <c r="AB777">
        <v>0</v>
      </c>
      <c r="AC777">
        <v>0</v>
      </c>
      <c r="AD777">
        <v>0</v>
      </c>
    </row>
    <row r="778" spans="1:30" x14ac:dyDescent="0.3">
      <c r="A778" t="s">
        <v>1821</v>
      </c>
      <c r="B778" t="s">
        <v>861</v>
      </c>
      <c r="C778" t="s">
        <v>226</v>
      </c>
      <c r="D778" t="s">
        <v>9894</v>
      </c>
      <c r="E778" t="s">
        <v>1856</v>
      </c>
      <c r="F778" t="s">
        <v>9300</v>
      </c>
      <c r="H778" t="s">
        <v>265</v>
      </c>
      <c r="I778" t="s">
        <v>266</v>
      </c>
      <c r="J778" t="s">
        <v>1846</v>
      </c>
      <c r="K778" t="s">
        <v>1823</v>
      </c>
      <c r="L778" t="s">
        <v>271</v>
      </c>
      <c r="M778" t="s">
        <v>268</v>
      </c>
      <c r="N778">
        <v>9</v>
      </c>
      <c r="O778" t="s">
        <v>288</v>
      </c>
      <c r="P778">
        <v>0.17</v>
      </c>
      <c r="R778">
        <v>1</v>
      </c>
      <c r="S778" s="108">
        <v>0.17</v>
      </c>
      <c r="T778">
        <v>1</v>
      </c>
      <c r="U778" t="s">
        <v>270</v>
      </c>
      <c r="V778" t="s">
        <v>167</v>
      </c>
      <c r="W778">
        <v>1</v>
      </c>
      <c r="X778">
        <v>0</v>
      </c>
      <c r="Y778">
        <v>0</v>
      </c>
      <c r="Z778">
        <v>0</v>
      </c>
      <c r="AA778">
        <v>1</v>
      </c>
      <c r="AB778">
        <v>0</v>
      </c>
      <c r="AC778">
        <v>0</v>
      </c>
      <c r="AD778">
        <v>0</v>
      </c>
    </row>
    <row r="779" spans="1:30" x14ac:dyDescent="0.3">
      <c r="A779" t="s">
        <v>1821</v>
      </c>
      <c r="B779" t="s">
        <v>863</v>
      </c>
      <c r="C779" t="s">
        <v>226</v>
      </c>
      <c r="D779" t="s">
        <v>9892</v>
      </c>
      <c r="E779" t="s">
        <v>1671</v>
      </c>
      <c r="F779" t="s">
        <v>9300</v>
      </c>
      <c r="H779" t="s">
        <v>265</v>
      </c>
      <c r="I779" t="s">
        <v>266</v>
      </c>
      <c r="J779" t="s">
        <v>1846</v>
      </c>
      <c r="K779" t="s">
        <v>1823</v>
      </c>
      <c r="L779" t="s">
        <v>267</v>
      </c>
      <c r="M779" t="s">
        <v>268</v>
      </c>
      <c r="N779">
        <v>8</v>
      </c>
      <c r="O779" t="s">
        <v>266</v>
      </c>
      <c r="P779">
        <v>0.17</v>
      </c>
      <c r="R779">
        <v>1</v>
      </c>
      <c r="S779" s="108">
        <v>0.17</v>
      </c>
      <c r="T779">
        <v>1</v>
      </c>
      <c r="U779" t="s">
        <v>270</v>
      </c>
      <c r="V779" t="s">
        <v>167</v>
      </c>
      <c r="W779">
        <v>1</v>
      </c>
      <c r="X779">
        <v>0</v>
      </c>
      <c r="Y779">
        <v>0</v>
      </c>
      <c r="Z779">
        <v>0</v>
      </c>
      <c r="AA779">
        <v>1</v>
      </c>
      <c r="AB779">
        <v>0</v>
      </c>
      <c r="AC779">
        <v>0</v>
      </c>
      <c r="AD779">
        <v>0</v>
      </c>
    </row>
    <row r="780" spans="1:30" x14ac:dyDescent="0.3">
      <c r="A780" t="s">
        <v>1821</v>
      </c>
      <c r="B780" t="s">
        <v>863</v>
      </c>
      <c r="C780" t="s">
        <v>226</v>
      </c>
      <c r="D780" t="s">
        <v>9892</v>
      </c>
      <c r="E780" t="s">
        <v>1671</v>
      </c>
      <c r="F780" t="s">
        <v>9300</v>
      </c>
      <c r="H780" t="s">
        <v>265</v>
      </c>
      <c r="I780" t="s">
        <v>266</v>
      </c>
      <c r="J780" t="s">
        <v>1846</v>
      </c>
      <c r="K780" t="s">
        <v>1823</v>
      </c>
      <c r="L780" t="s">
        <v>271</v>
      </c>
      <c r="M780" t="s">
        <v>268</v>
      </c>
      <c r="N780">
        <v>9</v>
      </c>
      <c r="O780" t="s">
        <v>288</v>
      </c>
      <c r="P780">
        <v>0.17</v>
      </c>
      <c r="R780">
        <v>1</v>
      </c>
      <c r="S780" s="108">
        <v>0.17</v>
      </c>
      <c r="T780">
        <v>1</v>
      </c>
      <c r="U780" t="s">
        <v>270</v>
      </c>
      <c r="V780" t="s">
        <v>167</v>
      </c>
      <c r="W780">
        <v>1</v>
      </c>
      <c r="X780">
        <v>0</v>
      </c>
      <c r="Y780">
        <v>0</v>
      </c>
      <c r="Z780">
        <v>0</v>
      </c>
      <c r="AA780">
        <v>1</v>
      </c>
      <c r="AB780">
        <v>0</v>
      </c>
      <c r="AC780">
        <v>0</v>
      </c>
      <c r="AD780">
        <v>0</v>
      </c>
    </row>
    <row r="781" spans="1:30" x14ac:dyDescent="0.3">
      <c r="A781" t="s">
        <v>1821</v>
      </c>
      <c r="B781" t="s">
        <v>865</v>
      </c>
      <c r="C781" t="s">
        <v>226</v>
      </c>
      <c r="D781" t="s">
        <v>9883</v>
      </c>
      <c r="E781" t="s">
        <v>1845</v>
      </c>
      <c r="F781" t="s">
        <v>9300</v>
      </c>
      <c r="H781" t="s">
        <v>265</v>
      </c>
      <c r="I781" t="s">
        <v>266</v>
      </c>
      <c r="J781" t="s">
        <v>1846</v>
      </c>
      <c r="K781" t="s">
        <v>1823</v>
      </c>
      <c r="L781" t="s">
        <v>267</v>
      </c>
      <c r="M781" t="s">
        <v>268</v>
      </c>
      <c r="N781">
        <v>8</v>
      </c>
      <c r="O781" t="s">
        <v>266</v>
      </c>
      <c r="P781">
        <v>0.17</v>
      </c>
      <c r="R781">
        <v>1</v>
      </c>
      <c r="S781" s="108">
        <v>0.17</v>
      </c>
      <c r="T781">
        <v>1</v>
      </c>
      <c r="U781" t="s">
        <v>270</v>
      </c>
      <c r="V781" t="s">
        <v>167</v>
      </c>
      <c r="W781">
        <v>1</v>
      </c>
      <c r="X781">
        <v>0</v>
      </c>
      <c r="Y781">
        <v>0</v>
      </c>
      <c r="Z781">
        <v>0</v>
      </c>
      <c r="AA781">
        <v>1</v>
      </c>
      <c r="AB781">
        <v>0</v>
      </c>
      <c r="AC781">
        <v>0</v>
      </c>
      <c r="AD781">
        <v>0</v>
      </c>
    </row>
    <row r="782" spans="1:30" x14ac:dyDescent="0.3">
      <c r="A782" t="s">
        <v>1821</v>
      </c>
      <c r="B782" t="s">
        <v>865</v>
      </c>
      <c r="C782" t="s">
        <v>226</v>
      </c>
      <c r="D782" t="s">
        <v>9883</v>
      </c>
      <c r="E782" t="s">
        <v>1845</v>
      </c>
      <c r="F782" t="s">
        <v>9300</v>
      </c>
      <c r="H782" t="s">
        <v>265</v>
      </c>
      <c r="I782" t="s">
        <v>266</v>
      </c>
      <c r="J782" t="s">
        <v>1846</v>
      </c>
      <c r="K782" t="s">
        <v>1823</v>
      </c>
      <c r="L782" t="s">
        <v>271</v>
      </c>
      <c r="M782" t="s">
        <v>268</v>
      </c>
      <c r="N782">
        <v>9</v>
      </c>
      <c r="O782" t="s">
        <v>288</v>
      </c>
      <c r="P782">
        <v>0.17</v>
      </c>
      <c r="R782">
        <v>1</v>
      </c>
      <c r="S782" s="108">
        <v>0.17</v>
      </c>
      <c r="T782">
        <v>1</v>
      </c>
      <c r="U782" t="s">
        <v>270</v>
      </c>
      <c r="V782" t="s">
        <v>167</v>
      </c>
      <c r="W782">
        <v>1</v>
      </c>
      <c r="X782">
        <v>0</v>
      </c>
      <c r="Y782">
        <v>0</v>
      </c>
      <c r="Z782">
        <v>0</v>
      </c>
      <c r="AA782">
        <v>1</v>
      </c>
      <c r="AB782">
        <v>0</v>
      </c>
      <c r="AC782">
        <v>0</v>
      </c>
      <c r="AD782">
        <v>0</v>
      </c>
    </row>
    <row r="783" spans="1:30" x14ac:dyDescent="0.3">
      <c r="A783" t="s">
        <v>1821</v>
      </c>
      <c r="B783" t="s">
        <v>867</v>
      </c>
      <c r="C783" t="s">
        <v>226</v>
      </c>
      <c r="D783" t="s">
        <v>9890</v>
      </c>
      <c r="E783" t="s">
        <v>1853</v>
      </c>
      <c r="F783" t="s">
        <v>9300</v>
      </c>
      <c r="H783" t="s">
        <v>265</v>
      </c>
      <c r="I783" t="s">
        <v>266</v>
      </c>
      <c r="J783" t="s">
        <v>1846</v>
      </c>
      <c r="K783" t="s">
        <v>1823</v>
      </c>
      <c r="L783" t="s">
        <v>267</v>
      </c>
      <c r="M783" t="s">
        <v>268</v>
      </c>
      <c r="N783">
        <v>8</v>
      </c>
      <c r="O783" t="s">
        <v>266</v>
      </c>
      <c r="P783">
        <v>0.17</v>
      </c>
      <c r="R783">
        <v>1</v>
      </c>
      <c r="S783" s="108">
        <v>0.17</v>
      </c>
      <c r="T783">
        <v>1</v>
      </c>
      <c r="U783" t="s">
        <v>270</v>
      </c>
      <c r="V783" t="s">
        <v>167</v>
      </c>
      <c r="W783">
        <v>1</v>
      </c>
      <c r="X783">
        <v>0</v>
      </c>
      <c r="Y783">
        <v>0</v>
      </c>
      <c r="Z783">
        <v>0</v>
      </c>
      <c r="AA783">
        <v>1</v>
      </c>
      <c r="AB783">
        <v>0</v>
      </c>
      <c r="AC783">
        <v>0</v>
      </c>
      <c r="AD783">
        <v>0</v>
      </c>
    </row>
    <row r="784" spans="1:30" x14ac:dyDescent="0.3">
      <c r="A784" t="s">
        <v>1821</v>
      </c>
      <c r="B784" t="s">
        <v>867</v>
      </c>
      <c r="C784" t="s">
        <v>226</v>
      </c>
      <c r="D784" t="s">
        <v>9890</v>
      </c>
      <c r="E784" t="s">
        <v>1853</v>
      </c>
      <c r="F784" t="s">
        <v>9300</v>
      </c>
      <c r="H784" t="s">
        <v>265</v>
      </c>
      <c r="I784" t="s">
        <v>266</v>
      </c>
      <c r="J784" t="s">
        <v>1846</v>
      </c>
      <c r="K784" t="s">
        <v>1823</v>
      </c>
      <c r="L784" t="s">
        <v>271</v>
      </c>
      <c r="M784" t="s">
        <v>268</v>
      </c>
      <c r="N784">
        <v>9</v>
      </c>
      <c r="O784" t="s">
        <v>288</v>
      </c>
      <c r="P784">
        <v>0.17</v>
      </c>
      <c r="R784">
        <v>1</v>
      </c>
      <c r="S784" s="108">
        <v>0.17</v>
      </c>
      <c r="T784">
        <v>1</v>
      </c>
      <c r="U784" t="s">
        <v>270</v>
      </c>
      <c r="V784" t="s">
        <v>167</v>
      </c>
      <c r="W784">
        <v>1</v>
      </c>
      <c r="X784">
        <v>0</v>
      </c>
      <c r="Y784">
        <v>0</v>
      </c>
      <c r="Z784">
        <v>0</v>
      </c>
      <c r="AA784">
        <v>1</v>
      </c>
      <c r="AB784">
        <v>0</v>
      </c>
      <c r="AC784">
        <v>0</v>
      </c>
      <c r="AD784">
        <v>0</v>
      </c>
    </row>
    <row r="785" spans="1:30" x14ac:dyDescent="0.3">
      <c r="A785" t="s">
        <v>1821</v>
      </c>
      <c r="B785" t="s">
        <v>869</v>
      </c>
      <c r="C785" t="s">
        <v>226</v>
      </c>
      <c r="D785" t="s">
        <v>9889</v>
      </c>
      <c r="E785" t="s">
        <v>1852</v>
      </c>
      <c r="F785" t="s">
        <v>9300</v>
      </c>
      <c r="H785" t="s">
        <v>265</v>
      </c>
      <c r="I785" t="s">
        <v>266</v>
      </c>
      <c r="J785" t="s">
        <v>1846</v>
      </c>
      <c r="K785" t="s">
        <v>1823</v>
      </c>
      <c r="L785" t="s">
        <v>267</v>
      </c>
      <c r="M785" t="s">
        <v>268</v>
      </c>
      <c r="N785">
        <v>8</v>
      </c>
      <c r="O785" t="s">
        <v>266</v>
      </c>
      <c r="P785">
        <v>0.17</v>
      </c>
      <c r="R785">
        <v>1</v>
      </c>
      <c r="S785" s="108">
        <v>0.17</v>
      </c>
      <c r="T785">
        <v>1</v>
      </c>
      <c r="U785" t="s">
        <v>270</v>
      </c>
      <c r="V785" t="s">
        <v>167</v>
      </c>
      <c r="W785">
        <v>1</v>
      </c>
      <c r="X785">
        <v>0</v>
      </c>
      <c r="Y785">
        <v>0</v>
      </c>
      <c r="Z785">
        <v>0</v>
      </c>
      <c r="AA785">
        <v>1</v>
      </c>
      <c r="AB785">
        <v>0</v>
      </c>
      <c r="AC785">
        <v>0</v>
      </c>
      <c r="AD785">
        <v>0</v>
      </c>
    </row>
    <row r="786" spans="1:30" x14ac:dyDescent="0.3">
      <c r="A786" t="s">
        <v>1821</v>
      </c>
      <c r="B786" t="s">
        <v>869</v>
      </c>
      <c r="C786" t="s">
        <v>226</v>
      </c>
      <c r="D786" t="s">
        <v>9889</v>
      </c>
      <c r="E786" t="s">
        <v>1852</v>
      </c>
      <c r="F786" t="s">
        <v>9300</v>
      </c>
      <c r="H786" t="s">
        <v>265</v>
      </c>
      <c r="I786" t="s">
        <v>266</v>
      </c>
      <c r="J786" t="s">
        <v>1846</v>
      </c>
      <c r="K786" t="s">
        <v>1823</v>
      </c>
      <c r="L786" t="s">
        <v>271</v>
      </c>
      <c r="M786" t="s">
        <v>268</v>
      </c>
      <c r="N786">
        <v>9</v>
      </c>
      <c r="O786" t="s">
        <v>288</v>
      </c>
      <c r="P786">
        <v>0.17</v>
      </c>
      <c r="R786">
        <v>1</v>
      </c>
      <c r="S786" s="108">
        <v>0.17</v>
      </c>
      <c r="T786">
        <v>1</v>
      </c>
      <c r="U786" t="s">
        <v>270</v>
      </c>
      <c r="V786" t="s">
        <v>167</v>
      </c>
      <c r="W786">
        <v>1</v>
      </c>
      <c r="X786">
        <v>0</v>
      </c>
      <c r="Y786">
        <v>0</v>
      </c>
      <c r="Z786">
        <v>0</v>
      </c>
      <c r="AA786">
        <v>1</v>
      </c>
      <c r="AB786">
        <v>0</v>
      </c>
      <c r="AC786">
        <v>0</v>
      </c>
      <c r="AD786">
        <v>0</v>
      </c>
    </row>
    <row r="787" spans="1:30" x14ac:dyDescent="0.3">
      <c r="A787" t="s">
        <v>1821</v>
      </c>
      <c r="B787" t="s">
        <v>871</v>
      </c>
      <c r="C787" t="s">
        <v>226</v>
      </c>
      <c r="D787" t="s">
        <v>9898</v>
      </c>
      <c r="E787" t="s">
        <v>1860</v>
      </c>
      <c r="F787" t="s">
        <v>9300</v>
      </c>
      <c r="H787" t="s">
        <v>265</v>
      </c>
      <c r="I787" t="s">
        <v>266</v>
      </c>
      <c r="J787" t="s">
        <v>1846</v>
      </c>
      <c r="K787" t="s">
        <v>1823</v>
      </c>
      <c r="L787" t="s">
        <v>267</v>
      </c>
      <c r="M787" t="s">
        <v>268</v>
      </c>
      <c r="N787">
        <v>8</v>
      </c>
      <c r="O787" t="s">
        <v>266</v>
      </c>
      <c r="P787">
        <v>0.17</v>
      </c>
      <c r="R787">
        <v>1</v>
      </c>
      <c r="S787" s="108">
        <v>0.17</v>
      </c>
      <c r="T787">
        <v>1</v>
      </c>
      <c r="U787" t="s">
        <v>270</v>
      </c>
      <c r="V787" t="s">
        <v>167</v>
      </c>
      <c r="W787">
        <v>1</v>
      </c>
      <c r="X787">
        <v>0</v>
      </c>
      <c r="Y787">
        <v>0</v>
      </c>
      <c r="Z787">
        <v>0</v>
      </c>
      <c r="AA787">
        <v>1</v>
      </c>
      <c r="AB787">
        <v>0</v>
      </c>
      <c r="AC787">
        <v>0</v>
      </c>
      <c r="AD787">
        <v>0</v>
      </c>
    </row>
    <row r="788" spans="1:30" x14ac:dyDescent="0.3">
      <c r="A788" t="s">
        <v>1821</v>
      </c>
      <c r="B788" t="s">
        <v>871</v>
      </c>
      <c r="C788" t="s">
        <v>226</v>
      </c>
      <c r="D788" t="s">
        <v>9898</v>
      </c>
      <c r="E788" t="s">
        <v>1860</v>
      </c>
      <c r="F788" t="s">
        <v>9300</v>
      </c>
      <c r="H788" t="s">
        <v>265</v>
      </c>
      <c r="I788" t="s">
        <v>266</v>
      </c>
      <c r="J788" t="s">
        <v>1846</v>
      </c>
      <c r="K788" t="s">
        <v>1823</v>
      </c>
      <c r="L788" t="s">
        <v>271</v>
      </c>
      <c r="M788" t="s">
        <v>268</v>
      </c>
      <c r="N788">
        <v>9</v>
      </c>
      <c r="O788" t="s">
        <v>288</v>
      </c>
      <c r="P788">
        <v>0.17</v>
      </c>
      <c r="R788">
        <v>1</v>
      </c>
      <c r="S788" s="108">
        <v>0.17</v>
      </c>
      <c r="T788">
        <v>1</v>
      </c>
      <c r="U788" t="s">
        <v>270</v>
      </c>
      <c r="V788" t="s">
        <v>167</v>
      </c>
      <c r="W788">
        <v>1</v>
      </c>
      <c r="X788">
        <v>0</v>
      </c>
      <c r="Y788">
        <v>0</v>
      </c>
      <c r="Z788">
        <v>0</v>
      </c>
      <c r="AA788">
        <v>1</v>
      </c>
      <c r="AB788">
        <v>0</v>
      </c>
      <c r="AC788">
        <v>0</v>
      </c>
      <c r="AD788">
        <v>0</v>
      </c>
    </row>
    <row r="789" spans="1:30" x14ac:dyDescent="0.3">
      <c r="A789" t="s">
        <v>1821</v>
      </c>
      <c r="B789" t="s">
        <v>873</v>
      </c>
      <c r="C789" t="s">
        <v>226</v>
      </c>
      <c r="D789" t="s">
        <v>9590</v>
      </c>
      <c r="E789" t="s">
        <v>1847</v>
      </c>
      <c r="F789" t="s">
        <v>9299</v>
      </c>
      <c r="H789" t="s">
        <v>265</v>
      </c>
      <c r="I789" t="s">
        <v>266</v>
      </c>
      <c r="J789" t="s">
        <v>1843</v>
      </c>
      <c r="K789" t="s">
        <v>1823</v>
      </c>
      <c r="L789" t="s">
        <v>267</v>
      </c>
      <c r="M789" t="s">
        <v>268</v>
      </c>
      <c r="N789">
        <v>8</v>
      </c>
      <c r="O789" t="s">
        <v>266</v>
      </c>
      <c r="P789">
        <v>0.17</v>
      </c>
      <c r="R789">
        <v>1</v>
      </c>
      <c r="S789" s="108">
        <v>0.17</v>
      </c>
      <c r="T789">
        <v>1</v>
      </c>
      <c r="U789" t="s">
        <v>270</v>
      </c>
      <c r="V789" t="s">
        <v>167</v>
      </c>
      <c r="W789">
        <v>1</v>
      </c>
      <c r="X789">
        <v>0</v>
      </c>
      <c r="Y789">
        <v>0</v>
      </c>
      <c r="Z789">
        <v>0</v>
      </c>
      <c r="AA789">
        <v>1</v>
      </c>
      <c r="AB789">
        <v>0</v>
      </c>
      <c r="AC789">
        <v>0</v>
      </c>
      <c r="AD789">
        <v>0</v>
      </c>
    </row>
    <row r="790" spans="1:30" x14ac:dyDescent="0.3">
      <c r="A790" t="s">
        <v>1821</v>
      </c>
      <c r="B790" t="s">
        <v>873</v>
      </c>
      <c r="C790" t="s">
        <v>226</v>
      </c>
      <c r="D790" t="s">
        <v>9590</v>
      </c>
      <c r="E790" t="s">
        <v>1847</v>
      </c>
      <c r="F790" t="s">
        <v>9299</v>
      </c>
      <c r="H790" t="s">
        <v>265</v>
      </c>
      <c r="I790" t="s">
        <v>266</v>
      </c>
      <c r="J790" t="s">
        <v>1843</v>
      </c>
      <c r="K790" t="s">
        <v>1823</v>
      </c>
      <c r="L790" t="s">
        <v>271</v>
      </c>
      <c r="M790" t="s">
        <v>268</v>
      </c>
      <c r="N790">
        <v>9</v>
      </c>
      <c r="O790" t="s">
        <v>288</v>
      </c>
      <c r="P790">
        <v>0.17</v>
      </c>
      <c r="R790">
        <v>1</v>
      </c>
      <c r="S790" s="108">
        <v>0.17</v>
      </c>
      <c r="T790">
        <v>1</v>
      </c>
      <c r="U790" t="s">
        <v>270</v>
      </c>
      <c r="V790" t="s">
        <v>167</v>
      </c>
      <c r="W790">
        <v>1</v>
      </c>
      <c r="X790">
        <v>0</v>
      </c>
      <c r="Y790">
        <v>0</v>
      </c>
      <c r="Z790">
        <v>0</v>
      </c>
      <c r="AA790">
        <v>1</v>
      </c>
      <c r="AB790">
        <v>0</v>
      </c>
      <c r="AC790">
        <v>0</v>
      </c>
      <c r="AD790">
        <v>0</v>
      </c>
    </row>
    <row r="791" spans="1:30" x14ac:dyDescent="0.3">
      <c r="A791" t="s">
        <v>1821</v>
      </c>
      <c r="B791" t="s">
        <v>875</v>
      </c>
      <c r="C791" t="s">
        <v>226</v>
      </c>
      <c r="D791" t="s">
        <v>9885</v>
      </c>
      <c r="E791" t="s">
        <v>1848</v>
      </c>
      <c r="F791" t="s">
        <v>9300</v>
      </c>
      <c r="H791" t="s">
        <v>265</v>
      </c>
      <c r="I791" t="s">
        <v>266</v>
      </c>
      <c r="J791" t="s">
        <v>1846</v>
      </c>
      <c r="K791" t="s">
        <v>1823</v>
      </c>
      <c r="L791" t="s">
        <v>267</v>
      </c>
      <c r="M791" t="s">
        <v>268</v>
      </c>
      <c r="N791">
        <v>8</v>
      </c>
      <c r="O791" t="s">
        <v>266</v>
      </c>
      <c r="P791">
        <v>0.17</v>
      </c>
      <c r="R791">
        <v>1</v>
      </c>
      <c r="S791" s="108">
        <v>0.17</v>
      </c>
      <c r="T791">
        <v>1</v>
      </c>
      <c r="U791" t="s">
        <v>270</v>
      </c>
      <c r="V791" t="s">
        <v>167</v>
      </c>
      <c r="W791">
        <v>1</v>
      </c>
      <c r="X791">
        <v>0</v>
      </c>
      <c r="Y791">
        <v>0</v>
      </c>
      <c r="Z791">
        <v>0</v>
      </c>
      <c r="AA791">
        <v>1</v>
      </c>
      <c r="AB791">
        <v>0</v>
      </c>
      <c r="AC791">
        <v>0</v>
      </c>
      <c r="AD791">
        <v>0</v>
      </c>
    </row>
    <row r="792" spans="1:30" x14ac:dyDescent="0.3">
      <c r="A792" t="s">
        <v>1821</v>
      </c>
      <c r="B792" t="s">
        <v>875</v>
      </c>
      <c r="C792" t="s">
        <v>226</v>
      </c>
      <c r="D792" t="s">
        <v>9885</v>
      </c>
      <c r="E792" t="s">
        <v>1848</v>
      </c>
      <c r="F792" t="s">
        <v>9300</v>
      </c>
      <c r="H792" t="s">
        <v>265</v>
      </c>
      <c r="I792" t="s">
        <v>266</v>
      </c>
      <c r="J792" t="s">
        <v>1846</v>
      </c>
      <c r="K792" t="s">
        <v>1823</v>
      </c>
      <c r="L792" t="s">
        <v>271</v>
      </c>
      <c r="M792" t="s">
        <v>268</v>
      </c>
      <c r="N792">
        <v>9</v>
      </c>
      <c r="O792" t="s">
        <v>288</v>
      </c>
      <c r="P792">
        <v>0.17</v>
      </c>
      <c r="R792">
        <v>1</v>
      </c>
      <c r="S792" s="108">
        <v>0.17</v>
      </c>
      <c r="T792">
        <v>1</v>
      </c>
      <c r="U792" t="s">
        <v>270</v>
      </c>
      <c r="V792" t="s">
        <v>167</v>
      </c>
      <c r="W792">
        <v>1</v>
      </c>
      <c r="X792">
        <v>0</v>
      </c>
      <c r="Y792">
        <v>0</v>
      </c>
      <c r="Z792">
        <v>0</v>
      </c>
      <c r="AA792">
        <v>1</v>
      </c>
      <c r="AB792">
        <v>0</v>
      </c>
      <c r="AC792">
        <v>0</v>
      </c>
      <c r="AD792">
        <v>0</v>
      </c>
    </row>
    <row r="793" spans="1:30" x14ac:dyDescent="0.3">
      <c r="A793" t="s">
        <v>1821</v>
      </c>
      <c r="B793" t="s">
        <v>859</v>
      </c>
      <c r="C793" t="s">
        <v>226</v>
      </c>
      <c r="D793" t="s">
        <v>9589</v>
      </c>
      <c r="E793" t="s">
        <v>431</v>
      </c>
      <c r="F793" t="s">
        <v>9299</v>
      </c>
      <c r="H793" t="s">
        <v>265</v>
      </c>
      <c r="I793" t="s">
        <v>266</v>
      </c>
      <c r="J793" t="s">
        <v>1843</v>
      </c>
      <c r="K793" t="s">
        <v>1823</v>
      </c>
      <c r="L793" t="s">
        <v>267</v>
      </c>
      <c r="M793" t="s">
        <v>268</v>
      </c>
      <c r="N793">
        <v>8</v>
      </c>
      <c r="O793" t="s">
        <v>266</v>
      </c>
      <c r="P793">
        <v>0.17</v>
      </c>
      <c r="R793">
        <v>1</v>
      </c>
      <c r="S793" s="108">
        <v>0.17</v>
      </c>
      <c r="T793">
        <v>1</v>
      </c>
      <c r="U793" t="s">
        <v>270</v>
      </c>
      <c r="V793" t="s">
        <v>167</v>
      </c>
      <c r="W793">
        <v>1</v>
      </c>
      <c r="X793">
        <v>0</v>
      </c>
      <c r="Y793">
        <v>0</v>
      </c>
      <c r="Z793">
        <v>0</v>
      </c>
      <c r="AA793">
        <v>1</v>
      </c>
      <c r="AB793">
        <v>0</v>
      </c>
      <c r="AC793">
        <v>0</v>
      </c>
      <c r="AD793">
        <v>0</v>
      </c>
    </row>
    <row r="794" spans="1:30" x14ac:dyDescent="0.3">
      <c r="A794" t="s">
        <v>1821</v>
      </c>
      <c r="B794" t="s">
        <v>859</v>
      </c>
      <c r="C794" t="s">
        <v>226</v>
      </c>
      <c r="D794" t="s">
        <v>9589</v>
      </c>
      <c r="E794" t="s">
        <v>431</v>
      </c>
      <c r="F794" t="s">
        <v>9299</v>
      </c>
      <c r="H794" t="s">
        <v>265</v>
      </c>
      <c r="I794" t="s">
        <v>266</v>
      </c>
      <c r="J794" t="s">
        <v>1843</v>
      </c>
      <c r="K794" t="s">
        <v>1823</v>
      </c>
      <c r="L794" t="s">
        <v>271</v>
      </c>
      <c r="M794" t="s">
        <v>268</v>
      </c>
      <c r="N794">
        <v>9</v>
      </c>
      <c r="O794" t="s">
        <v>288</v>
      </c>
      <c r="P794">
        <v>0.17</v>
      </c>
      <c r="R794">
        <v>1</v>
      </c>
      <c r="S794" s="108">
        <v>0.17</v>
      </c>
      <c r="T794">
        <v>1</v>
      </c>
      <c r="U794" t="s">
        <v>270</v>
      </c>
      <c r="V794" t="s">
        <v>167</v>
      </c>
      <c r="W794">
        <v>1</v>
      </c>
      <c r="X794">
        <v>0</v>
      </c>
      <c r="Y794">
        <v>0</v>
      </c>
      <c r="Z794">
        <v>0</v>
      </c>
      <c r="AA794">
        <v>1</v>
      </c>
      <c r="AB794">
        <v>0</v>
      </c>
      <c r="AC794">
        <v>0</v>
      </c>
      <c r="AD794">
        <v>0</v>
      </c>
    </row>
    <row r="795" spans="1:30" x14ac:dyDescent="0.3">
      <c r="A795" t="s">
        <v>1821</v>
      </c>
      <c r="B795" t="s">
        <v>877</v>
      </c>
      <c r="C795" t="s">
        <v>226</v>
      </c>
      <c r="D795" t="s">
        <v>9611</v>
      </c>
      <c r="E795" t="s">
        <v>1842</v>
      </c>
      <c r="F795" t="s">
        <v>9298</v>
      </c>
      <c r="H795" t="s">
        <v>265</v>
      </c>
      <c r="I795" t="s">
        <v>266</v>
      </c>
      <c r="J795" t="s">
        <v>1822</v>
      </c>
      <c r="K795" t="s">
        <v>1823</v>
      </c>
      <c r="L795" t="s">
        <v>267</v>
      </c>
      <c r="M795" t="s">
        <v>268</v>
      </c>
      <c r="N795">
        <v>8</v>
      </c>
      <c r="O795" t="s">
        <v>266</v>
      </c>
      <c r="P795">
        <v>0.17</v>
      </c>
      <c r="R795">
        <v>1</v>
      </c>
      <c r="S795" s="108">
        <v>0.17</v>
      </c>
      <c r="T795">
        <v>1</v>
      </c>
      <c r="U795" t="s">
        <v>270</v>
      </c>
      <c r="V795" t="s">
        <v>167</v>
      </c>
      <c r="W795">
        <v>1</v>
      </c>
      <c r="X795">
        <v>0</v>
      </c>
      <c r="Y795">
        <v>0</v>
      </c>
      <c r="Z795">
        <v>0</v>
      </c>
      <c r="AA795">
        <v>1</v>
      </c>
      <c r="AB795">
        <v>0</v>
      </c>
      <c r="AC795">
        <v>0</v>
      </c>
      <c r="AD795">
        <v>0</v>
      </c>
    </row>
    <row r="796" spans="1:30" x14ac:dyDescent="0.3">
      <c r="A796" t="s">
        <v>1821</v>
      </c>
      <c r="B796" t="s">
        <v>877</v>
      </c>
      <c r="C796" t="s">
        <v>226</v>
      </c>
      <c r="D796" t="s">
        <v>9611</v>
      </c>
      <c r="E796" t="s">
        <v>1842</v>
      </c>
      <c r="F796" t="s">
        <v>9298</v>
      </c>
      <c r="H796" t="s">
        <v>265</v>
      </c>
      <c r="I796" t="s">
        <v>266</v>
      </c>
      <c r="J796" t="s">
        <v>1822</v>
      </c>
      <c r="K796" t="s">
        <v>1823</v>
      </c>
      <c r="L796" t="s">
        <v>271</v>
      </c>
      <c r="M796" t="s">
        <v>268</v>
      </c>
      <c r="N796">
        <v>9</v>
      </c>
      <c r="O796" t="s">
        <v>288</v>
      </c>
      <c r="P796">
        <v>0.17</v>
      </c>
      <c r="R796">
        <v>1</v>
      </c>
      <c r="S796" s="108">
        <v>0.17</v>
      </c>
      <c r="T796">
        <v>1</v>
      </c>
      <c r="U796" t="s">
        <v>270</v>
      </c>
      <c r="V796" t="s">
        <v>167</v>
      </c>
      <c r="W796">
        <v>1</v>
      </c>
      <c r="X796">
        <v>0</v>
      </c>
      <c r="Y796">
        <v>0</v>
      </c>
      <c r="Z796">
        <v>0</v>
      </c>
      <c r="AA796">
        <v>1</v>
      </c>
      <c r="AB796">
        <v>0</v>
      </c>
      <c r="AC796">
        <v>0</v>
      </c>
      <c r="AD796">
        <v>0</v>
      </c>
    </row>
    <row r="797" spans="1:30" x14ac:dyDescent="0.3">
      <c r="A797" t="s">
        <v>1821</v>
      </c>
      <c r="B797" t="s">
        <v>879</v>
      </c>
      <c r="C797" t="s">
        <v>226</v>
      </c>
      <c r="D797" t="s">
        <v>9609</v>
      </c>
      <c r="E797" t="s">
        <v>1840</v>
      </c>
      <c r="F797" t="s">
        <v>9298</v>
      </c>
      <c r="H797" t="s">
        <v>265</v>
      </c>
      <c r="I797" t="s">
        <v>266</v>
      </c>
      <c r="J797" t="s">
        <v>1822</v>
      </c>
      <c r="K797" t="s">
        <v>1823</v>
      </c>
      <c r="L797" t="s">
        <v>267</v>
      </c>
      <c r="M797" t="s">
        <v>268</v>
      </c>
      <c r="N797">
        <v>8</v>
      </c>
      <c r="O797" t="s">
        <v>266</v>
      </c>
      <c r="P797">
        <v>0.17</v>
      </c>
      <c r="R797">
        <v>1</v>
      </c>
      <c r="S797" s="108">
        <v>0.17</v>
      </c>
      <c r="T797">
        <v>1</v>
      </c>
      <c r="U797" t="s">
        <v>270</v>
      </c>
      <c r="V797" t="s">
        <v>167</v>
      </c>
      <c r="W797">
        <v>1</v>
      </c>
      <c r="X797">
        <v>0</v>
      </c>
      <c r="Y797">
        <v>0</v>
      </c>
      <c r="Z797">
        <v>0</v>
      </c>
      <c r="AA797">
        <v>1</v>
      </c>
      <c r="AB797">
        <v>0</v>
      </c>
      <c r="AC797">
        <v>0</v>
      </c>
      <c r="AD797">
        <v>0</v>
      </c>
    </row>
    <row r="798" spans="1:30" x14ac:dyDescent="0.3">
      <c r="A798" t="s">
        <v>1821</v>
      </c>
      <c r="B798" t="s">
        <v>879</v>
      </c>
      <c r="C798" t="s">
        <v>226</v>
      </c>
      <c r="D798" t="s">
        <v>9609</v>
      </c>
      <c r="E798" t="s">
        <v>1840</v>
      </c>
      <c r="F798" t="s">
        <v>9298</v>
      </c>
      <c r="H798" t="s">
        <v>265</v>
      </c>
      <c r="I798" t="s">
        <v>266</v>
      </c>
      <c r="J798" t="s">
        <v>1822</v>
      </c>
      <c r="K798" t="s">
        <v>1823</v>
      </c>
      <c r="L798" t="s">
        <v>271</v>
      </c>
      <c r="M798" t="s">
        <v>268</v>
      </c>
      <c r="N798">
        <v>9</v>
      </c>
      <c r="O798" t="s">
        <v>288</v>
      </c>
      <c r="P798">
        <v>0.17</v>
      </c>
      <c r="R798">
        <v>1</v>
      </c>
      <c r="S798" s="108">
        <v>0.17</v>
      </c>
      <c r="T798">
        <v>1</v>
      </c>
      <c r="U798" t="s">
        <v>270</v>
      </c>
      <c r="V798" t="s">
        <v>167</v>
      </c>
      <c r="W798">
        <v>1</v>
      </c>
      <c r="X798">
        <v>0</v>
      </c>
      <c r="Y798">
        <v>0</v>
      </c>
      <c r="Z798">
        <v>0</v>
      </c>
      <c r="AA798">
        <v>1</v>
      </c>
      <c r="AB798">
        <v>0</v>
      </c>
      <c r="AC798">
        <v>0</v>
      </c>
      <c r="AD798">
        <v>0</v>
      </c>
    </row>
    <row r="799" spans="1:30" x14ac:dyDescent="0.3">
      <c r="A799" t="s">
        <v>1821</v>
      </c>
      <c r="B799" t="s">
        <v>752</v>
      </c>
      <c r="C799" t="s">
        <v>226</v>
      </c>
      <c r="D799" t="s">
        <v>9614</v>
      </c>
      <c r="E799" t="s">
        <v>278</v>
      </c>
      <c r="F799" t="s">
        <v>9298</v>
      </c>
      <c r="H799" t="s">
        <v>265</v>
      </c>
      <c r="I799" t="s">
        <v>266</v>
      </c>
      <c r="J799" t="s">
        <v>1826</v>
      </c>
      <c r="K799" t="s">
        <v>1823</v>
      </c>
      <c r="L799" t="s">
        <v>267</v>
      </c>
      <c r="M799" t="s">
        <v>268</v>
      </c>
      <c r="N799">
        <v>8</v>
      </c>
      <c r="O799" t="s">
        <v>266</v>
      </c>
      <c r="P799">
        <v>0.17</v>
      </c>
      <c r="R799">
        <v>1</v>
      </c>
      <c r="S799" s="108">
        <v>0.17</v>
      </c>
      <c r="T799">
        <v>1</v>
      </c>
      <c r="U799" t="s">
        <v>270</v>
      </c>
      <c r="V799" t="s">
        <v>167</v>
      </c>
      <c r="W799">
        <v>1</v>
      </c>
      <c r="X799">
        <v>0</v>
      </c>
      <c r="Y799">
        <v>0</v>
      </c>
      <c r="Z799">
        <v>0</v>
      </c>
      <c r="AA799">
        <v>1</v>
      </c>
      <c r="AB799">
        <v>0</v>
      </c>
      <c r="AC799">
        <v>0</v>
      </c>
      <c r="AD799">
        <v>0</v>
      </c>
    </row>
    <row r="800" spans="1:30" x14ac:dyDescent="0.3">
      <c r="A800" t="s">
        <v>1821</v>
      </c>
      <c r="B800" t="s">
        <v>752</v>
      </c>
      <c r="C800" t="s">
        <v>226</v>
      </c>
      <c r="D800" t="s">
        <v>9614</v>
      </c>
      <c r="E800" t="s">
        <v>278</v>
      </c>
      <c r="F800" t="s">
        <v>9298</v>
      </c>
      <c r="H800" t="s">
        <v>265</v>
      </c>
      <c r="I800" t="s">
        <v>266</v>
      </c>
      <c r="J800" t="s">
        <v>1826</v>
      </c>
      <c r="K800" t="s">
        <v>1823</v>
      </c>
      <c r="L800" t="s">
        <v>271</v>
      </c>
      <c r="M800" t="s">
        <v>268</v>
      </c>
      <c r="N800">
        <v>9</v>
      </c>
      <c r="O800" t="s">
        <v>288</v>
      </c>
      <c r="P800">
        <v>0.32</v>
      </c>
      <c r="R800">
        <v>1</v>
      </c>
      <c r="S800" s="108">
        <v>0.32</v>
      </c>
      <c r="T800">
        <v>1</v>
      </c>
      <c r="U800" t="s">
        <v>270</v>
      </c>
      <c r="V800" t="s">
        <v>167</v>
      </c>
      <c r="W800">
        <v>1</v>
      </c>
      <c r="X800">
        <v>0</v>
      </c>
      <c r="Y800">
        <v>0</v>
      </c>
      <c r="Z800">
        <v>0</v>
      </c>
      <c r="AA800">
        <v>1</v>
      </c>
      <c r="AB800">
        <v>0</v>
      </c>
      <c r="AC800">
        <v>0</v>
      </c>
      <c r="AD800">
        <v>0</v>
      </c>
    </row>
    <row r="801" spans="1:30" x14ac:dyDescent="0.3">
      <c r="A801" t="s">
        <v>1821</v>
      </c>
      <c r="B801" t="s">
        <v>754</v>
      </c>
      <c r="C801" t="s">
        <v>226</v>
      </c>
      <c r="D801" t="s">
        <v>9607</v>
      </c>
      <c r="E801" t="s">
        <v>1838</v>
      </c>
      <c r="F801" t="s">
        <v>9298</v>
      </c>
      <c r="H801" t="s">
        <v>265</v>
      </c>
      <c r="I801" t="s">
        <v>266</v>
      </c>
      <c r="J801" t="s">
        <v>1822</v>
      </c>
      <c r="K801" t="s">
        <v>1823</v>
      </c>
      <c r="L801" t="s">
        <v>267</v>
      </c>
      <c r="M801" t="s">
        <v>268</v>
      </c>
      <c r="N801">
        <v>8</v>
      </c>
      <c r="O801" t="s">
        <v>266</v>
      </c>
      <c r="P801">
        <v>0.32</v>
      </c>
      <c r="R801">
        <v>1</v>
      </c>
      <c r="S801" s="108">
        <v>0.32</v>
      </c>
      <c r="T801">
        <v>1</v>
      </c>
      <c r="U801" t="s">
        <v>270</v>
      </c>
      <c r="V801" t="s">
        <v>167</v>
      </c>
      <c r="W801">
        <v>1</v>
      </c>
      <c r="X801">
        <v>0</v>
      </c>
      <c r="Y801">
        <v>0</v>
      </c>
      <c r="Z801">
        <v>0</v>
      </c>
      <c r="AA801">
        <v>1</v>
      </c>
      <c r="AB801">
        <v>0</v>
      </c>
      <c r="AC801">
        <v>0</v>
      </c>
      <c r="AD801">
        <v>0</v>
      </c>
    </row>
    <row r="802" spans="1:30" x14ac:dyDescent="0.3">
      <c r="A802" t="s">
        <v>1821</v>
      </c>
      <c r="B802" t="s">
        <v>754</v>
      </c>
      <c r="C802" t="s">
        <v>226</v>
      </c>
      <c r="D802" t="s">
        <v>9607</v>
      </c>
      <c r="E802" t="s">
        <v>1838</v>
      </c>
      <c r="F802" t="s">
        <v>9298</v>
      </c>
      <c r="H802" t="s">
        <v>265</v>
      </c>
      <c r="I802" t="s">
        <v>266</v>
      </c>
      <c r="J802" t="s">
        <v>1822</v>
      </c>
      <c r="K802" t="s">
        <v>1823</v>
      </c>
      <c r="L802" t="s">
        <v>271</v>
      </c>
      <c r="M802" t="s">
        <v>268</v>
      </c>
      <c r="N802">
        <v>9</v>
      </c>
      <c r="O802" t="s">
        <v>288</v>
      </c>
      <c r="P802">
        <v>0.32</v>
      </c>
      <c r="R802">
        <v>1</v>
      </c>
      <c r="S802" s="108">
        <v>0.32</v>
      </c>
      <c r="T802">
        <v>1</v>
      </c>
      <c r="U802" t="s">
        <v>270</v>
      </c>
      <c r="V802" t="s">
        <v>167</v>
      </c>
      <c r="W802">
        <v>1</v>
      </c>
      <c r="X802">
        <v>0</v>
      </c>
      <c r="Y802">
        <v>0</v>
      </c>
      <c r="Z802">
        <v>0</v>
      </c>
      <c r="AA802">
        <v>1</v>
      </c>
      <c r="AB802">
        <v>0</v>
      </c>
      <c r="AC802">
        <v>0</v>
      </c>
      <c r="AD802">
        <v>0</v>
      </c>
    </row>
    <row r="803" spans="1:30" x14ac:dyDescent="0.3">
      <c r="A803" t="s">
        <v>1821</v>
      </c>
      <c r="B803" t="s">
        <v>757</v>
      </c>
      <c r="C803" t="s">
        <v>226</v>
      </c>
      <c r="D803" t="s">
        <v>9610</v>
      </c>
      <c r="E803" t="s">
        <v>1841</v>
      </c>
      <c r="F803" t="s">
        <v>9298</v>
      </c>
      <c r="H803" t="s">
        <v>265</v>
      </c>
      <c r="I803" t="s">
        <v>266</v>
      </c>
      <c r="J803" t="s">
        <v>1826</v>
      </c>
      <c r="K803" t="s">
        <v>1823</v>
      </c>
      <c r="L803" t="s">
        <v>267</v>
      </c>
      <c r="M803" t="s">
        <v>268</v>
      </c>
      <c r="N803">
        <v>8</v>
      </c>
      <c r="O803" t="s">
        <v>266</v>
      </c>
      <c r="P803">
        <v>0.17</v>
      </c>
      <c r="R803">
        <v>1</v>
      </c>
      <c r="S803" s="108">
        <v>0.17</v>
      </c>
      <c r="T803">
        <v>1</v>
      </c>
      <c r="U803" t="s">
        <v>270</v>
      </c>
      <c r="V803" t="s">
        <v>167</v>
      </c>
      <c r="W803">
        <v>1</v>
      </c>
      <c r="X803">
        <v>0</v>
      </c>
      <c r="Y803">
        <v>0</v>
      </c>
      <c r="Z803">
        <v>0</v>
      </c>
      <c r="AA803">
        <v>1</v>
      </c>
      <c r="AB803">
        <v>0</v>
      </c>
      <c r="AC803">
        <v>0</v>
      </c>
      <c r="AD803">
        <v>0</v>
      </c>
    </row>
    <row r="804" spans="1:30" x14ac:dyDescent="0.3">
      <c r="A804" t="s">
        <v>1821</v>
      </c>
      <c r="B804" t="s">
        <v>757</v>
      </c>
      <c r="C804" t="s">
        <v>226</v>
      </c>
      <c r="D804" t="s">
        <v>9610</v>
      </c>
      <c r="E804" t="s">
        <v>1841</v>
      </c>
      <c r="F804" t="s">
        <v>9298</v>
      </c>
      <c r="H804" t="s">
        <v>265</v>
      </c>
      <c r="I804" t="s">
        <v>266</v>
      </c>
      <c r="J804" t="s">
        <v>1826</v>
      </c>
      <c r="K804" t="s">
        <v>1823</v>
      </c>
      <c r="L804" t="s">
        <v>271</v>
      </c>
      <c r="M804" t="s">
        <v>268</v>
      </c>
      <c r="N804">
        <v>9</v>
      </c>
      <c r="O804" t="s">
        <v>288</v>
      </c>
      <c r="P804">
        <v>0.48</v>
      </c>
      <c r="R804">
        <v>1</v>
      </c>
      <c r="S804" s="108">
        <v>0.48</v>
      </c>
      <c r="T804">
        <v>1</v>
      </c>
      <c r="U804" t="s">
        <v>270</v>
      </c>
      <c r="V804" t="s">
        <v>167</v>
      </c>
      <c r="W804">
        <v>1</v>
      </c>
      <c r="X804">
        <v>0</v>
      </c>
      <c r="Y804">
        <v>0</v>
      </c>
      <c r="Z804">
        <v>0</v>
      </c>
      <c r="AA804">
        <v>1</v>
      </c>
      <c r="AB804">
        <v>0</v>
      </c>
      <c r="AC804">
        <v>0</v>
      </c>
      <c r="AD804">
        <v>0</v>
      </c>
    </row>
    <row r="805" spans="1:30" x14ac:dyDescent="0.3">
      <c r="A805" t="s">
        <v>1821</v>
      </c>
      <c r="B805" t="s">
        <v>809</v>
      </c>
      <c r="C805" t="s">
        <v>226</v>
      </c>
      <c r="D805" t="s">
        <v>9605</v>
      </c>
      <c r="E805" t="s">
        <v>1836</v>
      </c>
      <c r="F805" t="s">
        <v>9298</v>
      </c>
      <c r="H805" t="s">
        <v>265</v>
      </c>
      <c r="I805" t="s">
        <v>266</v>
      </c>
      <c r="J805" t="s">
        <v>1822</v>
      </c>
      <c r="K805" t="s">
        <v>1823</v>
      </c>
      <c r="L805" t="s">
        <v>271</v>
      </c>
      <c r="M805" t="s">
        <v>268</v>
      </c>
      <c r="N805">
        <v>9</v>
      </c>
      <c r="O805" t="s">
        <v>288</v>
      </c>
      <c r="P805">
        <v>0.17</v>
      </c>
      <c r="R805">
        <v>1</v>
      </c>
      <c r="S805" s="108">
        <v>0.17</v>
      </c>
      <c r="T805">
        <v>1</v>
      </c>
      <c r="U805" t="s">
        <v>270</v>
      </c>
      <c r="V805" t="s">
        <v>167</v>
      </c>
      <c r="W805">
        <v>1</v>
      </c>
      <c r="X805">
        <v>0</v>
      </c>
      <c r="Y805">
        <v>0</v>
      </c>
      <c r="Z805">
        <v>0</v>
      </c>
      <c r="AA805">
        <v>1</v>
      </c>
      <c r="AB805">
        <v>0</v>
      </c>
      <c r="AC805">
        <v>0</v>
      </c>
      <c r="AD805">
        <v>0</v>
      </c>
    </row>
    <row r="806" spans="1:30" x14ac:dyDescent="0.3">
      <c r="A806" t="s">
        <v>1821</v>
      </c>
      <c r="B806" t="s">
        <v>809</v>
      </c>
      <c r="C806" t="s">
        <v>226</v>
      </c>
      <c r="D806" t="s">
        <v>9605</v>
      </c>
      <c r="E806" t="s">
        <v>1836</v>
      </c>
      <c r="F806" t="s">
        <v>9298</v>
      </c>
      <c r="H806" t="s">
        <v>265</v>
      </c>
      <c r="I806" t="s">
        <v>266</v>
      </c>
      <c r="J806" t="s">
        <v>1822</v>
      </c>
      <c r="K806" t="s">
        <v>1823</v>
      </c>
      <c r="L806" t="s">
        <v>267</v>
      </c>
      <c r="M806" t="s">
        <v>268</v>
      </c>
      <c r="N806">
        <v>8</v>
      </c>
      <c r="O806" t="s">
        <v>266</v>
      </c>
      <c r="P806">
        <v>0.32</v>
      </c>
      <c r="R806">
        <v>1</v>
      </c>
      <c r="S806" s="108">
        <v>0.32</v>
      </c>
      <c r="T806">
        <v>1</v>
      </c>
      <c r="U806" t="s">
        <v>270</v>
      </c>
      <c r="V806" t="s">
        <v>167</v>
      </c>
      <c r="W806">
        <v>1</v>
      </c>
      <c r="X806">
        <v>0</v>
      </c>
      <c r="Y806">
        <v>0</v>
      </c>
      <c r="Z806">
        <v>0</v>
      </c>
      <c r="AA806">
        <v>1</v>
      </c>
      <c r="AB806">
        <v>0</v>
      </c>
      <c r="AC806">
        <v>0</v>
      </c>
      <c r="AD806">
        <v>0</v>
      </c>
    </row>
    <row r="807" spans="1:30" x14ac:dyDescent="0.3">
      <c r="A807" t="s">
        <v>1821</v>
      </c>
      <c r="B807" t="s">
        <v>811</v>
      </c>
      <c r="C807" t="s">
        <v>226</v>
      </c>
      <c r="D807" t="s">
        <v>9612</v>
      </c>
      <c r="E807" t="s">
        <v>549</v>
      </c>
      <c r="F807" t="s">
        <v>9298</v>
      </c>
      <c r="H807" t="s">
        <v>265</v>
      </c>
      <c r="I807" t="s">
        <v>266</v>
      </c>
      <c r="J807" t="s">
        <v>1826</v>
      </c>
      <c r="K807" t="s">
        <v>16042</v>
      </c>
      <c r="L807" t="s">
        <v>267</v>
      </c>
      <c r="M807" t="s">
        <v>268</v>
      </c>
      <c r="N807">
        <v>8</v>
      </c>
      <c r="O807" t="s">
        <v>266</v>
      </c>
      <c r="P807">
        <v>0.17</v>
      </c>
      <c r="R807">
        <v>1</v>
      </c>
      <c r="S807" s="108">
        <v>0.17</v>
      </c>
      <c r="T807">
        <v>1</v>
      </c>
      <c r="U807" t="s">
        <v>270</v>
      </c>
      <c r="V807" t="s">
        <v>167</v>
      </c>
      <c r="W807">
        <v>1</v>
      </c>
      <c r="X807">
        <v>0</v>
      </c>
      <c r="Y807">
        <v>0</v>
      </c>
      <c r="Z807">
        <v>0</v>
      </c>
      <c r="AA807">
        <v>1</v>
      </c>
      <c r="AB807">
        <v>0</v>
      </c>
      <c r="AC807">
        <v>0</v>
      </c>
      <c r="AD807">
        <v>0</v>
      </c>
    </row>
    <row r="808" spans="1:30" x14ac:dyDescent="0.3">
      <c r="A808" t="s">
        <v>1821</v>
      </c>
      <c r="B808" t="s">
        <v>811</v>
      </c>
      <c r="C808" t="s">
        <v>226</v>
      </c>
      <c r="D808" t="s">
        <v>9612</v>
      </c>
      <c r="E808" t="s">
        <v>549</v>
      </c>
      <c r="F808" t="s">
        <v>9298</v>
      </c>
      <c r="H808" t="s">
        <v>265</v>
      </c>
      <c r="I808" t="s">
        <v>266</v>
      </c>
      <c r="J808" t="s">
        <v>1826</v>
      </c>
      <c r="K808" t="s">
        <v>16042</v>
      </c>
      <c r="L808" t="s">
        <v>271</v>
      </c>
      <c r="M808" t="s">
        <v>268</v>
      </c>
      <c r="N808">
        <v>9</v>
      </c>
      <c r="O808" t="s">
        <v>288</v>
      </c>
      <c r="P808">
        <v>0.17</v>
      </c>
      <c r="R808">
        <v>1</v>
      </c>
      <c r="S808" s="108">
        <v>0.17</v>
      </c>
      <c r="T808">
        <v>1</v>
      </c>
      <c r="U808" t="s">
        <v>270</v>
      </c>
      <c r="V808" t="s">
        <v>167</v>
      </c>
      <c r="W808">
        <v>1</v>
      </c>
      <c r="X808">
        <v>0</v>
      </c>
      <c r="Y808">
        <v>0</v>
      </c>
      <c r="Z808">
        <v>0</v>
      </c>
      <c r="AA808">
        <v>1</v>
      </c>
      <c r="AB808">
        <v>0</v>
      </c>
      <c r="AC808">
        <v>0</v>
      </c>
      <c r="AD808">
        <v>0</v>
      </c>
    </row>
    <row r="809" spans="1:30" x14ac:dyDescent="0.3">
      <c r="A809" t="s">
        <v>1821</v>
      </c>
      <c r="B809" t="s">
        <v>813</v>
      </c>
      <c r="C809" t="s">
        <v>226</v>
      </c>
      <c r="D809" t="s">
        <v>9613</v>
      </c>
      <c r="E809" t="s">
        <v>532</v>
      </c>
      <c r="F809" t="s">
        <v>9298</v>
      </c>
      <c r="H809" t="s">
        <v>265</v>
      </c>
      <c r="I809" t="s">
        <v>266</v>
      </c>
      <c r="J809" t="s">
        <v>1822</v>
      </c>
      <c r="K809" t="s">
        <v>1823</v>
      </c>
      <c r="L809" t="s">
        <v>267</v>
      </c>
      <c r="M809" t="s">
        <v>268</v>
      </c>
      <c r="N809">
        <v>8</v>
      </c>
      <c r="O809" t="s">
        <v>266</v>
      </c>
      <c r="P809">
        <v>0.17</v>
      </c>
      <c r="R809">
        <v>1</v>
      </c>
      <c r="S809" s="108">
        <v>0.17</v>
      </c>
      <c r="T809">
        <v>1</v>
      </c>
      <c r="U809" t="s">
        <v>270</v>
      </c>
      <c r="V809" t="s">
        <v>167</v>
      </c>
      <c r="W809">
        <v>1</v>
      </c>
      <c r="X809">
        <v>0</v>
      </c>
      <c r="Y809">
        <v>0</v>
      </c>
      <c r="Z809">
        <v>0</v>
      </c>
      <c r="AA809">
        <v>1</v>
      </c>
      <c r="AB809">
        <v>0</v>
      </c>
      <c r="AC809">
        <v>0</v>
      </c>
      <c r="AD809">
        <v>0</v>
      </c>
    </row>
    <row r="810" spans="1:30" x14ac:dyDescent="0.3">
      <c r="A810" t="s">
        <v>1821</v>
      </c>
      <c r="B810" t="s">
        <v>815</v>
      </c>
      <c r="C810" t="s">
        <v>226</v>
      </c>
      <c r="D810" t="s">
        <v>9599</v>
      </c>
      <c r="E810" t="s">
        <v>1831</v>
      </c>
      <c r="F810" t="s">
        <v>9298</v>
      </c>
      <c r="H810" t="s">
        <v>265</v>
      </c>
      <c r="I810" t="s">
        <v>266</v>
      </c>
      <c r="J810" t="s">
        <v>1822</v>
      </c>
      <c r="K810" t="s">
        <v>1823</v>
      </c>
      <c r="L810" t="s">
        <v>267</v>
      </c>
      <c r="M810" t="s">
        <v>268</v>
      </c>
      <c r="N810">
        <v>8</v>
      </c>
      <c r="O810" t="s">
        <v>266</v>
      </c>
      <c r="P810">
        <v>0.17</v>
      </c>
      <c r="R810">
        <v>1</v>
      </c>
      <c r="S810" s="108">
        <v>0.17</v>
      </c>
      <c r="T810">
        <v>1</v>
      </c>
      <c r="U810" t="s">
        <v>270</v>
      </c>
      <c r="V810" t="s">
        <v>167</v>
      </c>
      <c r="W810">
        <v>1</v>
      </c>
      <c r="X810">
        <v>0</v>
      </c>
      <c r="Y810">
        <v>0</v>
      </c>
      <c r="Z810">
        <v>0</v>
      </c>
      <c r="AA810">
        <v>1</v>
      </c>
      <c r="AB810">
        <v>0</v>
      </c>
      <c r="AC810">
        <v>0</v>
      </c>
      <c r="AD810">
        <v>0</v>
      </c>
    </row>
    <row r="811" spans="1:30" x14ac:dyDescent="0.3">
      <c r="A811" t="s">
        <v>1821</v>
      </c>
      <c r="B811" t="s">
        <v>815</v>
      </c>
      <c r="C811" t="s">
        <v>226</v>
      </c>
      <c r="D811" t="s">
        <v>9599</v>
      </c>
      <c r="E811" t="s">
        <v>1831</v>
      </c>
      <c r="F811" t="s">
        <v>9298</v>
      </c>
      <c r="H811" t="s">
        <v>265</v>
      </c>
      <c r="I811" t="s">
        <v>266</v>
      </c>
      <c r="J811" t="s">
        <v>1822</v>
      </c>
      <c r="K811" t="s">
        <v>1823</v>
      </c>
      <c r="L811" t="s">
        <v>271</v>
      </c>
      <c r="M811" t="s">
        <v>268</v>
      </c>
      <c r="N811">
        <v>9</v>
      </c>
      <c r="O811" t="s">
        <v>288</v>
      </c>
      <c r="P811">
        <v>0.17</v>
      </c>
      <c r="R811">
        <v>1</v>
      </c>
      <c r="S811" s="108">
        <v>0.17</v>
      </c>
      <c r="T811">
        <v>1</v>
      </c>
      <c r="U811" t="s">
        <v>270</v>
      </c>
      <c r="V811" t="s">
        <v>167</v>
      </c>
      <c r="W811">
        <v>1</v>
      </c>
      <c r="X811">
        <v>0</v>
      </c>
      <c r="Y811">
        <v>0</v>
      </c>
      <c r="Z811">
        <v>0</v>
      </c>
      <c r="AA811">
        <v>1</v>
      </c>
      <c r="AB811">
        <v>0</v>
      </c>
      <c r="AC811">
        <v>0</v>
      </c>
      <c r="AD811">
        <v>0</v>
      </c>
    </row>
    <row r="812" spans="1:30" x14ac:dyDescent="0.3">
      <c r="A812" t="s">
        <v>1821</v>
      </c>
      <c r="B812" t="s">
        <v>817</v>
      </c>
      <c r="C812" t="s">
        <v>226</v>
      </c>
      <c r="D812" t="s">
        <v>9595</v>
      </c>
      <c r="E812" t="s">
        <v>1827</v>
      </c>
      <c r="F812" t="s">
        <v>9298</v>
      </c>
      <c r="H812" t="s">
        <v>265</v>
      </c>
      <c r="I812" t="s">
        <v>266</v>
      </c>
      <c r="J812" t="s">
        <v>1822</v>
      </c>
      <c r="K812" t="s">
        <v>1823</v>
      </c>
      <c r="L812" t="s">
        <v>267</v>
      </c>
      <c r="M812" t="s">
        <v>268</v>
      </c>
      <c r="N812">
        <v>8</v>
      </c>
      <c r="O812" t="s">
        <v>266</v>
      </c>
      <c r="P812">
        <v>0.17</v>
      </c>
      <c r="R812">
        <v>1</v>
      </c>
      <c r="S812" s="108">
        <v>0.17</v>
      </c>
      <c r="T812">
        <v>1</v>
      </c>
      <c r="U812" t="s">
        <v>270</v>
      </c>
      <c r="V812" t="s">
        <v>167</v>
      </c>
      <c r="W812">
        <v>1</v>
      </c>
      <c r="X812">
        <v>0</v>
      </c>
      <c r="Y812">
        <v>0</v>
      </c>
      <c r="Z812">
        <v>0</v>
      </c>
      <c r="AA812">
        <v>1</v>
      </c>
      <c r="AB812">
        <v>0</v>
      </c>
      <c r="AC812">
        <v>0</v>
      </c>
      <c r="AD812">
        <v>0</v>
      </c>
    </row>
    <row r="813" spans="1:30" x14ac:dyDescent="0.3">
      <c r="A813" t="s">
        <v>1821</v>
      </c>
      <c r="B813" t="s">
        <v>817</v>
      </c>
      <c r="C813" t="s">
        <v>226</v>
      </c>
      <c r="D813" t="s">
        <v>9595</v>
      </c>
      <c r="E813" t="s">
        <v>1827</v>
      </c>
      <c r="F813" t="s">
        <v>9298</v>
      </c>
      <c r="H813" t="s">
        <v>265</v>
      </c>
      <c r="I813" t="s">
        <v>266</v>
      </c>
      <c r="J813" t="s">
        <v>1822</v>
      </c>
      <c r="K813" t="s">
        <v>1823</v>
      </c>
      <c r="L813" t="s">
        <v>271</v>
      </c>
      <c r="M813" t="s">
        <v>268</v>
      </c>
      <c r="N813">
        <v>9</v>
      </c>
      <c r="O813" t="s">
        <v>288</v>
      </c>
      <c r="P813">
        <v>0.17</v>
      </c>
      <c r="R813">
        <v>1</v>
      </c>
      <c r="S813" s="108">
        <v>0.17</v>
      </c>
      <c r="T813">
        <v>1</v>
      </c>
      <c r="U813" t="s">
        <v>270</v>
      </c>
      <c r="V813" t="s">
        <v>167</v>
      </c>
      <c r="W813">
        <v>1</v>
      </c>
      <c r="X813">
        <v>0</v>
      </c>
      <c r="Y813">
        <v>0</v>
      </c>
      <c r="Z813">
        <v>0</v>
      </c>
      <c r="AA813">
        <v>1</v>
      </c>
      <c r="AB813">
        <v>0</v>
      </c>
      <c r="AC813">
        <v>0</v>
      </c>
      <c r="AD813">
        <v>0</v>
      </c>
    </row>
    <row r="814" spans="1:30" x14ac:dyDescent="0.3">
      <c r="A814" t="s">
        <v>1821</v>
      </c>
      <c r="B814" t="s">
        <v>839</v>
      </c>
      <c r="C814" t="s">
        <v>226</v>
      </c>
      <c r="D814" t="s">
        <v>9597</v>
      </c>
      <c r="E814" t="s">
        <v>1829</v>
      </c>
      <c r="F814" t="s">
        <v>9298</v>
      </c>
      <c r="H814" t="s">
        <v>265</v>
      </c>
      <c r="I814" t="s">
        <v>266</v>
      </c>
      <c r="J814" t="s">
        <v>1822</v>
      </c>
      <c r="K814" t="s">
        <v>1823</v>
      </c>
      <c r="L814" t="s">
        <v>267</v>
      </c>
      <c r="M814" t="s">
        <v>268</v>
      </c>
      <c r="N814">
        <v>8</v>
      </c>
      <c r="O814" t="s">
        <v>266</v>
      </c>
      <c r="P814">
        <v>0.17</v>
      </c>
      <c r="R814">
        <v>1</v>
      </c>
      <c r="S814" s="108">
        <v>0.17</v>
      </c>
      <c r="T814">
        <v>1</v>
      </c>
      <c r="U814" t="s">
        <v>270</v>
      </c>
      <c r="V814" t="s">
        <v>167</v>
      </c>
      <c r="W814">
        <v>1</v>
      </c>
      <c r="X814">
        <v>0</v>
      </c>
      <c r="Y814">
        <v>0</v>
      </c>
      <c r="Z814">
        <v>0</v>
      </c>
      <c r="AA814">
        <v>1</v>
      </c>
      <c r="AB814">
        <v>0</v>
      </c>
      <c r="AC814">
        <v>0</v>
      </c>
      <c r="AD814">
        <v>0</v>
      </c>
    </row>
    <row r="815" spans="1:30" x14ac:dyDescent="0.3">
      <c r="A815" t="s">
        <v>1821</v>
      </c>
      <c r="B815" t="s">
        <v>839</v>
      </c>
      <c r="C815" t="s">
        <v>226</v>
      </c>
      <c r="D815" t="s">
        <v>9597</v>
      </c>
      <c r="E815" t="s">
        <v>1829</v>
      </c>
      <c r="F815" t="s">
        <v>9298</v>
      </c>
      <c r="H815" t="s">
        <v>265</v>
      </c>
      <c r="I815" t="s">
        <v>266</v>
      </c>
      <c r="J815" t="s">
        <v>1822</v>
      </c>
      <c r="K815" t="s">
        <v>1823</v>
      </c>
      <c r="L815" t="s">
        <v>271</v>
      </c>
      <c r="M815" t="s">
        <v>268</v>
      </c>
      <c r="N815">
        <v>9</v>
      </c>
      <c r="O815" t="s">
        <v>288</v>
      </c>
      <c r="P815">
        <v>0.17</v>
      </c>
      <c r="R815">
        <v>1</v>
      </c>
      <c r="S815" s="108">
        <v>0.17</v>
      </c>
      <c r="T815">
        <v>1</v>
      </c>
      <c r="U815" t="s">
        <v>270</v>
      </c>
      <c r="V815" t="s">
        <v>167</v>
      </c>
      <c r="W815">
        <v>1</v>
      </c>
      <c r="X815">
        <v>0</v>
      </c>
      <c r="Y815">
        <v>0</v>
      </c>
      <c r="Z815">
        <v>0</v>
      </c>
      <c r="AA815">
        <v>1</v>
      </c>
      <c r="AB815">
        <v>0</v>
      </c>
      <c r="AC815">
        <v>0</v>
      </c>
      <c r="AD815">
        <v>0</v>
      </c>
    </row>
    <row r="816" spans="1:30" x14ac:dyDescent="0.3">
      <c r="A816" t="s">
        <v>1821</v>
      </c>
      <c r="B816" t="s">
        <v>849</v>
      </c>
      <c r="C816" t="s">
        <v>226</v>
      </c>
      <c r="D816" t="s">
        <v>9601</v>
      </c>
      <c r="E816" t="s">
        <v>1833</v>
      </c>
      <c r="F816" t="s">
        <v>9298</v>
      </c>
      <c r="H816" t="s">
        <v>265</v>
      </c>
      <c r="I816" t="s">
        <v>266</v>
      </c>
      <c r="J816" t="s">
        <v>1822</v>
      </c>
      <c r="K816" t="s">
        <v>1823</v>
      </c>
      <c r="L816" t="s">
        <v>271</v>
      </c>
      <c r="M816" t="s">
        <v>268</v>
      </c>
      <c r="N816">
        <v>9</v>
      </c>
      <c r="O816" t="s">
        <v>288</v>
      </c>
      <c r="P816">
        <v>0.17</v>
      </c>
      <c r="R816">
        <v>1</v>
      </c>
      <c r="S816" s="108">
        <v>0.17</v>
      </c>
      <c r="T816">
        <v>1</v>
      </c>
      <c r="U816" t="s">
        <v>270</v>
      </c>
      <c r="V816" t="s">
        <v>167</v>
      </c>
      <c r="W816">
        <v>1</v>
      </c>
      <c r="X816">
        <v>0</v>
      </c>
      <c r="Y816">
        <v>0</v>
      </c>
      <c r="Z816">
        <v>0</v>
      </c>
      <c r="AA816">
        <v>1</v>
      </c>
      <c r="AB816">
        <v>0</v>
      </c>
      <c r="AC816">
        <v>0</v>
      </c>
      <c r="AD816">
        <v>0</v>
      </c>
    </row>
    <row r="817" spans="1:30" x14ac:dyDescent="0.3">
      <c r="A817" t="s">
        <v>1821</v>
      </c>
      <c r="B817" t="s">
        <v>849</v>
      </c>
      <c r="C817" t="s">
        <v>226</v>
      </c>
      <c r="D817" t="s">
        <v>9601</v>
      </c>
      <c r="E817" t="s">
        <v>1833</v>
      </c>
      <c r="F817" t="s">
        <v>9298</v>
      </c>
      <c r="H817" t="s">
        <v>265</v>
      </c>
      <c r="I817" t="s">
        <v>266</v>
      </c>
      <c r="J817" t="s">
        <v>1822</v>
      </c>
      <c r="K817" t="s">
        <v>1823</v>
      </c>
      <c r="L817" t="s">
        <v>267</v>
      </c>
      <c r="M817" t="s">
        <v>268</v>
      </c>
      <c r="N817">
        <v>8</v>
      </c>
      <c r="O817" t="s">
        <v>266</v>
      </c>
      <c r="P817">
        <v>0.32</v>
      </c>
      <c r="R817">
        <v>1</v>
      </c>
      <c r="S817" s="108">
        <v>0.32</v>
      </c>
      <c r="T817">
        <v>1</v>
      </c>
      <c r="U817" t="s">
        <v>270</v>
      </c>
      <c r="V817" t="s">
        <v>167</v>
      </c>
      <c r="W817">
        <v>1</v>
      </c>
      <c r="X817">
        <v>0</v>
      </c>
      <c r="Y817">
        <v>0</v>
      </c>
      <c r="Z817">
        <v>0</v>
      </c>
      <c r="AA817">
        <v>1</v>
      </c>
      <c r="AB817">
        <v>0</v>
      </c>
      <c r="AC817">
        <v>0</v>
      </c>
      <c r="AD817">
        <v>0</v>
      </c>
    </row>
    <row r="818" spans="1:30" x14ac:dyDescent="0.3">
      <c r="A818" t="s">
        <v>1821</v>
      </c>
      <c r="B818" t="s">
        <v>841</v>
      </c>
      <c r="C818" t="s">
        <v>226</v>
      </c>
      <c r="D818" t="s">
        <v>9603</v>
      </c>
      <c r="E818" t="s">
        <v>1835</v>
      </c>
      <c r="F818" t="s">
        <v>9298</v>
      </c>
      <c r="H818" t="s">
        <v>265</v>
      </c>
      <c r="I818" t="s">
        <v>266</v>
      </c>
      <c r="J818" t="s">
        <v>1822</v>
      </c>
      <c r="K818" t="s">
        <v>1823</v>
      </c>
      <c r="L818" t="s">
        <v>267</v>
      </c>
      <c r="M818" t="s">
        <v>268</v>
      </c>
      <c r="N818">
        <v>8</v>
      </c>
      <c r="O818" t="s">
        <v>266</v>
      </c>
      <c r="P818">
        <v>0.17</v>
      </c>
      <c r="R818">
        <v>1</v>
      </c>
      <c r="S818" s="108">
        <v>0.17</v>
      </c>
      <c r="T818">
        <v>1</v>
      </c>
      <c r="U818" t="s">
        <v>270</v>
      </c>
      <c r="V818" t="s">
        <v>167</v>
      </c>
      <c r="W818">
        <v>1</v>
      </c>
      <c r="X818">
        <v>0</v>
      </c>
      <c r="Y818">
        <v>0</v>
      </c>
      <c r="Z818">
        <v>0</v>
      </c>
      <c r="AA818">
        <v>1</v>
      </c>
      <c r="AB818">
        <v>0</v>
      </c>
      <c r="AC818">
        <v>0</v>
      </c>
      <c r="AD818">
        <v>0</v>
      </c>
    </row>
    <row r="819" spans="1:30" x14ac:dyDescent="0.3">
      <c r="A819" t="s">
        <v>1821</v>
      </c>
      <c r="B819" t="s">
        <v>841</v>
      </c>
      <c r="C819" t="s">
        <v>226</v>
      </c>
      <c r="D819" t="s">
        <v>9603</v>
      </c>
      <c r="E819" t="s">
        <v>1835</v>
      </c>
      <c r="F819" t="s">
        <v>9298</v>
      </c>
      <c r="H819" t="s">
        <v>265</v>
      </c>
      <c r="I819" t="s">
        <v>266</v>
      </c>
      <c r="J819" t="s">
        <v>1822</v>
      </c>
      <c r="K819" t="s">
        <v>1823</v>
      </c>
      <c r="L819" t="s">
        <v>271</v>
      </c>
      <c r="M819" t="s">
        <v>268</v>
      </c>
      <c r="N819">
        <v>9</v>
      </c>
      <c r="O819" t="s">
        <v>288</v>
      </c>
      <c r="P819">
        <v>0.17</v>
      </c>
      <c r="R819">
        <v>1</v>
      </c>
      <c r="S819" s="108">
        <v>0.17</v>
      </c>
      <c r="T819">
        <v>1</v>
      </c>
      <c r="U819" t="s">
        <v>270</v>
      </c>
      <c r="V819" t="s">
        <v>167</v>
      </c>
      <c r="W819">
        <v>1</v>
      </c>
      <c r="X819">
        <v>0</v>
      </c>
      <c r="Y819">
        <v>0</v>
      </c>
      <c r="Z819">
        <v>0</v>
      </c>
      <c r="AA819">
        <v>1</v>
      </c>
      <c r="AB819">
        <v>0</v>
      </c>
      <c r="AC819">
        <v>0</v>
      </c>
      <c r="AD819">
        <v>0</v>
      </c>
    </row>
    <row r="820" spans="1:30" x14ac:dyDescent="0.3">
      <c r="A820" t="s">
        <v>1821</v>
      </c>
      <c r="B820" t="s">
        <v>843</v>
      </c>
      <c r="C820" t="s">
        <v>226</v>
      </c>
      <c r="D820" t="s">
        <v>9608</v>
      </c>
      <c r="E820" t="s">
        <v>1839</v>
      </c>
      <c r="F820" t="s">
        <v>9298</v>
      </c>
      <c r="H820" t="s">
        <v>265</v>
      </c>
      <c r="I820" t="s">
        <v>266</v>
      </c>
      <c r="J820" t="s">
        <v>1826</v>
      </c>
      <c r="K820" t="s">
        <v>1823</v>
      </c>
      <c r="L820" t="s">
        <v>267</v>
      </c>
      <c r="M820" t="s">
        <v>268</v>
      </c>
      <c r="N820">
        <v>8</v>
      </c>
      <c r="O820" t="s">
        <v>266</v>
      </c>
      <c r="P820">
        <v>0.17</v>
      </c>
      <c r="R820">
        <v>1</v>
      </c>
      <c r="S820" s="108">
        <v>0.17</v>
      </c>
      <c r="T820">
        <v>1</v>
      </c>
      <c r="U820" t="s">
        <v>270</v>
      </c>
      <c r="V820" t="s">
        <v>167</v>
      </c>
      <c r="W820">
        <v>1</v>
      </c>
      <c r="X820">
        <v>0</v>
      </c>
      <c r="Y820">
        <v>0</v>
      </c>
      <c r="Z820">
        <v>0</v>
      </c>
      <c r="AA820">
        <v>1</v>
      </c>
      <c r="AB820">
        <v>0</v>
      </c>
      <c r="AC820">
        <v>0</v>
      </c>
      <c r="AD820">
        <v>0</v>
      </c>
    </row>
    <row r="821" spans="1:30" x14ac:dyDescent="0.3">
      <c r="A821" t="s">
        <v>1821</v>
      </c>
      <c r="B821" t="s">
        <v>843</v>
      </c>
      <c r="C821" t="s">
        <v>226</v>
      </c>
      <c r="D821" t="s">
        <v>9608</v>
      </c>
      <c r="E821" t="s">
        <v>1839</v>
      </c>
      <c r="F821" t="s">
        <v>9298</v>
      </c>
      <c r="H821" t="s">
        <v>265</v>
      </c>
      <c r="I821" t="s">
        <v>266</v>
      </c>
      <c r="J821" t="s">
        <v>1826</v>
      </c>
      <c r="K821" t="s">
        <v>1823</v>
      </c>
      <c r="L821" t="s">
        <v>271</v>
      </c>
      <c r="M821" t="s">
        <v>268</v>
      </c>
      <c r="N821">
        <v>9</v>
      </c>
      <c r="O821" t="s">
        <v>288</v>
      </c>
      <c r="P821">
        <v>0.32</v>
      </c>
      <c r="R821">
        <v>1</v>
      </c>
      <c r="S821" s="108">
        <v>0.32</v>
      </c>
      <c r="T821">
        <v>1</v>
      </c>
      <c r="U821" t="s">
        <v>270</v>
      </c>
      <c r="V821" t="s">
        <v>167</v>
      </c>
      <c r="W821">
        <v>1</v>
      </c>
      <c r="X821">
        <v>0</v>
      </c>
      <c r="Y821">
        <v>0</v>
      </c>
      <c r="Z821">
        <v>0</v>
      </c>
      <c r="AA821">
        <v>1</v>
      </c>
      <c r="AB821">
        <v>0</v>
      </c>
      <c r="AC821">
        <v>0</v>
      </c>
      <c r="AD821">
        <v>0</v>
      </c>
    </row>
    <row r="822" spans="1:30" x14ac:dyDescent="0.3">
      <c r="A822" t="s">
        <v>1821</v>
      </c>
      <c r="B822" t="s">
        <v>845</v>
      </c>
      <c r="C822" t="s">
        <v>226</v>
      </c>
      <c r="D822" t="s">
        <v>9594</v>
      </c>
      <c r="E822" t="s">
        <v>541</v>
      </c>
      <c r="F822" t="s">
        <v>9298</v>
      </c>
      <c r="H822" t="s">
        <v>265</v>
      </c>
      <c r="I822" t="s">
        <v>266</v>
      </c>
      <c r="J822" t="s">
        <v>1826</v>
      </c>
      <c r="K822" t="s">
        <v>1823</v>
      </c>
      <c r="L822" t="s">
        <v>267</v>
      </c>
      <c r="M822" t="s">
        <v>268</v>
      </c>
      <c r="N822">
        <v>8</v>
      </c>
      <c r="O822" t="s">
        <v>266</v>
      </c>
      <c r="P822">
        <v>0.17</v>
      </c>
      <c r="R822">
        <v>1</v>
      </c>
      <c r="S822" s="108">
        <v>0.17</v>
      </c>
      <c r="T822">
        <v>1</v>
      </c>
      <c r="U822" t="s">
        <v>270</v>
      </c>
      <c r="V822" t="s">
        <v>167</v>
      </c>
      <c r="W822">
        <v>1</v>
      </c>
      <c r="X822">
        <v>0</v>
      </c>
      <c r="Y822">
        <v>0</v>
      </c>
      <c r="Z822">
        <v>0</v>
      </c>
      <c r="AA822">
        <v>1</v>
      </c>
      <c r="AB822">
        <v>0</v>
      </c>
      <c r="AC822">
        <v>0</v>
      </c>
      <c r="AD822">
        <v>0</v>
      </c>
    </row>
    <row r="823" spans="1:30" x14ac:dyDescent="0.3">
      <c r="A823" t="s">
        <v>1821</v>
      </c>
      <c r="B823" t="s">
        <v>845</v>
      </c>
      <c r="C823" t="s">
        <v>226</v>
      </c>
      <c r="D823" t="s">
        <v>9594</v>
      </c>
      <c r="E823" t="s">
        <v>541</v>
      </c>
      <c r="F823" t="s">
        <v>9298</v>
      </c>
      <c r="H823" t="s">
        <v>265</v>
      </c>
      <c r="I823" t="s">
        <v>266</v>
      </c>
      <c r="J823" t="s">
        <v>1826</v>
      </c>
      <c r="K823" t="s">
        <v>1823</v>
      </c>
      <c r="L823" t="s">
        <v>271</v>
      </c>
      <c r="M823" t="s">
        <v>268</v>
      </c>
      <c r="N823">
        <v>9</v>
      </c>
      <c r="O823" t="s">
        <v>288</v>
      </c>
      <c r="P823">
        <v>0.17</v>
      </c>
      <c r="R823">
        <v>1</v>
      </c>
      <c r="S823" s="108">
        <v>0.17</v>
      </c>
      <c r="T823">
        <v>1</v>
      </c>
      <c r="U823" t="s">
        <v>270</v>
      </c>
      <c r="V823" t="s">
        <v>167</v>
      </c>
      <c r="W823">
        <v>1</v>
      </c>
      <c r="X823">
        <v>0</v>
      </c>
      <c r="Y823">
        <v>0</v>
      </c>
      <c r="Z823">
        <v>0</v>
      </c>
      <c r="AA823">
        <v>1</v>
      </c>
      <c r="AB823">
        <v>0</v>
      </c>
      <c r="AC823">
        <v>0</v>
      </c>
      <c r="AD823">
        <v>0</v>
      </c>
    </row>
    <row r="824" spans="1:30" x14ac:dyDescent="0.3">
      <c r="A824" t="s">
        <v>1821</v>
      </c>
      <c r="B824" t="s">
        <v>847</v>
      </c>
      <c r="C824" t="s">
        <v>226</v>
      </c>
      <c r="D824" t="s">
        <v>9608</v>
      </c>
      <c r="E824" t="s">
        <v>1839</v>
      </c>
      <c r="F824" t="s">
        <v>9298</v>
      </c>
      <c r="H824" t="s">
        <v>265</v>
      </c>
      <c r="I824" t="s">
        <v>266</v>
      </c>
      <c r="J824" t="s">
        <v>1826</v>
      </c>
      <c r="K824" t="s">
        <v>1823</v>
      </c>
      <c r="L824" t="s">
        <v>267</v>
      </c>
      <c r="M824" t="s">
        <v>268</v>
      </c>
      <c r="N824">
        <v>8</v>
      </c>
      <c r="O824" t="s">
        <v>266</v>
      </c>
      <c r="P824">
        <v>0.17</v>
      </c>
      <c r="R824">
        <v>1</v>
      </c>
      <c r="S824" s="108">
        <v>0.17</v>
      </c>
      <c r="T824">
        <v>1</v>
      </c>
      <c r="U824" t="s">
        <v>270</v>
      </c>
      <c r="V824" t="s">
        <v>167</v>
      </c>
      <c r="W824">
        <v>1</v>
      </c>
      <c r="X824">
        <v>0</v>
      </c>
      <c r="Y824">
        <v>0</v>
      </c>
      <c r="Z824">
        <v>0</v>
      </c>
      <c r="AA824">
        <v>1</v>
      </c>
      <c r="AB824">
        <v>0</v>
      </c>
      <c r="AC824">
        <v>0</v>
      </c>
      <c r="AD824">
        <v>0</v>
      </c>
    </row>
    <row r="825" spans="1:30" x14ac:dyDescent="0.3">
      <c r="A825" t="s">
        <v>1821</v>
      </c>
      <c r="B825" t="s">
        <v>847</v>
      </c>
      <c r="C825" t="s">
        <v>226</v>
      </c>
      <c r="D825" t="s">
        <v>9608</v>
      </c>
      <c r="E825" t="s">
        <v>1839</v>
      </c>
      <c r="F825" t="s">
        <v>9298</v>
      </c>
      <c r="H825" t="s">
        <v>265</v>
      </c>
      <c r="I825" t="s">
        <v>266</v>
      </c>
      <c r="J825" t="s">
        <v>1826</v>
      </c>
      <c r="K825" t="s">
        <v>1823</v>
      </c>
      <c r="L825" t="s">
        <v>271</v>
      </c>
      <c r="M825" t="s">
        <v>268</v>
      </c>
      <c r="N825">
        <v>9</v>
      </c>
      <c r="O825" t="s">
        <v>288</v>
      </c>
      <c r="P825">
        <v>0.48</v>
      </c>
      <c r="R825">
        <v>1</v>
      </c>
      <c r="S825" s="108">
        <v>0.48</v>
      </c>
      <c r="T825">
        <v>1</v>
      </c>
      <c r="U825" t="s">
        <v>270</v>
      </c>
      <c r="V825" t="s">
        <v>167</v>
      </c>
      <c r="W825">
        <v>1</v>
      </c>
      <c r="X825">
        <v>0</v>
      </c>
      <c r="Y825">
        <v>0</v>
      </c>
      <c r="Z825">
        <v>0</v>
      </c>
      <c r="AA825">
        <v>1</v>
      </c>
      <c r="AB825">
        <v>0</v>
      </c>
      <c r="AC825">
        <v>0</v>
      </c>
      <c r="AD825">
        <v>0</v>
      </c>
    </row>
    <row r="826" spans="1:30" x14ac:dyDescent="0.3">
      <c r="A826" t="s">
        <v>1821</v>
      </c>
      <c r="B826" t="s">
        <v>851</v>
      </c>
      <c r="C826" t="s">
        <v>226</v>
      </c>
      <c r="D826" t="s">
        <v>9600</v>
      </c>
      <c r="E826" t="s">
        <v>1832</v>
      </c>
      <c r="F826" t="s">
        <v>9298</v>
      </c>
      <c r="H826" t="s">
        <v>265</v>
      </c>
      <c r="I826" t="s">
        <v>266</v>
      </c>
      <c r="J826" t="s">
        <v>1826</v>
      </c>
      <c r="K826" t="s">
        <v>1823</v>
      </c>
      <c r="L826" t="s">
        <v>267</v>
      </c>
      <c r="M826" t="s">
        <v>268</v>
      </c>
      <c r="N826">
        <v>8</v>
      </c>
      <c r="O826" t="s">
        <v>266</v>
      </c>
      <c r="P826">
        <v>0.17</v>
      </c>
      <c r="R826">
        <v>1</v>
      </c>
      <c r="S826" s="108">
        <v>0.17</v>
      </c>
      <c r="T826">
        <v>1</v>
      </c>
      <c r="U826" t="s">
        <v>270</v>
      </c>
      <c r="V826" t="s">
        <v>167</v>
      </c>
      <c r="W826">
        <v>1</v>
      </c>
      <c r="X826">
        <v>0</v>
      </c>
      <c r="Y826">
        <v>0</v>
      </c>
      <c r="Z826">
        <v>0</v>
      </c>
      <c r="AA826">
        <v>1</v>
      </c>
      <c r="AB826">
        <v>0</v>
      </c>
      <c r="AC826">
        <v>0</v>
      </c>
      <c r="AD826">
        <v>0</v>
      </c>
    </row>
    <row r="827" spans="1:30" x14ac:dyDescent="0.3">
      <c r="A827" t="s">
        <v>1821</v>
      </c>
      <c r="B827" t="s">
        <v>851</v>
      </c>
      <c r="C827" t="s">
        <v>226</v>
      </c>
      <c r="D827" t="s">
        <v>9600</v>
      </c>
      <c r="E827" t="s">
        <v>1832</v>
      </c>
      <c r="F827" t="s">
        <v>9298</v>
      </c>
      <c r="H827" t="s">
        <v>265</v>
      </c>
      <c r="I827" t="s">
        <v>266</v>
      </c>
      <c r="J827" t="s">
        <v>1826</v>
      </c>
      <c r="K827" t="s">
        <v>1823</v>
      </c>
      <c r="L827" t="s">
        <v>271</v>
      </c>
      <c r="M827" t="s">
        <v>268</v>
      </c>
      <c r="N827">
        <v>9</v>
      </c>
      <c r="O827" t="s">
        <v>288</v>
      </c>
      <c r="P827">
        <v>0.17</v>
      </c>
      <c r="R827">
        <v>1</v>
      </c>
      <c r="S827" s="108">
        <v>0.17</v>
      </c>
      <c r="T827">
        <v>1</v>
      </c>
      <c r="U827" t="s">
        <v>270</v>
      </c>
      <c r="V827" t="s">
        <v>167</v>
      </c>
      <c r="W827">
        <v>1</v>
      </c>
      <c r="X827">
        <v>0</v>
      </c>
      <c r="Y827">
        <v>0</v>
      </c>
      <c r="Z827">
        <v>0</v>
      </c>
      <c r="AA827">
        <v>1</v>
      </c>
      <c r="AB827">
        <v>0</v>
      </c>
      <c r="AC827">
        <v>0</v>
      </c>
      <c r="AD827">
        <v>0</v>
      </c>
    </row>
    <row r="828" spans="1:30" x14ac:dyDescent="0.3">
      <c r="A828" t="s">
        <v>1821</v>
      </c>
      <c r="B828" t="s">
        <v>854</v>
      </c>
      <c r="C828" t="s">
        <v>226</v>
      </c>
      <c r="D828" t="s">
        <v>9602</v>
      </c>
      <c r="E828" t="s">
        <v>1834</v>
      </c>
      <c r="F828" t="s">
        <v>9298</v>
      </c>
      <c r="H828" t="s">
        <v>265</v>
      </c>
      <c r="I828" t="s">
        <v>266</v>
      </c>
      <c r="J828" t="s">
        <v>1826</v>
      </c>
      <c r="K828" t="s">
        <v>1823</v>
      </c>
      <c r="L828" t="s">
        <v>267</v>
      </c>
      <c r="M828" t="s">
        <v>268</v>
      </c>
      <c r="N828">
        <v>8</v>
      </c>
      <c r="O828" t="s">
        <v>266</v>
      </c>
      <c r="P828">
        <v>0.17</v>
      </c>
      <c r="R828">
        <v>1</v>
      </c>
      <c r="S828" s="108">
        <v>0.17</v>
      </c>
      <c r="T828">
        <v>1</v>
      </c>
      <c r="U828" t="s">
        <v>270</v>
      </c>
      <c r="V828" t="s">
        <v>167</v>
      </c>
      <c r="W828">
        <v>1</v>
      </c>
      <c r="X828">
        <v>0</v>
      </c>
      <c r="Y828">
        <v>0</v>
      </c>
      <c r="Z828">
        <v>0</v>
      </c>
      <c r="AA828">
        <v>1</v>
      </c>
      <c r="AB828">
        <v>0</v>
      </c>
      <c r="AC828">
        <v>0</v>
      </c>
      <c r="AD828">
        <v>0</v>
      </c>
    </row>
    <row r="829" spans="1:30" x14ac:dyDescent="0.3">
      <c r="A829" t="s">
        <v>1821</v>
      </c>
      <c r="B829" t="s">
        <v>854</v>
      </c>
      <c r="C829" t="s">
        <v>226</v>
      </c>
      <c r="D829" t="s">
        <v>9602</v>
      </c>
      <c r="E829" t="s">
        <v>1834</v>
      </c>
      <c r="F829" t="s">
        <v>9298</v>
      </c>
      <c r="H829" t="s">
        <v>265</v>
      </c>
      <c r="I829" t="s">
        <v>266</v>
      </c>
      <c r="J829" t="s">
        <v>1826</v>
      </c>
      <c r="K829" t="s">
        <v>1823</v>
      </c>
      <c r="L829" t="s">
        <v>271</v>
      </c>
      <c r="M829" t="s">
        <v>268</v>
      </c>
      <c r="N829">
        <v>9</v>
      </c>
      <c r="O829" t="s">
        <v>288</v>
      </c>
      <c r="P829">
        <v>0.17</v>
      </c>
      <c r="R829">
        <v>1</v>
      </c>
      <c r="S829" s="108">
        <v>0.17</v>
      </c>
      <c r="T829">
        <v>1</v>
      </c>
      <c r="U829" t="s">
        <v>270</v>
      </c>
      <c r="V829" t="s">
        <v>167</v>
      </c>
      <c r="W829">
        <v>1</v>
      </c>
      <c r="X829">
        <v>0</v>
      </c>
      <c r="Y829">
        <v>0</v>
      </c>
      <c r="Z829">
        <v>0</v>
      </c>
      <c r="AA829">
        <v>1</v>
      </c>
      <c r="AB829">
        <v>0</v>
      </c>
      <c r="AC829">
        <v>0</v>
      </c>
      <c r="AD829">
        <v>0</v>
      </c>
    </row>
    <row r="830" spans="1:30" x14ac:dyDescent="0.3">
      <c r="A830" t="s">
        <v>1821</v>
      </c>
      <c r="B830" t="s">
        <v>856</v>
      </c>
      <c r="C830" t="s">
        <v>226</v>
      </c>
      <c r="D830" t="s">
        <v>9592</v>
      </c>
      <c r="E830" t="s">
        <v>1824</v>
      </c>
      <c r="F830" t="s">
        <v>9298</v>
      </c>
      <c r="H830" t="s">
        <v>265</v>
      </c>
      <c r="I830" t="s">
        <v>266</v>
      </c>
      <c r="J830" t="s">
        <v>1822</v>
      </c>
      <c r="K830" t="s">
        <v>1823</v>
      </c>
      <c r="L830" t="s">
        <v>267</v>
      </c>
      <c r="M830" t="s">
        <v>268</v>
      </c>
      <c r="N830">
        <v>8</v>
      </c>
      <c r="O830" t="s">
        <v>266</v>
      </c>
      <c r="P830">
        <v>0.17</v>
      </c>
      <c r="R830">
        <v>1</v>
      </c>
      <c r="S830" s="108">
        <v>0.17</v>
      </c>
      <c r="T830">
        <v>1</v>
      </c>
      <c r="U830" t="s">
        <v>270</v>
      </c>
      <c r="V830" t="s">
        <v>167</v>
      </c>
      <c r="W830">
        <v>1</v>
      </c>
      <c r="X830">
        <v>0</v>
      </c>
      <c r="Y830">
        <v>0</v>
      </c>
      <c r="Z830">
        <v>0</v>
      </c>
      <c r="AA830">
        <v>1</v>
      </c>
      <c r="AB830">
        <v>0</v>
      </c>
      <c r="AC830">
        <v>0</v>
      </c>
      <c r="AD830">
        <v>0</v>
      </c>
    </row>
    <row r="831" spans="1:30" x14ac:dyDescent="0.3">
      <c r="A831" t="s">
        <v>1821</v>
      </c>
      <c r="B831" t="s">
        <v>856</v>
      </c>
      <c r="C831" t="s">
        <v>226</v>
      </c>
      <c r="D831" t="s">
        <v>9592</v>
      </c>
      <c r="E831" t="s">
        <v>1824</v>
      </c>
      <c r="F831" t="s">
        <v>9298</v>
      </c>
      <c r="H831" t="s">
        <v>265</v>
      </c>
      <c r="I831" t="s">
        <v>266</v>
      </c>
      <c r="J831" t="s">
        <v>1822</v>
      </c>
      <c r="K831" t="s">
        <v>1823</v>
      </c>
      <c r="L831" t="s">
        <v>271</v>
      </c>
      <c r="M831" t="s">
        <v>268</v>
      </c>
      <c r="N831">
        <v>9</v>
      </c>
      <c r="O831" t="s">
        <v>288</v>
      </c>
      <c r="P831">
        <v>0.17</v>
      </c>
      <c r="R831">
        <v>1</v>
      </c>
      <c r="S831" s="108">
        <v>0.17</v>
      </c>
      <c r="T831">
        <v>1</v>
      </c>
      <c r="U831" t="s">
        <v>270</v>
      </c>
      <c r="V831" t="s">
        <v>167</v>
      </c>
      <c r="W831">
        <v>1</v>
      </c>
      <c r="X831">
        <v>0</v>
      </c>
      <c r="Y831">
        <v>0</v>
      </c>
      <c r="Z831">
        <v>0</v>
      </c>
      <c r="AA831">
        <v>1</v>
      </c>
      <c r="AB831">
        <v>0</v>
      </c>
      <c r="AC831">
        <v>0</v>
      </c>
      <c r="AD831">
        <v>0</v>
      </c>
    </row>
    <row r="832" spans="1:30" x14ac:dyDescent="0.3">
      <c r="A832" t="s">
        <v>1821</v>
      </c>
      <c r="B832" t="s">
        <v>805</v>
      </c>
      <c r="C832" t="s">
        <v>226</v>
      </c>
      <c r="D832" t="s">
        <v>9598</v>
      </c>
      <c r="E832" t="s">
        <v>1830</v>
      </c>
      <c r="F832" t="s">
        <v>9298</v>
      </c>
      <c r="H832" t="s">
        <v>265</v>
      </c>
      <c r="I832" t="s">
        <v>266</v>
      </c>
      <c r="J832" t="s">
        <v>1826</v>
      </c>
      <c r="K832" t="s">
        <v>1823</v>
      </c>
      <c r="L832" t="s">
        <v>267</v>
      </c>
      <c r="M832" t="s">
        <v>268</v>
      </c>
      <c r="N832">
        <v>8</v>
      </c>
      <c r="O832" t="s">
        <v>266</v>
      </c>
      <c r="P832">
        <v>0.17</v>
      </c>
      <c r="R832">
        <v>1</v>
      </c>
      <c r="S832" s="108">
        <v>0.17</v>
      </c>
      <c r="T832">
        <v>1</v>
      </c>
      <c r="U832" t="s">
        <v>270</v>
      </c>
      <c r="V832" t="s">
        <v>167</v>
      </c>
      <c r="W832">
        <v>1</v>
      </c>
      <c r="X832">
        <v>0</v>
      </c>
      <c r="Y832">
        <v>0</v>
      </c>
      <c r="Z832">
        <v>0</v>
      </c>
      <c r="AA832">
        <v>1</v>
      </c>
      <c r="AB832">
        <v>0</v>
      </c>
      <c r="AC832">
        <v>0</v>
      </c>
      <c r="AD832">
        <v>0</v>
      </c>
    </row>
    <row r="833" spans="1:30" x14ac:dyDescent="0.3">
      <c r="A833" t="s">
        <v>1821</v>
      </c>
      <c r="B833" t="s">
        <v>805</v>
      </c>
      <c r="C833" t="s">
        <v>226</v>
      </c>
      <c r="D833" t="s">
        <v>9598</v>
      </c>
      <c r="E833" t="s">
        <v>1830</v>
      </c>
      <c r="F833" t="s">
        <v>9298</v>
      </c>
      <c r="H833" t="s">
        <v>265</v>
      </c>
      <c r="I833" t="s">
        <v>266</v>
      </c>
      <c r="J833" t="s">
        <v>1826</v>
      </c>
      <c r="K833" t="s">
        <v>1823</v>
      </c>
      <c r="L833" t="s">
        <v>271</v>
      </c>
      <c r="M833" t="s">
        <v>268</v>
      </c>
      <c r="N833">
        <v>9</v>
      </c>
      <c r="O833" t="s">
        <v>288</v>
      </c>
      <c r="P833">
        <v>0.32</v>
      </c>
      <c r="R833">
        <v>1</v>
      </c>
      <c r="S833" s="108">
        <v>0.32</v>
      </c>
      <c r="T833">
        <v>1</v>
      </c>
      <c r="U833" t="s">
        <v>270</v>
      </c>
      <c r="V833" t="s">
        <v>167</v>
      </c>
      <c r="W833">
        <v>1</v>
      </c>
      <c r="X833">
        <v>0</v>
      </c>
      <c r="Y833">
        <v>0</v>
      </c>
      <c r="Z833">
        <v>0</v>
      </c>
      <c r="AA833">
        <v>1</v>
      </c>
      <c r="AB833">
        <v>0</v>
      </c>
      <c r="AC833">
        <v>0</v>
      </c>
      <c r="AD833">
        <v>0</v>
      </c>
    </row>
    <row r="834" spans="1:30" x14ac:dyDescent="0.3">
      <c r="A834" t="s">
        <v>1821</v>
      </c>
      <c r="B834" t="s">
        <v>760</v>
      </c>
      <c r="C834" t="s">
        <v>226</v>
      </c>
      <c r="D834" t="s">
        <v>9604</v>
      </c>
      <c r="E834" t="s">
        <v>1501</v>
      </c>
      <c r="F834" t="s">
        <v>9298</v>
      </c>
      <c r="H834" t="s">
        <v>265</v>
      </c>
      <c r="I834" t="s">
        <v>266</v>
      </c>
      <c r="J834" t="s">
        <v>1826</v>
      </c>
      <c r="K834" t="s">
        <v>1823</v>
      </c>
      <c r="L834" t="s">
        <v>271</v>
      </c>
      <c r="M834" t="s">
        <v>268</v>
      </c>
      <c r="N834">
        <v>9</v>
      </c>
      <c r="O834" t="s">
        <v>288</v>
      </c>
      <c r="P834">
        <v>0.17</v>
      </c>
      <c r="R834">
        <v>1</v>
      </c>
      <c r="S834" s="108">
        <v>0.17</v>
      </c>
      <c r="T834">
        <v>1</v>
      </c>
      <c r="U834" t="s">
        <v>270</v>
      </c>
      <c r="V834" t="s">
        <v>167</v>
      </c>
      <c r="W834">
        <v>1</v>
      </c>
      <c r="X834">
        <v>0</v>
      </c>
      <c r="Y834">
        <v>0</v>
      </c>
      <c r="Z834">
        <v>0</v>
      </c>
      <c r="AA834">
        <v>1</v>
      </c>
      <c r="AB834">
        <v>0</v>
      </c>
      <c r="AC834">
        <v>0</v>
      </c>
      <c r="AD834">
        <v>0</v>
      </c>
    </row>
    <row r="835" spans="1:30" x14ac:dyDescent="0.3">
      <c r="A835" t="s">
        <v>1821</v>
      </c>
      <c r="B835" t="s">
        <v>760</v>
      </c>
      <c r="C835" t="s">
        <v>226</v>
      </c>
      <c r="D835" t="s">
        <v>9604</v>
      </c>
      <c r="E835" t="s">
        <v>1501</v>
      </c>
      <c r="F835" t="s">
        <v>9298</v>
      </c>
      <c r="H835" t="s">
        <v>265</v>
      </c>
      <c r="I835" t="s">
        <v>266</v>
      </c>
      <c r="J835" t="s">
        <v>1826</v>
      </c>
      <c r="K835" t="s">
        <v>1823</v>
      </c>
      <c r="L835" t="s">
        <v>267</v>
      </c>
      <c r="M835" t="s">
        <v>268</v>
      </c>
      <c r="N835">
        <v>8</v>
      </c>
      <c r="O835" t="s">
        <v>266</v>
      </c>
      <c r="P835">
        <v>0.32</v>
      </c>
      <c r="R835">
        <v>1</v>
      </c>
      <c r="S835" s="108">
        <v>0.32</v>
      </c>
      <c r="T835">
        <v>1</v>
      </c>
      <c r="U835" t="s">
        <v>270</v>
      </c>
      <c r="V835" t="s">
        <v>167</v>
      </c>
      <c r="W835">
        <v>1</v>
      </c>
      <c r="X835">
        <v>0</v>
      </c>
      <c r="Y835">
        <v>0</v>
      </c>
      <c r="Z835">
        <v>0</v>
      </c>
      <c r="AA835">
        <v>1</v>
      </c>
      <c r="AB835">
        <v>0</v>
      </c>
      <c r="AC835">
        <v>0</v>
      </c>
      <c r="AD835">
        <v>0</v>
      </c>
    </row>
    <row r="836" spans="1:30" x14ac:dyDescent="0.3">
      <c r="A836" t="s">
        <v>1821</v>
      </c>
      <c r="B836" t="s">
        <v>763</v>
      </c>
      <c r="C836" t="s">
        <v>226</v>
      </c>
      <c r="D836" t="s">
        <v>9591</v>
      </c>
      <c r="E836" t="s">
        <v>460</v>
      </c>
      <c r="F836" t="s">
        <v>9298</v>
      </c>
      <c r="H836" t="s">
        <v>265</v>
      </c>
      <c r="I836" t="s">
        <v>266</v>
      </c>
      <c r="J836" t="s">
        <v>1822</v>
      </c>
      <c r="K836" t="s">
        <v>1823</v>
      </c>
      <c r="L836" t="s">
        <v>267</v>
      </c>
      <c r="M836" t="s">
        <v>268</v>
      </c>
      <c r="N836">
        <v>8</v>
      </c>
      <c r="O836" t="s">
        <v>266</v>
      </c>
      <c r="P836">
        <v>0.17</v>
      </c>
      <c r="R836">
        <v>1</v>
      </c>
      <c r="S836" s="108">
        <v>0.17</v>
      </c>
      <c r="T836">
        <v>1</v>
      </c>
      <c r="U836" t="s">
        <v>270</v>
      </c>
      <c r="V836" t="s">
        <v>167</v>
      </c>
      <c r="W836">
        <v>1</v>
      </c>
      <c r="X836">
        <v>0</v>
      </c>
      <c r="Y836">
        <v>0</v>
      </c>
      <c r="Z836">
        <v>0</v>
      </c>
      <c r="AA836">
        <v>1</v>
      </c>
      <c r="AB836">
        <v>0</v>
      </c>
      <c r="AC836">
        <v>0</v>
      </c>
      <c r="AD836">
        <v>0</v>
      </c>
    </row>
    <row r="837" spans="1:30" x14ac:dyDescent="0.3">
      <c r="A837" t="s">
        <v>1821</v>
      </c>
      <c r="B837" t="s">
        <v>763</v>
      </c>
      <c r="C837" t="s">
        <v>226</v>
      </c>
      <c r="D837" t="s">
        <v>9591</v>
      </c>
      <c r="E837" t="s">
        <v>460</v>
      </c>
      <c r="F837" t="s">
        <v>9298</v>
      </c>
      <c r="H837" t="s">
        <v>265</v>
      </c>
      <c r="I837" t="s">
        <v>266</v>
      </c>
      <c r="J837" t="s">
        <v>1822</v>
      </c>
      <c r="K837" t="s">
        <v>1823</v>
      </c>
      <c r="L837" t="s">
        <v>271</v>
      </c>
      <c r="M837" t="s">
        <v>268</v>
      </c>
      <c r="N837">
        <v>9</v>
      </c>
      <c r="O837" t="s">
        <v>288</v>
      </c>
      <c r="P837">
        <v>0.17</v>
      </c>
      <c r="R837">
        <v>1</v>
      </c>
      <c r="S837" s="108">
        <v>0.17</v>
      </c>
      <c r="T837">
        <v>1</v>
      </c>
      <c r="U837" t="s">
        <v>270</v>
      </c>
      <c r="V837" t="s">
        <v>167</v>
      </c>
      <c r="W837">
        <v>1</v>
      </c>
      <c r="X837">
        <v>0</v>
      </c>
      <c r="Y837">
        <v>0</v>
      </c>
      <c r="Z837">
        <v>0</v>
      </c>
      <c r="AA837">
        <v>1</v>
      </c>
      <c r="AB837">
        <v>0</v>
      </c>
      <c r="AC837">
        <v>0</v>
      </c>
      <c r="AD837">
        <v>0</v>
      </c>
    </row>
    <row r="838" spans="1:30" x14ac:dyDescent="0.3">
      <c r="A838" t="s">
        <v>1821</v>
      </c>
      <c r="B838" t="s">
        <v>765</v>
      </c>
      <c r="C838" t="s">
        <v>226</v>
      </c>
      <c r="D838" t="s">
        <v>9596</v>
      </c>
      <c r="E838" t="s">
        <v>1828</v>
      </c>
      <c r="F838" t="s">
        <v>9298</v>
      </c>
      <c r="H838" t="s">
        <v>265</v>
      </c>
      <c r="I838" t="s">
        <v>266</v>
      </c>
      <c r="J838" t="s">
        <v>1826</v>
      </c>
      <c r="K838" t="s">
        <v>1823</v>
      </c>
      <c r="L838" t="s">
        <v>267</v>
      </c>
      <c r="M838" t="s">
        <v>268</v>
      </c>
      <c r="N838">
        <v>8</v>
      </c>
      <c r="O838" t="s">
        <v>266</v>
      </c>
      <c r="P838">
        <v>0.17</v>
      </c>
      <c r="R838">
        <v>1</v>
      </c>
      <c r="S838" s="108">
        <v>0.17</v>
      </c>
      <c r="T838">
        <v>1</v>
      </c>
      <c r="U838" t="s">
        <v>270</v>
      </c>
      <c r="V838" t="s">
        <v>167</v>
      </c>
      <c r="W838">
        <v>1</v>
      </c>
      <c r="X838">
        <v>0</v>
      </c>
      <c r="Y838">
        <v>0</v>
      </c>
      <c r="Z838">
        <v>0</v>
      </c>
      <c r="AA838">
        <v>1</v>
      </c>
      <c r="AB838">
        <v>0</v>
      </c>
      <c r="AC838">
        <v>0</v>
      </c>
      <c r="AD838">
        <v>0</v>
      </c>
    </row>
    <row r="839" spans="1:30" x14ac:dyDescent="0.3">
      <c r="A839" t="s">
        <v>1821</v>
      </c>
      <c r="B839" t="s">
        <v>765</v>
      </c>
      <c r="C839" t="s">
        <v>226</v>
      </c>
      <c r="D839" t="s">
        <v>9596</v>
      </c>
      <c r="E839" t="s">
        <v>1828</v>
      </c>
      <c r="F839" t="s">
        <v>9298</v>
      </c>
      <c r="H839" t="s">
        <v>265</v>
      </c>
      <c r="I839" t="s">
        <v>266</v>
      </c>
      <c r="J839" t="s">
        <v>1826</v>
      </c>
      <c r="K839" t="s">
        <v>1823</v>
      </c>
      <c r="L839" t="s">
        <v>271</v>
      </c>
      <c r="M839" t="s">
        <v>268</v>
      </c>
      <c r="N839">
        <v>9</v>
      </c>
      <c r="O839" t="s">
        <v>288</v>
      </c>
      <c r="P839">
        <v>0.17</v>
      </c>
      <c r="R839">
        <v>1</v>
      </c>
      <c r="S839" s="108">
        <v>0.17</v>
      </c>
      <c r="T839">
        <v>1</v>
      </c>
      <c r="U839" t="s">
        <v>270</v>
      </c>
      <c r="V839" t="s">
        <v>167</v>
      </c>
      <c r="W839">
        <v>1</v>
      </c>
      <c r="X839">
        <v>0</v>
      </c>
      <c r="Y839">
        <v>0</v>
      </c>
      <c r="Z839">
        <v>0</v>
      </c>
      <c r="AA839">
        <v>1</v>
      </c>
      <c r="AB839">
        <v>0</v>
      </c>
      <c r="AC839">
        <v>0</v>
      </c>
      <c r="AD839">
        <v>0</v>
      </c>
    </row>
    <row r="840" spans="1:30" x14ac:dyDescent="0.3">
      <c r="A840" t="s">
        <v>1821</v>
      </c>
      <c r="B840" t="s">
        <v>767</v>
      </c>
      <c r="C840" t="s">
        <v>226</v>
      </c>
      <c r="D840" t="s">
        <v>9606</v>
      </c>
      <c r="E840" t="s">
        <v>1837</v>
      </c>
      <c r="F840" t="s">
        <v>9298</v>
      </c>
      <c r="H840" t="s">
        <v>265</v>
      </c>
      <c r="I840" t="s">
        <v>266</v>
      </c>
      <c r="J840" t="s">
        <v>1826</v>
      </c>
      <c r="K840" t="s">
        <v>1823</v>
      </c>
      <c r="L840" t="s">
        <v>267</v>
      </c>
      <c r="M840" t="s">
        <v>268</v>
      </c>
      <c r="N840">
        <v>8</v>
      </c>
      <c r="O840" t="s">
        <v>266</v>
      </c>
      <c r="P840">
        <v>0.17</v>
      </c>
      <c r="R840">
        <v>1</v>
      </c>
      <c r="S840" s="108">
        <v>0.17</v>
      </c>
      <c r="T840">
        <v>1</v>
      </c>
      <c r="U840" t="s">
        <v>270</v>
      </c>
      <c r="V840" t="s">
        <v>167</v>
      </c>
      <c r="W840">
        <v>1</v>
      </c>
      <c r="X840">
        <v>0</v>
      </c>
      <c r="Y840">
        <v>0</v>
      </c>
      <c r="Z840">
        <v>0</v>
      </c>
      <c r="AA840">
        <v>1</v>
      </c>
      <c r="AB840">
        <v>0</v>
      </c>
      <c r="AC840">
        <v>0</v>
      </c>
      <c r="AD840">
        <v>0</v>
      </c>
    </row>
    <row r="841" spans="1:30" x14ac:dyDescent="0.3">
      <c r="A841" t="s">
        <v>1821</v>
      </c>
      <c r="B841" t="s">
        <v>767</v>
      </c>
      <c r="C841" t="s">
        <v>226</v>
      </c>
      <c r="D841" t="s">
        <v>9606</v>
      </c>
      <c r="E841" t="s">
        <v>1837</v>
      </c>
      <c r="F841" t="s">
        <v>9298</v>
      </c>
      <c r="H841" t="s">
        <v>265</v>
      </c>
      <c r="I841" t="s">
        <v>266</v>
      </c>
      <c r="J841" t="s">
        <v>1826</v>
      </c>
      <c r="K841" t="s">
        <v>1823</v>
      </c>
      <c r="L841" t="s">
        <v>271</v>
      </c>
      <c r="M841" t="s">
        <v>268</v>
      </c>
      <c r="N841">
        <v>9</v>
      </c>
      <c r="O841" t="s">
        <v>288</v>
      </c>
      <c r="P841">
        <v>0.48</v>
      </c>
      <c r="R841">
        <v>1</v>
      </c>
      <c r="S841" s="108">
        <v>0.48</v>
      </c>
      <c r="T841">
        <v>1</v>
      </c>
      <c r="U841" t="s">
        <v>270</v>
      </c>
      <c r="V841" t="s">
        <v>167</v>
      </c>
      <c r="W841">
        <v>1</v>
      </c>
      <c r="X841">
        <v>0</v>
      </c>
      <c r="Y841">
        <v>0</v>
      </c>
      <c r="Z841">
        <v>0</v>
      </c>
      <c r="AA841">
        <v>1</v>
      </c>
      <c r="AB841">
        <v>0</v>
      </c>
      <c r="AC841">
        <v>0</v>
      </c>
      <c r="AD841">
        <v>0</v>
      </c>
    </row>
    <row r="842" spans="1:30" x14ac:dyDescent="0.3">
      <c r="A842" t="s">
        <v>1821</v>
      </c>
      <c r="B842" t="s">
        <v>785</v>
      </c>
      <c r="C842" t="s">
        <v>226</v>
      </c>
      <c r="D842" t="s">
        <v>9593</v>
      </c>
      <c r="E842" t="s">
        <v>1825</v>
      </c>
      <c r="F842" t="s">
        <v>9298</v>
      </c>
      <c r="H842" t="s">
        <v>265</v>
      </c>
      <c r="I842" t="s">
        <v>266</v>
      </c>
      <c r="J842" t="s">
        <v>1822</v>
      </c>
      <c r="K842" t="s">
        <v>16137</v>
      </c>
      <c r="L842" t="s">
        <v>267</v>
      </c>
      <c r="M842" t="s">
        <v>268</v>
      </c>
      <c r="N842">
        <v>8</v>
      </c>
      <c r="O842" t="s">
        <v>266</v>
      </c>
      <c r="P842">
        <v>0.17</v>
      </c>
      <c r="R842">
        <v>1</v>
      </c>
      <c r="S842" s="108">
        <v>0.17</v>
      </c>
      <c r="T842">
        <v>1</v>
      </c>
      <c r="U842" t="s">
        <v>270</v>
      </c>
      <c r="V842" t="s">
        <v>167</v>
      </c>
      <c r="W842">
        <v>1</v>
      </c>
      <c r="X842">
        <v>0</v>
      </c>
      <c r="Y842">
        <v>0</v>
      </c>
      <c r="Z842">
        <v>0</v>
      </c>
      <c r="AA842">
        <v>1</v>
      </c>
      <c r="AB842">
        <v>0</v>
      </c>
      <c r="AC842">
        <v>0</v>
      </c>
      <c r="AD842">
        <v>0</v>
      </c>
    </row>
    <row r="843" spans="1:30" x14ac:dyDescent="0.3">
      <c r="A843" t="s">
        <v>1821</v>
      </c>
      <c r="B843" t="s">
        <v>785</v>
      </c>
      <c r="C843" t="s">
        <v>226</v>
      </c>
      <c r="D843" t="s">
        <v>9593</v>
      </c>
      <c r="E843" t="s">
        <v>1825</v>
      </c>
      <c r="F843" t="s">
        <v>9298</v>
      </c>
      <c r="H843" t="s">
        <v>265</v>
      </c>
      <c r="I843" t="s">
        <v>266</v>
      </c>
      <c r="J843" t="s">
        <v>1822</v>
      </c>
      <c r="K843" t="s">
        <v>16137</v>
      </c>
      <c r="L843" t="s">
        <v>271</v>
      </c>
      <c r="M843" t="s">
        <v>268</v>
      </c>
      <c r="N843">
        <v>9</v>
      </c>
      <c r="O843" t="s">
        <v>288</v>
      </c>
      <c r="P843">
        <v>0.17</v>
      </c>
      <c r="R843">
        <v>1</v>
      </c>
      <c r="S843" s="108">
        <v>0.17</v>
      </c>
      <c r="T843">
        <v>1</v>
      </c>
      <c r="U843" t="s">
        <v>270</v>
      </c>
      <c r="V843" t="s">
        <v>167</v>
      </c>
      <c r="W843">
        <v>1</v>
      </c>
      <c r="X843">
        <v>0</v>
      </c>
      <c r="Y843">
        <v>0</v>
      </c>
      <c r="Z843">
        <v>0</v>
      </c>
      <c r="AA843">
        <v>1</v>
      </c>
      <c r="AB843">
        <v>0</v>
      </c>
      <c r="AC843">
        <v>0</v>
      </c>
      <c r="AD843">
        <v>0</v>
      </c>
    </row>
    <row r="844" spans="1:30" x14ac:dyDescent="0.3">
      <c r="A844" t="s">
        <v>2602</v>
      </c>
      <c r="B844" t="s">
        <v>274</v>
      </c>
      <c r="C844" t="s">
        <v>2603</v>
      </c>
      <c r="D844" t="s">
        <v>9881</v>
      </c>
      <c r="E844" t="s">
        <v>1199</v>
      </c>
      <c r="F844" t="s">
        <v>1200</v>
      </c>
      <c r="H844" t="s">
        <v>265</v>
      </c>
      <c r="I844" t="s">
        <v>266</v>
      </c>
      <c r="J844" t="s">
        <v>1201</v>
      </c>
      <c r="K844" t="s">
        <v>1202</v>
      </c>
      <c r="L844" t="s">
        <v>267</v>
      </c>
      <c r="M844" t="s">
        <v>268</v>
      </c>
      <c r="N844">
        <v>8</v>
      </c>
      <c r="O844" t="s">
        <v>282</v>
      </c>
      <c r="P844">
        <v>4</v>
      </c>
      <c r="R844">
        <v>2</v>
      </c>
      <c r="S844" s="108">
        <v>8</v>
      </c>
      <c r="T844">
        <v>1</v>
      </c>
      <c r="U844" t="s">
        <v>270</v>
      </c>
      <c r="V844" t="s">
        <v>167</v>
      </c>
      <c r="W844">
        <v>1</v>
      </c>
      <c r="X844">
        <v>1</v>
      </c>
      <c r="Y844">
        <v>0</v>
      </c>
      <c r="Z844">
        <v>0</v>
      </c>
      <c r="AA844">
        <v>1</v>
      </c>
      <c r="AB844">
        <v>0</v>
      </c>
      <c r="AC844">
        <v>0</v>
      </c>
      <c r="AD844">
        <v>0</v>
      </c>
    </row>
    <row r="845" spans="1:30" x14ac:dyDescent="0.3">
      <c r="A845" t="s">
        <v>2602</v>
      </c>
      <c r="B845" t="s">
        <v>274</v>
      </c>
      <c r="C845" t="s">
        <v>2603</v>
      </c>
      <c r="D845" t="s">
        <v>9881</v>
      </c>
      <c r="E845" t="s">
        <v>1199</v>
      </c>
      <c r="F845" t="s">
        <v>1200</v>
      </c>
      <c r="H845" t="s">
        <v>265</v>
      </c>
      <c r="I845" t="s">
        <v>266</v>
      </c>
      <c r="J845" t="s">
        <v>1201</v>
      </c>
      <c r="K845" t="s">
        <v>1202</v>
      </c>
      <c r="L845" t="s">
        <v>271</v>
      </c>
      <c r="M845" t="s">
        <v>268</v>
      </c>
      <c r="N845">
        <v>9</v>
      </c>
      <c r="O845" t="s">
        <v>272</v>
      </c>
      <c r="P845">
        <v>4</v>
      </c>
      <c r="R845">
        <v>1</v>
      </c>
      <c r="S845" s="108">
        <v>4</v>
      </c>
      <c r="T845">
        <v>1</v>
      </c>
      <c r="U845" t="s">
        <v>270</v>
      </c>
      <c r="V845" t="s">
        <v>167</v>
      </c>
      <c r="W845">
        <v>1</v>
      </c>
      <c r="X845">
        <v>0</v>
      </c>
      <c r="Y845">
        <v>0</v>
      </c>
      <c r="Z845">
        <v>1</v>
      </c>
      <c r="AA845">
        <v>0</v>
      </c>
      <c r="AB845">
        <v>0</v>
      </c>
      <c r="AC845">
        <v>0</v>
      </c>
      <c r="AD845">
        <v>0</v>
      </c>
    </row>
    <row r="846" spans="1:30" x14ac:dyDescent="0.3">
      <c r="A846" t="s">
        <v>745</v>
      </c>
      <c r="B846" t="s">
        <v>274</v>
      </c>
      <c r="C846" t="s">
        <v>180</v>
      </c>
      <c r="D846" t="s">
        <v>18048</v>
      </c>
      <c r="F846" t="s">
        <v>18048</v>
      </c>
      <c r="H846" t="s">
        <v>265</v>
      </c>
      <c r="I846" t="s">
        <v>266</v>
      </c>
      <c r="J846" t="s">
        <v>748</v>
      </c>
      <c r="K846" t="s">
        <v>756</v>
      </c>
      <c r="L846" t="s">
        <v>267</v>
      </c>
      <c r="M846" t="s">
        <v>268</v>
      </c>
      <c r="N846">
        <v>8</v>
      </c>
      <c r="O846" t="s">
        <v>282</v>
      </c>
      <c r="P846">
        <v>4</v>
      </c>
      <c r="R846">
        <v>1</v>
      </c>
      <c r="S846" s="108">
        <v>4</v>
      </c>
      <c r="T846">
        <v>1</v>
      </c>
      <c r="U846" t="s">
        <v>270</v>
      </c>
      <c r="V846" t="s">
        <v>167</v>
      </c>
      <c r="W846">
        <v>1</v>
      </c>
      <c r="X846">
        <v>1</v>
      </c>
      <c r="Y846">
        <v>0</v>
      </c>
      <c r="Z846">
        <v>0</v>
      </c>
      <c r="AA846">
        <v>0</v>
      </c>
      <c r="AB846">
        <v>0</v>
      </c>
      <c r="AC846">
        <v>0</v>
      </c>
      <c r="AD846">
        <v>0</v>
      </c>
    </row>
    <row r="847" spans="1:30" x14ac:dyDescent="0.3">
      <c r="A847" t="s">
        <v>745</v>
      </c>
      <c r="B847" t="s">
        <v>274</v>
      </c>
      <c r="C847" t="s">
        <v>180</v>
      </c>
      <c r="D847" t="s">
        <v>18048</v>
      </c>
      <c r="F847" t="s">
        <v>18048</v>
      </c>
      <c r="H847" t="s">
        <v>265</v>
      </c>
      <c r="I847" t="s">
        <v>266</v>
      </c>
      <c r="J847" t="s">
        <v>748</v>
      </c>
      <c r="K847" t="s">
        <v>756</v>
      </c>
      <c r="L847" t="s">
        <v>271</v>
      </c>
      <c r="M847" t="s">
        <v>268</v>
      </c>
      <c r="N847">
        <v>9</v>
      </c>
      <c r="O847" t="s">
        <v>272</v>
      </c>
      <c r="P847">
        <v>2</v>
      </c>
      <c r="R847">
        <v>1</v>
      </c>
      <c r="S847" s="108">
        <v>2</v>
      </c>
      <c r="T847">
        <v>1</v>
      </c>
      <c r="U847" t="s">
        <v>270</v>
      </c>
      <c r="V847" t="s">
        <v>167</v>
      </c>
      <c r="W847">
        <v>1</v>
      </c>
      <c r="X847">
        <v>1</v>
      </c>
      <c r="Y847">
        <v>0</v>
      </c>
      <c r="Z847">
        <v>0</v>
      </c>
      <c r="AA847">
        <v>0</v>
      </c>
      <c r="AB847">
        <v>0</v>
      </c>
      <c r="AC847">
        <v>0</v>
      </c>
      <c r="AD847">
        <v>0</v>
      </c>
    </row>
    <row r="848" spans="1:30" x14ac:dyDescent="0.3">
      <c r="A848" t="s">
        <v>745</v>
      </c>
      <c r="B848" t="s">
        <v>581</v>
      </c>
      <c r="C848" t="s">
        <v>180</v>
      </c>
      <c r="D848" t="s">
        <v>8181</v>
      </c>
      <c r="F848" t="s">
        <v>8181</v>
      </c>
      <c r="H848" t="s">
        <v>265</v>
      </c>
      <c r="I848" t="s">
        <v>266</v>
      </c>
      <c r="J848" t="s">
        <v>748</v>
      </c>
      <c r="K848" t="s">
        <v>756</v>
      </c>
      <c r="L848" t="s">
        <v>267</v>
      </c>
      <c r="M848" t="s">
        <v>268</v>
      </c>
      <c r="N848">
        <v>8</v>
      </c>
      <c r="O848" t="s">
        <v>282</v>
      </c>
      <c r="P848">
        <v>2</v>
      </c>
      <c r="R848">
        <v>1</v>
      </c>
      <c r="S848" s="108">
        <v>2</v>
      </c>
      <c r="T848">
        <v>1</v>
      </c>
      <c r="U848" t="s">
        <v>270</v>
      </c>
      <c r="V848" t="s">
        <v>167</v>
      </c>
      <c r="W848">
        <v>1</v>
      </c>
      <c r="X848">
        <v>0</v>
      </c>
      <c r="Y848">
        <v>1</v>
      </c>
      <c r="Z848">
        <v>0</v>
      </c>
      <c r="AA848">
        <v>0</v>
      </c>
      <c r="AB848">
        <v>0</v>
      </c>
      <c r="AC848">
        <v>0</v>
      </c>
      <c r="AD848">
        <v>0</v>
      </c>
    </row>
    <row r="849" spans="1:30" x14ac:dyDescent="0.3">
      <c r="A849" t="s">
        <v>745</v>
      </c>
      <c r="B849" t="s">
        <v>581</v>
      </c>
      <c r="C849" t="s">
        <v>180</v>
      </c>
      <c r="D849" t="s">
        <v>8181</v>
      </c>
      <c r="F849" t="s">
        <v>8181</v>
      </c>
      <c r="H849" t="s">
        <v>265</v>
      </c>
      <c r="I849" t="s">
        <v>266</v>
      </c>
      <c r="J849" t="s">
        <v>748</v>
      </c>
      <c r="K849" t="s">
        <v>756</v>
      </c>
      <c r="L849" t="s">
        <v>271</v>
      </c>
      <c r="M849" t="s">
        <v>268</v>
      </c>
      <c r="N849">
        <v>9</v>
      </c>
      <c r="O849" t="s">
        <v>288</v>
      </c>
      <c r="P849">
        <v>0.32</v>
      </c>
      <c r="R849">
        <v>2</v>
      </c>
      <c r="S849" s="108">
        <v>0.64</v>
      </c>
      <c r="T849">
        <v>1</v>
      </c>
      <c r="U849" t="s">
        <v>270</v>
      </c>
      <c r="V849" t="s">
        <v>167</v>
      </c>
      <c r="W849">
        <v>2</v>
      </c>
      <c r="X849">
        <v>0</v>
      </c>
      <c r="Y849">
        <v>0</v>
      </c>
      <c r="Z849">
        <v>0</v>
      </c>
      <c r="AA849">
        <v>2</v>
      </c>
      <c r="AB849">
        <v>0</v>
      </c>
      <c r="AC849">
        <v>0</v>
      </c>
      <c r="AD849">
        <v>0</v>
      </c>
    </row>
    <row r="850" spans="1:30" x14ac:dyDescent="0.3">
      <c r="A850" t="s">
        <v>745</v>
      </c>
      <c r="B850" t="s">
        <v>581</v>
      </c>
      <c r="C850" t="s">
        <v>180</v>
      </c>
      <c r="D850" t="s">
        <v>8181</v>
      </c>
      <c r="F850" t="s">
        <v>8181</v>
      </c>
      <c r="H850" t="s">
        <v>265</v>
      </c>
      <c r="I850" t="s">
        <v>266</v>
      </c>
      <c r="J850" t="s">
        <v>748</v>
      </c>
      <c r="K850" t="s">
        <v>756</v>
      </c>
      <c r="L850" t="s">
        <v>271</v>
      </c>
      <c r="M850" t="s">
        <v>268</v>
      </c>
      <c r="N850">
        <v>21</v>
      </c>
      <c r="O850" t="s">
        <v>273</v>
      </c>
      <c r="P850">
        <v>0.17</v>
      </c>
      <c r="R850">
        <v>1</v>
      </c>
      <c r="S850" s="108">
        <v>0.17</v>
      </c>
      <c r="T850">
        <v>1</v>
      </c>
      <c r="U850" t="s">
        <v>270</v>
      </c>
      <c r="V850" t="s">
        <v>167</v>
      </c>
      <c r="W850">
        <v>1</v>
      </c>
      <c r="X850">
        <v>0</v>
      </c>
      <c r="Y850">
        <v>0</v>
      </c>
      <c r="Z850">
        <v>0</v>
      </c>
      <c r="AA850">
        <v>1</v>
      </c>
      <c r="AB850">
        <v>0</v>
      </c>
      <c r="AC850">
        <v>0</v>
      </c>
      <c r="AD850">
        <v>0</v>
      </c>
    </row>
    <row r="851" spans="1:30" x14ac:dyDescent="0.3">
      <c r="A851" t="s">
        <v>745</v>
      </c>
      <c r="B851" t="s">
        <v>1683</v>
      </c>
      <c r="C851" t="s">
        <v>180</v>
      </c>
      <c r="D851" t="s">
        <v>10847</v>
      </c>
      <c r="F851" t="s">
        <v>10847</v>
      </c>
      <c r="H851" t="s">
        <v>265</v>
      </c>
      <c r="I851" t="s">
        <v>266</v>
      </c>
      <c r="J851" t="s">
        <v>748</v>
      </c>
      <c r="K851" t="s">
        <v>756</v>
      </c>
      <c r="L851" t="s">
        <v>267</v>
      </c>
      <c r="M851" t="s">
        <v>268</v>
      </c>
      <c r="N851">
        <v>8</v>
      </c>
      <c r="O851" t="s">
        <v>282</v>
      </c>
      <c r="P851">
        <v>2</v>
      </c>
      <c r="R851">
        <v>1</v>
      </c>
      <c r="S851" s="108">
        <v>2</v>
      </c>
      <c r="T851">
        <v>1</v>
      </c>
      <c r="U851" t="s">
        <v>270</v>
      </c>
      <c r="V851" t="s">
        <v>167</v>
      </c>
      <c r="W851">
        <v>1</v>
      </c>
      <c r="X851">
        <v>1</v>
      </c>
      <c r="Y851">
        <v>0</v>
      </c>
      <c r="Z851">
        <v>0</v>
      </c>
      <c r="AA851">
        <v>0</v>
      </c>
      <c r="AB851">
        <v>0</v>
      </c>
      <c r="AC851">
        <v>0</v>
      </c>
      <c r="AD851">
        <v>0</v>
      </c>
    </row>
    <row r="852" spans="1:30" x14ac:dyDescent="0.3">
      <c r="A852" t="s">
        <v>745</v>
      </c>
      <c r="B852" t="s">
        <v>1683</v>
      </c>
      <c r="C852" t="s">
        <v>180</v>
      </c>
      <c r="D852" t="s">
        <v>10847</v>
      </c>
      <c r="F852" t="s">
        <v>10847</v>
      </c>
      <c r="H852" t="s">
        <v>265</v>
      </c>
      <c r="I852" t="s">
        <v>266</v>
      </c>
      <c r="J852" t="s">
        <v>748</v>
      </c>
      <c r="K852" t="s">
        <v>756</v>
      </c>
      <c r="L852" t="s">
        <v>271</v>
      </c>
      <c r="M852" t="s">
        <v>268</v>
      </c>
      <c r="N852">
        <v>9</v>
      </c>
      <c r="O852" t="s">
        <v>272</v>
      </c>
      <c r="P852">
        <v>2</v>
      </c>
      <c r="R852">
        <v>1</v>
      </c>
      <c r="S852" s="108">
        <v>2</v>
      </c>
      <c r="T852">
        <v>1</v>
      </c>
      <c r="U852" t="s">
        <v>270</v>
      </c>
      <c r="V852" t="s">
        <v>167</v>
      </c>
      <c r="W852">
        <v>1</v>
      </c>
      <c r="X852">
        <v>0</v>
      </c>
      <c r="Y852">
        <v>0</v>
      </c>
      <c r="Z852">
        <v>1</v>
      </c>
      <c r="AA852">
        <v>0</v>
      </c>
      <c r="AB852">
        <v>0</v>
      </c>
      <c r="AC852">
        <v>0</v>
      </c>
      <c r="AD852">
        <v>0</v>
      </c>
    </row>
    <row r="853" spans="1:30" x14ac:dyDescent="0.3">
      <c r="A853" t="s">
        <v>745</v>
      </c>
      <c r="B853" t="s">
        <v>1683</v>
      </c>
      <c r="C853" t="s">
        <v>180</v>
      </c>
      <c r="D853" t="s">
        <v>10847</v>
      </c>
      <c r="F853" t="s">
        <v>10847</v>
      </c>
      <c r="H853" t="s">
        <v>265</v>
      </c>
      <c r="I853" t="s">
        <v>266</v>
      </c>
      <c r="J853" t="s">
        <v>748</v>
      </c>
      <c r="K853" t="s">
        <v>756</v>
      </c>
      <c r="L853" t="s">
        <v>271</v>
      </c>
      <c r="M853" t="s">
        <v>268</v>
      </c>
      <c r="N853">
        <v>21</v>
      </c>
      <c r="O853" t="s">
        <v>273</v>
      </c>
      <c r="P853">
        <v>0.32</v>
      </c>
      <c r="R853">
        <v>1</v>
      </c>
      <c r="S853" s="108">
        <v>0.32</v>
      </c>
      <c r="T853">
        <v>1</v>
      </c>
      <c r="U853" t="s">
        <v>270</v>
      </c>
      <c r="V853" t="s">
        <v>167</v>
      </c>
      <c r="W853">
        <v>1</v>
      </c>
      <c r="X853">
        <v>0</v>
      </c>
      <c r="Y853">
        <v>0</v>
      </c>
      <c r="Z853">
        <v>0</v>
      </c>
      <c r="AA853">
        <v>0</v>
      </c>
      <c r="AB853">
        <v>1</v>
      </c>
      <c r="AC853">
        <v>0</v>
      </c>
      <c r="AD853">
        <v>0</v>
      </c>
    </row>
    <row r="854" spans="1:30" x14ac:dyDescent="0.3">
      <c r="A854" t="s">
        <v>745</v>
      </c>
      <c r="B854" t="s">
        <v>262</v>
      </c>
      <c r="C854" t="s">
        <v>180</v>
      </c>
      <c r="D854" t="s">
        <v>750</v>
      </c>
      <c r="F854" t="s">
        <v>750</v>
      </c>
      <c r="H854" t="s">
        <v>265</v>
      </c>
      <c r="I854" t="s">
        <v>266</v>
      </c>
      <c r="J854" t="s">
        <v>748</v>
      </c>
      <c r="K854" t="s">
        <v>17403</v>
      </c>
      <c r="L854" t="s">
        <v>267</v>
      </c>
      <c r="M854" t="s">
        <v>268</v>
      </c>
      <c r="N854">
        <v>8</v>
      </c>
      <c r="O854" t="s">
        <v>282</v>
      </c>
      <c r="P854">
        <v>2</v>
      </c>
      <c r="R854">
        <v>2</v>
      </c>
      <c r="S854" s="108">
        <v>4</v>
      </c>
      <c r="T854">
        <v>1</v>
      </c>
      <c r="U854" t="s">
        <v>270</v>
      </c>
      <c r="V854" t="s">
        <v>167</v>
      </c>
      <c r="W854">
        <v>1</v>
      </c>
      <c r="X854">
        <v>1</v>
      </c>
      <c r="Y854">
        <v>0</v>
      </c>
      <c r="Z854">
        <v>0</v>
      </c>
      <c r="AA854">
        <v>1</v>
      </c>
      <c r="AB854">
        <v>0</v>
      </c>
      <c r="AC854">
        <v>0</v>
      </c>
      <c r="AD854">
        <v>0</v>
      </c>
    </row>
    <row r="855" spans="1:30" x14ac:dyDescent="0.3">
      <c r="A855" t="s">
        <v>745</v>
      </c>
      <c r="B855" t="s">
        <v>262</v>
      </c>
      <c r="C855" t="s">
        <v>180</v>
      </c>
      <c r="D855" t="s">
        <v>750</v>
      </c>
      <c r="F855" t="s">
        <v>750</v>
      </c>
      <c r="H855" t="s">
        <v>265</v>
      </c>
      <c r="I855" t="s">
        <v>266</v>
      </c>
      <c r="J855" t="s">
        <v>748</v>
      </c>
      <c r="K855" t="s">
        <v>17403</v>
      </c>
      <c r="L855" t="s">
        <v>271</v>
      </c>
      <c r="M855" t="s">
        <v>268</v>
      </c>
      <c r="N855">
        <v>9</v>
      </c>
      <c r="O855" t="s">
        <v>272</v>
      </c>
      <c r="P855">
        <v>2</v>
      </c>
      <c r="R855">
        <v>2</v>
      </c>
      <c r="S855" s="108">
        <v>4</v>
      </c>
      <c r="T855">
        <v>1</v>
      </c>
      <c r="U855" t="s">
        <v>270</v>
      </c>
      <c r="V855" t="s">
        <v>167</v>
      </c>
      <c r="W855">
        <v>1</v>
      </c>
      <c r="X855">
        <v>1</v>
      </c>
      <c r="Y855">
        <v>0</v>
      </c>
      <c r="Z855">
        <v>0</v>
      </c>
      <c r="AA855">
        <v>1</v>
      </c>
      <c r="AB855">
        <v>0</v>
      </c>
      <c r="AC855">
        <v>0</v>
      </c>
      <c r="AD855">
        <v>0</v>
      </c>
    </row>
    <row r="856" spans="1:30" x14ac:dyDescent="0.3">
      <c r="A856" t="s">
        <v>745</v>
      </c>
      <c r="B856" t="s">
        <v>262</v>
      </c>
      <c r="C856" t="s">
        <v>180</v>
      </c>
      <c r="D856" t="s">
        <v>750</v>
      </c>
      <c r="F856" t="s">
        <v>750</v>
      </c>
      <c r="H856" t="s">
        <v>265</v>
      </c>
      <c r="I856" t="s">
        <v>266</v>
      </c>
      <c r="J856" t="s">
        <v>748</v>
      </c>
      <c r="K856" t="s">
        <v>17403</v>
      </c>
      <c r="L856" t="s">
        <v>271</v>
      </c>
      <c r="M856" t="s">
        <v>268</v>
      </c>
      <c r="N856">
        <v>21</v>
      </c>
      <c r="O856" t="s">
        <v>273</v>
      </c>
      <c r="P856">
        <v>0.17</v>
      </c>
      <c r="R856">
        <v>1</v>
      </c>
      <c r="S856" s="108">
        <v>0.17</v>
      </c>
      <c r="T856">
        <v>1</v>
      </c>
      <c r="U856" t="s">
        <v>270</v>
      </c>
      <c r="V856" t="s">
        <v>167</v>
      </c>
      <c r="W856">
        <v>1</v>
      </c>
      <c r="X856">
        <v>0</v>
      </c>
      <c r="Y856">
        <v>0</v>
      </c>
      <c r="Z856">
        <v>0</v>
      </c>
      <c r="AA856">
        <v>1</v>
      </c>
      <c r="AB856">
        <v>0</v>
      </c>
      <c r="AC856">
        <v>0</v>
      </c>
      <c r="AD856">
        <v>0</v>
      </c>
    </row>
    <row r="857" spans="1:30" x14ac:dyDescent="0.3">
      <c r="A857" t="s">
        <v>745</v>
      </c>
      <c r="B857" t="s">
        <v>525</v>
      </c>
      <c r="C857" t="s">
        <v>180</v>
      </c>
      <c r="D857" t="s">
        <v>751</v>
      </c>
      <c r="F857" t="s">
        <v>751</v>
      </c>
      <c r="H857" t="s">
        <v>265</v>
      </c>
      <c r="I857" t="s">
        <v>266</v>
      </c>
      <c r="J857" t="s">
        <v>748</v>
      </c>
      <c r="K857" t="s">
        <v>15867</v>
      </c>
      <c r="L857" t="s">
        <v>267</v>
      </c>
      <c r="M857" t="s">
        <v>268</v>
      </c>
      <c r="N857">
        <v>8</v>
      </c>
      <c r="O857" t="s">
        <v>282</v>
      </c>
      <c r="P857">
        <v>2</v>
      </c>
      <c r="R857">
        <v>1</v>
      </c>
      <c r="S857" s="108">
        <v>2</v>
      </c>
      <c r="T857">
        <v>1</v>
      </c>
      <c r="U857" t="s">
        <v>270</v>
      </c>
      <c r="V857" t="s">
        <v>167</v>
      </c>
      <c r="W857">
        <v>1</v>
      </c>
      <c r="X857">
        <v>0</v>
      </c>
      <c r="Y857">
        <v>0</v>
      </c>
      <c r="Z857">
        <v>0</v>
      </c>
      <c r="AA857">
        <v>1</v>
      </c>
      <c r="AB857">
        <v>0</v>
      </c>
      <c r="AC857">
        <v>0</v>
      </c>
      <c r="AD857">
        <v>0</v>
      </c>
    </row>
    <row r="858" spans="1:30" x14ac:dyDescent="0.3">
      <c r="A858" t="s">
        <v>745</v>
      </c>
      <c r="B858" t="s">
        <v>525</v>
      </c>
      <c r="C858" t="s">
        <v>180</v>
      </c>
      <c r="D858" t="s">
        <v>751</v>
      </c>
      <c r="F858" t="s">
        <v>751</v>
      </c>
      <c r="H858" t="s">
        <v>265</v>
      </c>
      <c r="I858" t="s">
        <v>266</v>
      </c>
      <c r="J858" t="s">
        <v>748</v>
      </c>
      <c r="K858" t="s">
        <v>15867</v>
      </c>
      <c r="L858" t="s">
        <v>271</v>
      </c>
      <c r="M858" t="s">
        <v>268</v>
      </c>
      <c r="N858">
        <v>9</v>
      </c>
      <c r="O858" t="s">
        <v>288</v>
      </c>
      <c r="P858">
        <v>0.48</v>
      </c>
      <c r="R858">
        <v>4</v>
      </c>
      <c r="S858" s="108">
        <v>1.92</v>
      </c>
      <c r="T858">
        <v>1</v>
      </c>
      <c r="U858" t="s">
        <v>270</v>
      </c>
      <c r="V858" t="s">
        <v>167</v>
      </c>
      <c r="W858">
        <v>4</v>
      </c>
      <c r="X858">
        <v>4</v>
      </c>
      <c r="Y858">
        <v>0</v>
      </c>
      <c r="Z858">
        <v>0</v>
      </c>
      <c r="AA858">
        <v>0</v>
      </c>
      <c r="AB858">
        <v>0</v>
      </c>
      <c r="AC858">
        <v>0</v>
      </c>
      <c r="AD858">
        <v>0</v>
      </c>
    </row>
    <row r="859" spans="1:30" x14ac:dyDescent="0.3">
      <c r="A859" t="s">
        <v>745</v>
      </c>
      <c r="B859" t="s">
        <v>525</v>
      </c>
      <c r="C859" t="s">
        <v>180</v>
      </c>
      <c r="D859" t="s">
        <v>751</v>
      </c>
      <c r="F859" t="s">
        <v>751</v>
      </c>
      <c r="H859" t="s">
        <v>265</v>
      </c>
      <c r="I859" t="s">
        <v>266</v>
      </c>
      <c r="J859" t="s">
        <v>748</v>
      </c>
      <c r="K859" t="s">
        <v>15867</v>
      </c>
      <c r="L859" t="s">
        <v>271</v>
      </c>
      <c r="M859" t="s">
        <v>268</v>
      </c>
      <c r="N859">
        <v>21</v>
      </c>
      <c r="O859" t="s">
        <v>273</v>
      </c>
      <c r="P859">
        <v>0.17</v>
      </c>
      <c r="R859">
        <v>1</v>
      </c>
      <c r="S859" s="108">
        <v>0.17</v>
      </c>
      <c r="T859">
        <v>1</v>
      </c>
      <c r="U859" t="s">
        <v>270</v>
      </c>
      <c r="V859" t="s">
        <v>167</v>
      </c>
      <c r="W859">
        <v>1</v>
      </c>
      <c r="X859">
        <v>0</v>
      </c>
      <c r="Y859">
        <v>0</v>
      </c>
      <c r="Z859">
        <v>0</v>
      </c>
      <c r="AA859">
        <v>1</v>
      </c>
      <c r="AB859">
        <v>0</v>
      </c>
      <c r="AC859">
        <v>0</v>
      </c>
      <c r="AD859">
        <v>0</v>
      </c>
    </row>
    <row r="860" spans="1:30" x14ac:dyDescent="0.3">
      <c r="A860" t="s">
        <v>745</v>
      </c>
      <c r="B860" t="s">
        <v>808</v>
      </c>
      <c r="C860" t="s">
        <v>180</v>
      </c>
      <c r="D860" t="s">
        <v>2694</v>
      </c>
      <c r="F860" t="s">
        <v>2694</v>
      </c>
      <c r="H860" t="s">
        <v>265</v>
      </c>
      <c r="I860" t="s">
        <v>266</v>
      </c>
      <c r="J860" t="s">
        <v>748</v>
      </c>
      <c r="K860" t="s">
        <v>17403</v>
      </c>
      <c r="L860" t="s">
        <v>267</v>
      </c>
      <c r="M860" t="s">
        <v>268</v>
      </c>
      <c r="N860">
        <v>8</v>
      </c>
      <c r="O860" t="s">
        <v>282</v>
      </c>
      <c r="P860">
        <v>2</v>
      </c>
      <c r="R860">
        <v>2</v>
      </c>
      <c r="S860" s="108">
        <v>4</v>
      </c>
      <c r="T860">
        <v>1</v>
      </c>
      <c r="U860" t="s">
        <v>270</v>
      </c>
      <c r="V860" t="s">
        <v>167</v>
      </c>
      <c r="W860">
        <v>1</v>
      </c>
      <c r="X860">
        <v>1</v>
      </c>
      <c r="Y860">
        <v>0</v>
      </c>
      <c r="Z860">
        <v>1</v>
      </c>
      <c r="AA860">
        <v>0</v>
      </c>
      <c r="AB860">
        <v>0</v>
      </c>
      <c r="AC860">
        <v>0</v>
      </c>
      <c r="AD860">
        <v>0</v>
      </c>
    </row>
    <row r="861" spans="1:30" x14ac:dyDescent="0.3">
      <c r="A861" t="s">
        <v>745</v>
      </c>
      <c r="B861" t="s">
        <v>808</v>
      </c>
      <c r="C861" t="s">
        <v>180</v>
      </c>
      <c r="D861" t="s">
        <v>2694</v>
      </c>
      <c r="F861" t="s">
        <v>2694</v>
      </c>
      <c r="H861" t="s">
        <v>265</v>
      </c>
      <c r="I861" t="s">
        <v>266</v>
      </c>
      <c r="J861" t="s">
        <v>748</v>
      </c>
      <c r="K861" t="s">
        <v>17403</v>
      </c>
      <c r="L861" t="s">
        <v>271</v>
      </c>
      <c r="M861" t="s">
        <v>268</v>
      </c>
      <c r="N861">
        <v>9</v>
      </c>
      <c r="O861" t="s">
        <v>288</v>
      </c>
      <c r="P861">
        <v>0.48</v>
      </c>
      <c r="R861">
        <v>3</v>
      </c>
      <c r="S861" s="108">
        <v>1.44</v>
      </c>
      <c r="T861">
        <v>1</v>
      </c>
      <c r="U861" t="s">
        <v>270</v>
      </c>
      <c r="V861" t="s">
        <v>167</v>
      </c>
      <c r="W861">
        <v>3</v>
      </c>
      <c r="X861">
        <v>3</v>
      </c>
      <c r="Y861">
        <v>0</v>
      </c>
      <c r="Z861">
        <v>0</v>
      </c>
      <c r="AA861">
        <v>0</v>
      </c>
      <c r="AB861">
        <v>0</v>
      </c>
      <c r="AC861">
        <v>0</v>
      </c>
      <c r="AD861">
        <v>0</v>
      </c>
    </row>
    <row r="862" spans="1:30" x14ac:dyDescent="0.3">
      <c r="A862" t="s">
        <v>745</v>
      </c>
      <c r="B862" t="s">
        <v>808</v>
      </c>
      <c r="C862" t="s">
        <v>180</v>
      </c>
      <c r="D862" t="s">
        <v>2694</v>
      </c>
      <c r="F862" t="s">
        <v>2694</v>
      </c>
      <c r="H862" t="s">
        <v>265</v>
      </c>
      <c r="I862" t="s">
        <v>266</v>
      </c>
      <c r="J862" t="s">
        <v>748</v>
      </c>
      <c r="K862" t="s">
        <v>17403</v>
      </c>
      <c r="L862" t="s">
        <v>271</v>
      </c>
      <c r="M862" t="s">
        <v>268</v>
      </c>
      <c r="N862">
        <v>21</v>
      </c>
      <c r="O862" t="s">
        <v>273</v>
      </c>
      <c r="P862">
        <v>0.48</v>
      </c>
      <c r="R862">
        <v>1</v>
      </c>
      <c r="S862" s="108">
        <v>0.48</v>
      </c>
      <c r="T862">
        <v>1</v>
      </c>
      <c r="U862" t="s">
        <v>270</v>
      </c>
      <c r="V862" t="s">
        <v>167</v>
      </c>
      <c r="W862">
        <v>1</v>
      </c>
      <c r="X862">
        <v>0</v>
      </c>
      <c r="Y862">
        <v>0</v>
      </c>
      <c r="Z862">
        <v>0</v>
      </c>
      <c r="AA862">
        <v>1</v>
      </c>
      <c r="AB862">
        <v>0</v>
      </c>
      <c r="AC862">
        <v>0</v>
      </c>
      <c r="AD862">
        <v>0</v>
      </c>
    </row>
    <row r="863" spans="1:30" x14ac:dyDescent="0.3">
      <c r="A863" t="s">
        <v>745</v>
      </c>
      <c r="B863" t="s">
        <v>825</v>
      </c>
      <c r="C863" t="s">
        <v>180</v>
      </c>
      <c r="D863" t="s">
        <v>826</v>
      </c>
      <c r="F863" t="s">
        <v>826</v>
      </c>
      <c r="H863" t="s">
        <v>265</v>
      </c>
      <c r="I863" t="s">
        <v>266</v>
      </c>
      <c r="J863" t="s">
        <v>748</v>
      </c>
      <c r="K863" t="s">
        <v>17403</v>
      </c>
      <c r="L863" t="s">
        <v>267</v>
      </c>
      <c r="M863" t="s">
        <v>268</v>
      </c>
      <c r="N863">
        <v>8</v>
      </c>
      <c r="O863" t="s">
        <v>282</v>
      </c>
      <c r="P863">
        <v>2</v>
      </c>
      <c r="R863">
        <v>2</v>
      </c>
      <c r="S863" s="108">
        <v>4</v>
      </c>
      <c r="T863">
        <v>1</v>
      </c>
      <c r="U863" t="s">
        <v>270</v>
      </c>
      <c r="V863" t="s">
        <v>167</v>
      </c>
      <c r="W863">
        <v>1</v>
      </c>
      <c r="X863">
        <v>1</v>
      </c>
      <c r="Y863">
        <v>0</v>
      </c>
      <c r="Z863">
        <v>1</v>
      </c>
      <c r="AA863">
        <v>0</v>
      </c>
      <c r="AB863">
        <v>0</v>
      </c>
      <c r="AC863">
        <v>0</v>
      </c>
      <c r="AD863">
        <v>0</v>
      </c>
    </row>
    <row r="864" spans="1:30" x14ac:dyDescent="0.3">
      <c r="A864" t="s">
        <v>745</v>
      </c>
      <c r="B864" t="s">
        <v>825</v>
      </c>
      <c r="C864" t="s">
        <v>180</v>
      </c>
      <c r="D864" t="s">
        <v>826</v>
      </c>
      <c r="F864" t="s">
        <v>826</v>
      </c>
      <c r="H864" t="s">
        <v>265</v>
      </c>
      <c r="I864" t="s">
        <v>266</v>
      </c>
      <c r="J864" t="s">
        <v>748</v>
      </c>
      <c r="K864" t="s">
        <v>17403</v>
      </c>
      <c r="L864" t="s">
        <v>271</v>
      </c>
      <c r="M864" t="s">
        <v>268</v>
      </c>
      <c r="N864">
        <v>9</v>
      </c>
      <c r="O864" t="s">
        <v>288</v>
      </c>
      <c r="P864">
        <v>0.48</v>
      </c>
      <c r="R864">
        <v>6</v>
      </c>
      <c r="S864" s="108">
        <v>2.88</v>
      </c>
      <c r="T864">
        <v>1</v>
      </c>
      <c r="U864" t="s">
        <v>270</v>
      </c>
      <c r="V864" t="s">
        <v>167</v>
      </c>
      <c r="W864">
        <v>3</v>
      </c>
      <c r="X864">
        <v>3</v>
      </c>
      <c r="Y864">
        <v>0</v>
      </c>
      <c r="Z864">
        <v>0</v>
      </c>
      <c r="AA864">
        <v>3</v>
      </c>
      <c r="AB864">
        <v>0</v>
      </c>
      <c r="AC864">
        <v>0</v>
      </c>
      <c r="AD864">
        <v>0</v>
      </c>
    </row>
    <row r="865" spans="1:30" x14ac:dyDescent="0.3">
      <c r="A865" t="s">
        <v>745</v>
      </c>
      <c r="B865" t="s">
        <v>825</v>
      </c>
      <c r="C865" t="s">
        <v>180</v>
      </c>
      <c r="D865" t="s">
        <v>826</v>
      </c>
      <c r="F865" t="s">
        <v>826</v>
      </c>
      <c r="H865" t="s">
        <v>265</v>
      </c>
      <c r="I865" t="s">
        <v>266</v>
      </c>
      <c r="J865" t="s">
        <v>748</v>
      </c>
      <c r="K865" t="s">
        <v>17403</v>
      </c>
      <c r="L865" t="s">
        <v>271</v>
      </c>
      <c r="M865" t="s">
        <v>268</v>
      </c>
      <c r="N865">
        <v>21</v>
      </c>
      <c r="O865" t="s">
        <v>273</v>
      </c>
      <c r="P865">
        <v>0.17</v>
      </c>
      <c r="R865">
        <v>1</v>
      </c>
      <c r="S865" s="108">
        <v>0.17</v>
      </c>
      <c r="T865">
        <v>1</v>
      </c>
      <c r="U865" t="s">
        <v>270</v>
      </c>
      <c r="V865" t="s">
        <v>167</v>
      </c>
      <c r="W865">
        <v>1</v>
      </c>
      <c r="X865">
        <v>0</v>
      </c>
      <c r="Y865">
        <v>0</v>
      </c>
      <c r="Z865">
        <v>0</v>
      </c>
      <c r="AA865">
        <v>1</v>
      </c>
      <c r="AB865">
        <v>0</v>
      </c>
      <c r="AC865">
        <v>0</v>
      </c>
      <c r="AD865">
        <v>0</v>
      </c>
    </row>
    <row r="866" spans="1:30" x14ac:dyDescent="0.3">
      <c r="A866" t="s">
        <v>745</v>
      </c>
      <c r="B866" t="s">
        <v>827</v>
      </c>
      <c r="C866" t="s">
        <v>180</v>
      </c>
      <c r="D866" t="s">
        <v>828</v>
      </c>
      <c r="F866" t="s">
        <v>828</v>
      </c>
      <c r="H866" t="s">
        <v>265</v>
      </c>
      <c r="I866" t="s">
        <v>266</v>
      </c>
      <c r="J866" t="s">
        <v>748</v>
      </c>
      <c r="K866" t="s">
        <v>17403</v>
      </c>
      <c r="L866" t="s">
        <v>267</v>
      </c>
      <c r="M866" t="s">
        <v>268</v>
      </c>
      <c r="N866">
        <v>8</v>
      </c>
      <c r="O866" t="s">
        <v>282</v>
      </c>
      <c r="P866">
        <v>2</v>
      </c>
      <c r="R866">
        <v>3</v>
      </c>
      <c r="S866" s="108">
        <v>6</v>
      </c>
      <c r="T866">
        <v>1</v>
      </c>
      <c r="U866" t="s">
        <v>270</v>
      </c>
      <c r="V866" t="s">
        <v>167</v>
      </c>
      <c r="W866">
        <v>3</v>
      </c>
      <c r="X866">
        <v>3</v>
      </c>
      <c r="Y866">
        <v>0</v>
      </c>
      <c r="Z866">
        <v>0</v>
      </c>
      <c r="AA866">
        <v>0</v>
      </c>
      <c r="AB866">
        <v>0</v>
      </c>
      <c r="AC866">
        <v>0</v>
      </c>
      <c r="AD866">
        <v>0</v>
      </c>
    </row>
    <row r="867" spans="1:30" x14ac:dyDescent="0.3">
      <c r="A867" t="s">
        <v>745</v>
      </c>
      <c r="B867" t="s">
        <v>827</v>
      </c>
      <c r="C867" t="s">
        <v>180</v>
      </c>
      <c r="D867" t="s">
        <v>828</v>
      </c>
      <c r="F867" t="s">
        <v>828</v>
      </c>
      <c r="H867" t="s">
        <v>265</v>
      </c>
      <c r="I867" t="s">
        <v>266</v>
      </c>
      <c r="J867" t="s">
        <v>748</v>
      </c>
      <c r="K867" t="s">
        <v>17403</v>
      </c>
      <c r="L867" t="s">
        <v>271</v>
      </c>
      <c r="M867" t="s">
        <v>268</v>
      </c>
      <c r="N867">
        <v>9</v>
      </c>
      <c r="O867" t="s">
        <v>272</v>
      </c>
      <c r="P867">
        <v>2</v>
      </c>
      <c r="R867">
        <v>1</v>
      </c>
      <c r="S867" s="108">
        <v>2</v>
      </c>
      <c r="T867">
        <v>1</v>
      </c>
      <c r="U867" t="s">
        <v>270</v>
      </c>
      <c r="V867" t="s">
        <v>167</v>
      </c>
      <c r="W867">
        <v>1</v>
      </c>
      <c r="X867">
        <v>1</v>
      </c>
      <c r="Y867">
        <v>0</v>
      </c>
      <c r="Z867">
        <v>0</v>
      </c>
      <c r="AA867">
        <v>0</v>
      </c>
      <c r="AB867">
        <v>0</v>
      </c>
      <c r="AC867">
        <v>0</v>
      </c>
      <c r="AD867">
        <v>0</v>
      </c>
    </row>
    <row r="868" spans="1:30" x14ac:dyDescent="0.3">
      <c r="A868" t="s">
        <v>745</v>
      </c>
      <c r="B868" t="s">
        <v>827</v>
      </c>
      <c r="C868" t="s">
        <v>180</v>
      </c>
      <c r="D868" t="s">
        <v>828</v>
      </c>
      <c r="F868" t="s">
        <v>828</v>
      </c>
      <c r="H868" t="s">
        <v>265</v>
      </c>
      <c r="I868" t="s">
        <v>266</v>
      </c>
      <c r="J868" t="s">
        <v>748</v>
      </c>
      <c r="K868" t="s">
        <v>17403</v>
      </c>
      <c r="L868" t="s">
        <v>271</v>
      </c>
      <c r="M868" t="s">
        <v>268</v>
      </c>
      <c r="N868">
        <v>9</v>
      </c>
      <c r="O868" t="s">
        <v>288</v>
      </c>
      <c r="P868">
        <v>0.48</v>
      </c>
      <c r="R868">
        <v>4</v>
      </c>
      <c r="S868" s="108">
        <v>1.92</v>
      </c>
      <c r="T868">
        <v>1</v>
      </c>
      <c r="U868" t="s">
        <v>270</v>
      </c>
      <c r="V868" t="s">
        <v>167</v>
      </c>
      <c r="W868">
        <v>4</v>
      </c>
      <c r="X868">
        <v>4</v>
      </c>
      <c r="Y868">
        <v>0</v>
      </c>
      <c r="Z868">
        <v>0</v>
      </c>
      <c r="AA868">
        <v>0</v>
      </c>
      <c r="AB868">
        <v>0</v>
      </c>
      <c r="AC868">
        <v>0</v>
      </c>
      <c r="AD868">
        <v>0</v>
      </c>
    </row>
    <row r="869" spans="1:30" x14ac:dyDescent="0.3">
      <c r="A869" t="s">
        <v>745</v>
      </c>
      <c r="B869" t="s">
        <v>827</v>
      </c>
      <c r="C869" t="s">
        <v>180</v>
      </c>
      <c r="D869" t="s">
        <v>828</v>
      </c>
      <c r="F869" t="s">
        <v>828</v>
      </c>
      <c r="H869" t="s">
        <v>265</v>
      </c>
      <c r="I869" t="s">
        <v>266</v>
      </c>
      <c r="J869" t="s">
        <v>748</v>
      </c>
      <c r="K869" t="s">
        <v>17403</v>
      </c>
      <c r="L869" t="s">
        <v>271</v>
      </c>
      <c r="M869" t="s">
        <v>268</v>
      </c>
      <c r="N869">
        <v>21</v>
      </c>
      <c r="O869" t="s">
        <v>273</v>
      </c>
      <c r="P869">
        <v>0.32</v>
      </c>
      <c r="R869">
        <v>1</v>
      </c>
      <c r="S869" s="108">
        <v>0.32</v>
      </c>
      <c r="T869">
        <v>1</v>
      </c>
      <c r="U869" t="s">
        <v>270</v>
      </c>
      <c r="V869" t="s">
        <v>167</v>
      </c>
      <c r="W869">
        <v>1</v>
      </c>
      <c r="X869">
        <v>0</v>
      </c>
      <c r="Y869">
        <v>0</v>
      </c>
      <c r="Z869">
        <v>0</v>
      </c>
      <c r="AA869">
        <v>1</v>
      </c>
      <c r="AB869">
        <v>0</v>
      </c>
      <c r="AC869">
        <v>0</v>
      </c>
      <c r="AD869">
        <v>0</v>
      </c>
    </row>
    <row r="870" spans="1:30" x14ac:dyDescent="0.3">
      <c r="A870" t="s">
        <v>745</v>
      </c>
      <c r="B870" t="s">
        <v>829</v>
      </c>
      <c r="C870" t="s">
        <v>180</v>
      </c>
      <c r="D870" t="s">
        <v>9303</v>
      </c>
      <c r="F870" t="s">
        <v>9303</v>
      </c>
      <c r="H870" t="s">
        <v>265</v>
      </c>
      <c r="I870" t="s">
        <v>266</v>
      </c>
      <c r="J870" t="s">
        <v>830</v>
      </c>
      <c r="K870" t="s">
        <v>17403</v>
      </c>
      <c r="L870" t="s">
        <v>267</v>
      </c>
      <c r="M870" t="s">
        <v>268</v>
      </c>
      <c r="N870">
        <v>8</v>
      </c>
      <c r="O870" t="s">
        <v>282</v>
      </c>
      <c r="P870">
        <v>2</v>
      </c>
      <c r="R870">
        <v>1</v>
      </c>
      <c r="S870" s="108">
        <v>2</v>
      </c>
      <c r="T870">
        <v>1</v>
      </c>
      <c r="U870" t="s">
        <v>270</v>
      </c>
      <c r="V870" t="s">
        <v>167</v>
      </c>
      <c r="W870">
        <v>1</v>
      </c>
      <c r="X870">
        <v>1</v>
      </c>
      <c r="Y870">
        <v>0</v>
      </c>
      <c r="Z870">
        <v>0</v>
      </c>
      <c r="AA870">
        <v>0</v>
      </c>
      <c r="AB870">
        <v>0</v>
      </c>
      <c r="AC870">
        <v>0</v>
      </c>
      <c r="AD870">
        <v>0</v>
      </c>
    </row>
    <row r="871" spans="1:30" x14ac:dyDescent="0.3">
      <c r="A871" t="s">
        <v>745</v>
      </c>
      <c r="B871" t="s">
        <v>829</v>
      </c>
      <c r="C871" t="s">
        <v>180</v>
      </c>
      <c r="D871" t="s">
        <v>9303</v>
      </c>
      <c r="F871" t="s">
        <v>9303</v>
      </c>
      <c r="H871" t="s">
        <v>265</v>
      </c>
      <c r="I871" t="s">
        <v>266</v>
      </c>
      <c r="J871" t="s">
        <v>830</v>
      </c>
      <c r="K871" t="s">
        <v>17403</v>
      </c>
      <c r="L871" t="s">
        <v>271</v>
      </c>
      <c r="M871" t="s">
        <v>268</v>
      </c>
      <c r="N871">
        <v>21</v>
      </c>
      <c r="O871" t="s">
        <v>273</v>
      </c>
      <c r="P871">
        <v>0.17</v>
      </c>
      <c r="R871">
        <v>1</v>
      </c>
      <c r="S871" s="108">
        <v>0.17</v>
      </c>
      <c r="T871">
        <v>1</v>
      </c>
      <c r="U871" t="s">
        <v>270</v>
      </c>
      <c r="V871" t="s">
        <v>167</v>
      </c>
      <c r="W871">
        <v>1</v>
      </c>
      <c r="X871">
        <v>0</v>
      </c>
      <c r="Y871">
        <v>0</v>
      </c>
      <c r="Z871">
        <v>0</v>
      </c>
      <c r="AA871">
        <v>1</v>
      </c>
      <c r="AB871">
        <v>0</v>
      </c>
      <c r="AC871">
        <v>0</v>
      </c>
      <c r="AD871">
        <v>0</v>
      </c>
    </row>
    <row r="872" spans="1:30" x14ac:dyDescent="0.3">
      <c r="A872" t="s">
        <v>745</v>
      </c>
      <c r="B872" t="s">
        <v>829</v>
      </c>
      <c r="C872" t="s">
        <v>180</v>
      </c>
      <c r="D872" t="s">
        <v>9303</v>
      </c>
      <c r="F872" t="s">
        <v>9303</v>
      </c>
      <c r="H872" t="s">
        <v>265</v>
      </c>
      <c r="I872" t="s">
        <v>266</v>
      </c>
      <c r="J872" t="s">
        <v>830</v>
      </c>
      <c r="K872" t="s">
        <v>17403</v>
      </c>
      <c r="L872" t="s">
        <v>271</v>
      </c>
      <c r="M872" t="s">
        <v>268</v>
      </c>
      <c r="N872">
        <v>9</v>
      </c>
      <c r="O872" t="s">
        <v>288</v>
      </c>
      <c r="P872">
        <v>0.48</v>
      </c>
      <c r="R872">
        <v>2</v>
      </c>
      <c r="S872" s="108">
        <v>0.96</v>
      </c>
      <c r="T872">
        <v>1</v>
      </c>
      <c r="U872" t="s">
        <v>270</v>
      </c>
      <c r="V872" t="s">
        <v>167</v>
      </c>
      <c r="W872">
        <v>2</v>
      </c>
      <c r="X872">
        <v>2</v>
      </c>
      <c r="Y872">
        <v>0</v>
      </c>
      <c r="Z872">
        <v>0</v>
      </c>
      <c r="AA872">
        <v>0</v>
      </c>
      <c r="AB872">
        <v>0</v>
      </c>
      <c r="AC872">
        <v>0</v>
      </c>
      <c r="AD872">
        <v>0</v>
      </c>
    </row>
    <row r="873" spans="1:30" x14ac:dyDescent="0.3">
      <c r="A873" t="s">
        <v>745</v>
      </c>
      <c r="B873" t="s">
        <v>831</v>
      </c>
      <c r="C873" t="s">
        <v>180</v>
      </c>
      <c r="D873" t="s">
        <v>832</v>
      </c>
      <c r="F873" t="s">
        <v>832</v>
      </c>
      <c r="H873" t="s">
        <v>265</v>
      </c>
      <c r="I873" t="s">
        <v>266</v>
      </c>
      <c r="J873" t="s">
        <v>748</v>
      </c>
      <c r="K873" t="s">
        <v>17403</v>
      </c>
      <c r="L873" t="s">
        <v>267</v>
      </c>
      <c r="M873" t="s">
        <v>268</v>
      </c>
      <c r="N873">
        <v>8</v>
      </c>
      <c r="O873" t="s">
        <v>282</v>
      </c>
      <c r="P873">
        <v>2</v>
      </c>
      <c r="R873">
        <v>2</v>
      </c>
      <c r="S873" s="108">
        <v>4</v>
      </c>
      <c r="T873">
        <v>1</v>
      </c>
      <c r="U873" t="s">
        <v>270</v>
      </c>
      <c r="V873" t="s">
        <v>167</v>
      </c>
      <c r="W873">
        <v>2</v>
      </c>
      <c r="X873">
        <v>2</v>
      </c>
      <c r="Y873">
        <v>0</v>
      </c>
      <c r="Z873">
        <v>0</v>
      </c>
      <c r="AA873">
        <v>0</v>
      </c>
      <c r="AB873">
        <v>0</v>
      </c>
      <c r="AC873">
        <v>0</v>
      </c>
      <c r="AD873">
        <v>0</v>
      </c>
    </row>
    <row r="874" spans="1:30" x14ac:dyDescent="0.3">
      <c r="A874" t="s">
        <v>745</v>
      </c>
      <c r="B874" t="s">
        <v>831</v>
      </c>
      <c r="C874" t="s">
        <v>180</v>
      </c>
      <c r="D874" t="s">
        <v>832</v>
      </c>
      <c r="F874" t="s">
        <v>832</v>
      </c>
      <c r="H874" t="s">
        <v>265</v>
      </c>
      <c r="I874" t="s">
        <v>266</v>
      </c>
      <c r="J874" t="s">
        <v>748</v>
      </c>
      <c r="K874" t="s">
        <v>17403</v>
      </c>
      <c r="L874" t="s">
        <v>271</v>
      </c>
      <c r="M874" t="s">
        <v>268</v>
      </c>
      <c r="N874">
        <v>9</v>
      </c>
      <c r="O874" t="s">
        <v>288</v>
      </c>
      <c r="P874">
        <v>0.32</v>
      </c>
      <c r="R874">
        <v>8</v>
      </c>
      <c r="S874" s="108">
        <v>2.56</v>
      </c>
      <c r="T874">
        <v>1</v>
      </c>
      <c r="U874" t="s">
        <v>270</v>
      </c>
      <c r="V874" t="s">
        <v>167</v>
      </c>
      <c r="W874">
        <v>4</v>
      </c>
      <c r="X874">
        <v>4</v>
      </c>
      <c r="Y874">
        <v>0</v>
      </c>
      <c r="Z874">
        <v>0</v>
      </c>
      <c r="AA874">
        <v>4</v>
      </c>
      <c r="AB874">
        <v>0</v>
      </c>
      <c r="AC874">
        <v>0</v>
      </c>
      <c r="AD874">
        <v>0</v>
      </c>
    </row>
    <row r="875" spans="1:30" x14ac:dyDescent="0.3">
      <c r="A875" t="s">
        <v>745</v>
      </c>
      <c r="B875" t="s">
        <v>831</v>
      </c>
      <c r="C875" t="s">
        <v>180</v>
      </c>
      <c r="D875" t="s">
        <v>832</v>
      </c>
      <c r="F875" t="s">
        <v>832</v>
      </c>
      <c r="H875" t="s">
        <v>265</v>
      </c>
      <c r="I875" t="s">
        <v>266</v>
      </c>
      <c r="J875" t="s">
        <v>748</v>
      </c>
      <c r="K875" t="s">
        <v>17403</v>
      </c>
      <c r="L875" t="s">
        <v>271</v>
      </c>
      <c r="M875" t="s">
        <v>268</v>
      </c>
      <c r="N875">
        <v>21</v>
      </c>
      <c r="O875" t="s">
        <v>273</v>
      </c>
      <c r="P875">
        <v>0.32</v>
      </c>
      <c r="R875">
        <v>1</v>
      </c>
      <c r="S875" s="108">
        <v>0.32</v>
      </c>
      <c r="T875">
        <v>1</v>
      </c>
      <c r="U875" t="s">
        <v>270</v>
      </c>
      <c r="V875" t="s">
        <v>167</v>
      </c>
      <c r="W875">
        <v>1</v>
      </c>
      <c r="X875">
        <v>0</v>
      </c>
      <c r="Y875">
        <v>0</v>
      </c>
      <c r="Z875">
        <v>0</v>
      </c>
      <c r="AA875">
        <v>1</v>
      </c>
      <c r="AB875">
        <v>0</v>
      </c>
      <c r="AC875">
        <v>0</v>
      </c>
      <c r="AD875">
        <v>0</v>
      </c>
    </row>
    <row r="876" spans="1:30" x14ac:dyDescent="0.3">
      <c r="A876" t="s">
        <v>745</v>
      </c>
      <c r="B876" t="s">
        <v>833</v>
      </c>
      <c r="C876" t="s">
        <v>180</v>
      </c>
      <c r="D876" t="s">
        <v>834</v>
      </c>
      <c r="F876" t="s">
        <v>834</v>
      </c>
      <c r="H876" t="s">
        <v>265</v>
      </c>
      <c r="I876" t="s">
        <v>266</v>
      </c>
      <c r="J876" t="s">
        <v>748</v>
      </c>
      <c r="K876" t="s">
        <v>17403</v>
      </c>
      <c r="L876" t="s">
        <v>267</v>
      </c>
      <c r="M876" t="s">
        <v>268</v>
      </c>
      <c r="N876">
        <v>8</v>
      </c>
      <c r="O876" t="s">
        <v>282</v>
      </c>
      <c r="P876">
        <v>2</v>
      </c>
      <c r="R876">
        <v>1</v>
      </c>
      <c r="S876" s="108">
        <v>2</v>
      </c>
      <c r="T876">
        <v>1</v>
      </c>
      <c r="U876" t="s">
        <v>270</v>
      </c>
      <c r="V876" t="s">
        <v>167</v>
      </c>
      <c r="W876">
        <v>1</v>
      </c>
      <c r="X876">
        <v>1</v>
      </c>
      <c r="Y876">
        <v>0</v>
      </c>
      <c r="Z876">
        <v>0</v>
      </c>
      <c r="AA876">
        <v>0</v>
      </c>
      <c r="AB876">
        <v>0</v>
      </c>
      <c r="AC876">
        <v>0</v>
      </c>
      <c r="AD876">
        <v>0</v>
      </c>
    </row>
    <row r="877" spans="1:30" x14ac:dyDescent="0.3">
      <c r="A877" t="s">
        <v>745</v>
      </c>
      <c r="B877" t="s">
        <v>833</v>
      </c>
      <c r="C877" t="s">
        <v>180</v>
      </c>
      <c r="D877" t="s">
        <v>834</v>
      </c>
      <c r="F877" t="s">
        <v>834</v>
      </c>
      <c r="H877" t="s">
        <v>265</v>
      </c>
      <c r="I877" t="s">
        <v>266</v>
      </c>
      <c r="J877" t="s">
        <v>748</v>
      </c>
      <c r="K877" t="s">
        <v>17403</v>
      </c>
      <c r="L877" t="s">
        <v>271</v>
      </c>
      <c r="M877" t="s">
        <v>268</v>
      </c>
      <c r="N877">
        <v>9</v>
      </c>
      <c r="O877" t="s">
        <v>288</v>
      </c>
      <c r="P877">
        <v>0.32</v>
      </c>
      <c r="R877">
        <v>2</v>
      </c>
      <c r="S877" s="108">
        <v>0.64</v>
      </c>
      <c r="T877">
        <v>1</v>
      </c>
      <c r="U877" t="s">
        <v>270</v>
      </c>
      <c r="V877" t="s">
        <v>167</v>
      </c>
      <c r="W877">
        <v>2</v>
      </c>
      <c r="X877">
        <v>2</v>
      </c>
      <c r="Y877">
        <v>0</v>
      </c>
      <c r="Z877">
        <v>0</v>
      </c>
      <c r="AA877">
        <v>0</v>
      </c>
      <c r="AB877">
        <v>0</v>
      </c>
      <c r="AC877">
        <v>0</v>
      </c>
      <c r="AD877">
        <v>0</v>
      </c>
    </row>
    <row r="878" spans="1:30" x14ac:dyDescent="0.3">
      <c r="A878" t="s">
        <v>745</v>
      </c>
      <c r="B878" t="s">
        <v>833</v>
      </c>
      <c r="C878" t="s">
        <v>180</v>
      </c>
      <c r="D878" t="s">
        <v>834</v>
      </c>
      <c r="F878" t="s">
        <v>834</v>
      </c>
      <c r="H878" t="s">
        <v>265</v>
      </c>
      <c r="I878" t="s">
        <v>266</v>
      </c>
      <c r="J878" t="s">
        <v>748</v>
      </c>
      <c r="K878" t="s">
        <v>17403</v>
      </c>
      <c r="L878" t="s">
        <v>271</v>
      </c>
      <c r="M878" t="s">
        <v>268</v>
      </c>
      <c r="N878">
        <v>9</v>
      </c>
      <c r="O878" t="s">
        <v>288</v>
      </c>
      <c r="P878">
        <v>0.48</v>
      </c>
      <c r="R878">
        <v>2</v>
      </c>
      <c r="S878" s="108">
        <v>0.96</v>
      </c>
      <c r="T878">
        <v>1</v>
      </c>
      <c r="U878" t="s">
        <v>270</v>
      </c>
      <c r="V878" t="s">
        <v>167</v>
      </c>
      <c r="W878">
        <v>2</v>
      </c>
      <c r="X878">
        <v>2</v>
      </c>
      <c r="Y878">
        <v>0</v>
      </c>
      <c r="Z878">
        <v>0</v>
      </c>
      <c r="AA878">
        <v>0</v>
      </c>
      <c r="AB878">
        <v>0</v>
      </c>
      <c r="AC878">
        <v>0</v>
      </c>
      <c r="AD878">
        <v>0</v>
      </c>
    </row>
    <row r="879" spans="1:30" x14ac:dyDescent="0.3">
      <c r="A879" t="s">
        <v>745</v>
      </c>
      <c r="B879" t="s">
        <v>833</v>
      </c>
      <c r="C879" t="s">
        <v>180</v>
      </c>
      <c r="D879" t="s">
        <v>834</v>
      </c>
      <c r="F879" t="s">
        <v>834</v>
      </c>
      <c r="H879" t="s">
        <v>265</v>
      </c>
      <c r="I879" t="s">
        <v>266</v>
      </c>
      <c r="J879" t="s">
        <v>748</v>
      </c>
      <c r="K879" t="s">
        <v>17403</v>
      </c>
      <c r="L879" t="s">
        <v>271</v>
      </c>
      <c r="M879" t="s">
        <v>268</v>
      </c>
      <c r="N879">
        <v>21</v>
      </c>
      <c r="O879" t="s">
        <v>273</v>
      </c>
      <c r="P879">
        <v>0.17</v>
      </c>
      <c r="R879">
        <v>1</v>
      </c>
      <c r="S879" s="108">
        <v>0.17</v>
      </c>
      <c r="T879">
        <v>1</v>
      </c>
      <c r="U879" t="s">
        <v>270</v>
      </c>
      <c r="V879" t="s">
        <v>167</v>
      </c>
      <c r="W879">
        <v>1</v>
      </c>
      <c r="X879">
        <v>0</v>
      </c>
      <c r="Y879">
        <v>0</v>
      </c>
      <c r="Z879">
        <v>0</v>
      </c>
      <c r="AA879">
        <v>1</v>
      </c>
      <c r="AB879">
        <v>0</v>
      </c>
      <c r="AC879">
        <v>0</v>
      </c>
      <c r="AD879">
        <v>0</v>
      </c>
    </row>
    <row r="880" spans="1:30" x14ac:dyDescent="0.3">
      <c r="A880" t="s">
        <v>745</v>
      </c>
      <c r="B880" t="s">
        <v>835</v>
      </c>
      <c r="C880" t="s">
        <v>180</v>
      </c>
      <c r="D880" t="s">
        <v>836</v>
      </c>
      <c r="F880" t="s">
        <v>836</v>
      </c>
      <c r="H880" t="s">
        <v>265</v>
      </c>
      <c r="I880" t="s">
        <v>266</v>
      </c>
      <c r="J880" t="s">
        <v>748</v>
      </c>
      <c r="K880" t="s">
        <v>17403</v>
      </c>
      <c r="L880" t="s">
        <v>267</v>
      </c>
      <c r="M880" t="s">
        <v>268</v>
      </c>
      <c r="N880">
        <v>8</v>
      </c>
      <c r="O880" t="s">
        <v>282</v>
      </c>
      <c r="P880">
        <v>2</v>
      </c>
      <c r="R880">
        <v>2</v>
      </c>
      <c r="S880" s="108">
        <v>4</v>
      </c>
      <c r="T880">
        <v>1</v>
      </c>
      <c r="U880" t="s">
        <v>270</v>
      </c>
      <c r="V880" t="s">
        <v>167</v>
      </c>
      <c r="W880">
        <v>1</v>
      </c>
      <c r="X880">
        <v>1</v>
      </c>
      <c r="Y880">
        <v>0</v>
      </c>
      <c r="Z880">
        <v>1</v>
      </c>
      <c r="AA880">
        <v>0</v>
      </c>
      <c r="AB880">
        <v>0</v>
      </c>
      <c r="AC880">
        <v>0</v>
      </c>
      <c r="AD880">
        <v>0</v>
      </c>
    </row>
    <row r="881" spans="1:30" x14ac:dyDescent="0.3">
      <c r="A881" t="s">
        <v>745</v>
      </c>
      <c r="B881" t="s">
        <v>835</v>
      </c>
      <c r="C881" t="s">
        <v>180</v>
      </c>
      <c r="D881" t="s">
        <v>836</v>
      </c>
      <c r="F881" t="s">
        <v>836</v>
      </c>
      <c r="H881" t="s">
        <v>265</v>
      </c>
      <c r="I881" t="s">
        <v>266</v>
      </c>
      <c r="J881" t="s">
        <v>748</v>
      </c>
      <c r="K881" t="s">
        <v>17403</v>
      </c>
      <c r="L881" t="s">
        <v>271</v>
      </c>
      <c r="M881" t="s">
        <v>268</v>
      </c>
      <c r="N881">
        <v>9</v>
      </c>
      <c r="O881" t="s">
        <v>288</v>
      </c>
      <c r="P881">
        <v>0.48</v>
      </c>
      <c r="R881">
        <v>1</v>
      </c>
      <c r="S881" s="108">
        <v>0.48</v>
      </c>
      <c r="T881">
        <v>1</v>
      </c>
      <c r="U881" t="s">
        <v>270</v>
      </c>
      <c r="V881" t="s">
        <v>167</v>
      </c>
      <c r="W881">
        <v>1</v>
      </c>
      <c r="X881">
        <v>1</v>
      </c>
      <c r="Y881">
        <v>0</v>
      </c>
      <c r="Z881">
        <v>0</v>
      </c>
      <c r="AA881">
        <v>0</v>
      </c>
      <c r="AB881">
        <v>0</v>
      </c>
      <c r="AC881">
        <v>0</v>
      </c>
      <c r="AD881">
        <v>0</v>
      </c>
    </row>
    <row r="882" spans="1:30" x14ac:dyDescent="0.3">
      <c r="A882" t="s">
        <v>745</v>
      </c>
      <c r="B882" t="s">
        <v>835</v>
      </c>
      <c r="C882" t="s">
        <v>180</v>
      </c>
      <c r="D882" t="s">
        <v>836</v>
      </c>
      <c r="F882" t="s">
        <v>836</v>
      </c>
      <c r="H882" t="s">
        <v>265</v>
      </c>
      <c r="I882" t="s">
        <v>266</v>
      </c>
      <c r="J882" t="s">
        <v>748</v>
      </c>
      <c r="K882" t="s">
        <v>17403</v>
      </c>
      <c r="L882" t="s">
        <v>271</v>
      </c>
      <c r="M882" t="s">
        <v>268</v>
      </c>
      <c r="N882">
        <v>9</v>
      </c>
      <c r="O882" t="s">
        <v>288</v>
      </c>
      <c r="P882">
        <v>0.32</v>
      </c>
      <c r="R882">
        <v>1</v>
      </c>
      <c r="S882" s="108">
        <v>0.32</v>
      </c>
      <c r="T882">
        <v>1</v>
      </c>
      <c r="U882" t="s">
        <v>270</v>
      </c>
      <c r="V882" t="s">
        <v>167</v>
      </c>
      <c r="W882">
        <v>1</v>
      </c>
      <c r="X882">
        <v>1</v>
      </c>
      <c r="Y882">
        <v>0</v>
      </c>
      <c r="Z882">
        <v>0</v>
      </c>
      <c r="AA882">
        <v>0</v>
      </c>
      <c r="AB882">
        <v>0</v>
      </c>
      <c r="AC882">
        <v>0</v>
      </c>
      <c r="AD882">
        <v>0</v>
      </c>
    </row>
    <row r="883" spans="1:30" x14ac:dyDescent="0.3">
      <c r="A883" t="s">
        <v>745</v>
      </c>
      <c r="B883" t="s">
        <v>835</v>
      </c>
      <c r="C883" t="s">
        <v>180</v>
      </c>
      <c r="D883" t="s">
        <v>836</v>
      </c>
      <c r="F883" t="s">
        <v>836</v>
      </c>
      <c r="H883" t="s">
        <v>265</v>
      </c>
      <c r="I883" t="s">
        <v>266</v>
      </c>
      <c r="J883" t="s">
        <v>748</v>
      </c>
      <c r="K883" t="s">
        <v>17403</v>
      </c>
      <c r="L883" t="s">
        <v>271</v>
      </c>
      <c r="M883" t="s">
        <v>268</v>
      </c>
      <c r="N883">
        <v>21</v>
      </c>
      <c r="O883" t="s">
        <v>273</v>
      </c>
      <c r="P883">
        <v>0.32</v>
      </c>
      <c r="R883">
        <v>1</v>
      </c>
      <c r="S883" s="108">
        <v>0.32</v>
      </c>
      <c r="T883">
        <v>1</v>
      </c>
      <c r="U883" t="s">
        <v>270</v>
      </c>
      <c r="V883" t="s">
        <v>167</v>
      </c>
      <c r="W883">
        <v>1</v>
      </c>
      <c r="X883">
        <v>0</v>
      </c>
      <c r="Y883">
        <v>0</v>
      </c>
      <c r="Z883">
        <v>0</v>
      </c>
      <c r="AA883">
        <v>1</v>
      </c>
      <c r="AB883">
        <v>0</v>
      </c>
      <c r="AC883">
        <v>0</v>
      </c>
      <c r="AD883">
        <v>0</v>
      </c>
    </row>
    <row r="884" spans="1:30" x14ac:dyDescent="0.3">
      <c r="A884" t="s">
        <v>745</v>
      </c>
      <c r="B884" t="s">
        <v>857</v>
      </c>
      <c r="C884" t="s">
        <v>180</v>
      </c>
      <c r="D884" t="s">
        <v>858</v>
      </c>
      <c r="F884" t="s">
        <v>858</v>
      </c>
      <c r="H884" t="s">
        <v>265</v>
      </c>
      <c r="I884" t="s">
        <v>266</v>
      </c>
      <c r="J884" t="s">
        <v>748</v>
      </c>
      <c r="K884" t="s">
        <v>17403</v>
      </c>
      <c r="L884" t="s">
        <v>271</v>
      </c>
      <c r="M884" t="s">
        <v>268</v>
      </c>
      <c r="N884">
        <v>9</v>
      </c>
      <c r="O884" t="s">
        <v>288</v>
      </c>
      <c r="P884">
        <v>0.32</v>
      </c>
      <c r="R884">
        <v>1</v>
      </c>
      <c r="S884" s="108">
        <v>0.32</v>
      </c>
      <c r="T884">
        <v>1</v>
      </c>
      <c r="U884" t="s">
        <v>270</v>
      </c>
      <c r="V884" t="s">
        <v>167</v>
      </c>
      <c r="W884">
        <v>1</v>
      </c>
      <c r="X884">
        <v>1</v>
      </c>
      <c r="Y884">
        <v>0</v>
      </c>
      <c r="Z884">
        <v>0</v>
      </c>
      <c r="AA884">
        <v>0</v>
      </c>
      <c r="AB884">
        <v>0</v>
      </c>
      <c r="AC884">
        <v>0</v>
      </c>
      <c r="AD884">
        <v>0</v>
      </c>
    </row>
    <row r="885" spans="1:30" x14ac:dyDescent="0.3">
      <c r="A885" t="s">
        <v>745</v>
      </c>
      <c r="B885" t="s">
        <v>857</v>
      </c>
      <c r="C885" t="s">
        <v>180</v>
      </c>
      <c r="D885" t="s">
        <v>858</v>
      </c>
      <c r="F885" t="s">
        <v>858</v>
      </c>
      <c r="H885" t="s">
        <v>265</v>
      </c>
      <c r="I885" t="s">
        <v>266</v>
      </c>
      <c r="J885" t="s">
        <v>748</v>
      </c>
      <c r="K885" t="s">
        <v>17403</v>
      </c>
      <c r="L885" t="s">
        <v>271</v>
      </c>
      <c r="M885" t="s">
        <v>268</v>
      </c>
      <c r="N885">
        <v>9</v>
      </c>
      <c r="O885" t="s">
        <v>288</v>
      </c>
      <c r="P885">
        <v>0.48</v>
      </c>
      <c r="R885">
        <v>3</v>
      </c>
      <c r="S885" s="108">
        <v>1.44</v>
      </c>
      <c r="T885">
        <v>1</v>
      </c>
      <c r="U885" t="s">
        <v>270</v>
      </c>
      <c r="V885" t="s">
        <v>167</v>
      </c>
      <c r="W885">
        <v>3</v>
      </c>
      <c r="X885">
        <v>3</v>
      </c>
      <c r="Y885">
        <v>0</v>
      </c>
      <c r="Z885">
        <v>0</v>
      </c>
      <c r="AA885">
        <v>0</v>
      </c>
      <c r="AB885">
        <v>0</v>
      </c>
      <c r="AC885">
        <v>0</v>
      </c>
      <c r="AD885">
        <v>0</v>
      </c>
    </row>
    <row r="886" spans="1:30" x14ac:dyDescent="0.3">
      <c r="A886" t="s">
        <v>745</v>
      </c>
      <c r="B886" t="s">
        <v>857</v>
      </c>
      <c r="C886" t="s">
        <v>180</v>
      </c>
      <c r="D886" t="s">
        <v>858</v>
      </c>
      <c r="F886" t="s">
        <v>858</v>
      </c>
      <c r="H886" t="s">
        <v>265</v>
      </c>
      <c r="I886" t="s">
        <v>266</v>
      </c>
      <c r="J886" t="s">
        <v>748</v>
      </c>
      <c r="K886" t="s">
        <v>17403</v>
      </c>
      <c r="L886" t="s">
        <v>271</v>
      </c>
      <c r="M886" t="s">
        <v>268</v>
      </c>
      <c r="N886">
        <v>21</v>
      </c>
      <c r="O886" t="s">
        <v>273</v>
      </c>
      <c r="P886">
        <v>0.17</v>
      </c>
      <c r="R886">
        <v>1</v>
      </c>
      <c r="S886" s="108">
        <v>0.17</v>
      </c>
      <c r="T886">
        <v>1</v>
      </c>
      <c r="U886" t="s">
        <v>270</v>
      </c>
      <c r="V886" t="s">
        <v>167</v>
      </c>
      <c r="W886">
        <v>1</v>
      </c>
      <c r="X886">
        <v>0</v>
      </c>
      <c r="Y886">
        <v>0</v>
      </c>
      <c r="Z886">
        <v>0</v>
      </c>
      <c r="AA886">
        <v>1</v>
      </c>
      <c r="AB886">
        <v>0</v>
      </c>
      <c r="AC886">
        <v>0</v>
      </c>
      <c r="AD886">
        <v>0</v>
      </c>
    </row>
    <row r="887" spans="1:30" x14ac:dyDescent="0.3">
      <c r="A887" t="s">
        <v>745</v>
      </c>
      <c r="B887" t="s">
        <v>857</v>
      </c>
      <c r="C887" t="s">
        <v>180</v>
      </c>
      <c r="D887" t="s">
        <v>858</v>
      </c>
      <c r="F887" t="s">
        <v>858</v>
      </c>
      <c r="H887" t="s">
        <v>265</v>
      </c>
      <c r="I887" t="s">
        <v>266</v>
      </c>
      <c r="J887" t="s">
        <v>748</v>
      </c>
      <c r="K887" t="s">
        <v>17403</v>
      </c>
      <c r="L887" t="s">
        <v>267</v>
      </c>
      <c r="M887" t="s">
        <v>268</v>
      </c>
      <c r="N887">
        <v>8</v>
      </c>
      <c r="O887" t="s">
        <v>282</v>
      </c>
      <c r="P887">
        <v>1</v>
      </c>
      <c r="R887">
        <v>1</v>
      </c>
      <c r="S887" s="108">
        <v>1</v>
      </c>
      <c r="T887">
        <v>1</v>
      </c>
      <c r="U887" t="s">
        <v>270</v>
      </c>
      <c r="V887" t="s">
        <v>167</v>
      </c>
      <c r="W887">
        <v>1</v>
      </c>
      <c r="X887">
        <v>1</v>
      </c>
      <c r="Y887">
        <v>0</v>
      </c>
      <c r="Z887">
        <v>0</v>
      </c>
      <c r="AA887">
        <v>0</v>
      </c>
      <c r="AB887">
        <v>0</v>
      </c>
      <c r="AC887">
        <v>0</v>
      </c>
      <c r="AD887">
        <v>0</v>
      </c>
    </row>
    <row r="888" spans="1:30" x14ac:dyDescent="0.3">
      <c r="A888" t="s">
        <v>745</v>
      </c>
      <c r="B888" t="s">
        <v>861</v>
      </c>
      <c r="C888" t="s">
        <v>180</v>
      </c>
      <c r="D888" t="s">
        <v>862</v>
      </c>
      <c r="F888" t="s">
        <v>862</v>
      </c>
      <c r="H888" t="s">
        <v>265</v>
      </c>
      <c r="I888" t="s">
        <v>266</v>
      </c>
      <c r="J888" t="s">
        <v>748</v>
      </c>
      <c r="K888" t="s">
        <v>17403</v>
      </c>
      <c r="L888" t="s">
        <v>271</v>
      </c>
      <c r="M888" t="s">
        <v>268</v>
      </c>
      <c r="N888">
        <v>9</v>
      </c>
      <c r="O888" t="s">
        <v>288</v>
      </c>
      <c r="P888">
        <v>0.32</v>
      </c>
      <c r="R888">
        <v>3</v>
      </c>
      <c r="S888" s="108">
        <v>0.96</v>
      </c>
      <c r="T888">
        <v>1</v>
      </c>
      <c r="U888" t="s">
        <v>270</v>
      </c>
      <c r="V888" t="s">
        <v>167</v>
      </c>
      <c r="W888">
        <v>3</v>
      </c>
      <c r="X888">
        <v>3</v>
      </c>
      <c r="Y888">
        <v>0</v>
      </c>
      <c r="Z888">
        <v>0</v>
      </c>
      <c r="AA888">
        <v>0</v>
      </c>
      <c r="AB888">
        <v>0</v>
      </c>
      <c r="AC888">
        <v>0</v>
      </c>
      <c r="AD888">
        <v>0</v>
      </c>
    </row>
    <row r="889" spans="1:30" x14ac:dyDescent="0.3">
      <c r="A889" t="s">
        <v>745</v>
      </c>
      <c r="B889" t="s">
        <v>861</v>
      </c>
      <c r="C889" t="s">
        <v>180</v>
      </c>
      <c r="D889" t="s">
        <v>862</v>
      </c>
      <c r="F889" t="s">
        <v>862</v>
      </c>
      <c r="H889" t="s">
        <v>265</v>
      </c>
      <c r="I889" t="s">
        <v>266</v>
      </c>
      <c r="J889" t="s">
        <v>748</v>
      </c>
      <c r="K889" t="s">
        <v>17403</v>
      </c>
      <c r="L889" t="s">
        <v>271</v>
      </c>
      <c r="M889" t="s">
        <v>268</v>
      </c>
      <c r="N889">
        <v>21</v>
      </c>
      <c r="O889" t="s">
        <v>273</v>
      </c>
      <c r="P889">
        <v>0.17</v>
      </c>
      <c r="R889">
        <v>1</v>
      </c>
      <c r="S889" s="108">
        <v>0.17</v>
      </c>
      <c r="T889">
        <v>1</v>
      </c>
      <c r="U889" t="s">
        <v>270</v>
      </c>
      <c r="V889" t="s">
        <v>167</v>
      </c>
      <c r="W889">
        <v>1</v>
      </c>
      <c r="X889">
        <v>0</v>
      </c>
      <c r="Y889">
        <v>0</v>
      </c>
      <c r="Z889">
        <v>0</v>
      </c>
      <c r="AA889">
        <v>1</v>
      </c>
      <c r="AB889">
        <v>0</v>
      </c>
      <c r="AC889">
        <v>0</v>
      </c>
      <c r="AD889">
        <v>0</v>
      </c>
    </row>
    <row r="890" spans="1:30" x14ac:dyDescent="0.3">
      <c r="A890" t="s">
        <v>745</v>
      </c>
      <c r="B890" t="s">
        <v>861</v>
      </c>
      <c r="C890" t="s">
        <v>180</v>
      </c>
      <c r="D890" t="s">
        <v>862</v>
      </c>
      <c r="F890" t="s">
        <v>862</v>
      </c>
      <c r="H890" t="s">
        <v>265</v>
      </c>
      <c r="I890" t="s">
        <v>266</v>
      </c>
      <c r="J890" t="s">
        <v>748</v>
      </c>
      <c r="K890" t="s">
        <v>17403</v>
      </c>
      <c r="L890" t="s">
        <v>267</v>
      </c>
      <c r="M890" t="s">
        <v>268</v>
      </c>
      <c r="N890">
        <v>8</v>
      </c>
      <c r="O890" t="s">
        <v>282</v>
      </c>
      <c r="P890">
        <v>2</v>
      </c>
      <c r="R890">
        <v>1</v>
      </c>
      <c r="S890" s="108">
        <v>2</v>
      </c>
      <c r="T890">
        <v>1</v>
      </c>
      <c r="U890" t="s">
        <v>270</v>
      </c>
      <c r="V890" t="s">
        <v>167</v>
      </c>
      <c r="W890">
        <v>1</v>
      </c>
      <c r="X890">
        <v>1</v>
      </c>
      <c r="Y890">
        <v>0</v>
      </c>
      <c r="Z890">
        <v>0</v>
      </c>
      <c r="AA890">
        <v>0</v>
      </c>
      <c r="AB890">
        <v>0</v>
      </c>
      <c r="AC890">
        <v>0</v>
      </c>
      <c r="AD890">
        <v>0</v>
      </c>
    </row>
    <row r="891" spans="1:30" x14ac:dyDescent="0.3">
      <c r="A891" t="s">
        <v>745</v>
      </c>
      <c r="B891" t="s">
        <v>863</v>
      </c>
      <c r="C891" t="s">
        <v>180</v>
      </c>
      <c r="D891" t="s">
        <v>864</v>
      </c>
      <c r="F891" t="s">
        <v>864</v>
      </c>
      <c r="H891" t="s">
        <v>265</v>
      </c>
      <c r="I891" t="s">
        <v>266</v>
      </c>
      <c r="J891" t="s">
        <v>748</v>
      </c>
      <c r="K891" t="s">
        <v>17403</v>
      </c>
      <c r="L891" t="s">
        <v>271</v>
      </c>
      <c r="M891" t="s">
        <v>268</v>
      </c>
      <c r="N891">
        <v>9</v>
      </c>
      <c r="O891" t="s">
        <v>288</v>
      </c>
      <c r="P891">
        <v>0.48</v>
      </c>
      <c r="R891">
        <v>3</v>
      </c>
      <c r="S891" s="108">
        <v>1.44</v>
      </c>
      <c r="T891">
        <v>1</v>
      </c>
      <c r="U891" t="s">
        <v>270</v>
      </c>
      <c r="V891" t="s">
        <v>167</v>
      </c>
      <c r="W891">
        <v>3</v>
      </c>
      <c r="X891">
        <v>3</v>
      </c>
      <c r="Y891">
        <v>0</v>
      </c>
      <c r="Z891">
        <v>0</v>
      </c>
      <c r="AA891">
        <v>0</v>
      </c>
      <c r="AB891">
        <v>0</v>
      </c>
      <c r="AC891">
        <v>0</v>
      </c>
      <c r="AD891">
        <v>0</v>
      </c>
    </row>
    <row r="892" spans="1:30" x14ac:dyDescent="0.3">
      <c r="A892" t="s">
        <v>745</v>
      </c>
      <c r="B892" t="s">
        <v>863</v>
      </c>
      <c r="C892" t="s">
        <v>180</v>
      </c>
      <c r="D892" t="s">
        <v>864</v>
      </c>
      <c r="F892" t="s">
        <v>864</v>
      </c>
      <c r="H892" t="s">
        <v>265</v>
      </c>
      <c r="I892" t="s">
        <v>266</v>
      </c>
      <c r="J892" t="s">
        <v>748</v>
      </c>
      <c r="K892" t="s">
        <v>17403</v>
      </c>
      <c r="L892" t="s">
        <v>271</v>
      </c>
      <c r="M892" t="s">
        <v>268</v>
      </c>
      <c r="N892">
        <v>21</v>
      </c>
      <c r="O892" t="s">
        <v>273</v>
      </c>
      <c r="P892">
        <v>0.17</v>
      </c>
      <c r="R892">
        <v>1</v>
      </c>
      <c r="S892" s="108">
        <v>0.17</v>
      </c>
      <c r="T892">
        <v>1</v>
      </c>
      <c r="U892" t="s">
        <v>270</v>
      </c>
      <c r="V892" t="s">
        <v>167</v>
      </c>
      <c r="W892">
        <v>1</v>
      </c>
      <c r="X892">
        <v>0</v>
      </c>
      <c r="Y892">
        <v>0</v>
      </c>
      <c r="Z892">
        <v>0</v>
      </c>
      <c r="AA892">
        <v>1</v>
      </c>
      <c r="AB892">
        <v>0</v>
      </c>
      <c r="AC892">
        <v>0</v>
      </c>
      <c r="AD892">
        <v>0</v>
      </c>
    </row>
    <row r="893" spans="1:30" x14ac:dyDescent="0.3">
      <c r="A893" t="s">
        <v>745</v>
      </c>
      <c r="B893" t="s">
        <v>863</v>
      </c>
      <c r="C893" t="s">
        <v>180</v>
      </c>
      <c r="D893" t="s">
        <v>864</v>
      </c>
      <c r="F893" t="s">
        <v>864</v>
      </c>
      <c r="H893" t="s">
        <v>265</v>
      </c>
      <c r="I893" t="s">
        <v>266</v>
      </c>
      <c r="J893" t="s">
        <v>748</v>
      </c>
      <c r="K893" t="s">
        <v>17403</v>
      </c>
      <c r="L893" t="s">
        <v>267</v>
      </c>
      <c r="M893" t="s">
        <v>268</v>
      </c>
      <c r="N893">
        <v>8</v>
      </c>
      <c r="O893" t="s">
        <v>282</v>
      </c>
      <c r="P893">
        <v>1</v>
      </c>
      <c r="R893">
        <v>1</v>
      </c>
      <c r="S893" s="108">
        <v>1</v>
      </c>
      <c r="T893">
        <v>1</v>
      </c>
      <c r="U893" t="s">
        <v>270</v>
      </c>
      <c r="V893" t="s">
        <v>167</v>
      </c>
      <c r="W893">
        <v>1</v>
      </c>
      <c r="X893">
        <v>1</v>
      </c>
      <c r="Y893">
        <v>0</v>
      </c>
      <c r="Z893">
        <v>0</v>
      </c>
      <c r="AA893">
        <v>0</v>
      </c>
      <c r="AB893">
        <v>0</v>
      </c>
      <c r="AC893">
        <v>0</v>
      </c>
      <c r="AD893">
        <v>0</v>
      </c>
    </row>
    <row r="894" spans="1:30" x14ac:dyDescent="0.3">
      <c r="A894" t="s">
        <v>745</v>
      </c>
      <c r="B894" t="s">
        <v>865</v>
      </c>
      <c r="C894" t="s">
        <v>180</v>
      </c>
      <c r="D894" t="s">
        <v>866</v>
      </c>
      <c r="F894" t="s">
        <v>866</v>
      </c>
      <c r="H894" t="s">
        <v>265</v>
      </c>
      <c r="I894" t="s">
        <v>266</v>
      </c>
      <c r="J894" t="s">
        <v>748</v>
      </c>
      <c r="K894" t="s">
        <v>17403</v>
      </c>
      <c r="L894" t="s">
        <v>267</v>
      </c>
      <c r="M894" t="s">
        <v>268</v>
      </c>
      <c r="N894">
        <v>8</v>
      </c>
      <c r="O894" t="s">
        <v>282</v>
      </c>
      <c r="P894">
        <v>2</v>
      </c>
      <c r="R894">
        <v>2</v>
      </c>
      <c r="S894" s="108">
        <v>4</v>
      </c>
      <c r="T894">
        <v>1</v>
      </c>
      <c r="U894" t="s">
        <v>270</v>
      </c>
      <c r="V894" t="s">
        <v>167</v>
      </c>
      <c r="W894">
        <v>1</v>
      </c>
      <c r="X894">
        <v>1</v>
      </c>
      <c r="Y894">
        <v>0</v>
      </c>
      <c r="Z894">
        <v>1</v>
      </c>
      <c r="AA894">
        <v>0</v>
      </c>
      <c r="AB894">
        <v>0</v>
      </c>
      <c r="AC894">
        <v>0</v>
      </c>
      <c r="AD894">
        <v>0</v>
      </c>
    </row>
    <row r="895" spans="1:30" x14ac:dyDescent="0.3">
      <c r="A895" t="s">
        <v>745</v>
      </c>
      <c r="B895" t="s">
        <v>865</v>
      </c>
      <c r="C895" t="s">
        <v>180</v>
      </c>
      <c r="D895" t="s">
        <v>866</v>
      </c>
      <c r="F895" t="s">
        <v>866</v>
      </c>
      <c r="H895" t="s">
        <v>265</v>
      </c>
      <c r="I895" t="s">
        <v>266</v>
      </c>
      <c r="J895" t="s">
        <v>748</v>
      </c>
      <c r="K895" t="s">
        <v>17403</v>
      </c>
      <c r="L895" t="s">
        <v>271</v>
      </c>
      <c r="M895" t="s">
        <v>268</v>
      </c>
      <c r="N895">
        <v>9</v>
      </c>
      <c r="O895" t="s">
        <v>288</v>
      </c>
      <c r="P895">
        <v>0.32</v>
      </c>
      <c r="R895">
        <v>2</v>
      </c>
      <c r="S895" s="108">
        <v>0.64</v>
      </c>
      <c r="T895">
        <v>1</v>
      </c>
      <c r="U895" t="s">
        <v>270</v>
      </c>
      <c r="V895" t="s">
        <v>167</v>
      </c>
      <c r="W895">
        <v>2</v>
      </c>
      <c r="X895">
        <v>2</v>
      </c>
      <c r="Y895">
        <v>0</v>
      </c>
      <c r="Z895">
        <v>0</v>
      </c>
      <c r="AA895">
        <v>0</v>
      </c>
      <c r="AB895">
        <v>0</v>
      </c>
      <c r="AC895">
        <v>0</v>
      </c>
      <c r="AD895">
        <v>0</v>
      </c>
    </row>
    <row r="896" spans="1:30" x14ac:dyDescent="0.3">
      <c r="A896" t="s">
        <v>745</v>
      </c>
      <c r="B896" t="s">
        <v>865</v>
      </c>
      <c r="C896" t="s">
        <v>180</v>
      </c>
      <c r="D896" t="s">
        <v>866</v>
      </c>
      <c r="F896" t="s">
        <v>866</v>
      </c>
      <c r="H896" t="s">
        <v>265</v>
      </c>
      <c r="I896" t="s">
        <v>266</v>
      </c>
      <c r="J896" t="s">
        <v>748</v>
      </c>
      <c r="K896" t="s">
        <v>17403</v>
      </c>
      <c r="L896" t="s">
        <v>271</v>
      </c>
      <c r="M896" t="s">
        <v>268</v>
      </c>
      <c r="N896">
        <v>9</v>
      </c>
      <c r="O896" t="s">
        <v>288</v>
      </c>
      <c r="P896">
        <v>0.48</v>
      </c>
      <c r="R896">
        <v>2</v>
      </c>
      <c r="S896" s="108">
        <v>0.96</v>
      </c>
      <c r="T896">
        <v>1</v>
      </c>
      <c r="U896" t="s">
        <v>270</v>
      </c>
      <c r="V896" t="s">
        <v>167</v>
      </c>
      <c r="W896">
        <v>2</v>
      </c>
      <c r="X896">
        <v>2</v>
      </c>
      <c r="Y896">
        <v>0</v>
      </c>
      <c r="Z896">
        <v>0</v>
      </c>
      <c r="AA896">
        <v>0</v>
      </c>
      <c r="AB896">
        <v>0</v>
      </c>
      <c r="AC896">
        <v>0</v>
      </c>
      <c r="AD896">
        <v>0</v>
      </c>
    </row>
    <row r="897" spans="1:30" x14ac:dyDescent="0.3">
      <c r="A897" t="s">
        <v>745</v>
      </c>
      <c r="B897" t="s">
        <v>865</v>
      </c>
      <c r="C897" t="s">
        <v>180</v>
      </c>
      <c r="D897" t="s">
        <v>866</v>
      </c>
      <c r="F897" t="s">
        <v>866</v>
      </c>
      <c r="H897" t="s">
        <v>265</v>
      </c>
      <c r="I897" t="s">
        <v>266</v>
      </c>
      <c r="J897" t="s">
        <v>748</v>
      </c>
      <c r="K897" t="s">
        <v>17403</v>
      </c>
      <c r="L897" t="s">
        <v>271</v>
      </c>
      <c r="M897" t="s">
        <v>268</v>
      </c>
      <c r="N897">
        <v>21</v>
      </c>
      <c r="O897" t="s">
        <v>273</v>
      </c>
      <c r="P897">
        <v>0.17</v>
      </c>
      <c r="R897">
        <v>1</v>
      </c>
      <c r="S897" s="108">
        <v>0.17</v>
      </c>
      <c r="T897">
        <v>1</v>
      </c>
      <c r="U897" t="s">
        <v>270</v>
      </c>
      <c r="V897" t="s">
        <v>167</v>
      </c>
      <c r="W897">
        <v>1</v>
      </c>
      <c r="X897">
        <v>0</v>
      </c>
      <c r="Y897">
        <v>0</v>
      </c>
      <c r="Z897">
        <v>0</v>
      </c>
      <c r="AA897">
        <v>1</v>
      </c>
      <c r="AB897">
        <v>0</v>
      </c>
      <c r="AC897">
        <v>0</v>
      </c>
      <c r="AD897">
        <v>0</v>
      </c>
    </row>
    <row r="898" spans="1:30" x14ac:dyDescent="0.3">
      <c r="A898" t="s">
        <v>745</v>
      </c>
      <c r="B898" t="s">
        <v>867</v>
      </c>
      <c r="C898" t="s">
        <v>180</v>
      </c>
      <c r="D898" t="s">
        <v>868</v>
      </c>
      <c r="F898" t="s">
        <v>868</v>
      </c>
      <c r="H898" t="s">
        <v>265</v>
      </c>
      <c r="I898" t="s">
        <v>266</v>
      </c>
      <c r="J898" t="s">
        <v>748</v>
      </c>
      <c r="K898" t="s">
        <v>17403</v>
      </c>
      <c r="L898" t="s">
        <v>267</v>
      </c>
      <c r="M898" t="s">
        <v>268</v>
      </c>
      <c r="N898">
        <v>8</v>
      </c>
      <c r="O898" t="s">
        <v>282</v>
      </c>
      <c r="P898">
        <v>2</v>
      </c>
      <c r="R898">
        <v>1</v>
      </c>
      <c r="S898" s="108">
        <v>2</v>
      </c>
      <c r="T898">
        <v>1</v>
      </c>
      <c r="U898" t="s">
        <v>270</v>
      </c>
      <c r="V898" t="s">
        <v>167</v>
      </c>
      <c r="W898">
        <v>1</v>
      </c>
      <c r="X898">
        <v>1</v>
      </c>
      <c r="Y898">
        <v>0</v>
      </c>
      <c r="Z898">
        <v>0</v>
      </c>
      <c r="AA898">
        <v>0</v>
      </c>
      <c r="AB898">
        <v>0</v>
      </c>
      <c r="AC898">
        <v>0</v>
      </c>
      <c r="AD898">
        <v>0</v>
      </c>
    </row>
    <row r="899" spans="1:30" x14ac:dyDescent="0.3">
      <c r="A899" t="s">
        <v>745</v>
      </c>
      <c r="B899" t="s">
        <v>867</v>
      </c>
      <c r="C899" t="s">
        <v>180</v>
      </c>
      <c r="D899" t="s">
        <v>868</v>
      </c>
      <c r="F899" t="s">
        <v>868</v>
      </c>
      <c r="H899" t="s">
        <v>265</v>
      </c>
      <c r="I899" t="s">
        <v>266</v>
      </c>
      <c r="J899" t="s">
        <v>748</v>
      </c>
      <c r="K899" t="s">
        <v>17403</v>
      </c>
      <c r="L899" t="s">
        <v>271</v>
      </c>
      <c r="M899" t="s">
        <v>268</v>
      </c>
      <c r="N899">
        <v>9</v>
      </c>
      <c r="O899" t="s">
        <v>288</v>
      </c>
      <c r="P899">
        <v>0.32</v>
      </c>
      <c r="R899">
        <v>3</v>
      </c>
      <c r="S899" s="108">
        <v>0.96</v>
      </c>
      <c r="T899">
        <v>1</v>
      </c>
      <c r="U899" t="s">
        <v>270</v>
      </c>
      <c r="V899" t="s">
        <v>167</v>
      </c>
      <c r="W899">
        <v>3</v>
      </c>
      <c r="X899">
        <v>3</v>
      </c>
      <c r="Y899">
        <v>0</v>
      </c>
      <c r="Z899">
        <v>0</v>
      </c>
      <c r="AA899">
        <v>0</v>
      </c>
      <c r="AB899">
        <v>0</v>
      </c>
      <c r="AC899">
        <v>0</v>
      </c>
      <c r="AD899">
        <v>0</v>
      </c>
    </row>
    <row r="900" spans="1:30" x14ac:dyDescent="0.3">
      <c r="A900" t="s">
        <v>745</v>
      </c>
      <c r="B900" t="s">
        <v>867</v>
      </c>
      <c r="C900" t="s">
        <v>180</v>
      </c>
      <c r="D900" t="s">
        <v>868</v>
      </c>
      <c r="F900" t="s">
        <v>868</v>
      </c>
      <c r="H900" t="s">
        <v>265</v>
      </c>
      <c r="I900" t="s">
        <v>266</v>
      </c>
      <c r="J900" t="s">
        <v>748</v>
      </c>
      <c r="K900" t="s">
        <v>17403</v>
      </c>
      <c r="L900" t="s">
        <v>271</v>
      </c>
      <c r="M900" t="s">
        <v>268</v>
      </c>
      <c r="N900">
        <v>9</v>
      </c>
      <c r="O900" t="s">
        <v>288</v>
      </c>
      <c r="P900">
        <v>0.48</v>
      </c>
      <c r="R900">
        <v>2</v>
      </c>
      <c r="S900" s="108">
        <v>0.96</v>
      </c>
      <c r="T900">
        <v>1</v>
      </c>
      <c r="U900" t="s">
        <v>270</v>
      </c>
      <c r="V900" t="s">
        <v>167</v>
      </c>
      <c r="W900">
        <v>2</v>
      </c>
      <c r="X900">
        <v>2</v>
      </c>
      <c r="Y900">
        <v>0</v>
      </c>
      <c r="Z900">
        <v>0</v>
      </c>
      <c r="AA900">
        <v>0</v>
      </c>
      <c r="AB900">
        <v>0</v>
      </c>
      <c r="AC900">
        <v>0</v>
      </c>
      <c r="AD900">
        <v>0</v>
      </c>
    </row>
    <row r="901" spans="1:30" x14ac:dyDescent="0.3">
      <c r="A901" t="s">
        <v>745</v>
      </c>
      <c r="B901" t="s">
        <v>867</v>
      </c>
      <c r="C901" t="s">
        <v>180</v>
      </c>
      <c r="D901" t="s">
        <v>868</v>
      </c>
      <c r="F901" t="s">
        <v>868</v>
      </c>
      <c r="H901" t="s">
        <v>265</v>
      </c>
      <c r="I901" t="s">
        <v>266</v>
      </c>
      <c r="J901" t="s">
        <v>748</v>
      </c>
      <c r="K901" t="s">
        <v>17403</v>
      </c>
      <c r="L901" t="s">
        <v>271</v>
      </c>
      <c r="M901" t="s">
        <v>268</v>
      </c>
      <c r="N901">
        <v>21</v>
      </c>
      <c r="O901" t="s">
        <v>273</v>
      </c>
      <c r="P901">
        <v>0.17</v>
      </c>
      <c r="R901">
        <v>1</v>
      </c>
      <c r="S901" s="108">
        <v>0.17</v>
      </c>
      <c r="T901">
        <v>1</v>
      </c>
      <c r="U901" t="s">
        <v>270</v>
      </c>
      <c r="V901" t="s">
        <v>167</v>
      </c>
      <c r="W901">
        <v>1</v>
      </c>
      <c r="X901">
        <v>0</v>
      </c>
      <c r="Y901">
        <v>0</v>
      </c>
      <c r="Z901">
        <v>0</v>
      </c>
      <c r="AA901">
        <v>1</v>
      </c>
      <c r="AB901">
        <v>0</v>
      </c>
      <c r="AC901">
        <v>0</v>
      </c>
      <c r="AD901">
        <v>0</v>
      </c>
    </row>
    <row r="902" spans="1:30" x14ac:dyDescent="0.3">
      <c r="A902" t="s">
        <v>745</v>
      </c>
      <c r="B902" t="s">
        <v>867</v>
      </c>
      <c r="C902" t="s">
        <v>180</v>
      </c>
      <c r="D902" t="s">
        <v>868</v>
      </c>
      <c r="F902" t="s">
        <v>868</v>
      </c>
      <c r="H902" t="s">
        <v>265</v>
      </c>
      <c r="I902" t="s">
        <v>266</v>
      </c>
      <c r="J902" t="s">
        <v>748</v>
      </c>
      <c r="K902" t="s">
        <v>17403</v>
      </c>
      <c r="L902" t="s">
        <v>267</v>
      </c>
      <c r="M902" t="s">
        <v>268</v>
      </c>
      <c r="N902">
        <v>8</v>
      </c>
      <c r="O902" t="s">
        <v>282</v>
      </c>
      <c r="P902">
        <v>1</v>
      </c>
      <c r="R902">
        <v>1</v>
      </c>
      <c r="S902" s="108">
        <v>1</v>
      </c>
      <c r="T902">
        <v>1</v>
      </c>
      <c r="U902" t="s">
        <v>270</v>
      </c>
      <c r="V902" t="s">
        <v>167</v>
      </c>
      <c r="W902">
        <v>1</v>
      </c>
      <c r="X902">
        <v>1</v>
      </c>
      <c r="Y902">
        <v>0</v>
      </c>
      <c r="Z902">
        <v>0</v>
      </c>
      <c r="AA902">
        <v>0</v>
      </c>
      <c r="AB902">
        <v>0</v>
      </c>
      <c r="AC902">
        <v>0</v>
      </c>
      <c r="AD902">
        <v>0</v>
      </c>
    </row>
    <row r="903" spans="1:30" x14ac:dyDescent="0.3">
      <c r="A903" t="s">
        <v>745</v>
      </c>
      <c r="B903" t="s">
        <v>869</v>
      </c>
      <c r="C903" t="s">
        <v>180</v>
      </c>
      <c r="D903" t="s">
        <v>870</v>
      </c>
      <c r="F903" t="s">
        <v>870</v>
      </c>
      <c r="H903" t="s">
        <v>265</v>
      </c>
      <c r="I903" t="s">
        <v>266</v>
      </c>
      <c r="J903" t="s">
        <v>748</v>
      </c>
      <c r="K903" t="s">
        <v>756</v>
      </c>
      <c r="L903" t="s">
        <v>271</v>
      </c>
      <c r="M903" t="s">
        <v>268</v>
      </c>
      <c r="N903">
        <v>9</v>
      </c>
      <c r="O903" t="s">
        <v>288</v>
      </c>
      <c r="P903">
        <v>0.32</v>
      </c>
      <c r="R903">
        <v>4</v>
      </c>
      <c r="S903" s="108">
        <v>1.28</v>
      </c>
      <c r="T903">
        <v>1</v>
      </c>
      <c r="U903" t="s">
        <v>270</v>
      </c>
      <c r="V903" t="s">
        <v>167</v>
      </c>
      <c r="W903">
        <v>2</v>
      </c>
      <c r="X903">
        <v>2</v>
      </c>
      <c r="Y903">
        <v>0</v>
      </c>
      <c r="Z903">
        <v>0</v>
      </c>
      <c r="AA903">
        <v>2</v>
      </c>
      <c r="AB903">
        <v>0</v>
      </c>
      <c r="AC903">
        <v>0</v>
      </c>
      <c r="AD903">
        <v>0</v>
      </c>
    </row>
    <row r="904" spans="1:30" x14ac:dyDescent="0.3">
      <c r="A904" t="s">
        <v>745</v>
      </c>
      <c r="B904" t="s">
        <v>869</v>
      </c>
      <c r="C904" t="s">
        <v>180</v>
      </c>
      <c r="D904" t="s">
        <v>870</v>
      </c>
      <c r="F904" t="s">
        <v>870</v>
      </c>
      <c r="H904" t="s">
        <v>265</v>
      </c>
      <c r="I904" t="s">
        <v>266</v>
      </c>
      <c r="J904" t="s">
        <v>748</v>
      </c>
      <c r="K904" t="s">
        <v>756</v>
      </c>
      <c r="L904" t="s">
        <v>271</v>
      </c>
      <c r="M904" t="s">
        <v>268</v>
      </c>
      <c r="N904">
        <v>9</v>
      </c>
      <c r="O904" t="s">
        <v>288</v>
      </c>
      <c r="P904">
        <v>0.48</v>
      </c>
      <c r="R904">
        <v>12</v>
      </c>
      <c r="S904" s="108">
        <v>5.76</v>
      </c>
      <c r="T904">
        <v>1</v>
      </c>
      <c r="U904" t="s">
        <v>270</v>
      </c>
      <c r="V904" t="s">
        <v>167</v>
      </c>
      <c r="W904">
        <v>6</v>
      </c>
      <c r="X904">
        <v>6</v>
      </c>
      <c r="Y904">
        <v>0</v>
      </c>
      <c r="Z904">
        <v>0</v>
      </c>
      <c r="AA904">
        <v>6</v>
      </c>
      <c r="AB904">
        <v>0</v>
      </c>
      <c r="AC904">
        <v>0</v>
      </c>
      <c r="AD904">
        <v>0</v>
      </c>
    </row>
    <row r="905" spans="1:30" x14ac:dyDescent="0.3">
      <c r="A905" t="s">
        <v>745</v>
      </c>
      <c r="B905" t="s">
        <v>869</v>
      </c>
      <c r="C905" t="s">
        <v>180</v>
      </c>
      <c r="D905" t="s">
        <v>870</v>
      </c>
      <c r="F905" t="s">
        <v>870</v>
      </c>
      <c r="H905" t="s">
        <v>265</v>
      </c>
      <c r="I905" t="s">
        <v>266</v>
      </c>
      <c r="J905" t="s">
        <v>748</v>
      </c>
      <c r="K905" t="s">
        <v>756</v>
      </c>
      <c r="L905" t="s">
        <v>271</v>
      </c>
      <c r="M905" t="s">
        <v>268</v>
      </c>
      <c r="N905">
        <v>21</v>
      </c>
      <c r="O905" t="s">
        <v>273</v>
      </c>
      <c r="P905">
        <v>0.17</v>
      </c>
      <c r="R905">
        <v>1</v>
      </c>
      <c r="S905" s="108">
        <v>0.17</v>
      </c>
      <c r="T905">
        <v>1</v>
      </c>
      <c r="U905" t="s">
        <v>270</v>
      </c>
      <c r="V905" t="s">
        <v>167</v>
      </c>
      <c r="W905">
        <v>1</v>
      </c>
      <c r="X905">
        <v>0</v>
      </c>
      <c r="Y905">
        <v>0</v>
      </c>
      <c r="Z905">
        <v>0</v>
      </c>
      <c r="AA905">
        <v>1</v>
      </c>
      <c r="AB905">
        <v>0</v>
      </c>
      <c r="AC905">
        <v>0</v>
      </c>
      <c r="AD905">
        <v>0</v>
      </c>
    </row>
    <row r="906" spans="1:30" x14ac:dyDescent="0.3">
      <c r="A906" t="s">
        <v>745</v>
      </c>
      <c r="B906" t="s">
        <v>869</v>
      </c>
      <c r="C906" t="s">
        <v>180</v>
      </c>
      <c r="D906" t="s">
        <v>870</v>
      </c>
      <c r="F906" t="s">
        <v>870</v>
      </c>
      <c r="H906" t="s">
        <v>265</v>
      </c>
      <c r="I906" t="s">
        <v>266</v>
      </c>
      <c r="J906" t="s">
        <v>748</v>
      </c>
      <c r="K906" t="s">
        <v>756</v>
      </c>
      <c r="L906" t="s">
        <v>267</v>
      </c>
      <c r="M906" t="s">
        <v>268</v>
      </c>
      <c r="N906">
        <v>8</v>
      </c>
      <c r="O906" t="s">
        <v>282</v>
      </c>
      <c r="P906">
        <v>1</v>
      </c>
      <c r="R906">
        <v>1</v>
      </c>
      <c r="S906" s="108">
        <v>1</v>
      </c>
      <c r="T906">
        <v>1</v>
      </c>
      <c r="U906" t="s">
        <v>270</v>
      </c>
      <c r="V906" t="s">
        <v>167</v>
      </c>
      <c r="W906">
        <v>1</v>
      </c>
      <c r="X906">
        <v>1</v>
      </c>
      <c r="Y906">
        <v>0</v>
      </c>
      <c r="Z906">
        <v>0</v>
      </c>
      <c r="AA906">
        <v>0</v>
      </c>
      <c r="AB906">
        <v>0</v>
      </c>
      <c r="AC906">
        <v>0</v>
      </c>
      <c r="AD906">
        <v>0</v>
      </c>
    </row>
    <row r="907" spans="1:30" x14ac:dyDescent="0.3">
      <c r="A907" t="s">
        <v>745</v>
      </c>
      <c r="B907" t="s">
        <v>869</v>
      </c>
      <c r="C907" t="s">
        <v>180</v>
      </c>
      <c r="D907" t="s">
        <v>870</v>
      </c>
      <c r="F907" t="s">
        <v>870</v>
      </c>
      <c r="H907" t="s">
        <v>265</v>
      </c>
      <c r="I907" t="s">
        <v>266</v>
      </c>
      <c r="J907" t="s">
        <v>748</v>
      </c>
      <c r="K907" t="s">
        <v>756</v>
      </c>
      <c r="L907" t="s">
        <v>271</v>
      </c>
      <c r="M907" t="s">
        <v>268</v>
      </c>
      <c r="N907">
        <v>21</v>
      </c>
      <c r="O907" t="s">
        <v>273</v>
      </c>
      <c r="P907">
        <v>0.17</v>
      </c>
      <c r="R907">
        <v>1</v>
      </c>
      <c r="S907" s="108">
        <v>0.17</v>
      </c>
      <c r="T907">
        <v>1</v>
      </c>
      <c r="U907" t="s">
        <v>270</v>
      </c>
      <c r="V907" t="s">
        <v>167</v>
      </c>
      <c r="W907">
        <v>1</v>
      </c>
      <c r="X907">
        <v>0</v>
      </c>
      <c r="Y907">
        <v>0</v>
      </c>
      <c r="Z907">
        <v>0</v>
      </c>
      <c r="AA907">
        <v>1</v>
      </c>
      <c r="AB907">
        <v>0</v>
      </c>
      <c r="AC907">
        <v>0</v>
      </c>
      <c r="AD907">
        <v>0</v>
      </c>
    </row>
    <row r="908" spans="1:30" x14ac:dyDescent="0.3">
      <c r="A908" t="s">
        <v>745</v>
      </c>
      <c r="B908" t="s">
        <v>869</v>
      </c>
      <c r="C908" t="s">
        <v>180</v>
      </c>
      <c r="D908" t="s">
        <v>870</v>
      </c>
      <c r="F908" t="s">
        <v>870</v>
      </c>
      <c r="H908" t="s">
        <v>265</v>
      </c>
      <c r="I908" t="s">
        <v>266</v>
      </c>
      <c r="J908" t="s">
        <v>748</v>
      </c>
      <c r="K908" t="s">
        <v>756</v>
      </c>
      <c r="L908" t="s">
        <v>271</v>
      </c>
      <c r="M908" t="s">
        <v>268</v>
      </c>
      <c r="N908">
        <v>21</v>
      </c>
      <c r="O908" t="s">
        <v>273</v>
      </c>
      <c r="P908">
        <v>0.17</v>
      </c>
      <c r="R908">
        <v>1</v>
      </c>
      <c r="S908" s="108">
        <v>0.17</v>
      </c>
      <c r="T908">
        <v>1</v>
      </c>
      <c r="U908" t="s">
        <v>270</v>
      </c>
      <c r="V908" t="s">
        <v>167</v>
      </c>
      <c r="W908">
        <v>1</v>
      </c>
      <c r="X908">
        <v>0</v>
      </c>
      <c r="Y908">
        <v>0</v>
      </c>
      <c r="Z908">
        <v>0</v>
      </c>
      <c r="AA908">
        <v>1</v>
      </c>
      <c r="AB908">
        <v>0</v>
      </c>
      <c r="AC908">
        <v>0</v>
      </c>
      <c r="AD908">
        <v>0</v>
      </c>
    </row>
    <row r="909" spans="1:30" x14ac:dyDescent="0.3">
      <c r="A909" t="s">
        <v>745</v>
      </c>
      <c r="B909" t="s">
        <v>869</v>
      </c>
      <c r="C909" t="s">
        <v>180</v>
      </c>
      <c r="D909" t="s">
        <v>870</v>
      </c>
      <c r="F909" t="s">
        <v>870</v>
      </c>
      <c r="H909" t="s">
        <v>265</v>
      </c>
      <c r="I909" t="s">
        <v>266</v>
      </c>
      <c r="J909" t="s">
        <v>748</v>
      </c>
      <c r="K909" t="s">
        <v>756</v>
      </c>
      <c r="L909" t="s">
        <v>267</v>
      </c>
      <c r="M909" t="s">
        <v>268</v>
      </c>
      <c r="N909">
        <v>8</v>
      </c>
      <c r="O909" t="s">
        <v>282</v>
      </c>
      <c r="P909">
        <v>2</v>
      </c>
      <c r="R909">
        <v>1</v>
      </c>
      <c r="S909" s="108">
        <v>2</v>
      </c>
      <c r="T909">
        <v>1</v>
      </c>
      <c r="U909" t="s">
        <v>270</v>
      </c>
      <c r="V909" t="s">
        <v>167</v>
      </c>
      <c r="W909">
        <v>1</v>
      </c>
      <c r="X909">
        <v>1</v>
      </c>
      <c r="Y909">
        <v>0</v>
      </c>
      <c r="Z909">
        <v>0</v>
      </c>
      <c r="AA909">
        <v>0</v>
      </c>
      <c r="AB909">
        <v>0</v>
      </c>
      <c r="AC909">
        <v>0</v>
      </c>
      <c r="AD909">
        <v>0</v>
      </c>
    </row>
    <row r="910" spans="1:30" x14ac:dyDescent="0.3">
      <c r="A910" t="s">
        <v>745</v>
      </c>
      <c r="B910" t="s">
        <v>869</v>
      </c>
      <c r="C910" t="s">
        <v>180</v>
      </c>
      <c r="D910" t="s">
        <v>870</v>
      </c>
      <c r="F910" t="s">
        <v>870</v>
      </c>
      <c r="H910" t="s">
        <v>265</v>
      </c>
      <c r="I910" t="s">
        <v>266</v>
      </c>
      <c r="J910" t="s">
        <v>748</v>
      </c>
      <c r="K910" t="s">
        <v>756</v>
      </c>
      <c r="L910" t="s">
        <v>267</v>
      </c>
      <c r="M910" t="s">
        <v>268</v>
      </c>
      <c r="N910">
        <v>8</v>
      </c>
      <c r="O910" t="s">
        <v>282</v>
      </c>
      <c r="P910">
        <v>2</v>
      </c>
      <c r="R910">
        <v>1</v>
      </c>
      <c r="S910" s="108">
        <v>2</v>
      </c>
      <c r="T910">
        <v>1</v>
      </c>
      <c r="U910" t="s">
        <v>270</v>
      </c>
      <c r="V910" t="s">
        <v>167</v>
      </c>
      <c r="W910">
        <v>1</v>
      </c>
      <c r="X910">
        <v>1</v>
      </c>
      <c r="Y910">
        <v>0</v>
      </c>
      <c r="Z910">
        <v>0</v>
      </c>
      <c r="AA910">
        <v>0</v>
      </c>
      <c r="AB910">
        <v>0</v>
      </c>
      <c r="AC910">
        <v>0</v>
      </c>
      <c r="AD910">
        <v>0</v>
      </c>
    </row>
    <row r="911" spans="1:30" x14ac:dyDescent="0.3">
      <c r="A911" t="s">
        <v>745</v>
      </c>
      <c r="B911" t="s">
        <v>869</v>
      </c>
      <c r="C911" t="s">
        <v>180</v>
      </c>
      <c r="D911" t="s">
        <v>870</v>
      </c>
      <c r="F911" t="s">
        <v>870</v>
      </c>
      <c r="H911" t="s">
        <v>265</v>
      </c>
      <c r="I911" t="s">
        <v>266</v>
      </c>
      <c r="J911" t="s">
        <v>748</v>
      </c>
      <c r="K911" t="s">
        <v>756</v>
      </c>
      <c r="L911" t="s">
        <v>271</v>
      </c>
      <c r="M911" t="s">
        <v>268</v>
      </c>
      <c r="N911">
        <v>21</v>
      </c>
      <c r="O911" t="s">
        <v>273</v>
      </c>
      <c r="P911">
        <v>0.32</v>
      </c>
      <c r="R911">
        <v>1</v>
      </c>
      <c r="S911" s="108">
        <v>0.32</v>
      </c>
      <c r="T911">
        <v>1</v>
      </c>
      <c r="U911" t="s">
        <v>270</v>
      </c>
      <c r="V911" t="s">
        <v>167</v>
      </c>
      <c r="W911">
        <v>1</v>
      </c>
      <c r="X911">
        <v>0</v>
      </c>
      <c r="Y911">
        <v>0</v>
      </c>
      <c r="Z911">
        <v>0</v>
      </c>
      <c r="AA911">
        <v>1</v>
      </c>
      <c r="AB911">
        <v>0</v>
      </c>
      <c r="AC911">
        <v>0</v>
      </c>
      <c r="AD911">
        <v>0</v>
      </c>
    </row>
    <row r="912" spans="1:30" x14ac:dyDescent="0.3">
      <c r="A912" t="s">
        <v>745</v>
      </c>
      <c r="B912" t="s">
        <v>871</v>
      </c>
      <c r="C912" t="s">
        <v>180</v>
      </c>
      <c r="D912" t="s">
        <v>872</v>
      </c>
      <c r="F912" t="s">
        <v>872</v>
      </c>
      <c r="H912" t="s">
        <v>265</v>
      </c>
      <c r="I912" t="s">
        <v>266</v>
      </c>
      <c r="J912" t="s">
        <v>748</v>
      </c>
      <c r="K912" t="s">
        <v>17403</v>
      </c>
      <c r="L912" t="s">
        <v>271</v>
      </c>
      <c r="M912" t="s">
        <v>268</v>
      </c>
      <c r="N912">
        <v>9</v>
      </c>
      <c r="O912" t="s">
        <v>288</v>
      </c>
      <c r="P912">
        <v>0.48</v>
      </c>
      <c r="R912">
        <v>3</v>
      </c>
      <c r="S912" s="108">
        <v>1.44</v>
      </c>
      <c r="T912">
        <v>1</v>
      </c>
      <c r="U912" t="s">
        <v>270</v>
      </c>
      <c r="V912" t="s">
        <v>167</v>
      </c>
      <c r="W912">
        <v>3</v>
      </c>
      <c r="X912">
        <v>3</v>
      </c>
      <c r="Y912">
        <v>0</v>
      </c>
      <c r="Z912">
        <v>0</v>
      </c>
      <c r="AA912">
        <v>0</v>
      </c>
      <c r="AB912">
        <v>0</v>
      </c>
      <c r="AC912">
        <v>0</v>
      </c>
      <c r="AD912">
        <v>0</v>
      </c>
    </row>
    <row r="913" spans="1:30" x14ac:dyDescent="0.3">
      <c r="A913" t="s">
        <v>745</v>
      </c>
      <c r="B913" t="s">
        <v>871</v>
      </c>
      <c r="C913" t="s">
        <v>180</v>
      </c>
      <c r="D913" t="s">
        <v>872</v>
      </c>
      <c r="F913" t="s">
        <v>872</v>
      </c>
      <c r="H913" t="s">
        <v>265</v>
      </c>
      <c r="I913" t="s">
        <v>266</v>
      </c>
      <c r="J913" t="s">
        <v>748</v>
      </c>
      <c r="K913" t="s">
        <v>17403</v>
      </c>
      <c r="L913" t="s">
        <v>271</v>
      </c>
      <c r="M913" t="s">
        <v>268</v>
      </c>
      <c r="N913">
        <v>21</v>
      </c>
      <c r="O913" t="s">
        <v>273</v>
      </c>
      <c r="P913">
        <v>0.17</v>
      </c>
      <c r="R913">
        <v>1</v>
      </c>
      <c r="S913" s="108">
        <v>0.17</v>
      </c>
      <c r="T913">
        <v>1</v>
      </c>
      <c r="U913" t="s">
        <v>270</v>
      </c>
      <c r="V913" t="s">
        <v>167</v>
      </c>
      <c r="W913">
        <v>1</v>
      </c>
      <c r="X913">
        <v>0</v>
      </c>
      <c r="Y913">
        <v>0</v>
      </c>
      <c r="Z913">
        <v>0</v>
      </c>
      <c r="AA913">
        <v>1</v>
      </c>
      <c r="AB913">
        <v>0</v>
      </c>
      <c r="AC913">
        <v>0</v>
      </c>
      <c r="AD913">
        <v>0</v>
      </c>
    </row>
    <row r="914" spans="1:30" x14ac:dyDescent="0.3">
      <c r="A914" t="s">
        <v>745</v>
      </c>
      <c r="B914" t="s">
        <v>871</v>
      </c>
      <c r="C914" t="s">
        <v>180</v>
      </c>
      <c r="D914" t="s">
        <v>872</v>
      </c>
      <c r="F914" t="s">
        <v>872</v>
      </c>
      <c r="H914" t="s">
        <v>265</v>
      </c>
      <c r="I914" t="s">
        <v>266</v>
      </c>
      <c r="J914" t="s">
        <v>748</v>
      </c>
      <c r="K914" t="s">
        <v>17403</v>
      </c>
      <c r="L914" t="s">
        <v>267</v>
      </c>
      <c r="M914" t="s">
        <v>268</v>
      </c>
      <c r="N914">
        <v>8</v>
      </c>
      <c r="O914" t="s">
        <v>282</v>
      </c>
      <c r="P914">
        <v>1</v>
      </c>
      <c r="R914">
        <v>1</v>
      </c>
      <c r="S914" s="108">
        <v>1</v>
      </c>
      <c r="T914">
        <v>1</v>
      </c>
      <c r="U914" t="s">
        <v>270</v>
      </c>
      <c r="V914" t="s">
        <v>167</v>
      </c>
      <c r="W914">
        <v>1</v>
      </c>
      <c r="X914">
        <v>1</v>
      </c>
      <c r="Y914">
        <v>0</v>
      </c>
      <c r="Z914">
        <v>0</v>
      </c>
      <c r="AA914">
        <v>0</v>
      </c>
      <c r="AB914">
        <v>0</v>
      </c>
      <c r="AC914">
        <v>0</v>
      </c>
      <c r="AD914">
        <v>0</v>
      </c>
    </row>
    <row r="915" spans="1:30" x14ac:dyDescent="0.3">
      <c r="A915" t="s">
        <v>745</v>
      </c>
      <c r="B915" t="s">
        <v>873</v>
      </c>
      <c r="C915" t="s">
        <v>180</v>
      </c>
      <c r="D915" t="s">
        <v>874</v>
      </c>
      <c r="F915" t="s">
        <v>874</v>
      </c>
      <c r="H915" t="s">
        <v>265</v>
      </c>
      <c r="I915" t="s">
        <v>266</v>
      </c>
      <c r="J915" t="s">
        <v>748</v>
      </c>
      <c r="K915" t="s">
        <v>17403</v>
      </c>
      <c r="L915" t="s">
        <v>267</v>
      </c>
      <c r="M915" t="s">
        <v>268</v>
      </c>
      <c r="N915">
        <v>8</v>
      </c>
      <c r="O915" t="s">
        <v>282</v>
      </c>
      <c r="P915">
        <v>2</v>
      </c>
      <c r="R915">
        <v>1</v>
      </c>
      <c r="S915" s="108">
        <v>2</v>
      </c>
      <c r="T915">
        <v>1</v>
      </c>
      <c r="U915" t="s">
        <v>270</v>
      </c>
      <c r="V915" t="s">
        <v>167</v>
      </c>
      <c r="W915">
        <v>1</v>
      </c>
      <c r="X915">
        <v>1</v>
      </c>
      <c r="Y915">
        <v>0</v>
      </c>
      <c r="Z915">
        <v>0</v>
      </c>
      <c r="AA915">
        <v>0</v>
      </c>
      <c r="AB915">
        <v>0</v>
      </c>
      <c r="AC915">
        <v>0</v>
      </c>
      <c r="AD915">
        <v>0</v>
      </c>
    </row>
    <row r="916" spans="1:30" x14ac:dyDescent="0.3">
      <c r="A916" t="s">
        <v>745</v>
      </c>
      <c r="B916" t="s">
        <v>873</v>
      </c>
      <c r="C916" t="s">
        <v>180</v>
      </c>
      <c r="D916" t="s">
        <v>874</v>
      </c>
      <c r="F916" t="s">
        <v>874</v>
      </c>
      <c r="H916" t="s">
        <v>265</v>
      </c>
      <c r="I916" t="s">
        <v>266</v>
      </c>
      <c r="J916" t="s">
        <v>748</v>
      </c>
      <c r="K916" t="s">
        <v>17403</v>
      </c>
      <c r="L916" t="s">
        <v>271</v>
      </c>
      <c r="M916" t="s">
        <v>268</v>
      </c>
      <c r="N916">
        <v>9</v>
      </c>
      <c r="O916" t="s">
        <v>288</v>
      </c>
      <c r="P916">
        <v>0.48</v>
      </c>
      <c r="R916">
        <v>5</v>
      </c>
      <c r="S916" s="108">
        <v>2.4</v>
      </c>
      <c r="T916">
        <v>1</v>
      </c>
      <c r="U916" t="s">
        <v>270</v>
      </c>
      <c r="V916" t="s">
        <v>167</v>
      </c>
      <c r="W916">
        <v>5</v>
      </c>
      <c r="X916">
        <v>5</v>
      </c>
      <c r="Y916">
        <v>0</v>
      </c>
      <c r="Z916">
        <v>0</v>
      </c>
      <c r="AA916">
        <v>0</v>
      </c>
      <c r="AB916">
        <v>0</v>
      </c>
      <c r="AC916">
        <v>0</v>
      </c>
      <c r="AD916">
        <v>0</v>
      </c>
    </row>
    <row r="917" spans="1:30" x14ac:dyDescent="0.3">
      <c r="A917" t="s">
        <v>745</v>
      </c>
      <c r="B917" t="s">
        <v>873</v>
      </c>
      <c r="C917" t="s">
        <v>180</v>
      </c>
      <c r="D917" t="s">
        <v>874</v>
      </c>
      <c r="F917" t="s">
        <v>874</v>
      </c>
      <c r="H917" t="s">
        <v>265</v>
      </c>
      <c r="I917" t="s">
        <v>266</v>
      </c>
      <c r="J917" t="s">
        <v>748</v>
      </c>
      <c r="K917" t="s">
        <v>17403</v>
      </c>
      <c r="L917" t="s">
        <v>271</v>
      </c>
      <c r="M917" t="s">
        <v>268</v>
      </c>
      <c r="N917">
        <v>21</v>
      </c>
      <c r="O917" t="s">
        <v>273</v>
      </c>
      <c r="P917">
        <v>0.17</v>
      </c>
      <c r="R917">
        <v>1</v>
      </c>
      <c r="S917" s="108">
        <v>0.17</v>
      </c>
      <c r="T917">
        <v>1</v>
      </c>
      <c r="U917" t="s">
        <v>270</v>
      </c>
      <c r="V917" t="s">
        <v>167</v>
      </c>
      <c r="W917">
        <v>1</v>
      </c>
      <c r="X917">
        <v>0</v>
      </c>
      <c r="Y917">
        <v>0</v>
      </c>
      <c r="Z917">
        <v>0</v>
      </c>
      <c r="AA917">
        <v>1</v>
      </c>
      <c r="AB917">
        <v>0</v>
      </c>
      <c r="AC917">
        <v>0</v>
      </c>
      <c r="AD917">
        <v>0</v>
      </c>
    </row>
    <row r="918" spans="1:30" x14ac:dyDescent="0.3">
      <c r="A918" t="s">
        <v>745</v>
      </c>
      <c r="B918" t="s">
        <v>873</v>
      </c>
      <c r="C918" t="s">
        <v>180</v>
      </c>
      <c r="D918" t="s">
        <v>874</v>
      </c>
      <c r="F918" t="s">
        <v>874</v>
      </c>
      <c r="H918" t="s">
        <v>265</v>
      </c>
      <c r="I918" t="s">
        <v>266</v>
      </c>
      <c r="J918" t="s">
        <v>748</v>
      </c>
      <c r="K918" t="s">
        <v>17403</v>
      </c>
      <c r="L918" t="s">
        <v>267</v>
      </c>
      <c r="M918" t="s">
        <v>268</v>
      </c>
      <c r="N918">
        <v>8</v>
      </c>
      <c r="O918" t="s">
        <v>282</v>
      </c>
      <c r="P918">
        <v>2</v>
      </c>
      <c r="R918">
        <v>1</v>
      </c>
      <c r="S918" s="108">
        <v>2</v>
      </c>
      <c r="T918">
        <v>1</v>
      </c>
      <c r="U918" t="s">
        <v>270</v>
      </c>
      <c r="V918" t="s">
        <v>167</v>
      </c>
      <c r="W918">
        <v>1</v>
      </c>
      <c r="X918">
        <v>1</v>
      </c>
      <c r="Y918">
        <v>0</v>
      </c>
      <c r="Z918">
        <v>0</v>
      </c>
      <c r="AA918">
        <v>0</v>
      </c>
      <c r="AB918">
        <v>0</v>
      </c>
      <c r="AC918">
        <v>0</v>
      </c>
      <c r="AD918">
        <v>0</v>
      </c>
    </row>
    <row r="919" spans="1:30" x14ac:dyDescent="0.3">
      <c r="A919" t="s">
        <v>745</v>
      </c>
      <c r="B919" t="s">
        <v>873</v>
      </c>
      <c r="C919" t="s">
        <v>180</v>
      </c>
      <c r="D919" t="s">
        <v>874</v>
      </c>
      <c r="F919" t="s">
        <v>874</v>
      </c>
      <c r="H919" t="s">
        <v>265</v>
      </c>
      <c r="I919" t="s">
        <v>266</v>
      </c>
      <c r="J919" t="s">
        <v>748</v>
      </c>
      <c r="K919" t="s">
        <v>17403</v>
      </c>
      <c r="L919" t="s">
        <v>271</v>
      </c>
      <c r="M919" t="s">
        <v>268</v>
      </c>
      <c r="N919">
        <v>21</v>
      </c>
      <c r="O919" t="s">
        <v>273</v>
      </c>
      <c r="P919">
        <v>0.32</v>
      </c>
      <c r="R919">
        <v>1</v>
      </c>
      <c r="S919" s="108">
        <v>0.32</v>
      </c>
      <c r="T919">
        <v>1</v>
      </c>
      <c r="U919" t="s">
        <v>270</v>
      </c>
      <c r="V919" t="s">
        <v>167</v>
      </c>
      <c r="W919">
        <v>1</v>
      </c>
      <c r="X919">
        <v>0</v>
      </c>
      <c r="Y919">
        <v>0</v>
      </c>
      <c r="Z919">
        <v>0</v>
      </c>
      <c r="AA919">
        <v>1</v>
      </c>
      <c r="AB919">
        <v>0</v>
      </c>
      <c r="AC919">
        <v>0</v>
      </c>
      <c r="AD919">
        <v>0</v>
      </c>
    </row>
    <row r="920" spans="1:30" x14ac:dyDescent="0.3">
      <c r="A920" t="s">
        <v>745</v>
      </c>
      <c r="B920" t="s">
        <v>875</v>
      </c>
      <c r="C920" t="s">
        <v>180</v>
      </c>
      <c r="D920" t="s">
        <v>876</v>
      </c>
      <c r="F920" t="s">
        <v>876</v>
      </c>
      <c r="H920" t="s">
        <v>265</v>
      </c>
      <c r="I920" t="s">
        <v>266</v>
      </c>
      <c r="J920" t="s">
        <v>748</v>
      </c>
      <c r="K920" t="s">
        <v>17403</v>
      </c>
      <c r="L920" t="s">
        <v>267</v>
      </c>
      <c r="M920" t="s">
        <v>268</v>
      </c>
      <c r="N920">
        <v>8</v>
      </c>
      <c r="O920" t="s">
        <v>282</v>
      </c>
      <c r="P920">
        <v>2</v>
      </c>
      <c r="R920">
        <v>1</v>
      </c>
      <c r="S920" s="108">
        <v>2</v>
      </c>
      <c r="T920">
        <v>1</v>
      </c>
      <c r="U920" t="s">
        <v>270</v>
      </c>
      <c r="V920" t="s">
        <v>167</v>
      </c>
      <c r="W920">
        <v>1</v>
      </c>
      <c r="X920">
        <v>1</v>
      </c>
      <c r="Y920">
        <v>0</v>
      </c>
      <c r="Z920">
        <v>0</v>
      </c>
      <c r="AA920">
        <v>0</v>
      </c>
      <c r="AB920">
        <v>0</v>
      </c>
      <c r="AC920">
        <v>0</v>
      </c>
      <c r="AD920">
        <v>0</v>
      </c>
    </row>
    <row r="921" spans="1:30" x14ac:dyDescent="0.3">
      <c r="A921" t="s">
        <v>745</v>
      </c>
      <c r="B921" t="s">
        <v>875</v>
      </c>
      <c r="C921" t="s">
        <v>180</v>
      </c>
      <c r="D921" t="s">
        <v>876</v>
      </c>
      <c r="F921" t="s">
        <v>876</v>
      </c>
      <c r="H921" t="s">
        <v>265</v>
      </c>
      <c r="I921" t="s">
        <v>266</v>
      </c>
      <c r="J921" t="s">
        <v>748</v>
      </c>
      <c r="K921" t="s">
        <v>17403</v>
      </c>
      <c r="L921" t="s">
        <v>271</v>
      </c>
      <c r="M921" t="s">
        <v>268</v>
      </c>
      <c r="N921">
        <v>9</v>
      </c>
      <c r="O921" t="s">
        <v>288</v>
      </c>
      <c r="P921">
        <v>0.32</v>
      </c>
      <c r="R921">
        <v>5</v>
      </c>
      <c r="S921" s="108">
        <v>1.6</v>
      </c>
      <c r="T921">
        <v>1</v>
      </c>
      <c r="U921" t="s">
        <v>270</v>
      </c>
      <c r="V921" t="s">
        <v>167</v>
      </c>
      <c r="W921">
        <v>5</v>
      </c>
      <c r="X921">
        <v>5</v>
      </c>
      <c r="Y921">
        <v>0</v>
      </c>
      <c r="Z921">
        <v>0</v>
      </c>
      <c r="AA921">
        <v>0</v>
      </c>
      <c r="AB921">
        <v>0</v>
      </c>
      <c r="AC921">
        <v>0</v>
      </c>
      <c r="AD921">
        <v>0</v>
      </c>
    </row>
    <row r="922" spans="1:30" x14ac:dyDescent="0.3">
      <c r="A922" t="s">
        <v>745</v>
      </c>
      <c r="B922" t="s">
        <v>875</v>
      </c>
      <c r="C922" t="s">
        <v>180</v>
      </c>
      <c r="D922" t="s">
        <v>876</v>
      </c>
      <c r="F922" t="s">
        <v>876</v>
      </c>
      <c r="H922" t="s">
        <v>265</v>
      </c>
      <c r="I922" t="s">
        <v>266</v>
      </c>
      <c r="J922" t="s">
        <v>748</v>
      </c>
      <c r="K922" t="s">
        <v>17403</v>
      </c>
      <c r="L922" t="s">
        <v>271</v>
      </c>
      <c r="M922" t="s">
        <v>268</v>
      </c>
      <c r="N922">
        <v>9</v>
      </c>
      <c r="O922" t="s">
        <v>288</v>
      </c>
      <c r="P922">
        <v>0.48</v>
      </c>
      <c r="R922">
        <v>3</v>
      </c>
      <c r="S922" s="108">
        <v>1.44</v>
      </c>
      <c r="T922">
        <v>1</v>
      </c>
      <c r="U922" t="s">
        <v>270</v>
      </c>
      <c r="V922" t="s">
        <v>167</v>
      </c>
      <c r="W922">
        <v>3</v>
      </c>
      <c r="X922">
        <v>3</v>
      </c>
      <c r="Y922">
        <v>0</v>
      </c>
      <c r="Z922">
        <v>0</v>
      </c>
      <c r="AA922">
        <v>0</v>
      </c>
      <c r="AB922">
        <v>0</v>
      </c>
      <c r="AC922">
        <v>0</v>
      </c>
      <c r="AD922">
        <v>0</v>
      </c>
    </row>
    <row r="923" spans="1:30" x14ac:dyDescent="0.3">
      <c r="A923" t="s">
        <v>745</v>
      </c>
      <c r="B923" t="s">
        <v>875</v>
      </c>
      <c r="C923" t="s">
        <v>180</v>
      </c>
      <c r="D923" t="s">
        <v>876</v>
      </c>
      <c r="F923" t="s">
        <v>876</v>
      </c>
      <c r="H923" t="s">
        <v>265</v>
      </c>
      <c r="I923" t="s">
        <v>266</v>
      </c>
      <c r="J923" t="s">
        <v>748</v>
      </c>
      <c r="K923" t="s">
        <v>17403</v>
      </c>
      <c r="L923" t="s">
        <v>271</v>
      </c>
      <c r="M923" t="s">
        <v>268</v>
      </c>
      <c r="N923">
        <v>21</v>
      </c>
      <c r="O923" t="s">
        <v>273</v>
      </c>
      <c r="P923">
        <v>0.17</v>
      </c>
      <c r="R923">
        <v>1</v>
      </c>
      <c r="S923" s="108">
        <v>0.17</v>
      </c>
      <c r="T923">
        <v>1</v>
      </c>
      <c r="U923" t="s">
        <v>270</v>
      </c>
      <c r="V923" t="s">
        <v>167</v>
      </c>
      <c r="W923">
        <v>1</v>
      </c>
      <c r="X923">
        <v>0</v>
      </c>
      <c r="Y923">
        <v>0</v>
      </c>
      <c r="Z923">
        <v>0</v>
      </c>
      <c r="AA923">
        <v>1</v>
      </c>
      <c r="AB923">
        <v>0</v>
      </c>
      <c r="AC923">
        <v>0</v>
      </c>
      <c r="AD923">
        <v>0</v>
      </c>
    </row>
    <row r="924" spans="1:30" x14ac:dyDescent="0.3">
      <c r="A924" t="s">
        <v>745</v>
      </c>
      <c r="B924" t="s">
        <v>875</v>
      </c>
      <c r="C924" t="s">
        <v>180</v>
      </c>
      <c r="D924" t="s">
        <v>876</v>
      </c>
      <c r="F924" t="s">
        <v>876</v>
      </c>
      <c r="H924" t="s">
        <v>265</v>
      </c>
      <c r="I924" t="s">
        <v>266</v>
      </c>
      <c r="J924" t="s">
        <v>748</v>
      </c>
      <c r="K924" t="s">
        <v>17403</v>
      </c>
      <c r="L924" t="s">
        <v>267</v>
      </c>
      <c r="M924" t="s">
        <v>268</v>
      </c>
      <c r="N924">
        <v>8</v>
      </c>
      <c r="O924" t="s">
        <v>282</v>
      </c>
      <c r="P924">
        <v>1</v>
      </c>
      <c r="R924">
        <v>1</v>
      </c>
      <c r="S924" s="108">
        <v>1</v>
      </c>
      <c r="T924">
        <v>1</v>
      </c>
      <c r="U924" t="s">
        <v>270</v>
      </c>
      <c r="V924" t="s">
        <v>167</v>
      </c>
      <c r="W924">
        <v>1</v>
      </c>
      <c r="X924">
        <v>1</v>
      </c>
      <c r="Y924">
        <v>0</v>
      </c>
      <c r="Z924">
        <v>0</v>
      </c>
      <c r="AA924">
        <v>0</v>
      </c>
      <c r="AB924">
        <v>0</v>
      </c>
      <c r="AC924">
        <v>0</v>
      </c>
      <c r="AD924">
        <v>0</v>
      </c>
    </row>
    <row r="925" spans="1:30" x14ac:dyDescent="0.3">
      <c r="A925" t="s">
        <v>745</v>
      </c>
      <c r="B925" t="s">
        <v>875</v>
      </c>
      <c r="C925" t="s">
        <v>180</v>
      </c>
      <c r="D925" t="s">
        <v>876</v>
      </c>
      <c r="F925" t="s">
        <v>876</v>
      </c>
      <c r="H925" t="s">
        <v>265</v>
      </c>
      <c r="I925" t="s">
        <v>266</v>
      </c>
      <c r="J925" t="s">
        <v>748</v>
      </c>
      <c r="K925" t="s">
        <v>17403</v>
      </c>
      <c r="L925" t="s">
        <v>271</v>
      </c>
      <c r="M925" t="s">
        <v>268</v>
      </c>
      <c r="N925">
        <v>21</v>
      </c>
      <c r="O925" t="s">
        <v>273</v>
      </c>
      <c r="P925">
        <v>0.32</v>
      </c>
      <c r="R925">
        <v>1</v>
      </c>
      <c r="S925" s="108">
        <v>0.32</v>
      </c>
      <c r="T925">
        <v>1</v>
      </c>
      <c r="U925" t="s">
        <v>270</v>
      </c>
      <c r="V925" t="s">
        <v>167</v>
      </c>
      <c r="W925">
        <v>1</v>
      </c>
      <c r="X925">
        <v>0</v>
      </c>
      <c r="Y925">
        <v>0</v>
      </c>
      <c r="Z925">
        <v>0</v>
      </c>
      <c r="AA925">
        <v>1</v>
      </c>
      <c r="AB925">
        <v>0</v>
      </c>
      <c r="AC925">
        <v>0</v>
      </c>
      <c r="AD925">
        <v>0</v>
      </c>
    </row>
    <row r="926" spans="1:30" x14ac:dyDescent="0.3">
      <c r="A926" t="s">
        <v>745</v>
      </c>
      <c r="B926" t="s">
        <v>859</v>
      </c>
      <c r="C926" t="s">
        <v>180</v>
      </c>
      <c r="D926" t="s">
        <v>860</v>
      </c>
      <c r="F926" t="s">
        <v>860</v>
      </c>
      <c r="H926" t="s">
        <v>265</v>
      </c>
      <c r="I926" t="s">
        <v>266</v>
      </c>
      <c r="J926" t="s">
        <v>748</v>
      </c>
      <c r="K926" t="s">
        <v>17403</v>
      </c>
      <c r="L926" t="s">
        <v>267</v>
      </c>
      <c r="M926" t="s">
        <v>268</v>
      </c>
      <c r="N926">
        <v>8</v>
      </c>
      <c r="O926" t="s">
        <v>282</v>
      </c>
      <c r="P926">
        <v>2</v>
      </c>
      <c r="R926">
        <v>2</v>
      </c>
      <c r="S926" s="108">
        <v>4</v>
      </c>
      <c r="T926">
        <v>1</v>
      </c>
      <c r="U926" t="s">
        <v>270</v>
      </c>
      <c r="V926" t="s">
        <v>167</v>
      </c>
      <c r="W926">
        <v>1</v>
      </c>
      <c r="X926">
        <v>1</v>
      </c>
      <c r="Y926">
        <v>0</v>
      </c>
      <c r="Z926">
        <v>1</v>
      </c>
      <c r="AA926">
        <v>0</v>
      </c>
      <c r="AB926">
        <v>0</v>
      </c>
      <c r="AC926">
        <v>0</v>
      </c>
      <c r="AD926">
        <v>0</v>
      </c>
    </row>
    <row r="927" spans="1:30" x14ac:dyDescent="0.3">
      <c r="A927" t="s">
        <v>745</v>
      </c>
      <c r="B927" t="s">
        <v>859</v>
      </c>
      <c r="C927" t="s">
        <v>180</v>
      </c>
      <c r="D927" t="s">
        <v>860</v>
      </c>
      <c r="F927" t="s">
        <v>860</v>
      </c>
      <c r="H927" t="s">
        <v>265</v>
      </c>
      <c r="I927" t="s">
        <v>266</v>
      </c>
      <c r="J927" t="s">
        <v>748</v>
      </c>
      <c r="K927" t="s">
        <v>17403</v>
      </c>
      <c r="L927" t="s">
        <v>271</v>
      </c>
      <c r="M927" t="s">
        <v>268</v>
      </c>
      <c r="N927">
        <v>9</v>
      </c>
      <c r="O927" t="s">
        <v>288</v>
      </c>
      <c r="P927">
        <v>0.32</v>
      </c>
      <c r="R927">
        <v>3</v>
      </c>
      <c r="S927" s="108">
        <v>0.96</v>
      </c>
      <c r="T927">
        <v>1</v>
      </c>
      <c r="U927" t="s">
        <v>270</v>
      </c>
      <c r="V927" t="s">
        <v>167</v>
      </c>
      <c r="W927">
        <v>3</v>
      </c>
      <c r="X927">
        <v>3</v>
      </c>
      <c r="Y927">
        <v>0</v>
      </c>
      <c r="Z927">
        <v>0</v>
      </c>
      <c r="AA927">
        <v>0</v>
      </c>
      <c r="AB927">
        <v>0</v>
      </c>
      <c r="AC927">
        <v>0</v>
      </c>
      <c r="AD927">
        <v>0</v>
      </c>
    </row>
    <row r="928" spans="1:30" x14ac:dyDescent="0.3">
      <c r="A928" t="s">
        <v>745</v>
      </c>
      <c r="B928" t="s">
        <v>859</v>
      </c>
      <c r="C928" t="s">
        <v>180</v>
      </c>
      <c r="D928" t="s">
        <v>860</v>
      </c>
      <c r="F928" t="s">
        <v>860</v>
      </c>
      <c r="H928" t="s">
        <v>265</v>
      </c>
      <c r="I928" t="s">
        <v>266</v>
      </c>
      <c r="J928" t="s">
        <v>748</v>
      </c>
      <c r="K928" t="s">
        <v>17403</v>
      </c>
      <c r="L928" t="s">
        <v>271</v>
      </c>
      <c r="M928" t="s">
        <v>268</v>
      </c>
      <c r="N928">
        <v>9</v>
      </c>
      <c r="O928" t="s">
        <v>288</v>
      </c>
      <c r="P928">
        <v>0.48</v>
      </c>
      <c r="R928">
        <v>2</v>
      </c>
      <c r="S928" s="108">
        <v>0.96</v>
      </c>
      <c r="T928">
        <v>1</v>
      </c>
      <c r="U928" t="s">
        <v>270</v>
      </c>
      <c r="V928" t="s">
        <v>167</v>
      </c>
      <c r="W928">
        <v>2</v>
      </c>
      <c r="X928">
        <v>2</v>
      </c>
      <c r="Y928">
        <v>0</v>
      </c>
      <c r="Z928">
        <v>0</v>
      </c>
      <c r="AA928">
        <v>0</v>
      </c>
      <c r="AB928">
        <v>0</v>
      </c>
      <c r="AC928">
        <v>0</v>
      </c>
      <c r="AD928">
        <v>0</v>
      </c>
    </row>
    <row r="929" spans="1:30" x14ac:dyDescent="0.3">
      <c r="A929" t="s">
        <v>745</v>
      </c>
      <c r="B929" t="s">
        <v>859</v>
      </c>
      <c r="C929" t="s">
        <v>180</v>
      </c>
      <c r="D929" t="s">
        <v>860</v>
      </c>
      <c r="F929" t="s">
        <v>860</v>
      </c>
      <c r="H929" t="s">
        <v>265</v>
      </c>
      <c r="I929" t="s">
        <v>266</v>
      </c>
      <c r="J929" t="s">
        <v>748</v>
      </c>
      <c r="K929" t="s">
        <v>17403</v>
      </c>
      <c r="L929" t="s">
        <v>271</v>
      </c>
      <c r="M929" t="s">
        <v>268</v>
      </c>
      <c r="N929">
        <v>21</v>
      </c>
      <c r="O929" t="s">
        <v>273</v>
      </c>
      <c r="P929">
        <v>0.17</v>
      </c>
      <c r="R929">
        <v>1</v>
      </c>
      <c r="S929" s="108">
        <v>0.17</v>
      </c>
      <c r="T929">
        <v>1</v>
      </c>
      <c r="U929" t="s">
        <v>270</v>
      </c>
      <c r="V929" t="s">
        <v>167</v>
      </c>
      <c r="W929">
        <v>1</v>
      </c>
      <c r="X929">
        <v>0</v>
      </c>
      <c r="Y929">
        <v>0</v>
      </c>
      <c r="Z929">
        <v>0</v>
      </c>
      <c r="AA929">
        <v>1</v>
      </c>
      <c r="AB929">
        <v>0</v>
      </c>
      <c r="AC929">
        <v>0</v>
      </c>
      <c r="AD929">
        <v>0</v>
      </c>
    </row>
    <row r="930" spans="1:30" x14ac:dyDescent="0.3">
      <c r="A930" t="s">
        <v>745</v>
      </c>
      <c r="B930" t="s">
        <v>879</v>
      </c>
      <c r="C930" t="s">
        <v>180</v>
      </c>
      <c r="D930" t="s">
        <v>880</v>
      </c>
      <c r="F930" t="s">
        <v>880</v>
      </c>
      <c r="H930" t="s">
        <v>265</v>
      </c>
      <c r="I930" t="s">
        <v>266</v>
      </c>
      <c r="J930" t="s">
        <v>748</v>
      </c>
      <c r="K930" t="s">
        <v>17403</v>
      </c>
      <c r="L930" t="s">
        <v>271</v>
      </c>
      <c r="M930" t="s">
        <v>268</v>
      </c>
      <c r="N930">
        <v>9</v>
      </c>
      <c r="O930" t="s">
        <v>288</v>
      </c>
      <c r="P930">
        <v>0.32</v>
      </c>
      <c r="R930">
        <v>1</v>
      </c>
      <c r="S930" s="108">
        <v>0.32</v>
      </c>
      <c r="T930">
        <v>1</v>
      </c>
      <c r="U930" t="s">
        <v>270</v>
      </c>
      <c r="V930" t="s">
        <v>167</v>
      </c>
      <c r="W930">
        <v>1</v>
      </c>
      <c r="X930">
        <v>0</v>
      </c>
      <c r="Y930">
        <v>0</v>
      </c>
      <c r="Z930">
        <v>1</v>
      </c>
      <c r="AA930">
        <v>0</v>
      </c>
      <c r="AB930">
        <v>0</v>
      </c>
      <c r="AC930">
        <v>0</v>
      </c>
      <c r="AD930">
        <v>0</v>
      </c>
    </row>
    <row r="931" spans="1:30" x14ac:dyDescent="0.3">
      <c r="A931" t="s">
        <v>745</v>
      </c>
      <c r="B931" t="s">
        <v>879</v>
      </c>
      <c r="C931" t="s">
        <v>180</v>
      </c>
      <c r="D931" t="s">
        <v>880</v>
      </c>
      <c r="F931" t="s">
        <v>880</v>
      </c>
      <c r="H931" t="s">
        <v>265</v>
      </c>
      <c r="I931" t="s">
        <v>266</v>
      </c>
      <c r="J931" t="s">
        <v>748</v>
      </c>
      <c r="K931" t="s">
        <v>17403</v>
      </c>
      <c r="L931" t="s">
        <v>271</v>
      </c>
      <c r="M931" t="s">
        <v>268</v>
      </c>
      <c r="N931">
        <v>9</v>
      </c>
      <c r="O931" t="s">
        <v>288</v>
      </c>
      <c r="P931">
        <v>0.48</v>
      </c>
      <c r="R931">
        <v>2</v>
      </c>
      <c r="S931" s="108">
        <v>0.96</v>
      </c>
      <c r="T931">
        <v>1</v>
      </c>
      <c r="U931" t="s">
        <v>270</v>
      </c>
      <c r="V931" t="s">
        <v>167</v>
      </c>
      <c r="W931">
        <v>2</v>
      </c>
      <c r="X931">
        <v>0</v>
      </c>
      <c r="Y931">
        <v>0</v>
      </c>
      <c r="Z931">
        <v>2</v>
      </c>
      <c r="AA931">
        <v>0</v>
      </c>
      <c r="AB931">
        <v>0</v>
      </c>
      <c r="AC931">
        <v>0</v>
      </c>
      <c r="AD931">
        <v>0</v>
      </c>
    </row>
    <row r="932" spans="1:30" x14ac:dyDescent="0.3">
      <c r="A932" t="s">
        <v>745</v>
      </c>
      <c r="B932" t="s">
        <v>879</v>
      </c>
      <c r="C932" t="s">
        <v>180</v>
      </c>
      <c r="D932" t="s">
        <v>880</v>
      </c>
      <c r="F932" t="s">
        <v>880</v>
      </c>
      <c r="H932" t="s">
        <v>265</v>
      </c>
      <c r="I932" t="s">
        <v>266</v>
      </c>
      <c r="J932" t="s">
        <v>748</v>
      </c>
      <c r="K932" t="s">
        <v>17403</v>
      </c>
      <c r="L932" t="s">
        <v>267</v>
      </c>
      <c r="M932" t="s">
        <v>268</v>
      </c>
      <c r="N932">
        <v>8</v>
      </c>
      <c r="O932" t="s">
        <v>282</v>
      </c>
      <c r="P932">
        <v>1</v>
      </c>
      <c r="R932">
        <v>2</v>
      </c>
      <c r="S932" s="108">
        <v>2</v>
      </c>
      <c r="T932">
        <v>1</v>
      </c>
      <c r="U932" t="s">
        <v>270</v>
      </c>
      <c r="V932" t="s">
        <v>167</v>
      </c>
      <c r="W932">
        <v>1</v>
      </c>
      <c r="X932">
        <v>0</v>
      </c>
      <c r="Y932">
        <v>1</v>
      </c>
      <c r="Z932">
        <v>0</v>
      </c>
      <c r="AA932">
        <v>0</v>
      </c>
      <c r="AB932">
        <v>1</v>
      </c>
      <c r="AC932">
        <v>0</v>
      </c>
      <c r="AD932">
        <v>0</v>
      </c>
    </row>
    <row r="933" spans="1:30" x14ac:dyDescent="0.3">
      <c r="A933" t="s">
        <v>745</v>
      </c>
      <c r="B933" t="s">
        <v>879</v>
      </c>
      <c r="C933" t="s">
        <v>180</v>
      </c>
      <c r="D933" t="s">
        <v>880</v>
      </c>
      <c r="F933" t="s">
        <v>880</v>
      </c>
      <c r="H933" t="s">
        <v>265</v>
      </c>
      <c r="I933" t="s">
        <v>266</v>
      </c>
      <c r="J933" t="s">
        <v>748</v>
      </c>
      <c r="K933" t="s">
        <v>17403</v>
      </c>
      <c r="L933" t="s">
        <v>271</v>
      </c>
      <c r="M933" t="s">
        <v>268</v>
      </c>
      <c r="N933">
        <v>21</v>
      </c>
      <c r="O933" t="s">
        <v>273</v>
      </c>
      <c r="P933">
        <v>0.17</v>
      </c>
      <c r="R933">
        <v>1</v>
      </c>
      <c r="S933" s="108">
        <v>0.17</v>
      </c>
      <c r="T933">
        <v>1</v>
      </c>
      <c r="U933" t="s">
        <v>270</v>
      </c>
      <c r="V933" t="s">
        <v>167</v>
      </c>
      <c r="W933">
        <v>1</v>
      </c>
      <c r="X933">
        <v>0</v>
      </c>
      <c r="Y933">
        <v>0</v>
      </c>
      <c r="Z933">
        <v>0</v>
      </c>
      <c r="AA933">
        <v>1</v>
      </c>
      <c r="AB933">
        <v>0</v>
      </c>
      <c r="AC933">
        <v>0</v>
      </c>
      <c r="AD933">
        <v>0</v>
      </c>
    </row>
    <row r="934" spans="1:30" x14ac:dyDescent="0.3">
      <c r="A934" t="s">
        <v>745</v>
      </c>
      <c r="B934" t="s">
        <v>752</v>
      </c>
      <c r="C934" t="s">
        <v>180</v>
      </c>
      <c r="D934" t="s">
        <v>753</v>
      </c>
      <c r="F934" t="s">
        <v>753</v>
      </c>
      <c r="H934" t="s">
        <v>265</v>
      </c>
      <c r="I934" t="s">
        <v>266</v>
      </c>
      <c r="J934" t="s">
        <v>748</v>
      </c>
      <c r="K934" t="s">
        <v>17403</v>
      </c>
      <c r="L934" t="s">
        <v>271</v>
      </c>
      <c r="M934" t="s">
        <v>268</v>
      </c>
      <c r="N934">
        <v>9</v>
      </c>
      <c r="O934" t="s">
        <v>288</v>
      </c>
      <c r="P934">
        <v>0.48</v>
      </c>
      <c r="R934">
        <v>6</v>
      </c>
      <c r="S934" s="108">
        <v>2.88</v>
      </c>
      <c r="T934">
        <v>1</v>
      </c>
      <c r="U934" t="s">
        <v>270</v>
      </c>
      <c r="V934" t="s">
        <v>167</v>
      </c>
      <c r="W934">
        <v>3</v>
      </c>
      <c r="X934">
        <v>3</v>
      </c>
      <c r="Y934">
        <v>0</v>
      </c>
      <c r="Z934">
        <v>0</v>
      </c>
      <c r="AA934">
        <v>3</v>
      </c>
      <c r="AB934">
        <v>0</v>
      </c>
      <c r="AC934">
        <v>0</v>
      </c>
      <c r="AD934">
        <v>0</v>
      </c>
    </row>
    <row r="935" spans="1:30" x14ac:dyDescent="0.3">
      <c r="A935" t="s">
        <v>745</v>
      </c>
      <c r="B935" t="s">
        <v>752</v>
      </c>
      <c r="C935" t="s">
        <v>180</v>
      </c>
      <c r="D935" t="s">
        <v>753</v>
      </c>
      <c r="F935" t="s">
        <v>753</v>
      </c>
      <c r="H935" t="s">
        <v>265</v>
      </c>
      <c r="I935" t="s">
        <v>266</v>
      </c>
      <c r="J935" t="s">
        <v>748</v>
      </c>
      <c r="K935" t="s">
        <v>17403</v>
      </c>
      <c r="L935" t="s">
        <v>267</v>
      </c>
      <c r="M935" t="s">
        <v>268</v>
      </c>
      <c r="N935">
        <v>8</v>
      </c>
      <c r="O935" t="s">
        <v>282</v>
      </c>
      <c r="P935">
        <v>2</v>
      </c>
      <c r="R935">
        <v>1</v>
      </c>
      <c r="S935" s="108">
        <v>2</v>
      </c>
      <c r="T935">
        <v>1</v>
      </c>
      <c r="U935" t="s">
        <v>270</v>
      </c>
      <c r="V935" t="s">
        <v>167</v>
      </c>
      <c r="W935">
        <v>1</v>
      </c>
      <c r="X935">
        <v>1</v>
      </c>
      <c r="Y935">
        <v>0</v>
      </c>
      <c r="Z935">
        <v>0</v>
      </c>
      <c r="AA935">
        <v>0</v>
      </c>
      <c r="AB935">
        <v>0</v>
      </c>
      <c r="AC935">
        <v>0</v>
      </c>
      <c r="AD935">
        <v>0</v>
      </c>
    </row>
    <row r="936" spans="1:30" x14ac:dyDescent="0.3">
      <c r="A936" t="s">
        <v>745</v>
      </c>
      <c r="B936" t="s">
        <v>752</v>
      </c>
      <c r="C936" t="s">
        <v>180</v>
      </c>
      <c r="D936" t="s">
        <v>753</v>
      </c>
      <c r="F936" t="s">
        <v>753</v>
      </c>
      <c r="H936" t="s">
        <v>265</v>
      </c>
      <c r="I936" t="s">
        <v>266</v>
      </c>
      <c r="J936" t="s">
        <v>748</v>
      </c>
      <c r="K936" t="s">
        <v>17403</v>
      </c>
      <c r="L936" t="s">
        <v>271</v>
      </c>
      <c r="M936" t="s">
        <v>268</v>
      </c>
      <c r="N936">
        <v>21</v>
      </c>
      <c r="O936" t="s">
        <v>273</v>
      </c>
      <c r="P936">
        <v>0.32</v>
      </c>
      <c r="R936">
        <v>1</v>
      </c>
      <c r="S936" s="108">
        <v>0.32</v>
      </c>
      <c r="T936">
        <v>1</v>
      </c>
      <c r="U936" t="s">
        <v>270</v>
      </c>
      <c r="V936" t="s">
        <v>167</v>
      </c>
      <c r="W936">
        <v>1</v>
      </c>
      <c r="X936">
        <v>0</v>
      </c>
      <c r="Y936">
        <v>0</v>
      </c>
      <c r="Z936">
        <v>0</v>
      </c>
      <c r="AA936">
        <v>0</v>
      </c>
      <c r="AB936">
        <v>1</v>
      </c>
      <c r="AC936">
        <v>0</v>
      </c>
      <c r="AD936">
        <v>0</v>
      </c>
    </row>
    <row r="937" spans="1:30" x14ac:dyDescent="0.3">
      <c r="A937" t="s">
        <v>745</v>
      </c>
      <c r="B937" t="s">
        <v>754</v>
      </c>
      <c r="C937" t="s">
        <v>180</v>
      </c>
      <c r="D937" t="s">
        <v>755</v>
      </c>
      <c r="F937" t="s">
        <v>755</v>
      </c>
      <c r="H937" t="s">
        <v>265</v>
      </c>
      <c r="I937" t="s">
        <v>266</v>
      </c>
      <c r="J937" t="s">
        <v>748</v>
      </c>
      <c r="K937" t="s">
        <v>756</v>
      </c>
      <c r="L937" t="s">
        <v>267</v>
      </c>
      <c r="M937" t="s">
        <v>268</v>
      </c>
      <c r="N937">
        <v>8</v>
      </c>
      <c r="O937" t="s">
        <v>282</v>
      </c>
      <c r="P937">
        <v>2</v>
      </c>
      <c r="R937">
        <v>1</v>
      </c>
      <c r="S937" s="108">
        <v>2</v>
      </c>
      <c r="T937">
        <v>1</v>
      </c>
      <c r="U937" t="s">
        <v>270</v>
      </c>
      <c r="V937" t="s">
        <v>167</v>
      </c>
      <c r="W937">
        <v>1</v>
      </c>
      <c r="X937">
        <v>1</v>
      </c>
      <c r="Y937">
        <v>0</v>
      </c>
      <c r="Z937">
        <v>0</v>
      </c>
      <c r="AA937">
        <v>0</v>
      </c>
      <c r="AB937">
        <v>0</v>
      </c>
      <c r="AC937">
        <v>0</v>
      </c>
      <c r="AD937">
        <v>0</v>
      </c>
    </row>
    <row r="938" spans="1:30" x14ac:dyDescent="0.3">
      <c r="A938" t="s">
        <v>745</v>
      </c>
      <c r="B938" t="s">
        <v>754</v>
      </c>
      <c r="C938" t="s">
        <v>180</v>
      </c>
      <c r="D938" t="s">
        <v>755</v>
      </c>
      <c r="F938" t="s">
        <v>755</v>
      </c>
      <c r="H938" t="s">
        <v>265</v>
      </c>
      <c r="I938" t="s">
        <v>266</v>
      </c>
      <c r="J938" t="s">
        <v>748</v>
      </c>
      <c r="K938" t="s">
        <v>756</v>
      </c>
      <c r="L938" t="s">
        <v>271</v>
      </c>
      <c r="M938" t="s">
        <v>268</v>
      </c>
      <c r="N938">
        <v>21</v>
      </c>
      <c r="O938" t="s">
        <v>273</v>
      </c>
      <c r="P938">
        <v>0.17</v>
      </c>
      <c r="R938">
        <v>1</v>
      </c>
      <c r="S938" s="108">
        <v>0.17</v>
      </c>
      <c r="T938">
        <v>1</v>
      </c>
      <c r="U938" t="s">
        <v>270</v>
      </c>
      <c r="V938" t="s">
        <v>167</v>
      </c>
      <c r="W938">
        <v>1</v>
      </c>
      <c r="X938">
        <v>0</v>
      </c>
      <c r="Y938">
        <v>0</v>
      </c>
      <c r="Z938">
        <v>0</v>
      </c>
      <c r="AA938">
        <v>0</v>
      </c>
      <c r="AB938">
        <v>1</v>
      </c>
      <c r="AC938">
        <v>0</v>
      </c>
      <c r="AD938">
        <v>0</v>
      </c>
    </row>
    <row r="939" spans="1:30" x14ac:dyDescent="0.3">
      <c r="A939" t="s">
        <v>745</v>
      </c>
      <c r="B939" t="s">
        <v>754</v>
      </c>
      <c r="C939" t="s">
        <v>180</v>
      </c>
      <c r="D939" t="s">
        <v>755</v>
      </c>
      <c r="F939" t="s">
        <v>755</v>
      </c>
      <c r="H939" t="s">
        <v>265</v>
      </c>
      <c r="I939" t="s">
        <v>266</v>
      </c>
      <c r="J939" t="s">
        <v>748</v>
      </c>
      <c r="K939" t="s">
        <v>756</v>
      </c>
      <c r="L939" t="s">
        <v>271</v>
      </c>
      <c r="M939" t="s">
        <v>268</v>
      </c>
      <c r="N939">
        <v>9</v>
      </c>
      <c r="O939" t="s">
        <v>288</v>
      </c>
      <c r="P939">
        <v>0.48</v>
      </c>
      <c r="R939">
        <v>3</v>
      </c>
      <c r="S939" s="108">
        <v>1.44</v>
      </c>
      <c r="T939">
        <v>1</v>
      </c>
      <c r="U939" t="s">
        <v>270</v>
      </c>
      <c r="V939" t="s">
        <v>167</v>
      </c>
      <c r="W939">
        <v>3</v>
      </c>
      <c r="X939">
        <v>3</v>
      </c>
      <c r="Y939">
        <v>0</v>
      </c>
      <c r="Z939">
        <v>0</v>
      </c>
      <c r="AA939">
        <v>0</v>
      </c>
      <c r="AB939">
        <v>0</v>
      </c>
      <c r="AC939">
        <v>0</v>
      </c>
      <c r="AD939">
        <v>0</v>
      </c>
    </row>
    <row r="940" spans="1:30" x14ac:dyDescent="0.3">
      <c r="A940" t="s">
        <v>745</v>
      </c>
      <c r="B940" t="s">
        <v>757</v>
      </c>
      <c r="C940" t="s">
        <v>180</v>
      </c>
      <c r="D940" t="s">
        <v>758</v>
      </c>
      <c r="F940" t="s">
        <v>758</v>
      </c>
      <c r="H940" t="s">
        <v>265</v>
      </c>
      <c r="I940" t="s">
        <v>266</v>
      </c>
      <c r="J940" t="s">
        <v>748</v>
      </c>
      <c r="K940" t="s">
        <v>17403</v>
      </c>
      <c r="L940" t="s">
        <v>267</v>
      </c>
      <c r="M940" t="s">
        <v>268</v>
      </c>
      <c r="N940">
        <v>8</v>
      </c>
      <c r="O940" t="s">
        <v>282</v>
      </c>
      <c r="P940">
        <v>2</v>
      </c>
      <c r="R940">
        <v>1</v>
      </c>
      <c r="S940" s="108">
        <v>2</v>
      </c>
      <c r="T940">
        <v>1</v>
      </c>
      <c r="U940" t="s">
        <v>270</v>
      </c>
      <c r="V940" t="s">
        <v>167</v>
      </c>
      <c r="W940">
        <v>1</v>
      </c>
      <c r="X940">
        <v>1</v>
      </c>
      <c r="Y940">
        <v>0</v>
      </c>
      <c r="Z940">
        <v>0</v>
      </c>
      <c r="AA940">
        <v>0</v>
      </c>
      <c r="AB940">
        <v>0</v>
      </c>
      <c r="AC940">
        <v>0</v>
      </c>
      <c r="AD940">
        <v>0</v>
      </c>
    </row>
    <row r="941" spans="1:30" x14ac:dyDescent="0.3">
      <c r="A941" t="s">
        <v>745</v>
      </c>
      <c r="B941" t="s">
        <v>757</v>
      </c>
      <c r="C941" t="s">
        <v>180</v>
      </c>
      <c r="D941" t="s">
        <v>758</v>
      </c>
      <c r="F941" t="s">
        <v>758</v>
      </c>
      <c r="H941" t="s">
        <v>265</v>
      </c>
      <c r="I941" t="s">
        <v>266</v>
      </c>
      <c r="J941" t="s">
        <v>748</v>
      </c>
      <c r="K941" t="s">
        <v>17403</v>
      </c>
      <c r="L941" t="s">
        <v>271</v>
      </c>
      <c r="M941" t="s">
        <v>268</v>
      </c>
      <c r="N941">
        <v>9</v>
      </c>
      <c r="O941" t="s">
        <v>272</v>
      </c>
      <c r="P941">
        <v>2</v>
      </c>
      <c r="R941">
        <v>1</v>
      </c>
      <c r="S941" s="108">
        <v>2</v>
      </c>
      <c r="T941">
        <v>1</v>
      </c>
      <c r="U941" t="s">
        <v>270</v>
      </c>
      <c r="V941" t="s">
        <v>167</v>
      </c>
      <c r="W941">
        <v>1</v>
      </c>
      <c r="X941">
        <v>0</v>
      </c>
      <c r="Y941">
        <v>1</v>
      </c>
      <c r="Z941">
        <v>0</v>
      </c>
      <c r="AA941">
        <v>0</v>
      </c>
      <c r="AB941">
        <v>0</v>
      </c>
      <c r="AC941">
        <v>0</v>
      </c>
      <c r="AD941">
        <v>0</v>
      </c>
    </row>
    <row r="942" spans="1:30" x14ac:dyDescent="0.3">
      <c r="A942" t="s">
        <v>745</v>
      </c>
      <c r="B942" t="s">
        <v>757</v>
      </c>
      <c r="C942" t="s">
        <v>180</v>
      </c>
      <c r="D942" t="s">
        <v>758</v>
      </c>
      <c r="F942" t="s">
        <v>758</v>
      </c>
      <c r="H942" t="s">
        <v>265</v>
      </c>
      <c r="I942" t="s">
        <v>266</v>
      </c>
      <c r="J942" t="s">
        <v>748</v>
      </c>
      <c r="K942" t="s">
        <v>17403</v>
      </c>
      <c r="L942" t="s">
        <v>271</v>
      </c>
      <c r="M942" t="s">
        <v>268</v>
      </c>
      <c r="N942">
        <v>21</v>
      </c>
      <c r="O942" t="s">
        <v>273</v>
      </c>
      <c r="P942">
        <v>0.32</v>
      </c>
      <c r="R942">
        <v>1</v>
      </c>
      <c r="S942" s="108">
        <v>0.32</v>
      </c>
      <c r="T942">
        <v>1</v>
      </c>
      <c r="U942" t="s">
        <v>270</v>
      </c>
      <c r="V942" t="s">
        <v>167</v>
      </c>
      <c r="W942">
        <v>1</v>
      </c>
      <c r="X942">
        <v>0</v>
      </c>
      <c r="Y942">
        <v>0</v>
      </c>
      <c r="Z942">
        <v>0</v>
      </c>
      <c r="AA942">
        <v>0</v>
      </c>
      <c r="AB942">
        <v>1</v>
      </c>
      <c r="AC942">
        <v>0</v>
      </c>
      <c r="AD942">
        <v>0</v>
      </c>
    </row>
    <row r="943" spans="1:30" x14ac:dyDescent="0.3">
      <c r="A943" t="s">
        <v>745</v>
      </c>
      <c r="B943" t="s">
        <v>759</v>
      </c>
      <c r="C943" t="s">
        <v>180</v>
      </c>
      <c r="D943" t="s">
        <v>2693</v>
      </c>
      <c r="F943" t="s">
        <v>2693</v>
      </c>
      <c r="H943" t="s">
        <v>265</v>
      </c>
      <c r="I943" t="s">
        <v>266</v>
      </c>
      <c r="J943" t="s">
        <v>748</v>
      </c>
      <c r="K943" t="s">
        <v>17403</v>
      </c>
      <c r="L943" t="s">
        <v>267</v>
      </c>
      <c r="M943" t="s">
        <v>268</v>
      </c>
      <c r="N943">
        <v>8</v>
      </c>
      <c r="O943" t="s">
        <v>282</v>
      </c>
      <c r="P943">
        <v>2</v>
      </c>
      <c r="R943">
        <v>1</v>
      </c>
      <c r="S943" s="108">
        <v>2</v>
      </c>
      <c r="T943">
        <v>1</v>
      </c>
      <c r="U943" t="s">
        <v>270</v>
      </c>
      <c r="V943" t="s">
        <v>167</v>
      </c>
      <c r="W943">
        <v>1</v>
      </c>
      <c r="X943">
        <v>1</v>
      </c>
      <c r="Y943">
        <v>0</v>
      </c>
      <c r="Z943">
        <v>0</v>
      </c>
      <c r="AA943">
        <v>0</v>
      </c>
      <c r="AB943">
        <v>0</v>
      </c>
      <c r="AC943">
        <v>0</v>
      </c>
      <c r="AD943">
        <v>0</v>
      </c>
    </row>
    <row r="944" spans="1:30" x14ac:dyDescent="0.3">
      <c r="A944" t="s">
        <v>745</v>
      </c>
      <c r="B944" t="s">
        <v>759</v>
      </c>
      <c r="C944" t="s">
        <v>180</v>
      </c>
      <c r="D944" t="s">
        <v>2693</v>
      </c>
      <c r="F944" t="s">
        <v>2693</v>
      </c>
      <c r="H944" t="s">
        <v>265</v>
      </c>
      <c r="I944" t="s">
        <v>266</v>
      </c>
      <c r="J944" t="s">
        <v>748</v>
      </c>
      <c r="K944" t="s">
        <v>17403</v>
      </c>
      <c r="L944" t="s">
        <v>271</v>
      </c>
      <c r="M944" t="s">
        <v>268</v>
      </c>
      <c r="N944">
        <v>9</v>
      </c>
      <c r="O944" t="s">
        <v>272</v>
      </c>
      <c r="P944">
        <v>2</v>
      </c>
      <c r="R944">
        <v>1</v>
      </c>
      <c r="S944" s="108">
        <v>2</v>
      </c>
      <c r="T944">
        <v>1</v>
      </c>
      <c r="U944" t="s">
        <v>270</v>
      </c>
      <c r="V944" t="s">
        <v>167</v>
      </c>
      <c r="W944">
        <v>1</v>
      </c>
      <c r="X944">
        <v>0</v>
      </c>
      <c r="Y944">
        <v>0</v>
      </c>
      <c r="Z944">
        <v>1</v>
      </c>
      <c r="AA944">
        <v>0</v>
      </c>
      <c r="AB944">
        <v>0</v>
      </c>
      <c r="AC944">
        <v>0</v>
      </c>
      <c r="AD944">
        <v>0</v>
      </c>
    </row>
    <row r="945" spans="1:30" x14ac:dyDescent="0.3">
      <c r="A945" t="s">
        <v>745</v>
      </c>
      <c r="B945" t="s">
        <v>759</v>
      </c>
      <c r="C945" t="s">
        <v>180</v>
      </c>
      <c r="D945" t="s">
        <v>2693</v>
      </c>
      <c r="F945" t="s">
        <v>2693</v>
      </c>
      <c r="H945" t="s">
        <v>265</v>
      </c>
      <c r="I945" t="s">
        <v>266</v>
      </c>
      <c r="J945" t="s">
        <v>748</v>
      </c>
      <c r="K945" t="s">
        <v>17403</v>
      </c>
      <c r="L945" t="s">
        <v>271</v>
      </c>
      <c r="M945" t="s">
        <v>268</v>
      </c>
      <c r="N945">
        <v>21</v>
      </c>
      <c r="O945" t="s">
        <v>273</v>
      </c>
      <c r="P945">
        <v>0.17</v>
      </c>
      <c r="R945">
        <v>1</v>
      </c>
      <c r="S945" s="108">
        <v>0.17</v>
      </c>
      <c r="T945">
        <v>1</v>
      </c>
      <c r="U945" t="s">
        <v>270</v>
      </c>
      <c r="V945" t="s">
        <v>167</v>
      </c>
      <c r="W945">
        <v>1</v>
      </c>
      <c r="X945">
        <v>0</v>
      </c>
      <c r="Y945">
        <v>0</v>
      </c>
      <c r="Z945">
        <v>0</v>
      </c>
      <c r="AA945">
        <v>0</v>
      </c>
      <c r="AB945">
        <v>1</v>
      </c>
      <c r="AC945">
        <v>0</v>
      </c>
      <c r="AD945">
        <v>0</v>
      </c>
    </row>
    <row r="946" spans="1:30" x14ac:dyDescent="0.3">
      <c r="A946" t="s">
        <v>745</v>
      </c>
      <c r="B946" t="s">
        <v>759</v>
      </c>
      <c r="C946" t="s">
        <v>180</v>
      </c>
      <c r="D946" t="s">
        <v>2693</v>
      </c>
      <c r="F946" t="s">
        <v>2693</v>
      </c>
      <c r="H946" t="s">
        <v>265</v>
      </c>
      <c r="I946" t="s">
        <v>266</v>
      </c>
      <c r="J946" t="s">
        <v>748</v>
      </c>
      <c r="K946" t="s">
        <v>17403</v>
      </c>
      <c r="L946" t="s">
        <v>271</v>
      </c>
      <c r="M946" t="s">
        <v>268</v>
      </c>
      <c r="N946">
        <v>21</v>
      </c>
      <c r="O946" t="s">
        <v>273</v>
      </c>
      <c r="P946">
        <v>0.17</v>
      </c>
      <c r="R946">
        <v>1</v>
      </c>
      <c r="S946" s="108">
        <v>0.17</v>
      </c>
      <c r="T946">
        <v>1</v>
      </c>
      <c r="U946" t="s">
        <v>270</v>
      </c>
      <c r="V946" t="s">
        <v>167</v>
      </c>
      <c r="W946">
        <v>1</v>
      </c>
      <c r="X946">
        <v>0</v>
      </c>
      <c r="Y946">
        <v>0</v>
      </c>
      <c r="Z946">
        <v>0</v>
      </c>
      <c r="AA946">
        <v>0</v>
      </c>
      <c r="AB946">
        <v>1</v>
      </c>
      <c r="AC946">
        <v>0</v>
      </c>
      <c r="AD946">
        <v>0</v>
      </c>
    </row>
    <row r="947" spans="1:30" x14ac:dyDescent="0.3">
      <c r="A947" t="s">
        <v>745</v>
      </c>
      <c r="B947" t="s">
        <v>759</v>
      </c>
      <c r="C947" t="s">
        <v>180</v>
      </c>
      <c r="D947" t="s">
        <v>2693</v>
      </c>
      <c r="F947" t="s">
        <v>2693</v>
      </c>
      <c r="H947" t="s">
        <v>265</v>
      </c>
      <c r="I947" t="s">
        <v>266</v>
      </c>
      <c r="J947" t="s">
        <v>748</v>
      </c>
      <c r="K947" t="s">
        <v>17403</v>
      </c>
      <c r="L947" t="s">
        <v>271</v>
      </c>
      <c r="M947" t="s">
        <v>268</v>
      </c>
      <c r="N947">
        <v>21</v>
      </c>
      <c r="O947" t="s">
        <v>273</v>
      </c>
      <c r="P947">
        <v>0.17</v>
      </c>
      <c r="R947">
        <v>1</v>
      </c>
      <c r="S947" s="108">
        <v>0.17</v>
      </c>
      <c r="T947">
        <v>1</v>
      </c>
      <c r="U947" t="s">
        <v>270</v>
      </c>
      <c r="V947" t="s">
        <v>167</v>
      </c>
      <c r="W947">
        <v>1</v>
      </c>
      <c r="X947">
        <v>0</v>
      </c>
      <c r="Y947">
        <v>0</v>
      </c>
      <c r="Z947">
        <v>0</v>
      </c>
      <c r="AA947">
        <v>0</v>
      </c>
      <c r="AB947">
        <v>1</v>
      </c>
      <c r="AC947">
        <v>0</v>
      </c>
      <c r="AD947">
        <v>0</v>
      </c>
    </row>
    <row r="948" spans="1:30" x14ac:dyDescent="0.3">
      <c r="A948" t="s">
        <v>745</v>
      </c>
      <c r="B948" t="s">
        <v>837</v>
      </c>
      <c r="C948" t="s">
        <v>180</v>
      </c>
      <c r="D948" t="s">
        <v>838</v>
      </c>
      <c r="F948" t="s">
        <v>838</v>
      </c>
      <c r="H948" t="s">
        <v>265</v>
      </c>
      <c r="I948" t="s">
        <v>266</v>
      </c>
      <c r="J948" t="s">
        <v>748</v>
      </c>
      <c r="K948" t="s">
        <v>749</v>
      </c>
      <c r="L948" t="s">
        <v>271</v>
      </c>
      <c r="M948" t="s">
        <v>268</v>
      </c>
      <c r="N948">
        <v>9</v>
      </c>
      <c r="O948" t="s">
        <v>288</v>
      </c>
      <c r="P948">
        <v>0.48</v>
      </c>
      <c r="R948">
        <v>3</v>
      </c>
      <c r="S948" s="108">
        <v>1.44</v>
      </c>
      <c r="T948">
        <v>1</v>
      </c>
      <c r="U948" t="s">
        <v>270</v>
      </c>
      <c r="V948" t="s">
        <v>167</v>
      </c>
      <c r="W948">
        <v>3</v>
      </c>
      <c r="X948">
        <v>3</v>
      </c>
      <c r="Y948">
        <v>0</v>
      </c>
      <c r="Z948">
        <v>0</v>
      </c>
      <c r="AA948">
        <v>0</v>
      </c>
      <c r="AB948">
        <v>0</v>
      </c>
      <c r="AC948">
        <v>0</v>
      </c>
      <c r="AD948">
        <v>0</v>
      </c>
    </row>
    <row r="949" spans="1:30" x14ac:dyDescent="0.3">
      <c r="A949" t="s">
        <v>745</v>
      </c>
      <c r="B949" t="s">
        <v>837</v>
      </c>
      <c r="C949" t="s">
        <v>180</v>
      </c>
      <c r="D949" t="s">
        <v>838</v>
      </c>
      <c r="F949" t="s">
        <v>838</v>
      </c>
      <c r="H949" t="s">
        <v>265</v>
      </c>
      <c r="I949" t="s">
        <v>266</v>
      </c>
      <c r="J949" t="s">
        <v>748</v>
      </c>
      <c r="K949" t="s">
        <v>749</v>
      </c>
      <c r="L949" t="s">
        <v>271</v>
      </c>
      <c r="M949" t="s">
        <v>268</v>
      </c>
      <c r="N949">
        <v>21</v>
      </c>
      <c r="O949" t="s">
        <v>273</v>
      </c>
      <c r="P949">
        <v>0.17</v>
      </c>
      <c r="R949">
        <v>1</v>
      </c>
      <c r="S949" s="108">
        <v>0.17</v>
      </c>
      <c r="T949">
        <v>1</v>
      </c>
      <c r="U949" t="s">
        <v>270</v>
      </c>
      <c r="V949" t="s">
        <v>167</v>
      </c>
      <c r="W949">
        <v>1</v>
      </c>
      <c r="X949">
        <v>0</v>
      </c>
      <c r="Y949">
        <v>0</v>
      </c>
      <c r="Z949">
        <v>0</v>
      </c>
      <c r="AA949">
        <v>1</v>
      </c>
      <c r="AB949">
        <v>0</v>
      </c>
      <c r="AC949">
        <v>0</v>
      </c>
      <c r="AD949">
        <v>0</v>
      </c>
    </row>
    <row r="950" spans="1:30" x14ac:dyDescent="0.3">
      <c r="A950" t="s">
        <v>745</v>
      </c>
      <c r="B950" t="s">
        <v>837</v>
      </c>
      <c r="C950" t="s">
        <v>180</v>
      </c>
      <c r="D950" t="s">
        <v>838</v>
      </c>
      <c r="F950" t="s">
        <v>838</v>
      </c>
      <c r="H950" t="s">
        <v>265</v>
      </c>
      <c r="I950" t="s">
        <v>266</v>
      </c>
      <c r="J950" t="s">
        <v>748</v>
      </c>
      <c r="K950" t="s">
        <v>749</v>
      </c>
      <c r="L950" t="s">
        <v>267</v>
      </c>
      <c r="M950" t="s">
        <v>268</v>
      </c>
      <c r="N950">
        <v>8</v>
      </c>
      <c r="O950" t="s">
        <v>282</v>
      </c>
      <c r="P950">
        <v>1</v>
      </c>
      <c r="R950">
        <v>1</v>
      </c>
      <c r="S950" s="108">
        <v>1</v>
      </c>
      <c r="T950">
        <v>1</v>
      </c>
      <c r="U950" t="s">
        <v>270</v>
      </c>
      <c r="V950" t="s">
        <v>167</v>
      </c>
      <c r="W950">
        <v>1</v>
      </c>
      <c r="X950">
        <v>1</v>
      </c>
      <c r="Y950">
        <v>0</v>
      </c>
      <c r="Z950">
        <v>0</v>
      </c>
      <c r="AA950">
        <v>0</v>
      </c>
      <c r="AB950">
        <v>0</v>
      </c>
      <c r="AC950">
        <v>0</v>
      </c>
      <c r="AD950">
        <v>0</v>
      </c>
    </row>
    <row r="951" spans="1:30" x14ac:dyDescent="0.3">
      <c r="A951" t="s">
        <v>745</v>
      </c>
      <c r="B951" t="s">
        <v>809</v>
      </c>
      <c r="C951" t="s">
        <v>180</v>
      </c>
      <c r="D951" t="s">
        <v>810</v>
      </c>
      <c r="F951" t="s">
        <v>810</v>
      </c>
      <c r="H951" t="s">
        <v>265</v>
      </c>
      <c r="I951" t="s">
        <v>266</v>
      </c>
      <c r="J951" t="s">
        <v>748</v>
      </c>
      <c r="K951" t="s">
        <v>17403</v>
      </c>
      <c r="L951" t="s">
        <v>267</v>
      </c>
      <c r="M951" t="s">
        <v>268</v>
      </c>
      <c r="N951">
        <v>8</v>
      </c>
      <c r="O951" t="s">
        <v>282</v>
      </c>
      <c r="P951">
        <v>2</v>
      </c>
      <c r="R951">
        <v>1</v>
      </c>
      <c r="S951" s="108">
        <v>2</v>
      </c>
      <c r="T951">
        <v>1</v>
      </c>
      <c r="U951" t="s">
        <v>270</v>
      </c>
      <c r="V951" t="s">
        <v>167</v>
      </c>
      <c r="W951">
        <v>1</v>
      </c>
      <c r="X951">
        <v>1</v>
      </c>
      <c r="Y951">
        <v>0</v>
      </c>
      <c r="Z951">
        <v>0</v>
      </c>
      <c r="AA951">
        <v>0</v>
      </c>
      <c r="AB951">
        <v>0</v>
      </c>
      <c r="AC951">
        <v>0</v>
      </c>
      <c r="AD951">
        <v>0</v>
      </c>
    </row>
    <row r="952" spans="1:30" x14ac:dyDescent="0.3">
      <c r="A952" t="s">
        <v>745</v>
      </c>
      <c r="B952" t="s">
        <v>809</v>
      </c>
      <c r="C952" t="s">
        <v>180</v>
      </c>
      <c r="D952" t="s">
        <v>810</v>
      </c>
      <c r="F952" t="s">
        <v>810</v>
      </c>
      <c r="H952" t="s">
        <v>265</v>
      </c>
      <c r="I952" t="s">
        <v>266</v>
      </c>
      <c r="J952" t="s">
        <v>748</v>
      </c>
      <c r="K952" t="s">
        <v>17403</v>
      </c>
      <c r="L952" t="s">
        <v>271</v>
      </c>
      <c r="M952" t="s">
        <v>268</v>
      </c>
      <c r="N952">
        <v>9</v>
      </c>
      <c r="O952" t="s">
        <v>288</v>
      </c>
      <c r="P952">
        <v>0.48</v>
      </c>
      <c r="R952">
        <v>6</v>
      </c>
      <c r="S952" s="108">
        <v>2.88</v>
      </c>
      <c r="T952">
        <v>1</v>
      </c>
      <c r="U952" t="s">
        <v>270</v>
      </c>
      <c r="V952" t="s">
        <v>167</v>
      </c>
      <c r="W952">
        <v>3</v>
      </c>
      <c r="X952">
        <v>3</v>
      </c>
      <c r="Y952">
        <v>0</v>
      </c>
      <c r="Z952">
        <v>0</v>
      </c>
      <c r="AA952">
        <v>3</v>
      </c>
      <c r="AB952">
        <v>0</v>
      </c>
      <c r="AC952">
        <v>0</v>
      </c>
      <c r="AD952">
        <v>0</v>
      </c>
    </row>
    <row r="953" spans="1:30" x14ac:dyDescent="0.3">
      <c r="A953" t="s">
        <v>745</v>
      </c>
      <c r="B953" t="s">
        <v>809</v>
      </c>
      <c r="C953" t="s">
        <v>180</v>
      </c>
      <c r="D953" t="s">
        <v>810</v>
      </c>
      <c r="F953" t="s">
        <v>810</v>
      </c>
      <c r="H953" t="s">
        <v>265</v>
      </c>
      <c r="I953" t="s">
        <v>266</v>
      </c>
      <c r="J953" t="s">
        <v>748</v>
      </c>
      <c r="K953" t="s">
        <v>17403</v>
      </c>
      <c r="L953" t="s">
        <v>271</v>
      </c>
      <c r="M953" t="s">
        <v>268</v>
      </c>
      <c r="N953">
        <v>21</v>
      </c>
      <c r="O953" t="s">
        <v>273</v>
      </c>
      <c r="P953">
        <v>0.17</v>
      </c>
      <c r="R953">
        <v>1</v>
      </c>
      <c r="S953" s="108">
        <v>0.17</v>
      </c>
      <c r="T953">
        <v>1</v>
      </c>
      <c r="U953" t="s">
        <v>270</v>
      </c>
      <c r="V953" t="s">
        <v>167</v>
      </c>
      <c r="W953">
        <v>1</v>
      </c>
      <c r="X953">
        <v>0</v>
      </c>
      <c r="Y953">
        <v>0</v>
      </c>
      <c r="Z953">
        <v>0</v>
      </c>
      <c r="AA953">
        <v>1</v>
      </c>
      <c r="AB953">
        <v>0</v>
      </c>
      <c r="AC953">
        <v>0</v>
      </c>
      <c r="AD953">
        <v>0</v>
      </c>
    </row>
    <row r="954" spans="1:30" x14ac:dyDescent="0.3">
      <c r="A954" t="s">
        <v>745</v>
      </c>
      <c r="B954" t="s">
        <v>811</v>
      </c>
      <c r="C954" t="s">
        <v>180</v>
      </c>
      <c r="D954" t="s">
        <v>812</v>
      </c>
      <c r="F954" t="s">
        <v>812</v>
      </c>
      <c r="H954" t="s">
        <v>265</v>
      </c>
      <c r="I954" t="s">
        <v>266</v>
      </c>
      <c r="J954" t="s">
        <v>748</v>
      </c>
      <c r="K954" t="s">
        <v>17403</v>
      </c>
      <c r="L954" t="s">
        <v>267</v>
      </c>
      <c r="M954" t="s">
        <v>268</v>
      </c>
      <c r="N954">
        <v>8</v>
      </c>
      <c r="O954" t="s">
        <v>282</v>
      </c>
      <c r="P954">
        <v>2</v>
      </c>
      <c r="R954">
        <v>2</v>
      </c>
      <c r="S954" s="108">
        <v>4</v>
      </c>
      <c r="T954">
        <v>1</v>
      </c>
      <c r="U954" t="s">
        <v>270</v>
      </c>
      <c r="V954" t="s">
        <v>167</v>
      </c>
      <c r="W954">
        <v>1</v>
      </c>
      <c r="X954">
        <v>1</v>
      </c>
      <c r="Y954">
        <v>0</v>
      </c>
      <c r="Z954">
        <v>0</v>
      </c>
      <c r="AA954">
        <v>0</v>
      </c>
      <c r="AB954">
        <v>1</v>
      </c>
      <c r="AC954">
        <v>0</v>
      </c>
      <c r="AD954">
        <v>0</v>
      </c>
    </row>
    <row r="955" spans="1:30" x14ac:dyDescent="0.3">
      <c r="A955" t="s">
        <v>745</v>
      </c>
      <c r="B955" t="s">
        <v>811</v>
      </c>
      <c r="C955" t="s">
        <v>180</v>
      </c>
      <c r="D955" t="s">
        <v>812</v>
      </c>
      <c r="F955" t="s">
        <v>812</v>
      </c>
      <c r="H955" t="s">
        <v>265</v>
      </c>
      <c r="I955" t="s">
        <v>266</v>
      </c>
      <c r="J955" t="s">
        <v>748</v>
      </c>
      <c r="K955" t="s">
        <v>17403</v>
      </c>
      <c r="L955" t="s">
        <v>271</v>
      </c>
      <c r="M955" t="s">
        <v>268</v>
      </c>
      <c r="N955">
        <v>9</v>
      </c>
      <c r="O955" t="s">
        <v>288</v>
      </c>
      <c r="P955">
        <v>0.32</v>
      </c>
      <c r="R955">
        <v>2</v>
      </c>
      <c r="S955" s="108">
        <v>0.64</v>
      </c>
      <c r="T955">
        <v>1</v>
      </c>
      <c r="U955" t="s">
        <v>270</v>
      </c>
      <c r="V955" t="s">
        <v>167</v>
      </c>
      <c r="W955">
        <v>2</v>
      </c>
      <c r="X955">
        <v>2</v>
      </c>
      <c r="Y955">
        <v>0</v>
      </c>
      <c r="Z955">
        <v>0</v>
      </c>
      <c r="AA955">
        <v>0</v>
      </c>
      <c r="AB955">
        <v>0</v>
      </c>
      <c r="AC955">
        <v>0</v>
      </c>
      <c r="AD955">
        <v>0</v>
      </c>
    </row>
    <row r="956" spans="1:30" x14ac:dyDescent="0.3">
      <c r="A956" t="s">
        <v>745</v>
      </c>
      <c r="B956" t="s">
        <v>811</v>
      </c>
      <c r="C956" t="s">
        <v>180</v>
      </c>
      <c r="D956" t="s">
        <v>812</v>
      </c>
      <c r="F956" t="s">
        <v>812</v>
      </c>
      <c r="H956" t="s">
        <v>265</v>
      </c>
      <c r="I956" t="s">
        <v>266</v>
      </c>
      <c r="J956" t="s">
        <v>748</v>
      </c>
      <c r="K956" t="s">
        <v>17403</v>
      </c>
      <c r="L956" t="s">
        <v>271</v>
      </c>
      <c r="M956" t="s">
        <v>268</v>
      </c>
      <c r="N956">
        <v>9</v>
      </c>
      <c r="O956" t="s">
        <v>288</v>
      </c>
      <c r="P956">
        <v>0.48</v>
      </c>
      <c r="R956">
        <v>3</v>
      </c>
      <c r="S956" s="108">
        <v>1.44</v>
      </c>
      <c r="T956">
        <v>1</v>
      </c>
      <c r="U956" t="s">
        <v>270</v>
      </c>
      <c r="V956" t="s">
        <v>167</v>
      </c>
      <c r="W956">
        <v>3</v>
      </c>
      <c r="X956">
        <v>3</v>
      </c>
      <c r="Y956">
        <v>0</v>
      </c>
      <c r="Z956">
        <v>0</v>
      </c>
      <c r="AA956">
        <v>0</v>
      </c>
      <c r="AB956">
        <v>0</v>
      </c>
      <c r="AC956">
        <v>0</v>
      </c>
      <c r="AD956">
        <v>0</v>
      </c>
    </row>
    <row r="957" spans="1:30" x14ac:dyDescent="0.3">
      <c r="A957" t="s">
        <v>745</v>
      </c>
      <c r="B957" t="s">
        <v>811</v>
      </c>
      <c r="C957" t="s">
        <v>180</v>
      </c>
      <c r="D957" t="s">
        <v>812</v>
      </c>
      <c r="F957" t="s">
        <v>812</v>
      </c>
      <c r="H957" t="s">
        <v>265</v>
      </c>
      <c r="I957" t="s">
        <v>266</v>
      </c>
      <c r="J957" t="s">
        <v>748</v>
      </c>
      <c r="K957" t="s">
        <v>17403</v>
      </c>
      <c r="L957" t="s">
        <v>271</v>
      </c>
      <c r="M957" t="s">
        <v>268</v>
      </c>
      <c r="N957">
        <v>21</v>
      </c>
      <c r="O957" t="s">
        <v>273</v>
      </c>
      <c r="P957">
        <v>0.17</v>
      </c>
      <c r="R957">
        <v>1</v>
      </c>
      <c r="S957" s="108">
        <v>0.17</v>
      </c>
      <c r="T957">
        <v>1</v>
      </c>
      <c r="U957" t="s">
        <v>270</v>
      </c>
      <c r="V957" t="s">
        <v>167</v>
      </c>
      <c r="W957">
        <v>1</v>
      </c>
      <c r="X957">
        <v>0</v>
      </c>
      <c r="Y957">
        <v>0</v>
      </c>
      <c r="Z957">
        <v>0</v>
      </c>
      <c r="AA957">
        <v>1</v>
      </c>
      <c r="AB957">
        <v>0</v>
      </c>
      <c r="AC957">
        <v>0</v>
      </c>
      <c r="AD957">
        <v>0</v>
      </c>
    </row>
    <row r="958" spans="1:30" x14ac:dyDescent="0.3">
      <c r="A958" t="s">
        <v>745</v>
      </c>
      <c r="B958" t="s">
        <v>811</v>
      </c>
      <c r="C958" t="s">
        <v>180</v>
      </c>
      <c r="D958" t="s">
        <v>812</v>
      </c>
      <c r="F958" t="s">
        <v>812</v>
      </c>
      <c r="H958" t="s">
        <v>265</v>
      </c>
      <c r="I958" t="s">
        <v>266</v>
      </c>
      <c r="J958" t="s">
        <v>748</v>
      </c>
      <c r="K958" t="s">
        <v>17403</v>
      </c>
      <c r="L958" t="s">
        <v>267</v>
      </c>
      <c r="M958" t="s">
        <v>268</v>
      </c>
      <c r="N958">
        <v>8</v>
      </c>
      <c r="O958" t="s">
        <v>282</v>
      </c>
      <c r="P958">
        <v>2</v>
      </c>
      <c r="R958">
        <v>2</v>
      </c>
      <c r="S958" s="108">
        <v>4</v>
      </c>
      <c r="T958">
        <v>1</v>
      </c>
      <c r="U958" t="s">
        <v>270</v>
      </c>
      <c r="V958" t="s">
        <v>167</v>
      </c>
      <c r="W958">
        <v>1</v>
      </c>
      <c r="X958">
        <v>1</v>
      </c>
      <c r="Y958">
        <v>0</v>
      </c>
      <c r="Z958">
        <v>0</v>
      </c>
      <c r="AA958">
        <v>0</v>
      </c>
      <c r="AB958">
        <v>1</v>
      </c>
      <c r="AC958">
        <v>0</v>
      </c>
      <c r="AD958">
        <v>0</v>
      </c>
    </row>
    <row r="959" spans="1:30" x14ac:dyDescent="0.3">
      <c r="A959" t="s">
        <v>745</v>
      </c>
      <c r="B959" t="s">
        <v>811</v>
      </c>
      <c r="C959" t="s">
        <v>180</v>
      </c>
      <c r="D959" t="s">
        <v>812</v>
      </c>
      <c r="F959" t="s">
        <v>812</v>
      </c>
      <c r="H959" t="s">
        <v>265</v>
      </c>
      <c r="I959" t="s">
        <v>266</v>
      </c>
      <c r="J959" t="s">
        <v>748</v>
      </c>
      <c r="K959" t="s">
        <v>17403</v>
      </c>
      <c r="L959" t="s">
        <v>271</v>
      </c>
      <c r="M959" t="s">
        <v>268</v>
      </c>
      <c r="N959">
        <v>9</v>
      </c>
      <c r="O959" t="s">
        <v>288</v>
      </c>
      <c r="P959">
        <v>0.48</v>
      </c>
      <c r="R959">
        <v>1</v>
      </c>
      <c r="S959" s="108">
        <v>0.48</v>
      </c>
      <c r="T959">
        <v>1</v>
      </c>
      <c r="U959" t="s">
        <v>270</v>
      </c>
      <c r="V959" t="s">
        <v>167</v>
      </c>
      <c r="W959">
        <v>1</v>
      </c>
      <c r="X959">
        <v>1</v>
      </c>
      <c r="Y959">
        <v>0</v>
      </c>
      <c r="Z959">
        <v>0</v>
      </c>
      <c r="AA959">
        <v>0</v>
      </c>
      <c r="AB959">
        <v>0</v>
      </c>
      <c r="AC959">
        <v>0</v>
      </c>
      <c r="AD959">
        <v>0</v>
      </c>
    </row>
    <row r="960" spans="1:30" x14ac:dyDescent="0.3">
      <c r="A960" t="s">
        <v>745</v>
      </c>
      <c r="B960" t="s">
        <v>813</v>
      </c>
      <c r="C960" t="s">
        <v>180</v>
      </c>
      <c r="D960" t="s">
        <v>814</v>
      </c>
      <c r="F960" t="s">
        <v>814</v>
      </c>
      <c r="H960" t="s">
        <v>265</v>
      </c>
      <c r="I960" t="s">
        <v>266</v>
      </c>
      <c r="J960" t="s">
        <v>748</v>
      </c>
      <c r="K960" t="s">
        <v>17403</v>
      </c>
      <c r="L960" t="s">
        <v>267</v>
      </c>
      <c r="M960" t="s">
        <v>268</v>
      </c>
      <c r="N960">
        <v>8</v>
      </c>
      <c r="O960" t="s">
        <v>282</v>
      </c>
      <c r="P960">
        <v>2</v>
      </c>
      <c r="R960">
        <v>2</v>
      </c>
      <c r="S960" s="108">
        <v>4</v>
      </c>
      <c r="T960">
        <v>1</v>
      </c>
      <c r="U960" t="s">
        <v>270</v>
      </c>
      <c r="V960" t="s">
        <v>167</v>
      </c>
      <c r="W960">
        <v>1</v>
      </c>
      <c r="X960">
        <v>1</v>
      </c>
      <c r="Y960">
        <v>0</v>
      </c>
      <c r="Z960">
        <v>0</v>
      </c>
      <c r="AA960">
        <v>0</v>
      </c>
      <c r="AB960">
        <v>1</v>
      </c>
      <c r="AC960">
        <v>0</v>
      </c>
      <c r="AD960">
        <v>0</v>
      </c>
    </row>
    <row r="961" spans="1:30" x14ac:dyDescent="0.3">
      <c r="A961" t="s">
        <v>745</v>
      </c>
      <c r="B961" t="s">
        <v>813</v>
      </c>
      <c r="C961" t="s">
        <v>180</v>
      </c>
      <c r="D961" t="s">
        <v>814</v>
      </c>
      <c r="F961" t="s">
        <v>814</v>
      </c>
      <c r="H961" t="s">
        <v>265</v>
      </c>
      <c r="I961" t="s">
        <v>266</v>
      </c>
      <c r="J961" t="s">
        <v>748</v>
      </c>
      <c r="K961" t="s">
        <v>17403</v>
      </c>
      <c r="L961" t="s">
        <v>271</v>
      </c>
      <c r="M961" t="s">
        <v>268</v>
      </c>
      <c r="N961">
        <v>9</v>
      </c>
      <c r="O961" t="s">
        <v>288</v>
      </c>
      <c r="P961">
        <v>0.32</v>
      </c>
      <c r="R961">
        <v>4</v>
      </c>
      <c r="S961" s="108">
        <v>1.28</v>
      </c>
      <c r="T961">
        <v>1</v>
      </c>
      <c r="U961" t="s">
        <v>270</v>
      </c>
      <c r="V961" t="s">
        <v>167</v>
      </c>
      <c r="W961">
        <v>4</v>
      </c>
      <c r="X961">
        <v>4</v>
      </c>
      <c r="Y961">
        <v>0</v>
      </c>
      <c r="Z961">
        <v>0</v>
      </c>
      <c r="AA961">
        <v>0</v>
      </c>
      <c r="AB961">
        <v>0</v>
      </c>
      <c r="AC961">
        <v>0</v>
      </c>
      <c r="AD961">
        <v>0</v>
      </c>
    </row>
    <row r="962" spans="1:30" x14ac:dyDescent="0.3">
      <c r="A962" t="s">
        <v>745</v>
      </c>
      <c r="B962" t="s">
        <v>813</v>
      </c>
      <c r="C962" t="s">
        <v>180</v>
      </c>
      <c r="D962" t="s">
        <v>814</v>
      </c>
      <c r="F962" t="s">
        <v>814</v>
      </c>
      <c r="H962" t="s">
        <v>265</v>
      </c>
      <c r="I962" t="s">
        <v>266</v>
      </c>
      <c r="J962" t="s">
        <v>748</v>
      </c>
      <c r="K962" t="s">
        <v>17403</v>
      </c>
      <c r="L962" t="s">
        <v>271</v>
      </c>
      <c r="M962" t="s">
        <v>268</v>
      </c>
      <c r="N962">
        <v>21</v>
      </c>
      <c r="O962" t="s">
        <v>273</v>
      </c>
      <c r="P962">
        <v>0.17</v>
      </c>
      <c r="R962">
        <v>1</v>
      </c>
      <c r="S962" s="108">
        <v>0.17</v>
      </c>
      <c r="T962">
        <v>1</v>
      </c>
      <c r="U962" t="s">
        <v>270</v>
      </c>
      <c r="V962" t="s">
        <v>167</v>
      </c>
      <c r="W962">
        <v>1</v>
      </c>
      <c r="X962">
        <v>0</v>
      </c>
      <c r="Y962">
        <v>0</v>
      </c>
      <c r="Z962">
        <v>0</v>
      </c>
      <c r="AA962">
        <v>1</v>
      </c>
      <c r="AB962">
        <v>0</v>
      </c>
      <c r="AC962">
        <v>0</v>
      </c>
      <c r="AD962">
        <v>0</v>
      </c>
    </row>
    <row r="963" spans="1:30" x14ac:dyDescent="0.3">
      <c r="A963" t="s">
        <v>745</v>
      </c>
      <c r="B963" t="s">
        <v>815</v>
      </c>
      <c r="C963" t="s">
        <v>180</v>
      </c>
      <c r="D963" t="s">
        <v>816</v>
      </c>
      <c r="F963" t="s">
        <v>816</v>
      </c>
      <c r="H963" t="s">
        <v>265</v>
      </c>
      <c r="I963" t="s">
        <v>266</v>
      </c>
      <c r="J963" t="s">
        <v>748</v>
      </c>
      <c r="K963" t="s">
        <v>17403</v>
      </c>
      <c r="L963" t="s">
        <v>267</v>
      </c>
      <c r="M963" t="s">
        <v>268</v>
      </c>
      <c r="N963">
        <v>8</v>
      </c>
      <c r="O963" t="s">
        <v>282</v>
      </c>
      <c r="P963">
        <v>2</v>
      </c>
      <c r="R963">
        <v>1</v>
      </c>
      <c r="S963" s="108">
        <v>2</v>
      </c>
      <c r="T963">
        <v>1</v>
      </c>
      <c r="U963" t="s">
        <v>270</v>
      </c>
      <c r="V963" t="s">
        <v>167</v>
      </c>
      <c r="W963">
        <v>1</v>
      </c>
      <c r="X963">
        <v>1</v>
      </c>
      <c r="Y963">
        <v>0</v>
      </c>
      <c r="Z963">
        <v>0</v>
      </c>
      <c r="AA963">
        <v>0</v>
      </c>
      <c r="AB963">
        <v>0</v>
      </c>
      <c r="AC963">
        <v>0</v>
      </c>
      <c r="AD963">
        <v>0</v>
      </c>
    </row>
    <row r="964" spans="1:30" x14ac:dyDescent="0.3">
      <c r="A964" t="s">
        <v>745</v>
      </c>
      <c r="B964" t="s">
        <v>815</v>
      </c>
      <c r="C964" t="s">
        <v>180</v>
      </c>
      <c r="D964" t="s">
        <v>816</v>
      </c>
      <c r="F964" t="s">
        <v>816</v>
      </c>
      <c r="H964" t="s">
        <v>265</v>
      </c>
      <c r="I964" t="s">
        <v>266</v>
      </c>
      <c r="J964" t="s">
        <v>748</v>
      </c>
      <c r="K964" t="s">
        <v>17403</v>
      </c>
      <c r="L964" t="s">
        <v>271</v>
      </c>
      <c r="M964" t="s">
        <v>268</v>
      </c>
      <c r="N964">
        <v>9</v>
      </c>
      <c r="O964" t="s">
        <v>288</v>
      </c>
      <c r="P964">
        <v>0.48</v>
      </c>
      <c r="R964">
        <v>2</v>
      </c>
      <c r="S964" s="108">
        <v>0.96</v>
      </c>
      <c r="T964">
        <v>1</v>
      </c>
      <c r="U964" t="s">
        <v>270</v>
      </c>
      <c r="V964" t="s">
        <v>167</v>
      </c>
      <c r="W964">
        <v>2</v>
      </c>
      <c r="X964">
        <v>2</v>
      </c>
      <c r="Y964">
        <v>0</v>
      </c>
      <c r="Z964">
        <v>0</v>
      </c>
      <c r="AA964">
        <v>0</v>
      </c>
      <c r="AB964">
        <v>0</v>
      </c>
      <c r="AC964">
        <v>0</v>
      </c>
      <c r="AD964">
        <v>0</v>
      </c>
    </row>
    <row r="965" spans="1:30" x14ac:dyDescent="0.3">
      <c r="A965" t="s">
        <v>745</v>
      </c>
      <c r="B965" t="s">
        <v>815</v>
      </c>
      <c r="C965" t="s">
        <v>180</v>
      </c>
      <c r="D965" t="s">
        <v>816</v>
      </c>
      <c r="F965" t="s">
        <v>816</v>
      </c>
      <c r="H965" t="s">
        <v>265</v>
      </c>
      <c r="I965" t="s">
        <v>266</v>
      </c>
      <c r="J965" t="s">
        <v>748</v>
      </c>
      <c r="K965" t="s">
        <v>17403</v>
      </c>
      <c r="L965" t="s">
        <v>271</v>
      </c>
      <c r="M965" t="s">
        <v>268</v>
      </c>
      <c r="N965">
        <v>21</v>
      </c>
      <c r="O965" t="s">
        <v>273</v>
      </c>
      <c r="P965">
        <v>0.17</v>
      </c>
      <c r="R965">
        <v>1</v>
      </c>
      <c r="S965" s="108">
        <v>0.17</v>
      </c>
      <c r="T965">
        <v>1</v>
      </c>
      <c r="U965" t="s">
        <v>270</v>
      </c>
      <c r="V965" t="s">
        <v>167</v>
      </c>
      <c r="W965">
        <v>1</v>
      </c>
      <c r="X965">
        <v>0</v>
      </c>
      <c r="Y965">
        <v>0</v>
      </c>
      <c r="Z965">
        <v>0</v>
      </c>
      <c r="AA965">
        <v>1</v>
      </c>
      <c r="AB965">
        <v>0</v>
      </c>
      <c r="AC965">
        <v>0</v>
      </c>
      <c r="AD965">
        <v>0</v>
      </c>
    </row>
    <row r="966" spans="1:30" x14ac:dyDescent="0.3">
      <c r="A966" t="s">
        <v>745</v>
      </c>
      <c r="B966" t="s">
        <v>817</v>
      </c>
      <c r="C966" t="s">
        <v>180</v>
      </c>
      <c r="D966" t="s">
        <v>818</v>
      </c>
      <c r="F966" t="s">
        <v>818</v>
      </c>
      <c r="H966" t="s">
        <v>265</v>
      </c>
      <c r="I966" t="s">
        <v>266</v>
      </c>
      <c r="J966" t="s">
        <v>748</v>
      </c>
      <c r="K966" t="s">
        <v>749</v>
      </c>
      <c r="L966" t="s">
        <v>271</v>
      </c>
      <c r="M966" t="s">
        <v>268</v>
      </c>
      <c r="N966">
        <v>9</v>
      </c>
      <c r="O966" t="s">
        <v>288</v>
      </c>
      <c r="P966">
        <v>0.48</v>
      </c>
      <c r="R966">
        <v>3</v>
      </c>
      <c r="S966" s="108">
        <v>1.44</v>
      </c>
      <c r="T966">
        <v>1</v>
      </c>
      <c r="U966" t="s">
        <v>270</v>
      </c>
      <c r="V966" t="s">
        <v>167</v>
      </c>
      <c r="W966">
        <v>3</v>
      </c>
      <c r="X966">
        <v>3</v>
      </c>
      <c r="Y966">
        <v>0</v>
      </c>
      <c r="Z966">
        <v>0</v>
      </c>
      <c r="AA966">
        <v>0</v>
      </c>
      <c r="AB966">
        <v>0</v>
      </c>
      <c r="AC966">
        <v>0</v>
      </c>
      <c r="AD966">
        <v>0</v>
      </c>
    </row>
    <row r="967" spans="1:30" x14ac:dyDescent="0.3">
      <c r="A967" t="s">
        <v>745</v>
      </c>
      <c r="B967" t="s">
        <v>817</v>
      </c>
      <c r="C967" t="s">
        <v>180</v>
      </c>
      <c r="D967" t="s">
        <v>818</v>
      </c>
      <c r="F967" t="s">
        <v>818</v>
      </c>
      <c r="H967" t="s">
        <v>265</v>
      </c>
      <c r="I967" t="s">
        <v>266</v>
      </c>
      <c r="J967" t="s">
        <v>748</v>
      </c>
      <c r="K967" t="s">
        <v>749</v>
      </c>
      <c r="L967" t="s">
        <v>271</v>
      </c>
      <c r="M967" t="s">
        <v>268</v>
      </c>
      <c r="N967">
        <v>21</v>
      </c>
      <c r="O967" t="s">
        <v>273</v>
      </c>
      <c r="P967">
        <v>0.17</v>
      </c>
      <c r="R967">
        <v>1</v>
      </c>
      <c r="S967" s="108">
        <v>0.17</v>
      </c>
      <c r="T967">
        <v>1</v>
      </c>
      <c r="U967" t="s">
        <v>270</v>
      </c>
      <c r="V967" t="s">
        <v>167</v>
      </c>
      <c r="W967">
        <v>1</v>
      </c>
      <c r="X967">
        <v>0</v>
      </c>
      <c r="Y967">
        <v>0</v>
      </c>
      <c r="Z967">
        <v>0</v>
      </c>
      <c r="AA967">
        <v>1</v>
      </c>
      <c r="AB967">
        <v>0</v>
      </c>
      <c r="AC967">
        <v>0</v>
      </c>
      <c r="AD967">
        <v>0</v>
      </c>
    </row>
    <row r="968" spans="1:30" x14ac:dyDescent="0.3">
      <c r="A968" t="s">
        <v>745</v>
      </c>
      <c r="B968" t="s">
        <v>817</v>
      </c>
      <c r="C968" t="s">
        <v>180</v>
      </c>
      <c r="D968" t="s">
        <v>818</v>
      </c>
      <c r="F968" t="s">
        <v>818</v>
      </c>
      <c r="H968" t="s">
        <v>265</v>
      </c>
      <c r="I968" t="s">
        <v>266</v>
      </c>
      <c r="J968" t="s">
        <v>748</v>
      </c>
      <c r="K968" t="s">
        <v>749</v>
      </c>
      <c r="L968" t="s">
        <v>267</v>
      </c>
      <c r="M968" t="s">
        <v>268</v>
      </c>
      <c r="N968">
        <v>8</v>
      </c>
      <c r="O968" t="s">
        <v>282</v>
      </c>
      <c r="P968">
        <v>1</v>
      </c>
      <c r="R968">
        <v>1</v>
      </c>
      <c r="S968" s="108">
        <v>1</v>
      </c>
      <c r="T968">
        <v>1</v>
      </c>
      <c r="U968" t="s">
        <v>270</v>
      </c>
      <c r="V968" t="s">
        <v>167</v>
      </c>
      <c r="W968">
        <v>1</v>
      </c>
      <c r="X968">
        <v>0</v>
      </c>
      <c r="Y968">
        <v>0</v>
      </c>
      <c r="Z968">
        <v>0</v>
      </c>
      <c r="AA968">
        <v>0</v>
      </c>
      <c r="AB968">
        <v>1</v>
      </c>
      <c r="AC968">
        <v>0</v>
      </c>
      <c r="AD968">
        <v>0</v>
      </c>
    </row>
    <row r="969" spans="1:30" x14ac:dyDescent="0.3">
      <c r="A969" t="s">
        <v>745</v>
      </c>
      <c r="B969" t="s">
        <v>819</v>
      </c>
      <c r="C969" t="s">
        <v>180</v>
      </c>
      <c r="D969" t="s">
        <v>820</v>
      </c>
      <c r="F969" t="s">
        <v>820</v>
      </c>
      <c r="H969" t="s">
        <v>265</v>
      </c>
      <c r="I969" t="s">
        <v>266</v>
      </c>
      <c r="J969" t="s">
        <v>748</v>
      </c>
      <c r="K969" t="s">
        <v>17403</v>
      </c>
      <c r="L969" t="s">
        <v>271</v>
      </c>
      <c r="M969" t="s">
        <v>268</v>
      </c>
      <c r="N969">
        <v>21</v>
      </c>
      <c r="O969" t="s">
        <v>273</v>
      </c>
      <c r="P969">
        <v>0.17</v>
      </c>
      <c r="R969">
        <v>1</v>
      </c>
      <c r="S969" s="108">
        <v>0.17</v>
      </c>
      <c r="T969">
        <v>1</v>
      </c>
      <c r="U969" t="s">
        <v>270</v>
      </c>
      <c r="V969" t="s">
        <v>167</v>
      </c>
      <c r="W969">
        <v>1</v>
      </c>
      <c r="X969">
        <v>0</v>
      </c>
      <c r="Y969">
        <v>0</v>
      </c>
      <c r="Z969">
        <v>0</v>
      </c>
      <c r="AA969">
        <v>1</v>
      </c>
      <c r="AB969">
        <v>0</v>
      </c>
      <c r="AC969">
        <v>0</v>
      </c>
      <c r="AD969">
        <v>0</v>
      </c>
    </row>
    <row r="970" spans="1:30" x14ac:dyDescent="0.3">
      <c r="A970" t="s">
        <v>745</v>
      </c>
      <c r="B970" t="s">
        <v>819</v>
      </c>
      <c r="C970" t="s">
        <v>180</v>
      </c>
      <c r="D970" t="s">
        <v>820</v>
      </c>
      <c r="F970" t="s">
        <v>820</v>
      </c>
      <c r="H970" t="s">
        <v>265</v>
      </c>
      <c r="I970" t="s">
        <v>266</v>
      </c>
      <c r="J970" t="s">
        <v>748</v>
      </c>
      <c r="K970" t="s">
        <v>17403</v>
      </c>
      <c r="L970" t="s">
        <v>271</v>
      </c>
      <c r="M970" t="s">
        <v>268</v>
      </c>
      <c r="N970">
        <v>9</v>
      </c>
      <c r="O970" t="s">
        <v>288</v>
      </c>
      <c r="P970">
        <v>0.48</v>
      </c>
      <c r="R970">
        <v>4</v>
      </c>
      <c r="S970" s="108">
        <v>1.92</v>
      </c>
      <c r="T970">
        <v>1</v>
      </c>
      <c r="U970" t="s">
        <v>270</v>
      </c>
      <c r="V970" t="s">
        <v>167</v>
      </c>
      <c r="W970">
        <v>4</v>
      </c>
      <c r="X970">
        <v>4</v>
      </c>
      <c r="Y970">
        <v>0</v>
      </c>
      <c r="Z970">
        <v>0</v>
      </c>
      <c r="AA970">
        <v>0</v>
      </c>
      <c r="AB970">
        <v>0</v>
      </c>
      <c r="AC970">
        <v>0</v>
      </c>
      <c r="AD970">
        <v>0</v>
      </c>
    </row>
    <row r="971" spans="1:30" x14ac:dyDescent="0.3">
      <c r="A971" t="s">
        <v>745</v>
      </c>
      <c r="B971" t="s">
        <v>819</v>
      </c>
      <c r="C971" t="s">
        <v>180</v>
      </c>
      <c r="D971" t="s">
        <v>820</v>
      </c>
      <c r="F971" t="s">
        <v>820</v>
      </c>
      <c r="H971" t="s">
        <v>265</v>
      </c>
      <c r="I971" t="s">
        <v>266</v>
      </c>
      <c r="J971" t="s">
        <v>748</v>
      </c>
      <c r="K971" t="s">
        <v>17403</v>
      </c>
      <c r="L971" t="s">
        <v>267</v>
      </c>
      <c r="M971" t="s">
        <v>268</v>
      </c>
      <c r="N971">
        <v>8</v>
      </c>
      <c r="O971" t="s">
        <v>282</v>
      </c>
      <c r="P971">
        <v>2</v>
      </c>
      <c r="R971">
        <v>1</v>
      </c>
      <c r="S971" s="108">
        <v>2</v>
      </c>
      <c r="T971">
        <v>1</v>
      </c>
      <c r="U971" t="s">
        <v>270</v>
      </c>
      <c r="V971" t="s">
        <v>167</v>
      </c>
      <c r="W971">
        <v>1</v>
      </c>
      <c r="X971">
        <v>1</v>
      </c>
      <c r="Y971">
        <v>0</v>
      </c>
      <c r="Z971">
        <v>0</v>
      </c>
      <c r="AA971">
        <v>0</v>
      </c>
      <c r="AB971">
        <v>0</v>
      </c>
      <c r="AC971">
        <v>0</v>
      </c>
      <c r="AD971">
        <v>0</v>
      </c>
    </row>
    <row r="972" spans="1:30" x14ac:dyDescent="0.3">
      <c r="A972" t="s">
        <v>745</v>
      </c>
      <c r="B972" t="s">
        <v>821</v>
      </c>
      <c r="C972" t="s">
        <v>180</v>
      </c>
      <c r="D972" t="s">
        <v>822</v>
      </c>
      <c r="F972" t="s">
        <v>822</v>
      </c>
      <c r="H972" t="s">
        <v>265</v>
      </c>
      <c r="I972" t="s">
        <v>266</v>
      </c>
      <c r="J972" t="s">
        <v>748</v>
      </c>
      <c r="K972" t="s">
        <v>17403</v>
      </c>
      <c r="L972" t="s">
        <v>267</v>
      </c>
      <c r="M972" t="s">
        <v>268</v>
      </c>
      <c r="N972">
        <v>8</v>
      </c>
      <c r="O972" t="s">
        <v>282</v>
      </c>
      <c r="P972">
        <v>1</v>
      </c>
      <c r="R972">
        <v>1</v>
      </c>
      <c r="S972" s="108">
        <v>1</v>
      </c>
      <c r="T972">
        <v>1</v>
      </c>
      <c r="U972" t="s">
        <v>270</v>
      </c>
      <c r="V972" t="s">
        <v>167</v>
      </c>
      <c r="W972">
        <v>1</v>
      </c>
      <c r="X972">
        <v>1</v>
      </c>
      <c r="Y972">
        <v>0</v>
      </c>
      <c r="Z972">
        <v>0</v>
      </c>
      <c r="AA972">
        <v>0</v>
      </c>
      <c r="AB972">
        <v>0</v>
      </c>
      <c r="AC972">
        <v>0</v>
      </c>
      <c r="AD972">
        <v>0</v>
      </c>
    </row>
    <row r="973" spans="1:30" x14ac:dyDescent="0.3">
      <c r="A973" t="s">
        <v>745</v>
      </c>
      <c r="B973" t="s">
        <v>821</v>
      </c>
      <c r="C973" t="s">
        <v>180</v>
      </c>
      <c r="D973" t="s">
        <v>822</v>
      </c>
      <c r="F973" t="s">
        <v>822</v>
      </c>
      <c r="H973" t="s">
        <v>265</v>
      </c>
      <c r="I973" t="s">
        <v>266</v>
      </c>
      <c r="J973" t="s">
        <v>748</v>
      </c>
      <c r="K973" t="s">
        <v>17403</v>
      </c>
      <c r="L973" t="s">
        <v>271</v>
      </c>
      <c r="M973" t="s">
        <v>268</v>
      </c>
      <c r="N973">
        <v>9</v>
      </c>
      <c r="O973" t="s">
        <v>288</v>
      </c>
      <c r="P973">
        <v>0.48</v>
      </c>
      <c r="R973">
        <v>10</v>
      </c>
      <c r="S973" s="108">
        <v>4.8</v>
      </c>
      <c r="T973">
        <v>1</v>
      </c>
      <c r="U973" t="s">
        <v>270</v>
      </c>
      <c r="V973" t="s">
        <v>167</v>
      </c>
      <c r="W973">
        <v>5</v>
      </c>
      <c r="X973">
        <v>5</v>
      </c>
      <c r="Y973">
        <v>0</v>
      </c>
      <c r="Z973">
        <v>0</v>
      </c>
      <c r="AA973">
        <v>5</v>
      </c>
      <c r="AB973">
        <v>0</v>
      </c>
      <c r="AC973">
        <v>0</v>
      </c>
      <c r="AD973">
        <v>0</v>
      </c>
    </row>
    <row r="974" spans="1:30" x14ac:dyDescent="0.3">
      <c r="A974" t="s">
        <v>745</v>
      </c>
      <c r="B974" t="s">
        <v>821</v>
      </c>
      <c r="C974" t="s">
        <v>180</v>
      </c>
      <c r="D974" t="s">
        <v>822</v>
      </c>
      <c r="F974" t="s">
        <v>822</v>
      </c>
      <c r="H974" t="s">
        <v>265</v>
      </c>
      <c r="I974" t="s">
        <v>266</v>
      </c>
      <c r="J974" t="s">
        <v>748</v>
      </c>
      <c r="K974" t="s">
        <v>17403</v>
      </c>
      <c r="L974" t="s">
        <v>271</v>
      </c>
      <c r="M974" t="s">
        <v>268</v>
      </c>
      <c r="N974">
        <v>21</v>
      </c>
      <c r="O974" t="s">
        <v>273</v>
      </c>
      <c r="P974">
        <v>0.17</v>
      </c>
      <c r="R974">
        <v>1</v>
      </c>
      <c r="S974" s="108">
        <v>0.17</v>
      </c>
      <c r="T974">
        <v>1</v>
      </c>
      <c r="U974" t="s">
        <v>270</v>
      </c>
      <c r="V974" t="s">
        <v>167</v>
      </c>
      <c r="W974">
        <v>1</v>
      </c>
      <c r="X974">
        <v>0</v>
      </c>
      <c r="Y974">
        <v>0</v>
      </c>
      <c r="Z974">
        <v>0</v>
      </c>
      <c r="AA974">
        <v>1</v>
      </c>
      <c r="AB974">
        <v>0</v>
      </c>
      <c r="AC974">
        <v>0</v>
      </c>
      <c r="AD974">
        <v>0</v>
      </c>
    </row>
    <row r="975" spans="1:30" x14ac:dyDescent="0.3">
      <c r="A975" t="s">
        <v>745</v>
      </c>
      <c r="B975" t="s">
        <v>839</v>
      </c>
      <c r="C975" t="s">
        <v>180</v>
      </c>
      <c r="D975" t="s">
        <v>840</v>
      </c>
      <c r="F975" t="s">
        <v>840</v>
      </c>
      <c r="H975" t="s">
        <v>265</v>
      </c>
      <c r="I975" t="s">
        <v>266</v>
      </c>
      <c r="J975" t="s">
        <v>748</v>
      </c>
      <c r="K975" t="s">
        <v>17403</v>
      </c>
      <c r="L975" t="s">
        <v>267</v>
      </c>
      <c r="M975" t="s">
        <v>268</v>
      </c>
      <c r="N975">
        <v>8</v>
      </c>
      <c r="O975" t="s">
        <v>282</v>
      </c>
      <c r="P975">
        <v>2</v>
      </c>
      <c r="R975">
        <v>1</v>
      </c>
      <c r="S975" s="108">
        <v>2</v>
      </c>
      <c r="T975">
        <v>1</v>
      </c>
      <c r="U975" t="s">
        <v>270</v>
      </c>
      <c r="V975" t="s">
        <v>167</v>
      </c>
      <c r="W975">
        <v>1</v>
      </c>
      <c r="X975">
        <v>0</v>
      </c>
      <c r="Y975">
        <v>0</v>
      </c>
      <c r="Z975">
        <v>0</v>
      </c>
      <c r="AA975">
        <v>0</v>
      </c>
      <c r="AB975">
        <v>1</v>
      </c>
      <c r="AC975">
        <v>0</v>
      </c>
      <c r="AD975">
        <v>0</v>
      </c>
    </row>
    <row r="976" spans="1:30" x14ac:dyDescent="0.3">
      <c r="A976" t="s">
        <v>745</v>
      </c>
      <c r="B976" t="s">
        <v>839</v>
      </c>
      <c r="C976" t="s">
        <v>180</v>
      </c>
      <c r="D976" t="s">
        <v>840</v>
      </c>
      <c r="F976" t="s">
        <v>840</v>
      </c>
      <c r="H976" t="s">
        <v>265</v>
      </c>
      <c r="I976" t="s">
        <v>266</v>
      </c>
      <c r="J976" t="s">
        <v>748</v>
      </c>
      <c r="K976" t="s">
        <v>17403</v>
      </c>
      <c r="L976" t="s">
        <v>271</v>
      </c>
      <c r="M976" t="s">
        <v>268</v>
      </c>
      <c r="N976">
        <v>9</v>
      </c>
      <c r="O976" t="s">
        <v>288</v>
      </c>
      <c r="P976">
        <v>0.48</v>
      </c>
      <c r="R976">
        <v>4</v>
      </c>
      <c r="S976" s="108">
        <v>1.92</v>
      </c>
      <c r="T976">
        <v>1</v>
      </c>
      <c r="U976" t="s">
        <v>270</v>
      </c>
      <c r="V976" t="s">
        <v>167</v>
      </c>
      <c r="W976">
        <v>4</v>
      </c>
      <c r="X976">
        <v>4</v>
      </c>
      <c r="Y976">
        <v>0</v>
      </c>
      <c r="Z976">
        <v>0</v>
      </c>
      <c r="AA976">
        <v>0</v>
      </c>
      <c r="AB976">
        <v>0</v>
      </c>
      <c r="AC976">
        <v>0</v>
      </c>
      <c r="AD976">
        <v>0</v>
      </c>
    </row>
    <row r="977" spans="1:30" x14ac:dyDescent="0.3">
      <c r="A977" t="s">
        <v>745</v>
      </c>
      <c r="B977" t="s">
        <v>839</v>
      </c>
      <c r="C977" t="s">
        <v>180</v>
      </c>
      <c r="D977" t="s">
        <v>840</v>
      </c>
      <c r="F977" t="s">
        <v>840</v>
      </c>
      <c r="H977" t="s">
        <v>265</v>
      </c>
      <c r="I977" t="s">
        <v>266</v>
      </c>
      <c r="J977" t="s">
        <v>748</v>
      </c>
      <c r="K977" t="s">
        <v>17403</v>
      </c>
      <c r="L977" t="s">
        <v>271</v>
      </c>
      <c r="M977" t="s">
        <v>268</v>
      </c>
      <c r="N977">
        <v>21</v>
      </c>
      <c r="O977" t="s">
        <v>273</v>
      </c>
      <c r="P977">
        <v>0.17</v>
      </c>
      <c r="R977">
        <v>1</v>
      </c>
      <c r="S977" s="108">
        <v>0.17</v>
      </c>
      <c r="T977">
        <v>1</v>
      </c>
      <c r="U977" t="s">
        <v>270</v>
      </c>
      <c r="V977" t="s">
        <v>167</v>
      </c>
      <c r="W977">
        <v>1</v>
      </c>
      <c r="X977">
        <v>0</v>
      </c>
      <c r="Y977">
        <v>0</v>
      </c>
      <c r="Z977">
        <v>0</v>
      </c>
      <c r="AA977">
        <v>0</v>
      </c>
      <c r="AB977">
        <v>1</v>
      </c>
      <c r="AC977">
        <v>0</v>
      </c>
      <c r="AD977">
        <v>0</v>
      </c>
    </row>
    <row r="978" spans="1:30" x14ac:dyDescent="0.3">
      <c r="A978" t="s">
        <v>745</v>
      </c>
      <c r="B978" t="s">
        <v>839</v>
      </c>
      <c r="C978" t="s">
        <v>180</v>
      </c>
      <c r="D978" t="s">
        <v>840</v>
      </c>
      <c r="F978" t="s">
        <v>840</v>
      </c>
      <c r="H978" t="s">
        <v>265</v>
      </c>
      <c r="I978" t="s">
        <v>266</v>
      </c>
      <c r="J978" t="s">
        <v>748</v>
      </c>
      <c r="K978" t="s">
        <v>17403</v>
      </c>
      <c r="L978" t="s">
        <v>271</v>
      </c>
      <c r="M978" t="s">
        <v>268</v>
      </c>
      <c r="N978">
        <v>21</v>
      </c>
      <c r="O978" t="s">
        <v>273</v>
      </c>
      <c r="P978">
        <v>0.17</v>
      </c>
      <c r="R978">
        <v>1</v>
      </c>
      <c r="S978" s="108">
        <v>0.17</v>
      </c>
      <c r="T978">
        <v>1</v>
      </c>
      <c r="U978" t="s">
        <v>270</v>
      </c>
      <c r="V978" t="s">
        <v>167</v>
      </c>
      <c r="W978">
        <v>1</v>
      </c>
      <c r="X978">
        <v>0</v>
      </c>
      <c r="Y978">
        <v>0</v>
      </c>
      <c r="Z978">
        <v>0</v>
      </c>
      <c r="AA978">
        <v>0</v>
      </c>
      <c r="AB978">
        <v>1</v>
      </c>
      <c r="AC978">
        <v>0</v>
      </c>
      <c r="AD978">
        <v>0</v>
      </c>
    </row>
    <row r="979" spans="1:30" x14ac:dyDescent="0.3">
      <c r="A979" t="s">
        <v>745</v>
      </c>
      <c r="B979" t="s">
        <v>839</v>
      </c>
      <c r="C979" t="s">
        <v>180</v>
      </c>
      <c r="D979" t="s">
        <v>840</v>
      </c>
      <c r="F979" t="s">
        <v>840</v>
      </c>
      <c r="H979" t="s">
        <v>265</v>
      </c>
      <c r="I979" t="s">
        <v>266</v>
      </c>
      <c r="J979" t="s">
        <v>748</v>
      </c>
      <c r="K979" t="s">
        <v>17403</v>
      </c>
      <c r="L979" t="s">
        <v>267</v>
      </c>
      <c r="M979" t="s">
        <v>268</v>
      </c>
      <c r="N979">
        <v>8</v>
      </c>
      <c r="O979" t="s">
        <v>282</v>
      </c>
      <c r="P979">
        <v>2</v>
      </c>
      <c r="R979">
        <v>1</v>
      </c>
      <c r="S979" s="108">
        <v>2</v>
      </c>
      <c r="T979">
        <v>1</v>
      </c>
      <c r="U979" t="s">
        <v>270</v>
      </c>
      <c r="V979" t="s">
        <v>167</v>
      </c>
      <c r="W979">
        <v>1</v>
      </c>
      <c r="X979">
        <v>0</v>
      </c>
      <c r="Y979">
        <v>0</v>
      </c>
      <c r="Z979">
        <v>0</v>
      </c>
      <c r="AA979">
        <v>0</v>
      </c>
      <c r="AB979">
        <v>1</v>
      </c>
      <c r="AC979">
        <v>0</v>
      </c>
      <c r="AD979">
        <v>0</v>
      </c>
    </row>
    <row r="980" spans="1:30" x14ac:dyDescent="0.3">
      <c r="A980" t="s">
        <v>745</v>
      </c>
      <c r="B980" t="s">
        <v>839</v>
      </c>
      <c r="C980" t="s">
        <v>180</v>
      </c>
      <c r="D980" t="s">
        <v>840</v>
      </c>
      <c r="F980" t="s">
        <v>840</v>
      </c>
      <c r="H980" t="s">
        <v>265</v>
      </c>
      <c r="I980" t="s">
        <v>266</v>
      </c>
      <c r="J980" t="s">
        <v>748</v>
      </c>
      <c r="K980" t="s">
        <v>17403</v>
      </c>
      <c r="L980" t="s">
        <v>271</v>
      </c>
      <c r="M980" t="s">
        <v>268</v>
      </c>
      <c r="N980">
        <v>9</v>
      </c>
      <c r="O980" t="s">
        <v>288</v>
      </c>
      <c r="P980">
        <v>0.48</v>
      </c>
      <c r="R980">
        <v>2</v>
      </c>
      <c r="S980" s="108">
        <v>0.96</v>
      </c>
      <c r="T980">
        <v>1</v>
      </c>
      <c r="U980" t="s">
        <v>270</v>
      </c>
      <c r="V980" t="s">
        <v>167</v>
      </c>
      <c r="W980">
        <v>2</v>
      </c>
      <c r="X980">
        <v>2</v>
      </c>
      <c r="Y980">
        <v>0</v>
      </c>
      <c r="Z980">
        <v>0</v>
      </c>
      <c r="AA980">
        <v>0</v>
      </c>
      <c r="AB980">
        <v>0</v>
      </c>
      <c r="AC980">
        <v>0</v>
      </c>
      <c r="AD980">
        <v>0</v>
      </c>
    </row>
    <row r="981" spans="1:30" x14ac:dyDescent="0.3">
      <c r="A981" t="s">
        <v>745</v>
      </c>
      <c r="B981" t="s">
        <v>849</v>
      </c>
      <c r="C981" t="s">
        <v>180</v>
      </c>
      <c r="D981" t="s">
        <v>850</v>
      </c>
      <c r="F981" t="s">
        <v>850</v>
      </c>
      <c r="H981" t="s">
        <v>265</v>
      </c>
      <c r="I981" t="s">
        <v>266</v>
      </c>
      <c r="J981" t="s">
        <v>748</v>
      </c>
      <c r="K981" t="s">
        <v>17403</v>
      </c>
      <c r="L981" t="s">
        <v>267</v>
      </c>
      <c r="M981" t="s">
        <v>268</v>
      </c>
      <c r="N981">
        <v>8</v>
      </c>
      <c r="O981" t="s">
        <v>282</v>
      </c>
      <c r="P981">
        <v>2</v>
      </c>
      <c r="R981">
        <v>2</v>
      </c>
      <c r="S981" s="108">
        <v>4</v>
      </c>
      <c r="T981">
        <v>1</v>
      </c>
      <c r="U981" t="s">
        <v>270</v>
      </c>
      <c r="V981" t="s">
        <v>167</v>
      </c>
      <c r="W981">
        <v>1</v>
      </c>
      <c r="X981">
        <v>1</v>
      </c>
      <c r="Y981">
        <v>0</v>
      </c>
      <c r="Z981">
        <v>0</v>
      </c>
      <c r="AA981">
        <v>0</v>
      </c>
      <c r="AB981">
        <v>1</v>
      </c>
      <c r="AC981">
        <v>0</v>
      </c>
      <c r="AD981">
        <v>0</v>
      </c>
    </row>
    <row r="982" spans="1:30" x14ac:dyDescent="0.3">
      <c r="A982" t="s">
        <v>745</v>
      </c>
      <c r="B982" t="s">
        <v>849</v>
      </c>
      <c r="C982" t="s">
        <v>180</v>
      </c>
      <c r="D982" t="s">
        <v>850</v>
      </c>
      <c r="F982" t="s">
        <v>850</v>
      </c>
      <c r="H982" t="s">
        <v>265</v>
      </c>
      <c r="I982" t="s">
        <v>266</v>
      </c>
      <c r="J982" t="s">
        <v>748</v>
      </c>
      <c r="K982" t="s">
        <v>17403</v>
      </c>
      <c r="L982" t="s">
        <v>271</v>
      </c>
      <c r="M982" t="s">
        <v>268</v>
      </c>
      <c r="N982">
        <v>9</v>
      </c>
      <c r="O982" t="s">
        <v>288</v>
      </c>
      <c r="P982">
        <v>0.48</v>
      </c>
      <c r="R982">
        <v>3</v>
      </c>
      <c r="S982" s="108">
        <v>1.44</v>
      </c>
      <c r="T982">
        <v>1</v>
      </c>
      <c r="U982" t="s">
        <v>270</v>
      </c>
      <c r="V982" t="s">
        <v>167</v>
      </c>
      <c r="W982">
        <v>3</v>
      </c>
      <c r="X982">
        <v>3</v>
      </c>
      <c r="Y982">
        <v>0</v>
      </c>
      <c r="Z982">
        <v>0</v>
      </c>
      <c r="AA982">
        <v>0</v>
      </c>
      <c r="AB982">
        <v>0</v>
      </c>
      <c r="AC982">
        <v>0</v>
      </c>
      <c r="AD982">
        <v>0</v>
      </c>
    </row>
    <row r="983" spans="1:30" x14ac:dyDescent="0.3">
      <c r="A983" t="s">
        <v>745</v>
      </c>
      <c r="B983" t="s">
        <v>849</v>
      </c>
      <c r="C983" t="s">
        <v>180</v>
      </c>
      <c r="D983" t="s">
        <v>850</v>
      </c>
      <c r="F983" t="s">
        <v>850</v>
      </c>
      <c r="H983" t="s">
        <v>265</v>
      </c>
      <c r="I983" t="s">
        <v>266</v>
      </c>
      <c r="J983" t="s">
        <v>748</v>
      </c>
      <c r="K983" t="s">
        <v>17403</v>
      </c>
      <c r="L983" t="s">
        <v>271</v>
      </c>
      <c r="M983" t="s">
        <v>268</v>
      </c>
      <c r="N983">
        <v>21</v>
      </c>
      <c r="O983" t="s">
        <v>273</v>
      </c>
      <c r="P983">
        <v>0.17</v>
      </c>
      <c r="R983">
        <v>1</v>
      </c>
      <c r="S983" s="108">
        <v>0.17</v>
      </c>
      <c r="T983">
        <v>1</v>
      </c>
      <c r="U983" t="s">
        <v>270</v>
      </c>
      <c r="V983" t="s">
        <v>167</v>
      </c>
      <c r="W983">
        <v>1</v>
      </c>
      <c r="X983">
        <v>0</v>
      </c>
      <c r="Y983">
        <v>0</v>
      </c>
      <c r="Z983">
        <v>0</v>
      </c>
      <c r="AA983">
        <v>0</v>
      </c>
      <c r="AB983">
        <v>1</v>
      </c>
      <c r="AC983">
        <v>0</v>
      </c>
      <c r="AD983">
        <v>0</v>
      </c>
    </row>
    <row r="984" spans="1:30" x14ac:dyDescent="0.3">
      <c r="A984" t="s">
        <v>745</v>
      </c>
      <c r="B984" t="s">
        <v>841</v>
      </c>
      <c r="C984" t="s">
        <v>180</v>
      </c>
      <c r="D984" t="s">
        <v>842</v>
      </c>
      <c r="F984" t="s">
        <v>842</v>
      </c>
      <c r="H984" t="s">
        <v>265</v>
      </c>
      <c r="I984" t="s">
        <v>266</v>
      </c>
      <c r="J984" t="s">
        <v>748</v>
      </c>
      <c r="K984" t="s">
        <v>749</v>
      </c>
      <c r="L984" t="s">
        <v>271</v>
      </c>
      <c r="M984" t="s">
        <v>268</v>
      </c>
      <c r="N984">
        <v>9</v>
      </c>
      <c r="O984" t="s">
        <v>272</v>
      </c>
      <c r="P984">
        <v>2</v>
      </c>
      <c r="R984">
        <v>1</v>
      </c>
      <c r="S984" s="108">
        <v>2</v>
      </c>
      <c r="T984">
        <v>1</v>
      </c>
      <c r="U984" t="s">
        <v>270</v>
      </c>
      <c r="V984" t="s">
        <v>167</v>
      </c>
      <c r="W984">
        <v>1</v>
      </c>
      <c r="X984">
        <v>0</v>
      </c>
      <c r="Y984">
        <v>1</v>
      </c>
      <c r="Z984">
        <v>0</v>
      </c>
      <c r="AA984">
        <v>0</v>
      </c>
      <c r="AB984">
        <v>0</v>
      </c>
      <c r="AC984">
        <v>0</v>
      </c>
      <c r="AD984">
        <v>0</v>
      </c>
    </row>
    <row r="985" spans="1:30" x14ac:dyDescent="0.3">
      <c r="A985" t="s">
        <v>745</v>
      </c>
      <c r="B985" t="s">
        <v>841</v>
      </c>
      <c r="C985" t="s">
        <v>180</v>
      </c>
      <c r="D985" t="s">
        <v>842</v>
      </c>
      <c r="F985" t="s">
        <v>842</v>
      </c>
      <c r="H985" t="s">
        <v>265</v>
      </c>
      <c r="I985" t="s">
        <v>266</v>
      </c>
      <c r="J985" t="s">
        <v>748</v>
      </c>
      <c r="K985" t="s">
        <v>749</v>
      </c>
      <c r="L985" t="s">
        <v>267</v>
      </c>
      <c r="M985" t="s">
        <v>268</v>
      </c>
      <c r="N985">
        <v>8</v>
      </c>
      <c r="O985" t="s">
        <v>282</v>
      </c>
      <c r="P985">
        <v>1</v>
      </c>
      <c r="R985">
        <v>1</v>
      </c>
      <c r="S985" s="108">
        <v>1</v>
      </c>
      <c r="T985">
        <v>1</v>
      </c>
      <c r="U985" t="s">
        <v>270</v>
      </c>
      <c r="V985" t="s">
        <v>167</v>
      </c>
      <c r="W985">
        <v>1</v>
      </c>
      <c r="X985">
        <v>0</v>
      </c>
      <c r="Y985">
        <v>0</v>
      </c>
      <c r="Z985">
        <v>0</v>
      </c>
      <c r="AA985">
        <v>0</v>
      </c>
      <c r="AB985">
        <v>1</v>
      </c>
      <c r="AC985">
        <v>0</v>
      </c>
      <c r="AD985">
        <v>0</v>
      </c>
    </row>
    <row r="986" spans="1:30" x14ac:dyDescent="0.3">
      <c r="A986" t="s">
        <v>745</v>
      </c>
      <c r="B986" t="s">
        <v>841</v>
      </c>
      <c r="C986" t="s">
        <v>180</v>
      </c>
      <c r="D986" t="s">
        <v>842</v>
      </c>
      <c r="F986" t="s">
        <v>842</v>
      </c>
      <c r="H986" t="s">
        <v>265</v>
      </c>
      <c r="I986" t="s">
        <v>266</v>
      </c>
      <c r="J986" t="s">
        <v>748</v>
      </c>
      <c r="K986" t="s">
        <v>749</v>
      </c>
      <c r="L986" t="s">
        <v>271</v>
      </c>
      <c r="M986" t="s">
        <v>268</v>
      </c>
      <c r="N986">
        <v>21</v>
      </c>
      <c r="O986" t="s">
        <v>273</v>
      </c>
      <c r="P986">
        <v>0.32</v>
      </c>
      <c r="R986">
        <v>1</v>
      </c>
      <c r="S986" s="108">
        <v>0.32</v>
      </c>
      <c r="T986">
        <v>1</v>
      </c>
      <c r="U986" t="s">
        <v>270</v>
      </c>
      <c r="V986" t="s">
        <v>167</v>
      </c>
      <c r="W986">
        <v>1</v>
      </c>
      <c r="X986">
        <v>0</v>
      </c>
      <c r="Y986">
        <v>0</v>
      </c>
      <c r="Z986">
        <v>0</v>
      </c>
      <c r="AA986">
        <v>0</v>
      </c>
      <c r="AB986">
        <v>1</v>
      </c>
      <c r="AC986">
        <v>0</v>
      </c>
      <c r="AD986">
        <v>0</v>
      </c>
    </row>
    <row r="987" spans="1:30" x14ac:dyDescent="0.3">
      <c r="A987" t="s">
        <v>745</v>
      </c>
      <c r="B987" t="s">
        <v>841</v>
      </c>
      <c r="C987" t="s">
        <v>180</v>
      </c>
      <c r="D987" t="s">
        <v>842</v>
      </c>
      <c r="F987" t="s">
        <v>842</v>
      </c>
      <c r="H987" t="s">
        <v>265</v>
      </c>
      <c r="I987" t="s">
        <v>266</v>
      </c>
      <c r="J987" t="s">
        <v>748</v>
      </c>
      <c r="K987" t="s">
        <v>749</v>
      </c>
      <c r="L987" t="s">
        <v>271</v>
      </c>
      <c r="M987" t="s">
        <v>268</v>
      </c>
      <c r="N987">
        <v>21</v>
      </c>
      <c r="O987" t="s">
        <v>273</v>
      </c>
      <c r="P987">
        <v>0.32</v>
      </c>
      <c r="R987">
        <v>1</v>
      </c>
      <c r="S987" s="108">
        <v>0.32</v>
      </c>
      <c r="T987">
        <v>1</v>
      </c>
      <c r="U987" t="s">
        <v>270</v>
      </c>
      <c r="V987" t="s">
        <v>167</v>
      </c>
      <c r="W987">
        <v>1</v>
      </c>
      <c r="X987">
        <v>0</v>
      </c>
      <c r="Y987">
        <v>0</v>
      </c>
      <c r="Z987">
        <v>0</v>
      </c>
      <c r="AA987">
        <v>0</v>
      </c>
      <c r="AB987">
        <v>1</v>
      </c>
      <c r="AC987">
        <v>0</v>
      </c>
      <c r="AD987">
        <v>0</v>
      </c>
    </row>
    <row r="988" spans="1:30" x14ac:dyDescent="0.3">
      <c r="A988" t="s">
        <v>745</v>
      </c>
      <c r="B988" t="s">
        <v>841</v>
      </c>
      <c r="C988" t="s">
        <v>180</v>
      </c>
      <c r="D988" t="s">
        <v>842</v>
      </c>
      <c r="F988" t="s">
        <v>842</v>
      </c>
      <c r="H988" t="s">
        <v>265</v>
      </c>
      <c r="I988" t="s">
        <v>266</v>
      </c>
      <c r="J988" t="s">
        <v>748</v>
      </c>
      <c r="K988" t="s">
        <v>749</v>
      </c>
      <c r="L988" t="s">
        <v>267</v>
      </c>
      <c r="M988" t="s">
        <v>268</v>
      </c>
      <c r="N988">
        <v>8</v>
      </c>
      <c r="O988" t="s">
        <v>282</v>
      </c>
      <c r="P988">
        <v>2</v>
      </c>
      <c r="R988">
        <v>1</v>
      </c>
      <c r="S988" s="108">
        <v>2</v>
      </c>
      <c r="T988">
        <v>1</v>
      </c>
      <c r="U988" t="s">
        <v>270</v>
      </c>
      <c r="V988" t="s">
        <v>167</v>
      </c>
      <c r="W988">
        <v>1</v>
      </c>
      <c r="X988">
        <v>0</v>
      </c>
      <c r="Y988">
        <v>0</v>
      </c>
      <c r="Z988">
        <v>0</v>
      </c>
      <c r="AA988">
        <v>0</v>
      </c>
      <c r="AB988">
        <v>1</v>
      </c>
      <c r="AC988">
        <v>0</v>
      </c>
      <c r="AD988">
        <v>0</v>
      </c>
    </row>
    <row r="989" spans="1:30" x14ac:dyDescent="0.3">
      <c r="A989" t="s">
        <v>745</v>
      </c>
      <c r="B989" t="s">
        <v>841</v>
      </c>
      <c r="C989" t="s">
        <v>180</v>
      </c>
      <c r="D989" t="s">
        <v>842</v>
      </c>
      <c r="F989" t="s">
        <v>842</v>
      </c>
      <c r="H989" t="s">
        <v>265</v>
      </c>
      <c r="I989" t="s">
        <v>266</v>
      </c>
      <c r="J989" t="s">
        <v>748</v>
      </c>
      <c r="K989" t="s">
        <v>749</v>
      </c>
      <c r="L989" t="s">
        <v>271</v>
      </c>
      <c r="M989" t="s">
        <v>268</v>
      </c>
      <c r="N989">
        <v>9</v>
      </c>
      <c r="O989" t="s">
        <v>272</v>
      </c>
      <c r="P989">
        <v>2</v>
      </c>
      <c r="R989">
        <v>1</v>
      </c>
      <c r="S989" s="108">
        <v>2</v>
      </c>
      <c r="T989">
        <v>1</v>
      </c>
      <c r="U989" t="s">
        <v>270</v>
      </c>
      <c r="V989" t="s">
        <v>167</v>
      </c>
      <c r="W989">
        <v>1</v>
      </c>
      <c r="X989">
        <v>0</v>
      </c>
      <c r="Y989">
        <v>1</v>
      </c>
      <c r="Z989">
        <v>0</v>
      </c>
      <c r="AA989">
        <v>0</v>
      </c>
      <c r="AB989">
        <v>0</v>
      </c>
      <c r="AC989">
        <v>0</v>
      </c>
      <c r="AD989">
        <v>0</v>
      </c>
    </row>
    <row r="990" spans="1:30" x14ac:dyDescent="0.3">
      <c r="A990" t="s">
        <v>745</v>
      </c>
      <c r="B990" t="s">
        <v>843</v>
      </c>
      <c r="C990" t="s">
        <v>180</v>
      </c>
      <c r="D990" t="s">
        <v>844</v>
      </c>
      <c r="F990" t="s">
        <v>844</v>
      </c>
      <c r="H990" t="s">
        <v>265</v>
      </c>
      <c r="I990" t="s">
        <v>266</v>
      </c>
      <c r="J990" t="s">
        <v>748</v>
      </c>
      <c r="K990" t="s">
        <v>749</v>
      </c>
      <c r="L990" t="s">
        <v>271</v>
      </c>
      <c r="M990" t="s">
        <v>268</v>
      </c>
      <c r="N990">
        <v>9</v>
      </c>
      <c r="O990" t="s">
        <v>272</v>
      </c>
      <c r="P990">
        <v>2</v>
      </c>
      <c r="R990">
        <v>1</v>
      </c>
      <c r="S990" s="108">
        <v>2</v>
      </c>
      <c r="T990">
        <v>1</v>
      </c>
      <c r="U990" t="s">
        <v>270</v>
      </c>
      <c r="V990" t="s">
        <v>167</v>
      </c>
      <c r="W990">
        <v>1</v>
      </c>
      <c r="X990">
        <v>0</v>
      </c>
      <c r="Y990">
        <v>1</v>
      </c>
      <c r="Z990">
        <v>0</v>
      </c>
      <c r="AA990">
        <v>0</v>
      </c>
      <c r="AB990">
        <v>0</v>
      </c>
      <c r="AC990">
        <v>0</v>
      </c>
      <c r="AD990">
        <v>0</v>
      </c>
    </row>
    <row r="991" spans="1:30" x14ac:dyDescent="0.3">
      <c r="A991" t="s">
        <v>745</v>
      </c>
      <c r="B991" t="s">
        <v>843</v>
      </c>
      <c r="C991" t="s">
        <v>180</v>
      </c>
      <c r="D991" t="s">
        <v>844</v>
      </c>
      <c r="F991" t="s">
        <v>844</v>
      </c>
      <c r="H991" t="s">
        <v>265</v>
      </c>
      <c r="I991" t="s">
        <v>266</v>
      </c>
      <c r="J991" t="s">
        <v>748</v>
      </c>
      <c r="K991" t="s">
        <v>749</v>
      </c>
      <c r="L991" t="s">
        <v>271</v>
      </c>
      <c r="M991" t="s">
        <v>268</v>
      </c>
      <c r="N991">
        <v>9</v>
      </c>
      <c r="O991" t="s">
        <v>288</v>
      </c>
      <c r="P991">
        <v>0.48</v>
      </c>
      <c r="R991">
        <v>4</v>
      </c>
      <c r="S991" s="108">
        <v>1.92</v>
      </c>
      <c r="T991">
        <v>1</v>
      </c>
      <c r="U991" t="s">
        <v>270</v>
      </c>
      <c r="V991" t="s">
        <v>167</v>
      </c>
      <c r="W991">
        <v>4</v>
      </c>
      <c r="X991">
        <v>4</v>
      </c>
      <c r="Y991">
        <v>0</v>
      </c>
      <c r="Z991">
        <v>0</v>
      </c>
      <c r="AA991">
        <v>0</v>
      </c>
      <c r="AB991">
        <v>0</v>
      </c>
      <c r="AC991">
        <v>0</v>
      </c>
      <c r="AD991">
        <v>0</v>
      </c>
    </row>
    <row r="992" spans="1:30" x14ac:dyDescent="0.3">
      <c r="A992" t="s">
        <v>745</v>
      </c>
      <c r="B992" t="s">
        <v>843</v>
      </c>
      <c r="C992" t="s">
        <v>180</v>
      </c>
      <c r="D992" t="s">
        <v>844</v>
      </c>
      <c r="F992" t="s">
        <v>844</v>
      </c>
      <c r="H992" t="s">
        <v>265</v>
      </c>
      <c r="I992" t="s">
        <v>266</v>
      </c>
      <c r="J992" t="s">
        <v>748</v>
      </c>
      <c r="K992" t="s">
        <v>749</v>
      </c>
      <c r="L992" t="s">
        <v>271</v>
      </c>
      <c r="M992" t="s">
        <v>268</v>
      </c>
      <c r="N992">
        <v>21</v>
      </c>
      <c r="O992" t="s">
        <v>273</v>
      </c>
      <c r="P992">
        <v>0.32</v>
      </c>
      <c r="R992">
        <v>1</v>
      </c>
      <c r="S992" s="108">
        <v>0.32</v>
      </c>
      <c r="T992">
        <v>1</v>
      </c>
      <c r="U992" t="s">
        <v>270</v>
      </c>
      <c r="V992" t="s">
        <v>167</v>
      </c>
      <c r="W992">
        <v>1</v>
      </c>
      <c r="X992">
        <v>0</v>
      </c>
      <c r="Y992">
        <v>0</v>
      </c>
      <c r="Z992">
        <v>0</v>
      </c>
      <c r="AA992">
        <v>0</v>
      </c>
      <c r="AB992">
        <v>1</v>
      </c>
      <c r="AC992">
        <v>0</v>
      </c>
      <c r="AD992">
        <v>0</v>
      </c>
    </row>
    <row r="993" spans="1:30" x14ac:dyDescent="0.3">
      <c r="A993" t="s">
        <v>745</v>
      </c>
      <c r="B993" t="s">
        <v>843</v>
      </c>
      <c r="C993" t="s">
        <v>180</v>
      </c>
      <c r="D993" t="s">
        <v>844</v>
      </c>
      <c r="F993" t="s">
        <v>844</v>
      </c>
      <c r="H993" t="s">
        <v>265</v>
      </c>
      <c r="I993" t="s">
        <v>266</v>
      </c>
      <c r="J993" t="s">
        <v>748</v>
      </c>
      <c r="K993" t="s">
        <v>749</v>
      </c>
      <c r="L993" t="s">
        <v>271</v>
      </c>
      <c r="M993" t="s">
        <v>268</v>
      </c>
      <c r="N993">
        <v>21</v>
      </c>
      <c r="O993" t="s">
        <v>273</v>
      </c>
      <c r="P993">
        <v>0.32</v>
      </c>
      <c r="R993">
        <v>1</v>
      </c>
      <c r="S993" s="108">
        <v>0.32</v>
      </c>
      <c r="T993">
        <v>1</v>
      </c>
      <c r="U993" t="s">
        <v>270</v>
      </c>
      <c r="V993" t="s">
        <v>167</v>
      </c>
      <c r="W993">
        <v>1</v>
      </c>
      <c r="X993">
        <v>0</v>
      </c>
      <c r="Y993">
        <v>0</v>
      </c>
      <c r="Z993">
        <v>0</v>
      </c>
      <c r="AA993">
        <v>0</v>
      </c>
      <c r="AB993">
        <v>1</v>
      </c>
      <c r="AC993">
        <v>0</v>
      </c>
      <c r="AD993">
        <v>0</v>
      </c>
    </row>
    <row r="994" spans="1:30" x14ac:dyDescent="0.3">
      <c r="A994" t="s">
        <v>745</v>
      </c>
      <c r="B994" t="s">
        <v>843</v>
      </c>
      <c r="C994" t="s">
        <v>180</v>
      </c>
      <c r="D994" t="s">
        <v>844</v>
      </c>
      <c r="F994" t="s">
        <v>844</v>
      </c>
      <c r="H994" t="s">
        <v>265</v>
      </c>
      <c r="I994" t="s">
        <v>266</v>
      </c>
      <c r="J994" t="s">
        <v>748</v>
      </c>
      <c r="K994" t="s">
        <v>749</v>
      </c>
      <c r="L994" t="s">
        <v>271</v>
      </c>
      <c r="M994" t="s">
        <v>268</v>
      </c>
      <c r="N994">
        <v>21</v>
      </c>
      <c r="O994" t="s">
        <v>273</v>
      </c>
      <c r="P994">
        <v>0.32</v>
      </c>
      <c r="R994">
        <v>1</v>
      </c>
      <c r="S994" s="108">
        <v>0.32</v>
      </c>
      <c r="T994">
        <v>1</v>
      </c>
      <c r="U994" t="s">
        <v>270</v>
      </c>
      <c r="V994" t="s">
        <v>167</v>
      </c>
      <c r="W994">
        <v>1</v>
      </c>
      <c r="X994">
        <v>0</v>
      </c>
      <c r="Y994">
        <v>0</v>
      </c>
      <c r="Z994">
        <v>0</v>
      </c>
      <c r="AA994">
        <v>0</v>
      </c>
      <c r="AB994">
        <v>1</v>
      </c>
      <c r="AC994">
        <v>0</v>
      </c>
      <c r="AD994">
        <v>0</v>
      </c>
    </row>
    <row r="995" spans="1:30" x14ac:dyDescent="0.3">
      <c r="A995" t="s">
        <v>745</v>
      </c>
      <c r="B995" t="s">
        <v>843</v>
      </c>
      <c r="C995" t="s">
        <v>180</v>
      </c>
      <c r="D995" t="s">
        <v>844</v>
      </c>
      <c r="F995" t="s">
        <v>844</v>
      </c>
      <c r="H995" t="s">
        <v>265</v>
      </c>
      <c r="I995" t="s">
        <v>266</v>
      </c>
      <c r="J995" t="s">
        <v>748</v>
      </c>
      <c r="K995" t="s">
        <v>749</v>
      </c>
      <c r="L995" t="s">
        <v>271</v>
      </c>
      <c r="M995" t="s">
        <v>268</v>
      </c>
      <c r="N995">
        <v>21</v>
      </c>
      <c r="O995" t="s">
        <v>273</v>
      </c>
      <c r="P995">
        <v>0.32</v>
      </c>
      <c r="R995">
        <v>1</v>
      </c>
      <c r="S995" s="108">
        <v>0.32</v>
      </c>
      <c r="T995">
        <v>1</v>
      </c>
      <c r="U995" t="s">
        <v>270</v>
      </c>
      <c r="V995" t="s">
        <v>167</v>
      </c>
      <c r="W995">
        <v>1</v>
      </c>
      <c r="X995">
        <v>0</v>
      </c>
      <c r="Y995">
        <v>0</v>
      </c>
      <c r="Z995">
        <v>0</v>
      </c>
      <c r="AA995">
        <v>0</v>
      </c>
      <c r="AB995">
        <v>1</v>
      </c>
      <c r="AC995">
        <v>0</v>
      </c>
      <c r="AD995">
        <v>0</v>
      </c>
    </row>
    <row r="996" spans="1:30" x14ac:dyDescent="0.3">
      <c r="A996" t="s">
        <v>745</v>
      </c>
      <c r="B996" t="s">
        <v>843</v>
      </c>
      <c r="C996" t="s">
        <v>180</v>
      </c>
      <c r="D996" t="s">
        <v>844</v>
      </c>
      <c r="F996" t="s">
        <v>844</v>
      </c>
      <c r="H996" t="s">
        <v>265</v>
      </c>
      <c r="I996" t="s">
        <v>266</v>
      </c>
      <c r="J996" t="s">
        <v>748</v>
      </c>
      <c r="K996" t="s">
        <v>749</v>
      </c>
      <c r="L996" t="s">
        <v>267</v>
      </c>
      <c r="M996" t="s">
        <v>268</v>
      </c>
      <c r="N996">
        <v>8</v>
      </c>
      <c r="O996" t="s">
        <v>282</v>
      </c>
      <c r="P996">
        <v>1</v>
      </c>
      <c r="R996">
        <v>3</v>
      </c>
      <c r="S996" s="108">
        <v>3</v>
      </c>
      <c r="T996">
        <v>1</v>
      </c>
      <c r="U996" t="s">
        <v>270</v>
      </c>
      <c r="V996" t="s">
        <v>167</v>
      </c>
      <c r="W996">
        <v>3</v>
      </c>
      <c r="X996">
        <v>0</v>
      </c>
      <c r="Y996">
        <v>0</v>
      </c>
      <c r="Z996">
        <v>0</v>
      </c>
      <c r="AA996">
        <v>0</v>
      </c>
      <c r="AB996">
        <v>3</v>
      </c>
      <c r="AC996">
        <v>0</v>
      </c>
      <c r="AD996">
        <v>0</v>
      </c>
    </row>
    <row r="997" spans="1:30" x14ac:dyDescent="0.3">
      <c r="A997" t="s">
        <v>745</v>
      </c>
      <c r="B997" t="s">
        <v>843</v>
      </c>
      <c r="C997" t="s">
        <v>180</v>
      </c>
      <c r="D997" t="s">
        <v>844</v>
      </c>
      <c r="F997" t="s">
        <v>844</v>
      </c>
      <c r="H997" t="s">
        <v>265</v>
      </c>
      <c r="I997" t="s">
        <v>266</v>
      </c>
      <c r="J997" t="s">
        <v>748</v>
      </c>
      <c r="K997" t="s">
        <v>749</v>
      </c>
      <c r="L997" t="s">
        <v>267</v>
      </c>
      <c r="M997" t="s">
        <v>268</v>
      </c>
      <c r="N997">
        <v>8</v>
      </c>
      <c r="O997" t="s">
        <v>282</v>
      </c>
      <c r="P997">
        <v>2</v>
      </c>
      <c r="R997">
        <v>1</v>
      </c>
      <c r="S997" s="108">
        <v>2</v>
      </c>
      <c r="T997">
        <v>1</v>
      </c>
      <c r="U997" t="s">
        <v>270</v>
      </c>
      <c r="V997" t="s">
        <v>167</v>
      </c>
      <c r="W997">
        <v>1</v>
      </c>
      <c r="X997">
        <v>0</v>
      </c>
      <c r="Y997">
        <v>0</v>
      </c>
      <c r="Z997">
        <v>0</v>
      </c>
      <c r="AA997">
        <v>0</v>
      </c>
      <c r="AB997">
        <v>1</v>
      </c>
      <c r="AC997">
        <v>0</v>
      </c>
      <c r="AD997">
        <v>0</v>
      </c>
    </row>
    <row r="998" spans="1:30" x14ac:dyDescent="0.3">
      <c r="A998" t="s">
        <v>745</v>
      </c>
      <c r="B998" t="s">
        <v>843</v>
      </c>
      <c r="C998" t="s">
        <v>180</v>
      </c>
      <c r="D998" t="s">
        <v>844</v>
      </c>
      <c r="F998" t="s">
        <v>844</v>
      </c>
      <c r="H998" t="s">
        <v>265</v>
      </c>
      <c r="I998" t="s">
        <v>266</v>
      </c>
      <c r="J998" t="s">
        <v>748</v>
      </c>
      <c r="K998" t="s">
        <v>749</v>
      </c>
      <c r="L998" t="s">
        <v>271</v>
      </c>
      <c r="M998" t="s">
        <v>268</v>
      </c>
      <c r="N998">
        <v>9</v>
      </c>
      <c r="O998" t="s">
        <v>272</v>
      </c>
      <c r="P998">
        <v>2</v>
      </c>
      <c r="R998">
        <v>1</v>
      </c>
      <c r="S998" s="108">
        <v>2</v>
      </c>
      <c r="T998">
        <v>1</v>
      </c>
      <c r="U998" t="s">
        <v>270</v>
      </c>
      <c r="V998" t="s">
        <v>167</v>
      </c>
      <c r="W998">
        <v>1</v>
      </c>
      <c r="X998">
        <v>0</v>
      </c>
      <c r="Y998">
        <v>1</v>
      </c>
      <c r="Z998">
        <v>0</v>
      </c>
      <c r="AA998">
        <v>0</v>
      </c>
      <c r="AB998">
        <v>0</v>
      </c>
      <c r="AC998">
        <v>0</v>
      </c>
      <c r="AD998">
        <v>0</v>
      </c>
    </row>
    <row r="999" spans="1:30" x14ac:dyDescent="0.3">
      <c r="A999" t="s">
        <v>745</v>
      </c>
      <c r="B999" t="s">
        <v>843</v>
      </c>
      <c r="C999" t="s">
        <v>180</v>
      </c>
      <c r="D999" t="s">
        <v>844</v>
      </c>
      <c r="F999" t="s">
        <v>844</v>
      </c>
      <c r="H999" t="s">
        <v>265</v>
      </c>
      <c r="I999" t="s">
        <v>266</v>
      </c>
      <c r="J999" t="s">
        <v>748</v>
      </c>
      <c r="K999" t="s">
        <v>749</v>
      </c>
      <c r="L999" t="s">
        <v>267</v>
      </c>
      <c r="M999" t="s">
        <v>268</v>
      </c>
      <c r="N999">
        <v>8</v>
      </c>
      <c r="O999" t="s">
        <v>282</v>
      </c>
      <c r="P999">
        <v>1</v>
      </c>
      <c r="R999">
        <v>1</v>
      </c>
      <c r="S999" s="108">
        <v>1</v>
      </c>
      <c r="T999">
        <v>1</v>
      </c>
      <c r="U999" t="s">
        <v>270</v>
      </c>
      <c r="V999" t="s">
        <v>167</v>
      </c>
      <c r="W999">
        <v>1</v>
      </c>
      <c r="X999">
        <v>0</v>
      </c>
      <c r="Y999">
        <v>0</v>
      </c>
      <c r="Z999">
        <v>0</v>
      </c>
      <c r="AA999">
        <v>0</v>
      </c>
      <c r="AB999">
        <v>1</v>
      </c>
      <c r="AC999">
        <v>0</v>
      </c>
      <c r="AD999">
        <v>0</v>
      </c>
    </row>
    <row r="1000" spans="1:30" x14ac:dyDescent="0.3">
      <c r="A1000" t="s">
        <v>745</v>
      </c>
      <c r="B1000" t="s">
        <v>843</v>
      </c>
      <c r="C1000" t="s">
        <v>180</v>
      </c>
      <c r="D1000" t="s">
        <v>844</v>
      </c>
      <c r="F1000" t="s">
        <v>844</v>
      </c>
      <c r="H1000" t="s">
        <v>265</v>
      </c>
      <c r="I1000" t="s">
        <v>266</v>
      </c>
      <c r="J1000" t="s">
        <v>748</v>
      </c>
      <c r="K1000" t="s">
        <v>749</v>
      </c>
      <c r="L1000" t="s">
        <v>267</v>
      </c>
      <c r="M1000" t="s">
        <v>268</v>
      </c>
      <c r="N1000">
        <v>8</v>
      </c>
      <c r="O1000" t="s">
        <v>282</v>
      </c>
      <c r="P1000">
        <v>1</v>
      </c>
      <c r="R1000">
        <v>1</v>
      </c>
      <c r="S1000" s="108">
        <v>1</v>
      </c>
      <c r="T1000">
        <v>1</v>
      </c>
      <c r="U1000" t="s">
        <v>270</v>
      </c>
      <c r="V1000" t="s">
        <v>167</v>
      </c>
      <c r="W1000">
        <v>1</v>
      </c>
      <c r="X1000">
        <v>0</v>
      </c>
      <c r="Y1000">
        <v>0</v>
      </c>
      <c r="Z1000">
        <v>0</v>
      </c>
      <c r="AA1000">
        <v>0</v>
      </c>
      <c r="AB1000">
        <v>1</v>
      </c>
      <c r="AC1000">
        <v>0</v>
      </c>
      <c r="AD1000">
        <v>0</v>
      </c>
    </row>
    <row r="1001" spans="1:30" x14ac:dyDescent="0.3">
      <c r="A1001" t="s">
        <v>745</v>
      </c>
      <c r="B1001" t="s">
        <v>843</v>
      </c>
      <c r="C1001" t="s">
        <v>180</v>
      </c>
      <c r="D1001" t="s">
        <v>844</v>
      </c>
      <c r="F1001" t="s">
        <v>844</v>
      </c>
      <c r="H1001" t="s">
        <v>265</v>
      </c>
      <c r="I1001" t="s">
        <v>266</v>
      </c>
      <c r="J1001" t="s">
        <v>748</v>
      </c>
      <c r="K1001" t="s">
        <v>749</v>
      </c>
      <c r="L1001" t="s">
        <v>271</v>
      </c>
      <c r="M1001" t="s">
        <v>268</v>
      </c>
      <c r="N1001">
        <v>9</v>
      </c>
      <c r="O1001" t="s">
        <v>288</v>
      </c>
      <c r="P1001">
        <v>0.48</v>
      </c>
      <c r="R1001">
        <v>2</v>
      </c>
      <c r="S1001" s="108">
        <v>0.96</v>
      </c>
      <c r="T1001">
        <v>1</v>
      </c>
      <c r="U1001" t="s">
        <v>270</v>
      </c>
      <c r="V1001" t="s">
        <v>167</v>
      </c>
      <c r="W1001">
        <v>2</v>
      </c>
      <c r="X1001">
        <v>2</v>
      </c>
      <c r="Y1001">
        <v>0</v>
      </c>
      <c r="Z1001">
        <v>0</v>
      </c>
      <c r="AA1001">
        <v>0</v>
      </c>
      <c r="AB1001">
        <v>0</v>
      </c>
      <c r="AC1001">
        <v>0</v>
      </c>
      <c r="AD1001">
        <v>0</v>
      </c>
    </row>
    <row r="1002" spans="1:30" x14ac:dyDescent="0.3">
      <c r="A1002" t="s">
        <v>745</v>
      </c>
      <c r="B1002" t="s">
        <v>845</v>
      </c>
      <c r="C1002" t="s">
        <v>180</v>
      </c>
      <c r="D1002" t="s">
        <v>846</v>
      </c>
      <c r="F1002" t="s">
        <v>846</v>
      </c>
      <c r="H1002" t="s">
        <v>265</v>
      </c>
      <c r="I1002" t="s">
        <v>266</v>
      </c>
      <c r="J1002" t="s">
        <v>748</v>
      </c>
      <c r="K1002" t="s">
        <v>17403</v>
      </c>
      <c r="L1002" t="s">
        <v>267</v>
      </c>
      <c r="M1002" t="s">
        <v>268</v>
      </c>
      <c r="N1002">
        <v>8</v>
      </c>
      <c r="O1002" t="s">
        <v>282</v>
      </c>
      <c r="P1002">
        <v>2</v>
      </c>
      <c r="R1002">
        <v>2</v>
      </c>
      <c r="S1002" s="108">
        <v>4</v>
      </c>
      <c r="T1002">
        <v>1</v>
      </c>
      <c r="U1002" t="s">
        <v>270</v>
      </c>
      <c r="V1002" t="s">
        <v>167</v>
      </c>
      <c r="W1002">
        <v>2</v>
      </c>
      <c r="X1002">
        <v>0</v>
      </c>
      <c r="Y1002">
        <v>0</v>
      </c>
      <c r="Z1002">
        <v>0</v>
      </c>
      <c r="AA1002">
        <v>0</v>
      </c>
      <c r="AB1002">
        <v>2</v>
      </c>
      <c r="AC1002">
        <v>0</v>
      </c>
      <c r="AD1002">
        <v>0</v>
      </c>
    </row>
    <row r="1003" spans="1:30" x14ac:dyDescent="0.3">
      <c r="A1003" t="s">
        <v>745</v>
      </c>
      <c r="B1003" t="s">
        <v>845</v>
      </c>
      <c r="C1003" t="s">
        <v>180</v>
      </c>
      <c r="D1003" t="s">
        <v>846</v>
      </c>
      <c r="F1003" t="s">
        <v>846</v>
      </c>
      <c r="H1003" t="s">
        <v>265</v>
      </c>
      <c r="I1003" t="s">
        <v>266</v>
      </c>
      <c r="J1003" t="s">
        <v>748</v>
      </c>
      <c r="K1003" t="s">
        <v>17403</v>
      </c>
      <c r="L1003" t="s">
        <v>271</v>
      </c>
      <c r="M1003" t="s">
        <v>268</v>
      </c>
      <c r="N1003">
        <v>9</v>
      </c>
      <c r="O1003" t="s">
        <v>272</v>
      </c>
      <c r="P1003">
        <v>2</v>
      </c>
      <c r="R1003">
        <v>1</v>
      </c>
      <c r="S1003" s="108">
        <v>2</v>
      </c>
      <c r="T1003">
        <v>1</v>
      </c>
      <c r="U1003" t="s">
        <v>270</v>
      </c>
      <c r="V1003" t="s">
        <v>167</v>
      </c>
      <c r="W1003">
        <v>1</v>
      </c>
      <c r="X1003">
        <v>0</v>
      </c>
      <c r="Y1003">
        <v>1</v>
      </c>
      <c r="Z1003">
        <v>0</v>
      </c>
      <c r="AA1003">
        <v>0</v>
      </c>
      <c r="AB1003">
        <v>0</v>
      </c>
      <c r="AC1003">
        <v>0</v>
      </c>
      <c r="AD1003">
        <v>0</v>
      </c>
    </row>
    <row r="1004" spans="1:30" x14ac:dyDescent="0.3">
      <c r="A1004" t="s">
        <v>745</v>
      </c>
      <c r="B1004" t="s">
        <v>845</v>
      </c>
      <c r="C1004" t="s">
        <v>180</v>
      </c>
      <c r="D1004" t="s">
        <v>846</v>
      </c>
      <c r="F1004" t="s">
        <v>846</v>
      </c>
      <c r="H1004" t="s">
        <v>265</v>
      </c>
      <c r="I1004" t="s">
        <v>266</v>
      </c>
      <c r="J1004" t="s">
        <v>748</v>
      </c>
      <c r="K1004" t="s">
        <v>17403</v>
      </c>
      <c r="L1004" t="s">
        <v>271</v>
      </c>
      <c r="M1004" t="s">
        <v>268</v>
      </c>
      <c r="N1004">
        <v>21</v>
      </c>
      <c r="O1004" t="s">
        <v>273</v>
      </c>
      <c r="P1004">
        <v>0.17</v>
      </c>
      <c r="R1004">
        <v>1</v>
      </c>
      <c r="S1004" s="108">
        <v>0.17</v>
      </c>
      <c r="T1004">
        <v>1</v>
      </c>
      <c r="U1004" t="s">
        <v>270</v>
      </c>
      <c r="V1004" t="s">
        <v>167</v>
      </c>
      <c r="W1004">
        <v>1</v>
      </c>
      <c r="X1004">
        <v>0</v>
      </c>
      <c r="Y1004">
        <v>0</v>
      </c>
      <c r="Z1004">
        <v>0</v>
      </c>
      <c r="AA1004">
        <v>0</v>
      </c>
      <c r="AB1004">
        <v>1</v>
      </c>
      <c r="AC1004">
        <v>0</v>
      </c>
      <c r="AD1004">
        <v>0</v>
      </c>
    </row>
    <row r="1005" spans="1:30" x14ac:dyDescent="0.3">
      <c r="A1005" t="s">
        <v>745</v>
      </c>
      <c r="B1005" t="s">
        <v>845</v>
      </c>
      <c r="C1005" t="s">
        <v>180</v>
      </c>
      <c r="D1005" t="s">
        <v>846</v>
      </c>
      <c r="F1005" t="s">
        <v>846</v>
      </c>
      <c r="H1005" t="s">
        <v>265</v>
      </c>
      <c r="I1005" t="s">
        <v>266</v>
      </c>
      <c r="J1005" t="s">
        <v>748</v>
      </c>
      <c r="K1005" t="s">
        <v>17403</v>
      </c>
      <c r="L1005" t="s">
        <v>271</v>
      </c>
      <c r="M1005" t="s">
        <v>268</v>
      </c>
      <c r="N1005">
        <v>21</v>
      </c>
      <c r="O1005" t="s">
        <v>273</v>
      </c>
      <c r="P1005">
        <v>0.17</v>
      </c>
      <c r="R1005">
        <v>1</v>
      </c>
      <c r="S1005" s="108">
        <v>0.17</v>
      </c>
      <c r="T1005">
        <v>1</v>
      </c>
      <c r="U1005" t="s">
        <v>270</v>
      </c>
      <c r="V1005" t="s">
        <v>167</v>
      </c>
      <c r="W1005">
        <v>1</v>
      </c>
      <c r="X1005">
        <v>0</v>
      </c>
      <c r="Y1005">
        <v>0</v>
      </c>
      <c r="Z1005">
        <v>0</v>
      </c>
      <c r="AA1005">
        <v>0</v>
      </c>
      <c r="AB1005">
        <v>1</v>
      </c>
      <c r="AC1005">
        <v>0</v>
      </c>
      <c r="AD1005">
        <v>0</v>
      </c>
    </row>
    <row r="1006" spans="1:30" x14ac:dyDescent="0.3">
      <c r="A1006" t="s">
        <v>745</v>
      </c>
      <c r="B1006" t="s">
        <v>845</v>
      </c>
      <c r="C1006" t="s">
        <v>180</v>
      </c>
      <c r="D1006" t="s">
        <v>846</v>
      </c>
      <c r="F1006" t="s">
        <v>846</v>
      </c>
      <c r="H1006" t="s">
        <v>265</v>
      </c>
      <c r="I1006" t="s">
        <v>266</v>
      </c>
      <c r="J1006" t="s">
        <v>748</v>
      </c>
      <c r="K1006" t="s">
        <v>17403</v>
      </c>
      <c r="L1006" t="s">
        <v>267</v>
      </c>
      <c r="M1006" t="s">
        <v>268</v>
      </c>
      <c r="N1006">
        <v>8</v>
      </c>
      <c r="O1006" t="s">
        <v>282</v>
      </c>
      <c r="P1006">
        <v>2</v>
      </c>
      <c r="R1006">
        <v>1</v>
      </c>
      <c r="S1006" s="108">
        <v>2</v>
      </c>
      <c r="T1006">
        <v>1</v>
      </c>
      <c r="U1006" t="s">
        <v>270</v>
      </c>
      <c r="V1006" t="s">
        <v>167</v>
      </c>
      <c r="W1006">
        <v>1</v>
      </c>
      <c r="X1006">
        <v>0</v>
      </c>
      <c r="Y1006">
        <v>0</v>
      </c>
      <c r="Z1006">
        <v>0</v>
      </c>
      <c r="AA1006">
        <v>0</v>
      </c>
      <c r="AB1006">
        <v>1</v>
      </c>
      <c r="AC1006">
        <v>0</v>
      </c>
      <c r="AD1006">
        <v>0</v>
      </c>
    </row>
    <row r="1007" spans="1:30" x14ac:dyDescent="0.3">
      <c r="A1007" t="s">
        <v>745</v>
      </c>
      <c r="B1007" t="s">
        <v>845</v>
      </c>
      <c r="C1007" t="s">
        <v>180</v>
      </c>
      <c r="D1007" t="s">
        <v>846</v>
      </c>
      <c r="F1007" t="s">
        <v>846</v>
      </c>
      <c r="H1007" t="s">
        <v>265</v>
      </c>
      <c r="I1007" t="s">
        <v>266</v>
      </c>
      <c r="J1007" t="s">
        <v>748</v>
      </c>
      <c r="K1007" t="s">
        <v>17403</v>
      </c>
      <c r="L1007" t="s">
        <v>271</v>
      </c>
      <c r="M1007" t="s">
        <v>268</v>
      </c>
      <c r="N1007">
        <v>9</v>
      </c>
      <c r="O1007" t="s">
        <v>272</v>
      </c>
      <c r="P1007">
        <v>2</v>
      </c>
      <c r="R1007">
        <v>1</v>
      </c>
      <c r="S1007" s="108">
        <v>2</v>
      </c>
      <c r="T1007">
        <v>1</v>
      </c>
      <c r="U1007" t="s">
        <v>270</v>
      </c>
      <c r="V1007" t="s">
        <v>167</v>
      </c>
      <c r="W1007">
        <v>1</v>
      </c>
      <c r="X1007">
        <v>0</v>
      </c>
      <c r="Y1007">
        <v>1</v>
      </c>
      <c r="Z1007">
        <v>0</v>
      </c>
      <c r="AA1007">
        <v>0</v>
      </c>
      <c r="AB1007">
        <v>0</v>
      </c>
      <c r="AC1007">
        <v>0</v>
      </c>
      <c r="AD1007">
        <v>0</v>
      </c>
    </row>
    <row r="1008" spans="1:30" x14ac:dyDescent="0.3">
      <c r="A1008" t="s">
        <v>745</v>
      </c>
      <c r="B1008" t="s">
        <v>847</v>
      </c>
      <c r="C1008" t="s">
        <v>180</v>
      </c>
      <c r="D1008" t="s">
        <v>848</v>
      </c>
      <c r="F1008" t="s">
        <v>848</v>
      </c>
      <c r="H1008" t="s">
        <v>265</v>
      </c>
      <c r="I1008" t="s">
        <v>266</v>
      </c>
      <c r="J1008" t="s">
        <v>748</v>
      </c>
      <c r="K1008" t="s">
        <v>762</v>
      </c>
      <c r="L1008" t="s">
        <v>271</v>
      </c>
      <c r="M1008" t="s">
        <v>268</v>
      </c>
      <c r="N1008">
        <v>9</v>
      </c>
      <c r="O1008" t="s">
        <v>288</v>
      </c>
      <c r="P1008">
        <v>0.48</v>
      </c>
      <c r="R1008">
        <v>8</v>
      </c>
      <c r="S1008" s="108">
        <v>3.84</v>
      </c>
      <c r="T1008">
        <v>1</v>
      </c>
      <c r="U1008" t="s">
        <v>270</v>
      </c>
      <c r="V1008" t="s">
        <v>167</v>
      </c>
      <c r="W1008">
        <v>4</v>
      </c>
      <c r="X1008">
        <v>4</v>
      </c>
      <c r="Y1008">
        <v>0</v>
      </c>
      <c r="Z1008">
        <v>0</v>
      </c>
      <c r="AA1008">
        <v>4</v>
      </c>
      <c r="AB1008">
        <v>0</v>
      </c>
      <c r="AC1008">
        <v>0</v>
      </c>
      <c r="AD1008">
        <v>0</v>
      </c>
    </row>
    <row r="1009" spans="1:30" x14ac:dyDescent="0.3">
      <c r="A1009" t="s">
        <v>745</v>
      </c>
      <c r="B1009" t="s">
        <v>847</v>
      </c>
      <c r="C1009" t="s">
        <v>180</v>
      </c>
      <c r="D1009" t="s">
        <v>848</v>
      </c>
      <c r="F1009" t="s">
        <v>848</v>
      </c>
      <c r="H1009" t="s">
        <v>265</v>
      </c>
      <c r="I1009" t="s">
        <v>266</v>
      </c>
      <c r="J1009" t="s">
        <v>748</v>
      </c>
      <c r="K1009" t="s">
        <v>762</v>
      </c>
      <c r="L1009" t="s">
        <v>267</v>
      </c>
      <c r="M1009" t="s">
        <v>268</v>
      </c>
      <c r="N1009">
        <v>8</v>
      </c>
      <c r="O1009" t="s">
        <v>282</v>
      </c>
      <c r="P1009">
        <v>1</v>
      </c>
      <c r="R1009">
        <v>2</v>
      </c>
      <c r="S1009" s="108">
        <v>2</v>
      </c>
      <c r="T1009">
        <v>1</v>
      </c>
      <c r="U1009" t="s">
        <v>270</v>
      </c>
      <c r="V1009" t="s">
        <v>167</v>
      </c>
      <c r="W1009">
        <v>1</v>
      </c>
      <c r="X1009">
        <v>1</v>
      </c>
      <c r="Y1009">
        <v>0</v>
      </c>
      <c r="Z1009">
        <v>0</v>
      </c>
      <c r="AA1009">
        <v>0</v>
      </c>
      <c r="AB1009">
        <v>1</v>
      </c>
      <c r="AC1009">
        <v>0</v>
      </c>
      <c r="AD1009">
        <v>0</v>
      </c>
    </row>
    <row r="1010" spans="1:30" x14ac:dyDescent="0.3">
      <c r="A1010" t="s">
        <v>745</v>
      </c>
      <c r="B1010" t="s">
        <v>847</v>
      </c>
      <c r="C1010" t="s">
        <v>180</v>
      </c>
      <c r="D1010" t="s">
        <v>848</v>
      </c>
      <c r="F1010" t="s">
        <v>848</v>
      </c>
      <c r="H1010" t="s">
        <v>265</v>
      </c>
      <c r="I1010" t="s">
        <v>266</v>
      </c>
      <c r="J1010" t="s">
        <v>748</v>
      </c>
      <c r="K1010" t="s">
        <v>762</v>
      </c>
      <c r="L1010" t="s">
        <v>271</v>
      </c>
      <c r="M1010" t="s">
        <v>268</v>
      </c>
      <c r="N1010">
        <v>21</v>
      </c>
      <c r="O1010" t="s">
        <v>273</v>
      </c>
      <c r="P1010">
        <v>0.32</v>
      </c>
      <c r="R1010">
        <v>1</v>
      </c>
      <c r="S1010" s="108">
        <v>0.32</v>
      </c>
      <c r="T1010">
        <v>1</v>
      </c>
      <c r="U1010" t="s">
        <v>270</v>
      </c>
      <c r="V1010" t="s">
        <v>167</v>
      </c>
      <c r="W1010">
        <v>1</v>
      </c>
      <c r="X1010">
        <v>0</v>
      </c>
      <c r="Y1010">
        <v>0</v>
      </c>
      <c r="Z1010">
        <v>0</v>
      </c>
      <c r="AA1010">
        <v>0</v>
      </c>
      <c r="AB1010">
        <v>1</v>
      </c>
      <c r="AC1010">
        <v>0</v>
      </c>
      <c r="AD1010">
        <v>0</v>
      </c>
    </row>
    <row r="1011" spans="1:30" x14ac:dyDescent="0.3">
      <c r="A1011" t="s">
        <v>745</v>
      </c>
      <c r="B1011" t="s">
        <v>847</v>
      </c>
      <c r="C1011" t="s">
        <v>180</v>
      </c>
      <c r="D1011" t="s">
        <v>848</v>
      </c>
      <c r="F1011" t="s">
        <v>848</v>
      </c>
      <c r="H1011" t="s">
        <v>265</v>
      </c>
      <c r="I1011" t="s">
        <v>266</v>
      </c>
      <c r="J1011" t="s">
        <v>748</v>
      </c>
      <c r="K1011" t="s">
        <v>762</v>
      </c>
      <c r="L1011" t="s">
        <v>271</v>
      </c>
      <c r="M1011" t="s">
        <v>268</v>
      </c>
      <c r="N1011">
        <v>21</v>
      </c>
      <c r="O1011" t="s">
        <v>273</v>
      </c>
      <c r="P1011">
        <v>0.32</v>
      </c>
      <c r="R1011">
        <v>1</v>
      </c>
      <c r="S1011" s="108">
        <v>0.32</v>
      </c>
      <c r="T1011">
        <v>1</v>
      </c>
      <c r="U1011" t="s">
        <v>270</v>
      </c>
      <c r="V1011" t="s">
        <v>167</v>
      </c>
      <c r="W1011">
        <v>1</v>
      </c>
      <c r="X1011">
        <v>0</v>
      </c>
      <c r="Y1011">
        <v>0</v>
      </c>
      <c r="Z1011">
        <v>0</v>
      </c>
      <c r="AA1011">
        <v>0</v>
      </c>
      <c r="AB1011">
        <v>1</v>
      </c>
      <c r="AC1011">
        <v>0</v>
      </c>
      <c r="AD1011">
        <v>0</v>
      </c>
    </row>
    <row r="1012" spans="1:30" x14ac:dyDescent="0.3">
      <c r="A1012" t="s">
        <v>745</v>
      </c>
      <c r="B1012" t="s">
        <v>847</v>
      </c>
      <c r="C1012" t="s">
        <v>180</v>
      </c>
      <c r="D1012" t="s">
        <v>848</v>
      </c>
      <c r="F1012" t="s">
        <v>848</v>
      </c>
      <c r="H1012" t="s">
        <v>265</v>
      </c>
      <c r="I1012" t="s">
        <v>266</v>
      </c>
      <c r="J1012" t="s">
        <v>748</v>
      </c>
      <c r="K1012" t="s">
        <v>762</v>
      </c>
      <c r="L1012" t="s">
        <v>271</v>
      </c>
      <c r="M1012" t="s">
        <v>268</v>
      </c>
      <c r="N1012">
        <v>21</v>
      </c>
      <c r="O1012" t="s">
        <v>273</v>
      </c>
      <c r="P1012">
        <v>0.32</v>
      </c>
      <c r="R1012">
        <v>1</v>
      </c>
      <c r="S1012" s="108">
        <v>0.32</v>
      </c>
      <c r="T1012">
        <v>1</v>
      </c>
      <c r="U1012" t="s">
        <v>270</v>
      </c>
      <c r="V1012" t="s">
        <v>167</v>
      </c>
      <c r="W1012">
        <v>1</v>
      </c>
      <c r="X1012">
        <v>0</v>
      </c>
      <c r="Y1012">
        <v>0</v>
      </c>
      <c r="Z1012">
        <v>0</v>
      </c>
      <c r="AA1012">
        <v>0</v>
      </c>
      <c r="AB1012">
        <v>1</v>
      </c>
      <c r="AC1012">
        <v>0</v>
      </c>
      <c r="AD1012">
        <v>0</v>
      </c>
    </row>
    <row r="1013" spans="1:30" x14ac:dyDescent="0.3">
      <c r="A1013" t="s">
        <v>745</v>
      </c>
      <c r="B1013" t="s">
        <v>847</v>
      </c>
      <c r="C1013" t="s">
        <v>180</v>
      </c>
      <c r="D1013" t="s">
        <v>848</v>
      </c>
      <c r="F1013" t="s">
        <v>848</v>
      </c>
      <c r="H1013" t="s">
        <v>265</v>
      </c>
      <c r="I1013" t="s">
        <v>266</v>
      </c>
      <c r="J1013" t="s">
        <v>748</v>
      </c>
      <c r="K1013" t="s">
        <v>762</v>
      </c>
      <c r="L1013" t="s">
        <v>267</v>
      </c>
      <c r="M1013" t="s">
        <v>268</v>
      </c>
      <c r="N1013">
        <v>8</v>
      </c>
      <c r="O1013" t="s">
        <v>282</v>
      </c>
      <c r="P1013">
        <v>1</v>
      </c>
      <c r="R1013">
        <v>2</v>
      </c>
      <c r="S1013" s="108">
        <v>2</v>
      </c>
      <c r="T1013">
        <v>1</v>
      </c>
      <c r="U1013" t="s">
        <v>270</v>
      </c>
      <c r="V1013" t="s">
        <v>167</v>
      </c>
      <c r="W1013">
        <v>1</v>
      </c>
      <c r="X1013">
        <v>1</v>
      </c>
      <c r="Y1013">
        <v>0</v>
      </c>
      <c r="Z1013">
        <v>0</v>
      </c>
      <c r="AA1013">
        <v>0</v>
      </c>
      <c r="AB1013">
        <v>1</v>
      </c>
      <c r="AC1013">
        <v>0</v>
      </c>
      <c r="AD1013">
        <v>0</v>
      </c>
    </row>
    <row r="1014" spans="1:30" x14ac:dyDescent="0.3">
      <c r="A1014" t="s">
        <v>745</v>
      </c>
      <c r="B1014" t="s">
        <v>847</v>
      </c>
      <c r="C1014" t="s">
        <v>180</v>
      </c>
      <c r="D1014" t="s">
        <v>848</v>
      </c>
      <c r="F1014" t="s">
        <v>848</v>
      </c>
      <c r="H1014" t="s">
        <v>265</v>
      </c>
      <c r="I1014" t="s">
        <v>266</v>
      </c>
      <c r="J1014" t="s">
        <v>748</v>
      </c>
      <c r="K1014" t="s">
        <v>762</v>
      </c>
      <c r="L1014" t="s">
        <v>267</v>
      </c>
      <c r="M1014" t="s">
        <v>268</v>
      </c>
      <c r="N1014">
        <v>8</v>
      </c>
      <c r="O1014" t="s">
        <v>282</v>
      </c>
      <c r="P1014">
        <v>1</v>
      </c>
      <c r="R1014">
        <v>2</v>
      </c>
      <c r="S1014" s="108">
        <v>2</v>
      </c>
      <c r="T1014">
        <v>1</v>
      </c>
      <c r="U1014" t="s">
        <v>270</v>
      </c>
      <c r="V1014" t="s">
        <v>167</v>
      </c>
      <c r="W1014">
        <v>1</v>
      </c>
      <c r="X1014">
        <v>1</v>
      </c>
      <c r="Y1014">
        <v>0</v>
      </c>
      <c r="Z1014">
        <v>0</v>
      </c>
      <c r="AA1014">
        <v>0</v>
      </c>
      <c r="AB1014">
        <v>1</v>
      </c>
      <c r="AC1014">
        <v>0</v>
      </c>
      <c r="AD1014">
        <v>0</v>
      </c>
    </row>
    <row r="1015" spans="1:30" x14ac:dyDescent="0.3">
      <c r="A1015" t="s">
        <v>745</v>
      </c>
      <c r="B1015" t="s">
        <v>847</v>
      </c>
      <c r="C1015" t="s">
        <v>180</v>
      </c>
      <c r="D1015" t="s">
        <v>848</v>
      </c>
      <c r="F1015" t="s">
        <v>848</v>
      </c>
      <c r="H1015" t="s">
        <v>265</v>
      </c>
      <c r="I1015" t="s">
        <v>266</v>
      </c>
      <c r="J1015" t="s">
        <v>748</v>
      </c>
      <c r="K1015" t="s">
        <v>762</v>
      </c>
      <c r="L1015" t="s">
        <v>271</v>
      </c>
      <c r="M1015" t="s">
        <v>268</v>
      </c>
      <c r="N1015">
        <v>9</v>
      </c>
      <c r="O1015" t="s">
        <v>288</v>
      </c>
      <c r="P1015">
        <v>0.48</v>
      </c>
      <c r="R1015">
        <v>8</v>
      </c>
      <c r="S1015" s="108">
        <v>3.84</v>
      </c>
      <c r="T1015">
        <v>1</v>
      </c>
      <c r="U1015" t="s">
        <v>270</v>
      </c>
      <c r="V1015" t="s">
        <v>167</v>
      </c>
      <c r="W1015">
        <v>4</v>
      </c>
      <c r="X1015">
        <v>4</v>
      </c>
      <c r="Y1015">
        <v>0</v>
      </c>
      <c r="Z1015">
        <v>0</v>
      </c>
      <c r="AA1015">
        <v>4</v>
      </c>
      <c r="AB1015">
        <v>0</v>
      </c>
      <c r="AC1015">
        <v>0</v>
      </c>
      <c r="AD1015">
        <v>0</v>
      </c>
    </row>
    <row r="1016" spans="1:30" x14ac:dyDescent="0.3">
      <c r="A1016" t="s">
        <v>745</v>
      </c>
      <c r="B1016" t="s">
        <v>847</v>
      </c>
      <c r="C1016" t="s">
        <v>180</v>
      </c>
      <c r="D1016" t="s">
        <v>848</v>
      </c>
      <c r="F1016" t="s">
        <v>848</v>
      </c>
      <c r="H1016" t="s">
        <v>265</v>
      </c>
      <c r="I1016" t="s">
        <v>266</v>
      </c>
      <c r="J1016" t="s">
        <v>748</v>
      </c>
      <c r="K1016" t="s">
        <v>762</v>
      </c>
      <c r="L1016" t="s">
        <v>271</v>
      </c>
      <c r="M1016" t="s">
        <v>268</v>
      </c>
      <c r="N1016">
        <v>9</v>
      </c>
      <c r="O1016" t="s">
        <v>288</v>
      </c>
      <c r="P1016">
        <v>0.48</v>
      </c>
      <c r="R1016">
        <v>8</v>
      </c>
      <c r="S1016" s="108">
        <v>3.84</v>
      </c>
      <c r="T1016">
        <v>1</v>
      </c>
      <c r="U1016" t="s">
        <v>270</v>
      </c>
      <c r="V1016" t="s">
        <v>167</v>
      </c>
      <c r="W1016">
        <v>4</v>
      </c>
      <c r="X1016">
        <v>4</v>
      </c>
      <c r="Y1016">
        <v>0</v>
      </c>
      <c r="Z1016">
        <v>0</v>
      </c>
      <c r="AA1016">
        <v>4</v>
      </c>
      <c r="AB1016">
        <v>0</v>
      </c>
      <c r="AC1016">
        <v>0</v>
      </c>
      <c r="AD1016">
        <v>0</v>
      </c>
    </row>
    <row r="1017" spans="1:30" x14ac:dyDescent="0.3">
      <c r="A1017" t="s">
        <v>745</v>
      </c>
      <c r="B1017" t="s">
        <v>851</v>
      </c>
      <c r="C1017" t="s">
        <v>180</v>
      </c>
      <c r="D1017" t="s">
        <v>852</v>
      </c>
      <c r="F1017" t="s">
        <v>852</v>
      </c>
      <c r="H1017" t="s">
        <v>265</v>
      </c>
      <c r="I1017" t="s">
        <v>266</v>
      </c>
      <c r="J1017" t="s">
        <v>853</v>
      </c>
      <c r="K1017" t="s">
        <v>762</v>
      </c>
      <c r="L1017" t="s">
        <v>267</v>
      </c>
      <c r="M1017" t="s">
        <v>268</v>
      </c>
      <c r="N1017">
        <v>8</v>
      </c>
      <c r="O1017" t="s">
        <v>282</v>
      </c>
      <c r="P1017">
        <v>2</v>
      </c>
      <c r="R1017">
        <v>1</v>
      </c>
      <c r="S1017" s="108">
        <v>2</v>
      </c>
      <c r="T1017">
        <v>1</v>
      </c>
      <c r="U1017" t="s">
        <v>270</v>
      </c>
      <c r="V1017" t="s">
        <v>167</v>
      </c>
      <c r="W1017">
        <v>1</v>
      </c>
      <c r="X1017">
        <v>0</v>
      </c>
      <c r="Y1017">
        <v>0</v>
      </c>
      <c r="Z1017">
        <v>0</v>
      </c>
      <c r="AA1017">
        <v>0</v>
      </c>
      <c r="AB1017">
        <v>1</v>
      </c>
      <c r="AC1017">
        <v>0</v>
      </c>
      <c r="AD1017">
        <v>0</v>
      </c>
    </row>
    <row r="1018" spans="1:30" x14ac:dyDescent="0.3">
      <c r="A1018" t="s">
        <v>745</v>
      </c>
      <c r="B1018" t="s">
        <v>851</v>
      </c>
      <c r="C1018" t="s">
        <v>180</v>
      </c>
      <c r="D1018" t="s">
        <v>852</v>
      </c>
      <c r="F1018" t="s">
        <v>852</v>
      </c>
      <c r="H1018" t="s">
        <v>265</v>
      </c>
      <c r="I1018" t="s">
        <v>266</v>
      </c>
      <c r="J1018" t="s">
        <v>853</v>
      </c>
      <c r="K1018" t="s">
        <v>762</v>
      </c>
      <c r="L1018" t="s">
        <v>271</v>
      </c>
      <c r="M1018" t="s">
        <v>268</v>
      </c>
      <c r="N1018">
        <v>9</v>
      </c>
      <c r="O1018" t="s">
        <v>272</v>
      </c>
      <c r="P1018">
        <v>2</v>
      </c>
      <c r="R1018">
        <v>2</v>
      </c>
      <c r="S1018" s="108">
        <v>4</v>
      </c>
      <c r="T1018">
        <v>1</v>
      </c>
      <c r="U1018" t="s">
        <v>270</v>
      </c>
      <c r="V1018" t="s">
        <v>167</v>
      </c>
      <c r="W1018">
        <v>2</v>
      </c>
      <c r="X1018">
        <v>0</v>
      </c>
      <c r="Y1018">
        <v>2</v>
      </c>
      <c r="Z1018">
        <v>0</v>
      </c>
      <c r="AA1018">
        <v>0</v>
      </c>
      <c r="AB1018">
        <v>0</v>
      </c>
      <c r="AC1018">
        <v>0</v>
      </c>
      <c r="AD1018">
        <v>0</v>
      </c>
    </row>
    <row r="1019" spans="1:30" x14ac:dyDescent="0.3">
      <c r="A1019" t="s">
        <v>745</v>
      </c>
      <c r="B1019" t="s">
        <v>851</v>
      </c>
      <c r="C1019" t="s">
        <v>180</v>
      </c>
      <c r="D1019" t="s">
        <v>852</v>
      </c>
      <c r="F1019" t="s">
        <v>852</v>
      </c>
      <c r="H1019" t="s">
        <v>265</v>
      </c>
      <c r="I1019" t="s">
        <v>266</v>
      </c>
      <c r="J1019" t="s">
        <v>853</v>
      </c>
      <c r="K1019" t="s">
        <v>762</v>
      </c>
      <c r="L1019" t="s">
        <v>271</v>
      </c>
      <c r="M1019" t="s">
        <v>268</v>
      </c>
      <c r="N1019">
        <v>21</v>
      </c>
      <c r="O1019" t="s">
        <v>273</v>
      </c>
      <c r="P1019">
        <v>0.32</v>
      </c>
      <c r="R1019">
        <v>1</v>
      </c>
      <c r="S1019" s="108">
        <v>0.32</v>
      </c>
      <c r="T1019">
        <v>1</v>
      </c>
      <c r="U1019" t="s">
        <v>270</v>
      </c>
      <c r="V1019" t="s">
        <v>167</v>
      </c>
      <c r="W1019">
        <v>1</v>
      </c>
      <c r="X1019">
        <v>0</v>
      </c>
      <c r="Y1019">
        <v>0</v>
      </c>
      <c r="Z1019">
        <v>0</v>
      </c>
      <c r="AA1019">
        <v>0</v>
      </c>
      <c r="AB1019">
        <v>1</v>
      </c>
      <c r="AC1019">
        <v>0</v>
      </c>
      <c r="AD1019">
        <v>0</v>
      </c>
    </row>
    <row r="1020" spans="1:30" x14ac:dyDescent="0.3">
      <c r="A1020" t="s">
        <v>745</v>
      </c>
      <c r="B1020" t="s">
        <v>854</v>
      </c>
      <c r="C1020" t="s">
        <v>180</v>
      </c>
      <c r="D1020" t="s">
        <v>855</v>
      </c>
      <c r="F1020" t="s">
        <v>855</v>
      </c>
      <c r="H1020" t="s">
        <v>265</v>
      </c>
      <c r="I1020" t="s">
        <v>266</v>
      </c>
      <c r="J1020" t="s">
        <v>748</v>
      </c>
      <c r="K1020" t="s">
        <v>762</v>
      </c>
      <c r="L1020" t="s">
        <v>267</v>
      </c>
      <c r="M1020" t="s">
        <v>268</v>
      </c>
      <c r="N1020">
        <v>8</v>
      </c>
      <c r="O1020" t="s">
        <v>282</v>
      </c>
      <c r="P1020">
        <v>2</v>
      </c>
      <c r="R1020">
        <v>1</v>
      </c>
      <c r="S1020" s="108">
        <v>2</v>
      </c>
      <c r="T1020">
        <v>1</v>
      </c>
      <c r="U1020" t="s">
        <v>270</v>
      </c>
      <c r="V1020" t="s">
        <v>167</v>
      </c>
      <c r="W1020">
        <v>1</v>
      </c>
      <c r="X1020">
        <v>0</v>
      </c>
      <c r="Y1020">
        <v>0</v>
      </c>
      <c r="Z1020">
        <v>0</v>
      </c>
      <c r="AA1020">
        <v>0</v>
      </c>
      <c r="AB1020">
        <v>1</v>
      </c>
      <c r="AC1020">
        <v>0</v>
      </c>
      <c r="AD1020">
        <v>0</v>
      </c>
    </row>
    <row r="1021" spans="1:30" x14ac:dyDescent="0.3">
      <c r="A1021" t="s">
        <v>745</v>
      </c>
      <c r="B1021" t="s">
        <v>854</v>
      </c>
      <c r="C1021" t="s">
        <v>180</v>
      </c>
      <c r="D1021" t="s">
        <v>855</v>
      </c>
      <c r="F1021" t="s">
        <v>855</v>
      </c>
      <c r="H1021" t="s">
        <v>265</v>
      </c>
      <c r="I1021" t="s">
        <v>266</v>
      </c>
      <c r="J1021" t="s">
        <v>748</v>
      </c>
      <c r="K1021" t="s">
        <v>762</v>
      </c>
      <c r="L1021" t="s">
        <v>271</v>
      </c>
      <c r="M1021" t="s">
        <v>268</v>
      </c>
      <c r="N1021">
        <v>9</v>
      </c>
      <c r="O1021" t="s">
        <v>272</v>
      </c>
      <c r="P1021">
        <v>2</v>
      </c>
      <c r="R1021">
        <v>2</v>
      </c>
      <c r="S1021" s="108">
        <v>4</v>
      </c>
      <c r="T1021">
        <v>1</v>
      </c>
      <c r="U1021" t="s">
        <v>270</v>
      </c>
      <c r="V1021" t="s">
        <v>167</v>
      </c>
      <c r="W1021">
        <v>2</v>
      </c>
      <c r="X1021">
        <v>2</v>
      </c>
      <c r="Y1021">
        <v>0</v>
      </c>
      <c r="Z1021">
        <v>0</v>
      </c>
      <c r="AA1021">
        <v>0</v>
      </c>
      <c r="AB1021">
        <v>0</v>
      </c>
      <c r="AC1021">
        <v>0</v>
      </c>
      <c r="AD1021">
        <v>0</v>
      </c>
    </row>
    <row r="1022" spans="1:30" x14ac:dyDescent="0.3">
      <c r="A1022" t="s">
        <v>745</v>
      </c>
      <c r="B1022" t="s">
        <v>854</v>
      </c>
      <c r="C1022" t="s">
        <v>180</v>
      </c>
      <c r="D1022" t="s">
        <v>855</v>
      </c>
      <c r="F1022" t="s">
        <v>855</v>
      </c>
      <c r="H1022" t="s">
        <v>265</v>
      </c>
      <c r="I1022" t="s">
        <v>266</v>
      </c>
      <c r="J1022" t="s">
        <v>748</v>
      </c>
      <c r="K1022" t="s">
        <v>762</v>
      </c>
      <c r="L1022" t="s">
        <v>271</v>
      </c>
      <c r="M1022" t="s">
        <v>268</v>
      </c>
      <c r="N1022">
        <v>21</v>
      </c>
      <c r="O1022" t="s">
        <v>273</v>
      </c>
      <c r="P1022">
        <v>0.32</v>
      </c>
      <c r="R1022">
        <v>2</v>
      </c>
      <c r="S1022" s="108">
        <v>0.64</v>
      </c>
      <c r="T1022">
        <v>1</v>
      </c>
      <c r="U1022" t="s">
        <v>270</v>
      </c>
      <c r="V1022" t="s">
        <v>167</v>
      </c>
      <c r="W1022">
        <v>2</v>
      </c>
      <c r="X1022">
        <v>0</v>
      </c>
      <c r="Y1022">
        <v>0</v>
      </c>
      <c r="Z1022">
        <v>0</v>
      </c>
      <c r="AA1022">
        <v>0</v>
      </c>
      <c r="AB1022">
        <v>2</v>
      </c>
      <c r="AC1022">
        <v>0</v>
      </c>
      <c r="AD1022">
        <v>0</v>
      </c>
    </row>
    <row r="1023" spans="1:30" x14ac:dyDescent="0.3">
      <c r="A1023" t="s">
        <v>745</v>
      </c>
      <c r="B1023" t="s">
        <v>856</v>
      </c>
      <c r="C1023" t="s">
        <v>180</v>
      </c>
      <c r="D1023" t="s">
        <v>2698</v>
      </c>
      <c r="F1023" t="s">
        <v>2698</v>
      </c>
      <c r="H1023" t="s">
        <v>265</v>
      </c>
      <c r="I1023" t="s">
        <v>266</v>
      </c>
      <c r="J1023" t="s">
        <v>748</v>
      </c>
      <c r="K1023" t="s">
        <v>749</v>
      </c>
      <c r="L1023" t="s">
        <v>271</v>
      </c>
      <c r="M1023" t="s">
        <v>268</v>
      </c>
      <c r="N1023">
        <v>9</v>
      </c>
      <c r="O1023" t="s">
        <v>272</v>
      </c>
      <c r="P1023">
        <v>2</v>
      </c>
      <c r="R1023">
        <v>1</v>
      </c>
      <c r="S1023" s="108">
        <v>2</v>
      </c>
      <c r="T1023">
        <v>1</v>
      </c>
      <c r="U1023" t="s">
        <v>270</v>
      </c>
      <c r="V1023" t="s">
        <v>167</v>
      </c>
      <c r="W1023">
        <v>1</v>
      </c>
      <c r="X1023">
        <v>0</v>
      </c>
      <c r="Y1023">
        <v>1</v>
      </c>
      <c r="Z1023">
        <v>0</v>
      </c>
      <c r="AA1023">
        <v>0</v>
      </c>
      <c r="AB1023">
        <v>0</v>
      </c>
      <c r="AC1023">
        <v>0</v>
      </c>
      <c r="AD1023">
        <v>0</v>
      </c>
    </row>
    <row r="1024" spans="1:30" x14ac:dyDescent="0.3">
      <c r="A1024" t="s">
        <v>745</v>
      </c>
      <c r="B1024" t="s">
        <v>856</v>
      </c>
      <c r="C1024" t="s">
        <v>180</v>
      </c>
      <c r="D1024" t="s">
        <v>2698</v>
      </c>
      <c r="F1024" t="s">
        <v>2698</v>
      </c>
      <c r="H1024" t="s">
        <v>265</v>
      </c>
      <c r="I1024" t="s">
        <v>266</v>
      </c>
      <c r="J1024" t="s">
        <v>748</v>
      </c>
      <c r="K1024" t="s">
        <v>749</v>
      </c>
      <c r="L1024" t="s">
        <v>271</v>
      </c>
      <c r="M1024" t="s">
        <v>268</v>
      </c>
      <c r="N1024">
        <v>21</v>
      </c>
      <c r="O1024" t="s">
        <v>273</v>
      </c>
      <c r="P1024">
        <v>0.32</v>
      </c>
      <c r="R1024">
        <v>1</v>
      </c>
      <c r="S1024" s="108">
        <v>0.32</v>
      </c>
      <c r="T1024">
        <v>1</v>
      </c>
      <c r="U1024" t="s">
        <v>270</v>
      </c>
      <c r="V1024" t="s">
        <v>167</v>
      </c>
      <c r="W1024">
        <v>1</v>
      </c>
      <c r="X1024">
        <v>0</v>
      </c>
      <c r="Y1024">
        <v>0</v>
      </c>
      <c r="Z1024">
        <v>0</v>
      </c>
      <c r="AA1024">
        <v>0</v>
      </c>
      <c r="AB1024">
        <v>1</v>
      </c>
      <c r="AC1024">
        <v>0</v>
      </c>
      <c r="AD1024">
        <v>0</v>
      </c>
    </row>
    <row r="1025" spans="1:30" x14ac:dyDescent="0.3">
      <c r="A1025" t="s">
        <v>745</v>
      </c>
      <c r="B1025" t="s">
        <v>856</v>
      </c>
      <c r="C1025" t="s">
        <v>180</v>
      </c>
      <c r="D1025" t="s">
        <v>2698</v>
      </c>
      <c r="F1025" t="s">
        <v>2698</v>
      </c>
      <c r="H1025" t="s">
        <v>265</v>
      </c>
      <c r="I1025" t="s">
        <v>266</v>
      </c>
      <c r="J1025" t="s">
        <v>748</v>
      </c>
      <c r="K1025" t="s">
        <v>749</v>
      </c>
      <c r="L1025" t="s">
        <v>271</v>
      </c>
      <c r="M1025" t="s">
        <v>268</v>
      </c>
      <c r="N1025">
        <v>21</v>
      </c>
      <c r="O1025" t="s">
        <v>273</v>
      </c>
      <c r="P1025">
        <v>0.32</v>
      </c>
      <c r="R1025">
        <v>1</v>
      </c>
      <c r="S1025" s="108">
        <v>0.32</v>
      </c>
      <c r="T1025">
        <v>1</v>
      </c>
      <c r="U1025" t="s">
        <v>270</v>
      </c>
      <c r="V1025" t="s">
        <v>167</v>
      </c>
      <c r="W1025">
        <v>1</v>
      </c>
      <c r="X1025">
        <v>0</v>
      </c>
      <c r="Y1025">
        <v>0</v>
      </c>
      <c r="Z1025">
        <v>0</v>
      </c>
      <c r="AA1025">
        <v>0</v>
      </c>
      <c r="AB1025">
        <v>1</v>
      </c>
      <c r="AC1025">
        <v>0</v>
      </c>
      <c r="AD1025">
        <v>0</v>
      </c>
    </row>
    <row r="1026" spans="1:30" x14ac:dyDescent="0.3">
      <c r="A1026" t="s">
        <v>745</v>
      </c>
      <c r="B1026" t="s">
        <v>856</v>
      </c>
      <c r="C1026" t="s">
        <v>180</v>
      </c>
      <c r="D1026" t="s">
        <v>2698</v>
      </c>
      <c r="F1026" t="s">
        <v>2698</v>
      </c>
      <c r="H1026" t="s">
        <v>265</v>
      </c>
      <c r="I1026" t="s">
        <v>266</v>
      </c>
      <c r="J1026" t="s">
        <v>748</v>
      </c>
      <c r="K1026" t="s">
        <v>749</v>
      </c>
      <c r="L1026" t="s">
        <v>267</v>
      </c>
      <c r="M1026" t="s">
        <v>268</v>
      </c>
      <c r="N1026">
        <v>8</v>
      </c>
      <c r="O1026" t="s">
        <v>282</v>
      </c>
      <c r="P1026">
        <v>1</v>
      </c>
      <c r="R1026">
        <v>1</v>
      </c>
      <c r="S1026" s="108">
        <v>1</v>
      </c>
      <c r="T1026">
        <v>1</v>
      </c>
      <c r="U1026" t="s">
        <v>270</v>
      </c>
      <c r="V1026" t="s">
        <v>167</v>
      </c>
      <c r="W1026">
        <v>1</v>
      </c>
      <c r="X1026">
        <v>0</v>
      </c>
      <c r="Y1026">
        <v>0</v>
      </c>
      <c r="Z1026">
        <v>0</v>
      </c>
      <c r="AA1026">
        <v>0</v>
      </c>
      <c r="AB1026">
        <v>1</v>
      </c>
      <c r="AC1026">
        <v>0</v>
      </c>
      <c r="AD1026">
        <v>0</v>
      </c>
    </row>
    <row r="1027" spans="1:30" x14ac:dyDescent="0.3">
      <c r="A1027" t="s">
        <v>745</v>
      </c>
      <c r="B1027" t="s">
        <v>856</v>
      </c>
      <c r="C1027" t="s">
        <v>180</v>
      </c>
      <c r="D1027" t="s">
        <v>2698</v>
      </c>
      <c r="F1027" t="s">
        <v>2698</v>
      </c>
      <c r="H1027" t="s">
        <v>265</v>
      </c>
      <c r="I1027" t="s">
        <v>266</v>
      </c>
      <c r="J1027" t="s">
        <v>748</v>
      </c>
      <c r="K1027" t="s">
        <v>749</v>
      </c>
      <c r="L1027" t="s">
        <v>267</v>
      </c>
      <c r="M1027" t="s">
        <v>268</v>
      </c>
      <c r="N1027">
        <v>8</v>
      </c>
      <c r="O1027" t="s">
        <v>282</v>
      </c>
      <c r="P1027">
        <v>1</v>
      </c>
      <c r="R1027">
        <v>1</v>
      </c>
      <c r="S1027" s="108">
        <v>1</v>
      </c>
      <c r="T1027">
        <v>1</v>
      </c>
      <c r="U1027" t="s">
        <v>270</v>
      </c>
      <c r="V1027" t="s">
        <v>167</v>
      </c>
      <c r="W1027">
        <v>1</v>
      </c>
      <c r="X1027">
        <v>0</v>
      </c>
      <c r="Y1027">
        <v>0</v>
      </c>
      <c r="Z1027">
        <v>0</v>
      </c>
      <c r="AA1027">
        <v>0</v>
      </c>
      <c r="AB1027">
        <v>1</v>
      </c>
      <c r="AC1027">
        <v>0</v>
      </c>
      <c r="AD1027">
        <v>0</v>
      </c>
    </row>
    <row r="1028" spans="1:30" x14ac:dyDescent="0.3">
      <c r="A1028" t="s">
        <v>745</v>
      </c>
      <c r="B1028" t="s">
        <v>856</v>
      </c>
      <c r="C1028" t="s">
        <v>180</v>
      </c>
      <c r="D1028" t="s">
        <v>2698</v>
      </c>
      <c r="F1028" t="s">
        <v>2698</v>
      </c>
      <c r="H1028" t="s">
        <v>265</v>
      </c>
      <c r="I1028" t="s">
        <v>266</v>
      </c>
      <c r="J1028" t="s">
        <v>748</v>
      </c>
      <c r="K1028" t="s">
        <v>749</v>
      </c>
      <c r="L1028" t="s">
        <v>271</v>
      </c>
      <c r="M1028" t="s">
        <v>268</v>
      </c>
      <c r="N1028">
        <v>9</v>
      </c>
      <c r="O1028" t="s">
        <v>272</v>
      </c>
      <c r="P1028">
        <v>2</v>
      </c>
      <c r="R1028">
        <v>1</v>
      </c>
      <c r="S1028" s="108">
        <v>2</v>
      </c>
      <c r="T1028">
        <v>1</v>
      </c>
      <c r="U1028" t="s">
        <v>270</v>
      </c>
      <c r="V1028" t="s">
        <v>167</v>
      </c>
      <c r="W1028">
        <v>1</v>
      </c>
      <c r="X1028">
        <v>0</v>
      </c>
      <c r="Y1028">
        <v>1</v>
      </c>
      <c r="Z1028">
        <v>0</v>
      </c>
      <c r="AA1028">
        <v>0</v>
      </c>
      <c r="AB1028">
        <v>0</v>
      </c>
      <c r="AC1028">
        <v>0</v>
      </c>
      <c r="AD1028">
        <v>0</v>
      </c>
    </row>
    <row r="1029" spans="1:30" x14ac:dyDescent="0.3">
      <c r="A1029" t="s">
        <v>745</v>
      </c>
      <c r="B1029" t="s">
        <v>805</v>
      </c>
      <c r="C1029" t="s">
        <v>180</v>
      </c>
      <c r="D1029" t="s">
        <v>806</v>
      </c>
      <c r="F1029" t="s">
        <v>806</v>
      </c>
      <c r="H1029" t="s">
        <v>265</v>
      </c>
      <c r="I1029" t="s">
        <v>266</v>
      </c>
      <c r="J1029" t="s">
        <v>807</v>
      </c>
      <c r="K1029" t="s">
        <v>762</v>
      </c>
      <c r="L1029" t="s">
        <v>267</v>
      </c>
      <c r="M1029" t="s">
        <v>268</v>
      </c>
      <c r="N1029">
        <v>8</v>
      </c>
      <c r="O1029" t="s">
        <v>282</v>
      </c>
      <c r="P1029">
        <v>2</v>
      </c>
      <c r="R1029">
        <v>3</v>
      </c>
      <c r="S1029" s="108">
        <v>6</v>
      </c>
      <c r="T1029">
        <v>1</v>
      </c>
      <c r="U1029" t="s">
        <v>270</v>
      </c>
      <c r="V1029" t="s">
        <v>167</v>
      </c>
      <c r="W1029">
        <v>3</v>
      </c>
      <c r="X1029">
        <v>3</v>
      </c>
      <c r="Y1029">
        <v>0</v>
      </c>
      <c r="Z1029">
        <v>0</v>
      </c>
      <c r="AA1029">
        <v>0</v>
      </c>
      <c r="AB1029">
        <v>0</v>
      </c>
      <c r="AC1029">
        <v>0</v>
      </c>
      <c r="AD1029">
        <v>0</v>
      </c>
    </row>
    <row r="1030" spans="1:30" x14ac:dyDescent="0.3">
      <c r="A1030" t="s">
        <v>745</v>
      </c>
      <c r="B1030" t="s">
        <v>805</v>
      </c>
      <c r="C1030" t="s">
        <v>180</v>
      </c>
      <c r="D1030" t="s">
        <v>806</v>
      </c>
      <c r="F1030" t="s">
        <v>806</v>
      </c>
      <c r="H1030" t="s">
        <v>265</v>
      </c>
      <c r="I1030" t="s">
        <v>266</v>
      </c>
      <c r="J1030" t="s">
        <v>807</v>
      </c>
      <c r="K1030" t="s">
        <v>762</v>
      </c>
      <c r="L1030" t="s">
        <v>271</v>
      </c>
      <c r="M1030" t="s">
        <v>268</v>
      </c>
      <c r="N1030">
        <v>9</v>
      </c>
      <c r="O1030" t="s">
        <v>272</v>
      </c>
      <c r="P1030">
        <v>2</v>
      </c>
      <c r="R1030">
        <v>2</v>
      </c>
      <c r="S1030" s="108">
        <v>4</v>
      </c>
      <c r="T1030">
        <v>1</v>
      </c>
      <c r="U1030" t="s">
        <v>270</v>
      </c>
      <c r="V1030" t="s">
        <v>167</v>
      </c>
      <c r="W1030">
        <v>2</v>
      </c>
      <c r="X1030">
        <v>0</v>
      </c>
      <c r="Y1030">
        <v>0</v>
      </c>
      <c r="Z1030">
        <v>2</v>
      </c>
      <c r="AA1030">
        <v>0</v>
      </c>
      <c r="AB1030">
        <v>0</v>
      </c>
      <c r="AC1030">
        <v>0</v>
      </c>
      <c r="AD1030">
        <v>0</v>
      </c>
    </row>
    <row r="1031" spans="1:30" x14ac:dyDescent="0.3">
      <c r="A1031" t="s">
        <v>745</v>
      </c>
      <c r="B1031" t="s">
        <v>805</v>
      </c>
      <c r="C1031" t="s">
        <v>180</v>
      </c>
      <c r="D1031" t="s">
        <v>806</v>
      </c>
      <c r="F1031" t="s">
        <v>806</v>
      </c>
      <c r="H1031" t="s">
        <v>265</v>
      </c>
      <c r="I1031" t="s">
        <v>266</v>
      </c>
      <c r="J1031" t="s">
        <v>807</v>
      </c>
      <c r="K1031" t="s">
        <v>762</v>
      </c>
      <c r="L1031" t="s">
        <v>271</v>
      </c>
      <c r="M1031" t="s">
        <v>268</v>
      </c>
      <c r="N1031">
        <v>21</v>
      </c>
      <c r="O1031" t="s">
        <v>273</v>
      </c>
      <c r="P1031">
        <v>0.32</v>
      </c>
      <c r="R1031">
        <v>1</v>
      </c>
      <c r="S1031" s="108">
        <v>0.32</v>
      </c>
      <c r="T1031">
        <v>1</v>
      </c>
      <c r="U1031" t="s">
        <v>270</v>
      </c>
      <c r="V1031" t="s">
        <v>167</v>
      </c>
      <c r="W1031">
        <v>1</v>
      </c>
      <c r="X1031">
        <v>0</v>
      </c>
      <c r="Y1031">
        <v>0</v>
      </c>
      <c r="Z1031">
        <v>0</v>
      </c>
      <c r="AA1031">
        <v>1</v>
      </c>
      <c r="AB1031">
        <v>0</v>
      </c>
      <c r="AC1031">
        <v>0</v>
      </c>
      <c r="AD1031">
        <v>0</v>
      </c>
    </row>
    <row r="1032" spans="1:30" x14ac:dyDescent="0.3">
      <c r="A1032" t="s">
        <v>745</v>
      </c>
      <c r="B1032" t="s">
        <v>760</v>
      </c>
      <c r="C1032" t="s">
        <v>180</v>
      </c>
      <c r="D1032" t="s">
        <v>761</v>
      </c>
      <c r="F1032" t="s">
        <v>761</v>
      </c>
      <c r="H1032" t="s">
        <v>265</v>
      </c>
      <c r="I1032" t="s">
        <v>266</v>
      </c>
      <c r="J1032" t="s">
        <v>748</v>
      </c>
      <c r="K1032" t="s">
        <v>762</v>
      </c>
      <c r="L1032" t="s">
        <v>267</v>
      </c>
      <c r="M1032" t="s">
        <v>268</v>
      </c>
      <c r="N1032">
        <v>8</v>
      </c>
      <c r="O1032" t="s">
        <v>282</v>
      </c>
      <c r="P1032">
        <v>2</v>
      </c>
      <c r="R1032">
        <v>2</v>
      </c>
      <c r="S1032" s="108">
        <v>4</v>
      </c>
      <c r="T1032">
        <v>1</v>
      </c>
      <c r="U1032" t="s">
        <v>270</v>
      </c>
      <c r="V1032" t="s">
        <v>167</v>
      </c>
      <c r="W1032">
        <v>2</v>
      </c>
      <c r="X1032">
        <v>2</v>
      </c>
      <c r="Y1032">
        <v>0</v>
      </c>
      <c r="Z1032">
        <v>0</v>
      </c>
      <c r="AA1032">
        <v>0</v>
      </c>
      <c r="AB1032">
        <v>0</v>
      </c>
      <c r="AC1032">
        <v>0</v>
      </c>
      <c r="AD1032">
        <v>0</v>
      </c>
    </row>
    <row r="1033" spans="1:30" x14ac:dyDescent="0.3">
      <c r="A1033" t="s">
        <v>745</v>
      </c>
      <c r="B1033" t="s">
        <v>760</v>
      </c>
      <c r="C1033" t="s">
        <v>180</v>
      </c>
      <c r="D1033" t="s">
        <v>761</v>
      </c>
      <c r="F1033" t="s">
        <v>761</v>
      </c>
      <c r="H1033" t="s">
        <v>265</v>
      </c>
      <c r="I1033" t="s">
        <v>266</v>
      </c>
      <c r="J1033" t="s">
        <v>748</v>
      </c>
      <c r="K1033" t="s">
        <v>762</v>
      </c>
      <c r="L1033" t="s">
        <v>271</v>
      </c>
      <c r="M1033" t="s">
        <v>268</v>
      </c>
      <c r="N1033">
        <v>9</v>
      </c>
      <c r="O1033" t="s">
        <v>272</v>
      </c>
      <c r="P1033">
        <v>2</v>
      </c>
      <c r="R1033">
        <v>2</v>
      </c>
      <c r="S1033" s="108">
        <v>4</v>
      </c>
      <c r="T1033">
        <v>1</v>
      </c>
      <c r="U1033" t="s">
        <v>270</v>
      </c>
      <c r="V1033" t="s">
        <v>167</v>
      </c>
      <c r="W1033">
        <v>2</v>
      </c>
      <c r="X1033">
        <v>0</v>
      </c>
      <c r="Y1033">
        <v>0</v>
      </c>
      <c r="Z1033">
        <v>2</v>
      </c>
      <c r="AA1033">
        <v>0</v>
      </c>
      <c r="AB1033">
        <v>0</v>
      </c>
      <c r="AC1033">
        <v>0</v>
      </c>
      <c r="AD1033">
        <v>0</v>
      </c>
    </row>
    <row r="1034" spans="1:30" x14ac:dyDescent="0.3">
      <c r="A1034" t="s">
        <v>745</v>
      </c>
      <c r="B1034" t="s">
        <v>760</v>
      </c>
      <c r="C1034" t="s">
        <v>180</v>
      </c>
      <c r="D1034" t="s">
        <v>761</v>
      </c>
      <c r="F1034" t="s">
        <v>761</v>
      </c>
      <c r="H1034" t="s">
        <v>265</v>
      </c>
      <c r="I1034" t="s">
        <v>266</v>
      </c>
      <c r="J1034" t="s">
        <v>748</v>
      </c>
      <c r="K1034" t="s">
        <v>762</v>
      </c>
      <c r="L1034" t="s">
        <v>271</v>
      </c>
      <c r="M1034" t="s">
        <v>268</v>
      </c>
      <c r="N1034">
        <v>21</v>
      </c>
      <c r="O1034" t="s">
        <v>273</v>
      </c>
      <c r="P1034">
        <v>0.32</v>
      </c>
      <c r="R1034">
        <v>2</v>
      </c>
      <c r="S1034" s="108">
        <v>0.64</v>
      </c>
      <c r="T1034">
        <v>1</v>
      </c>
      <c r="U1034" t="s">
        <v>270</v>
      </c>
      <c r="V1034" t="s">
        <v>167</v>
      </c>
      <c r="W1034">
        <v>2</v>
      </c>
      <c r="X1034">
        <v>0</v>
      </c>
      <c r="Y1034">
        <v>0</v>
      </c>
      <c r="Z1034">
        <v>0</v>
      </c>
      <c r="AA1034">
        <v>0</v>
      </c>
      <c r="AB1034">
        <v>2</v>
      </c>
      <c r="AC1034">
        <v>0</v>
      </c>
      <c r="AD1034">
        <v>0</v>
      </c>
    </row>
    <row r="1035" spans="1:30" x14ac:dyDescent="0.3">
      <c r="A1035" t="s">
        <v>745</v>
      </c>
      <c r="B1035" t="s">
        <v>763</v>
      </c>
      <c r="C1035" t="s">
        <v>180</v>
      </c>
      <c r="D1035" t="s">
        <v>764</v>
      </c>
      <c r="F1035" t="s">
        <v>764</v>
      </c>
      <c r="H1035" t="s">
        <v>265</v>
      </c>
      <c r="I1035" t="s">
        <v>266</v>
      </c>
      <c r="J1035" t="s">
        <v>748</v>
      </c>
      <c r="K1035" t="s">
        <v>762</v>
      </c>
      <c r="L1035" t="s">
        <v>267</v>
      </c>
      <c r="M1035" t="s">
        <v>268</v>
      </c>
      <c r="N1035">
        <v>8</v>
      </c>
      <c r="O1035" t="s">
        <v>282</v>
      </c>
      <c r="P1035">
        <v>2</v>
      </c>
      <c r="R1035">
        <v>2</v>
      </c>
      <c r="S1035" s="108">
        <v>4</v>
      </c>
      <c r="T1035">
        <v>1</v>
      </c>
      <c r="U1035" t="s">
        <v>270</v>
      </c>
      <c r="V1035" t="s">
        <v>167</v>
      </c>
      <c r="W1035">
        <v>2</v>
      </c>
      <c r="X1035">
        <v>2</v>
      </c>
      <c r="Y1035">
        <v>0</v>
      </c>
      <c r="Z1035">
        <v>0</v>
      </c>
      <c r="AA1035">
        <v>0</v>
      </c>
      <c r="AB1035">
        <v>0</v>
      </c>
      <c r="AC1035">
        <v>0</v>
      </c>
      <c r="AD1035">
        <v>0</v>
      </c>
    </row>
    <row r="1036" spans="1:30" x14ac:dyDescent="0.3">
      <c r="A1036" t="s">
        <v>745</v>
      </c>
      <c r="B1036" t="s">
        <v>763</v>
      </c>
      <c r="C1036" t="s">
        <v>180</v>
      </c>
      <c r="D1036" t="s">
        <v>764</v>
      </c>
      <c r="F1036" t="s">
        <v>764</v>
      </c>
      <c r="H1036" t="s">
        <v>265</v>
      </c>
      <c r="I1036" t="s">
        <v>266</v>
      </c>
      <c r="J1036" t="s">
        <v>748</v>
      </c>
      <c r="K1036" t="s">
        <v>762</v>
      </c>
      <c r="L1036" t="s">
        <v>271</v>
      </c>
      <c r="M1036" t="s">
        <v>268</v>
      </c>
      <c r="N1036">
        <v>9</v>
      </c>
      <c r="O1036" t="s">
        <v>272</v>
      </c>
      <c r="P1036">
        <v>2</v>
      </c>
      <c r="R1036">
        <v>2</v>
      </c>
      <c r="S1036" s="108">
        <v>4</v>
      </c>
      <c r="T1036">
        <v>1</v>
      </c>
      <c r="U1036" t="s">
        <v>270</v>
      </c>
      <c r="V1036" t="s">
        <v>167</v>
      </c>
      <c r="W1036">
        <v>2</v>
      </c>
      <c r="X1036">
        <v>0</v>
      </c>
      <c r="Y1036">
        <v>0</v>
      </c>
      <c r="Z1036">
        <v>2</v>
      </c>
      <c r="AA1036">
        <v>0</v>
      </c>
      <c r="AB1036">
        <v>0</v>
      </c>
      <c r="AC1036">
        <v>0</v>
      </c>
      <c r="AD1036">
        <v>0</v>
      </c>
    </row>
    <row r="1037" spans="1:30" x14ac:dyDescent="0.3">
      <c r="A1037" t="s">
        <v>745</v>
      </c>
      <c r="B1037" t="s">
        <v>763</v>
      </c>
      <c r="C1037" t="s">
        <v>180</v>
      </c>
      <c r="D1037" t="s">
        <v>764</v>
      </c>
      <c r="F1037" t="s">
        <v>764</v>
      </c>
      <c r="H1037" t="s">
        <v>265</v>
      </c>
      <c r="I1037" t="s">
        <v>266</v>
      </c>
      <c r="J1037" t="s">
        <v>748</v>
      </c>
      <c r="K1037" t="s">
        <v>762</v>
      </c>
      <c r="L1037" t="s">
        <v>271</v>
      </c>
      <c r="M1037" t="s">
        <v>268</v>
      </c>
      <c r="N1037">
        <v>21</v>
      </c>
      <c r="O1037" t="s">
        <v>273</v>
      </c>
      <c r="P1037">
        <v>0.48</v>
      </c>
      <c r="R1037">
        <v>1</v>
      </c>
      <c r="S1037" s="108">
        <v>0.48</v>
      </c>
      <c r="T1037">
        <v>1</v>
      </c>
      <c r="U1037" t="s">
        <v>270</v>
      </c>
      <c r="V1037" t="s">
        <v>167</v>
      </c>
      <c r="W1037">
        <v>1</v>
      </c>
      <c r="X1037">
        <v>0</v>
      </c>
      <c r="Y1037">
        <v>0</v>
      </c>
      <c r="Z1037">
        <v>0</v>
      </c>
      <c r="AA1037">
        <v>0</v>
      </c>
      <c r="AB1037">
        <v>1</v>
      </c>
      <c r="AC1037">
        <v>0</v>
      </c>
      <c r="AD1037">
        <v>0</v>
      </c>
    </row>
    <row r="1038" spans="1:30" x14ac:dyDescent="0.3">
      <c r="A1038" t="s">
        <v>745</v>
      </c>
      <c r="B1038" t="s">
        <v>763</v>
      </c>
      <c r="C1038" t="s">
        <v>180</v>
      </c>
      <c r="D1038" t="s">
        <v>764</v>
      </c>
      <c r="F1038" t="s">
        <v>764</v>
      </c>
      <c r="H1038" t="s">
        <v>265</v>
      </c>
      <c r="I1038" t="s">
        <v>266</v>
      </c>
      <c r="J1038" t="s">
        <v>748</v>
      </c>
      <c r="K1038" t="s">
        <v>762</v>
      </c>
      <c r="L1038" t="s">
        <v>271</v>
      </c>
      <c r="M1038" t="s">
        <v>268</v>
      </c>
      <c r="N1038">
        <v>21</v>
      </c>
      <c r="O1038" t="s">
        <v>273</v>
      </c>
      <c r="P1038">
        <v>0.17</v>
      </c>
      <c r="R1038">
        <v>1</v>
      </c>
      <c r="S1038" s="108">
        <v>0.17</v>
      </c>
      <c r="T1038">
        <v>1</v>
      </c>
      <c r="U1038" t="s">
        <v>270</v>
      </c>
      <c r="V1038" t="s">
        <v>167</v>
      </c>
      <c r="W1038">
        <v>1</v>
      </c>
      <c r="X1038">
        <v>0</v>
      </c>
      <c r="Y1038">
        <v>0</v>
      </c>
      <c r="Z1038">
        <v>0</v>
      </c>
      <c r="AA1038">
        <v>0</v>
      </c>
      <c r="AB1038">
        <v>1</v>
      </c>
      <c r="AC1038">
        <v>0</v>
      </c>
      <c r="AD1038">
        <v>0</v>
      </c>
    </row>
    <row r="1039" spans="1:30" x14ac:dyDescent="0.3">
      <c r="A1039" t="s">
        <v>745</v>
      </c>
      <c r="B1039" t="s">
        <v>765</v>
      </c>
      <c r="C1039" t="s">
        <v>180</v>
      </c>
      <c r="D1039" t="s">
        <v>766</v>
      </c>
      <c r="F1039" t="s">
        <v>766</v>
      </c>
      <c r="H1039" t="s">
        <v>265</v>
      </c>
      <c r="I1039" t="s">
        <v>266</v>
      </c>
      <c r="J1039" t="s">
        <v>748</v>
      </c>
      <c r="K1039" t="s">
        <v>762</v>
      </c>
      <c r="L1039" t="s">
        <v>267</v>
      </c>
      <c r="M1039" t="s">
        <v>268</v>
      </c>
      <c r="N1039">
        <v>8</v>
      </c>
      <c r="O1039" t="s">
        <v>282</v>
      </c>
      <c r="P1039">
        <v>2</v>
      </c>
      <c r="R1039">
        <v>2</v>
      </c>
      <c r="S1039" s="108">
        <v>4</v>
      </c>
      <c r="T1039">
        <v>1</v>
      </c>
      <c r="U1039" t="s">
        <v>270</v>
      </c>
      <c r="V1039" t="s">
        <v>167</v>
      </c>
      <c r="W1039">
        <v>2</v>
      </c>
      <c r="X1039">
        <v>2</v>
      </c>
      <c r="Y1039">
        <v>0</v>
      </c>
      <c r="Z1039">
        <v>0</v>
      </c>
      <c r="AA1039">
        <v>0</v>
      </c>
      <c r="AB1039">
        <v>0</v>
      </c>
      <c r="AC1039">
        <v>0</v>
      </c>
      <c r="AD1039">
        <v>0</v>
      </c>
    </row>
    <row r="1040" spans="1:30" x14ac:dyDescent="0.3">
      <c r="A1040" t="s">
        <v>745</v>
      </c>
      <c r="B1040" t="s">
        <v>765</v>
      </c>
      <c r="C1040" t="s">
        <v>180</v>
      </c>
      <c r="D1040" t="s">
        <v>766</v>
      </c>
      <c r="F1040" t="s">
        <v>766</v>
      </c>
      <c r="H1040" t="s">
        <v>265</v>
      </c>
      <c r="I1040" t="s">
        <v>266</v>
      </c>
      <c r="J1040" t="s">
        <v>748</v>
      </c>
      <c r="K1040" t="s">
        <v>762</v>
      </c>
      <c r="L1040" t="s">
        <v>271</v>
      </c>
      <c r="M1040" t="s">
        <v>268</v>
      </c>
      <c r="N1040">
        <v>9</v>
      </c>
      <c r="O1040" t="s">
        <v>288</v>
      </c>
      <c r="P1040">
        <v>0.48</v>
      </c>
      <c r="R1040">
        <v>12</v>
      </c>
      <c r="S1040" s="108">
        <v>5.76</v>
      </c>
      <c r="T1040">
        <v>1</v>
      </c>
      <c r="U1040" t="s">
        <v>270</v>
      </c>
      <c r="V1040" t="s">
        <v>167</v>
      </c>
      <c r="W1040">
        <v>6</v>
      </c>
      <c r="X1040">
        <v>6</v>
      </c>
      <c r="Y1040">
        <v>0</v>
      </c>
      <c r="Z1040">
        <v>0</v>
      </c>
      <c r="AA1040">
        <v>6</v>
      </c>
      <c r="AB1040">
        <v>0</v>
      </c>
      <c r="AC1040">
        <v>0</v>
      </c>
      <c r="AD1040">
        <v>0</v>
      </c>
    </row>
    <row r="1041" spans="1:30" x14ac:dyDescent="0.3">
      <c r="A1041" t="s">
        <v>745</v>
      </c>
      <c r="B1041" t="s">
        <v>765</v>
      </c>
      <c r="C1041" t="s">
        <v>180</v>
      </c>
      <c r="D1041" t="s">
        <v>766</v>
      </c>
      <c r="F1041" t="s">
        <v>766</v>
      </c>
      <c r="H1041" t="s">
        <v>265</v>
      </c>
      <c r="I1041" t="s">
        <v>266</v>
      </c>
      <c r="J1041" t="s">
        <v>748</v>
      </c>
      <c r="K1041" t="s">
        <v>762</v>
      </c>
      <c r="L1041" t="s">
        <v>271</v>
      </c>
      <c r="M1041" t="s">
        <v>268</v>
      </c>
      <c r="N1041">
        <v>21</v>
      </c>
      <c r="O1041" t="s">
        <v>273</v>
      </c>
      <c r="P1041">
        <v>0.32</v>
      </c>
      <c r="R1041">
        <v>1</v>
      </c>
      <c r="S1041" s="108">
        <v>0.32</v>
      </c>
      <c r="T1041">
        <v>1</v>
      </c>
      <c r="U1041" t="s">
        <v>270</v>
      </c>
      <c r="V1041" t="s">
        <v>167</v>
      </c>
      <c r="W1041">
        <v>1</v>
      </c>
      <c r="X1041">
        <v>0</v>
      </c>
      <c r="Y1041">
        <v>0</v>
      </c>
      <c r="Z1041">
        <v>0</v>
      </c>
      <c r="AA1041">
        <v>0</v>
      </c>
      <c r="AB1041">
        <v>1</v>
      </c>
      <c r="AC1041">
        <v>0</v>
      </c>
      <c r="AD1041">
        <v>0</v>
      </c>
    </row>
    <row r="1042" spans="1:30" x14ac:dyDescent="0.3">
      <c r="A1042" t="s">
        <v>745</v>
      </c>
      <c r="B1042" t="s">
        <v>767</v>
      </c>
      <c r="C1042" t="s">
        <v>180</v>
      </c>
      <c r="D1042" t="s">
        <v>768</v>
      </c>
      <c r="F1042" t="s">
        <v>768</v>
      </c>
      <c r="H1042" t="s">
        <v>265</v>
      </c>
      <c r="I1042" t="s">
        <v>266</v>
      </c>
      <c r="J1042" t="s">
        <v>748</v>
      </c>
      <c r="K1042" t="s">
        <v>762</v>
      </c>
      <c r="L1042" t="s">
        <v>267</v>
      </c>
      <c r="M1042" t="s">
        <v>268</v>
      </c>
      <c r="N1042">
        <v>8</v>
      </c>
      <c r="O1042" t="s">
        <v>282</v>
      </c>
      <c r="P1042">
        <v>2</v>
      </c>
      <c r="R1042">
        <v>2</v>
      </c>
      <c r="S1042" s="108">
        <v>4</v>
      </c>
      <c r="T1042">
        <v>1</v>
      </c>
      <c r="U1042" t="s">
        <v>270</v>
      </c>
      <c r="V1042" t="s">
        <v>167</v>
      </c>
      <c r="W1042">
        <v>2</v>
      </c>
      <c r="X1042">
        <v>2</v>
      </c>
      <c r="Y1042">
        <v>0</v>
      </c>
      <c r="Z1042">
        <v>0</v>
      </c>
      <c r="AA1042">
        <v>0</v>
      </c>
      <c r="AB1042">
        <v>0</v>
      </c>
      <c r="AC1042">
        <v>0</v>
      </c>
      <c r="AD1042">
        <v>0</v>
      </c>
    </row>
    <row r="1043" spans="1:30" x14ac:dyDescent="0.3">
      <c r="A1043" t="s">
        <v>745</v>
      </c>
      <c r="B1043" t="s">
        <v>767</v>
      </c>
      <c r="C1043" t="s">
        <v>180</v>
      </c>
      <c r="D1043" t="s">
        <v>768</v>
      </c>
      <c r="F1043" t="s">
        <v>768</v>
      </c>
      <c r="H1043" t="s">
        <v>265</v>
      </c>
      <c r="I1043" t="s">
        <v>266</v>
      </c>
      <c r="J1043" t="s">
        <v>748</v>
      </c>
      <c r="K1043" t="s">
        <v>762</v>
      </c>
      <c r="L1043" t="s">
        <v>271</v>
      </c>
      <c r="M1043" t="s">
        <v>268</v>
      </c>
      <c r="N1043">
        <v>9</v>
      </c>
      <c r="O1043" t="s">
        <v>272</v>
      </c>
      <c r="P1043">
        <v>2</v>
      </c>
      <c r="R1043">
        <v>1</v>
      </c>
      <c r="S1043" s="108">
        <v>2</v>
      </c>
      <c r="T1043">
        <v>1</v>
      </c>
      <c r="U1043" t="s">
        <v>270</v>
      </c>
      <c r="V1043" t="s">
        <v>167</v>
      </c>
      <c r="W1043">
        <v>1</v>
      </c>
      <c r="X1043">
        <v>0</v>
      </c>
      <c r="Y1043">
        <v>0</v>
      </c>
      <c r="Z1043">
        <v>1</v>
      </c>
      <c r="AA1043">
        <v>0</v>
      </c>
      <c r="AB1043">
        <v>0</v>
      </c>
      <c r="AC1043">
        <v>0</v>
      </c>
      <c r="AD1043">
        <v>0</v>
      </c>
    </row>
    <row r="1044" spans="1:30" x14ac:dyDescent="0.3">
      <c r="A1044" t="s">
        <v>745</v>
      </c>
      <c r="B1044" t="s">
        <v>767</v>
      </c>
      <c r="C1044" t="s">
        <v>180</v>
      </c>
      <c r="D1044" t="s">
        <v>768</v>
      </c>
      <c r="F1044" t="s">
        <v>768</v>
      </c>
      <c r="H1044" t="s">
        <v>265</v>
      </c>
      <c r="I1044" t="s">
        <v>266</v>
      </c>
      <c r="J1044" t="s">
        <v>748</v>
      </c>
      <c r="K1044" t="s">
        <v>762</v>
      </c>
      <c r="L1044" t="s">
        <v>271</v>
      </c>
      <c r="M1044" t="s">
        <v>268</v>
      </c>
      <c r="N1044">
        <v>9</v>
      </c>
      <c r="O1044" t="s">
        <v>288</v>
      </c>
      <c r="P1044">
        <v>0.48</v>
      </c>
      <c r="R1044">
        <v>3</v>
      </c>
      <c r="S1044" s="108">
        <v>1.44</v>
      </c>
      <c r="T1044">
        <v>1</v>
      </c>
      <c r="U1044" t="s">
        <v>270</v>
      </c>
      <c r="V1044" t="s">
        <v>167</v>
      </c>
      <c r="W1044">
        <v>3</v>
      </c>
      <c r="X1044">
        <v>3</v>
      </c>
      <c r="Y1044">
        <v>0</v>
      </c>
      <c r="Z1044">
        <v>0</v>
      </c>
      <c r="AA1044">
        <v>0</v>
      </c>
      <c r="AB1044">
        <v>0</v>
      </c>
      <c r="AC1044">
        <v>0</v>
      </c>
      <c r="AD1044">
        <v>0</v>
      </c>
    </row>
    <row r="1045" spans="1:30" x14ac:dyDescent="0.3">
      <c r="A1045" t="s">
        <v>745</v>
      </c>
      <c r="B1045" t="s">
        <v>767</v>
      </c>
      <c r="C1045" t="s">
        <v>180</v>
      </c>
      <c r="D1045" t="s">
        <v>768</v>
      </c>
      <c r="F1045" t="s">
        <v>768</v>
      </c>
      <c r="H1045" t="s">
        <v>265</v>
      </c>
      <c r="I1045" t="s">
        <v>266</v>
      </c>
      <c r="J1045" t="s">
        <v>748</v>
      </c>
      <c r="K1045" t="s">
        <v>762</v>
      </c>
      <c r="L1045" t="s">
        <v>271</v>
      </c>
      <c r="M1045" t="s">
        <v>268</v>
      </c>
      <c r="N1045">
        <v>21</v>
      </c>
      <c r="O1045" t="s">
        <v>273</v>
      </c>
      <c r="P1045">
        <v>0.32</v>
      </c>
      <c r="R1045">
        <v>1</v>
      </c>
      <c r="S1045" s="108">
        <v>0.32</v>
      </c>
      <c r="T1045">
        <v>1</v>
      </c>
      <c r="U1045" t="s">
        <v>270</v>
      </c>
      <c r="V1045" t="s">
        <v>167</v>
      </c>
      <c r="W1045">
        <v>1</v>
      </c>
      <c r="X1045">
        <v>0</v>
      </c>
      <c r="Y1045">
        <v>0</v>
      </c>
      <c r="Z1045">
        <v>0</v>
      </c>
      <c r="AA1045">
        <v>0</v>
      </c>
      <c r="AB1045">
        <v>1</v>
      </c>
      <c r="AC1045">
        <v>0</v>
      </c>
      <c r="AD1045">
        <v>0</v>
      </c>
    </row>
    <row r="1046" spans="1:30" x14ac:dyDescent="0.3">
      <c r="A1046" t="s">
        <v>745</v>
      </c>
      <c r="B1046" t="s">
        <v>767</v>
      </c>
      <c r="C1046" t="s">
        <v>180</v>
      </c>
      <c r="D1046" t="s">
        <v>768</v>
      </c>
      <c r="F1046" t="s">
        <v>768</v>
      </c>
      <c r="H1046" t="s">
        <v>265</v>
      </c>
      <c r="I1046" t="s">
        <v>266</v>
      </c>
      <c r="J1046" t="s">
        <v>748</v>
      </c>
      <c r="K1046" t="s">
        <v>762</v>
      </c>
      <c r="L1046" t="s">
        <v>271</v>
      </c>
      <c r="M1046" t="s">
        <v>268</v>
      </c>
      <c r="N1046">
        <v>21</v>
      </c>
      <c r="O1046" t="s">
        <v>273</v>
      </c>
      <c r="P1046">
        <v>0.32</v>
      </c>
      <c r="R1046">
        <v>1</v>
      </c>
      <c r="S1046" s="108">
        <v>0.32</v>
      </c>
      <c r="T1046">
        <v>1</v>
      </c>
      <c r="U1046" t="s">
        <v>270</v>
      </c>
      <c r="V1046" t="s">
        <v>167</v>
      </c>
      <c r="W1046">
        <v>1</v>
      </c>
      <c r="X1046">
        <v>0</v>
      </c>
      <c r="Y1046">
        <v>0</v>
      </c>
      <c r="Z1046">
        <v>0</v>
      </c>
      <c r="AA1046">
        <v>0</v>
      </c>
      <c r="AB1046">
        <v>1</v>
      </c>
      <c r="AC1046">
        <v>0</v>
      </c>
      <c r="AD1046">
        <v>0</v>
      </c>
    </row>
    <row r="1047" spans="1:30" x14ac:dyDescent="0.3">
      <c r="A1047" t="s">
        <v>745</v>
      </c>
      <c r="B1047" t="s">
        <v>769</v>
      </c>
      <c r="C1047" t="s">
        <v>180</v>
      </c>
      <c r="D1047" t="s">
        <v>770</v>
      </c>
      <c r="F1047" t="s">
        <v>770</v>
      </c>
      <c r="H1047" t="s">
        <v>265</v>
      </c>
      <c r="I1047" t="s">
        <v>266</v>
      </c>
      <c r="J1047" t="s">
        <v>748</v>
      </c>
      <c r="K1047" t="s">
        <v>762</v>
      </c>
      <c r="L1047" t="s">
        <v>267</v>
      </c>
      <c r="M1047" t="s">
        <v>268</v>
      </c>
      <c r="N1047">
        <v>8</v>
      </c>
      <c r="O1047" t="s">
        <v>282</v>
      </c>
      <c r="P1047">
        <v>2</v>
      </c>
      <c r="R1047">
        <v>3</v>
      </c>
      <c r="S1047" s="108">
        <v>6</v>
      </c>
      <c r="T1047">
        <v>1</v>
      </c>
      <c r="U1047" t="s">
        <v>270</v>
      </c>
      <c r="V1047" t="s">
        <v>167</v>
      </c>
      <c r="W1047">
        <v>3</v>
      </c>
      <c r="X1047">
        <v>3</v>
      </c>
      <c r="Y1047">
        <v>0</v>
      </c>
      <c r="Z1047">
        <v>0</v>
      </c>
      <c r="AA1047">
        <v>0</v>
      </c>
      <c r="AB1047">
        <v>0</v>
      </c>
      <c r="AC1047">
        <v>0</v>
      </c>
      <c r="AD1047">
        <v>0</v>
      </c>
    </row>
    <row r="1048" spans="1:30" x14ac:dyDescent="0.3">
      <c r="A1048" t="s">
        <v>745</v>
      </c>
      <c r="B1048" t="s">
        <v>769</v>
      </c>
      <c r="C1048" t="s">
        <v>180</v>
      </c>
      <c r="D1048" t="s">
        <v>770</v>
      </c>
      <c r="F1048" t="s">
        <v>770</v>
      </c>
      <c r="H1048" t="s">
        <v>265</v>
      </c>
      <c r="I1048" t="s">
        <v>266</v>
      </c>
      <c r="J1048" t="s">
        <v>748</v>
      </c>
      <c r="K1048" t="s">
        <v>762</v>
      </c>
      <c r="L1048" t="s">
        <v>271</v>
      </c>
      <c r="M1048" t="s">
        <v>268</v>
      </c>
      <c r="N1048">
        <v>9</v>
      </c>
      <c r="O1048" t="s">
        <v>272</v>
      </c>
      <c r="P1048">
        <v>2</v>
      </c>
      <c r="R1048">
        <v>1</v>
      </c>
      <c r="S1048" s="108">
        <v>2</v>
      </c>
      <c r="T1048">
        <v>1</v>
      </c>
      <c r="U1048" t="s">
        <v>270</v>
      </c>
      <c r="V1048" t="s">
        <v>167</v>
      </c>
      <c r="W1048">
        <v>1</v>
      </c>
      <c r="X1048">
        <v>0</v>
      </c>
      <c r="Y1048">
        <v>0</v>
      </c>
      <c r="Z1048">
        <v>1</v>
      </c>
      <c r="AA1048">
        <v>0</v>
      </c>
      <c r="AB1048">
        <v>0</v>
      </c>
      <c r="AC1048">
        <v>0</v>
      </c>
      <c r="AD1048">
        <v>0</v>
      </c>
    </row>
    <row r="1049" spans="1:30" x14ac:dyDescent="0.3">
      <c r="A1049" t="s">
        <v>745</v>
      </c>
      <c r="B1049" t="s">
        <v>769</v>
      </c>
      <c r="C1049" t="s">
        <v>180</v>
      </c>
      <c r="D1049" t="s">
        <v>770</v>
      </c>
      <c r="F1049" t="s">
        <v>770</v>
      </c>
      <c r="H1049" t="s">
        <v>265</v>
      </c>
      <c r="I1049" t="s">
        <v>266</v>
      </c>
      <c r="J1049" t="s">
        <v>748</v>
      </c>
      <c r="K1049" t="s">
        <v>762</v>
      </c>
      <c r="L1049" t="s">
        <v>271</v>
      </c>
      <c r="M1049" t="s">
        <v>268</v>
      </c>
      <c r="N1049">
        <v>9</v>
      </c>
      <c r="O1049" t="s">
        <v>288</v>
      </c>
      <c r="P1049">
        <v>0.48</v>
      </c>
      <c r="R1049">
        <v>12</v>
      </c>
      <c r="S1049" s="108">
        <v>5.76</v>
      </c>
      <c r="T1049">
        <v>1</v>
      </c>
      <c r="U1049" t="s">
        <v>270</v>
      </c>
      <c r="V1049" t="s">
        <v>167</v>
      </c>
      <c r="W1049">
        <v>6</v>
      </c>
      <c r="X1049">
        <v>6</v>
      </c>
      <c r="Y1049">
        <v>0</v>
      </c>
      <c r="Z1049">
        <v>0</v>
      </c>
      <c r="AA1049">
        <v>6</v>
      </c>
      <c r="AB1049">
        <v>0</v>
      </c>
      <c r="AC1049">
        <v>0</v>
      </c>
      <c r="AD1049">
        <v>0</v>
      </c>
    </row>
    <row r="1050" spans="1:30" x14ac:dyDescent="0.3">
      <c r="A1050" t="s">
        <v>745</v>
      </c>
      <c r="B1050" t="s">
        <v>769</v>
      </c>
      <c r="C1050" t="s">
        <v>180</v>
      </c>
      <c r="D1050" t="s">
        <v>770</v>
      </c>
      <c r="F1050" t="s">
        <v>770</v>
      </c>
      <c r="H1050" t="s">
        <v>265</v>
      </c>
      <c r="I1050" t="s">
        <v>266</v>
      </c>
      <c r="J1050" t="s">
        <v>748</v>
      </c>
      <c r="K1050" t="s">
        <v>762</v>
      </c>
      <c r="L1050" t="s">
        <v>271</v>
      </c>
      <c r="M1050" t="s">
        <v>268</v>
      </c>
      <c r="N1050">
        <v>21</v>
      </c>
      <c r="O1050" t="s">
        <v>273</v>
      </c>
      <c r="P1050">
        <v>0.17</v>
      </c>
      <c r="R1050">
        <v>3</v>
      </c>
      <c r="S1050" s="108">
        <v>0.51</v>
      </c>
      <c r="T1050">
        <v>1</v>
      </c>
      <c r="U1050" t="s">
        <v>270</v>
      </c>
      <c r="V1050" t="s">
        <v>167</v>
      </c>
      <c r="W1050">
        <v>3</v>
      </c>
      <c r="X1050">
        <v>0</v>
      </c>
      <c r="Y1050">
        <v>0</v>
      </c>
      <c r="Z1050">
        <v>0</v>
      </c>
      <c r="AA1050">
        <v>0</v>
      </c>
      <c r="AB1050">
        <v>3</v>
      </c>
      <c r="AC1050">
        <v>0</v>
      </c>
      <c r="AD1050">
        <v>0</v>
      </c>
    </row>
    <row r="1051" spans="1:30" x14ac:dyDescent="0.3">
      <c r="A1051" t="s">
        <v>745</v>
      </c>
      <c r="B1051" t="s">
        <v>771</v>
      </c>
      <c r="C1051" t="s">
        <v>180</v>
      </c>
      <c r="D1051" t="s">
        <v>772</v>
      </c>
      <c r="F1051" t="s">
        <v>772</v>
      </c>
      <c r="H1051" t="s">
        <v>265</v>
      </c>
      <c r="I1051" t="s">
        <v>266</v>
      </c>
      <c r="J1051" t="s">
        <v>748</v>
      </c>
      <c r="K1051" t="s">
        <v>762</v>
      </c>
      <c r="L1051" t="s">
        <v>267</v>
      </c>
      <c r="M1051" t="s">
        <v>268</v>
      </c>
      <c r="N1051">
        <v>8</v>
      </c>
      <c r="O1051" t="s">
        <v>282</v>
      </c>
      <c r="P1051">
        <v>2</v>
      </c>
      <c r="R1051">
        <v>2</v>
      </c>
      <c r="S1051" s="108">
        <v>4</v>
      </c>
      <c r="T1051">
        <v>1</v>
      </c>
      <c r="U1051" t="s">
        <v>270</v>
      </c>
      <c r="V1051" t="s">
        <v>167</v>
      </c>
      <c r="W1051">
        <v>2</v>
      </c>
      <c r="X1051">
        <v>2</v>
      </c>
      <c r="Y1051">
        <v>0</v>
      </c>
      <c r="Z1051">
        <v>0</v>
      </c>
      <c r="AA1051">
        <v>0</v>
      </c>
      <c r="AB1051">
        <v>0</v>
      </c>
      <c r="AC1051">
        <v>0</v>
      </c>
      <c r="AD1051">
        <v>0</v>
      </c>
    </row>
    <row r="1052" spans="1:30" x14ac:dyDescent="0.3">
      <c r="A1052" t="s">
        <v>745</v>
      </c>
      <c r="B1052" t="s">
        <v>771</v>
      </c>
      <c r="C1052" t="s">
        <v>180</v>
      </c>
      <c r="D1052" t="s">
        <v>772</v>
      </c>
      <c r="F1052" t="s">
        <v>772</v>
      </c>
      <c r="H1052" t="s">
        <v>265</v>
      </c>
      <c r="I1052" t="s">
        <v>266</v>
      </c>
      <c r="J1052" t="s">
        <v>748</v>
      </c>
      <c r="K1052" t="s">
        <v>762</v>
      </c>
      <c r="L1052" t="s">
        <v>271</v>
      </c>
      <c r="M1052" t="s">
        <v>268</v>
      </c>
      <c r="N1052">
        <v>9</v>
      </c>
      <c r="O1052" t="s">
        <v>288</v>
      </c>
      <c r="P1052">
        <v>0.48</v>
      </c>
      <c r="R1052">
        <v>3</v>
      </c>
      <c r="S1052" s="108">
        <v>1.44</v>
      </c>
      <c r="T1052">
        <v>1</v>
      </c>
      <c r="U1052" t="s">
        <v>270</v>
      </c>
      <c r="V1052" t="s">
        <v>167</v>
      </c>
      <c r="W1052">
        <v>3</v>
      </c>
      <c r="X1052">
        <v>3</v>
      </c>
      <c r="Y1052">
        <v>0</v>
      </c>
      <c r="Z1052">
        <v>0</v>
      </c>
      <c r="AA1052">
        <v>0</v>
      </c>
      <c r="AB1052">
        <v>0</v>
      </c>
      <c r="AC1052">
        <v>0</v>
      </c>
      <c r="AD1052">
        <v>0</v>
      </c>
    </row>
    <row r="1053" spans="1:30" x14ac:dyDescent="0.3">
      <c r="A1053" t="s">
        <v>745</v>
      </c>
      <c r="B1053" t="s">
        <v>771</v>
      </c>
      <c r="C1053" t="s">
        <v>180</v>
      </c>
      <c r="D1053" t="s">
        <v>772</v>
      </c>
      <c r="F1053" t="s">
        <v>772</v>
      </c>
      <c r="H1053" t="s">
        <v>265</v>
      </c>
      <c r="I1053" t="s">
        <v>266</v>
      </c>
      <c r="J1053" t="s">
        <v>748</v>
      </c>
      <c r="K1053" t="s">
        <v>762</v>
      </c>
      <c r="L1053" t="s">
        <v>271</v>
      </c>
      <c r="M1053" t="s">
        <v>268</v>
      </c>
      <c r="N1053">
        <v>9</v>
      </c>
      <c r="O1053" t="s">
        <v>272</v>
      </c>
      <c r="P1053">
        <v>2</v>
      </c>
      <c r="R1053">
        <v>1</v>
      </c>
      <c r="S1053" s="108">
        <v>2</v>
      </c>
      <c r="T1053">
        <v>1</v>
      </c>
      <c r="U1053" t="s">
        <v>270</v>
      </c>
      <c r="V1053" t="s">
        <v>167</v>
      </c>
      <c r="W1053">
        <v>1</v>
      </c>
      <c r="X1053">
        <v>0</v>
      </c>
      <c r="Y1053">
        <v>0</v>
      </c>
      <c r="Z1053">
        <v>1</v>
      </c>
      <c r="AA1053">
        <v>0</v>
      </c>
      <c r="AB1053">
        <v>0</v>
      </c>
      <c r="AC1053">
        <v>0</v>
      </c>
      <c r="AD1053">
        <v>0</v>
      </c>
    </row>
    <row r="1054" spans="1:30" x14ac:dyDescent="0.3">
      <c r="A1054" t="s">
        <v>745</v>
      </c>
      <c r="B1054" t="s">
        <v>771</v>
      </c>
      <c r="C1054" t="s">
        <v>180</v>
      </c>
      <c r="D1054" t="s">
        <v>772</v>
      </c>
      <c r="F1054" t="s">
        <v>772</v>
      </c>
      <c r="H1054" t="s">
        <v>265</v>
      </c>
      <c r="I1054" t="s">
        <v>266</v>
      </c>
      <c r="J1054" t="s">
        <v>748</v>
      </c>
      <c r="K1054" t="s">
        <v>762</v>
      </c>
      <c r="L1054" t="s">
        <v>271</v>
      </c>
      <c r="M1054" t="s">
        <v>268</v>
      </c>
      <c r="N1054">
        <v>21</v>
      </c>
      <c r="O1054" t="s">
        <v>273</v>
      </c>
      <c r="P1054">
        <v>0.17</v>
      </c>
      <c r="R1054">
        <v>1</v>
      </c>
      <c r="S1054" s="108">
        <v>0.17</v>
      </c>
      <c r="T1054">
        <v>1</v>
      </c>
      <c r="U1054" t="s">
        <v>270</v>
      </c>
      <c r="V1054" t="s">
        <v>167</v>
      </c>
      <c r="W1054">
        <v>1</v>
      </c>
      <c r="X1054">
        <v>0</v>
      </c>
      <c r="Y1054">
        <v>0</v>
      </c>
      <c r="Z1054">
        <v>0</v>
      </c>
      <c r="AA1054">
        <v>0</v>
      </c>
      <c r="AB1054">
        <v>1</v>
      </c>
      <c r="AC1054">
        <v>0</v>
      </c>
      <c r="AD1054">
        <v>0</v>
      </c>
    </row>
    <row r="1055" spans="1:30" x14ac:dyDescent="0.3">
      <c r="A1055" t="s">
        <v>745</v>
      </c>
      <c r="B1055" t="s">
        <v>773</v>
      </c>
      <c r="C1055" t="s">
        <v>180</v>
      </c>
      <c r="D1055" t="s">
        <v>774</v>
      </c>
      <c r="F1055" t="s">
        <v>774</v>
      </c>
      <c r="H1055" t="s">
        <v>265</v>
      </c>
      <c r="I1055" t="s">
        <v>266</v>
      </c>
      <c r="J1055" t="s">
        <v>748</v>
      </c>
      <c r="K1055" t="s">
        <v>17403</v>
      </c>
      <c r="L1055" t="s">
        <v>267</v>
      </c>
      <c r="M1055" t="s">
        <v>268</v>
      </c>
      <c r="N1055">
        <v>8</v>
      </c>
      <c r="O1055" t="s">
        <v>282</v>
      </c>
      <c r="P1055">
        <v>2</v>
      </c>
      <c r="R1055">
        <v>2</v>
      </c>
      <c r="S1055" s="108">
        <v>4</v>
      </c>
      <c r="T1055">
        <v>1</v>
      </c>
      <c r="U1055" t="s">
        <v>270</v>
      </c>
      <c r="V1055" t="s">
        <v>167</v>
      </c>
      <c r="W1055">
        <v>2</v>
      </c>
      <c r="X1055">
        <v>2</v>
      </c>
      <c r="Y1055">
        <v>0</v>
      </c>
      <c r="Z1055">
        <v>0</v>
      </c>
      <c r="AA1055">
        <v>0</v>
      </c>
      <c r="AB1055">
        <v>0</v>
      </c>
      <c r="AC1055">
        <v>0</v>
      </c>
      <c r="AD1055">
        <v>0</v>
      </c>
    </row>
    <row r="1056" spans="1:30" x14ac:dyDescent="0.3">
      <c r="A1056" t="s">
        <v>745</v>
      </c>
      <c r="B1056" t="s">
        <v>773</v>
      </c>
      <c r="C1056" t="s">
        <v>180</v>
      </c>
      <c r="D1056" t="s">
        <v>774</v>
      </c>
      <c r="F1056" t="s">
        <v>774</v>
      </c>
      <c r="H1056" t="s">
        <v>265</v>
      </c>
      <c r="I1056" t="s">
        <v>266</v>
      </c>
      <c r="J1056" t="s">
        <v>748</v>
      </c>
      <c r="K1056" t="s">
        <v>17403</v>
      </c>
      <c r="L1056" t="s">
        <v>271</v>
      </c>
      <c r="M1056" t="s">
        <v>268</v>
      </c>
      <c r="N1056">
        <v>9</v>
      </c>
      <c r="O1056" t="s">
        <v>288</v>
      </c>
      <c r="P1056">
        <v>0.48</v>
      </c>
      <c r="R1056">
        <v>6</v>
      </c>
      <c r="S1056" s="108">
        <v>2.88</v>
      </c>
      <c r="T1056">
        <v>1</v>
      </c>
      <c r="U1056" t="s">
        <v>270</v>
      </c>
      <c r="V1056" t="s">
        <v>167</v>
      </c>
      <c r="W1056">
        <v>6</v>
      </c>
      <c r="X1056">
        <v>6</v>
      </c>
      <c r="Y1056">
        <v>0</v>
      </c>
      <c r="Z1056">
        <v>0</v>
      </c>
      <c r="AA1056">
        <v>0</v>
      </c>
      <c r="AB1056">
        <v>0</v>
      </c>
      <c r="AC1056">
        <v>0</v>
      </c>
      <c r="AD1056">
        <v>0</v>
      </c>
    </row>
    <row r="1057" spans="1:30" x14ac:dyDescent="0.3">
      <c r="A1057" t="s">
        <v>745</v>
      </c>
      <c r="B1057" t="s">
        <v>773</v>
      </c>
      <c r="C1057" t="s">
        <v>180</v>
      </c>
      <c r="D1057" t="s">
        <v>774</v>
      </c>
      <c r="F1057" t="s">
        <v>774</v>
      </c>
      <c r="H1057" t="s">
        <v>265</v>
      </c>
      <c r="I1057" t="s">
        <v>266</v>
      </c>
      <c r="J1057" t="s">
        <v>748</v>
      </c>
      <c r="K1057" t="s">
        <v>17403</v>
      </c>
      <c r="L1057" t="s">
        <v>271</v>
      </c>
      <c r="M1057" t="s">
        <v>268</v>
      </c>
      <c r="N1057">
        <v>21</v>
      </c>
      <c r="O1057" t="s">
        <v>273</v>
      </c>
      <c r="P1057">
        <v>0.32</v>
      </c>
      <c r="R1057">
        <v>2</v>
      </c>
      <c r="S1057" s="108">
        <v>0.64</v>
      </c>
      <c r="T1057">
        <v>1</v>
      </c>
      <c r="U1057" t="s">
        <v>270</v>
      </c>
      <c r="V1057" t="s">
        <v>167</v>
      </c>
      <c r="W1057">
        <v>2</v>
      </c>
      <c r="X1057">
        <v>0</v>
      </c>
      <c r="Y1057">
        <v>0</v>
      </c>
      <c r="Z1057">
        <v>0</v>
      </c>
      <c r="AA1057">
        <v>0</v>
      </c>
      <c r="AB1057">
        <v>2</v>
      </c>
      <c r="AC1057">
        <v>0</v>
      </c>
      <c r="AD1057">
        <v>0</v>
      </c>
    </row>
    <row r="1058" spans="1:30" x14ac:dyDescent="0.3">
      <c r="A1058" t="s">
        <v>745</v>
      </c>
      <c r="B1058" t="s">
        <v>781</v>
      </c>
      <c r="C1058" t="s">
        <v>180</v>
      </c>
      <c r="D1058" t="s">
        <v>782</v>
      </c>
      <c r="F1058" t="s">
        <v>782</v>
      </c>
      <c r="H1058" t="s">
        <v>265</v>
      </c>
      <c r="I1058" t="s">
        <v>266</v>
      </c>
      <c r="J1058" t="s">
        <v>748</v>
      </c>
      <c r="K1058" t="s">
        <v>17403</v>
      </c>
      <c r="L1058" t="s">
        <v>267</v>
      </c>
      <c r="M1058" t="s">
        <v>268</v>
      </c>
      <c r="N1058">
        <v>8</v>
      </c>
      <c r="O1058" t="s">
        <v>282</v>
      </c>
      <c r="P1058">
        <v>2</v>
      </c>
      <c r="R1058">
        <v>1</v>
      </c>
      <c r="S1058" s="108">
        <v>2</v>
      </c>
      <c r="T1058">
        <v>1</v>
      </c>
      <c r="U1058" t="s">
        <v>270</v>
      </c>
      <c r="V1058" t="s">
        <v>167</v>
      </c>
      <c r="W1058">
        <v>1</v>
      </c>
      <c r="X1058">
        <v>1</v>
      </c>
      <c r="Y1058">
        <v>0</v>
      </c>
      <c r="Z1058">
        <v>0</v>
      </c>
      <c r="AA1058">
        <v>0</v>
      </c>
      <c r="AB1058">
        <v>0</v>
      </c>
      <c r="AC1058">
        <v>0</v>
      </c>
      <c r="AD1058">
        <v>0</v>
      </c>
    </row>
    <row r="1059" spans="1:30" x14ac:dyDescent="0.3">
      <c r="A1059" t="s">
        <v>745</v>
      </c>
      <c r="B1059" t="s">
        <v>781</v>
      </c>
      <c r="C1059" t="s">
        <v>180</v>
      </c>
      <c r="D1059" t="s">
        <v>782</v>
      </c>
      <c r="F1059" t="s">
        <v>782</v>
      </c>
      <c r="H1059" t="s">
        <v>265</v>
      </c>
      <c r="I1059" t="s">
        <v>266</v>
      </c>
      <c r="J1059" t="s">
        <v>748</v>
      </c>
      <c r="K1059" t="s">
        <v>17403</v>
      </c>
      <c r="L1059" t="s">
        <v>271</v>
      </c>
      <c r="M1059" t="s">
        <v>268</v>
      </c>
      <c r="N1059">
        <v>9</v>
      </c>
      <c r="O1059" t="s">
        <v>272</v>
      </c>
      <c r="P1059">
        <v>2</v>
      </c>
      <c r="R1059">
        <v>1</v>
      </c>
      <c r="S1059" s="108">
        <v>2</v>
      </c>
      <c r="T1059">
        <v>1</v>
      </c>
      <c r="U1059" t="s">
        <v>270</v>
      </c>
      <c r="V1059" t="s">
        <v>167</v>
      </c>
      <c r="W1059">
        <v>1</v>
      </c>
      <c r="X1059">
        <v>0</v>
      </c>
      <c r="Y1059">
        <v>0</v>
      </c>
      <c r="Z1059">
        <v>1</v>
      </c>
      <c r="AA1059">
        <v>0</v>
      </c>
      <c r="AB1059">
        <v>0</v>
      </c>
      <c r="AC1059">
        <v>0</v>
      </c>
      <c r="AD1059">
        <v>0</v>
      </c>
    </row>
    <row r="1060" spans="1:30" x14ac:dyDescent="0.3">
      <c r="A1060" t="s">
        <v>745</v>
      </c>
      <c r="B1060" t="s">
        <v>781</v>
      </c>
      <c r="C1060" t="s">
        <v>180</v>
      </c>
      <c r="D1060" t="s">
        <v>782</v>
      </c>
      <c r="F1060" t="s">
        <v>782</v>
      </c>
      <c r="H1060" t="s">
        <v>265</v>
      </c>
      <c r="I1060" t="s">
        <v>266</v>
      </c>
      <c r="J1060" t="s">
        <v>748</v>
      </c>
      <c r="K1060" t="s">
        <v>17403</v>
      </c>
      <c r="L1060" t="s">
        <v>271</v>
      </c>
      <c r="M1060" t="s">
        <v>268</v>
      </c>
      <c r="N1060">
        <v>21</v>
      </c>
      <c r="O1060" t="s">
        <v>273</v>
      </c>
      <c r="P1060">
        <v>0.17</v>
      </c>
      <c r="R1060">
        <v>1</v>
      </c>
      <c r="S1060" s="108">
        <v>0.17</v>
      </c>
      <c r="T1060">
        <v>1</v>
      </c>
      <c r="U1060" t="s">
        <v>270</v>
      </c>
      <c r="V1060" t="s">
        <v>167</v>
      </c>
      <c r="W1060">
        <v>1</v>
      </c>
      <c r="X1060">
        <v>0</v>
      </c>
      <c r="Y1060">
        <v>0</v>
      </c>
      <c r="Z1060">
        <v>0</v>
      </c>
      <c r="AA1060">
        <v>0</v>
      </c>
      <c r="AB1060">
        <v>1</v>
      </c>
      <c r="AC1060">
        <v>0</v>
      </c>
      <c r="AD1060">
        <v>0</v>
      </c>
    </row>
    <row r="1061" spans="1:30" x14ac:dyDescent="0.3">
      <c r="A1061" t="s">
        <v>745</v>
      </c>
      <c r="B1061" t="s">
        <v>783</v>
      </c>
      <c r="C1061" t="s">
        <v>180</v>
      </c>
      <c r="D1061" t="s">
        <v>784</v>
      </c>
      <c r="F1061" t="s">
        <v>784</v>
      </c>
      <c r="H1061" t="s">
        <v>265</v>
      </c>
      <c r="I1061" t="s">
        <v>266</v>
      </c>
      <c r="J1061" t="s">
        <v>748</v>
      </c>
      <c r="K1061" t="s">
        <v>17403</v>
      </c>
      <c r="L1061" t="s">
        <v>271</v>
      </c>
      <c r="M1061" t="s">
        <v>268</v>
      </c>
      <c r="N1061">
        <v>9</v>
      </c>
      <c r="O1061" t="s">
        <v>272</v>
      </c>
      <c r="P1061">
        <v>2</v>
      </c>
      <c r="R1061">
        <v>1</v>
      </c>
      <c r="S1061" s="108">
        <v>2</v>
      </c>
      <c r="T1061">
        <v>1</v>
      </c>
      <c r="U1061" t="s">
        <v>270</v>
      </c>
      <c r="V1061" t="s">
        <v>167</v>
      </c>
      <c r="W1061">
        <v>1</v>
      </c>
      <c r="X1061">
        <v>0</v>
      </c>
      <c r="Y1061">
        <v>1</v>
      </c>
      <c r="Z1061">
        <v>0</v>
      </c>
      <c r="AA1061">
        <v>0</v>
      </c>
      <c r="AB1061">
        <v>0</v>
      </c>
      <c r="AC1061">
        <v>0</v>
      </c>
      <c r="AD1061">
        <v>0</v>
      </c>
    </row>
    <row r="1062" spans="1:30" x14ac:dyDescent="0.3">
      <c r="A1062" t="s">
        <v>745</v>
      </c>
      <c r="B1062" t="s">
        <v>783</v>
      </c>
      <c r="C1062" t="s">
        <v>180</v>
      </c>
      <c r="D1062" t="s">
        <v>784</v>
      </c>
      <c r="F1062" t="s">
        <v>784</v>
      </c>
      <c r="H1062" t="s">
        <v>265</v>
      </c>
      <c r="I1062" t="s">
        <v>266</v>
      </c>
      <c r="J1062" t="s">
        <v>748</v>
      </c>
      <c r="K1062" t="s">
        <v>17403</v>
      </c>
      <c r="L1062" t="s">
        <v>267</v>
      </c>
      <c r="M1062" t="s">
        <v>268</v>
      </c>
      <c r="N1062">
        <v>8</v>
      </c>
      <c r="O1062" t="s">
        <v>282</v>
      </c>
      <c r="P1062">
        <v>2</v>
      </c>
      <c r="R1062">
        <v>1</v>
      </c>
      <c r="S1062" s="108">
        <v>2</v>
      </c>
      <c r="T1062">
        <v>1</v>
      </c>
      <c r="U1062" t="s">
        <v>270</v>
      </c>
      <c r="V1062" t="s">
        <v>167</v>
      </c>
      <c r="W1062">
        <v>1</v>
      </c>
      <c r="X1062">
        <v>1</v>
      </c>
      <c r="Y1062">
        <v>0</v>
      </c>
      <c r="Z1062">
        <v>0</v>
      </c>
      <c r="AA1062">
        <v>0</v>
      </c>
      <c r="AB1062">
        <v>0</v>
      </c>
      <c r="AC1062">
        <v>0</v>
      </c>
      <c r="AD1062">
        <v>0</v>
      </c>
    </row>
    <row r="1063" spans="1:30" x14ac:dyDescent="0.3">
      <c r="A1063" t="s">
        <v>745</v>
      </c>
      <c r="B1063" t="s">
        <v>783</v>
      </c>
      <c r="C1063" t="s">
        <v>180</v>
      </c>
      <c r="D1063" t="s">
        <v>784</v>
      </c>
      <c r="F1063" t="s">
        <v>784</v>
      </c>
      <c r="H1063" t="s">
        <v>265</v>
      </c>
      <c r="I1063" t="s">
        <v>266</v>
      </c>
      <c r="J1063" t="s">
        <v>748</v>
      </c>
      <c r="K1063" t="s">
        <v>17403</v>
      </c>
      <c r="L1063" t="s">
        <v>271</v>
      </c>
      <c r="M1063" t="s">
        <v>268</v>
      </c>
      <c r="N1063">
        <v>9</v>
      </c>
      <c r="O1063" t="s">
        <v>272</v>
      </c>
      <c r="P1063">
        <v>2</v>
      </c>
      <c r="R1063">
        <v>2</v>
      </c>
      <c r="S1063" s="108">
        <v>4</v>
      </c>
      <c r="T1063">
        <v>1</v>
      </c>
      <c r="U1063" t="s">
        <v>270</v>
      </c>
      <c r="V1063" t="s">
        <v>167</v>
      </c>
      <c r="W1063">
        <v>2</v>
      </c>
      <c r="X1063">
        <v>0</v>
      </c>
      <c r="Y1063">
        <v>2</v>
      </c>
      <c r="Z1063">
        <v>0</v>
      </c>
      <c r="AA1063">
        <v>0</v>
      </c>
      <c r="AB1063">
        <v>0</v>
      </c>
      <c r="AC1063">
        <v>0</v>
      </c>
      <c r="AD1063">
        <v>0</v>
      </c>
    </row>
    <row r="1064" spans="1:30" x14ac:dyDescent="0.3">
      <c r="A1064" t="s">
        <v>745</v>
      </c>
      <c r="B1064" t="s">
        <v>783</v>
      </c>
      <c r="C1064" t="s">
        <v>180</v>
      </c>
      <c r="D1064" t="s">
        <v>784</v>
      </c>
      <c r="F1064" t="s">
        <v>784</v>
      </c>
      <c r="H1064" t="s">
        <v>265</v>
      </c>
      <c r="I1064" t="s">
        <v>266</v>
      </c>
      <c r="J1064" t="s">
        <v>748</v>
      </c>
      <c r="K1064" t="s">
        <v>17403</v>
      </c>
      <c r="L1064" t="s">
        <v>267</v>
      </c>
      <c r="M1064" t="s">
        <v>268</v>
      </c>
      <c r="N1064">
        <v>8</v>
      </c>
      <c r="O1064" t="s">
        <v>282</v>
      </c>
      <c r="P1064">
        <v>2</v>
      </c>
      <c r="R1064">
        <v>2</v>
      </c>
      <c r="S1064" s="108">
        <v>4</v>
      </c>
      <c r="T1064">
        <v>1</v>
      </c>
      <c r="U1064" t="s">
        <v>270</v>
      </c>
      <c r="V1064" t="s">
        <v>167</v>
      </c>
      <c r="W1064">
        <v>2</v>
      </c>
      <c r="X1064">
        <v>2</v>
      </c>
      <c r="Y1064">
        <v>0</v>
      </c>
      <c r="Z1064">
        <v>0</v>
      </c>
      <c r="AA1064">
        <v>0</v>
      </c>
      <c r="AB1064">
        <v>0</v>
      </c>
      <c r="AC1064">
        <v>0</v>
      </c>
      <c r="AD1064">
        <v>0</v>
      </c>
    </row>
    <row r="1065" spans="1:30" x14ac:dyDescent="0.3">
      <c r="A1065" t="s">
        <v>745</v>
      </c>
      <c r="B1065" t="s">
        <v>783</v>
      </c>
      <c r="C1065" t="s">
        <v>180</v>
      </c>
      <c r="D1065" t="s">
        <v>784</v>
      </c>
      <c r="F1065" t="s">
        <v>784</v>
      </c>
      <c r="H1065" t="s">
        <v>265</v>
      </c>
      <c r="I1065" t="s">
        <v>266</v>
      </c>
      <c r="J1065" t="s">
        <v>748</v>
      </c>
      <c r="K1065" t="s">
        <v>17403</v>
      </c>
      <c r="L1065" t="s">
        <v>271</v>
      </c>
      <c r="M1065" t="s">
        <v>268</v>
      </c>
      <c r="N1065">
        <v>21</v>
      </c>
      <c r="O1065" t="s">
        <v>273</v>
      </c>
      <c r="P1065">
        <v>0.17</v>
      </c>
      <c r="R1065">
        <v>1</v>
      </c>
      <c r="S1065" s="108">
        <v>0.17</v>
      </c>
      <c r="T1065">
        <v>1</v>
      </c>
      <c r="U1065" t="s">
        <v>270</v>
      </c>
      <c r="V1065" t="s">
        <v>167</v>
      </c>
      <c r="W1065">
        <v>1</v>
      </c>
      <c r="X1065">
        <v>0</v>
      </c>
      <c r="Y1065">
        <v>0</v>
      </c>
      <c r="Z1065">
        <v>0</v>
      </c>
      <c r="AA1065">
        <v>0</v>
      </c>
      <c r="AB1065">
        <v>1</v>
      </c>
      <c r="AC1065">
        <v>0</v>
      </c>
      <c r="AD1065">
        <v>0</v>
      </c>
    </row>
    <row r="1066" spans="1:30" x14ac:dyDescent="0.3">
      <c r="A1066" t="s">
        <v>745</v>
      </c>
      <c r="B1066" t="s">
        <v>783</v>
      </c>
      <c r="C1066" t="s">
        <v>180</v>
      </c>
      <c r="D1066" t="s">
        <v>784</v>
      </c>
      <c r="F1066" t="s">
        <v>784</v>
      </c>
      <c r="H1066" t="s">
        <v>265</v>
      </c>
      <c r="I1066" t="s">
        <v>266</v>
      </c>
      <c r="J1066" t="s">
        <v>748</v>
      </c>
      <c r="K1066" t="s">
        <v>17403</v>
      </c>
      <c r="L1066" t="s">
        <v>271</v>
      </c>
      <c r="M1066" t="s">
        <v>268</v>
      </c>
      <c r="N1066">
        <v>21</v>
      </c>
      <c r="O1066" t="s">
        <v>273</v>
      </c>
      <c r="P1066">
        <v>0.17</v>
      </c>
      <c r="R1066">
        <v>1</v>
      </c>
      <c r="S1066" s="108">
        <v>0.17</v>
      </c>
      <c r="T1066">
        <v>1</v>
      </c>
      <c r="U1066" t="s">
        <v>270</v>
      </c>
      <c r="V1066" t="s">
        <v>167</v>
      </c>
      <c r="W1066">
        <v>1</v>
      </c>
      <c r="X1066">
        <v>0</v>
      </c>
      <c r="Y1066">
        <v>0</v>
      </c>
      <c r="Z1066">
        <v>0</v>
      </c>
      <c r="AA1066">
        <v>0</v>
      </c>
      <c r="AB1066">
        <v>1</v>
      </c>
      <c r="AC1066">
        <v>0</v>
      </c>
      <c r="AD1066">
        <v>0</v>
      </c>
    </row>
    <row r="1067" spans="1:30" x14ac:dyDescent="0.3">
      <c r="A1067" t="s">
        <v>745</v>
      </c>
      <c r="B1067" t="s">
        <v>783</v>
      </c>
      <c r="C1067" t="s">
        <v>180</v>
      </c>
      <c r="D1067" t="s">
        <v>784</v>
      </c>
      <c r="F1067" t="s">
        <v>784</v>
      </c>
      <c r="H1067" t="s">
        <v>265</v>
      </c>
      <c r="I1067" t="s">
        <v>266</v>
      </c>
      <c r="J1067" t="s">
        <v>748</v>
      </c>
      <c r="K1067" t="s">
        <v>17403</v>
      </c>
      <c r="L1067" t="s">
        <v>271</v>
      </c>
      <c r="M1067" t="s">
        <v>268</v>
      </c>
      <c r="N1067">
        <v>21</v>
      </c>
      <c r="O1067" t="s">
        <v>273</v>
      </c>
      <c r="P1067">
        <v>0.17</v>
      </c>
      <c r="R1067">
        <v>1</v>
      </c>
      <c r="S1067" s="108">
        <v>0.17</v>
      </c>
      <c r="T1067">
        <v>1</v>
      </c>
      <c r="U1067" t="s">
        <v>270</v>
      </c>
      <c r="V1067" t="s">
        <v>167</v>
      </c>
      <c r="W1067">
        <v>1</v>
      </c>
      <c r="X1067">
        <v>0</v>
      </c>
      <c r="Y1067">
        <v>0</v>
      </c>
      <c r="Z1067">
        <v>0</v>
      </c>
      <c r="AA1067">
        <v>0</v>
      </c>
      <c r="AB1067">
        <v>1</v>
      </c>
      <c r="AC1067">
        <v>0</v>
      </c>
      <c r="AD1067">
        <v>0</v>
      </c>
    </row>
    <row r="1068" spans="1:30" x14ac:dyDescent="0.3">
      <c r="A1068" t="s">
        <v>745</v>
      </c>
      <c r="B1068" t="s">
        <v>785</v>
      </c>
      <c r="C1068" t="s">
        <v>180</v>
      </c>
      <c r="D1068" t="s">
        <v>786</v>
      </c>
      <c r="F1068" t="s">
        <v>786</v>
      </c>
      <c r="H1068" t="s">
        <v>265</v>
      </c>
      <c r="I1068" t="s">
        <v>266</v>
      </c>
      <c r="J1068" t="s">
        <v>748</v>
      </c>
      <c r="K1068" t="s">
        <v>17403</v>
      </c>
      <c r="L1068" t="s">
        <v>267</v>
      </c>
      <c r="M1068" t="s">
        <v>268</v>
      </c>
      <c r="N1068">
        <v>8</v>
      </c>
      <c r="O1068" t="s">
        <v>282</v>
      </c>
      <c r="P1068">
        <v>2</v>
      </c>
      <c r="R1068">
        <v>1</v>
      </c>
      <c r="S1068" s="108">
        <v>2</v>
      </c>
      <c r="T1068">
        <v>1</v>
      </c>
      <c r="U1068" t="s">
        <v>270</v>
      </c>
      <c r="V1068" t="s">
        <v>167</v>
      </c>
      <c r="W1068">
        <v>1</v>
      </c>
      <c r="X1068">
        <v>1</v>
      </c>
      <c r="Y1068">
        <v>0</v>
      </c>
      <c r="Z1068">
        <v>0</v>
      </c>
      <c r="AA1068">
        <v>0</v>
      </c>
      <c r="AB1068">
        <v>0</v>
      </c>
      <c r="AC1068">
        <v>0</v>
      </c>
      <c r="AD1068">
        <v>0</v>
      </c>
    </row>
    <row r="1069" spans="1:30" x14ac:dyDescent="0.3">
      <c r="A1069" t="s">
        <v>745</v>
      </c>
      <c r="B1069" t="s">
        <v>785</v>
      </c>
      <c r="C1069" t="s">
        <v>180</v>
      </c>
      <c r="D1069" t="s">
        <v>786</v>
      </c>
      <c r="F1069" t="s">
        <v>786</v>
      </c>
      <c r="H1069" t="s">
        <v>265</v>
      </c>
      <c r="I1069" t="s">
        <v>266</v>
      </c>
      <c r="J1069" t="s">
        <v>748</v>
      </c>
      <c r="K1069" t="s">
        <v>17403</v>
      </c>
      <c r="L1069" t="s">
        <v>271</v>
      </c>
      <c r="M1069" t="s">
        <v>268</v>
      </c>
      <c r="N1069">
        <v>21</v>
      </c>
      <c r="O1069" t="s">
        <v>273</v>
      </c>
      <c r="P1069">
        <v>0.17</v>
      </c>
      <c r="R1069">
        <v>1</v>
      </c>
      <c r="S1069" s="108">
        <v>0.17</v>
      </c>
      <c r="T1069">
        <v>1</v>
      </c>
      <c r="U1069" t="s">
        <v>270</v>
      </c>
      <c r="V1069" t="s">
        <v>167</v>
      </c>
      <c r="W1069">
        <v>1</v>
      </c>
      <c r="X1069">
        <v>0</v>
      </c>
      <c r="Y1069">
        <v>0</v>
      </c>
      <c r="Z1069">
        <v>0</v>
      </c>
      <c r="AA1069">
        <v>0</v>
      </c>
      <c r="AB1069">
        <v>1</v>
      </c>
      <c r="AC1069">
        <v>0</v>
      </c>
      <c r="AD1069">
        <v>0</v>
      </c>
    </row>
    <row r="1070" spans="1:30" x14ac:dyDescent="0.3">
      <c r="A1070" t="s">
        <v>745</v>
      </c>
      <c r="B1070" t="s">
        <v>785</v>
      </c>
      <c r="C1070" t="s">
        <v>180</v>
      </c>
      <c r="D1070" t="s">
        <v>786</v>
      </c>
      <c r="F1070" t="s">
        <v>786</v>
      </c>
      <c r="H1070" t="s">
        <v>265</v>
      </c>
      <c r="I1070" t="s">
        <v>266</v>
      </c>
      <c r="J1070" t="s">
        <v>748</v>
      </c>
      <c r="K1070" t="s">
        <v>17403</v>
      </c>
      <c r="L1070" t="s">
        <v>271</v>
      </c>
      <c r="M1070" t="s">
        <v>268</v>
      </c>
      <c r="N1070">
        <v>9</v>
      </c>
      <c r="O1070" t="s">
        <v>272</v>
      </c>
      <c r="P1070">
        <v>2</v>
      </c>
      <c r="R1070">
        <v>2</v>
      </c>
      <c r="S1070" s="108">
        <v>4</v>
      </c>
      <c r="T1070">
        <v>1</v>
      </c>
      <c r="U1070" t="s">
        <v>270</v>
      </c>
      <c r="V1070" t="s">
        <v>167</v>
      </c>
      <c r="W1070">
        <v>1</v>
      </c>
      <c r="X1070">
        <v>0</v>
      </c>
      <c r="Y1070">
        <v>1</v>
      </c>
      <c r="Z1070">
        <v>0</v>
      </c>
      <c r="AA1070">
        <v>0</v>
      </c>
      <c r="AB1070">
        <v>1</v>
      </c>
      <c r="AC1070">
        <v>0</v>
      </c>
      <c r="AD1070">
        <v>0</v>
      </c>
    </row>
    <row r="1071" spans="1:30" x14ac:dyDescent="0.3">
      <c r="A1071" t="s">
        <v>745</v>
      </c>
      <c r="B1071" t="s">
        <v>785</v>
      </c>
      <c r="C1071" t="s">
        <v>180</v>
      </c>
      <c r="D1071" t="s">
        <v>786</v>
      </c>
      <c r="F1071" t="s">
        <v>786</v>
      </c>
      <c r="H1071" t="s">
        <v>265</v>
      </c>
      <c r="I1071" t="s">
        <v>266</v>
      </c>
      <c r="J1071" t="s">
        <v>748</v>
      </c>
      <c r="K1071" t="s">
        <v>17403</v>
      </c>
      <c r="L1071" t="s">
        <v>271</v>
      </c>
      <c r="M1071" t="s">
        <v>268</v>
      </c>
      <c r="N1071">
        <v>21</v>
      </c>
      <c r="O1071" t="s">
        <v>273</v>
      </c>
      <c r="P1071">
        <v>0.32</v>
      </c>
      <c r="R1071">
        <v>1</v>
      </c>
      <c r="S1071" s="108">
        <v>0.32</v>
      </c>
      <c r="T1071">
        <v>1</v>
      </c>
      <c r="U1071" t="s">
        <v>270</v>
      </c>
      <c r="V1071" t="s">
        <v>167</v>
      </c>
      <c r="W1071">
        <v>1</v>
      </c>
      <c r="X1071">
        <v>0</v>
      </c>
      <c r="Y1071">
        <v>0</v>
      </c>
      <c r="Z1071">
        <v>0</v>
      </c>
      <c r="AA1071">
        <v>0</v>
      </c>
      <c r="AB1071">
        <v>1</v>
      </c>
      <c r="AC1071">
        <v>0</v>
      </c>
      <c r="AD1071">
        <v>0</v>
      </c>
    </row>
    <row r="1072" spans="1:30" x14ac:dyDescent="0.3">
      <c r="A1072" t="s">
        <v>745</v>
      </c>
      <c r="B1072" t="s">
        <v>787</v>
      </c>
      <c r="C1072" t="s">
        <v>180</v>
      </c>
      <c r="D1072" t="s">
        <v>788</v>
      </c>
      <c r="F1072" t="s">
        <v>788</v>
      </c>
      <c r="H1072" t="s">
        <v>265</v>
      </c>
      <c r="I1072" t="s">
        <v>266</v>
      </c>
      <c r="J1072" t="s">
        <v>748</v>
      </c>
      <c r="K1072" t="s">
        <v>17403</v>
      </c>
      <c r="L1072" t="s">
        <v>267</v>
      </c>
      <c r="M1072" t="s">
        <v>268</v>
      </c>
      <c r="N1072">
        <v>8</v>
      </c>
      <c r="O1072" t="s">
        <v>282</v>
      </c>
      <c r="P1072">
        <v>2</v>
      </c>
      <c r="R1072">
        <v>1</v>
      </c>
      <c r="S1072" s="108">
        <v>2</v>
      </c>
      <c r="T1072">
        <v>1</v>
      </c>
      <c r="U1072" t="s">
        <v>270</v>
      </c>
      <c r="V1072" t="s">
        <v>167</v>
      </c>
      <c r="W1072">
        <v>1</v>
      </c>
      <c r="X1072">
        <v>1</v>
      </c>
      <c r="Y1072">
        <v>0</v>
      </c>
      <c r="Z1072">
        <v>0</v>
      </c>
      <c r="AA1072">
        <v>0</v>
      </c>
      <c r="AB1072">
        <v>0</v>
      </c>
      <c r="AC1072">
        <v>0</v>
      </c>
      <c r="AD1072">
        <v>0</v>
      </c>
    </row>
    <row r="1073" spans="1:30" x14ac:dyDescent="0.3">
      <c r="A1073" t="s">
        <v>745</v>
      </c>
      <c r="B1073" t="s">
        <v>787</v>
      </c>
      <c r="C1073" t="s">
        <v>180</v>
      </c>
      <c r="D1073" t="s">
        <v>788</v>
      </c>
      <c r="F1073" t="s">
        <v>788</v>
      </c>
      <c r="H1073" t="s">
        <v>265</v>
      </c>
      <c r="I1073" t="s">
        <v>266</v>
      </c>
      <c r="J1073" t="s">
        <v>748</v>
      </c>
      <c r="K1073" t="s">
        <v>17403</v>
      </c>
      <c r="L1073" t="s">
        <v>271</v>
      </c>
      <c r="M1073" t="s">
        <v>268</v>
      </c>
      <c r="N1073">
        <v>9</v>
      </c>
      <c r="O1073" t="s">
        <v>272</v>
      </c>
      <c r="P1073">
        <v>2</v>
      </c>
      <c r="R1073">
        <v>2</v>
      </c>
      <c r="S1073" s="108">
        <v>4</v>
      </c>
      <c r="T1073">
        <v>1</v>
      </c>
      <c r="U1073" t="s">
        <v>270</v>
      </c>
      <c r="V1073" t="s">
        <v>167</v>
      </c>
      <c r="W1073">
        <v>1</v>
      </c>
      <c r="X1073">
        <v>0</v>
      </c>
      <c r="Y1073">
        <v>1</v>
      </c>
      <c r="Z1073">
        <v>0</v>
      </c>
      <c r="AA1073">
        <v>0</v>
      </c>
      <c r="AB1073">
        <v>1</v>
      </c>
      <c r="AC1073">
        <v>0</v>
      </c>
      <c r="AD1073">
        <v>0</v>
      </c>
    </row>
    <row r="1074" spans="1:30" x14ac:dyDescent="0.3">
      <c r="A1074" t="s">
        <v>745</v>
      </c>
      <c r="B1074" t="s">
        <v>787</v>
      </c>
      <c r="C1074" t="s">
        <v>180</v>
      </c>
      <c r="D1074" t="s">
        <v>788</v>
      </c>
      <c r="F1074" t="s">
        <v>788</v>
      </c>
      <c r="H1074" t="s">
        <v>265</v>
      </c>
      <c r="I1074" t="s">
        <v>266</v>
      </c>
      <c r="J1074" t="s">
        <v>748</v>
      </c>
      <c r="K1074" t="s">
        <v>17403</v>
      </c>
      <c r="L1074" t="s">
        <v>271</v>
      </c>
      <c r="M1074" t="s">
        <v>268</v>
      </c>
      <c r="N1074">
        <v>21</v>
      </c>
      <c r="O1074" t="s">
        <v>273</v>
      </c>
      <c r="P1074">
        <v>0.32</v>
      </c>
      <c r="R1074">
        <v>1</v>
      </c>
      <c r="S1074" s="108">
        <v>0.32</v>
      </c>
      <c r="T1074">
        <v>1</v>
      </c>
      <c r="U1074" t="s">
        <v>270</v>
      </c>
      <c r="V1074" t="s">
        <v>167</v>
      </c>
      <c r="W1074">
        <v>1</v>
      </c>
      <c r="X1074">
        <v>0</v>
      </c>
      <c r="Y1074">
        <v>0</v>
      </c>
      <c r="Z1074">
        <v>0</v>
      </c>
      <c r="AA1074">
        <v>0</v>
      </c>
      <c r="AB1074">
        <v>1</v>
      </c>
      <c r="AC1074">
        <v>0</v>
      </c>
      <c r="AD1074">
        <v>0</v>
      </c>
    </row>
    <row r="1075" spans="1:30" x14ac:dyDescent="0.3">
      <c r="A1075" t="s">
        <v>745</v>
      </c>
      <c r="B1075" t="s">
        <v>789</v>
      </c>
      <c r="C1075" t="s">
        <v>180</v>
      </c>
      <c r="D1075" t="s">
        <v>790</v>
      </c>
      <c r="F1075" t="s">
        <v>790</v>
      </c>
      <c r="H1075" t="s">
        <v>265</v>
      </c>
      <c r="I1075" t="s">
        <v>266</v>
      </c>
      <c r="J1075" t="s">
        <v>748</v>
      </c>
      <c r="K1075" t="s">
        <v>17403</v>
      </c>
      <c r="L1075" t="s">
        <v>267</v>
      </c>
      <c r="M1075" t="s">
        <v>268</v>
      </c>
      <c r="N1075">
        <v>8</v>
      </c>
      <c r="O1075" t="s">
        <v>282</v>
      </c>
      <c r="P1075">
        <v>2</v>
      </c>
      <c r="R1075">
        <v>1</v>
      </c>
      <c r="S1075" s="108">
        <v>2</v>
      </c>
      <c r="T1075">
        <v>1</v>
      </c>
      <c r="U1075" t="s">
        <v>270</v>
      </c>
      <c r="V1075" t="s">
        <v>167</v>
      </c>
      <c r="W1075">
        <v>1</v>
      </c>
      <c r="X1075">
        <v>1</v>
      </c>
      <c r="Y1075">
        <v>0</v>
      </c>
      <c r="Z1075">
        <v>0</v>
      </c>
      <c r="AA1075">
        <v>0</v>
      </c>
      <c r="AB1075">
        <v>0</v>
      </c>
      <c r="AC1075">
        <v>0</v>
      </c>
      <c r="AD1075">
        <v>0</v>
      </c>
    </row>
    <row r="1076" spans="1:30" x14ac:dyDescent="0.3">
      <c r="A1076" t="s">
        <v>745</v>
      </c>
      <c r="B1076" t="s">
        <v>789</v>
      </c>
      <c r="C1076" t="s">
        <v>180</v>
      </c>
      <c r="D1076" t="s">
        <v>790</v>
      </c>
      <c r="F1076" t="s">
        <v>790</v>
      </c>
      <c r="H1076" t="s">
        <v>265</v>
      </c>
      <c r="I1076" t="s">
        <v>266</v>
      </c>
      <c r="J1076" t="s">
        <v>748</v>
      </c>
      <c r="K1076" t="s">
        <v>17403</v>
      </c>
      <c r="L1076" t="s">
        <v>271</v>
      </c>
      <c r="M1076" t="s">
        <v>268</v>
      </c>
      <c r="N1076">
        <v>9</v>
      </c>
      <c r="O1076" t="s">
        <v>272</v>
      </c>
      <c r="P1076">
        <v>2</v>
      </c>
      <c r="R1076">
        <v>1</v>
      </c>
      <c r="S1076" s="108">
        <v>2</v>
      </c>
      <c r="T1076">
        <v>1</v>
      </c>
      <c r="U1076" t="s">
        <v>270</v>
      </c>
      <c r="V1076" t="s">
        <v>167</v>
      </c>
      <c r="W1076">
        <v>1</v>
      </c>
      <c r="X1076">
        <v>1</v>
      </c>
      <c r="Y1076">
        <v>0</v>
      </c>
      <c r="Z1076">
        <v>0</v>
      </c>
      <c r="AA1076">
        <v>0</v>
      </c>
      <c r="AB1076">
        <v>0</v>
      </c>
      <c r="AC1076">
        <v>0</v>
      </c>
      <c r="AD1076">
        <v>0</v>
      </c>
    </row>
    <row r="1077" spans="1:30" x14ac:dyDescent="0.3">
      <c r="A1077" t="s">
        <v>745</v>
      </c>
      <c r="B1077" t="s">
        <v>789</v>
      </c>
      <c r="C1077" t="s">
        <v>180</v>
      </c>
      <c r="D1077" t="s">
        <v>790</v>
      </c>
      <c r="F1077" t="s">
        <v>790</v>
      </c>
      <c r="H1077" t="s">
        <v>265</v>
      </c>
      <c r="I1077" t="s">
        <v>266</v>
      </c>
      <c r="J1077" t="s">
        <v>748</v>
      </c>
      <c r="K1077" t="s">
        <v>17403</v>
      </c>
      <c r="L1077" t="s">
        <v>271</v>
      </c>
      <c r="M1077" t="s">
        <v>268</v>
      </c>
      <c r="N1077">
        <v>21</v>
      </c>
      <c r="O1077" t="s">
        <v>273</v>
      </c>
      <c r="P1077">
        <v>0.17</v>
      </c>
      <c r="R1077">
        <v>1</v>
      </c>
      <c r="S1077" s="108">
        <v>0.17</v>
      </c>
      <c r="T1077">
        <v>1</v>
      </c>
      <c r="U1077" t="s">
        <v>270</v>
      </c>
      <c r="V1077" t="s">
        <v>167</v>
      </c>
      <c r="W1077">
        <v>1</v>
      </c>
      <c r="X1077">
        <v>0</v>
      </c>
      <c r="Y1077">
        <v>0</v>
      </c>
      <c r="Z1077">
        <v>0</v>
      </c>
      <c r="AA1077">
        <v>0</v>
      </c>
      <c r="AB1077">
        <v>1</v>
      </c>
      <c r="AC1077">
        <v>0</v>
      </c>
      <c r="AD1077">
        <v>0</v>
      </c>
    </row>
    <row r="1078" spans="1:30" x14ac:dyDescent="0.3">
      <c r="A1078" t="s">
        <v>745</v>
      </c>
      <c r="B1078" t="s">
        <v>791</v>
      </c>
      <c r="C1078" t="s">
        <v>180</v>
      </c>
      <c r="D1078" t="s">
        <v>792</v>
      </c>
      <c r="F1078" t="s">
        <v>792</v>
      </c>
      <c r="H1078" t="s">
        <v>265</v>
      </c>
      <c r="I1078" t="s">
        <v>266</v>
      </c>
      <c r="J1078" t="s">
        <v>748</v>
      </c>
      <c r="K1078" t="s">
        <v>17403</v>
      </c>
      <c r="L1078" t="s">
        <v>267</v>
      </c>
      <c r="M1078" t="s">
        <v>268</v>
      </c>
      <c r="N1078">
        <v>8</v>
      </c>
      <c r="O1078" t="s">
        <v>282</v>
      </c>
      <c r="P1078">
        <v>2</v>
      </c>
      <c r="R1078">
        <v>2</v>
      </c>
      <c r="S1078" s="108">
        <v>4</v>
      </c>
      <c r="T1078">
        <v>1</v>
      </c>
      <c r="U1078" t="s">
        <v>270</v>
      </c>
      <c r="V1078" t="s">
        <v>167</v>
      </c>
      <c r="W1078">
        <v>2</v>
      </c>
      <c r="X1078">
        <v>2</v>
      </c>
      <c r="Y1078">
        <v>0</v>
      </c>
      <c r="Z1078">
        <v>0</v>
      </c>
      <c r="AA1078">
        <v>0</v>
      </c>
      <c r="AB1078">
        <v>0</v>
      </c>
      <c r="AC1078">
        <v>0</v>
      </c>
      <c r="AD1078">
        <v>0</v>
      </c>
    </row>
    <row r="1079" spans="1:30" x14ac:dyDescent="0.3">
      <c r="A1079" t="s">
        <v>745</v>
      </c>
      <c r="B1079" t="s">
        <v>791</v>
      </c>
      <c r="C1079" t="s">
        <v>180</v>
      </c>
      <c r="D1079" t="s">
        <v>792</v>
      </c>
      <c r="F1079" t="s">
        <v>792</v>
      </c>
      <c r="H1079" t="s">
        <v>265</v>
      </c>
      <c r="I1079" t="s">
        <v>266</v>
      </c>
      <c r="J1079" t="s">
        <v>748</v>
      </c>
      <c r="K1079" t="s">
        <v>17403</v>
      </c>
      <c r="L1079" t="s">
        <v>271</v>
      </c>
      <c r="M1079" t="s">
        <v>268</v>
      </c>
      <c r="N1079">
        <v>9</v>
      </c>
      <c r="O1079" t="s">
        <v>288</v>
      </c>
      <c r="P1079">
        <v>0.48</v>
      </c>
      <c r="R1079">
        <v>3</v>
      </c>
      <c r="S1079" s="108">
        <v>1.44</v>
      </c>
      <c r="T1079">
        <v>1</v>
      </c>
      <c r="U1079" t="s">
        <v>270</v>
      </c>
      <c r="V1079" t="s">
        <v>167</v>
      </c>
      <c r="W1079">
        <v>3</v>
      </c>
      <c r="X1079">
        <v>3</v>
      </c>
      <c r="Y1079">
        <v>0</v>
      </c>
      <c r="Z1079">
        <v>0</v>
      </c>
      <c r="AA1079">
        <v>0</v>
      </c>
      <c r="AB1079">
        <v>0</v>
      </c>
      <c r="AC1079">
        <v>0</v>
      </c>
      <c r="AD1079">
        <v>0</v>
      </c>
    </row>
    <row r="1080" spans="1:30" x14ac:dyDescent="0.3">
      <c r="A1080" t="s">
        <v>745</v>
      </c>
      <c r="B1080" t="s">
        <v>791</v>
      </c>
      <c r="C1080" t="s">
        <v>180</v>
      </c>
      <c r="D1080" t="s">
        <v>792</v>
      </c>
      <c r="F1080" t="s">
        <v>792</v>
      </c>
      <c r="H1080" t="s">
        <v>265</v>
      </c>
      <c r="I1080" t="s">
        <v>266</v>
      </c>
      <c r="J1080" t="s">
        <v>748</v>
      </c>
      <c r="K1080" t="s">
        <v>17403</v>
      </c>
      <c r="L1080" t="s">
        <v>271</v>
      </c>
      <c r="M1080" t="s">
        <v>268</v>
      </c>
      <c r="N1080">
        <v>9</v>
      </c>
      <c r="O1080" t="s">
        <v>288</v>
      </c>
      <c r="P1080">
        <v>0.32</v>
      </c>
      <c r="R1080">
        <v>3</v>
      </c>
      <c r="S1080" s="108">
        <v>0.96</v>
      </c>
      <c r="T1080">
        <v>1</v>
      </c>
      <c r="U1080" t="s">
        <v>270</v>
      </c>
      <c r="V1080" t="s">
        <v>167</v>
      </c>
      <c r="W1080">
        <v>3</v>
      </c>
      <c r="X1080">
        <v>3</v>
      </c>
      <c r="Y1080">
        <v>0</v>
      </c>
      <c r="Z1080">
        <v>0</v>
      </c>
      <c r="AA1080">
        <v>0</v>
      </c>
      <c r="AB1080">
        <v>0</v>
      </c>
      <c r="AC1080">
        <v>0</v>
      </c>
      <c r="AD1080">
        <v>0</v>
      </c>
    </row>
    <row r="1081" spans="1:30" x14ac:dyDescent="0.3">
      <c r="A1081" t="s">
        <v>745</v>
      </c>
      <c r="B1081" t="s">
        <v>791</v>
      </c>
      <c r="C1081" t="s">
        <v>180</v>
      </c>
      <c r="D1081" t="s">
        <v>792</v>
      </c>
      <c r="F1081" t="s">
        <v>792</v>
      </c>
      <c r="H1081" t="s">
        <v>265</v>
      </c>
      <c r="I1081" t="s">
        <v>266</v>
      </c>
      <c r="J1081" t="s">
        <v>748</v>
      </c>
      <c r="K1081" t="s">
        <v>17403</v>
      </c>
      <c r="L1081" t="s">
        <v>271</v>
      </c>
      <c r="M1081" t="s">
        <v>268</v>
      </c>
      <c r="N1081">
        <v>21</v>
      </c>
      <c r="O1081" t="s">
        <v>273</v>
      </c>
      <c r="P1081">
        <v>0.17</v>
      </c>
      <c r="R1081">
        <v>1</v>
      </c>
      <c r="S1081" s="108">
        <v>0.17</v>
      </c>
      <c r="T1081">
        <v>1</v>
      </c>
      <c r="U1081" t="s">
        <v>270</v>
      </c>
      <c r="V1081" t="s">
        <v>167</v>
      </c>
      <c r="W1081">
        <v>1</v>
      </c>
      <c r="X1081">
        <v>0</v>
      </c>
      <c r="Y1081">
        <v>0</v>
      </c>
      <c r="Z1081">
        <v>0</v>
      </c>
      <c r="AA1081">
        <v>0</v>
      </c>
      <c r="AB1081">
        <v>1</v>
      </c>
      <c r="AC1081">
        <v>0</v>
      </c>
      <c r="AD1081">
        <v>0</v>
      </c>
    </row>
    <row r="1082" spans="1:30" x14ac:dyDescent="0.3">
      <c r="A1082" t="s">
        <v>745</v>
      </c>
      <c r="B1082" t="s">
        <v>791</v>
      </c>
      <c r="C1082" t="s">
        <v>180</v>
      </c>
      <c r="D1082" t="s">
        <v>792</v>
      </c>
      <c r="F1082" t="s">
        <v>792</v>
      </c>
      <c r="H1082" t="s">
        <v>265</v>
      </c>
      <c r="I1082" t="s">
        <v>266</v>
      </c>
      <c r="J1082" t="s">
        <v>748</v>
      </c>
      <c r="K1082" t="s">
        <v>17403</v>
      </c>
      <c r="L1082" t="s">
        <v>271</v>
      </c>
      <c r="M1082" t="s">
        <v>268</v>
      </c>
      <c r="N1082">
        <v>21</v>
      </c>
      <c r="O1082" t="s">
        <v>273</v>
      </c>
      <c r="P1082">
        <v>0.17</v>
      </c>
      <c r="R1082">
        <v>1</v>
      </c>
      <c r="S1082" s="108">
        <v>0.17</v>
      </c>
      <c r="T1082">
        <v>1</v>
      </c>
      <c r="U1082" t="s">
        <v>270</v>
      </c>
      <c r="V1082" t="s">
        <v>167</v>
      </c>
      <c r="W1082">
        <v>1</v>
      </c>
      <c r="X1082">
        <v>0</v>
      </c>
      <c r="Y1082">
        <v>0</v>
      </c>
      <c r="Z1082">
        <v>0</v>
      </c>
      <c r="AA1082">
        <v>0</v>
      </c>
      <c r="AB1082">
        <v>1</v>
      </c>
      <c r="AC1082">
        <v>0</v>
      </c>
      <c r="AD1082">
        <v>0</v>
      </c>
    </row>
    <row r="1083" spans="1:30" x14ac:dyDescent="0.3">
      <c r="A1083" t="s">
        <v>745</v>
      </c>
      <c r="B1083" t="s">
        <v>793</v>
      </c>
      <c r="C1083" t="s">
        <v>180</v>
      </c>
      <c r="D1083" t="s">
        <v>794</v>
      </c>
      <c r="F1083" t="s">
        <v>794</v>
      </c>
      <c r="H1083" t="s">
        <v>265</v>
      </c>
      <c r="I1083" t="s">
        <v>266</v>
      </c>
      <c r="J1083" t="s">
        <v>748</v>
      </c>
      <c r="K1083" t="s">
        <v>17403</v>
      </c>
      <c r="L1083" t="s">
        <v>267</v>
      </c>
      <c r="M1083" t="s">
        <v>268</v>
      </c>
      <c r="N1083">
        <v>8</v>
      </c>
      <c r="O1083" t="s">
        <v>282</v>
      </c>
      <c r="P1083">
        <v>2</v>
      </c>
      <c r="R1083">
        <v>2</v>
      </c>
      <c r="S1083" s="108">
        <v>4</v>
      </c>
      <c r="T1083">
        <v>1</v>
      </c>
      <c r="U1083" t="s">
        <v>270</v>
      </c>
      <c r="V1083" t="s">
        <v>167</v>
      </c>
      <c r="W1083">
        <v>2</v>
      </c>
      <c r="X1083">
        <v>2</v>
      </c>
      <c r="Y1083">
        <v>0</v>
      </c>
      <c r="Z1083">
        <v>0</v>
      </c>
      <c r="AA1083">
        <v>0</v>
      </c>
      <c r="AB1083">
        <v>0</v>
      </c>
      <c r="AC1083">
        <v>0</v>
      </c>
      <c r="AD1083">
        <v>0</v>
      </c>
    </row>
    <row r="1084" spans="1:30" x14ac:dyDescent="0.3">
      <c r="A1084" t="s">
        <v>745</v>
      </c>
      <c r="B1084" t="s">
        <v>793</v>
      </c>
      <c r="C1084" t="s">
        <v>180</v>
      </c>
      <c r="D1084" t="s">
        <v>794</v>
      </c>
      <c r="F1084" t="s">
        <v>794</v>
      </c>
      <c r="H1084" t="s">
        <v>265</v>
      </c>
      <c r="I1084" t="s">
        <v>266</v>
      </c>
      <c r="J1084" t="s">
        <v>748</v>
      </c>
      <c r="K1084" t="s">
        <v>17403</v>
      </c>
      <c r="L1084" t="s">
        <v>271</v>
      </c>
      <c r="M1084" t="s">
        <v>268</v>
      </c>
      <c r="N1084">
        <v>9</v>
      </c>
      <c r="O1084" t="s">
        <v>272</v>
      </c>
      <c r="P1084">
        <v>2</v>
      </c>
      <c r="R1084">
        <v>2</v>
      </c>
      <c r="S1084" s="108">
        <v>4</v>
      </c>
      <c r="T1084">
        <v>1</v>
      </c>
      <c r="U1084" t="s">
        <v>270</v>
      </c>
      <c r="V1084" t="s">
        <v>167</v>
      </c>
      <c r="W1084">
        <v>2</v>
      </c>
      <c r="X1084">
        <v>0</v>
      </c>
      <c r="Y1084">
        <v>0</v>
      </c>
      <c r="Z1084">
        <v>2</v>
      </c>
      <c r="AA1084">
        <v>0</v>
      </c>
      <c r="AB1084">
        <v>0</v>
      </c>
      <c r="AC1084">
        <v>0</v>
      </c>
      <c r="AD1084">
        <v>0</v>
      </c>
    </row>
    <row r="1085" spans="1:30" x14ac:dyDescent="0.3">
      <c r="A1085" t="s">
        <v>745</v>
      </c>
      <c r="B1085" t="s">
        <v>793</v>
      </c>
      <c r="C1085" t="s">
        <v>180</v>
      </c>
      <c r="D1085" t="s">
        <v>794</v>
      </c>
      <c r="F1085" t="s">
        <v>794</v>
      </c>
      <c r="H1085" t="s">
        <v>265</v>
      </c>
      <c r="I1085" t="s">
        <v>266</v>
      </c>
      <c r="J1085" t="s">
        <v>748</v>
      </c>
      <c r="K1085" t="s">
        <v>17403</v>
      </c>
      <c r="L1085" t="s">
        <v>271</v>
      </c>
      <c r="M1085" t="s">
        <v>268</v>
      </c>
      <c r="N1085">
        <v>21</v>
      </c>
      <c r="O1085" t="s">
        <v>273</v>
      </c>
      <c r="P1085">
        <v>0.32</v>
      </c>
      <c r="R1085">
        <v>1</v>
      </c>
      <c r="S1085" s="108">
        <v>0.32</v>
      </c>
      <c r="T1085">
        <v>1</v>
      </c>
      <c r="U1085" t="s">
        <v>270</v>
      </c>
      <c r="V1085" t="s">
        <v>167</v>
      </c>
      <c r="W1085">
        <v>1</v>
      </c>
      <c r="X1085">
        <v>0</v>
      </c>
      <c r="Y1085">
        <v>0</v>
      </c>
      <c r="Z1085">
        <v>0</v>
      </c>
      <c r="AA1085">
        <v>0</v>
      </c>
      <c r="AB1085">
        <v>1</v>
      </c>
      <c r="AC1085">
        <v>0</v>
      </c>
      <c r="AD1085">
        <v>0</v>
      </c>
    </row>
    <row r="1086" spans="1:30" x14ac:dyDescent="0.3">
      <c r="A1086" t="s">
        <v>745</v>
      </c>
      <c r="B1086" t="s">
        <v>793</v>
      </c>
      <c r="C1086" t="s">
        <v>180</v>
      </c>
      <c r="D1086" t="s">
        <v>794</v>
      </c>
      <c r="F1086" t="s">
        <v>794</v>
      </c>
      <c r="H1086" t="s">
        <v>265</v>
      </c>
      <c r="I1086" t="s">
        <v>266</v>
      </c>
      <c r="J1086" t="s">
        <v>748</v>
      </c>
      <c r="K1086" t="s">
        <v>17403</v>
      </c>
      <c r="L1086" t="s">
        <v>271</v>
      </c>
      <c r="M1086" t="s">
        <v>268</v>
      </c>
      <c r="N1086">
        <v>21</v>
      </c>
      <c r="O1086" t="s">
        <v>425</v>
      </c>
      <c r="P1086">
        <v>0.32</v>
      </c>
      <c r="R1086">
        <v>1</v>
      </c>
      <c r="S1086" s="108">
        <v>0.32</v>
      </c>
      <c r="T1086">
        <v>1</v>
      </c>
      <c r="U1086" t="s">
        <v>270</v>
      </c>
      <c r="V1086" t="s">
        <v>167</v>
      </c>
      <c r="W1086">
        <v>1</v>
      </c>
      <c r="X1086">
        <v>0</v>
      </c>
      <c r="Y1086">
        <v>0</v>
      </c>
      <c r="Z1086">
        <v>0</v>
      </c>
      <c r="AA1086">
        <v>0</v>
      </c>
      <c r="AB1086">
        <v>1</v>
      </c>
      <c r="AC1086">
        <v>0</v>
      </c>
      <c r="AD1086">
        <v>0</v>
      </c>
    </row>
    <row r="1087" spans="1:30" x14ac:dyDescent="0.3">
      <c r="A1087" t="s">
        <v>745</v>
      </c>
      <c r="B1087" t="s">
        <v>795</v>
      </c>
      <c r="C1087" t="s">
        <v>180</v>
      </c>
      <c r="D1087" t="s">
        <v>796</v>
      </c>
      <c r="F1087" t="s">
        <v>796</v>
      </c>
      <c r="H1087" t="s">
        <v>265</v>
      </c>
      <c r="I1087" t="s">
        <v>266</v>
      </c>
      <c r="J1087" t="s">
        <v>748</v>
      </c>
      <c r="K1087" t="s">
        <v>756</v>
      </c>
      <c r="L1087" t="s">
        <v>267</v>
      </c>
      <c r="M1087" t="s">
        <v>268</v>
      </c>
      <c r="N1087">
        <v>8</v>
      </c>
      <c r="O1087" t="s">
        <v>282</v>
      </c>
      <c r="P1087">
        <v>2</v>
      </c>
      <c r="R1087">
        <v>2</v>
      </c>
      <c r="S1087" s="108">
        <v>4</v>
      </c>
      <c r="T1087">
        <v>1</v>
      </c>
      <c r="U1087" t="s">
        <v>270</v>
      </c>
      <c r="V1087" t="s">
        <v>167</v>
      </c>
      <c r="W1087">
        <v>2</v>
      </c>
      <c r="X1087">
        <v>2</v>
      </c>
      <c r="Y1087">
        <v>0</v>
      </c>
      <c r="Z1087">
        <v>0</v>
      </c>
      <c r="AA1087">
        <v>0</v>
      </c>
      <c r="AB1087">
        <v>0</v>
      </c>
      <c r="AC1087">
        <v>0</v>
      </c>
      <c r="AD1087">
        <v>0</v>
      </c>
    </row>
    <row r="1088" spans="1:30" x14ac:dyDescent="0.3">
      <c r="A1088" t="s">
        <v>745</v>
      </c>
      <c r="B1088" t="s">
        <v>795</v>
      </c>
      <c r="C1088" t="s">
        <v>180</v>
      </c>
      <c r="D1088" t="s">
        <v>796</v>
      </c>
      <c r="F1088" t="s">
        <v>796</v>
      </c>
      <c r="H1088" t="s">
        <v>265</v>
      </c>
      <c r="I1088" t="s">
        <v>266</v>
      </c>
      <c r="J1088" t="s">
        <v>748</v>
      </c>
      <c r="K1088" t="s">
        <v>756</v>
      </c>
      <c r="L1088" t="s">
        <v>271</v>
      </c>
      <c r="M1088" t="s">
        <v>268</v>
      </c>
      <c r="N1088">
        <v>9</v>
      </c>
      <c r="O1088" t="s">
        <v>272</v>
      </c>
      <c r="P1088">
        <v>2</v>
      </c>
      <c r="R1088">
        <v>2</v>
      </c>
      <c r="S1088" s="108">
        <v>4</v>
      </c>
      <c r="T1088">
        <v>1</v>
      </c>
      <c r="U1088" t="s">
        <v>270</v>
      </c>
      <c r="V1088" t="s">
        <v>167</v>
      </c>
      <c r="W1088">
        <v>2</v>
      </c>
      <c r="X1088">
        <v>0</v>
      </c>
      <c r="Y1088">
        <v>0</v>
      </c>
      <c r="Z1088">
        <v>2</v>
      </c>
      <c r="AA1088">
        <v>0</v>
      </c>
      <c r="AB1088">
        <v>0</v>
      </c>
      <c r="AC1088">
        <v>0</v>
      </c>
      <c r="AD1088">
        <v>0</v>
      </c>
    </row>
    <row r="1089" spans="1:30" x14ac:dyDescent="0.3">
      <c r="A1089" t="s">
        <v>745</v>
      </c>
      <c r="B1089" t="s">
        <v>795</v>
      </c>
      <c r="C1089" t="s">
        <v>180</v>
      </c>
      <c r="D1089" t="s">
        <v>796</v>
      </c>
      <c r="F1089" t="s">
        <v>796</v>
      </c>
      <c r="H1089" t="s">
        <v>265</v>
      </c>
      <c r="I1089" t="s">
        <v>266</v>
      </c>
      <c r="J1089" t="s">
        <v>748</v>
      </c>
      <c r="K1089" t="s">
        <v>756</v>
      </c>
      <c r="L1089" t="s">
        <v>271</v>
      </c>
      <c r="M1089" t="s">
        <v>268</v>
      </c>
      <c r="N1089">
        <v>21</v>
      </c>
      <c r="O1089" t="s">
        <v>273</v>
      </c>
      <c r="P1089">
        <v>0.32</v>
      </c>
      <c r="R1089">
        <v>2</v>
      </c>
      <c r="S1089" s="108">
        <v>0.64</v>
      </c>
      <c r="T1089">
        <v>1</v>
      </c>
      <c r="U1089" t="s">
        <v>270</v>
      </c>
      <c r="V1089" t="s">
        <v>167</v>
      </c>
      <c r="W1089">
        <v>2</v>
      </c>
      <c r="X1089">
        <v>0</v>
      </c>
      <c r="Y1089">
        <v>0</v>
      </c>
      <c r="Z1089">
        <v>0</v>
      </c>
      <c r="AA1089">
        <v>0</v>
      </c>
      <c r="AB1089">
        <v>2</v>
      </c>
      <c r="AC1089">
        <v>0</v>
      </c>
      <c r="AD1089">
        <v>0</v>
      </c>
    </row>
    <row r="1090" spans="1:30" x14ac:dyDescent="0.3">
      <c r="A1090" t="s">
        <v>745</v>
      </c>
      <c r="B1090" t="s">
        <v>797</v>
      </c>
      <c r="C1090" t="s">
        <v>180</v>
      </c>
      <c r="D1090" t="s">
        <v>798</v>
      </c>
      <c r="F1090" t="s">
        <v>798</v>
      </c>
      <c r="H1090" t="s">
        <v>265</v>
      </c>
      <c r="I1090" t="s">
        <v>266</v>
      </c>
      <c r="J1090" t="s">
        <v>748</v>
      </c>
      <c r="K1090" t="s">
        <v>17403</v>
      </c>
      <c r="L1090" t="s">
        <v>267</v>
      </c>
      <c r="M1090" t="s">
        <v>268</v>
      </c>
      <c r="N1090">
        <v>8</v>
      </c>
      <c r="O1090" t="s">
        <v>282</v>
      </c>
      <c r="P1090">
        <v>2</v>
      </c>
      <c r="R1090">
        <v>1</v>
      </c>
      <c r="S1090" s="108">
        <v>2</v>
      </c>
      <c r="T1090">
        <v>1</v>
      </c>
      <c r="U1090" t="s">
        <v>270</v>
      </c>
      <c r="V1090" t="s">
        <v>167</v>
      </c>
      <c r="W1090">
        <v>1</v>
      </c>
      <c r="X1090">
        <v>1</v>
      </c>
      <c r="Y1090">
        <v>0</v>
      </c>
      <c r="Z1090">
        <v>0</v>
      </c>
      <c r="AA1090">
        <v>0</v>
      </c>
      <c r="AB1090">
        <v>0</v>
      </c>
      <c r="AC1090">
        <v>0</v>
      </c>
      <c r="AD1090">
        <v>0</v>
      </c>
    </row>
    <row r="1091" spans="1:30" x14ac:dyDescent="0.3">
      <c r="A1091" t="s">
        <v>745</v>
      </c>
      <c r="B1091" t="s">
        <v>797</v>
      </c>
      <c r="C1091" t="s">
        <v>180</v>
      </c>
      <c r="D1091" t="s">
        <v>798</v>
      </c>
      <c r="F1091" t="s">
        <v>798</v>
      </c>
      <c r="H1091" t="s">
        <v>265</v>
      </c>
      <c r="I1091" t="s">
        <v>266</v>
      </c>
      <c r="J1091" t="s">
        <v>748</v>
      </c>
      <c r="K1091" t="s">
        <v>17403</v>
      </c>
      <c r="L1091" t="s">
        <v>271</v>
      </c>
      <c r="M1091" t="s">
        <v>268</v>
      </c>
      <c r="N1091">
        <v>9</v>
      </c>
      <c r="O1091" t="s">
        <v>288</v>
      </c>
      <c r="P1091">
        <v>0.48</v>
      </c>
      <c r="R1091">
        <v>2</v>
      </c>
      <c r="S1091" s="108">
        <v>0.96</v>
      </c>
      <c r="T1091">
        <v>1</v>
      </c>
      <c r="U1091" t="s">
        <v>270</v>
      </c>
      <c r="V1091" t="s">
        <v>167</v>
      </c>
      <c r="W1091">
        <v>2</v>
      </c>
      <c r="X1091">
        <v>2</v>
      </c>
      <c r="Y1091">
        <v>0</v>
      </c>
      <c r="Z1091">
        <v>0</v>
      </c>
      <c r="AA1091">
        <v>0</v>
      </c>
      <c r="AB1091">
        <v>0</v>
      </c>
      <c r="AC1091">
        <v>0</v>
      </c>
      <c r="AD1091">
        <v>0</v>
      </c>
    </row>
    <row r="1092" spans="1:30" x14ac:dyDescent="0.3">
      <c r="A1092" t="s">
        <v>745</v>
      </c>
      <c r="B1092" t="s">
        <v>797</v>
      </c>
      <c r="C1092" t="s">
        <v>180</v>
      </c>
      <c r="D1092" t="s">
        <v>798</v>
      </c>
      <c r="F1092" t="s">
        <v>798</v>
      </c>
      <c r="H1092" t="s">
        <v>265</v>
      </c>
      <c r="I1092" t="s">
        <v>266</v>
      </c>
      <c r="J1092" t="s">
        <v>748</v>
      </c>
      <c r="K1092" t="s">
        <v>17403</v>
      </c>
      <c r="L1092" t="s">
        <v>271</v>
      </c>
      <c r="M1092" t="s">
        <v>268</v>
      </c>
      <c r="N1092">
        <v>9</v>
      </c>
      <c r="O1092" t="s">
        <v>288</v>
      </c>
      <c r="P1092">
        <v>0.32</v>
      </c>
      <c r="R1092">
        <v>1</v>
      </c>
      <c r="S1092" s="108">
        <v>0.32</v>
      </c>
      <c r="T1092">
        <v>1</v>
      </c>
      <c r="U1092" t="s">
        <v>270</v>
      </c>
      <c r="V1092" t="s">
        <v>167</v>
      </c>
      <c r="W1092">
        <v>1</v>
      </c>
      <c r="X1092">
        <v>1</v>
      </c>
      <c r="Y1092">
        <v>0</v>
      </c>
      <c r="Z1092">
        <v>0</v>
      </c>
      <c r="AA1092">
        <v>0</v>
      </c>
      <c r="AB1092">
        <v>0</v>
      </c>
      <c r="AC1092">
        <v>0</v>
      </c>
      <c r="AD1092">
        <v>0</v>
      </c>
    </row>
    <row r="1093" spans="1:30" x14ac:dyDescent="0.3">
      <c r="A1093" t="s">
        <v>745</v>
      </c>
      <c r="B1093" t="s">
        <v>797</v>
      </c>
      <c r="C1093" t="s">
        <v>180</v>
      </c>
      <c r="D1093" t="s">
        <v>798</v>
      </c>
      <c r="F1093" t="s">
        <v>798</v>
      </c>
      <c r="H1093" t="s">
        <v>265</v>
      </c>
      <c r="I1093" t="s">
        <v>266</v>
      </c>
      <c r="J1093" t="s">
        <v>748</v>
      </c>
      <c r="K1093" t="s">
        <v>17403</v>
      </c>
      <c r="L1093" t="s">
        <v>271</v>
      </c>
      <c r="M1093" t="s">
        <v>268</v>
      </c>
      <c r="N1093">
        <v>21</v>
      </c>
      <c r="O1093" t="s">
        <v>273</v>
      </c>
      <c r="P1093">
        <v>0.32</v>
      </c>
      <c r="R1093">
        <v>1</v>
      </c>
      <c r="S1093" s="108">
        <v>0.32</v>
      </c>
      <c r="T1093">
        <v>1</v>
      </c>
      <c r="U1093" t="s">
        <v>270</v>
      </c>
      <c r="V1093" t="s">
        <v>167</v>
      </c>
      <c r="W1093">
        <v>1</v>
      </c>
      <c r="X1093">
        <v>0</v>
      </c>
      <c r="Y1093">
        <v>0</v>
      </c>
      <c r="Z1093">
        <v>0</v>
      </c>
      <c r="AA1093">
        <v>0</v>
      </c>
      <c r="AB1093">
        <v>1</v>
      </c>
      <c r="AC1093">
        <v>0</v>
      </c>
      <c r="AD1093">
        <v>0</v>
      </c>
    </row>
    <row r="1094" spans="1:30" x14ac:dyDescent="0.3">
      <c r="A1094" t="s">
        <v>745</v>
      </c>
      <c r="B1094" t="s">
        <v>799</v>
      </c>
      <c r="C1094" t="s">
        <v>180</v>
      </c>
      <c r="D1094" t="s">
        <v>800</v>
      </c>
      <c r="F1094" t="s">
        <v>800</v>
      </c>
      <c r="H1094" t="s">
        <v>265</v>
      </c>
      <c r="I1094" t="s">
        <v>266</v>
      </c>
      <c r="J1094" t="s">
        <v>748</v>
      </c>
      <c r="K1094" t="s">
        <v>762</v>
      </c>
      <c r="L1094" t="s">
        <v>267</v>
      </c>
      <c r="M1094" t="s">
        <v>268</v>
      </c>
      <c r="N1094">
        <v>8</v>
      </c>
      <c r="O1094" t="s">
        <v>282</v>
      </c>
      <c r="P1094">
        <v>2</v>
      </c>
      <c r="R1094">
        <v>1</v>
      </c>
      <c r="S1094" s="108">
        <v>2</v>
      </c>
      <c r="T1094">
        <v>1</v>
      </c>
      <c r="U1094" t="s">
        <v>270</v>
      </c>
      <c r="V1094" t="s">
        <v>167</v>
      </c>
      <c r="W1094">
        <v>1</v>
      </c>
      <c r="X1094">
        <v>1</v>
      </c>
      <c r="Y1094">
        <v>0</v>
      </c>
      <c r="Z1094">
        <v>0</v>
      </c>
      <c r="AA1094">
        <v>0</v>
      </c>
      <c r="AB1094">
        <v>0</v>
      </c>
      <c r="AC1094">
        <v>0</v>
      </c>
      <c r="AD1094">
        <v>0</v>
      </c>
    </row>
    <row r="1095" spans="1:30" x14ac:dyDescent="0.3">
      <c r="A1095" t="s">
        <v>745</v>
      </c>
      <c r="B1095" t="s">
        <v>799</v>
      </c>
      <c r="C1095" t="s">
        <v>180</v>
      </c>
      <c r="D1095" t="s">
        <v>800</v>
      </c>
      <c r="F1095" t="s">
        <v>800</v>
      </c>
      <c r="H1095" t="s">
        <v>265</v>
      </c>
      <c r="I1095" t="s">
        <v>266</v>
      </c>
      <c r="J1095" t="s">
        <v>748</v>
      </c>
      <c r="K1095" t="s">
        <v>762</v>
      </c>
      <c r="L1095" t="s">
        <v>271</v>
      </c>
      <c r="M1095" t="s">
        <v>268</v>
      </c>
      <c r="N1095">
        <v>9</v>
      </c>
      <c r="O1095" t="s">
        <v>272</v>
      </c>
      <c r="P1095">
        <v>2</v>
      </c>
      <c r="R1095">
        <v>1</v>
      </c>
      <c r="S1095" s="108">
        <v>2</v>
      </c>
      <c r="T1095">
        <v>1</v>
      </c>
      <c r="U1095" t="s">
        <v>270</v>
      </c>
      <c r="V1095" t="s">
        <v>167</v>
      </c>
      <c r="W1095">
        <v>1</v>
      </c>
      <c r="X1095">
        <v>0</v>
      </c>
      <c r="Y1095">
        <v>0</v>
      </c>
      <c r="Z1095">
        <v>1</v>
      </c>
      <c r="AA1095">
        <v>0</v>
      </c>
      <c r="AB1095">
        <v>0</v>
      </c>
      <c r="AC1095">
        <v>0</v>
      </c>
      <c r="AD1095">
        <v>0</v>
      </c>
    </row>
    <row r="1096" spans="1:30" x14ac:dyDescent="0.3">
      <c r="A1096" t="s">
        <v>745</v>
      </c>
      <c r="B1096" t="s">
        <v>799</v>
      </c>
      <c r="C1096" t="s">
        <v>180</v>
      </c>
      <c r="D1096" t="s">
        <v>800</v>
      </c>
      <c r="F1096" t="s">
        <v>800</v>
      </c>
      <c r="H1096" t="s">
        <v>265</v>
      </c>
      <c r="I1096" t="s">
        <v>266</v>
      </c>
      <c r="J1096" t="s">
        <v>748</v>
      </c>
      <c r="K1096" t="s">
        <v>762</v>
      </c>
      <c r="L1096" t="s">
        <v>271</v>
      </c>
      <c r="M1096" t="s">
        <v>268</v>
      </c>
      <c r="N1096">
        <v>21</v>
      </c>
      <c r="O1096" t="s">
        <v>273</v>
      </c>
      <c r="P1096">
        <v>0.17</v>
      </c>
      <c r="R1096">
        <v>1</v>
      </c>
      <c r="S1096" s="108">
        <v>0.17</v>
      </c>
      <c r="T1096">
        <v>1</v>
      </c>
      <c r="U1096" t="s">
        <v>270</v>
      </c>
      <c r="V1096" t="s">
        <v>167</v>
      </c>
      <c r="W1096">
        <v>1</v>
      </c>
      <c r="X1096">
        <v>0</v>
      </c>
      <c r="Y1096">
        <v>0</v>
      </c>
      <c r="Z1096">
        <v>0</v>
      </c>
      <c r="AA1096">
        <v>0</v>
      </c>
      <c r="AB1096">
        <v>1</v>
      </c>
      <c r="AC1096">
        <v>0</v>
      </c>
      <c r="AD1096">
        <v>0</v>
      </c>
    </row>
    <row r="1097" spans="1:30" x14ac:dyDescent="0.3">
      <c r="A1097" t="s">
        <v>745</v>
      </c>
      <c r="B1097" t="s">
        <v>801</v>
      </c>
      <c r="C1097" t="s">
        <v>180</v>
      </c>
      <c r="D1097" t="s">
        <v>802</v>
      </c>
      <c r="F1097" t="s">
        <v>802</v>
      </c>
      <c r="H1097" t="s">
        <v>265</v>
      </c>
      <c r="I1097" t="s">
        <v>266</v>
      </c>
      <c r="J1097" t="s">
        <v>748</v>
      </c>
      <c r="K1097" t="s">
        <v>15464</v>
      </c>
      <c r="L1097" t="s">
        <v>267</v>
      </c>
      <c r="M1097" t="s">
        <v>268</v>
      </c>
      <c r="N1097">
        <v>8</v>
      </c>
      <c r="O1097" t="s">
        <v>282</v>
      </c>
      <c r="P1097">
        <v>2</v>
      </c>
      <c r="R1097">
        <v>1</v>
      </c>
      <c r="S1097" s="108">
        <v>2</v>
      </c>
      <c r="T1097">
        <v>1</v>
      </c>
      <c r="U1097" t="s">
        <v>270</v>
      </c>
      <c r="V1097" t="s">
        <v>167</v>
      </c>
      <c r="W1097">
        <v>1</v>
      </c>
      <c r="X1097">
        <v>1</v>
      </c>
      <c r="Y1097">
        <v>0</v>
      </c>
      <c r="Z1097">
        <v>0</v>
      </c>
      <c r="AA1097">
        <v>0</v>
      </c>
      <c r="AB1097">
        <v>0</v>
      </c>
      <c r="AC1097">
        <v>0</v>
      </c>
      <c r="AD1097">
        <v>0</v>
      </c>
    </row>
    <row r="1098" spans="1:30" x14ac:dyDescent="0.3">
      <c r="A1098" t="s">
        <v>745</v>
      </c>
      <c r="B1098" t="s">
        <v>801</v>
      </c>
      <c r="C1098" t="s">
        <v>180</v>
      </c>
      <c r="D1098" t="s">
        <v>802</v>
      </c>
      <c r="F1098" t="s">
        <v>802</v>
      </c>
      <c r="H1098" t="s">
        <v>265</v>
      </c>
      <c r="I1098" t="s">
        <v>266</v>
      </c>
      <c r="J1098" t="s">
        <v>748</v>
      </c>
      <c r="K1098" t="s">
        <v>15464</v>
      </c>
      <c r="L1098" t="s">
        <v>271</v>
      </c>
      <c r="M1098" t="s">
        <v>268</v>
      </c>
      <c r="N1098">
        <v>9</v>
      </c>
      <c r="O1098" t="s">
        <v>272</v>
      </c>
      <c r="P1098">
        <v>2</v>
      </c>
      <c r="R1098">
        <v>1</v>
      </c>
      <c r="S1098" s="108">
        <v>2</v>
      </c>
      <c r="T1098">
        <v>1</v>
      </c>
      <c r="U1098" t="s">
        <v>270</v>
      </c>
      <c r="V1098" t="s">
        <v>167</v>
      </c>
      <c r="W1098">
        <v>1</v>
      </c>
      <c r="X1098">
        <v>0</v>
      </c>
      <c r="Y1098">
        <v>0</v>
      </c>
      <c r="Z1098">
        <v>1</v>
      </c>
      <c r="AA1098">
        <v>0</v>
      </c>
      <c r="AB1098">
        <v>0</v>
      </c>
      <c r="AC1098">
        <v>0</v>
      </c>
      <c r="AD1098">
        <v>0</v>
      </c>
    </row>
    <row r="1099" spans="1:30" x14ac:dyDescent="0.3">
      <c r="A1099" t="s">
        <v>745</v>
      </c>
      <c r="B1099" t="s">
        <v>801</v>
      </c>
      <c r="C1099" t="s">
        <v>180</v>
      </c>
      <c r="D1099" t="s">
        <v>802</v>
      </c>
      <c r="F1099" t="s">
        <v>802</v>
      </c>
      <c r="H1099" t="s">
        <v>265</v>
      </c>
      <c r="I1099" t="s">
        <v>266</v>
      </c>
      <c r="J1099" t="s">
        <v>748</v>
      </c>
      <c r="K1099" t="s">
        <v>15464</v>
      </c>
      <c r="L1099" t="s">
        <v>271</v>
      </c>
      <c r="M1099" t="s">
        <v>268</v>
      </c>
      <c r="N1099">
        <v>21</v>
      </c>
      <c r="O1099" t="s">
        <v>273</v>
      </c>
      <c r="P1099">
        <v>0.17</v>
      </c>
      <c r="R1099">
        <v>1</v>
      </c>
      <c r="S1099" s="108">
        <v>0.17</v>
      </c>
      <c r="T1099">
        <v>1</v>
      </c>
      <c r="U1099" t="s">
        <v>270</v>
      </c>
      <c r="V1099" t="s">
        <v>167</v>
      </c>
      <c r="W1099">
        <v>1</v>
      </c>
      <c r="X1099">
        <v>0</v>
      </c>
      <c r="Y1099">
        <v>0</v>
      </c>
      <c r="Z1099">
        <v>0</v>
      </c>
      <c r="AA1099">
        <v>0</v>
      </c>
      <c r="AB1099">
        <v>1</v>
      </c>
      <c r="AC1099">
        <v>0</v>
      </c>
      <c r="AD1099">
        <v>0</v>
      </c>
    </row>
    <row r="1100" spans="1:30" x14ac:dyDescent="0.3">
      <c r="A1100" t="s">
        <v>745</v>
      </c>
      <c r="B1100" t="s">
        <v>803</v>
      </c>
      <c r="C1100" t="s">
        <v>180</v>
      </c>
      <c r="D1100" t="s">
        <v>804</v>
      </c>
      <c r="F1100" t="s">
        <v>804</v>
      </c>
      <c r="H1100" t="s">
        <v>265</v>
      </c>
      <c r="I1100" t="s">
        <v>266</v>
      </c>
      <c r="J1100" t="s">
        <v>748</v>
      </c>
      <c r="K1100" t="s">
        <v>17403</v>
      </c>
      <c r="L1100" t="s">
        <v>267</v>
      </c>
      <c r="M1100" t="s">
        <v>268</v>
      </c>
      <c r="N1100">
        <v>8</v>
      </c>
      <c r="O1100" t="s">
        <v>282</v>
      </c>
      <c r="P1100">
        <v>2</v>
      </c>
      <c r="R1100">
        <v>1</v>
      </c>
      <c r="S1100" s="108">
        <v>2</v>
      </c>
      <c r="T1100">
        <v>1</v>
      </c>
      <c r="U1100" t="s">
        <v>270</v>
      </c>
      <c r="V1100" t="s">
        <v>167</v>
      </c>
      <c r="W1100">
        <v>1</v>
      </c>
      <c r="X1100">
        <v>1</v>
      </c>
      <c r="Y1100">
        <v>0</v>
      </c>
      <c r="Z1100">
        <v>0</v>
      </c>
      <c r="AA1100">
        <v>0</v>
      </c>
      <c r="AB1100">
        <v>0</v>
      </c>
      <c r="AC1100">
        <v>0</v>
      </c>
      <c r="AD1100">
        <v>0</v>
      </c>
    </row>
    <row r="1101" spans="1:30" x14ac:dyDescent="0.3">
      <c r="A1101" t="s">
        <v>745</v>
      </c>
      <c r="B1101" t="s">
        <v>803</v>
      </c>
      <c r="C1101" t="s">
        <v>180</v>
      </c>
      <c r="D1101" t="s">
        <v>804</v>
      </c>
      <c r="F1101" t="s">
        <v>804</v>
      </c>
      <c r="H1101" t="s">
        <v>265</v>
      </c>
      <c r="I1101" t="s">
        <v>266</v>
      </c>
      <c r="J1101" t="s">
        <v>748</v>
      </c>
      <c r="K1101" t="s">
        <v>17403</v>
      </c>
      <c r="L1101" t="s">
        <v>271</v>
      </c>
      <c r="M1101" t="s">
        <v>268</v>
      </c>
      <c r="N1101">
        <v>9</v>
      </c>
      <c r="O1101" t="s">
        <v>272</v>
      </c>
      <c r="P1101">
        <v>2</v>
      </c>
      <c r="R1101">
        <v>1</v>
      </c>
      <c r="S1101" s="108">
        <v>2</v>
      </c>
      <c r="T1101">
        <v>1</v>
      </c>
      <c r="U1101" t="s">
        <v>270</v>
      </c>
      <c r="V1101" t="s">
        <v>167</v>
      </c>
      <c r="W1101">
        <v>1</v>
      </c>
      <c r="X1101">
        <v>0</v>
      </c>
      <c r="Y1101">
        <v>0</v>
      </c>
      <c r="Z1101">
        <v>1</v>
      </c>
      <c r="AA1101">
        <v>0</v>
      </c>
      <c r="AB1101">
        <v>0</v>
      </c>
      <c r="AC1101">
        <v>0</v>
      </c>
      <c r="AD1101">
        <v>0</v>
      </c>
    </row>
    <row r="1102" spans="1:30" x14ac:dyDescent="0.3">
      <c r="A1102" t="s">
        <v>745</v>
      </c>
      <c r="B1102" t="s">
        <v>803</v>
      </c>
      <c r="C1102" t="s">
        <v>180</v>
      </c>
      <c r="D1102" t="s">
        <v>804</v>
      </c>
      <c r="F1102" t="s">
        <v>804</v>
      </c>
      <c r="H1102" t="s">
        <v>265</v>
      </c>
      <c r="I1102" t="s">
        <v>266</v>
      </c>
      <c r="J1102" t="s">
        <v>748</v>
      </c>
      <c r="K1102" t="s">
        <v>17403</v>
      </c>
      <c r="L1102" t="s">
        <v>271</v>
      </c>
      <c r="M1102" t="s">
        <v>268</v>
      </c>
      <c r="N1102">
        <v>21</v>
      </c>
      <c r="O1102" t="s">
        <v>273</v>
      </c>
      <c r="P1102">
        <v>0.17</v>
      </c>
      <c r="R1102">
        <v>1</v>
      </c>
      <c r="S1102" s="108">
        <v>0.17</v>
      </c>
      <c r="T1102">
        <v>1</v>
      </c>
      <c r="U1102" t="s">
        <v>270</v>
      </c>
      <c r="V1102" t="s">
        <v>167</v>
      </c>
      <c r="W1102">
        <v>1</v>
      </c>
      <c r="X1102">
        <v>0</v>
      </c>
      <c r="Y1102">
        <v>0</v>
      </c>
      <c r="Z1102">
        <v>0</v>
      </c>
      <c r="AA1102">
        <v>0</v>
      </c>
      <c r="AB1102">
        <v>1</v>
      </c>
      <c r="AC1102">
        <v>0</v>
      </c>
      <c r="AD1102">
        <v>0</v>
      </c>
    </row>
    <row r="1103" spans="1:30" x14ac:dyDescent="0.3">
      <c r="A1103" t="s">
        <v>745</v>
      </c>
      <c r="B1103" t="s">
        <v>779</v>
      </c>
      <c r="C1103" t="s">
        <v>180</v>
      </c>
      <c r="D1103" t="s">
        <v>780</v>
      </c>
      <c r="F1103" t="s">
        <v>780</v>
      </c>
      <c r="H1103" t="s">
        <v>265</v>
      </c>
      <c r="I1103" t="s">
        <v>266</v>
      </c>
      <c r="J1103" t="s">
        <v>748</v>
      </c>
      <c r="K1103" t="s">
        <v>17403</v>
      </c>
      <c r="L1103" t="s">
        <v>267</v>
      </c>
      <c r="M1103" t="s">
        <v>268</v>
      </c>
      <c r="N1103">
        <v>8</v>
      </c>
      <c r="O1103" t="s">
        <v>282</v>
      </c>
      <c r="P1103">
        <v>2</v>
      </c>
      <c r="R1103">
        <v>1</v>
      </c>
      <c r="S1103" s="108">
        <v>2</v>
      </c>
      <c r="T1103">
        <v>1</v>
      </c>
      <c r="U1103" t="s">
        <v>270</v>
      </c>
      <c r="V1103" t="s">
        <v>167</v>
      </c>
      <c r="W1103">
        <v>1</v>
      </c>
      <c r="X1103">
        <v>1</v>
      </c>
      <c r="Y1103">
        <v>0</v>
      </c>
      <c r="Z1103">
        <v>0</v>
      </c>
      <c r="AA1103">
        <v>0</v>
      </c>
      <c r="AB1103">
        <v>0</v>
      </c>
      <c r="AC1103">
        <v>0</v>
      </c>
      <c r="AD1103">
        <v>0</v>
      </c>
    </row>
    <row r="1104" spans="1:30" x14ac:dyDescent="0.3">
      <c r="A1104" t="s">
        <v>745</v>
      </c>
      <c r="B1104" t="s">
        <v>779</v>
      </c>
      <c r="C1104" t="s">
        <v>180</v>
      </c>
      <c r="D1104" t="s">
        <v>780</v>
      </c>
      <c r="F1104" t="s">
        <v>780</v>
      </c>
      <c r="H1104" t="s">
        <v>265</v>
      </c>
      <c r="I1104" t="s">
        <v>266</v>
      </c>
      <c r="J1104" t="s">
        <v>748</v>
      </c>
      <c r="K1104" t="s">
        <v>17403</v>
      </c>
      <c r="L1104" t="s">
        <v>271</v>
      </c>
      <c r="M1104" t="s">
        <v>268</v>
      </c>
      <c r="N1104">
        <v>9</v>
      </c>
      <c r="O1104" t="s">
        <v>288</v>
      </c>
      <c r="P1104">
        <v>0.32</v>
      </c>
      <c r="R1104">
        <v>1</v>
      </c>
      <c r="S1104" s="108">
        <v>0.32</v>
      </c>
      <c r="T1104">
        <v>1</v>
      </c>
      <c r="U1104" t="s">
        <v>270</v>
      </c>
      <c r="V1104" t="s">
        <v>167</v>
      </c>
      <c r="W1104">
        <v>1</v>
      </c>
      <c r="X1104">
        <v>1</v>
      </c>
      <c r="Y1104">
        <v>0</v>
      </c>
      <c r="Z1104">
        <v>0</v>
      </c>
      <c r="AA1104">
        <v>0</v>
      </c>
      <c r="AB1104">
        <v>0</v>
      </c>
      <c r="AC1104">
        <v>0</v>
      </c>
      <c r="AD1104">
        <v>0</v>
      </c>
    </row>
    <row r="1105" spans="1:30" x14ac:dyDescent="0.3">
      <c r="A1105" t="s">
        <v>745</v>
      </c>
      <c r="B1105" t="s">
        <v>779</v>
      </c>
      <c r="C1105" t="s">
        <v>180</v>
      </c>
      <c r="D1105" t="s">
        <v>780</v>
      </c>
      <c r="F1105" t="s">
        <v>780</v>
      </c>
      <c r="H1105" t="s">
        <v>265</v>
      </c>
      <c r="I1105" t="s">
        <v>266</v>
      </c>
      <c r="J1105" t="s">
        <v>748</v>
      </c>
      <c r="K1105" t="s">
        <v>17403</v>
      </c>
      <c r="L1105" t="s">
        <v>271</v>
      </c>
      <c r="M1105" t="s">
        <v>268</v>
      </c>
      <c r="N1105">
        <v>9</v>
      </c>
      <c r="O1105" t="s">
        <v>288</v>
      </c>
      <c r="P1105">
        <v>0.32</v>
      </c>
      <c r="R1105">
        <v>3</v>
      </c>
      <c r="S1105" s="108">
        <v>0.96</v>
      </c>
      <c r="T1105">
        <v>1</v>
      </c>
      <c r="U1105" t="s">
        <v>270</v>
      </c>
      <c r="V1105" t="s">
        <v>167</v>
      </c>
      <c r="W1105">
        <v>3</v>
      </c>
      <c r="X1105">
        <v>3</v>
      </c>
      <c r="Y1105">
        <v>0</v>
      </c>
      <c r="Z1105">
        <v>0</v>
      </c>
      <c r="AA1105">
        <v>0</v>
      </c>
      <c r="AB1105">
        <v>0</v>
      </c>
      <c r="AC1105">
        <v>0</v>
      </c>
      <c r="AD1105">
        <v>0</v>
      </c>
    </row>
    <row r="1106" spans="1:30" x14ac:dyDescent="0.3">
      <c r="A1106" t="s">
        <v>745</v>
      </c>
      <c r="B1106" t="s">
        <v>779</v>
      </c>
      <c r="C1106" t="s">
        <v>180</v>
      </c>
      <c r="D1106" t="s">
        <v>780</v>
      </c>
      <c r="F1106" t="s">
        <v>780</v>
      </c>
      <c r="H1106" t="s">
        <v>265</v>
      </c>
      <c r="I1106" t="s">
        <v>266</v>
      </c>
      <c r="J1106" t="s">
        <v>748</v>
      </c>
      <c r="K1106" t="s">
        <v>17403</v>
      </c>
      <c r="L1106" t="s">
        <v>271</v>
      </c>
      <c r="M1106" t="s">
        <v>268</v>
      </c>
      <c r="N1106">
        <v>21</v>
      </c>
      <c r="O1106" t="s">
        <v>273</v>
      </c>
      <c r="P1106">
        <v>0.17</v>
      </c>
      <c r="R1106">
        <v>1</v>
      </c>
      <c r="S1106" s="108">
        <v>0.17</v>
      </c>
      <c r="T1106">
        <v>1</v>
      </c>
      <c r="U1106" t="s">
        <v>270</v>
      </c>
      <c r="V1106" t="s">
        <v>167</v>
      </c>
      <c r="W1106">
        <v>1</v>
      </c>
      <c r="X1106">
        <v>0</v>
      </c>
      <c r="Y1106">
        <v>0</v>
      </c>
      <c r="Z1106">
        <v>0</v>
      </c>
      <c r="AA1106">
        <v>0</v>
      </c>
      <c r="AB1106">
        <v>1</v>
      </c>
      <c r="AC1106">
        <v>0</v>
      </c>
      <c r="AD1106">
        <v>0</v>
      </c>
    </row>
    <row r="1107" spans="1:30" x14ac:dyDescent="0.3">
      <c r="A1107" t="s">
        <v>745</v>
      </c>
      <c r="B1107" t="s">
        <v>746</v>
      </c>
      <c r="C1107" t="s">
        <v>180</v>
      </c>
      <c r="D1107" t="s">
        <v>747</v>
      </c>
      <c r="F1107" t="s">
        <v>747</v>
      </c>
      <c r="H1107" t="s">
        <v>265</v>
      </c>
      <c r="I1107" t="s">
        <v>266</v>
      </c>
      <c r="J1107" t="s">
        <v>748</v>
      </c>
      <c r="K1107" t="s">
        <v>17403</v>
      </c>
      <c r="L1107" t="s">
        <v>267</v>
      </c>
      <c r="M1107" t="s">
        <v>268</v>
      </c>
      <c r="N1107">
        <v>8</v>
      </c>
      <c r="O1107" t="s">
        <v>282</v>
      </c>
      <c r="P1107">
        <v>2</v>
      </c>
      <c r="R1107">
        <v>1</v>
      </c>
      <c r="S1107" s="108">
        <v>2</v>
      </c>
      <c r="T1107">
        <v>1</v>
      </c>
      <c r="U1107" t="s">
        <v>270</v>
      </c>
      <c r="V1107" t="s">
        <v>167</v>
      </c>
      <c r="W1107">
        <v>1</v>
      </c>
      <c r="X1107">
        <v>0</v>
      </c>
      <c r="Y1107">
        <v>0</v>
      </c>
      <c r="Z1107">
        <v>0</v>
      </c>
      <c r="AA1107">
        <v>1</v>
      </c>
      <c r="AB1107">
        <v>0</v>
      </c>
      <c r="AC1107">
        <v>0</v>
      </c>
      <c r="AD1107">
        <v>0</v>
      </c>
    </row>
    <row r="1108" spans="1:30" x14ac:dyDescent="0.3">
      <c r="A1108" t="s">
        <v>745</v>
      </c>
      <c r="B1108" t="s">
        <v>746</v>
      </c>
      <c r="C1108" t="s">
        <v>180</v>
      </c>
      <c r="D1108" t="s">
        <v>747</v>
      </c>
      <c r="F1108" t="s">
        <v>747</v>
      </c>
      <c r="H1108" t="s">
        <v>265</v>
      </c>
      <c r="I1108" t="s">
        <v>266</v>
      </c>
      <c r="J1108" t="s">
        <v>748</v>
      </c>
      <c r="K1108" t="s">
        <v>17403</v>
      </c>
      <c r="L1108" t="s">
        <v>271</v>
      </c>
      <c r="M1108" t="s">
        <v>268</v>
      </c>
      <c r="N1108">
        <v>9</v>
      </c>
      <c r="O1108" t="s">
        <v>288</v>
      </c>
      <c r="P1108">
        <v>0.32</v>
      </c>
      <c r="R1108">
        <v>4</v>
      </c>
      <c r="S1108" s="108">
        <v>1.28</v>
      </c>
      <c r="T1108">
        <v>1</v>
      </c>
      <c r="U1108" t="s">
        <v>270</v>
      </c>
      <c r="V1108" t="s">
        <v>167</v>
      </c>
      <c r="W1108">
        <v>4</v>
      </c>
      <c r="X1108">
        <v>4</v>
      </c>
      <c r="Y1108">
        <v>0</v>
      </c>
      <c r="Z1108">
        <v>0</v>
      </c>
      <c r="AA1108">
        <v>0</v>
      </c>
      <c r="AB1108">
        <v>0</v>
      </c>
      <c r="AC1108">
        <v>0</v>
      </c>
      <c r="AD1108">
        <v>0</v>
      </c>
    </row>
    <row r="1109" spans="1:30" x14ac:dyDescent="0.3">
      <c r="A1109" t="s">
        <v>745</v>
      </c>
      <c r="B1109" t="s">
        <v>746</v>
      </c>
      <c r="C1109" t="s">
        <v>180</v>
      </c>
      <c r="D1109" t="s">
        <v>747</v>
      </c>
      <c r="F1109" t="s">
        <v>747</v>
      </c>
      <c r="H1109" t="s">
        <v>265</v>
      </c>
      <c r="I1109" t="s">
        <v>266</v>
      </c>
      <c r="J1109" t="s">
        <v>748</v>
      </c>
      <c r="K1109" t="s">
        <v>17403</v>
      </c>
      <c r="L1109" t="s">
        <v>271</v>
      </c>
      <c r="M1109" t="s">
        <v>268</v>
      </c>
      <c r="N1109">
        <v>21</v>
      </c>
      <c r="O1109" t="s">
        <v>273</v>
      </c>
      <c r="P1109">
        <v>0.17</v>
      </c>
      <c r="R1109">
        <v>1</v>
      </c>
      <c r="S1109" s="108">
        <v>0.17</v>
      </c>
      <c r="T1109">
        <v>1</v>
      </c>
      <c r="U1109" t="s">
        <v>270</v>
      </c>
      <c r="V1109" t="s">
        <v>167</v>
      </c>
      <c r="W1109">
        <v>1</v>
      </c>
      <c r="X1109">
        <v>0</v>
      </c>
      <c r="Y1109">
        <v>0</v>
      </c>
      <c r="Z1109">
        <v>0</v>
      </c>
      <c r="AA1109">
        <v>1</v>
      </c>
      <c r="AB1109">
        <v>0</v>
      </c>
      <c r="AC1109">
        <v>0</v>
      </c>
      <c r="AD1109">
        <v>0</v>
      </c>
    </row>
    <row r="1110" spans="1:30" x14ac:dyDescent="0.3">
      <c r="A1110" t="s">
        <v>745</v>
      </c>
      <c r="B1110" t="s">
        <v>775</v>
      </c>
      <c r="C1110" t="s">
        <v>180</v>
      </c>
      <c r="D1110" t="s">
        <v>776</v>
      </c>
      <c r="F1110" t="s">
        <v>776</v>
      </c>
      <c r="H1110" t="s">
        <v>265</v>
      </c>
      <c r="I1110" t="s">
        <v>266</v>
      </c>
      <c r="J1110" t="s">
        <v>748</v>
      </c>
      <c r="K1110" t="s">
        <v>762</v>
      </c>
      <c r="L1110" t="s">
        <v>267</v>
      </c>
      <c r="M1110" t="s">
        <v>268</v>
      </c>
      <c r="N1110">
        <v>8</v>
      </c>
      <c r="O1110" t="s">
        <v>282</v>
      </c>
      <c r="P1110">
        <v>2</v>
      </c>
      <c r="R1110">
        <v>4</v>
      </c>
      <c r="S1110" s="108">
        <v>8</v>
      </c>
      <c r="T1110">
        <v>1</v>
      </c>
      <c r="U1110" t="s">
        <v>270</v>
      </c>
      <c r="V1110" t="s">
        <v>167</v>
      </c>
      <c r="W1110">
        <v>2</v>
      </c>
      <c r="X1110">
        <v>2</v>
      </c>
      <c r="Y1110">
        <v>0</v>
      </c>
      <c r="Z1110">
        <v>0</v>
      </c>
      <c r="AA1110">
        <v>2</v>
      </c>
      <c r="AB1110">
        <v>0</v>
      </c>
      <c r="AC1110">
        <v>0</v>
      </c>
      <c r="AD1110">
        <v>0</v>
      </c>
    </row>
    <row r="1111" spans="1:30" x14ac:dyDescent="0.3">
      <c r="A1111" t="s">
        <v>745</v>
      </c>
      <c r="B1111" t="s">
        <v>775</v>
      </c>
      <c r="C1111" t="s">
        <v>180</v>
      </c>
      <c r="D1111" t="s">
        <v>776</v>
      </c>
      <c r="F1111" t="s">
        <v>776</v>
      </c>
      <c r="H1111" t="s">
        <v>265</v>
      </c>
      <c r="I1111" t="s">
        <v>266</v>
      </c>
      <c r="J1111" t="s">
        <v>748</v>
      </c>
      <c r="K1111" t="s">
        <v>762</v>
      </c>
      <c r="L1111" t="s">
        <v>271</v>
      </c>
      <c r="M1111" t="s">
        <v>268</v>
      </c>
      <c r="N1111">
        <v>9</v>
      </c>
      <c r="O1111" t="s">
        <v>272</v>
      </c>
      <c r="P1111">
        <v>2</v>
      </c>
      <c r="R1111">
        <v>3</v>
      </c>
      <c r="S1111" s="108">
        <v>6</v>
      </c>
      <c r="T1111">
        <v>1</v>
      </c>
      <c r="U1111" t="s">
        <v>270</v>
      </c>
      <c r="V1111" t="s">
        <v>167</v>
      </c>
      <c r="W1111">
        <v>3</v>
      </c>
      <c r="X1111">
        <v>0</v>
      </c>
      <c r="Y1111">
        <v>3</v>
      </c>
      <c r="Z1111">
        <v>0</v>
      </c>
      <c r="AA1111">
        <v>0</v>
      </c>
      <c r="AB1111">
        <v>0</v>
      </c>
      <c r="AC1111">
        <v>0</v>
      </c>
      <c r="AD1111">
        <v>0</v>
      </c>
    </row>
    <row r="1112" spans="1:30" x14ac:dyDescent="0.3">
      <c r="A1112" t="s">
        <v>745</v>
      </c>
      <c r="B1112" t="s">
        <v>775</v>
      </c>
      <c r="C1112" t="s">
        <v>180</v>
      </c>
      <c r="D1112" t="s">
        <v>776</v>
      </c>
      <c r="F1112" t="s">
        <v>776</v>
      </c>
      <c r="H1112" t="s">
        <v>265</v>
      </c>
      <c r="I1112" t="s">
        <v>266</v>
      </c>
      <c r="J1112" t="s">
        <v>748</v>
      </c>
      <c r="K1112" t="s">
        <v>762</v>
      </c>
      <c r="L1112" t="s">
        <v>271</v>
      </c>
      <c r="M1112" t="s">
        <v>268</v>
      </c>
      <c r="N1112">
        <v>21</v>
      </c>
      <c r="O1112" t="s">
        <v>273</v>
      </c>
      <c r="P1112">
        <v>0.48</v>
      </c>
      <c r="R1112">
        <v>2</v>
      </c>
      <c r="S1112" s="108">
        <v>0.96</v>
      </c>
      <c r="T1112">
        <v>1</v>
      </c>
      <c r="U1112" t="s">
        <v>270</v>
      </c>
      <c r="V1112" t="s">
        <v>167</v>
      </c>
      <c r="W1112">
        <v>2</v>
      </c>
      <c r="X1112">
        <v>0</v>
      </c>
      <c r="Y1112">
        <v>0</v>
      </c>
      <c r="Z1112">
        <v>0</v>
      </c>
      <c r="AA1112">
        <v>0</v>
      </c>
      <c r="AB1112">
        <v>2</v>
      </c>
      <c r="AC1112">
        <v>0</v>
      </c>
      <c r="AD1112">
        <v>0</v>
      </c>
    </row>
    <row r="1113" spans="1:30" x14ac:dyDescent="0.3">
      <c r="A1113" t="s">
        <v>745</v>
      </c>
      <c r="B1113" t="s">
        <v>777</v>
      </c>
      <c r="C1113" t="s">
        <v>180</v>
      </c>
      <c r="D1113" t="s">
        <v>778</v>
      </c>
      <c r="F1113" t="s">
        <v>778</v>
      </c>
      <c r="H1113" t="s">
        <v>265</v>
      </c>
      <c r="I1113" t="s">
        <v>266</v>
      </c>
      <c r="J1113" t="s">
        <v>748</v>
      </c>
      <c r="K1113" t="s">
        <v>17403</v>
      </c>
      <c r="L1113" t="s">
        <v>267</v>
      </c>
      <c r="M1113" t="s">
        <v>268</v>
      </c>
      <c r="N1113">
        <v>8</v>
      </c>
      <c r="O1113" t="s">
        <v>282</v>
      </c>
      <c r="P1113">
        <v>2</v>
      </c>
      <c r="R1113">
        <v>1</v>
      </c>
      <c r="S1113" s="108">
        <v>2</v>
      </c>
      <c r="T1113">
        <v>1</v>
      </c>
      <c r="U1113" t="s">
        <v>270</v>
      </c>
      <c r="V1113" t="s">
        <v>167</v>
      </c>
      <c r="W1113">
        <v>1</v>
      </c>
      <c r="X1113">
        <v>1</v>
      </c>
      <c r="Y1113">
        <v>0</v>
      </c>
      <c r="Z1113">
        <v>0</v>
      </c>
      <c r="AA1113">
        <v>0</v>
      </c>
      <c r="AB1113">
        <v>0</v>
      </c>
      <c r="AC1113">
        <v>0</v>
      </c>
      <c r="AD1113">
        <v>0</v>
      </c>
    </row>
    <row r="1114" spans="1:30" x14ac:dyDescent="0.3">
      <c r="A1114" t="s">
        <v>745</v>
      </c>
      <c r="B1114" t="s">
        <v>777</v>
      </c>
      <c r="C1114" t="s">
        <v>180</v>
      </c>
      <c r="D1114" t="s">
        <v>778</v>
      </c>
      <c r="F1114" t="s">
        <v>778</v>
      </c>
      <c r="H1114" t="s">
        <v>265</v>
      </c>
      <c r="I1114" t="s">
        <v>266</v>
      </c>
      <c r="J1114" t="s">
        <v>748</v>
      </c>
      <c r="K1114" t="s">
        <v>17403</v>
      </c>
      <c r="L1114" t="s">
        <v>271</v>
      </c>
      <c r="M1114" t="s">
        <v>268</v>
      </c>
      <c r="N1114">
        <v>9</v>
      </c>
      <c r="O1114" t="s">
        <v>272</v>
      </c>
      <c r="P1114">
        <v>2</v>
      </c>
      <c r="R1114">
        <v>1</v>
      </c>
      <c r="S1114" s="108">
        <v>2</v>
      </c>
      <c r="T1114">
        <v>1</v>
      </c>
      <c r="U1114" t="s">
        <v>270</v>
      </c>
      <c r="V1114" t="s">
        <v>167</v>
      </c>
      <c r="W1114">
        <v>1</v>
      </c>
      <c r="X1114">
        <v>0</v>
      </c>
      <c r="Y1114">
        <v>0</v>
      </c>
      <c r="Z1114">
        <v>1</v>
      </c>
      <c r="AA1114">
        <v>0</v>
      </c>
      <c r="AB1114">
        <v>0</v>
      </c>
      <c r="AC1114">
        <v>0</v>
      </c>
      <c r="AD1114">
        <v>0</v>
      </c>
    </row>
    <row r="1115" spans="1:30" x14ac:dyDescent="0.3">
      <c r="A1115" t="s">
        <v>745</v>
      </c>
      <c r="B1115" t="s">
        <v>777</v>
      </c>
      <c r="C1115" t="s">
        <v>180</v>
      </c>
      <c r="D1115" t="s">
        <v>778</v>
      </c>
      <c r="F1115" t="s">
        <v>778</v>
      </c>
      <c r="H1115" t="s">
        <v>265</v>
      </c>
      <c r="I1115" t="s">
        <v>266</v>
      </c>
      <c r="J1115" t="s">
        <v>748</v>
      </c>
      <c r="K1115" t="s">
        <v>17403</v>
      </c>
      <c r="L1115" t="s">
        <v>271</v>
      </c>
      <c r="M1115" t="s">
        <v>268</v>
      </c>
      <c r="N1115">
        <v>21</v>
      </c>
      <c r="O1115" t="s">
        <v>273</v>
      </c>
      <c r="P1115">
        <v>0.17</v>
      </c>
      <c r="R1115">
        <v>1</v>
      </c>
      <c r="S1115" s="108">
        <v>0.17</v>
      </c>
      <c r="T1115">
        <v>1</v>
      </c>
      <c r="U1115" t="s">
        <v>270</v>
      </c>
      <c r="V1115" t="s">
        <v>167</v>
      </c>
      <c r="W1115">
        <v>1</v>
      </c>
      <c r="X1115">
        <v>0</v>
      </c>
      <c r="Y1115">
        <v>0</v>
      </c>
      <c r="Z1115">
        <v>0</v>
      </c>
      <c r="AA1115">
        <v>0</v>
      </c>
      <c r="AB1115">
        <v>1</v>
      </c>
      <c r="AC1115">
        <v>0</v>
      </c>
      <c r="AD1115">
        <v>0</v>
      </c>
    </row>
    <row r="1116" spans="1:30" x14ac:dyDescent="0.3">
      <c r="A1116" t="s">
        <v>745</v>
      </c>
      <c r="B1116" t="s">
        <v>823</v>
      </c>
      <c r="C1116" t="s">
        <v>180</v>
      </c>
      <c r="D1116" t="s">
        <v>824</v>
      </c>
      <c r="F1116" t="s">
        <v>824</v>
      </c>
      <c r="H1116" t="s">
        <v>265</v>
      </c>
      <c r="I1116" t="s">
        <v>266</v>
      </c>
      <c r="J1116" t="s">
        <v>748</v>
      </c>
      <c r="K1116" t="s">
        <v>17403</v>
      </c>
      <c r="L1116" t="s">
        <v>267</v>
      </c>
      <c r="M1116" t="s">
        <v>268</v>
      </c>
      <c r="N1116">
        <v>8</v>
      </c>
      <c r="O1116" t="s">
        <v>282</v>
      </c>
      <c r="P1116">
        <v>1</v>
      </c>
      <c r="R1116">
        <v>1</v>
      </c>
      <c r="S1116" s="108">
        <v>1</v>
      </c>
      <c r="T1116">
        <v>1</v>
      </c>
      <c r="U1116" t="s">
        <v>270</v>
      </c>
      <c r="V1116" t="s">
        <v>167</v>
      </c>
      <c r="W1116">
        <v>1</v>
      </c>
      <c r="X1116">
        <v>1</v>
      </c>
      <c r="Y1116">
        <v>0</v>
      </c>
      <c r="Z1116">
        <v>0</v>
      </c>
      <c r="AA1116">
        <v>0</v>
      </c>
      <c r="AB1116">
        <v>0</v>
      </c>
      <c r="AC1116">
        <v>0</v>
      </c>
      <c r="AD1116">
        <v>0</v>
      </c>
    </row>
    <row r="1117" spans="1:30" x14ac:dyDescent="0.3">
      <c r="A1117" t="s">
        <v>745</v>
      </c>
      <c r="B1117" t="s">
        <v>823</v>
      </c>
      <c r="C1117" t="s">
        <v>180</v>
      </c>
      <c r="D1117" t="s">
        <v>824</v>
      </c>
      <c r="F1117" t="s">
        <v>824</v>
      </c>
      <c r="H1117" t="s">
        <v>265</v>
      </c>
      <c r="I1117" t="s">
        <v>266</v>
      </c>
      <c r="J1117" t="s">
        <v>748</v>
      </c>
      <c r="K1117" t="s">
        <v>17403</v>
      </c>
      <c r="L1117" t="s">
        <v>271</v>
      </c>
      <c r="M1117" t="s">
        <v>268</v>
      </c>
      <c r="N1117">
        <v>9</v>
      </c>
      <c r="O1117" t="s">
        <v>272</v>
      </c>
      <c r="P1117">
        <v>2</v>
      </c>
      <c r="R1117">
        <v>1</v>
      </c>
      <c r="S1117" s="108">
        <v>2</v>
      </c>
      <c r="T1117">
        <v>1</v>
      </c>
      <c r="U1117" t="s">
        <v>270</v>
      </c>
      <c r="V1117" t="s">
        <v>167</v>
      </c>
      <c r="W1117">
        <v>1</v>
      </c>
      <c r="X1117">
        <v>1</v>
      </c>
      <c r="Y1117">
        <v>0</v>
      </c>
      <c r="Z1117">
        <v>0</v>
      </c>
      <c r="AA1117">
        <v>0</v>
      </c>
      <c r="AB1117">
        <v>0</v>
      </c>
      <c r="AC1117">
        <v>0</v>
      </c>
      <c r="AD1117">
        <v>0</v>
      </c>
    </row>
    <row r="1118" spans="1:30" x14ac:dyDescent="0.3">
      <c r="A1118" t="s">
        <v>745</v>
      </c>
      <c r="B1118" t="s">
        <v>823</v>
      </c>
      <c r="C1118" t="s">
        <v>180</v>
      </c>
      <c r="D1118" t="s">
        <v>824</v>
      </c>
      <c r="F1118" t="s">
        <v>824</v>
      </c>
      <c r="H1118" t="s">
        <v>265</v>
      </c>
      <c r="I1118" t="s">
        <v>266</v>
      </c>
      <c r="J1118" t="s">
        <v>748</v>
      </c>
      <c r="K1118" t="s">
        <v>17403</v>
      </c>
      <c r="L1118" t="s">
        <v>271</v>
      </c>
      <c r="M1118" t="s">
        <v>268</v>
      </c>
      <c r="N1118">
        <v>21</v>
      </c>
      <c r="O1118" t="s">
        <v>273</v>
      </c>
      <c r="P1118">
        <v>0.32</v>
      </c>
      <c r="R1118">
        <v>1</v>
      </c>
      <c r="S1118" s="108">
        <v>0.32</v>
      </c>
      <c r="T1118">
        <v>1</v>
      </c>
      <c r="U1118" t="s">
        <v>270</v>
      </c>
      <c r="V1118" t="s">
        <v>167</v>
      </c>
      <c r="W1118">
        <v>1</v>
      </c>
      <c r="X1118">
        <v>0</v>
      </c>
      <c r="Y1118">
        <v>0</v>
      </c>
      <c r="Z1118">
        <v>0</v>
      </c>
      <c r="AA1118">
        <v>1</v>
      </c>
      <c r="AB1118">
        <v>0</v>
      </c>
      <c r="AC1118">
        <v>0</v>
      </c>
      <c r="AD1118">
        <v>0</v>
      </c>
    </row>
    <row r="1119" spans="1:30" x14ac:dyDescent="0.3">
      <c r="A1119" t="s">
        <v>1804</v>
      </c>
      <c r="B1119" t="s">
        <v>262</v>
      </c>
      <c r="C1119" t="s">
        <v>224</v>
      </c>
      <c r="D1119" t="s">
        <v>1805</v>
      </c>
      <c r="F1119" t="s">
        <v>1805</v>
      </c>
      <c r="H1119" t="s">
        <v>265</v>
      </c>
      <c r="I1119" t="s">
        <v>266</v>
      </c>
      <c r="J1119" t="s">
        <v>748</v>
      </c>
      <c r="K1119" t="s">
        <v>11778</v>
      </c>
      <c r="L1119" t="s">
        <v>267</v>
      </c>
      <c r="M1119" t="s">
        <v>268</v>
      </c>
      <c r="N1119">
        <v>8</v>
      </c>
      <c r="O1119" t="s">
        <v>282</v>
      </c>
      <c r="P1119">
        <v>2</v>
      </c>
      <c r="R1119">
        <v>1</v>
      </c>
      <c r="S1119" s="108">
        <v>2</v>
      </c>
      <c r="T1119">
        <v>1</v>
      </c>
      <c r="U1119" t="s">
        <v>270</v>
      </c>
      <c r="V1119" t="s">
        <v>167</v>
      </c>
      <c r="W1119">
        <v>1</v>
      </c>
      <c r="X1119">
        <v>0</v>
      </c>
      <c r="Y1119">
        <v>0</v>
      </c>
      <c r="Z1119">
        <v>0</v>
      </c>
      <c r="AA1119">
        <v>1</v>
      </c>
      <c r="AB1119">
        <v>0</v>
      </c>
      <c r="AC1119">
        <v>0</v>
      </c>
      <c r="AD1119">
        <v>0</v>
      </c>
    </row>
    <row r="1120" spans="1:30" x14ac:dyDescent="0.3">
      <c r="A1120" t="s">
        <v>1804</v>
      </c>
      <c r="B1120" t="s">
        <v>262</v>
      </c>
      <c r="C1120" t="s">
        <v>224</v>
      </c>
      <c r="D1120" t="s">
        <v>1805</v>
      </c>
      <c r="F1120" t="s">
        <v>1805</v>
      </c>
      <c r="H1120" t="s">
        <v>265</v>
      </c>
      <c r="I1120" t="s">
        <v>266</v>
      </c>
      <c r="J1120" t="s">
        <v>748</v>
      </c>
      <c r="K1120" t="s">
        <v>11778</v>
      </c>
      <c r="L1120" t="s">
        <v>271</v>
      </c>
      <c r="M1120" t="s">
        <v>268</v>
      </c>
      <c r="N1120">
        <v>9</v>
      </c>
      <c r="O1120" t="s">
        <v>288</v>
      </c>
      <c r="P1120">
        <v>0.48</v>
      </c>
      <c r="R1120">
        <v>2</v>
      </c>
      <c r="S1120" s="108">
        <v>0.96</v>
      </c>
      <c r="T1120">
        <v>1</v>
      </c>
      <c r="U1120" t="s">
        <v>270</v>
      </c>
      <c r="V1120" t="s">
        <v>167</v>
      </c>
      <c r="W1120">
        <v>2</v>
      </c>
      <c r="X1120">
        <v>2</v>
      </c>
      <c r="Y1120">
        <v>0</v>
      </c>
      <c r="Z1120">
        <v>0</v>
      </c>
      <c r="AA1120">
        <v>0</v>
      </c>
      <c r="AB1120">
        <v>0</v>
      </c>
      <c r="AC1120">
        <v>0</v>
      </c>
      <c r="AD1120">
        <v>0</v>
      </c>
    </row>
    <row r="1121" spans="1:30" x14ac:dyDescent="0.3">
      <c r="A1121" t="s">
        <v>1804</v>
      </c>
      <c r="B1121" t="s">
        <v>262</v>
      </c>
      <c r="C1121" t="s">
        <v>224</v>
      </c>
      <c r="D1121" t="s">
        <v>1805</v>
      </c>
      <c r="F1121" t="s">
        <v>1805</v>
      </c>
      <c r="H1121" t="s">
        <v>265</v>
      </c>
      <c r="I1121" t="s">
        <v>266</v>
      </c>
      <c r="J1121" t="s">
        <v>748</v>
      </c>
      <c r="K1121" t="s">
        <v>11778</v>
      </c>
      <c r="L1121" t="s">
        <v>271</v>
      </c>
      <c r="M1121" t="s">
        <v>268</v>
      </c>
      <c r="N1121">
        <v>9</v>
      </c>
      <c r="O1121" t="s">
        <v>288</v>
      </c>
      <c r="P1121">
        <v>0.48</v>
      </c>
      <c r="R1121">
        <v>2</v>
      </c>
      <c r="S1121" s="108">
        <v>0.96</v>
      </c>
      <c r="T1121">
        <v>1</v>
      </c>
      <c r="U1121" t="s">
        <v>270</v>
      </c>
      <c r="V1121" t="s">
        <v>167</v>
      </c>
      <c r="W1121">
        <v>2</v>
      </c>
      <c r="X1121">
        <v>2</v>
      </c>
      <c r="Y1121">
        <v>0</v>
      </c>
      <c r="Z1121">
        <v>0</v>
      </c>
      <c r="AA1121">
        <v>0</v>
      </c>
      <c r="AB1121">
        <v>0</v>
      </c>
      <c r="AC1121">
        <v>0</v>
      </c>
      <c r="AD1121">
        <v>0</v>
      </c>
    </row>
    <row r="1122" spans="1:30" x14ac:dyDescent="0.3">
      <c r="A1122" t="s">
        <v>1804</v>
      </c>
      <c r="B1122" t="s">
        <v>262</v>
      </c>
      <c r="C1122" t="s">
        <v>224</v>
      </c>
      <c r="D1122" t="s">
        <v>1805</v>
      </c>
      <c r="F1122" t="s">
        <v>1805</v>
      </c>
      <c r="H1122" t="s">
        <v>265</v>
      </c>
      <c r="I1122" t="s">
        <v>266</v>
      </c>
      <c r="J1122" t="s">
        <v>748</v>
      </c>
      <c r="K1122" t="s">
        <v>11778</v>
      </c>
      <c r="L1122" t="s">
        <v>271</v>
      </c>
      <c r="M1122" t="s">
        <v>268</v>
      </c>
      <c r="N1122">
        <v>9</v>
      </c>
      <c r="O1122" t="s">
        <v>288</v>
      </c>
      <c r="P1122">
        <v>0.32</v>
      </c>
      <c r="R1122">
        <v>4</v>
      </c>
      <c r="S1122" s="108">
        <v>1.28</v>
      </c>
      <c r="T1122">
        <v>1</v>
      </c>
      <c r="U1122" t="s">
        <v>270</v>
      </c>
      <c r="V1122" t="s">
        <v>167</v>
      </c>
      <c r="W1122">
        <v>2</v>
      </c>
      <c r="X1122">
        <v>4</v>
      </c>
      <c r="Y1122">
        <v>0</v>
      </c>
      <c r="Z1122">
        <v>0</v>
      </c>
      <c r="AA1122">
        <v>0</v>
      </c>
      <c r="AB1122">
        <v>0</v>
      </c>
      <c r="AC1122">
        <v>0</v>
      </c>
      <c r="AD1122">
        <v>0</v>
      </c>
    </row>
    <row r="1123" spans="1:30" x14ac:dyDescent="0.3">
      <c r="A1123" t="s">
        <v>1804</v>
      </c>
      <c r="B1123" t="s">
        <v>262</v>
      </c>
      <c r="C1123" t="s">
        <v>224</v>
      </c>
      <c r="D1123" t="s">
        <v>1805</v>
      </c>
      <c r="F1123" t="s">
        <v>1805</v>
      </c>
      <c r="H1123" t="s">
        <v>265</v>
      </c>
      <c r="I1123" t="s">
        <v>266</v>
      </c>
      <c r="J1123" t="s">
        <v>748</v>
      </c>
      <c r="K1123" t="s">
        <v>11778</v>
      </c>
      <c r="L1123" t="s">
        <v>271</v>
      </c>
      <c r="M1123" t="s">
        <v>268</v>
      </c>
      <c r="N1123">
        <v>9</v>
      </c>
      <c r="O1123" t="s">
        <v>272</v>
      </c>
      <c r="P1123">
        <v>2</v>
      </c>
      <c r="R1123">
        <v>1</v>
      </c>
      <c r="S1123" s="108">
        <v>2</v>
      </c>
      <c r="T1123">
        <v>1</v>
      </c>
      <c r="U1123" t="s">
        <v>270</v>
      </c>
      <c r="V1123" t="s">
        <v>167</v>
      </c>
      <c r="W1123">
        <v>1</v>
      </c>
      <c r="X1123">
        <v>1</v>
      </c>
      <c r="Y1123">
        <v>0</v>
      </c>
      <c r="Z1123">
        <v>0</v>
      </c>
      <c r="AA1123">
        <v>0</v>
      </c>
      <c r="AB1123">
        <v>0</v>
      </c>
      <c r="AC1123">
        <v>0</v>
      </c>
      <c r="AD1123">
        <v>0</v>
      </c>
    </row>
    <row r="1124" spans="1:30" x14ac:dyDescent="0.3">
      <c r="A1124" t="s">
        <v>1804</v>
      </c>
      <c r="B1124" t="s">
        <v>262</v>
      </c>
      <c r="C1124" t="s">
        <v>224</v>
      </c>
      <c r="D1124" t="s">
        <v>1805</v>
      </c>
      <c r="F1124" t="s">
        <v>1805</v>
      </c>
      <c r="H1124" t="s">
        <v>265</v>
      </c>
      <c r="I1124" t="s">
        <v>266</v>
      </c>
      <c r="J1124" t="s">
        <v>748</v>
      </c>
      <c r="K1124" t="s">
        <v>11778</v>
      </c>
      <c r="L1124" t="s">
        <v>267</v>
      </c>
      <c r="M1124" t="s">
        <v>268</v>
      </c>
      <c r="N1124">
        <v>8</v>
      </c>
      <c r="O1124" t="s">
        <v>282</v>
      </c>
      <c r="P1124">
        <v>2</v>
      </c>
      <c r="R1124">
        <v>1</v>
      </c>
      <c r="S1124" s="108">
        <v>2</v>
      </c>
      <c r="T1124">
        <v>1</v>
      </c>
      <c r="U1124" t="s">
        <v>270</v>
      </c>
      <c r="V1124" t="s">
        <v>167</v>
      </c>
      <c r="W1124">
        <v>1</v>
      </c>
      <c r="X1124">
        <v>0</v>
      </c>
      <c r="Y1124">
        <v>0</v>
      </c>
      <c r="Z1124">
        <v>0</v>
      </c>
      <c r="AA1124">
        <v>1</v>
      </c>
      <c r="AB1124">
        <v>0</v>
      </c>
      <c r="AC1124">
        <v>0</v>
      </c>
      <c r="AD1124">
        <v>0</v>
      </c>
    </row>
    <row r="1125" spans="1:30" x14ac:dyDescent="0.3">
      <c r="A1125" t="s">
        <v>1804</v>
      </c>
      <c r="B1125" t="s">
        <v>262</v>
      </c>
      <c r="C1125" t="s">
        <v>224</v>
      </c>
      <c r="D1125" t="s">
        <v>1805</v>
      </c>
      <c r="F1125" t="s">
        <v>1805</v>
      </c>
      <c r="H1125" t="s">
        <v>265</v>
      </c>
      <c r="I1125" t="s">
        <v>266</v>
      </c>
      <c r="J1125" t="s">
        <v>748</v>
      </c>
      <c r="K1125" t="s">
        <v>11778</v>
      </c>
      <c r="L1125" t="s">
        <v>271</v>
      </c>
      <c r="M1125" t="s">
        <v>268</v>
      </c>
      <c r="N1125">
        <v>21</v>
      </c>
      <c r="O1125" t="s">
        <v>273</v>
      </c>
      <c r="P1125">
        <v>0.17</v>
      </c>
      <c r="R1125">
        <v>1</v>
      </c>
      <c r="S1125" s="108">
        <v>0.17</v>
      </c>
      <c r="T1125">
        <v>1</v>
      </c>
      <c r="U1125" t="s">
        <v>270</v>
      </c>
      <c r="V1125" t="s">
        <v>167</v>
      </c>
      <c r="W1125">
        <v>1</v>
      </c>
      <c r="X1125">
        <v>0</v>
      </c>
      <c r="Y1125">
        <v>0</v>
      </c>
      <c r="Z1125">
        <v>0</v>
      </c>
      <c r="AA1125">
        <v>0</v>
      </c>
      <c r="AB1125">
        <v>1</v>
      </c>
      <c r="AC1125">
        <v>0</v>
      </c>
      <c r="AD1125">
        <v>0</v>
      </c>
    </row>
    <row r="1126" spans="1:30" x14ac:dyDescent="0.3">
      <c r="A1126" t="s">
        <v>1804</v>
      </c>
      <c r="B1126" t="s">
        <v>525</v>
      </c>
      <c r="C1126" t="s">
        <v>224</v>
      </c>
      <c r="D1126" t="s">
        <v>1806</v>
      </c>
      <c r="F1126" t="s">
        <v>1806</v>
      </c>
      <c r="H1126" t="s">
        <v>265</v>
      </c>
      <c r="I1126" t="s">
        <v>266</v>
      </c>
      <c r="J1126" t="s">
        <v>748</v>
      </c>
      <c r="K1126" t="s">
        <v>9207</v>
      </c>
      <c r="L1126" t="s">
        <v>271</v>
      </c>
      <c r="M1126" t="s">
        <v>268</v>
      </c>
      <c r="N1126">
        <v>9</v>
      </c>
      <c r="O1126" t="s">
        <v>272</v>
      </c>
      <c r="P1126">
        <v>2</v>
      </c>
      <c r="R1126">
        <v>3</v>
      </c>
      <c r="S1126" s="108">
        <v>6</v>
      </c>
      <c r="T1126">
        <v>1</v>
      </c>
      <c r="U1126" t="s">
        <v>270</v>
      </c>
      <c r="V1126" t="s">
        <v>167</v>
      </c>
      <c r="W1126">
        <v>3</v>
      </c>
      <c r="X1126">
        <v>3</v>
      </c>
      <c r="Y1126">
        <v>0</v>
      </c>
      <c r="Z1126">
        <v>0</v>
      </c>
      <c r="AA1126">
        <v>0</v>
      </c>
      <c r="AB1126">
        <v>0</v>
      </c>
      <c r="AC1126">
        <v>0</v>
      </c>
      <c r="AD1126">
        <v>0</v>
      </c>
    </row>
    <row r="1127" spans="1:30" x14ac:dyDescent="0.3">
      <c r="A1127" t="s">
        <v>1804</v>
      </c>
      <c r="B1127" t="s">
        <v>525</v>
      </c>
      <c r="C1127" t="s">
        <v>224</v>
      </c>
      <c r="D1127" t="s">
        <v>1806</v>
      </c>
      <c r="F1127" t="s">
        <v>1806</v>
      </c>
      <c r="H1127" t="s">
        <v>265</v>
      </c>
      <c r="I1127" t="s">
        <v>266</v>
      </c>
      <c r="J1127" t="s">
        <v>748</v>
      </c>
      <c r="K1127" t="s">
        <v>9207</v>
      </c>
      <c r="L1127" t="s">
        <v>271</v>
      </c>
      <c r="M1127" t="s">
        <v>268</v>
      </c>
      <c r="N1127">
        <v>9</v>
      </c>
      <c r="O1127" t="s">
        <v>288</v>
      </c>
      <c r="P1127">
        <v>0.48</v>
      </c>
      <c r="R1127">
        <v>3</v>
      </c>
      <c r="S1127" s="108">
        <v>1.44</v>
      </c>
      <c r="T1127">
        <v>1</v>
      </c>
      <c r="U1127" t="s">
        <v>270</v>
      </c>
      <c r="V1127" t="s">
        <v>167</v>
      </c>
      <c r="W1127">
        <v>3</v>
      </c>
      <c r="X1127">
        <v>3</v>
      </c>
      <c r="Y1127">
        <v>0</v>
      </c>
      <c r="Z1127">
        <v>0</v>
      </c>
      <c r="AA1127">
        <v>0</v>
      </c>
      <c r="AB1127">
        <v>0</v>
      </c>
      <c r="AC1127">
        <v>0</v>
      </c>
      <c r="AD1127">
        <v>0</v>
      </c>
    </row>
    <row r="1128" spans="1:30" x14ac:dyDescent="0.3">
      <c r="A1128" t="s">
        <v>1804</v>
      </c>
      <c r="B1128" t="s">
        <v>525</v>
      </c>
      <c r="C1128" t="s">
        <v>224</v>
      </c>
      <c r="D1128" t="s">
        <v>1806</v>
      </c>
      <c r="F1128" t="s">
        <v>1806</v>
      </c>
      <c r="H1128" t="s">
        <v>265</v>
      </c>
      <c r="I1128" t="s">
        <v>266</v>
      </c>
      <c r="J1128" t="s">
        <v>748</v>
      </c>
      <c r="K1128" t="s">
        <v>9207</v>
      </c>
      <c r="L1128" t="s">
        <v>271</v>
      </c>
      <c r="M1128" t="s">
        <v>268</v>
      </c>
      <c r="N1128">
        <v>9</v>
      </c>
      <c r="O1128" t="s">
        <v>288</v>
      </c>
      <c r="P1128">
        <v>0.32</v>
      </c>
      <c r="R1128">
        <v>2</v>
      </c>
      <c r="S1128" s="108">
        <v>0.64</v>
      </c>
      <c r="T1128">
        <v>1</v>
      </c>
      <c r="U1128" t="s">
        <v>270</v>
      </c>
      <c r="V1128" t="s">
        <v>167</v>
      </c>
      <c r="W1128">
        <v>2</v>
      </c>
      <c r="X1128">
        <v>2</v>
      </c>
      <c r="Y1128">
        <v>0</v>
      </c>
      <c r="Z1128">
        <v>0</v>
      </c>
      <c r="AA1128">
        <v>0</v>
      </c>
      <c r="AB1128">
        <v>0</v>
      </c>
      <c r="AC1128">
        <v>0</v>
      </c>
      <c r="AD1128">
        <v>0</v>
      </c>
    </row>
    <row r="1129" spans="1:30" x14ac:dyDescent="0.3">
      <c r="A1129" t="s">
        <v>1804</v>
      </c>
      <c r="B1129" t="s">
        <v>525</v>
      </c>
      <c r="C1129" t="s">
        <v>224</v>
      </c>
      <c r="D1129" t="s">
        <v>1806</v>
      </c>
      <c r="F1129" t="s">
        <v>1806</v>
      </c>
      <c r="H1129" t="s">
        <v>265</v>
      </c>
      <c r="I1129" t="s">
        <v>266</v>
      </c>
      <c r="J1129" t="s">
        <v>748</v>
      </c>
      <c r="K1129" t="s">
        <v>9207</v>
      </c>
      <c r="L1129" t="s">
        <v>267</v>
      </c>
      <c r="M1129" t="s">
        <v>268</v>
      </c>
      <c r="N1129">
        <v>8</v>
      </c>
      <c r="O1129" t="s">
        <v>282</v>
      </c>
      <c r="P1129">
        <v>2</v>
      </c>
      <c r="R1129">
        <v>1</v>
      </c>
      <c r="S1129" s="108">
        <v>2</v>
      </c>
      <c r="T1129">
        <v>1</v>
      </c>
      <c r="U1129" t="s">
        <v>270</v>
      </c>
      <c r="V1129" t="s">
        <v>167</v>
      </c>
      <c r="W1129">
        <v>1</v>
      </c>
      <c r="X1129">
        <v>0</v>
      </c>
      <c r="Y1129">
        <v>0</v>
      </c>
      <c r="Z1129">
        <v>0</v>
      </c>
      <c r="AA1129">
        <v>1</v>
      </c>
      <c r="AB1129">
        <v>0</v>
      </c>
      <c r="AC1129">
        <v>0</v>
      </c>
      <c r="AD1129">
        <v>0</v>
      </c>
    </row>
    <row r="1130" spans="1:30" x14ac:dyDescent="0.3">
      <c r="A1130" t="s">
        <v>1804</v>
      </c>
      <c r="B1130" t="s">
        <v>525</v>
      </c>
      <c r="C1130" t="s">
        <v>224</v>
      </c>
      <c r="D1130" t="s">
        <v>1806</v>
      </c>
      <c r="F1130" t="s">
        <v>1806</v>
      </c>
      <c r="H1130" t="s">
        <v>265</v>
      </c>
      <c r="I1130" t="s">
        <v>266</v>
      </c>
      <c r="J1130" t="s">
        <v>748</v>
      </c>
      <c r="K1130" t="s">
        <v>9207</v>
      </c>
      <c r="L1130" t="s">
        <v>267</v>
      </c>
      <c r="M1130" t="s">
        <v>268</v>
      </c>
      <c r="N1130">
        <v>8</v>
      </c>
      <c r="O1130" t="s">
        <v>266</v>
      </c>
      <c r="P1130">
        <v>0.48</v>
      </c>
      <c r="R1130">
        <v>1</v>
      </c>
      <c r="S1130" s="108">
        <v>0.48</v>
      </c>
      <c r="T1130">
        <v>1</v>
      </c>
      <c r="U1130" t="s">
        <v>270</v>
      </c>
      <c r="V1130" t="s">
        <v>167</v>
      </c>
      <c r="W1130">
        <v>1</v>
      </c>
      <c r="X1130">
        <v>0</v>
      </c>
      <c r="Y1130">
        <v>0</v>
      </c>
      <c r="Z1130">
        <v>0</v>
      </c>
      <c r="AA1130">
        <v>1</v>
      </c>
      <c r="AB1130">
        <v>0</v>
      </c>
      <c r="AC1130">
        <v>0</v>
      </c>
      <c r="AD1130">
        <v>0</v>
      </c>
    </row>
    <row r="1131" spans="1:30" x14ac:dyDescent="0.3">
      <c r="A1131" t="s">
        <v>1804</v>
      </c>
      <c r="B1131" t="s">
        <v>525</v>
      </c>
      <c r="C1131" t="s">
        <v>224</v>
      </c>
      <c r="D1131" t="s">
        <v>1806</v>
      </c>
      <c r="F1131" t="s">
        <v>1806</v>
      </c>
      <c r="H1131" t="s">
        <v>265</v>
      </c>
      <c r="I1131" t="s">
        <v>266</v>
      </c>
      <c r="J1131" t="s">
        <v>748</v>
      </c>
      <c r="K1131" t="s">
        <v>9207</v>
      </c>
      <c r="L1131" t="s">
        <v>267</v>
      </c>
      <c r="M1131" t="s">
        <v>268</v>
      </c>
      <c r="N1131">
        <v>8</v>
      </c>
      <c r="O1131" t="s">
        <v>282</v>
      </c>
      <c r="P1131">
        <v>1</v>
      </c>
      <c r="R1131">
        <v>2</v>
      </c>
      <c r="S1131" s="108">
        <v>2</v>
      </c>
      <c r="T1131">
        <v>1</v>
      </c>
      <c r="U1131" t="s">
        <v>270</v>
      </c>
      <c r="V1131" t="s">
        <v>167</v>
      </c>
      <c r="W1131">
        <v>2</v>
      </c>
      <c r="X1131">
        <v>0</v>
      </c>
      <c r="Y1131">
        <v>0</v>
      </c>
      <c r="Z1131">
        <v>0</v>
      </c>
      <c r="AA1131">
        <v>2</v>
      </c>
      <c r="AB1131">
        <v>0</v>
      </c>
      <c r="AC1131">
        <v>0</v>
      </c>
      <c r="AD1131">
        <v>0</v>
      </c>
    </row>
    <row r="1132" spans="1:30" x14ac:dyDescent="0.3">
      <c r="A1132" t="s">
        <v>1804</v>
      </c>
      <c r="B1132" t="s">
        <v>525</v>
      </c>
      <c r="C1132" t="s">
        <v>224</v>
      </c>
      <c r="D1132" t="s">
        <v>1806</v>
      </c>
      <c r="F1132" t="s">
        <v>1806</v>
      </c>
      <c r="H1132" t="s">
        <v>265</v>
      </c>
      <c r="I1132" t="s">
        <v>266</v>
      </c>
      <c r="J1132" t="s">
        <v>748</v>
      </c>
      <c r="K1132" t="s">
        <v>9207</v>
      </c>
      <c r="L1132" t="s">
        <v>271</v>
      </c>
      <c r="M1132" t="s">
        <v>268</v>
      </c>
      <c r="N1132">
        <v>21</v>
      </c>
      <c r="O1132" t="s">
        <v>273</v>
      </c>
      <c r="P1132">
        <v>0.32</v>
      </c>
      <c r="R1132">
        <v>2</v>
      </c>
      <c r="S1132" s="108">
        <v>0.64</v>
      </c>
      <c r="T1132">
        <v>1</v>
      </c>
      <c r="U1132" t="s">
        <v>270</v>
      </c>
      <c r="V1132" t="s">
        <v>167</v>
      </c>
      <c r="W1132">
        <v>2</v>
      </c>
      <c r="X1132">
        <v>0</v>
      </c>
      <c r="Y1132">
        <v>0</v>
      </c>
      <c r="Z1132">
        <v>0</v>
      </c>
      <c r="AA1132">
        <v>0</v>
      </c>
      <c r="AB1132">
        <v>2</v>
      </c>
      <c r="AC1132">
        <v>0</v>
      </c>
      <c r="AD1132">
        <v>0</v>
      </c>
    </row>
    <row r="1133" spans="1:30" x14ac:dyDescent="0.3">
      <c r="A1133" t="s">
        <v>1804</v>
      </c>
      <c r="B1133" t="s">
        <v>808</v>
      </c>
      <c r="C1133" t="s">
        <v>224</v>
      </c>
      <c r="D1133" t="s">
        <v>1807</v>
      </c>
      <c r="F1133" t="s">
        <v>1807</v>
      </c>
      <c r="H1133" t="s">
        <v>265</v>
      </c>
      <c r="I1133" t="s">
        <v>266</v>
      </c>
      <c r="J1133" t="s">
        <v>748</v>
      </c>
      <c r="K1133" t="s">
        <v>9207</v>
      </c>
      <c r="L1133" t="s">
        <v>271</v>
      </c>
      <c r="M1133" t="s">
        <v>268</v>
      </c>
      <c r="N1133">
        <v>9</v>
      </c>
      <c r="O1133" t="s">
        <v>288</v>
      </c>
      <c r="P1133">
        <v>0.48</v>
      </c>
      <c r="R1133">
        <v>3</v>
      </c>
      <c r="S1133" s="108">
        <v>1.44</v>
      </c>
      <c r="T1133">
        <v>1</v>
      </c>
      <c r="U1133" t="s">
        <v>270</v>
      </c>
      <c r="V1133" t="s">
        <v>167</v>
      </c>
      <c r="W1133">
        <v>3</v>
      </c>
      <c r="X1133">
        <v>3</v>
      </c>
      <c r="Y1133">
        <v>0</v>
      </c>
      <c r="Z1133">
        <v>0</v>
      </c>
      <c r="AA1133">
        <v>0</v>
      </c>
      <c r="AB1133">
        <v>0</v>
      </c>
      <c r="AC1133">
        <v>0</v>
      </c>
      <c r="AD1133">
        <v>0</v>
      </c>
    </row>
    <row r="1134" spans="1:30" x14ac:dyDescent="0.3">
      <c r="A1134" t="s">
        <v>1804</v>
      </c>
      <c r="B1134" t="s">
        <v>808</v>
      </c>
      <c r="C1134" t="s">
        <v>224</v>
      </c>
      <c r="D1134" t="s">
        <v>1807</v>
      </c>
      <c r="F1134" t="s">
        <v>1807</v>
      </c>
      <c r="H1134" t="s">
        <v>265</v>
      </c>
      <c r="I1134" t="s">
        <v>266</v>
      </c>
      <c r="J1134" t="s">
        <v>748</v>
      </c>
      <c r="K1134" t="s">
        <v>9207</v>
      </c>
      <c r="L1134" t="s">
        <v>267</v>
      </c>
      <c r="M1134" t="s">
        <v>268</v>
      </c>
      <c r="N1134">
        <v>8</v>
      </c>
      <c r="O1134" t="s">
        <v>282</v>
      </c>
      <c r="P1134">
        <v>1</v>
      </c>
      <c r="R1134">
        <v>1</v>
      </c>
      <c r="S1134" s="108">
        <v>1</v>
      </c>
      <c r="T1134">
        <v>1</v>
      </c>
      <c r="U1134" t="s">
        <v>270</v>
      </c>
      <c r="V1134" t="s">
        <v>167</v>
      </c>
      <c r="W1134">
        <v>1</v>
      </c>
      <c r="X1134">
        <v>0</v>
      </c>
      <c r="Y1134">
        <v>0</v>
      </c>
      <c r="Z1134">
        <v>0</v>
      </c>
      <c r="AA1134">
        <v>1</v>
      </c>
      <c r="AB1134">
        <v>0</v>
      </c>
      <c r="AC1134">
        <v>0</v>
      </c>
      <c r="AD1134">
        <v>0</v>
      </c>
    </row>
    <row r="1135" spans="1:30" x14ac:dyDescent="0.3">
      <c r="A1135" t="s">
        <v>1804</v>
      </c>
      <c r="B1135" t="s">
        <v>825</v>
      </c>
      <c r="C1135" t="s">
        <v>224</v>
      </c>
      <c r="D1135" t="s">
        <v>1808</v>
      </c>
      <c r="F1135" t="s">
        <v>1808</v>
      </c>
      <c r="H1135" t="s">
        <v>265</v>
      </c>
      <c r="I1135" t="s">
        <v>266</v>
      </c>
      <c r="J1135" t="s">
        <v>748</v>
      </c>
      <c r="K1135" t="s">
        <v>9207</v>
      </c>
      <c r="L1135" t="s">
        <v>271</v>
      </c>
      <c r="M1135" t="s">
        <v>268</v>
      </c>
      <c r="N1135">
        <v>9</v>
      </c>
      <c r="O1135" t="s">
        <v>288</v>
      </c>
      <c r="P1135">
        <v>0.48</v>
      </c>
      <c r="R1135">
        <v>2</v>
      </c>
      <c r="S1135" s="108">
        <v>0.96</v>
      </c>
      <c r="T1135">
        <v>1</v>
      </c>
      <c r="U1135" t="s">
        <v>270</v>
      </c>
      <c r="V1135" t="s">
        <v>167</v>
      </c>
      <c r="W1135">
        <v>2</v>
      </c>
      <c r="X1135">
        <v>2</v>
      </c>
      <c r="Y1135">
        <v>0</v>
      </c>
      <c r="Z1135">
        <v>0</v>
      </c>
      <c r="AA1135">
        <v>0</v>
      </c>
      <c r="AB1135">
        <v>0</v>
      </c>
      <c r="AC1135">
        <v>0</v>
      </c>
      <c r="AD1135">
        <v>0</v>
      </c>
    </row>
    <row r="1136" spans="1:30" x14ac:dyDescent="0.3">
      <c r="A1136" t="s">
        <v>1804</v>
      </c>
      <c r="B1136" t="s">
        <v>825</v>
      </c>
      <c r="C1136" t="s">
        <v>224</v>
      </c>
      <c r="D1136" t="s">
        <v>1808</v>
      </c>
      <c r="F1136" t="s">
        <v>1808</v>
      </c>
      <c r="H1136" t="s">
        <v>265</v>
      </c>
      <c r="I1136" t="s">
        <v>266</v>
      </c>
      <c r="J1136" t="s">
        <v>748</v>
      </c>
      <c r="K1136" t="s">
        <v>9207</v>
      </c>
      <c r="L1136" t="s">
        <v>267</v>
      </c>
      <c r="M1136" t="s">
        <v>268</v>
      </c>
      <c r="N1136">
        <v>8</v>
      </c>
      <c r="O1136" t="s">
        <v>282</v>
      </c>
      <c r="P1136">
        <v>1</v>
      </c>
      <c r="R1136">
        <v>1</v>
      </c>
      <c r="S1136" s="108">
        <v>1</v>
      </c>
      <c r="T1136">
        <v>1</v>
      </c>
      <c r="U1136" t="s">
        <v>270</v>
      </c>
      <c r="V1136" t="s">
        <v>167</v>
      </c>
      <c r="W1136">
        <v>1</v>
      </c>
      <c r="X1136">
        <v>0</v>
      </c>
      <c r="Y1136">
        <v>0</v>
      </c>
      <c r="Z1136">
        <v>0</v>
      </c>
      <c r="AA1136">
        <v>1</v>
      </c>
      <c r="AB1136">
        <v>0</v>
      </c>
      <c r="AC1136">
        <v>0</v>
      </c>
      <c r="AD1136">
        <v>0</v>
      </c>
    </row>
    <row r="1137" spans="1:30" x14ac:dyDescent="0.3">
      <c r="A1137" t="s">
        <v>1804</v>
      </c>
      <c r="B1137" t="s">
        <v>825</v>
      </c>
      <c r="C1137" t="s">
        <v>224</v>
      </c>
      <c r="D1137" t="s">
        <v>1808</v>
      </c>
      <c r="F1137" t="s">
        <v>1808</v>
      </c>
      <c r="H1137" t="s">
        <v>265</v>
      </c>
      <c r="I1137" t="s">
        <v>266</v>
      </c>
      <c r="J1137" t="s">
        <v>748</v>
      </c>
      <c r="K1137" t="s">
        <v>9207</v>
      </c>
      <c r="L1137" t="s">
        <v>271</v>
      </c>
      <c r="M1137" t="s">
        <v>268</v>
      </c>
      <c r="N1137">
        <v>21</v>
      </c>
      <c r="O1137" t="s">
        <v>273</v>
      </c>
      <c r="P1137">
        <v>0.17</v>
      </c>
      <c r="R1137">
        <v>1</v>
      </c>
      <c r="S1137" s="108">
        <v>0.17</v>
      </c>
      <c r="T1137">
        <v>1</v>
      </c>
      <c r="U1137" t="s">
        <v>270</v>
      </c>
      <c r="V1137" t="s">
        <v>167</v>
      </c>
      <c r="W1137">
        <v>1</v>
      </c>
      <c r="X1137">
        <v>0</v>
      </c>
      <c r="Y1137">
        <v>0</v>
      </c>
      <c r="Z1137">
        <v>0</v>
      </c>
      <c r="AA1137">
        <v>0</v>
      </c>
      <c r="AB1137">
        <v>1</v>
      </c>
      <c r="AC1137">
        <v>0</v>
      </c>
      <c r="AD1137">
        <v>0</v>
      </c>
    </row>
    <row r="1138" spans="1:30" x14ac:dyDescent="0.3">
      <c r="A1138" t="s">
        <v>1861</v>
      </c>
      <c r="B1138" t="s">
        <v>262</v>
      </c>
      <c r="C1138" t="s">
        <v>166</v>
      </c>
      <c r="D1138" t="s">
        <v>9763</v>
      </c>
      <c r="E1138" t="s">
        <v>2194</v>
      </c>
      <c r="F1138" t="s">
        <v>9293</v>
      </c>
      <c r="H1138" t="s">
        <v>265</v>
      </c>
      <c r="I1138" t="s">
        <v>266</v>
      </c>
      <c r="J1138" t="s">
        <v>2195</v>
      </c>
      <c r="K1138" t="s">
        <v>756</v>
      </c>
      <c r="L1138" t="s">
        <v>267</v>
      </c>
      <c r="M1138" t="s">
        <v>268</v>
      </c>
      <c r="N1138">
        <v>8</v>
      </c>
      <c r="O1138" t="s">
        <v>266</v>
      </c>
      <c r="P1138">
        <v>0.17</v>
      </c>
      <c r="R1138">
        <v>1</v>
      </c>
      <c r="S1138" s="108">
        <v>0.17</v>
      </c>
      <c r="T1138">
        <v>1</v>
      </c>
      <c r="U1138" t="s">
        <v>270</v>
      </c>
      <c r="V1138" t="s">
        <v>167</v>
      </c>
      <c r="W1138">
        <v>1</v>
      </c>
      <c r="X1138">
        <v>0</v>
      </c>
      <c r="Y1138">
        <v>0</v>
      </c>
      <c r="Z1138">
        <v>0</v>
      </c>
      <c r="AA1138">
        <v>1</v>
      </c>
      <c r="AB1138">
        <v>0</v>
      </c>
      <c r="AC1138">
        <v>0</v>
      </c>
      <c r="AD1138">
        <v>0</v>
      </c>
    </row>
    <row r="1139" spans="1:30" x14ac:dyDescent="0.3">
      <c r="A1139" t="s">
        <v>1861</v>
      </c>
      <c r="B1139" t="s">
        <v>262</v>
      </c>
      <c r="C1139" t="s">
        <v>166</v>
      </c>
      <c r="D1139" t="s">
        <v>9763</v>
      </c>
      <c r="E1139" t="s">
        <v>2194</v>
      </c>
      <c r="F1139" t="s">
        <v>9293</v>
      </c>
      <c r="H1139" t="s">
        <v>265</v>
      </c>
      <c r="I1139" t="s">
        <v>266</v>
      </c>
      <c r="J1139" t="s">
        <v>2195</v>
      </c>
      <c r="K1139" t="s">
        <v>756</v>
      </c>
      <c r="L1139" t="s">
        <v>271</v>
      </c>
      <c r="M1139" t="s">
        <v>268</v>
      </c>
      <c r="N1139">
        <v>9</v>
      </c>
      <c r="O1139" t="s">
        <v>288</v>
      </c>
      <c r="P1139">
        <v>0.17</v>
      </c>
      <c r="R1139">
        <v>1</v>
      </c>
      <c r="S1139" s="108">
        <v>0.17</v>
      </c>
      <c r="T1139">
        <v>1</v>
      </c>
      <c r="U1139" t="s">
        <v>270</v>
      </c>
      <c r="V1139" t="s">
        <v>167</v>
      </c>
      <c r="W1139">
        <v>1</v>
      </c>
      <c r="X1139">
        <v>0</v>
      </c>
      <c r="Y1139">
        <v>0</v>
      </c>
      <c r="Z1139">
        <v>0</v>
      </c>
      <c r="AA1139">
        <v>1</v>
      </c>
      <c r="AB1139">
        <v>0</v>
      </c>
      <c r="AC1139">
        <v>0</v>
      </c>
      <c r="AD1139">
        <v>0</v>
      </c>
    </row>
    <row r="1140" spans="1:30" x14ac:dyDescent="0.3">
      <c r="A1140" t="s">
        <v>1861</v>
      </c>
      <c r="B1140" t="s">
        <v>262</v>
      </c>
      <c r="C1140" t="s">
        <v>166</v>
      </c>
      <c r="D1140" t="s">
        <v>9763</v>
      </c>
      <c r="E1140" t="s">
        <v>2194</v>
      </c>
      <c r="F1140" t="s">
        <v>9293</v>
      </c>
      <c r="H1140" t="s">
        <v>265</v>
      </c>
      <c r="I1140" t="s">
        <v>266</v>
      </c>
      <c r="J1140" t="s">
        <v>2195</v>
      </c>
      <c r="K1140" t="s">
        <v>756</v>
      </c>
      <c r="L1140" t="s">
        <v>271</v>
      </c>
      <c r="M1140" t="s">
        <v>268</v>
      </c>
      <c r="N1140">
        <v>21</v>
      </c>
      <c r="O1140" t="s">
        <v>273</v>
      </c>
      <c r="P1140">
        <v>0.17</v>
      </c>
      <c r="R1140">
        <v>1</v>
      </c>
      <c r="S1140" s="108">
        <v>0.17</v>
      </c>
      <c r="T1140">
        <v>1</v>
      </c>
      <c r="U1140" t="s">
        <v>270</v>
      </c>
      <c r="V1140" t="s">
        <v>167</v>
      </c>
      <c r="W1140">
        <v>1</v>
      </c>
      <c r="X1140">
        <v>0</v>
      </c>
      <c r="Y1140">
        <v>0</v>
      </c>
      <c r="Z1140">
        <v>0</v>
      </c>
      <c r="AA1140">
        <v>1</v>
      </c>
      <c r="AB1140">
        <v>0</v>
      </c>
      <c r="AC1140">
        <v>0</v>
      </c>
      <c r="AD1140">
        <v>0</v>
      </c>
    </row>
    <row r="1141" spans="1:30" x14ac:dyDescent="0.3">
      <c r="A1141" t="s">
        <v>1861</v>
      </c>
      <c r="B1141" t="s">
        <v>525</v>
      </c>
      <c r="C1141" t="s">
        <v>166</v>
      </c>
      <c r="D1141" t="s">
        <v>9764</v>
      </c>
      <c r="E1141" t="s">
        <v>2196</v>
      </c>
      <c r="F1141" t="s">
        <v>9293</v>
      </c>
      <c r="H1141" t="s">
        <v>265</v>
      </c>
      <c r="I1141" t="s">
        <v>266</v>
      </c>
      <c r="J1141" t="s">
        <v>2195</v>
      </c>
      <c r="K1141" t="s">
        <v>756</v>
      </c>
      <c r="L1141" t="s">
        <v>267</v>
      </c>
      <c r="M1141" t="s">
        <v>268</v>
      </c>
      <c r="N1141">
        <v>8</v>
      </c>
      <c r="O1141" t="s">
        <v>266</v>
      </c>
      <c r="P1141">
        <v>0.17</v>
      </c>
      <c r="R1141">
        <v>1</v>
      </c>
      <c r="S1141" s="108">
        <v>0.17</v>
      </c>
      <c r="T1141">
        <v>1</v>
      </c>
      <c r="U1141" t="s">
        <v>270</v>
      </c>
      <c r="V1141" t="s">
        <v>167</v>
      </c>
      <c r="W1141">
        <v>1</v>
      </c>
      <c r="X1141">
        <v>0</v>
      </c>
      <c r="Y1141">
        <v>0</v>
      </c>
      <c r="Z1141">
        <v>0</v>
      </c>
      <c r="AA1141">
        <v>1</v>
      </c>
      <c r="AB1141">
        <v>0</v>
      </c>
      <c r="AC1141">
        <v>0</v>
      </c>
      <c r="AD1141">
        <v>0</v>
      </c>
    </row>
    <row r="1142" spans="1:30" x14ac:dyDescent="0.3">
      <c r="A1142" t="s">
        <v>1861</v>
      </c>
      <c r="B1142" t="s">
        <v>525</v>
      </c>
      <c r="C1142" t="s">
        <v>166</v>
      </c>
      <c r="D1142" t="s">
        <v>9764</v>
      </c>
      <c r="E1142" t="s">
        <v>2196</v>
      </c>
      <c r="F1142" t="s">
        <v>9293</v>
      </c>
      <c r="H1142" t="s">
        <v>265</v>
      </c>
      <c r="I1142" t="s">
        <v>266</v>
      </c>
      <c r="J1142" t="s">
        <v>2195</v>
      </c>
      <c r="K1142" t="s">
        <v>756</v>
      </c>
      <c r="L1142" t="s">
        <v>271</v>
      </c>
      <c r="M1142" t="s">
        <v>268</v>
      </c>
      <c r="N1142">
        <v>21</v>
      </c>
      <c r="O1142" t="s">
        <v>273</v>
      </c>
      <c r="P1142">
        <v>0.17</v>
      </c>
      <c r="R1142">
        <v>1</v>
      </c>
      <c r="S1142" s="108">
        <v>0.17</v>
      </c>
      <c r="T1142">
        <v>1</v>
      </c>
      <c r="U1142" t="s">
        <v>270</v>
      </c>
      <c r="V1142" t="s">
        <v>167</v>
      </c>
      <c r="W1142">
        <v>1</v>
      </c>
      <c r="X1142">
        <v>0</v>
      </c>
      <c r="Y1142">
        <v>0</v>
      </c>
      <c r="Z1142">
        <v>0</v>
      </c>
      <c r="AA1142">
        <v>1</v>
      </c>
      <c r="AB1142">
        <v>0</v>
      </c>
      <c r="AC1142">
        <v>0</v>
      </c>
      <c r="AD1142">
        <v>0</v>
      </c>
    </row>
    <row r="1143" spans="1:30" x14ac:dyDescent="0.3">
      <c r="A1143" t="s">
        <v>1861</v>
      </c>
      <c r="B1143" t="s">
        <v>525</v>
      </c>
      <c r="C1143" t="s">
        <v>166</v>
      </c>
      <c r="D1143" t="s">
        <v>9764</v>
      </c>
      <c r="E1143" t="s">
        <v>2196</v>
      </c>
      <c r="F1143" t="s">
        <v>9293</v>
      </c>
      <c r="H1143" t="s">
        <v>265</v>
      </c>
      <c r="I1143" t="s">
        <v>266</v>
      </c>
      <c r="J1143" t="s">
        <v>2195</v>
      </c>
      <c r="K1143" t="s">
        <v>756</v>
      </c>
      <c r="L1143" t="s">
        <v>271</v>
      </c>
      <c r="M1143" t="s">
        <v>268</v>
      </c>
      <c r="N1143">
        <v>9</v>
      </c>
      <c r="O1143" t="s">
        <v>288</v>
      </c>
      <c r="P1143">
        <v>0.32</v>
      </c>
      <c r="R1143">
        <v>1</v>
      </c>
      <c r="S1143" s="108">
        <v>0.32</v>
      </c>
      <c r="T1143">
        <v>1</v>
      </c>
      <c r="U1143" t="s">
        <v>270</v>
      </c>
      <c r="V1143" t="s">
        <v>167</v>
      </c>
      <c r="W1143">
        <v>1</v>
      </c>
      <c r="X1143">
        <v>0</v>
      </c>
      <c r="Y1143">
        <v>0</v>
      </c>
      <c r="Z1143">
        <v>0</v>
      </c>
      <c r="AA1143">
        <v>1</v>
      </c>
      <c r="AB1143">
        <v>0</v>
      </c>
      <c r="AC1143">
        <v>0</v>
      </c>
      <c r="AD1143">
        <v>0</v>
      </c>
    </row>
    <row r="1144" spans="1:30" x14ac:dyDescent="0.3">
      <c r="A1144" t="s">
        <v>1861</v>
      </c>
      <c r="B1144" t="s">
        <v>808</v>
      </c>
      <c r="C1144" t="s">
        <v>166</v>
      </c>
      <c r="D1144" t="s">
        <v>9765</v>
      </c>
      <c r="E1144" t="s">
        <v>2200</v>
      </c>
      <c r="F1144" t="s">
        <v>9293</v>
      </c>
      <c r="H1144" t="s">
        <v>265</v>
      </c>
      <c r="I1144" t="s">
        <v>266</v>
      </c>
      <c r="J1144" t="s">
        <v>2195</v>
      </c>
      <c r="K1144" t="s">
        <v>756</v>
      </c>
      <c r="L1144" t="s">
        <v>267</v>
      </c>
      <c r="M1144" t="s">
        <v>268</v>
      </c>
      <c r="N1144">
        <v>8</v>
      </c>
      <c r="O1144" t="s">
        <v>266</v>
      </c>
      <c r="P1144">
        <v>0.17</v>
      </c>
      <c r="R1144">
        <v>1</v>
      </c>
      <c r="S1144" s="108">
        <v>0.17</v>
      </c>
      <c r="T1144">
        <v>1</v>
      </c>
      <c r="U1144" t="s">
        <v>270</v>
      </c>
      <c r="V1144" t="s">
        <v>167</v>
      </c>
      <c r="W1144">
        <v>1</v>
      </c>
      <c r="X1144">
        <v>0</v>
      </c>
      <c r="Y1144">
        <v>0</v>
      </c>
      <c r="Z1144">
        <v>0</v>
      </c>
      <c r="AA1144">
        <v>1</v>
      </c>
      <c r="AB1144">
        <v>0</v>
      </c>
      <c r="AC1144">
        <v>0</v>
      </c>
      <c r="AD1144">
        <v>0</v>
      </c>
    </row>
    <row r="1145" spans="1:30" x14ac:dyDescent="0.3">
      <c r="A1145" t="s">
        <v>1861</v>
      </c>
      <c r="B1145" t="s">
        <v>808</v>
      </c>
      <c r="C1145" t="s">
        <v>166</v>
      </c>
      <c r="D1145" t="s">
        <v>9765</v>
      </c>
      <c r="E1145" t="s">
        <v>2200</v>
      </c>
      <c r="F1145" t="s">
        <v>9293</v>
      </c>
      <c r="H1145" t="s">
        <v>265</v>
      </c>
      <c r="I1145" t="s">
        <v>266</v>
      </c>
      <c r="J1145" t="s">
        <v>2195</v>
      </c>
      <c r="K1145" t="s">
        <v>756</v>
      </c>
      <c r="L1145" t="s">
        <v>271</v>
      </c>
      <c r="M1145" t="s">
        <v>268</v>
      </c>
      <c r="N1145">
        <v>21</v>
      </c>
      <c r="O1145" t="s">
        <v>273</v>
      </c>
      <c r="P1145">
        <v>0.17</v>
      </c>
      <c r="R1145">
        <v>1</v>
      </c>
      <c r="S1145" s="108">
        <v>0.17</v>
      </c>
      <c r="T1145">
        <v>1</v>
      </c>
      <c r="U1145" t="s">
        <v>270</v>
      </c>
      <c r="V1145" t="s">
        <v>167</v>
      </c>
      <c r="W1145">
        <v>1</v>
      </c>
      <c r="X1145">
        <v>0</v>
      </c>
      <c r="Y1145">
        <v>0</v>
      </c>
      <c r="Z1145">
        <v>0</v>
      </c>
      <c r="AA1145">
        <v>1</v>
      </c>
      <c r="AB1145">
        <v>0</v>
      </c>
      <c r="AC1145">
        <v>0</v>
      </c>
      <c r="AD1145">
        <v>0</v>
      </c>
    </row>
    <row r="1146" spans="1:30" x14ac:dyDescent="0.3">
      <c r="A1146" t="s">
        <v>1861</v>
      </c>
      <c r="B1146" t="s">
        <v>825</v>
      </c>
      <c r="C1146" t="s">
        <v>166</v>
      </c>
      <c r="D1146" t="s">
        <v>9766</v>
      </c>
      <c r="E1146" t="s">
        <v>2203</v>
      </c>
      <c r="F1146" t="s">
        <v>9293</v>
      </c>
      <c r="H1146" t="s">
        <v>265</v>
      </c>
      <c r="I1146" t="s">
        <v>266</v>
      </c>
      <c r="J1146" t="s">
        <v>2195</v>
      </c>
      <c r="K1146" t="s">
        <v>756</v>
      </c>
      <c r="L1146" t="s">
        <v>267</v>
      </c>
      <c r="M1146" t="s">
        <v>268</v>
      </c>
      <c r="N1146">
        <v>8</v>
      </c>
      <c r="O1146" t="s">
        <v>266</v>
      </c>
      <c r="P1146">
        <v>0.17</v>
      </c>
      <c r="R1146">
        <v>1</v>
      </c>
      <c r="S1146" s="108">
        <v>0.17</v>
      </c>
      <c r="T1146">
        <v>1</v>
      </c>
      <c r="U1146" t="s">
        <v>270</v>
      </c>
      <c r="V1146" t="s">
        <v>167</v>
      </c>
      <c r="W1146">
        <v>1</v>
      </c>
      <c r="X1146">
        <v>0</v>
      </c>
      <c r="Y1146">
        <v>0</v>
      </c>
      <c r="Z1146">
        <v>0</v>
      </c>
      <c r="AA1146">
        <v>1</v>
      </c>
      <c r="AB1146">
        <v>0</v>
      </c>
      <c r="AC1146">
        <v>0</v>
      </c>
      <c r="AD1146">
        <v>0</v>
      </c>
    </row>
    <row r="1147" spans="1:30" x14ac:dyDescent="0.3">
      <c r="A1147" t="s">
        <v>1861</v>
      </c>
      <c r="B1147" t="s">
        <v>825</v>
      </c>
      <c r="C1147" t="s">
        <v>166</v>
      </c>
      <c r="D1147" t="s">
        <v>9766</v>
      </c>
      <c r="E1147" t="s">
        <v>2203</v>
      </c>
      <c r="F1147" t="s">
        <v>9293</v>
      </c>
      <c r="H1147" t="s">
        <v>265</v>
      </c>
      <c r="I1147" t="s">
        <v>266</v>
      </c>
      <c r="J1147" t="s">
        <v>2195</v>
      </c>
      <c r="K1147" t="s">
        <v>756</v>
      </c>
      <c r="L1147" t="s">
        <v>271</v>
      </c>
      <c r="M1147" t="s">
        <v>268</v>
      </c>
      <c r="N1147">
        <v>21</v>
      </c>
      <c r="O1147" t="s">
        <v>273</v>
      </c>
      <c r="P1147">
        <v>0.17</v>
      </c>
      <c r="R1147">
        <v>1</v>
      </c>
      <c r="S1147" s="108">
        <v>0.17</v>
      </c>
      <c r="T1147">
        <v>1</v>
      </c>
      <c r="U1147" t="s">
        <v>270</v>
      </c>
      <c r="V1147" t="s">
        <v>167</v>
      </c>
      <c r="W1147">
        <v>1</v>
      </c>
      <c r="X1147">
        <v>0</v>
      </c>
      <c r="Y1147">
        <v>0</v>
      </c>
      <c r="Z1147">
        <v>0</v>
      </c>
      <c r="AA1147">
        <v>1</v>
      </c>
      <c r="AB1147">
        <v>0</v>
      </c>
      <c r="AC1147">
        <v>0</v>
      </c>
      <c r="AD1147">
        <v>0</v>
      </c>
    </row>
    <row r="1148" spans="1:30" x14ac:dyDescent="0.3">
      <c r="A1148" t="s">
        <v>1861</v>
      </c>
      <c r="B1148" t="s">
        <v>825</v>
      </c>
      <c r="C1148" t="s">
        <v>166</v>
      </c>
      <c r="D1148" t="s">
        <v>9766</v>
      </c>
      <c r="E1148" t="s">
        <v>2203</v>
      </c>
      <c r="F1148" t="s">
        <v>9293</v>
      </c>
      <c r="H1148" t="s">
        <v>265</v>
      </c>
      <c r="I1148" t="s">
        <v>266</v>
      </c>
      <c r="J1148" t="s">
        <v>2195</v>
      </c>
      <c r="K1148" t="s">
        <v>756</v>
      </c>
      <c r="L1148" t="s">
        <v>271</v>
      </c>
      <c r="M1148" t="s">
        <v>268</v>
      </c>
      <c r="N1148">
        <v>9</v>
      </c>
      <c r="O1148" t="s">
        <v>288</v>
      </c>
      <c r="P1148">
        <v>0.17</v>
      </c>
      <c r="R1148">
        <v>1</v>
      </c>
      <c r="S1148" s="108">
        <v>0.17</v>
      </c>
      <c r="T1148">
        <v>1</v>
      </c>
      <c r="U1148" t="s">
        <v>270</v>
      </c>
      <c r="V1148" t="s">
        <v>167</v>
      </c>
      <c r="W1148">
        <v>1</v>
      </c>
      <c r="X1148">
        <v>0</v>
      </c>
      <c r="Y1148">
        <v>0</v>
      </c>
      <c r="Z1148">
        <v>0</v>
      </c>
      <c r="AA1148">
        <v>1</v>
      </c>
      <c r="AB1148">
        <v>0</v>
      </c>
      <c r="AC1148">
        <v>0</v>
      </c>
      <c r="AD1148">
        <v>0</v>
      </c>
    </row>
    <row r="1149" spans="1:30" x14ac:dyDescent="0.3">
      <c r="A1149" t="s">
        <v>1861</v>
      </c>
      <c r="B1149" t="s">
        <v>827</v>
      </c>
      <c r="C1149" t="s">
        <v>166</v>
      </c>
      <c r="D1149" t="s">
        <v>9769</v>
      </c>
      <c r="E1149" t="s">
        <v>2212</v>
      </c>
      <c r="F1149" t="s">
        <v>9293</v>
      </c>
      <c r="H1149" t="s">
        <v>265</v>
      </c>
      <c r="I1149" t="s">
        <v>266</v>
      </c>
      <c r="J1149" t="s">
        <v>2195</v>
      </c>
      <c r="K1149" t="s">
        <v>756</v>
      </c>
      <c r="L1149" t="s">
        <v>267</v>
      </c>
      <c r="M1149" t="s">
        <v>268</v>
      </c>
      <c r="N1149">
        <v>8</v>
      </c>
      <c r="O1149" t="s">
        <v>266</v>
      </c>
      <c r="P1149">
        <v>0.17</v>
      </c>
      <c r="R1149">
        <v>1</v>
      </c>
      <c r="S1149" s="108">
        <v>0.17</v>
      </c>
      <c r="T1149">
        <v>1</v>
      </c>
      <c r="U1149" t="s">
        <v>270</v>
      </c>
      <c r="V1149" t="s">
        <v>167</v>
      </c>
      <c r="W1149">
        <v>1</v>
      </c>
      <c r="X1149">
        <v>0</v>
      </c>
      <c r="Y1149">
        <v>0</v>
      </c>
      <c r="Z1149">
        <v>0</v>
      </c>
      <c r="AA1149">
        <v>1</v>
      </c>
      <c r="AB1149">
        <v>0</v>
      </c>
      <c r="AC1149">
        <v>0</v>
      </c>
      <c r="AD1149">
        <v>0</v>
      </c>
    </row>
    <row r="1150" spans="1:30" x14ac:dyDescent="0.3">
      <c r="A1150" t="s">
        <v>1861</v>
      </c>
      <c r="B1150" t="s">
        <v>827</v>
      </c>
      <c r="C1150" t="s">
        <v>166</v>
      </c>
      <c r="D1150" t="s">
        <v>9769</v>
      </c>
      <c r="E1150" t="s">
        <v>2212</v>
      </c>
      <c r="F1150" t="s">
        <v>9293</v>
      </c>
      <c r="H1150" t="s">
        <v>265</v>
      </c>
      <c r="I1150" t="s">
        <v>266</v>
      </c>
      <c r="J1150" t="s">
        <v>2195</v>
      </c>
      <c r="K1150" t="s">
        <v>756</v>
      </c>
      <c r="L1150" t="s">
        <v>271</v>
      </c>
      <c r="M1150" t="s">
        <v>268</v>
      </c>
      <c r="N1150">
        <v>9</v>
      </c>
      <c r="O1150" t="s">
        <v>288</v>
      </c>
      <c r="P1150">
        <v>0.17</v>
      </c>
      <c r="R1150">
        <v>1</v>
      </c>
      <c r="S1150" s="108">
        <v>0.17</v>
      </c>
      <c r="T1150">
        <v>1</v>
      </c>
      <c r="U1150" t="s">
        <v>270</v>
      </c>
      <c r="V1150" t="s">
        <v>167</v>
      </c>
      <c r="W1150">
        <v>1</v>
      </c>
      <c r="X1150">
        <v>0</v>
      </c>
      <c r="Y1150">
        <v>0</v>
      </c>
      <c r="Z1150">
        <v>0</v>
      </c>
      <c r="AA1150">
        <v>1</v>
      </c>
      <c r="AB1150">
        <v>0</v>
      </c>
      <c r="AC1150">
        <v>0</v>
      </c>
      <c r="AD1150">
        <v>0</v>
      </c>
    </row>
    <row r="1151" spans="1:30" x14ac:dyDescent="0.3">
      <c r="A1151" t="s">
        <v>1861</v>
      </c>
      <c r="B1151" t="s">
        <v>827</v>
      </c>
      <c r="C1151" t="s">
        <v>166</v>
      </c>
      <c r="D1151" t="s">
        <v>9769</v>
      </c>
      <c r="E1151" t="s">
        <v>2212</v>
      </c>
      <c r="F1151" t="s">
        <v>9293</v>
      </c>
      <c r="H1151" t="s">
        <v>265</v>
      </c>
      <c r="I1151" t="s">
        <v>266</v>
      </c>
      <c r="J1151" t="s">
        <v>2195</v>
      </c>
      <c r="K1151" t="s">
        <v>756</v>
      </c>
      <c r="L1151" t="s">
        <v>271</v>
      </c>
      <c r="M1151" t="s">
        <v>268</v>
      </c>
      <c r="N1151">
        <v>21</v>
      </c>
      <c r="O1151" t="s">
        <v>273</v>
      </c>
      <c r="P1151">
        <v>0.17</v>
      </c>
      <c r="R1151">
        <v>1</v>
      </c>
      <c r="S1151" s="108">
        <v>0.17</v>
      </c>
      <c r="T1151">
        <v>1</v>
      </c>
      <c r="U1151" t="s">
        <v>270</v>
      </c>
      <c r="V1151" t="s">
        <v>167</v>
      </c>
      <c r="W1151">
        <v>1</v>
      </c>
      <c r="X1151">
        <v>0</v>
      </c>
      <c r="Y1151">
        <v>0</v>
      </c>
      <c r="Z1151">
        <v>0</v>
      </c>
      <c r="AA1151">
        <v>1</v>
      </c>
      <c r="AB1151">
        <v>0</v>
      </c>
      <c r="AC1151">
        <v>0</v>
      </c>
      <c r="AD1151">
        <v>0</v>
      </c>
    </row>
    <row r="1152" spans="1:30" x14ac:dyDescent="0.3">
      <c r="A1152" t="s">
        <v>1861</v>
      </c>
      <c r="B1152" t="s">
        <v>829</v>
      </c>
      <c r="C1152" t="s">
        <v>166</v>
      </c>
      <c r="D1152" t="s">
        <v>9625</v>
      </c>
      <c r="E1152" t="s">
        <v>2196</v>
      </c>
      <c r="F1152" t="s">
        <v>9294</v>
      </c>
      <c r="H1152" t="s">
        <v>265</v>
      </c>
      <c r="I1152" t="s">
        <v>266</v>
      </c>
      <c r="J1152" t="s">
        <v>2197</v>
      </c>
      <c r="K1152" t="s">
        <v>756</v>
      </c>
      <c r="L1152" t="s">
        <v>267</v>
      </c>
      <c r="M1152" t="s">
        <v>268</v>
      </c>
      <c r="N1152">
        <v>8</v>
      </c>
      <c r="O1152" t="s">
        <v>266</v>
      </c>
      <c r="P1152">
        <v>0.17</v>
      </c>
      <c r="R1152">
        <v>1</v>
      </c>
      <c r="S1152" s="108">
        <v>0.17</v>
      </c>
      <c r="T1152">
        <v>1</v>
      </c>
      <c r="U1152" t="s">
        <v>270</v>
      </c>
      <c r="V1152" t="s">
        <v>167</v>
      </c>
      <c r="W1152">
        <v>1</v>
      </c>
      <c r="X1152">
        <v>0</v>
      </c>
      <c r="Y1152">
        <v>0</v>
      </c>
      <c r="Z1152">
        <v>0</v>
      </c>
      <c r="AA1152">
        <v>1</v>
      </c>
      <c r="AB1152">
        <v>0</v>
      </c>
      <c r="AC1152">
        <v>0</v>
      </c>
      <c r="AD1152">
        <v>0</v>
      </c>
    </row>
    <row r="1153" spans="1:30" x14ac:dyDescent="0.3">
      <c r="A1153" t="s">
        <v>1861</v>
      </c>
      <c r="B1153" t="s">
        <v>829</v>
      </c>
      <c r="C1153" t="s">
        <v>166</v>
      </c>
      <c r="D1153" t="s">
        <v>9625</v>
      </c>
      <c r="E1153" t="s">
        <v>2196</v>
      </c>
      <c r="F1153" t="s">
        <v>9294</v>
      </c>
      <c r="H1153" t="s">
        <v>265</v>
      </c>
      <c r="I1153" t="s">
        <v>266</v>
      </c>
      <c r="J1153" t="s">
        <v>2197</v>
      </c>
      <c r="K1153" t="s">
        <v>756</v>
      </c>
      <c r="L1153" t="s">
        <v>271</v>
      </c>
      <c r="M1153" t="s">
        <v>268</v>
      </c>
      <c r="N1153">
        <v>9</v>
      </c>
      <c r="O1153" t="s">
        <v>288</v>
      </c>
      <c r="P1153">
        <v>0.17</v>
      </c>
      <c r="R1153">
        <v>1</v>
      </c>
      <c r="S1153" s="108">
        <v>0.17</v>
      </c>
      <c r="T1153">
        <v>1</v>
      </c>
      <c r="U1153" t="s">
        <v>270</v>
      </c>
      <c r="V1153" t="s">
        <v>167</v>
      </c>
      <c r="W1153">
        <v>1</v>
      </c>
      <c r="X1153">
        <v>0</v>
      </c>
      <c r="Y1153">
        <v>0</v>
      </c>
      <c r="Z1153">
        <v>0</v>
      </c>
      <c r="AA1153">
        <v>1</v>
      </c>
      <c r="AB1153">
        <v>0</v>
      </c>
      <c r="AC1153">
        <v>0</v>
      </c>
      <c r="AD1153">
        <v>0</v>
      </c>
    </row>
    <row r="1154" spans="1:30" x14ac:dyDescent="0.3">
      <c r="A1154" t="s">
        <v>1861</v>
      </c>
      <c r="B1154" t="s">
        <v>829</v>
      </c>
      <c r="C1154" t="s">
        <v>166</v>
      </c>
      <c r="D1154" t="s">
        <v>9625</v>
      </c>
      <c r="E1154" t="s">
        <v>2196</v>
      </c>
      <c r="F1154" t="s">
        <v>9294</v>
      </c>
      <c r="H1154" t="s">
        <v>265</v>
      </c>
      <c r="I1154" t="s">
        <v>266</v>
      </c>
      <c r="J1154" t="s">
        <v>2197</v>
      </c>
      <c r="K1154" t="s">
        <v>756</v>
      </c>
      <c r="L1154" t="s">
        <v>271</v>
      </c>
      <c r="M1154" t="s">
        <v>268</v>
      </c>
      <c r="N1154">
        <v>21</v>
      </c>
      <c r="O1154" t="s">
        <v>273</v>
      </c>
      <c r="P1154">
        <v>0.17</v>
      </c>
      <c r="R1154">
        <v>1</v>
      </c>
      <c r="S1154" s="108">
        <v>0.17</v>
      </c>
      <c r="T1154">
        <v>1</v>
      </c>
      <c r="U1154" t="s">
        <v>270</v>
      </c>
      <c r="V1154" t="s">
        <v>167</v>
      </c>
      <c r="W1154">
        <v>1</v>
      </c>
      <c r="X1154">
        <v>0</v>
      </c>
      <c r="Y1154">
        <v>0</v>
      </c>
      <c r="Z1154">
        <v>0</v>
      </c>
      <c r="AA1154">
        <v>1</v>
      </c>
      <c r="AB1154">
        <v>0</v>
      </c>
      <c r="AC1154">
        <v>0</v>
      </c>
      <c r="AD1154">
        <v>0</v>
      </c>
    </row>
    <row r="1155" spans="1:30" x14ac:dyDescent="0.3">
      <c r="A1155" t="s">
        <v>1861</v>
      </c>
      <c r="B1155" t="s">
        <v>831</v>
      </c>
      <c r="C1155" t="s">
        <v>166</v>
      </c>
      <c r="D1155" t="s">
        <v>9627</v>
      </c>
      <c r="E1155" t="s">
        <v>2206</v>
      </c>
      <c r="F1155" t="s">
        <v>9294</v>
      </c>
      <c r="H1155" t="s">
        <v>265</v>
      </c>
      <c r="I1155" t="s">
        <v>266</v>
      </c>
      <c r="J1155" t="s">
        <v>2197</v>
      </c>
      <c r="K1155" t="s">
        <v>756</v>
      </c>
      <c r="L1155" t="s">
        <v>271</v>
      </c>
      <c r="M1155" t="s">
        <v>268</v>
      </c>
      <c r="N1155">
        <v>21</v>
      </c>
      <c r="O1155" t="s">
        <v>273</v>
      </c>
      <c r="P1155">
        <v>0.17</v>
      </c>
      <c r="R1155">
        <v>1</v>
      </c>
      <c r="S1155" s="108">
        <v>0.17</v>
      </c>
      <c r="T1155">
        <v>1</v>
      </c>
      <c r="U1155" t="s">
        <v>270</v>
      </c>
      <c r="V1155" t="s">
        <v>167</v>
      </c>
      <c r="W1155">
        <v>1</v>
      </c>
      <c r="X1155">
        <v>0</v>
      </c>
      <c r="Y1155">
        <v>0</v>
      </c>
      <c r="Z1155">
        <v>0</v>
      </c>
      <c r="AA1155">
        <v>1</v>
      </c>
      <c r="AB1155">
        <v>0</v>
      </c>
      <c r="AC1155">
        <v>0</v>
      </c>
      <c r="AD1155">
        <v>0</v>
      </c>
    </row>
    <row r="1156" spans="1:30" x14ac:dyDescent="0.3">
      <c r="A1156" t="s">
        <v>1861</v>
      </c>
      <c r="B1156" t="s">
        <v>831</v>
      </c>
      <c r="C1156" t="s">
        <v>166</v>
      </c>
      <c r="D1156" t="s">
        <v>9627</v>
      </c>
      <c r="E1156" t="s">
        <v>2206</v>
      </c>
      <c r="F1156" t="s">
        <v>9294</v>
      </c>
      <c r="H1156" t="s">
        <v>265</v>
      </c>
      <c r="I1156" t="s">
        <v>266</v>
      </c>
      <c r="J1156" t="s">
        <v>2197</v>
      </c>
      <c r="K1156" t="s">
        <v>756</v>
      </c>
      <c r="L1156" t="s">
        <v>271</v>
      </c>
      <c r="M1156" t="s">
        <v>268</v>
      </c>
      <c r="N1156">
        <v>9</v>
      </c>
      <c r="O1156" t="s">
        <v>288</v>
      </c>
      <c r="P1156">
        <v>0.17</v>
      </c>
      <c r="R1156">
        <v>1</v>
      </c>
      <c r="S1156" s="108">
        <v>0.17</v>
      </c>
      <c r="T1156">
        <v>1</v>
      </c>
      <c r="U1156" t="s">
        <v>270</v>
      </c>
      <c r="V1156" t="s">
        <v>167</v>
      </c>
      <c r="W1156">
        <v>1</v>
      </c>
      <c r="X1156">
        <v>0</v>
      </c>
      <c r="Y1156">
        <v>0</v>
      </c>
      <c r="Z1156">
        <v>0</v>
      </c>
      <c r="AA1156">
        <v>1</v>
      </c>
      <c r="AB1156">
        <v>0</v>
      </c>
      <c r="AC1156">
        <v>0</v>
      </c>
      <c r="AD1156">
        <v>0</v>
      </c>
    </row>
    <row r="1157" spans="1:30" x14ac:dyDescent="0.3">
      <c r="A1157" t="s">
        <v>1861</v>
      </c>
      <c r="B1157" t="s">
        <v>831</v>
      </c>
      <c r="C1157" t="s">
        <v>166</v>
      </c>
      <c r="D1157" t="s">
        <v>9627</v>
      </c>
      <c r="E1157" t="s">
        <v>2206</v>
      </c>
      <c r="F1157" t="s">
        <v>9294</v>
      </c>
      <c r="H1157" t="s">
        <v>265</v>
      </c>
      <c r="I1157" t="s">
        <v>266</v>
      </c>
      <c r="J1157" t="s">
        <v>2197</v>
      </c>
      <c r="K1157" t="s">
        <v>756</v>
      </c>
      <c r="L1157" t="s">
        <v>267</v>
      </c>
      <c r="M1157" t="s">
        <v>268</v>
      </c>
      <c r="N1157">
        <v>8</v>
      </c>
      <c r="O1157" t="s">
        <v>266</v>
      </c>
      <c r="P1157">
        <v>0.32</v>
      </c>
      <c r="R1157">
        <v>1</v>
      </c>
      <c r="S1157" s="108">
        <v>0.32</v>
      </c>
      <c r="T1157">
        <v>1</v>
      </c>
      <c r="U1157" t="s">
        <v>270</v>
      </c>
      <c r="V1157" t="s">
        <v>167</v>
      </c>
      <c r="W1157">
        <v>1</v>
      </c>
      <c r="X1157">
        <v>0</v>
      </c>
      <c r="Y1157">
        <v>0</v>
      </c>
      <c r="Z1157">
        <v>0</v>
      </c>
      <c r="AA1157">
        <v>1</v>
      </c>
      <c r="AB1157">
        <v>0</v>
      </c>
      <c r="AC1157">
        <v>0</v>
      </c>
      <c r="AD1157">
        <v>0</v>
      </c>
    </row>
    <row r="1158" spans="1:30" x14ac:dyDescent="0.3">
      <c r="A1158" t="s">
        <v>1861</v>
      </c>
      <c r="B1158" t="s">
        <v>833</v>
      </c>
      <c r="C1158" t="s">
        <v>166</v>
      </c>
      <c r="D1158" t="s">
        <v>9628</v>
      </c>
      <c r="E1158" t="s">
        <v>2209</v>
      </c>
      <c r="F1158" t="s">
        <v>9294</v>
      </c>
      <c r="H1158" t="s">
        <v>265</v>
      </c>
      <c r="I1158" t="s">
        <v>266</v>
      </c>
      <c r="J1158" t="s">
        <v>2197</v>
      </c>
      <c r="K1158" t="s">
        <v>756</v>
      </c>
      <c r="L1158" t="s">
        <v>267</v>
      </c>
      <c r="M1158" t="s">
        <v>268</v>
      </c>
      <c r="N1158">
        <v>8</v>
      </c>
      <c r="O1158" t="s">
        <v>266</v>
      </c>
      <c r="P1158">
        <v>0.17</v>
      </c>
      <c r="R1158">
        <v>1</v>
      </c>
      <c r="S1158" s="108">
        <v>0.17</v>
      </c>
      <c r="T1158">
        <v>1</v>
      </c>
      <c r="U1158" t="s">
        <v>270</v>
      </c>
      <c r="V1158" t="s">
        <v>167</v>
      </c>
      <c r="W1158">
        <v>1</v>
      </c>
      <c r="X1158">
        <v>0</v>
      </c>
      <c r="Y1158">
        <v>0</v>
      </c>
      <c r="Z1158">
        <v>0</v>
      </c>
      <c r="AA1158">
        <v>1</v>
      </c>
      <c r="AB1158">
        <v>0</v>
      </c>
      <c r="AC1158">
        <v>0</v>
      </c>
      <c r="AD1158">
        <v>0</v>
      </c>
    </row>
    <row r="1159" spans="1:30" x14ac:dyDescent="0.3">
      <c r="A1159" t="s">
        <v>1861</v>
      </c>
      <c r="B1159" t="s">
        <v>833</v>
      </c>
      <c r="C1159" t="s">
        <v>166</v>
      </c>
      <c r="D1159" t="s">
        <v>9628</v>
      </c>
      <c r="E1159" t="s">
        <v>2209</v>
      </c>
      <c r="F1159" t="s">
        <v>9294</v>
      </c>
      <c r="H1159" t="s">
        <v>265</v>
      </c>
      <c r="I1159" t="s">
        <v>266</v>
      </c>
      <c r="J1159" t="s">
        <v>2197</v>
      </c>
      <c r="K1159" t="s">
        <v>756</v>
      </c>
      <c r="L1159" t="s">
        <v>271</v>
      </c>
      <c r="M1159" t="s">
        <v>268</v>
      </c>
      <c r="N1159">
        <v>9</v>
      </c>
      <c r="O1159" t="s">
        <v>288</v>
      </c>
      <c r="P1159">
        <v>0.32</v>
      </c>
      <c r="R1159">
        <v>1</v>
      </c>
      <c r="S1159" s="108">
        <v>0.32</v>
      </c>
      <c r="T1159">
        <v>1</v>
      </c>
      <c r="U1159" t="s">
        <v>270</v>
      </c>
      <c r="V1159" t="s">
        <v>167</v>
      </c>
      <c r="W1159">
        <v>1</v>
      </c>
      <c r="X1159">
        <v>0</v>
      </c>
      <c r="Y1159">
        <v>0</v>
      </c>
      <c r="Z1159">
        <v>0</v>
      </c>
      <c r="AA1159">
        <v>1</v>
      </c>
      <c r="AB1159">
        <v>0</v>
      </c>
      <c r="AC1159">
        <v>0</v>
      </c>
      <c r="AD1159">
        <v>0</v>
      </c>
    </row>
    <row r="1160" spans="1:30" x14ac:dyDescent="0.3">
      <c r="A1160" t="s">
        <v>1861</v>
      </c>
      <c r="B1160" t="s">
        <v>833</v>
      </c>
      <c r="C1160" t="s">
        <v>166</v>
      </c>
      <c r="D1160" t="s">
        <v>9628</v>
      </c>
      <c r="E1160" t="s">
        <v>2209</v>
      </c>
      <c r="F1160" t="s">
        <v>9294</v>
      </c>
      <c r="H1160" t="s">
        <v>265</v>
      </c>
      <c r="I1160" t="s">
        <v>266</v>
      </c>
      <c r="J1160" t="s">
        <v>2197</v>
      </c>
      <c r="K1160" t="s">
        <v>756</v>
      </c>
      <c r="L1160" t="s">
        <v>271</v>
      </c>
      <c r="M1160" t="s">
        <v>268</v>
      </c>
      <c r="N1160">
        <v>21</v>
      </c>
      <c r="O1160" t="s">
        <v>273</v>
      </c>
      <c r="P1160">
        <v>0.17</v>
      </c>
      <c r="R1160">
        <v>1</v>
      </c>
      <c r="S1160" s="108">
        <v>0.17</v>
      </c>
      <c r="T1160">
        <v>1</v>
      </c>
      <c r="U1160" t="s">
        <v>270</v>
      </c>
      <c r="V1160" t="s">
        <v>167</v>
      </c>
      <c r="W1160">
        <v>1</v>
      </c>
      <c r="X1160">
        <v>0</v>
      </c>
      <c r="Y1160">
        <v>0</v>
      </c>
      <c r="Z1160">
        <v>0</v>
      </c>
      <c r="AA1160">
        <v>1</v>
      </c>
      <c r="AB1160">
        <v>0</v>
      </c>
      <c r="AC1160">
        <v>0</v>
      </c>
      <c r="AD1160">
        <v>0</v>
      </c>
    </row>
    <row r="1161" spans="1:30" x14ac:dyDescent="0.3">
      <c r="A1161" t="s">
        <v>1861</v>
      </c>
      <c r="B1161" t="s">
        <v>835</v>
      </c>
      <c r="C1161" t="s">
        <v>166</v>
      </c>
      <c r="D1161" t="s">
        <v>9632</v>
      </c>
      <c r="E1161" t="s">
        <v>2003</v>
      </c>
      <c r="F1161" t="s">
        <v>1998</v>
      </c>
      <c r="H1161" t="s">
        <v>265</v>
      </c>
      <c r="I1161" t="s">
        <v>266</v>
      </c>
      <c r="J1161" t="s">
        <v>1999</v>
      </c>
      <c r="K1161" t="s">
        <v>756</v>
      </c>
      <c r="L1161" t="s">
        <v>267</v>
      </c>
      <c r="M1161" t="s">
        <v>268</v>
      </c>
      <c r="N1161">
        <v>8</v>
      </c>
      <c r="O1161" t="s">
        <v>266</v>
      </c>
      <c r="P1161">
        <v>0.17</v>
      </c>
      <c r="R1161">
        <v>1</v>
      </c>
      <c r="S1161" s="108">
        <v>0.17</v>
      </c>
      <c r="T1161">
        <v>1</v>
      </c>
      <c r="U1161" t="s">
        <v>270</v>
      </c>
      <c r="V1161" t="s">
        <v>167</v>
      </c>
      <c r="W1161">
        <v>1</v>
      </c>
      <c r="X1161">
        <v>0</v>
      </c>
      <c r="Y1161">
        <v>0</v>
      </c>
      <c r="Z1161">
        <v>0</v>
      </c>
      <c r="AA1161">
        <v>1</v>
      </c>
      <c r="AB1161">
        <v>0</v>
      </c>
      <c r="AC1161">
        <v>0</v>
      </c>
      <c r="AD1161">
        <v>0</v>
      </c>
    </row>
    <row r="1162" spans="1:30" x14ac:dyDescent="0.3">
      <c r="A1162" t="s">
        <v>1861</v>
      </c>
      <c r="B1162" t="s">
        <v>835</v>
      </c>
      <c r="C1162" t="s">
        <v>166</v>
      </c>
      <c r="D1162" t="s">
        <v>9632</v>
      </c>
      <c r="E1162" t="s">
        <v>2003</v>
      </c>
      <c r="F1162" t="s">
        <v>1998</v>
      </c>
      <c r="H1162" t="s">
        <v>265</v>
      </c>
      <c r="I1162" t="s">
        <v>266</v>
      </c>
      <c r="J1162" t="s">
        <v>1999</v>
      </c>
      <c r="K1162" t="s">
        <v>756</v>
      </c>
      <c r="L1162" t="s">
        <v>271</v>
      </c>
      <c r="M1162" t="s">
        <v>268</v>
      </c>
      <c r="N1162">
        <v>9</v>
      </c>
      <c r="O1162" t="s">
        <v>288</v>
      </c>
      <c r="P1162">
        <v>0.17</v>
      </c>
      <c r="R1162">
        <v>1</v>
      </c>
      <c r="S1162" s="108">
        <v>0.17</v>
      </c>
      <c r="T1162">
        <v>1</v>
      </c>
      <c r="U1162" t="s">
        <v>270</v>
      </c>
      <c r="V1162" t="s">
        <v>167</v>
      </c>
      <c r="W1162">
        <v>1</v>
      </c>
      <c r="X1162">
        <v>0</v>
      </c>
      <c r="Y1162">
        <v>0</v>
      </c>
      <c r="Z1162">
        <v>0</v>
      </c>
      <c r="AA1162">
        <v>1</v>
      </c>
      <c r="AB1162">
        <v>0</v>
      </c>
      <c r="AC1162">
        <v>0</v>
      </c>
      <c r="AD1162">
        <v>0</v>
      </c>
    </row>
    <row r="1163" spans="1:30" x14ac:dyDescent="0.3">
      <c r="A1163" t="s">
        <v>1861</v>
      </c>
      <c r="B1163" t="s">
        <v>863</v>
      </c>
      <c r="C1163" t="s">
        <v>166</v>
      </c>
      <c r="D1163" t="s">
        <v>9679</v>
      </c>
      <c r="E1163" t="s">
        <v>2090</v>
      </c>
      <c r="F1163" t="s">
        <v>1998</v>
      </c>
      <c r="H1163" t="s">
        <v>265</v>
      </c>
      <c r="I1163" t="s">
        <v>266</v>
      </c>
      <c r="J1163" t="s">
        <v>2082</v>
      </c>
      <c r="K1163" t="s">
        <v>756</v>
      </c>
      <c r="L1163" t="s">
        <v>267</v>
      </c>
      <c r="M1163" t="s">
        <v>268</v>
      </c>
      <c r="N1163">
        <v>8</v>
      </c>
      <c r="O1163" t="s">
        <v>266</v>
      </c>
      <c r="P1163">
        <v>0.17</v>
      </c>
      <c r="R1163">
        <v>1</v>
      </c>
      <c r="S1163" s="108">
        <v>0.17</v>
      </c>
      <c r="T1163">
        <v>1</v>
      </c>
      <c r="U1163" t="s">
        <v>270</v>
      </c>
      <c r="V1163" t="s">
        <v>167</v>
      </c>
      <c r="W1163">
        <v>1</v>
      </c>
      <c r="X1163">
        <v>0</v>
      </c>
      <c r="Y1163">
        <v>0</v>
      </c>
      <c r="Z1163">
        <v>0</v>
      </c>
      <c r="AA1163">
        <v>1</v>
      </c>
      <c r="AB1163">
        <v>0</v>
      </c>
      <c r="AC1163">
        <v>0</v>
      </c>
      <c r="AD1163">
        <v>0</v>
      </c>
    </row>
    <row r="1164" spans="1:30" x14ac:dyDescent="0.3">
      <c r="A1164" t="s">
        <v>1861</v>
      </c>
      <c r="B1164" t="s">
        <v>863</v>
      </c>
      <c r="C1164" t="s">
        <v>166</v>
      </c>
      <c r="D1164" t="s">
        <v>9679</v>
      </c>
      <c r="E1164" t="s">
        <v>2090</v>
      </c>
      <c r="F1164" t="s">
        <v>1998</v>
      </c>
      <c r="H1164" t="s">
        <v>265</v>
      </c>
      <c r="I1164" t="s">
        <v>266</v>
      </c>
      <c r="J1164" t="s">
        <v>2082</v>
      </c>
      <c r="K1164" t="s">
        <v>756</v>
      </c>
      <c r="L1164" t="s">
        <v>271</v>
      </c>
      <c r="M1164" t="s">
        <v>268</v>
      </c>
      <c r="N1164">
        <v>9</v>
      </c>
      <c r="O1164" t="s">
        <v>288</v>
      </c>
      <c r="P1164">
        <v>0.17</v>
      </c>
      <c r="R1164">
        <v>1</v>
      </c>
      <c r="S1164" s="108">
        <v>0.17</v>
      </c>
      <c r="T1164">
        <v>1</v>
      </c>
      <c r="U1164" t="s">
        <v>270</v>
      </c>
      <c r="V1164" t="s">
        <v>167</v>
      </c>
      <c r="W1164">
        <v>1</v>
      </c>
      <c r="X1164">
        <v>0</v>
      </c>
      <c r="Y1164">
        <v>0</v>
      </c>
      <c r="Z1164">
        <v>0</v>
      </c>
      <c r="AA1164">
        <v>1</v>
      </c>
      <c r="AB1164">
        <v>0</v>
      </c>
      <c r="AC1164">
        <v>0</v>
      </c>
      <c r="AD1164">
        <v>0</v>
      </c>
    </row>
    <row r="1165" spans="1:30" x14ac:dyDescent="0.3">
      <c r="A1165" t="s">
        <v>1861</v>
      </c>
      <c r="B1165" t="s">
        <v>863</v>
      </c>
      <c r="C1165" t="s">
        <v>166</v>
      </c>
      <c r="D1165" t="s">
        <v>9679</v>
      </c>
      <c r="E1165" t="s">
        <v>2090</v>
      </c>
      <c r="F1165" t="s">
        <v>1998</v>
      </c>
      <c r="H1165" t="s">
        <v>265</v>
      </c>
      <c r="I1165" t="s">
        <v>266</v>
      </c>
      <c r="J1165" t="s">
        <v>2082</v>
      </c>
      <c r="K1165" t="s">
        <v>756</v>
      </c>
      <c r="L1165" t="s">
        <v>271</v>
      </c>
      <c r="M1165" t="s">
        <v>268</v>
      </c>
      <c r="N1165">
        <v>21</v>
      </c>
      <c r="O1165" t="s">
        <v>273</v>
      </c>
      <c r="P1165">
        <v>0.17</v>
      </c>
      <c r="R1165">
        <v>1</v>
      </c>
      <c r="S1165" s="108">
        <v>0.17</v>
      </c>
      <c r="T1165">
        <v>1</v>
      </c>
      <c r="U1165" t="s">
        <v>270</v>
      </c>
      <c r="V1165" t="s">
        <v>167</v>
      </c>
      <c r="W1165">
        <v>1</v>
      </c>
      <c r="X1165">
        <v>0</v>
      </c>
      <c r="Y1165">
        <v>0</v>
      </c>
      <c r="Z1165">
        <v>0</v>
      </c>
      <c r="AA1165">
        <v>1</v>
      </c>
      <c r="AB1165">
        <v>0</v>
      </c>
      <c r="AC1165">
        <v>0</v>
      </c>
      <c r="AD1165">
        <v>0</v>
      </c>
    </row>
    <row r="1166" spans="1:30" x14ac:dyDescent="0.3">
      <c r="A1166" t="s">
        <v>1861</v>
      </c>
      <c r="B1166" t="s">
        <v>865</v>
      </c>
      <c r="C1166" t="s">
        <v>166</v>
      </c>
      <c r="D1166" t="s">
        <v>9673</v>
      </c>
      <c r="E1166" t="s">
        <v>2084</v>
      </c>
      <c r="F1166" t="s">
        <v>1998</v>
      </c>
      <c r="H1166" t="s">
        <v>265</v>
      </c>
      <c r="I1166" t="s">
        <v>266</v>
      </c>
      <c r="J1166" t="s">
        <v>2082</v>
      </c>
      <c r="K1166" t="s">
        <v>756</v>
      </c>
      <c r="L1166" t="s">
        <v>267</v>
      </c>
      <c r="M1166" t="s">
        <v>268</v>
      </c>
      <c r="N1166">
        <v>8</v>
      </c>
      <c r="O1166" t="s">
        <v>266</v>
      </c>
      <c r="P1166">
        <v>0.17</v>
      </c>
      <c r="R1166">
        <v>1</v>
      </c>
      <c r="S1166" s="108">
        <v>0.17</v>
      </c>
      <c r="T1166">
        <v>1</v>
      </c>
      <c r="U1166" t="s">
        <v>270</v>
      </c>
      <c r="V1166" t="s">
        <v>167</v>
      </c>
      <c r="W1166">
        <v>1</v>
      </c>
      <c r="X1166">
        <v>0</v>
      </c>
      <c r="Y1166">
        <v>0</v>
      </c>
      <c r="Z1166">
        <v>0</v>
      </c>
      <c r="AA1166">
        <v>1</v>
      </c>
      <c r="AB1166">
        <v>0</v>
      </c>
      <c r="AC1166">
        <v>0</v>
      </c>
      <c r="AD1166">
        <v>0</v>
      </c>
    </row>
    <row r="1167" spans="1:30" x14ac:dyDescent="0.3">
      <c r="A1167" t="s">
        <v>1861</v>
      </c>
      <c r="B1167" t="s">
        <v>865</v>
      </c>
      <c r="C1167" t="s">
        <v>166</v>
      </c>
      <c r="D1167" t="s">
        <v>9673</v>
      </c>
      <c r="E1167" t="s">
        <v>2084</v>
      </c>
      <c r="F1167" t="s">
        <v>1998</v>
      </c>
      <c r="H1167" t="s">
        <v>265</v>
      </c>
      <c r="I1167" t="s">
        <v>266</v>
      </c>
      <c r="J1167" t="s">
        <v>2082</v>
      </c>
      <c r="K1167" t="s">
        <v>756</v>
      </c>
      <c r="L1167" t="s">
        <v>271</v>
      </c>
      <c r="M1167" t="s">
        <v>268</v>
      </c>
      <c r="N1167">
        <v>21</v>
      </c>
      <c r="O1167" t="s">
        <v>273</v>
      </c>
      <c r="P1167">
        <v>0.17</v>
      </c>
      <c r="R1167">
        <v>1</v>
      </c>
      <c r="S1167" s="108">
        <v>0.17</v>
      </c>
      <c r="T1167">
        <v>1</v>
      </c>
      <c r="U1167" t="s">
        <v>270</v>
      </c>
      <c r="V1167" t="s">
        <v>167</v>
      </c>
      <c r="W1167">
        <v>1</v>
      </c>
      <c r="X1167">
        <v>0</v>
      </c>
      <c r="Y1167">
        <v>0</v>
      </c>
      <c r="Z1167">
        <v>0</v>
      </c>
      <c r="AA1167">
        <v>1</v>
      </c>
      <c r="AB1167">
        <v>0</v>
      </c>
      <c r="AC1167">
        <v>0</v>
      </c>
      <c r="AD1167">
        <v>0</v>
      </c>
    </row>
    <row r="1168" spans="1:30" x14ac:dyDescent="0.3">
      <c r="A1168" t="s">
        <v>1861</v>
      </c>
      <c r="B1168" t="s">
        <v>867</v>
      </c>
      <c r="C1168" t="s">
        <v>166</v>
      </c>
      <c r="D1168" t="s">
        <v>9626</v>
      </c>
      <c r="E1168" t="s">
        <v>2201</v>
      </c>
      <c r="F1168" t="s">
        <v>9294</v>
      </c>
      <c r="H1168" t="s">
        <v>265</v>
      </c>
      <c r="I1168" t="s">
        <v>266</v>
      </c>
      <c r="J1168" t="s">
        <v>2197</v>
      </c>
      <c r="K1168" t="s">
        <v>16359</v>
      </c>
      <c r="L1168" t="s">
        <v>267</v>
      </c>
      <c r="M1168" t="s">
        <v>268</v>
      </c>
      <c r="N1168">
        <v>8</v>
      </c>
      <c r="O1168" t="s">
        <v>266</v>
      </c>
      <c r="P1168">
        <v>0.17</v>
      </c>
      <c r="R1168">
        <v>1</v>
      </c>
      <c r="S1168" s="108">
        <v>0.17</v>
      </c>
      <c r="T1168">
        <v>1</v>
      </c>
      <c r="U1168" t="s">
        <v>270</v>
      </c>
      <c r="V1168" t="s">
        <v>167</v>
      </c>
      <c r="W1168">
        <v>1</v>
      </c>
      <c r="X1168">
        <v>0</v>
      </c>
      <c r="Y1168">
        <v>0</v>
      </c>
      <c r="Z1168">
        <v>0</v>
      </c>
      <c r="AA1168">
        <v>1</v>
      </c>
      <c r="AB1168">
        <v>0</v>
      </c>
      <c r="AC1168">
        <v>0</v>
      </c>
      <c r="AD1168">
        <v>0</v>
      </c>
    </row>
    <row r="1169" spans="1:30" x14ac:dyDescent="0.3">
      <c r="A1169" t="s">
        <v>1861</v>
      </c>
      <c r="B1169" t="s">
        <v>867</v>
      </c>
      <c r="C1169" t="s">
        <v>166</v>
      </c>
      <c r="D1169" t="s">
        <v>9626</v>
      </c>
      <c r="E1169" t="s">
        <v>2201</v>
      </c>
      <c r="F1169" t="s">
        <v>9294</v>
      </c>
      <c r="H1169" t="s">
        <v>265</v>
      </c>
      <c r="I1169" t="s">
        <v>266</v>
      </c>
      <c r="J1169" t="s">
        <v>2197</v>
      </c>
      <c r="K1169" t="s">
        <v>16359</v>
      </c>
      <c r="L1169" t="s">
        <v>271</v>
      </c>
      <c r="M1169" t="s">
        <v>268</v>
      </c>
      <c r="N1169">
        <v>9</v>
      </c>
      <c r="O1169" t="s">
        <v>288</v>
      </c>
      <c r="P1169">
        <v>0.32</v>
      </c>
      <c r="R1169">
        <v>1</v>
      </c>
      <c r="S1169" s="108">
        <v>0.32</v>
      </c>
      <c r="T1169">
        <v>1</v>
      </c>
      <c r="U1169" t="s">
        <v>270</v>
      </c>
      <c r="V1169" t="s">
        <v>167</v>
      </c>
      <c r="W1169">
        <v>1</v>
      </c>
      <c r="X1169">
        <v>0</v>
      </c>
      <c r="Y1169">
        <v>0</v>
      </c>
      <c r="Z1169">
        <v>0</v>
      </c>
      <c r="AA1169">
        <v>1</v>
      </c>
      <c r="AB1169">
        <v>0</v>
      </c>
      <c r="AC1169">
        <v>0</v>
      </c>
      <c r="AD1169">
        <v>0</v>
      </c>
    </row>
    <row r="1170" spans="1:30" x14ac:dyDescent="0.3">
      <c r="A1170" t="s">
        <v>1861</v>
      </c>
      <c r="B1170" t="s">
        <v>867</v>
      </c>
      <c r="C1170" t="s">
        <v>166</v>
      </c>
      <c r="D1170" t="s">
        <v>9626</v>
      </c>
      <c r="E1170" t="s">
        <v>2201</v>
      </c>
      <c r="F1170" t="s">
        <v>9294</v>
      </c>
      <c r="H1170" t="s">
        <v>265</v>
      </c>
      <c r="I1170" t="s">
        <v>266</v>
      </c>
      <c r="J1170" t="s">
        <v>2197</v>
      </c>
      <c r="K1170" t="s">
        <v>16359</v>
      </c>
      <c r="L1170" t="s">
        <v>271</v>
      </c>
      <c r="M1170" t="s">
        <v>268</v>
      </c>
      <c r="N1170">
        <v>21</v>
      </c>
      <c r="O1170" t="s">
        <v>273</v>
      </c>
      <c r="P1170">
        <v>0.17</v>
      </c>
      <c r="R1170">
        <v>1</v>
      </c>
      <c r="S1170" s="108">
        <v>0.17</v>
      </c>
      <c r="T1170">
        <v>1</v>
      </c>
      <c r="U1170" t="s">
        <v>270</v>
      </c>
      <c r="V1170" t="s">
        <v>167</v>
      </c>
      <c r="W1170">
        <v>1</v>
      </c>
      <c r="X1170">
        <v>0</v>
      </c>
      <c r="Y1170">
        <v>0</v>
      </c>
      <c r="Z1170">
        <v>0</v>
      </c>
      <c r="AA1170">
        <v>1</v>
      </c>
      <c r="AB1170">
        <v>0</v>
      </c>
      <c r="AC1170">
        <v>0</v>
      </c>
      <c r="AD1170">
        <v>0</v>
      </c>
    </row>
    <row r="1171" spans="1:30" x14ac:dyDescent="0.3">
      <c r="A1171" t="s">
        <v>1861</v>
      </c>
      <c r="B1171" t="s">
        <v>869</v>
      </c>
      <c r="C1171" t="s">
        <v>166</v>
      </c>
      <c r="D1171" t="s">
        <v>9678</v>
      </c>
      <c r="E1171" t="s">
        <v>2089</v>
      </c>
      <c r="F1171" t="s">
        <v>1998</v>
      </c>
      <c r="H1171" t="s">
        <v>265</v>
      </c>
      <c r="I1171" t="s">
        <v>266</v>
      </c>
      <c r="J1171" t="s">
        <v>2082</v>
      </c>
      <c r="K1171" t="s">
        <v>756</v>
      </c>
      <c r="L1171" t="s">
        <v>267</v>
      </c>
      <c r="M1171" t="s">
        <v>268</v>
      </c>
      <c r="N1171">
        <v>8</v>
      </c>
      <c r="O1171" t="s">
        <v>266</v>
      </c>
      <c r="P1171">
        <v>0.17</v>
      </c>
      <c r="R1171">
        <v>1</v>
      </c>
      <c r="S1171" s="108">
        <v>0.17</v>
      </c>
      <c r="T1171">
        <v>1</v>
      </c>
      <c r="U1171" t="s">
        <v>270</v>
      </c>
      <c r="V1171" t="s">
        <v>167</v>
      </c>
      <c r="W1171">
        <v>1</v>
      </c>
      <c r="X1171">
        <v>0</v>
      </c>
      <c r="Y1171">
        <v>0</v>
      </c>
      <c r="Z1171">
        <v>0</v>
      </c>
      <c r="AA1171">
        <v>1</v>
      </c>
      <c r="AB1171">
        <v>0</v>
      </c>
      <c r="AC1171">
        <v>0</v>
      </c>
      <c r="AD1171">
        <v>0</v>
      </c>
    </row>
    <row r="1172" spans="1:30" x14ac:dyDescent="0.3">
      <c r="A1172" t="s">
        <v>1861</v>
      </c>
      <c r="B1172" t="s">
        <v>869</v>
      </c>
      <c r="C1172" t="s">
        <v>166</v>
      </c>
      <c r="D1172" t="s">
        <v>9678</v>
      </c>
      <c r="E1172" t="s">
        <v>2089</v>
      </c>
      <c r="F1172" t="s">
        <v>1998</v>
      </c>
      <c r="H1172" t="s">
        <v>265</v>
      </c>
      <c r="I1172" t="s">
        <v>266</v>
      </c>
      <c r="J1172" t="s">
        <v>2082</v>
      </c>
      <c r="K1172" t="s">
        <v>756</v>
      </c>
      <c r="L1172" t="s">
        <v>271</v>
      </c>
      <c r="M1172" t="s">
        <v>268</v>
      </c>
      <c r="N1172">
        <v>9</v>
      </c>
      <c r="O1172" t="s">
        <v>288</v>
      </c>
      <c r="P1172">
        <v>0.17</v>
      </c>
      <c r="R1172">
        <v>1</v>
      </c>
      <c r="S1172" s="108">
        <v>0.17</v>
      </c>
      <c r="T1172">
        <v>1</v>
      </c>
      <c r="U1172" t="s">
        <v>270</v>
      </c>
      <c r="V1172" t="s">
        <v>167</v>
      </c>
      <c r="W1172">
        <v>1</v>
      </c>
      <c r="X1172">
        <v>0</v>
      </c>
      <c r="Y1172">
        <v>0</v>
      </c>
      <c r="Z1172">
        <v>0</v>
      </c>
      <c r="AA1172">
        <v>1</v>
      </c>
      <c r="AB1172">
        <v>0</v>
      </c>
      <c r="AC1172">
        <v>0</v>
      </c>
      <c r="AD1172">
        <v>0</v>
      </c>
    </row>
    <row r="1173" spans="1:30" x14ac:dyDescent="0.3">
      <c r="A1173" t="s">
        <v>1861</v>
      </c>
      <c r="B1173" t="s">
        <v>869</v>
      </c>
      <c r="C1173" t="s">
        <v>166</v>
      </c>
      <c r="D1173" t="s">
        <v>9678</v>
      </c>
      <c r="E1173" t="s">
        <v>2089</v>
      </c>
      <c r="F1173" t="s">
        <v>1998</v>
      </c>
      <c r="H1173" t="s">
        <v>265</v>
      </c>
      <c r="I1173" t="s">
        <v>266</v>
      </c>
      <c r="J1173" t="s">
        <v>2082</v>
      </c>
      <c r="K1173" t="s">
        <v>756</v>
      </c>
      <c r="L1173" t="s">
        <v>271</v>
      </c>
      <c r="M1173" t="s">
        <v>268</v>
      </c>
      <c r="N1173">
        <v>21</v>
      </c>
      <c r="O1173" t="s">
        <v>273</v>
      </c>
      <c r="P1173">
        <v>0.17</v>
      </c>
      <c r="R1173">
        <v>1</v>
      </c>
      <c r="S1173" s="108">
        <v>0.17</v>
      </c>
      <c r="T1173">
        <v>1</v>
      </c>
      <c r="U1173" t="s">
        <v>270</v>
      </c>
      <c r="V1173" t="s">
        <v>167</v>
      </c>
      <c r="W1173">
        <v>1</v>
      </c>
      <c r="X1173">
        <v>0</v>
      </c>
      <c r="Y1173">
        <v>0</v>
      </c>
      <c r="Z1173">
        <v>0</v>
      </c>
      <c r="AA1173">
        <v>1</v>
      </c>
      <c r="AB1173">
        <v>0</v>
      </c>
      <c r="AC1173">
        <v>0</v>
      </c>
      <c r="AD1173">
        <v>0</v>
      </c>
    </row>
    <row r="1174" spans="1:30" x14ac:dyDescent="0.3">
      <c r="A1174" t="s">
        <v>1861</v>
      </c>
      <c r="B1174" t="s">
        <v>871</v>
      </c>
      <c r="C1174" t="s">
        <v>166</v>
      </c>
      <c r="D1174" t="s">
        <v>9767</v>
      </c>
      <c r="E1174" t="s">
        <v>2210</v>
      </c>
      <c r="F1174" t="s">
        <v>9293</v>
      </c>
      <c r="H1174" t="s">
        <v>265</v>
      </c>
      <c r="I1174" t="s">
        <v>266</v>
      </c>
      <c r="J1174" t="s">
        <v>2195</v>
      </c>
      <c r="K1174" t="s">
        <v>756</v>
      </c>
      <c r="L1174" t="s">
        <v>267</v>
      </c>
      <c r="M1174" t="s">
        <v>268</v>
      </c>
      <c r="N1174">
        <v>8</v>
      </c>
      <c r="O1174" t="s">
        <v>266</v>
      </c>
      <c r="P1174">
        <v>0.17</v>
      </c>
      <c r="R1174">
        <v>1</v>
      </c>
      <c r="S1174" s="108">
        <v>0.17</v>
      </c>
      <c r="T1174">
        <v>1</v>
      </c>
      <c r="U1174" t="s">
        <v>270</v>
      </c>
      <c r="V1174" t="s">
        <v>167</v>
      </c>
      <c r="W1174">
        <v>1</v>
      </c>
      <c r="X1174">
        <v>0</v>
      </c>
      <c r="Y1174">
        <v>0</v>
      </c>
      <c r="Z1174">
        <v>0</v>
      </c>
      <c r="AA1174">
        <v>1</v>
      </c>
      <c r="AB1174">
        <v>0</v>
      </c>
      <c r="AC1174">
        <v>0</v>
      </c>
      <c r="AD1174">
        <v>0</v>
      </c>
    </row>
    <row r="1175" spans="1:30" x14ac:dyDescent="0.3">
      <c r="A1175" t="s">
        <v>1861</v>
      </c>
      <c r="B1175" t="s">
        <v>871</v>
      </c>
      <c r="C1175" t="s">
        <v>166</v>
      </c>
      <c r="D1175" t="s">
        <v>9767</v>
      </c>
      <c r="E1175" t="s">
        <v>2210</v>
      </c>
      <c r="F1175" t="s">
        <v>9293</v>
      </c>
      <c r="H1175" t="s">
        <v>265</v>
      </c>
      <c r="I1175" t="s">
        <v>266</v>
      </c>
      <c r="J1175" t="s">
        <v>2195</v>
      </c>
      <c r="K1175" t="s">
        <v>756</v>
      </c>
      <c r="L1175" t="s">
        <v>271</v>
      </c>
      <c r="M1175" t="s">
        <v>268</v>
      </c>
      <c r="N1175">
        <v>9</v>
      </c>
      <c r="O1175" t="s">
        <v>288</v>
      </c>
      <c r="P1175">
        <v>0.17</v>
      </c>
      <c r="R1175">
        <v>1</v>
      </c>
      <c r="S1175" s="108">
        <v>0.17</v>
      </c>
      <c r="T1175">
        <v>1</v>
      </c>
      <c r="U1175" t="s">
        <v>270</v>
      </c>
      <c r="V1175" t="s">
        <v>167</v>
      </c>
      <c r="W1175">
        <v>1</v>
      </c>
      <c r="X1175">
        <v>0</v>
      </c>
      <c r="Y1175">
        <v>0</v>
      </c>
      <c r="Z1175">
        <v>0</v>
      </c>
      <c r="AA1175">
        <v>1</v>
      </c>
      <c r="AB1175">
        <v>0</v>
      </c>
      <c r="AC1175">
        <v>0</v>
      </c>
      <c r="AD1175">
        <v>0</v>
      </c>
    </row>
    <row r="1176" spans="1:30" x14ac:dyDescent="0.3">
      <c r="A1176" t="s">
        <v>1861</v>
      </c>
      <c r="B1176" t="s">
        <v>871</v>
      </c>
      <c r="C1176" t="s">
        <v>166</v>
      </c>
      <c r="D1176" t="s">
        <v>9767</v>
      </c>
      <c r="E1176" t="s">
        <v>2210</v>
      </c>
      <c r="F1176" t="s">
        <v>9293</v>
      </c>
      <c r="H1176" t="s">
        <v>265</v>
      </c>
      <c r="I1176" t="s">
        <v>266</v>
      </c>
      <c r="J1176" t="s">
        <v>2195</v>
      </c>
      <c r="K1176" t="s">
        <v>756</v>
      </c>
      <c r="L1176" t="s">
        <v>271</v>
      </c>
      <c r="M1176" t="s">
        <v>268</v>
      </c>
      <c r="N1176">
        <v>21</v>
      </c>
      <c r="O1176" t="s">
        <v>273</v>
      </c>
      <c r="P1176">
        <v>0.17</v>
      </c>
      <c r="R1176">
        <v>1</v>
      </c>
      <c r="S1176" s="108">
        <v>0.17</v>
      </c>
      <c r="T1176">
        <v>1</v>
      </c>
      <c r="U1176" t="s">
        <v>270</v>
      </c>
      <c r="V1176" t="s">
        <v>167</v>
      </c>
      <c r="W1176">
        <v>1</v>
      </c>
      <c r="X1176">
        <v>0</v>
      </c>
      <c r="Y1176">
        <v>0</v>
      </c>
      <c r="Z1176">
        <v>0</v>
      </c>
      <c r="AA1176">
        <v>1</v>
      </c>
      <c r="AB1176">
        <v>0</v>
      </c>
      <c r="AC1176">
        <v>0</v>
      </c>
      <c r="AD1176">
        <v>0</v>
      </c>
    </row>
    <row r="1177" spans="1:30" x14ac:dyDescent="0.3">
      <c r="A1177" t="s">
        <v>1861</v>
      </c>
      <c r="B1177" t="s">
        <v>873</v>
      </c>
      <c r="C1177" t="s">
        <v>166</v>
      </c>
      <c r="D1177" t="s">
        <v>9629</v>
      </c>
      <c r="E1177" t="s">
        <v>2210</v>
      </c>
      <c r="F1177" t="s">
        <v>9294</v>
      </c>
      <c r="H1177" t="s">
        <v>265</v>
      </c>
      <c r="I1177" t="s">
        <v>266</v>
      </c>
      <c r="J1177" t="s">
        <v>2197</v>
      </c>
      <c r="K1177" t="s">
        <v>756</v>
      </c>
      <c r="L1177" t="s">
        <v>267</v>
      </c>
      <c r="M1177" t="s">
        <v>268</v>
      </c>
      <c r="N1177">
        <v>8</v>
      </c>
      <c r="O1177" t="s">
        <v>266</v>
      </c>
      <c r="P1177">
        <v>0.17</v>
      </c>
      <c r="R1177">
        <v>1</v>
      </c>
      <c r="S1177" s="108">
        <v>0.17</v>
      </c>
      <c r="T1177">
        <v>1</v>
      </c>
      <c r="U1177" t="s">
        <v>270</v>
      </c>
      <c r="V1177" t="s">
        <v>167</v>
      </c>
      <c r="W1177">
        <v>1</v>
      </c>
      <c r="X1177">
        <v>0</v>
      </c>
      <c r="Y1177">
        <v>0</v>
      </c>
      <c r="Z1177">
        <v>0</v>
      </c>
      <c r="AA1177">
        <v>1</v>
      </c>
      <c r="AB1177">
        <v>0</v>
      </c>
      <c r="AC1177">
        <v>0</v>
      </c>
      <c r="AD1177">
        <v>0</v>
      </c>
    </row>
    <row r="1178" spans="1:30" x14ac:dyDescent="0.3">
      <c r="A1178" t="s">
        <v>1861</v>
      </c>
      <c r="B1178" t="s">
        <v>873</v>
      </c>
      <c r="C1178" t="s">
        <v>166</v>
      </c>
      <c r="D1178" t="s">
        <v>9629</v>
      </c>
      <c r="E1178" t="s">
        <v>2210</v>
      </c>
      <c r="F1178" t="s">
        <v>9294</v>
      </c>
      <c r="H1178" t="s">
        <v>265</v>
      </c>
      <c r="I1178" t="s">
        <v>266</v>
      </c>
      <c r="J1178" t="s">
        <v>2197</v>
      </c>
      <c r="K1178" t="s">
        <v>756</v>
      </c>
      <c r="L1178" t="s">
        <v>271</v>
      </c>
      <c r="M1178" t="s">
        <v>268</v>
      </c>
      <c r="N1178">
        <v>21</v>
      </c>
      <c r="O1178" t="s">
        <v>273</v>
      </c>
      <c r="P1178">
        <v>0.17</v>
      </c>
      <c r="R1178">
        <v>1</v>
      </c>
      <c r="S1178" s="108">
        <v>0.17</v>
      </c>
      <c r="T1178">
        <v>1</v>
      </c>
      <c r="U1178" t="s">
        <v>270</v>
      </c>
      <c r="V1178" t="s">
        <v>167</v>
      </c>
      <c r="W1178">
        <v>1</v>
      </c>
      <c r="X1178">
        <v>0</v>
      </c>
      <c r="Y1178">
        <v>0</v>
      </c>
      <c r="Z1178">
        <v>0</v>
      </c>
      <c r="AA1178">
        <v>1</v>
      </c>
      <c r="AB1178">
        <v>0</v>
      </c>
      <c r="AC1178">
        <v>0</v>
      </c>
      <c r="AD1178">
        <v>0</v>
      </c>
    </row>
    <row r="1179" spans="1:30" x14ac:dyDescent="0.3">
      <c r="A1179" t="s">
        <v>1861</v>
      </c>
      <c r="B1179" t="s">
        <v>875</v>
      </c>
      <c r="C1179" t="s">
        <v>166</v>
      </c>
      <c r="D1179" t="s">
        <v>9771</v>
      </c>
      <c r="E1179" t="s">
        <v>2215</v>
      </c>
      <c r="F1179" t="s">
        <v>9293</v>
      </c>
      <c r="H1179" t="s">
        <v>265</v>
      </c>
      <c r="I1179" t="s">
        <v>266</v>
      </c>
      <c r="J1179" t="s">
        <v>2195</v>
      </c>
      <c r="K1179" t="s">
        <v>756</v>
      </c>
      <c r="L1179" t="s">
        <v>267</v>
      </c>
      <c r="M1179" t="s">
        <v>268</v>
      </c>
      <c r="N1179">
        <v>8</v>
      </c>
      <c r="O1179" t="s">
        <v>266</v>
      </c>
      <c r="P1179">
        <v>0.17</v>
      </c>
      <c r="R1179">
        <v>1</v>
      </c>
      <c r="S1179" s="108">
        <v>0.17</v>
      </c>
      <c r="T1179">
        <v>1</v>
      </c>
      <c r="U1179" t="s">
        <v>270</v>
      </c>
      <c r="V1179" t="s">
        <v>167</v>
      </c>
      <c r="W1179">
        <v>1</v>
      </c>
      <c r="X1179">
        <v>0</v>
      </c>
      <c r="Y1179">
        <v>0</v>
      </c>
      <c r="Z1179">
        <v>0</v>
      </c>
      <c r="AA1179">
        <v>1</v>
      </c>
      <c r="AB1179">
        <v>0</v>
      </c>
      <c r="AC1179">
        <v>0</v>
      </c>
      <c r="AD1179">
        <v>0</v>
      </c>
    </row>
    <row r="1180" spans="1:30" x14ac:dyDescent="0.3">
      <c r="A1180" t="s">
        <v>1861</v>
      </c>
      <c r="B1180" t="s">
        <v>875</v>
      </c>
      <c r="C1180" t="s">
        <v>166</v>
      </c>
      <c r="D1180" t="s">
        <v>9771</v>
      </c>
      <c r="E1180" t="s">
        <v>2215</v>
      </c>
      <c r="F1180" t="s">
        <v>9293</v>
      </c>
      <c r="H1180" t="s">
        <v>265</v>
      </c>
      <c r="I1180" t="s">
        <v>266</v>
      </c>
      <c r="J1180" t="s">
        <v>2195</v>
      </c>
      <c r="K1180" t="s">
        <v>756</v>
      </c>
      <c r="L1180" t="s">
        <v>271</v>
      </c>
      <c r="M1180" t="s">
        <v>268</v>
      </c>
      <c r="N1180">
        <v>21</v>
      </c>
      <c r="O1180" t="s">
        <v>273</v>
      </c>
      <c r="P1180">
        <v>0.17</v>
      </c>
      <c r="R1180">
        <v>1</v>
      </c>
      <c r="S1180" s="108">
        <v>0.17</v>
      </c>
      <c r="T1180">
        <v>1</v>
      </c>
      <c r="U1180" t="s">
        <v>270</v>
      </c>
      <c r="V1180" t="s">
        <v>167</v>
      </c>
      <c r="W1180">
        <v>1</v>
      </c>
      <c r="X1180">
        <v>0</v>
      </c>
      <c r="Y1180">
        <v>0</v>
      </c>
      <c r="Z1180">
        <v>0</v>
      </c>
      <c r="AA1180">
        <v>1</v>
      </c>
      <c r="AB1180">
        <v>0</v>
      </c>
      <c r="AC1180">
        <v>0</v>
      </c>
      <c r="AD1180">
        <v>0</v>
      </c>
    </row>
    <row r="1181" spans="1:30" x14ac:dyDescent="0.3">
      <c r="A1181" t="s">
        <v>1861</v>
      </c>
      <c r="B1181" t="s">
        <v>859</v>
      </c>
      <c r="C1181" t="s">
        <v>166</v>
      </c>
      <c r="D1181" t="s">
        <v>9768</v>
      </c>
      <c r="E1181" t="s">
        <v>2211</v>
      </c>
      <c r="F1181" t="s">
        <v>9293</v>
      </c>
      <c r="H1181" t="s">
        <v>265</v>
      </c>
      <c r="I1181" t="s">
        <v>266</v>
      </c>
      <c r="J1181" t="s">
        <v>2195</v>
      </c>
      <c r="K1181" t="s">
        <v>756</v>
      </c>
      <c r="L1181" t="s">
        <v>267</v>
      </c>
      <c r="M1181" t="s">
        <v>268</v>
      </c>
      <c r="N1181">
        <v>8</v>
      </c>
      <c r="O1181" t="s">
        <v>266</v>
      </c>
      <c r="P1181">
        <v>0.17</v>
      </c>
      <c r="R1181">
        <v>1</v>
      </c>
      <c r="S1181" s="108">
        <v>0.17</v>
      </c>
      <c r="T1181">
        <v>1</v>
      </c>
      <c r="U1181" t="s">
        <v>270</v>
      </c>
      <c r="V1181" t="s">
        <v>167</v>
      </c>
      <c r="W1181">
        <v>1</v>
      </c>
      <c r="X1181">
        <v>0</v>
      </c>
      <c r="Y1181">
        <v>0</v>
      </c>
      <c r="Z1181">
        <v>0</v>
      </c>
      <c r="AA1181">
        <v>1</v>
      </c>
      <c r="AB1181">
        <v>0</v>
      </c>
      <c r="AC1181">
        <v>0</v>
      </c>
      <c r="AD1181">
        <v>0</v>
      </c>
    </row>
    <row r="1182" spans="1:30" x14ac:dyDescent="0.3">
      <c r="A1182" t="s">
        <v>1861</v>
      </c>
      <c r="B1182" t="s">
        <v>859</v>
      </c>
      <c r="C1182" t="s">
        <v>166</v>
      </c>
      <c r="D1182" t="s">
        <v>9768</v>
      </c>
      <c r="E1182" t="s">
        <v>2211</v>
      </c>
      <c r="F1182" t="s">
        <v>9293</v>
      </c>
      <c r="H1182" t="s">
        <v>265</v>
      </c>
      <c r="I1182" t="s">
        <v>266</v>
      </c>
      <c r="J1182" t="s">
        <v>2195</v>
      </c>
      <c r="K1182" t="s">
        <v>756</v>
      </c>
      <c r="L1182" t="s">
        <v>271</v>
      </c>
      <c r="M1182" t="s">
        <v>268</v>
      </c>
      <c r="N1182">
        <v>9</v>
      </c>
      <c r="O1182" t="s">
        <v>288</v>
      </c>
      <c r="P1182">
        <v>0.17</v>
      </c>
      <c r="R1182">
        <v>1</v>
      </c>
      <c r="S1182" s="108">
        <v>0.17</v>
      </c>
      <c r="T1182">
        <v>1</v>
      </c>
      <c r="U1182" t="s">
        <v>270</v>
      </c>
      <c r="V1182" t="s">
        <v>167</v>
      </c>
      <c r="W1182">
        <v>1</v>
      </c>
      <c r="X1182">
        <v>0</v>
      </c>
      <c r="Y1182">
        <v>0</v>
      </c>
      <c r="Z1182">
        <v>0</v>
      </c>
      <c r="AA1182">
        <v>1</v>
      </c>
      <c r="AB1182">
        <v>0</v>
      </c>
      <c r="AC1182">
        <v>0</v>
      </c>
      <c r="AD1182">
        <v>0</v>
      </c>
    </row>
    <row r="1183" spans="1:30" x14ac:dyDescent="0.3">
      <c r="A1183" t="s">
        <v>1861</v>
      </c>
      <c r="B1183" t="s">
        <v>859</v>
      </c>
      <c r="C1183" t="s">
        <v>166</v>
      </c>
      <c r="D1183" t="s">
        <v>9768</v>
      </c>
      <c r="E1183" t="s">
        <v>2211</v>
      </c>
      <c r="F1183" t="s">
        <v>9293</v>
      </c>
      <c r="H1183" t="s">
        <v>265</v>
      </c>
      <c r="I1183" t="s">
        <v>266</v>
      </c>
      <c r="J1183" t="s">
        <v>2195</v>
      </c>
      <c r="K1183" t="s">
        <v>756</v>
      </c>
      <c r="L1183" t="s">
        <v>271</v>
      </c>
      <c r="M1183" t="s">
        <v>268</v>
      </c>
      <c r="N1183">
        <v>21</v>
      </c>
      <c r="O1183" t="s">
        <v>273</v>
      </c>
      <c r="P1183">
        <v>0.17</v>
      </c>
      <c r="R1183">
        <v>1</v>
      </c>
      <c r="S1183" s="108">
        <v>0.17</v>
      </c>
      <c r="T1183">
        <v>1</v>
      </c>
      <c r="U1183" t="s">
        <v>270</v>
      </c>
      <c r="V1183" t="s">
        <v>167</v>
      </c>
      <c r="W1183">
        <v>1</v>
      </c>
      <c r="X1183">
        <v>0</v>
      </c>
      <c r="Y1183">
        <v>0</v>
      </c>
      <c r="Z1183">
        <v>0</v>
      </c>
      <c r="AA1183">
        <v>1</v>
      </c>
      <c r="AB1183">
        <v>0</v>
      </c>
      <c r="AC1183">
        <v>0</v>
      </c>
      <c r="AD1183">
        <v>0</v>
      </c>
    </row>
    <row r="1184" spans="1:30" x14ac:dyDescent="0.3">
      <c r="A1184" t="s">
        <v>1861</v>
      </c>
      <c r="B1184" t="s">
        <v>879</v>
      </c>
      <c r="C1184" t="s">
        <v>166</v>
      </c>
      <c r="D1184" t="s">
        <v>9675</v>
      </c>
      <c r="E1184" t="s">
        <v>2087</v>
      </c>
      <c r="F1184" t="s">
        <v>1998</v>
      </c>
      <c r="H1184" t="s">
        <v>265</v>
      </c>
      <c r="I1184" t="s">
        <v>266</v>
      </c>
      <c r="J1184" t="s">
        <v>2086</v>
      </c>
      <c r="K1184" t="s">
        <v>756</v>
      </c>
      <c r="L1184" t="s">
        <v>267</v>
      </c>
      <c r="M1184" t="s">
        <v>268</v>
      </c>
      <c r="N1184">
        <v>8</v>
      </c>
      <c r="O1184" t="s">
        <v>266</v>
      </c>
      <c r="P1184">
        <v>0.17</v>
      </c>
      <c r="R1184">
        <v>1</v>
      </c>
      <c r="S1184" s="108">
        <v>0.17</v>
      </c>
      <c r="T1184">
        <v>1</v>
      </c>
      <c r="U1184" t="s">
        <v>270</v>
      </c>
      <c r="V1184" t="s">
        <v>167</v>
      </c>
      <c r="W1184">
        <v>1</v>
      </c>
      <c r="X1184">
        <v>0</v>
      </c>
      <c r="Y1184">
        <v>0</v>
      </c>
      <c r="Z1184">
        <v>0</v>
      </c>
      <c r="AA1184">
        <v>1</v>
      </c>
      <c r="AB1184">
        <v>0</v>
      </c>
      <c r="AC1184">
        <v>0</v>
      </c>
      <c r="AD1184">
        <v>0</v>
      </c>
    </row>
    <row r="1185" spans="1:30" x14ac:dyDescent="0.3">
      <c r="A1185" t="s">
        <v>1861</v>
      </c>
      <c r="B1185" t="s">
        <v>752</v>
      </c>
      <c r="C1185" t="s">
        <v>166</v>
      </c>
      <c r="D1185" t="s">
        <v>9682</v>
      </c>
      <c r="E1185" t="s">
        <v>2093</v>
      </c>
      <c r="F1185" t="s">
        <v>1998</v>
      </c>
      <c r="H1185" t="s">
        <v>265</v>
      </c>
      <c r="I1185" t="s">
        <v>266</v>
      </c>
      <c r="J1185" t="s">
        <v>2086</v>
      </c>
      <c r="K1185" t="s">
        <v>756</v>
      </c>
      <c r="L1185" t="s">
        <v>267</v>
      </c>
      <c r="M1185" t="s">
        <v>268</v>
      </c>
      <c r="N1185">
        <v>8</v>
      </c>
      <c r="O1185" t="s">
        <v>266</v>
      </c>
      <c r="P1185">
        <v>0.17</v>
      </c>
      <c r="R1185">
        <v>1</v>
      </c>
      <c r="S1185" s="108">
        <v>0.17</v>
      </c>
      <c r="T1185">
        <v>1</v>
      </c>
      <c r="U1185" t="s">
        <v>270</v>
      </c>
      <c r="V1185" t="s">
        <v>167</v>
      </c>
      <c r="W1185">
        <v>1</v>
      </c>
      <c r="X1185">
        <v>0</v>
      </c>
      <c r="Y1185">
        <v>0</v>
      </c>
      <c r="Z1185">
        <v>0</v>
      </c>
      <c r="AA1185">
        <v>1</v>
      </c>
      <c r="AB1185">
        <v>0</v>
      </c>
      <c r="AC1185">
        <v>0</v>
      </c>
      <c r="AD1185">
        <v>0</v>
      </c>
    </row>
    <row r="1186" spans="1:30" x14ac:dyDescent="0.3">
      <c r="A1186" t="s">
        <v>1861</v>
      </c>
      <c r="B1186" t="s">
        <v>754</v>
      </c>
      <c r="C1186" t="s">
        <v>166</v>
      </c>
      <c r="D1186" t="s">
        <v>9683</v>
      </c>
      <c r="E1186" t="s">
        <v>2094</v>
      </c>
      <c r="F1186" t="s">
        <v>1998</v>
      </c>
      <c r="H1186" t="s">
        <v>265</v>
      </c>
      <c r="I1186" t="s">
        <v>266</v>
      </c>
      <c r="J1186" t="s">
        <v>2086</v>
      </c>
      <c r="K1186" t="s">
        <v>756</v>
      </c>
      <c r="L1186" t="s">
        <v>267</v>
      </c>
      <c r="M1186" t="s">
        <v>268</v>
      </c>
      <c r="N1186">
        <v>8</v>
      </c>
      <c r="O1186" t="s">
        <v>266</v>
      </c>
      <c r="P1186">
        <v>0.17</v>
      </c>
      <c r="R1186">
        <v>1</v>
      </c>
      <c r="S1186" s="108">
        <v>0.17</v>
      </c>
      <c r="T1186">
        <v>1</v>
      </c>
      <c r="U1186" t="s">
        <v>270</v>
      </c>
      <c r="V1186" t="s">
        <v>167</v>
      </c>
      <c r="W1186">
        <v>1</v>
      </c>
      <c r="X1186">
        <v>0</v>
      </c>
      <c r="Y1186">
        <v>0</v>
      </c>
      <c r="Z1186">
        <v>0</v>
      </c>
      <c r="AA1186">
        <v>1</v>
      </c>
      <c r="AB1186">
        <v>0</v>
      </c>
      <c r="AC1186">
        <v>0</v>
      </c>
      <c r="AD1186">
        <v>0</v>
      </c>
    </row>
    <row r="1187" spans="1:30" x14ac:dyDescent="0.3">
      <c r="A1187" t="s">
        <v>1861</v>
      </c>
      <c r="B1187" t="s">
        <v>757</v>
      </c>
      <c r="C1187" t="s">
        <v>166</v>
      </c>
      <c r="D1187" t="s">
        <v>9674</v>
      </c>
      <c r="E1187" t="s">
        <v>2085</v>
      </c>
      <c r="F1187" t="s">
        <v>1998</v>
      </c>
      <c r="H1187" t="s">
        <v>265</v>
      </c>
      <c r="I1187" t="s">
        <v>266</v>
      </c>
      <c r="J1187" t="s">
        <v>2086</v>
      </c>
      <c r="K1187" t="s">
        <v>2004</v>
      </c>
      <c r="L1187" t="s">
        <v>267</v>
      </c>
      <c r="M1187" t="s">
        <v>268</v>
      </c>
      <c r="N1187">
        <v>8</v>
      </c>
      <c r="O1187" t="s">
        <v>266</v>
      </c>
      <c r="P1187">
        <v>0.17</v>
      </c>
      <c r="R1187">
        <v>1</v>
      </c>
      <c r="S1187" s="108">
        <v>0.17</v>
      </c>
      <c r="T1187">
        <v>1</v>
      </c>
      <c r="U1187" t="s">
        <v>270</v>
      </c>
      <c r="V1187" t="s">
        <v>167</v>
      </c>
      <c r="W1187">
        <v>1</v>
      </c>
      <c r="X1187">
        <v>0</v>
      </c>
      <c r="Y1187">
        <v>0</v>
      </c>
      <c r="Z1187">
        <v>0</v>
      </c>
      <c r="AA1187">
        <v>1</v>
      </c>
      <c r="AB1187">
        <v>0</v>
      </c>
      <c r="AC1187">
        <v>0</v>
      </c>
      <c r="AD1187">
        <v>0</v>
      </c>
    </row>
    <row r="1188" spans="1:30" x14ac:dyDescent="0.3">
      <c r="A1188" t="s">
        <v>1861</v>
      </c>
      <c r="B1188" t="s">
        <v>757</v>
      </c>
      <c r="C1188" t="s">
        <v>166</v>
      </c>
      <c r="D1188" t="s">
        <v>9674</v>
      </c>
      <c r="E1188" t="s">
        <v>2085</v>
      </c>
      <c r="F1188" t="s">
        <v>1998</v>
      </c>
      <c r="H1188" t="s">
        <v>265</v>
      </c>
      <c r="I1188" t="s">
        <v>266</v>
      </c>
      <c r="J1188" t="s">
        <v>2086</v>
      </c>
      <c r="K1188" t="s">
        <v>2004</v>
      </c>
      <c r="L1188" t="s">
        <v>271</v>
      </c>
      <c r="M1188" t="s">
        <v>268</v>
      </c>
      <c r="N1188">
        <v>9</v>
      </c>
      <c r="O1188" t="s">
        <v>288</v>
      </c>
      <c r="P1188">
        <v>0.17</v>
      </c>
      <c r="R1188">
        <v>1</v>
      </c>
      <c r="S1188" s="108">
        <v>0.17</v>
      </c>
      <c r="T1188">
        <v>1</v>
      </c>
      <c r="U1188" t="s">
        <v>270</v>
      </c>
      <c r="V1188" t="s">
        <v>167</v>
      </c>
      <c r="W1188">
        <v>1</v>
      </c>
      <c r="X1188">
        <v>0</v>
      </c>
      <c r="Y1188">
        <v>0</v>
      </c>
      <c r="Z1188">
        <v>0</v>
      </c>
      <c r="AA1188">
        <v>1</v>
      </c>
      <c r="AB1188">
        <v>0</v>
      </c>
      <c r="AC1188">
        <v>0</v>
      </c>
      <c r="AD1188">
        <v>0</v>
      </c>
    </row>
    <row r="1189" spans="1:30" x14ac:dyDescent="0.3">
      <c r="A1189" t="s">
        <v>1861</v>
      </c>
      <c r="B1189" t="s">
        <v>757</v>
      </c>
      <c r="C1189" t="s">
        <v>166</v>
      </c>
      <c r="D1189" t="s">
        <v>9674</v>
      </c>
      <c r="E1189" t="s">
        <v>2085</v>
      </c>
      <c r="F1189" t="s">
        <v>1998</v>
      </c>
      <c r="H1189" t="s">
        <v>265</v>
      </c>
      <c r="I1189" t="s">
        <v>266</v>
      </c>
      <c r="J1189" t="s">
        <v>2086</v>
      </c>
      <c r="K1189" t="s">
        <v>2004</v>
      </c>
      <c r="L1189" t="s">
        <v>271</v>
      </c>
      <c r="M1189" t="s">
        <v>268</v>
      </c>
      <c r="N1189">
        <v>21</v>
      </c>
      <c r="O1189" t="s">
        <v>273</v>
      </c>
      <c r="P1189">
        <v>0.17</v>
      </c>
      <c r="R1189">
        <v>1</v>
      </c>
      <c r="S1189" s="108">
        <v>0.17</v>
      </c>
      <c r="T1189">
        <v>1</v>
      </c>
      <c r="U1189" t="s">
        <v>270</v>
      </c>
      <c r="V1189" t="s">
        <v>167</v>
      </c>
      <c r="W1189">
        <v>1</v>
      </c>
      <c r="X1189">
        <v>0</v>
      </c>
      <c r="Y1189">
        <v>0</v>
      </c>
      <c r="Z1189">
        <v>0</v>
      </c>
      <c r="AA1189">
        <v>1</v>
      </c>
      <c r="AB1189">
        <v>0</v>
      </c>
      <c r="AC1189">
        <v>0</v>
      </c>
      <c r="AD1189">
        <v>0</v>
      </c>
    </row>
    <row r="1190" spans="1:30" x14ac:dyDescent="0.3">
      <c r="A1190" t="s">
        <v>1861</v>
      </c>
      <c r="B1190" t="s">
        <v>759</v>
      </c>
      <c r="C1190" t="s">
        <v>166</v>
      </c>
      <c r="D1190" t="s">
        <v>9681</v>
      </c>
      <c r="E1190" t="s">
        <v>2092</v>
      </c>
      <c r="F1190" t="s">
        <v>1998</v>
      </c>
      <c r="H1190" t="s">
        <v>265</v>
      </c>
      <c r="I1190" t="s">
        <v>266</v>
      </c>
      <c r="J1190" t="s">
        <v>2086</v>
      </c>
      <c r="K1190" t="s">
        <v>17404</v>
      </c>
      <c r="L1190" t="s">
        <v>267</v>
      </c>
      <c r="M1190" t="s">
        <v>268</v>
      </c>
      <c r="N1190">
        <v>8</v>
      </c>
      <c r="O1190" t="s">
        <v>266</v>
      </c>
      <c r="P1190">
        <v>0.17</v>
      </c>
      <c r="R1190">
        <v>1</v>
      </c>
      <c r="S1190" s="108">
        <v>0.17</v>
      </c>
      <c r="T1190">
        <v>1</v>
      </c>
      <c r="U1190" t="s">
        <v>270</v>
      </c>
      <c r="V1190" t="s">
        <v>167</v>
      </c>
      <c r="W1190">
        <v>1</v>
      </c>
      <c r="X1190">
        <v>0</v>
      </c>
      <c r="Y1190">
        <v>0</v>
      </c>
      <c r="Z1190">
        <v>0</v>
      </c>
      <c r="AA1190">
        <v>1</v>
      </c>
      <c r="AB1190">
        <v>0</v>
      </c>
      <c r="AC1190">
        <v>0</v>
      </c>
      <c r="AD1190">
        <v>0</v>
      </c>
    </row>
    <row r="1191" spans="1:30" x14ac:dyDescent="0.3">
      <c r="A1191" t="s">
        <v>1861</v>
      </c>
      <c r="B1191" t="s">
        <v>759</v>
      </c>
      <c r="C1191" t="s">
        <v>166</v>
      </c>
      <c r="D1191" t="s">
        <v>9681</v>
      </c>
      <c r="E1191" t="s">
        <v>2092</v>
      </c>
      <c r="F1191" t="s">
        <v>1998</v>
      </c>
      <c r="H1191" t="s">
        <v>265</v>
      </c>
      <c r="I1191" t="s">
        <v>266</v>
      </c>
      <c r="J1191" t="s">
        <v>2086</v>
      </c>
      <c r="K1191" t="s">
        <v>17404</v>
      </c>
      <c r="L1191" t="s">
        <v>271</v>
      </c>
      <c r="M1191" t="s">
        <v>268</v>
      </c>
      <c r="N1191">
        <v>9</v>
      </c>
      <c r="O1191" t="s">
        <v>288</v>
      </c>
      <c r="P1191">
        <v>0.32</v>
      </c>
      <c r="R1191">
        <v>1</v>
      </c>
      <c r="S1191" s="108">
        <v>0.32</v>
      </c>
      <c r="T1191">
        <v>1</v>
      </c>
      <c r="U1191" t="s">
        <v>270</v>
      </c>
      <c r="V1191" t="s">
        <v>167</v>
      </c>
      <c r="W1191">
        <v>1</v>
      </c>
      <c r="X1191">
        <v>0</v>
      </c>
      <c r="Y1191">
        <v>0</v>
      </c>
      <c r="Z1191">
        <v>0</v>
      </c>
      <c r="AA1191">
        <v>1</v>
      </c>
      <c r="AB1191">
        <v>0</v>
      </c>
      <c r="AC1191">
        <v>0</v>
      </c>
      <c r="AD1191">
        <v>0</v>
      </c>
    </row>
    <row r="1192" spans="1:30" x14ac:dyDescent="0.3">
      <c r="A1192" t="s">
        <v>1861</v>
      </c>
      <c r="B1192" t="s">
        <v>837</v>
      </c>
      <c r="C1192" t="s">
        <v>166</v>
      </c>
      <c r="D1192" t="s">
        <v>9677</v>
      </c>
      <c r="E1192" t="s">
        <v>1488</v>
      </c>
      <c r="F1192" t="s">
        <v>1998</v>
      </c>
      <c r="H1192" t="s">
        <v>265</v>
      </c>
      <c r="I1192" t="s">
        <v>266</v>
      </c>
      <c r="J1192" t="s">
        <v>2086</v>
      </c>
      <c r="K1192" t="s">
        <v>756</v>
      </c>
      <c r="L1192" t="s">
        <v>267</v>
      </c>
      <c r="M1192" t="s">
        <v>268</v>
      </c>
      <c r="N1192">
        <v>8</v>
      </c>
      <c r="O1192" t="s">
        <v>266</v>
      </c>
      <c r="P1192">
        <v>0.17</v>
      </c>
      <c r="R1192">
        <v>1</v>
      </c>
      <c r="S1192" s="108">
        <v>0.17</v>
      </c>
      <c r="T1192">
        <v>1</v>
      </c>
      <c r="U1192" t="s">
        <v>270</v>
      </c>
      <c r="V1192" t="s">
        <v>167</v>
      </c>
      <c r="W1192">
        <v>1</v>
      </c>
      <c r="X1192">
        <v>0</v>
      </c>
      <c r="Y1192">
        <v>0</v>
      </c>
      <c r="Z1192">
        <v>0</v>
      </c>
      <c r="AA1192">
        <v>1</v>
      </c>
      <c r="AB1192">
        <v>0</v>
      </c>
      <c r="AC1192">
        <v>0</v>
      </c>
      <c r="AD1192">
        <v>0</v>
      </c>
    </row>
    <row r="1193" spans="1:30" x14ac:dyDescent="0.3">
      <c r="A1193" t="s">
        <v>1861</v>
      </c>
      <c r="B1193" t="s">
        <v>837</v>
      </c>
      <c r="C1193" t="s">
        <v>166</v>
      </c>
      <c r="D1193" t="s">
        <v>9677</v>
      </c>
      <c r="E1193" t="s">
        <v>1488</v>
      </c>
      <c r="F1193" t="s">
        <v>1998</v>
      </c>
      <c r="H1193" t="s">
        <v>265</v>
      </c>
      <c r="I1193" t="s">
        <v>266</v>
      </c>
      <c r="J1193" t="s">
        <v>2086</v>
      </c>
      <c r="K1193" t="s">
        <v>756</v>
      </c>
      <c r="L1193" t="s">
        <v>271</v>
      </c>
      <c r="M1193" t="s">
        <v>268</v>
      </c>
      <c r="N1193">
        <v>9</v>
      </c>
      <c r="O1193" t="s">
        <v>288</v>
      </c>
      <c r="P1193">
        <v>0.17</v>
      </c>
      <c r="R1193">
        <v>1</v>
      </c>
      <c r="S1193" s="108">
        <v>0.17</v>
      </c>
      <c r="T1193">
        <v>1</v>
      </c>
      <c r="U1193" t="s">
        <v>270</v>
      </c>
      <c r="V1193" t="s">
        <v>167</v>
      </c>
      <c r="W1193">
        <v>1</v>
      </c>
      <c r="X1193">
        <v>0</v>
      </c>
      <c r="Y1193">
        <v>0</v>
      </c>
      <c r="Z1193">
        <v>0</v>
      </c>
      <c r="AA1193">
        <v>1</v>
      </c>
      <c r="AB1193">
        <v>0</v>
      </c>
      <c r="AC1193">
        <v>0</v>
      </c>
      <c r="AD1193">
        <v>0</v>
      </c>
    </row>
    <row r="1194" spans="1:30" x14ac:dyDescent="0.3">
      <c r="A1194" t="s">
        <v>1861</v>
      </c>
      <c r="B1194" t="s">
        <v>809</v>
      </c>
      <c r="C1194" t="s">
        <v>166</v>
      </c>
      <c r="D1194" t="s">
        <v>9680</v>
      </c>
      <c r="E1194" t="s">
        <v>2091</v>
      </c>
      <c r="F1194" t="s">
        <v>1998</v>
      </c>
      <c r="H1194" t="s">
        <v>265</v>
      </c>
      <c r="I1194" t="s">
        <v>266</v>
      </c>
      <c r="J1194" t="s">
        <v>2086</v>
      </c>
      <c r="K1194" t="s">
        <v>756</v>
      </c>
      <c r="L1194" t="s">
        <v>267</v>
      </c>
      <c r="M1194" t="s">
        <v>268</v>
      </c>
      <c r="N1194">
        <v>8</v>
      </c>
      <c r="O1194" t="s">
        <v>266</v>
      </c>
      <c r="P1194">
        <v>0.17</v>
      </c>
      <c r="R1194">
        <v>1</v>
      </c>
      <c r="S1194" s="108">
        <v>0.17</v>
      </c>
      <c r="T1194">
        <v>1</v>
      </c>
      <c r="U1194" t="s">
        <v>270</v>
      </c>
      <c r="V1194" t="s">
        <v>167</v>
      </c>
      <c r="W1194">
        <v>1</v>
      </c>
      <c r="X1194">
        <v>0</v>
      </c>
      <c r="Y1194">
        <v>0</v>
      </c>
      <c r="Z1194">
        <v>0</v>
      </c>
      <c r="AA1194">
        <v>1</v>
      </c>
      <c r="AB1194">
        <v>0</v>
      </c>
      <c r="AC1194">
        <v>0</v>
      </c>
      <c r="AD1194">
        <v>0</v>
      </c>
    </row>
    <row r="1195" spans="1:30" x14ac:dyDescent="0.3">
      <c r="A1195" t="s">
        <v>1861</v>
      </c>
      <c r="B1195" t="s">
        <v>809</v>
      </c>
      <c r="C1195" t="s">
        <v>166</v>
      </c>
      <c r="D1195" t="s">
        <v>9680</v>
      </c>
      <c r="E1195" t="s">
        <v>2091</v>
      </c>
      <c r="F1195" t="s">
        <v>1998</v>
      </c>
      <c r="H1195" t="s">
        <v>265</v>
      </c>
      <c r="I1195" t="s">
        <v>266</v>
      </c>
      <c r="J1195" t="s">
        <v>2086</v>
      </c>
      <c r="K1195" t="s">
        <v>756</v>
      </c>
      <c r="L1195" t="s">
        <v>271</v>
      </c>
      <c r="M1195" t="s">
        <v>268</v>
      </c>
      <c r="N1195">
        <v>9</v>
      </c>
      <c r="O1195" t="s">
        <v>288</v>
      </c>
      <c r="P1195">
        <v>0.17</v>
      </c>
      <c r="R1195">
        <v>1</v>
      </c>
      <c r="S1195" s="108">
        <v>0.17</v>
      </c>
      <c r="T1195">
        <v>1</v>
      </c>
      <c r="U1195" t="s">
        <v>270</v>
      </c>
      <c r="V1195" t="s">
        <v>167</v>
      </c>
      <c r="W1195">
        <v>1</v>
      </c>
      <c r="X1195">
        <v>0</v>
      </c>
      <c r="Y1195">
        <v>0</v>
      </c>
      <c r="Z1195">
        <v>0</v>
      </c>
      <c r="AA1195">
        <v>1</v>
      </c>
      <c r="AB1195">
        <v>0</v>
      </c>
      <c r="AC1195">
        <v>0</v>
      </c>
      <c r="AD1195">
        <v>0</v>
      </c>
    </row>
    <row r="1196" spans="1:30" x14ac:dyDescent="0.3">
      <c r="A1196" t="s">
        <v>1861</v>
      </c>
      <c r="B1196" t="s">
        <v>809</v>
      </c>
      <c r="C1196" t="s">
        <v>166</v>
      </c>
      <c r="D1196" t="s">
        <v>9680</v>
      </c>
      <c r="E1196" t="s">
        <v>2091</v>
      </c>
      <c r="F1196" t="s">
        <v>1998</v>
      </c>
      <c r="H1196" t="s">
        <v>265</v>
      </c>
      <c r="I1196" t="s">
        <v>266</v>
      </c>
      <c r="J1196" t="s">
        <v>2086</v>
      </c>
      <c r="K1196" t="s">
        <v>756</v>
      </c>
      <c r="L1196" t="s">
        <v>271</v>
      </c>
      <c r="M1196" t="s">
        <v>268</v>
      </c>
      <c r="N1196">
        <v>21</v>
      </c>
      <c r="O1196" t="s">
        <v>273</v>
      </c>
      <c r="P1196">
        <v>0.17</v>
      </c>
      <c r="R1196">
        <v>1</v>
      </c>
      <c r="S1196" s="108">
        <v>0.17</v>
      </c>
      <c r="T1196">
        <v>1</v>
      </c>
      <c r="U1196" t="s">
        <v>270</v>
      </c>
      <c r="V1196" t="s">
        <v>167</v>
      </c>
      <c r="W1196">
        <v>1</v>
      </c>
      <c r="X1196">
        <v>0</v>
      </c>
      <c r="Y1196">
        <v>0</v>
      </c>
      <c r="Z1196">
        <v>0</v>
      </c>
      <c r="AA1196">
        <v>1</v>
      </c>
      <c r="AB1196">
        <v>0</v>
      </c>
      <c r="AC1196">
        <v>0</v>
      </c>
      <c r="AD1196">
        <v>0</v>
      </c>
    </row>
    <row r="1197" spans="1:30" x14ac:dyDescent="0.3">
      <c r="A1197" t="s">
        <v>1861</v>
      </c>
      <c r="B1197" t="s">
        <v>811</v>
      </c>
      <c r="C1197" t="s">
        <v>166</v>
      </c>
      <c r="D1197" t="s">
        <v>9687</v>
      </c>
      <c r="E1197" t="s">
        <v>2099</v>
      </c>
      <c r="F1197" t="s">
        <v>1998</v>
      </c>
      <c r="H1197" t="s">
        <v>265</v>
      </c>
      <c r="I1197" t="s">
        <v>266</v>
      </c>
      <c r="J1197" t="s">
        <v>2086</v>
      </c>
      <c r="K1197" t="s">
        <v>756</v>
      </c>
      <c r="L1197" t="s">
        <v>267</v>
      </c>
      <c r="M1197" t="s">
        <v>268</v>
      </c>
      <c r="N1197">
        <v>8</v>
      </c>
      <c r="O1197" t="s">
        <v>266</v>
      </c>
      <c r="P1197">
        <v>0.17</v>
      </c>
      <c r="R1197">
        <v>1</v>
      </c>
      <c r="S1197" s="108">
        <v>0.17</v>
      </c>
      <c r="T1197">
        <v>1</v>
      </c>
      <c r="U1197" t="s">
        <v>270</v>
      </c>
      <c r="V1197" t="s">
        <v>167</v>
      </c>
      <c r="W1197">
        <v>1</v>
      </c>
      <c r="X1197">
        <v>0</v>
      </c>
      <c r="Y1197">
        <v>0</v>
      </c>
      <c r="Z1197">
        <v>0</v>
      </c>
      <c r="AA1197">
        <v>1</v>
      </c>
      <c r="AB1197">
        <v>0</v>
      </c>
      <c r="AC1197">
        <v>0</v>
      </c>
      <c r="AD1197">
        <v>0</v>
      </c>
    </row>
    <row r="1198" spans="1:30" x14ac:dyDescent="0.3">
      <c r="A1198" t="s">
        <v>1861</v>
      </c>
      <c r="B1198" t="s">
        <v>811</v>
      </c>
      <c r="C1198" t="s">
        <v>166</v>
      </c>
      <c r="D1198" t="s">
        <v>9687</v>
      </c>
      <c r="E1198" t="s">
        <v>2099</v>
      </c>
      <c r="F1198" t="s">
        <v>1998</v>
      </c>
      <c r="H1198" t="s">
        <v>265</v>
      </c>
      <c r="I1198" t="s">
        <v>266</v>
      </c>
      <c r="J1198" t="s">
        <v>2086</v>
      </c>
      <c r="K1198" t="s">
        <v>756</v>
      </c>
      <c r="L1198" t="s">
        <v>271</v>
      </c>
      <c r="M1198" t="s">
        <v>268</v>
      </c>
      <c r="N1198">
        <v>9</v>
      </c>
      <c r="O1198" t="s">
        <v>288</v>
      </c>
      <c r="P1198">
        <v>0.17</v>
      </c>
      <c r="R1198">
        <v>1</v>
      </c>
      <c r="S1198" s="108">
        <v>0.17</v>
      </c>
      <c r="T1198">
        <v>1</v>
      </c>
      <c r="U1198" t="s">
        <v>270</v>
      </c>
      <c r="V1198" t="s">
        <v>167</v>
      </c>
      <c r="W1198">
        <v>1</v>
      </c>
      <c r="X1198">
        <v>0</v>
      </c>
      <c r="Y1198">
        <v>0</v>
      </c>
      <c r="Z1198">
        <v>0</v>
      </c>
      <c r="AA1198">
        <v>1</v>
      </c>
      <c r="AB1198">
        <v>0</v>
      </c>
      <c r="AC1198">
        <v>0</v>
      </c>
      <c r="AD1198">
        <v>0</v>
      </c>
    </row>
    <row r="1199" spans="1:30" x14ac:dyDescent="0.3">
      <c r="A1199" t="s">
        <v>1861</v>
      </c>
      <c r="B1199" t="s">
        <v>813</v>
      </c>
      <c r="C1199" t="s">
        <v>166</v>
      </c>
      <c r="D1199" t="s">
        <v>9684</v>
      </c>
      <c r="E1199" t="s">
        <v>2095</v>
      </c>
      <c r="F1199" t="s">
        <v>1998</v>
      </c>
      <c r="H1199" t="s">
        <v>265</v>
      </c>
      <c r="I1199" t="s">
        <v>266</v>
      </c>
      <c r="J1199" t="s">
        <v>2086</v>
      </c>
      <c r="K1199" t="s">
        <v>756</v>
      </c>
      <c r="L1199" t="s">
        <v>267</v>
      </c>
      <c r="M1199" t="s">
        <v>268</v>
      </c>
      <c r="N1199">
        <v>8</v>
      </c>
      <c r="O1199" t="s">
        <v>266</v>
      </c>
      <c r="P1199">
        <v>0.17</v>
      </c>
      <c r="R1199">
        <v>1</v>
      </c>
      <c r="S1199" s="108">
        <v>0.17</v>
      </c>
      <c r="T1199">
        <v>1</v>
      </c>
      <c r="U1199" t="s">
        <v>270</v>
      </c>
      <c r="V1199" t="s">
        <v>167</v>
      </c>
      <c r="W1199">
        <v>1</v>
      </c>
      <c r="X1199">
        <v>0</v>
      </c>
      <c r="Y1199">
        <v>0</v>
      </c>
      <c r="Z1199">
        <v>0</v>
      </c>
      <c r="AA1199">
        <v>1</v>
      </c>
      <c r="AB1199">
        <v>0</v>
      </c>
      <c r="AC1199">
        <v>0</v>
      </c>
      <c r="AD1199">
        <v>0</v>
      </c>
    </row>
    <row r="1200" spans="1:30" x14ac:dyDescent="0.3">
      <c r="A1200" t="s">
        <v>1861</v>
      </c>
      <c r="B1200" t="s">
        <v>813</v>
      </c>
      <c r="C1200" t="s">
        <v>166</v>
      </c>
      <c r="D1200" t="s">
        <v>9684</v>
      </c>
      <c r="E1200" t="s">
        <v>2095</v>
      </c>
      <c r="F1200" t="s">
        <v>1998</v>
      </c>
      <c r="H1200" t="s">
        <v>265</v>
      </c>
      <c r="I1200" t="s">
        <v>266</v>
      </c>
      <c r="J1200" t="s">
        <v>2086</v>
      </c>
      <c r="K1200" t="s">
        <v>756</v>
      </c>
      <c r="L1200" t="s">
        <v>271</v>
      </c>
      <c r="M1200" t="s">
        <v>268</v>
      </c>
      <c r="N1200">
        <v>9</v>
      </c>
      <c r="O1200" t="s">
        <v>288</v>
      </c>
      <c r="P1200">
        <v>0.17</v>
      </c>
      <c r="R1200">
        <v>1</v>
      </c>
      <c r="S1200" s="108">
        <v>0.17</v>
      </c>
      <c r="T1200">
        <v>1</v>
      </c>
      <c r="U1200" t="s">
        <v>270</v>
      </c>
      <c r="V1200" t="s">
        <v>167</v>
      </c>
      <c r="W1200">
        <v>1</v>
      </c>
      <c r="X1200">
        <v>0</v>
      </c>
      <c r="Y1200">
        <v>0</v>
      </c>
      <c r="Z1200">
        <v>0</v>
      </c>
      <c r="AA1200">
        <v>1</v>
      </c>
      <c r="AB1200">
        <v>0</v>
      </c>
      <c r="AC1200">
        <v>0</v>
      </c>
      <c r="AD1200">
        <v>0</v>
      </c>
    </row>
    <row r="1201" spans="1:30" x14ac:dyDescent="0.3">
      <c r="A1201" t="s">
        <v>1861</v>
      </c>
      <c r="B1201" t="s">
        <v>813</v>
      </c>
      <c r="C1201" t="s">
        <v>166</v>
      </c>
      <c r="D1201" t="s">
        <v>9684</v>
      </c>
      <c r="E1201" t="s">
        <v>2095</v>
      </c>
      <c r="F1201" t="s">
        <v>1998</v>
      </c>
      <c r="H1201" t="s">
        <v>265</v>
      </c>
      <c r="I1201" t="s">
        <v>266</v>
      </c>
      <c r="J1201" t="s">
        <v>2086</v>
      </c>
      <c r="K1201" t="s">
        <v>756</v>
      </c>
      <c r="L1201" t="s">
        <v>271</v>
      </c>
      <c r="M1201" t="s">
        <v>268</v>
      </c>
      <c r="N1201">
        <v>21</v>
      </c>
      <c r="O1201" t="s">
        <v>273</v>
      </c>
      <c r="P1201">
        <v>0.17</v>
      </c>
      <c r="R1201">
        <v>1</v>
      </c>
      <c r="S1201" s="108">
        <v>0.17</v>
      </c>
      <c r="T1201">
        <v>1</v>
      </c>
      <c r="U1201" t="s">
        <v>270</v>
      </c>
      <c r="V1201" t="s">
        <v>167</v>
      </c>
      <c r="W1201">
        <v>1</v>
      </c>
      <c r="X1201">
        <v>0</v>
      </c>
      <c r="Y1201">
        <v>0</v>
      </c>
      <c r="Z1201">
        <v>0</v>
      </c>
      <c r="AA1201">
        <v>1</v>
      </c>
      <c r="AB1201">
        <v>0</v>
      </c>
      <c r="AC1201">
        <v>0</v>
      </c>
      <c r="AD1201">
        <v>0</v>
      </c>
    </row>
    <row r="1202" spans="1:30" x14ac:dyDescent="0.3">
      <c r="A1202" t="s">
        <v>1861</v>
      </c>
      <c r="B1202" t="s">
        <v>815</v>
      </c>
      <c r="C1202" t="s">
        <v>166</v>
      </c>
      <c r="D1202" t="s">
        <v>9685</v>
      </c>
      <c r="E1202" t="s">
        <v>2096</v>
      </c>
      <c r="F1202" t="s">
        <v>1998</v>
      </c>
      <c r="H1202" t="s">
        <v>265</v>
      </c>
      <c r="I1202" t="s">
        <v>266</v>
      </c>
      <c r="J1202" t="s">
        <v>2086</v>
      </c>
      <c r="K1202" t="s">
        <v>756</v>
      </c>
      <c r="L1202" t="s">
        <v>267</v>
      </c>
      <c r="M1202" t="s">
        <v>268</v>
      </c>
      <c r="N1202">
        <v>8</v>
      </c>
      <c r="O1202" t="s">
        <v>266</v>
      </c>
      <c r="P1202">
        <v>0.17</v>
      </c>
      <c r="R1202">
        <v>1</v>
      </c>
      <c r="S1202" s="108">
        <v>0.17</v>
      </c>
      <c r="T1202">
        <v>1</v>
      </c>
      <c r="U1202" t="s">
        <v>270</v>
      </c>
      <c r="V1202" t="s">
        <v>167</v>
      </c>
      <c r="W1202">
        <v>1</v>
      </c>
      <c r="X1202">
        <v>0</v>
      </c>
      <c r="Y1202">
        <v>0</v>
      </c>
      <c r="Z1202">
        <v>0</v>
      </c>
      <c r="AA1202">
        <v>1</v>
      </c>
      <c r="AB1202">
        <v>0</v>
      </c>
      <c r="AC1202">
        <v>0</v>
      </c>
      <c r="AD1202">
        <v>0</v>
      </c>
    </row>
    <row r="1203" spans="1:30" x14ac:dyDescent="0.3">
      <c r="A1203" t="s">
        <v>1861</v>
      </c>
      <c r="B1203" t="s">
        <v>815</v>
      </c>
      <c r="C1203" t="s">
        <v>166</v>
      </c>
      <c r="D1203" t="s">
        <v>9685</v>
      </c>
      <c r="E1203" t="s">
        <v>2096</v>
      </c>
      <c r="F1203" t="s">
        <v>1998</v>
      </c>
      <c r="H1203" t="s">
        <v>265</v>
      </c>
      <c r="I1203" t="s">
        <v>266</v>
      </c>
      <c r="J1203" t="s">
        <v>2086</v>
      </c>
      <c r="K1203" t="s">
        <v>756</v>
      </c>
      <c r="L1203" t="s">
        <v>271</v>
      </c>
      <c r="M1203" t="s">
        <v>268</v>
      </c>
      <c r="N1203">
        <v>9</v>
      </c>
      <c r="O1203" t="s">
        <v>288</v>
      </c>
      <c r="P1203">
        <v>0.17</v>
      </c>
      <c r="R1203">
        <v>1</v>
      </c>
      <c r="S1203" s="108">
        <v>0.17</v>
      </c>
      <c r="T1203">
        <v>1</v>
      </c>
      <c r="U1203" t="s">
        <v>270</v>
      </c>
      <c r="V1203" t="s">
        <v>167</v>
      </c>
      <c r="W1203">
        <v>1</v>
      </c>
      <c r="X1203">
        <v>0</v>
      </c>
      <c r="Y1203">
        <v>0</v>
      </c>
      <c r="Z1203">
        <v>0</v>
      </c>
      <c r="AA1203">
        <v>1</v>
      </c>
      <c r="AB1203">
        <v>0</v>
      </c>
      <c r="AC1203">
        <v>0</v>
      </c>
      <c r="AD1203">
        <v>0</v>
      </c>
    </row>
    <row r="1204" spans="1:30" x14ac:dyDescent="0.3">
      <c r="A1204" t="s">
        <v>1861</v>
      </c>
      <c r="B1204" t="s">
        <v>817</v>
      </c>
      <c r="C1204" t="s">
        <v>166</v>
      </c>
      <c r="D1204" t="s">
        <v>9717</v>
      </c>
      <c r="E1204" t="s">
        <v>2191</v>
      </c>
      <c r="F1204" t="s">
        <v>2134</v>
      </c>
      <c r="H1204" t="s">
        <v>265</v>
      </c>
      <c r="I1204" t="s">
        <v>266</v>
      </c>
      <c r="J1204" t="s">
        <v>2135</v>
      </c>
      <c r="K1204" t="s">
        <v>756</v>
      </c>
      <c r="L1204" t="s">
        <v>267</v>
      </c>
      <c r="M1204" t="s">
        <v>268</v>
      </c>
      <c r="N1204">
        <v>8</v>
      </c>
      <c r="O1204" t="s">
        <v>266</v>
      </c>
      <c r="P1204">
        <v>0.17</v>
      </c>
      <c r="R1204">
        <v>1</v>
      </c>
      <c r="S1204" s="108">
        <v>0.17</v>
      </c>
      <c r="T1204">
        <v>1</v>
      </c>
      <c r="U1204" t="s">
        <v>270</v>
      </c>
      <c r="V1204" t="s">
        <v>167</v>
      </c>
      <c r="W1204">
        <v>1</v>
      </c>
      <c r="X1204">
        <v>0</v>
      </c>
      <c r="Y1204">
        <v>0</v>
      </c>
      <c r="Z1204">
        <v>0</v>
      </c>
      <c r="AA1204">
        <v>1</v>
      </c>
      <c r="AB1204">
        <v>0</v>
      </c>
      <c r="AC1204">
        <v>0</v>
      </c>
      <c r="AD1204">
        <v>0</v>
      </c>
    </row>
    <row r="1205" spans="1:30" x14ac:dyDescent="0.3">
      <c r="A1205" t="s">
        <v>1861</v>
      </c>
      <c r="B1205" t="s">
        <v>817</v>
      </c>
      <c r="C1205" t="s">
        <v>166</v>
      </c>
      <c r="D1205" t="s">
        <v>9717</v>
      </c>
      <c r="E1205" t="s">
        <v>2191</v>
      </c>
      <c r="F1205" t="s">
        <v>2134</v>
      </c>
      <c r="H1205" t="s">
        <v>265</v>
      </c>
      <c r="I1205" t="s">
        <v>266</v>
      </c>
      <c r="J1205" t="s">
        <v>2135</v>
      </c>
      <c r="K1205" t="s">
        <v>756</v>
      </c>
      <c r="L1205" t="s">
        <v>271</v>
      </c>
      <c r="M1205" t="s">
        <v>268</v>
      </c>
      <c r="N1205">
        <v>9</v>
      </c>
      <c r="O1205" t="s">
        <v>288</v>
      </c>
      <c r="P1205">
        <v>0.17</v>
      </c>
      <c r="R1205">
        <v>1</v>
      </c>
      <c r="S1205" s="108">
        <v>0.17</v>
      </c>
      <c r="T1205">
        <v>1</v>
      </c>
      <c r="U1205" t="s">
        <v>270</v>
      </c>
      <c r="V1205" t="s">
        <v>167</v>
      </c>
      <c r="W1205">
        <v>1</v>
      </c>
      <c r="X1205">
        <v>0</v>
      </c>
      <c r="Y1205">
        <v>0</v>
      </c>
      <c r="Z1205">
        <v>0</v>
      </c>
      <c r="AA1205">
        <v>1</v>
      </c>
      <c r="AB1205">
        <v>0</v>
      </c>
      <c r="AC1205">
        <v>0</v>
      </c>
      <c r="AD1205">
        <v>0</v>
      </c>
    </row>
    <row r="1206" spans="1:30" x14ac:dyDescent="0.3">
      <c r="A1206" t="s">
        <v>1861</v>
      </c>
      <c r="B1206" t="s">
        <v>819</v>
      </c>
      <c r="C1206" t="s">
        <v>166</v>
      </c>
      <c r="D1206" t="s">
        <v>9716</v>
      </c>
      <c r="E1206" t="s">
        <v>2190</v>
      </c>
      <c r="F1206" t="s">
        <v>2134</v>
      </c>
      <c r="H1206" t="s">
        <v>265</v>
      </c>
      <c r="I1206" t="s">
        <v>266</v>
      </c>
      <c r="J1206" t="s">
        <v>2135</v>
      </c>
      <c r="K1206" t="s">
        <v>756</v>
      </c>
      <c r="L1206" t="s">
        <v>267</v>
      </c>
      <c r="M1206" t="s">
        <v>268</v>
      </c>
      <c r="N1206">
        <v>8</v>
      </c>
      <c r="O1206" t="s">
        <v>266</v>
      </c>
      <c r="P1206">
        <v>0.17</v>
      </c>
      <c r="R1206">
        <v>1</v>
      </c>
      <c r="S1206" s="108">
        <v>0.17</v>
      </c>
      <c r="T1206">
        <v>1</v>
      </c>
      <c r="U1206" t="s">
        <v>270</v>
      </c>
      <c r="V1206" t="s">
        <v>167</v>
      </c>
      <c r="W1206">
        <v>1</v>
      </c>
      <c r="X1206">
        <v>0</v>
      </c>
      <c r="Y1206">
        <v>0</v>
      </c>
      <c r="Z1206">
        <v>0</v>
      </c>
      <c r="AA1206">
        <v>1</v>
      </c>
      <c r="AB1206">
        <v>0</v>
      </c>
      <c r="AC1206">
        <v>0</v>
      </c>
      <c r="AD1206">
        <v>0</v>
      </c>
    </row>
    <row r="1207" spans="1:30" x14ac:dyDescent="0.3">
      <c r="A1207" t="s">
        <v>1861</v>
      </c>
      <c r="B1207" t="s">
        <v>819</v>
      </c>
      <c r="C1207" t="s">
        <v>166</v>
      </c>
      <c r="D1207" t="s">
        <v>9716</v>
      </c>
      <c r="E1207" t="s">
        <v>2190</v>
      </c>
      <c r="F1207" t="s">
        <v>2134</v>
      </c>
      <c r="H1207" t="s">
        <v>265</v>
      </c>
      <c r="I1207" t="s">
        <v>266</v>
      </c>
      <c r="J1207" t="s">
        <v>2135</v>
      </c>
      <c r="K1207" t="s">
        <v>756</v>
      </c>
      <c r="L1207" t="s">
        <v>271</v>
      </c>
      <c r="M1207" t="s">
        <v>268</v>
      </c>
      <c r="N1207">
        <v>9</v>
      </c>
      <c r="O1207" t="s">
        <v>288</v>
      </c>
      <c r="P1207">
        <v>0.17</v>
      </c>
      <c r="R1207">
        <v>1</v>
      </c>
      <c r="S1207" s="108">
        <v>0.17</v>
      </c>
      <c r="T1207">
        <v>1</v>
      </c>
      <c r="U1207" t="s">
        <v>270</v>
      </c>
      <c r="V1207" t="s">
        <v>167</v>
      </c>
      <c r="W1207">
        <v>1</v>
      </c>
      <c r="X1207">
        <v>0</v>
      </c>
      <c r="Y1207">
        <v>0</v>
      </c>
      <c r="Z1207">
        <v>0</v>
      </c>
      <c r="AA1207">
        <v>1</v>
      </c>
      <c r="AB1207">
        <v>0</v>
      </c>
      <c r="AC1207">
        <v>0</v>
      </c>
      <c r="AD1207">
        <v>0</v>
      </c>
    </row>
    <row r="1208" spans="1:30" x14ac:dyDescent="0.3">
      <c r="A1208" t="s">
        <v>1861</v>
      </c>
      <c r="B1208" t="s">
        <v>819</v>
      </c>
      <c r="C1208" t="s">
        <v>166</v>
      </c>
      <c r="D1208" t="s">
        <v>9716</v>
      </c>
      <c r="E1208" t="s">
        <v>2190</v>
      </c>
      <c r="F1208" t="s">
        <v>2134</v>
      </c>
      <c r="H1208" t="s">
        <v>265</v>
      </c>
      <c r="I1208" t="s">
        <v>266</v>
      </c>
      <c r="J1208" t="s">
        <v>2135</v>
      </c>
      <c r="K1208" t="s">
        <v>756</v>
      </c>
      <c r="L1208" t="s">
        <v>271</v>
      </c>
      <c r="M1208" t="s">
        <v>268</v>
      </c>
      <c r="N1208">
        <v>21</v>
      </c>
      <c r="O1208" t="s">
        <v>273</v>
      </c>
      <c r="P1208">
        <v>0.17</v>
      </c>
      <c r="R1208">
        <v>1</v>
      </c>
      <c r="S1208" s="108">
        <v>0.17</v>
      </c>
      <c r="T1208">
        <v>1</v>
      </c>
      <c r="U1208" t="s">
        <v>270</v>
      </c>
      <c r="V1208" t="s">
        <v>167</v>
      </c>
      <c r="W1208">
        <v>1</v>
      </c>
      <c r="X1208">
        <v>0</v>
      </c>
      <c r="Y1208">
        <v>0</v>
      </c>
      <c r="Z1208">
        <v>0</v>
      </c>
      <c r="AA1208">
        <v>1</v>
      </c>
      <c r="AB1208">
        <v>0</v>
      </c>
      <c r="AC1208">
        <v>0</v>
      </c>
      <c r="AD1208">
        <v>0</v>
      </c>
    </row>
    <row r="1209" spans="1:30" x14ac:dyDescent="0.3">
      <c r="A1209" t="s">
        <v>1861</v>
      </c>
      <c r="B1209" t="s">
        <v>821</v>
      </c>
      <c r="C1209" t="s">
        <v>166</v>
      </c>
      <c r="D1209" t="s">
        <v>9718</v>
      </c>
      <c r="E1209" t="s">
        <v>2192</v>
      </c>
      <c r="F1209" t="s">
        <v>2134</v>
      </c>
      <c r="H1209" t="s">
        <v>265</v>
      </c>
      <c r="I1209" t="s">
        <v>266</v>
      </c>
      <c r="J1209" t="s">
        <v>2135</v>
      </c>
      <c r="K1209" t="s">
        <v>756</v>
      </c>
      <c r="L1209" t="s">
        <v>267</v>
      </c>
      <c r="M1209" t="s">
        <v>268</v>
      </c>
      <c r="N1209">
        <v>8</v>
      </c>
      <c r="O1209" t="s">
        <v>266</v>
      </c>
      <c r="P1209">
        <v>0.17</v>
      </c>
      <c r="R1209">
        <v>1</v>
      </c>
      <c r="S1209" s="108">
        <v>0.17</v>
      </c>
      <c r="T1209">
        <v>1</v>
      </c>
      <c r="U1209" t="s">
        <v>270</v>
      </c>
      <c r="V1209" t="s">
        <v>167</v>
      </c>
      <c r="W1209">
        <v>1</v>
      </c>
      <c r="X1209">
        <v>0</v>
      </c>
      <c r="Y1209">
        <v>0</v>
      </c>
      <c r="Z1209">
        <v>0</v>
      </c>
      <c r="AA1209">
        <v>1</v>
      </c>
      <c r="AB1209">
        <v>0</v>
      </c>
      <c r="AC1209">
        <v>0</v>
      </c>
      <c r="AD1209">
        <v>0</v>
      </c>
    </row>
    <row r="1210" spans="1:30" x14ac:dyDescent="0.3">
      <c r="A1210" t="s">
        <v>1861</v>
      </c>
      <c r="B1210" t="s">
        <v>839</v>
      </c>
      <c r="C1210" t="s">
        <v>166</v>
      </c>
      <c r="D1210" t="s">
        <v>9719</v>
      </c>
      <c r="E1210" t="s">
        <v>2193</v>
      </c>
      <c r="F1210" t="s">
        <v>2134</v>
      </c>
      <c r="H1210" t="s">
        <v>265</v>
      </c>
      <c r="I1210" t="s">
        <v>266</v>
      </c>
      <c r="J1210" t="s">
        <v>2135</v>
      </c>
      <c r="K1210" t="s">
        <v>756</v>
      </c>
      <c r="L1210" t="s">
        <v>267</v>
      </c>
      <c r="M1210" t="s">
        <v>268</v>
      </c>
      <c r="N1210">
        <v>8</v>
      </c>
      <c r="O1210" t="s">
        <v>266</v>
      </c>
      <c r="P1210">
        <v>0.17</v>
      </c>
      <c r="R1210">
        <v>1</v>
      </c>
      <c r="S1210" s="108">
        <v>0.17</v>
      </c>
      <c r="T1210">
        <v>1</v>
      </c>
      <c r="U1210" t="s">
        <v>270</v>
      </c>
      <c r="V1210" t="s">
        <v>167</v>
      </c>
      <c r="W1210">
        <v>1</v>
      </c>
      <c r="X1210">
        <v>0</v>
      </c>
      <c r="Y1210">
        <v>0</v>
      </c>
      <c r="Z1210">
        <v>0</v>
      </c>
      <c r="AA1210">
        <v>1</v>
      </c>
      <c r="AB1210">
        <v>0</v>
      </c>
      <c r="AC1210">
        <v>0</v>
      </c>
      <c r="AD1210">
        <v>0</v>
      </c>
    </row>
    <row r="1211" spans="1:30" x14ac:dyDescent="0.3">
      <c r="A1211" t="s">
        <v>1861</v>
      </c>
      <c r="B1211" t="s">
        <v>839</v>
      </c>
      <c r="C1211" t="s">
        <v>166</v>
      </c>
      <c r="D1211" t="s">
        <v>9719</v>
      </c>
      <c r="E1211" t="s">
        <v>2193</v>
      </c>
      <c r="F1211" t="s">
        <v>2134</v>
      </c>
      <c r="H1211" t="s">
        <v>265</v>
      </c>
      <c r="I1211" t="s">
        <v>266</v>
      </c>
      <c r="J1211" t="s">
        <v>2135</v>
      </c>
      <c r="K1211" t="s">
        <v>756</v>
      </c>
      <c r="L1211" t="s">
        <v>271</v>
      </c>
      <c r="M1211" t="s">
        <v>268</v>
      </c>
      <c r="N1211">
        <v>9</v>
      </c>
      <c r="O1211" t="s">
        <v>288</v>
      </c>
      <c r="P1211">
        <v>0.17</v>
      </c>
      <c r="R1211">
        <v>1</v>
      </c>
      <c r="S1211" s="108">
        <v>0.17</v>
      </c>
      <c r="T1211">
        <v>1</v>
      </c>
      <c r="U1211" t="s">
        <v>270</v>
      </c>
      <c r="V1211" t="s">
        <v>167</v>
      </c>
      <c r="W1211">
        <v>1</v>
      </c>
      <c r="X1211">
        <v>0</v>
      </c>
      <c r="Y1211">
        <v>0</v>
      </c>
      <c r="Z1211">
        <v>0</v>
      </c>
      <c r="AA1211">
        <v>1</v>
      </c>
      <c r="AB1211">
        <v>0</v>
      </c>
      <c r="AC1211">
        <v>0</v>
      </c>
      <c r="AD1211">
        <v>0</v>
      </c>
    </row>
    <row r="1212" spans="1:30" x14ac:dyDescent="0.3">
      <c r="A1212" t="s">
        <v>1861</v>
      </c>
      <c r="B1212" t="s">
        <v>849</v>
      </c>
      <c r="C1212" t="s">
        <v>166</v>
      </c>
      <c r="D1212" t="s">
        <v>9676</v>
      </c>
      <c r="E1212" t="s">
        <v>2088</v>
      </c>
      <c r="F1212" t="s">
        <v>1998</v>
      </c>
      <c r="H1212" t="s">
        <v>265</v>
      </c>
      <c r="I1212" t="s">
        <v>266</v>
      </c>
      <c r="J1212" t="s">
        <v>2086</v>
      </c>
      <c r="K1212" t="s">
        <v>756</v>
      </c>
      <c r="L1212" t="s">
        <v>267</v>
      </c>
      <c r="M1212" t="s">
        <v>268</v>
      </c>
      <c r="N1212">
        <v>8</v>
      </c>
      <c r="O1212" t="s">
        <v>266</v>
      </c>
      <c r="P1212">
        <v>0.17</v>
      </c>
      <c r="R1212">
        <v>1</v>
      </c>
      <c r="S1212" s="108">
        <v>0.17</v>
      </c>
      <c r="T1212">
        <v>1</v>
      </c>
      <c r="U1212" t="s">
        <v>270</v>
      </c>
      <c r="V1212" t="s">
        <v>167</v>
      </c>
      <c r="W1212">
        <v>1</v>
      </c>
      <c r="X1212">
        <v>0</v>
      </c>
      <c r="Y1212">
        <v>0</v>
      </c>
      <c r="Z1212">
        <v>0</v>
      </c>
      <c r="AA1212">
        <v>1</v>
      </c>
      <c r="AB1212">
        <v>0</v>
      </c>
      <c r="AC1212">
        <v>0</v>
      </c>
      <c r="AD1212">
        <v>0</v>
      </c>
    </row>
    <row r="1213" spans="1:30" x14ac:dyDescent="0.3">
      <c r="A1213" t="s">
        <v>1861</v>
      </c>
      <c r="B1213" t="s">
        <v>849</v>
      </c>
      <c r="C1213" t="s">
        <v>166</v>
      </c>
      <c r="D1213" t="s">
        <v>9676</v>
      </c>
      <c r="E1213" t="s">
        <v>2088</v>
      </c>
      <c r="F1213" t="s">
        <v>1998</v>
      </c>
      <c r="H1213" t="s">
        <v>265</v>
      </c>
      <c r="I1213" t="s">
        <v>266</v>
      </c>
      <c r="J1213" t="s">
        <v>2086</v>
      </c>
      <c r="K1213" t="s">
        <v>756</v>
      </c>
      <c r="L1213" t="s">
        <v>271</v>
      </c>
      <c r="M1213" t="s">
        <v>268</v>
      </c>
      <c r="N1213">
        <v>9</v>
      </c>
      <c r="O1213" t="s">
        <v>288</v>
      </c>
      <c r="P1213">
        <v>0.17</v>
      </c>
      <c r="R1213">
        <v>1</v>
      </c>
      <c r="S1213" s="108">
        <v>0.17</v>
      </c>
      <c r="T1213">
        <v>1</v>
      </c>
      <c r="U1213" t="s">
        <v>270</v>
      </c>
      <c r="V1213" t="s">
        <v>167</v>
      </c>
      <c r="W1213">
        <v>1</v>
      </c>
      <c r="X1213">
        <v>0</v>
      </c>
      <c r="Y1213">
        <v>0</v>
      </c>
      <c r="Z1213">
        <v>0</v>
      </c>
      <c r="AA1213">
        <v>1</v>
      </c>
      <c r="AB1213">
        <v>0</v>
      </c>
      <c r="AC1213">
        <v>0</v>
      </c>
      <c r="AD1213">
        <v>0</v>
      </c>
    </row>
    <row r="1214" spans="1:30" x14ac:dyDescent="0.3">
      <c r="A1214" t="s">
        <v>1861</v>
      </c>
      <c r="B1214" t="s">
        <v>841</v>
      </c>
      <c r="C1214" t="s">
        <v>166</v>
      </c>
      <c r="D1214" t="s">
        <v>9623</v>
      </c>
      <c r="E1214" t="s">
        <v>2108</v>
      </c>
      <c r="F1214" t="s">
        <v>9290</v>
      </c>
      <c r="H1214" t="s">
        <v>265</v>
      </c>
      <c r="I1214" t="s">
        <v>266</v>
      </c>
      <c r="J1214" t="s">
        <v>2101</v>
      </c>
      <c r="K1214" t="s">
        <v>756</v>
      </c>
      <c r="L1214" t="s">
        <v>267</v>
      </c>
      <c r="M1214" t="s">
        <v>268</v>
      </c>
      <c r="N1214">
        <v>8</v>
      </c>
      <c r="O1214" t="s">
        <v>266</v>
      </c>
      <c r="P1214">
        <v>0.17</v>
      </c>
      <c r="R1214">
        <v>1</v>
      </c>
      <c r="S1214" s="108">
        <v>0.17</v>
      </c>
      <c r="T1214">
        <v>1</v>
      </c>
      <c r="U1214" t="s">
        <v>270</v>
      </c>
      <c r="V1214" t="s">
        <v>167</v>
      </c>
      <c r="W1214">
        <v>1</v>
      </c>
      <c r="X1214">
        <v>0</v>
      </c>
      <c r="Y1214">
        <v>0</v>
      </c>
      <c r="Z1214">
        <v>0</v>
      </c>
      <c r="AA1214">
        <v>1</v>
      </c>
      <c r="AB1214">
        <v>0</v>
      </c>
      <c r="AC1214">
        <v>0</v>
      </c>
      <c r="AD1214">
        <v>0</v>
      </c>
    </row>
    <row r="1215" spans="1:30" x14ac:dyDescent="0.3">
      <c r="A1215" t="s">
        <v>1861</v>
      </c>
      <c r="B1215" t="s">
        <v>841</v>
      </c>
      <c r="C1215" t="s">
        <v>166</v>
      </c>
      <c r="D1215" t="s">
        <v>9623</v>
      </c>
      <c r="E1215" t="s">
        <v>2108</v>
      </c>
      <c r="F1215" t="s">
        <v>9290</v>
      </c>
      <c r="H1215" t="s">
        <v>265</v>
      </c>
      <c r="I1215" t="s">
        <v>266</v>
      </c>
      <c r="J1215" t="s">
        <v>2101</v>
      </c>
      <c r="K1215" t="s">
        <v>756</v>
      </c>
      <c r="L1215" t="s">
        <v>271</v>
      </c>
      <c r="M1215" t="s">
        <v>268</v>
      </c>
      <c r="N1215">
        <v>9</v>
      </c>
      <c r="O1215" t="s">
        <v>288</v>
      </c>
      <c r="P1215">
        <v>0.17</v>
      </c>
      <c r="R1215">
        <v>1</v>
      </c>
      <c r="S1215" s="108">
        <v>0.17</v>
      </c>
      <c r="T1215">
        <v>1</v>
      </c>
      <c r="U1215" t="s">
        <v>270</v>
      </c>
      <c r="V1215" t="s">
        <v>167</v>
      </c>
      <c r="W1215">
        <v>1</v>
      </c>
      <c r="X1215">
        <v>0</v>
      </c>
      <c r="Y1215">
        <v>0</v>
      </c>
      <c r="Z1215">
        <v>0</v>
      </c>
      <c r="AA1215">
        <v>1</v>
      </c>
      <c r="AB1215">
        <v>0</v>
      </c>
      <c r="AC1215">
        <v>0</v>
      </c>
      <c r="AD1215">
        <v>0</v>
      </c>
    </row>
    <row r="1216" spans="1:30" x14ac:dyDescent="0.3">
      <c r="A1216" t="s">
        <v>1861</v>
      </c>
      <c r="B1216" t="s">
        <v>843</v>
      </c>
      <c r="C1216" t="s">
        <v>166</v>
      </c>
      <c r="D1216" t="s">
        <v>9622</v>
      </c>
      <c r="E1216" t="s">
        <v>2104</v>
      </c>
      <c r="F1216" t="s">
        <v>9290</v>
      </c>
      <c r="H1216" t="s">
        <v>265</v>
      </c>
      <c r="I1216" t="s">
        <v>266</v>
      </c>
      <c r="J1216" t="s">
        <v>2101</v>
      </c>
      <c r="K1216" t="s">
        <v>756</v>
      </c>
      <c r="L1216" t="s">
        <v>267</v>
      </c>
      <c r="M1216" t="s">
        <v>268</v>
      </c>
      <c r="N1216">
        <v>8</v>
      </c>
      <c r="O1216" t="s">
        <v>266</v>
      </c>
      <c r="P1216">
        <v>0.17</v>
      </c>
      <c r="R1216">
        <v>1</v>
      </c>
      <c r="S1216" s="108">
        <v>0.17</v>
      </c>
      <c r="T1216">
        <v>1</v>
      </c>
      <c r="U1216" t="s">
        <v>270</v>
      </c>
      <c r="V1216" t="s">
        <v>167</v>
      </c>
      <c r="W1216">
        <v>1</v>
      </c>
      <c r="X1216">
        <v>0</v>
      </c>
      <c r="Y1216">
        <v>0</v>
      </c>
      <c r="Z1216">
        <v>0</v>
      </c>
      <c r="AA1216">
        <v>1</v>
      </c>
      <c r="AB1216">
        <v>0</v>
      </c>
      <c r="AC1216">
        <v>0</v>
      </c>
      <c r="AD1216">
        <v>0</v>
      </c>
    </row>
    <row r="1217" spans="1:30" x14ac:dyDescent="0.3">
      <c r="A1217" t="s">
        <v>1861</v>
      </c>
      <c r="B1217" t="s">
        <v>845</v>
      </c>
      <c r="C1217" t="s">
        <v>166</v>
      </c>
      <c r="D1217" t="s">
        <v>9712</v>
      </c>
      <c r="E1217" t="s">
        <v>2186</v>
      </c>
      <c r="F1217" t="s">
        <v>2134</v>
      </c>
      <c r="H1217" t="s">
        <v>265</v>
      </c>
      <c r="I1217" t="s">
        <v>266</v>
      </c>
      <c r="J1217" t="s">
        <v>2149</v>
      </c>
      <c r="K1217" t="s">
        <v>756</v>
      </c>
      <c r="L1217" t="s">
        <v>267</v>
      </c>
      <c r="M1217" t="s">
        <v>268</v>
      </c>
      <c r="N1217">
        <v>8</v>
      </c>
      <c r="O1217" t="s">
        <v>266</v>
      </c>
      <c r="P1217">
        <v>0.17</v>
      </c>
      <c r="R1217">
        <v>1</v>
      </c>
      <c r="S1217" s="108">
        <v>0.17</v>
      </c>
      <c r="T1217">
        <v>1</v>
      </c>
      <c r="U1217" t="s">
        <v>270</v>
      </c>
      <c r="V1217" t="s">
        <v>167</v>
      </c>
      <c r="W1217">
        <v>1</v>
      </c>
      <c r="X1217">
        <v>0</v>
      </c>
      <c r="Y1217">
        <v>0</v>
      </c>
      <c r="Z1217">
        <v>0</v>
      </c>
      <c r="AA1217">
        <v>1</v>
      </c>
      <c r="AB1217">
        <v>0</v>
      </c>
      <c r="AC1217">
        <v>0</v>
      </c>
      <c r="AD1217">
        <v>0</v>
      </c>
    </row>
    <row r="1218" spans="1:30" x14ac:dyDescent="0.3">
      <c r="A1218" t="s">
        <v>1861</v>
      </c>
      <c r="B1218" t="s">
        <v>845</v>
      </c>
      <c r="C1218" t="s">
        <v>166</v>
      </c>
      <c r="D1218" t="s">
        <v>9712</v>
      </c>
      <c r="E1218" t="s">
        <v>2186</v>
      </c>
      <c r="F1218" t="s">
        <v>2134</v>
      </c>
      <c r="H1218" t="s">
        <v>265</v>
      </c>
      <c r="I1218" t="s">
        <v>266</v>
      </c>
      <c r="J1218" t="s">
        <v>2149</v>
      </c>
      <c r="K1218" t="s">
        <v>756</v>
      </c>
      <c r="L1218" t="s">
        <v>271</v>
      </c>
      <c r="M1218" t="s">
        <v>268</v>
      </c>
      <c r="N1218">
        <v>9</v>
      </c>
      <c r="O1218" t="s">
        <v>288</v>
      </c>
      <c r="P1218">
        <v>0.17</v>
      </c>
      <c r="R1218">
        <v>1</v>
      </c>
      <c r="S1218" s="108">
        <v>0.17</v>
      </c>
      <c r="T1218">
        <v>1</v>
      </c>
      <c r="U1218" t="s">
        <v>270</v>
      </c>
      <c r="V1218" t="s">
        <v>167</v>
      </c>
      <c r="W1218">
        <v>1</v>
      </c>
      <c r="X1218">
        <v>0</v>
      </c>
      <c r="Y1218">
        <v>0</v>
      </c>
      <c r="Z1218">
        <v>0</v>
      </c>
      <c r="AA1218">
        <v>1</v>
      </c>
      <c r="AB1218">
        <v>0</v>
      </c>
      <c r="AC1218">
        <v>0</v>
      </c>
      <c r="AD1218">
        <v>0</v>
      </c>
    </row>
    <row r="1219" spans="1:30" x14ac:dyDescent="0.3">
      <c r="A1219" t="s">
        <v>1861</v>
      </c>
      <c r="B1219" t="s">
        <v>845</v>
      </c>
      <c r="C1219" t="s">
        <v>166</v>
      </c>
      <c r="D1219" t="s">
        <v>9712</v>
      </c>
      <c r="E1219" t="s">
        <v>2186</v>
      </c>
      <c r="F1219" t="s">
        <v>2134</v>
      </c>
      <c r="H1219" t="s">
        <v>265</v>
      </c>
      <c r="I1219" t="s">
        <v>266</v>
      </c>
      <c r="J1219" t="s">
        <v>2149</v>
      </c>
      <c r="K1219" t="s">
        <v>756</v>
      </c>
      <c r="L1219" t="s">
        <v>271</v>
      </c>
      <c r="M1219" t="s">
        <v>268</v>
      </c>
      <c r="N1219">
        <v>21</v>
      </c>
      <c r="O1219" t="s">
        <v>273</v>
      </c>
      <c r="P1219">
        <v>0.17</v>
      </c>
      <c r="R1219">
        <v>1</v>
      </c>
      <c r="S1219" s="108">
        <v>0.17</v>
      </c>
      <c r="T1219">
        <v>1</v>
      </c>
      <c r="U1219" t="s">
        <v>270</v>
      </c>
      <c r="V1219" t="s">
        <v>167</v>
      </c>
      <c r="W1219">
        <v>1</v>
      </c>
      <c r="X1219">
        <v>0</v>
      </c>
      <c r="Y1219">
        <v>0</v>
      </c>
      <c r="Z1219">
        <v>0</v>
      </c>
      <c r="AA1219">
        <v>1</v>
      </c>
      <c r="AB1219">
        <v>0</v>
      </c>
      <c r="AC1219">
        <v>0</v>
      </c>
      <c r="AD1219">
        <v>0</v>
      </c>
    </row>
    <row r="1220" spans="1:30" x14ac:dyDescent="0.3">
      <c r="A1220" t="s">
        <v>1861</v>
      </c>
      <c r="B1220" t="s">
        <v>847</v>
      </c>
      <c r="C1220" t="s">
        <v>166</v>
      </c>
      <c r="D1220" t="s">
        <v>9714</v>
      </c>
      <c r="E1220" t="s">
        <v>2188</v>
      </c>
      <c r="F1220" t="s">
        <v>2134</v>
      </c>
      <c r="H1220" t="s">
        <v>265</v>
      </c>
      <c r="I1220" t="s">
        <v>266</v>
      </c>
      <c r="J1220" t="s">
        <v>2149</v>
      </c>
      <c r="K1220" t="s">
        <v>756</v>
      </c>
      <c r="L1220" t="s">
        <v>267</v>
      </c>
      <c r="M1220" t="s">
        <v>268</v>
      </c>
      <c r="N1220">
        <v>8</v>
      </c>
      <c r="O1220" t="s">
        <v>266</v>
      </c>
      <c r="P1220">
        <v>0.17</v>
      </c>
      <c r="R1220">
        <v>1</v>
      </c>
      <c r="S1220" s="108">
        <v>0.17</v>
      </c>
      <c r="T1220">
        <v>1</v>
      </c>
      <c r="U1220" t="s">
        <v>270</v>
      </c>
      <c r="V1220" t="s">
        <v>167</v>
      </c>
      <c r="W1220">
        <v>1</v>
      </c>
      <c r="X1220">
        <v>0</v>
      </c>
      <c r="Y1220">
        <v>0</v>
      </c>
      <c r="Z1220">
        <v>0</v>
      </c>
      <c r="AA1220">
        <v>1</v>
      </c>
      <c r="AB1220">
        <v>0</v>
      </c>
      <c r="AC1220">
        <v>0</v>
      </c>
      <c r="AD1220">
        <v>0</v>
      </c>
    </row>
    <row r="1221" spans="1:30" x14ac:dyDescent="0.3">
      <c r="A1221" t="s">
        <v>1861</v>
      </c>
      <c r="B1221" t="s">
        <v>847</v>
      </c>
      <c r="C1221" t="s">
        <v>166</v>
      </c>
      <c r="D1221" t="s">
        <v>9714</v>
      </c>
      <c r="E1221" t="s">
        <v>2188</v>
      </c>
      <c r="F1221" t="s">
        <v>2134</v>
      </c>
      <c r="H1221" t="s">
        <v>265</v>
      </c>
      <c r="I1221" t="s">
        <v>266</v>
      </c>
      <c r="J1221" t="s">
        <v>2149</v>
      </c>
      <c r="K1221" t="s">
        <v>756</v>
      </c>
      <c r="L1221" t="s">
        <v>271</v>
      </c>
      <c r="M1221" t="s">
        <v>268</v>
      </c>
      <c r="N1221">
        <v>9</v>
      </c>
      <c r="O1221" t="s">
        <v>288</v>
      </c>
      <c r="P1221">
        <v>0.17</v>
      </c>
      <c r="R1221">
        <v>1</v>
      </c>
      <c r="S1221" s="108">
        <v>0.17</v>
      </c>
      <c r="T1221">
        <v>1</v>
      </c>
      <c r="U1221" t="s">
        <v>270</v>
      </c>
      <c r="V1221" t="s">
        <v>167</v>
      </c>
      <c r="W1221">
        <v>1</v>
      </c>
      <c r="X1221">
        <v>0</v>
      </c>
      <c r="Y1221">
        <v>0</v>
      </c>
      <c r="Z1221">
        <v>0</v>
      </c>
      <c r="AA1221">
        <v>1</v>
      </c>
      <c r="AB1221">
        <v>0</v>
      </c>
      <c r="AC1221">
        <v>0</v>
      </c>
      <c r="AD1221">
        <v>0</v>
      </c>
    </row>
    <row r="1222" spans="1:30" x14ac:dyDescent="0.3">
      <c r="A1222" t="s">
        <v>1861</v>
      </c>
      <c r="B1222" t="s">
        <v>847</v>
      </c>
      <c r="C1222" t="s">
        <v>166</v>
      </c>
      <c r="D1222" t="s">
        <v>9714</v>
      </c>
      <c r="E1222" t="s">
        <v>2188</v>
      </c>
      <c r="F1222" t="s">
        <v>2134</v>
      </c>
      <c r="H1222" t="s">
        <v>265</v>
      </c>
      <c r="I1222" t="s">
        <v>266</v>
      </c>
      <c r="J1222" t="s">
        <v>2149</v>
      </c>
      <c r="K1222" t="s">
        <v>756</v>
      </c>
      <c r="L1222" t="s">
        <v>271</v>
      </c>
      <c r="M1222" t="s">
        <v>268</v>
      </c>
      <c r="N1222">
        <v>21</v>
      </c>
      <c r="O1222" t="s">
        <v>273</v>
      </c>
      <c r="P1222">
        <v>0.17</v>
      </c>
      <c r="R1222">
        <v>1</v>
      </c>
      <c r="S1222" s="108">
        <v>0.17</v>
      </c>
      <c r="T1222">
        <v>1</v>
      </c>
      <c r="U1222" t="s">
        <v>270</v>
      </c>
      <c r="V1222" t="s">
        <v>167</v>
      </c>
      <c r="W1222">
        <v>1</v>
      </c>
      <c r="X1222">
        <v>0</v>
      </c>
      <c r="Y1222">
        <v>0</v>
      </c>
      <c r="Z1222">
        <v>0</v>
      </c>
      <c r="AA1222">
        <v>1</v>
      </c>
      <c r="AB1222">
        <v>0</v>
      </c>
      <c r="AC1222">
        <v>0</v>
      </c>
      <c r="AD1222">
        <v>0</v>
      </c>
    </row>
    <row r="1223" spans="1:30" x14ac:dyDescent="0.3">
      <c r="A1223" t="s">
        <v>1861</v>
      </c>
      <c r="B1223" t="s">
        <v>851</v>
      </c>
      <c r="C1223" t="s">
        <v>166</v>
      </c>
      <c r="D1223" t="s">
        <v>9708</v>
      </c>
      <c r="E1223" t="s">
        <v>2182</v>
      </c>
      <c r="F1223" t="s">
        <v>2134</v>
      </c>
      <c r="H1223" t="s">
        <v>265</v>
      </c>
      <c r="I1223" t="s">
        <v>266</v>
      </c>
      <c r="J1223" t="s">
        <v>2135</v>
      </c>
      <c r="K1223" t="s">
        <v>756</v>
      </c>
      <c r="L1223" t="s">
        <v>271</v>
      </c>
      <c r="M1223" t="s">
        <v>268</v>
      </c>
      <c r="N1223">
        <v>9</v>
      </c>
      <c r="O1223" t="s">
        <v>288</v>
      </c>
      <c r="P1223">
        <v>0.17</v>
      </c>
      <c r="R1223">
        <v>1</v>
      </c>
      <c r="S1223" s="108">
        <v>0.17</v>
      </c>
      <c r="T1223">
        <v>1</v>
      </c>
      <c r="U1223" t="s">
        <v>270</v>
      </c>
      <c r="V1223" t="s">
        <v>167</v>
      </c>
      <c r="W1223">
        <v>1</v>
      </c>
      <c r="X1223">
        <v>0</v>
      </c>
      <c r="Y1223">
        <v>0</v>
      </c>
      <c r="Z1223">
        <v>0</v>
      </c>
      <c r="AA1223">
        <v>1</v>
      </c>
      <c r="AB1223">
        <v>0</v>
      </c>
      <c r="AC1223">
        <v>0</v>
      </c>
      <c r="AD1223">
        <v>0</v>
      </c>
    </row>
    <row r="1224" spans="1:30" x14ac:dyDescent="0.3">
      <c r="A1224" t="s">
        <v>1861</v>
      </c>
      <c r="B1224" t="s">
        <v>851</v>
      </c>
      <c r="C1224" t="s">
        <v>166</v>
      </c>
      <c r="D1224" t="s">
        <v>9708</v>
      </c>
      <c r="E1224" t="s">
        <v>2182</v>
      </c>
      <c r="F1224" t="s">
        <v>2134</v>
      </c>
      <c r="H1224" t="s">
        <v>265</v>
      </c>
      <c r="I1224" t="s">
        <v>266</v>
      </c>
      <c r="J1224" t="s">
        <v>2135</v>
      </c>
      <c r="K1224" t="s">
        <v>756</v>
      </c>
      <c r="L1224" t="s">
        <v>271</v>
      </c>
      <c r="M1224" t="s">
        <v>268</v>
      </c>
      <c r="N1224">
        <v>21</v>
      </c>
      <c r="O1224" t="s">
        <v>273</v>
      </c>
      <c r="P1224">
        <v>0.17</v>
      </c>
      <c r="R1224">
        <v>1</v>
      </c>
      <c r="S1224" s="108">
        <v>0.17</v>
      </c>
      <c r="T1224">
        <v>1</v>
      </c>
      <c r="U1224" t="s">
        <v>270</v>
      </c>
      <c r="V1224" t="s">
        <v>167</v>
      </c>
      <c r="W1224">
        <v>1</v>
      </c>
      <c r="X1224">
        <v>0</v>
      </c>
      <c r="Y1224">
        <v>0</v>
      </c>
      <c r="Z1224">
        <v>0</v>
      </c>
      <c r="AA1224">
        <v>1</v>
      </c>
      <c r="AB1224">
        <v>0</v>
      </c>
      <c r="AC1224">
        <v>0</v>
      </c>
      <c r="AD1224">
        <v>0</v>
      </c>
    </row>
    <row r="1225" spans="1:30" x14ac:dyDescent="0.3">
      <c r="A1225" t="s">
        <v>1861</v>
      </c>
      <c r="B1225" t="s">
        <v>851</v>
      </c>
      <c r="C1225" t="s">
        <v>166</v>
      </c>
      <c r="D1225" t="s">
        <v>9708</v>
      </c>
      <c r="E1225" t="s">
        <v>2182</v>
      </c>
      <c r="F1225" t="s">
        <v>2134</v>
      </c>
      <c r="H1225" t="s">
        <v>265</v>
      </c>
      <c r="I1225" t="s">
        <v>266</v>
      </c>
      <c r="J1225" t="s">
        <v>2135</v>
      </c>
      <c r="K1225" t="s">
        <v>756</v>
      </c>
      <c r="L1225" t="s">
        <v>267</v>
      </c>
      <c r="M1225" t="s">
        <v>268</v>
      </c>
      <c r="N1225">
        <v>8</v>
      </c>
      <c r="O1225" t="s">
        <v>266</v>
      </c>
      <c r="P1225">
        <v>0.17</v>
      </c>
      <c r="R1225">
        <v>1</v>
      </c>
      <c r="S1225" s="108">
        <v>0.17</v>
      </c>
      <c r="T1225">
        <v>1</v>
      </c>
      <c r="U1225" t="s">
        <v>270</v>
      </c>
      <c r="V1225" t="s">
        <v>167</v>
      </c>
      <c r="W1225">
        <v>1</v>
      </c>
      <c r="X1225">
        <v>0</v>
      </c>
      <c r="Y1225">
        <v>0</v>
      </c>
      <c r="Z1225">
        <v>0</v>
      </c>
      <c r="AA1225">
        <v>1</v>
      </c>
      <c r="AB1225">
        <v>0</v>
      </c>
      <c r="AC1225">
        <v>0</v>
      </c>
      <c r="AD1225">
        <v>0</v>
      </c>
    </row>
    <row r="1226" spans="1:30" x14ac:dyDescent="0.3">
      <c r="A1226" t="s">
        <v>1861</v>
      </c>
      <c r="B1226" t="s">
        <v>856</v>
      </c>
      <c r="C1226" t="s">
        <v>166</v>
      </c>
      <c r="D1226" t="s">
        <v>9711</v>
      </c>
      <c r="E1226" t="s">
        <v>2185</v>
      </c>
      <c r="F1226" t="s">
        <v>2134</v>
      </c>
      <c r="H1226" t="s">
        <v>265</v>
      </c>
      <c r="I1226" t="s">
        <v>266</v>
      </c>
      <c r="J1226" t="s">
        <v>2135</v>
      </c>
      <c r="K1226" t="s">
        <v>756</v>
      </c>
      <c r="L1226" t="s">
        <v>267</v>
      </c>
      <c r="M1226" t="s">
        <v>268</v>
      </c>
      <c r="N1226">
        <v>8</v>
      </c>
      <c r="O1226" t="s">
        <v>266</v>
      </c>
      <c r="P1226">
        <v>0.17</v>
      </c>
      <c r="R1226">
        <v>1</v>
      </c>
      <c r="S1226" s="108">
        <v>0.17</v>
      </c>
      <c r="T1226">
        <v>1</v>
      </c>
      <c r="U1226" t="s">
        <v>270</v>
      </c>
      <c r="V1226" t="s">
        <v>167</v>
      </c>
      <c r="W1226">
        <v>1</v>
      </c>
      <c r="X1226">
        <v>0</v>
      </c>
      <c r="Y1226">
        <v>0</v>
      </c>
      <c r="Z1226">
        <v>0</v>
      </c>
      <c r="AA1226">
        <v>1</v>
      </c>
      <c r="AB1226">
        <v>0</v>
      </c>
      <c r="AC1226">
        <v>0</v>
      </c>
      <c r="AD1226">
        <v>0</v>
      </c>
    </row>
    <row r="1227" spans="1:30" x14ac:dyDescent="0.3">
      <c r="A1227" t="s">
        <v>1861</v>
      </c>
      <c r="B1227" t="s">
        <v>856</v>
      </c>
      <c r="C1227" t="s">
        <v>166</v>
      </c>
      <c r="D1227" t="s">
        <v>9711</v>
      </c>
      <c r="E1227" t="s">
        <v>2185</v>
      </c>
      <c r="F1227" t="s">
        <v>2134</v>
      </c>
      <c r="H1227" t="s">
        <v>265</v>
      </c>
      <c r="I1227" t="s">
        <v>266</v>
      </c>
      <c r="J1227" t="s">
        <v>2135</v>
      </c>
      <c r="K1227" t="s">
        <v>756</v>
      </c>
      <c r="L1227" t="s">
        <v>271</v>
      </c>
      <c r="M1227" t="s">
        <v>268</v>
      </c>
      <c r="N1227">
        <v>9</v>
      </c>
      <c r="O1227" t="s">
        <v>288</v>
      </c>
      <c r="P1227">
        <v>0.17</v>
      </c>
      <c r="R1227">
        <v>1</v>
      </c>
      <c r="S1227" s="108">
        <v>0.17</v>
      </c>
      <c r="T1227">
        <v>1</v>
      </c>
      <c r="U1227" t="s">
        <v>270</v>
      </c>
      <c r="V1227" t="s">
        <v>167</v>
      </c>
      <c r="W1227">
        <v>1</v>
      </c>
      <c r="X1227">
        <v>0</v>
      </c>
      <c r="Y1227">
        <v>0</v>
      </c>
      <c r="Z1227">
        <v>0</v>
      </c>
      <c r="AA1227">
        <v>1</v>
      </c>
      <c r="AB1227">
        <v>0</v>
      </c>
      <c r="AC1227">
        <v>0</v>
      </c>
      <c r="AD1227">
        <v>0</v>
      </c>
    </row>
    <row r="1228" spans="1:30" x14ac:dyDescent="0.3">
      <c r="A1228" t="s">
        <v>1861</v>
      </c>
      <c r="B1228" t="s">
        <v>805</v>
      </c>
      <c r="C1228" t="s">
        <v>166</v>
      </c>
      <c r="D1228" t="s">
        <v>9713</v>
      </c>
      <c r="E1228" t="s">
        <v>2187</v>
      </c>
      <c r="F1228" t="s">
        <v>2134</v>
      </c>
      <c r="H1228" t="s">
        <v>265</v>
      </c>
      <c r="I1228" t="s">
        <v>266</v>
      </c>
      <c r="J1228" t="s">
        <v>2149</v>
      </c>
      <c r="K1228" t="s">
        <v>2004</v>
      </c>
      <c r="L1228" t="s">
        <v>267</v>
      </c>
      <c r="M1228" t="s">
        <v>268</v>
      </c>
      <c r="N1228">
        <v>8</v>
      </c>
      <c r="O1228" t="s">
        <v>266</v>
      </c>
      <c r="P1228">
        <v>0.17</v>
      </c>
      <c r="R1228">
        <v>1</v>
      </c>
      <c r="S1228" s="108">
        <v>0.17</v>
      </c>
      <c r="T1228">
        <v>1</v>
      </c>
      <c r="U1228" t="s">
        <v>270</v>
      </c>
      <c r="V1228" t="s">
        <v>167</v>
      </c>
      <c r="W1228">
        <v>1</v>
      </c>
      <c r="X1228">
        <v>0</v>
      </c>
      <c r="Y1228">
        <v>0</v>
      </c>
      <c r="Z1228">
        <v>0</v>
      </c>
      <c r="AA1228">
        <v>1</v>
      </c>
      <c r="AB1228">
        <v>0</v>
      </c>
      <c r="AC1228">
        <v>0</v>
      </c>
      <c r="AD1228">
        <v>0</v>
      </c>
    </row>
    <row r="1229" spans="1:30" x14ac:dyDescent="0.3">
      <c r="A1229" t="s">
        <v>1861</v>
      </c>
      <c r="B1229" t="s">
        <v>805</v>
      </c>
      <c r="C1229" t="s">
        <v>166</v>
      </c>
      <c r="D1229" t="s">
        <v>9713</v>
      </c>
      <c r="E1229" t="s">
        <v>2187</v>
      </c>
      <c r="F1229" t="s">
        <v>2134</v>
      </c>
      <c r="H1229" t="s">
        <v>265</v>
      </c>
      <c r="I1229" t="s">
        <v>266</v>
      </c>
      <c r="J1229" t="s">
        <v>2149</v>
      </c>
      <c r="K1229" t="s">
        <v>2004</v>
      </c>
      <c r="L1229" t="s">
        <v>271</v>
      </c>
      <c r="M1229" t="s">
        <v>268</v>
      </c>
      <c r="N1229">
        <v>9</v>
      </c>
      <c r="O1229" t="s">
        <v>288</v>
      </c>
      <c r="P1229">
        <v>0.17</v>
      </c>
      <c r="R1229">
        <v>1</v>
      </c>
      <c r="S1229" s="108">
        <v>0.17</v>
      </c>
      <c r="T1229">
        <v>1</v>
      </c>
      <c r="U1229" t="s">
        <v>270</v>
      </c>
      <c r="V1229" t="s">
        <v>167</v>
      </c>
      <c r="W1229">
        <v>1</v>
      </c>
      <c r="X1229">
        <v>0</v>
      </c>
      <c r="Y1229">
        <v>0</v>
      </c>
      <c r="Z1229">
        <v>0</v>
      </c>
      <c r="AA1229">
        <v>1</v>
      </c>
      <c r="AB1229">
        <v>0</v>
      </c>
      <c r="AC1229">
        <v>0</v>
      </c>
      <c r="AD1229">
        <v>0</v>
      </c>
    </row>
    <row r="1230" spans="1:30" x14ac:dyDescent="0.3">
      <c r="A1230" t="s">
        <v>1861</v>
      </c>
      <c r="B1230" t="s">
        <v>760</v>
      </c>
      <c r="C1230" t="s">
        <v>166</v>
      </c>
      <c r="D1230" t="s">
        <v>9704</v>
      </c>
      <c r="E1230" t="s">
        <v>2178</v>
      </c>
      <c r="F1230" t="s">
        <v>2134</v>
      </c>
      <c r="H1230" t="s">
        <v>265</v>
      </c>
      <c r="I1230" t="s">
        <v>266</v>
      </c>
      <c r="J1230" t="s">
        <v>2135</v>
      </c>
      <c r="K1230" t="s">
        <v>756</v>
      </c>
      <c r="L1230" t="s">
        <v>267</v>
      </c>
      <c r="M1230" t="s">
        <v>268</v>
      </c>
      <c r="N1230">
        <v>8</v>
      </c>
      <c r="O1230" t="s">
        <v>266</v>
      </c>
      <c r="P1230">
        <v>0.17</v>
      </c>
      <c r="R1230">
        <v>1</v>
      </c>
      <c r="S1230" s="108">
        <v>0.17</v>
      </c>
      <c r="T1230">
        <v>1</v>
      </c>
      <c r="U1230" t="s">
        <v>270</v>
      </c>
      <c r="V1230" t="s">
        <v>167</v>
      </c>
      <c r="W1230">
        <v>1</v>
      </c>
      <c r="X1230">
        <v>0</v>
      </c>
      <c r="Y1230">
        <v>0</v>
      </c>
      <c r="Z1230">
        <v>0</v>
      </c>
      <c r="AA1230">
        <v>1</v>
      </c>
      <c r="AB1230">
        <v>0</v>
      </c>
      <c r="AC1230">
        <v>0</v>
      </c>
      <c r="AD1230">
        <v>0</v>
      </c>
    </row>
    <row r="1231" spans="1:30" x14ac:dyDescent="0.3">
      <c r="A1231" t="s">
        <v>1861</v>
      </c>
      <c r="B1231" t="s">
        <v>760</v>
      </c>
      <c r="C1231" t="s">
        <v>166</v>
      </c>
      <c r="D1231" t="s">
        <v>9704</v>
      </c>
      <c r="E1231" t="s">
        <v>2178</v>
      </c>
      <c r="F1231" t="s">
        <v>2134</v>
      </c>
      <c r="H1231" t="s">
        <v>265</v>
      </c>
      <c r="I1231" t="s">
        <v>266</v>
      </c>
      <c r="J1231" t="s">
        <v>2135</v>
      </c>
      <c r="K1231" t="s">
        <v>756</v>
      </c>
      <c r="L1231" t="s">
        <v>271</v>
      </c>
      <c r="M1231" t="s">
        <v>268</v>
      </c>
      <c r="N1231">
        <v>9</v>
      </c>
      <c r="O1231" t="s">
        <v>288</v>
      </c>
      <c r="P1231">
        <v>0.17</v>
      </c>
      <c r="R1231">
        <v>1</v>
      </c>
      <c r="S1231" s="108">
        <v>0.17</v>
      </c>
      <c r="T1231">
        <v>1</v>
      </c>
      <c r="U1231" t="s">
        <v>270</v>
      </c>
      <c r="V1231" t="s">
        <v>167</v>
      </c>
      <c r="W1231">
        <v>1</v>
      </c>
      <c r="X1231">
        <v>0</v>
      </c>
      <c r="Y1231">
        <v>0</v>
      </c>
      <c r="Z1231">
        <v>0</v>
      </c>
      <c r="AA1231">
        <v>1</v>
      </c>
      <c r="AB1231">
        <v>0</v>
      </c>
      <c r="AC1231">
        <v>0</v>
      </c>
      <c r="AD1231">
        <v>0</v>
      </c>
    </row>
    <row r="1232" spans="1:30" x14ac:dyDescent="0.3">
      <c r="A1232" t="s">
        <v>1861</v>
      </c>
      <c r="B1232" t="s">
        <v>760</v>
      </c>
      <c r="C1232" t="s">
        <v>166</v>
      </c>
      <c r="D1232" t="s">
        <v>9704</v>
      </c>
      <c r="E1232" t="s">
        <v>2178</v>
      </c>
      <c r="F1232" t="s">
        <v>2134</v>
      </c>
      <c r="H1232" t="s">
        <v>265</v>
      </c>
      <c r="I1232" t="s">
        <v>266</v>
      </c>
      <c r="J1232" t="s">
        <v>2135</v>
      </c>
      <c r="K1232" t="s">
        <v>756</v>
      </c>
      <c r="L1232" t="s">
        <v>271</v>
      </c>
      <c r="M1232" t="s">
        <v>268</v>
      </c>
      <c r="N1232">
        <v>21</v>
      </c>
      <c r="O1232" t="s">
        <v>273</v>
      </c>
      <c r="P1232">
        <v>0.17</v>
      </c>
      <c r="R1232">
        <v>1</v>
      </c>
      <c r="S1232" s="108">
        <v>0.17</v>
      </c>
      <c r="T1232">
        <v>1</v>
      </c>
      <c r="U1232" t="s">
        <v>270</v>
      </c>
      <c r="V1232" t="s">
        <v>167</v>
      </c>
      <c r="W1232">
        <v>1</v>
      </c>
      <c r="X1232">
        <v>0</v>
      </c>
      <c r="Y1232">
        <v>0</v>
      </c>
      <c r="Z1232">
        <v>0</v>
      </c>
      <c r="AA1232">
        <v>1</v>
      </c>
      <c r="AB1232">
        <v>0</v>
      </c>
      <c r="AC1232">
        <v>0</v>
      </c>
      <c r="AD1232">
        <v>0</v>
      </c>
    </row>
    <row r="1233" spans="1:30" x14ac:dyDescent="0.3">
      <c r="A1233" t="s">
        <v>1861</v>
      </c>
      <c r="B1233" t="s">
        <v>763</v>
      </c>
      <c r="C1233" t="s">
        <v>166</v>
      </c>
      <c r="D1233" t="s">
        <v>9624</v>
      </c>
      <c r="E1233" t="s">
        <v>2112</v>
      </c>
      <c r="F1233" t="s">
        <v>9290</v>
      </c>
      <c r="H1233" t="s">
        <v>265</v>
      </c>
      <c r="I1233" t="s">
        <v>266</v>
      </c>
      <c r="J1233" t="s">
        <v>2101</v>
      </c>
      <c r="K1233" t="s">
        <v>756</v>
      </c>
      <c r="L1233" t="s">
        <v>267</v>
      </c>
      <c r="M1233" t="s">
        <v>268</v>
      </c>
      <c r="N1233">
        <v>8</v>
      </c>
      <c r="O1233" t="s">
        <v>266</v>
      </c>
      <c r="P1233">
        <v>0.17</v>
      </c>
      <c r="R1233">
        <v>1</v>
      </c>
      <c r="S1233" s="108">
        <v>0.17</v>
      </c>
      <c r="T1233">
        <v>1</v>
      </c>
      <c r="U1233" t="s">
        <v>270</v>
      </c>
      <c r="V1233" t="s">
        <v>167</v>
      </c>
      <c r="W1233">
        <v>1</v>
      </c>
      <c r="X1233">
        <v>0</v>
      </c>
      <c r="Y1233">
        <v>0</v>
      </c>
      <c r="Z1233">
        <v>0</v>
      </c>
      <c r="AA1233">
        <v>1</v>
      </c>
      <c r="AB1233">
        <v>0</v>
      </c>
      <c r="AC1233">
        <v>0</v>
      </c>
      <c r="AD1233">
        <v>0</v>
      </c>
    </row>
    <row r="1234" spans="1:30" x14ac:dyDescent="0.3">
      <c r="A1234" t="s">
        <v>1861</v>
      </c>
      <c r="B1234" t="s">
        <v>765</v>
      </c>
      <c r="C1234" t="s">
        <v>166</v>
      </c>
      <c r="D1234" t="s">
        <v>9703</v>
      </c>
      <c r="E1234" t="s">
        <v>2177</v>
      </c>
      <c r="F1234" t="s">
        <v>2134</v>
      </c>
      <c r="H1234" t="s">
        <v>265</v>
      </c>
      <c r="I1234" t="s">
        <v>266</v>
      </c>
      <c r="J1234" t="s">
        <v>2149</v>
      </c>
      <c r="K1234" t="s">
        <v>756</v>
      </c>
      <c r="L1234" t="s">
        <v>267</v>
      </c>
      <c r="M1234" t="s">
        <v>268</v>
      </c>
      <c r="N1234">
        <v>8</v>
      </c>
      <c r="O1234" t="s">
        <v>266</v>
      </c>
      <c r="P1234">
        <v>0.17</v>
      </c>
      <c r="R1234">
        <v>1</v>
      </c>
      <c r="S1234" s="108">
        <v>0.17</v>
      </c>
      <c r="T1234">
        <v>1</v>
      </c>
      <c r="U1234" t="s">
        <v>270</v>
      </c>
      <c r="V1234" t="s">
        <v>167</v>
      </c>
      <c r="W1234">
        <v>1</v>
      </c>
      <c r="X1234">
        <v>0</v>
      </c>
      <c r="Y1234">
        <v>0</v>
      </c>
      <c r="Z1234">
        <v>0</v>
      </c>
      <c r="AA1234">
        <v>1</v>
      </c>
      <c r="AB1234">
        <v>0</v>
      </c>
      <c r="AC1234">
        <v>0</v>
      </c>
      <c r="AD1234">
        <v>0</v>
      </c>
    </row>
    <row r="1235" spans="1:30" x14ac:dyDescent="0.3">
      <c r="A1235" t="s">
        <v>1861</v>
      </c>
      <c r="B1235" t="s">
        <v>765</v>
      </c>
      <c r="C1235" t="s">
        <v>166</v>
      </c>
      <c r="D1235" t="s">
        <v>9703</v>
      </c>
      <c r="E1235" t="s">
        <v>2177</v>
      </c>
      <c r="F1235" t="s">
        <v>2134</v>
      </c>
      <c r="H1235" t="s">
        <v>265</v>
      </c>
      <c r="I1235" t="s">
        <v>266</v>
      </c>
      <c r="J1235" t="s">
        <v>2149</v>
      </c>
      <c r="K1235" t="s">
        <v>756</v>
      </c>
      <c r="L1235" t="s">
        <v>271</v>
      </c>
      <c r="M1235" t="s">
        <v>268</v>
      </c>
      <c r="N1235">
        <v>9</v>
      </c>
      <c r="O1235" t="s">
        <v>288</v>
      </c>
      <c r="P1235">
        <v>0.17</v>
      </c>
      <c r="R1235">
        <v>1</v>
      </c>
      <c r="S1235" s="108">
        <v>0.17</v>
      </c>
      <c r="T1235">
        <v>1</v>
      </c>
      <c r="U1235" t="s">
        <v>270</v>
      </c>
      <c r="V1235" t="s">
        <v>167</v>
      </c>
      <c r="W1235">
        <v>1</v>
      </c>
      <c r="X1235">
        <v>0</v>
      </c>
      <c r="Y1235">
        <v>0</v>
      </c>
      <c r="Z1235">
        <v>0</v>
      </c>
      <c r="AA1235">
        <v>1</v>
      </c>
      <c r="AB1235">
        <v>0</v>
      </c>
      <c r="AC1235">
        <v>0</v>
      </c>
      <c r="AD1235">
        <v>0</v>
      </c>
    </row>
    <row r="1236" spans="1:30" x14ac:dyDescent="0.3">
      <c r="A1236" t="s">
        <v>1861</v>
      </c>
      <c r="B1236" t="s">
        <v>767</v>
      </c>
      <c r="C1236" t="s">
        <v>166</v>
      </c>
      <c r="D1236" t="s">
        <v>9700</v>
      </c>
      <c r="E1236" t="s">
        <v>2169</v>
      </c>
      <c r="F1236" t="s">
        <v>2134</v>
      </c>
      <c r="H1236" t="s">
        <v>265</v>
      </c>
      <c r="I1236" t="s">
        <v>266</v>
      </c>
      <c r="J1236" t="s">
        <v>2149</v>
      </c>
      <c r="K1236" t="s">
        <v>756</v>
      </c>
      <c r="L1236" t="s">
        <v>267</v>
      </c>
      <c r="M1236" t="s">
        <v>268</v>
      </c>
      <c r="N1236">
        <v>8</v>
      </c>
      <c r="O1236" t="s">
        <v>266</v>
      </c>
      <c r="P1236">
        <v>0.17</v>
      </c>
      <c r="R1236">
        <v>1</v>
      </c>
      <c r="S1236" s="108">
        <v>0.17</v>
      </c>
      <c r="T1236">
        <v>1</v>
      </c>
      <c r="U1236" t="s">
        <v>270</v>
      </c>
      <c r="V1236" t="s">
        <v>167</v>
      </c>
      <c r="W1236">
        <v>1</v>
      </c>
      <c r="X1236">
        <v>0</v>
      </c>
      <c r="Y1236">
        <v>0</v>
      </c>
      <c r="Z1236">
        <v>0</v>
      </c>
      <c r="AA1236">
        <v>1</v>
      </c>
      <c r="AB1236">
        <v>0</v>
      </c>
      <c r="AC1236">
        <v>0</v>
      </c>
      <c r="AD1236">
        <v>0</v>
      </c>
    </row>
    <row r="1237" spans="1:30" x14ac:dyDescent="0.3">
      <c r="A1237" t="s">
        <v>1861</v>
      </c>
      <c r="B1237" t="s">
        <v>767</v>
      </c>
      <c r="C1237" t="s">
        <v>166</v>
      </c>
      <c r="D1237" t="s">
        <v>9700</v>
      </c>
      <c r="E1237" t="s">
        <v>2169</v>
      </c>
      <c r="F1237" t="s">
        <v>2134</v>
      </c>
      <c r="H1237" t="s">
        <v>265</v>
      </c>
      <c r="I1237" t="s">
        <v>266</v>
      </c>
      <c r="J1237" t="s">
        <v>2149</v>
      </c>
      <c r="K1237" t="s">
        <v>756</v>
      </c>
      <c r="L1237" t="s">
        <v>271</v>
      </c>
      <c r="M1237" t="s">
        <v>268</v>
      </c>
      <c r="N1237">
        <v>9</v>
      </c>
      <c r="O1237" t="s">
        <v>288</v>
      </c>
      <c r="P1237">
        <v>0.17</v>
      </c>
      <c r="R1237">
        <v>1</v>
      </c>
      <c r="S1237" s="108">
        <v>0.17</v>
      </c>
      <c r="T1237">
        <v>1</v>
      </c>
      <c r="U1237" t="s">
        <v>270</v>
      </c>
      <c r="V1237" t="s">
        <v>167</v>
      </c>
      <c r="W1237">
        <v>1</v>
      </c>
      <c r="X1237">
        <v>0</v>
      </c>
      <c r="Y1237">
        <v>0</v>
      </c>
      <c r="Z1237">
        <v>0</v>
      </c>
      <c r="AA1237">
        <v>1</v>
      </c>
      <c r="AB1237">
        <v>0</v>
      </c>
      <c r="AC1237">
        <v>0</v>
      </c>
      <c r="AD1237">
        <v>0</v>
      </c>
    </row>
    <row r="1238" spans="1:30" x14ac:dyDescent="0.3">
      <c r="A1238" t="s">
        <v>1861</v>
      </c>
      <c r="B1238" t="s">
        <v>767</v>
      </c>
      <c r="C1238" t="s">
        <v>166</v>
      </c>
      <c r="D1238" t="s">
        <v>9700</v>
      </c>
      <c r="E1238" t="s">
        <v>2169</v>
      </c>
      <c r="F1238" t="s">
        <v>2134</v>
      </c>
      <c r="H1238" t="s">
        <v>265</v>
      </c>
      <c r="I1238" t="s">
        <v>266</v>
      </c>
      <c r="J1238" t="s">
        <v>2149</v>
      </c>
      <c r="K1238" t="s">
        <v>756</v>
      </c>
      <c r="L1238" t="s">
        <v>271</v>
      </c>
      <c r="M1238" t="s">
        <v>268</v>
      </c>
      <c r="N1238">
        <v>21</v>
      </c>
      <c r="O1238" t="s">
        <v>273</v>
      </c>
      <c r="P1238">
        <v>0.17</v>
      </c>
      <c r="R1238">
        <v>1</v>
      </c>
      <c r="S1238" s="108">
        <v>0.17</v>
      </c>
      <c r="T1238">
        <v>1</v>
      </c>
      <c r="U1238" t="s">
        <v>270</v>
      </c>
      <c r="V1238" t="s">
        <v>167</v>
      </c>
      <c r="W1238">
        <v>1</v>
      </c>
      <c r="X1238">
        <v>0</v>
      </c>
      <c r="Y1238">
        <v>0</v>
      </c>
      <c r="Z1238">
        <v>0</v>
      </c>
      <c r="AA1238">
        <v>1</v>
      </c>
      <c r="AB1238">
        <v>0</v>
      </c>
      <c r="AC1238">
        <v>0</v>
      </c>
      <c r="AD1238">
        <v>0</v>
      </c>
    </row>
    <row r="1239" spans="1:30" x14ac:dyDescent="0.3">
      <c r="A1239" t="s">
        <v>1861</v>
      </c>
      <c r="B1239" t="s">
        <v>769</v>
      </c>
      <c r="C1239" t="s">
        <v>166</v>
      </c>
      <c r="D1239" t="s">
        <v>9709</v>
      </c>
      <c r="E1239" t="s">
        <v>2183</v>
      </c>
      <c r="F1239" t="s">
        <v>2134</v>
      </c>
      <c r="H1239" t="s">
        <v>265</v>
      </c>
      <c r="I1239" t="s">
        <v>266</v>
      </c>
      <c r="J1239" t="s">
        <v>2135</v>
      </c>
      <c r="K1239" t="s">
        <v>756</v>
      </c>
      <c r="L1239" t="s">
        <v>267</v>
      </c>
      <c r="M1239" t="s">
        <v>268</v>
      </c>
      <c r="N1239">
        <v>8</v>
      </c>
      <c r="O1239" t="s">
        <v>266</v>
      </c>
      <c r="P1239">
        <v>0.17</v>
      </c>
      <c r="R1239">
        <v>1</v>
      </c>
      <c r="S1239" s="108">
        <v>0.17</v>
      </c>
      <c r="T1239">
        <v>1</v>
      </c>
      <c r="U1239" t="s">
        <v>270</v>
      </c>
      <c r="V1239" t="s">
        <v>167</v>
      </c>
      <c r="W1239">
        <v>1</v>
      </c>
      <c r="X1239">
        <v>0</v>
      </c>
      <c r="Y1239">
        <v>0</v>
      </c>
      <c r="Z1239">
        <v>0</v>
      </c>
      <c r="AA1239">
        <v>1</v>
      </c>
      <c r="AB1239">
        <v>0</v>
      </c>
      <c r="AC1239">
        <v>0</v>
      </c>
      <c r="AD1239">
        <v>0</v>
      </c>
    </row>
    <row r="1240" spans="1:30" x14ac:dyDescent="0.3">
      <c r="A1240" t="s">
        <v>1861</v>
      </c>
      <c r="B1240" t="s">
        <v>769</v>
      </c>
      <c r="C1240" t="s">
        <v>166</v>
      </c>
      <c r="D1240" t="s">
        <v>9709</v>
      </c>
      <c r="E1240" t="s">
        <v>2183</v>
      </c>
      <c r="F1240" t="s">
        <v>2134</v>
      </c>
      <c r="H1240" t="s">
        <v>265</v>
      </c>
      <c r="I1240" t="s">
        <v>266</v>
      </c>
      <c r="J1240" t="s">
        <v>2135</v>
      </c>
      <c r="K1240" t="s">
        <v>756</v>
      </c>
      <c r="L1240" t="s">
        <v>271</v>
      </c>
      <c r="M1240" t="s">
        <v>268</v>
      </c>
      <c r="N1240">
        <v>9</v>
      </c>
      <c r="O1240" t="s">
        <v>288</v>
      </c>
      <c r="P1240">
        <v>0.17</v>
      </c>
      <c r="R1240">
        <v>1</v>
      </c>
      <c r="S1240" s="108">
        <v>0.17</v>
      </c>
      <c r="T1240">
        <v>1</v>
      </c>
      <c r="U1240" t="s">
        <v>270</v>
      </c>
      <c r="V1240" t="s">
        <v>167</v>
      </c>
      <c r="W1240">
        <v>1</v>
      </c>
      <c r="X1240">
        <v>0</v>
      </c>
      <c r="Y1240">
        <v>0</v>
      </c>
      <c r="Z1240">
        <v>0</v>
      </c>
      <c r="AA1240">
        <v>1</v>
      </c>
      <c r="AB1240">
        <v>0</v>
      </c>
      <c r="AC1240">
        <v>0</v>
      </c>
      <c r="AD1240">
        <v>0</v>
      </c>
    </row>
    <row r="1241" spans="1:30" x14ac:dyDescent="0.3">
      <c r="A1241" t="s">
        <v>1861</v>
      </c>
      <c r="B1241" t="s">
        <v>771</v>
      </c>
      <c r="C1241" t="s">
        <v>166</v>
      </c>
      <c r="D1241" t="s">
        <v>9621</v>
      </c>
      <c r="E1241" t="s">
        <v>2100</v>
      </c>
      <c r="F1241" t="s">
        <v>9290</v>
      </c>
      <c r="H1241" t="s">
        <v>265</v>
      </c>
      <c r="I1241" t="s">
        <v>266</v>
      </c>
      <c r="J1241" t="s">
        <v>2101</v>
      </c>
      <c r="K1241" t="s">
        <v>756</v>
      </c>
      <c r="L1241" t="s">
        <v>267</v>
      </c>
      <c r="M1241" t="s">
        <v>268</v>
      </c>
      <c r="N1241">
        <v>8</v>
      </c>
      <c r="O1241" t="s">
        <v>266</v>
      </c>
      <c r="P1241">
        <v>0.17</v>
      </c>
      <c r="R1241">
        <v>1</v>
      </c>
      <c r="S1241" s="108">
        <v>0.17</v>
      </c>
      <c r="T1241">
        <v>1</v>
      </c>
      <c r="U1241" t="s">
        <v>270</v>
      </c>
      <c r="V1241" t="s">
        <v>167</v>
      </c>
      <c r="W1241">
        <v>1</v>
      </c>
      <c r="X1241">
        <v>0</v>
      </c>
      <c r="Y1241">
        <v>0</v>
      </c>
      <c r="Z1241">
        <v>0</v>
      </c>
      <c r="AA1241">
        <v>1</v>
      </c>
      <c r="AB1241">
        <v>0</v>
      </c>
      <c r="AC1241">
        <v>0</v>
      </c>
      <c r="AD1241">
        <v>0</v>
      </c>
    </row>
    <row r="1242" spans="1:30" x14ac:dyDescent="0.3">
      <c r="A1242" t="s">
        <v>1861</v>
      </c>
      <c r="B1242" t="s">
        <v>771</v>
      </c>
      <c r="C1242" t="s">
        <v>166</v>
      </c>
      <c r="D1242" t="s">
        <v>9621</v>
      </c>
      <c r="E1242" t="s">
        <v>2100</v>
      </c>
      <c r="F1242" t="s">
        <v>9290</v>
      </c>
      <c r="H1242" t="s">
        <v>265</v>
      </c>
      <c r="I1242" t="s">
        <v>266</v>
      </c>
      <c r="J1242" t="s">
        <v>2101</v>
      </c>
      <c r="K1242" t="s">
        <v>756</v>
      </c>
      <c r="L1242" t="s">
        <v>271</v>
      </c>
      <c r="M1242" t="s">
        <v>268</v>
      </c>
      <c r="N1242">
        <v>9</v>
      </c>
      <c r="O1242" t="s">
        <v>288</v>
      </c>
      <c r="P1242">
        <v>0.17</v>
      </c>
      <c r="R1242">
        <v>1</v>
      </c>
      <c r="S1242" s="108">
        <v>0.17</v>
      </c>
      <c r="T1242">
        <v>1</v>
      </c>
      <c r="U1242" t="s">
        <v>270</v>
      </c>
      <c r="V1242" t="s">
        <v>167</v>
      </c>
      <c r="W1242">
        <v>1</v>
      </c>
      <c r="X1242">
        <v>0</v>
      </c>
      <c r="Y1242">
        <v>0</v>
      </c>
      <c r="Z1242">
        <v>0</v>
      </c>
      <c r="AA1242">
        <v>1</v>
      </c>
      <c r="AB1242">
        <v>0</v>
      </c>
      <c r="AC1242">
        <v>0</v>
      </c>
      <c r="AD1242">
        <v>0</v>
      </c>
    </row>
    <row r="1243" spans="1:30" x14ac:dyDescent="0.3">
      <c r="A1243" t="s">
        <v>1861</v>
      </c>
      <c r="B1243" t="s">
        <v>771</v>
      </c>
      <c r="C1243" t="s">
        <v>166</v>
      </c>
      <c r="D1243" t="s">
        <v>9621</v>
      </c>
      <c r="E1243" t="s">
        <v>2100</v>
      </c>
      <c r="F1243" t="s">
        <v>9290</v>
      </c>
      <c r="H1243" t="s">
        <v>265</v>
      </c>
      <c r="I1243" t="s">
        <v>266</v>
      </c>
      <c r="J1243" t="s">
        <v>2101</v>
      </c>
      <c r="K1243" t="s">
        <v>756</v>
      </c>
      <c r="L1243" t="s">
        <v>271</v>
      </c>
      <c r="M1243" t="s">
        <v>268</v>
      </c>
      <c r="N1243">
        <v>21</v>
      </c>
      <c r="O1243" t="s">
        <v>273</v>
      </c>
      <c r="P1243">
        <v>0.17</v>
      </c>
      <c r="R1243">
        <v>1</v>
      </c>
      <c r="S1243" s="108">
        <v>0.17</v>
      </c>
      <c r="T1243">
        <v>1</v>
      </c>
      <c r="U1243" t="s">
        <v>270</v>
      </c>
      <c r="V1243" t="s">
        <v>167</v>
      </c>
      <c r="W1243">
        <v>1</v>
      </c>
      <c r="X1243">
        <v>0</v>
      </c>
      <c r="Y1243">
        <v>0</v>
      </c>
      <c r="Z1243">
        <v>0</v>
      </c>
      <c r="AA1243">
        <v>1</v>
      </c>
      <c r="AB1243">
        <v>0</v>
      </c>
      <c r="AC1243">
        <v>0</v>
      </c>
      <c r="AD1243">
        <v>0</v>
      </c>
    </row>
    <row r="1244" spans="1:30" x14ac:dyDescent="0.3">
      <c r="A1244" t="s">
        <v>1861</v>
      </c>
      <c r="B1244" t="s">
        <v>781</v>
      </c>
      <c r="C1244" t="s">
        <v>166</v>
      </c>
      <c r="D1244" t="s">
        <v>9701</v>
      </c>
      <c r="E1244" t="s">
        <v>291</v>
      </c>
      <c r="F1244" t="s">
        <v>2134</v>
      </c>
      <c r="H1244" t="s">
        <v>265</v>
      </c>
      <c r="I1244" t="s">
        <v>266</v>
      </c>
      <c r="J1244" t="s">
        <v>2149</v>
      </c>
      <c r="K1244" t="s">
        <v>756</v>
      </c>
      <c r="L1244" t="s">
        <v>267</v>
      </c>
      <c r="M1244" t="s">
        <v>268</v>
      </c>
      <c r="N1244">
        <v>8</v>
      </c>
      <c r="O1244" t="s">
        <v>266</v>
      </c>
      <c r="P1244">
        <v>0.17</v>
      </c>
      <c r="R1244">
        <v>1</v>
      </c>
      <c r="S1244" s="108">
        <v>0.17</v>
      </c>
      <c r="T1244">
        <v>1</v>
      </c>
      <c r="U1244" t="s">
        <v>270</v>
      </c>
      <c r="V1244" t="s">
        <v>167</v>
      </c>
      <c r="W1244">
        <v>1</v>
      </c>
      <c r="X1244">
        <v>0</v>
      </c>
      <c r="Y1244">
        <v>0</v>
      </c>
      <c r="Z1244">
        <v>0</v>
      </c>
      <c r="AA1244">
        <v>1</v>
      </c>
      <c r="AB1244">
        <v>0</v>
      </c>
      <c r="AC1244">
        <v>0</v>
      </c>
      <c r="AD1244">
        <v>0</v>
      </c>
    </row>
    <row r="1245" spans="1:30" x14ac:dyDescent="0.3">
      <c r="A1245" t="s">
        <v>1861</v>
      </c>
      <c r="B1245" t="s">
        <v>781</v>
      </c>
      <c r="C1245" t="s">
        <v>166</v>
      </c>
      <c r="D1245" t="s">
        <v>9701</v>
      </c>
      <c r="E1245" t="s">
        <v>291</v>
      </c>
      <c r="F1245" t="s">
        <v>2134</v>
      </c>
      <c r="H1245" t="s">
        <v>265</v>
      </c>
      <c r="I1245" t="s">
        <v>266</v>
      </c>
      <c r="J1245" t="s">
        <v>2149</v>
      </c>
      <c r="K1245" t="s">
        <v>756</v>
      </c>
      <c r="L1245" t="s">
        <v>271</v>
      </c>
      <c r="M1245" t="s">
        <v>268</v>
      </c>
      <c r="N1245">
        <v>9</v>
      </c>
      <c r="O1245" t="s">
        <v>288</v>
      </c>
      <c r="P1245">
        <v>0.17</v>
      </c>
      <c r="R1245">
        <v>1</v>
      </c>
      <c r="S1245" s="108">
        <v>0.17</v>
      </c>
      <c r="T1245">
        <v>1</v>
      </c>
      <c r="U1245" t="s">
        <v>270</v>
      </c>
      <c r="V1245" t="s">
        <v>167</v>
      </c>
      <c r="W1245">
        <v>1</v>
      </c>
      <c r="X1245">
        <v>0</v>
      </c>
      <c r="Y1245">
        <v>0</v>
      </c>
      <c r="Z1245">
        <v>0</v>
      </c>
      <c r="AA1245">
        <v>1</v>
      </c>
      <c r="AB1245">
        <v>0</v>
      </c>
      <c r="AC1245">
        <v>0</v>
      </c>
      <c r="AD1245">
        <v>0</v>
      </c>
    </row>
    <row r="1246" spans="1:30" x14ac:dyDescent="0.3">
      <c r="A1246" t="s">
        <v>1861</v>
      </c>
      <c r="B1246" t="s">
        <v>783</v>
      </c>
      <c r="C1246" t="s">
        <v>166</v>
      </c>
      <c r="D1246" t="s">
        <v>9705</v>
      </c>
      <c r="E1246" t="s">
        <v>2179</v>
      </c>
      <c r="F1246" t="s">
        <v>2134</v>
      </c>
      <c r="H1246" t="s">
        <v>265</v>
      </c>
      <c r="I1246" t="s">
        <v>266</v>
      </c>
      <c r="J1246" t="s">
        <v>2135</v>
      </c>
      <c r="K1246" t="s">
        <v>756</v>
      </c>
      <c r="L1246" t="s">
        <v>267</v>
      </c>
      <c r="M1246" t="s">
        <v>268</v>
      </c>
      <c r="N1246">
        <v>8</v>
      </c>
      <c r="O1246" t="s">
        <v>266</v>
      </c>
      <c r="P1246">
        <v>0.17</v>
      </c>
      <c r="R1246">
        <v>1</v>
      </c>
      <c r="S1246" s="108">
        <v>0.17</v>
      </c>
      <c r="T1246">
        <v>1</v>
      </c>
      <c r="U1246" t="s">
        <v>270</v>
      </c>
      <c r="V1246" t="s">
        <v>167</v>
      </c>
      <c r="W1246">
        <v>1</v>
      </c>
      <c r="X1246">
        <v>0</v>
      </c>
      <c r="Y1246">
        <v>0</v>
      </c>
      <c r="Z1246">
        <v>0</v>
      </c>
      <c r="AA1246">
        <v>1</v>
      </c>
      <c r="AB1246">
        <v>0</v>
      </c>
      <c r="AC1246">
        <v>0</v>
      </c>
      <c r="AD1246">
        <v>0</v>
      </c>
    </row>
    <row r="1247" spans="1:30" x14ac:dyDescent="0.3">
      <c r="A1247" t="s">
        <v>1861</v>
      </c>
      <c r="B1247" t="s">
        <v>783</v>
      </c>
      <c r="C1247" t="s">
        <v>166</v>
      </c>
      <c r="D1247" t="s">
        <v>9705</v>
      </c>
      <c r="E1247" t="s">
        <v>2179</v>
      </c>
      <c r="F1247" t="s">
        <v>2134</v>
      </c>
      <c r="H1247" t="s">
        <v>265</v>
      </c>
      <c r="I1247" t="s">
        <v>266</v>
      </c>
      <c r="J1247" t="s">
        <v>2135</v>
      </c>
      <c r="K1247" t="s">
        <v>756</v>
      </c>
      <c r="L1247" t="s">
        <v>271</v>
      </c>
      <c r="M1247" t="s">
        <v>268</v>
      </c>
      <c r="N1247">
        <v>9</v>
      </c>
      <c r="O1247" t="s">
        <v>288</v>
      </c>
      <c r="P1247">
        <v>0.17</v>
      </c>
      <c r="R1247">
        <v>1</v>
      </c>
      <c r="S1247" s="108">
        <v>0.17</v>
      </c>
      <c r="T1247">
        <v>1</v>
      </c>
      <c r="U1247" t="s">
        <v>270</v>
      </c>
      <c r="V1247" t="s">
        <v>167</v>
      </c>
      <c r="W1247">
        <v>1</v>
      </c>
      <c r="X1247">
        <v>0</v>
      </c>
      <c r="Y1247">
        <v>0</v>
      </c>
      <c r="Z1247">
        <v>0</v>
      </c>
      <c r="AA1247">
        <v>1</v>
      </c>
      <c r="AB1247">
        <v>0</v>
      </c>
      <c r="AC1247">
        <v>0</v>
      </c>
      <c r="AD1247">
        <v>0</v>
      </c>
    </row>
    <row r="1248" spans="1:30" x14ac:dyDescent="0.3">
      <c r="A1248" t="s">
        <v>1861</v>
      </c>
      <c r="B1248" t="s">
        <v>785</v>
      </c>
      <c r="C1248" t="s">
        <v>166</v>
      </c>
      <c r="D1248" t="s">
        <v>9699</v>
      </c>
      <c r="E1248" t="s">
        <v>2165</v>
      </c>
      <c r="F1248" t="s">
        <v>2134</v>
      </c>
      <c r="H1248" t="s">
        <v>265</v>
      </c>
      <c r="I1248" t="s">
        <v>266</v>
      </c>
      <c r="J1248" t="s">
        <v>2135</v>
      </c>
      <c r="K1248" t="s">
        <v>756</v>
      </c>
      <c r="L1248" t="s">
        <v>267</v>
      </c>
      <c r="M1248" t="s">
        <v>268</v>
      </c>
      <c r="N1248">
        <v>8</v>
      </c>
      <c r="O1248" t="s">
        <v>266</v>
      </c>
      <c r="P1248">
        <v>0.17</v>
      </c>
      <c r="R1248">
        <v>1</v>
      </c>
      <c r="S1248" s="108">
        <v>0.17</v>
      </c>
      <c r="T1248">
        <v>1</v>
      </c>
      <c r="U1248" t="s">
        <v>270</v>
      </c>
      <c r="V1248" t="s">
        <v>167</v>
      </c>
      <c r="W1248">
        <v>1</v>
      </c>
      <c r="X1248">
        <v>0</v>
      </c>
      <c r="Y1248">
        <v>0</v>
      </c>
      <c r="Z1248">
        <v>0</v>
      </c>
      <c r="AA1248">
        <v>1</v>
      </c>
      <c r="AB1248">
        <v>0</v>
      </c>
      <c r="AC1248">
        <v>0</v>
      </c>
      <c r="AD1248">
        <v>0</v>
      </c>
    </row>
    <row r="1249" spans="1:30" x14ac:dyDescent="0.3">
      <c r="A1249" t="s">
        <v>1861</v>
      </c>
      <c r="B1249" t="s">
        <v>787</v>
      </c>
      <c r="C1249" t="s">
        <v>166</v>
      </c>
      <c r="D1249" t="s">
        <v>9707</v>
      </c>
      <c r="E1249" t="s">
        <v>2181</v>
      </c>
      <c r="F1249" t="s">
        <v>2134</v>
      </c>
      <c r="H1249" t="s">
        <v>265</v>
      </c>
      <c r="I1249" t="s">
        <v>266</v>
      </c>
      <c r="J1249" t="s">
        <v>2135</v>
      </c>
      <c r="K1249" t="s">
        <v>756</v>
      </c>
      <c r="L1249" t="s">
        <v>267</v>
      </c>
      <c r="M1249" t="s">
        <v>268</v>
      </c>
      <c r="N1249">
        <v>8</v>
      </c>
      <c r="O1249" t="s">
        <v>266</v>
      </c>
      <c r="P1249">
        <v>0.17</v>
      </c>
      <c r="R1249">
        <v>1</v>
      </c>
      <c r="S1249" s="108">
        <v>0.17</v>
      </c>
      <c r="T1249">
        <v>1</v>
      </c>
      <c r="U1249" t="s">
        <v>270</v>
      </c>
      <c r="V1249" t="s">
        <v>167</v>
      </c>
      <c r="W1249">
        <v>1</v>
      </c>
      <c r="X1249">
        <v>0</v>
      </c>
      <c r="Y1249">
        <v>0</v>
      </c>
      <c r="Z1249">
        <v>0</v>
      </c>
      <c r="AA1249">
        <v>1</v>
      </c>
      <c r="AB1249">
        <v>0</v>
      </c>
      <c r="AC1249">
        <v>0</v>
      </c>
      <c r="AD1249">
        <v>0</v>
      </c>
    </row>
    <row r="1250" spans="1:30" x14ac:dyDescent="0.3">
      <c r="A1250" t="s">
        <v>1861</v>
      </c>
      <c r="B1250" t="s">
        <v>787</v>
      </c>
      <c r="C1250" t="s">
        <v>166</v>
      </c>
      <c r="D1250" t="s">
        <v>9707</v>
      </c>
      <c r="E1250" t="s">
        <v>2181</v>
      </c>
      <c r="F1250" t="s">
        <v>2134</v>
      </c>
      <c r="H1250" t="s">
        <v>265</v>
      </c>
      <c r="I1250" t="s">
        <v>266</v>
      </c>
      <c r="J1250" t="s">
        <v>2135</v>
      </c>
      <c r="K1250" t="s">
        <v>756</v>
      </c>
      <c r="L1250" t="s">
        <v>271</v>
      </c>
      <c r="M1250" t="s">
        <v>268</v>
      </c>
      <c r="N1250">
        <v>9</v>
      </c>
      <c r="O1250" t="s">
        <v>288</v>
      </c>
      <c r="P1250">
        <v>0.32</v>
      </c>
      <c r="R1250">
        <v>1</v>
      </c>
      <c r="S1250" s="108">
        <v>0.32</v>
      </c>
      <c r="T1250">
        <v>1</v>
      </c>
      <c r="U1250" t="s">
        <v>270</v>
      </c>
      <c r="V1250" t="s">
        <v>167</v>
      </c>
      <c r="W1250">
        <v>1</v>
      </c>
      <c r="X1250">
        <v>0</v>
      </c>
      <c r="Y1250">
        <v>0</v>
      </c>
      <c r="Z1250">
        <v>0</v>
      </c>
      <c r="AA1250">
        <v>1</v>
      </c>
      <c r="AB1250">
        <v>0</v>
      </c>
      <c r="AC1250">
        <v>0</v>
      </c>
      <c r="AD1250">
        <v>0</v>
      </c>
    </row>
    <row r="1251" spans="1:30" x14ac:dyDescent="0.3">
      <c r="A1251" t="s">
        <v>1861</v>
      </c>
      <c r="B1251" t="s">
        <v>791</v>
      </c>
      <c r="C1251" t="s">
        <v>166</v>
      </c>
      <c r="D1251" t="s">
        <v>9693</v>
      </c>
      <c r="E1251" t="s">
        <v>2152</v>
      </c>
      <c r="F1251" t="s">
        <v>2134</v>
      </c>
      <c r="H1251" t="s">
        <v>265</v>
      </c>
      <c r="I1251" t="s">
        <v>266</v>
      </c>
      <c r="J1251" t="s">
        <v>2149</v>
      </c>
      <c r="K1251" t="s">
        <v>756</v>
      </c>
      <c r="L1251" t="s">
        <v>267</v>
      </c>
      <c r="M1251" t="s">
        <v>268</v>
      </c>
      <c r="N1251">
        <v>8</v>
      </c>
      <c r="O1251" t="s">
        <v>266</v>
      </c>
      <c r="P1251">
        <v>0.17</v>
      </c>
      <c r="R1251">
        <v>1</v>
      </c>
      <c r="S1251" s="108">
        <v>0.17</v>
      </c>
      <c r="T1251">
        <v>1</v>
      </c>
      <c r="U1251" t="s">
        <v>270</v>
      </c>
      <c r="V1251" t="s">
        <v>167</v>
      </c>
      <c r="W1251">
        <v>1</v>
      </c>
      <c r="X1251">
        <v>0</v>
      </c>
      <c r="Y1251">
        <v>0</v>
      </c>
      <c r="Z1251">
        <v>0</v>
      </c>
      <c r="AA1251">
        <v>1</v>
      </c>
      <c r="AB1251">
        <v>0</v>
      </c>
      <c r="AC1251">
        <v>0</v>
      </c>
      <c r="AD1251">
        <v>0</v>
      </c>
    </row>
    <row r="1252" spans="1:30" x14ac:dyDescent="0.3">
      <c r="A1252" t="s">
        <v>1861</v>
      </c>
      <c r="B1252" t="s">
        <v>791</v>
      </c>
      <c r="C1252" t="s">
        <v>166</v>
      </c>
      <c r="D1252" t="s">
        <v>9693</v>
      </c>
      <c r="E1252" t="s">
        <v>2152</v>
      </c>
      <c r="F1252" t="s">
        <v>2134</v>
      </c>
      <c r="H1252" t="s">
        <v>265</v>
      </c>
      <c r="I1252" t="s">
        <v>266</v>
      </c>
      <c r="J1252" t="s">
        <v>2149</v>
      </c>
      <c r="K1252" t="s">
        <v>756</v>
      </c>
      <c r="L1252" t="s">
        <v>271</v>
      </c>
      <c r="M1252" t="s">
        <v>268</v>
      </c>
      <c r="N1252">
        <v>9</v>
      </c>
      <c r="O1252" t="s">
        <v>288</v>
      </c>
      <c r="P1252">
        <v>0.17</v>
      </c>
      <c r="R1252">
        <v>1</v>
      </c>
      <c r="S1252" s="108">
        <v>0.17</v>
      </c>
      <c r="T1252">
        <v>1</v>
      </c>
      <c r="U1252" t="s">
        <v>270</v>
      </c>
      <c r="V1252" t="s">
        <v>167</v>
      </c>
      <c r="W1252">
        <v>1</v>
      </c>
      <c r="X1252">
        <v>0</v>
      </c>
      <c r="Y1252">
        <v>0</v>
      </c>
      <c r="Z1252">
        <v>0</v>
      </c>
      <c r="AA1252">
        <v>1</v>
      </c>
      <c r="AB1252">
        <v>0</v>
      </c>
      <c r="AC1252">
        <v>0</v>
      </c>
      <c r="AD1252">
        <v>0</v>
      </c>
    </row>
    <row r="1253" spans="1:30" x14ac:dyDescent="0.3">
      <c r="A1253" t="s">
        <v>1861</v>
      </c>
      <c r="B1253" t="s">
        <v>793</v>
      </c>
      <c r="C1253" t="s">
        <v>166</v>
      </c>
      <c r="D1253" t="s">
        <v>9695</v>
      </c>
      <c r="E1253" t="s">
        <v>2158</v>
      </c>
      <c r="F1253" t="s">
        <v>2134</v>
      </c>
      <c r="H1253" t="s">
        <v>265</v>
      </c>
      <c r="I1253" t="s">
        <v>266</v>
      </c>
      <c r="J1253" t="s">
        <v>2149</v>
      </c>
      <c r="K1253" t="s">
        <v>756</v>
      </c>
      <c r="L1253" t="s">
        <v>267</v>
      </c>
      <c r="M1253" t="s">
        <v>268</v>
      </c>
      <c r="N1253">
        <v>8</v>
      </c>
      <c r="O1253" t="s">
        <v>266</v>
      </c>
      <c r="P1253">
        <v>0.17</v>
      </c>
      <c r="R1253">
        <v>1</v>
      </c>
      <c r="S1253" s="108">
        <v>0.17</v>
      </c>
      <c r="T1253">
        <v>1</v>
      </c>
      <c r="U1253" t="s">
        <v>270</v>
      </c>
      <c r="V1253" t="s">
        <v>167</v>
      </c>
      <c r="W1253">
        <v>1</v>
      </c>
      <c r="X1253">
        <v>0</v>
      </c>
      <c r="Y1253">
        <v>0</v>
      </c>
      <c r="Z1253">
        <v>0</v>
      </c>
      <c r="AA1253">
        <v>1</v>
      </c>
      <c r="AB1253">
        <v>0</v>
      </c>
      <c r="AC1253">
        <v>0</v>
      </c>
      <c r="AD1253">
        <v>0</v>
      </c>
    </row>
    <row r="1254" spans="1:30" x14ac:dyDescent="0.3">
      <c r="A1254" t="s">
        <v>1861</v>
      </c>
      <c r="B1254" t="s">
        <v>795</v>
      </c>
      <c r="C1254" t="s">
        <v>166</v>
      </c>
      <c r="D1254" t="s">
        <v>9706</v>
      </c>
      <c r="E1254" t="s">
        <v>2180</v>
      </c>
      <c r="F1254" t="s">
        <v>2134</v>
      </c>
      <c r="H1254" t="s">
        <v>265</v>
      </c>
      <c r="I1254" t="s">
        <v>266</v>
      </c>
      <c r="J1254" t="s">
        <v>2135</v>
      </c>
      <c r="K1254" t="s">
        <v>756</v>
      </c>
      <c r="L1254" t="s">
        <v>267</v>
      </c>
      <c r="M1254" t="s">
        <v>268</v>
      </c>
      <c r="N1254">
        <v>8</v>
      </c>
      <c r="O1254" t="s">
        <v>266</v>
      </c>
      <c r="P1254">
        <v>0.17</v>
      </c>
      <c r="R1254">
        <v>1</v>
      </c>
      <c r="S1254" s="108">
        <v>0.17</v>
      </c>
      <c r="T1254">
        <v>1</v>
      </c>
      <c r="U1254" t="s">
        <v>270</v>
      </c>
      <c r="V1254" t="s">
        <v>167</v>
      </c>
      <c r="W1254">
        <v>1</v>
      </c>
      <c r="X1254">
        <v>0</v>
      </c>
      <c r="Y1254">
        <v>0</v>
      </c>
      <c r="Z1254">
        <v>0</v>
      </c>
      <c r="AA1254">
        <v>1</v>
      </c>
      <c r="AB1254">
        <v>0</v>
      </c>
      <c r="AC1254">
        <v>0</v>
      </c>
      <c r="AD1254">
        <v>0</v>
      </c>
    </row>
    <row r="1255" spans="1:30" x14ac:dyDescent="0.3">
      <c r="A1255" t="s">
        <v>1861</v>
      </c>
      <c r="B1255" t="s">
        <v>795</v>
      </c>
      <c r="C1255" t="s">
        <v>166</v>
      </c>
      <c r="D1255" t="s">
        <v>9706</v>
      </c>
      <c r="E1255" t="s">
        <v>2180</v>
      </c>
      <c r="F1255" t="s">
        <v>2134</v>
      </c>
      <c r="H1255" t="s">
        <v>265</v>
      </c>
      <c r="I1255" t="s">
        <v>266</v>
      </c>
      <c r="J1255" t="s">
        <v>2135</v>
      </c>
      <c r="K1255" t="s">
        <v>756</v>
      </c>
      <c r="L1255" t="s">
        <v>271</v>
      </c>
      <c r="M1255" t="s">
        <v>268</v>
      </c>
      <c r="N1255">
        <v>9</v>
      </c>
      <c r="O1255" t="s">
        <v>288</v>
      </c>
      <c r="P1255">
        <v>0.17</v>
      </c>
      <c r="R1255">
        <v>1</v>
      </c>
      <c r="S1255" s="108">
        <v>0.17</v>
      </c>
      <c r="T1255">
        <v>1</v>
      </c>
      <c r="U1255" t="s">
        <v>270</v>
      </c>
      <c r="V1255" t="s">
        <v>167</v>
      </c>
      <c r="W1255">
        <v>1</v>
      </c>
      <c r="X1255">
        <v>0</v>
      </c>
      <c r="Y1255">
        <v>0</v>
      </c>
      <c r="Z1255">
        <v>0</v>
      </c>
      <c r="AA1255">
        <v>1</v>
      </c>
      <c r="AB1255">
        <v>0</v>
      </c>
      <c r="AC1255">
        <v>0</v>
      </c>
      <c r="AD1255">
        <v>0</v>
      </c>
    </row>
    <row r="1256" spans="1:30" x14ac:dyDescent="0.3">
      <c r="A1256" t="s">
        <v>1861</v>
      </c>
      <c r="B1256" t="s">
        <v>797</v>
      </c>
      <c r="C1256" t="s">
        <v>166</v>
      </c>
      <c r="D1256" t="s">
        <v>9702</v>
      </c>
      <c r="E1256" t="s">
        <v>2174</v>
      </c>
      <c r="F1256" t="s">
        <v>2134</v>
      </c>
      <c r="H1256" t="s">
        <v>265</v>
      </c>
      <c r="I1256" t="s">
        <v>266</v>
      </c>
      <c r="J1256" t="s">
        <v>2149</v>
      </c>
      <c r="K1256" t="s">
        <v>756</v>
      </c>
      <c r="L1256" t="s">
        <v>267</v>
      </c>
      <c r="M1256" t="s">
        <v>268</v>
      </c>
      <c r="N1256">
        <v>8</v>
      </c>
      <c r="O1256" t="s">
        <v>266</v>
      </c>
      <c r="P1256">
        <v>0.17</v>
      </c>
      <c r="R1256">
        <v>1</v>
      </c>
      <c r="S1256" s="108">
        <v>0.17</v>
      </c>
      <c r="T1256">
        <v>1</v>
      </c>
      <c r="U1256" t="s">
        <v>270</v>
      </c>
      <c r="V1256" t="s">
        <v>167</v>
      </c>
      <c r="W1256">
        <v>1</v>
      </c>
      <c r="X1256">
        <v>0</v>
      </c>
      <c r="Y1256">
        <v>0</v>
      </c>
      <c r="Z1256">
        <v>0</v>
      </c>
      <c r="AA1256">
        <v>1</v>
      </c>
      <c r="AB1256">
        <v>0</v>
      </c>
      <c r="AC1256">
        <v>0</v>
      </c>
      <c r="AD1256">
        <v>0</v>
      </c>
    </row>
    <row r="1257" spans="1:30" x14ac:dyDescent="0.3">
      <c r="A1257" t="s">
        <v>1861</v>
      </c>
      <c r="B1257" t="s">
        <v>799</v>
      </c>
      <c r="C1257" t="s">
        <v>166</v>
      </c>
      <c r="D1257" t="s">
        <v>9696</v>
      </c>
      <c r="E1257" t="s">
        <v>2159</v>
      </c>
      <c r="F1257" t="s">
        <v>2134</v>
      </c>
      <c r="H1257" t="s">
        <v>265</v>
      </c>
      <c r="I1257" t="s">
        <v>266</v>
      </c>
      <c r="J1257" t="s">
        <v>2135</v>
      </c>
      <c r="K1257" t="s">
        <v>756</v>
      </c>
      <c r="L1257" t="s">
        <v>267</v>
      </c>
      <c r="M1257" t="s">
        <v>268</v>
      </c>
      <c r="N1257">
        <v>8</v>
      </c>
      <c r="O1257" t="s">
        <v>266</v>
      </c>
      <c r="P1257">
        <v>0.17</v>
      </c>
      <c r="R1257">
        <v>1</v>
      </c>
      <c r="S1257" s="108">
        <v>0.17</v>
      </c>
      <c r="T1257">
        <v>1</v>
      </c>
      <c r="U1257" t="s">
        <v>270</v>
      </c>
      <c r="V1257" t="s">
        <v>167</v>
      </c>
      <c r="W1257">
        <v>1</v>
      </c>
      <c r="X1257">
        <v>0</v>
      </c>
      <c r="Y1257">
        <v>0</v>
      </c>
      <c r="Z1257">
        <v>0</v>
      </c>
      <c r="AA1257">
        <v>1</v>
      </c>
      <c r="AB1257">
        <v>0</v>
      </c>
      <c r="AC1257">
        <v>0</v>
      </c>
      <c r="AD1257">
        <v>0</v>
      </c>
    </row>
    <row r="1258" spans="1:30" x14ac:dyDescent="0.3">
      <c r="A1258" t="s">
        <v>1861</v>
      </c>
      <c r="B1258" t="s">
        <v>799</v>
      </c>
      <c r="C1258" t="s">
        <v>166</v>
      </c>
      <c r="D1258" t="s">
        <v>9696</v>
      </c>
      <c r="E1258" t="s">
        <v>2159</v>
      </c>
      <c r="F1258" t="s">
        <v>2134</v>
      </c>
      <c r="H1258" t="s">
        <v>265</v>
      </c>
      <c r="I1258" t="s">
        <v>266</v>
      </c>
      <c r="J1258" t="s">
        <v>2135</v>
      </c>
      <c r="K1258" t="s">
        <v>756</v>
      </c>
      <c r="L1258" t="s">
        <v>271</v>
      </c>
      <c r="M1258" t="s">
        <v>268</v>
      </c>
      <c r="N1258">
        <v>9</v>
      </c>
      <c r="O1258" t="s">
        <v>288</v>
      </c>
      <c r="P1258">
        <v>0.17</v>
      </c>
      <c r="R1258">
        <v>1</v>
      </c>
      <c r="S1258" s="108">
        <v>0.17</v>
      </c>
      <c r="T1258">
        <v>1</v>
      </c>
      <c r="U1258" t="s">
        <v>270</v>
      </c>
      <c r="V1258" t="s">
        <v>167</v>
      </c>
      <c r="W1258">
        <v>1</v>
      </c>
      <c r="X1258">
        <v>0</v>
      </c>
      <c r="Y1258">
        <v>0</v>
      </c>
      <c r="Z1258">
        <v>0</v>
      </c>
      <c r="AA1258">
        <v>1</v>
      </c>
      <c r="AB1258">
        <v>0</v>
      </c>
      <c r="AC1258">
        <v>0</v>
      </c>
      <c r="AD1258">
        <v>0</v>
      </c>
    </row>
    <row r="1259" spans="1:30" x14ac:dyDescent="0.3">
      <c r="A1259" t="s">
        <v>1861</v>
      </c>
      <c r="B1259" t="s">
        <v>799</v>
      </c>
      <c r="C1259" t="s">
        <v>166</v>
      </c>
      <c r="D1259" t="s">
        <v>9696</v>
      </c>
      <c r="E1259" t="s">
        <v>2159</v>
      </c>
      <c r="F1259" t="s">
        <v>2134</v>
      </c>
      <c r="H1259" t="s">
        <v>265</v>
      </c>
      <c r="I1259" t="s">
        <v>266</v>
      </c>
      <c r="J1259" t="s">
        <v>2135</v>
      </c>
      <c r="K1259" t="s">
        <v>756</v>
      </c>
      <c r="L1259" t="s">
        <v>271</v>
      </c>
      <c r="M1259" t="s">
        <v>268</v>
      </c>
      <c r="N1259">
        <v>21</v>
      </c>
      <c r="O1259" t="s">
        <v>273</v>
      </c>
      <c r="P1259">
        <v>0.17</v>
      </c>
      <c r="R1259">
        <v>1</v>
      </c>
      <c r="S1259" s="108">
        <v>0.17</v>
      </c>
      <c r="T1259">
        <v>1</v>
      </c>
      <c r="U1259" t="s">
        <v>270</v>
      </c>
      <c r="V1259" t="s">
        <v>167</v>
      </c>
      <c r="W1259">
        <v>1</v>
      </c>
      <c r="X1259">
        <v>0</v>
      </c>
      <c r="Y1259">
        <v>0</v>
      </c>
      <c r="Z1259">
        <v>0</v>
      </c>
      <c r="AA1259">
        <v>1</v>
      </c>
      <c r="AB1259">
        <v>0</v>
      </c>
      <c r="AC1259">
        <v>0</v>
      </c>
      <c r="AD1259">
        <v>0</v>
      </c>
    </row>
    <row r="1260" spans="1:30" x14ac:dyDescent="0.3">
      <c r="A1260" t="s">
        <v>1861</v>
      </c>
      <c r="B1260" t="s">
        <v>801</v>
      </c>
      <c r="C1260" t="s">
        <v>166</v>
      </c>
      <c r="D1260" t="s">
        <v>9692</v>
      </c>
      <c r="E1260" t="s">
        <v>2148</v>
      </c>
      <c r="F1260" t="s">
        <v>2134</v>
      </c>
      <c r="H1260" t="s">
        <v>265</v>
      </c>
      <c r="I1260" t="s">
        <v>266</v>
      </c>
      <c r="J1260" t="s">
        <v>2149</v>
      </c>
      <c r="K1260" t="s">
        <v>16138</v>
      </c>
      <c r="L1260" t="s">
        <v>267</v>
      </c>
      <c r="M1260" t="s">
        <v>268</v>
      </c>
      <c r="N1260">
        <v>8</v>
      </c>
      <c r="O1260" t="s">
        <v>266</v>
      </c>
      <c r="P1260">
        <v>0.17</v>
      </c>
      <c r="R1260">
        <v>1</v>
      </c>
      <c r="S1260" s="108">
        <v>0.17</v>
      </c>
      <c r="T1260">
        <v>1</v>
      </c>
      <c r="U1260" t="s">
        <v>270</v>
      </c>
      <c r="V1260" t="s">
        <v>167</v>
      </c>
      <c r="W1260">
        <v>1</v>
      </c>
      <c r="X1260">
        <v>0</v>
      </c>
      <c r="Y1260">
        <v>0</v>
      </c>
      <c r="Z1260">
        <v>0</v>
      </c>
      <c r="AA1260">
        <v>1</v>
      </c>
      <c r="AB1260">
        <v>0</v>
      </c>
      <c r="AC1260">
        <v>0</v>
      </c>
      <c r="AD1260">
        <v>0</v>
      </c>
    </row>
    <row r="1261" spans="1:30" x14ac:dyDescent="0.3">
      <c r="A1261" t="s">
        <v>1861</v>
      </c>
      <c r="B1261" t="s">
        <v>801</v>
      </c>
      <c r="C1261" t="s">
        <v>166</v>
      </c>
      <c r="D1261" t="s">
        <v>9692</v>
      </c>
      <c r="E1261" t="s">
        <v>2148</v>
      </c>
      <c r="F1261" t="s">
        <v>2134</v>
      </c>
      <c r="H1261" t="s">
        <v>265</v>
      </c>
      <c r="I1261" t="s">
        <v>266</v>
      </c>
      <c r="J1261" t="s">
        <v>2149</v>
      </c>
      <c r="K1261" t="s">
        <v>16138</v>
      </c>
      <c r="L1261" t="s">
        <v>271</v>
      </c>
      <c r="M1261" t="s">
        <v>268</v>
      </c>
      <c r="N1261">
        <v>9</v>
      </c>
      <c r="O1261" t="s">
        <v>288</v>
      </c>
      <c r="P1261">
        <v>0.17</v>
      </c>
      <c r="R1261">
        <v>1</v>
      </c>
      <c r="S1261" s="108">
        <v>0.17</v>
      </c>
      <c r="T1261">
        <v>1</v>
      </c>
      <c r="U1261" t="s">
        <v>270</v>
      </c>
      <c r="V1261" t="s">
        <v>167</v>
      </c>
      <c r="W1261">
        <v>1</v>
      </c>
      <c r="X1261">
        <v>0</v>
      </c>
      <c r="Y1261">
        <v>0</v>
      </c>
      <c r="Z1261">
        <v>0</v>
      </c>
      <c r="AA1261">
        <v>1</v>
      </c>
      <c r="AB1261">
        <v>0</v>
      </c>
      <c r="AC1261">
        <v>0</v>
      </c>
      <c r="AD1261">
        <v>0</v>
      </c>
    </row>
    <row r="1262" spans="1:30" x14ac:dyDescent="0.3">
      <c r="A1262" t="s">
        <v>1861</v>
      </c>
      <c r="B1262" t="s">
        <v>801</v>
      </c>
      <c r="C1262" t="s">
        <v>166</v>
      </c>
      <c r="D1262" t="s">
        <v>9692</v>
      </c>
      <c r="E1262" t="s">
        <v>2148</v>
      </c>
      <c r="F1262" t="s">
        <v>2134</v>
      </c>
      <c r="H1262" t="s">
        <v>265</v>
      </c>
      <c r="I1262" t="s">
        <v>266</v>
      </c>
      <c r="J1262" t="s">
        <v>2149</v>
      </c>
      <c r="K1262" t="s">
        <v>16138</v>
      </c>
      <c r="L1262" t="s">
        <v>271</v>
      </c>
      <c r="M1262" t="s">
        <v>268</v>
      </c>
      <c r="N1262">
        <v>21</v>
      </c>
      <c r="O1262" t="s">
        <v>273</v>
      </c>
      <c r="P1262">
        <v>0.17</v>
      </c>
      <c r="R1262">
        <v>1</v>
      </c>
      <c r="S1262" s="108">
        <v>0.17</v>
      </c>
      <c r="T1262">
        <v>1</v>
      </c>
      <c r="U1262" t="s">
        <v>270</v>
      </c>
      <c r="V1262" t="s">
        <v>167</v>
      </c>
      <c r="W1262">
        <v>1</v>
      </c>
      <c r="X1262">
        <v>0</v>
      </c>
      <c r="Y1262">
        <v>0</v>
      </c>
      <c r="Z1262">
        <v>0</v>
      </c>
      <c r="AA1262">
        <v>1</v>
      </c>
      <c r="AB1262">
        <v>0</v>
      </c>
      <c r="AC1262">
        <v>0</v>
      </c>
      <c r="AD1262">
        <v>0</v>
      </c>
    </row>
    <row r="1263" spans="1:30" x14ac:dyDescent="0.3">
      <c r="A1263" t="s">
        <v>1861</v>
      </c>
      <c r="B1263" t="s">
        <v>803</v>
      </c>
      <c r="C1263" t="s">
        <v>166</v>
      </c>
      <c r="D1263" t="s">
        <v>9694</v>
      </c>
      <c r="E1263" t="s">
        <v>2155</v>
      </c>
      <c r="F1263" t="s">
        <v>2134</v>
      </c>
      <c r="H1263" t="s">
        <v>265</v>
      </c>
      <c r="I1263" t="s">
        <v>266</v>
      </c>
      <c r="J1263" t="s">
        <v>2149</v>
      </c>
      <c r="K1263" t="s">
        <v>756</v>
      </c>
      <c r="L1263" t="s">
        <v>267</v>
      </c>
      <c r="M1263" t="s">
        <v>268</v>
      </c>
      <c r="N1263">
        <v>8</v>
      </c>
      <c r="O1263" t="s">
        <v>266</v>
      </c>
      <c r="P1263">
        <v>0.17</v>
      </c>
      <c r="R1263">
        <v>1</v>
      </c>
      <c r="S1263" s="108">
        <v>0.17</v>
      </c>
      <c r="T1263">
        <v>1</v>
      </c>
      <c r="U1263" t="s">
        <v>270</v>
      </c>
      <c r="V1263" t="s">
        <v>167</v>
      </c>
      <c r="W1263">
        <v>1</v>
      </c>
      <c r="X1263">
        <v>0</v>
      </c>
      <c r="Y1263">
        <v>0</v>
      </c>
      <c r="Z1263">
        <v>0</v>
      </c>
      <c r="AA1263">
        <v>1</v>
      </c>
      <c r="AB1263">
        <v>0</v>
      </c>
      <c r="AC1263">
        <v>0</v>
      </c>
      <c r="AD1263">
        <v>0</v>
      </c>
    </row>
    <row r="1264" spans="1:30" x14ac:dyDescent="0.3">
      <c r="A1264" t="s">
        <v>1861</v>
      </c>
      <c r="B1264" t="s">
        <v>803</v>
      </c>
      <c r="C1264" t="s">
        <v>166</v>
      </c>
      <c r="D1264" t="s">
        <v>9694</v>
      </c>
      <c r="E1264" t="s">
        <v>2155</v>
      </c>
      <c r="F1264" t="s">
        <v>2134</v>
      </c>
      <c r="H1264" t="s">
        <v>265</v>
      </c>
      <c r="I1264" t="s">
        <v>266</v>
      </c>
      <c r="J1264" t="s">
        <v>2149</v>
      </c>
      <c r="K1264" t="s">
        <v>756</v>
      </c>
      <c r="L1264" t="s">
        <v>271</v>
      </c>
      <c r="M1264" t="s">
        <v>268</v>
      </c>
      <c r="N1264">
        <v>9</v>
      </c>
      <c r="O1264" t="s">
        <v>288</v>
      </c>
      <c r="P1264">
        <v>0.17</v>
      </c>
      <c r="R1264">
        <v>1</v>
      </c>
      <c r="S1264" s="108">
        <v>0.17</v>
      </c>
      <c r="T1264">
        <v>1</v>
      </c>
      <c r="U1264" t="s">
        <v>270</v>
      </c>
      <c r="V1264" t="s">
        <v>167</v>
      </c>
      <c r="W1264">
        <v>1</v>
      </c>
      <c r="X1264">
        <v>0</v>
      </c>
      <c r="Y1264">
        <v>0</v>
      </c>
      <c r="Z1264">
        <v>0</v>
      </c>
      <c r="AA1264">
        <v>1</v>
      </c>
      <c r="AB1264">
        <v>0</v>
      </c>
      <c r="AC1264">
        <v>0</v>
      </c>
      <c r="AD1264">
        <v>0</v>
      </c>
    </row>
    <row r="1265" spans="1:30" x14ac:dyDescent="0.3">
      <c r="A1265" t="s">
        <v>1861</v>
      </c>
      <c r="B1265" t="s">
        <v>779</v>
      </c>
      <c r="C1265" t="s">
        <v>166</v>
      </c>
      <c r="D1265" t="s">
        <v>9698</v>
      </c>
      <c r="E1265" t="s">
        <v>2163</v>
      </c>
      <c r="F1265" t="s">
        <v>2134</v>
      </c>
      <c r="H1265" t="s">
        <v>265</v>
      </c>
      <c r="I1265" t="s">
        <v>266</v>
      </c>
      <c r="J1265" t="s">
        <v>2135</v>
      </c>
      <c r="K1265" t="s">
        <v>756</v>
      </c>
      <c r="L1265" t="s">
        <v>267</v>
      </c>
      <c r="M1265" t="s">
        <v>268</v>
      </c>
      <c r="N1265">
        <v>8</v>
      </c>
      <c r="O1265" t="s">
        <v>266</v>
      </c>
      <c r="P1265">
        <v>0.17</v>
      </c>
      <c r="R1265">
        <v>1</v>
      </c>
      <c r="S1265" s="108">
        <v>0.17</v>
      </c>
      <c r="T1265">
        <v>1</v>
      </c>
      <c r="U1265" t="s">
        <v>270</v>
      </c>
      <c r="V1265" t="s">
        <v>167</v>
      </c>
      <c r="W1265">
        <v>1</v>
      </c>
      <c r="X1265">
        <v>0</v>
      </c>
      <c r="Y1265">
        <v>0</v>
      </c>
      <c r="Z1265">
        <v>0</v>
      </c>
      <c r="AA1265">
        <v>1</v>
      </c>
      <c r="AB1265">
        <v>0</v>
      </c>
      <c r="AC1265">
        <v>0</v>
      </c>
      <c r="AD1265">
        <v>0</v>
      </c>
    </row>
    <row r="1266" spans="1:30" x14ac:dyDescent="0.3">
      <c r="A1266" t="s">
        <v>1861</v>
      </c>
      <c r="B1266" t="s">
        <v>779</v>
      </c>
      <c r="C1266" t="s">
        <v>166</v>
      </c>
      <c r="D1266" t="s">
        <v>9698</v>
      </c>
      <c r="E1266" t="s">
        <v>2163</v>
      </c>
      <c r="F1266" t="s">
        <v>2134</v>
      </c>
      <c r="H1266" t="s">
        <v>265</v>
      </c>
      <c r="I1266" t="s">
        <v>266</v>
      </c>
      <c r="J1266" t="s">
        <v>2135</v>
      </c>
      <c r="K1266" t="s">
        <v>756</v>
      </c>
      <c r="L1266" t="s">
        <v>271</v>
      </c>
      <c r="M1266" t="s">
        <v>268</v>
      </c>
      <c r="N1266">
        <v>9</v>
      </c>
      <c r="O1266" t="s">
        <v>288</v>
      </c>
      <c r="P1266">
        <v>0.17</v>
      </c>
      <c r="R1266">
        <v>1</v>
      </c>
      <c r="S1266" s="108">
        <v>0.17</v>
      </c>
      <c r="T1266">
        <v>1</v>
      </c>
      <c r="U1266" t="s">
        <v>270</v>
      </c>
      <c r="V1266" t="s">
        <v>167</v>
      </c>
      <c r="W1266">
        <v>1</v>
      </c>
      <c r="X1266">
        <v>0</v>
      </c>
      <c r="Y1266">
        <v>0</v>
      </c>
      <c r="Z1266">
        <v>0</v>
      </c>
      <c r="AA1266">
        <v>1</v>
      </c>
      <c r="AB1266">
        <v>0</v>
      </c>
      <c r="AC1266">
        <v>0</v>
      </c>
      <c r="AD1266">
        <v>0</v>
      </c>
    </row>
    <row r="1267" spans="1:30" x14ac:dyDescent="0.3">
      <c r="A1267" t="s">
        <v>1861</v>
      </c>
      <c r="B1267" t="s">
        <v>746</v>
      </c>
      <c r="C1267" t="s">
        <v>166</v>
      </c>
      <c r="D1267" t="s">
        <v>9838</v>
      </c>
      <c r="E1267" t="s">
        <v>2196</v>
      </c>
      <c r="F1267" t="s">
        <v>2198</v>
      </c>
      <c r="H1267" t="s">
        <v>265</v>
      </c>
      <c r="I1267" t="s">
        <v>266</v>
      </c>
      <c r="J1267" t="s">
        <v>2199</v>
      </c>
      <c r="K1267" t="s">
        <v>756</v>
      </c>
      <c r="L1267" t="s">
        <v>267</v>
      </c>
      <c r="M1267" t="s">
        <v>268</v>
      </c>
      <c r="N1267">
        <v>8</v>
      </c>
      <c r="O1267" t="s">
        <v>266</v>
      </c>
      <c r="P1267">
        <v>0.17</v>
      </c>
      <c r="R1267">
        <v>1</v>
      </c>
      <c r="S1267" s="108">
        <v>0.17</v>
      </c>
      <c r="T1267">
        <v>1</v>
      </c>
      <c r="U1267" t="s">
        <v>270</v>
      </c>
      <c r="V1267" t="s">
        <v>167</v>
      </c>
      <c r="W1267">
        <v>1</v>
      </c>
      <c r="X1267">
        <v>0</v>
      </c>
      <c r="Y1267">
        <v>0</v>
      </c>
      <c r="Z1267">
        <v>0</v>
      </c>
      <c r="AA1267">
        <v>1</v>
      </c>
      <c r="AB1267">
        <v>0</v>
      </c>
      <c r="AC1267">
        <v>0</v>
      </c>
      <c r="AD1267">
        <v>0</v>
      </c>
    </row>
    <row r="1268" spans="1:30" x14ac:dyDescent="0.3">
      <c r="A1268" t="s">
        <v>1861</v>
      </c>
      <c r="B1268" t="s">
        <v>746</v>
      </c>
      <c r="C1268" t="s">
        <v>166</v>
      </c>
      <c r="D1268" t="s">
        <v>9838</v>
      </c>
      <c r="E1268" t="s">
        <v>2196</v>
      </c>
      <c r="F1268" t="s">
        <v>2198</v>
      </c>
      <c r="H1268" t="s">
        <v>265</v>
      </c>
      <c r="I1268" t="s">
        <v>266</v>
      </c>
      <c r="J1268" t="s">
        <v>2199</v>
      </c>
      <c r="K1268" t="s">
        <v>756</v>
      </c>
      <c r="L1268" t="s">
        <v>271</v>
      </c>
      <c r="M1268" t="s">
        <v>268</v>
      </c>
      <c r="N1268">
        <v>21</v>
      </c>
      <c r="O1268" t="s">
        <v>273</v>
      </c>
      <c r="P1268">
        <v>0.17</v>
      </c>
      <c r="R1268">
        <v>1</v>
      </c>
      <c r="S1268" s="108">
        <v>0.17</v>
      </c>
      <c r="T1268">
        <v>1</v>
      </c>
      <c r="U1268" t="s">
        <v>270</v>
      </c>
      <c r="V1268" t="s">
        <v>167</v>
      </c>
      <c r="W1268">
        <v>1</v>
      </c>
      <c r="X1268">
        <v>0</v>
      </c>
      <c r="Y1268">
        <v>0</v>
      </c>
      <c r="Z1268">
        <v>0</v>
      </c>
      <c r="AA1268">
        <v>1</v>
      </c>
      <c r="AB1268">
        <v>0</v>
      </c>
      <c r="AC1268">
        <v>0</v>
      </c>
      <c r="AD1268">
        <v>0</v>
      </c>
    </row>
    <row r="1269" spans="1:30" x14ac:dyDescent="0.3">
      <c r="A1269" t="s">
        <v>1861</v>
      </c>
      <c r="B1269" t="s">
        <v>775</v>
      </c>
      <c r="C1269" t="s">
        <v>166</v>
      </c>
      <c r="D1269" t="s">
        <v>9697</v>
      </c>
      <c r="E1269" t="s">
        <v>2160</v>
      </c>
      <c r="F1269" t="s">
        <v>2134</v>
      </c>
      <c r="H1269" t="s">
        <v>265</v>
      </c>
      <c r="I1269" t="s">
        <v>266</v>
      </c>
      <c r="J1269" t="s">
        <v>2135</v>
      </c>
      <c r="K1269" t="s">
        <v>756</v>
      </c>
      <c r="L1269" t="s">
        <v>267</v>
      </c>
      <c r="M1269" t="s">
        <v>268</v>
      </c>
      <c r="N1269">
        <v>8</v>
      </c>
      <c r="O1269" t="s">
        <v>266</v>
      </c>
      <c r="P1269">
        <v>0.17</v>
      </c>
      <c r="R1269">
        <v>1</v>
      </c>
      <c r="S1269" s="108">
        <v>0.17</v>
      </c>
      <c r="T1269">
        <v>1</v>
      </c>
      <c r="U1269" t="s">
        <v>270</v>
      </c>
      <c r="V1269" t="s">
        <v>167</v>
      </c>
      <c r="W1269">
        <v>1</v>
      </c>
      <c r="X1269">
        <v>0</v>
      </c>
      <c r="Y1269">
        <v>0</v>
      </c>
      <c r="Z1269">
        <v>0</v>
      </c>
      <c r="AA1269">
        <v>1</v>
      </c>
      <c r="AB1269">
        <v>0</v>
      </c>
      <c r="AC1269">
        <v>0</v>
      </c>
      <c r="AD1269">
        <v>0</v>
      </c>
    </row>
    <row r="1270" spans="1:30" x14ac:dyDescent="0.3">
      <c r="A1270" t="s">
        <v>1861</v>
      </c>
      <c r="B1270" t="s">
        <v>775</v>
      </c>
      <c r="C1270" t="s">
        <v>166</v>
      </c>
      <c r="D1270" t="s">
        <v>9697</v>
      </c>
      <c r="E1270" t="s">
        <v>2160</v>
      </c>
      <c r="F1270" t="s">
        <v>2134</v>
      </c>
      <c r="H1270" t="s">
        <v>265</v>
      </c>
      <c r="I1270" t="s">
        <v>266</v>
      </c>
      <c r="J1270" t="s">
        <v>2135</v>
      </c>
      <c r="K1270" t="s">
        <v>756</v>
      </c>
      <c r="L1270" t="s">
        <v>271</v>
      </c>
      <c r="M1270" t="s">
        <v>268</v>
      </c>
      <c r="N1270">
        <v>9</v>
      </c>
      <c r="O1270" t="s">
        <v>288</v>
      </c>
      <c r="P1270">
        <v>0.17</v>
      </c>
      <c r="R1270">
        <v>1</v>
      </c>
      <c r="S1270" s="108">
        <v>0.17</v>
      </c>
      <c r="T1270">
        <v>1</v>
      </c>
      <c r="U1270" t="s">
        <v>270</v>
      </c>
      <c r="V1270" t="s">
        <v>167</v>
      </c>
      <c r="W1270">
        <v>1</v>
      </c>
      <c r="X1270">
        <v>0</v>
      </c>
      <c r="Y1270">
        <v>0</v>
      </c>
      <c r="Z1270">
        <v>0</v>
      </c>
      <c r="AA1270">
        <v>1</v>
      </c>
      <c r="AB1270">
        <v>0</v>
      </c>
      <c r="AC1270">
        <v>0</v>
      </c>
      <c r="AD1270">
        <v>0</v>
      </c>
    </row>
    <row r="1271" spans="1:30" x14ac:dyDescent="0.3">
      <c r="A1271" t="s">
        <v>1861</v>
      </c>
      <c r="B1271" t="s">
        <v>777</v>
      </c>
      <c r="C1271" t="s">
        <v>166</v>
      </c>
      <c r="D1271" t="s">
        <v>9843</v>
      </c>
      <c r="E1271" t="s">
        <v>2212</v>
      </c>
      <c r="F1271" t="s">
        <v>2198</v>
      </c>
      <c r="H1271" t="s">
        <v>265</v>
      </c>
      <c r="I1271" t="s">
        <v>266</v>
      </c>
      <c r="J1271" t="s">
        <v>2199</v>
      </c>
      <c r="K1271" t="s">
        <v>756</v>
      </c>
      <c r="L1271" t="s">
        <v>267</v>
      </c>
      <c r="M1271" t="s">
        <v>268</v>
      </c>
      <c r="N1271">
        <v>8</v>
      </c>
      <c r="O1271" t="s">
        <v>266</v>
      </c>
      <c r="P1271">
        <v>0.17</v>
      </c>
      <c r="R1271">
        <v>1</v>
      </c>
      <c r="S1271" s="108">
        <v>0.17</v>
      </c>
      <c r="T1271">
        <v>1</v>
      </c>
      <c r="U1271" t="s">
        <v>270</v>
      </c>
      <c r="V1271" t="s">
        <v>167</v>
      </c>
      <c r="W1271">
        <v>1</v>
      </c>
      <c r="X1271">
        <v>0</v>
      </c>
      <c r="Y1271">
        <v>0</v>
      </c>
      <c r="Z1271">
        <v>0</v>
      </c>
      <c r="AA1271">
        <v>1</v>
      </c>
      <c r="AB1271">
        <v>0</v>
      </c>
      <c r="AC1271">
        <v>0</v>
      </c>
      <c r="AD1271">
        <v>0</v>
      </c>
    </row>
    <row r="1272" spans="1:30" x14ac:dyDescent="0.3">
      <c r="A1272" t="s">
        <v>1861</v>
      </c>
      <c r="B1272" t="s">
        <v>777</v>
      </c>
      <c r="C1272" t="s">
        <v>166</v>
      </c>
      <c r="D1272" t="s">
        <v>9843</v>
      </c>
      <c r="E1272" t="s">
        <v>2212</v>
      </c>
      <c r="F1272" t="s">
        <v>2198</v>
      </c>
      <c r="H1272" t="s">
        <v>265</v>
      </c>
      <c r="I1272" t="s">
        <v>266</v>
      </c>
      <c r="J1272" t="s">
        <v>2199</v>
      </c>
      <c r="K1272" t="s">
        <v>756</v>
      </c>
      <c r="L1272" t="s">
        <v>271</v>
      </c>
      <c r="M1272" t="s">
        <v>268</v>
      </c>
      <c r="N1272">
        <v>9</v>
      </c>
      <c r="O1272" t="s">
        <v>288</v>
      </c>
      <c r="P1272">
        <v>0.17</v>
      </c>
      <c r="R1272">
        <v>1</v>
      </c>
      <c r="S1272" s="108">
        <v>0.17</v>
      </c>
      <c r="T1272">
        <v>1</v>
      </c>
      <c r="U1272" t="s">
        <v>270</v>
      </c>
      <c r="V1272" t="s">
        <v>167</v>
      </c>
      <c r="W1272">
        <v>1</v>
      </c>
      <c r="X1272">
        <v>0</v>
      </c>
      <c r="Y1272">
        <v>0</v>
      </c>
      <c r="Z1272">
        <v>0</v>
      </c>
      <c r="AA1272">
        <v>1</v>
      </c>
      <c r="AB1272">
        <v>0</v>
      </c>
      <c r="AC1272">
        <v>0</v>
      </c>
      <c r="AD1272">
        <v>0</v>
      </c>
    </row>
    <row r="1273" spans="1:30" x14ac:dyDescent="0.3">
      <c r="A1273" t="s">
        <v>1861</v>
      </c>
      <c r="B1273" t="s">
        <v>777</v>
      </c>
      <c r="C1273" t="s">
        <v>166</v>
      </c>
      <c r="D1273" t="s">
        <v>9843</v>
      </c>
      <c r="E1273" t="s">
        <v>2212</v>
      </c>
      <c r="F1273" t="s">
        <v>2198</v>
      </c>
      <c r="H1273" t="s">
        <v>265</v>
      </c>
      <c r="I1273" t="s">
        <v>266</v>
      </c>
      <c r="J1273" t="s">
        <v>2199</v>
      </c>
      <c r="K1273" t="s">
        <v>756</v>
      </c>
      <c r="L1273" t="s">
        <v>271</v>
      </c>
      <c r="M1273" t="s">
        <v>268</v>
      </c>
      <c r="N1273">
        <v>21</v>
      </c>
      <c r="O1273" t="s">
        <v>273</v>
      </c>
      <c r="P1273">
        <v>0.17</v>
      </c>
      <c r="R1273">
        <v>1</v>
      </c>
      <c r="S1273" s="108">
        <v>0.17</v>
      </c>
      <c r="T1273">
        <v>1</v>
      </c>
      <c r="U1273" t="s">
        <v>270</v>
      </c>
      <c r="V1273" t="s">
        <v>167</v>
      </c>
      <c r="W1273">
        <v>1</v>
      </c>
      <c r="X1273">
        <v>0</v>
      </c>
      <c r="Y1273">
        <v>0</v>
      </c>
      <c r="Z1273">
        <v>0</v>
      </c>
      <c r="AA1273">
        <v>1</v>
      </c>
      <c r="AB1273">
        <v>0</v>
      </c>
      <c r="AC1273">
        <v>0</v>
      </c>
      <c r="AD1273">
        <v>0</v>
      </c>
    </row>
    <row r="1274" spans="1:30" x14ac:dyDescent="0.3">
      <c r="A1274" t="s">
        <v>1861</v>
      </c>
      <c r="B1274" t="s">
        <v>823</v>
      </c>
      <c r="C1274" t="s">
        <v>166</v>
      </c>
      <c r="D1274" t="s">
        <v>9849</v>
      </c>
      <c r="E1274" t="s">
        <v>2219</v>
      </c>
      <c r="F1274" t="s">
        <v>2198</v>
      </c>
      <c r="H1274" t="s">
        <v>265</v>
      </c>
      <c r="I1274" t="s">
        <v>266</v>
      </c>
      <c r="J1274" t="s">
        <v>2199</v>
      </c>
      <c r="K1274" t="s">
        <v>756</v>
      </c>
      <c r="L1274" t="s">
        <v>267</v>
      </c>
      <c r="M1274" t="s">
        <v>268</v>
      </c>
      <c r="N1274">
        <v>8</v>
      </c>
      <c r="O1274" t="s">
        <v>266</v>
      </c>
      <c r="P1274">
        <v>0.17</v>
      </c>
      <c r="R1274">
        <v>1</v>
      </c>
      <c r="S1274" s="108">
        <v>0.17</v>
      </c>
      <c r="T1274">
        <v>1</v>
      </c>
      <c r="U1274" t="s">
        <v>270</v>
      </c>
      <c r="V1274" t="s">
        <v>167</v>
      </c>
      <c r="W1274">
        <v>1</v>
      </c>
      <c r="X1274">
        <v>0</v>
      </c>
      <c r="Y1274">
        <v>0</v>
      </c>
      <c r="Z1274">
        <v>0</v>
      </c>
      <c r="AA1274">
        <v>1</v>
      </c>
      <c r="AB1274">
        <v>0</v>
      </c>
      <c r="AC1274">
        <v>0</v>
      </c>
      <c r="AD1274">
        <v>0</v>
      </c>
    </row>
    <row r="1275" spans="1:30" x14ac:dyDescent="0.3">
      <c r="A1275" t="s">
        <v>1861</v>
      </c>
      <c r="B1275" t="s">
        <v>823</v>
      </c>
      <c r="C1275" t="s">
        <v>166</v>
      </c>
      <c r="D1275" t="s">
        <v>9849</v>
      </c>
      <c r="E1275" t="s">
        <v>2219</v>
      </c>
      <c r="F1275" t="s">
        <v>2198</v>
      </c>
      <c r="H1275" t="s">
        <v>265</v>
      </c>
      <c r="I1275" t="s">
        <v>266</v>
      </c>
      <c r="J1275" t="s">
        <v>2199</v>
      </c>
      <c r="K1275" t="s">
        <v>756</v>
      </c>
      <c r="L1275" t="s">
        <v>271</v>
      </c>
      <c r="M1275" t="s">
        <v>268</v>
      </c>
      <c r="N1275">
        <v>9</v>
      </c>
      <c r="O1275" t="s">
        <v>288</v>
      </c>
      <c r="P1275">
        <v>0.17</v>
      </c>
      <c r="R1275">
        <v>1</v>
      </c>
      <c r="S1275" s="108">
        <v>0.17</v>
      </c>
      <c r="T1275">
        <v>1</v>
      </c>
      <c r="U1275" t="s">
        <v>270</v>
      </c>
      <c r="V1275" t="s">
        <v>167</v>
      </c>
      <c r="W1275">
        <v>1</v>
      </c>
      <c r="X1275">
        <v>0</v>
      </c>
      <c r="Y1275">
        <v>0</v>
      </c>
      <c r="Z1275">
        <v>0</v>
      </c>
      <c r="AA1275">
        <v>1</v>
      </c>
      <c r="AB1275">
        <v>0</v>
      </c>
      <c r="AC1275">
        <v>0</v>
      </c>
      <c r="AD1275">
        <v>0</v>
      </c>
    </row>
    <row r="1276" spans="1:30" x14ac:dyDescent="0.3">
      <c r="A1276" t="s">
        <v>1861</v>
      </c>
      <c r="B1276" t="s">
        <v>823</v>
      </c>
      <c r="C1276" t="s">
        <v>166</v>
      </c>
      <c r="D1276" t="s">
        <v>9849</v>
      </c>
      <c r="E1276" t="s">
        <v>2219</v>
      </c>
      <c r="F1276" t="s">
        <v>2198</v>
      </c>
      <c r="H1276" t="s">
        <v>265</v>
      </c>
      <c r="I1276" t="s">
        <v>266</v>
      </c>
      <c r="J1276" t="s">
        <v>2199</v>
      </c>
      <c r="K1276" t="s">
        <v>756</v>
      </c>
      <c r="L1276" t="s">
        <v>271</v>
      </c>
      <c r="M1276" t="s">
        <v>268</v>
      </c>
      <c r="N1276">
        <v>21</v>
      </c>
      <c r="O1276" t="s">
        <v>273</v>
      </c>
      <c r="P1276">
        <v>0.17</v>
      </c>
      <c r="R1276">
        <v>1</v>
      </c>
      <c r="S1276" s="108">
        <v>0.17</v>
      </c>
      <c r="T1276">
        <v>1</v>
      </c>
      <c r="U1276" t="s">
        <v>270</v>
      </c>
      <c r="V1276" t="s">
        <v>167</v>
      </c>
      <c r="W1276">
        <v>1</v>
      </c>
      <c r="X1276">
        <v>0</v>
      </c>
      <c r="Y1276">
        <v>0</v>
      </c>
      <c r="Z1276">
        <v>0</v>
      </c>
      <c r="AA1276">
        <v>1</v>
      </c>
      <c r="AB1276">
        <v>0</v>
      </c>
      <c r="AC1276">
        <v>0</v>
      </c>
      <c r="AD1276">
        <v>0</v>
      </c>
    </row>
    <row r="1277" spans="1:30" x14ac:dyDescent="0.3">
      <c r="A1277" t="s">
        <v>1861</v>
      </c>
      <c r="B1277" t="s">
        <v>1205</v>
      </c>
      <c r="C1277" t="s">
        <v>166</v>
      </c>
      <c r="D1277" t="s">
        <v>9848</v>
      </c>
      <c r="E1277" t="s">
        <v>2218</v>
      </c>
      <c r="F1277" t="s">
        <v>2198</v>
      </c>
      <c r="H1277" t="s">
        <v>265</v>
      </c>
      <c r="I1277" t="s">
        <v>266</v>
      </c>
      <c r="J1277" t="s">
        <v>2205</v>
      </c>
      <c r="K1277" t="s">
        <v>756</v>
      </c>
      <c r="L1277" t="s">
        <v>267</v>
      </c>
      <c r="M1277" t="s">
        <v>268</v>
      </c>
      <c r="N1277">
        <v>8</v>
      </c>
      <c r="O1277" t="s">
        <v>266</v>
      </c>
      <c r="P1277">
        <v>0.17</v>
      </c>
      <c r="R1277">
        <v>1</v>
      </c>
      <c r="S1277" s="108">
        <v>0.17</v>
      </c>
      <c r="T1277">
        <v>1</v>
      </c>
      <c r="U1277" t="s">
        <v>270</v>
      </c>
      <c r="V1277" t="s">
        <v>167</v>
      </c>
      <c r="W1277">
        <v>1</v>
      </c>
      <c r="X1277">
        <v>0</v>
      </c>
      <c r="Y1277">
        <v>0</v>
      </c>
      <c r="Z1277">
        <v>0</v>
      </c>
      <c r="AA1277">
        <v>1</v>
      </c>
      <c r="AB1277">
        <v>0</v>
      </c>
      <c r="AC1277">
        <v>0</v>
      </c>
      <c r="AD1277">
        <v>0</v>
      </c>
    </row>
    <row r="1278" spans="1:30" x14ac:dyDescent="0.3">
      <c r="A1278" t="s">
        <v>1861</v>
      </c>
      <c r="B1278" t="s">
        <v>1205</v>
      </c>
      <c r="C1278" t="s">
        <v>166</v>
      </c>
      <c r="D1278" t="s">
        <v>9848</v>
      </c>
      <c r="E1278" t="s">
        <v>2218</v>
      </c>
      <c r="F1278" t="s">
        <v>2198</v>
      </c>
      <c r="H1278" t="s">
        <v>265</v>
      </c>
      <c r="I1278" t="s">
        <v>266</v>
      </c>
      <c r="J1278" t="s">
        <v>2205</v>
      </c>
      <c r="K1278" t="s">
        <v>756</v>
      </c>
      <c r="L1278" t="s">
        <v>271</v>
      </c>
      <c r="M1278" t="s">
        <v>268</v>
      </c>
      <c r="N1278">
        <v>9</v>
      </c>
      <c r="O1278" t="s">
        <v>288</v>
      </c>
      <c r="P1278">
        <v>0.17</v>
      </c>
      <c r="R1278">
        <v>1</v>
      </c>
      <c r="S1278" s="108">
        <v>0.17</v>
      </c>
      <c r="T1278">
        <v>1</v>
      </c>
      <c r="U1278" t="s">
        <v>270</v>
      </c>
      <c r="V1278" t="s">
        <v>167</v>
      </c>
      <c r="W1278">
        <v>1</v>
      </c>
      <c r="X1278">
        <v>0</v>
      </c>
      <c r="Y1278">
        <v>0</v>
      </c>
      <c r="Z1278">
        <v>0</v>
      </c>
      <c r="AA1278">
        <v>1</v>
      </c>
      <c r="AB1278">
        <v>0</v>
      </c>
      <c r="AC1278">
        <v>0</v>
      </c>
      <c r="AD1278">
        <v>0</v>
      </c>
    </row>
    <row r="1279" spans="1:30" x14ac:dyDescent="0.3">
      <c r="A1279" t="s">
        <v>1861</v>
      </c>
      <c r="B1279" t="s">
        <v>1205</v>
      </c>
      <c r="C1279" t="s">
        <v>166</v>
      </c>
      <c r="D1279" t="s">
        <v>9848</v>
      </c>
      <c r="E1279" t="s">
        <v>2218</v>
      </c>
      <c r="F1279" t="s">
        <v>2198</v>
      </c>
      <c r="H1279" t="s">
        <v>265</v>
      </c>
      <c r="I1279" t="s">
        <v>266</v>
      </c>
      <c r="J1279" t="s">
        <v>2205</v>
      </c>
      <c r="K1279" t="s">
        <v>756</v>
      </c>
      <c r="L1279" t="s">
        <v>271</v>
      </c>
      <c r="M1279" t="s">
        <v>268</v>
      </c>
      <c r="N1279">
        <v>21</v>
      </c>
      <c r="O1279" t="s">
        <v>273</v>
      </c>
      <c r="P1279">
        <v>0.17</v>
      </c>
      <c r="R1279">
        <v>1</v>
      </c>
      <c r="S1279" s="108">
        <v>0.17</v>
      </c>
      <c r="T1279">
        <v>1</v>
      </c>
      <c r="U1279" t="s">
        <v>270</v>
      </c>
      <c r="V1279" t="s">
        <v>167</v>
      </c>
      <c r="W1279">
        <v>1</v>
      </c>
      <c r="X1279">
        <v>0</v>
      </c>
      <c r="Y1279">
        <v>0</v>
      </c>
      <c r="Z1279">
        <v>0</v>
      </c>
      <c r="AA1279">
        <v>1</v>
      </c>
      <c r="AB1279">
        <v>0</v>
      </c>
      <c r="AC1279">
        <v>0</v>
      </c>
      <c r="AD1279">
        <v>0</v>
      </c>
    </row>
    <row r="1280" spans="1:30" x14ac:dyDescent="0.3">
      <c r="A1280" t="s">
        <v>1861</v>
      </c>
      <c r="B1280" t="s">
        <v>1303</v>
      </c>
      <c r="C1280" t="s">
        <v>166</v>
      </c>
      <c r="D1280" t="s">
        <v>9847</v>
      </c>
      <c r="E1280" t="s">
        <v>2217</v>
      </c>
      <c r="F1280" t="s">
        <v>2198</v>
      </c>
      <c r="H1280" t="s">
        <v>265</v>
      </c>
      <c r="I1280" t="s">
        <v>266</v>
      </c>
      <c r="J1280" t="s">
        <v>2205</v>
      </c>
      <c r="K1280" t="s">
        <v>756</v>
      </c>
      <c r="L1280" t="s">
        <v>267</v>
      </c>
      <c r="M1280" t="s">
        <v>268</v>
      </c>
      <c r="N1280">
        <v>8</v>
      </c>
      <c r="O1280" t="s">
        <v>266</v>
      </c>
      <c r="P1280">
        <v>0.17</v>
      </c>
      <c r="R1280">
        <v>1</v>
      </c>
      <c r="S1280" s="108">
        <v>0.17</v>
      </c>
      <c r="T1280">
        <v>1</v>
      </c>
      <c r="U1280" t="s">
        <v>270</v>
      </c>
      <c r="V1280" t="s">
        <v>167</v>
      </c>
      <c r="W1280">
        <v>1</v>
      </c>
      <c r="X1280">
        <v>0</v>
      </c>
      <c r="Y1280">
        <v>0</v>
      </c>
      <c r="Z1280">
        <v>0</v>
      </c>
      <c r="AA1280">
        <v>1</v>
      </c>
      <c r="AB1280">
        <v>0</v>
      </c>
      <c r="AC1280">
        <v>0</v>
      </c>
      <c r="AD1280">
        <v>0</v>
      </c>
    </row>
    <row r="1281" spans="1:30" x14ac:dyDescent="0.3">
      <c r="A1281" t="s">
        <v>1861</v>
      </c>
      <c r="B1281" t="s">
        <v>1303</v>
      </c>
      <c r="C1281" t="s">
        <v>166</v>
      </c>
      <c r="D1281" t="s">
        <v>9847</v>
      </c>
      <c r="E1281" t="s">
        <v>2217</v>
      </c>
      <c r="F1281" t="s">
        <v>2198</v>
      </c>
      <c r="H1281" t="s">
        <v>265</v>
      </c>
      <c r="I1281" t="s">
        <v>266</v>
      </c>
      <c r="J1281" t="s">
        <v>2205</v>
      </c>
      <c r="K1281" t="s">
        <v>756</v>
      </c>
      <c r="L1281" t="s">
        <v>271</v>
      </c>
      <c r="M1281" t="s">
        <v>268</v>
      </c>
      <c r="N1281">
        <v>9</v>
      </c>
      <c r="O1281" t="s">
        <v>288</v>
      </c>
      <c r="P1281">
        <v>0.17</v>
      </c>
      <c r="R1281">
        <v>1</v>
      </c>
      <c r="S1281" s="108">
        <v>0.17</v>
      </c>
      <c r="T1281">
        <v>1</v>
      </c>
      <c r="U1281" t="s">
        <v>270</v>
      </c>
      <c r="V1281" t="s">
        <v>167</v>
      </c>
      <c r="W1281">
        <v>1</v>
      </c>
      <c r="X1281">
        <v>0</v>
      </c>
      <c r="Y1281">
        <v>0</v>
      </c>
      <c r="Z1281">
        <v>0</v>
      </c>
      <c r="AA1281">
        <v>1</v>
      </c>
      <c r="AB1281">
        <v>0</v>
      </c>
      <c r="AC1281">
        <v>0</v>
      </c>
      <c r="AD1281">
        <v>0</v>
      </c>
    </row>
    <row r="1282" spans="1:30" x14ac:dyDescent="0.3">
      <c r="A1282" t="s">
        <v>1861</v>
      </c>
      <c r="B1282" t="s">
        <v>1303</v>
      </c>
      <c r="C1282" t="s">
        <v>166</v>
      </c>
      <c r="D1282" t="s">
        <v>9847</v>
      </c>
      <c r="E1282" t="s">
        <v>2217</v>
      </c>
      <c r="F1282" t="s">
        <v>2198</v>
      </c>
      <c r="H1282" t="s">
        <v>265</v>
      </c>
      <c r="I1282" t="s">
        <v>266</v>
      </c>
      <c r="J1282" t="s">
        <v>2205</v>
      </c>
      <c r="K1282" t="s">
        <v>756</v>
      </c>
      <c r="L1282" t="s">
        <v>271</v>
      </c>
      <c r="M1282" t="s">
        <v>268</v>
      </c>
      <c r="N1282">
        <v>21</v>
      </c>
      <c r="O1282" t="s">
        <v>273</v>
      </c>
      <c r="P1282">
        <v>0.17</v>
      </c>
      <c r="R1282">
        <v>1</v>
      </c>
      <c r="S1282" s="108">
        <v>0.17</v>
      </c>
      <c r="T1282">
        <v>1</v>
      </c>
      <c r="U1282" t="s">
        <v>270</v>
      </c>
      <c r="V1282" t="s">
        <v>167</v>
      </c>
      <c r="W1282">
        <v>1</v>
      </c>
      <c r="X1282">
        <v>0</v>
      </c>
      <c r="Y1282">
        <v>0</v>
      </c>
      <c r="Z1282">
        <v>0</v>
      </c>
      <c r="AA1282">
        <v>1</v>
      </c>
      <c r="AB1282">
        <v>0</v>
      </c>
      <c r="AC1282">
        <v>0</v>
      </c>
      <c r="AD1282">
        <v>0</v>
      </c>
    </row>
    <row r="1283" spans="1:30" x14ac:dyDescent="0.3">
      <c r="A1283" t="s">
        <v>1861</v>
      </c>
      <c r="B1283" t="s">
        <v>1305</v>
      </c>
      <c r="C1283" t="s">
        <v>166</v>
      </c>
      <c r="D1283" t="s">
        <v>9845</v>
      </c>
      <c r="E1283" t="s">
        <v>2215</v>
      </c>
      <c r="F1283" t="s">
        <v>2198</v>
      </c>
      <c r="H1283" t="s">
        <v>265</v>
      </c>
      <c r="I1283" t="s">
        <v>266</v>
      </c>
      <c r="J1283" t="s">
        <v>2205</v>
      </c>
      <c r="K1283" t="s">
        <v>756</v>
      </c>
      <c r="L1283" t="s">
        <v>267</v>
      </c>
      <c r="M1283" t="s">
        <v>268</v>
      </c>
      <c r="N1283">
        <v>8</v>
      </c>
      <c r="O1283" t="s">
        <v>266</v>
      </c>
      <c r="P1283">
        <v>0.17</v>
      </c>
      <c r="R1283">
        <v>1</v>
      </c>
      <c r="S1283" s="108">
        <v>0.17</v>
      </c>
      <c r="T1283">
        <v>1</v>
      </c>
      <c r="U1283" t="s">
        <v>270</v>
      </c>
      <c r="V1283" t="s">
        <v>167</v>
      </c>
      <c r="W1283">
        <v>1</v>
      </c>
      <c r="X1283">
        <v>0</v>
      </c>
      <c r="Y1283">
        <v>0</v>
      </c>
      <c r="Z1283">
        <v>0</v>
      </c>
      <c r="AA1283">
        <v>1</v>
      </c>
      <c r="AB1283">
        <v>0</v>
      </c>
      <c r="AC1283">
        <v>0</v>
      </c>
      <c r="AD1283">
        <v>0</v>
      </c>
    </row>
    <row r="1284" spans="1:30" x14ac:dyDescent="0.3">
      <c r="A1284" t="s">
        <v>1861</v>
      </c>
      <c r="B1284" t="s">
        <v>1305</v>
      </c>
      <c r="C1284" t="s">
        <v>166</v>
      </c>
      <c r="D1284" t="s">
        <v>9845</v>
      </c>
      <c r="E1284" t="s">
        <v>2215</v>
      </c>
      <c r="F1284" t="s">
        <v>2198</v>
      </c>
      <c r="H1284" t="s">
        <v>265</v>
      </c>
      <c r="I1284" t="s">
        <v>266</v>
      </c>
      <c r="J1284" t="s">
        <v>2205</v>
      </c>
      <c r="K1284" t="s">
        <v>756</v>
      </c>
      <c r="L1284" t="s">
        <v>271</v>
      </c>
      <c r="M1284" t="s">
        <v>268</v>
      </c>
      <c r="N1284">
        <v>9</v>
      </c>
      <c r="O1284" t="s">
        <v>288</v>
      </c>
      <c r="P1284">
        <v>0.17</v>
      </c>
      <c r="R1284">
        <v>1</v>
      </c>
      <c r="S1284" s="108">
        <v>0.17</v>
      </c>
      <c r="T1284">
        <v>1</v>
      </c>
      <c r="U1284" t="s">
        <v>270</v>
      </c>
      <c r="V1284" t="s">
        <v>167</v>
      </c>
      <c r="W1284">
        <v>1</v>
      </c>
      <c r="X1284">
        <v>0</v>
      </c>
      <c r="Y1284">
        <v>0</v>
      </c>
      <c r="Z1284">
        <v>0</v>
      </c>
      <c r="AA1284">
        <v>1</v>
      </c>
      <c r="AB1284">
        <v>0</v>
      </c>
      <c r="AC1284">
        <v>0</v>
      </c>
      <c r="AD1284">
        <v>0</v>
      </c>
    </row>
    <row r="1285" spans="1:30" x14ac:dyDescent="0.3">
      <c r="A1285" t="s">
        <v>1861</v>
      </c>
      <c r="B1285" t="s">
        <v>1305</v>
      </c>
      <c r="C1285" t="s">
        <v>166</v>
      </c>
      <c r="D1285" t="s">
        <v>9845</v>
      </c>
      <c r="E1285" t="s">
        <v>2215</v>
      </c>
      <c r="F1285" t="s">
        <v>2198</v>
      </c>
      <c r="H1285" t="s">
        <v>265</v>
      </c>
      <c r="I1285" t="s">
        <v>266</v>
      </c>
      <c r="J1285" t="s">
        <v>2205</v>
      </c>
      <c r="K1285" t="s">
        <v>756</v>
      </c>
      <c r="L1285" t="s">
        <v>271</v>
      </c>
      <c r="M1285" t="s">
        <v>268</v>
      </c>
      <c r="N1285">
        <v>21</v>
      </c>
      <c r="O1285" t="s">
        <v>273</v>
      </c>
      <c r="P1285">
        <v>0.17</v>
      </c>
      <c r="R1285">
        <v>1</v>
      </c>
      <c r="S1285" s="108">
        <v>0.17</v>
      </c>
      <c r="T1285">
        <v>1</v>
      </c>
      <c r="U1285" t="s">
        <v>270</v>
      </c>
      <c r="V1285" t="s">
        <v>167</v>
      </c>
      <c r="W1285">
        <v>1</v>
      </c>
      <c r="X1285">
        <v>0</v>
      </c>
      <c r="Y1285">
        <v>0</v>
      </c>
      <c r="Z1285">
        <v>0</v>
      </c>
      <c r="AA1285">
        <v>1</v>
      </c>
      <c r="AB1285">
        <v>0</v>
      </c>
      <c r="AC1285">
        <v>0</v>
      </c>
      <c r="AD1285">
        <v>0</v>
      </c>
    </row>
    <row r="1286" spans="1:30" x14ac:dyDescent="0.3">
      <c r="A1286" t="s">
        <v>1861</v>
      </c>
      <c r="B1286" t="s">
        <v>1307</v>
      </c>
      <c r="C1286" t="s">
        <v>166</v>
      </c>
      <c r="D1286" t="s">
        <v>9844</v>
      </c>
      <c r="E1286" t="s">
        <v>2214</v>
      </c>
      <c r="F1286" t="s">
        <v>2198</v>
      </c>
      <c r="H1286" t="s">
        <v>265</v>
      </c>
      <c r="I1286" t="s">
        <v>266</v>
      </c>
      <c r="J1286" t="s">
        <v>2205</v>
      </c>
      <c r="K1286" t="s">
        <v>756</v>
      </c>
      <c r="L1286" t="s">
        <v>267</v>
      </c>
      <c r="M1286" t="s">
        <v>268</v>
      </c>
      <c r="N1286">
        <v>8</v>
      </c>
      <c r="O1286" t="s">
        <v>266</v>
      </c>
      <c r="P1286">
        <v>0.17</v>
      </c>
      <c r="R1286">
        <v>1</v>
      </c>
      <c r="S1286" s="108">
        <v>0.17</v>
      </c>
      <c r="T1286">
        <v>1</v>
      </c>
      <c r="U1286" t="s">
        <v>270</v>
      </c>
      <c r="V1286" t="s">
        <v>167</v>
      </c>
      <c r="W1286">
        <v>1</v>
      </c>
      <c r="X1286">
        <v>0</v>
      </c>
      <c r="Y1286">
        <v>0</v>
      </c>
      <c r="Z1286">
        <v>0</v>
      </c>
      <c r="AA1286">
        <v>1</v>
      </c>
      <c r="AB1286">
        <v>0</v>
      </c>
      <c r="AC1286">
        <v>0</v>
      </c>
      <c r="AD1286">
        <v>0</v>
      </c>
    </row>
    <row r="1287" spans="1:30" x14ac:dyDescent="0.3">
      <c r="A1287" t="s">
        <v>1861</v>
      </c>
      <c r="B1287" t="s">
        <v>1307</v>
      </c>
      <c r="C1287" t="s">
        <v>166</v>
      </c>
      <c r="D1287" t="s">
        <v>9844</v>
      </c>
      <c r="E1287" t="s">
        <v>2214</v>
      </c>
      <c r="F1287" t="s">
        <v>2198</v>
      </c>
      <c r="H1287" t="s">
        <v>265</v>
      </c>
      <c r="I1287" t="s">
        <v>266</v>
      </c>
      <c r="J1287" t="s">
        <v>2205</v>
      </c>
      <c r="K1287" t="s">
        <v>756</v>
      </c>
      <c r="L1287" t="s">
        <v>271</v>
      </c>
      <c r="M1287" t="s">
        <v>268</v>
      </c>
      <c r="N1287">
        <v>9</v>
      </c>
      <c r="O1287" t="s">
        <v>288</v>
      </c>
      <c r="P1287">
        <v>0.17</v>
      </c>
      <c r="R1287">
        <v>1</v>
      </c>
      <c r="S1287" s="108">
        <v>0.17</v>
      </c>
      <c r="T1287">
        <v>1</v>
      </c>
      <c r="U1287" t="s">
        <v>270</v>
      </c>
      <c r="V1287" t="s">
        <v>167</v>
      </c>
      <c r="W1287">
        <v>1</v>
      </c>
      <c r="X1287">
        <v>0</v>
      </c>
      <c r="Y1287">
        <v>0</v>
      </c>
      <c r="Z1287">
        <v>0</v>
      </c>
      <c r="AA1287">
        <v>1</v>
      </c>
      <c r="AB1287">
        <v>0</v>
      </c>
      <c r="AC1287">
        <v>0</v>
      </c>
      <c r="AD1287">
        <v>0</v>
      </c>
    </row>
    <row r="1288" spans="1:30" x14ac:dyDescent="0.3">
      <c r="A1288" t="s">
        <v>1861</v>
      </c>
      <c r="B1288" t="s">
        <v>1307</v>
      </c>
      <c r="C1288" t="s">
        <v>166</v>
      </c>
      <c r="D1288" t="s">
        <v>9844</v>
      </c>
      <c r="E1288" t="s">
        <v>2214</v>
      </c>
      <c r="F1288" t="s">
        <v>2198</v>
      </c>
      <c r="H1288" t="s">
        <v>265</v>
      </c>
      <c r="I1288" t="s">
        <v>266</v>
      </c>
      <c r="J1288" t="s">
        <v>2205</v>
      </c>
      <c r="K1288" t="s">
        <v>756</v>
      </c>
      <c r="L1288" t="s">
        <v>271</v>
      </c>
      <c r="M1288" t="s">
        <v>268</v>
      </c>
      <c r="N1288">
        <v>21</v>
      </c>
      <c r="O1288" t="s">
        <v>273</v>
      </c>
      <c r="P1288">
        <v>0.17</v>
      </c>
      <c r="R1288">
        <v>1</v>
      </c>
      <c r="S1288" s="108">
        <v>0.17</v>
      </c>
      <c r="T1288">
        <v>1</v>
      </c>
      <c r="U1288" t="s">
        <v>270</v>
      </c>
      <c r="V1288" t="s">
        <v>167</v>
      </c>
      <c r="W1288">
        <v>1</v>
      </c>
      <c r="X1288">
        <v>0</v>
      </c>
      <c r="Y1288">
        <v>0</v>
      </c>
      <c r="Z1288">
        <v>0</v>
      </c>
      <c r="AA1288">
        <v>1</v>
      </c>
      <c r="AB1288">
        <v>0</v>
      </c>
      <c r="AC1288">
        <v>0</v>
      </c>
      <c r="AD1288">
        <v>0</v>
      </c>
    </row>
    <row r="1289" spans="1:30" x14ac:dyDescent="0.3">
      <c r="A1289" t="s">
        <v>1861</v>
      </c>
      <c r="B1289" t="s">
        <v>1309</v>
      </c>
      <c r="C1289" t="s">
        <v>166</v>
      </c>
      <c r="D1289" t="s">
        <v>9850</v>
      </c>
      <c r="E1289" t="s">
        <v>2220</v>
      </c>
      <c r="F1289" t="s">
        <v>2198</v>
      </c>
      <c r="H1289" t="s">
        <v>265</v>
      </c>
      <c r="I1289" t="s">
        <v>266</v>
      </c>
      <c r="J1289" t="s">
        <v>2199</v>
      </c>
      <c r="K1289" t="s">
        <v>15596</v>
      </c>
      <c r="L1289" t="s">
        <v>267</v>
      </c>
      <c r="M1289" t="s">
        <v>268</v>
      </c>
      <c r="N1289">
        <v>8</v>
      </c>
      <c r="O1289" t="s">
        <v>266</v>
      </c>
      <c r="P1289">
        <v>0.17</v>
      </c>
      <c r="R1289">
        <v>1</v>
      </c>
      <c r="S1289" s="108">
        <v>0.17</v>
      </c>
      <c r="T1289">
        <v>1</v>
      </c>
      <c r="U1289" t="s">
        <v>270</v>
      </c>
      <c r="V1289" t="s">
        <v>167</v>
      </c>
      <c r="W1289">
        <v>1</v>
      </c>
      <c r="X1289">
        <v>0</v>
      </c>
      <c r="Y1289">
        <v>0</v>
      </c>
      <c r="Z1289">
        <v>0</v>
      </c>
      <c r="AA1289">
        <v>1</v>
      </c>
      <c r="AB1289">
        <v>0</v>
      </c>
      <c r="AC1289">
        <v>0</v>
      </c>
      <c r="AD1289">
        <v>0</v>
      </c>
    </row>
    <row r="1290" spans="1:30" x14ac:dyDescent="0.3">
      <c r="A1290" t="s">
        <v>1861</v>
      </c>
      <c r="B1290" t="s">
        <v>1309</v>
      </c>
      <c r="C1290" t="s">
        <v>166</v>
      </c>
      <c r="D1290" t="s">
        <v>9850</v>
      </c>
      <c r="E1290" t="s">
        <v>2220</v>
      </c>
      <c r="F1290" t="s">
        <v>2198</v>
      </c>
      <c r="H1290" t="s">
        <v>265</v>
      </c>
      <c r="I1290" t="s">
        <v>266</v>
      </c>
      <c r="J1290" t="s">
        <v>2199</v>
      </c>
      <c r="K1290" t="s">
        <v>15596</v>
      </c>
      <c r="L1290" t="s">
        <v>271</v>
      </c>
      <c r="M1290" t="s">
        <v>268</v>
      </c>
      <c r="N1290">
        <v>9</v>
      </c>
      <c r="O1290" t="s">
        <v>288</v>
      </c>
      <c r="P1290">
        <v>0.17</v>
      </c>
      <c r="R1290">
        <v>1</v>
      </c>
      <c r="S1290" s="108">
        <v>0.17</v>
      </c>
      <c r="T1290">
        <v>1</v>
      </c>
      <c r="U1290" t="s">
        <v>270</v>
      </c>
      <c r="V1290" t="s">
        <v>167</v>
      </c>
      <c r="W1290">
        <v>1</v>
      </c>
      <c r="X1290">
        <v>0</v>
      </c>
      <c r="Y1290">
        <v>0</v>
      </c>
      <c r="Z1290">
        <v>0</v>
      </c>
      <c r="AA1290">
        <v>1</v>
      </c>
      <c r="AB1290">
        <v>0</v>
      </c>
      <c r="AC1290">
        <v>0</v>
      </c>
      <c r="AD1290">
        <v>0</v>
      </c>
    </row>
    <row r="1291" spans="1:30" x14ac:dyDescent="0.3">
      <c r="A1291" t="s">
        <v>1861</v>
      </c>
      <c r="B1291" t="s">
        <v>1309</v>
      </c>
      <c r="C1291" t="s">
        <v>166</v>
      </c>
      <c r="D1291" t="s">
        <v>9850</v>
      </c>
      <c r="E1291" t="s">
        <v>2220</v>
      </c>
      <c r="F1291" t="s">
        <v>2198</v>
      </c>
      <c r="H1291" t="s">
        <v>265</v>
      </c>
      <c r="I1291" t="s">
        <v>266</v>
      </c>
      <c r="J1291" t="s">
        <v>2199</v>
      </c>
      <c r="K1291" t="s">
        <v>15596</v>
      </c>
      <c r="L1291" t="s">
        <v>271</v>
      </c>
      <c r="M1291" t="s">
        <v>268</v>
      </c>
      <c r="N1291">
        <v>21</v>
      </c>
      <c r="O1291" t="s">
        <v>273</v>
      </c>
      <c r="P1291">
        <v>0.17</v>
      </c>
      <c r="R1291">
        <v>1</v>
      </c>
      <c r="S1291" s="108">
        <v>0.17</v>
      </c>
      <c r="T1291">
        <v>1</v>
      </c>
      <c r="U1291" t="s">
        <v>270</v>
      </c>
      <c r="V1291" t="s">
        <v>167</v>
      </c>
      <c r="W1291">
        <v>1</v>
      </c>
      <c r="X1291">
        <v>0</v>
      </c>
      <c r="Y1291">
        <v>0</v>
      </c>
      <c r="Z1291">
        <v>0</v>
      </c>
      <c r="AA1291">
        <v>1</v>
      </c>
      <c r="AB1291">
        <v>0</v>
      </c>
      <c r="AC1291">
        <v>0</v>
      </c>
      <c r="AD1291">
        <v>0</v>
      </c>
    </row>
    <row r="1292" spans="1:30" x14ac:dyDescent="0.3">
      <c r="A1292" t="s">
        <v>1861</v>
      </c>
      <c r="B1292" t="s">
        <v>1311</v>
      </c>
      <c r="C1292" t="s">
        <v>166</v>
      </c>
      <c r="D1292" t="s">
        <v>9857</v>
      </c>
      <c r="E1292" t="s">
        <v>2229</v>
      </c>
      <c r="F1292" t="s">
        <v>2198</v>
      </c>
      <c r="H1292" t="s">
        <v>265</v>
      </c>
      <c r="I1292" t="s">
        <v>266</v>
      </c>
      <c r="J1292" t="s">
        <v>2223</v>
      </c>
      <c r="K1292" t="s">
        <v>756</v>
      </c>
      <c r="L1292" t="s">
        <v>267</v>
      </c>
      <c r="M1292" t="s">
        <v>268</v>
      </c>
      <c r="N1292">
        <v>8</v>
      </c>
      <c r="O1292" t="s">
        <v>266</v>
      </c>
      <c r="P1292">
        <v>0.17</v>
      </c>
      <c r="R1292">
        <v>1</v>
      </c>
      <c r="S1292" s="108">
        <v>0.17</v>
      </c>
      <c r="T1292">
        <v>1</v>
      </c>
      <c r="U1292" t="s">
        <v>270</v>
      </c>
      <c r="V1292" t="s">
        <v>167</v>
      </c>
      <c r="W1292">
        <v>1</v>
      </c>
      <c r="X1292">
        <v>0</v>
      </c>
      <c r="Y1292">
        <v>0</v>
      </c>
      <c r="Z1292">
        <v>0</v>
      </c>
      <c r="AA1292">
        <v>1</v>
      </c>
      <c r="AB1292">
        <v>0</v>
      </c>
      <c r="AC1292">
        <v>0</v>
      </c>
      <c r="AD1292">
        <v>0</v>
      </c>
    </row>
    <row r="1293" spans="1:30" x14ac:dyDescent="0.3">
      <c r="A1293" t="s">
        <v>1861</v>
      </c>
      <c r="B1293" t="s">
        <v>1311</v>
      </c>
      <c r="C1293" t="s">
        <v>166</v>
      </c>
      <c r="D1293" t="s">
        <v>9857</v>
      </c>
      <c r="E1293" t="s">
        <v>2229</v>
      </c>
      <c r="F1293" t="s">
        <v>2198</v>
      </c>
      <c r="H1293" t="s">
        <v>265</v>
      </c>
      <c r="I1293" t="s">
        <v>266</v>
      </c>
      <c r="J1293" t="s">
        <v>2223</v>
      </c>
      <c r="K1293" t="s">
        <v>756</v>
      </c>
      <c r="L1293" t="s">
        <v>271</v>
      </c>
      <c r="M1293" t="s">
        <v>268</v>
      </c>
      <c r="N1293">
        <v>21</v>
      </c>
      <c r="O1293" t="s">
        <v>273</v>
      </c>
      <c r="P1293">
        <v>0.17</v>
      </c>
      <c r="R1293">
        <v>1</v>
      </c>
      <c r="S1293" s="108">
        <v>0.17</v>
      </c>
      <c r="T1293">
        <v>1</v>
      </c>
      <c r="U1293" t="s">
        <v>270</v>
      </c>
      <c r="V1293" t="s">
        <v>167</v>
      </c>
      <c r="W1293">
        <v>1</v>
      </c>
      <c r="X1293">
        <v>0</v>
      </c>
      <c r="Y1293">
        <v>0</v>
      </c>
      <c r="Z1293">
        <v>0</v>
      </c>
      <c r="AA1293">
        <v>1</v>
      </c>
      <c r="AB1293">
        <v>0</v>
      </c>
      <c r="AC1293">
        <v>0</v>
      </c>
      <c r="AD1293">
        <v>0</v>
      </c>
    </row>
    <row r="1294" spans="1:30" x14ac:dyDescent="0.3">
      <c r="A1294" t="s">
        <v>1861</v>
      </c>
      <c r="B1294" t="s">
        <v>1311</v>
      </c>
      <c r="C1294" t="s">
        <v>166</v>
      </c>
      <c r="D1294" t="s">
        <v>9857</v>
      </c>
      <c r="E1294" t="s">
        <v>2229</v>
      </c>
      <c r="F1294" t="s">
        <v>2198</v>
      </c>
      <c r="H1294" t="s">
        <v>265</v>
      </c>
      <c r="I1294" t="s">
        <v>266</v>
      </c>
      <c r="J1294" t="s">
        <v>2223</v>
      </c>
      <c r="K1294" t="s">
        <v>756</v>
      </c>
      <c r="L1294" t="s">
        <v>271</v>
      </c>
      <c r="M1294" t="s">
        <v>268</v>
      </c>
      <c r="N1294">
        <v>9</v>
      </c>
      <c r="O1294" t="s">
        <v>288</v>
      </c>
      <c r="P1294">
        <v>0.17</v>
      </c>
      <c r="R1294">
        <v>1</v>
      </c>
      <c r="S1294" s="108">
        <v>0.17</v>
      </c>
      <c r="T1294">
        <v>1</v>
      </c>
      <c r="U1294" t="s">
        <v>270</v>
      </c>
      <c r="V1294" t="s">
        <v>167</v>
      </c>
      <c r="W1294">
        <v>1</v>
      </c>
      <c r="X1294">
        <v>0</v>
      </c>
      <c r="Y1294">
        <v>0</v>
      </c>
      <c r="Z1294">
        <v>0</v>
      </c>
      <c r="AA1294">
        <v>1</v>
      </c>
      <c r="AB1294">
        <v>0</v>
      </c>
      <c r="AC1294">
        <v>0</v>
      </c>
      <c r="AD1294">
        <v>0</v>
      </c>
    </row>
    <row r="1295" spans="1:30" x14ac:dyDescent="0.3">
      <c r="A1295" t="s">
        <v>1861</v>
      </c>
      <c r="B1295" t="s">
        <v>1313</v>
      </c>
      <c r="C1295" t="s">
        <v>166</v>
      </c>
      <c r="D1295" t="s">
        <v>9903</v>
      </c>
      <c r="E1295" t="s">
        <v>2234</v>
      </c>
      <c r="F1295" t="s">
        <v>9295</v>
      </c>
      <c r="H1295" t="s">
        <v>265</v>
      </c>
      <c r="I1295" t="s">
        <v>266</v>
      </c>
      <c r="J1295" t="s">
        <v>2235</v>
      </c>
      <c r="K1295" t="s">
        <v>756</v>
      </c>
      <c r="L1295" t="s">
        <v>267</v>
      </c>
      <c r="M1295" t="s">
        <v>268</v>
      </c>
      <c r="N1295">
        <v>8</v>
      </c>
      <c r="O1295" t="s">
        <v>266</v>
      </c>
      <c r="P1295">
        <v>0.17</v>
      </c>
      <c r="R1295">
        <v>1</v>
      </c>
      <c r="S1295" s="108">
        <v>0.17</v>
      </c>
      <c r="T1295">
        <v>1</v>
      </c>
      <c r="U1295" t="s">
        <v>270</v>
      </c>
      <c r="V1295" t="s">
        <v>167</v>
      </c>
      <c r="W1295">
        <v>1</v>
      </c>
      <c r="X1295">
        <v>0</v>
      </c>
      <c r="Y1295">
        <v>0</v>
      </c>
      <c r="Z1295">
        <v>0</v>
      </c>
      <c r="AA1295">
        <v>1</v>
      </c>
      <c r="AB1295">
        <v>0</v>
      </c>
      <c r="AC1295">
        <v>0</v>
      </c>
      <c r="AD1295">
        <v>0</v>
      </c>
    </row>
    <row r="1296" spans="1:30" x14ac:dyDescent="0.3">
      <c r="A1296" t="s">
        <v>1861</v>
      </c>
      <c r="B1296" t="s">
        <v>1313</v>
      </c>
      <c r="C1296" t="s">
        <v>166</v>
      </c>
      <c r="D1296" t="s">
        <v>9903</v>
      </c>
      <c r="E1296" t="s">
        <v>2234</v>
      </c>
      <c r="F1296" t="s">
        <v>9295</v>
      </c>
      <c r="H1296" t="s">
        <v>265</v>
      </c>
      <c r="I1296" t="s">
        <v>266</v>
      </c>
      <c r="J1296" t="s">
        <v>2235</v>
      </c>
      <c r="K1296" t="s">
        <v>756</v>
      </c>
      <c r="L1296" t="s">
        <v>271</v>
      </c>
      <c r="M1296" t="s">
        <v>268</v>
      </c>
      <c r="N1296">
        <v>9</v>
      </c>
      <c r="O1296" t="s">
        <v>288</v>
      </c>
      <c r="P1296">
        <v>0.17</v>
      </c>
      <c r="R1296">
        <v>1</v>
      </c>
      <c r="S1296" s="108">
        <v>0.17</v>
      </c>
      <c r="T1296">
        <v>1</v>
      </c>
      <c r="U1296" t="s">
        <v>270</v>
      </c>
      <c r="V1296" t="s">
        <v>167</v>
      </c>
      <c r="W1296">
        <v>1</v>
      </c>
      <c r="X1296">
        <v>0</v>
      </c>
      <c r="Y1296">
        <v>0</v>
      </c>
      <c r="Z1296">
        <v>0</v>
      </c>
      <c r="AA1296">
        <v>1</v>
      </c>
      <c r="AB1296">
        <v>0</v>
      </c>
      <c r="AC1296">
        <v>0</v>
      </c>
      <c r="AD1296">
        <v>0</v>
      </c>
    </row>
    <row r="1297" spans="1:30" x14ac:dyDescent="0.3">
      <c r="A1297" t="s">
        <v>1861</v>
      </c>
      <c r="B1297" t="s">
        <v>1313</v>
      </c>
      <c r="C1297" t="s">
        <v>166</v>
      </c>
      <c r="D1297" t="s">
        <v>9903</v>
      </c>
      <c r="E1297" t="s">
        <v>2234</v>
      </c>
      <c r="F1297" t="s">
        <v>9295</v>
      </c>
      <c r="H1297" t="s">
        <v>265</v>
      </c>
      <c r="I1297" t="s">
        <v>266</v>
      </c>
      <c r="J1297" t="s">
        <v>2235</v>
      </c>
      <c r="K1297" t="s">
        <v>756</v>
      </c>
      <c r="L1297" t="s">
        <v>271</v>
      </c>
      <c r="M1297" t="s">
        <v>268</v>
      </c>
      <c r="N1297">
        <v>21</v>
      </c>
      <c r="O1297" t="s">
        <v>273</v>
      </c>
      <c r="P1297">
        <v>0.17</v>
      </c>
      <c r="R1297">
        <v>1</v>
      </c>
      <c r="S1297" s="108">
        <v>0.17</v>
      </c>
      <c r="T1297">
        <v>1</v>
      </c>
      <c r="U1297" t="s">
        <v>270</v>
      </c>
      <c r="V1297" t="s">
        <v>167</v>
      </c>
      <c r="W1297">
        <v>1</v>
      </c>
      <c r="X1297">
        <v>0</v>
      </c>
      <c r="Y1297">
        <v>0</v>
      </c>
      <c r="Z1297">
        <v>0</v>
      </c>
      <c r="AA1297">
        <v>1</v>
      </c>
      <c r="AB1297">
        <v>0</v>
      </c>
      <c r="AC1297">
        <v>0</v>
      </c>
      <c r="AD1297">
        <v>0</v>
      </c>
    </row>
    <row r="1298" spans="1:30" x14ac:dyDescent="0.3">
      <c r="A1298" t="s">
        <v>1861</v>
      </c>
      <c r="B1298" t="s">
        <v>1315</v>
      </c>
      <c r="C1298" t="s">
        <v>166</v>
      </c>
      <c r="D1298" t="s">
        <v>9851</v>
      </c>
      <c r="E1298" t="s">
        <v>2221</v>
      </c>
      <c r="F1298" t="s">
        <v>2198</v>
      </c>
      <c r="H1298" t="s">
        <v>265</v>
      </c>
      <c r="I1298" t="s">
        <v>266</v>
      </c>
      <c r="J1298" t="s">
        <v>2205</v>
      </c>
      <c r="K1298" t="s">
        <v>756</v>
      </c>
      <c r="L1298" t="s">
        <v>267</v>
      </c>
      <c r="M1298" t="s">
        <v>268</v>
      </c>
      <c r="N1298">
        <v>8</v>
      </c>
      <c r="O1298" t="s">
        <v>266</v>
      </c>
      <c r="P1298">
        <v>0.17</v>
      </c>
      <c r="R1298">
        <v>1</v>
      </c>
      <c r="S1298" s="108">
        <v>0.17</v>
      </c>
      <c r="T1298">
        <v>1</v>
      </c>
      <c r="U1298" t="s">
        <v>270</v>
      </c>
      <c r="V1298" t="s">
        <v>167</v>
      </c>
      <c r="W1298">
        <v>1</v>
      </c>
      <c r="X1298">
        <v>0</v>
      </c>
      <c r="Y1298">
        <v>0</v>
      </c>
      <c r="Z1298">
        <v>0</v>
      </c>
      <c r="AA1298">
        <v>1</v>
      </c>
      <c r="AB1298">
        <v>0</v>
      </c>
      <c r="AC1298">
        <v>0</v>
      </c>
      <c r="AD1298">
        <v>0</v>
      </c>
    </row>
    <row r="1299" spans="1:30" x14ac:dyDescent="0.3">
      <c r="A1299" t="s">
        <v>1861</v>
      </c>
      <c r="B1299" t="s">
        <v>1315</v>
      </c>
      <c r="C1299" t="s">
        <v>166</v>
      </c>
      <c r="D1299" t="s">
        <v>9851</v>
      </c>
      <c r="E1299" t="s">
        <v>2221</v>
      </c>
      <c r="F1299" t="s">
        <v>2198</v>
      </c>
      <c r="H1299" t="s">
        <v>265</v>
      </c>
      <c r="I1299" t="s">
        <v>266</v>
      </c>
      <c r="J1299" t="s">
        <v>2205</v>
      </c>
      <c r="K1299" t="s">
        <v>756</v>
      </c>
      <c r="L1299" t="s">
        <v>271</v>
      </c>
      <c r="M1299" t="s">
        <v>268</v>
      </c>
      <c r="N1299">
        <v>9</v>
      </c>
      <c r="O1299" t="s">
        <v>288</v>
      </c>
      <c r="P1299">
        <v>0.17</v>
      </c>
      <c r="R1299">
        <v>1</v>
      </c>
      <c r="S1299" s="108">
        <v>0.17</v>
      </c>
      <c r="T1299">
        <v>1</v>
      </c>
      <c r="U1299" t="s">
        <v>270</v>
      </c>
      <c r="V1299" t="s">
        <v>167</v>
      </c>
      <c r="W1299">
        <v>1</v>
      </c>
      <c r="X1299">
        <v>0</v>
      </c>
      <c r="Y1299">
        <v>0</v>
      </c>
      <c r="Z1299">
        <v>0</v>
      </c>
      <c r="AA1299">
        <v>1</v>
      </c>
      <c r="AB1299">
        <v>0</v>
      </c>
      <c r="AC1299">
        <v>0</v>
      </c>
      <c r="AD1299">
        <v>0</v>
      </c>
    </row>
    <row r="1300" spans="1:30" x14ac:dyDescent="0.3">
      <c r="A1300" t="s">
        <v>1861</v>
      </c>
      <c r="B1300" t="s">
        <v>1315</v>
      </c>
      <c r="C1300" t="s">
        <v>166</v>
      </c>
      <c r="D1300" t="s">
        <v>9851</v>
      </c>
      <c r="E1300" t="s">
        <v>2221</v>
      </c>
      <c r="F1300" t="s">
        <v>2198</v>
      </c>
      <c r="H1300" t="s">
        <v>265</v>
      </c>
      <c r="I1300" t="s">
        <v>266</v>
      </c>
      <c r="J1300" t="s">
        <v>2205</v>
      </c>
      <c r="K1300" t="s">
        <v>756</v>
      </c>
      <c r="L1300" t="s">
        <v>271</v>
      </c>
      <c r="M1300" t="s">
        <v>268</v>
      </c>
      <c r="N1300">
        <v>21</v>
      </c>
      <c r="O1300" t="s">
        <v>273</v>
      </c>
      <c r="P1300">
        <v>0.17</v>
      </c>
      <c r="R1300">
        <v>1</v>
      </c>
      <c r="S1300" s="108">
        <v>0.17</v>
      </c>
      <c r="T1300">
        <v>1</v>
      </c>
      <c r="U1300" t="s">
        <v>270</v>
      </c>
      <c r="V1300" t="s">
        <v>167</v>
      </c>
      <c r="W1300">
        <v>1</v>
      </c>
      <c r="X1300">
        <v>0</v>
      </c>
      <c r="Y1300">
        <v>0</v>
      </c>
      <c r="Z1300">
        <v>0</v>
      </c>
      <c r="AA1300">
        <v>1</v>
      </c>
      <c r="AB1300">
        <v>0</v>
      </c>
      <c r="AC1300">
        <v>0</v>
      </c>
      <c r="AD1300">
        <v>0</v>
      </c>
    </row>
    <row r="1301" spans="1:30" x14ac:dyDescent="0.3">
      <c r="A1301" t="s">
        <v>1861</v>
      </c>
      <c r="B1301" t="s">
        <v>1317</v>
      </c>
      <c r="C1301" t="s">
        <v>166</v>
      </c>
      <c r="D1301" t="s">
        <v>9842</v>
      </c>
      <c r="E1301" t="s">
        <v>2210</v>
      </c>
      <c r="F1301" t="s">
        <v>2198</v>
      </c>
      <c r="H1301" t="s">
        <v>265</v>
      </c>
      <c r="I1301" t="s">
        <v>266</v>
      </c>
      <c r="J1301" t="s">
        <v>2199</v>
      </c>
      <c r="K1301" t="s">
        <v>756</v>
      </c>
      <c r="L1301" t="s">
        <v>267</v>
      </c>
      <c r="M1301" t="s">
        <v>268</v>
      </c>
      <c r="N1301">
        <v>8</v>
      </c>
      <c r="O1301" t="s">
        <v>266</v>
      </c>
      <c r="P1301">
        <v>0.17</v>
      </c>
      <c r="R1301">
        <v>1</v>
      </c>
      <c r="S1301" s="108">
        <v>0.17</v>
      </c>
      <c r="T1301">
        <v>1</v>
      </c>
      <c r="U1301" t="s">
        <v>270</v>
      </c>
      <c r="V1301" t="s">
        <v>167</v>
      </c>
      <c r="W1301">
        <v>1</v>
      </c>
      <c r="X1301">
        <v>0</v>
      </c>
      <c r="Y1301">
        <v>0</v>
      </c>
      <c r="Z1301">
        <v>0</v>
      </c>
      <c r="AA1301">
        <v>1</v>
      </c>
      <c r="AB1301">
        <v>0</v>
      </c>
      <c r="AC1301">
        <v>0</v>
      </c>
      <c r="AD1301">
        <v>0</v>
      </c>
    </row>
    <row r="1302" spans="1:30" x14ac:dyDescent="0.3">
      <c r="A1302" t="s">
        <v>1861</v>
      </c>
      <c r="B1302" t="s">
        <v>1317</v>
      </c>
      <c r="C1302" t="s">
        <v>166</v>
      </c>
      <c r="D1302" t="s">
        <v>9842</v>
      </c>
      <c r="E1302" t="s">
        <v>2210</v>
      </c>
      <c r="F1302" t="s">
        <v>2198</v>
      </c>
      <c r="H1302" t="s">
        <v>265</v>
      </c>
      <c r="I1302" t="s">
        <v>266</v>
      </c>
      <c r="J1302" t="s">
        <v>2199</v>
      </c>
      <c r="K1302" t="s">
        <v>756</v>
      </c>
      <c r="L1302" t="s">
        <v>271</v>
      </c>
      <c r="M1302" t="s">
        <v>268</v>
      </c>
      <c r="N1302">
        <v>9</v>
      </c>
      <c r="O1302" t="s">
        <v>288</v>
      </c>
      <c r="P1302">
        <v>0.17</v>
      </c>
      <c r="R1302">
        <v>1</v>
      </c>
      <c r="S1302" s="108">
        <v>0.17</v>
      </c>
      <c r="T1302">
        <v>1</v>
      </c>
      <c r="U1302" t="s">
        <v>270</v>
      </c>
      <c r="V1302" t="s">
        <v>167</v>
      </c>
      <c r="W1302">
        <v>1</v>
      </c>
      <c r="X1302">
        <v>0</v>
      </c>
      <c r="Y1302">
        <v>0</v>
      </c>
      <c r="Z1302">
        <v>0</v>
      </c>
      <c r="AA1302">
        <v>1</v>
      </c>
      <c r="AB1302">
        <v>0</v>
      </c>
      <c r="AC1302">
        <v>0</v>
      </c>
      <c r="AD1302">
        <v>0</v>
      </c>
    </row>
    <row r="1303" spans="1:30" x14ac:dyDescent="0.3">
      <c r="A1303" t="s">
        <v>1861</v>
      </c>
      <c r="B1303" t="s">
        <v>1317</v>
      </c>
      <c r="C1303" t="s">
        <v>166</v>
      </c>
      <c r="D1303" t="s">
        <v>9842</v>
      </c>
      <c r="E1303" t="s">
        <v>2210</v>
      </c>
      <c r="F1303" t="s">
        <v>2198</v>
      </c>
      <c r="H1303" t="s">
        <v>265</v>
      </c>
      <c r="I1303" t="s">
        <v>266</v>
      </c>
      <c r="J1303" t="s">
        <v>2199</v>
      </c>
      <c r="K1303" t="s">
        <v>756</v>
      </c>
      <c r="L1303" t="s">
        <v>271</v>
      </c>
      <c r="M1303" t="s">
        <v>268</v>
      </c>
      <c r="N1303">
        <v>21</v>
      </c>
      <c r="O1303" t="s">
        <v>273</v>
      </c>
      <c r="P1303">
        <v>0.17</v>
      </c>
      <c r="R1303">
        <v>1</v>
      </c>
      <c r="S1303" s="108">
        <v>0.17</v>
      </c>
      <c r="T1303">
        <v>1</v>
      </c>
      <c r="U1303" t="s">
        <v>270</v>
      </c>
      <c r="V1303" t="s">
        <v>167</v>
      </c>
      <c r="W1303">
        <v>1</v>
      </c>
      <c r="X1303">
        <v>0</v>
      </c>
      <c r="Y1303">
        <v>0</v>
      </c>
      <c r="Z1303">
        <v>0</v>
      </c>
      <c r="AA1303">
        <v>1</v>
      </c>
      <c r="AB1303">
        <v>0</v>
      </c>
      <c r="AC1303">
        <v>0</v>
      </c>
      <c r="AD1303">
        <v>0</v>
      </c>
    </row>
    <row r="1304" spans="1:30" x14ac:dyDescent="0.3">
      <c r="A1304" t="s">
        <v>1861</v>
      </c>
      <c r="B1304" t="s">
        <v>1319</v>
      </c>
      <c r="C1304" t="s">
        <v>166</v>
      </c>
      <c r="D1304" t="s">
        <v>9856</v>
      </c>
      <c r="E1304" t="s">
        <v>2228</v>
      </c>
      <c r="F1304" t="s">
        <v>2198</v>
      </c>
      <c r="H1304" t="s">
        <v>265</v>
      </c>
      <c r="I1304" t="s">
        <v>266</v>
      </c>
      <c r="J1304" t="s">
        <v>2205</v>
      </c>
      <c r="K1304" t="s">
        <v>16305</v>
      </c>
      <c r="L1304" t="s">
        <v>267</v>
      </c>
      <c r="M1304" t="s">
        <v>268</v>
      </c>
      <c r="N1304">
        <v>8</v>
      </c>
      <c r="O1304" t="s">
        <v>266</v>
      </c>
      <c r="P1304">
        <v>0.17</v>
      </c>
      <c r="R1304">
        <v>1</v>
      </c>
      <c r="S1304" s="108">
        <v>0.17</v>
      </c>
      <c r="T1304">
        <v>1</v>
      </c>
      <c r="U1304" t="s">
        <v>270</v>
      </c>
      <c r="V1304" t="s">
        <v>167</v>
      </c>
      <c r="W1304">
        <v>1</v>
      </c>
      <c r="X1304">
        <v>0</v>
      </c>
      <c r="Y1304">
        <v>0</v>
      </c>
      <c r="Z1304">
        <v>0</v>
      </c>
      <c r="AA1304">
        <v>1</v>
      </c>
      <c r="AB1304">
        <v>0</v>
      </c>
      <c r="AC1304">
        <v>0</v>
      </c>
      <c r="AD1304">
        <v>0</v>
      </c>
    </row>
    <row r="1305" spans="1:30" x14ac:dyDescent="0.3">
      <c r="A1305" t="s">
        <v>1861</v>
      </c>
      <c r="B1305" t="s">
        <v>1319</v>
      </c>
      <c r="C1305" t="s">
        <v>166</v>
      </c>
      <c r="D1305" t="s">
        <v>9856</v>
      </c>
      <c r="E1305" t="s">
        <v>2228</v>
      </c>
      <c r="F1305" t="s">
        <v>2198</v>
      </c>
      <c r="H1305" t="s">
        <v>265</v>
      </c>
      <c r="I1305" t="s">
        <v>266</v>
      </c>
      <c r="J1305" t="s">
        <v>2205</v>
      </c>
      <c r="K1305" t="s">
        <v>16305</v>
      </c>
      <c r="L1305" t="s">
        <v>271</v>
      </c>
      <c r="M1305" t="s">
        <v>268</v>
      </c>
      <c r="N1305">
        <v>9</v>
      </c>
      <c r="O1305" t="s">
        <v>288</v>
      </c>
      <c r="P1305">
        <v>0.17</v>
      </c>
      <c r="R1305">
        <v>1</v>
      </c>
      <c r="S1305" s="108">
        <v>0.17</v>
      </c>
      <c r="T1305">
        <v>1</v>
      </c>
      <c r="U1305" t="s">
        <v>270</v>
      </c>
      <c r="V1305" t="s">
        <v>167</v>
      </c>
      <c r="W1305">
        <v>1</v>
      </c>
      <c r="X1305">
        <v>0</v>
      </c>
      <c r="Y1305">
        <v>0</v>
      </c>
      <c r="Z1305">
        <v>0</v>
      </c>
      <c r="AA1305">
        <v>1</v>
      </c>
      <c r="AB1305">
        <v>0</v>
      </c>
      <c r="AC1305">
        <v>0</v>
      </c>
      <c r="AD1305">
        <v>0</v>
      </c>
    </row>
    <row r="1306" spans="1:30" x14ac:dyDescent="0.3">
      <c r="A1306" t="s">
        <v>1861</v>
      </c>
      <c r="B1306" t="s">
        <v>1319</v>
      </c>
      <c r="C1306" t="s">
        <v>166</v>
      </c>
      <c r="D1306" t="s">
        <v>9856</v>
      </c>
      <c r="E1306" t="s">
        <v>2228</v>
      </c>
      <c r="F1306" t="s">
        <v>2198</v>
      </c>
      <c r="H1306" t="s">
        <v>265</v>
      </c>
      <c r="I1306" t="s">
        <v>266</v>
      </c>
      <c r="J1306" t="s">
        <v>2205</v>
      </c>
      <c r="K1306" t="s">
        <v>16305</v>
      </c>
      <c r="L1306" t="s">
        <v>271</v>
      </c>
      <c r="M1306" t="s">
        <v>268</v>
      </c>
      <c r="N1306">
        <v>21</v>
      </c>
      <c r="O1306" t="s">
        <v>273</v>
      </c>
      <c r="P1306">
        <v>0.17</v>
      </c>
      <c r="R1306">
        <v>1</v>
      </c>
      <c r="S1306" s="108">
        <v>0.17</v>
      </c>
      <c r="T1306">
        <v>1</v>
      </c>
      <c r="U1306" t="s">
        <v>270</v>
      </c>
      <c r="V1306" t="s">
        <v>167</v>
      </c>
      <c r="W1306">
        <v>1</v>
      </c>
      <c r="X1306">
        <v>0</v>
      </c>
      <c r="Y1306">
        <v>0</v>
      </c>
      <c r="Z1306">
        <v>0</v>
      </c>
      <c r="AA1306">
        <v>1</v>
      </c>
      <c r="AB1306">
        <v>0</v>
      </c>
      <c r="AC1306">
        <v>0</v>
      </c>
      <c r="AD1306">
        <v>0</v>
      </c>
    </row>
    <row r="1307" spans="1:30" x14ac:dyDescent="0.3">
      <c r="A1307" t="s">
        <v>1861</v>
      </c>
      <c r="B1307" t="s">
        <v>1321</v>
      </c>
      <c r="C1307" t="s">
        <v>166</v>
      </c>
      <c r="D1307" t="s">
        <v>9858</v>
      </c>
      <c r="E1307" t="s">
        <v>2230</v>
      </c>
      <c r="F1307" t="s">
        <v>2198</v>
      </c>
      <c r="H1307" t="s">
        <v>265</v>
      </c>
      <c r="I1307" t="s">
        <v>266</v>
      </c>
      <c r="J1307" t="s">
        <v>2205</v>
      </c>
      <c r="K1307" t="s">
        <v>756</v>
      </c>
      <c r="L1307" t="s">
        <v>267</v>
      </c>
      <c r="M1307" t="s">
        <v>268</v>
      </c>
      <c r="N1307">
        <v>8</v>
      </c>
      <c r="O1307" t="s">
        <v>266</v>
      </c>
      <c r="P1307">
        <v>0.17</v>
      </c>
      <c r="R1307">
        <v>1</v>
      </c>
      <c r="S1307" s="108">
        <v>0.17</v>
      </c>
      <c r="T1307">
        <v>1</v>
      </c>
      <c r="U1307" t="s">
        <v>270</v>
      </c>
      <c r="V1307" t="s">
        <v>167</v>
      </c>
      <c r="W1307">
        <v>1</v>
      </c>
      <c r="X1307">
        <v>0</v>
      </c>
      <c r="Y1307">
        <v>0</v>
      </c>
      <c r="Z1307">
        <v>0</v>
      </c>
      <c r="AA1307">
        <v>1</v>
      </c>
      <c r="AB1307">
        <v>0</v>
      </c>
      <c r="AC1307">
        <v>0</v>
      </c>
      <c r="AD1307">
        <v>0</v>
      </c>
    </row>
    <row r="1308" spans="1:30" x14ac:dyDescent="0.3">
      <c r="A1308" t="s">
        <v>1861</v>
      </c>
      <c r="B1308" t="s">
        <v>1321</v>
      </c>
      <c r="C1308" t="s">
        <v>166</v>
      </c>
      <c r="D1308" t="s">
        <v>9858</v>
      </c>
      <c r="E1308" t="s">
        <v>2230</v>
      </c>
      <c r="F1308" t="s">
        <v>2198</v>
      </c>
      <c r="H1308" t="s">
        <v>265</v>
      </c>
      <c r="I1308" t="s">
        <v>266</v>
      </c>
      <c r="J1308" t="s">
        <v>2205</v>
      </c>
      <c r="K1308" t="s">
        <v>756</v>
      </c>
      <c r="L1308" t="s">
        <v>271</v>
      </c>
      <c r="M1308" t="s">
        <v>268</v>
      </c>
      <c r="N1308">
        <v>9</v>
      </c>
      <c r="O1308" t="s">
        <v>288</v>
      </c>
      <c r="P1308">
        <v>0.17</v>
      </c>
      <c r="R1308">
        <v>1</v>
      </c>
      <c r="S1308" s="108">
        <v>0.17</v>
      </c>
      <c r="T1308">
        <v>1</v>
      </c>
      <c r="U1308" t="s">
        <v>270</v>
      </c>
      <c r="V1308" t="s">
        <v>167</v>
      </c>
      <c r="W1308">
        <v>1</v>
      </c>
      <c r="X1308">
        <v>0</v>
      </c>
      <c r="Y1308">
        <v>0</v>
      </c>
      <c r="Z1308">
        <v>0</v>
      </c>
      <c r="AA1308">
        <v>1</v>
      </c>
      <c r="AB1308">
        <v>0</v>
      </c>
      <c r="AC1308">
        <v>0</v>
      </c>
      <c r="AD1308">
        <v>0</v>
      </c>
    </row>
    <row r="1309" spans="1:30" x14ac:dyDescent="0.3">
      <c r="A1309" t="s">
        <v>1861</v>
      </c>
      <c r="B1309" t="s">
        <v>1321</v>
      </c>
      <c r="C1309" t="s">
        <v>166</v>
      </c>
      <c r="D1309" t="s">
        <v>9858</v>
      </c>
      <c r="E1309" t="s">
        <v>2230</v>
      </c>
      <c r="F1309" t="s">
        <v>2198</v>
      </c>
      <c r="H1309" t="s">
        <v>265</v>
      </c>
      <c r="I1309" t="s">
        <v>266</v>
      </c>
      <c r="J1309" t="s">
        <v>2205</v>
      </c>
      <c r="K1309" t="s">
        <v>756</v>
      </c>
      <c r="L1309" t="s">
        <v>271</v>
      </c>
      <c r="M1309" t="s">
        <v>268</v>
      </c>
      <c r="N1309">
        <v>21</v>
      </c>
      <c r="O1309" t="s">
        <v>273</v>
      </c>
      <c r="P1309">
        <v>0.17</v>
      </c>
      <c r="R1309">
        <v>1</v>
      </c>
      <c r="S1309" s="108">
        <v>0.17</v>
      </c>
      <c r="T1309">
        <v>1</v>
      </c>
      <c r="U1309" t="s">
        <v>270</v>
      </c>
      <c r="V1309" t="s">
        <v>167</v>
      </c>
      <c r="W1309">
        <v>1</v>
      </c>
      <c r="X1309">
        <v>0</v>
      </c>
      <c r="Y1309">
        <v>0</v>
      </c>
      <c r="Z1309">
        <v>0</v>
      </c>
      <c r="AA1309">
        <v>1</v>
      </c>
      <c r="AB1309">
        <v>0</v>
      </c>
      <c r="AC1309">
        <v>0</v>
      </c>
      <c r="AD1309">
        <v>0</v>
      </c>
    </row>
    <row r="1310" spans="1:30" x14ac:dyDescent="0.3">
      <c r="A1310" t="s">
        <v>1861</v>
      </c>
      <c r="B1310" t="s">
        <v>1323</v>
      </c>
      <c r="C1310" t="s">
        <v>166</v>
      </c>
      <c r="D1310" t="s">
        <v>9859</v>
      </c>
      <c r="E1310" t="s">
        <v>2231</v>
      </c>
      <c r="F1310" t="s">
        <v>2198</v>
      </c>
      <c r="H1310" t="s">
        <v>265</v>
      </c>
      <c r="I1310" t="s">
        <v>266</v>
      </c>
      <c r="J1310" t="s">
        <v>2223</v>
      </c>
      <c r="K1310" t="s">
        <v>16306</v>
      </c>
      <c r="L1310" t="s">
        <v>267</v>
      </c>
      <c r="M1310" t="s">
        <v>268</v>
      </c>
      <c r="N1310">
        <v>8</v>
      </c>
      <c r="O1310" t="s">
        <v>266</v>
      </c>
      <c r="P1310">
        <v>0.17</v>
      </c>
      <c r="R1310">
        <v>1</v>
      </c>
      <c r="S1310" s="108">
        <v>0.17</v>
      </c>
      <c r="T1310">
        <v>1</v>
      </c>
      <c r="U1310" t="s">
        <v>270</v>
      </c>
      <c r="V1310" t="s">
        <v>167</v>
      </c>
      <c r="W1310">
        <v>1</v>
      </c>
      <c r="X1310">
        <v>0</v>
      </c>
      <c r="Y1310">
        <v>0</v>
      </c>
      <c r="Z1310">
        <v>0</v>
      </c>
      <c r="AA1310">
        <v>1</v>
      </c>
      <c r="AB1310">
        <v>0</v>
      </c>
      <c r="AC1310">
        <v>0</v>
      </c>
      <c r="AD1310">
        <v>0</v>
      </c>
    </row>
    <row r="1311" spans="1:30" x14ac:dyDescent="0.3">
      <c r="A1311" t="s">
        <v>1861</v>
      </c>
      <c r="B1311" t="s">
        <v>1323</v>
      </c>
      <c r="C1311" t="s">
        <v>166</v>
      </c>
      <c r="D1311" t="s">
        <v>9859</v>
      </c>
      <c r="E1311" t="s">
        <v>2231</v>
      </c>
      <c r="F1311" t="s">
        <v>2198</v>
      </c>
      <c r="H1311" t="s">
        <v>265</v>
      </c>
      <c r="I1311" t="s">
        <v>266</v>
      </c>
      <c r="J1311" t="s">
        <v>2223</v>
      </c>
      <c r="K1311" t="s">
        <v>16306</v>
      </c>
      <c r="L1311" t="s">
        <v>271</v>
      </c>
      <c r="M1311" t="s">
        <v>268</v>
      </c>
      <c r="N1311">
        <v>9</v>
      </c>
      <c r="O1311" t="s">
        <v>288</v>
      </c>
      <c r="P1311">
        <v>0.17</v>
      </c>
      <c r="R1311">
        <v>1</v>
      </c>
      <c r="S1311" s="108">
        <v>0.17</v>
      </c>
      <c r="T1311">
        <v>1</v>
      </c>
      <c r="U1311" t="s">
        <v>270</v>
      </c>
      <c r="V1311" t="s">
        <v>167</v>
      </c>
      <c r="W1311">
        <v>1</v>
      </c>
      <c r="X1311">
        <v>0</v>
      </c>
      <c r="Y1311">
        <v>0</v>
      </c>
      <c r="Z1311">
        <v>0</v>
      </c>
      <c r="AA1311">
        <v>1</v>
      </c>
      <c r="AB1311">
        <v>0</v>
      </c>
      <c r="AC1311">
        <v>0</v>
      </c>
      <c r="AD1311">
        <v>0</v>
      </c>
    </row>
    <row r="1312" spans="1:30" x14ac:dyDescent="0.3">
      <c r="A1312" t="s">
        <v>1861</v>
      </c>
      <c r="B1312" t="s">
        <v>1323</v>
      </c>
      <c r="C1312" t="s">
        <v>166</v>
      </c>
      <c r="D1312" t="s">
        <v>9859</v>
      </c>
      <c r="E1312" t="s">
        <v>2231</v>
      </c>
      <c r="F1312" t="s">
        <v>2198</v>
      </c>
      <c r="H1312" t="s">
        <v>265</v>
      </c>
      <c r="I1312" t="s">
        <v>266</v>
      </c>
      <c r="J1312" t="s">
        <v>2223</v>
      </c>
      <c r="K1312" t="s">
        <v>16306</v>
      </c>
      <c r="L1312" t="s">
        <v>271</v>
      </c>
      <c r="M1312" t="s">
        <v>268</v>
      </c>
      <c r="N1312">
        <v>21</v>
      </c>
      <c r="O1312" t="s">
        <v>273</v>
      </c>
      <c r="P1312">
        <v>0.17</v>
      </c>
      <c r="R1312">
        <v>1</v>
      </c>
      <c r="S1312" s="108">
        <v>0.17</v>
      </c>
      <c r="T1312">
        <v>1</v>
      </c>
      <c r="U1312" t="s">
        <v>270</v>
      </c>
      <c r="V1312" t="s">
        <v>167</v>
      </c>
      <c r="W1312">
        <v>1</v>
      </c>
      <c r="X1312">
        <v>0</v>
      </c>
      <c r="Y1312">
        <v>0</v>
      </c>
      <c r="Z1312">
        <v>0</v>
      </c>
      <c r="AA1312">
        <v>1</v>
      </c>
      <c r="AB1312">
        <v>0</v>
      </c>
      <c r="AC1312">
        <v>0</v>
      </c>
      <c r="AD1312">
        <v>0</v>
      </c>
    </row>
    <row r="1313" spans="1:30" x14ac:dyDescent="0.3">
      <c r="A1313" t="s">
        <v>1861</v>
      </c>
      <c r="B1313" t="s">
        <v>1325</v>
      </c>
      <c r="C1313" t="s">
        <v>166</v>
      </c>
      <c r="D1313" t="s">
        <v>9904</v>
      </c>
      <c r="E1313" t="s">
        <v>2236</v>
      </c>
      <c r="F1313" t="s">
        <v>9295</v>
      </c>
      <c r="H1313" t="s">
        <v>265</v>
      </c>
      <c r="I1313" t="s">
        <v>266</v>
      </c>
      <c r="J1313" t="s">
        <v>2235</v>
      </c>
      <c r="K1313" t="s">
        <v>756</v>
      </c>
      <c r="L1313" t="s">
        <v>267</v>
      </c>
      <c r="M1313" t="s">
        <v>268</v>
      </c>
      <c r="N1313">
        <v>8</v>
      </c>
      <c r="O1313" t="s">
        <v>266</v>
      </c>
      <c r="P1313">
        <v>0.17</v>
      </c>
      <c r="R1313">
        <v>1</v>
      </c>
      <c r="S1313" s="108">
        <v>0.17</v>
      </c>
      <c r="T1313">
        <v>1</v>
      </c>
      <c r="U1313" t="s">
        <v>270</v>
      </c>
      <c r="V1313" t="s">
        <v>167</v>
      </c>
      <c r="W1313">
        <v>1</v>
      </c>
      <c r="X1313">
        <v>0</v>
      </c>
      <c r="Y1313">
        <v>0</v>
      </c>
      <c r="Z1313">
        <v>0</v>
      </c>
      <c r="AA1313">
        <v>1</v>
      </c>
      <c r="AB1313">
        <v>0</v>
      </c>
      <c r="AC1313">
        <v>0</v>
      </c>
      <c r="AD1313">
        <v>0</v>
      </c>
    </row>
    <row r="1314" spans="1:30" x14ac:dyDescent="0.3">
      <c r="A1314" t="s">
        <v>1861</v>
      </c>
      <c r="B1314" t="s">
        <v>1325</v>
      </c>
      <c r="C1314" t="s">
        <v>166</v>
      </c>
      <c r="D1314" t="s">
        <v>9904</v>
      </c>
      <c r="E1314" t="s">
        <v>2236</v>
      </c>
      <c r="F1314" t="s">
        <v>9295</v>
      </c>
      <c r="H1314" t="s">
        <v>265</v>
      </c>
      <c r="I1314" t="s">
        <v>266</v>
      </c>
      <c r="J1314" t="s">
        <v>2235</v>
      </c>
      <c r="K1314" t="s">
        <v>756</v>
      </c>
      <c r="L1314" t="s">
        <v>271</v>
      </c>
      <c r="M1314" t="s">
        <v>268</v>
      </c>
      <c r="N1314">
        <v>9</v>
      </c>
      <c r="O1314" t="s">
        <v>288</v>
      </c>
      <c r="P1314">
        <v>0.17</v>
      </c>
      <c r="R1314">
        <v>1</v>
      </c>
      <c r="S1314" s="108">
        <v>0.17</v>
      </c>
      <c r="T1314">
        <v>1</v>
      </c>
      <c r="U1314" t="s">
        <v>270</v>
      </c>
      <c r="V1314" t="s">
        <v>167</v>
      </c>
      <c r="W1314">
        <v>1</v>
      </c>
      <c r="X1314">
        <v>0</v>
      </c>
      <c r="Y1314">
        <v>0</v>
      </c>
      <c r="Z1314">
        <v>0</v>
      </c>
      <c r="AA1314">
        <v>1</v>
      </c>
      <c r="AB1314">
        <v>0</v>
      </c>
      <c r="AC1314">
        <v>0</v>
      </c>
      <c r="AD1314">
        <v>0</v>
      </c>
    </row>
    <row r="1315" spans="1:30" x14ac:dyDescent="0.3">
      <c r="A1315" t="s">
        <v>1861</v>
      </c>
      <c r="B1315" t="s">
        <v>1327</v>
      </c>
      <c r="C1315" t="s">
        <v>166</v>
      </c>
      <c r="D1315" t="s">
        <v>9854</v>
      </c>
      <c r="E1315" t="s">
        <v>2226</v>
      </c>
      <c r="F1315" t="s">
        <v>2198</v>
      </c>
      <c r="H1315" t="s">
        <v>265</v>
      </c>
      <c r="I1315" t="s">
        <v>266</v>
      </c>
      <c r="J1315" t="s">
        <v>2205</v>
      </c>
      <c r="K1315" t="s">
        <v>756</v>
      </c>
      <c r="L1315" t="s">
        <v>267</v>
      </c>
      <c r="M1315" t="s">
        <v>268</v>
      </c>
      <c r="N1315">
        <v>8</v>
      </c>
      <c r="O1315" t="s">
        <v>266</v>
      </c>
      <c r="P1315">
        <v>0.17</v>
      </c>
      <c r="R1315">
        <v>1</v>
      </c>
      <c r="S1315" s="108">
        <v>0.17</v>
      </c>
      <c r="T1315">
        <v>1</v>
      </c>
      <c r="U1315" t="s">
        <v>270</v>
      </c>
      <c r="V1315" t="s">
        <v>167</v>
      </c>
      <c r="W1315">
        <v>1</v>
      </c>
      <c r="X1315">
        <v>0</v>
      </c>
      <c r="Y1315">
        <v>0</v>
      </c>
      <c r="Z1315">
        <v>0</v>
      </c>
      <c r="AA1315">
        <v>1</v>
      </c>
      <c r="AB1315">
        <v>0</v>
      </c>
      <c r="AC1315">
        <v>0</v>
      </c>
      <c r="AD1315">
        <v>0</v>
      </c>
    </row>
    <row r="1316" spans="1:30" x14ac:dyDescent="0.3">
      <c r="A1316" t="s">
        <v>1861</v>
      </c>
      <c r="B1316" t="s">
        <v>1327</v>
      </c>
      <c r="C1316" t="s">
        <v>166</v>
      </c>
      <c r="D1316" t="s">
        <v>9854</v>
      </c>
      <c r="E1316" t="s">
        <v>2226</v>
      </c>
      <c r="F1316" t="s">
        <v>2198</v>
      </c>
      <c r="H1316" t="s">
        <v>265</v>
      </c>
      <c r="I1316" t="s">
        <v>266</v>
      </c>
      <c r="J1316" t="s">
        <v>2205</v>
      </c>
      <c r="K1316" t="s">
        <v>756</v>
      </c>
      <c r="L1316" t="s">
        <v>271</v>
      </c>
      <c r="M1316" t="s">
        <v>268</v>
      </c>
      <c r="N1316">
        <v>21</v>
      </c>
      <c r="O1316" t="s">
        <v>273</v>
      </c>
      <c r="P1316">
        <v>0.17</v>
      </c>
      <c r="R1316">
        <v>1</v>
      </c>
      <c r="S1316" s="108">
        <v>0.17</v>
      </c>
      <c r="T1316">
        <v>1</v>
      </c>
      <c r="U1316" t="s">
        <v>270</v>
      </c>
      <c r="V1316" t="s">
        <v>167</v>
      </c>
      <c r="W1316">
        <v>1</v>
      </c>
      <c r="X1316">
        <v>0</v>
      </c>
      <c r="Y1316">
        <v>0</v>
      </c>
      <c r="Z1316">
        <v>0</v>
      </c>
      <c r="AA1316">
        <v>1</v>
      </c>
      <c r="AB1316">
        <v>0</v>
      </c>
      <c r="AC1316">
        <v>0</v>
      </c>
      <c r="AD1316">
        <v>0</v>
      </c>
    </row>
    <row r="1317" spans="1:30" x14ac:dyDescent="0.3">
      <c r="A1317" t="s">
        <v>1861</v>
      </c>
      <c r="B1317" t="s">
        <v>1351</v>
      </c>
      <c r="C1317" t="s">
        <v>166</v>
      </c>
      <c r="D1317" t="s">
        <v>9691</v>
      </c>
      <c r="E1317" t="s">
        <v>2143</v>
      </c>
      <c r="F1317" t="s">
        <v>2134</v>
      </c>
      <c r="H1317" t="s">
        <v>265</v>
      </c>
      <c r="I1317" t="s">
        <v>266</v>
      </c>
      <c r="J1317" t="s">
        <v>2135</v>
      </c>
      <c r="K1317" t="s">
        <v>756</v>
      </c>
      <c r="L1317" t="s">
        <v>267</v>
      </c>
      <c r="M1317" t="s">
        <v>268</v>
      </c>
      <c r="N1317">
        <v>8</v>
      </c>
      <c r="O1317" t="s">
        <v>266</v>
      </c>
      <c r="P1317">
        <v>0.17</v>
      </c>
      <c r="R1317">
        <v>1</v>
      </c>
      <c r="S1317" s="108">
        <v>0.17</v>
      </c>
      <c r="T1317">
        <v>1</v>
      </c>
      <c r="U1317" t="s">
        <v>270</v>
      </c>
      <c r="V1317" t="s">
        <v>167</v>
      </c>
      <c r="W1317">
        <v>1</v>
      </c>
      <c r="X1317">
        <v>0</v>
      </c>
      <c r="Y1317">
        <v>0</v>
      </c>
      <c r="Z1317">
        <v>0</v>
      </c>
      <c r="AA1317">
        <v>1</v>
      </c>
      <c r="AB1317">
        <v>0</v>
      </c>
      <c r="AC1317">
        <v>0</v>
      </c>
      <c r="AD1317">
        <v>0</v>
      </c>
    </row>
    <row r="1318" spans="1:30" x14ac:dyDescent="0.3">
      <c r="A1318" t="s">
        <v>1861</v>
      </c>
      <c r="B1318" t="s">
        <v>1351</v>
      </c>
      <c r="C1318" t="s">
        <v>166</v>
      </c>
      <c r="D1318" t="s">
        <v>9691</v>
      </c>
      <c r="E1318" t="s">
        <v>2143</v>
      </c>
      <c r="F1318" t="s">
        <v>2134</v>
      </c>
      <c r="H1318" t="s">
        <v>265</v>
      </c>
      <c r="I1318" t="s">
        <v>266</v>
      </c>
      <c r="J1318" t="s">
        <v>2135</v>
      </c>
      <c r="K1318" t="s">
        <v>756</v>
      </c>
      <c r="L1318" t="s">
        <v>271</v>
      </c>
      <c r="M1318" t="s">
        <v>268</v>
      </c>
      <c r="N1318">
        <v>9</v>
      </c>
      <c r="O1318" t="s">
        <v>288</v>
      </c>
      <c r="P1318">
        <v>0.32</v>
      </c>
      <c r="R1318">
        <v>1</v>
      </c>
      <c r="S1318" s="108">
        <v>0.32</v>
      </c>
      <c r="T1318">
        <v>1</v>
      </c>
      <c r="U1318" t="s">
        <v>270</v>
      </c>
      <c r="V1318" t="s">
        <v>167</v>
      </c>
      <c r="W1318">
        <v>1</v>
      </c>
      <c r="X1318">
        <v>0</v>
      </c>
      <c r="Y1318">
        <v>0</v>
      </c>
      <c r="Z1318">
        <v>0</v>
      </c>
      <c r="AA1318">
        <v>1</v>
      </c>
      <c r="AB1318">
        <v>0</v>
      </c>
      <c r="AC1318">
        <v>0</v>
      </c>
      <c r="AD1318">
        <v>0</v>
      </c>
    </row>
    <row r="1319" spans="1:30" x14ac:dyDescent="0.3">
      <c r="A1319" t="s">
        <v>1861</v>
      </c>
      <c r="B1319" t="s">
        <v>1355</v>
      </c>
      <c r="C1319" t="s">
        <v>166</v>
      </c>
      <c r="D1319" t="s">
        <v>9689</v>
      </c>
      <c r="E1319" t="s">
        <v>2136</v>
      </c>
      <c r="F1319" t="s">
        <v>2134</v>
      </c>
      <c r="H1319" t="s">
        <v>265</v>
      </c>
      <c r="I1319" t="s">
        <v>266</v>
      </c>
      <c r="J1319" t="s">
        <v>2135</v>
      </c>
      <c r="K1319" t="s">
        <v>756</v>
      </c>
      <c r="L1319" t="s">
        <v>267</v>
      </c>
      <c r="M1319" t="s">
        <v>268</v>
      </c>
      <c r="N1319">
        <v>8</v>
      </c>
      <c r="O1319" t="s">
        <v>266</v>
      </c>
      <c r="P1319">
        <v>0.17</v>
      </c>
      <c r="R1319">
        <v>1</v>
      </c>
      <c r="S1319" s="108">
        <v>0.17</v>
      </c>
      <c r="T1319">
        <v>1</v>
      </c>
      <c r="U1319" t="s">
        <v>270</v>
      </c>
      <c r="V1319" t="s">
        <v>167</v>
      </c>
      <c r="W1319">
        <v>1</v>
      </c>
      <c r="X1319">
        <v>0</v>
      </c>
      <c r="Y1319">
        <v>0</v>
      </c>
      <c r="Z1319">
        <v>0</v>
      </c>
      <c r="AA1319">
        <v>1</v>
      </c>
      <c r="AB1319">
        <v>0</v>
      </c>
      <c r="AC1319">
        <v>0</v>
      </c>
      <c r="AD1319">
        <v>0</v>
      </c>
    </row>
    <row r="1320" spans="1:30" x14ac:dyDescent="0.3">
      <c r="A1320" t="s">
        <v>1861</v>
      </c>
      <c r="B1320" t="s">
        <v>1355</v>
      </c>
      <c r="C1320" t="s">
        <v>166</v>
      </c>
      <c r="D1320" t="s">
        <v>9689</v>
      </c>
      <c r="E1320" t="s">
        <v>2136</v>
      </c>
      <c r="F1320" t="s">
        <v>2134</v>
      </c>
      <c r="H1320" t="s">
        <v>265</v>
      </c>
      <c r="I1320" t="s">
        <v>266</v>
      </c>
      <c r="J1320" t="s">
        <v>2135</v>
      </c>
      <c r="K1320" t="s">
        <v>756</v>
      </c>
      <c r="L1320" t="s">
        <v>271</v>
      </c>
      <c r="M1320" t="s">
        <v>268</v>
      </c>
      <c r="N1320">
        <v>9</v>
      </c>
      <c r="O1320" t="s">
        <v>288</v>
      </c>
      <c r="P1320">
        <v>0.17</v>
      </c>
      <c r="R1320">
        <v>1</v>
      </c>
      <c r="S1320" s="108">
        <v>0.17</v>
      </c>
      <c r="T1320">
        <v>1</v>
      </c>
      <c r="U1320" t="s">
        <v>270</v>
      </c>
      <c r="V1320" t="s">
        <v>167</v>
      </c>
      <c r="W1320">
        <v>1</v>
      </c>
      <c r="X1320">
        <v>0</v>
      </c>
      <c r="Y1320">
        <v>0</v>
      </c>
      <c r="Z1320">
        <v>0</v>
      </c>
      <c r="AA1320">
        <v>1</v>
      </c>
      <c r="AB1320">
        <v>0</v>
      </c>
      <c r="AC1320">
        <v>0</v>
      </c>
      <c r="AD1320">
        <v>0</v>
      </c>
    </row>
    <row r="1321" spans="1:30" x14ac:dyDescent="0.3">
      <c r="A1321" t="s">
        <v>1861</v>
      </c>
      <c r="B1321" t="s">
        <v>1357</v>
      </c>
      <c r="C1321" t="s">
        <v>166</v>
      </c>
      <c r="D1321" t="s">
        <v>9688</v>
      </c>
      <c r="E1321" t="s">
        <v>2133</v>
      </c>
      <c r="F1321" t="s">
        <v>2134</v>
      </c>
      <c r="H1321" t="s">
        <v>265</v>
      </c>
      <c r="I1321" t="s">
        <v>266</v>
      </c>
      <c r="J1321" t="s">
        <v>2135</v>
      </c>
      <c r="K1321" t="s">
        <v>756</v>
      </c>
      <c r="L1321" t="s">
        <v>267</v>
      </c>
      <c r="M1321" t="s">
        <v>268</v>
      </c>
      <c r="N1321">
        <v>8</v>
      </c>
      <c r="O1321" t="s">
        <v>266</v>
      </c>
      <c r="P1321">
        <v>0.17</v>
      </c>
      <c r="R1321">
        <v>1</v>
      </c>
      <c r="S1321" s="108">
        <v>0.17</v>
      </c>
      <c r="T1321">
        <v>1</v>
      </c>
      <c r="U1321" t="s">
        <v>270</v>
      </c>
      <c r="V1321" t="s">
        <v>167</v>
      </c>
      <c r="W1321">
        <v>1</v>
      </c>
      <c r="X1321">
        <v>0</v>
      </c>
      <c r="Y1321">
        <v>0</v>
      </c>
      <c r="Z1321">
        <v>0</v>
      </c>
      <c r="AA1321">
        <v>1</v>
      </c>
      <c r="AB1321">
        <v>0</v>
      </c>
      <c r="AC1321">
        <v>0</v>
      </c>
      <c r="AD1321">
        <v>0</v>
      </c>
    </row>
    <row r="1322" spans="1:30" x14ac:dyDescent="0.3">
      <c r="A1322" t="s">
        <v>1861</v>
      </c>
      <c r="B1322" t="s">
        <v>1357</v>
      </c>
      <c r="C1322" t="s">
        <v>166</v>
      </c>
      <c r="D1322" t="s">
        <v>9688</v>
      </c>
      <c r="E1322" t="s">
        <v>2133</v>
      </c>
      <c r="F1322" t="s">
        <v>2134</v>
      </c>
      <c r="H1322" t="s">
        <v>265</v>
      </c>
      <c r="I1322" t="s">
        <v>266</v>
      </c>
      <c r="J1322" t="s">
        <v>2135</v>
      </c>
      <c r="K1322" t="s">
        <v>756</v>
      </c>
      <c r="L1322" t="s">
        <v>271</v>
      </c>
      <c r="M1322" t="s">
        <v>268</v>
      </c>
      <c r="N1322">
        <v>9</v>
      </c>
      <c r="O1322" t="s">
        <v>288</v>
      </c>
      <c r="P1322">
        <v>0.17</v>
      </c>
      <c r="R1322">
        <v>1</v>
      </c>
      <c r="S1322" s="108">
        <v>0.17</v>
      </c>
      <c r="T1322">
        <v>1</v>
      </c>
      <c r="U1322" t="s">
        <v>270</v>
      </c>
      <c r="V1322" t="s">
        <v>167</v>
      </c>
      <c r="W1322">
        <v>1</v>
      </c>
      <c r="X1322">
        <v>0</v>
      </c>
      <c r="Y1322">
        <v>0</v>
      </c>
      <c r="Z1322">
        <v>0</v>
      </c>
      <c r="AA1322">
        <v>1</v>
      </c>
      <c r="AB1322">
        <v>0</v>
      </c>
      <c r="AC1322">
        <v>0</v>
      </c>
      <c r="AD1322">
        <v>0</v>
      </c>
    </row>
    <row r="1323" spans="1:30" x14ac:dyDescent="0.3">
      <c r="A1323" t="s">
        <v>1861</v>
      </c>
      <c r="B1323" t="s">
        <v>1357</v>
      </c>
      <c r="C1323" t="s">
        <v>166</v>
      </c>
      <c r="D1323" t="s">
        <v>9688</v>
      </c>
      <c r="E1323" t="s">
        <v>2133</v>
      </c>
      <c r="F1323" t="s">
        <v>2134</v>
      </c>
      <c r="H1323" t="s">
        <v>265</v>
      </c>
      <c r="I1323" t="s">
        <v>266</v>
      </c>
      <c r="J1323" t="s">
        <v>2135</v>
      </c>
      <c r="K1323" t="s">
        <v>756</v>
      </c>
      <c r="L1323" t="s">
        <v>271</v>
      </c>
      <c r="M1323" t="s">
        <v>268</v>
      </c>
      <c r="N1323">
        <v>21</v>
      </c>
      <c r="O1323" t="s">
        <v>273</v>
      </c>
      <c r="P1323">
        <v>0.17</v>
      </c>
      <c r="R1323">
        <v>1</v>
      </c>
      <c r="S1323" s="108">
        <v>0.17</v>
      </c>
      <c r="T1323">
        <v>1</v>
      </c>
      <c r="U1323" t="s">
        <v>270</v>
      </c>
      <c r="V1323" t="s">
        <v>167</v>
      </c>
      <c r="W1323">
        <v>1</v>
      </c>
      <c r="X1323">
        <v>0</v>
      </c>
      <c r="Y1323">
        <v>0</v>
      </c>
      <c r="Z1323">
        <v>0</v>
      </c>
      <c r="AA1323">
        <v>1</v>
      </c>
      <c r="AB1323">
        <v>0</v>
      </c>
      <c r="AC1323">
        <v>0</v>
      </c>
      <c r="AD1323">
        <v>0</v>
      </c>
    </row>
    <row r="1324" spans="1:30" x14ac:dyDescent="0.3">
      <c r="A1324" t="s">
        <v>1861</v>
      </c>
      <c r="B1324" t="s">
        <v>1358</v>
      </c>
      <c r="C1324" t="s">
        <v>166</v>
      </c>
      <c r="D1324" t="s">
        <v>9906</v>
      </c>
      <c r="E1324" t="s">
        <v>2238</v>
      </c>
      <c r="F1324" t="s">
        <v>9295</v>
      </c>
      <c r="H1324" t="s">
        <v>265</v>
      </c>
      <c r="I1324" t="s">
        <v>266</v>
      </c>
      <c r="J1324" t="s">
        <v>2235</v>
      </c>
      <c r="K1324" t="s">
        <v>756</v>
      </c>
      <c r="L1324" t="s">
        <v>267</v>
      </c>
      <c r="M1324" t="s">
        <v>268</v>
      </c>
      <c r="N1324">
        <v>8</v>
      </c>
      <c r="O1324" t="s">
        <v>266</v>
      </c>
      <c r="P1324">
        <v>0.17</v>
      </c>
      <c r="R1324">
        <v>1</v>
      </c>
      <c r="S1324" s="108">
        <v>0.17</v>
      </c>
      <c r="T1324">
        <v>1</v>
      </c>
      <c r="U1324" t="s">
        <v>270</v>
      </c>
      <c r="V1324" t="s">
        <v>167</v>
      </c>
      <c r="W1324">
        <v>1</v>
      </c>
      <c r="X1324">
        <v>0</v>
      </c>
      <c r="Y1324">
        <v>0</v>
      </c>
      <c r="Z1324">
        <v>0</v>
      </c>
      <c r="AA1324">
        <v>1</v>
      </c>
      <c r="AB1324">
        <v>0</v>
      </c>
      <c r="AC1324">
        <v>0</v>
      </c>
      <c r="AD1324">
        <v>0</v>
      </c>
    </row>
    <row r="1325" spans="1:30" x14ac:dyDescent="0.3">
      <c r="A1325" t="s">
        <v>1861</v>
      </c>
      <c r="B1325" t="s">
        <v>1358</v>
      </c>
      <c r="C1325" t="s">
        <v>166</v>
      </c>
      <c r="D1325" t="s">
        <v>9906</v>
      </c>
      <c r="E1325" t="s">
        <v>2238</v>
      </c>
      <c r="F1325" t="s">
        <v>9295</v>
      </c>
      <c r="H1325" t="s">
        <v>265</v>
      </c>
      <c r="I1325" t="s">
        <v>266</v>
      </c>
      <c r="J1325" t="s">
        <v>2235</v>
      </c>
      <c r="K1325" t="s">
        <v>756</v>
      </c>
      <c r="L1325" t="s">
        <v>271</v>
      </c>
      <c r="M1325" t="s">
        <v>268</v>
      </c>
      <c r="N1325">
        <v>9</v>
      </c>
      <c r="O1325" t="s">
        <v>288</v>
      </c>
      <c r="P1325">
        <v>0.17</v>
      </c>
      <c r="R1325">
        <v>1</v>
      </c>
      <c r="S1325" s="108">
        <v>0.17</v>
      </c>
      <c r="T1325">
        <v>1</v>
      </c>
      <c r="U1325" t="s">
        <v>270</v>
      </c>
      <c r="V1325" t="s">
        <v>167</v>
      </c>
      <c r="W1325">
        <v>1</v>
      </c>
      <c r="X1325">
        <v>0</v>
      </c>
      <c r="Y1325">
        <v>0</v>
      </c>
      <c r="Z1325">
        <v>0</v>
      </c>
      <c r="AA1325">
        <v>1</v>
      </c>
      <c r="AB1325">
        <v>0</v>
      </c>
      <c r="AC1325">
        <v>0</v>
      </c>
      <c r="AD1325">
        <v>0</v>
      </c>
    </row>
    <row r="1326" spans="1:30" x14ac:dyDescent="0.3">
      <c r="A1326" t="s">
        <v>1861</v>
      </c>
      <c r="B1326" t="s">
        <v>1358</v>
      </c>
      <c r="C1326" t="s">
        <v>166</v>
      </c>
      <c r="D1326" t="s">
        <v>9906</v>
      </c>
      <c r="E1326" t="s">
        <v>2238</v>
      </c>
      <c r="F1326" t="s">
        <v>9295</v>
      </c>
      <c r="H1326" t="s">
        <v>265</v>
      </c>
      <c r="I1326" t="s">
        <v>266</v>
      </c>
      <c r="J1326" t="s">
        <v>2235</v>
      </c>
      <c r="K1326" t="s">
        <v>756</v>
      </c>
      <c r="L1326" t="s">
        <v>271</v>
      </c>
      <c r="M1326" t="s">
        <v>268</v>
      </c>
      <c r="N1326">
        <v>21</v>
      </c>
      <c r="O1326" t="s">
        <v>273</v>
      </c>
      <c r="P1326">
        <v>0.17</v>
      </c>
      <c r="R1326">
        <v>1</v>
      </c>
      <c r="S1326" s="108">
        <v>0.17</v>
      </c>
      <c r="T1326">
        <v>1</v>
      </c>
      <c r="U1326" t="s">
        <v>270</v>
      </c>
      <c r="V1326" t="s">
        <v>167</v>
      </c>
      <c r="W1326">
        <v>1</v>
      </c>
      <c r="X1326">
        <v>0</v>
      </c>
      <c r="Y1326">
        <v>0</v>
      </c>
      <c r="Z1326">
        <v>0</v>
      </c>
      <c r="AA1326">
        <v>1</v>
      </c>
      <c r="AB1326">
        <v>0</v>
      </c>
      <c r="AC1326">
        <v>0</v>
      </c>
      <c r="AD1326">
        <v>0</v>
      </c>
    </row>
    <row r="1327" spans="1:30" x14ac:dyDescent="0.3">
      <c r="A1327" t="s">
        <v>1861</v>
      </c>
      <c r="B1327" t="s">
        <v>1360</v>
      </c>
      <c r="C1327" t="s">
        <v>166</v>
      </c>
      <c r="D1327" t="s">
        <v>9852</v>
      </c>
      <c r="E1327" t="s">
        <v>2222</v>
      </c>
      <c r="F1327" t="s">
        <v>2198</v>
      </c>
      <c r="H1327" t="s">
        <v>265</v>
      </c>
      <c r="I1327" t="s">
        <v>266</v>
      </c>
      <c r="J1327" t="s">
        <v>2223</v>
      </c>
      <c r="K1327" t="s">
        <v>756</v>
      </c>
      <c r="L1327" t="s">
        <v>267</v>
      </c>
      <c r="M1327" t="s">
        <v>268</v>
      </c>
      <c r="N1327">
        <v>8</v>
      </c>
      <c r="O1327" t="s">
        <v>266</v>
      </c>
      <c r="P1327">
        <v>0.17</v>
      </c>
      <c r="R1327">
        <v>1</v>
      </c>
      <c r="S1327" s="108">
        <v>0.17</v>
      </c>
      <c r="T1327">
        <v>1</v>
      </c>
      <c r="U1327" t="s">
        <v>270</v>
      </c>
      <c r="V1327" t="s">
        <v>167</v>
      </c>
      <c r="W1327">
        <v>1</v>
      </c>
      <c r="X1327">
        <v>0</v>
      </c>
      <c r="Y1327">
        <v>0</v>
      </c>
      <c r="Z1327">
        <v>0</v>
      </c>
      <c r="AA1327">
        <v>1</v>
      </c>
      <c r="AB1327">
        <v>0</v>
      </c>
      <c r="AC1327">
        <v>0</v>
      </c>
      <c r="AD1327">
        <v>0</v>
      </c>
    </row>
    <row r="1328" spans="1:30" x14ac:dyDescent="0.3">
      <c r="A1328" t="s">
        <v>1861</v>
      </c>
      <c r="B1328" t="s">
        <v>1360</v>
      </c>
      <c r="C1328" t="s">
        <v>166</v>
      </c>
      <c r="D1328" t="s">
        <v>9852</v>
      </c>
      <c r="E1328" t="s">
        <v>2222</v>
      </c>
      <c r="F1328" t="s">
        <v>2198</v>
      </c>
      <c r="H1328" t="s">
        <v>265</v>
      </c>
      <c r="I1328" t="s">
        <v>266</v>
      </c>
      <c r="J1328" t="s">
        <v>2223</v>
      </c>
      <c r="K1328" t="s">
        <v>756</v>
      </c>
      <c r="L1328" t="s">
        <v>271</v>
      </c>
      <c r="M1328" t="s">
        <v>268</v>
      </c>
      <c r="N1328">
        <v>9</v>
      </c>
      <c r="O1328" t="s">
        <v>288</v>
      </c>
      <c r="P1328">
        <v>0.17</v>
      </c>
      <c r="R1328">
        <v>1</v>
      </c>
      <c r="S1328" s="108">
        <v>0.17</v>
      </c>
      <c r="T1328">
        <v>1</v>
      </c>
      <c r="U1328" t="s">
        <v>270</v>
      </c>
      <c r="V1328" t="s">
        <v>167</v>
      </c>
      <c r="W1328">
        <v>1</v>
      </c>
      <c r="X1328">
        <v>0</v>
      </c>
      <c r="Y1328">
        <v>0</v>
      </c>
      <c r="Z1328">
        <v>0</v>
      </c>
      <c r="AA1328">
        <v>1</v>
      </c>
      <c r="AB1328">
        <v>0</v>
      </c>
      <c r="AC1328">
        <v>0</v>
      </c>
      <c r="AD1328">
        <v>0</v>
      </c>
    </row>
    <row r="1329" spans="1:30" x14ac:dyDescent="0.3">
      <c r="A1329" t="s">
        <v>1861</v>
      </c>
      <c r="B1329" t="s">
        <v>1360</v>
      </c>
      <c r="C1329" t="s">
        <v>166</v>
      </c>
      <c r="D1329" t="s">
        <v>9852</v>
      </c>
      <c r="E1329" t="s">
        <v>2222</v>
      </c>
      <c r="F1329" t="s">
        <v>2198</v>
      </c>
      <c r="H1329" t="s">
        <v>265</v>
      </c>
      <c r="I1329" t="s">
        <v>266</v>
      </c>
      <c r="J1329" t="s">
        <v>2223</v>
      </c>
      <c r="K1329" t="s">
        <v>756</v>
      </c>
      <c r="L1329" t="s">
        <v>271</v>
      </c>
      <c r="M1329" t="s">
        <v>268</v>
      </c>
      <c r="N1329">
        <v>21</v>
      </c>
      <c r="O1329" t="s">
        <v>273</v>
      </c>
      <c r="P1329">
        <v>0.17</v>
      </c>
      <c r="R1329">
        <v>1</v>
      </c>
      <c r="S1329" s="108">
        <v>0.17</v>
      </c>
      <c r="T1329">
        <v>1</v>
      </c>
      <c r="U1329" t="s">
        <v>270</v>
      </c>
      <c r="V1329" t="s">
        <v>167</v>
      </c>
      <c r="W1329">
        <v>1</v>
      </c>
      <c r="X1329">
        <v>0</v>
      </c>
      <c r="Y1329">
        <v>0</v>
      </c>
      <c r="Z1329">
        <v>0</v>
      </c>
      <c r="AA1329">
        <v>1</v>
      </c>
      <c r="AB1329">
        <v>0</v>
      </c>
      <c r="AC1329">
        <v>0</v>
      </c>
      <c r="AD1329">
        <v>0</v>
      </c>
    </row>
    <row r="1330" spans="1:30" x14ac:dyDescent="0.3">
      <c r="A1330" t="s">
        <v>1861</v>
      </c>
      <c r="B1330" t="s">
        <v>1362</v>
      </c>
      <c r="C1330" t="s">
        <v>166</v>
      </c>
      <c r="D1330" t="s">
        <v>9690</v>
      </c>
      <c r="E1330" t="s">
        <v>2140</v>
      </c>
      <c r="F1330" t="s">
        <v>2134</v>
      </c>
      <c r="H1330" t="s">
        <v>265</v>
      </c>
      <c r="I1330" t="s">
        <v>266</v>
      </c>
      <c r="J1330" t="s">
        <v>2135</v>
      </c>
      <c r="K1330" t="s">
        <v>756</v>
      </c>
      <c r="L1330" t="s">
        <v>267</v>
      </c>
      <c r="M1330" t="s">
        <v>268</v>
      </c>
      <c r="N1330">
        <v>8</v>
      </c>
      <c r="O1330" t="s">
        <v>266</v>
      </c>
      <c r="P1330">
        <v>0.17</v>
      </c>
      <c r="R1330">
        <v>1</v>
      </c>
      <c r="S1330" s="108">
        <v>0.17</v>
      </c>
      <c r="T1330">
        <v>1</v>
      </c>
      <c r="U1330" t="s">
        <v>270</v>
      </c>
      <c r="V1330" t="s">
        <v>167</v>
      </c>
      <c r="W1330">
        <v>1</v>
      </c>
      <c r="X1330">
        <v>0</v>
      </c>
      <c r="Y1330">
        <v>0</v>
      </c>
      <c r="Z1330">
        <v>0</v>
      </c>
      <c r="AA1330">
        <v>1</v>
      </c>
      <c r="AB1330">
        <v>0</v>
      </c>
      <c r="AC1330">
        <v>0</v>
      </c>
      <c r="AD1330">
        <v>0</v>
      </c>
    </row>
    <row r="1331" spans="1:30" x14ac:dyDescent="0.3">
      <c r="A1331" t="s">
        <v>1861</v>
      </c>
      <c r="B1331" t="s">
        <v>1362</v>
      </c>
      <c r="C1331" t="s">
        <v>166</v>
      </c>
      <c r="D1331" t="s">
        <v>9690</v>
      </c>
      <c r="E1331" t="s">
        <v>2140</v>
      </c>
      <c r="F1331" t="s">
        <v>2134</v>
      </c>
      <c r="H1331" t="s">
        <v>265</v>
      </c>
      <c r="I1331" t="s">
        <v>266</v>
      </c>
      <c r="J1331" t="s">
        <v>2135</v>
      </c>
      <c r="K1331" t="s">
        <v>756</v>
      </c>
      <c r="L1331" t="s">
        <v>271</v>
      </c>
      <c r="M1331" t="s">
        <v>268</v>
      </c>
      <c r="N1331">
        <v>9</v>
      </c>
      <c r="O1331" t="s">
        <v>288</v>
      </c>
      <c r="P1331">
        <v>0.17</v>
      </c>
      <c r="R1331">
        <v>1</v>
      </c>
      <c r="S1331" s="108">
        <v>0.17</v>
      </c>
      <c r="T1331">
        <v>1</v>
      </c>
      <c r="U1331" t="s">
        <v>270</v>
      </c>
      <c r="V1331" t="s">
        <v>167</v>
      </c>
      <c r="W1331">
        <v>1</v>
      </c>
      <c r="X1331">
        <v>0</v>
      </c>
      <c r="Y1331">
        <v>0</v>
      </c>
      <c r="Z1331">
        <v>0</v>
      </c>
      <c r="AA1331">
        <v>1</v>
      </c>
      <c r="AB1331">
        <v>0</v>
      </c>
      <c r="AC1331">
        <v>0</v>
      </c>
      <c r="AD1331">
        <v>0</v>
      </c>
    </row>
    <row r="1332" spans="1:30" x14ac:dyDescent="0.3">
      <c r="A1332" t="s">
        <v>1861</v>
      </c>
      <c r="B1332" t="s">
        <v>1363</v>
      </c>
      <c r="C1332" t="s">
        <v>166</v>
      </c>
      <c r="D1332" t="s">
        <v>9874</v>
      </c>
      <c r="E1332" t="s">
        <v>2162</v>
      </c>
      <c r="F1332" t="s">
        <v>9292</v>
      </c>
      <c r="H1332" t="s">
        <v>265</v>
      </c>
      <c r="I1332" t="s">
        <v>266</v>
      </c>
      <c r="J1332" t="s">
        <v>2120</v>
      </c>
      <c r="K1332" t="s">
        <v>756</v>
      </c>
      <c r="L1332" t="s">
        <v>267</v>
      </c>
      <c r="M1332" t="s">
        <v>268</v>
      </c>
      <c r="N1332">
        <v>8</v>
      </c>
      <c r="O1332" t="s">
        <v>266</v>
      </c>
      <c r="P1332">
        <v>0.17</v>
      </c>
      <c r="R1332">
        <v>1</v>
      </c>
      <c r="S1332" s="108">
        <v>0.17</v>
      </c>
      <c r="T1332">
        <v>1</v>
      </c>
      <c r="U1332" t="s">
        <v>270</v>
      </c>
      <c r="V1332" t="s">
        <v>167</v>
      </c>
      <c r="W1332">
        <v>1</v>
      </c>
      <c r="X1332">
        <v>0</v>
      </c>
      <c r="Y1332">
        <v>0</v>
      </c>
      <c r="Z1332">
        <v>0</v>
      </c>
      <c r="AA1332">
        <v>1</v>
      </c>
      <c r="AB1332">
        <v>0</v>
      </c>
      <c r="AC1332">
        <v>0</v>
      </c>
      <c r="AD1332">
        <v>0</v>
      </c>
    </row>
    <row r="1333" spans="1:30" x14ac:dyDescent="0.3">
      <c r="A1333" t="s">
        <v>1861</v>
      </c>
      <c r="B1333" t="s">
        <v>1363</v>
      </c>
      <c r="C1333" t="s">
        <v>166</v>
      </c>
      <c r="D1333" t="s">
        <v>9874</v>
      </c>
      <c r="E1333" t="s">
        <v>2162</v>
      </c>
      <c r="F1333" t="s">
        <v>9292</v>
      </c>
      <c r="H1333" t="s">
        <v>265</v>
      </c>
      <c r="I1333" t="s">
        <v>266</v>
      </c>
      <c r="J1333" t="s">
        <v>2120</v>
      </c>
      <c r="K1333" t="s">
        <v>756</v>
      </c>
      <c r="L1333" t="s">
        <v>271</v>
      </c>
      <c r="M1333" t="s">
        <v>268</v>
      </c>
      <c r="N1333">
        <v>9</v>
      </c>
      <c r="O1333" t="s">
        <v>288</v>
      </c>
      <c r="P1333">
        <v>0.17</v>
      </c>
      <c r="R1333">
        <v>1</v>
      </c>
      <c r="S1333" s="108">
        <v>0.17</v>
      </c>
      <c r="T1333">
        <v>1</v>
      </c>
      <c r="U1333" t="s">
        <v>270</v>
      </c>
      <c r="V1333" t="s">
        <v>167</v>
      </c>
      <c r="W1333">
        <v>1</v>
      </c>
      <c r="X1333">
        <v>0</v>
      </c>
      <c r="Y1333">
        <v>0</v>
      </c>
      <c r="Z1333">
        <v>0</v>
      </c>
      <c r="AA1333">
        <v>1</v>
      </c>
      <c r="AB1333">
        <v>0</v>
      </c>
      <c r="AC1333">
        <v>0</v>
      </c>
      <c r="AD1333">
        <v>0</v>
      </c>
    </row>
    <row r="1334" spans="1:30" x14ac:dyDescent="0.3">
      <c r="A1334" t="s">
        <v>1861</v>
      </c>
      <c r="B1334" t="s">
        <v>1363</v>
      </c>
      <c r="C1334" t="s">
        <v>166</v>
      </c>
      <c r="D1334" t="s">
        <v>9874</v>
      </c>
      <c r="E1334" t="s">
        <v>2162</v>
      </c>
      <c r="F1334" t="s">
        <v>9292</v>
      </c>
      <c r="H1334" t="s">
        <v>265</v>
      </c>
      <c r="I1334" t="s">
        <v>266</v>
      </c>
      <c r="J1334" t="s">
        <v>2120</v>
      </c>
      <c r="K1334" t="s">
        <v>756</v>
      </c>
      <c r="L1334" t="s">
        <v>271</v>
      </c>
      <c r="M1334" t="s">
        <v>268</v>
      </c>
      <c r="N1334">
        <v>21</v>
      </c>
      <c r="O1334" t="s">
        <v>273</v>
      </c>
      <c r="P1334">
        <v>0.17</v>
      </c>
      <c r="R1334">
        <v>1</v>
      </c>
      <c r="S1334" s="108">
        <v>0.17</v>
      </c>
      <c r="T1334">
        <v>1</v>
      </c>
      <c r="U1334" t="s">
        <v>270</v>
      </c>
      <c r="V1334" t="s">
        <v>167</v>
      </c>
      <c r="W1334">
        <v>1</v>
      </c>
      <c r="X1334">
        <v>0</v>
      </c>
      <c r="Y1334">
        <v>0</v>
      </c>
      <c r="Z1334">
        <v>0</v>
      </c>
      <c r="AA1334">
        <v>1</v>
      </c>
      <c r="AB1334">
        <v>0</v>
      </c>
      <c r="AC1334">
        <v>0</v>
      </c>
      <c r="AD1334">
        <v>0</v>
      </c>
    </row>
    <row r="1335" spans="1:30" x14ac:dyDescent="0.3">
      <c r="A1335" t="s">
        <v>1861</v>
      </c>
      <c r="B1335" t="s">
        <v>1364</v>
      </c>
      <c r="C1335" t="s">
        <v>166</v>
      </c>
      <c r="D1335" t="s">
        <v>9905</v>
      </c>
      <c r="E1335" t="s">
        <v>2237</v>
      </c>
      <c r="F1335" t="s">
        <v>9295</v>
      </c>
      <c r="H1335" t="s">
        <v>265</v>
      </c>
      <c r="I1335" t="s">
        <v>266</v>
      </c>
      <c r="J1335" t="s">
        <v>2235</v>
      </c>
      <c r="K1335" t="s">
        <v>2004</v>
      </c>
      <c r="L1335" t="s">
        <v>267</v>
      </c>
      <c r="M1335" t="s">
        <v>268</v>
      </c>
      <c r="N1335">
        <v>8</v>
      </c>
      <c r="O1335" t="s">
        <v>266</v>
      </c>
      <c r="P1335">
        <v>0.17</v>
      </c>
      <c r="R1335">
        <v>1</v>
      </c>
      <c r="S1335" s="108">
        <v>0.17</v>
      </c>
      <c r="T1335">
        <v>1</v>
      </c>
      <c r="U1335" t="s">
        <v>270</v>
      </c>
      <c r="V1335" t="s">
        <v>167</v>
      </c>
      <c r="W1335">
        <v>1</v>
      </c>
      <c r="X1335">
        <v>0</v>
      </c>
      <c r="Y1335">
        <v>0</v>
      </c>
      <c r="Z1335">
        <v>0</v>
      </c>
      <c r="AA1335">
        <v>1</v>
      </c>
      <c r="AB1335">
        <v>0</v>
      </c>
      <c r="AC1335">
        <v>0</v>
      </c>
      <c r="AD1335">
        <v>0</v>
      </c>
    </row>
    <row r="1336" spans="1:30" x14ac:dyDescent="0.3">
      <c r="A1336" t="s">
        <v>1861</v>
      </c>
      <c r="B1336" t="s">
        <v>1364</v>
      </c>
      <c r="C1336" t="s">
        <v>166</v>
      </c>
      <c r="D1336" t="s">
        <v>9905</v>
      </c>
      <c r="E1336" t="s">
        <v>2237</v>
      </c>
      <c r="F1336" t="s">
        <v>9295</v>
      </c>
      <c r="H1336" t="s">
        <v>265</v>
      </c>
      <c r="I1336" t="s">
        <v>266</v>
      </c>
      <c r="J1336" t="s">
        <v>2235</v>
      </c>
      <c r="K1336" t="s">
        <v>2004</v>
      </c>
      <c r="L1336" t="s">
        <v>271</v>
      </c>
      <c r="M1336" t="s">
        <v>268</v>
      </c>
      <c r="N1336">
        <v>9</v>
      </c>
      <c r="O1336" t="s">
        <v>288</v>
      </c>
      <c r="P1336">
        <v>0.17</v>
      </c>
      <c r="R1336">
        <v>1</v>
      </c>
      <c r="S1336" s="108">
        <v>0.17</v>
      </c>
      <c r="T1336">
        <v>1</v>
      </c>
      <c r="U1336" t="s">
        <v>270</v>
      </c>
      <c r="V1336" t="s">
        <v>167</v>
      </c>
      <c r="W1336">
        <v>1</v>
      </c>
      <c r="X1336">
        <v>0</v>
      </c>
      <c r="Y1336">
        <v>0</v>
      </c>
      <c r="Z1336">
        <v>0</v>
      </c>
      <c r="AA1336">
        <v>1</v>
      </c>
      <c r="AB1336">
        <v>0</v>
      </c>
      <c r="AC1336">
        <v>0</v>
      </c>
      <c r="AD1336">
        <v>0</v>
      </c>
    </row>
    <row r="1337" spans="1:30" x14ac:dyDescent="0.3">
      <c r="A1337" t="s">
        <v>1861</v>
      </c>
      <c r="B1337" t="s">
        <v>1364</v>
      </c>
      <c r="C1337" t="s">
        <v>166</v>
      </c>
      <c r="D1337" t="s">
        <v>9905</v>
      </c>
      <c r="E1337" t="s">
        <v>2237</v>
      </c>
      <c r="F1337" t="s">
        <v>9295</v>
      </c>
      <c r="H1337" t="s">
        <v>265</v>
      </c>
      <c r="I1337" t="s">
        <v>266</v>
      </c>
      <c r="J1337" t="s">
        <v>2235</v>
      </c>
      <c r="K1337" t="s">
        <v>2004</v>
      </c>
      <c r="L1337" t="s">
        <v>271</v>
      </c>
      <c r="M1337" t="s">
        <v>268</v>
      </c>
      <c r="N1337">
        <v>21</v>
      </c>
      <c r="O1337" t="s">
        <v>273</v>
      </c>
      <c r="P1337">
        <v>0.17</v>
      </c>
      <c r="R1337">
        <v>1</v>
      </c>
      <c r="S1337" s="108">
        <v>0.17</v>
      </c>
      <c r="T1337">
        <v>1</v>
      </c>
      <c r="U1337" t="s">
        <v>270</v>
      </c>
      <c r="V1337" t="s">
        <v>167</v>
      </c>
      <c r="W1337">
        <v>1</v>
      </c>
      <c r="X1337">
        <v>0</v>
      </c>
      <c r="Y1337">
        <v>0</v>
      </c>
      <c r="Z1337">
        <v>0</v>
      </c>
      <c r="AA1337">
        <v>1</v>
      </c>
      <c r="AB1337">
        <v>0</v>
      </c>
      <c r="AC1337">
        <v>0</v>
      </c>
      <c r="AD1337">
        <v>0</v>
      </c>
    </row>
    <row r="1338" spans="1:30" x14ac:dyDescent="0.3">
      <c r="A1338" t="s">
        <v>1861</v>
      </c>
      <c r="B1338" t="s">
        <v>1365</v>
      </c>
      <c r="C1338" t="s">
        <v>166</v>
      </c>
      <c r="D1338" t="s">
        <v>9873</v>
      </c>
      <c r="E1338" t="s">
        <v>2161</v>
      </c>
      <c r="F1338" t="s">
        <v>9292</v>
      </c>
      <c r="H1338" t="s">
        <v>265</v>
      </c>
      <c r="I1338" t="s">
        <v>266</v>
      </c>
      <c r="J1338" t="s">
        <v>2120</v>
      </c>
      <c r="K1338" t="s">
        <v>756</v>
      </c>
      <c r="L1338" t="s">
        <v>267</v>
      </c>
      <c r="M1338" t="s">
        <v>268</v>
      </c>
      <c r="N1338">
        <v>8</v>
      </c>
      <c r="O1338" t="s">
        <v>266</v>
      </c>
      <c r="P1338">
        <v>0.17</v>
      </c>
      <c r="R1338">
        <v>1</v>
      </c>
      <c r="S1338" s="108">
        <v>0.17</v>
      </c>
      <c r="T1338">
        <v>1</v>
      </c>
      <c r="U1338" t="s">
        <v>270</v>
      </c>
      <c r="V1338" t="s">
        <v>167</v>
      </c>
      <c r="W1338">
        <v>1</v>
      </c>
      <c r="X1338">
        <v>0</v>
      </c>
      <c r="Y1338">
        <v>0</v>
      </c>
      <c r="Z1338">
        <v>0</v>
      </c>
      <c r="AA1338">
        <v>1</v>
      </c>
      <c r="AB1338">
        <v>0</v>
      </c>
      <c r="AC1338">
        <v>0</v>
      </c>
      <c r="AD1338">
        <v>0</v>
      </c>
    </row>
    <row r="1339" spans="1:30" x14ac:dyDescent="0.3">
      <c r="A1339" t="s">
        <v>1861</v>
      </c>
      <c r="B1339" t="s">
        <v>1365</v>
      </c>
      <c r="C1339" t="s">
        <v>166</v>
      </c>
      <c r="D1339" t="s">
        <v>9873</v>
      </c>
      <c r="E1339" t="s">
        <v>2161</v>
      </c>
      <c r="F1339" t="s">
        <v>9292</v>
      </c>
      <c r="H1339" t="s">
        <v>265</v>
      </c>
      <c r="I1339" t="s">
        <v>266</v>
      </c>
      <c r="J1339" t="s">
        <v>2120</v>
      </c>
      <c r="K1339" t="s">
        <v>756</v>
      </c>
      <c r="L1339" t="s">
        <v>271</v>
      </c>
      <c r="M1339" t="s">
        <v>268</v>
      </c>
      <c r="N1339">
        <v>9</v>
      </c>
      <c r="O1339" t="s">
        <v>288</v>
      </c>
      <c r="P1339">
        <v>0.17</v>
      </c>
      <c r="R1339">
        <v>1</v>
      </c>
      <c r="S1339" s="108">
        <v>0.17</v>
      </c>
      <c r="T1339">
        <v>1</v>
      </c>
      <c r="U1339" t="s">
        <v>270</v>
      </c>
      <c r="V1339" t="s">
        <v>167</v>
      </c>
      <c r="W1339">
        <v>1</v>
      </c>
      <c r="X1339">
        <v>0</v>
      </c>
      <c r="Y1339">
        <v>0</v>
      </c>
      <c r="Z1339">
        <v>0</v>
      </c>
      <c r="AA1339">
        <v>1</v>
      </c>
      <c r="AB1339">
        <v>0</v>
      </c>
      <c r="AC1339">
        <v>0</v>
      </c>
      <c r="AD1339">
        <v>0</v>
      </c>
    </row>
    <row r="1340" spans="1:30" x14ac:dyDescent="0.3">
      <c r="A1340" t="s">
        <v>1861</v>
      </c>
      <c r="B1340" t="s">
        <v>1365</v>
      </c>
      <c r="C1340" t="s">
        <v>166</v>
      </c>
      <c r="D1340" t="s">
        <v>9873</v>
      </c>
      <c r="E1340" t="s">
        <v>2161</v>
      </c>
      <c r="F1340" t="s">
        <v>9292</v>
      </c>
      <c r="H1340" t="s">
        <v>265</v>
      </c>
      <c r="I1340" t="s">
        <v>266</v>
      </c>
      <c r="J1340" t="s">
        <v>2120</v>
      </c>
      <c r="K1340" t="s">
        <v>756</v>
      </c>
      <c r="L1340" t="s">
        <v>271</v>
      </c>
      <c r="M1340" t="s">
        <v>268</v>
      </c>
      <c r="N1340">
        <v>21</v>
      </c>
      <c r="O1340" t="s">
        <v>273</v>
      </c>
      <c r="P1340">
        <v>0.17</v>
      </c>
      <c r="R1340">
        <v>1</v>
      </c>
      <c r="S1340" s="108">
        <v>0.17</v>
      </c>
      <c r="T1340">
        <v>1</v>
      </c>
      <c r="U1340" t="s">
        <v>270</v>
      </c>
      <c r="V1340" t="s">
        <v>167</v>
      </c>
      <c r="W1340">
        <v>1</v>
      </c>
      <c r="X1340">
        <v>0</v>
      </c>
      <c r="Y1340">
        <v>0</v>
      </c>
      <c r="Z1340">
        <v>0</v>
      </c>
      <c r="AA1340">
        <v>1</v>
      </c>
      <c r="AB1340">
        <v>0</v>
      </c>
      <c r="AC1340">
        <v>0</v>
      </c>
      <c r="AD1340">
        <v>0</v>
      </c>
    </row>
    <row r="1341" spans="1:30" x14ac:dyDescent="0.3">
      <c r="A1341" t="s">
        <v>1861</v>
      </c>
      <c r="B1341" t="s">
        <v>1366</v>
      </c>
      <c r="C1341" t="s">
        <v>166</v>
      </c>
      <c r="D1341" t="s">
        <v>9875</v>
      </c>
      <c r="E1341" t="s">
        <v>2164</v>
      </c>
      <c r="F1341" t="s">
        <v>9292</v>
      </c>
      <c r="H1341" t="s">
        <v>265</v>
      </c>
      <c r="I1341" t="s">
        <v>266</v>
      </c>
      <c r="J1341" t="s">
        <v>2120</v>
      </c>
      <c r="K1341" t="s">
        <v>756</v>
      </c>
      <c r="L1341" t="s">
        <v>267</v>
      </c>
      <c r="M1341" t="s">
        <v>268</v>
      </c>
      <c r="N1341">
        <v>8</v>
      </c>
      <c r="O1341" t="s">
        <v>266</v>
      </c>
      <c r="P1341">
        <v>0.17</v>
      </c>
      <c r="R1341">
        <v>1</v>
      </c>
      <c r="S1341" s="108">
        <v>0.17</v>
      </c>
      <c r="T1341">
        <v>1</v>
      </c>
      <c r="U1341" t="s">
        <v>270</v>
      </c>
      <c r="V1341" t="s">
        <v>167</v>
      </c>
      <c r="W1341">
        <v>1</v>
      </c>
      <c r="X1341">
        <v>0</v>
      </c>
      <c r="Y1341">
        <v>0</v>
      </c>
      <c r="Z1341">
        <v>0</v>
      </c>
      <c r="AA1341">
        <v>1</v>
      </c>
      <c r="AB1341">
        <v>0</v>
      </c>
      <c r="AC1341">
        <v>0</v>
      </c>
      <c r="AD1341">
        <v>0</v>
      </c>
    </row>
    <row r="1342" spans="1:30" x14ac:dyDescent="0.3">
      <c r="A1342" t="s">
        <v>1861</v>
      </c>
      <c r="B1342" t="s">
        <v>1366</v>
      </c>
      <c r="C1342" t="s">
        <v>166</v>
      </c>
      <c r="D1342" t="s">
        <v>9875</v>
      </c>
      <c r="E1342" t="s">
        <v>2164</v>
      </c>
      <c r="F1342" t="s">
        <v>9292</v>
      </c>
      <c r="H1342" t="s">
        <v>265</v>
      </c>
      <c r="I1342" t="s">
        <v>266</v>
      </c>
      <c r="J1342" t="s">
        <v>2120</v>
      </c>
      <c r="K1342" t="s">
        <v>756</v>
      </c>
      <c r="L1342" t="s">
        <v>271</v>
      </c>
      <c r="M1342" t="s">
        <v>268</v>
      </c>
      <c r="N1342">
        <v>9</v>
      </c>
      <c r="O1342" t="s">
        <v>288</v>
      </c>
      <c r="P1342">
        <v>0.17</v>
      </c>
      <c r="R1342">
        <v>1</v>
      </c>
      <c r="S1342" s="108">
        <v>0.17</v>
      </c>
      <c r="T1342">
        <v>1</v>
      </c>
      <c r="U1342" t="s">
        <v>270</v>
      </c>
      <c r="V1342" t="s">
        <v>167</v>
      </c>
      <c r="W1342">
        <v>1</v>
      </c>
      <c r="X1342">
        <v>0</v>
      </c>
      <c r="Y1342">
        <v>0</v>
      </c>
      <c r="Z1342">
        <v>0</v>
      </c>
      <c r="AA1342">
        <v>1</v>
      </c>
      <c r="AB1342">
        <v>0</v>
      </c>
      <c r="AC1342">
        <v>0</v>
      </c>
      <c r="AD1342">
        <v>0</v>
      </c>
    </row>
    <row r="1343" spans="1:30" x14ac:dyDescent="0.3">
      <c r="A1343" t="s">
        <v>1861</v>
      </c>
      <c r="B1343" t="s">
        <v>1367</v>
      </c>
      <c r="C1343" t="s">
        <v>166</v>
      </c>
      <c r="D1343" t="s">
        <v>9876</v>
      </c>
      <c r="E1343" t="s">
        <v>2166</v>
      </c>
      <c r="F1343" t="s">
        <v>9292</v>
      </c>
      <c r="H1343" t="s">
        <v>265</v>
      </c>
      <c r="I1343" t="s">
        <v>266</v>
      </c>
      <c r="J1343" t="s">
        <v>2120</v>
      </c>
      <c r="K1343" t="s">
        <v>756</v>
      </c>
      <c r="L1343" t="s">
        <v>267</v>
      </c>
      <c r="M1343" t="s">
        <v>268</v>
      </c>
      <c r="N1343">
        <v>8</v>
      </c>
      <c r="O1343" t="s">
        <v>266</v>
      </c>
      <c r="P1343">
        <v>0.17</v>
      </c>
      <c r="R1343">
        <v>1</v>
      </c>
      <c r="S1343" s="108">
        <v>0.17</v>
      </c>
      <c r="T1343">
        <v>1</v>
      </c>
      <c r="U1343" t="s">
        <v>270</v>
      </c>
      <c r="V1343" t="s">
        <v>167</v>
      </c>
      <c r="W1343">
        <v>1</v>
      </c>
      <c r="X1343">
        <v>0</v>
      </c>
      <c r="Y1343">
        <v>0</v>
      </c>
      <c r="Z1343">
        <v>0</v>
      </c>
      <c r="AA1343">
        <v>1</v>
      </c>
      <c r="AB1343">
        <v>0</v>
      </c>
      <c r="AC1343">
        <v>0</v>
      </c>
      <c r="AD1343">
        <v>0</v>
      </c>
    </row>
    <row r="1344" spans="1:30" x14ac:dyDescent="0.3">
      <c r="A1344" t="s">
        <v>1861</v>
      </c>
      <c r="B1344" t="s">
        <v>1367</v>
      </c>
      <c r="C1344" t="s">
        <v>166</v>
      </c>
      <c r="D1344" t="s">
        <v>9876</v>
      </c>
      <c r="E1344" t="s">
        <v>2166</v>
      </c>
      <c r="F1344" t="s">
        <v>9292</v>
      </c>
      <c r="H1344" t="s">
        <v>265</v>
      </c>
      <c r="I1344" t="s">
        <v>266</v>
      </c>
      <c r="J1344" t="s">
        <v>2120</v>
      </c>
      <c r="K1344" t="s">
        <v>756</v>
      </c>
      <c r="L1344" t="s">
        <v>271</v>
      </c>
      <c r="M1344" t="s">
        <v>268</v>
      </c>
      <c r="N1344">
        <v>9</v>
      </c>
      <c r="O1344" t="s">
        <v>288</v>
      </c>
      <c r="P1344">
        <v>0.17</v>
      </c>
      <c r="R1344">
        <v>1</v>
      </c>
      <c r="S1344" s="108">
        <v>0.17</v>
      </c>
      <c r="T1344">
        <v>1</v>
      </c>
      <c r="U1344" t="s">
        <v>270</v>
      </c>
      <c r="V1344" t="s">
        <v>167</v>
      </c>
      <c r="W1344">
        <v>1</v>
      </c>
      <c r="X1344">
        <v>0</v>
      </c>
      <c r="Y1344">
        <v>0</v>
      </c>
      <c r="Z1344">
        <v>0</v>
      </c>
      <c r="AA1344">
        <v>1</v>
      </c>
      <c r="AB1344">
        <v>0</v>
      </c>
      <c r="AC1344">
        <v>0</v>
      </c>
      <c r="AD1344">
        <v>0</v>
      </c>
    </row>
    <row r="1345" spans="1:30" x14ac:dyDescent="0.3">
      <c r="A1345" t="s">
        <v>1861</v>
      </c>
      <c r="B1345" t="s">
        <v>1294</v>
      </c>
      <c r="C1345" t="s">
        <v>166</v>
      </c>
      <c r="D1345" t="s">
        <v>9855</v>
      </c>
      <c r="E1345" t="s">
        <v>2227</v>
      </c>
      <c r="F1345" t="s">
        <v>2198</v>
      </c>
      <c r="H1345" t="s">
        <v>265</v>
      </c>
      <c r="I1345" t="s">
        <v>266</v>
      </c>
      <c r="J1345" t="s">
        <v>2223</v>
      </c>
      <c r="K1345" t="s">
        <v>756</v>
      </c>
      <c r="L1345" t="s">
        <v>267</v>
      </c>
      <c r="M1345" t="s">
        <v>268</v>
      </c>
      <c r="N1345">
        <v>8</v>
      </c>
      <c r="O1345" t="s">
        <v>266</v>
      </c>
      <c r="P1345">
        <v>0.17</v>
      </c>
      <c r="R1345">
        <v>1</v>
      </c>
      <c r="S1345" s="108">
        <v>0.17</v>
      </c>
      <c r="T1345">
        <v>1</v>
      </c>
      <c r="U1345" t="s">
        <v>270</v>
      </c>
      <c r="V1345" t="s">
        <v>167</v>
      </c>
      <c r="W1345">
        <v>1</v>
      </c>
      <c r="X1345">
        <v>0</v>
      </c>
      <c r="Y1345">
        <v>0</v>
      </c>
      <c r="Z1345">
        <v>0</v>
      </c>
      <c r="AA1345">
        <v>1</v>
      </c>
      <c r="AB1345">
        <v>0</v>
      </c>
      <c r="AC1345">
        <v>0</v>
      </c>
      <c r="AD1345">
        <v>0</v>
      </c>
    </row>
    <row r="1346" spans="1:30" x14ac:dyDescent="0.3">
      <c r="A1346" t="s">
        <v>1861</v>
      </c>
      <c r="B1346" t="s">
        <v>1294</v>
      </c>
      <c r="C1346" t="s">
        <v>166</v>
      </c>
      <c r="D1346" t="s">
        <v>9855</v>
      </c>
      <c r="E1346" t="s">
        <v>2227</v>
      </c>
      <c r="F1346" t="s">
        <v>2198</v>
      </c>
      <c r="H1346" t="s">
        <v>265</v>
      </c>
      <c r="I1346" t="s">
        <v>266</v>
      </c>
      <c r="J1346" t="s">
        <v>2223</v>
      </c>
      <c r="K1346" t="s">
        <v>756</v>
      </c>
      <c r="L1346" t="s">
        <v>271</v>
      </c>
      <c r="M1346" t="s">
        <v>268</v>
      </c>
      <c r="N1346">
        <v>9</v>
      </c>
      <c r="O1346" t="s">
        <v>288</v>
      </c>
      <c r="P1346">
        <v>0.17</v>
      </c>
      <c r="R1346">
        <v>1</v>
      </c>
      <c r="S1346" s="108">
        <v>0.17</v>
      </c>
      <c r="T1346">
        <v>1</v>
      </c>
      <c r="U1346" t="s">
        <v>270</v>
      </c>
      <c r="V1346" t="s">
        <v>167</v>
      </c>
      <c r="W1346">
        <v>1</v>
      </c>
      <c r="X1346">
        <v>0</v>
      </c>
      <c r="Y1346">
        <v>0</v>
      </c>
      <c r="Z1346">
        <v>0</v>
      </c>
      <c r="AA1346">
        <v>1</v>
      </c>
      <c r="AB1346">
        <v>0</v>
      </c>
      <c r="AC1346">
        <v>0</v>
      </c>
      <c r="AD1346">
        <v>0</v>
      </c>
    </row>
    <row r="1347" spans="1:30" x14ac:dyDescent="0.3">
      <c r="A1347" t="s">
        <v>1861</v>
      </c>
      <c r="B1347" t="s">
        <v>1294</v>
      </c>
      <c r="C1347" t="s">
        <v>166</v>
      </c>
      <c r="D1347" t="s">
        <v>9855</v>
      </c>
      <c r="E1347" t="s">
        <v>2227</v>
      </c>
      <c r="F1347" t="s">
        <v>2198</v>
      </c>
      <c r="H1347" t="s">
        <v>265</v>
      </c>
      <c r="I1347" t="s">
        <v>266</v>
      </c>
      <c r="J1347" t="s">
        <v>2223</v>
      </c>
      <c r="K1347" t="s">
        <v>756</v>
      </c>
      <c r="L1347" t="s">
        <v>271</v>
      </c>
      <c r="M1347" t="s">
        <v>268</v>
      </c>
      <c r="N1347">
        <v>21</v>
      </c>
      <c r="O1347" t="s">
        <v>273</v>
      </c>
      <c r="P1347">
        <v>0.17</v>
      </c>
      <c r="R1347">
        <v>1</v>
      </c>
      <c r="S1347" s="108">
        <v>0.17</v>
      </c>
      <c r="T1347">
        <v>1</v>
      </c>
      <c r="U1347" t="s">
        <v>270</v>
      </c>
      <c r="V1347" t="s">
        <v>167</v>
      </c>
      <c r="W1347">
        <v>1</v>
      </c>
      <c r="X1347">
        <v>0</v>
      </c>
      <c r="Y1347">
        <v>0</v>
      </c>
      <c r="Z1347">
        <v>0</v>
      </c>
      <c r="AA1347">
        <v>1</v>
      </c>
      <c r="AB1347">
        <v>0</v>
      </c>
      <c r="AC1347">
        <v>0</v>
      </c>
      <c r="AD1347">
        <v>0</v>
      </c>
    </row>
    <row r="1348" spans="1:30" x14ac:dyDescent="0.3">
      <c r="A1348" t="s">
        <v>1861</v>
      </c>
      <c r="B1348" t="s">
        <v>1281</v>
      </c>
      <c r="C1348" t="s">
        <v>166</v>
      </c>
      <c r="D1348" t="s">
        <v>9865</v>
      </c>
      <c r="E1348" t="s">
        <v>2137</v>
      </c>
      <c r="F1348" t="s">
        <v>9292</v>
      </c>
      <c r="H1348" t="s">
        <v>265</v>
      </c>
      <c r="I1348" t="s">
        <v>266</v>
      </c>
      <c r="J1348" t="s">
        <v>2120</v>
      </c>
      <c r="K1348" t="s">
        <v>2004</v>
      </c>
      <c r="L1348" t="s">
        <v>267</v>
      </c>
      <c r="M1348" t="s">
        <v>268</v>
      </c>
      <c r="N1348">
        <v>8</v>
      </c>
      <c r="O1348" t="s">
        <v>266</v>
      </c>
      <c r="P1348">
        <v>0.17</v>
      </c>
      <c r="R1348">
        <v>1</v>
      </c>
      <c r="S1348" s="108">
        <v>0.17</v>
      </c>
      <c r="T1348">
        <v>1</v>
      </c>
      <c r="U1348" t="s">
        <v>270</v>
      </c>
      <c r="V1348" t="s">
        <v>167</v>
      </c>
      <c r="W1348">
        <v>1</v>
      </c>
      <c r="X1348">
        <v>0</v>
      </c>
      <c r="Y1348">
        <v>0</v>
      </c>
      <c r="Z1348">
        <v>0</v>
      </c>
      <c r="AA1348">
        <v>1</v>
      </c>
      <c r="AB1348">
        <v>0</v>
      </c>
      <c r="AC1348">
        <v>0</v>
      </c>
      <c r="AD1348">
        <v>0</v>
      </c>
    </row>
    <row r="1349" spans="1:30" x14ac:dyDescent="0.3">
      <c r="A1349" t="s">
        <v>1861</v>
      </c>
      <c r="B1349" t="s">
        <v>1281</v>
      </c>
      <c r="C1349" t="s">
        <v>166</v>
      </c>
      <c r="D1349" t="s">
        <v>9865</v>
      </c>
      <c r="E1349" t="s">
        <v>2137</v>
      </c>
      <c r="F1349" t="s">
        <v>9292</v>
      </c>
      <c r="H1349" t="s">
        <v>265</v>
      </c>
      <c r="I1349" t="s">
        <v>266</v>
      </c>
      <c r="J1349" t="s">
        <v>2120</v>
      </c>
      <c r="K1349" t="s">
        <v>2004</v>
      </c>
      <c r="L1349" t="s">
        <v>271</v>
      </c>
      <c r="M1349" t="s">
        <v>268</v>
      </c>
      <c r="N1349">
        <v>9</v>
      </c>
      <c r="O1349" t="s">
        <v>288</v>
      </c>
      <c r="P1349">
        <v>0.32</v>
      </c>
      <c r="R1349">
        <v>1</v>
      </c>
      <c r="S1349" s="108">
        <v>0.32</v>
      </c>
      <c r="T1349">
        <v>1</v>
      </c>
      <c r="U1349" t="s">
        <v>270</v>
      </c>
      <c r="V1349" t="s">
        <v>167</v>
      </c>
      <c r="W1349">
        <v>1</v>
      </c>
      <c r="X1349">
        <v>0</v>
      </c>
      <c r="Y1349">
        <v>0</v>
      </c>
      <c r="Z1349">
        <v>0</v>
      </c>
      <c r="AA1349">
        <v>1</v>
      </c>
      <c r="AB1349">
        <v>0</v>
      </c>
      <c r="AC1349">
        <v>0</v>
      </c>
      <c r="AD1349">
        <v>0</v>
      </c>
    </row>
    <row r="1350" spans="1:30" x14ac:dyDescent="0.3">
      <c r="A1350" t="s">
        <v>1861</v>
      </c>
      <c r="B1350" t="s">
        <v>1281</v>
      </c>
      <c r="C1350" t="s">
        <v>166</v>
      </c>
      <c r="D1350" t="s">
        <v>9865</v>
      </c>
      <c r="E1350" t="s">
        <v>2137</v>
      </c>
      <c r="F1350" t="s">
        <v>9292</v>
      </c>
      <c r="H1350" t="s">
        <v>265</v>
      </c>
      <c r="I1350" t="s">
        <v>266</v>
      </c>
      <c r="J1350" t="s">
        <v>2120</v>
      </c>
      <c r="K1350" t="s">
        <v>2004</v>
      </c>
      <c r="L1350" t="s">
        <v>271</v>
      </c>
      <c r="M1350" t="s">
        <v>268</v>
      </c>
      <c r="N1350">
        <v>21</v>
      </c>
      <c r="O1350" t="s">
        <v>273</v>
      </c>
      <c r="P1350">
        <v>0.17</v>
      </c>
      <c r="R1350">
        <v>1</v>
      </c>
      <c r="S1350" s="108">
        <v>0.17</v>
      </c>
      <c r="T1350">
        <v>1</v>
      </c>
      <c r="U1350" t="s">
        <v>270</v>
      </c>
      <c r="V1350" t="s">
        <v>167</v>
      </c>
      <c r="W1350">
        <v>1</v>
      </c>
      <c r="X1350">
        <v>0</v>
      </c>
      <c r="Y1350">
        <v>0</v>
      </c>
      <c r="Z1350">
        <v>0</v>
      </c>
      <c r="AA1350">
        <v>1</v>
      </c>
      <c r="AB1350">
        <v>0</v>
      </c>
      <c r="AC1350">
        <v>0</v>
      </c>
      <c r="AD1350">
        <v>0</v>
      </c>
    </row>
    <row r="1351" spans="1:30" x14ac:dyDescent="0.3">
      <c r="A1351" t="s">
        <v>1861</v>
      </c>
      <c r="B1351" t="s">
        <v>1292</v>
      </c>
      <c r="C1351" t="s">
        <v>166</v>
      </c>
      <c r="D1351" t="s">
        <v>9846</v>
      </c>
      <c r="E1351" t="s">
        <v>2216</v>
      </c>
      <c r="F1351" t="s">
        <v>2198</v>
      </c>
      <c r="H1351" t="s">
        <v>265</v>
      </c>
      <c r="I1351" t="s">
        <v>266</v>
      </c>
      <c r="J1351" t="s">
        <v>2199</v>
      </c>
      <c r="K1351" t="s">
        <v>756</v>
      </c>
      <c r="L1351" t="s">
        <v>267</v>
      </c>
      <c r="M1351" t="s">
        <v>268</v>
      </c>
      <c r="N1351">
        <v>8</v>
      </c>
      <c r="O1351" t="s">
        <v>266</v>
      </c>
      <c r="P1351">
        <v>0.17</v>
      </c>
      <c r="R1351">
        <v>1</v>
      </c>
      <c r="S1351" s="108">
        <v>0.17</v>
      </c>
      <c r="T1351">
        <v>1</v>
      </c>
      <c r="U1351" t="s">
        <v>270</v>
      </c>
      <c r="V1351" t="s">
        <v>167</v>
      </c>
      <c r="W1351">
        <v>1</v>
      </c>
      <c r="X1351">
        <v>0</v>
      </c>
      <c r="Y1351">
        <v>0</v>
      </c>
      <c r="Z1351">
        <v>0</v>
      </c>
      <c r="AA1351">
        <v>1</v>
      </c>
      <c r="AB1351">
        <v>0</v>
      </c>
      <c r="AC1351">
        <v>0</v>
      </c>
      <c r="AD1351">
        <v>0</v>
      </c>
    </row>
    <row r="1352" spans="1:30" x14ac:dyDescent="0.3">
      <c r="A1352" t="s">
        <v>1861</v>
      </c>
      <c r="B1352" t="s">
        <v>1292</v>
      </c>
      <c r="C1352" t="s">
        <v>166</v>
      </c>
      <c r="D1352" t="s">
        <v>9846</v>
      </c>
      <c r="E1352" t="s">
        <v>2216</v>
      </c>
      <c r="F1352" t="s">
        <v>2198</v>
      </c>
      <c r="H1352" t="s">
        <v>265</v>
      </c>
      <c r="I1352" t="s">
        <v>266</v>
      </c>
      <c r="J1352" t="s">
        <v>2199</v>
      </c>
      <c r="K1352" t="s">
        <v>756</v>
      </c>
      <c r="L1352" t="s">
        <v>271</v>
      </c>
      <c r="M1352" t="s">
        <v>268</v>
      </c>
      <c r="N1352">
        <v>9</v>
      </c>
      <c r="O1352" t="s">
        <v>288</v>
      </c>
      <c r="P1352">
        <v>0.17</v>
      </c>
      <c r="R1352">
        <v>1</v>
      </c>
      <c r="S1352" s="108">
        <v>0.17</v>
      </c>
      <c r="T1352">
        <v>1</v>
      </c>
      <c r="U1352" t="s">
        <v>270</v>
      </c>
      <c r="V1352" t="s">
        <v>167</v>
      </c>
      <c r="W1352">
        <v>1</v>
      </c>
      <c r="X1352">
        <v>0</v>
      </c>
      <c r="Y1352">
        <v>0</v>
      </c>
      <c r="Z1352">
        <v>0</v>
      </c>
      <c r="AA1352">
        <v>1</v>
      </c>
      <c r="AB1352">
        <v>0</v>
      </c>
      <c r="AC1352">
        <v>0</v>
      </c>
      <c r="AD1352">
        <v>0</v>
      </c>
    </row>
    <row r="1353" spans="1:30" x14ac:dyDescent="0.3">
      <c r="A1353" t="s">
        <v>1861</v>
      </c>
      <c r="B1353" t="s">
        <v>1292</v>
      </c>
      <c r="C1353" t="s">
        <v>166</v>
      </c>
      <c r="D1353" t="s">
        <v>9846</v>
      </c>
      <c r="E1353" t="s">
        <v>2216</v>
      </c>
      <c r="F1353" t="s">
        <v>2198</v>
      </c>
      <c r="H1353" t="s">
        <v>265</v>
      </c>
      <c r="I1353" t="s">
        <v>266</v>
      </c>
      <c r="J1353" t="s">
        <v>2199</v>
      </c>
      <c r="K1353" t="s">
        <v>756</v>
      </c>
      <c r="L1353" t="s">
        <v>271</v>
      </c>
      <c r="M1353" t="s">
        <v>268</v>
      </c>
      <c r="N1353">
        <v>21</v>
      </c>
      <c r="O1353" t="s">
        <v>273</v>
      </c>
      <c r="P1353">
        <v>0.17</v>
      </c>
      <c r="R1353">
        <v>1</v>
      </c>
      <c r="S1353" s="108">
        <v>0.17</v>
      </c>
      <c r="T1353">
        <v>1</v>
      </c>
      <c r="U1353" t="s">
        <v>270</v>
      </c>
      <c r="V1353" t="s">
        <v>167</v>
      </c>
      <c r="W1353">
        <v>1</v>
      </c>
      <c r="X1353">
        <v>0</v>
      </c>
      <c r="Y1353">
        <v>0</v>
      </c>
      <c r="Z1353">
        <v>0</v>
      </c>
      <c r="AA1353">
        <v>1</v>
      </c>
      <c r="AB1353">
        <v>0</v>
      </c>
      <c r="AC1353">
        <v>0</v>
      </c>
      <c r="AD1353">
        <v>0</v>
      </c>
    </row>
    <row r="1354" spans="1:30" x14ac:dyDescent="0.3">
      <c r="A1354" t="s">
        <v>1861</v>
      </c>
      <c r="B1354" t="s">
        <v>2202</v>
      </c>
      <c r="C1354" t="s">
        <v>166</v>
      </c>
      <c r="D1354" t="s">
        <v>9839</v>
      </c>
      <c r="E1354" t="s">
        <v>2201</v>
      </c>
      <c r="F1354" t="s">
        <v>2198</v>
      </c>
      <c r="H1354" t="s">
        <v>265</v>
      </c>
      <c r="I1354" t="s">
        <v>266</v>
      </c>
      <c r="J1354" t="s">
        <v>2199</v>
      </c>
      <c r="K1354" t="s">
        <v>756</v>
      </c>
      <c r="L1354" t="s">
        <v>267</v>
      </c>
      <c r="M1354" t="s">
        <v>268</v>
      </c>
      <c r="N1354">
        <v>8</v>
      </c>
      <c r="O1354" t="s">
        <v>266</v>
      </c>
      <c r="P1354">
        <v>0.17</v>
      </c>
      <c r="R1354">
        <v>1</v>
      </c>
      <c r="S1354" s="108">
        <v>0.17</v>
      </c>
      <c r="T1354">
        <v>1</v>
      </c>
      <c r="U1354" t="s">
        <v>270</v>
      </c>
      <c r="V1354" t="s">
        <v>167</v>
      </c>
      <c r="W1354">
        <v>1</v>
      </c>
      <c r="X1354">
        <v>0</v>
      </c>
      <c r="Y1354">
        <v>0</v>
      </c>
      <c r="Z1354">
        <v>0</v>
      </c>
      <c r="AA1354">
        <v>1</v>
      </c>
      <c r="AB1354">
        <v>0</v>
      </c>
      <c r="AC1354">
        <v>0</v>
      </c>
      <c r="AD1354">
        <v>0</v>
      </c>
    </row>
    <row r="1355" spans="1:30" x14ac:dyDescent="0.3">
      <c r="A1355" t="s">
        <v>1861</v>
      </c>
      <c r="B1355" t="s">
        <v>2202</v>
      </c>
      <c r="C1355" t="s">
        <v>166</v>
      </c>
      <c r="D1355" t="s">
        <v>9839</v>
      </c>
      <c r="E1355" t="s">
        <v>2201</v>
      </c>
      <c r="F1355" t="s">
        <v>2198</v>
      </c>
      <c r="H1355" t="s">
        <v>265</v>
      </c>
      <c r="I1355" t="s">
        <v>266</v>
      </c>
      <c r="J1355" t="s">
        <v>2199</v>
      </c>
      <c r="K1355" t="s">
        <v>756</v>
      </c>
      <c r="L1355" t="s">
        <v>271</v>
      </c>
      <c r="M1355" t="s">
        <v>268</v>
      </c>
      <c r="N1355">
        <v>9</v>
      </c>
      <c r="O1355" t="s">
        <v>288</v>
      </c>
      <c r="P1355">
        <v>0.32</v>
      </c>
      <c r="R1355">
        <v>1</v>
      </c>
      <c r="S1355" s="108">
        <v>0.32</v>
      </c>
      <c r="T1355">
        <v>1</v>
      </c>
      <c r="U1355" t="s">
        <v>270</v>
      </c>
      <c r="V1355" t="s">
        <v>167</v>
      </c>
      <c r="W1355">
        <v>1</v>
      </c>
      <c r="X1355">
        <v>0</v>
      </c>
      <c r="Y1355">
        <v>0</v>
      </c>
      <c r="Z1355">
        <v>0</v>
      </c>
      <c r="AA1355">
        <v>1</v>
      </c>
      <c r="AB1355">
        <v>0</v>
      </c>
      <c r="AC1355">
        <v>0</v>
      </c>
      <c r="AD1355">
        <v>0</v>
      </c>
    </row>
    <row r="1356" spans="1:30" x14ac:dyDescent="0.3">
      <c r="A1356" t="s">
        <v>1861</v>
      </c>
      <c r="B1356" t="s">
        <v>2202</v>
      </c>
      <c r="C1356" t="s">
        <v>166</v>
      </c>
      <c r="D1356" t="s">
        <v>9839</v>
      </c>
      <c r="E1356" t="s">
        <v>2201</v>
      </c>
      <c r="F1356" t="s">
        <v>2198</v>
      </c>
      <c r="H1356" t="s">
        <v>265</v>
      </c>
      <c r="I1356" t="s">
        <v>266</v>
      </c>
      <c r="J1356" t="s">
        <v>2199</v>
      </c>
      <c r="K1356" t="s">
        <v>756</v>
      </c>
      <c r="L1356" t="s">
        <v>271</v>
      </c>
      <c r="M1356" t="s">
        <v>268</v>
      </c>
      <c r="N1356">
        <v>21</v>
      </c>
      <c r="O1356" t="s">
        <v>273</v>
      </c>
      <c r="P1356">
        <v>0.17</v>
      </c>
      <c r="R1356">
        <v>1</v>
      </c>
      <c r="S1356" s="108">
        <v>0.17</v>
      </c>
      <c r="T1356">
        <v>1</v>
      </c>
      <c r="U1356" t="s">
        <v>270</v>
      </c>
      <c r="V1356" t="s">
        <v>167</v>
      </c>
      <c r="W1356">
        <v>1</v>
      </c>
      <c r="X1356">
        <v>0</v>
      </c>
      <c r="Y1356">
        <v>0</v>
      </c>
      <c r="Z1356">
        <v>0</v>
      </c>
      <c r="AA1356">
        <v>1</v>
      </c>
      <c r="AB1356">
        <v>0</v>
      </c>
      <c r="AC1356">
        <v>0</v>
      </c>
      <c r="AD1356">
        <v>0</v>
      </c>
    </row>
    <row r="1357" spans="1:30" x14ac:dyDescent="0.3">
      <c r="A1357" t="s">
        <v>1861</v>
      </c>
      <c r="B1357" t="s">
        <v>2204</v>
      </c>
      <c r="C1357" t="s">
        <v>166</v>
      </c>
      <c r="D1357" t="s">
        <v>9840</v>
      </c>
      <c r="E1357" t="s">
        <v>2203</v>
      </c>
      <c r="F1357" t="s">
        <v>2198</v>
      </c>
      <c r="H1357" t="s">
        <v>265</v>
      </c>
      <c r="I1357" t="s">
        <v>266</v>
      </c>
      <c r="J1357" t="s">
        <v>2205</v>
      </c>
      <c r="K1357" t="s">
        <v>756</v>
      </c>
      <c r="L1357" t="s">
        <v>267</v>
      </c>
      <c r="M1357" t="s">
        <v>268</v>
      </c>
      <c r="N1357">
        <v>8</v>
      </c>
      <c r="O1357" t="s">
        <v>266</v>
      </c>
      <c r="P1357">
        <v>0.17</v>
      </c>
      <c r="R1357">
        <v>1</v>
      </c>
      <c r="S1357" s="108">
        <v>0.17</v>
      </c>
      <c r="T1357">
        <v>1</v>
      </c>
      <c r="U1357" t="s">
        <v>270</v>
      </c>
      <c r="V1357" t="s">
        <v>167</v>
      </c>
      <c r="W1357">
        <v>1</v>
      </c>
      <c r="X1357">
        <v>0</v>
      </c>
      <c r="Y1357">
        <v>0</v>
      </c>
      <c r="Z1357">
        <v>0</v>
      </c>
      <c r="AA1357">
        <v>1</v>
      </c>
      <c r="AB1357">
        <v>0</v>
      </c>
      <c r="AC1357">
        <v>0</v>
      </c>
      <c r="AD1357">
        <v>0</v>
      </c>
    </row>
    <row r="1358" spans="1:30" x14ac:dyDescent="0.3">
      <c r="A1358" t="s">
        <v>1861</v>
      </c>
      <c r="B1358" t="s">
        <v>2204</v>
      </c>
      <c r="C1358" t="s">
        <v>166</v>
      </c>
      <c r="D1358" t="s">
        <v>9840</v>
      </c>
      <c r="E1358" t="s">
        <v>2203</v>
      </c>
      <c r="F1358" t="s">
        <v>2198</v>
      </c>
      <c r="H1358" t="s">
        <v>265</v>
      </c>
      <c r="I1358" t="s">
        <v>266</v>
      </c>
      <c r="J1358" t="s">
        <v>2205</v>
      </c>
      <c r="K1358" t="s">
        <v>756</v>
      </c>
      <c r="L1358" t="s">
        <v>271</v>
      </c>
      <c r="M1358" t="s">
        <v>268</v>
      </c>
      <c r="N1358">
        <v>21</v>
      </c>
      <c r="O1358" t="s">
        <v>273</v>
      </c>
      <c r="P1358">
        <v>0.17</v>
      </c>
      <c r="R1358">
        <v>1</v>
      </c>
      <c r="S1358" s="108">
        <v>0.17</v>
      </c>
      <c r="T1358">
        <v>1</v>
      </c>
      <c r="U1358" t="s">
        <v>270</v>
      </c>
      <c r="V1358" t="s">
        <v>167</v>
      </c>
      <c r="W1358">
        <v>1</v>
      </c>
      <c r="X1358">
        <v>0</v>
      </c>
      <c r="Y1358">
        <v>0</v>
      </c>
      <c r="Z1358">
        <v>0</v>
      </c>
      <c r="AA1358">
        <v>1</v>
      </c>
      <c r="AB1358">
        <v>0</v>
      </c>
      <c r="AC1358">
        <v>0</v>
      </c>
      <c r="AD1358">
        <v>0</v>
      </c>
    </row>
    <row r="1359" spans="1:30" x14ac:dyDescent="0.3">
      <c r="A1359" t="s">
        <v>1861</v>
      </c>
      <c r="B1359" t="s">
        <v>2138</v>
      </c>
      <c r="C1359" t="s">
        <v>166</v>
      </c>
      <c r="D1359" t="s">
        <v>9866</v>
      </c>
      <c r="E1359" t="s">
        <v>2139</v>
      </c>
      <c r="F1359" t="s">
        <v>9292</v>
      </c>
      <c r="H1359" t="s">
        <v>265</v>
      </c>
      <c r="I1359" t="s">
        <v>266</v>
      </c>
      <c r="J1359" t="s">
        <v>2120</v>
      </c>
      <c r="K1359" t="s">
        <v>756</v>
      </c>
      <c r="L1359" t="s">
        <v>267</v>
      </c>
      <c r="M1359" t="s">
        <v>268</v>
      </c>
      <c r="N1359">
        <v>8</v>
      </c>
      <c r="O1359" t="s">
        <v>266</v>
      </c>
      <c r="P1359">
        <v>0.17</v>
      </c>
      <c r="R1359">
        <v>1</v>
      </c>
      <c r="S1359" s="108">
        <v>0.17</v>
      </c>
      <c r="T1359">
        <v>1</v>
      </c>
      <c r="U1359" t="s">
        <v>270</v>
      </c>
      <c r="V1359" t="s">
        <v>167</v>
      </c>
      <c r="W1359">
        <v>1</v>
      </c>
      <c r="X1359">
        <v>0</v>
      </c>
      <c r="Y1359">
        <v>0</v>
      </c>
      <c r="Z1359">
        <v>0</v>
      </c>
      <c r="AA1359">
        <v>1</v>
      </c>
      <c r="AB1359">
        <v>0</v>
      </c>
      <c r="AC1359">
        <v>0</v>
      </c>
      <c r="AD1359">
        <v>0</v>
      </c>
    </row>
    <row r="1360" spans="1:30" x14ac:dyDescent="0.3">
      <c r="A1360" t="s">
        <v>1861</v>
      </c>
      <c r="B1360" t="s">
        <v>2138</v>
      </c>
      <c r="C1360" t="s">
        <v>166</v>
      </c>
      <c r="D1360" t="s">
        <v>9866</v>
      </c>
      <c r="E1360" t="s">
        <v>2139</v>
      </c>
      <c r="F1360" t="s">
        <v>9292</v>
      </c>
      <c r="H1360" t="s">
        <v>265</v>
      </c>
      <c r="I1360" t="s">
        <v>266</v>
      </c>
      <c r="J1360" t="s">
        <v>2120</v>
      </c>
      <c r="K1360" t="s">
        <v>756</v>
      </c>
      <c r="L1360" t="s">
        <v>271</v>
      </c>
      <c r="M1360" t="s">
        <v>268</v>
      </c>
      <c r="N1360">
        <v>9</v>
      </c>
      <c r="O1360" t="s">
        <v>288</v>
      </c>
      <c r="P1360">
        <v>0.17</v>
      </c>
      <c r="R1360">
        <v>1</v>
      </c>
      <c r="S1360" s="108">
        <v>0.17</v>
      </c>
      <c r="T1360">
        <v>1</v>
      </c>
      <c r="U1360" t="s">
        <v>270</v>
      </c>
      <c r="V1360" t="s">
        <v>167</v>
      </c>
      <c r="W1360">
        <v>1</v>
      </c>
      <c r="X1360">
        <v>0</v>
      </c>
      <c r="Y1360">
        <v>0</v>
      </c>
      <c r="Z1360">
        <v>0</v>
      </c>
      <c r="AA1360">
        <v>1</v>
      </c>
      <c r="AB1360">
        <v>0</v>
      </c>
      <c r="AC1360">
        <v>0</v>
      </c>
      <c r="AD1360">
        <v>0</v>
      </c>
    </row>
    <row r="1361" spans="1:30" x14ac:dyDescent="0.3">
      <c r="A1361" t="s">
        <v>1861</v>
      </c>
      <c r="B1361" t="s">
        <v>2077</v>
      </c>
      <c r="C1361" t="s">
        <v>166</v>
      </c>
      <c r="D1361" t="s">
        <v>9669</v>
      </c>
      <c r="E1361" t="s">
        <v>1466</v>
      </c>
      <c r="F1361" t="s">
        <v>1998</v>
      </c>
      <c r="H1361" t="s">
        <v>265</v>
      </c>
      <c r="I1361" t="s">
        <v>266</v>
      </c>
      <c r="J1361" t="s">
        <v>1999</v>
      </c>
      <c r="K1361" t="s">
        <v>756</v>
      </c>
      <c r="L1361" t="s">
        <v>267</v>
      </c>
      <c r="M1361" t="s">
        <v>268</v>
      </c>
      <c r="N1361">
        <v>8</v>
      </c>
      <c r="O1361" t="s">
        <v>266</v>
      </c>
      <c r="P1361">
        <v>0.17</v>
      </c>
      <c r="R1361">
        <v>1</v>
      </c>
      <c r="S1361" s="108">
        <v>0.17</v>
      </c>
      <c r="T1361">
        <v>1</v>
      </c>
      <c r="U1361" t="s">
        <v>270</v>
      </c>
      <c r="V1361" t="s">
        <v>167</v>
      </c>
      <c r="W1361">
        <v>1</v>
      </c>
      <c r="X1361">
        <v>0</v>
      </c>
      <c r="Y1361">
        <v>0</v>
      </c>
      <c r="Z1361">
        <v>0</v>
      </c>
      <c r="AA1361">
        <v>1</v>
      </c>
      <c r="AB1361">
        <v>0</v>
      </c>
      <c r="AC1361">
        <v>0</v>
      </c>
      <c r="AD1361">
        <v>0</v>
      </c>
    </row>
    <row r="1362" spans="1:30" x14ac:dyDescent="0.3">
      <c r="A1362" t="s">
        <v>1861</v>
      </c>
      <c r="B1362" t="s">
        <v>2077</v>
      </c>
      <c r="C1362" t="s">
        <v>166</v>
      </c>
      <c r="D1362" t="s">
        <v>9669</v>
      </c>
      <c r="E1362" t="s">
        <v>1466</v>
      </c>
      <c r="F1362" t="s">
        <v>1998</v>
      </c>
      <c r="H1362" t="s">
        <v>265</v>
      </c>
      <c r="I1362" t="s">
        <v>266</v>
      </c>
      <c r="J1362" t="s">
        <v>1999</v>
      </c>
      <c r="K1362" t="s">
        <v>756</v>
      </c>
      <c r="L1362" t="s">
        <v>271</v>
      </c>
      <c r="M1362" t="s">
        <v>268</v>
      </c>
      <c r="N1362">
        <v>9</v>
      </c>
      <c r="O1362" t="s">
        <v>288</v>
      </c>
      <c r="P1362">
        <v>0.32</v>
      </c>
      <c r="R1362">
        <v>1</v>
      </c>
      <c r="S1362" s="108">
        <v>0.32</v>
      </c>
      <c r="T1362">
        <v>1</v>
      </c>
      <c r="U1362" t="s">
        <v>270</v>
      </c>
      <c r="V1362" t="s">
        <v>167</v>
      </c>
      <c r="W1362">
        <v>1</v>
      </c>
      <c r="X1362">
        <v>0</v>
      </c>
      <c r="Y1362">
        <v>0</v>
      </c>
      <c r="Z1362">
        <v>0</v>
      </c>
      <c r="AA1362">
        <v>1</v>
      </c>
      <c r="AB1362">
        <v>0</v>
      </c>
      <c r="AC1362">
        <v>0</v>
      </c>
      <c r="AD1362">
        <v>0</v>
      </c>
    </row>
    <row r="1363" spans="1:30" x14ac:dyDescent="0.3">
      <c r="A1363" t="s">
        <v>1861</v>
      </c>
      <c r="B1363" t="s">
        <v>2077</v>
      </c>
      <c r="C1363" t="s">
        <v>166</v>
      </c>
      <c r="D1363" t="s">
        <v>9669</v>
      </c>
      <c r="E1363" t="s">
        <v>1466</v>
      </c>
      <c r="F1363" t="s">
        <v>1998</v>
      </c>
      <c r="H1363" t="s">
        <v>265</v>
      </c>
      <c r="I1363" t="s">
        <v>266</v>
      </c>
      <c r="J1363" t="s">
        <v>1999</v>
      </c>
      <c r="K1363" t="s">
        <v>756</v>
      </c>
      <c r="L1363" t="s">
        <v>271</v>
      </c>
      <c r="M1363" t="s">
        <v>268</v>
      </c>
      <c r="N1363">
        <v>21</v>
      </c>
      <c r="O1363" t="s">
        <v>273</v>
      </c>
      <c r="P1363">
        <v>0.17</v>
      </c>
      <c r="R1363">
        <v>1</v>
      </c>
      <c r="S1363" s="108">
        <v>0.17</v>
      </c>
      <c r="T1363">
        <v>1</v>
      </c>
      <c r="U1363" t="s">
        <v>270</v>
      </c>
      <c r="V1363" t="s">
        <v>167</v>
      </c>
      <c r="W1363">
        <v>1</v>
      </c>
      <c r="X1363">
        <v>0</v>
      </c>
      <c r="Y1363">
        <v>0</v>
      </c>
      <c r="Z1363">
        <v>0</v>
      </c>
      <c r="AA1363">
        <v>1</v>
      </c>
      <c r="AB1363">
        <v>0</v>
      </c>
      <c r="AC1363">
        <v>0</v>
      </c>
      <c r="AD1363">
        <v>0</v>
      </c>
    </row>
    <row r="1364" spans="1:30" x14ac:dyDescent="0.3">
      <c r="A1364" t="s">
        <v>1861</v>
      </c>
      <c r="B1364" t="s">
        <v>2069</v>
      </c>
      <c r="C1364" t="s">
        <v>166</v>
      </c>
      <c r="D1364" t="s">
        <v>9665</v>
      </c>
      <c r="E1364" t="s">
        <v>2070</v>
      </c>
      <c r="F1364" t="s">
        <v>1998</v>
      </c>
      <c r="H1364" t="s">
        <v>265</v>
      </c>
      <c r="I1364" t="s">
        <v>266</v>
      </c>
      <c r="J1364" t="s">
        <v>1999</v>
      </c>
      <c r="K1364" t="s">
        <v>756</v>
      </c>
      <c r="L1364" t="s">
        <v>267</v>
      </c>
      <c r="M1364" t="s">
        <v>268</v>
      </c>
      <c r="N1364">
        <v>8</v>
      </c>
      <c r="O1364" t="s">
        <v>266</v>
      </c>
      <c r="P1364">
        <v>0.17</v>
      </c>
      <c r="R1364">
        <v>1</v>
      </c>
      <c r="S1364" s="108">
        <v>0.17</v>
      </c>
      <c r="T1364">
        <v>1</v>
      </c>
      <c r="U1364" t="s">
        <v>270</v>
      </c>
      <c r="V1364" t="s">
        <v>167</v>
      </c>
      <c r="W1364">
        <v>1</v>
      </c>
      <c r="X1364">
        <v>0</v>
      </c>
      <c r="Y1364">
        <v>0</v>
      </c>
      <c r="Z1364">
        <v>0</v>
      </c>
      <c r="AA1364">
        <v>1</v>
      </c>
      <c r="AB1364">
        <v>0</v>
      </c>
      <c r="AC1364">
        <v>0</v>
      </c>
      <c r="AD1364">
        <v>0</v>
      </c>
    </row>
    <row r="1365" spans="1:30" x14ac:dyDescent="0.3">
      <c r="A1365" t="s">
        <v>1861</v>
      </c>
      <c r="B1365" t="s">
        <v>2069</v>
      </c>
      <c r="C1365" t="s">
        <v>166</v>
      </c>
      <c r="D1365" t="s">
        <v>9665</v>
      </c>
      <c r="E1365" t="s">
        <v>2070</v>
      </c>
      <c r="F1365" t="s">
        <v>1998</v>
      </c>
      <c r="H1365" t="s">
        <v>265</v>
      </c>
      <c r="I1365" t="s">
        <v>266</v>
      </c>
      <c r="J1365" t="s">
        <v>1999</v>
      </c>
      <c r="K1365" t="s">
        <v>756</v>
      </c>
      <c r="L1365" t="s">
        <v>271</v>
      </c>
      <c r="M1365" t="s">
        <v>268</v>
      </c>
      <c r="N1365">
        <v>21</v>
      </c>
      <c r="O1365" t="s">
        <v>273</v>
      </c>
      <c r="P1365">
        <v>0.17</v>
      </c>
      <c r="R1365">
        <v>1</v>
      </c>
      <c r="S1365" s="108">
        <v>0.17</v>
      </c>
      <c r="T1365">
        <v>1</v>
      </c>
      <c r="U1365" t="s">
        <v>270</v>
      </c>
      <c r="V1365" t="s">
        <v>167</v>
      </c>
      <c r="W1365">
        <v>1</v>
      </c>
      <c r="X1365">
        <v>0</v>
      </c>
      <c r="Y1365">
        <v>0</v>
      </c>
      <c r="Z1365">
        <v>0</v>
      </c>
      <c r="AA1365">
        <v>1</v>
      </c>
      <c r="AB1365">
        <v>0</v>
      </c>
      <c r="AC1365">
        <v>0</v>
      </c>
      <c r="AD1365">
        <v>0</v>
      </c>
    </row>
    <row r="1366" spans="1:30" x14ac:dyDescent="0.3">
      <c r="A1366" t="s">
        <v>1861</v>
      </c>
      <c r="B1366" t="s">
        <v>2118</v>
      </c>
      <c r="C1366" t="s">
        <v>166</v>
      </c>
      <c r="D1366" t="s">
        <v>9861</v>
      </c>
      <c r="E1366" t="s">
        <v>2119</v>
      </c>
      <c r="F1366" t="s">
        <v>9292</v>
      </c>
      <c r="H1366" t="s">
        <v>265</v>
      </c>
      <c r="I1366" t="s">
        <v>266</v>
      </c>
      <c r="J1366" t="s">
        <v>2120</v>
      </c>
      <c r="K1366" t="s">
        <v>756</v>
      </c>
      <c r="L1366" t="s">
        <v>267</v>
      </c>
      <c r="M1366" t="s">
        <v>268</v>
      </c>
      <c r="N1366">
        <v>8</v>
      </c>
      <c r="O1366" t="s">
        <v>266</v>
      </c>
      <c r="P1366">
        <v>0.17</v>
      </c>
      <c r="R1366">
        <v>1</v>
      </c>
      <c r="S1366" s="108">
        <v>0.17</v>
      </c>
      <c r="T1366">
        <v>1</v>
      </c>
      <c r="U1366" t="s">
        <v>270</v>
      </c>
      <c r="V1366" t="s">
        <v>167</v>
      </c>
      <c r="W1366">
        <v>1</v>
      </c>
      <c r="X1366">
        <v>0</v>
      </c>
      <c r="Y1366">
        <v>0</v>
      </c>
      <c r="Z1366">
        <v>0</v>
      </c>
      <c r="AA1366">
        <v>1</v>
      </c>
      <c r="AB1366">
        <v>0</v>
      </c>
      <c r="AC1366">
        <v>0</v>
      </c>
      <c r="AD1366">
        <v>0</v>
      </c>
    </row>
    <row r="1367" spans="1:30" x14ac:dyDescent="0.3">
      <c r="A1367" t="s">
        <v>1861</v>
      </c>
      <c r="B1367" t="s">
        <v>2118</v>
      </c>
      <c r="C1367" t="s">
        <v>166</v>
      </c>
      <c r="D1367" t="s">
        <v>9861</v>
      </c>
      <c r="E1367" t="s">
        <v>2119</v>
      </c>
      <c r="F1367" t="s">
        <v>9292</v>
      </c>
      <c r="H1367" t="s">
        <v>265</v>
      </c>
      <c r="I1367" t="s">
        <v>266</v>
      </c>
      <c r="J1367" t="s">
        <v>2120</v>
      </c>
      <c r="K1367" t="s">
        <v>756</v>
      </c>
      <c r="L1367" t="s">
        <v>271</v>
      </c>
      <c r="M1367" t="s">
        <v>268</v>
      </c>
      <c r="N1367">
        <v>9</v>
      </c>
      <c r="O1367" t="s">
        <v>288</v>
      </c>
      <c r="P1367">
        <v>0.17</v>
      </c>
      <c r="R1367">
        <v>1</v>
      </c>
      <c r="S1367" s="108">
        <v>0.17</v>
      </c>
      <c r="T1367">
        <v>1</v>
      </c>
      <c r="U1367" t="s">
        <v>270</v>
      </c>
      <c r="V1367" t="s">
        <v>167</v>
      </c>
      <c r="W1367">
        <v>1</v>
      </c>
      <c r="X1367">
        <v>0</v>
      </c>
      <c r="Y1367">
        <v>0</v>
      </c>
      <c r="Z1367">
        <v>0</v>
      </c>
      <c r="AA1367">
        <v>1</v>
      </c>
      <c r="AB1367">
        <v>0</v>
      </c>
      <c r="AC1367">
        <v>0</v>
      </c>
      <c r="AD1367">
        <v>0</v>
      </c>
    </row>
    <row r="1368" spans="1:30" x14ac:dyDescent="0.3">
      <c r="A1368" t="s">
        <v>1861</v>
      </c>
      <c r="B1368" t="s">
        <v>2131</v>
      </c>
      <c r="C1368" t="s">
        <v>166</v>
      </c>
      <c r="D1368" t="s">
        <v>9864</v>
      </c>
      <c r="E1368" t="s">
        <v>2132</v>
      </c>
      <c r="F1368" t="s">
        <v>9292</v>
      </c>
      <c r="H1368" t="s">
        <v>265</v>
      </c>
      <c r="I1368" t="s">
        <v>266</v>
      </c>
      <c r="J1368" t="s">
        <v>2120</v>
      </c>
      <c r="K1368" t="s">
        <v>756</v>
      </c>
      <c r="L1368" t="s">
        <v>267</v>
      </c>
      <c r="M1368" t="s">
        <v>268</v>
      </c>
      <c r="N1368">
        <v>8</v>
      </c>
      <c r="O1368" t="s">
        <v>266</v>
      </c>
      <c r="P1368">
        <v>0.17</v>
      </c>
      <c r="R1368">
        <v>1</v>
      </c>
      <c r="S1368" s="108">
        <v>0.17</v>
      </c>
      <c r="T1368">
        <v>1</v>
      </c>
      <c r="U1368" t="s">
        <v>270</v>
      </c>
      <c r="V1368" t="s">
        <v>167</v>
      </c>
      <c r="W1368">
        <v>1</v>
      </c>
      <c r="X1368">
        <v>0</v>
      </c>
      <c r="Y1368">
        <v>0</v>
      </c>
      <c r="Z1368">
        <v>0</v>
      </c>
      <c r="AA1368">
        <v>1</v>
      </c>
      <c r="AB1368">
        <v>0</v>
      </c>
      <c r="AC1368">
        <v>0</v>
      </c>
      <c r="AD1368">
        <v>0</v>
      </c>
    </row>
    <row r="1369" spans="1:30" x14ac:dyDescent="0.3">
      <c r="A1369" t="s">
        <v>1861</v>
      </c>
      <c r="B1369" t="s">
        <v>2131</v>
      </c>
      <c r="C1369" t="s">
        <v>166</v>
      </c>
      <c r="D1369" t="s">
        <v>9864</v>
      </c>
      <c r="E1369" t="s">
        <v>2132</v>
      </c>
      <c r="F1369" t="s">
        <v>9292</v>
      </c>
      <c r="H1369" t="s">
        <v>265</v>
      </c>
      <c r="I1369" t="s">
        <v>266</v>
      </c>
      <c r="J1369" t="s">
        <v>2120</v>
      </c>
      <c r="K1369" t="s">
        <v>756</v>
      </c>
      <c r="L1369" t="s">
        <v>271</v>
      </c>
      <c r="M1369" t="s">
        <v>268</v>
      </c>
      <c r="N1369">
        <v>9</v>
      </c>
      <c r="O1369" t="s">
        <v>288</v>
      </c>
      <c r="P1369">
        <v>0.17</v>
      </c>
      <c r="R1369">
        <v>1</v>
      </c>
      <c r="S1369" s="108">
        <v>0.17</v>
      </c>
      <c r="T1369">
        <v>1</v>
      </c>
      <c r="U1369" t="s">
        <v>270</v>
      </c>
      <c r="V1369" t="s">
        <v>167</v>
      </c>
      <c r="W1369">
        <v>1</v>
      </c>
      <c r="X1369">
        <v>0</v>
      </c>
      <c r="Y1369">
        <v>0</v>
      </c>
      <c r="Z1369">
        <v>0</v>
      </c>
      <c r="AA1369">
        <v>1</v>
      </c>
      <c r="AB1369">
        <v>0</v>
      </c>
      <c r="AC1369">
        <v>0</v>
      </c>
      <c r="AD1369">
        <v>0</v>
      </c>
    </row>
    <row r="1370" spans="1:30" x14ac:dyDescent="0.3">
      <c r="A1370" t="s">
        <v>1861</v>
      </c>
      <c r="B1370" t="s">
        <v>2078</v>
      </c>
      <c r="C1370" t="s">
        <v>166</v>
      </c>
      <c r="D1370" t="s">
        <v>9670</v>
      </c>
      <c r="E1370" t="s">
        <v>2079</v>
      </c>
      <c r="F1370" t="s">
        <v>1998</v>
      </c>
      <c r="H1370" t="s">
        <v>265</v>
      </c>
      <c r="I1370" t="s">
        <v>266</v>
      </c>
      <c r="J1370" t="s">
        <v>1999</v>
      </c>
      <c r="K1370" t="s">
        <v>756</v>
      </c>
      <c r="L1370" t="s">
        <v>267</v>
      </c>
      <c r="M1370" t="s">
        <v>268</v>
      </c>
      <c r="N1370">
        <v>8</v>
      </c>
      <c r="O1370" t="s">
        <v>266</v>
      </c>
      <c r="P1370">
        <v>0.17</v>
      </c>
      <c r="R1370">
        <v>1</v>
      </c>
      <c r="S1370" s="108">
        <v>0.17</v>
      </c>
      <c r="T1370">
        <v>1</v>
      </c>
      <c r="U1370" t="s">
        <v>270</v>
      </c>
      <c r="V1370" t="s">
        <v>167</v>
      </c>
      <c r="W1370">
        <v>1</v>
      </c>
      <c r="X1370">
        <v>0</v>
      </c>
      <c r="Y1370">
        <v>0</v>
      </c>
      <c r="Z1370">
        <v>0</v>
      </c>
      <c r="AA1370">
        <v>1</v>
      </c>
      <c r="AB1370">
        <v>0</v>
      </c>
      <c r="AC1370">
        <v>0</v>
      </c>
      <c r="AD1370">
        <v>0</v>
      </c>
    </row>
    <row r="1371" spans="1:30" x14ac:dyDescent="0.3">
      <c r="A1371" t="s">
        <v>1861</v>
      </c>
      <c r="B1371" t="s">
        <v>2078</v>
      </c>
      <c r="C1371" t="s">
        <v>166</v>
      </c>
      <c r="D1371" t="s">
        <v>9670</v>
      </c>
      <c r="E1371" t="s">
        <v>2079</v>
      </c>
      <c r="F1371" t="s">
        <v>1998</v>
      </c>
      <c r="H1371" t="s">
        <v>265</v>
      </c>
      <c r="I1371" t="s">
        <v>266</v>
      </c>
      <c r="J1371" t="s">
        <v>1999</v>
      </c>
      <c r="K1371" t="s">
        <v>756</v>
      </c>
      <c r="L1371" t="s">
        <v>271</v>
      </c>
      <c r="M1371" t="s">
        <v>268</v>
      </c>
      <c r="N1371">
        <v>9</v>
      </c>
      <c r="O1371" t="s">
        <v>288</v>
      </c>
      <c r="P1371">
        <v>0.48</v>
      </c>
      <c r="R1371">
        <v>1</v>
      </c>
      <c r="S1371" s="108">
        <v>0.48</v>
      </c>
      <c r="T1371">
        <v>1</v>
      </c>
      <c r="U1371" t="s">
        <v>270</v>
      </c>
      <c r="V1371" t="s">
        <v>167</v>
      </c>
      <c r="W1371">
        <v>1</v>
      </c>
      <c r="X1371">
        <v>0</v>
      </c>
      <c r="Y1371">
        <v>0</v>
      </c>
      <c r="Z1371">
        <v>0</v>
      </c>
      <c r="AA1371">
        <v>1</v>
      </c>
      <c r="AB1371">
        <v>0</v>
      </c>
      <c r="AC1371">
        <v>0</v>
      </c>
      <c r="AD1371">
        <v>0</v>
      </c>
    </row>
    <row r="1372" spans="1:30" x14ac:dyDescent="0.3">
      <c r="A1372" t="s">
        <v>1861</v>
      </c>
      <c r="B1372" t="s">
        <v>2078</v>
      </c>
      <c r="C1372" t="s">
        <v>166</v>
      </c>
      <c r="D1372" t="s">
        <v>9670</v>
      </c>
      <c r="E1372" t="s">
        <v>2079</v>
      </c>
      <c r="F1372" t="s">
        <v>1998</v>
      </c>
      <c r="H1372" t="s">
        <v>265</v>
      </c>
      <c r="I1372" t="s">
        <v>266</v>
      </c>
      <c r="J1372" t="s">
        <v>1999</v>
      </c>
      <c r="K1372" t="s">
        <v>756</v>
      </c>
      <c r="L1372" t="s">
        <v>271</v>
      </c>
      <c r="M1372" t="s">
        <v>268</v>
      </c>
      <c r="N1372">
        <v>21</v>
      </c>
      <c r="O1372" t="s">
        <v>273</v>
      </c>
      <c r="P1372">
        <v>0.17</v>
      </c>
      <c r="R1372">
        <v>1</v>
      </c>
      <c r="S1372" s="108">
        <v>0.17</v>
      </c>
      <c r="T1372">
        <v>1</v>
      </c>
      <c r="U1372" t="s">
        <v>270</v>
      </c>
      <c r="V1372" t="s">
        <v>167</v>
      </c>
      <c r="W1372">
        <v>1</v>
      </c>
      <c r="X1372">
        <v>0</v>
      </c>
      <c r="Y1372">
        <v>0</v>
      </c>
      <c r="Z1372">
        <v>0</v>
      </c>
      <c r="AA1372">
        <v>1</v>
      </c>
      <c r="AB1372">
        <v>0</v>
      </c>
      <c r="AC1372">
        <v>0</v>
      </c>
      <c r="AD1372">
        <v>0</v>
      </c>
    </row>
    <row r="1373" spans="1:30" x14ac:dyDescent="0.3">
      <c r="A1373" t="s">
        <v>1861</v>
      </c>
      <c r="B1373" t="s">
        <v>2153</v>
      </c>
      <c r="C1373" t="s">
        <v>166</v>
      </c>
      <c r="D1373" t="s">
        <v>9871</v>
      </c>
      <c r="E1373" t="s">
        <v>2154</v>
      </c>
      <c r="F1373" t="s">
        <v>9292</v>
      </c>
      <c r="H1373" t="s">
        <v>265</v>
      </c>
      <c r="I1373" t="s">
        <v>266</v>
      </c>
      <c r="J1373" t="s">
        <v>2120</v>
      </c>
      <c r="K1373" t="s">
        <v>756</v>
      </c>
      <c r="L1373" t="s">
        <v>267</v>
      </c>
      <c r="M1373" t="s">
        <v>268</v>
      </c>
      <c r="N1373">
        <v>8</v>
      </c>
      <c r="O1373" t="s">
        <v>266</v>
      </c>
      <c r="P1373">
        <v>0.17</v>
      </c>
      <c r="R1373">
        <v>1</v>
      </c>
      <c r="S1373" s="108">
        <v>0.17</v>
      </c>
      <c r="T1373">
        <v>1</v>
      </c>
      <c r="U1373" t="s">
        <v>270</v>
      </c>
      <c r="V1373" t="s">
        <v>167</v>
      </c>
      <c r="W1373">
        <v>1</v>
      </c>
      <c r="X1373">
        <v>0</v>
      </c>
      <c r="Y1373">
        <v>0</v>
      </c>
      <c r="Z1373">
        <v>0</v>
      </c>
      <c r="AA1373">
        <v>1</v>
      </c>
      <c r="AB1373">
        <v>0</v>
      </c>
      <c r="AC1373">
        <v>0</v>
      </c>
      <c r="AD1373">
        <v>0</v>
      </c>
    </row>
    <row r="1374" spans="1:30" x14ac:dyDescent="0.3">
      <c r="A1374" t="s">
        <v>1861</v>
      </c>
      <c r="B1374" t="s">
        <v>2153</v>
      </c>
      <c r="C1374" t="s">
        <v>166</v>
      </c>
      <c r="D1374" t="s">
        <v>9871</v>
      </c>
      <c r="E1374" t="s">
        <v>2154</v>
      </c>
      <c r="F1374" t="s">
        <v>9292</v>
      </c>
      <c r="H1374" t="s">
        <v>265</v>
      </c>
      <c r="I1374" t="s">
        <v>266</v>
      </c>
      <c r="J1374" t="s">
        <v>2120</v>
      </c>
      <c r="K1374" t="s">
        <v>756</v>
      </c>
      <c r="L1374" t="s">
        <v>271</v>
      </c>
      <c r="M1374" t="s">
        <v>268</v>
      </c>
      <c r="N1374">
        <v>9</v>
      </c>
      <c r="O1374" t="s">
        <v>288</v>
      </c>
      <c r="P1374">
        <v>0.32</v>
      </c>
      <c r="R1374">
        <v>1</v>
      </c>
      <c r="S1374" s="108">
        <v>0.32</v>
      </c>
      <c r="T1374">
        <v>1</v>
      </c>
      <c r="U1374" t="s">
        <v>270</v>
      </c>
      <c r="V1374" t="s">
        <v>167</v>
      </c>
      <c r="W1374">
        <v>1</v>
      </c>
      <c r="X1374">
        <v>0</v>
      </c>
      <c r="Y1374">
        <v>0</v>
      </c>
      <c r="Z1374">
        <v>0</v>
      </c>
      <c r="AA1374">
        <v>1</v>
      </c>
      <c r="AB1374">
        <v>0</v>
      </c>
      <c r="AC1374">
        <v>0</v>
      </c>
      <c r="AD1374">
        <v>0</v>
      </c>
    </row>
    <row r="1375" spans="1:30" x14ac:dyDescent="0.3">
      <c r="A1375" t="s">
        <v>1861</v>
      </c>
      <c r="B1375" t="s">
        <v>2144</v>
      </c>
      <c r="C1375" t="s">
        <v>166</v>
      </c>
      <c r="D1375" t="s">
        <v>9868</v>
      </c>
      <c r="E1375" t="s">
        <v>2145</v>
      </c>
      <c r="F1375" t="s">
        <v>9292</v>
      </c>
      <c r="H1375" t="s">
        <v>265</v>
      </c>
      <c r="I1375" t="s">
        <v>266</v>
      </c>
      <c r="J1375" t="s">
        <v>2120</v>
      </c>
      <c r="K1375" t="s">
        <v>756</v>
      </c>
      <c r="L1375" t="s">
        <v>267</v>
      </c>
      <c r="M1375" t="s">
        <v>268</v>
      </c>
      <c r="N1375">
        <v>8</v>
      </c>
      <c r="O1375" t="s">
        <v>266</v>
      </c>
      <c r="P1375">
        <v>0.17</v>
      </c>
      <c r="R1375">
        <v>1</v>
      </c>
      <c r="S1375" s="108">
        <v>0.17</v>
      </c>
      <c r="T1375">
        <v>1</v>
      </c>
      <c r="U1375" t="s">
        <v>270</v>
      </c>
      <c r="V1375" t="s">
        <v>167</v>
      </c>
      <c r="W1375">
        <v>1</v>
      </c>
      <c r="X1375">
        <v>0</v>
      </c>
      <c r="Y1375">
        <v>0</v>
      </c>
      <c r="Z1375">
        <v>0</v>
      </c>
      <c r="AA1375">
        <v>1</v>
      </c>
      <c r="AB1375">
        <v>0</v>
      </c>
      <c r="AC1375">
        <v>0</v>
      </c>
      <c r="AD1375">
        <v>0</v>
      </c>
    </row>
    <row r="1376" spans="1:30" x14ac:dyDescent="0.3">
      <c r="A1376" t="s">
        <v>1861</v>
      </c>
      <c r="B1376" t="s">
        <v>2144</v>
      </c>
      <c r="C1376" t="s">
        <v>166</v>
      </c>
      <c r="D1376" t="s">
        <v>9868</v>
      </c>
      <c r="E1376" t="s">
        <v>2145</v>
      </c>
      <c r="F1376" t="s">
        <v>9292</v>
      </c>
      <c r="H1376" t="s">
        <v>265</v>
      </c>
      <c r="I1376" t="s">
        <v>266</v>
      </c>
      <c r="J1376" t="s">
        <v>2120</v>
      </c>
      <c r="K1376" t="s">
        <v>756</v>
      </c>
      <c r="L1376" t="s">
        <v>271</v>
      </c>
      <c r="M1376" t="s">
        <v>268</v>
      </c>
      <c r="N1376">
        <v>9</v>
      </c>
      <c r="O1376" t="s">
        <v>288</v>
      </c>
      <c r="P1376">
        <v>0.32</v>
      </c>
      <c r="R1376">
        <v>1</v>
      </c>
      <c r="S1376" s="108">
        <v>0.32</v>
      </c>
      <c r="T1376">
        <v>1</v>
      </c>
      <c r="U1376" t="s">
        <v>270</v>
      </c>
      <c r="V1376" t="s">
        <v>167</v>
      </c>
      <c r="W1376">
        <v>1</v>
      </c>
      <c r="X1376">
        <v>0</v>
      </c>
      <c r="Y1376">
        <v>0</v>
      </c>
      <c r="Z1376">
        <v>0</v>
      </c>
      <c r="AA1376">
        <v>1</v>
      </c>
      <c r="AB1376">
        <v>0</v>
      </c>
      <c r="AC1376">
        <v>0</v>
      </c>
      <c r="AD1376">
        <v>0</v>
      </c>
    </row>
    <row r="1377" spans="1:30" x14ac:dyDescent="0.3">
      <c r="A1377" t="s">
        <v>1861</v>
      </c>
      <c r="B1377" t="s">
        <v>2175</v>
      </c>
      <c r="C1377" t="s">
        <v>166</v>
      </c>
      <c r="D1377" t="s">
        <v>9880</v>
      </c>
      <c r="E1377" t="s">
        <v>2176</v>
      </c>
      <c r="F1377" t="s">
        <v>9292</v>
      </c>
      <c r="H1377" t="s">
        <v>265</v>
      </c>
      <c r="I1377" t="s">
        <v>266</v>
      </c>
      <c r="J1377" t="s">
        <v>2120</v>
      </c>
      <c r="K1377" t="s">
        <v>756</v>
      </c>
      <c r="L1377" t="s">
        <v>267</v>
      </c>
      <c r="M1377" t="s">
        <v>268</v>
      </c>
      <c r="N1377">
        <v>8</v>
      </c>
      <c r="O1377" t="s">
        <v>266</v>
      </c>
      <c r="P1377">
        <v>0.17</v>
      </c>
      <c r="R1377">
        <v>1</v>
      </c>
      <c r="S1377" s="108">
        <v>0.17</v>
      </c>
      <c r="T1377">
        <v>1</v>
      </c>
      <c r="U1377" t="s">
        <v>270</v>
      </c>
      <c r="V1377" t="s">
        <v>167</v>
      </c>
      <c r="W1377">
        <v>1</v>
      </c>
      <c r="X1377">
        <v>0</v>
      </c>
      <c r="Y1377">
        <v>0</v>
      </c>
      <c r="Z1377">
        <v>0</v>
      </c>
      <c r="AA1377">
        <v>1</v>
      </c>
      <c r="AB1377">
        <v>0</v>
      </c>
      <c r="AC1377">
        <v>0</v>
      </c>
      <c r="AD1377">
        <v>0</v>
      </c>
    </row>
    <row r="1378" spans="1:30" x14ac:dyDescent="0.3">
      <c r="A1378" t="s">
        <v>1861</v>
      </c>
      <c r="B1378" t="s">
        <v>2175</v>
      </c>
      <c r="C1378" t="s">
        <v>166</v>
      </c>
      <c r="D1378" t="s">
        <v>9880</v>
      </c>
      <c r="E1378" t="s">
        <v>2176</v>
      </c>
      <c r="F1378" t="s">
        <v>9292</v>
      </c>
      <c r="H1378" t="s">
        <v>265</v>
      </c>
      <c r="I1378" t="s">
        <v>266</v>
      </c>
      <c r="J1378" t="s">
        <v>2120</v>
      </c>
      <c r="K1378" t="s">
        <v>756</v>
      </c>
      <c r="L1378" t="s">
        <v>271</v>
      </c>
      <c r="M1378" t="s">
        <v>268</v>
      </c>
      <c r="N1378">
        <v>9</v>
      </c>
      <c r="O1378" t="s">
        <v>288</v>
      </c>
      <c r="P1378">
        <v>0.32</v>
      </c>
      <c r="R1378">
        <v>1</v>
      </c>
      <c r="S1378" s="108">
        <v>0.32</v>
      </c>
      <c r="T1378">
        <v>1</v>
      </c>
      <c r="U1378" t="s">
        <v>270</v>
      </c>
      <c r="V1378" t="s">
        <v>167</v>
      </c>
      <c r="W1378">
        <v>1</v>
      </c>
      <c r="X1378">
        <v>0</v>
      </c>
      <c r="Y1378">
        <v>0</v>
      </c>
      <c r="Z1378">
        <v>0</v>
      </c>
      <c r="AA1378">
        <v>1</v>
      </c>
      <c r="AB1378">
        <v>0</v>
      </c>
      <c r="AC1378">
        <v>0</v>
      </c>
      <c r="AD1378">
        <v>0</v>
      </c>
    </row>
    <row r="1379" spans="1:30" x14ac:dyDescent="0.3">
      <c r="A1379" t="s">
        <v>1861</v>
      </c>
      <c r="B1379" t="s">
        <v>2146</v>
      </c>
      <c r="C1379" t="s">
        <v>166</v>
      </c>
      <c r="D1379" t="s">
        <v>9869</v>
      </c>
      <c r="E1379" t="s">
        <v>2147</v>
      </c>
      <c r="F1379" t="s">
        <v>9292</v>
      </c>
      <c r="H1379" t="s">
        <v>265</v>
      </c>
      <c r="I1379" t="s">
        <v>266</v>
      </c>
      <c r="J1379" t="s">
        <v>2120</v>
      </c>
      <c r="K1379" t="s">
        <v>16481</v>
      </c>
      <c r="L1379" t="s">
        <v>267</v>
      </c>
      <c r="M1379" t="s">
        <v>268</v>
      </c>
      <c r="N1379">
        <v>8</v>
      </c>
      <c r="O1379" t="s">
        <v>266</v>
      </c>
      <c r="P1379">
        <v>0.17</v>
      </c>
      <c r="R1379">
        <v>1</v>
      </c>
      <c r="S1379" s="108">
        <v>0.17</v>
      </c>
      <c r="T1379">
        <v>1</v>
      </c>
      <c r="U1379" t="s">
        <v>270</v>
      </c>
      <c r="V1379" t="s">
        <v>167</v>
      </c>
      <c r="W1379">
        <v>1</v>
      </c>
      <c r="X1379">
        <v>0</v>
      </c>
      <c r="Y1379">
        <v>0</v>
      </c>
      <c r="Z1379">
        <v>0</v>
      </c>
      <c r="AA1379">
        <v>1</v>
      </c>
      <c r="AB1379">
        <v>0</v>
      </c>
      <c r="AC1379">
        <v>0</v>
      </c>
      <c r="AD1379">
        <v>0</v>
      </c>
    </row>
    <row r="1380" spans="1:30" x14ac:dyDescent="0.3">
      <c r="A1380" t="s">
        <v>1861</v>
      </c>
      <c r="B1380" t="s">
        <v>2146</v>
      </c>
      <c r="C1380" t="s">
        <v>166</v>
      </c>
      <c r="D1380" t="s">
        <v>9869</v>
      </c>
      <c r="E1380" t="s">
        <v>2147</v>
      </c>
      <c r="F1380" t="s">
        <v>9292</v>
      </c>
      <c r="H1380" t="s">
        <v>265</v>
      </c>
      <c r="I1380" t="s">
        <v>266</v>
      </c>
      <c r="J1380" t="s">
        <v>2120</v>
      </c>
      <c r="K1380" t="s">
        <v>16481</v>
      </c>
      <c r="L1380" t="s">
        <v>271</v>
      </c>
      <c r="M1380" t="s">
        <v>268</v>
      </c>
      <c r="N1380">
        <v>9</v>
      </c>
      <c r="O1380" t="s">
        <v>288</v>
      </c>
      <c r="P1380">
        <v>0.17</v>
      </c>
      <c r="R1380">
        <v>1</v>
      </c>
      <c r="S1380" s="108">
        <v>0.17</v>
      </c>
      <c r="T1380">
        <v>1</v>
      </c>
      <c r="U1380" t="s">
        <v>270</v>
      </c>
      <c r="V1380" t="s">
        <v>167</v>
      </c>
      <c r="W1380">
        <v>1</v>
      </c>
      <c r="X1380">
        <v>0</v>
      </c>
      <c r="Y1380">
        <v>0</v>
      </c>
      <c r="Z1380">
        <v>0</v>
      </c>
      <c r="AA1380">
        <v>1</v>
      </c>
      <c r="AB1380">
        <v>0</v>
      </c>
      <c r="AC1380">
        <v>0</v>
      </c>
      <c r="AD1380">
        <v>0</v>
      </c>
    </row>
    <row r="1381" spans="1:30" x14ac:dyDescent="0.3">
      <c r="A1381" t="s">
        <v>1861</v>
      </c>
      <c r="B1381" t="s">
        <v>2146</v>
      </c>
      <c r="C1381" t="s">
        <v>166</v>
      </c>
      <c r="D1381" t="s">
        <v>9869</v>
      </c>
      <c r="E1381" t="s">
        <v>2147</v>
      </c>
      <c r="F1381" t="s">
        <v>9292</v>
      </c>
      <c r="H1381" t="s">
        <v>265</v>
      </c>
      <c r="I1381" t="s">
        <v>266</v>
      </c>
      <c r="J1381" t="s">
        <v>2120</v>
      </c>
      <c r="K1381" t="s">
        <v>16481</v>
      </c>
      <c r="L1381" t="s">
        <v>271</v>
      </c>
      <c r="M1381" t="s">
        <v>268</v>
      </c>
      <c r="N1381">
        <v>21</v>
      </c>
      <c r="O1381" t="s">
        <v>273</v>
      </c>
      <c r="P1381">
        <v>0.17</v>
      </c>
      <c r="R1381">
        <v>1</v>
      </c>
      <c r="S1381" s="108">
        <v>0.17</v>
      </c>
      <c r="T1381">
        <v>1</v>
      </c>
      <c r="U1381" t="s">
        <v>270</v>
      </c>
      <c r="V1381" t="s">
        <v>167</v>
      </c>
      <c r="W1381">
        <v>1</v>
      </c>
      <c r="X1381">
        <v>0</v>
      </c>
      <c r="Y1381">
        <v>0</v>
      </c>
      <c r="Z1381">
        <v>0</v>
      </c>
      <c r="AA1381">
        <v>1</v>
      </c>
      <c r="AB1381">
        <v>0</v>
      </c>
      <c r="AC1381">
        <v>0</v>
      </c>
      <c r="AD1381">
        <v>0</v>
      </c>
    </row>
    <row r="1382" spans="1:30" x14ac:dyDescent="0.3">
      <c r="A1382" t="s">
        <v>1861</v>
      </c>
      <c r="B1382" t="s">
        <v>2051</v>
      </c>
      <c r="C1382" t="s">
        <v>166</v>
      </c>
      <c r="D1382" t="s">
        <v>9656</v>
      </c>
      <c r="E1382" t="s">
        <v>2052</v>
      </c>
      <c r="F1382" t="s">
        <v>1998</v>
      </c>
      <c r="H1382" t="s">
        <v>265</v>
      </c>
      <c r="I1382" t="s">
        <v>266</v>
      </c>
      <c r="J1382" t="s">
        <v>2002</v>
      </c>
      <c r="K1382" t="s">
        <v>756</v>
      </c>
      <c r="L1382" t="s">
        <v>267</v>
      </c>
      <c r="M1382" t="s">
        <v>268</v>
      </c>
      <c r="N1382">
        <v>8</v>
      </c>
      <c r="O1382" t="s">
        <v>266</v>
      </c>
      <c r="P1382">
        <v>0.17</v>
      </c>
      <c r="R1382">
        <v>1</v>
      </c>
      <c r="S1382" s="108">
        <v>0.17</v>
      </c>
      <c r="T1382">
        <v>1</v>
      </c>
      <c r="U1382" t="s">
        <v>270</v>
      </c>
      <c r="V1382" t="s">
        <v>167</v>
      </c>
      <c r="W1382">
        <v>1</v>
      </c>
      <c r="X1382">
        <v>0</v>
      </c>
      <c r="Y1382">
        <v>0</v>
      </c>
      <c r="Z1382">
        <v>0</v>
      </c>
      <c r="AA1382">
        <v>1</v>
      </c>
      <c r="AB1382">
        <v>0</v>
      </c>
      <c r="AC1382">
        <v>0</v>
      </c>
      <c r="AD1382">
        <v>0</v>
      </c>
    </row>
    <row r="1383" spans="1:30" x14ac:dyDescent="0.3">
      <c r="A1383" t="s">
        <v>1861</v>
      </c>
      <c r="B1383" t="s">
        <v>2051</v>
      </c>
      <c r="C1383" t="s">
        <v>166</v>
      </c>
      <c r="D1383" t="s">
        <v>9656</v>
      </c>
      <c r="E1383" t="s">
        <v>2052</v>
      </c>
      <c r="F1383" t="s">
        <v>1998</v>
      </c>
      <c r="H1383" t="s">
        <v>265</v>
      </c>
      <c r="I1383" t="s">
        <v>266</v>
      </c>
      <c r="J1383" t="s">
        <v>2002</v>
      </c>
      <c r="K1383" t="s">
        <v>756</v>
      </c>
      <c r="L1383" t="s">
        <v>271</v>
      </c>
      <c r="M1383" t="s">
        <v>268</v>
      </c>
      <c r="N1383">
        <v>9</v>
      </c>
      <c r="O1383" t="s">
        <v>288</v>
      </c>
      <c r="P1383">
        <v>0.17</v>
      </c>
      <c r="R1383">
        <v>1</v>
      </c>
      <c r="S1383" s="108">
        <v>0.17</v>
      </c>
      <c r="T1383">
        <v>1</v>
      </c>
      <c r="U1383" t="s">
        <v>270</v>
      </c>
      <c r="V1383" t="s">
        <v>167</v>
      </c>
      <c r="W1383">
        <v>1</v>
      </c>
      <c r="X1383">
        <v>0</v>
      </c>
      <c r="Y1383">
        <v>0</v>
      </c>
      <c r="Z1383">
        <v>0</v>
      </c>
      <c r="AA1383">
        <v>1</v>
      </c>
      <c r="AB1383">
        <v>0</v>
      </c>
      <c r="AC1383">
        <v>0</v>
      </c>
      <c r="AD1383">
        <v>0</v>
      </c>
    </row>
    <row r="1384" spans="1:30" x14ac:dyDescent="0.3">
      <c r="A1384" t="s">
        <v>1861</v>
      </c>
      <c r="B1384" t="s">
        <v>2051</v>
      </c>
      <c r="C1384" t="s">
        <v>166</v>
      </c>
      <c r="D1384" t="s">
        <v>9656</v>
      </c>
      <c r="E1384" t="s">
        <v>2052</v>
      </c>
      <c r="F1384" t="s">
        <v>1998</v>
      </c>
      <c r="H1384" t="s">
        <v>265</v>
      </c>
      <c r="I1384" t="s">
        <v>266</v>
      </c>
      <c r="J1384" t="s">
        <v>2002</v>
      </c>
      <c r="K1384" t="s">
        <v>756</v>
      </c>
      <c r="L1384" t="s">
        <v>271</v>
      </c>
      <c r="M1384" t="s">
        <v>268</v>
      </c>
      <c r="N1384">
        <v>21</v>
      </c>
      <c r="O1384" t="s">
        <v>273</v>
      </c>
      <c r="P1384">
        <v>0.17</v>
      </c>
      <c r="R1384">
        <v>1</v>
      </c>
      <c r="S1384" s="108">
        <v>0.17</v>
      </c>
      <c r="T1384">
        <v>1</v>
      </c>
      <c r="U1384" t="s">
        <v>270</v>
      </c>
      <c r="V1384" t="s">
        <v>167</v>
      </c>
      <c r="W1384">
        <v>1</v>
      </c>
      <c r="X1384">
        <v>0</v>
      </c>
      <c r="Y1384">
        <v>0</v>
      </c>
      <c r="Z1384">
        <v>0</v>
      </c>
      <c r="AA1384">
        <v>1</v>
      </c>
      <c r="AB1384">
        <v>0</v>
      </c>
      <c r="AC1384">
        <v>0</v>
      </c>
      <c r="AD1384">
        <v>0</v>
      </c>
    </row>
    <row r="1385" spans="1:30" x14ac:dyDescent="0.3">
      <c r="A1385" t="s">
        <v>1861</v>
      </c>
      <c r="B1385" t="s">
        <v>2065</v>
      </c>
      <c r="C1385" t="s">
        <v>166</v>
      </c>
      <c r="D1385" t="s">
        <v>9663</v>
      </c>
      <c r="E1385" t="s">
        <v>2066</v>
      </c>
      <c r="F1385" t="s">
        <v>1998</v>
      </c>
      <c r="H1385" t="s">
        <v>265</v>
      </c>
      <c r="I1385" t="s">
        <v>266</v>
      </c>
      <c r="J1385" t="s">
        <v>1999</v>
      </c>
      <c r="K1385" t="s">
        <v>756</v>
      </c>
      <c r="L1385" t="s">
        <v>267</v>
      </c>
      <c r="M1385" t="s">
        <v>268</v>
      </c>
      <c r="N1385">
        <v>8</v>
      </c>
      <c r="O1385" t="s">
        <v>266</v>
      </c>
      <c r="P1385">
        <v>0.17</v>
      </c>
      <c r="R1385">
        <v>1</v>
      </c>
      <c r="S1385" s="108">
        <v>0.17</v>
      </c>
      <c r="T1385">
        <v>1</v>
      </c>
      <c r="U1385" t="s">
        <v>270</v>
      </c>
      <c r="V1385" t="s">
        <v>167</v>
      </c>
      <c r="W1385">
        <v>1</v>
      </c>
      <c r="X1385">
        <v>0</v>
      </c>
      <c r="Y1385">
        <v>0</v>
      </c>
      <c r="Z1385">
        <v>0</v>
      </c>
      <c r="AA1385">
        <v>1</v>
      </c>
      <c r="AB1385">
        <v>0</v>
      </c>
      <c r="AC1385">
        <v>0</v>
      </c>
      <c r="AD1385">
        <v>0</v>
      </c>
    </row>
    <row r="1386" spans="1:30" x14ac:dyDescent="0.3">
      <c r="A1386" t="s">
        <v>1861</v>
      </c>
      <c r="B1386" t="s">
        <v>2065</v>
      </c>
      <c r="C1386" t="s">
        <v>166</v>
      </c>
      <c r="D1386" t="s">
        <v>9663</v>
      </c>
      <c r="E1386" t="s">
        <v>2066</v>
      </c>
      <c r="F1386" t="s">
        <v>1998</v>
      </c>
      <c r="H1386" t="s">
        <v>265</v>
      </c>
      <c r="I1386" t="s">
        <v>266</v>
      </c>
      <c r="J1386" t="s">
        <v>1999</v>
      </c>
      <c r="K1386" t="s">
        <v>756</v>
      </c>
      <c r="L1386" t="s">
        <v>271</v>
      </c>
      <c r="M1386" t="s">
        <v>268</v>
      </c>
      <c r="N1386">
        <v>9</v>
      </c>
      <c r="O1386" t="s">
        <v>288</v>
      </c>
      <c r="P1386">
        <v>0.32</v>
      </c>
      <c r="R1386">
        <v>1</v>
      </c>
      <c r="S1386" s="108">
        <v>0.32</v>
      </c>
      <c r="T1386">
        <v>1</v>
      </c>
      <c r="U1386" t="s">
        <v>270</v>
      </c>
      <c r="V1386" t="s">
        <v>167</v>
      </c>
      <c r="W1386">
        <v>1</v>
      </c>
      <c r="X1386">
        <v>0</v>
      </c>
      <c r="Y1386">
        <v>0</v>
      </c>
      <c r="Z1386">
        <v>0</v>
      </c>
      <c r="AA1386">
        <v>1</v>
      </c>
      <c r="AB1386">
        <v>0</v>
      </c>
      <c r="AC1386">
        <v>0</v>
      </c>
      <c r="AD1386">
        <v>0</v>
      </c>
    </row>
    <row r="1387" spans="1:30" x14ac:dyDescent="0.3">
      <c r="A1387" t="s">
        <v>1861</v>
      </c>
      <c r="B1387" t="s">
        <v>2065</v>
      </c>
      <c r="C1387" t="s">
        <v>166</v>
      </c>
      <c r="D1387" t="s">
        <v>9663</v>
      </c>
      <c r="E1387" t="s">
        <v>2066</v>
      </c>
      <c r="F1387" t="s">
        <v>1998</v>
      </c>
      <c r="H1387" t="s">
        <v>265</v>
      </c>
      <c r="I1387" t="s">
        <v>266</v>
      </c>
      <c r="J1387" t="s">
        <v>1999</v>
      </c>
      <c r="K1387" t="s">
        <v>756</v>
      </c>
      <c r="L1387" t="s">
        <v>271</v>
      </c>
      <c r="M1387" t="s">
        <v>268</v>
      </c>
      <c r="N1387">
        <v>21</v>
      </c>
      <c r="O1387" t="s">
        <v>273</v>
      </c>
      <c r="P1387">
        <v>0.17</v>
      </c>
      <c r="R1387">
        <v>1</v>
      </c>
      <c r="S1387" s="108">
        <v>0.17</v>
      </c>
      <c r="T1387">
        <v>1</v>
      </c>
      <c r="U1387" t="s">
        <v>270</v>
      </c>
      <c r="V1387" t="s">
        <v>167</v>
      </c>
      <c r="W1387">
        <v>1</v>
      </c>
      <c r="X1387">
        <v>0</v>
      </c>
      <c r="Y1387">
        <v>0</v>
      </c>
      <c r="Z1387">
        <v>0</v>
      </c>
      <c r="AA1387">
        <v>1</v>
      </c>
      <c r="AB1387">
        <v>0</v>
      </c>
      <c r="AC1387">
        <v>0</v>
      </c>
      <c r="AD1387">
        <v>0</v>
      </c>
    </row>
    <row r="1388" spans="1:30" x14ac:dyDescent="0.3">
      <c r="A1388" t="s">
        <v>1861</v>
      </c>
      <c r="B1388" t="s">
        <v>2073</v>
      </c>
      <c r="C1388" t="s">
        <v>166</v>
      </c>
      <c r="D1388" t="s">
        <v>9667</v>
      </c>
      <c r="E1388" t="s">
        <v>2074</v>
      </c>
      <c r="F1388" t="s">
        <v>1998</v>
      </c>
      <c r="H1388" t="s">
        <v>265</v>
      </c>
      <c r="I1388" t="s">
        <v>266</v>
      </c>
      <c r="J1388" t="s">
        <v>2002</v>
      </c>
      <c r="K1388" t="s">
        <v>756</v>
      </c>
      <c r="L1388" t="s">
        <v>267</v>
      </c>
      <c r="M1388" t="s">
        <v>268</v>
      </c>
      <c r="N1388">
        <v>8</v>
      </c>
      <c r="O1388" t="s">
        <v>266</v>
      </c>
      <c r="P1388">
        <v>0.17</v>
      </c>
      <c r="R1388">
        <v>1</v>
      </c>
      <c r="S1388" s="108">
        <v>0.17</v>
      </c>
      <c r="T1388">
        <v>1</v>
      </c>
      <c r="U1388" t="s">
        <v>270</v>
      </c>
      <c r="V1388" t="s">
        <v>167</v>
      </c>
      <c r="W1388">
        <v>1</v>
      </c>
      <c r="X1388">
        <v>0</v>
      </c>
      <c r="Y1388">
        <v>0</v>
      </c>
      <c r="Z1388">
        <v>0</v>
      </c>
      <c r="AA1388">
        <v>1</v>
      </c>
      <c r="AB1388">
        <v>0</v>
      </c>
      <c r="AC1388">
        <v>0</v>
      </c>
      <c r="AD1388">
        <v>0</v>
      </c>
    </row>
    <row r="1389" spans="1:30" x14ac:dyDescent="0.3">
      <c r="A1389" t="s">
        <v>1861</v>
      </c>
      <c r="B1389" t="s">
        <v>2073</v>
      </c>
      <c r="C1389" t="s">
        <v>166</v>
      </c>
      <c r="D1389" t="s">
        <v>9667</v>
      </c>
      <c r="E1389" t="s">
        <v>2074</v>
      </c>
      <c r="F1389" t="s">
        <v>1998</v>
      </c>
      <c r="H1389" t="s">
        <v>265</v>
      </c>
      <c r="I1389" t="s">
        <v>266</v>
      </c>
      <c r="J1389" t="s">
        <v>2002</v>
      </c>
      <c r="K1389" t="s">
        <v>756</v>
      </c>
      <c r="L1389" t="s">
        <v>271</v>
      </c>
      <c r="M1389" t="s">
        <v>268</v>
      </c>
      <c r="N1389">
        <v>9</v>
      </c>
      <c r="O1389" t="s">
        <v>288</v>
      </c>
      <c r="P1389">
        <v>0.17</v>
      </c>
      <c r="R1389">
        <v>1</v>
      </c>
      <c r="S1389" s="108">
        <v>0.17</v>
      </c>
      <c r="T1389">
        <v>1</v>
      </c>
      <c r="U1389" t="s">
        <v>270</v>
      </c>
      <c r="V1389" t="s">
        <v>167</v>
      </c>
      <c r="W1389">
        <v>1</v>
      </c>
      <c r="X1389">
        <v>0</v>
      </c>
      <c r="Y1389">
        <v>0</v>
      </c>
      <c r="Z1389">
        <v>0</v>
      </c>
      <c r="AA1389">
        <v>1</v>
      </c>
      <c r="AB1389">
        <v>0</v>
      </c>
      <c r="AC1389">
        <v>0</v>
      </c>
      <c r="AD1389">
        <v>0</v>
      </c>
    </row>
    <row r="1390" spans="1:30" x14ac:dyDescent="0.3">
      <c r="A1390" t="s">
        <v>1861</v>
      </c>
      <c r="B1390" t="s">
        <v>2073</v>
      </c>
      <c r="C1390" t="s">
        <v>166</v>
      </c>
      <c r="D1390" t="s">
        <v>9667</v>
      </c>
      <c r="E1390" t="s">
        <v>2074</v>
      </c>
      <c r="F1390" t="s">
        <v>1998</v>
      </c>
      <c r="H1390" t="s">
        <v>265</v>
      </c>
      <c r="I1390" t="s">
        <v>266</v>
      </c>
      <c r="J1390" t="s">
        <v>2002</v>
      </c>
      <c r="K1390" t="s">
        <v>756</v>
      </c>
      <c r="L1390" t="s">
        <v>271</v>
      </c>
      <c r="M1390" t="s">
        <v>268</v>
      </c>
      <c r="N1390">
        <v>21</v>
      </c>
      <c r="O1390" t="s">
        <v>273</v>
      </c>
      <c r="P1390">
        <v>0.17</v>
      </c>
      <c r="R1390">
        <v>1</v>
      </c>
      <c r="S1390" s="108">
        <v>0.17</v>
      </c>
      <c r="T1390">
        <v>1</v>
      </c>
      <c r="U1390" t="s">
        <v>270</v>
      </c>
      <c r="V1390" t="s">
        <v>167</v>
      </c>
      <c r="W1390">
        <v>1</v>
      </c>
      <c r="X1390">
        <v>0</v>
      </c>
      <c r="Y1390">
        <v>0</v>
      </c>
      <c r="Z1390">
        <v>0</v>
      </c>
      <c r="AA1390">
        <v>1</v>
      </c>
      <c r="AB1390">
        <v>0</v>
      </c>
      <c r="AC1390">
        <v>0</v>
      </c>
      <c r="AD1390">
        <v>0</v>
      </c>
    </row>
    <row r="1391" spans="1:30" x14ac:dyDescent="0.3">
      <c r="A1391" t="s">
        <v>1861</v>
      </c>
      <c r="B1391" t="s">
        <v>2172</v>
      </c>
      <c r="C1391" t="s">
        <v>166</v>
      </c>
      <c r="D1391" t="s">
        <v>9879</v>
      </c>
      <c r="E1391" t="s">
        <v>2173</v>
      </c>
      <c r="F1391" t="s">
        <v>9292</v>
      </c>
      <c r="H1391" t="s">
        <v>265</v>
      </c>
      <c r="I1391" t="s">
        <v>266</v>
      </c>
      <c r="J1391" t="s">
        <v>2120</v>
      </c>
      <c r="K1391" t="s">
        <v>11832</v>
      </c>
      <c r="L1391" t="s">
        <v>267</v>
      </c>
      <c r="M1391" t="s">
        <v>268</v>
      </c>
      <c r="N1391">
        <v>8</v>
      </c>
      <c r="O1391" t="s">
        <v>266</v>
      </c>
      <c r="P1391">
        <v>0.17</v>
      </c>
      <c r="R1391">
        <v>1</v>
      </c>
      <c r="S1391" s="108">
        <v>0.17</v>
      </c>
      <c r="T1391">
        <v>1</v>
      </c>
      <c r="U1391" t="s">
        <v>270</v>
      </c>
      <c r="V1391" t="s">
        <v>167</v>
      </c>
      <c r="W1391">
        <v>1</v>
      </c>
      <c r="X1391">
        <v>0</v>
      </c>
      <c r="Y1391">
        <v>0</v>
      </c>
      <c r="Z1391">
        <v>0</v>
      </c>
      <c r="AA1391">
        <v>1</v>
      </c>
      <c r="AB1391">
        <v>0</v>
      </c>
      <c r="AC1391">
        <v>0</v>
      </c>
      <c r="AD1391">
        <v>0</v>
      </c>
    </row>
    <row r="1392" spans="1:30" x14ac:dyDescent="0.3">
      <c r="A1392" t="s">
        <v>1861</v>
      </c>
      <c r="B1392" t="s">
        <v>2055</v>
      </c>
      <c r="C1392" t="s">
        <v>166</v>
      </c>
      <c r="D1392" t="s">
        <v>9658</v>
      </c>
      <c r="E1392" t="s">
        <v>2056</v>
      </c>
      <c r="F1392" t="s">
        <v>1998</v>
      </c>
      <c r="H1392" t="s">
        <v>265</v>
      </c>
      <c r="I1392" t="s">
        <v>266</v>
      </c>
      <c r="J1392" t="s">
        <v>1999</v>
      </c>
      <c r="K1392" t="s">
        <v>756</v>
      </c>
      <c r="L1392" t="s">
        <v>267</v>
      </c>
      <c r="M1392" t="s">
        <v>268</v>
      </c>
      <c r="N1392">
        <v>8</v>
      </c>
      <c r="O1392" t="s">
        <v>266</v>
      </c>
      <c r="P1392">
        <v>0.17</v>
      </c>
      <c r="R1392">
        <v>1</v>
      </c>
      <c r="S1392" s="108">
        <v>0.17</v>
      </c>
      <c r="T1392">
        <v>1</v>
      </c>
      <c r="U1392" t="s">
        <v>270</v>
      </c>
      <c r="V1392" t="s">
        <v>167</v>
      </c>
      <c r="W1392">
        <v>1</v>
      </c>
      <c r="X1392">
        <v>0</v>
      </c>
      <c r="Y1392">
        <v>0</v>
      </c>
      <c r="Z1392">
        <v>0</v>
      </c>
      <c r="AA1392">
        <v>1</v>
      </c>
      <c r="AB1392">
        <v>0</v>
      </c>
      <c r="AC1392">
        <v>0</v>
      </c>
      <c r="AD1392">
        <v>0</v>
      </c>
    </row>
    <row r="1393" spans="1:30" x14ac:dyDescent="0.3">
      <c r="A1393" t="s">
        <v>1861</v>
      </c>
      <c r="B1393" t="s">
        <v>2055</v>
      </c>
      <c r="C1393" t="s">
        <v>166</v>
      </c>
      <c r="D1393" t="s">
        <v>9658</v>
      </c>
      <c r="E1393" t="s">
        <v>2056</v>
      </c>
      <c r="F1393" t="s">
        <v>1998</v>
      </c>
      <c r="H1393" t="s">
        <v>265</v>
      </c>
      <c r="I1393" t="s">
        <v>266</v>
      </c>
      <c r="J1393" t="s">
        <v>1999</v>
      </c>
      <c r="K1393" t="s">
        <v>756</v>
      </c>
      <c r="L1393" t="s">
        <v>271</v>
      </c>
      <c r="M1393" t="s">
        <v>268</v>
      </c>
      <c r="N1393">
        <v>9</v>
      </c>
      <c r="O1393" t="s">
        <v>288</v>
      </c>
      <c r="P1393">
        <v>0.32</v>
      </c>
      <c r="R1393">
        <v>1</v>
      </c>
      <c r="S1393" s="108">
        <v>0.32</v>
      </c>
      <c r="T1393">
        <v>1</v>
      </c>
      <c r="U1393" t="s">
        <v>270</v>
      </c>
      <c r="V1393" t="s">
        <v>167</v>
      </c>
      <c r="W1393">
        <v>1</v>
      </c>
      <c r="X1393">
        <v>0</v>
      </c>
      <c r="Y1393">
        <v>0</v>
      </c>
      <c r="Z1393">
        <v>0</v>
      </c>
      <c r="AA1393">
        <v>1</v>
      </c>
      <c r="AB1393">
        <v>0</v>
      </c>
      <c r="AC1393">
        <v>0</v>
      </c>
      <c r="AD1393">
        <v>0</v>
      </c>
    </row>
    <row r="1394" spans="1:30" x14ac:dyDescent="0.3">
      <c r="A1394" t="s">
        <v>1861</v>
      </c>
      <c r="B1394" t="s">
        <v>2055</v>
      </c>
      <c r="C1394" t="s">
        <v>166</v>
      </c>
      <c r="D1394" t="s">
        <v>9658</v>
      </c>
      <c r="E1394" t="s">
        <v>2056</v>
      </c>
      <c r="F1394" t="s">
        <v>1998</v>
      </c>
      <c r="H1394" t="s">
        <v>265</v>
      </c>
      <c r="I1394" t="s">
        <v>266</v>
      </c>
      <c r="J1394" t="s">
        <v>1999</v>
      </c>
      <c r="K1394" t="s">
        <v>756</v>
      </c>
      <c r="L1394" t="s">
        <v>271</v>
      </c>
      <c r="M1394" t="s">
        <v>268</v>
      </c>
      <c r="N1394">
        <v>21</v>
      </c>
      <c r="O1394" t="s">
        <v>273</v>
      </c>
      <c r="P1394">
        <v>0.17</v>
      </c>
      <c r="R1394">
        <v>1</v>
      </c>
      <c r="S1394" s="108">
        <v>0.17</v>
      </c>
      <c r="T1394">
        <v>1</v>
      </c>
      <c r="U1394" t="s">
        <v>270</v>
      </c>
      <c r="V1394" t="s">
        <v>167</v>
      </c>
      <c r="W1394">
        <v>1</v>
      </c>
      <c r="X1394">
        <v>0</v>
      </c>
      <c r="Y1394">
        <v>0</v>
      </c>
      <c r="Z1394">
        <v>0</v>
      </c>
      <c r="AA1394">
        <v>1</v>
      </c>
      <c r="AB1394">
        <v>0</v>
      </c>
      <c r="AC1394">
        <v>0</v>
      </c>
      <c r="AD1394">
        <v>0</v>
      </c>
    </row>
    <row r="1395" spans="1:30" x14ac:dyDescent="0.3">
      <c r="A1395" t="s">
        <v>1861</v>
      </c>
      <c r="B1395" t="s">
        <v>2047</v>
      </c>
      <c r="C1395" t="s">
        <v>166</v>
      </c>
      <c r="D1395" t="s">
        <v>9654</v>
      </c>
      <c r="E1395" t="s">
        <v>2048</v>
      </c>
      <c r="F1395" t="s">
        <v>1998</v>
      </c>
      <c r="H1395" t="s">
        <v>265</v>
      </c>
      <c r="I1395" t="s">
        <v>266</v>
      </c>
      <c r="J1395" t="s">
        <v>2002</v>
      </c>
      <c r="K1395" t="s">
        <v>756</v>
      </c>
      <c r="L1395" t="s">
        <v>267</v>
      </c>
      <c r="M1395" t="s">
        <v>268</v>
      </c>
      <c r="N1395">
        <v>8</v>
      </c>
      <c r="O1395" t="s">
        <v>266</v>
      </c>
      <c r="P1395">
        <v>0.17</v>
      </c>
      <c r="R1395">
        <v>1</v>
      </c>
      <c r="S1395" s="108">
        <v>0.17</v>
      </c>
      <c r="T1395">
        <v>1</v>
      </c>
      <c r="U1395" t="s">
        <v>270</v>
      </c>
      <c r="V1395" t="s">
        <v>167</v>
      </c>
      <c r="W1395">
        <v>1</v>
      </c>
      <c r="X1395">
        <v>0</v>
      </c>
      <c r="Y1395">
        <v>0</v>
      </c>
      <c r="Z1395">
        <v>0</v>
      </c>
      <c r="AA1395">
        <v>1</v>
      </c>
      <c r="AB1395">
        <v>0</v>
      </c>
      <c r="AC1395">
        <v>0</v>
      </c>
      <c r="AD1395">
        <v>0</v>
      </c>
    </row>
    <row r="1396" spans="1:30" x14ac:dyDescent="0.3">
      <c r="A1396" t="s">
        <v>1861</v>
      </c>
      <c r="B1396" t="s">
        <v>2047</v>
      </c>
      <c r="C1396" t="s">
        <v>166</v>
      </c>
      <c r="D1396" t="s">
        <v>9654</v>
      </c>
      <c r="E1396" t="s">
        <v>2048</v>
      </c>
      <c r="F1396" t="s">
        <v>1998</v>
      </c>
      <c r="H1396" t="s">
        <v>265</v>
      </c>
      <c r="I1396" t="s">
        <v>266</v>
      </c>
      <c r="J1396" t="s">
        <v>2002</v>
      </c>
      <c r="K1396" t="s">
        <v>756</v>
      </c>
      <c r="L1396" t="s">
        <v>271</v>
      </c>
      <c r="M1396" t="s">
        <v>268</v>
      </c>
      <c r="N1396">
        <v>21</v>
      </c>
      <c r="O1396" t="s">
        <v>273</v>
      </c>
      <c r="P1396">
        <v>0.17</v>
      </c>
      <c r="R1396">
        <v>1</v>
      </c>
      <c r="S1396" s="108">
        <v>0.17</v>
      </c>
      <c r="T1396">
        <v>1</v>
      </c>
      <c r="U1396" t="s">
        <v>270</v>
      </c>
      <c r="V1396" t="s">
        <v>167</v>
      </c>
      <c r="W1396">
        <v>1</v>
      </c>
      <c r="X1396">
        <v>0</v>
      </c>
      <c r="Y1396">
        <v>0</v>
      </c>
      <c r="Z1396">
        <v>0</v>
      </c>
      <c r="AA1396">
        <v>1</v>
      </c>
      <c r="AB1396">
        <v>0</v>
      </c>
      <c r="AC1396">
        <v>0</v>
      </c>
      <c r="AD1396">
        <v>0</v>
      </c>
    </row>
    <row r="1397" spans="1:30" x14ac:dyDescent="0.3">
      <c r="A1397" t="s">
        <v>1861</v>
      </c>
      <c r="B1397" t="s">
        <v>2049</v>
      </c>
      <c r="C1397" t="s">
        <v>166</v>
      </c>
      <c r="D1397" t="s">
        <v>9655</v>
      </c>
      <c r="E1397" t="s">
        <v>2050</v>
      </c>
      <c r="F1397" t="s">
        <v>1998</v>
      </c>
      <c r="H1397" t="s">
        <v>265</v>
      </c>
      <c r="I1397" t="s">
        <v>266</v>
      </c>
      <c r="J1397" t="s">
        <v>1999</v>
      </c>
      <c r="K1397" t="s">
        <v>756</v>
      </c>
      <c r="L1397" t="s">
        <v>267</v>
      </c>
      <c r="M1397" t="s">
        <v>268</v>
      </c>
      <c r="N1397">
        <v>8</v>
      </c>
      <c r="O1397" t="s">
        <v>266</v>
      </c>
      <c r="P1397">
        <v>0.17</v>
      </c>
      <c r="R1397">
        <v>1</v>
      </c>
      <c r="S1397" s="108">
        <v>0.17</v>
      </c>
      <c r="T1397">
        <v>1</v>
      </c>
      <c r="U1397" t="s">
        <v>270</v>
      </c>
      <c r="V1397" t="s">
        <v>167</v>
      </c>
      <c r="W1397">
        <v>1</v>
      </c>
      <c r="X1397">
        <v>0</v>
      </c>
      <c r="Y1397">
        <v>0</v>
      </c>
      <c r="Z1397">
        <v>0</v>
      </c>
      <c r="AA1397">
        <v>1</v>
      </c>
      <c r="AB1397">
        <v>0</v>
      </c>
      <c r="AC1397">
        <v>0</v>
      </c>
      <c r="AD1397">
        <v>0</v>
      </c>
    </row>
    <row r="1398" spans="1:30" x14ac:dyDescent="0.3">
      <c r="A1398" t="s">
        <v>1861</v>
      </c>
      <c r="B1398" t="s">
        <v>2049</v>
      </c>
      <c r="C1398" t="s">
        <v>166</v>
      </c>
      <c r="D1398" t="s">
        <v>9655</v>
      </c>
      <c r="E1398" t="s">
        <v>2050</v>
      </c>
      <c r="F1398" t="s">
        <v>1998</v>
      </c>
      <c r="H1398" t="s">
        <v>265</v>
      </c>
      <c r="I1398" t="s">
        <v>266</v>
      </c>
      <c r="J1398" t="s">
        <v>1999</v>
      </c>
      <c r="K1398" t="s">
        <v>756</v>
      </c>
      <c r="L1398" t="s">
        <v>271</v>
      </c>
      <c r="M1398" t="s">
        <v>268</v>
      </c>
      <c r="N1398">
        <v>21</v>
      </c>
      <c r="O1398" t="s">
        <v>273</v>
      </c>
      <c r="P1398">
        <v>0.17</v>
      </c>
      <c r="R1398">
        <v>1</v>
      </c>
      <c r="S1398" s="108">
        <v>0.17</v>
      </c>
      <c r="T1398">
        <v>1</v>
      </c>
      <c r="U1398" t="s">
        <v>270</v>
      </c>
      <c r="V1398" t="s">
        <v>167</v>
      </c>
      <c r="W1398">
        <v>1</v>
      </c>
      <c r="X1398">
        <v>0</v>
      </c>
      <c r="Y1398">
        <v>0</v>
      </c>
      <c r="Z1398">
        <v>0</v>
      </c>
      <c r="AA1398">
        <v>1</v>
      </c>
      <c r="AB1398">
        <v>0</v>
      </c>
      <c r="AC1398">
        <v>0</v>
      </c>
      <c r="AD1398">
        <v>0</v>
      </c>
    </row>
    <row r="1399" spans="1:30" x14ac:dyDescent="0.3">
      <c r="A1399" t="s">
        <v>1861</v>
      </c>
      <c r="B1399" t="s">
        <v>2053</v>
      </c>
      <c r="C1399" t="s">
        <v>166</v>
      </c>
      <c r="D1399" t="s">
        <v>9657</v>
      </c>
      <c r="E1399" t="s">
        <v>2054</v>
      </c>
      <c r="F1399" t="s">
        <v>1998</v>
      </c>
      <c r="H1399" t="s">
        <v>265</v>
      </c>
      <c r="I1399" t="s">
        <v>266</v>
      </c>
      <c r="J1399" t="s">
        <v>1999</v>
      </c>
      <c r="K1399" t="s">
        <v>756</v>
      </c>
      <c r="L1399" t="s">
        <v>267</v>
      </c>
      <c r="M1399" t="s">
        <v>268</v>
      </c>
      <c r="N1399">
        <v>8</v>
      </c>
      <c r="O1399" t="s">
        <v>266</v>
      </c>
      <c r="P1399">
        <v>0.17</v>
      </c>
      <c r="R1399">
        <v>1</v>
      </c>
      <c r="S1399" s="108">
        <v>0.17</v>
      </c>
      <c r="T1399">
        <v>1</v>
      </c>
      <c r="U1399" t="s">
        <v>270</v>
      </c>
      <c r="V1399" t="s">
        <v>167</v>
      </c>
      <c r="W1399">
        <v>1</v>
      </c>
      <c r="X1399">
        <v>0</v>
      </c>
      <c r="Y1399">
        <v>0</v>
      </c>
      <c r="Z1399">
        <v>0</v>
      </c>
      <c r="AA1399">
        <v>1</v>
      </c>
      <c r="AB1399">
        <v>0</v>
      </c>
      <c r="AC1399">
        <v>0</v>
      </c>
      <c r="AD1399">
        <v>0</v>
      </c>
    </row>
    <row r="1400" spans="1:30" x14ac:dyDescent="0.3">
      <c r="A1400" t="s">
        <v>1861</v>
      </c>
      <c r="B1400" t="s">
        <v>2053</v>
      </c>
      <c r="C1400" t="s">
        <v>166</v>
      </c>
      <c r="D1400" t="s">
        <v>9657</v>
      </c>
      <c r="E1400" t="s">
        <v>2054</v>
      </c>
      <c r="F1400" t="s">
        <v>1998</v>
      </c>
      <c r="H1400" t="s">
        <v>265</v>
      </c>
      <c r="I1400" t="s">
        <v>266</v>
      </c>
      <c r="J1400" t="s">
        <v>1999</v>
      </c>
      <c r="K1400" t="s">
        <v>756</v>
      </c>
      <c r="L1400" t="s">
        <v>271</v>
      </c>
      <c r="M1400" t="s">
        <v>268</v>
      </c>
      <c r="N1400">
        <v>21</v>
      </c>
      <c r="O1400" t="s">
        <v>273</v>
      </c>
      <c r="P1400">
        <v>0.17</v>
      </c>
      <c r="R1400">
        <v>1</v>
      </c>
      <c r="S1400" s="108">
        <v>0.17</v>
      </c>
      <c r="T1400">
        <v>1</v>
      </c>
      <c r="U1400" t="s">
        <v>270</v>
      </c>
      <c r="V1400" t="s">
        <v>167</v>
      </c>
      <c r="W1400">
        <v>1</v>
      </c>
      <c r="X1400">
        <v>0</v>
      </c>
      <c r="Y1400">
        <v>0</v>
      </c>
      <c r="Z1400">
        <v>0</v>
      </c>
      <c r="AA1400">
        <v>1</v>
      </c>
      <c r="AB1400">
        <v>0</v>
      </c>
      <c r="AC1400">
        <v>0</v>
      </c>
      <c r="AD1400">
        <v>0</v>
      </c>
    </row>
    <row r="1401" spans="1:30" x14ac:dyDescent="0.3">
      <c r="A1401" t="s">
        <v>1861</v>
      </c>
      <c r="B1401" t="s">
        <v>2123</v>
      </c>
      <c r="C1401" t="s">
        <v>166</v>
      </c>
      <c r="D1401" t="s">
        <v>9862</v>
      </c>
      <c r="E1401" t="s">
        <v>2122</v>
      </c>
      <c r="F1401" t="s">
        <v>9292</v>
      </c>
      <c r="H1401" t="s">
        <v>265</v>
      </c>
      <c r="I1401" t="s">
        <v>266</v>
      </c>
      <c r="J1401" t="s">
        <v>2120</v>
      </c>
      <c r="K1401" t="s">
        <v>756</v>
      </c>
      <c r="L1401" t="s">
        <v>267</v>
      </c>
      <c r="M1401" t="s">
        <v>268</v>
      </c>
      <c r="N1401">
        <v>8</v>
      </c>
      <c r="O1401" t="s">
        <v>266</v>
      </c>
      <c r="P1401">
        <v>0.17</v>
      </c>
      <c r="R1401">
        <v>1</v>
      </c>
      <c r="S1401" s="108">
        <v>0.17</v>
      </c>
      <c r="T1401">
        <v>1</v>
      </c>
      <c r="U1401" t="s">
        <v>270</v>
      </c>
      <c r="V1401" t="s">
        <v>167</v>
      </c>
      <c r="W1401">
        <v>1</v>
      </c>
      <c r="X1401">
        <v>0</v>
      </c>
      <c r="Y1401">
        <v>0</v>
      </c>
      <c r="Z1401">
        <v>0</v>
      </c>
      <c r="AA1401">
        <v>1</v>
      </c>
      <c r="AB1401">
        <v>0</v>
      </c>
      <c r="AC1401">
        <v>0</v>
      </c>
      <c r="AD1401">
        <v>0</v>
      </c>
    </row>
    <row r="1402" spans="1:30" x14ac:dyDescent="0.3">
      <c r="A1402" t="s">
        <v>1861</v>
      </c>
      <c r="B1402" t="s">
        <v>2123</v>
      </c>
      <c r="C1402" t="s">
        <v>166</v>
      </c>
      <c r="D1402" t="s">
        <v>9862</v>
      </c>
      <c r="E1402" t="s">
        <v>2122</v>
      </c>
      <c r="F1402" t="s">
        <v>9292</v>
      </c>
      <c r="H1402" t="s">
        <v>265</v>
      </c>
      <c r="I1402" t="s">
        <v>266</v>
      </c>
      <c r="J1402" t="s">
        <v>2120</v>
      </c>
      <c r="K1402" t="s">
        <v>756</v>
      </c>
      <c r="L1402" t="s">
        <v>271</v>
      </c>
      <c r="M1402" t="s">
        <v>268</v>
      </c>
      <c r="N1402">
        <v>9</v>
      </c>
      <c r="O1402" t="s">
        <v>288</v>
      </c>
      <c r="P1402">
        <v>0.17</v>
      </c>
      <c r="R1402">
        <v>1</v>
      </c>
      <c r="S1402" s="108">
        <v>0.17</v>
      </c>
      <c r="T1402">
        <v>1</v>
      </c>
      <c r="U1402" t="s">
        <v>270</v>
      </c>
      <c r="V1402" t="s">
        <v>167</v>
      </c>
      <c r="W1402">
        <v>1</v>
      </c>
      <c r="X1402">
        <v>0</v>
      </c>
      <c r="Y1402">
        <v>0</v>
      </c>
      <c r="Z1402">
        <v>0</v>
      </c>
      <c r="AA1402">
        <v>1</v>
      </c>
      <c r="AB1402">
        <v>0</v>
      </c>
      <c r="AC1402">
        <v>0</v>
      </c>
      <c r="AD1402">
        <v>0</v>
      </c>
    </row>
    <row r="1403" spans="1:30" x14ac:dyDescent="0.3">
      <c r="A1403" t="s">
        <v>1861</v>
      </c>
      <c r="B1403" t="s">
        <v>2128</v>
      </c>
      <c r="C1403" t="s">
        <v>166</v>
      </c>
      <c r="D1403" t="s">
        <v>9863</v>
      </c>
      <c r="E1403" t="s">
        <v>2127</v>
      </c>
      <c r="F1403" t="s">
        <v>9292</v>
      </c>
      <c r="H1403" t="s">
        <v>265</v>
      </c>
      <c r="I1403" t="s">
        <v>266</v>
      </c>
      <c r="J1403" t="s">
        <v>2120</v>
      </c>
      <c r="K1403" t="s">
        <v>756</v>
      </c>
      <c r="L1403" t="s">
        <v>267</v>
      </c>
      <c r="M1403" t="s">
        <v>268</v>
      </c>
      <c r="N1403">
        <v>8</v>
      </c>
      <c r="O1403" t="s">
        <v>266</v>
      </c>
      <c r="P1403">
        <v>0.17</v>
      </c>
      <c r="R1403">
        <v>1</v>
      </c>
      <c r="S1403" s="108">
        <v>0.17</v>
      </c>
      <c r="T1403">
        <v>1</v>
      </c>
      <c r="U1403" t="s">
        <v>270</v>
      </c>
      <c r="V1403" t="s">
        <v>167</v>
      </c>
      <c r="W1403">
        <v>1</v>
      </c>
      <c r="X1403">
        <v>0</v>
      </c>
      <c r="Y1403">
        <v>0</v>
      </c>
      <c r="Z1403">
        <v>0</v>
      </c>
      <c r="AA1403">
        <v>1</v>
      </c>
      <c r="AB1403">
        <v>0</v>
      </c>
      <c r="AC1403">
        <v>0</v>
      </c>
      <c r="AD1403">
        <v>0</v>
      </c>
    </row>
    <row r="1404" spans="1:30" x14ac:dyDescent="0.3">
      <c r="A1404" t="s">
        <v>1861</v>
      </c>
      <c r="B1404" t="s">
        <v>2128</v>
      </c>
      <c r="C1404" t="s">
        <v>166</v>
      </c>
      <c r="D1404" t="s">
        <v>9863</v>
      </c>
      <c r="E1404" t="s">
        <v>2127</v>
      </c>
      <c r="F1404" t="s">
        <v>9292</v>
      </c>
      <c r="H1404" t="s">
        <v>265</v>
      </c>
      <c r="I1404" t="s">
        <v>266</v>
      </c>
      <c r="J1404" t="s">
        <v>2120</v>
      </c>
      <c r="K1404" t="s">
        <v>756</v>
      </c>
      <c r="L1404" t="s">
        <v>271</v>
      </c>
      <c r="M1404" t="s">
        <v>268</v>
      </c>
      <c r="N1404">
        <v>9</v>
      </c>
      <c r="O1404" t="s">
        <v>288</v>
      </c>
      <c r="P1404">
        <v>0.17</v>
      </c>
      <c r="R1404">
        <v>1</v>
      </c>
      <c r="S1404" s="108">
        <v>0.17</v>
      </c>
      <c r="T1404">
        <v>1</v>
      </c>
      <c r="U1404" t="s">
        <v>270</v>
      </c>
      <c r="V1404" t="s">
        <v>167</v>
      </c>
      <c r="W1404">
        <v>1</v>
      </c>
      <c r="X1404">
        <v>0</v>
      </c>
      <c r="Y1404">
        <v>0</v>
      </c>
      <c r="Z1404">
        <v>0</v>
      </c>
      <c r="AA1404">
        <v>1</v>
      </c>
      <c r="AB1404">
        <v>0</v>
      </c>
      <c r="AC1404">
        <v>0</v>
      </c>
      <c r="AD1404">
        <v>0</v>
      </c>
    </row>
    <row r="1405" spans="1:30" x14ac:dyDescent="0.3">
      <c r="A1405" t="s">
        <v>1861</v>
      </c>
      <c r="B1405" t="s">
        <v>2128</v>
      </c>
      <c r="C1405" t="s">
        <v>166</v>
      </c>
      <c r="D1405" t="s">
        <v>9863</v>
      </c>
      <c r="E1405" t="s">
        <v>2127</v>
      </c>
      <c r="F1405" t="s">
        <v>9292</v>
      </c>
      <c r="H1405" t="s">
        <v>265</v>
      </c>
      <c r="I1405" t="s">
        <v>266</v>
      </c>
      <c r="J1405" t="s">
        <v>2120</v>
      </c>
      <c r="K1405" t="s">
        <v>756</v>
      </c>
      <c r="L1405" t="s">
        <v>271</v>
      </c>
      <c r="M1405" t="s">
        <v>268</v>
      </c>
      <c r="N1405">
        <v>21</v>
      </c>
      <c r="O1405" t="s">
        <v>273</v>
      </c>
      <c r="P1405">
        <v>0.17</v>
      </c>
      <c r="R1405">
        <v>1</v>
      </c>
      <c r="S1405" s="108">
        <v>0.17</v>
      </c>
      <c r="T1405">
        <v>1</v>
      </c>
      <c r="U1405" t="s">
        <v>270</v>
      </c>
      <c r="V1405" t="s">
        <v>167</v>
      </c>
      <c r="W1405">
        <v>1</v>
      </c>
      <c r="X1405">
        <v>0</v>
      </c>
      <c r="Y1405">
        <v>0</v>
      </c>
      <c r="Z1405">
        <v>0</v>
      </c>
      <c r="AA1405">
        <v>1</v>
      </c>
      <c r="AB1405">
        <v>0</v>
      </c>
      <c r="AC1405">
        <v>0</v>
      </c>
      <c r="AD1405">
        <v>0</v>
      </c>
    </row>
    <row r="1406" spans="1:30" x14ac:dyDescent="0.3">
      <c r="A1406" t="s">
        <v>1861</v>
      </c>
      <c r="B1406" t="s">
        <v>2170</v>
      </c>
      <c r="C1406" t="s">
        <v>166</v>
      </c>
      <c r="D1406" t="s">
        <v>9878</v>
      </c>
      <c r="E1406" t="s">
        <v>2171</v>
      </c>
      <c r="F1406" t="s">
        <v>9292</v>
      </c>
      <c r="H1406" t="s">
        <v>265</v>
      </c>
      <c r="I1406" t="s">
        <v>266</v>
      </c>
      <c r="J1406" t="s">
        <v>2120</v>
      </c>
      <c r="K1406" t="s">
        <v>756</v>
      </c>
      <c r="L1406" t="s">
        <v>267</v>
      </c>
      <c r="M1406" t="s">
        <v>268</v>
      </c>
      <c r="N1406">
        <v>8</v>
      </c>
      <c r="O1406" t="s">
        <v>266</v>
      </c>
      <c r="P1406">
        <v>0.17</v>
      </c>
      <c r="R1406">
        <v>1</v>
      </c>
      <c r="S1406" s="108">
        <v>0.17</v>
      </c>
      <c r="T1406">
        <v>1</v>
      </c>
      <c r="U1406" t="s">
        <v>270</v>
      </c>
      <c r="V1406" t="s">
        <v>167</v>
      </c>
      <c r="W1406">
        <v>1</v>
      </c>
      <c r="X1406">
        <v>0</v>
      </c>
      <c r="Y1406">
        <v>0</v>
      </c>
      <c r="Z1406">
        <v>0</v>
      </c>
      <c r="AA1406">
        <v>1</v>
      </c>
      <c r="AB1406">
        <v>0</v>
      </c>
      <c r="AC1406">
        <v>0</v>
      </c>
      <c r="AD1406">
        <v>0</v>
      </c>
    </row>
    <row r="1407" spans="1:30" x14ac:dyDescent="0.3">
      <c r="A1407" t="s">
        <v>1861</v>
      </c>
      <c r="B1407" t="s">
        <v>2170</v>
      </c>
      <c r="C1407" t="s">
        <v>166</v>
      </c>
      <c r="D1407" t="s">
        <v>9878</v>
      </c>
      <c r="E1407" t="s">
        <v>2171</v>
      </c>
      <c r="F1407" t="s">
        <v>9292</v>
      </c>
      <c r="H1407" t="s">
        <v>265</v>
      </c>
      <c r="I1407" t="s">
        <v>266</v>
      </c>
      <c r="J1407" t="s">
        <v>2120</v>
      </c>
      <c r="K1407" t="s">
        <v>756</v>
      </c>
      <c r="L1407" t="s">
        <v>271</v>
      </c>
      <c r="M1407" t="s">
        <v>268</v>
      </c>
      <c r="N1407">
        <v>9</v>
      </c>
      <c r="O1407" t="s">
        <v>288</v>
      </c>
      <c r="P1407">
        <v>0.17</v>
      </c>
      <c r="R1407">
        <v>1</v>
      </c>
      <c r="S1407" s="108">
        <v>0.17</v>
      </c>
      <c r="T1407">
        <v>1</v>
      </c>
      <c r="U1407" t="s">
        <v>270</v>
      </c>
      <c r="V1407" t="s">
        <v>167</v>
      </c>
      <c r="W1407">
        <v>1</v>
      </c>
      <c r="X1407">
        <v>0</v>
      </c>
      <c r="Y1407">
        <v>0</v>
      </c>
      <c r="Z1407">
        <v>0</v>
      </c>
      <c r="AA1407">
        <v>1</v>
      </c>
      <c r="AB1407">
        <v>0</v>
      </c>
      <c r="AC1407">
        <v>0</v>
      </c>
      <c r="AD1407">
        <v>0</v>
      </c>
    </row>
    <row r="1408" spans="1:30" x14ac:dyDescent="0.3">
      <c r="A1408" t="s">
        <v>1861</v>
      </c>
      <c r="B1408" t="s">
        <v>2170</v>
      </c>
      <c r="C1408" t="s">
        <v>166</v>
      </c>
      <c r="D1408" t="s">
        <v>9878</v>
      </c>
      <c r="E1408" t="s">
        <v>2171</v>
      </c>
      <c r="F1408" t="s">
        <v>9292</v>
      </c>
      <c r="H1408" t="s">
        <v>265</v>
      </c>
      <c r="I1408" t="s">
        <v>266</v>
      </c>
      <c r="J1408" t="s">
        <v>2120</v>
      </c>
      <c r="K1408" t="s">
        <v>756</v>
      </c>
      <c r="L1408" t="s">
        <v>271</v>
      </c>
      <c r="M1408" t="s">
        <v>268</v>
      </c>
      <c r="N1408">
        <v>21</v>
      </c>
      <c r="O1408" t="s">
        <v>273</v>
      </c>
      <c r="P1408">
        <v>0.17</v>
      </c>
      <c r="R1408">
        <v>1</v>
      </c>
      <c r="S1408" s="108">
        <v>0.17</v>
      </c>
      <c r="T1408">
        <v>1</v>
      </c>
      <c r="U1408" t="s">
        <v>270</v>
      </c>
      <c r="V1408" t="s">
        <v>167</v>
      </c>
      <c r="W1408">
        <v>1</v>
      </c>
      <c r="X1408">
        <v>0</v>
      </c>
      <c r="Y1408">
        <v>0</v>
      </c>
      <c r="Z1408">
        <v>0</v>
      </c>
      <c r="AA1408">
        <v>1</v>
      </c>
      <c r="AB1408">
        <v>0</v>
      </c>
      <c r="AC1408">
        <v>0</v>
      </c>
      <c r="AD1408">
        <v>0</v>
      </c>
    </row>
    <row r="1409" spans="1:30" x14ac:dyDescent="0.3">
      <c r="A1409" t="s">
        <v>1861</v>
      </c>
      <c r="B1409" t="s">
        <v>2097</v>
      </c>
      <c r="C1409" t="s">
        <v>166</v>
      </c>
      <c r="D1409" t="s">
        <v>9686</v>
      </c>
      <c r="E1409" t="s">
        <v>2098</v>
      </c>
      <c r="F1409" t="s">
        <v>1998</v>
      </c>
      <c r="H1409" t="s">
        <v>265</v>
      </c>
      <c r="I1409" t="s">
        <v>266</v>
      </c>
      <c r="J1409" t="s">
        <v>2086</v>
      </c>
      <c r="K1409" t="s">
        <v>756</v>
      </c>
      <c r="L1409" t="s">
        <v>267</v>
      </c>
      <c r="M1409" t="s">
        <v>268</v>
      </c>
      <c r="N1409">
        <v>8</v>
      </c>
      <c r="O1409" t="s">
        <v>266</v>
      </c>
      <c r="P1409">
        <v>0.17</v>
      </c>
      <c r="R1409">
        <v>1</v>
      </c>
      <c r="S1409" s="108">
        <v>0.17</v>
      </c>
      <c r="T1409">
        <v>1</v>
      </c>
      <c r="U1409" t="s">
        <v>270</v>
      </c>
      <c r="V1409" t="s">
        <v>167</v>
      </c>
      <c r="W1409">
        <v>1</v>
      </c>
      <c r="X1409">
        <v>0</v>
      </c>
      <c r="Y1409">
        <v>0</v>
      </c>
      <c r="Z1409">
        <v>0</v>
      </c>
      <c r="AA1409">
        <v>1</v>
      </c>
      <c r="AB1409">
        <v>0</v>
      </c>
      <c r="AC1409">
        <v>0</v>
      </c>
      <c r="AD1409">
        <v>0</v>
      </c>
    </row>
    <row r="1410" spans="1:30" x14ac:dyDescent="0.3">
      <c r="A1410" t="s">
        <v>1861</v>
      </c>
      <c r="B1410" t="s">
        <v>2097</v>
      </c>
      <c r="C1410" t="s">
        <v>166</v>
      </c>
      <c r="D1410" t="s">
        <v>9686</v>
      </c>
      <c r="E1410" t="s">
        <v>2098</v>
      </c>
      <c r="F1410" t="s">
        <v>1998</v>
      </c>
      <c r="H1410" t="s">
        <v>265</v>
      </c>
      <c r="I1410" t="s">
        <v>266</v>
      </c>
      <c r="J1410" t="s">
        <v>2086</v>
      </c>
      <c r="K1410" t="s">
        <v>756</v>
      </c>
      <c r="L1410" t="s">
        <v>271</v>
      </c>
      <c r="M1410" t="s">
        <v>268</v>
      </c>
      <c r="N1410">
        <v>9</v>
      </c>
      <c r="O1410" t="s">
        <v>288</v>
      </c>
      <c r="P1410">
        <v>0.17</v>
      </c>
      <c r="R1410">
        <v>1</v>
      </c>
      <c r="S1410" s="108">
        <v>0.17</v>
      </c>
      <c r="T1410">
        <v>1</v>
      </c>
      <c r="U1410" t="s">
        <v>270</v>
      </c>
      <c r="V1410" t="s">
        <v>167</v>
      </c>
      <c r="W1410">
        <v>1</v>
      </c>
      <c r="X1410">
        <v>0</v>
      </c>
      <c r="Y1410">
        <v>0</v>
      </c>
      <c r="Z1410">
        <v>0</v>
      </c>
      <c r="AA1410">
        <v>1</v>
      </c>
      <c r="AB1410">
        <v>0</v>
      </c>
      <c r="AC1410">
        <v>0</v>
      </c>
      <c r="AD1410">
        <v>0</v>
      </c>
    </row>
    <row r="1411" spans="1:30" x14ac:dyDescent="0.3">
      <c r="A1411" t="s">
        <v>1861</v>
      </c>
      <c r="B1411" t="s">
        <v>2061</v>
      </c>
      <c r="C1411" t="s">
        <v>166</v>
      </c>
      <c r="D1411" t="s">
        <v>9661</v>
      </c>
      <c r="E1411" t="s">
        <v>2062</v>
      </c>
      <c r="F1411" t="s">
        <v>1998</v>
      </c>
      <c r="H1411" t="s">
        <v>265</v>
      </c>
      <c r="I1411" t="s">
        <v>266</v>
      </c>
      <c r="J1411" t="s">
        <v>2002</v>
      </c>
      <c r="K1411" t="s">
        <v>756</v>
      </c>
      <c r="L1411" t="s">
        <v>267</v>
      </c>
      <c r="M1411" t="s">
        <v>268</v>
      </c>
      <c r="N1411">
        <v>8</v>
      </c>
      <c r="O1411" t="s">
        <v>266</v>
      </c>
      <c r="P1411">
        <v>0.17</v>
      </c>
      <c r="R1411">
        <v>1</v>
      </c>
      <c r="S1411" s="108">
        <v>0.17</v>
      </c>
      <c r="T1411">
        <v>1</v>
      </c>
      <c r="U1411" t="s">
        <v>270</v>
      </c>
      <c r="V1411" t="s">
        <v>167</v>
      </c>
      <c r="W1411">
        <v>1</v>
      </c>
      <c r="X1411">
        <v>0</v>
      </c>
      <c r="Y1411">
        <v>0</v>
      </c>
      <c r="Z1411">
        <v>0</v>
      </c>
      <c r="AA1411">
        <v>1</v>
      </c>
      <c r="AB1411">
        <v>0</v>
      </c>
      <c r="AC1411">
        <v>0</v>
      </c>
      <c r="AD1411">
        <v>0</v>
      </c>
    </row>
    <row r="1412" spans="1:30" x14ac:dyDescent="0.3">
      <c r="A1412" t="s">
        <v>1861</v>
      </c>
      <c r="B1412" t="s">
        <v>2061</v>
      </c>
      <c r="C1412" t="s">
        <v>166</v>
      </c>
      <c r="D1412" t="s">
        <v>9661</v>
      </c>
      <c r="E1412" t="s">
        <v>2062</v>
      </c>
      <c r="F1412" t="s">
        <v>1998</v>
      </c>
      <c r="H1412" t="s">
        <v>265</v>
      </c>
      <c r="I1412" t="s">
        <v>266</v>
      </c>
      <c r="J1412" t="s">
        <v>2002</v>
      </c>
      <c r="K1412" t="s">
        <v>756</v>
      </c>
      <c r="L1412" t="s">
        <v>271</v>
      </c>
      <c r="M1412" t="s">
        <v>268</v>
      </c>
      <c r="N1412">
        <v>21</v>
      </c>
      <c r="O1412" t="s">
        <v>273</v>
      </c>
      <c r="P1412">
        <v>0.17</v>
      </c>
      <c r="R1412">
        <v>1</v>
      </c>
      <c r="S1412" s="108">
        <v>0.17</v>
      </c>
      <c r="T1412">
        <v>1</v>
      </c>
      <c r="U1412" t="s">
        <v>270</v>
      </c>
      <c r="V1412" t="s">
        <v>167</v>
      </c>
      <c r="W1412">
        <v>1</v>
      </c>
      <c r="X1412">
        <v>0</v>
      </c>
      <c r="Y1412">
        <v>0</v>
      </c>
      <c r="Z1412">
        <v>0</v>
      </c>
      <c r="AA1412">
        <v>1</v>
      </c>
      <c r="AB1412">
        <v>0</v>
      </c>
      <c r="AC1412">
        <v>0</v>
      </c>
      <c r="AD1412">
        <v>0</v>
      </c>
    </row>
    <row r="1413" spans="1:30" x14ac:dyDescent="0.3">
      <c r="A1413" t="s">
        <v>1861</v>
      </c>
      <c r="B1413" t="s">
        <v>2167</v>
      </c>
      <c r="C1413" t="s">
        <v>166</v>
      </c>
      <c r="D1413" t="s">
        <v>9877</v>
      </c>
      <c r="E1413" t="s">
        <v>2168</v>
      </c>
      <c r="F1413" t="s">
        <v>9292</v>
      </c>
      <c r="H1413" t="s">
        <v>265</v>
      </c>
      <c r="I1413" t="s">
        <v>266</v>
      </c>
      <c r="J1413" t="s">
        <v>2120</v>
      </c>
      <c r="K1413" t="s">
        <v>16358</v>
      </c>
      <c r="L1413" t="s">
        <v>267</v>
      </c>
      <c r="M1413" t="s">
        <v>268</v>
      </c>
      <c r="N1413">
        <v>8</v>
      </c>
      <c r="O1413" t="s">
        <v>266</v>
      </c>
      <c r="P1413">
        <v>0.17</v>
      </c>
      <c r="R1413">
        <v>1</v>
      </c>
      <c r="S1413" s="108">
        <v>0.17</v>
      </c>
      <c r="T1413">
        <v>1</v>
      </c>
      <c r="U1413" t="s">
        <v>270</v>
      </c>
      <c r="V1413" t="s">
        <v>167</v>
      </c>
      <c r="W1413">
        <v>1</v>
      </c>
      <c r="X1413">
        <v>0</v>
      </c>
      <c r="Y1413">
        <v>0</v>
      </c>
      <c r="Z1413">
        <v>0</v>
      </c>
      <c r="AA1413">
        <v>1</v>
      </c>
      <c r="AB1413">
        <v>0</v>
      </c>
      <c r="AC1413">
        <v>0</v>
      </c>
      <c r="AD1413">
        <v>0</v>
      </c>
    </row>
    <row r="1414" spans="1:30" x14ac:dyDescent="0.3">
      <c r="A1414" t="s">
        <v>1861</v>
      </c>
      <c r="B1414" t="s">
        <v>2167</v>
      </c>
      <c r="C1414" t="s">
        <v>166</v>
      </c>
      <c r="D1414" t="s">
        <v>9877</v>
      </c>
      <c r="E1414" t="s">
        <v>2168</v>
      </c>
      <c r="F1414" t="s">
        <v>9292</v>
      </c>
      <c r="H1414" t="s">
        <v>265</v>
      </c>
      <c r="I1414" t="s">
        <v>266</v>
      </c>
      <c r="J1414" t="s">
        <v>2120</v>
      </c>
      <c r="K1414" t="s">
        <v>16358</v>
      </c>
      <c r="L1414" t="s">
        <v>271</v>
      </c>
      <c r="M1414" t="s">
        <v>268</v>
      </c>
      <c r="N1414">
        <v>9</v>
      </c>
      <c r="O1414" t="s">
        <v>288</v>
      </c>
      <c r="P1414">
        <v>0.17</v>
      </c>
      <c r="R1414">
        <v>1</v>
      </c>
      <c r="S1414" s="108">
        <v>0.17</v>
      </c>
      <c r="T1414">
        <v>1</v>
      </c>
      <c r="U1414" t="s">
        <v>270</v>
      </c>
      <c r="V1414" t="s">
        <v>167</v>
      </c>
      <c r="W1414">
        <v>1</v>
      </c>
      <c r="X1414">
        <v>0</v>
      </c>
      <c r="Y1414">
        <v>0</v>
      </c>
      <c r="Z1414">
        <v>0</v>
      </c>
      <c r="AA1414">
        <v>1</v>
      </c>
      <c r="AB1414">
        <v>0</v>
      </c>
      <c r="AC1414">
        <v>0</v>
      </c>
      <c r="AD1414">
        <v>0</v>
      </c>
    </row>
    <row r="1415" spans="1:30" x14ac:dyDescent="0.3">
      <c r="A1415" t="s">
        <v>1861</v>
      </c>
      <c r="B1415" t="s">
        <v>2167</v>
      </c>
      <c r="C1415" t="s">
        <v>166</v>
      </c>
      <c r="D1415" t="s">
        <v>9877</v>
      </c>
      <c r="E1415" t="s">
        <v>2168</v>
      </c>
      <c r="F1415" t="s">
        <v>9292</v>
      </c>
      <c r="H1415" t="s">
        <v>265</v>
      </c>
      <c r="I1415" t="s">
        <v>266</v>
      </c>
      <c r="J1415" t="s">
        <v>2120</v>
      </c>
      <c r="K1415" t="s">
        <v>16358</v>
      </c>
      <c r="L1415" t="s">
        <v>271</v>
      </c>
      <c r="M1415" t="s">
        <v>268</v>
      </c>
      <c r="N1415">
        <v>21</v>
      </c>
      <c r="O1415" t="s">
        <v>273</v>
      </c>
      <c r="P1415">
        <v>0.17</v>
      </c>
      <c r="R1415">
        <v>1</v>
      </c>
      <c r="S1415" s="108">
        <v>0.17</v>
      </c>
      <c r="T1415">
        <v>1</v>
      </c>
      <c r="U1415" t="s">
        <v>270</v>
      </c>
      <c r="V1415" t="s">
        <v>167</v>
      </c>
      <c r="W1415">
        <v>1</v>
      </c>
      <c r="X1415">
        <v>0</v>
      </c>
      <c r="Y1415">
        <v>0</v>
      </c>
      <c r="Z1415">
        <v>0</v>
      </c>
      <c r="AA1415">
        <v>1</v>
      </c>
      <c r="AB1415">
        <v>0</v>
      </c>
      <c r="AC1415">
        <v>0</v>
      </c>
      <c r="AD1415">
        <v>0</v>
      </c>
    </row>
    <row r="1416" spans="1:30" x14ac:dyDescent="0.3">
      <c r="A1416" t="s">
        <v>1861</v>
      </c>
      <c r="B1416" t="s">
        <v>2071</v>
      </c>
      <c r="C1416" t="s">
        <v>166</v>
      </c>
      <c r="D1416" t="s">
        <v>9666</v>
      </c>
      <c r="E1416" t="s">
        <v>2072</v>
      </c>
      <c r="F1416" t="s">
        <v>1998</v>
      </c>
      <c r="H1416" t="s">
        <v>265</v>
      </c>
      <c r="I1416" t="s">
        <v>266</v>
      </c>
      <c r="J1416" t="s">
        <v>2002</v>
      </c>
      <c r="K1416" t="s">
        <v>15719</v>
      </c>
      <c r="L1416" t="s">
        <v>267</v>
      </c>
      <c r="M1416" t="s">
        <v>268</v>
      </c>
      <c r="N1416">
        <v>8</v>
      </c>
      <c r="O1416" t="s">
        <v>266</v>
      </c>
      <c r="P1416">
        <v>0.17</v>
      </c>
      <c r="R1416">
        <v>1</v>
      </c>
      <c r="S1416" s="108">
        <v>0.17</v>
      </c>
      <c r="T1416">
        <v>1</v>
      </c>
      <c r="U1416" t="s">
        <v>270</v>
      </c>
      <c r="V1416" t="s">
        <v>167</v>
      </c>
      <c r="W1416">
        <v>1</v>
      </c>
      <c r="X1416">
        <v>0</v>
      </c>
      <c r="Y1416">
        <v>0</v>
      </c>
      <c r="Z1416">
        <v>0</v>
      </c>
      <c r="AA1416">
        <v>1</v>
      </c>
      <c r="AB1416">
        <v>0</v>
      </c>
      <c r="AC1416">
        <v>0</v>
      </c>
      <c r="AD1416">
        <v>0</v>
      </c>
    </row>
    <row r="1417" spans="1:30" x14ac:dyDescent="0.3">
      <c r="A1417" t="s">
        <v>1861</v>
      </c>
      <c r="B1417" t="s">
        <v>2071</v>
      </c>
      <c r="C1417" t="s">
        <v>166</v>
      </c>
      <c r="D1417" t="s">
        <v>9666</v>
      </c>
      <c r="E1417" t="s">
        <v>2072</v>
      </c>
      <c r="F1417" t="s">
        <v>1998</v>
      </c>
      <c r="H1417" t="s">
        <v>265</v>
      </c>
      <c r="I1417" t="s">
        <v>266</v>
      </c>
      <c r="J1417" t="s">
        <v>2002</v>
      </c>
      <c r="K1417" t="s">
        <v>15719</v>
      </c>
      <c r="L1417" t="s">
        <v>271</v>
      </c>
      <c r="M1417" t="s">
        <v>268</v>
      </c>
      <c r="N1417">
        <v>9</v>
      </c>
      <c r="O1417" t="s">
        <v>288</v>
      </c>
      <c r="P1417">
        <v>0.17</v>
      </c>
      <c r="R1417">
        <v>1</v>
      </c>
      <c r="S1417" s="108">
        <v>0.17</v>
      </c>
      <c r="T1417">
        <v>1</v>
      </c>
      <c r="U1417" t="s">
        <v>270</v>
      </c>
      <c r="V1417" t="s">
        <v>167</v>
      </c>
      <c r="W1417">
        <v>1</v>
      </c>
      <c r="X1417">
        <v>0</v>
      </c>
      <c r="Y1417">
        <v>0</v>
      </c>
      <c r="Z1417">
        <v>0</v>
      </c>
      <c r="AA1417">
        <v>1</v>
      </c>
      <c r="AB1417">
        <v>0</v>
      </c>
      <c r="AC1417">
        <v>0</v>
      </c>
      <c r="AD1417">
        <v>0</v>
      </c>
    </row>
    <row r="1418" spans="1:30" x14ac:dyDescent="0.3">
      <c r="A1418" t="s">
        <v>1861</v>
      </c>
      <c r="B1418" t="s">
        <v>2071</v>
      </c>
      <c r="C1418" t="s">
        <v>166</v>
      </c>
      <c r="D1418" t="s">
        <v>9666</v>
      </c>
      <c r="E1418" t="s">
        <v>2072</v>
      </c>
      <c r="F1418" t="s">
        <v>1998</v>
      </c>
      <c r="H1418" t="s">
        <v>265</v>
      </c>
      <c r="I1418" t="s">
        <v>266</v>
      </c>
      <c r="J1418" t="s">
        <v>2002</v>
      </c>
      <c r="K1418" t="s">
        <v>15719</v>
      </c>
      <c r="L1418" t="s">
        <v>271</v>
      </c>
      <c r="M1418" t="s">
        <v>268</v>
      </c>
      <c r="N1418">
        <v>21</v>
      </c>
      <c r="O1418" t="s">
        <v>273</v>
      </c>
      <c r="P1418">
        <v>0.17</v>
      </c>
      <c r="R1418">
        <v>1</v>
      </c>
      <c r="S1418" s="108">
        <v>0.17</v>
      </c>
      <c r="T1418">
        <v>1</v>
      </c>
      <c r="U1418" t="s">
        <v>270</v>
      </c>
      <c r="V1418" t="s">
        <v>167</v>
      </c>
      <c r="W1418">
        <v>1</v>
      </c>
      <c r="X1418">
        <v>0</v>
      </c>
      <c r="Y1418">
        <v>0</v>
      </c>
      <c r="Z1418">
        <v>0</v>
      </c>
      <c r="AA1418">
        <v>1</v>
      </c>
      <c r="AB1418">
        <v>0</v>
      </c>
      <c r="AC1418">
        <v>0</v>
      </c>
      <c r="AD1418">
        <v>0</v>
      </c>
    </row>
    <row r="1419" spans="1:30" x14ac:dyDescent="0.3">
      <c r="A1419" t="s">
        <v>1861</v>
      </c>
      <c r="B1419" t="s">
        <v>2141</v>
      </c>
      <c r="C1419" t="s">
        <v>166</v>
      </c>
      <c r="D1419" t="s">
        <v>9867</v>
      </c>
      <c r="E1419" t="s">
        <v>2142</v>
      </c>
      <c r="F1419" t="s">
        <v>9292</v>
      </c>
      <c r="H1419" t="s">
        <v>265</v>
      </c>
      <c r="I1419" t="s">
        <v>266</v>
      </c>
      <c r="J1419" t="s">
        <v>2120</v>
      </c>
      <c r="K1419" t="s">
        <v>756</v>
      </c>
      <c r="L1419" t="s">
        <v>267</v>
      </c>
      <c r="M1419" t="s">
        <v>268</v>
      </c>
      <c r="N1419">
        <v>8</v>
      </c>
      <c r="O1419" t="s">
        <v>266</v>
      </c>
      <c r="P1419">
        <v>0.17</v>
      </c>
      <c r="R1419">
        <v>1</v>
      </c>
      <c r="S1419" s="108">
        <v>0.17</v>
      </c>
      <c r="T1419">
        <v>1</v>
      </c>
      <c r="U1419" t="s">
        <v>270</v>
      </c>
      <c r="V1419" t="s">
        <v>167</v>
      </c>
      <c r="W1419">
        <v>1</v>
      </c>
      <c r="X1419">
        <v>0</v>
      </c>
      <c r="Y1419">
        <v>0</v>
      </c>
      <c r="Z1419">
        <v>0</v>
      </c>
      <c r="AA1419">
        <v>1</v>
      </c>
      <c r="AB1419">
        <v>0</v>
      </c>
      <c r="AC1419">
        <v>0</v>
      </c>
      <c r="AD1419">
        <v>0</v>
      </c>
    </row>
    <row r="1420" spans="1:30" x14ac:dyDescent="0.3">
      <c r="A1420" t="s">
        <v>1861</v>
      </c>
      <c r="B1420" t="s">
        <v>2150</v>
      </c>
      <c r="C1420" t="s">
        <v>166</v>
      </c>
      <c r="D1420" t="s">
        <v>9870</v>
      </c>
      <c r="E1420" t="s">
        <v>2151</v>
      </c>
      <c r="F1420" t="s">
        <v>9292</v>
      </c>
      <c r="H1420" t="s">
        <v>265</v>
      </c>
      <c r="I1420" t="s">
        <v>266</v>
      </c>
      <c r="J1420" t="s">
        <v>2120</v>
      </c>
      <c r="K1420" t="s">
        <v>756</v>
      </c>
      <c r="L1420" t="s">
        <v>267</v>
      </c>
      <c r="M1420" t="s">
        <v>268</v>
      </c>
      <c r="N1420">
        <v>8</v>
      </c>
      <c r="O1420" t="s">
        <v>266</v>
      </c>
      <c r="P1420">
        <v>0.17</v>
      </c>
      <c r="R1420">
        <v>1</v>
      </c>
      <c r="S1420" s="108">
        <v>0.17</v>
      </c>
      <c r="T1420">
        <v>1</v>
      </c>
      <c r="U1420" t="s">
        <v>270</v>
      </c>
      <c r="V1420" t="s">
        <v>167</v>
      </c>
      <c r="W1420">
        <v>1</v>
      </c>
      <c r="X1420">
        <v>0</v>
      </c>
      <c r="Y1420">
        <v>0</v>
      </c>
      <c r="Z1420">
        <v>0</v>
      </c>
      <c r="AA1420">
        <v>1</v>
      </c>
      <c r="AB1420">
        <v>0</v>
      </c>
      <c r="AC1420">
        <v>0</v>
      </c>
      <c r="AD1420">
        <v>0</v>
      </c>
    </row>
    <row r="1421" spans="1:30" x14ac:dyDescent="0.3">
      <c r="A1421" t="s">
        <v>1861</v>
      </c>
      <c r="B1421" t="s">
        <v>2150</v>
      </c>
      <c r="C1421" t="s">
        <v>166</v>
      </c>
      <c r="D1421" t="s">
        <v>9870</v>
      </c>
      <c r="E1421" t="s">
        <v>2151</v>
      </c>
      <c r="F1421" t="s">
        <v>9292</v>
      </c>
      <c r="H1421" t="s">
        <v>265</v>
      </c>
      <c r="I1421" t="s">
        <v>266</v>
      </c>
      <c r="J1421" t="s">
        <v>2120</v>
      </c>
      <c r="K1421" t="s">
        <v>756</v>
      </c>
      <c r="L1421" t="s">
        <v>271</v>
      </c>
      <c r="M1421" t="s">
        <v>268</v>
      </c>
      <c r="N1421">
        <v>9</v>
      </c>
      <c r="O1421" t="s">
        <v>288</v>
      </c>
      <c r="P1421">
        <v>0.17</v>
      </c>
      <c r="R1421">
        <v>1</v>
      </c>
      <c r="S1421" s="108">
        <v>0.17</v>
      </c>
      <c r="T1421">
        <v>1</v>
      </c>
      <c r="U1421" t="s">
        <v>270</v>
      </c>
      <c r="V1421" t="s">
        <v>167</v>
      </c>
      <c r="W1421">
        <v>1</v>
      </c>
      <c r="X1421">
        <v>0</v>
      </c>
      <c r="Y1421">
        <v>0</v>
      </c>
      <c r="Z1421">
        <v>0</v>
      </c>
      <c r="AA1421">
        <v>1</v>
      </c>
      <c r="AB1421">
        <v>0</v>
      </c>
      <c r="AC1421">
        <v>0</v>
      </c>
      <c r="AD1421">
        <v>0</v>
      </c>
    </row>
    <row r="1422" spans="1:30" x14ac:dyDescent="0.3">
      <c r="A1422" t="s">
        <v>1861</v>
      </c>
      <c r="B1422" t="s">
        <v>2156</v>
      </c>
      <c r="C1422" t="s">
        <v>166</v>
      </c>
      <c r="D1422" t="s">
        <v>9872</v>
      </c>
      <c r="E1422" t="s">
        <v>2157</v>
      </c>
      <c r="F1422" t="s">
        <v>9292</v>
      </c>
      <c r="H1422" t="s">
        <v>265</v>
      </c>
      <c r="I1422" t="s">
        <v>266</v>
      </c>
      <c r="J1422" t="s">
        <v>2120</v>
      </c>
      <c r="K1422" t="s">
        <v>756</v>
      </c>
      <c r="L1422" t="s">
        <v>267</v>
      </c>
      <c r="M1422" t="s">
        <v>268</v>
      </c>
      <c r="N1422">
        <v>8</v>
      </c>
      <c r="O1422" t="s">
        <v>266</v>
      </c>
      <c r="P1422">
        <v>0.17</v>
      </c>
      <c r="R1422">
        <v>1</v>
      </c>
      <c r="S1422" s="108">
        <v>0.17</v>
      </c>
      <c r="T1422">
        <v>1</v>
      </c>
      <c r="U1422" t="s">
        <v>270</v>
      </c>
      <c r="V1422" t="s">
        <v>167</v>
      </c>
      <c r="W1422">
        <v>1</v>
      </c>
      <c r="X1422">
        <v>0</v>
      </c>
      <c r="Y1422">
        <v>0</v>
      </c>
      <c r="Z1422">
        <v>0</v>
      </c>
      <c r="AA1422">
        <v>1</v>
      </c>
      <c r="AB1422">
        <v>0</v>
      </c>
      <c r="AC1422">
        <v>0</v>
      </c>
      <c r="AD1422">
        <v>0</v>
      </c>
    </row>
    <row r="1423" spans="1:30" x14ac:dyDescent="0.3">
      <c r="A1423" t="s">
        <v>1861</v>
      </c>
      <c r="B1423" t="s">
        <v>2156</v>
      </c>
      <c r="C1423" t="s">
        <v>166</v>
      </c>
      <c r="D1423" t="s">
        <v>9872</v>
      </c>
      <c r="E1423" t="s">
        <v>2157</v>
      </c>
      <c r="F1423" t="s">
        <v>9292</v>
      </c>
      <c r="H1423" t="s">
        <v>265</v>
      </c>
      <c r="I1423" t="s">
        <v>266</v>
      </c>
      <c r="J1423" t="s">
        <v>2120</v>
      </c>
      <c r="K1423" t="s">
        <v>756</v>
      </c>
      <c r="L1423" t="s">
        <v>271</v>
      </c>
      <c r="M1423" t="s">
        <v>268</v>
      </c>
      <c r="N1423">
        <v>9</v>
      </c>
      <c r="O1423" t="s">
        <v>288</v>
      </c>
      <c r="P1423">
        <v>0.17</v>
      </c>
      <c r="R1423">
        <v>1</v>
      </c>
      <c r="S1423" s="108">
        <v>0.17</v>
      </c>
      <c r="T1423">
        <v>1</v>
      </c>
      <c r="U1423" t="s">
        <v>270</v>
      </c>
      <c r="V1423" t="s">
        <v>167</v>
      </c>
      <c r="W1423">
        <v>1</v>
      </c>
      <c r="X1423">
        <v>0</v>
      </c>
      <c r="Y1423">
        <v>0</v>
      </c>
      <c r="Z1423">
        <v>0</v>
      </c>
      <c r="AA1423">
        <v>1</v>
      </c>
      <c r="AB1423">
        <v>0</v>
      </c>
      <c r="AC1423">
        <v>0</v>
      </c>
      <c r="AD1423">
        <v>0</v>
      </c>
    </row>
    <row r="1424" spans="1:30" x14ac:dyDescent="0.3">
      <c r="A1424" t="s">
        <v>1861</v>
      </c>
      <c r="B1424" t="s">
        <v>2207</v>
      </c>
      <c r="C1424" t="s">
        <v>166</v>
      </c>
      <c r="D1424" t="s">
        <v>9841</v>
      </c>
      <c r="E1424" t="s">
        <v>2208</v>
      </c>
      <c r="F1424" t="s">
        <v>2198</v>
      </c>
      <c r="H1424" t="s">
        <v>265</v>
      </c>
      <c r="I1424" t="s">
        <v>266</v>
      </c>
      <c r="J1424" t="s">
        <v>2205</v>
      </c>
      <c r="K1424" t="s">
        <v>756</v>
      </c>
      <c r="L1424" t="s">
        <v>267</v>
      </c>
      <c r="M1424" t="s">
        <v>268</v>
      </c>
      <c r="N1424">
        <v>8</v>
      </c>
      <c r="O1424" t="s">
        <v>266</v>
      </c>
      <c r="P1424">
        <v>0.17</v>
      </c>
      <c r="R1424">
        <v>1</v>
      </c>
      <c r="S1424" s="108">
        <v>0.17</v>
      </c>
      <c r="T1424">
        <v>1</v>
      </c>
      <c r="U1424" t="s">
        <v>270</v>
      </c>
      <c r="V1424" t="s">
        <v>167</v>
      </c>
      <c r="W1424">
        <v>1</v>
      </c>
      <c r="X1424">
        <v>0</v>
      </c>
      <c r="Y1424">
        <v>0</v>
      </c>
      <c r="Z1424">
        <v>0</v>
      </c>
      <c r="AA1424">
        <v>1</v>
      </c>
      <c r="AB1424">
        <v>0</v>
      </c>
      <c r="AC1424">
        <v>0</v>
      </c>
      <c r="AD1424">
        <v>0</v>
      </c>
    </row>
    <row r="1425" spans="1:30" x14ac:dyDescent="0.3">
      <c r="A1425" t="s">
        <v>1861</v>
      </c>
      <c r="B1425" t="s">
        <v>2207</v>
      </c>
      <c r="C1425" t="s">
        <v>166</v>
      </c>
      <c r="D1425" t="s">
        <v>9841</v>
      </c>
      <c r="E1425" t="s">
        <v>2208</v>
      </c>
      <c r="F1425" t="s">
        <v>2198</v>
      </c>
      <c r="H1425" t="s">
        <v>265</v>
      </c>
      <c r="I1425" t="s">
        <v>266</v>
      </c>
      <c r="J1425" t="s">
        <v>2205</v>
      </c>
      <c r="K1425" t="s">
        <v>756</v>
      </c>
      <c r="L1425" t="s">
        <v>271</v>
      </c>
      <c r="M1425" t="s">
        <v>268</v>
      </c>
      <c r="N1425">
        <v>21</v>
      </c>
      <c r="O1425" t="s">
        <v>273</v>
      </c>
      <c r="P1425">
        <v>0.17</v>
      </c>
      <c r="R1425">
        <v>1</v>
      </c>
      <c r="S1425" s="108">
        <v>0.17</v>
      </c>
      <c r="T1425">
        <v>1</v>
      </c>
      <c r="U1425" t="s">
        <v>270</v>
      </c>
      <c r="V1425" t="s">
        <v>167</v>
      </c>
      <c r="W1425">
        <v>1</v>
      </c>
      <c r="X1425">
        <v>0</v>
      </c>
      <c r="Y1425">
        <v>0</v>
      </c>
      <c r="Z1425">
        <v>0</v>
      </c>
      <c r="AA1425">
        <v>1</v>
      </c>
      <c r="AB1425">
        <v>0</v>
      </c>
      <c r="AC1425">
        <v>0</v>
      </c>
      <c r="AD1425">
        <v>0</v>
      </c>
    </row>
    <row r="1426" spans="1:30" x14ac:dyDescent="0.3">
      <c r="A1426" t="s">
        <v>1861</v>
      </c>
      <c r="B1426" t="s">
        <v>2067</v>
      </c>
      <c r="C1426" t="s">
        <v>166</v>
      </c>
      <c r="D1426" t="s">
        <v>9664</v>
      </c>
      <c r="E1426" t="s">
        <v>2068</v>
      </c>
      <c r="F1426" t="s">
        <v>1998</v>
      </c>
      <c r="H1426" t="s">
        <v>265</v>
      </c>
      <c r="I1426" t="s">
        <v>266</v>
      </c>
      <c r="J1426" t="s">
        <v>1999</v>
      </c>
      <c r="K1426" t="s">
        <v>756</v>
      </c>
      <c r="L1426" t="s">
        <v>267</v>
      </c>
      <c r="M1426" t="s">
        <v>268</v>
      </c>
      <c r="N1426">
        <v>8</v>
      </c>
      <c r="O1426" t="s">
        <v>266</v>
      </c>
      <c r="P1426">
        <v>0.17</v>
      </c>
      <c r="R1426">
        <v>1</v>
      </c>
      <c r="S1426" s="108">
        <v>0.17</v>
      </c>
      <c r="T1426">
        <v>1</v>
      </c>
      <c r="U1426" t="s">
        <v>270</v>
      </c>
      <c r="V1426" t="s">
        <v>167</v>
      </c>
      <c r="W1426">
        <v>1</v>
      </c>
      <c r="X1426">
        <v>0</v>
      </c>
      <c r="Y1426">
        <v>0</v>
      </c>
      <c r="Z1426">
        <v>0</v>
      </c>
      <c r="AA1426">
        <v>1</v>
      </c>
      <c r="AB1426">
        <v>0</v>
      </c>
      <c r="AC1426">
        <v>0</v>
      </c>
      <c r="AD1426">
        <v>0</v>
      </c>
    </row>
    <row r="1427" spans="1:30" x14ac:dyDescent="0.3">
      <c r="A1427" t="s">
        <v>1861</v>
      </c>
      <c r="B1427" t="s">
        <v>2067</v>
      </c>
      <c r="C1427" t="s">
        <v>166</v>
      </c>
      <c r="D1427" t="s">
        <v>9664</v>
      </c>
      <c r="E1427" t="s">
        <v>2068</v>
      </c>
      <c r="F1427" t="s">
        <v>1998</v>
      </c>
      <c r="H1427" t="s">
        <v>265</v>
      </c>
      <c r="I1427" t="s">
        <v>266</v>
      </c>
      <c r="J1427" t="s">
        <v>1999</v>
      </c>
      <c r="K1427" t="s">
        <v>756</v>
      </c>
      <c r="L1427" t="s">
        <v>271</v>
      </c>
      <c r="M1427" t="s">
        <v>268</v>
      </c>
      <c r="N1427">
        <v>9</v>
      </c>
      <c r="O1427" t="s">
        <v>288</v>
      </c>
      <c r="P1427">
        <v>0.17</v>
      </c>
      <c r="R1427">
        <v>1</v>
      </c>
      <c r="S1427" s="108">
        <v>0.17</v>
      </c>
      <c r="T1427">
        <v>1</v>
      </c>
      <c r="U1427" t="s">
        <v>270</v>
      </c>
      <c r="V1427" t="s">
        <v>167</v>
      </c>
      <c r="W1427">
        <v>1</v>
      </c>
      <c r="X1427">
        <v>0</v>
      </c>
      <c r="Y1427">
        <v>0</v>
      </c>
      <c r="Z1427">
        <v>0</v>
      </c>
      <c r="AA1427">
        <v>1</v>
      </c>
      <c r="AB1427">
        <v>0</v>
      </c>
      <c r="AC1427">
        <v>0</v>
      </c>
      <c r="AD1427">
        <v>0</v>
      </c>
    </row>
    <row r="1428" spans="1:30" x14ac:dyDescent="0.3">
      <c r="A1428" t="s">
        <v>1861</v>
      </c>
      <c r="B1428" t="s">
        <v>2067</v>
      </c>
      <c r="C1428" t="s">
        <v>166</v>
      </c>
      <c r="D1428" t="s">
        <v>9664</v>
      </c>
      <c r="E1428" t="s">
        <v>2068</v>
      </c>
      <c r="F1428" t="s">
        <v>1998</v>
      </c>
      <c r="H1428" t="s">
        <v>265</v>
      </c>
      <c r="I1428" t="s">
        <v>266</v>
      </c>
      <c r="J1428" t="s">
        <v>1999</v>
      </c>
      <c r="K1428" t="s">
        <v>756</v>
      </c>
      <c r="L1428" t="s">
        <v>271</v>
      </c>
      <c r="M1428" t="s">
        <v>268</v>
      </c>
      <c r="N1428">
        <v>21</v>
      </c>
      <c r="O1428" t="s">
        <v>273</v>
      </c>
      <c r="P1428">
        <v>0.17</v>
      </c>
      <c r="R1428">
        <v>1</v>
      </c>
      <c r="S1428" s="108">
        <v>0.17</v>
      </c>
      <c r="T1428">
        <v>1</v>
      </c>
      <c r="U1428" t="s">
        <v>270</v>
      </c>
      <c r="V1428" t="s">
        <v>167</v>
      </c>
      <c r="W1428">
        <v>1</v>
      </c>
      <c r="X1428">
        <v>0</v>
      </c>
      <c r="Y1428">
        <v>0</v>
      </c>
      <c r="Z1428">
        <v>0</v>
      </c>
      <c r="AA1428">
        <v>1</v>
      </c>
      <c r="AB1428">
        <v>0</v>
      </c>
      <c r="AC1428">
        <v>0</v>
      </c>
      <c r="AD1428">
        <v>0</v>
      </c>
    </row>
    <row r="1429" spans="1:30" x14ac:dyDescent="0.3">
      <c r="A1429" t="s">
        <v>1861</v>
      </c>
      <c r="B1429" t="s">
        <v>2057</v>
      </c>
      <c r="C1429" t="s">
        <v>166</v>
      </c>
      <c r="D1429" t="s">
        <v>9659</v>
      </c>
      <c r="E1429" t="s">
        <v>2058</v>
      </c>
      <c r="F1429" t="s">
        <v>1998</v>
      </c>
      <c r="H1429" t="s">
        <v>265</v>
      </c>
      <c r="I1429" t="s">
        <v>266</v>
      </c>
      <c r="J1429" t="s">
        <v>1999</v>
      </c>
      <c r="K1429" t="s">
        <v>756</v>
      </c>
      <c r="L1429" t="s">
        <v>267</v>
      </c>
      <c r="M1429" t="s">
        <v>268</v>
      </c>
      <c r="N1429">
        <v>8</v>
      </c>
      <c r="O1429" t="s">
        <v>266</v>
      </c>
      <c r="P1429">
        <v>0.17</v>
      </c>
      <c r="R1429">
        <v>1</v>
      </c>
      <c r="S1429" s="108">
        <v>0.17</v>
      </c>
      <c r="T1429">
        <v>1</v>
      </c>
      <c r="U1429" t="s">
        <v>270</v>
      </c>
      <c r="V1429" t="s">
        <v>167</v>
      </c>
      <c r="W1429">
        <v>1</v>
      </c>
      <c r="X1429">
        <v>0</v>
      </c>
      <c r="Y1429">
        <v>0</v>
      </c>
      <c r="Z1429">
        <v>0</v>
      </c>
      <c r="AA1429">
        <v>1</v>
      </c>
      <c r="AB1429">
        <v>0</v>
      </c>
      <c r="AC1429">
        <v>0</v>
      </c>
      <c r="AD1429">
        <v>0</v>
      </c>
    </row>
    <row r="1430" spans="1:30" x14ac:dyDescent="0.3">
      <c r="A1430" t="s">
        <v>1861</v>
      </c>
      <c r="B1430" t="s">
        <v>2057</v>
      </c>
      <c r="C1430" t="s">
        <v>166</v>
      </c>
      <c r="D1430" t="s">
        <v>9659</v>
      </c>
      <c r="E1430" t="s">
        <v>2058</v>
      </c>
      <c r="F1430" t="s">
        <v>1998</v>
      </c>
      <c r="H1430" t="s">
        <v>265</v>
      </c>
      <c r="I1430" t="s">
        <v>266</v>
      </c>
      <c r="J1430" t="s">
        <v>1999</v>
      </c>
      <c r="K1430" t="s">
        <v>756</v>
      </c>
      <c r="L1430" t="s">
        <v>271</v>
      </c>
      <c r="M1430" t="s">
        <v>268</v>
      </c>
      <c r="N1430">
        <v>9</v>
      </c>
      <c r="O1430" t="s">
        <v>288</v>
      </c>
      <c r="P1430">
        <v>0.17</v>
      </c>
      <c r="R1430">
        <v>1</v>
      </c>
      <c r="S1430" s="108">
        <v>0.17</v>
      </c>
      <c r="T1430">
        <v>1</v>
      </c>
      <c r="U1430" t="s">
        <v>270</v>
      </c>
      <c r="V1430" t="s">
        <v>167</v>
      </c>
      <c r="W1430">
        <v>1</v>
      </c>
      <c r="X1430">
        <v>0</v>
      </c>
      <c r="Y1430">
        <v>0</v>
      </c>
      <c r="Z1430">
        <v>0</v>
      </c>
      <c r="AA1430">
        <v>1</v>
      </c>
      <c r="AB1430">
        <v>0</v>
      </c>
      <c r="AC1430">
        <v>0</v>
      </c>
      <c r="AD1430">
        <v>0</v>
      </c>
    </row>
    <row r="1431" spans="1:30" x14ac:dyDescent="0.3">
      <c r="A1431" t="s">
        <v>1861</v>
      </c>
      <c r="B1431" t="s">
        <v>2057</v>
      </c>
      <c r="C1431" t="s">
        <v>166</v>
      </c>
      <c r="D1431" t="s">
        <v>9659</v>
      </c>
      <c r="E1431" t="s">
        <v>2058</v>
      </c>
      <c r="F1431" t="s">
        <v>1998</v>
      </c>
      <c r="H1431" t="s">
        <v>265</v>
      </c>
      <c r="I1431" t="s">
        <v>266</v>
      </c>
      <c r="J1431" t="s">
        <v>1999</v>
      </c>
      <c r="K1431" t="s">
        <v>756</v>
      </c>
      <c r="L1431" t="s">
        <v>271</v>
      </c>
      <c r="M1431" t="s">
        <v>268</v>
      </c>
      <c r="N1431">
        <v>21</v>
      </c>
      <c r="O1431" t="s">
        <v>273</v>
      </c>
      <c r="P1431">
        <v>0.17</v>
      </c>
      <c r="R1431">
        <v>1</v>
      </c>
      <c r="S1431" s="108">
        <v>0.17</v>
      </c>
      <c r="T1431">
        <v>1</v>
      </c>
      <c r="U1431" t="s">
        <v>270</v>
      </c>
      <c r="V1431" t="s">
        <v>167</v>
      </c>
      <c r="W1431">
        <v>1</v>
      </c>
      <c r="X1431">
        <v>0</v>
      </c>
      <c r="Y1431">
        <v>0</v>
      </c>
      <c r="Z1431">
        <v>0</v>
      </c>
      <c r="AA1431">
        <v>1</v>
      </c>
      <c r="AB1431">
        <v>0</v>
      </c>
      <c r="AC1431">
        <v>0</v>
      </c>
      <c r="AD1431">
        <v>0</v>
      </c>
    </row>
    <row r="1432" spans="1:30" x14ac:dyDescent="0.3">
      <c r="A1432" t="s">
        <v>1861</v>
      </c>
      <c r="B1432" t="s">
        <v>2025</v>
      </c>
      <c r="C1432" t="s">
        <v>166</v>
      </c>
      <c r="D1432" t="s">
        <v>9643</v>
      </c>
      <c r="E1432" t="s">
        <v>2026</v>
      </c>
      <c r="F1432" t="s">
        <v>1998</v>
      </c>
      <c r="H1432" t="s">
        <v>265</v>
      </c>
      <c r="I1432" t="s">
        <v>266</v>
      </c>
      <c r="J1432" t="s">
        <v>2002</v>
      </c>
      <c r="K1432" t="s">
        <v>756</v>
      </c>
      <c r="L1432" t="s">
        <v>267</v>
      </c>
      <c r="M1432" t="s">
        <v>268</v>
      </c>
      <c r="N1432">
        <v>8</v>
      </c>
      <c r="O1432" t="s">
        <v>266</v>
      </c>
      <c r="P1432">
        <v>0.17</v>
      </c>
      <c r="R1432">
        <v>1</v>
      </c>
      <c r="S1432" s="108">
        <v>0.17</v>
      </c>
      <c r="T1432">
        <v>1</v>
      </c>
      <c r="U1432" t="s">
        <v>270</v>
      </c>
      <c r="V1432" t="s">
        <v>167</v>
      </c>
      <c r="W1432">
        <v>1</v>
      </c>
      <c r="X1432">
        <v>0</v>
      </c>
      <c r="Y1432">
        <v>0</v>
      </c>
      <c r="Z1432">
        <v>0</v>
      </c>
      <c r="AA1432">
        <v>1</v>
      </c>
      <c r="AB1432">
        <v>0</v>
      </c>
      <c r="AC1432">
        <v>0</v>
      </c>
      <c r="AD1432">
        <v>0</v>
      </c>
    </row>
    <row r="1433" spans="1:30" x14ac:dyDescent="0.3">
      <c r="A1433" t="s">
        <v>1861</v>
      </c>
      <c r="B1433" t="s">
        <v>2025</v>
      </c>
      <c r="C1433" t="s">
        <v>166</v>
      </c>
      <c r="D1433" t="s">
        <v>9643</v>
      </c>
      <c r="E1433" t="s">
        <v>2026</v>
      </c>
      <c r="F1433" t="s">
        <v>1998</v>
      </c>
      <c r="H1433" t="s">
        <v>265</v>
      </c>
      <c r="I1433" t="s">
        <v>266</v>
      </c>
      <c r="J1433" t="s">
        <v>2002</v>
      </c>
      <c r="K1433" t="s">
        <v>756</v>
      </c>
      <c r="L1433" t="s">
        <v>271</v>
      </c>
      <c r="M1433" t="s">
        <v>268</v>
      </c>
      <c r="N1433">
        <v>9</v>
      </c>
      <c r="O1433" t="s">
        <v>288</v>
      </c>
      <c r="P1433">
        <v>0.17</v>
      </c>
      <c r="R1433">
        <v>1</v>
      </c>
      <c r="S1433" s="108">
        <v>0.17</v>
      </c>
      <c r="T1433">
        <v>1</v>
      </c>
      <c r="U1433" t="s">
        <v>270</v>
      </c>
      <c r="V1433" t="s">
        <v>167</v>
      </c>
      <c r="W1433">
        <v>1</v>
      </c>
      <c r="X1433">
        <v>0</v>
      </c>
      <c r="Y1433">
        <v>0</v>
      </c>
      <c r="Z1433">
        <v>0</v>
      </c>
      <c r="AA1433">
        <v>1</v>
      </c>
      <c r="AB1433">
        <v>0</v>
      </c>
      <c r="AC1433">
        <v>0</v>
      </c>
      <c r="AD1433">
        <v>0</v>
      </c>
    </row>
    <row r="1434" spans="1:30" x14ac:dyDescent="0.3">
      <c r="A1434" t="s">
        <v>1861</v>
      </c>
      <c r="B1434" t="s">
        <v>2059</v>
      </c>
      <c r="C1434" t="s">
        <v>166</v>
      </c>
      <c r="D1434" t="s">
        <v>9660</v>
      </c>
      <c r="E1434" t="s">
        <v>2060</v>
      </c>
      <c r="F1434" t="s">
        <v>1998</v>
      </c>
      <c r="H1434" t="s">
        <v>265</v>
      </c>
      <c r="I1434" t="s">
        <v>266</v>
      </c>
      <c r="J1434" t="s">
        <v>2002</v>
      </c>
      <c r="K1434" t="s">
        <v>756</v>
      </c>
      <c r="L1434" t="s">
        <v>267</v>
      </c>
      <c r="M1434" t="s">
        <v>268</v>
      </c>
      <c r="N1434">
        <v>8</v>
      </c>
      <c r="O1434" t="s">
        <v>266</v>
      </c>
      <c r="P1434">
        <v>0.17</v>
      </c>
      <c r="R1434">
        <v>1</v>
      </c>
      <c r="S1434" s="108">
        <v>0.17</v>
      </c>
      <c r="T1434">
        <v>1</v>
      </c>
      <c r="U1434" t="s">
        <v>270</v>
      </c>
      <c r="V1434" t="s">
        <v>167</v>
      </c>
      <c r="W1434">
        <v>1</v>
      </c>
      <c r="X1434">
        <v>0</v>
      </c>
      <c r="Y1434">
        <v>0</v>
      </c>
      <c r="Z1434">
        <v>0</v>
      </c>
      <c r="AA1434">
        <v>1</v>
      </c>
      <c r="AB1434">
        <v>0</v>
      </c>
      <c r="AC1434">
        <v>0</v>
      </c>
      <c r="AD1434">
        <v>0</v>
      </c>
    </row>
    <row r="1435" spans="1:30" x14ac:dyDescent="0.3">
      <c r="A1435" t="s">
        <v>1861</v>
      </c>
      <c r="B1435" t="s">
        <v>2059</v>
      </c>
      <c r="C1435" t="s">
        <v>166</v>
      </c>
      <c r="D1435" t="s">
        <v>9660</v>
      </c>
      <c r="E1435" t="s">
        <v>2060</v>
      </c>
      <c r="F1435" t="s">
        <v>1998</v>
      </c>
      <c r="H1435" t="s">
        <v>265</v>
      </c>
      <c r="I1435" t="s">
        <v>266</v>
      </c>
      <c r="J1435" t="s">
        <v>2002</v>
      </c>
      <c r="K1435" t="s">
        <v>756</v>
      </c>
      <c r="L1435" t="s">
        <v>271</v>
      </c>
      <c r="M1435" t="s">
        <v>268</v>
      </c>
      <c r="N1435">
        <v>21</v>
      </c>
      <c r="O1435" t="s">
        <v>273</v>
      </c>
      <c r="P1435">
        <v>0.17</v>
      </c>
      <c r="R1435">
        <v>1</v>
      </c>
      <c r="S1435" s="108">
        <v>0.17</v>
      </c>
      <c r="T1435">
        <v>1</v>
      </c>
      <c r="U1435" t="s">
        <v>270</v>
      </c>
      <c r="V1435" t="s">
        <v>167</v>
      </c>
      <c r="W1435">
        <v>1</v>
      </c>
      <c r="X1435">
        <v>0</v>
      </c>
      <c r="Y1435">
        <v>0</v>
      </c>
      <c r="Z1435">
        <v>0</v>
      </c>
      <c r="AA1435">
        <v>1</v>
      </c>
      <c r="AB1435">
        <v>0</v>
      </c>
      <c r="AC1435">
        <v>0</v>
      </c>
      <c r="AD1435">
        <v>0</v>
      </c>
    </row>
    <row r="1436" spans="1:30" x14ac:dyDescent="0.3">
      <c r="A1436" t="s">
        <v>1861</v>
      </c>
      <c r="B1436" t="s">
        <v>2059</v>
      </c>
      <c r="C1436" t="s">
        <v>166</v>
      </c>
      <c r="D1436" t="s">
        <v>9660</v>
      </c>
      <c r="E1436" t="s">
        <v>2060</v>
      </c>
      <c r="F1436" t="s">
        <v>1998</v>
      </c>
      <c r="H1436" t="s">
        <v>265</v>
      </c>
      <c r="I1436" t="s">
        <v>266</v>
      </c>
      <c r="J1436" t="s">
        <v>2002</v>
      </c>
      <c r="K1436" t="s">
        <v>756</v>
      </c>
      <c r="L1436" t="s">
        <v>271</v>
      </c>
      <c r="M1436" t="s">
        <v>268</v>
      </c>
      <c r="N1436">
        <v>9</v>
      </c>
      <c r="O1436" t="s">
        <v>288</v>
      </c>
      <c r="P1436">
        <v>0.32</v>
      </c>
      <c r="R1436">
        <v>1</v>
      </c>
      <c r="S1436" s="108">
        <v>0.32</v>
      </c>
      <c r="T1436">
        <v>1</v>
      </c>
      <c r="U1436" t="s">
        <v>270</v>
      </c>
      <c r="V1436" t="s">
        <v>167</v>
      </c>
      <c r="W1436">
        <v>1</v>
      </c>
      <c r="X1436">
        <v>0</v>
      </c>
      <c r="Y1436">
        <v>0</v>
      </c>
      <c r="Z1436">
        <v>0</v>
      </c>
      <c r="AA1436">
        <v>1</v>
      </c>
      <c r="AB1436">
        <v>0</v>
      </c>
      <c r="AC1436">
        <v>0</v>
      </c>
      <c r="AD1436">
        <v>0</v>
      </c>
    </row>
    <row r="1437" spans="1:30" x14ac:dyDescent="0.3">
      <c r="A1437" t="s">
        <v>1861</v>
      </c>
      <c r="B1437" t="s">
        <v>2045</v>
      </c>
      <c r="C1437" t="s">
        <v>166</v>
      </c>
      <c r="D1437" t="s">
        <v>9653</v>
      </c>
      <c r="E1437" t="s">
        <v>2046</v>
      </c>
      <c r="F1437" t="s">
        <v>1998</v>
      </c>
      <c r="H1437" t="s">
        <v>265</v>
      </c>
      <c r="I1437" t="s">
        <v>266</v>
      </c>
      <c r="J1437" t="s">
        <v>1999</v>
      </c>
      <c r="K1437" t="s">
        <v>756</v>
      </c>
      <c r="L1437" t="s">
        <v>267</v>
      </c>
      <c r="M1437" t="s">
        <v>268</v>
      </c>
      <c r="N1437">
        <v>8</v>
      </c>
      <c r="O1437" t="s">
        <v>266</v>
      </c>
      <c r="P1437">
        <v>0.17</v>
      </c>
      <c r="R1437">
        <v>1</v>
      </c>
      <c r="S1437" s="108">
        <v>0.17</v>
      </c>
      <c r="T1437">
        <v>1</v>
      </c>
      <c r="U1437" t="s">
        <v>270</v>
      </c>
      <c r="V1437" t="s">
        <v>167</v>
      </c>
      <c r="W1437">
        <v>1</v>
      </c>
      <c r="X1437">
        <v>0</v>
      </c>
      <c r="Y1437">
        <v>0</v>
      </c>
      <c r="Z1437">
        <v>0</v>
      </c>
      <c r="AA1437">
        <v>1</v>
      </c>
      <c r="AB1437">
        <v>0</v>
      </c>
      <c r="AC1437">
        <v>0</v>
      </c>
      <c r="AD1437">
        <v>0</v>
      </c>
    </row>
    <row r="1438" spans="1:30" x14ac:dyDescent="0.3">
      <c r="A1438" t="s">
        <v>1861</v>
      </c>
      <c r="B1438" t="s">
        <v>2045</v>
      </c>
      <c r="C1438" t="s">
        <v>166</v>
      </c>
      <c r="D1438" t="s">
        <v>9653</v>
      </c>
      <c r="E1438" t="s">
        <v>2046</v>
      </c>
      <c r="F1438" t="s">
        <v>1998</v>
      </c>
      <c r="H1438" t="s">
        <v>265</v>
      </c>
      <c r="I1438" t="s">
        <v>266</v>
      </c>
      <c r="J1438" t="s">
        <v>1999</v>
      </c>
      <c r="K1438" t="s">
        <v>756</v>
      </c>
      <c r="L1438" t="s">
        <v>271</v>
      </c>
      <c r="M1438" t="s">
        <v>268</v>
      </c>
      <c r="N1438">
        <v>9</v>
      </c>
      <c r="O1438" t="s">
        <v>288</v>
      </c>
      <c r="P1438">
        <v>0.32</v>
      </c>
      <c r="R1438">
        <v>1</v>
      </c>
      <c r="S1438" s="108">
        <v>0.32</v>
      </c>
      <c r="T1438">
        <v>1</v>
      </c>
      <c r="U1438" t="s">
        <v>270</v>
      </c>
      <c r="V1438" t="s">
        <v>167</v>
      </c>
      <c r="W1438">
        <v>1</v>
      </c>
      <c r="X1438">
        <v>0</v>
      </c>
      <c r="Y1438">
        <v>0</v>
      </c>
      <c r="Z1438">
        <v>0</v>
      </c>
      <c r="AA1438">
        <v>1</v>
      </c>
      <c r="AB1438">
        <v>0</v>
      </c>
      <c r="AC1438">
        <v>0</v>
      </c>
      <c r="AD1438">
        <v>0</v>
      </c>
    </row>
    <row r="1439" spans="1:30" x14ac:dyDescent="0.3">
      <c r="A1439" t="s">
        <v>1861</v>
      </c>
      <c r="B1439" t="s">
        <v>2045</v>
      </c>
      <c r="C1439" t="s">
        <v>166</v>
      </c>
      <c r="D1439" t="s">
        <v>9653</v>
      </c>
      <c r="E1439" t="s">
        <v>2046</v>
      </c>
      <c r="F1439" t="s">
        <v>1998</v>
      </c>
      <c r="H1439" t="s">
        <v>265</v>
      </c>
      <c r="I1439" t="s">
        <v>266</v>
      </c>
      <c r="J1439" t="s">
        <v>1999</v>
      </c>
      <c r="K1439" t="s">
        <v>756</v>
      </c>
      <c r="L1439" t="s">
        <v>271</v>
      </c>
      <c r="M1439" t="s">
        <v>268</v>
      </c>
      <c r="N1439">
        <v>21</v>
      </c>
      <c r="O1439" t="s">
        <v>273</v>
      </c>
      <c r="P1439">
        <v>0.17</v>
      </c>
      <c r="R1439">
        <v>1</v>
      </c>
      <c r="S1439" s="108">
        <v>0.17</v>
      </c>
      <c r="T1439">
        <v>1</v>
      </c>
      <c r="U1439" t="s">
        <v>270</v>
      </c>
      <c r="V1439" t="s">
        <v>167</v>
      </c>
      <c r="W1439">
        <v>1</v>
      </c>
      <c r="X1439">
        <v>0</v>
      </c>
      <c r="Y1439">
        <v>0</v>
      </c>
      <c r="Z1439">
        <v>0</v>
      </c>
      <c r="AA1439">
        <v>1</v>
      </c>
      <c r="AB1439">
        <v>0</v>
      </c>
      <c r="AC1439">
        <v>0</v>
      </c>
      <c r="AD1439">
        <v>0</v>
      </c>
    </row>
    <row r="1440" spans="1:30" x14ac:dyDescent="0.3">
      <c r="A1440" t="s">
        <v>1861</v>
      </c>
      <c r="B1440" t="s">
        <v>2075</v>
      </c>
      <c r="C1440" t="s">
        <v>166</v>
      </c>
      <c r="D1440" t="s">
        <v>9668</v>
      </c>
      <c r="E1440" t="s">
        <v>2076</v>
      </c>
      <c r="F1440" t="s">
        <v>1998</v>
      </c>
      <c r="H1440" t="s">
        <v>265</v>
      </c>
      <c r="I1440" t="s">
        <v>266</v>
      </c>
      <c r="J1440" t="s">
        <v>2002</v>
      </c>
      <c r="K1440" t="s">
        <v>756</v>
      </c>
      <c r="L1440" t="s">
        <v>267</v>
      </c>
      <c r="M1440" t="s">
        <v>268</v>
      </c>
      <c r="N1440">
        <v>8</v>
      </c>
      <c r="O1440" t="s">
        <v>266</v>
      </c>
      <c r="P1440">
        <v>0.17</v>
      </c>
      <c r="R1440">
        <v>1</v>
      </c>
      <c r="S1440" s="108">
        <v>0.17</v>
      </c>
      <c r="T1440">
        <v>1</v>
      </c>
      <c r="U1440" t="s">
        <v>270</v>
      </c>
      <c r="V1440" t="s">
        <v>167</v>
      </c>
      <c r="W1440">
        <v>1</v>
      </c>
      <c r="X1440">
        <v>0</v>
      </c>
      <c r="Y1440">
        <v>0</v>
      </c>
      <c r="Z1440">
        <v>0</v>
      </c>
      <c r="AA1440">
        <v>1</v>
      </c>
      <c r="AB1440">
        <v>0</v>
      </c>
      <c r="AC1440">
        <v>0</v>
      </c>
      <c r="AD1440">
        <v>0</v>
      </c>
    </row>
    <row r="1441" spans="1:30" x14ac:dyDescent="0.3">
      <c r="A1441" t="s">
        <v>1861</v>
      </c>
      <c r="B1441" t="s">
        <v>2075</v>
      </c>
      <c r="C1441" t="s">
        <v>166</v>
      </c>
      <c r="D1441" t="s">
        <v>9668</v>
      </c>
      <c r="E1441" t="s">
        <v>2076</v>
      </c>
      <c r="F1441" t="s">
        <v>1998</v>
      </c>
      <c r="H1441" t="s">
        <v>265</v>
      </c>
      <c r="I1441" t="s">
        <v>266</v>
      </c>
      <c r="J1441" t="s">
        <v>2002</v>
      </c>
      <c r="K1441" t="s">
        <v>756</v>
      </c>
      <c r="L1441" t="s">
        <v>271</v>
      </c>
      <c r="M1441" t="s">
        <v>268</v>
      </c>
      <c r="N1441">
        <v>9</v>
      </c>
      <c r="O1441" t="s">
        <v>288</v>
      </c>
      <c r="P1441">
        <v>0.17</v>
      </c>
      <c r="R1441">
        <v>1</v>
      </c>
      <c r="S1441" s="108">
        <v>0.17</v>
      </c>
      <c r="T1441">
        <v>1</v>
      </c>
      <c r="U1441" t="s">
        <v>270</v>
      </c>
      <c r="V1441" t="s">
        <v>167</v>
      </c>
      <c r="W1441">
        <v>1</v>
      </c>
      <c r="X1441">
        <v>0</v>
      </c>
      <c r="Y1441">
        <v>0</v>
      </c>
      <c r="Z1441">
        <v>0</v>
      </c>
      <c r="AA1441">
        <v>1</v>
      </c>
      <c r="AB1441">
        <v>0</v>
      </c>
      <c r="AC1441">
        <v>0</v>
      </c>
      <c r="AD1441">
        <v>0</v>
      </c>
    </row>
    <row r="1442" spans="1:30" x14ac:dyDescent="0.3">
      <c r="A1442" t="s">
        <v>1861</v>
      </c>
      <c r="B1442" t="s">
        <v>2075</v>
      </c>
      <c r="C1442" t="s">
        <v>166</v>
      </c>
      <c r="D1442" t="s">
        <v>9668</v>
      </c>
      <c r="E1442" t="s">
        <v>2076</v>
      </c>
      <c r="F1442" t="s">
        <v>1998</v>
      </c>
      <c r="H1442" t="s">
        <v>265</v>
      </c>
      <c r="I1442" t="s">
        <v>266</v>
      </c>
      <c r="J1442" t="s">
        <v>2002</v>
      </c>
      <c r="K1442" t="s">
        <v>756</v>
      </c>
      <c r="L1442" t="s">
        <v>271</v>
      </c>
      <c r="M1442" t="s">
        <v>268</v>
      </c>
      <c r="N1442">
        <v>21</v>
      </c>
      <c r="O1442" t="s">
        <v>273</v>
      </c>
      <c r="P1442">
        <v>0.17</v>
      </c>
      <c r="R1442">
        <v>1</v>
      </c>
      <c r="S1442" s="108">
        <v>0.17</v>
      </c>
      <c r="T1442">
        <v>1</v>
      </c>
      <c r="U1442" t="s">
        <v>270</v>
      </c>
      <c r="V1442" t="s">
        <v>167</v>
      </c>
      <c r="W1442">
        <v>1</v>
      </c>
      <c r="X1442">
        <v>0</v>
      </c>
      <c r="Y1442">
        <v>0</v>
      </c>
      <c r="Z1442">
        <v>0</v>
      </c>
      <c r="AA1442">
        <v>1</v>
      </c>
      <c r="AB1442">
        <v>0</v>
      </c>
      <c r="AC1442">
        <v>0</v>
      </c>
      <c r="AD1442">
        <v>0</v>
      </c>
    </row>
    <row r="1443" spans="1:30" x14ac:dyDescent="0.3">
      <c r="A1443" t="s">
        <v>1861</v>
      </c>
      <c r="B1443" t="s">
        <v>2015</v>
      </c>
      <c r="C1443" t="s">
        <v>166</v>
      </c>
      <c r="D1443" t="s">
        <v>9638</v>
      </c>
      <c r="E1443" t="s">
        <v>2016</v>
      </c>
      <c r="F1443" t="s">
        <v>1998</v>
      </c>
      <c r="H1443" t="s">
        <v>265</v>
      </c>
      <c r="I1443" t="s">
        <v>266</v>
      </c>
      <c r="J1443" t="s">
        <v>2002</v>
      </c>
      <c r="K1443" t="s">
        <v>756</v>
      </c>
      <c r="L1443" t="s">
        <v>267</v>
      </c>
      <c r="M1443" t="s">
        <v>268</v>
      </c>
      <c r="N1443">
        <v>8</v>
      </c>
      <c r="O1443" t="s">
        <v>266</v>
      </c>
      <c r="P1443">
        <v>0.17</v>
      </c>
      <c r="R1443">
        <v>1</v>
      </c>
      <c r="S1443" s="108">
        <v>0.17</v>
      </c>
      <c r="T1443">
        <v>1</v>
      </c>
      <c r="U1443" t="s">
        <v>270</v>
      </c>
      <c r="V1443" t="s">
        <v>167</v>
      </c>
      <c r="W1443">
        <v>1</v>
      </c>
      <c r="X1443">
        <v>0</v>
      </c>
      <c r="Y1443">
        <v>0</v>
      </c>
      <c r="Z1443">
        <v>0</v>
      </c>
      <c r="AA1443">
        <v>1</v>
      </c>
      <c r="AB1443">
        <v>0</v>
      </c>
      <c r="AC1443">
        <v>0</v>
      </c>
      <c r="AD1443">
        <v>0</v>
      </c>
    </row>
    <row r="1444" spans="1:30" x14ac:dyDescent="0.3">
      <c r="A1444" t="s">
        <v>1861</v>
      </c>
      <c r="B1444" t="s">
        <v>2015</v>
      </c>
      <c r="C1444" t="s">
        <v>166</v>
      </c>
      <c r="D1444" t="s">
        <v>9638</v>
      </c>
      <c r="E1444" t="s">
        <v>2016</v>
      </c>
      <c r="F1444" t="s">
        <v>1998</v>
      </c>
      <c r="H1444" t="s">
        <v>265</v>
      </c>
      <c r="I1444" t="s">
        <v>266</v>
      </c>
      <c r="J1444" t="s">
        <v>2002</v>
      </c>
      <c r="K1444" t="s">
        <v>756</v>
      </c>
      <c r="L1444" t="s">
        <v>271</v>
      </c>
      <c r="M1444" t="s">
        <v>268</v>
      </c>
      <c r="N1444">
        <v>9</v>
      </c>
      <c r="O1444" t="s">
        <v>288</v>
      </c>
      <c r="P1444">
        <v>0.17</v>
      </c>
      <c r="R1444">
        <v>1</v>
      </c>
      <c r="S1444" s="108">
        <v>0.17</v>
      </c>
      <c r="T1444">
        <v>1</v>
      </c>
      <c r="U1444" t="s">
        <v>270</v>
      </c>
      <c r="V1444" t="s">
        <v>167</v>
      </c>
      <c r="W1444">
        <v>1</v>
      </c>
      <c r="X1444">
        <v>0</v>
      </c>
      <c r="Y1444">
        <v>0</v>
      </c>
      <c r="Z1444">
        <v>0</v>
      </c>
      <c r="AA1444">
        <v>1</v>
      </c>
      <c r="AB1444">
        <v>0</v>
      </c>
      <c r="AC1444">
        <v>0</v>
      </c>
      <c r="AD1444">
        <v>0</v>
      </c>
    </row>
    <row r="1445" spans="1:30" x14ac:dyDescent="0.3">
      <c r="A1445" t="s">
        <v>1861</v>
      </c>
      <c r="B1445" t="s">
        <v>2015</v>
      </c>
      <c r="C1445" t="s">
        <v>166</v>
      </c>
      <c r="D1445" t="s">
        <v>9638</v>
      </c>
      <c r="E1445" t="s">
        <v>2016</v>
      </c>
      <c r="F1445" t="s">
        <v>1998</v>
      </c>
      <c r="H1445" t="s">
        <v>265</v>
      </c>
      <c r="I1445" t="s">
        <v>266</v>
      </c>
      <c r="J1445" t="s">
        <v>2002</v>
      </c>
      <c r="K1445" t="s">
        <v>756</v>
      </c>
      <c r="L1445" t="s">
        <v>271</v>
      </c>
      <c r="M1445" t="s">
        <v>268</v>
      </c>
      <c r="N1445">
        <v>21</v>
      </c>
      <c r="O1445" t="s">
        <v>273</v>
      </c>
      <c r="P1445">
        <v>0.17</v>
      </c>
      <c r="R1445">
        <v>1</v>
      </c>
      <c r="S1445" s="108">
        <v>0.17</v>
      </c>
      <c r="T1445">
        <v>1</v>
      </c>
      <c r="U1445" t="s">
        <v>270</v>
      </c>
      <c r="V1445" t="s">
        <v>167</v>
      </c>
      <c r="W1445">
        <v>1</v>
      </c>
      <c r="X1445">
        <v>0</v>
      </c>
      <c r="Y1445">
        <v>0</v>
      </c>
      <c r="Z1445">
        <v>0</v>
      </c>
      <c r="AA1445">
        <v>1</v>
      </c>
      <c r="AB1445">
        <v>0</v>
      </c>
      <c r="AC1445">
        <v>0</v>
      </c>
      <c r="AD1445">
        <v>0</v>
      </c>
    </row>
    <row r="1446" spans="1:30" x14ac:dyDescent="0.3">
      <c r="A1446" t="s">
        <v>1861</v>
      </c>
      <c r="B1446" t="s">
        <v>2019</v>
      </c>
      <c r="C1446" t="s">
        <v>166</v>
      </c>
      <c r="D1446" t="s">
        <v>9640</v>
      </c>
      <c r="E1446" t="s">
        <v>2020</v>
      </c>
      <c r="F1446" t="s">
        <v>1998</v>
      </c>
      <c r="H1446" t="s">
        <v>265</v>
      </c>
      <c r="I1446" t="s">
        <v>266</v>
      </c>
      <c r="J1446" t="s">
        <v>2002</v>
      </c>
      <c r="K1446" t="s">
        <v>756</v>
      </c>
      <c r="L1446" t="s">
        <v>267</v>
      </c>
      <c r="M1446" t="s">
        <v>268</v>
      </c>
      <c r="N1446">
        <v>8</v>
      </c>
      <c r="O1446" t="s">
        <v>266</v>
      </c>
      <c r="P1446">
        <v>0.17</v>
      </c>
      <c r="R1446">
        <v>1</v>
      </c>
      <c r="S1446" s="108">
        <v>0.17</v>
      </c>
      <c r="T1446">
        <v>1</v>
      </c>
      <c r="U1446" t="s">
        <v>270</v>
      </c>
      <c r="V1446" t="s">
        <v>167</v>
      </c>
      <c r="W1446">
        <v>1</v>
      </c>
      <c r="X1446">
        <v>0</v>
      </c>
      <c r="Y1446">
        <v>0</v>
      </c>
      <c r="Z1446">
        <v>0</v>
      </c>
      <c r="AA1446">
        <v>1</v>
      </c>
      <c r="AB1446">
        <v>0</v>
      </c>
      <c r="AC1446">
        <v>0</v>
      </c>
      <c r="AD1446">
        <v>0</v>
      </c>
    </row>
    <row r="1447" spans="1:30" x14ac:dyDescent="0.3">
      <c r="A1447" t="s">
        <v>1861</v>
      </c>
      <c r="B1447" t="s">
        <v>2039</v>
      </c>
      <c r="C1447" t="s">
        <v>166</v>
      </c>
      <c r="D1447" t="s">
        <v>9650</v>
      </c>
      <c r="E1447" t="s">
        <v>2040</v>
      </c>
      <c r="F1447" t="s">
        <v>1998</v>
      </c>
      <c r="H1447" t="s">
        <v>265</v>
      </c>
      <c r="I1447" t="s">
        <v>266</v>
      </c>
      <c r="J1447" t="s">
        <v>2002</v>
      </c>
      <c r="K1447" t="s">
        <v>756</v>
      </c>
      <c r="L1447" t="s">
        <v>267</v>
      </c>
      <c r="M1447" t="s">
        <v>268</v>
      </c>
      <c r="N1447">
        <v>8</v>
      </c>
      <c r="O1447" t="s">
        <v>266</v>
      </c>
      <c r="P1447">
        <v>0.17</v>
      </c>
      <c r="R1447">
        <v>1</v>
      </c>
      <c r="S1447" s="108">
        <v>0.17</v>
      </c>
      <c r="T1447">
        <v>1</v>
      </c>
      <c r="U1447" t="s">
        <v>270</v>
      </c>
      <c r="V1447" t="s">
        <v>167</v>
      </c>
      <c r="W1447">
        <v>1</v>
      </c>
      <c r="X1447">
        <v>0</v>
      </c>
      <c r="Y1447">
        <v>0</v>
      </c>
      <c r="Z1447">
        <v>0</v>
      </c>
      <c r="AA1447">
        <v>1</v>
      </c>
      <c r="AB1447">
        <v>0</v>
      </c>
      <c r="AC1447">
        <v>0</v>
      </c>
      <c r="AD1447">
        <v>0</v>
      </c>
    </row>
    <row r="1448" spans="1:30" x14ac:dyDescent="0.3">
      <c r="A1448" t="s">
        <v>1861</v>
      </c>
      <c r="B1448" t="s">
        <v>2035</v>
      </c>
      <c r="C1448" t="s">
        <v>166</v>
      </c>
      <c r="D1448" t="s">
        <v>9648</v>
      </c>
      <c r="E1448" t="s">
        <v>2036</v>
      </c>
      <c r="F1448" t="s">
        <v>1998</v>
      </c>
      <c r="H1448" t="s">
        <v>265</v>
      </c>
      <c r="I1448" t="s">
        <v>266</v>
      </c>
      <c r="J1448" t="s">
        <v>2002</v>
      </c>
      <c r="K1448" t="s">
        <v>756</v>
      </c>
      <c r="L1448" t="s">
        <v>267</v>
      </c>
      <c r="M1448" t="s">
        <v>268</v>
      </c>
      <c r="N1448">
        <v>8</v>
      </c>
      <c r="O1448" t="s">
        <v>266</v>
      </c>
      <c r="P1448">
        <v>0.17</v>
      </c>
      <c r="R1448">
        <v>1</v>
      </c>
      <c r="S1448" s="108">
        <v>0.17</v>
      </c>
      <c r="T1448">
        <v>1</v>
      </c>
      <c r="U1448" t="s">
        <v>270</v>
      </c>
      <c r="V1448" t="s">
        <v>167</v>
      </c>
      <c r="W1448">
        <v>1</v>
      </c>
      <c r="X1448">
        <v>0</v>
      </c>
      <c r="Y1448">
        <v>0</v>
      </c>
      <c r="Z1448">
        <v>0</v>
      </c>
      <c r="AA1448">
        <v>1</v>
      </c>
      <c r="AB1448">
        <v>0</v>
      </c>
      <c r="AC1448">
        <v>0</v>
      </c>
      <c r="AD1448">
        <v>0</v>
      </c>
    </row>
    <row r="1449" spans="1:30" x14ac:dyDescent="0.3">
      <c r="A1449" t="s">
        <v>1861</v>
      </c>
      <c r="B1449" t="s">
        <v>2035</v>
      </c>
      <c r="C1449" t="s">
        <v>166</v>
      </c>
      <c r="D1449" t="s">
        <v>9648</v>
      </c>
      <c r="E1449" t="s">
        <v>2036</v>
      </c>
      <c r="F1449" t="s">
        <v>1998</v>
      </c>
      <c r="H1449" t="s">
        <v>265</v>
      </c>
      <c r="I1449" t="s">
        <v>266</v>
      </c>
      <c r="J1449" t="s">
        <v>2002</v>
      </c>
      <c r="K1449" t="s">
        <v>756</v>
      </c>
      <c r="L1449" t="s">
        <v>271</v>
      </c>
      <c r="M1449" t="s">
        <v>268</v>
      </c>
      <c r="N1449">
        <v>9</v>
      </c>
      <c r="O1449" t="s">
        <v>288</v>
      </c>
      <c r="P1449">
        <v>0.17</v>
      </c>
      <c r="R1449">
        <v>1</v>
      </c>
      <c r="S1449" s="108">
        <v>0.17</v>
      </c>
      <c r="T1449">
        <v>1</v>
      </c>
      <c r="U1449" t="s">
        <v>270</v>
      </c>
      <c r="V1449" t="s">
        <v>167</v>
      </c>
      <c r="W1449">
        <v>1</v>
      </c>
      <c r="X1449">
        <v>0</v>
      </c>
      <c r="Y1449">
        <v>0</v>
      </c>
      <c r="Z1449">
        <v>0</v>
      </c>
      <c r="AA1449">
        <v>1</v>
      </c>
      <c r="AB1449">
        <v>0</v>
      </c>
      <c r="AC1449">
        <v>0</v>
      </c>
      <c r="AD1449">
        <v>0</v>
      </c>
    </row>
    <row r="1450" spans="1:30" x14ac:dyDescent="0.3">
      <c r="A1450" t="s">
        <v>1861</v>
      </c>
      <c r="B1450" t="s">
        <v>2080</v>
      </c>
      <c r="C1450" t="s">
        <v>166</v>
      </c>
      <c r="D1450" t="s">
        <v>9671</v>
      </c>
      <c r="E1450" t="s">
        <v>2081</v>
      </c>
      <c r="F1450" t="s">
        <v>1998</v>
      </c>
      <c r="H1450" t="s">
        <v>265</v>
      </c>
      <c r="I1450" t="s">
        <v>266</v>
      </c>
      <c r="J1450" t="s">
        <v>1999</v>
      </c>
      <c r="K1450" t="s">
        <v>756</v>
      </c>
      <c r="L1450" t="s">
        <v>267</v>
      </c>
      <c r="M1450" t="s">
        <v>268</v>
      </c>
      <c r="N1450">
        <v>8</v>
      </c>
      <c r="O1450" t="s">
        <v>266</v>
      </c>
      <c r="P1450">
        <v>0.17</v>
      </c>
      <c r="R1450">
        <v>1</v>
      </c>
      <c r="S1450" s="108">
        <v>0.17</v>
      </c>
      <c r="T1450">
        <v>1</v>
      </c>
      <c r="U1450" t="s">
        <v>270</v>
      </c>
      <c r="V1450" t="s">
        <v>167</v>
      </c>
      <c r="W1450">
        <v>1</v>
      </c>
      <c r="X1450">
        <v>0</v>
      </c>
      <c r="Y1450">
        <v>0</v>
      </c>
      <c r="Z1450">
        <v>0</v>
      </c>
      <c r="AA1450">
        <v>1</v>
      </c>
      <c r="AB1450">
        <v>0</v>
      </c>
      <c r="AC1450">
        <v>0</v>
      </c>
      <c r="AD1450">
        <v>0</v>
      </c>
    </row>
    <row r="1451" spans="1:30" x14ac:dyDescent="0.3">
      <c r="A1451" t="s">
        <v>1861</v>
      </c>
      <c r="B1451" t="s">
        <v>2080</v>
      </c>
      <c r="C1451" t="s">
        <v>166</v>
      </c>
      <c r="D1451" t="s">
        <v>9671</v>
      </c>
      <c r="E1451" t="s">
        <v>2081</v>
      </c>
      <c r="F1451" t="s">
        <v>1998</v>
      </c>
      <c r="H1451" t="s">
        <v>265</v>
      </c>
      <c r="I1451" t="s">
        <v>266</v>
      </c>
      <c r="J1451" t="s">
        <v>1999</v>
      </c>
      <c r="K1451" t="s">
        <v>756</v>
      </c>
      <c r="L1451" t="s">
        <v>271</v>
      </c>
      <c r="M1451" t="s">
        <v>268</v>
      </c>
      <c r="N1451">
        <v>9</v>
      </c>
      <c r="O1451" t="s">
        <v>288</v>
      </c>
      <c r="P1451">
        <v>0.17</v>
      </c>
      <c r="R1451">
        <v>1</v>
      </c>
      <c r="S1451" s="108">
        <v>0.17</v>
      </c>
      <c r="T1451">
        <v>1</v>
      </c>
      <c r="U1451" t="s">
        <v>270</v>
      </c>
      <c r="V1451" t="s">
        <v>167</v>
      </c>
      <c r="W1451">
        <v>1</v>
      </c>
      <c r="X1451">
        <v>0</v>
      </c>
      <c r="Y1451">
        <v>0</v>
      </c>
      <c r="Z1451">
        <v>0</v>
      </c>
      <c r="AA1451">
        <v>1</v>
      </c>
      <c r="AB1451">
        <v>0</v>
      </c>
      <c r="AC1451">
        <v>0</v>
      </c>
      <c r="AD1451">
        <v>0</v>
      </c>
    </row>
    <row r="1452" spans="1:30" x14ac:dyDescent="0.3">
      <c r="A1452" t="s">
        <v>1861</v>
      </c>
      <c r="B1452" t="s">
        <v>2080</v>
      </c>
      <c r="C1452" t="s">
        <v>166</v>
      </c>
      <c r="D1452" t="s">
        <v>9671</v>
      </c>
      <c r="E1452" t="s">
        <v>2081</v>
      </c>
      <c r="F1452" t="s">
        <v>1998</v>
      </c>
      <c r="H1452" t="s">
        <v>265</v>
      </c>
      <c r="I1452" t="s">
        <v>266</v>
      </c>
      <c r="J1452" t="s">
        <v>1999</v>
      </c>
      <c r="K1452" t="s">
        <v>756</v>
      </c>
      <c r="L1452" t="s">
        <v>271</v>
      </c>
      <c r="M1452" t="s">
        <v>268</v>
      </c>
      <c r="N1452">
        <v>21</v>
      </c>
      <c r="O1452" t="s">
        <v>273</v>
      </c>
      <c r="P1452">
        <v>0.17</v>
      </c>
      <c r="R1452">
        <v>1</v>
      </c>
      <c r="S1452" s="108">
        <v>0.17</v>
      </c>
      <c r="T1452">
        <v>1</v>
      </c>
      <c r="U1452" t="s">
        <v>270</v>
      </c>
      <c r="V1452" t="s">
        <v>167</v>
      </c>
      <c r="W1452">
        <v>1</v>
      </c>
      <c r="X1452">
        <v>0</v>
      </c>
      <c r="Y1452">
        <v>0</v>
      </c>
      <c r="Z1452">
        <v>0</v>
      </c>
      <c r="AA1452">
        <v>1</v>
      </c>
      <c r="AB1452">
        <v>0</v>
      </c>
      <c r="AC1452">
        <v>0</v>
      </c>
      <c r="AD1452">
        <v>0</v>
      </c>
    </row>
    <row r="1453" spans="1:30" x14ac:dyDescent="0.3">
      <c r="A1453" t="s">
        <v>1861</v>
      </c>
      <c r="B1453" t="s">
        <v>2023</v>
      </c>
      <c r="C1453" t="s">
        <v>166</v>
      </c>
      <c r="D1453" t="s">
        <v>9642</v>
      </c>
      <c r="E1453" t="s">
        <v>2024</v>
      </c>
      <c r="F1453" t="s">
        <v>1998</v>
      </c>
      <c r="H1453" t="s">
        <v>265</v>
      </c>
      <c r="I1453" t="s">
        <v>266</v>
      </c>
      <c r="J1453" t="s">
        <v>2002</v>
      </c>
      <c r="K1453" t="s">
        <v>756</v>
      </c>
      <c r="L1453" t="s">
        <v>267</v>
      </c>
      <c r="M1453" t="s">
        <v>268</v>
      </c>
      <c r="N1453">
        <v>8</v>
      </c>
      <c r="O1453" t="s">
        <v>266</v>
      </c>
      <c r="P1453">
        <v>0.17</v>
      </c>
      <c r="R1453">
        <v>1</v>
      </c>
      <c r="S1453" s="108">
        <v>0.17</v>
      </c>
      <c r="T1453">
        <v>1</v>
      </c>
      <c r="U1453" t="s">
        <v>270</v>
      </c>
      <c r="V1453" t="s">
        <v>167</v>
      </c>
      <c r="W1453">
        <v>1</v>
      </c>
      <c r="X1453">
        <v>0</v>
      </c>
      <c r="Y1453">
        <v>0</v>
      </c>
      <c r="Z1453">
        <v>0</v>
      </c>
      <c r="AA1453">
        <v>1</v>
      </c>
      <c r="AB1453">
        <v>0</v>
      </c>
      <c r="AC1453">
        <v>0</v>
      </c>
      <c r="AD1453">
        <v>0</v>
      </c>
    </row>
    <row r="1454" spans="1:30" x14ac:dyDescent="0.3">
      <c r="A1454" t="s">
        <v>1861</v>
      </c>
      <c r="B1454" t="s">
        <v>2033</v>
      </c>
      <c r="C1454" t="s">
        <v>166</v>
      </c>
      <c r="D1454" t="s">
        <v>9647</v>
      </c>
      <c r="E1454" t="s">
        <v>2034</v>
      </c>
      <c r="F1454" t="s">
        <v>1998</v>
      </c>
      <c r="H1454" t="s">
        <v>265</v>
      </c>
      <c r="I1454" t="s">
        <v>266</v>
      </c>
      <c r="J1454" t="s">
        <v>1999</v>
      </c>
      <c r="K1454" t="s">
        <v>756</v>
      </c>
      <c r="L1454" t="s">
        <v>267</v>
      </c>
      <c r="M1454" t="s">
        <v>268</v>
      </c>
      <c r="N1454">
        <v>8</v>
      </c>
      <c r="O1454" t="s">
        <v>266</v>
      </c>
      <c r="P1454">
        <v>0.17</v>
      </c>
      <c r="R1454">
        <v>1</v>
      </c>
      <c r="S1454" s="108">
        <v>0.17</v>
      </c>
      <c r="T1454">
        <v>1</v>
      </c>
      <c r="U1454" t="s">
        <v>270</v>
      </c>
      <c r="V1454" t="s">
        <v>167</v>
      </c>
      <c r="W1454">
        <v>1</v>
      </c>
      <c r="X1454">
        <v>0</v>
      </c>
      <c r="Y1454">
        <v>0</v>
      </c>
      <c r="Z1454">
        <v>0</v>
      </c>
      <c r="AA1454">
        <v>1</v>
      </c>
      <c r="AB1454">
        <v>0</v>
      </c>
      <c r="AC1454">
        <v>0</v>
      </c>
      <c r="AD1454">
        <v>0</v>
      </c>
    </row>
    <row r="1455" spans="1:30" x14ac:dyDescent="0.3">
      <c r="A1455" t="s">
        <v>1861</v>
      </c>
      <c r="B1455" t="s">
        <v>2033</v>
      </c>
      <c r="C1455" t="s">
        <v>166</v>
      </c>
      <c r="D1455" t="s">
        <v>9647</v>
      </c>
      <c r="E1455" t="s">
        <v>2034</v>
      </c>
      <c r="F1455" t="s">
        <v>1998</v>
      </c>
      <c r="H1455" t="s">
        <v>265</v>
      </c>
      <c r="I1455" t="s">
        <v>266</v>
      </c>
      <c r="J1455" t="s">
        <v>1999</v>
      </c>
      <c r="K1455" t="s">
        <v>756</v>
      </c>
      <c r="L1455" t="s">
        <v>271</v>
      </c>
      <c r="M1455" t="s">
        <v>268</v>
      </c>
      <c r="N1455">
        <v>9</v>
      </c>
      <c r="O1455" t="s">
        <v>288</v>
      </c>
      <c r="P1455">
        <v>0.17</v>
      </c>
      <c r="R1455">
        <v>1</v>
      </c>
      <c r="S1455" s="108">
        <v>0.17</v>
      </c>
      <c r="T1455">
        <v>1</v>
      </c>
      <c r="U1455" t="s">
        <v>270</v>
      </c>
      <c r="V1455" t="s">
        <v>167</v>
      </c>
      <c r="W1455">
        <v>1</v>
      </c>
      <c r="X1455">
        <v>0</v>
      </c>
      <c r="Y1455">
        <v>0</v>
      </c>
      <c r="Z1455">
        <v>0</v>
      </c>
      <c r="AA1455">
        <v>1</v>
      </c>
      <c r="AB1455">
        <v>0</v>
      </c>
      <c r="AC1455">
        <v>0</v>
      </c>
      <c r="AD1455">
        <v>0</v>
      </c>
    </row>
    <row r="1456" spans="1:30" x14ac:dyDescent="0.3">
      <c r="A1456" t="s">
        <v>1861</v>
      </c>
      <c r="B1456" t="s">
        <v>2017</v>
      </c>
      <c r="C1456" t="s">
        <v>166</v>
      </c>
      <c r="D1456" t="s">
        <v>9639</v>
      </c>
      <c r="E1456" t="s">
        <v>2018</v>
      </c>
      <c r="F1456" t="s">
        <v>1998</v>
      </c>
      <c r="H1456" t="s">
        <v>265</v>
      </c>
      <c r="I1456" t="s">
        <v>266</v>
      </c>
      <c r="J1456" t="s">
        <v>1999</v>
      </c>
      <c r="K1456" t="s">
        <v>756</v>
      </c>
      <c r="L1456" t="s">
        <v>267</v>
      </c>
      <c r="M1456" t="s">
        <v>268</v>
      </c>
      <c r="N1456">
        <v>8</v>
      </c>
      <c r="O1456" t="s">
        <v>266</v>
      </c>
      <c r="P1456">
        <v>0.17</v>
      </c>
      <c r="R1456">
        <v>1</v>
      </c>
      <c r="S1456" s="108">
        <v>0.17</v>
      </c>
      <c r="T1456">
        <v>1</v>
      </c>
      <c r="U1456" t="s">
        <v>270</v>
      </c>
      <c r="V1456" t="s">
        <v>167</v>
      </c>
      <c r="W1456">
        <v>1</v>
      </c>
      <c r="X1456">
        <v>0</v>
      </c>
      <c r="Y1456">
        <v>0</v>
      </c>
      <c r="Z1456">
        <v>0</v>
      </c>
      <c r="AA1456">
        <v>1</v>
      </c>
      <c r="AB1456">
        <v>0</v>
      </c>
      <c r="AC1456">
        <v>0</v>
      </c>
      <c r="AD1456">
        <v>0</v>
      </c>
    </row>
    <row r="1457" spans="1:30" x14ac:dyDescent="0.3">
      <c r="A1457" t="s">
        <v>1861</v>
      </c>
      <c r="B1457" t="s">
        <v>2017</v>
      </c>
      <c r="C1457" t="s">
        <v>166</v>
      </c>
      <c r="D1457" t="s">
        <v>9639</v>
      </c>
      <c r="E1457" t="s">
        <v>2018</v>
      </c>
      <c r="F1457" t="s">
        <v>1998</v>
      </c>
      <c r="H1457" t="s">
        <v>265</v>
      </c>
      <c r="I1457" t="s">
        <v>266</v>
      </c>
      <c r="J1457" t="s">
        <v>1999</v>
      </c>
      <c r="K1457" t="s">
        <v>756</v>
      </c>
      <c r="L1457" t="s">
        <v>271</v>
      </c>
      <c r="M1457" t="s">
        <v>268</v>
      </c>
      <c r="N1457">
        <v>9</v>
      </c>
      <c r="O1457" t="s">
        <v>288</v>
      </c>
      <c r="P1457">
        <v>0.17</v>
      </c>
      <c r="R1457">
        <v>1</v>
      </c>
      <c r="S1457" s="108">
        <v>0.17</v>
      </c>
      <c r="T1457">
        <v>1</v>
      </c>
      <c r="U1457" t="s">
        <v>270</v>
      </c>
      <c r="V1457" t="s">
        <v>167</v>
      </c>
      <c r="W1457">
        <v>1</v>
      </c>
      <c r="X1457">
        <v>0</v>
      </c>
      <c r="Y1457">
        <v>0</v>
      </c>
      <c r="Z1457">
        <v>0</v>
      </c>
      <c r="AA1457">
        <v>1</v>
      </c>
      <c r="AB1457">
        <v>0</v>
      </c>
      <c r="AC1457">
        <v>0</v>
      </c>
      <c r="AD1457">
        <v>0</v>
      </c>
    </row>
    <row r="1458" spans="1:30" x14ac:dyDescent="0.3">
      <c r="A1458" t="s">
        <v>1861</v>
      </c>
      <c r="B1458" t="s">
        <v>2017</v>
      </c>
      <c r="C1458" t="s">
        <v>166</v>
      </c>
      <c r="D1458" t="s">
        <v>9639</v>
      </c>
      <c r="E1458" t="s">
        <v>2018</v>
      </c>
      <c r="F1458" t="s">
        <v>1998</v>
      </c>
      <c r="H1458" t="s">
        <v>265</v>
      </c>
      <c r="I1458" t="s">
        <v>266</v>
      </c>
      <c r="J1458" t="s">
        <v>1999</v>
      </c>
      <c r="K1458" t="s">
        <v>756</v>
      </c>
      <c r="L1458" t="s">
        <v>271</v>
      </c>
      <c r="M1458" t="s">
        <v>268</v>
      </c>
      <c r="N1458">
        <v>21</v>
      </c>
      <c r="O1458" t="s">
        <v>273</v>
      </c>
      <c r="P1458">
        <v>0.17</v>
      </c>
      <c r="R1458">
        <v>1</v>
      </c>
      <c r="S1458" s="108">
        <v>0.17</v>
      </c>
      <c r="T1458">
        <v>1</v>
      </c>
      <c r="U1458" t="s">
        <v>270</v>
      </c>
      <c r="V1458" t="s">
        <v>167</v>
      </c>
      <c r="W1458">
        <v>1</v>
      </c>
      <c r="X1458">
        <v>0</v>
      </c>
      <c r="Y1458">
        <v>0</v>
      </c>
      <c r="Z1458">
        <v>0</v>
      </c>
      <c r="AA1458">
        <v>1</v>
      </c>
      <c r="AB1458">
        <v>0</v>
      </c>
      <c r="AC1458">
        <v>0</v>
      </c>
      <c r="AD1458">
        <v>0</v>
      </c>
    </row>
    <row r="1459" spans="1:30" x14ac:dyDescent="0.3">
      <c r="A1459" t="s">
        <v>1861</v>
      </c>
      <c r="B1459" t="s">
        <v>2029</v>
      </c>
      <c r="C1459" t="s">
        <v>166</v>
      </c>
      <c r="D1459" t="s">
        <v>9645</v>
      </c>
      <c r="E1459" t="s">
        <v>2030</v>
      </c>
      <c r="F1459" t="s">
        <v>1998</v>
      </c>
      <c r="H1459" t="s">
        <v>265</v>
      </c>
      <c r="I1459" t="s">
        <v>266</v>
      </c>
      <c r="J1459" t="s">
        <v>1999</v>
      </c>
      <c r="K1459" t="s">
        <v>756</v>
      </c>
      <c r="L1459" t="s">
        <v>267</v>
      </c>
      <c r="M1459" t="s">
        <v>268</v>
      </c>
      <c r="N1459">
        <v>8</v>
      </c>
      <c r="O1459" t="s">
        <v>266</v>
      </c>
      <c r="P1459">
        <v>0.17</v>
      </c>
      <c r="R1459">
        <v>1</v>
      </c>
      <c r="S1459" s="108">
        <v>0.17</v>
      </c>
      <c r="T1459">
        <v>1</v>
      </c>
      <c r="U1459" t="s">
        <v>270</v>
      </c>
      <c r="V1459" t="s">
        <v>167</v>
      </c>
      <c r="W1459">
        <v>1</v>
      </c>
      <c r="X1459">
        <v>0</v>
      </c>
      <c r="Y1459">
        <v>0</v>
      </c>
      <c r="Z1459">
        <v>0</v>
      </c>
      <c r="AA1459">
        <v>1</v>
      </c>
      <c r="AB1459">
        <v>0</v>
      </c>
      <c r="AC1459">
        <v>0</v>
      </c>
      <c r="AD1459">
        <v>0</v>
      </c>
    </row>
    <row r="1460" spans="1:30" x14ac:dyDescent="0.3">
      <c r="A1460" t="s">
        <v>1861</v>
      </c>
      <c r="B1460" t="s">
        <v>2029</v>
      </c>
      <c r="C1460" t="s">
        <v>166</v>
      </c>
      <c r="D1460" t="s">
        <v>9645</v>
      </c>
      <c r="E1460" t="s">
        <v>2030</v>
      </c>
      <c r="F1460" t="s">
        <v>1998</v>
      </c>
      <c r="H1460" t="s">
        <v>265</v>
      </c>
      <c r="I1460" t="s">
        <v>266</v>
      </c>
      <c r="J1460" t="s">
        <v>1999</v>
      </c>
      <c r="K1460" t="s">
        <v>756</v>
      </c>
      <c r="L1460" t="s">
        <v>271</v>
      </c>
      <c r="M1460" t="s">
        <v>268</v>
      </c>
      <c r="N1460">
        <v>9</v>
      </c>
      <c r="O1460" t="s">
        <v>288</v>
      </c>
      <c r="P1460">
        <v>0.17</v>
      </c>
      <c r="R1460">
        <v>1</v>
      </c>
      <c r="S1460" s="108">
        <v>0.17</v>
      </c>
      <c r="T1460">
        <v>1</v>
      </c>
      <c r="U1460" t="s">
        <v>270</v>
      </c>
      <c r="V1460" t="s">
        <v>167</v>
      </c>
      <c r="W1460">
        <v>1</v>
      </c>
      <c r="X1460">
        <v>0</v>
      </c>
      <c r="Y1460">
        <v>0</v>
      </c>
      <c r="Z1460">
        <v>0</v>
      </c>
      <c r="AA1460">
        <v>1</v>
      </c>
      <c r="AB1460">
        <v>0</v>
      </c>
      <c r="AC1460">
        <v>0</v>
      </c>
      <c r="AD1460">
        <v>0</v>
      </c>
    </row>
    <row r="1461" spans="1:30" x14ac:dyDescent="0.3">
      <c r="A1461" t="s">
        <v>1861</v>
      </c>
      <c r="B1461" t="s">
        <v>2029</v>
      </c>
      <c r="C1461" t="s">
        <v>166</v>
      </c>
      <c r="D1461" t="s">
        <v>9645</v>
      </c>
      <c r="E1461" t="s">
        <v>2030</v>
      </c>
      <c r="F1461" t="s">
        <v>1998</v>
      </c>
      <c r="H1461" t="s">
        <v>265</v>
      </c>
      <c r="I1461" t="s">
        <v>266</v>
      </c>
      <c r="J1461" t="s">
        <v>1999</v>
      </c>
      <c r="K1461" t="s">
        <v>756</v>
      </c>
      <c r="L1461" t="s">
        <v>271</v>
      </c>
      <c r="M1461" t="s">
        <v>268</v>
      </c>
      <c r="N1461">
        <v>21</v>
      </c>
      <c r="O1461" t="s">
        <v>273</v>
      </c>
      <c r="P1461">
        <v>0.17</v>
      </c>
      <c r="R1461">
        <v>1</v>
      </c>
      <c r="S1461" s="108">
        <v>0.17</v>
      </c>
      <c r="T1461">
        <v>1</v>
      </c>
      <c r="U1461" t="s">
        <v>270</v>
      </c>
      <c r="V1461" t="s">
        <v>167</v>
      </c>
      <c r="W1461">
        <v>1</v>
      </c>
      <c r="X1461">
        <v>0</v>
      </c>
      <c r="Y1461">
        <v>0</v>
      </c>
      <c r="Z1461">
        <v>0</v>
      </c>
      <c r="AA1461">
        <v>1</v>
      </c>
      <c r="AB1461">
        <v>0</v>
      </c>
      <c r="AC1461">
        <v>0</v>
      </c>
      <c r="AD1461">
        <v>0</v>
      </c>
    </row>
    <row r="1462" spans="1:30" x14ac:dyDescent="0.3">
      <c r="A1462" t="s">
        <v>1861</v>
      </c>
      <c r="B1462" t="s">
        <v>2031</v>
      </c>
      <c r="C1462" t="s">
        <v>166</v>
      </c>
      <c r="D1462" t="s">
        <v>9646</v>
      </c>
      <c r="E1462" t="s">
        <v>2032</v>
      </c>
      <c r="F1462" t="s">
        <v>1998</v>
      </c>
      <c r="H1462" t="s">
        <v>265</v>
      </c>
      <c r="I1462" t="s">
        <v>266</v>
      </c>
      <c r="J1462" t="s">
        <v>2002</v>
      </c>
      <c r="K1462" t="s">
        <v>756</v>
      </c>
      <c r="L1462" t="s">
        <v>267</v>
      </c>
      <c r="M1462" t="s">
        <v>268</v>
      </c>
      <c r="N1462">
        <v>8</v>
      </c>
      <c r="O1462" t="s">
        <v>266</v>
      </c>
      <c r="P1462">
        <v>0.17</v>
      </c>
      <c r="R1462">
        <v>1</v>
      </c>
      <c r="S1462" s="108">
        <v>0.17</v>
      </c>
      <c r="T1462">
        <v>1</v>
      </c>
      <c r="U1462" t="s">
        <v>270</v>
      </c>
      <c r="V1462" t="s">
        <v>167</v>
      </c>
      <c r="W1462">
        <v>1</v>
      </c>
      <c r="X1462">
        <v>0</v>
      </c>
      <c r="Y1462">
        <v>0</v>
      </c>
      <c r="Z1462">
        <v>0</v>
      </c>
      <c r="AA1462">
        <v>1</v>
      </c>
      <c r="AB1462">
        <v>0</v>
      </c>
      <c r="AC1462">
        <v>0</v>
      </c>
      <c r="AD1462">
        <v>0</v>
      </c>
    </row>
    <row r="1463" spans="1:30" x14ac:dyDescent="0.3">
      <c r="A1463" t="s">
        <v>1861</v>
      </c>
      <c r="B1463" t="s">
        <v>2031</v>
      </c>
      <c r="C1463" t="s">
        <v>166</v>
      </c>
      <c r="D1463" t="s">
        <v>9646</v>
      </c>
      <c r="E1463" t="s">
        <v>2032</v>
      </c>
      <c r="F1463" t="s">
        <v>1998</v>
      </c>
      <c r="H1463" t="s">
        <v>265</v>
      </c>
      <c r="I1463" t="s">
        <v>266</v>
      </c>
      <c r="J1463" t="s">
        <v>2002</v>
      </c>
      <c r="K1463" t="s">
        <v>756</v>
      </c>
      <c r="L1463" t="s">
        <v>271</v>
      </c>
      <c r="M1463" t="s">
        <v>268</v>
      </c>
      <c r="N1463">
        <v>9</v>
      </c>
      <c r="O1463" t="s">
        <v>288</v>
      </c>
      <c r="P1463">
        <v>0.17</v>
      </c>
      <c r="R1463">
        <v>1</v>
      </c>
      <c r="S1463" s="108">
        <v>0.17</v>
      </c>
      <c r="T1463">
        <v>1</v>
      </c>
      <c r="U1463" t="s">
        <v>270</v>
      </c>
      <c r="V1463" t="s">
        <v>167</v>
      </c>
      <c r="W1463">
        <v>1</v>
      </c>
      <c r="X1463">
        <v>0</v>
      </c>
      <c r="Y1463">
        <v>0</v>
      </c>
      <c r="Z1463">
        <v>0</v>
      </c>
      <c r="AA1463">
        <v>1</v>
      </c>
      <c r="AB1463">
        <v>0</v>
      </c>
      <c r="AC1463">
        <v>0</v>
      </c>
      <c r="AD1463">
        <v>0</v>
      </c>
    </row>
    <row r="1464" spans="1:30" x14ac:dyDescent="0.3">
      <c r="A1464" t="s">
        <v>1861</v>
      </c>
      <c r="B1464" t="s">
        <v>2031</v>
      </c>
      <c r="C1464" t="s">
        <v>166</v>
      </c>
      <c r="D1464" t="s">
        <v>9646</v>
      </c>
      <c r="E1464" t="s">
        <v>2032</v>
      </c>
      <c r="F1464" t="s">
        <v>1998</v>
      </c>
      <c r="H1464" t="s">
        <v>265</v>
      </c>
      <c r="I1464" t="s">
        <v>266</v>
      </c>
      <c r="J1464" t="s">
        <v>2002</v>
      </c>
      <c r="K1464" t="s">
        <v>756</v>
      </c>
      <c r="L1464" t="s">
        <v>271</v>
      </c>
      <c r="M1464" t="s">
        <v>268</v>
      </c>
      <c r="N1464">
        <v>21</v>
      </c>
      <c r="O1464" t="s">
        <v>273</v>
      </c>
      <c r="P1464">
        <v>0.17</v>
      </c>
      <c r="R1464">
        <v>1</v>
      </c>
      <c r="S1464" s="108">
        <v>0.17</v>
      </c>
      <c r="T1464">
        <v>1</v>
      </c>
      <c r="U1464" t="s">
        <v>270</v>
      </c>
      <c r="V1464" t="s">
        <v>167</v>
      </c>
      <c r="W1464">
        <v>1</v>
      </c>
      <c r="X1464">
        <v>0</v>
      </c>
      <c r="Y1464">
        <v>0</v>
      </c>
      <c r="Z1464">
        <v>0</v>
      </c>
      <c r="AA1464">
        <v>1</v>
      </c>
      <c r="AB1464">
        <v>0</v>
      </c>
      <c r="AC1464">
        <v>0</v>
      </c>
      <c r="AD1464">
        <v>0</v>
      </c>
    </row>
    <row r="1465" spans="1:30" x14ac:dyDescent="0.3">
      <c r="A1465" t="s">
        <v>1861</v>
      </c>
      <c r="B1465" t="s">
        <v>16491</v>
      </c>
      <c r="C1465" t="s">
        <v>166</v>
      </c>
      <c r="D1465" t="s">
        <v>16489</v>
      </c>
      <c r="E1465" t="s">
        <v>16492</v>
      </c>
      <c r="F1465" t="s">
        <v>1998</v>
      </c>
      <c r="H1465" t="s">
        <v>265</v>
      </c>
      <c r="I1465" t="s">
        <v>266</v>
      </c>
      <c r="J1465" t="s">
        <v>1999</v>
      </c>
      <c r="K1465" t="s">
        <v>756</v>
      </c>
      <c r="L1465" t="s">
        <v>267</v>
      </c>
      <c r="M1465" t="s">
        <v>268</v>
      </c>
      <c r="N1465">
        <v>8</v>
      </c>
      <c r="O1465" t="s">
        <v>266</v>
      </c>
      <c r="P1465">
        <v>0.17</v>
      </c>
      <c r="R1465">
        <v>1</v>
      </c>
      <c r="S1465" s="108">
        <v>0.17</v>
      </c>
      <c r="T1465">
        <v>1</v>
      </c>
      <c r="U1465" t="s">
        <v>270</v>
      </c>
      <c r="V1465" t="s">
        <v>167</v>
      </c>
      <c r="W1465">
        <v>1</v>
      </c>
      <c r="X1465">
        <v>0</v>
      </c>
      <c r="Y1465">
        <v>0</v>
      </c>
      <c r="Z1465">
        <v>0</v>
      </c>
      <c r="AA1465">
        <v>1</v>
      </c>
      <c r="AB1465">
        <v>0</v>
      </c>
      <c r="AC1465">
        <v>0</v>
      </c>
      <c r="AD1465">
        <v>0</v>
      </c>
    </row>
    <row r="1466" spans="1:30" x14ac:dyDescent="0.3">
      <c r="A1466" t="s">
        <v>1861</v>
      </c>
      <c r="B1466" t="s">
        <v>16491</v>
      </c>
      <c r="C1466" t="s">
        <v>166</v>
      </c>
      <c r="D1466" t="s">
        <v>16489</v>
      </c>
      <c r="E1466" t="s">
        <v>16492</v>
      </c>
      <c r="F1466" t="s">
        <v>1998</v>
      </c>
      <c r="H1466" t="s">
        <v>265</v>
      </c>
      <c r="I1466" t="s">
        <v>266</v>
      </c>
      <c r="J1466" t="s">
        <v>1999</v>
      </c>
      <c r="K1466" t="s">
        <v>756</v>
      </c>
      <c r="L1466" t="s">
        <v>271</v>
      </c>
      <c r="M1466" t="s">
        <v>268</v>
      </c>
      <c r="N1466">
        <v>9</v>
      </c>
      <c r="O1466" t="s">
        <v>288</v>
      </c>
      <c r="P1466">
        <v>0.17</v>
      </c>
      <c r="R1466">
        <v>1</v>
      </c>
      <c r="S1466" s="108">
        <v>0.17</v>
      </c>
      <c r="T1466">
        <v>1</v>
      </c>
      <c r="U1466" t="s">
        <v>270</v>
      </c>
      <c r="V1466" t="s">
        <v>167</v>
      </c>
      <c r="W1466">
        <v>1</v>
      </c>
      <c r="X1466">
        <v>0</v>
      </c>
      <c r="Y1466">
        <v>0</v>
      </c>
      <c r="Z1466">
        <v>0</v>
      </c>
      <c r="AA1466">
        <v>1</v>
      </c>
      <c r="AB1466">
        <v>0</v>
      </c>
      <c r="AC1466">
        <v>0</v>
      </c>
      <c r="AD1466">
        <v>0</v>
      </c>
    </row>
    <row r="1467" spans="1:30" x14ac:dyDescent="0.3">
      <c r="A1467" t="s">
        <v>1861</v>
      </c>
      <c r="B1467" t="s">
        <v>2021</v>
      </c>
      <c r="C1467" t="s">
        <v>166</v>
      </c>
      <c r="D1467" t="s">
        <v>9641</v>
      </c>
      <c r="E1467" t="s">
        <v>2022</v>
      </c>
      <c r="F1467" t="s">
        <v>1998</v>
      </c>
      <c r="H1467" t="s">
        <v>265</v>
      </c>
      <c r="I1467" t="s">
        <v>266</v>
      </c>
      <c r="J1467" t="s">
        <v>1999</v>
      </c>
      <c r="K1467" t="s">
        <v>756</v>
      </c>
      <c r="L1467" t="s">
        <v>267</v>
      </c>
      <c r="M1467" t="s">
        <v>268</v>
      </c>
      <c r="N1467">
        <v>8</v>
      </c>
      <c r="O1467" t="s">
        <v>266</v>
      </c>
      <c r="P1467">
        <v>0.17</v>
      </c>
      <c r="R1467">
        <v>1</v>
      </c>
      <c r="S1467" s="108">
        <v>0.17</v>
      </c>
      <c r="T1467">
        <v>1</v>
      </c>
      <c r="U1467" t="s">
        <v>270</v>
      </c>
      <c r="V1467" t="s">
        <v>167</v>
      </c>
      <c r="W1467">
        <v>1</v>
      </c>
      <c r="X1467">
        <v>0</v>
      </c>
      <c r="Y1467">
        <v>0</v>
      </c>
      <c r="Z1467">
        <v>0</v>
      </c>
      <c r="AA1467">
        <v>1</v>
      </c>
      <c r="AB1467">
        <v>0</v>
      </c>
      <c r="AC1467">
        <v>0</v>
      </c>
      <c r="AD1467">
        <v>0</v>
      </c>
    </row>
    <row r="1468" spans="1:30" x14ac:dyDescent="0.3">
      <c r="A1468" t="s">
        <v>1861</v>
      </c>
      <c r="B1468" t="s">
        <v>2021</v>
      </c>
      <c r="C1468" t="s">
        <v>166</v>
      </c>
      <c r="D1468" t="s">
        <v>9641</v>
      </c>
      <c r="E1468" t="s">
        <v>2022</v>
      </c>
      <c r="F1468" t="s">
        <v>1998</v>
      </c>
      <c r="H1468" t="s">
        <v>265</v>
      </c>
      <c r="I1468" t="s">
        <v>266</v>
      </c>
      <c r="J1468" t="s">
        <v>1999</v>
      </c>
      <c r="K1468" t="s">
        <v>756</v>
      </c>
      <c r="L1468" t="s">
        <v>271</v>
      </c>
      <c r="M1468" t="s">
        <v>268</v>
      </c>
      <c r="N1468">
        <v>9</v>
      </c>
      <c r="O1468" t="s">
        <v>288</v>
      </c>
      <c r="P1468">
        <v>0.17</v>
      </c>
      <c r="R1468">
        <v>1</v>
      </c>
      <c r="S1468" s="108">
        <v>0.17</v>
      </c>
      <c r="T1468">
        <v>1</v>
      </c>
      <c r="U1468" t="s">
        <v>270</v>
      </c>
      <c r="V1468" t="s">
        <v>167</v>
      </c>
      <c r="W1468">
        <v>1</v>
      </c>
      <c r="X1468">
        <v>0</v>
      </c>
      <c r="Y1468">
        <v>0</v>
      </c>
      <c r="Z1468">
        <v>0</v>
      </c>
      <c r="AA1468">
        <v>1</v>
      </c>
      <c r="AB1468">
        <v>0</v>
      </c>
      <c r="AC1468">
        <v>0</v>
      </c>
      <c r="AD1468">
        <v>0</v>
      </c>
    </row>
    <row r="1469" spans="1:30" x14ac:dyDescent="0.3">
      <c r="A1469" t="s">
        <v>1861</v>
      </c>
      <c r="B1469" t="s">
        <v>2063</v>
      </c>
      <c r="C1469" t="s">
        <v>166</v>
      </c>
      <c r="D1469" t="s">
        <v>9662</v>
      </c>
      <c r="E1469" t="s">
        <v>2064</v>
      </c>
      <c r="F1469" t="s">
        <v>1998</v>
      </c>
      <c r="H1469" t="s">
        <v>265</v>
      </c>
      <c r="I1469" t="s">
        <v>266</v>
      </c>
      <c r="J1469" t="s">
        <v>1999</v>
      </c>
      <c r="K1469" t="s">
        <v>756</v>
      </c>
      <c r="L1469" t="s">
        <v>267</v>
      </c>
      <c r="M1469" t="s">
        <v>268</v>
      </c>
      <c r="N1469">
        <v>8</v>
      </c>
      <c r="O1469" t="s">
        <v>266</v>
      </c>
      <c r="P1469">
        <v>0.17</v>
      </c>
      <c r="R1469">
        <v>1</v>
      </c>
      <c r="S1469" s="108">
        <v>0.17</v>
      </c>
      <c r="T1469">
        <v>1</v>
      </c>
      <c r="U1469" t="s">
        <v>270</v>
      </c>
      <c r="V1469" t="s">
        <v>167</v>
      </c>
      <c r="W1469">
        <v>1</v>
      </c>
      <c r="X1469">
        <v>0</v>
      </c>
      <c r="Y1469">
        <v>0</v>
      </c>
      <c r="Z1469">
        <v>0</v>
      </c>
      <c r="AA1469">
        <v>1</v>
      </c>
      <c r="AB1469">
        <v>0</v>
      </c>
      <c r="AC1469">
        <v>0</v>
      </c>
      <c r="AD1469">
        <v>0</v>
      </c>
    </row>
    <row r="1470" spans="1:30" x14ac:dyDescent="0.3">
      <c r="A1470" t="s">
        <v>1861</v>
      </c>
      <c r="B1470" t="s">
        <v>2063</v>
      </c>
      <c r="C1470" t="s">
        <v>166</v>
      </c>
      <c r="D1470" t="s">
        <v>9662</v>
      </c>
      <c r="E1470" t="s">
        <v>2064</v>
      </c>
      <c r="F1470" t="s">
        <v>1998</v>
      </c>
      <c r="H1470" t="s">
        <v>265</v>
      </c>
      <c r="I1470" t="s">
        <v>266</v>
      </c>
      <c r="J1470" t="s">
        <v>1999</v>
      </c>
      <c r="K1470" t="s">
        <v>756</v>
      </c>
      <c r="L1470" t="s">
        <v>271</v>
      </c>
      <c r="M1470" t="s">
        <v>268</v>
      </c>
      <c r="N1470">
        <v>9</v>
      </c>
      <c r="O1470" t="s">
        <v>288</v>
      </c>
      <c r="P1470">
        <v>0.17</v>
      </c>
      <c r="R1470">
        <v>1</v>
      </c>
      <c r="S1470" s="108">
        <v>0.17</v>
      </c>
      <c r="T1470">
        <v>1</v>
      </c>
      <c r="U1470" t="s">
        <v>270</v>
      </c>
      <c r="V1470" t="s">
        <v>167</v>
      </c>
      <c r="W1470">
        <v>1</v>
      </c>
      <c r="X1470">
        <v>0</v>
      </c>
      <c r="Y1470">
        <v>0</v>
      </c>
      <c r="Z1470">
        <v>0</v>
      </c>
      <c r="AA1470">
        <v>1</v>
      </c>
      <c r="AB1470">
        <v>0</v>
      </c>
      <c r="AC1470">
        <v>0</v>
      </c>
      <c r="AD1470">
        <v>0</v>
      </c>
    </row>
    <row r="1471" spans="1:30" x14ac:dyDescent="0.3">
      <c r="A1471" t="s">
        <v>1861</v>
      </c>
      <c r="B1471" t="s">
        <v>2063</v>
      </c>
      <c r="C1471" t="s">
        <v>166</v>
      </c>
      <c r="D1471" t="s">
        <v>9662</v>
      </c>
      <c r="E1471" t="s">
        <v>2064</v>
      </c>
      <c r="F1471" t="s">
        <v>1998</v>
      </c>
      <c r="H1471" t="s">
        <v>265</v>
      </c>
      <c r="I1471" t="s">
        <v>266</v>
      </c>
      <c r="J1471" t="s">
        <v>1999</v>
      </c>
      <c r="K1471" t="s">
        <v>756</v>
      </c>
      <c r="L1471" t="s">
        <v>271</v>
      </c>
      <c r="M1471" t="s">
        <v>268</v>
      </c>
      <c r="N1471">
        <v>21</v>
      </c>
      <c r="O1471" t="s">
        <v>273</v>
      </c>
      <c r="P1471">
        <v>0.17</v>
      </c>
      <c r="R1471">
        <v>1</v>
      </c>
      <c r="S1471" s="108">
        <v>0.17</v>
      </c>
      <c r="T1471">
        <v>1</v>
      </c>
      <c r="U1471" t="s">
        <v>270</v>
      </c>
      <c r="V1471" t="s">
        <v>167</v>
      </c>
      <c r="W1471">
        <v>1</v>
      </c>
      <c r="X1471">
        <v>0</v>
      </c>
      <c r="Y1471">
        <v>0</v>
      </c>
      <c r="Z1471">
        <v>0</v>
      </c>
      <c r="AA1471">
        <v>1</v>
      </c>
      <c r="AB1471">
        <v>0</v>
      </c>
      <c r="AC1471">
        <v>0</v>
      </c>
      <c r="AD1471">
        <v>0</v>
      </c>
    </row>
    <row r="1472" spans="1:30" x14ac:dyDescent="0.3">
      <c r="A1472" t="s">
        <v>1861</v>
      </c>
      <c r="B1472" t="s">
        <v>2009</v>
      </c>
      <c r="C1472" t="s">
        <v>166</v>
      </c>
      <c r="D1472" t="s">
        <v>9635</v>
      </c>
      <c r="E1472" t="s">
        <v>2010</v>
      </c>
      <c r="F1472" t="s">
        <v>1998</v>
      </c>
      <c r="H1472" t="s">
        <v>265</v>
      </c>
      <c r="I1472" t="s">
        <v>266</v>
      </c>
      <c r="J1472" t="s">
        <v>2002</v>
      </c>
      <c r="K1472" t="s">
        <v>756</v>
      </c>
      <c r="L1472" t="s">
        <v>267</v>
      </c>
      <c r="M1472" t="s">
        <v>268</v>
      </c>
      <c r="N1472">
        <v>8</v>
      </c>
      <c r="O1472" t="s">
        <v>266</v>
      </c>
      <c r="P1472">
        <v>0.17</v>
      </c>
      <c r="R1472">
        <v>1</v>
      </c>
      <c r="S1472" s="108">
        <v>0.17</v>
      </c>
      <c r="T1472">
        <v>1</v>
      </c>
      <c r="U1472" t="s">
        <v>270</v>
      </c>
      <c r="V1472" t="s">
        <v>167</v>
      </c>
      <c r="W1472">
        <v>1</v>
      </c>
      <c r="X1472">
        <v>0</v>
      </c>
      <c r="Y1472">
        <v>0</v>
      </c>
      <c r="Z1472">
        <v>0</v>
      </c>
      <c r="AA1472">
        <v>1</v>
      </c>
      <c r="AB1472">
        <v>0</v>
      </c>
      <c r="AC1472">
        <v>0</v>
      </c>
      <c r="AD1472">
        <v>0</v>
      </c>
    </row>
    <row r="1473" spans="1:30" x14ac:dyDescent="0.3">
      <c r="A1473" t="s">
        <v>1861</v>
      </c>
      <c r="B1473" t="s">
        <v>2009</v>
      </c>
      <c r="C1473" t="s">
        <v>166</v>
      </c>
      <c r="D1473" t="s">
        <v>9635</v>
      </c>
      <c r="E1473" t="s">
        <v>2010</v>
      </c>
      <c r="F1473" t="s">
        <v>1998</v>
      </c>
      <c r="H1473" t="s">
        <v>265</v>
      </c>
      <c r="I1473" t="s">
        <v>266</v>
      </c>
      <c r="J1473" t="s">
        <v>2002</v>
      </c>
      <c r="K1473" t="s">
        <v>756</v>
      </c>
      <c r="L1473" t="s">
        <v>271</v>
      </c>
      <c r="M1473" t="s">
        <v>268</v>
      </c>
      <c r="N1473">
        <v>9</v>
      </c>
      <c r="O1473" t="s">
        <v>288</v>
      </c>
      <c r="P1473">
        <v>0.17</v>
      </c>
      <c r="R1473">
        <v>1</v>
      </c>
      <c r="S1473" s="108">
        <v>0.17</v>
      </c>
      <c r="T1473">
        <v>1</v>
      </c>
      <c r="U1473" t="s">
        <v>270</v>
      </c>
      <c r="V1473" t="s">
        <v>167</v>
      </c>
      <c r="W1473">
        <v>1</v>
      </c>
      <c r="X1473">
        <v>0</v>
      </c>
      <c r="Y1473">
        <v>0</v>
      </c>
      <c r="Z1473">
        <v>0</v>
      </c>
      <c r="AA1473">
        <v>1</v>
      </c>
      <c r="AB1473">
        <v>0</v>
      </c>
      <c r="AC1473">
        <v>0</v>
      </c>
      <c r="AD1473">
        <v>0</v>
      </c>
    </row>
    <row r="1474" spans="1:30" x14ac:dyDescent="0.3">
      <c r="A1474" t="s">
        <v>1861</v>
      </c>
      <c r="B1474" t="s">
        <v>2037</v>
      </c>
      <c r="C1474" t="s">
        <v>166</v>
      </c>
      <c r="D1474" t="s">
        <v>9649</v>
      </c>
      <c r="E1474" t="s">
        <v>2038</v>
      </c>
      <c r="F1474" t="s">
        <v>1998</v>
      </c>
      <c r="H1474" t="s">
        <v>265</v>
      </c>
      <c r="I1474" t="s">
        <v>266</v>
      </c>
      <c r="J1474" t="s">
        <v>1999</v>
      </c>
      <c r="K1474" t="s">
        <v>756</v>
      </c>
      <c r="L1474" t="s">
        <v>267</v>
      </c>
      <c r="M1474" t="s">
        <v>268</v>
      </c>
      <c r="N1474">
        <v>8</v>
      </c>
      <c r="O1474" t="s">
        <v>266</v>
      </c>
      <c r="P1474">
        <v>0.17</v>
      </c>
      <c r="R1474">
        <v>1</v>
      </c>
      <c r="S1474" s="108">
        <v>0.17</v>
      </c>
      <c r="T1474">
        <v>1</v>
      </c>
      <c r="U1474" t="s">
        <v>270</v>
      </c>
      <c r="V1474" t="s">
        <v>167</v>
      </c>
      <c r="W1474">
        <v>1</v>
      </c>
      <c r="X1474">
        <v>0</v>
      </c>
      <c r="Y1474">
        <v>0</v>
      </c>
      <c r="Z1474">
        <v>0</v>
      </c>
      <c r="AA1474">
        <v>1</v>
      </c>
      <c r="AB1474">
        <v>0</v>
      </c>
      <c r="AC1474">
        <v>0</v>
      </c>
      <c r="AD1474">
        <v>0</v>
      </c>
    </row>
    <row r="1475" spans="1:30" x14ac:dyDescent="0.3">
      <c r="A1475" t="s">
        <v>1861</v>
      </c>
      <c r="B1475" t="s">
        <v>2037</v>
      </c>
      <c r="C1475" t="s">
        <v>166</v>
      </c>
      <c r="D1475" t="s">
        <v>9649</v>
      </c>
      <c r="E1475" t="s">
        <v>2038</v>
      </c>
      <c r="F1475" t="s">
        <v>1998</v>
      </c>
      <c r="H1475" t="s">
        <v>265</v>
      </c>
      <c r="I1475" t="s">
        <v>266</v>
      </c>
      <c r="J1475" t="s">
        <v>1999</v>
      </c>
      <c r="K1475" t="s">
        <v>756</v>
      </c>
      <c r="L1475" t="s">
        <v>271</v>
      </c>
      <c r="M1475" t="s">
        <v>268</v>
      </c>
      <c r="N1475">
        <v>9</v>
      </c>
      <c r="O1475" t="s">
        <v>288</v>
      </c>
      <c r="P1475">
        <v>0.17</v>
      </c>
      <c r="R1475">
        <v>1</v>
      </c>
      <c r="S1475" s="108">
        <v>0.17</v>
      </c>
      <c r="T1475">
        <v>1</v>
      </c>
      <c r="U1475" t="s">
        <v>270</v>
      </c>
      <c r="V1475" t="s">
        <v>167</v>
      </c>
      <c r="W1475">
        <v>1</v>
      </c>
      <c r="X1475">
        <v>0</v>
      </c>
      <c r="Y1475">
        <v>0</v>
      </c>
      <c r="Z1475">
        <v>0</v>
      </c>
      <c r="AA1475">
        <v>1</v>
      </c>
      <c r="AB1475">
        <v>0</v>
      </c>
      <c r="AC1475">
        <v>0</v>
      </c>
      <c r="AD1475">
        <v>0</v>
      </c>
    </row>
    <row r="1476" spans="1:30" x14ac:dyDescent="0.3">
      <c r="A1476" t="s">
        <v>1861</v>
      </c>
      <c r="B1476" t="s">
        <v>2007</v>
      </c>
      <c r="C1476" t="s">
        <v>166</v>
      </c>
      <c r="D1476" t="s">
        <v>9634</v>
      </c>
      <c r="E1476" t="s">
        <v>2008</v>
      </c>
      <c r="F1476" t="s">
        <v>1998</v>
      </c>
      <c r="H1476" t="s">
        <v>265</v>
      </c>
      <c r="I1476" t="s">
        <v>266</v>
      </c>
      <c r="J1476" t="s">
        <v>1999</v>
      </c>
      <c r="K1476" t="s">
        <v>756</v>
      </c>
      <c r="L1476" t="s">
        <v>267</v>
      </c>
      <c r="M1476" t="s">
        <v>268</v>
      </c>
      <c r="N1476">
        <v>8</v>
      </c>
      <c r="O1476" t="s">
        <v>266</v>
      </c>
      <c r="P1476">
        <v>0.17</v>
      </c>
      <c r="R1476">
        <v>1</v>
      </c>
      <c r="S1476" s="108">
        <v>0.17</v>
      </c>
      <c r="T1476">
        <v>1</v>
      </c>
      <c r="U1476" t="s">
        <v>270</v>
      </c>
      <c r="V1476" t="s">
        <v>167</v>
      </c>
      <c r="W1476">
        <v>1</v>
      </c>
      <c r="X1476">
        <v>0</v>
      </c>
      <c r="Y1476">
        <v>0</v>
      </c>
      <c r="Z1476">
        <v>0</v>
      </c>
      <c r="AA1476">
        <v>1</v>
      </c>
      <c r="AB1476">
        <v>0</v>
      </c>
      <c r="AC1476">
        <v>0</v>
      </c>
      <c r="AD1476">
        <v>0</v>
      </c>
    </row>
    <row r="1477" spans="1:30" x14ac:dyDescent="0.3">
      <c r="A1477" t="s">
        <v>1861</v>
      </c>
      <c r="B1477" t="s">
        <v>2007</v>
      </c>
      <c r="C1477" t="s">
        <v>166</v>
      </c>
      <c r="D1477" t="s">
        <v>9634</v>
      </c>
      <c r="E1477" t="s">
        <v>2008</v>
      </c>
      <c r="F1477" t="s">
        <v>1998</v>
      </c>
      <c r="H1477" t="s">
        <v>265</v>
      </c>
      <c r="I1477" t="s">
        <v>266</v>
      </c>
      <c r="J1477" t="s">
        <v>1999</v>
      </c>
      <c r="K1477" t="s">
        <v>756</v>
      </c>
      <c r="L1477" t="s">
        <v>271</v>
      </c>
      <c r="M1477" t="s">
        <v>268</v>
      </c>
      <c r="N1477">
        <v>9</v>
      </c>
      <c r="O1477" t="s">
        <v>288</v>
      </c>
      <c r="P1477">
        <v>0.17</v>
      </c>
      <c r="R1477">
        <v>1</v>
      </c>
      <c r="S1477" s="108">
        <v>0.17</v>
      </c>
      <c r="T1477">
        <v>1</v>
      </c>
      <c r="U1477" t="s">
        <v>270</v>
      </c>
      <c r="V1477" t="s">
        <v>167</v>
      </c>
      <c r="W1477">
        <v>1</v>
      </c>
      <c r="X1477">
        <v>0</v>
      </c>
      <c r="Y1477">
        <v>0</v>
      </c>
      <c r="Z1477">
        <v>0</v>
      </c>
      <c r="AA1477">
        <v>1</v>
      </c>
      <c r="AB1477">
        <v>0</v>
      </c>
      <c r="AC1477">
        <v>0</v>
      </c>
      <c r="AD1477">
        <v>0</v>
      </c>
    </row>
    <row r="1478" spans="1:30" x14ac:dyDescent="0.3">
      <c r="A1478" t="s">
        <v>1861</v>
      </c>
      <c r="B1478" t="s">
        <v>2105</v>
      </c>
      <c r="C1478" t="s">
        <v>166</v>
      </c>
      <c r="D1478" t="s">
        <v>9752</v>
      </c>
      <c r="E1478" t="s">
        <v>2104</v>
      </c>
      <c r="F1478" t="s">
        <v>9291</v>
      </c>
      <c r="H1478" t="s">
        <v>265</v>
      </c>
      <c r="I1478" t="s">
        <v>266</v>
      </c>
      <c r="J1478" t="s">
        <v>2103</v>
      </c>
      <c r="K1478" t="s">
        <v>756</v>
      </c>
      <c r="L1478" t="s">
        <v>267</v>
      </c>
      <c r="M1478" t="s">
        <v>268</v>
      </c>
      <c r="N1478">
        <v>8</v>
      </c>
      <c r="O1478" t="s">
        <v>266</v>
      </c>
      <c r="P1478">
        <v>0.17</v>
      </c>
      <c r="R1478">
        <v>1</v>
      </c>
      <c r="S1478" s="108">
        <v>0.17</v>
      </c>
      <c r="T1478">
        <v>1</v>
      </c>
      <c r="U1478" t="s">
        <v>270</v>
      </c>
      <c r="V1478" t="s">
        <v>167</v>
      </c>
      <c r="W1478">
        <v>1</v>
      </c>
      <c r="X1478">
        <v>0</v>
      </c>
      <c r="Y1478">
        <v>0</v>
      </c>
      <c r="Z1478">
        <v>0</v>
      </c>
      <c r="AA1478">
        <v>1</v>
      </c>
      <c r="AB1478">
        <v>0</v>
      </c>
      <c r="AC1478">
        <v>0</v>
      </c>
      <c r="AD1478">
        <v>0</v>
      </c>
    </row>
    <row r="1479" spans="1:30" x14ac:dyDescent="0.3">
      <c r="A1479" t="s">
        <v>1861</v>
      </c>
      <c r="B1479" t="s">
        <v>2105</v>
      </c>
      <c r="C1479" t="s">
        <v>166</v>
      </c>
      <c r="D1479" t="s">
        <v>9752</v>
      </c>
      <c r="E1479" t="s">
        <v>2104</v>
      </c>
      <c r="F1479" t="s">
        <v>9291</v>
      </c>
      <c r="H1479" t="s">
        <v>265</v>
      </c>
      <c r="I1479" t="s">
        <v>266</v>
      </c>
      <c r="J1479" t="s">
        <v>2103</v>
      </c>
      <c r="K1479" t="s">
        <v>756</v>
      </c>
      <c r="L1479" t="s">
        <v>271</v>
      </c>
      <c r="M1479" t="s">
        <v>268</v>
      </c>
      <c r="N1479">
        <v>21</v>
      </c>
      <c r="O1479" t="s">
        <v>273</v>
      </c>
      <c r="P1479">
        <v>0.17</v>
      </c>
      <c r="R1479">
        <v>1</v>
      </c>
      <c r="S1479" s="108">
        <v>0.17</v>
      </c>
      <c r="T1479">
        <v>1</v>
      </c>
      <c r="U1479" t="s">
        <v>270</v>
      </c>
      <c r="V1479" t="s">
        <v>167</v>
      </c>
      <c r="W1479">
        <v>1</v>
      </c>
      <c r="X1479">
        <v>0</v>
      </c>
      <c r="Y1479">
        <v>0</v>
      </c>
      <c r="Z1479">
        <v>0</v>
      </c>
      <c r="AA1479">
        <v>1</v>
      </c>
      <c r="AB1479">
        <v>0</v>
      </c>
      <c r="AC1479">
        <v>0</v>
      </c>
      <c r="AD1479">
        <v>0</v>
      </c>
    </row>
    <row r="1480" spans="1:30" x14ac:dyDescent="0.3">
      <c r="A1480" t="s">
        <v>1861</v>
      </c>
      <c r="B1480" t="s">
        <v>1996</v>
      </c>
      <c r="C1480" t="s">
        <v>166</v>
      </c>
      <c r="D1480" t="s">
        <v>9630</v>
      </c>
      <c r="E1480" t="s">
        <v>1997</v>
      </c>
      <c r="F1480" t="s">
        <v>1998</v>
      </c>
      <c r="H1480" t="s">
        <v>265</v>
      </c>
      <c r="I1480" t="s">
        <v>266</v>
      </c>
      <c r="J1480" t="s">
        <v>1999</v>
      </c>
      <c r="K1480" t="s">
        <v>756</v>
      </c>
      <c r="L1480" t="s">
        <v>267</v>
      </c>
      <c r="M1480" t="s">
        <v>268</v>
      </c>
      <c r="N1480">
        <v>8</v>
      </c>
      <c r="O1480" t="s">
        <v>266</v>
      </c>
      <c r="P1480">
        <v>0.17</v>
      </c>
      <c r="R1480">
        <v>1</v>
      </c>
      <c r="S1480" s="108">
        <v>0.17</v>
      </c>
      <c r="T1480">
        <v>1</v>
      </c>
      <c r="U1480" t="s">
        <v>270</v>
      </c>
      <c r="V1480" t="s">
        <v>167</v>
      </c>
      <c r="W1480">
        <v>1</v>
      </c>
      <c r="X1480">
        <v>0</v>
      </c>
      <c r="Y1480">
        <v>0</v>
      </c>
      <c r="Z1480">
        <v>0</v>
      </c>
      <c r="AA1480">
        <v>1</v>
      </c>
      <c r="AB1480">
        <v>0</v>
      </c>
      <c r="AC1480">
        <v>0</v>
      </c>
      <c r="AD1480">
        <v>0</v>
      </c>
    </row>
    <row r="1481" spans="1:30" x14ac:dyDescent="0.3">
      <c r="A1481" t="s">
        <v>1861</v>
      </c>
      <c r="B1481" t="s">
        <v>1996</v>
      </c>
      <c r="C1481" t="s">
        <v>166</v>
      </c>
      <c r="D1481" t="s">
        <v>9630</v>
      </c>
      <c r="E1481" t="s">
        <v>1997</v>
      </c>
      <c r="F1481" t="s">
        <v>1998</v>
      </c>
      <c r="H1481" t="s">
        <v>265</v>
      </c>
      <c r="I1481" t="s">
        <v>266</v>
      </c>
      <c r="J1481" t="s">
        <v>1999</v>
      </c>
      <c r="K1481" t="s">
        <v>756</v>
      </c>
      <c r="L1481" t="s">
        <v>271</v>
      </c>
      <c r="M1481" t="s">
        <v>268</v>
      </c>
      <c r="N1481">
        <v>9</v>
      </c>
      <c r="O1481" t="s">
        <v>288</v>
      </c>
      <c r="P1481">
        <v>0.17</v>
      </c>
      <c r="R1481">
        <v>1</v>
      </c>
      <c r="S1481" s="108">
        <v>0.17</v>
      </c>
      <c r="T1481">
        <v>1</v>
      </c>
      <c r="U1481" t="s">
        <v>270</v>
      </c>
      <c r="V1481" t="s">
        <v>167</v>
      </c>
      <c r="W1481">
        <v>1</v>
      </c>
      <c r="X1481">
        <v>0</v>
      </c>
      <c r="Y1481">
        <v>0</v>
      </c>
      <c r="Z1481">
        <v>0</v>
      </c>
      <c r="AA1481">
        <v>1</v>
      </c>
      <c r="AB1481">
        <v>0</v>
      </c>
      <c r="AC1481">
        <v>0</v>
      </c>
      <c r="AD1481">
        <v>0</v>
      </c>
    </row>
    <row r="1482" spans="1:30" x14ac:dyDescent="0.3">
      <c r="A1482" t="s">
        <v>1861</v>
      </c>
      <c r="B1482" t="s">
        <v>1996</v>
      </c>
      <c r="C1482" t="s">
        <v>166</v>
      </c>
      <c r="D1482" t="s">
        <v>9630</v>
      </c>
      <c r="E1482" t="s">
        <v>1997</v>
      </c>
      <c r="F1482" t="s">
        <v>1998</v>
      </c>
      <c r="H1482" t="s">
        <v>265</v>
      </c>
      <c r="I1482" t="s">
        <v>266</v>
      </c>
      <c r="J1482" t="s">
        <v>1999</v>
      </c>
      <c r="K1482" t="s">
        <v>756</v>
      </c>
      <c r="L1482" t="s">
        <v>271</v>
      </c>
      <c r="M1482" t="s">
        <v>268</v>
      </c>
      <c r="N1482">
        <v>21</v>
      </c>
      <c r="O1482" t="s">
        <v>273</v>
      </c>
      <c r="P1482">
        <v>0.17</v>
      </c>
      <c r="R1482">
        <v>1</v>
      </c>
      <c r="S1482" s="108">
        <v>0.17</v>
      </c>
      <c r="T1482">
        <v>1</v>
      </c>
      <c r="U1482" t="s">
        <v>270</v>
      </c>
      <c r="V1482" t="s">
        <v>167</v>
      </c>
      <c r="W1482">
        <v>1</v>
      </c>
      <c r="X1482">
        <v>0</v>
      </c>
      <c r="Y1482">
        <v>0</v>
      </c>
      <c r="Z1482">
        <v>0</v>
      </c>
      <c r="AA1482">
        <v>1</v>
      </c>
      <c r="AB1482">
        <v>0</v>
      </c>
      <c r="AC1482">
        <v>0</v>
      </c>
      <c r="AD1482">
        <v>0</v>
      </c>
    </row>
    <row r="1483" spans="1:30" x14ac:dyDescent="0.3">
      <c r="A1483" t="s">
        <v>1861</v>
      </c>
      <c r="B1483" t="s">
        <v>2005</v>
      </c>
      <c r="C1483" t="s">
        <v>166</v>
      </c>
      <c r="D1483" t="s">
        <v>9633</v>
      </c>
      <c r="E1483" t="s">
        <v>2006</v>
      </c>
      <c r="F1483" t="s">
        <v>1998</v>
      </c>
      <c r="H1483" t="s">
        <v>265</v>
      </c>
      <c r="I1483" t="s">
        <v>266</v>
      </c>
      <c r="J1483" t="s">
        <v>2002</v>
      </c>
      <c r="K1483" t="s">
        <v>15597</v>
      </c>
      <c r="L1483" t="s">
        <v>267</v>
      </c>
      <c r="M1483" t="s">
        <v>268</v>
      </c>
      <c r="N1483">
        <v>8</v>
      </c>
      <c r="O1483" t="s">
        <v>266</v>
      </c>
      <c r="P1483">
        <v>0.17</v>
      </c>
      <c r="R1483">
        <v>1</v>
      </c>
      <c r="S1483" s="108">
        <v>0.17</v>
      </c>
      <c r="T1483">
        <v>1</v>
      </c>
      <c r="U1483" t="s">
        <v>270</v>
      </c>
      <c r="V1483" t="s">
        <v>167</v>
      </c>
      <c r="W1483">
        <v>1</v>
      </c>
      <c r="X1483">
        <v>0</v>
      </c>
      <c r="Y1483">
        <v>0</v>
      </c>
      <c r="Z1483">
        <v>0</v>
      </c>
      <c r="AA1483">
        <v>1</v>
      </c>
      <c r="AB1483">
        <v>0</v>
      </c>
      <c r="AC1483">
        <v>0</v>
      </c>
      <c r="AD1483">
        <v>0</v>
      </c>
    </row>
    <row r="1484" spans="1:30" x14ac:dyDescent="0.3">
      <c r="A1484" t="s">
        <v>1861</v>
      </c>
      <c r="B1484" t="s">
        <v>2005</v>
      </c>
      <c r="C1484" t="s">
        <v>166</v>
      </c>
      <c r="D1484" t="s">
        <v>9633</v>
      </c>
      <c r="E1484" t="s">
        <v>2006</v>
      </c>
      <c r="F1484" t="s">
        <v>1998</v>
      </c>
      <c r="H1484" t="s">
        <v>265</v>
      </c>
      <c r="I1484" t="s">
        <v>266</v>
      </c>
      <c r="J1484" t="s">
        <v>2002</v>
      </c>
      <c r="K1484" t="s">
        <v>15597</v>
      </c>
      <c r="L1484" t="s">
        <v>271</v>
      </c>
      <c r="M1484" t="s">
        <v>268</v>
      </c>
      <c r="N1484">
        <v>9</v>
      </c>
      <c r="O1484" t="s">
        <v>288</v>
      </c>
      <c r="P1484">
        <v>0.17</v>
      </c>
      <c r="R1484">
        <v>1</v>
      </c>
      <c r="S1484" s="108">
        <v>0.17</v>
      </c>
      <c r="T1484">
        <v>1</v>
      </c>
      <c r="U1484" t="s">
        <v>270</v>
      </c>
      <c r="V1484" t="s">
        <v>167</v>
      </c>
      <c r="W1484">
        <v>1</v>
      </c>
      <c r="X1484">
        <v>0</v>
      </c>
      <c r="Y1484">
        <v>0</v>
      </c>
      <c r="Z1484">
        <v>0</v>
      </c>
      <c r="AA1484">
        <v>1</v>
      </c>
      <c r="AB1484">
        <v>0</v>
      </c>
      <c r="AC1484">
        <v>0</v>
      </c>
      <c r="AD1484">
        <v>0</v>
      </c>
    </row>
    <row r="1485" spans="1:30" x14ac:dyDescent="0.3">
      <c r="A1485" t="s">
        <v>1861</v>
      </c>
      <c r="B1485" t="s">
        <v>2109</v>
      </c>
      <c r="C1485" t="s">
        <v>166</v>
      </c>
      <c r="D1485" t="s">
        <v>9754</v>
      </c>
      <c r="E1485" t="s">
        <v>2108</v>
      </c>
      <c r="F1485" t="s">
        <v>9291</v>
      </c>
      <c r="H1485" t="s">
        <v>265</v>
      </c>
      <c r="I1485" t="s">
        <v>266</v>
      </c>
      <c r="J1485" t="s">
        <v>2103</v>
      </c>
      <c r="K1485" t="s">
        <v>756</v>
      </c>
      <c r="L1485" t="s">
        <v>267</v>
      </c>
      <c r="M1485" t="s">
        <v>268</v>
      </c>
      <c r="N1485">
        <v>8</v>
      </c>
      <c r="O1485" t="s">
        <v>266</v>
      </c>
      <c r="P1485">
        <v>0.17</v>
      </c>
      <c r="R1485">
        <v>1</v>
      </c>
      <c r="S1485" s="108">
        <v>0.17</v>
      </c>
      <c r="T1485">
        <v>1</v>
      </c>
      <c r="U1485" t="s">
        <v>270</v>
      </c>
      <c r="V1485" t="s">
        <v>167</v>
      </c>
      <c r="W1485">
        <v>1</v>
      </c>
      <c r="X1485">
        <v>0</v>
      </c>
      <c r="Y1485">
        <v>0</v>
      </c>
      <c r="Z1485">
        <v>0</v>
      </c>
      <c r="AA1485">
        <v>1</v>
      </c>
      <c r="AB1485">
        <v>0</v>
      </c>
      <c r="AC1485">
        <v>0</v>
      </c>
      <c r="AD1485">
        <v>0</v>
      </c>
    </row>
    <row r="1486" spans="1:30" x14ac:dyDescent="0.3">
      <c r="A1486" t="s">
        <v>1861</v>
      </c>
      <c r="B1486" t="s">
        <v>2109</v>
      </c>
      <c r="C1486" t="s">
        <v>166</v>
      </c>
      <c r="D1486" t="s">
        <v>9754</v>
      </c>
      <c r="E1486" t="s">
        <v>2108</v>
      </c>
      <c r="F1486" t="s">
        <v>9291</v>
      </c>
      <c r="H1486" t="s">
        <v>265</v>
      </c>
      <c r="I1486" t="s">
        <v>266</v>
      </c>
      <c r="J1486" t="s">
        <v>2103</v>
      </c>
      <c r="K1486" t="s">
        <v>756</v>
      </c>
      <c r="L1486" t="s">
        <v>271</v>
      </c>
      <c r="M1486" t="s">
        <v>268</v>
      </c>
      <c r="N1486">
        <v>9</v>
      </c>
      <c r="O1486" t="s">
        <v>288</v>
      </c>
      <c r="P1486">
        <v>0.17</v>
      </c>
      <c r="R1486">
        <v>1</v>
      </c>
      <c r="S1486" s="108">
        <v>0.17</v>
      </c>
      <c r="T1486">
        <v>1</v>
      </c>
      <c r="U1486" t="s">
        <v>270</v>
      </c>
      <c r="V1486" t="s">
        <v>167</v>
      </c>
      <c r="W1486">
        <v>1</v>
      </c>
      <c r="X1486">
        <v>0</v>
      </c>
      <c r="Y1486">
        <v>0</v>
      </c>
      <c r="Z1486">
        <v>0</v>
      </c>
      <c r="AA1486">
        <v>1</v>
      </c>
      <c r="AB1486">
        <v>0</v>
      </c>
      <c r="AC1486">
        <v>0</v>
      </c>
      <c r="AD1486">
        <v>0</v>
      </c>
    </row>
    <row r="1487" spans="1:30" x14ac:dyDescent="0.3">
      <c r="A1487" t="s">
        <v>1861</v>
      </c>
      <c r="B1487" t="s">
        <v>2109</v>
      </c>
      <c r="C1487" t="s">
        <v>166</v>
      </c>
      <c r="D1487" t="s">
        <v>9754</v>
      </c>
      <c r="E1487" t="s">
        <v>2108</v>
      </c>
      <c r="F1487" t="s">
        <v>9291</v>
      </c>
      <c r="H1487" t="s">
        <v>265</v>
      </c>
      <c r="I1487" t="s">
        <v>266</v>
      </c>
      <c r="J1487" t="s">
        <v>2103</v>
      </c>
      <c r="K1487" t="s">
        <v>756</v>
      </c>
      <c r="L1487" t="s">
        <v>271</v>
      </c>
      <c r="M1487" t="s">
        <v>268</v>
      </c>
      <c r="N1487">
        <v>21</v>
      </c>
      <c r="O1487" t="s">
        <v>273</v>
      </c>
      <c r="P1487">
        <v>0.17</v>
      </c>
      <c r="R1487">
        <v>1</v>
      </c>
      <c r="S1487" s="108">
        <v>0.17</v>
      </c>
      <c r="T1487">
        <v>1</v>
      </c>
      <c r="U1487" t="s">
        <v>270</v>
      </c>
      <c r="V1487" t="s">
        <v>167</v>
      </c>
      <c r="W1487">
        <v>1</v>
      </c>
      <c r="X1487">
        <v>0</v>
      </c>
      <c r="Y1487">
        <v>0</v>
      </c>
      <c r="Z1487">
        <v>0</v>
      </c>
      <c r="AA1487">
        <v>1</v>
      </c>
      <c r="AB1487">
        <v>0</v>
      </c>
      <c r="AC1487">
        <v>0</v>
      </c>
      <c r="AD1487">
        <v>0</v>
      </c>
    </row>
    <row r="1488" spans="1:30" x14ac:dyDescent="0.3">
      <c r="A1488" t="s">
        <v>1861</v>
      </c>
      <c r="B1488" t="s">
        <v>2000</v>
      </c>
      <c r="C1488" t="s">
        <v>166</v>
      </c>
      <c r="D1488" t="s">
        <v>9631</v>
      </c>
      <c r="E1488" t="s">
        <v>2001</v>
      </c>
      <c r="F1488" t="s">
        <v>1998</v>
      </c>
      <c r="H1488" t="s">
        <v>265</v>
      </c>
      <c r="I1488" t="s">
        <v>266</v>
      </c>
      <c r="J1488" t="s">
        <v>2002</v>
      </c>
      <c r="K1488" t="s">
        <v>756</v>
      </c>
      <c r="L1488" t="s">
        <v>267</v>
      </c>
      <c r="M1488" t="s">
        <v>268</v>
      </c>
      <c r="N1488">
        <v>8</v>
      </c>
      <c r="O1488" t="s">
        <v>266</v>
      </c>
      <c r="P1488">
        <v>0.17</v>
      </c>
      <c r="R1488">
        <v>1</v>
      </c>
      <c r="S1488" s="108">
        <v>0.17</v>
      </c>
      <c r="T1488">
        <v>1</v>
      </c>
      <c r="U1488" t="s">
        <v>270</v>
      </c>
      <c r="V1488" t="s">
        <v>167</v>
      </c>
      <c r="W1488">
        <v>1</v>
      </c>
      <c r="X1488">
        <v>0</v>
      </c>
      <c r="Y1488">
        <v>0</v>
      </c>
      <c r="Z1488">
        <v>0</v>
      </c>
      <c r="AA1488">
        <v>1</v>
      </c>
      <c r="AB1488">
        <v>0</v>
      </c>
      <c r="AC1488">
        <v>0</v>
      </c>
      <c r="AD1488">
        <v>0</v>
      </c>
    </row>
    <row r="1489" spans="1:30" x14ac:dyDescent="0.3">
      <c r="A1489" t="s">
        <v>1861</v>
      </c>
      <c r="B1489" t="s">
        <v>2000</v>
      </c>
      <c r="C1489" t="s">
        <v>166</v>
      </c>
      <c r="D1489" t="s">
        <v>9631</v>
      </c>
      <c r="E1489" t="s">
        <v>2001</v>
      </c>
      <c r="F1489" t="s">
        <v>1998</v>
      </c>
      <c r="H1489" t="s">
        <v>265</v>
      </c>
      <c r="I1489" t="s">
        <v>266</v>
      </c>
      <c r="J1489" t="s">
        <v>2002</v>
      </c>
      <c r="K1489" t="s">
        <v>756</v>
      </c>
      <c r="L1489" t="s">
        <v>271</v>
      </c>
      <c r="M1489" t="s">
        <v>268</v>
      </c>
      <c r="N1489">
        <v>21</v>
      </c>
      <c r="O1489" t="s">
        <v>273</v>
      </c>
      <c r="P1489">
        <v>0.17</v>
      </c>
      <c r="R1489">
        <v>1</v>
      </c>
      <c r="S1489" s="108">
        <v>0.17</v>
      </c>
      <c r="T1489">
        <v>1</v>
      </c>
      <c r="U1489" t="s">
        <v>270</v>
      </c>
      <c r="V1489" t="s">
        <v>167</v>
      </c>
      <c r="W1489">
        <v>1</v>
      </c>
      <c r="X1489">
        <v>0</v>
      </c>
      <c r="Y1489">
        <v>0</v>
      </c>
      <c r="Z1489">
        <v>0</v>
      </c>
      <c r="AA1489">
        <v>1</v>
      </c>
      <c r="AB1489">
        <v>0</v>
      </c>
      <c r="AC1489">
        <v>0</v>
      </c>
      <c r="AD1489">
        <v>0</v>
      </c>
    </row>
    <row r="1490" spans="1:30" x14ac:dyDescent="0.3">
      <c r="A1490" t="s">
        <v>1861</v>
      </c>
      <c r="B1490" t="s">
        <v>2000</v>
      </c>
      <c r="C1490" t="s">
        <v>166</v>
      </c>
      <c r="D1490" t="s">
        <v>9631</v>
      </c>
      <c r="E1490" t="s">
        <v>2001</v>
      </c>
      <c r="F1490" t="s">
        <v>1998</v>
      </c>
      <c r="H1490" t="s">
        <v>265</v>
      </c>
      <c r="I1490" t="s">
        <v>266</v>
      </c>
      <c r="J1490" t="s">
        <v>2002</v>
      </c>
      <c r="K1490" t="s">
        <v>756</v>
      </c>
      <c r="L1490" t="s">
        <v>271</v>
      </c>
      <c r="M1490" t="s">
        <v>268</v>
      </c>
      <c r="N1490">
        <v>9</v>
      </c>
      <c r="O1490" t="s">
        <v>288</v>
      </c>
      <c r="P1490">
        <v>0.17</v>
      </c>
      <c r="R1490">
        <v>1</v>
      </c>
      <c r="S1490" s="108">
        <v>0.17</v>
      </c>
      <c r="T1490">
        <v>1</v>
      </c>
      <c r="U1490" t="s">
        <v>270</v>
      </c>
      <c r="V1490" t="s">
        <v>167</v>
      </c>
      <c r="W1490">
        <v>1</v>
      </c>
      <c r="X1490">
        <v>0</v>
      </c>
      <c r="Y1490">
        <v>0</v>
      </c>
      <c r="Z1490">
        <v>0</v>
      </c>
      <c r="AA1490">
        <v>1</v>
      </c>
      <c r="AB1490">
        <v>0</v>
      </c>
      <c r="AC1490">
        <v>0</v>
      </c>
      <c r="AD1490">
        <v>0</v>
      </c>
    </row>
    <row r="1491" spans="1:30" x14ac:dyDescent="0.3">
      <c r="A1491" t="s">
        <v>1861</v>
      </c>
      <c r="B1491" t="s">
        <v>2041</v>
      </c>
      <c r="C1491" t="s">
        <v>166</v>
      </c>
      <c r="D1491" t="s">
        <v>9651</v>
      </c>
      <c r="E1491" t="s">
        <v>2042</v>
      </c>
      <c r="F1491" t="s">
        <v>1998</v>
      </c>
      <c r="H1491" t="s">
        <v>265</v>
      </c>
      <c r="I1491" t="s">
        <v>266</v>
      </c>
      <c r="J1491" t="s">
        <v>1999</v>
      </c>
      <c r="K1491" t="s">
        <v>756</v>
      </c>
      <c r="L1491" t="s">
        <v>267</v>
      </c>
      <c r="M1491" t="s">
        <v>268</v>
      </c>
      <c r="N1491">
        <v>8</v>
      </c>
      <c r="O1491" t="s">
        <v>266</v>
      </c>
      <c r="P1491">
        <v>0.17</v>
      </c>
      <c r="R1491">
        <v>1</v>
      </c>
      <c r="S1491" s="108">
        <v>0.17</v>
      </c>
      <c r="T1491">
        <v>1</v>
      </c>
      <c r="U1491" t="s">
        <v>270</v>
      </c>
      <c r="V1491" t="s">
        <v>167</v>
      </c>
      <c r="W1491">
        <v>1</v>
      </c>
      <c r="X1491">
        <v>0</v>
      </c>
      <c r="Y1491">
        <v>0</v>
      </c>
      <c r="Z1491">
        <v>0</v>
      </c>
      <c r="AA1491">
        <v>1</v>
      </c>
      <c r="AB1491">
        <v>0</v>
      </c>
      <c r="AC1491">
        <v>0</v>
      </c>
      <c r="AD1491">
        <v>0</v>
      </c>
    </row>
    <row r="1492" spans="1:30" x14ac:dyDescent="0.3">
      <c r="A1492" t="s">
        <v>1861</v>
      </c>
      <c r="B1492" t="s">
        <v>2041</v>
      </c>
      <c r="C1492" t="s">
        <v>166</v>
      </c>
      <c r="D1492" t="s">
        <v>9651</v>
      </c>
      <c r="E1492" t="s">
        <v>2042</v>
      </c>
      <c r="F1492" t="s">
        <v>1998</v>
      </c>
      <c r="H1492" t="s">
        <v>265</v>
      </c>
      <c r="I1492" t="s">
        <v>266</v>
      </c>
      <c r="J1492" t="s">
        <v>1999</v>
      </c>
      <c r="K1492" t="s">
        <v>756</v>
      </c>
      <c r="L1492" t="s">
        <v>271</v>
      </c>
      <c r="M1492" t="s">
        <v>268</v>
      </c>
      <c r="N1492">
        <v>9</v>
      </c>
      <c r="O1492" t="s">
        <v>288</v>
      </c>
      <c r="P1492">
        <v>0.17</v>
      </c>
      <c r="R1492">
        <v>1</v>
      </c>
      <c r="S1492" s="108">
        <v>0.17</v>
      </c>
      <c r="T1492">
        <v>1</v>
      </c>
      <c r="U1492" t="s">
        <v>270</v>
      </c>
      <c r="V1492" t="s">
        <v>167</v>
      </c>
      <c r="W1492">
        <v>1</v>
      </c>
      <c r="X1492">
        <v>0</v>
      </c>
      <c r="Y1492">
        <v>0</v>
      </c>
      <c r="Z1492">
        <v>0</v>
      </c>
      <c r="AA1492">
        <v>1</v>
      </c>
      <c r="AB1492">
        <v>0</v>
      </c>
      <c r="AC1492">
        <v>0</v>
      </c>
      <c r="AD1492">
        <v>0</v>
      </c>
    </row>
    <row r="1493" spans="1:30" x14ac:dyDescent="0.3">
      <c r="A1493" t="s">
        <v>1861</v>
      </c>
      <c r="B1493" t="s">
        <v>2121</v>
      </c>
      <c r="C1493" t="s">
        <v>166</v>
      </c>
      <c r="D1493" t="s">
        <v>9759</v>
      </c>
      <c r="E1493" t="s">
        <v>2122</v>
      </c>
      <c r="F1493" t="s">
        <v>9291</v>
      </c>
      <c r="H1493" t="s">
        <v>265</v>
      </c>
      <c r="I1493" t="s">
        <v>266</v>
      </c>
      <c r="J1493" t="s">
        <v>2103</v>
      </c>
      <c r="K1493" t="s">
        <v>756</v>
      </c>
      <c r="L1493" t="s">
        <v>267</v>
      </c>
      <c r="M1493" t="s">
        <v>268</v>
      </c>
      <c r="N1493">
        <v>8</v>
      </c>
      <c r="O1493" t="s">
        <v>266</v>
      </c>
      <c r="P1493">
        <v>0.17</v>
      </c>
      <c r="R1493">
        <v>1</v>
      </c>
      <c r="S1493" s="108">
        <v>0.17</v>
      </c>
      <c r="T1493">
        <v>1</v>
      </c>
      <c r="U1493" t="s">
        <v>270</v>
      </c>
      <c r="V1493" t="s">
        <v>167</v>
      </c>
      <c r="W1493">
        <v>1</v>
      </c>
      <c r="X1493">
        <v>0</v>
      </c>
      <c r="Y1493">
        <v>0</v>
      </c>
      <c r="Z1493">
        <v>0</v>
      </c>
      <c r="AA1493">
        <v>1</v>
      </c>
      <c r="AB1493">
        <v>0</v>
      </c>
      <c r="AC1493">
        <v>0</v>
      </c>
      <c r="AD1493">
        <v>0</v>
      </c>
    </row>
    <row r="1494" spans="1:30" x14ac:dyDescent="0.3">
      <c r="A1494" t="s">
        <v>1861</v>
      </c>
      <c r="B1494" t="s">
        <v>2121</v>
      </c>
      <c r="C1494" t="s">
        <v>166</v>
      </c>
      <c r="D1494" t="s">
        <v>9759</v>
      </c>
      <c r="E1494" t="s">
        <v>2122</v>
      </c>
      <c r="F1494" t="s">
        <v>9291</v>
      </c>
      <c r="H1494" t="s">
        <v>265</v>
      </c>
      <c r="I1494" t="s">
        <v>266</v>
      </c>
      <c r="J1494" t="s">
        <v>2103</v>
      </c>
      <c r="K1494" t="s">
        <v>756</v>
      </c>
      <c r="L1494" t="s">
        <v>271</v>
      </c>
      <c r="M1494" t="s">
        <v>268</v>
      </c>
      <c r="N1494">
        <v>21</v>
      </c>
      <c r="O1494" t="s">
        <v>273</v>
      </c>
      <c r="P1494">
        <v>0.17</v>
      </c>
      <c r="R1494">
        <v>1</v>
      </c>
      <c r="S1494" s="108">
        <v>0.17</v>
      </c>
      <c r="T1494">
        <v>1</v>
      </c>
      <c r="U1494" t="s">
        <v>270</v>
      </c>
      <c r="V1494" t="s">
        <v>167</v>
      </c>
      <c r="W1494">
        <v>1</v>
      </c>
      <c r="X1494">
        <v>0</v>
      </c>
      <c r="Y1494">
        <v>0</v>
      </c>
      <c r="Z1494">
        <v>0</v>
      </c>
      <c r="AA1494">
        <v>1</v>
      </c>
      <c r="AB1494">
        <v>0</v>
      </c>
      <c r="AC1494">
        <v>0</v>
      </c>
      <c r="AD1494">
        <v>0</v>
      </c>
    </row>
    <row r="1495" spans="1:30" x14ac:dyDescent="0.3">
      <c r="A1495" t="s">
        <v>1861</v>
      </c>
      <c r="B1495" t="s">
        <v>2011</v>
      </c>
      <c r="C1495" t="s">
        <v>166</v>
      </c>
      <c r="D1495" t="s">
        <v>9636</v>
      </c>
      <c r="E1495" t="s">
        <v>2012</v>
      </c>
      <c r="F1495" t="s">
        <v>1998</v>
      </c>
      <c r="H1495" t="s">
        <v>265</v>
      </c>
      <c r="I1495" t="s">
        <v>266</v>
      </c>
      <c r="J1495" t="s">
        <v>1999</v>
      </c>
      <c r="K1495" t="s">
        <v>756</v>
      </c>
      <c r="L1495" t="s">
        <v>267</v>
      </c>
      <c r="M1495" t="s">
        <v>268</v>
      </c>
      <c r="N1495">
        <v>8</v>
      </c>
      <c r="O1495" t="s">
        <v>266</v>
      </c>
      <c r="P1495">
        <v>0.17</v>
      </c>
      <c r="R1495">
        <v>1</v>
      </c>
      <c r="S1495" s="108">
        <v>0.17</v>
      </c>
      <c r="T1495">
        <v>1</v>
      </c>
      <c r="U1495" t="s">
        <v>270</v>
      </c>
      <c r="V1495" t="s">
        <v>167</v>
      </c>
      <c r="W1495">
        <v>1</v>
      </c>
      <c r="X1495">
        <v>0</v>
      </c>
      <c r="Y1495">
        <v>0</v>
      </c>
      <c r="Z1495">
        <v>0</v>
      </c>
      <c r="AA1495">
        <v>1</v>
      </c>
      <c r="AB1495">
        <v>0</v>
      </c>
      <c r="AC1495">
        <v>0</v>
      </c>
      <c r="AD1495">
        <v>0</v>
      </c>
    </row>
    <row r="1496" spans="1:30" x14ac:dyDescent="0.3">
      <c r="A1496" t="s">
        <v>1861</v>
      </c>
      <c r="B1496" t="s">
        <v>2011</v>
      </c>
      <c r="C1496" t="s">
        <v>166</v>
      </c>
      <c r="D1496" t="s">
        <v>9636</v>
      </c>
      <c r="E1496" t="s">
        <v>2012</v>
      </c>
      <c r="F1496" t="s">
        <v>1998</v>
      </c>
      <c r="H1496" t="s">
        <v>265</v>
      </c>
      <c r="I1496" t="s">
        <v>266</v>
      </c>
      <c r="J1496" t="s">
        <v>1999</v>
      </c>
      <c r="K1496" t="s">
        <v>756</v>
      </c>
      <c r="L1496" t="s">
        <v>271</v>
      </c>
      <c r="M1496" t="s">
        <v>268</v>
      </c>
      <c r="N1496">
        <v>9</v>
      </c>
      <c r="O1496" t="s">
        <v>288</v>
      </c>
      <c r="P1496">
        <v>0.17</v>
      </c>
      <c r="R1496">
        <v>1</v>
      </c>
      <c r="S1496" s="108">
        <v>0.17</v>
      </c>
      <c r="T1496">
        <v>1</v>
      </c>
      <c r="U1496" t="s">
        <v>270</v>
      </c>
      <c r="V1496" t="s">
        <v>167</v>
      </c>
      <c r="W1496">
        <v>1</v>
      </c>
      <c r="X1496">
        <v>0</v>
      </c>
      <c r="Y1496">
        <v>0</v>
      </c>
      <c r="Z1496">
        <v>0</v>
      </c>
      <c r="AA1496">
        <v>1</v>
      </c>
      <c r="AB1496">
        <v>0</v>
      </c>
      <c r="AC1496">
        <v>0</v>
      </c>
      <c r="AD1496">
        <v>0</v>
      </c>
    </row>
    <row r="1497" spans="1:30" x14ac:dyDescent="0.3">
      <c r="A1497" t="s">
        <v>1861</v>
      </c>
      <c r="B1497" t="s">
        <v>2011</v>
      </c>
      <c r="C1497" t="s">
        <v>166</v>
      </c>
      <c r="D1497" t="s">
        <v>9636</v>
      </c>
      <c r="E1497" t="s">
        <v>2012</v>
      </c>
      <c r="F1497" t="s">
        <v>1998</v>
      </c>
      <c r="H1497" t="s">
        <v>265</v>
      </c>
      <c r="I1497" t="s">
        <v>266</v>
      </c>
      <c r="J1497" t="s">
        <v>1999</v>
      </c>
      <c r="K1497" t="s">
        <v>756</v>
      </c>
      <c r="L1497" t="s">
        <v>271</v>
      </c>
      <c r="M1497" t="s">
        <v>268</v>
      </c>
      <c r="N1497">
        <v>21</v>
      </c>
      <c r="O1497" t="s">
        <v>273</v>
      </c>
      <c r="P1497">
        <v>0.17</v>
      </c>
      <c r="R1497">
        <v>1</v>
      </c>
      <c r="S1497" s="108">
        <v>0.17</v>
      </c>
      <c r="T1497">
        <v>1</v>
      </c>
      <c r="U1497" t="s">
        <v>270</v>
      </c>
      <c r="V1497" t="s">
        <v>167</v>
      </c>
      <c r="W1497">
        <v>1</v>
      </c>
      <c r="X1497">
        <v>0</v>
      </c>
      <c r="Y1497">
        <v>0</v>
      </c>
      <c r="Z1497">
        <v>0</v>
      </c>
      <c r="AA1497">
        <v>1</v>
      </c>
      <c r="AB1497">
        <v>0</v>
      </c>
      <c r="AC1497">
        <v>0</v>
      </c>
      <c r="AD1497">
        <v>0</v>
      </c>
    </row>
    <row r="1498" spans="1:30" x14ac:dyDescent="0.3">
      <c r="A1498" t="s">
        <v>1861</v>
      </c>
      <c r="B1498" t="s">
        <v>2043</v>
      </c>
      <c r="C1498" t="s">
        <v>166</v>
      </c>
      <c r="D1498" t="s">
        <v>9652</v>
      </c>
      <c r="E1498" t="s">
        <v>2044</v>
      </c>
      <c r="F1498" t="s">
        <v>1998</v>
      </c>
      <c r="H1498" t="s">
        <v>265</v>
      </c>
      <c r="I1498" t="s">
        <v>266</v>
      </c>
      <c r="J1498" t="s">
        <v>2002</v>
      </c>
      <c r="K1498" t="s">
        <v>756</v>
      </c>
      <c r="L1498" t="s">
        <v>267</v>
      </c>
      <c r="M1498" t="s">
        <v>268</v>
      </c>
      <c r="N1498">
        <v>8</v>
      </c>
      <c r="O1498" t="s">
        <v>266</v>
      </c>
      <c r="P1498">
        <v>0.17</v>
      </c>
      <c r="R1498">
        <v>1</v>
      </c>
      <c r="S1498" s="108">
        <v>0.17</v>
      </c>
      <c r="T1498">
        <v>1</v>
      </c>
      <c r="U1498" t="s">
        <v>270</v>
      </c>
      <c r="V1498" t="s">
        <v>167</v>
      </c>
      <c r="W1498">
        <v>1</v>
      </c>
      <c r="X1498">
        <v>0</v>
      </c>
      <c r="Y1498">
        <v>0</v>
      </c>
      <c r="Z1498">
        <v>0</v>
      </c>
      <c r="AA1498">
        <v>1</v>
      </c>
      <c r="AB1498">
        <v>0</v>
      </c>
      <c r="AC1498">
        <v>0</v>
      </c>
      <c r="AD1498">
        <v>0</v>
      </c>
    </row>
    <row r="1499" spans="1:30" x14ac:dyDescent="0.3">
      <c r="A1499" t="s">
        <v>1861</v>
      </c>
      <c r="B1499" t="s">
        <v>2043</v>
      </c>
      <c r="C1499" t="s">
        <v>166</v>
      </c>
      <c r="D1499" t="s">
        <v>9652</v>
      </c>
      <c r="E1499" t="s">
        <v>2044</v>
      </c>
      <c r="F1499" t="s">
        <v>1998</v>
      </c>
      <c r="H1499" t="s">
        <v>265</v>
      </c>
      <c r="I1499" t="s">
        <v>266</v>
      </c>
      <c r="J1499" t="s">
        <v>2002</v>
      </c>
      <c r="K1499" t="s">
        <v>756</v>
      </c>
      <c r="L1499" t="s">
        <v>271</v>
      </c>
      <c r="M1499" t="s">
        <v>268</v>
      </c>
      <c r="N1499">
        <v>9</v>
      </c>
      <c r="O1499" t="s">
        <v>288</v>
      </c>
      <c r="P1499">
        <v>0.32</v>
      </c>
      <c r="R1499">
        <v>1</v>
      </c>
      <c r="S1499" s="108">
        <v>0.32</v>
      </c>
      <c r="T1499">
        <v>1</v>
      </c>
      <c r="U1499" t="s">
        <v>270</v>
      </c>
      <c r="V1499" t="s">
        <v>167</v>
      </c>
      <c r="W1499">
        <v>1</v>
      </c>
      <c r="X1499">
        <v>0</v>
      </c>
      <c r="Y1499">
        <v>0</v>
      </c>
      <c r="Z1499">
        <v>0</v>
      </c>
      <c r="AA1499">
        <v>1</v>
      </c>
      <c r="AB1499">
        <v>0</v>
      </c>
      <c r="AC1499">
        <v>0</v>
      </c>
      <c r="AD1499">
        <v>0</v>
      </c>
    </row>
    <row r="1500" spans="1:30" x14ac:dyDescent="0.3">
      <c r="A1500" t="s">
        <v>1861</v>
      </c>
      <c r="B1500" t="s">
        <v>2126</v>
      </c>
      <c r="C1500" t="s">
        <v>166</v>
      </c>
      <c r="D1500" t="s">
        <v>9761</v>
      </c>
      <c r="E1500" t="s">
        <v>2127</v>
      </c>
      <c r="F1500" t="s">
        <v>9291</v>
      </c>
      <c r="H1500" t="s">
        <v>265</v>
      </c>
      <c r="I1500" t="s">
        <v>266</v>
      </c>
      <c r="J1500" t="s">
        <v>2103</v>
      </c>
      <c r="K1500" t="s">
        <v>756</v>
      </c>
      <c r="L1500" t="s">
        <v>267</v>
      </c>
      <c r="M1500" t="s">
        <v>268</v>
      </c>
      <c r="N1500">
        <v>8</v>
      </c>
      <c r="O1500" t="s">
        <v>266</v>
      </c>
      <c r="P1500">
        <v>0.17</v>
      </c>
      <c r="R1500">
        <v>1</v>
      </c>
      <c r="S1500" s="108">
        <v>0.17</v>
      </c>
      <c r="T1500">
        <v>1</v>
      </c>
      <c r="U1500" t="s">
        <v>270</v>
      </c>
      <c r="V1500" t="s">
        <v>167</v>
      </c>
      <c r="W1500">
        <v>1</v>
      </c>
      <c r="X1500">
        <v>0</v>
      </c>
      <c r="Y1500">
        <v>0</v>
      </c>
      <c r="Z1500">
        <v>0</v>
      </c>
      <c r="AA1500">
        <v>1</v>
      </c>
      <c r="AB1500">
        <v>0</v>
      </c>
      <c r="AC1500">
        <v>0</v>
      </c>
      <c r="AD1500">
        <v>0</v>
      </c>
    </row>
    <row r="1501" spans="1:30" x14ac:dyDescent="0.3">
      <c r="A1501" t="s">
        <v>1861</v>
      </c>
      <c r="B1501" t="s">
        <v>2126</v>
      </c>
      <c r="C1501" t="s">
        <v>166</v>
      </c>
      <c r="D1501" t="s">
        <v>9761</v>
      </c>
      <c r="E1501" t="s">
        <v>2127</v>
      </c>
      <c r="F1501" t="s">
        <v>9291</v>
      </c>
      <c r="H1501" t="s">
        <v>265</v>
      </c>
      <c r="I1501" t="s">
        <v>266</v>
      </c>
      <c r="J1501" t="s">
        <v>2103</v>
      </c>
      <c r="K1501" t="s">
        <v>756</v>
      </c>
      <c r="L1501" t="s">
        <v>271</v>
      </c>
      <c r="M1501" t="s">
        <v>268</v>
      </c>
      <c r="N1501">
        <v>9</v>
      </c>
      <c r="O1501" t="s">
        <v>288</v>
      </c>
      <c r="P1501">
        <v>0.17</v>
      </c>
      <c r="R1501">
        <v>1</v>
      </c>
      <c r="S1501" s="108">
        <v>0.17</v>
      </c>
      <c r="T1501">
        <v>1</v>
      </c>
      <c r="U1501" t="s">
        <v>270</v>
      </c>
      <c r="V1501" t="s">
        <v>167</v>
      </c>
      <c r="W1501">
        <v>1</v>
      </c>
      <c r="X1501">
        <v>0</v>
      </c>
      <c r="Y1501">
        <v>0</v>
      </c>
      <c r="Z1501">
        <v>0</v>
      </c>
      <c r="AA1501">
        <v>1</v>
      </c>
      <c r="AB1501">
        <v>0</v>
      </c>
      <c r="AC1501">
        <v>0</v>
      </c>
      <c r="AD1501">
        <v>0</v>
      </c>
    </row>
    <row r="1502" spans="1:30" x14ac:dyDescent="0.3">
      <c r="A1502" t="s">
        <v>1861</v>
      </c>
      <c r="B1502" t="s">
        <v>2126</v>
      </c>
      <c r="C1502" t="s">
        <v>166</v>
      </c>
      <c r="D1502" t="s">
        <v>9761</v>
      </c>
      <c r="E1502" t="s">
        <v>2127</v>
      </c>
      <c r="F1502" t="s">
        <v>9291</v>
      </c>
      <c r="H1502" t="s">
        <v>265</v>
      </c>
      <c r="I1502" t="s">
        <v>266</v>
      </c>
      <c r="J1502" t="s">
        <v>2103</v>
      </c>
      <c r="K1502" t="s">
        <v>756</v>
      </c>
      <c r="L1502" t="s">
        <v>271</v>
      </c>
      <c r="M1502" t="s">
        <v>268</v>
      </c>
      <c r="N1502">
        <v>21</v>
      </c>
      <c r="O1502" t="s">
        <v>273</v>
      </c>
      <c r="P1502">
        <v>0.17</v>
      </c>
      <c r="R1502">
        <v>1</v>
      </c>
      <c r="S1502" s="108">
        <v>0.17</v>
      </c>
      <c r="T1502">
        <v>1</v>
      </c>
      <c r="U1502" t="s">
        <v>270</v>
      </c>
      <c r="V1502" t="s">
        <v>167</v>
      </c>
      <c r="W1502">
        <v>1</v>
      </c>
      <c r="X1502">
        <v>0</v>
      </c>
      <c r="Y1502">
        <v>0</v>
      </c>
      <c r="Z1502">
        <v>0</v>
      </c>
      <c r="AA1502">
        <v>1</v>
      </c>
      <c r="AB1502">
        <v>0</v>
      </c>
      <c r="AC1502">
        <v>0</v>
      </c>
      <c r="AD1502">
        <v>0</v>
      </c>
    </row>
    <row r="1503" spans="1:30" x14ac:dyDescent="0.3">
      <c r="A1503" t="s">
        <v>1861</v>
      </c>
      <c r="B1503" t="s">
        <v>2113</v>
      </c>
      <c r="C1503" t="s">
        <v>166</v>
      </c>
      <c r="D1503" t="s">
        <v>9756</v>
      </c>
      <c r="E1503" t="s">
        <v>2112</v>
      </c>
      <c r="F1503" t="s">
        <v>9291</v>
      </c>
      <c r="H1503" t="s">
        <v>265</v>
      </c>
      <c r="I1503" t="s">
        <v>266</v>
      </c>
      <c r="J1503" t="s">
        <v>2103</v>
      </c>
      <c r="K1503" t="s">
        <v>756</v>
      </c>
      <c r="L1503" t="s">
        <v>267</v>
      </c>
      <c r="M1503" t="s">
        <v>268</v>
      </c>
      <c r="N1503">
        <v>8</v>
      </c>
      <c r="O1503" t="s">
        <v>266</v>
      </c>
      <c r="P1503">
        <v>0.17</v>
      </c>
      <c r="R1503">
        <v>1</v>
      </c>
      <c r="S1503" s="108">
        <v>0.17</v>
      </c>
      <c r="T1503">
        <v>1</v>
      </c>
      <c r="U1503" t="s">
        <v>270</v>
      </c>
      <c r="V1503" t="s">
        <v>167</v>
      </c>
      <c r="W1503">
        <v>1</v>
      </c>
      <c r="X1503">
        <v>0</v>
      </c>
      <c r="Y1503">
        <v>0</v>
      </c>
      <c r="Z1503">
        <v>0</v>
      </c>
      <c r="AA1503">
        <v>1</v>
      </c>
      <c r="AB1503">
        <v>0</v>
      </c>
      <c r="AC1503">
        <v>0</v>
      </c>
      <c r="AD1503">
        <v>0</v>
      </c>
    </row>
    <row r="1504" spans="1:30" x14ac:dyDescent="0.3">
      <c r="A1504" t="s">
        <v>1861</v>
      </c>
      <c r="B1504" t="s">
        <v>2113</v>
      </c>
      <c r="C1504" t="s">
        <v>166</v>
      </c>
      <c r="D1504" t="s">
        <v>9756</v>
      </c>
      <c r="E1504" t="s">
        <v>2112</v>
      </c>
      <c r="F1504" t="s">
        <v>9291</v>
      </c>
      <c r="H1504" t="s">
        <v>265</v>
      </c>
      <c r="I1504" t="s">
        <v>266</v>
      </c>
      <c r="J1504" t="s">
        <v>2103</v>
      </c>
      <c r="K1504" t="s">
        <v>756</v>
      </c>
      <c r="L1504" t="s">
        <v>271</v>
      </c>
      <c r="M1504" t="s">
        <v>268</v>
      </c>
      <c r="N1504">
        <v>9</v>
      </c>
      <c r="O1504" t="s">
        <v>288</v>
      </c>
      <c r="P1504">
        <v>0.32</v>
      </c>
      <c r="R1504">
        <v>1</v>
      </c>
      <c r="S1504" s="108">
        <v>0.32</v>
      </c>
      <c r="T1504">
        <v>1</v>
      </c>
      <c r="U1504" t="s">
        <v>270</v>
      </c>
      <c r="V1504" t="s">
        <v>167</v>
      </c>
      <c r="W1504">
        <v>1</v>
      </c>
      <c r="X1504">
        <v>0</v>
      </c>
      <c r="Y1504">
        <v>0</v>
      </c>
      <c r="Z1504">
        <v>0</v>
      </c>
      <c r="AA1504">
        <v>1</v>
      </c>
      <c r="AB1504">
        <v>0</v>
      </c>
      <c r="AC1504">
        <v>0</v>
      </c>
      <c r="AD1504">
        <v>0</v>
      </c>
    </row>
    <row r="1505" spans="1:30" x14ac:dyDescent="0.3">
      <c r="A1505" t="s">
        <v>1861</v>
      </c>
      <c r="B1505" t="s">
        <v>2113</v>
      </c>
      <c r="C1505" t="s">
        <v>166</v>
      </c>
      <c r="D1505" t="s">
        <v>9756</v>
      </c>
      <c r="E1505" t="s">
        <v>2112</v>
      </c>
      <c r="F1505" t="s">
        <v>9291</v>
      </c>
      <c r="H1505" t="s">
        <v>265</v>
      </c>
      <c r="I1505" t="s">
        <v>266</v>
      </c>
      <c r="J1505" t="s">
        <v>2103</v>
      </c>
      <c r="K1505" t="s">
        <v>756</v>
      </c>
      <c r="L1505" t="s">
        <v>271</v>
      </c>
      <c r="M1505" t="s">
        <v>268</v>
      </c>
      <c r="N1505">
        <v>21</v>
      </c>
      <c r="O1505" t="s">
        <v>273</v>
      </c>
      <c r="P1505">
        <v>0.17</v>
      </c>
      <c r="R1505">
        <v>1</v>
      </c>
      <c r="S1505" s="108">
        <v>0.17</v>
      </c>
      <c r="T1505">
        <v>1</v>
      </c>
      <c r="U1505" t="s">
        <v>270</v>
      </c>
      <c r="V1505" t="s">
        <v>167</v>
      </c>
      <c r="W1505">
        <v>1</v>
      </c>
      <c r="X1505">
        <v>0</v>
      </c>
      <c r="Y1505">
        <v>0</v>
      </c>
      <c r="Z1505">
        <v>0</v>
      </c>
      <c r="AA1505">
        <v>1</v>
      </c>
      <c r="AB1505">
        <v>0</v>
      </c>
      <c r="AC1505">
        <v>0</v>
      </c>
      <c r="AD1505">
        <v>0</v>
      </c>
    </row>
    <row r="1506" spans="1:30" x14ac:dyDescent="0.3">
      <c r="A1506" t="s">
        <v>1861</v>
      </c>
      <c r="B1506" t="s">
        <v>2027</v>
      </c>
      <c r="C1506" t="s">
        <v>166</v>
      </c>
      <c r="D1506" t="s">
        <v>9644</v>
      </c>
      <c r="E1506" t="s">
        <v>2028</v>
      </c>
      <c r="F1506" t="s">
        <v>1998</v>
      </c>
      <c r="H1506" t="s">
        <v>265</v>
      </c>
      <c r="I1506" t="s">
        <v>266</v>
      </c>
      <c r="J1506" t="s">
        <v>1999</v>
      </c>
      <c r="K1506" t="s">
        <v>16043</v>
      </c>
      <c r="L1506" t="s">
        <v>267</v>
      </c>
      <c r="M1506" t="s">
        <v>268</v>
      </c>
      <c r="N1506">
        <v>8</v>
      </c>
      <c r="O1506" t="s">
        <v>266</v>
      </c>
      <c r="P1506">
        <v>0.17</v>
      </c>
      <c r="R1506">
        <v>1</v>
      </c>
      <c r="S1506" s="108">
        <v>0.17</v>
      </c>
      <c r="T1506">
        <v>1</v>
      </c>
      <c r="U1506" t="s">
        <v>270</v>
      </c>
      <c r="V1506" t="s">
        <v>167</v>
      </c>
      <c r="W1506">
        <v>1</v>
      </c>
      <c r="X1506">
        <v>0</v>
      </c>
      <c r="Y1506">
        <v>0</v>
      </c>
      <c r="Z1506">
        <v>0</v>
      </c>
      <c r="AA1506">
        <v>1</v>
      </c>
      <c r="AB1506">
        <v>0</v>
      </c>
      <c r="AC1506">
        <v>0</v>
      </c>
      <c r="AD1506">
        <v>0</v>
      </c>
    </row>
    <row r="1507" spans="1:30" x14ac:dyDescent="0.3">
      <c r="A1507" t="s">
        <v>1861</v>
      </c>
      <c r="B1507" t="s">
        <v>2027</v>
      </c>
      <c r="C1507" t="s">
        <v>166</v>
      </c>
      <c r="D1507" t="s">
        <v>9644</v>
      </c>
      <c r="E1507" t="s">
        <v>2028</v>
      </c>
      <c r="F1507" t="s">
        <v>1998</v>
      </c>
      <c r="H1507" t="s">
        <v>265</v>
      </c>
      <c r="I1507" t="s">
        <v>266</v>
      </c>
      <c r="J1507" t="s">
        <v>1999</v>
      </c>
      <c r="K1507" t="s">
        <v>16043</v>
      </c>
      <c r="L1507" t="s">
        <v>271</v>
      </c>
      <c r="M1507" t="s">
        <v>268</v>
      </c>
      <c r="N1507">
        <v>9</v>
      </c>
      <c r="O1507" t="s">
        <v>288</v>
      </c>
      <c r="P1507">
        <v>0.17</v>
      </c>
      <c r="R1507">
        <v>1</v>
      </c>
      <c r="S1507" s="108">
        <v>0.17</v>
      </c>
      <c r="T1507">
        <v>1</v>
      </c>
      <c r="U1507" t="s">
        <v>270</v>
      </c>
      <c r="V1507" t="s">
        <v>167</v>
      </c>
      <c r="W1507">
        <v>1</v>
      </c>
      <c r="X1507">
        <v>0</v>
      </c>
      <c r="Y1507">
        <v>0</v>
      </c>
      <c r="Z1507">
        <v>0</v>
      </c>
      <c r="AA1507">
        <v>1</v>
      </c>
      <c r="AB1507">
        <v>0</v>
      </c>
      <c r="AC1507">
        <v>0</v>
      </c>
      <c r="AD1507">
        <v>0</v>
      </c>
    </row>
    <row r="1508" spans="1:30" x14ac:dyDescent="0.3">
      <c r="A1508" t="s">
        <v>1861</v>
      </c>
      <c r="B1508" t="s">
        <v>2124</v>
      </c>
      <c r="C1508" t="s">
        <v>166</v>
      </c>
      <c r="D1508" t="s">
        <v>9760</v>
      </c>
      <c r="E1508" t="s">
        <v>2125</v>
      </c>
      <c r="F1508" t="s">
        <v>9291</v>
      </c>
      <c r="H1508" t="s">
        <v>265</v>
      </c>
      <c r="I1508" t="s">
        <v>266</v>
      </c>
      <c r="J1508" t="s">
        <v>2103</v>
      </c>
      <c r="K1508" t="s">
        <v>756</v>
      </c>
      <c r="L1508" t="s">
        <v>267</v>
      </c>
      <c r="M1508" t="s">
        <v>268</v>
      </c>
      <c r="N1508">
        <v>8</v>
      </c>
      <c r="O1508" t="s">
        <v>266</v>
      </c>
      <c r="P1508">
        <v>0.17</v>
      </c>
      <c r="R1508">
        <v>1</v>
      </c>
      <c r="S1508" s="108">
        <v>0.17</v>
      </c>
      <c r="T1508">
        <v>1</v>
      </c>
      <c r="U1508" t="s">
        <v>270</v>
      </c>
      <c r="V1508" t="s">
        <v>167</v>
      </c>
      <c r="W1508">
        <v>1</v>
      </c>
      <c r="X1508">
        <v>0</v>
      </c>
      <c r="Y1508">
        <v>0</v>
      </c>
      <c r="Z1508">
        <v>0</v>
      </c>
      <c r="AA1508">
        <v>1</v>
      </c>
      <c r="AB1508">
        <v>0</v>
      </c>
      <c r="AC1508">
        <v>0</v>
      </c>
      <c r="AD1508">
        <v>0</v>
      </c>
    </row>
    <row r="1509" spans="1:30" x14ac:dyDescent="0.3">
      <c r="A1509" t="s">
        <v>1861</v>
      </c>
      <c r="B1509" t="s">
        <v>2124</v>
      </c>
      <c r="C1509" t="s">
        <v>166</v>
      </c>
      <c r="D1509" t="s">
        <v>9760</v>
      </c>
      <c r="E1509" t="s">
        <v>2125</v>
      </c>
      <c r="F1509" t="s">
        <v>9291</v>
      </c>
      <c r="H1509" t="s">
        <v>265</v>
      </c>
      <c r="I1509" t="s">
        <v>266</v>
      </c>
      <c r="J1509" t="s">
        <v>2103</v>
      </c>
      <c r="K1509" t="s">
        <v>756</v>
      </c>
      <c r="L1509" t="s">
        <v>271</v>
      </c>
      <c r="M1509" t="s">
        <v>268</v>
      </c>
      <c r="N1509">
        <v>21</v>
      </c>
      <c r="O1509" t="s">
        <v>273</v>
      </c>
      <c r="P1509">
        <v>0.17</v>
      </c>
      <c r="R1509">
        <v>1</v>
      </c>
      <c r="S1509" s="108">
        <v>0.17</v>
      </c>
      <c r="T1509">
        <v>1</v>
      </c>
      <c r="U1509" t="s">
        <v>270</v>
      </c>
      <c r="V1509" t="s">
        <v>167</v>
      </c>
      <c r="W1509">
        <v>1</v>
      </c>
      <c r="X1509">
        <v>0</v>
      </c>
      <c r="Y1509">
        <v>0</v>
      </c>
      <c r="Z1509">
        <v>0</v>
      </c>
      <c r="AA1509">
        <v>1</v>
      </c>
      <c r="AB1509">
        <v>0</v>
      </c>
      <c r="AC1509">
        <v>0</v>
      </c>
      <c r="AD1509">
        <v>0</v>
      </c>
    </row>
    <row r="1510" spans="1:30" x14ac:dyDescent="0.3">
      <c r="A1510" t="s">
        <v>1861</v>
      </c>
      <c r="B1510" t="s">
        <v>2110</v>
      </c>
      <c r="C1510" t="s">
        <v>166</v>
      </c>
      <c r="D1510" t="s">
        <v>9755</v>
      </c>
      <c r="E1510" t="s">
        <v>2111</v>
      </c>
      <c r="F1510" t="s">
        <v>9291</v>
      </c>
      <c r="H1510" t="s">
        <v>265</v>
      </c>
      <c r="I1510" t="s">
        <v>266</v>
      </c>
      <c r="J1510" t="s">
        <v>2103</v>
      </c>
      <c r="K1510" t="s">
        <v>756</v>
      </c>
      <c r="L1510" t="s">
        <v>267</v>
      </c>
      <c r="M1510" t="s">
        <v>268</v>
      </c>
      <c r="N1510">
        <v>8</v>
      </c>
      <c r="O1510" t="s">
        <v>266</v>
      </c>
      <c r="P1510">
        <v>0.17</v>
      </c>
      <c r="R1510">
        <v>1</v>
      </c>
      <c r="S1510" s="108">
        <v>0.17</v>
      </c>
      <c r="T1510">
        <v>1</v>
      </c>
      <c r="U1510" t="s">
        <v>270</v>
      </c>
      <c r="V1510" t="s">
        <v>167</v>
      </c>
      <c r="W1510">
        <v>1</v>
      </c>
      <c r="X1510">
        <v>0</v>
      </c>
      <c r="Y1510">
        <v>0</v>
      </c>
      <c r="Z1510">
        <v>0</v>
      </c>
      <c r="AA1510">
        <v>1</v>
      </c>
      <c r="AB1510">
        <v>0</v>
      </c>
      <c r="AC1510">
        <v>0</v>
      </c>
      <c r="AD1510">
        <v>0</v>
      </c>
    </row>
    <row r="1511" spans="1:30" x14ac:dyDescent="0.3">
      <c r="A1511" t="s">
        <v>1861</v>
      </c>
      <c r="B1511" t="s">
        <v>2110</v>
      </c>
      <c r="C1511" t="s">
        <v>166</v>
      </c>
      <c r="D1511" t="s">
        <v>9755</v>
      </c>
      <c r="E1511" t="s">
        <v>2111</v>
      </c>
      <c r="F1511" t="s">
        <v>9291</v>
      </c>
      <c r="H1511" t="s">
        <v>265</v>
      </c>
      <c r="I1511" t="s">
        <v>266</v>
      </c>
      <c r="J1511" t="s">
        <v>2103</v>
      </c>
      <c r="K1511" t="s">
        <v>756</v>
      </c>
      <c r="L1511" t="s">
        <v>271</v>
      </c>
      <c r="M1511" t="s">
        <v>268</v>
      </c>
      <c r="N1511">
        <v>9</v>
      </c>
      <c r="O1511" t="s">
        <v>288</v>
      </c>
      <c r="P1511">
        <v>0.17</v>
      </c>
      <c r="R1511">
        <v>1</v>
      </c>
      <c r="S1511" s="108">
        <v>0.17</v>
      </c>
      <c r="T1511">
        <v>1</v>
      </c>
      <c r="U1511" t="s">
        <v>270</v>
      </c>
      <c r="V1511" t="s">
        <v>167</v>
      </c>
      <c r="W1511">
        <v>1</v>
      </c>
      <c r="X1511">
        <v>0</v>
      </c>
      <c r="Y1511">
        <v>0</v>
      </c>
      <c r="Z1511">
        <v>0</v>
      </c>
      <c r="AA1511">
        <v>1</v>
      </c>
      <c r="AB1511">
        <v>0</v>
      </c>
      <c r="AC1511">
        <v>0</v>
      </c>
      <c r="AD1511">
        <v>0</v>
      </c>
    </row>
    <row r="1512" spans="1:30" x14ac:dyDescent="0.3">
      <c r="A1512" t="s">
        <v>1861</v>
      </c>
      <c r="B1512" t="s">
        <v>2110</v>
      </c>
      <c r="C1512" t="s">
        <v>166</v>
      </c>
      <c r="D1512" t="s">
        <v>9755</v>
      </c>
      <c r="E1512" t="s">
        <v>2111</v>
      </c>
      <c r="F1512" t="s">
        <v>9291</v>
      </c>
      <c r="H1512" t="s">
        <v>265</v>
      </c>
      <c r="I1512" t="s">
        <v>266</v>
      </c>
      <c r="J1512" t="s">
        <v>2103</v>
      </c>
      <c r="K1512" t="s">
        <v>756</v>
      </c>
      <c r="L1512" t="s">
        <v>271</v>
      </c>
      <c r="M1512" t="s">
        <v>268</v>
      </c>
      <c r="N1512">
        <v>21</v>
      </c>
      <c r="O1512" t="s">
        <v>273</v>
      </c>
      <c r="P1512">
        <v>0.17</v>
      </c>
      <c r="R1512">
        <v>1</v>
      </c>
      <c r="S1512" s="108">
        <v>0.17</v>
      </c>
      <c r="T1512">
        <v>1</v>
      </c>
      <c r="U1512" t="s">
        <v>270</v>
      </c>
      <c r="V1512" t="s">
        <v>167</v>
      </c>
      <c r="W1512">
        <v>1</v>
      </c>
      <c r="X1512">
        <v>0</v>
      </c>
      <c r="Y1512">
        <v>0</v>
      </c>
      <c r="Z1512">
        <v>0</v>
      </c>
      <c r="AA1512">
        <v>1</v>
      </c>
      <c r="AB1512">
        <v>0</v>
      </c>
      <c r="AC1512">
        <v>0</v>
      </c>
      <c r="AD1512">
        <v>0</v>
      </c>
    </row>
    <row r="1513" spans="1:30" x14ac:dyDescent="0.3">
      <c r="A1513" t="s">
        <v>1861</v>
      </c>
      <c r="B1513" t="s">
        <v>1989</v>
      </c>
      <c r="C1513" t="s">
        <v>166</v>
      </c>
      <c r="D1513" t="s">
        <v>9834</v>
      </c>
      <c r="E1513" t="s">
        <v>391</v>
      </c>
      <c r="F1513" t="s">
        <v>1864</v>
      </c>
      <c r="H1513" t="s">
        <v>265</v>
      </c>
      <c r="I1513" t="s">
        <v>266</v>
      </c>
      <c r="J1513" t="s">
        <v>1942</v>
      </c>
      <c r="K1513" t="s">
        <v>756</v>
      </c>
      <c r="L1513" t="s">
        <v>267</v>
      </c>
      <c r="M1513" t="s">
        <v>268</v>
      </c>
      <c r="N1513">
        <v>8</v>
      </c>
      <c r="O1513" t="s">
        <v>266</v>
      </c>
      <c r="P1513">
        <v>0.17</v>
      </c>
      <c r="R1513">
        <v>1</v>
      </c>
      <c r="S1513" s="108">
        <v>0.17</v>
      </c>
      <c r="T1513">
        <v>1</v>
      </c>
      <c r="U1513" t="s">
        <v>270</v>
      </c>
      <c r="V1513" t="s">
        <v>167</v>
      </c>
      <c r="W1513">
        <v>1</v>
      </c>
      <c r="X1513">
        <v>0</v>
      </c>
      <c r="Y1513">
        <v>0</v>
      </c>
      <c r="Z1513">
        <v>0</v>
      </c>
      <c r="AA1513">
        <v>1</v>
      </c>
      <c r="AB1513">
        <v>0</v>
      </c>
      <c r="AC1513">
        <v>0</v>
      </c>
      <c r="AD1513">
        <v>0</v>
      </c>
    </row>
    <row r="1514" spans="1:30" x14ac:dyDescent="0.3">
      <c r="A1514" t="s">
        <v>1861</v>
      </c>
      <c r="B1514" t="s">
        <v>1989</v>
      </c>
      <c r="C1514" t="s">
        <v>166</v>
      </c>
      <c r="D1514" t="s">
        <v>9834</v>
      </c>
      <c r="E1514" t="s">
        <v>391</v>
      </c>
      <c r="F1514" t="s">
        <v>1864</v>
      </c>
      <c r="H1514" t="s">
        <v>265</v>
      </c>
      <c r="I1514" t="s">
        <v>266</v>
      </c>
      <c r="J1514" t="s">
        <v>1942</v>
      </c>
      <c r="K1514" t="s">
        <v>756</v>
      </c>
      <c r="L1514" t="s">
        <v>271</v>
      </c>
      <c r="M1514" t="s">
        <v>268</v>
      </c>
      <c r="N1514">
        <v>9</v>
      </c>
      <c r="O1514" t="s">
        <v>288</v>
      </c>
      <c r="P1514">
        <v>0.17</v>
      </c>
      <c r="R1514">
        <v>1</v>
      </c>
      <c r="S1514" s="108">
        <v>0.17</v>
      </c>
      <c r="T1514">
        <v>1</v>
      </c>
      <c r="U1514" t="s">
        <v>270</v>
      </c>
      <c r="V1514" t="s">
        <v>167</v>
      </c>
      <c r="W1514">
        <v>1</v>
      </c>
      <c r="X1514">
        <v>0</v>
      </c>
      <c r="Y1514">
        <v>0</v>
      </c>
      <c r="Z1514">
        <v>0</v>
      </c>
      <c r="AA1514">
        <v>1</v>
      </c>
      <c r="AB1514">
        <v>0</v>
      </c>
      <c r="AC1514">
        <v>0</v>
      </c>
      <c r="AD1514">
        <v>0</v>
      </c>
    </row>
    <row r="1515" spans="1:30" x14ac:dyDescent="0.3">
      <c r="A1515" t="s">
        <v>1861</v>
      </c>
      <c r="B1515" t="s">
        <v>1992</v>
      </c>
      <c r="C1515" t="s">
        <v>166</v>
      </c>
      <c r="D1515" t="s">
        <v>9836</v>
      </c>
      <c r="E1515" t="s">
        <v>1993</v>
      </c>
      <c r="F1515" t="s">
        <v>1864</v>
      </c>
      <c r="H1515" t="s">
        <v>265</v>
      </c>
      <c r="I1515" t="s">
        <v>266</v>
      </c>
      <c r="J1515" t="s">
        <v>1942</v>
      </c>
      <c r="K1515" t="s">
        <v>756</v>
      </c>
      <c r="L1515" t="s">
        <v>267</v>
      </c>
      <c r="M1515" t="s">
        <v>268</v>
      </c>
      <c r="N1515">
        <v>8</v>
      </c>
      <c r="O1515" t="s">
        <v>266</v>
      </c>
      <c r="P1515">
        <v>0.17</v>
      </c>
      <c r="R1515">
        <v>1</v>
      </c>
      <c r="S1515" s="108">
        <v>0.17</v>
      </c>
      <c r="T1515">
        <v>1</v>
      </c>
      <c r="U1515" t="s">
        <v>270</v>
      </c>
      <c r="V1515" t="s">
        <v>167</v>
      </c>
      <c r="W1515">
        <v>1</v>
      </c>
      <c r="X1515">
        <v>0</v>
      </c>
      <c r="Y1515">
        <v>0</v>
      </c>
      <c r="Z1515">
        <v>0</v>
      </c>
      <c r="AA1515">
        <v>1</v>
      </c>
      <c r="AB1515">
        <v>0</v>
      </c>
      <c r="AC1515">
        <v>0</v>
      </c>
      <c r="AD1515">
        <v>0</v>
      </c>
    </row>
    <row r="1516" spans="1:30" x14ac:dyDescent="0.3">
      <c r="A1516" t="s">
        <v>1861</v>
      </c>
      <c r="B1516" t="s">
        <v>1992</v>
      </c>
      <c r="C1516" t="s">
        <v>166</v>
      </c>
      <c r="D1516" t="s">
        <v>9836</v>
      </c>
      <c r="E1516" t="s">
        <v>1993</v>
      </c>
      <c r="F1516" t="s">
        <v>1864</v>
      </c>
      <c r="H1516" t="s">
        <v>265</v>
      </c>
      <c r="I1516" t="s">
        <v>266</v>
      </c>
      <c r="J1516" t="s">
        <v>1942</v>
      </c>
      <c r="K1516" t="s">
        <v>756</v>
      </c>
      <c r="L1516" t="s">
        <v>271</v>
      </c>
      <c r="M1516" t="s">
        <v>268</v>
      </c>
      <c r="N1516">
        <v>9</v>
      </c>
      <c r="O1516" t="s">
        <v>288</v>
      </c>
      <c r="P1516">
        <v>0.17</v>
      </c>
      <c r="R1516">
        <v>1</v>
      </c>
      <c r="S1516" s="108">
        <v>0.17</v>
      </c>
      <c r="T1516">
        <v>1</v>
      </c>
      <c r="U1516" t="s">
        <v>270</v>
      </c>
      <c r="V1516" t="s">
        <v>167</v>
      </c>
      <c r="W1516">
        <v>1</v>
      </c>
      <c r="X1516">
        <v>0</v>
      </c>
      <c r="Y1516">
        <v>0</v>
      </c>
      <c r="Z1516">
        <v>0</v>
      </c>
      <c r="AA1516">
        <v>1</v>
      </c>
      <c r="AB1516">
        <v>0</v>
      </c>
      <c r="AC1516">
        <v>0</v>
      </c>
      <c r="AD1516">
        <v>0</v>
      </c>
    </row>
    <row r="1517" spans="1:30" x14ac:dyDescent="0.3">
      <c r="A1517" t="s">
        <v>1861</v>
      </c>
      <c r="B1517" t="s">
        <v>1992</v>
      </c>
      <c r="C1517" t="s">
        <v>166</v>
      </c>
      <c r="D1517" t="s">
        <v>9836</v>
      </c>
      <c r="E1517" t="s">
        <v>1993</v>
      </c>
      <c r="F1517" t="s">
        <v>1864</v>
      </c>
      <c r="H1517" t="s">
        <v>265</v>
      </c>
      <c r="I1517" t="s">
        <v>266</v>
      </c>
      <c r="J1517" t="s">
        <v>1942</v>
      </c>
      <c r="K1517" t="s">
        <v>756</v>
      </c>
      <c r="L1517" t="s">
        <v>271</v>
      </c>
      <c r="M1517" t="s">
        <v>268</v>
      </c>
      <c r="N1517">
        <v>21</v>
      </c>
      <c r="O1517" t="s">
        <v>273</v>
      </c>
      <c r="P1517">
        <v>0.17</v>
      </c>
      <c r="R1517">
        <v>1</v>
      </c>
      <c r="S1517" s="108">
        <v>0.17</v>
      </c>
      <c r="T1517">
        <v>1</v>
      </c>
      <c r="U1517" t="s">
        <v>270</v>
      </c>
      <c r="V1517" t="s">
        <v>167</v>
      </c>
      <c r="W1517">
        <v>1</v>
      </c>
      <c r="X1517">
        <v>0</v>
      </c>
      <c r="Y1517">
        <v>0</v>
      </c>
      <c r="Z1517">
        <v>0</v>
      </c>
      <c r="AA1517">
        <v>1</v>
      </c>
      <c r="AB1517">
        <v>0</v>
      </c>
      <c r="AC1517">
        <v>0</v>
      </c>
      <c r="AD1517">
        <v>0</v>
      </c>
    </row>
    <row r="1518" spans="1:30" x14ac:dyDescent="0.3">
      <c r="A1518" t="s">
        <v>1861</v>
      </c>
      <c r="B1518" t="s">
        <v>1994</v>
      </c>
      <c r="C1518" t="s">
        <v>166</v>
      </c>
      <c r="D1518" t="s">
        <v>9837</v>
      </c>
      <c r="E1518" t="s">
        <v>1995</v>
      </c>
      <c r="F1518" t="s">
        <v>1864</v>
      </c>
      <c r="H1518" t="s">
        <v>265</v>
      </c>
      <c r="I1518" t="s">
        <v>266</v>
      </c>
      <c r="J1518" t="s">
        <v>1942</v>
      </c>
      <c r="K1518" t="s">
        <v>756</v>
      </c>
      <c r="L1518" t="s">
        <v>267</v>
      </c>
      <c r="M1518" t="s">
        <v>268</v>
      </c>
      <c r="N1518">
        <v>8</v>
      </c>
      <c r="O1518" t="s">
        <v>266</v>
      </c>
      <c r="P1518">
        <v>0.17</v>
      </c>
      <c r="R1518">
        <v>1</v>
      </c>
      <c r="S1518" s="108">
        <v>0.17</v>
      </c>
      <c r="T1518">
        <v>1</v>
      </c>
      <c r="U1518" t="s">
        <v>270</v>
      </c>
      <c r="V1518" t="s">
        <v>167</v>
      </c>
      <c r="W1518">
        <v>1</v>
      </c>
      <c r="X1518">
        <v>0</v>
      </c>
      <c r="Y1518">
        <v>0</v>
      </c>
      <c r="Z1518">
        <v>0</v>
      </c>
      <c r="AA1518">
        <v>1</v>
      </c>
      <c r="AB1518">
        <v>0</v>
      </c>
      <c r="AC1518">
        <v>0</v>
      </c>
      <c r="AD1518">
        <v>0</v>
      </c>
    </row>
    <row r="1519" spans="1:30" x14ac:dyDescent="0.3">
      <c r="A1519" t="s">
        <v>1861</v>
      </c>
      <c r="B1519" t="s">
        <v>1994</v>
      </c>
      <c r="C1519" t="s">
        <v>166</v>
      </c>
      <c r="D1519" t="s">
        <v>9837</v>
      </c>
      <c r="E1519" t="s">
        <v>1995</v>
      </c>
      <c r="F1519" t="s">
        <v>1864</v>
      </c>
      <c r="H1519" t="s">
        <v>265</v>
      </c>
      <c r="I1519" t="s">
        <v>266</v>
      </c>
      <c r="J1519" t="s">
        <v>1942</v>
      </c>
      <c r="K1519" t="s">
        <v>756</v>
      </c>
      <c r="L1519" t="s">
        <v>271</v>
      </c>
      <c r="M1519" t="s">
        <v>268</v>
      </c>
      <c r="N1519">
        <v>9</v>
      </c>
      <c r="O1519" t="s">
        <v>288</v>
      </c>
      <c r="P1519">
        <v>0.17</v>
      </c>
      <c r="R1519">
        <v>1</v>
      </c>
      <c r="S1519" s="108">
        <v>0.17</v>
      </c>
      <c r="T1519">
        <v>1</v>
      </c>
      <c r="U1519" t="s">
        <v>270</v>
      </c>
      <c r="V1519" t="s">
        <v>167</v>
      </c>
      <c r="W1519">
        <v>1</v>
      </c>
      <c r="X1519">
        <v>0</v>
      </c>
      <c r="Y1519">
        <v>0</v>
      </c>
      <c r="Z1519">
        <v>0</v>
      </c>
      <c r="AA1519">
        <v>1</v>
      </c>
      <c r="AB1519">
        <v>0</v>
      </c>
      <c r="AC1519">
        <v>0</v>
      </c>
      <c r="AD1519">
        <v>0</v>
      </c>
    </row>
    <row r="1520" spans="1:30" x14ac:dyDescent="0.3">
      <c r="A1520" t="s">
        <v>1861</v>
      </c>
      <c r="B1520" t="s">
        <v>1979</v>
      </c>
      <c r="C1520" t="s">
        <v>166</v>
      </c>
      <c r="D1520" t="s">
        <v>9829</v>
      </c>
      <c r="E1520" t="s">
        <v>1980</v>
      </c>
      <c r="F1520" t="s">
        <v>1864</v>
      </c>
      <c r="H1520" t="s">
        <v>265</v>
      </c>
      <c r="I1520" t="s">
        <v>266</v>
      </c>
      <c r="J1520" t="s">
        <v>1942</v>
      </c>
      <c r="K1520" t="s">
        <v>756</v>
      </c>
      <c r="L1520" t="s">
        <v>267</v>
      </c>
      <c r="M1520" t="s">
        <v>268</v>
      </c>
      <c r="N1520">
        <v>8</v>
      </c>
      <c r="O1520" t="s">
        <v>266</v>
      </c>
      <c r="P1520">
        <v>0.17</v>
      </c>
      <c r="R1520">
        <v>1</v>
      </c>
      <c r="S1520" s="108">
        <v>0.17</v>
      </c>
      <c r="T1520">
        <v>1</v>
      </c>
      <c r="U1520" t="s">
        <v>270</v>
      </c>
      <c r="V1520" t="s">
        <v>167</v>
      </c>
      <c r="W1520">
        <v>1</v>
      </c>
      <c r="X1520">
        <v>0</v>
      </c>
      <c r="Y1520">
        <v>0</v>
      </c>
      <c r="Z1520">
        <v>0</v>
      </c>
      <c r="AA1520">
        <v>1</v>
      </c>
      <c r="AB1520">
        <v>0</v>
      </c>
      <c r="AC1520">
        <v>0</v>
      </c>
      <c r="AD1520">
        <v>0</v>
      </c>
    </row>
    <row r="1521" spans="1:30" x14ac:dyDescent="0.3">
      <c r="A1521" t="s">
        <v>1861</v>
      </c>
      <c r="B1521" t="s">
        <v>1979</v>
      </c>
      <c r="C1521" t="s">
        <v>166</v>
      </c>
      <c r="D1521" t="s">
        <v>9829</v>
      </c>
      <c r="E1521" t="s">
        <v>1980</v>
      </c>
      <c r="F1521" t="s">
        <v>1864</v>
      </c>
      <c r="H1521" t="s">
        <v>265</v>
      </c>
      <c r="I1521" t="s">
        <v>266</v>
      </c>
      <c r="J1521" t="s">
        <v>1942</v>
      </c>
      <c r="K1521" t="s">
        <v>756</v>
      </c>
      <c r="L1521" t="s">
        <v>271</v>
      </c>
      <c r="M1521" t="s">
        <v>268</v>
      </c>
      <c r="N1521">
        <v>9</v>
      </c>
      <c r="O1521" t="s">
        <v>288</v>
      </c>
      <c r="P1521">
        <v>0.17</v>
      </c>
      <c r="R1521">
        <v>1</v>
      </c>
      <c r="S1521" s="108">
        <v>0.17</v>
      </c>
      <c r="T1521">
        <v>1</v>
      </c>
      <c r="U1521" t="s">
        <v>270</v>
      </c>
      <c r="V1521" t="s">
        <v>167</v>
      </c>
      <c r="W1521">
        <v>1</v>
      </c>
      <c r="X1521">
        <v>0</v>
      </c>
      <c r="Y1521">
        <v>0</v>
      </c>
      <c r="Z1521">
        <v>0</v>
      </c>
      <c r="AA1521">
        <v>1</v>
      </c>
      <c r="AB1521">
        <v>0</v>
      </c>
      <c r="AC1521">
        <v>0</v>
      </c>
      <c r="AD1521">
        <v>0</v>
      </c>
    </row>
    <row r="1522" spans="1:30" x14ac:dyDescent="0.3">
      <c r="A1522" t="s">
        <v>1861</v>
      </c>
      <c r="B1522" t="s">
        <v>1973</v>
      </c>
      <c r="C1522" t="s">
        <v>166</v>
      </c>
      <c r="D1522" t="s">
        <v>9826</v>
      </c>
      <c r="E1522" t="s">
        <v>1974</v>
      </c>
      <c r="F1522" t="s">
        <v>1864</v>
      </c>
      <c r="H1522" t="s">
        <v>265</v>
      </c>
      <c r="I1522" t="s">
        <v>266</v>
      </c>
      <c r="J1522" t="s">
        <v>1942</v>
      </c>
      <c r="K1522" t="s">
        <v>756</v>
      </c>
      <c r="L1522" t="s">
        <v>267</v>
      </c>
      <c r="M1522" t="s">
        <v>268</v>
      </c>
      <c r="N1522">
        <v>8</v>
      </c>
      <c r="O1522" t="s">
        <v>266</v>
      </c>
      <c r="P1522">
        <v>0.17</v>
      </c>
      <c r="R1522">
        <v>1</v>
      </c>
      <c r="S1522" s="108">
        <v>0.17</v>
      </c>
      <c r="T1522">
        <v>1</v>
      </c>
      <c r="U1522" t="s">
        <v>270</v>
      </c>
      <c r="V1522" t="s">
        <v>167</v>
      </c>
      <c r="W1522">
        <v>1</v>
      </c>
      <c r="X1522">
        <v>0</v>
      </c>
      <c r="Y1522">
        <v>0</v>
      </c>
      <c r="Z1522">
        <v>0</v>
      </c>
      <c r="AA1522">
        <v>1</v>
      </c>
      <c r="AB1522">
        <v>0</v>
      </c>
      <c r="AC1522">
        <v>0</v>
      </c>
      <c r="AD1522">
        <v>0</v>
      </c>
    </row>
    <row r="1523" spans="1:30" x14ac:dyDescent="0.3">
      <c r="A1523" t="s">
        <v>1861</v>
      </c>
      <c r="B1523" t="s">
        <v>1981</v>
      </c>
      <c r="C1523" t="s">
        <v>166</v>
      </c>
      <c r="D1523" t="s">
        <v>9830</v>
      </c>
      <c r="E1523" t="s">
        <v>1982</v>
      </c>
      <c r="F1523" t="s">
        <v>1864</v>
      </c>
      <c r="H1523" t="s">
        <v>265</v>
      </c>
      <c r="I1523" t="s">
        <v>266</v>
      </c>
      <c r="J1523" t="s">
        <v>1942</v>
      </c>
      <c r="K1523" t="s">
        <v>756</v>
      </c>
      <c r="L1523" t="s">
        <v>267</v>
      </c>
      <c r="M1523" t="s">
        <v>268</v>
      </c>
      <c r="N1523">
        <v>8</v>
      </c>
      <c r="O1523" t="s">
        <v>266</v>
      </c>
      <c r="P1523">
        <v>0.17</v>
      </c>
      <c r="R1523">
        <v>1</v>
      </c>
      <c r="S1523" s="108">
        <v>0.17</v>
      </c>
      <c r="T1523">
        <v>1</v>
      </c>
      <c r="U1523" t="s">
        <v>270</v>
      </c>
      <c r="V1523" t="s">
        <v>167</v>
      </c>
      <c r="W1523">
        <v>1</v>
      </c>
      <c r="X1523">
        <v>0</v>
      </c>
      <c r="Y1523">
        <v>0</v>
      </c>
      <c r="Z1523">
        <v>0</v>
      </c>
      <c r="AA1523">
        <v>1</v>
      </c>
      <c r="AB1523">
        <v>0</v>
      </c>
      <c r="AC1523">
        <v>0</v>
      </c>
      <c r="AD1523">
        <v>0</v>
      </c>
    </row>
    <row r="1524" spans="1:30" x14ac:dyDescent="0.3">
      <c r="A1524" t="s">
        <v>1861</v>
      </c>
      <c r="B1524" t="s">
        <v>1981</v>
      </c>
      <c r="C1524" t="s">
        <v>166</v>
      </c>
      <c r="D1524" t="s">
        <v>9830</v>
      </c>
      <c r="E1524" t="s">
        <v>1982</v>
      </c>
      <c r="F1524" t="s">
        <v>1864</v>
      </c>
      <c r="H1524" t="s">
        <v>265</v>
      </c>
      <c r="I1524" t="s">
        <v>266</v>
      </c>
      <c r="J1524" t="s">
        <v>1942</v>
      </c>
      <c r="K1524" t="s">
        <v>756</v>
      </c>
      <c r="L1524" t="s">
        <v>271</v>
      </c>
      <c r="M1524" t="s">
        <v>268</v>
      </c>
      <c r="N1524">
        <v>9</v>
      </c>
      <c r="O1524" t="s">
        <v>288</v>
      </c>
      <c r="P1524">
        <v>0.17</v>
      </c>
      <c r="R1524">
        <v>1</v>
      </c>
      <c r="S1524" s="108">
        <v>0.17</v>
      </c>
      <c r="T1524">
        <v>1</v>
      </c>
      <c r="U1524" t="s">
        <v>270</v>
      </c>
      <c r="V1524" t="s">
        <v>167</v>
      </c>
      <c r="W1524">
        <v>1</v>
      </c>
      <c r="X1524">
        <v>0</v>
      </c>
      <c r="Y1524">
        <v>0</v>
      </c>
      <c r="Z1524">
        <v>0</v>
      </c>
      <c r="AA1524">
        <v>1</v>
      </c>
      <c r="AB1524">
        <v>0</v>
      </c>
      <c r="AC1524">
        <v>0</v>
      </c>
      <c r="AD1524">
        <v>0</v>
      </c>
    </row>
    <row r="1525" spans="1:30" x14ac:dyDescent="0.3">
      <c r="A1525" t="s">
        <v>1861</v>
      </c>
      <c r="B1525" t="s">
        <v>1987</v>
      </c>
      <c r="C1525" t="s">
        <v>166</v>
      </c>
      <c r="D1525" t="s">
        <v>9833</v>
      </c>
      <c r="E1525" t="s">
        <v>1988</v>
      </c>
      <c r="F1525" t="s">
        <v>1864</v>
      </c>
      <c r="H1525" t="s">
        <v>265</v>
      </c>
      <c r="I1525" t="s">
        <v>266</v>
      </c>
      <c r="J1525" t="s">
        <v>1942</v>
      </c>
      <c r="K1525" t="s">
        <v>756</v>
      </c>
      <c r="L1525" t="s">
        <v>267</v>
      </c>
      <c r="M1525" t="s">
        <v>268</v>
      </c>
      <c r="N1525">
        <v>8</v>
      </c>
      <c r="O1525" t="s">
        <v>266</v>
      </c>
      <c r="P1525">
        <v>0.17</v>
      </c>
      <c r="R1525">
        <v>1</v>
      </c>
      <c r="S1525" s="108">
        <v>0.17</v>
      </c>
      <c r="T1525">
        <v>1</v>
      </c>
      <c r="U1525" t="s">
        <v>270</v>
      </c>
      <c r="V1525" t="s">
        <v>167</v>
      </c>
      <c r="W1525">
        <v>1</v>
      </c>
      <c r="X1525">
        <v>0</v>
      </c>
      <c r="Y1525">
        <v>0</v>
      </c>
      <c r="Z1525">
        <v>0</v>
      </c>
      <c r="AA1525">
        <v>1</v>
      </c>
      <c r="AB1525">
        <v>0</v>
      </c>
      <c r="AC1525">
        <v>0</v>
      </c>
      <c r="AD1525">
        <v>0</v>
      </c>
    </row>
    <row r="1526" spans="1:30" x14ac:dyDescent="0.3">
      <c r="A1526" t="s">
        <v>1861</v>
      </c>
      <c r="B1526" t="s">
        <v>1987</v>
      </c>
      <c r="C1526" t="s">
        <v>166</v>
      </c>
      <c r="D1526" t="s">
        <v>9833</v>
      </c>
      <c r="E1526" t="s">
        <v>1988</v>
      </c>
      <c r="F1526" t="s">
        <v>1864</v>
      </c>
      <c r="H1526" t="s">
        <v>265</v>
      </c>
      <c r="I1526" t="s">
        <v>266</v>
      </c>
      <c r="J1526" t="s">
        <v>1942</v>
      </c>
      <c r="K1526" t="s">
        <v>756</v>
      </c>
      <c r="L1526" t="s">
        <v>271</v>
      </c>
      <c r="M1526" t="s">
        <v>268</v>
      </c>
      <c r="N1526">
        <v>21</v>
      </c>
      <c r="O1526" t="s">
        <v>273</v>
      </c>
      <c r="P1526">
        <v>0.17</v>
      </c>
      <c r="R1526">
        <v>1</v>
      </c>
      <c r="S1526" s="108">
        <v>0.17</v>
      </c>
      <c r="T1526">
        <v>1</v>
      </c>
      <c r="U1526" t="s">
        <v>270</v>
      </c>
      <c r="V1526" t="s">
        <v>167</v>
      </c>
      <c r="W1526">
        <v>1</v>
      </c>
      <c r="X1526">
        <v>0</v>
      </c>
      <c r="Y1526">
        <v>0</v>
      </c>
      <c r="Z1526">
        <v>0</v>
      </c>
      <c r="AA1526">
        <v>1</v>
      </c>
      <c r="AB1526">
        <v>0</v>
      </c>
      <c r="AC1526">
        <v>0</v>
      </c>
      <c r="AD1526">
        <v>0</v>
      </c>
    </row>
    <row r="1527" spans="1:30" x14ac:dyDescent="0.3">
      <c r="A1527" t="s">
        <v>1861</v>
      </c>
      <c r="B1527" t="s">
        <v>1987</v>
      </c>
      <c r="C1527" t="s">
        <v>166</v>
      </c>
      <c r="D1527" t="s">
        <v>9833</v>
      </c>
      <c r="E1527" t="s">
        <v>1988</v>
      </c>
      <c r="F1527" t="s">
        <v>1864</v>
      </c>
      <c r="H1527" t="s">
        <v>265</v>
      </c>
      <c r="I1527" t="s">
        <v>266</v>
      </c>
      <c r="J1527" t="s">
        <v>1942</v>
      </c>
      <c r="K1527" t="s">
        <v>756</v>
      </c>
      <c r="L1527" t="s">
        <v>271</v>
      </c>
      <c r="M1527" t="s">
        <v>268</v>
      </c>
      <c r="N1527">
        <v>9</v>
      </c>
      <c r="O1527" t="s">
        <v>288</v>
      </c>
      <c r="P1527">
        <v>0.17</v>
      </c>
      <c r="R1527">
        <v>1</v>
      </c>
      <c r="S1527" s="108">
        <v>0.17</v>
      </c>
      <c r="T1527">
        <v>1</v>
      </c>
      <c r="U1527" t="s">
        <v>270</v>
      </c>
      <c r="V1527" t="s">
        <v>167</v>
      </c>
      <c r="W1527">
        <v>1</v>
      </c>
      <c r="X1527">
        <v>0</v>
      </c>
      <c r="Y1527">
        <v>0</v>
      </c>
      <c r="Z1527">
        <v>0</v>
      </c>
      <c r="AA1527">
        <v>1</v>
      </c>
      <c r="AB1527">
        <v>0</v>
      </c>
      <c r="AC1527">
        <v>0</v>
      </c>
      <c r="AD1527">
        <v>0</v>
      </c>
    </row>
    <row r="1528" spans="1:30" x14ac:dyDescent="0.3">
      <c r="A1528" t="s">
        <v>1861</v>
      </c>
      <c r="B1528" t="s">
        <v>1975</v>
      </c>
      <c r="C1528" t="s">
        <v>166</v>
      </c>
      <c r="D1528" t="s">
        <v>9827</v>
      </c>
      <c r="E1528" t="s">
        <v>1976</v>
      </c>
      <c r="F1528" t="s">
        <v>1864</v>
      </c>
      <c r="H1528" t="s">
        <v>265</v>
      </c>
      <c r="I1528" t="s">
        <v>266</v>
      </c>
      <c r="J1528" t="s">
        <v>1942</v>
      </c>
      <c r="K1528" t="s">
        <v>756</v>
      </c>
      <c r="L1528" t="s">
        <v>267</v>
      </c>
      <c r="M1528" t="s">
        <v>268</v>
      </c>
      <c r="N1528">
        <v>8</v>
      </c>
      <c r="O1528" t="s">
        <v>266</v>
      </c>
      <c r="P1528">
        <v>0.17</v>
      </c>
      <c r="R1528">
        <v>1</v>
      </c>
      <c r="S1528" s="108">
        <v>0.17</v>
      </c>
      <c r="T1528">
        <v>1</v>
      </c>
      <c r="U1528" t="s">
        <v>270</v>
      </c>
      <c r="V1528" t="s">
        <v>167</v>
      </c>
      <c r="W1528">
        <v>1</v>
      </c>
      <c r="X1528">
        <v>0</v>
      </c>
      <c r="Y1528">
        <v>0</v>
      </c>
      <c r="Z1528">
        <v>0</v>
      </c>
      <c r="AA1528">
        <v>1</v>
      </c>
      <c r="AB1528">
        <v>0</v>
      </c>
      <c r="AC1528">
        <v>0</v>
      </c>
      <c r="AD1528">
        <v>0</v>
      </c>
    </row>
    <row r="1529" spans="1:30" x14ac:dyDescent="0.3">
      <c r="A1529" t="s">
        <v>1861</v>
      </c>
      <c r="B1529" t="s">
        <v>1975</v>
      </c>
      <c r="C1529" t="s">
        <v>166</v>
      </c>
      <c r="D1529" t="s">
        <v>9827</v>
      </c>
      <c r="E1529" t="s">
        <v>1976</v>
      </c>
      <c r="F1529" t="s">
        <v>1864</v>
      </c>
      <c r="H1529" t="s">
        <v>265</v>
      </c>
      <c r="I1529" t="s">
        <v>266</v>
      </c>
      <c r="J1529" t="s">
        <v>1942</v>
      </c>
      <c r="K1529" t="s">
        <v>756</v>
      </c>
      <c r="L1529" t="s">
        <v>271</v>
      </c>
      <c r="M1529" t="s">
        <v>268</v>
      </c>
      <c r="N1529">
        <v>9</v>
      </c>
      <c r="O1529" t="s">
        <v>288</v>
      </c>
      <c r="P1529">
        <v>0.17</v>
      </c>
      <c r="R1529">
        <v>1</v>
      </c>
      <c r="S1529" s="108">
        <v>0.17</v>
      </c>
      <c r="T1529">
        <v>1</v>
      </c>
      <c r="U1529" t="s">
        <v>270</v>
      </c>
      <c r="V1529" t="s">
        <v>167</v>
      </c>
      <c r="W1529">
        <v>1</v>
      </c>
      <c r="X1529">
        <v>0</v>
      </c>
      <c r="Y1529">
        <v>0</v>
      </c>
      <c r="Z1529">
        <v>0</v>
      </c>
      <c r="AA1529">
        <v>1</v>
      </c>
      <c r="AB1529">
        <v>0</v>
      </c>
      <c r="AC1529">
        <v>0</v>
      </c>
      <c r="AD1529">
        <v>0</v>
      </c>
    </row>
    <row r="1530" spans="1:30" x14ac:dyDescent="0.3">
      <c r="A1530" t="s">
        <v>1861</v>
      </c>
      <c r="B1530" t="s">
        <v>1983</v>
      </c>
      <c r="C1530" t="s">
        <v>166</v>
      </c>
      <c r="D1530" t="s">
        <v>9831</v>
      </c>
      <c r="E1530" t="s">
        <v>1984</v>
      </c>
      <c r="F1530" t="s">
        <v>1864</v>
      </c>
      <c r="H1530" t="s">
        <v>265</v>
      </c>
      <c r="I1530" t="s">
        <v>266</v>
      </c>
      <c r="J1530" t="s">
        <v>1942</v>
      </c>
      <c r="K1530" t="s">
        <v>756</v>
      </c>
      <c r="L1530" t="s">
        <v>267</v>
      </c>
      <c r="M1530" t="s">
        <v>268</v>
      </c>
      <c r="N1530">
        <v>8</v>
      </c>
      <c r="O1530" t="s">
        <v>266</v>
      </c>
      <c r="P1530">
        <v>0.17</v>
      </c>
      <c r="R1530">
        <v>1</v>
      </c>
      <c r="S1530" s="108">
        <v>0.17</v>
      </c>
      <c r="T1530">
        <v>1</v>
      </c>
      <c r="U1530" t="s">
        <v>270</v>
      </c>
      <c r="V1530" t="s">
        <v>167</v>
      </c>
      <c r="W1530">
        <v>1</v>
      </c>
      <c r="X1530">
        <v>0</v>
      </c>
      <c r="Y1530">
        <v>0</v>
      </c>
      <c r="Z1530">
        <v>0</v>
      </c>
      <c r="AA1530">
        <v>1</v>
      </c>
      <c r="AB1530">
        <v>0</v>
      </c>
      <c r="AC1530">
        <v>0</v>
      </c>
      <c r="AD1530">
        <v>0</v>
      </c>
    </row>
    <row r="1531" spans="1:30" x14ac:dyDescent="0.3">
      <c r="A1531" t="s">
        <v>1861</v>
      </c>
      <c r="B1531" t="s">
        <v>1983</v>
      </c>
      <c r="C1531" t="s">
        <v>166</v>
      </c>
      <c r="D1531" t="s">
        <v>9831</v>
      </c>
      <c r="E1531" t="s">
        <v>1984</v>
      </c>
      <c r="F1531" t="s">
        <v>1864</v>
      </c>
      <c r="H1531" t="s">
        <v>265</v>
      </c>
      <c r="I1531" t="s">
        <v>266</v>
      </c>
      <c r="J1531" t="s">
        <v>1942</v>
      </c>
      <c r="K1531" t="s">
        <v>756</v>
      </c>
      <c r="L1531" t="s">
        <v>271</v>
      </c>
      <c r="M1531" t="s">
        <v>268</v>
      </c>
      <c r="N1531">
        <v>9</v>
      </c>
      <c r="O1531" t="s">
        <v>288</v>
      </c>
      <c r="P1531">
        <v>0.17</v>
      </c>
      <c r="R1531">
        <v>1</v>
      </c>
      <c r="S1531" s="108">
        <v>0.17</v>
      </c>
      <c r="T1531">
        <v>1</v>
      </c>
      <c r="U1531" t="s">
        <v>270</v>
      </c>
      <c r="V1531" t="s">
        <v>167</v>
      </c>
      <c r="W1531">
        <v>1</v>
      </c>
      <c r="X1531">
        <v>0</v>
      </c>
      <c r="Y1531">
        <v>0</v>
      </c>
      <c r="Z1531">
        <v>0</v>
      </c>
      <c r="AA1531">
        <v>1</v>
      </c>
      <c r="AB1531">
        <v>0</v>
      </c>
      <c r="AC1531">
        <v>0</v>
      </c>
      <c r="AD1531">
        <v>0</v>
      </c>
    </row>
    <row r="1532" spans="1:30" x14ac:dyDescent="0.3">
      <c r="A1532" t="s">
        <v>1861</v>
      </c>
      <c r="B1532" t="s">
        <v>1990</v>
      </c>
      <c r="C1532" t="s">
        <v>166</v>
      </c>
      <c r="D1532" t="s">
        <v>9835</v>
      </c>
      <c r="E1532" t="s">
        <v>1991</v>
      </c>
      <c r="F1532" t="s">
        <v>1864</v>
      </c>
      <c r="H1532" t="s">
        <v>265</v>
      </c>
      <c r="I1532" t="s">
        <v>266</v>
      </c>
      <c r="J1532" t="s">
        <v>1942</v>
      </c>
      <c r="K1532" t="s">
        <v>756</v>
      </c>
      <c r="L1532" t="s">
        <v>267</v>
      </c>
      <c r="M1532" t="s">
        <v>268</v>
      </c>
      <c r="N1532">
        <v>8</v>
      </c>
      <c r="O1532" t="s">
        <v>266</v>
      </c>
      <c r="P1532">
        <v>0.17</v>
      </c>
      <c r="R1532">
        <v>1</v>
      </c>
      <c r="S1532" s="108">
        <v>0.17</v>
      </c>
      <c r="T1532">
        <v>1</v>
      </c>
      <c r="U1532" t="s">
        <v>270</v>
      </c>
      <c r="V1532" t="s">
        <v>167</v>
      </c>
      <c r="W1532">
        <v>1</v>
      </c>
      <c r="X1532">
        <v>0</v>
      </c>
      <c r="Y1532">
        <v>0</v>
      </c>
      <c r="Z1532">
        <v>0</v>
      </c>
      <c r="AA1532">
        <v>1</v>
      </c>
      <c r="AB1532">
        <v>0</v>
      </c>
      <c r="AC1532">
        <v>0</v>
      </c>
      <c r="AD1532">
        <v>0</v>
      </c>
    </row>
    <row r="1533" spans="1:30" x14ac:dyDescent="0.3">
      <c r="A1533" t="s">
        <v>1861</v>
      </c>
      <c r="B1533" t="s">
        <v>1985</v>
      </c>
      <c r="C1533" t="s">
        <v>166</v>
      </c>
      <c r="D1533" t="s">
        <v>9832</v>
      </c>
      <c r="E1533" t="s">
        <v>1986</v>
      </c>
      <c r="F1533" t="s">
        <v>1864</v>
      </c>
      <c r="H1533" t="s">
        <v>265</v>
      </c>
      <c r="I1533" t="s">
        <v>266</v>
      </c>
      <c r="J1533" t="s">
        <v>1942</v>
      </c>
      <c r="K1533" t="s">
        <v>756</v>
      </c>
      <c r="L1533" t="s">
        <v>267</v>
      </c>
      <c r="M1533" t="s">
        <v>268</v>
      </c>
      <c r="N1533">
        <v>8</v>
      </c>
      <c r="O1533" t="s">
        <v>266</v>
      </c>
      <c r="P1533">
        <v>0.17</v>
      </c>
      <c r="R1533">
        <v>1</v>
      </c>
      <c r="S1533" s="108">
        <v>0.17</v>
      </c>
      <c r="T1533">
        <v>1</v>
      </c>
      <c r="U1533" t="s">
        <v>270</v>
      </c>
      <c r="V1533" t="s">
        <v>167</v>
      </c>
      <c r="W1533">
        <v>1</v>
      </c>
      <c r="X1533">
        <v>0</v>
      </c>
      <c r="Y1533">
        <v>0</v>
      </c>
      <c r="Z1533">
        <v>0</v>
      </c>
      <c r="AA1533">
        <v>1</v>
      </c>
      <c r="AB1533">
        <v>0</v>
      </c>
      <c r="AC1533">
        <v>0</v>
      </c>
      <c r="AD1533">
        <v>0</v>
      </c>
    </row>
    <row r="1534" spans="1:30" x14ac:dyDescent="0.3">
      <c r="A1534" t="s">
        <v>1861</v>
      </c>
      <c r="B1534" t="s">
        <v>1985</v>
      </c>
      <c r="C1534" t="s">
        <v>166</v>
      </c>
      <c r="D1534" t="s">
        <v>9832</v>
      </c>
      <c r="E1534" t="s">
        <v>1986</v>
      </c>
      <c r="F1534" t="s">
        <v>1864</v>
      </c>
      <c r="H1534" t="s">
        <v>265</v>
      </c>
      <c r="I1534" t="s">
        <v>266</v>
      </c>
      <c r="J1534" t="s">
        <v>1942</v>
      </c>
      <c r="K1534" t="s">
        <v>756</v>
      </c>
      <c r="L1534" t="s">
        <v>271</v>
      </c>
      <c r="M1534" t="s">
        <v>268</v>
      </c>
      <c r="N1534">
        <v>9</v>
      </c>
      <c r="O1534" t="s">
        <v>288</v>
      </c>
      <c r="P1534">
        <v>0.17</v>
      </c>
      <c r="R1534">
        <v>1</v>
      </c>
      <c r="S1534" s="108">
        <v>0.17</v>
      </c>
      <c r="T1534">
        <v>1</v>
      </c>
      <c r="U1534" t="s">
        <v>270</v>
      </c>
      <c r="V1534" t="s">
        <v>167</v>
      </c>
      <c r="W1534">
        <v>1</v>
      </c>
      <c r="X1534">
        <v>0</v>
      </c>
      <c r="Y1534">
        <v>0</v>
      </c>
      <c r="Z1534">
        <v>0</v>
      </c>
      <c r="AA1534">
        <v>1</v>
      </c>
      <c r="AB1534">
        <v>0</v>
      </c>
      <c r="AC1534">
        <v>0</v>
      </c>
      <c r="AD1534">
        <v>0</v>
      </c>
    </row>
    <row r="1535" spans="1:30" x14ac:dyDescent="0.3">
      <c r="A1535" t="s">
        <v>1861</v>
      </c>
      <c r="B1535" t="s">
        <v>1985</v>
      </c>
      <c r="C1535" t="s">
        <v>166</v>
      </c>
      <c r="D1535" t="s">
        <v>9832</v>
      </c>
      <c r="E1535" t="s">
        <v>1986</v>
      </c>
      <c r="F1535" t="s">
        <v>1864</v>
      </c>
      <c r="H1535" t="s">
        <v>265</v>
      </c>
      <c r="I1535" t="s">
        <v>266</v>
      </c>
      <c r="J1535" t="s">
        <v>1942</v>
      </c>
      <c r="K1535" t="s">
        <v>756</v>
      </c>
      <c r="L1535" t="s">
        <v>271</v>
      </c>
      <c r="M1535" t="s">
        <v>268</v>
      </c>
      <c r="N1535">
        <v>21</v>
      </c>
      <c r="O1535" t="s">
        <v>273</v>
      </c>
      <c r="P1535">
        <v>0.17</v>
      </c>
      <c r="R1535">
        <v>1</v>
      </c>
      <c r="S1535" s="108">
        <v>0.17</v>
      </c>
      <c r="T1535">
        <v>1</v>
      </c>
      <c r="U1535" t="s">
        <v>270</v>
      </c>
      <c r="V1535" t="s">
        <v>167</v>
      </c>
      <c r="W1535">
        <v>1</v>
      </c>
      <c r="X1535">
        <v>0</v>
      </c>
      <c r="Y1535">
        <v>0</v>
      </c>
      <c r="Z1535">
        <v>0</v>
      </c>
      <c r="AA1535">
        <v>1</v>
      </c>
      <c r="AB1535">
        <v>0</v>
      </c>
      <c r="AC1535">
        <v>0</v>
      </c>
      <c r="AD1535">
        <v>0</v>
      </c>
    </row>
    <row r="1536" spans="1:30" x14ac:dyDescent="0.3">
      <c r="A1536" t="s">
        <v>1861</v>
      </c>
      <c r="B1536" t="s">
        <v>1977</v>
      </c>
      <c r="C1536" t="s">
        <v>166</v>
      </c>
      <c r="D1536" t="s">
        <v>9828</v>
      </c>
      <c r="E1536" t="s">
        <v>1978</v>
      </c>
      <c r="F1536" t="s">
        <v>1864</v>
      </c>
      <c r="H1536" t="s">
        <v>265</v>
      </c>
      <c r="I1536" t="s">
        <v>266</v>
      </c>
      <c r="J1536" t="s">
        <v>1942</v>
      </c>
      <c r="K1536" t="s">
        <v>756</v>
      </c>
      <c r="L1536" t="s">
        <v>267</v>
      </c>
      <c r="M1536" t="s">
        <v>268</v>
      </c>
      <c r="N1536">
        <v>8</v>
      </c>
      <c r="O1536" t="s">
        <v>266</v>
      </c>
      <c r="P1536">
        <v>0.17</v>
      </c>
      <c r="R1536">
        <v>1</v>
      </c>
      <c r="S1536" s="108">
        <v>0.17</v>
      </c>
      <c r="T1536">
        <v>1</v>
      </c>
      <c r="U1536" t="s">
        <v>270</v>
      </c>
      <c r="V1536" t="s">
        <v>167</v>
      </c>
      <c r="W1536">
        <v>1</v>
      </c>
      <c r="X1536">
        <v>0</v>
      </c>
      <c r="Y1536">
        <v>0</v>
      </c>
      <c r="Z1536">
        <v>0</v>
      </c>
      <c r="AA1536">
        <v>1</v>
      </c>
      <c r="AB1536">
        <v>0</v>
      </c>
      <c r="AC1536">
        <v>0</v>
      </c>
      <c r="AD1536">
        <v>0</v>
      </c>
    </row>
    <row r="1537" spans="1:30" x14ac:dyDescent="0.3">
      <c r="A1537" t="s">
        <v>1861</v>
      </c>
      <c r="B1537" t="s">
        <v>1977</v>
      </c>
      <c r="C1537" t="s">
        <v>166</v>
      </c>
      <c r="D1537" t="s">
        <v>9828</v>
      </c>
      <c r="E1537" t="s">
        <v>1978</v>
      </c>
      <c r="F1537" t="s">
        <v>1864</v>
      </c>
      <c r="H1537" t="s">
        <v>265</v>
      </c>
      <c r="I1537" t="s">
        <v>266</v>
      </c>
      <c r="J1537" t="s">
        <v>1942</v>
      </c>
      <c r="K1537" t="s">
        <v>756</v>
      </c>
      <c r="L1537" t="s">
        <v>271</v>
      </c>
      <c r="M1537" t="s">
        <v>268</v>
      </c>
      <c r="N1537">
        <v>9</v>
      </c>
      <c r="O1537" t="s">
        <v>288</v>
      </c>
      <c r="P1537">
        <v>0.17</v>
      </c>
      <c r="R1537">
        <v>1</v>
      </c>
      <c r="S1537" s="108">
        <v>0.17</v>
      </c>
      <c r="T1537">
        <v>1</v>
      </c>
      <c r="U1537" t="s">
        <v>270</v>
      </c>
      <c r="V1537" t="s">
        <v>167</v>
      </c>
      <c r="W1537">
        <v>1</v>
      </c>
      <c r="X1537">
        <v>0</v>
      </c>
      <c r="Y1537">
        <v>0</v>
      </c>
      <c r="Z1537">
        <v>0</v>
      </c>
      <c r="AA1537">
        <v>1</v>
      </c>
      <c r="AB1537">
        <v>0</v>
      </c>
      <c r="AC1537">
        <v>0</v>
      </c>
      <c r="AD1537">
        <v>0</v>
      </c>
    </row>
    <row r="1538" spans="1:30" x14ac:dyDescent="0.3">
      <c r="A1538" t="s">
        <v>1861</v>
      </c>
      <c r="B1538" t="s">
        <v>1977</v>
      </c>
      <c r="C1538" t="s">
        <v>166</v>
      </c>
      <c r="D1538" t="s">
        <v>9828</v>
      </c>
      <c r="E1538" t="s">
        <v>1978</v>
      </c>
      <c r="F1538" t="s">
        <v>1864</v>
      </c>
      <c r="H1538" t="s">
        <v>265</v>
      </c>
      <c r="I1538" t="s">
        <v>266</v>
      </c>
      <c r="J1538" t="s">
        <v>1942</v>
      </c>
      <c r="K1538" t="s">
        <v>756</v>
      </c>
      <c r="L1538" t="s">
        <v>271</v>
      </c>
      <c r="M1538" t="s">
        <v>268</v>
      </c>
      <c r="N1538">
        <v>21</v>
      </c>
      <c r="O1538" t="s">
        <v>273</v>
      </c>
      <c r="P1538">
        <v>0.17</v>
      </c>
      <c r="R1538">
        <v>1</v>
      </c>
      <c r="S1538" s="108">
        <v>0.17</v>
      </c>
      <c r="T1538">
        <v>1</v>
      </c>
      <c r="U1538" t="s">
        <v>270</v>
      </c>
      <c r="V1538" t="s">
        <v>167</v>
      </c>
      <c r="W1538">
        <v>1</v>
      </c>
      <c r="X1538">
        <v>0</v>
      </c>
      <c r="Y1538">
        <v>0</v>
      </c>
      <c r="Z1538">
        <v>0</v>
      </c>
      <c r="AA1538">
        <v>1</v>
      </c>
      <c r="AB1538">
        <v>0</v>
      </c>
      <c r="AC1538">
        <v>0</v>
      </c>
      <c r="AD1538">
        <v>0</v>
      </c>
    </row>
    <row r="1539" spans="1:30" x14ac:dyDescent="0.3">
      <c r="A1539" t="s">
        <v>1861</v>
      </c>
      <c r="B1539" t="s">
        <v>2114</v>
      </c>
      <c r="C1539" t="s">
        <v>166</v>
      </c>
      <c r="D1539" t="s">
        <v>9757</v>
      </c>
      <c r="E1539" t="s">
        <v>2115</v>
      </c>
      <c r="F1539" t="s">
        <v>9291</v>
      </c>
      <c r="H1539" t="s">
        <v>265</v>
      </c>
      <c r="I1539" t="s">
        <v>266</v>
      </c>
      <c r="J1539" t="s">
        <v>2103</v>
      </c>
      <c r="K1539" t="s">
        <v>756</v>
      </c>
      <c r="L1539" t="s">
        <v>267</v>
      </c>
      <c r="M1539" t="s">
        <v>268</v>
      </c>
      <c r="N1539">
        <v>8</v>
      </c>
      <c r="O1539" t="s">
        <v>266</v>
      </c>
      <c r="P1539">
        <v>0.17</v>
      </c>
      <c r="R1539">
        <v>1</v>
      </c>
      <c r="S1539" s="108">
        <v>0.17</v>
      </c>
      <c r="T1539">
        <v>1</v>
      </c>
      <c r="U1539" t="s">
        <v>270</v>
      </c>
      <c r="V1539" t="s">
        <v>167</v>
      </c>
      <c r="W1539">
        <v>1</v>
      </c>
      <c r="X1539">
        <v>0</v>
      </c>
      <c r="Y1539">
        <v>0</v>
      </c>
      <c r="Z1539">
        <v>0</v>
      </c>
      <c r="AA1539">
        <v>1</v>
      </c>
      <c r="AB1539">
        <v>0</v>
      </c>
      <c r="AC1539">
        <v>0</v>
      </c>
      <c r="AD1539">
        <v>0</v>
      </c>
    </row>
    <row r="1540" spans="1:30" x14ac:dyDescent="0.3">
      <c r="A1540" t="s">
        <v>1861</v>
      </c>
      <c r="B1540" t="s">
        <v>2114</v>
      </c>
      <c r="C1540" t="s">
        <v>166</v>
      </c>
      <c r="D1540" t="s">
        <v>9757</v>
      </c>
      <c r="E1540" t="s">
        <v>2115</v>
      </c>
      <c r="F1540" t="s">
        <v>9291</v>
      </c>
      <c r="H1540" t="s">
        <v>265</v>
      </c>
      <c r="I1540" t="s">
        <v>266</v>
      </c>
      <c r="J1540" t="s">
        <v>2103</v>
      </c>
      <c r="K1540" t="s">
        <v>756</v>
      </c>
      <c r="L1540" t="s">
        <v>271</v>
      </c>
      <c r="M1540" t="s">
        <v>268</v>
      </c>
      <c r="N1540">
        <v>9</v>
      </c>
      <c r="O1540" t="s">
        <v>288</v>
      </c>
      <c r="P1540">
        <v>0.17</v>
      </c>
      <c r="R1540">
        <v>1</v>
      </c>
      <c r="S1540" s="108">
        <v>0.17</v>
      </c>
      <c r="T1540">
        <v>1</v>
      </c>
      <c r="U1540" t="s">
        <v>270</v>
      </c>
      <c r="V1540" t="s">
        <v>167</v>
      </c>
      <c r="W1540">
        <v>1</v>
      </c>
      <c r="X1540">
        <v>0</v>
      </c>
      <c r="Y1540">
        <v>0</v>
      </c>
      <c r="Z1540">
        <v>0</v>
      </c>
      <c r="AA1540">
        <v>1</v>
      </c>
      <c r="AB1540">
        <v>0</v>
      </c>
      <c r="AC1540">
        <v>0</v>
      </c>
      <c r="AD1540">
        <v>0</v>
      </c>
    </row>
    <row r="1541" spans="1:30" x14ac:dyDescent="0.3">
      <c r="A1541" t="s">
        <v>1861</v>
      </c>
      <c r="B1541" t="s">
        <v>2114</v>
      </c>
      <c r="C1541" t="s">
        <v>166</v>
      </c>
      <c r="D1541" t="s">
        <v>9757</v>
      </c>
      <c r="E1541" t="s">
        <v>2115</v>
      </c>
      <c r="F1541" t="s">
        <v>9291</v>
      </c>
      <c r="H1541" t="s">
        <v>265</v>
      </c>
      <c r="I1541" t="s">
        <v>266</v>
      </c>
      <c r="J1541" t="s">
        <v>2103</v>
      </c>
      <c r="K1541" t="s">
        <v>756</v>
      </c>
      <c r="L1541" t="s">
        <v>271</v>
      </c>
      <c r="M1541" t="s">
        <v>268</v>
      </c>
      <c r="N1541">
        <v>21</v>
      </c>
      <c r="O1541" t="s">
        <v>273</v>
      </c>
      <c r="P1541">
        <v>0.17</v>
      </c>
      <c r="R1541">
        <v>1</v>
      </c>
      <c r="S1541" s="108">
        <v>0.17</v>
      </c>
      <c r="T1541">
        <v>1</v>
      </c>
      <c r="U1541" t="s">
        <v>270</v>
      </c>
      <c r="V1541" t="s">
        <v>167</v>
      </c>
      <c r="W1541">
        <v>1</v>
      </c>
      <c r="X1541">
        <v>0</v>
      </c>
      <c r="Y1541">
        <v>0</v>
      </c>
      <c r="Z1541">
        <v>0</v>
      </c>
      <c r="AA1541">
        <v>1</v>
      </c>
      <c r="AB1541">
        <v>0</v>
      </c>
      <c r="AC1541">
        <v>0</v>
      </c>
      <c r="AD1541">
        <v>0</v>
      </c>
    </row>
    <row r="1542" spans="1:30" x14ac:dyDescent="0.3">
      <c r="A1542" t="s">
        <v>1861</v>
      </c>
      <c r="B1542" t="s">
        <v>2116</v>
      </c>
      <c r="C1542" t="s">
        <v>166</v>
      </c>
      <c r="D1542" t="s">
        <v>9758</v>
      </c>
      <c r="E1542" t="s">
        <v>2117</v>
      </c>
      <c r="F1542" t="s">
        <v>9291</v>
      </c>
      <c r="H1542" t="s">
        <v>265</v>
      </c>
      <c r="I1542" t="s">
        <v>266</v>
      </c>
      <c r="J1542" t="s">
        <v>2103</v>
      </c>
      <c r="K1542" t="s">
        <v>756</v>
      </c>
      <c r="L1542" t="s">
        <v>267</v>
      </c>
      <c r="M1542" t="s">
        <v>268</v>
      </c>
      <c r="N1542">
        <v>8</v>
      </c>
      <c r="O1542" t="s">
        <v>266</v>
      </c>
      <c r="P1542">
        <v>0.17</v>
      </c>
      <c r="R1542">
        <v>1</v>
      </c>
      <c r="S1542" s="108">
        <v>0.17</v>
      </c>
      <c r="T1542">
        <v>1</v>
      </c>
      <c r="U1542" t="s">
        <v>270</v>
      </c>
      <c r="V1542" t="s">
        <v>167</v>
      </c>
      <c r="W1542">
        <v>1</v>
      </c>
      <c r="X1542">
        <v>0</v>
      </c>
      <c r="Y1542">
        <v>0</v>
      </c>
      <c r="Z1542">
        <v>0</v>
      </c>
      <c r="AA1542">
        <v>1</v>
      </c>
      <c r="AB1542">
        <v>0</v>
      </c>
      <c r="AC1542">
        <v>0</v>
      </c>
      <c r="AD1542">
        <v>0</v>
      </c>
    </row>
    <row r="1543" spans="1:30" x14ac:dyDescent="0.3">
      <c r="A1543" t="s">
        <v>1861</v>
      </c>
      <c r="B1543" t="s">
        <v>2116</v>
      </c>
      <c r="C1543" t="s">
        <v>166</v>
      </c>
      <c r="D1543" t="s">
        <v>9758</v>
      </c>
      <c r="E1543" t="s">
        <v>2117</v>
      </c>
      <c r="F1543" t="s">
        <v>9291</v>
      </c>
      <c r="H1543" t="s">
        <v>265</v>
      </c>
      <c r="I1543" t="s">
        <v>266</v>
      </c>
      <c r="J1543" t="s">
        <v>2103</v>
      </c>
      <c r="K1543" t="s">
        <v>756</v>
      </c>
      <c r="L1543" t="s">
        <v>271</v>
      </c>
      <c r="M1543" t="s">
        <v>268</v>
      </c>
      <c r="N1543">
        <v>21</v>
      </c>
      <c r="O1543" t="s">
        <v>273</v>
      </c>
      <c r="P1543">
        <v>0.17</v>
      </c>
      <c r="R1543">
        <v>1</v>
      </c>
      <c r="S1543" s="108">
        <v>0.17</v>
      </c>
      <c r="T1543">
        <v>1</v>
      </c>
      <c r="U1543" t="s">
        <v>270</v>
      </c>
      <c r="V1543" t="s">
        <v>167</v>
      </c>
      <c r="W1543">
        <v>1</v>
      </c>
      <c r="X1543">
        <v>0</v>
      </c>
      <c r="Y1543">
        <v>0</v>
      </c>
      <c r="Z1543">
        <v>0</v>
      </c>
      <c r="AA1543">
        <v>1</v>
      </c>
      <c r="AB1543">
        <v>0</v>
      </c>
      <c r="AC1543">
        <v>0</v>
      </c>
      <c r="AD1543">
        <v>0</v>
      </c>
    </row>
    <row r="1544" spans="1:30" x14ac:dyDescent="0.3">
      <c r="A1544" t="s">
        <v>1861</v>
      </c>
      <c r="B1544" t="s">
        <v>2013</v>
      </c>
      <c r="C1544" t="s">
        <v>166</v>
      </c>
      <c r="D1544" t="s">
        <v>9637</v>
      </c>
      <c r="E1544" t="s">
        <v>2014</v>
      </c>
      <c r="F1544" t="s">
        <v>1998</v>
      </c>
      <c r="H1544" t="s">
        <v>265</v>
      </c>
      <c r="I1544" t="s">
        <v>266</v>
      </c>
      <c r="J1544" t="s">
        <v>2002</v>
      </c>
      <c r="K1544" t="s">
        <v>756</v>
      </c>
      <c r="L1544" t="s">
        <v>267</v>
      </c>
      <c r="M1544" t="s">
        <v>268</v>
      </c>
      <c r="N1544">
        <v>8</v>
      </c>
      <c r="O1544" t="s">
        <v>266</v>
      </c>
      <c r="P1544">
        <v>0.17</v>
      </c>
      <c r="R1544">
        <v>1</v>
      </c>
      <c r="S1544" s="108">
        <v>0.17</v>
      </c>
      <c r="T1544">
        <v>1</v>
      </c>
      <c r="U1544" t="s">
        <v>270</v>
      </c>
      <c r="V1544" t="s">
        <v>167</v>
      </c>
      <c r="W1544">
        <v>1</v>
      </c>
      <c r="X1544">
        <v>0</v>
      </c>
      <c r="Y1544">
        <v>0</v>
      </c>
      <c r="Z1544">
        <v>0</v>
      </c>
      <c r="AA1544">
        <v>1</v>
      </c>
      <c r="AB1544">
        <v>0</v>
      </c>
      <c r="AC1544">
        <v>0</v>
      </c>
      <c r="AD1544">
        <v>0</v>
      </c>
    </row>
    <row r="1545" spans="1:30" x14ac:dyDescent="0.3">
      <c r="A1545" t="s">
        <v>1861</v>
      </c>
      <c r="B1545" t="s">
        <v>2013</v>
      </c>
      <c r="C1545" t="s">
        <v>166</v>
      </c>
      <c r="D1545" t="s">
        <v>9637</v>
      </c>
      <c r="E1545" t="s">
        <v>2014</v>
      </c>
      <c r="F1545" t="s">
        <v>1998</v>
      </c>
      <c r="H1545" t="s">
        <v>265</v>
      </c>
      <c r="I1545" t="s">
        <v>266</v>
      </c>
      <c r="J1545" t="s">
        <v>2002</v>
      </c>
      <c r="K1545" t="s">
        <v>756</v>
      </c>
      <c r="L1545" t="s">
        <v>271</v>
      </c>
      <c r="M1545" t="s">
        <v>268</v>
      </c>
      <c r="N1545">
        <v>9</v>
      </c>
      <c r="O1545" t="s">
        <v>288</v>
      </c>
      <c r="P1545">
        <v>0.17</v>
      </c>
      <c r="R1545">
        <v>1</v>
      </c>
      <c r="S1545" s="108">
        <v>0.17</v>
      </c>
      <c r="T1545">
        <v>1</v>
      </c>
      <c r="U1545" t="s">
        <v>270</v>
      </c>
      <c r="V1545" t="s">
        <v>167</v>
      </c>
      <c r="W1545">
        <v>1</v>
      </c>
      <c r="X1545">
        <v>0</v>
      </c>
      <c r="Y1545">
        <v>0</v>
      </c>
      <c r="Z1545">
        <v>0</v>
      </c>
      <c r="AA1545">
        <v>1</v>
      </c>
      <c r="AB1545">
        <v>0</v>
      </c>
      <c r="AC1545">
        <v>0</v>
      </c>
      <c r="AD1545">
        <v>0</v>
      </c>
    </row>
    <row r="1546" spans="1:30" x14ac:dyDescent="0.3">
      <c r="A1546" t="s">
        <v>1861</v>
      </c>
      <c r="B1546" t="s">
        <v>1969</v>
      </c>
      <c r="C1546" t="s">
        <v>166</v>
      </c>
      <c r="D1546" t="s">
        <v>9824</v>
      </c>
      <c r="E1546" t="s">
        <v>1970</v>
      </c>
      <c r="F1546" t="s">
        <v>1864</v>
      </c>
      <c r="H1546" t="s">
        <v>265</v>
      </c>
      <c r="I1546" t="s">
        <v>266</v>
      </c>
      <c r="J1546" t="s">
        <v>1942</v>
      </c>
      <c r="K1546" t="s">
        <v>756</v>
      </c>
      <c r="L1546" t="s">
        <v>267</v>
      </c>
      <c r="M1546" t="s">
        <v>268</v>
      </c>
      <c r="N1546">
        <v>8</v>
      </c>
      <c r="O1546" t="s">
        <v>266</v>
      </c>
      <c r="P1546">
        <v>0.17</v>
      </c>
      <c r="R1546">
        <v>1</v>
      </c>
      <c r="S1546" s="108">
        <v>0.17</v>
      </c>
      <c r="T1546">
        <v>1</v>
      </c>
      <c r="U1546" t="s">
        <v>270</v>
      </c>
      <c r="V1546" t="s">
        <v>167</v>
      </c>
      <c r="W1546">
        <v>1</v>
      </c>
      <c r="X1546">
        <v>0</v>
      </c>
      <c r="Y1546">
        <v>0</v>
      </c>
      <c r="Z1546">
        <v>0</v>
      </c>
      <c r="AA1546">
        <v>1</v>
      </c>
      <c r="AB1546">
        <v>0</v>
      </c>
      <c r="AC1546">
        <v>0</v>
      </c>
      <c r="AD1546">
        <v>0</v>
      </c>
    </row>
    <row r="1547" spans="1:30" x14ac:dyDescent="0.3">
      <c r="A1547" t="s">
        <v>1861</v>
      </c>
      <c r="B1547" t="s">
        <v>1969</v>
      </c>
      <c r="C1547" t="s">
        <v>166</v>
      </c>
      <c r="D1547" t="s">
        <v>9824</v>
      </c>
      <c r="E1547" t="s">
        <v>1970</v>
      </c>
      <c r="F1547" t="s">
        <v>1864</v>
      </c>
      <c r="H1547" t="s">
        <v>265</v>
      </c>
      <c r="I1547" t="s">
        <v>266</v>
      </c>
      <c r="J1547" t="s">
        <v>1942</v>
      </c>
      <c r="K1547" t="s">
        <v>756</v>
      </c>
      <c r="L1547" t="s">
        <v>271</v>
      </c>
      <c r="M1547" t="s">
        <v>268</v>
      </c>
      <c r="N1547">
        <v>9</v>
      </c>
      <c r="O1547" t="s">
        <v>288</v>
      </c>
      <c r="P1547">
        <v>0.17</v>
      </c>
      <c r="R1547">
        <v>1</v>
      </c>
      <c r="S1547" s="108">
        <v>0.17</v>
      </c>
      <c r="T1547">
        <v>1</v>
      </c>
      <c r="U1547" t="s">
        <v>270</v>
      </c>
      <c r="V1547" t="s">
        <v>167</v>
      </c>
      <c r="W1547">
        <v>1</v>
      </c>
      <c r="X1547">
        <v>0</v>
      </c>
      <c r="Y1547">
        <v>0</v>
      </c>
      <c r="Z1547">
        <v>0</v>
      </c>
      <c r="AA1547">
        <v>1</v>
      </c>
      <c r="AB1547">
        <v>0</v>
      </c>
      <c r="AC1547">
        <v>0</v>
      </c>
      <c r="AD1547">
        <v>0</v>
      </c>
    </row>
    <row r="1548" spans="1:30" x14ac:dyDescent="0.3">
      <c r="A1548" t="s">
        <v>1861</v>
      </c>
      <c r="B1548" t="s">
        <v>1969</v>
      </c>
      <c r="C1548" t="s">
        <v>166</v>
      </c>
      <c r="D1548" t="s">
        <v>9824</v>
      </c>
      <c r="E1548" t="s">
        <v>1970</v>
      </c>
      <c r="F1548" t="s">
        <v>1864</v>
      </c>
      <c r="H1548" t="s">
        <v>265</v>
      </c>
      <c r="I1548" t="s">
        <v>266</v>
      </c>
      <c r="J1548" t="s">
        <v>1942</v>
      </c>
      <c r="K1548" t="s">
        <v>756</v>
      </c>
      <c r="L1548" t="s">
        <v>271</v>
      </c>
      <c r="M1548" t="s">
        <v>268</v>
      </c>
      <c r="N1548">
        <v>21</v>
      </c>
      <c r="O1548" t="s">
        <v>273</v>
      </c>
      <c r="P1548">
        <v>0.17</v>
      </c>
      <c r="R1548">
        <v>1</v>
      </c>
      <c r="S1548" s="108">
        <v>0.17</v>
      </c>
      <c r="T1548">
        <v>1</v>
      </c>
      <c r="U1548" t="s">
        <v>270</v>
      </c>
      <c r="V1548" t="s">
        <v>167</v>
      </c>
      <c r="W1548">
        <v>1</v>
      </c>
      <c r="X1548">
        <v>0</v>
      </c>
      <c r="Y1548">
        <v>0</v>
      </c>
      <c r="Z1548">
        <v>0</v>
      </c>
      <c r="AA1548">
        <v>1</v>
      </c>
      <c r="AB1548">
        <v>0</v>
      </c>
      <c r="AC1548">
        <v>0</v>
      </c>
      <c r="AD1548">
        <v>0</v>
      </c>
    </row>
    <row r="1549" spans="1:30" x14ac:dyDescent="0.3">
      <c r="A1549" t="s">
        <v>1861</v>
      </c>
      <c r="B1549" t="s">
        <v>2102</v>
      </c>
      <c r="C1549" t="s">
        <v>166</v>
      </c>
      <c r="D1549" t="s">
        <v>9751</v>
      </c>
      <c r="E1549" t="s">
        <v>2100</v>
      </c>
      <c r="F1549" t="s">
        <v>9291</v>
      </c>
      <c r="H1549" t="s">
        <v>265</v>
      </c>
      <c r="I1549" t="s">
        <v>266</v>
      </c>
      <c r="J1549" t="s">
        <v>2103</v>
      </c>
      <c r="K1549" t="s">
        <v>756</v>
      </c>
      <c r="L1549" t="s">
        <v>267</v>
      </c>
      <c r="M1549" t="s">
        <v>268</v>
      </c>
      <c r="N1549">
        <v>8</v>
      </c>
      <c r="O1549" t="s">
        <v>266</v>
      </c>
      <c r="P1549">
        <v>0.17</v>
      </c>
      <c r="R1549">
        <v>1</v>
      </c>
      <c r="S1549" s="108">
        <v>0.17</v>
      </c>
      <c r="T1549">
        <v>1</v>
      </c>
      <c r="U1549" t="s">
        <v>270</v>
      </c>
      <c r="V1549" t="s">
        <v>167</v>
      </c>
      <c r="W1549">
        <v>1</v>
      </c>
      <c r="X1549">
        <v>0</v>
      </c>
      <c r="Y1549">
        <v>0</v>
      </c>
      <c r="Z1549">
        <v>0</v>
      </c>
      <c r="AA1549">
        <v>1</v>
      </c>
      <c r="AB1549">
        <v>0</v>
      </c>
      <c r="AC1549">
        <v>0</v>
      </c>
      <c r="AD1549">
        <v>0</v>
      </c>
    </row>
    <row r="1550" spans="1:30" x14ac:dyDescent="0.3">
      <c r="A1550" t="s">
        <v>1861</v>
      </c>
      <c r="B1550" t="s">
        <v>2102</v>
      </c>
      <c r="C1550" t="s">
        <v>166</v>
      </c>
      <c r="D1550" t="s">
        <v>9751</v>
      </c>
      <c r="E1550" t="s">
        <v>2100</v>
      </c>
      <c r="F1550" t="s">
        <v>9291</v>
      </c>
      <c r="H1550" t="s">
        <v>265</v>
      </c>
      <c r="I1550" t="s">
        <v>266</v>
      </c>
      <c r="J1550" t="s">
        <v>2103</v>
      </c>
      <c r="K1550" t="s">
        <v>756</v>
      </c>
      <c r="L1550" t="s">
        <v>271</v>
      </c>
      <c r="M1550" t="s">
        <v>268</v>
      </c>
      <c r="N1550">
        <v>9</v>
      </c>
      <c r="O1550" t="s">
        <v>288</v>
      </c>
      <c r="P1550">
        <v>0.17</v>
      </c>
      <c r="R1550">
        <v>1</v>
      </c>
      <c r="S1550" s="108">
        <v>0.17</v>
      </c>
      <c r="T1550">
        <v>1</v>
      </c>
      <c r="U1550" t="s">
        <v>270</v>
      </c>
      <c r="V1550" t="s">
        <v>167</v>
      </c>
      <c r="W1550">
        <v>1</v>
      </c>
      <c r="X1550">
        <v>0</v>
      </c>
      <c r="Y1550">
        <v>0</v>
      </c>
      <c r="Z1550">
        <v>0</v>
      </c>
      <c r="AA1550">
        <v>1</v>
      </c>
      <c r="AB1550">
        <v>0</v>
      </c>
      <c r="AC1550">
        <v>0</v>
      </c>
      <c r="AD1550">
        <v>0</v>
      </c>
    </row>
    <row r="1551" spans="1:30" x14ac:dyDescent="0.3">
      <c r="A1551" t="s">
        <v>1861</v>
      </c>
      <c r="B1551" t="s">
        <v>2102</v>
      </c>
      <c r="C1551" t="s">
        <v>166</v>
      </c>
      <c r="D1551" t="s">
        <v>9751</v>
      </c>
      <c r="E1551" t="s">
        <v>2100</v>
      </c>
      <c r="F1551" t="s">
        <v>9291</v>
      </c>
      <c r="H1551" t="s">
        <v>265</v>
      </c>
      <c r="I1551" t="s">
        <v>266</v>
      </c>
      <c r="J1551" t="s">
        <v>2103</v>
      </c>
      <c r="K1551" t="s">
        <v>756</v>
      </c>
      <c r="L1551" t="s">
        <v>271</v>
      </c>
      <c r="M1551" t="s">
        <v>268</v>
      </c>
      <c r="N1551">
        <v>21</v>
      </c>
      <c r="O1551" t="s">
        <v>273</v>
      </c>
      <c r="P1551">
        <v>0.17</v>
      </c>
      <c r="R1551">
        <v>1</v>
      </c>
      <c r="S1551" s="108">
        <v>0.17</v>
      </c>
      <c r="T1551">
        <v>1</v>
      </c>
      <c r="U1551" t="s">
        <v>270</v>
      </c>
      <c r="V1551" t="s">
        <v>167</v>
      </c>
      <c r="W1551">
        <v>1</v>
      </c>
      <c r="X1551">
        <v>0</v>
      </c>
      <c r="Y1551">
        <v>0</v>
      </c>
      <c r="Z1551">
        <v>0</v>
      </c>
      <c r="AA1551">
        <v>1</v>
      </c>
      <c r="AB1551">
        <v>0</v>
      </c>
      <c r="AC1551">
        <v>0</v>
      </c>
      <c r="AD1551">
        <v>0</v>
      </c>
    </row>
    <row r="1552" spans="1:30" x14ac:dyDescent="0.3">
      <c r="A1552" t="s">
        <v>1861</v>
      </c>
      <c r="B1552" t="s">
        <v>1971</v>
      </c>
      <c r="C1552" t="s">
        <v>166</v>
      </c>
      <c r="D1552" t="s">
        <v>9825</v>
      </c>
      <c r="E1552" t="s">
        <v>1972</v>
      </c>
      <c r="F1552" t="s">
        <v>1864</v>
      </c>
      <c r="H1552" t="s">
        <v>265</v>
      </c>
      <c r="I1552" t="s">
        <v>266</v>
      </c>
      <c r="J1552" t="s">
        <v>1942</v>
      </c>
      <c r="K1552" t="s">
        <v>756</v>
      </c>
      <c r="L1552" t="s">
        <v>267</v>
      </c>
      <c r="M1552" t="s">
        <v>268</v>
      </c>
      <c r="N1552">
        <v>8</v>
      </c>
      <c r="O1552" t="s">
        <v>266</v>
      </c>
      <c r="P1552">
        <v>0.17</v>
      </c>
      <c r="R1552">
        <v>1</v>
      </c>
      <c r="S1552" s="108">
        <v>0.17</v>
      </c>
      <c r="T1552">
        <v>1</v>
      </c>
      <c r="U1552" t="s">
        <v>270</v>
      </c>
      <c r="V1552" t="s">
        <v>167</v>
      </c>
      <c r="W1552">
        <v>1</v>
      </c>
      <c r="X1552">
        <v>0</v>
      </c>
      <c r="Y1552">
        <v>0</v>
      </c>
      <c r="Z1552">
        <v>0</v>
      </c>
      <c r="AA1552">
        <v>1</v>
      </c>
      <c r="AB1552">
        <v>0</v>
      </c>
      <c r="AC1552">
        <v>0</v>
      </c>
      <c r="AD1552">
        <v>0</v>
      </c>
    </row>
    <row r="1553" spans="1:30" x14ac:dyDescent="0.3">
      <c r="A1553" t="s">
        <v>1861</v>
      </c>
      <c r="B1553" t="s">
        <v>1971</v>
      </c>
      <c r="C1553" t="s">
        <v>166</v>
      </c>
      <c r="D1553" t="s">
        <v>9825</v>
      </c>
      <c r="E1553" t="s">
        <v>1972</v>
      </c>
      <c r="F1553" t="s">
        <v>1864</v>
      </c>
      <c r="H1553" t="s">
        <v>265</v>
      </c>
      <c r="I1553" t="s">
        <v>266</v>
      </c>
      <c r="J1553" t="s">
        <v>1942</v>
      </c>
      <c r="K1553" t="s">
        <v>756</v>
      </c>
      <c r="L1553" t="s">
        <v>271</v>
      </c>
      <c r="M1553" t="s">
        <v>268</v>
      </c>
      <c r="N1553">
        <v>9</v>
      </c>
      <c r="O1553" t="s">
        <v>288</v>
      </c>
      <c r="P1553">
        <v>0.17</v>
      </c>
      <c r="R1553">
        <v>1</v>
      </c>
      <c r="S1553" s="108">
        <v>0.17</v>
      </c>
      <c r="T1553">
        <v>1</v>
      </c>
      <c r="U1553" t="s">
        <v>270</v>
      </c>
      <c r="V1553" t="s">
        <v>167</v>
      </c>
      <c r="W1553">
        <v>1</v>
      </c>
      <c r="X1553">
        <v>0</v>
      </c>
      <c r="Y1553">
        <v>0</v>
      </c>
      <c r="Z1553">
        <v>0</v>
      </c>
      <c r="AA1553">
        <v>1</v>
      </c>
      <c r="AB1553">
        <v>0</v>
      </c>
      <c r="AC1553">
        <v>0</v>
      </c>
      <c r="AD1553">
        <v>0</v>
      </c>
    </row>
    <row r="1554" spans="1:30" x14ac:dyDescent="0.3">
      <c r="A1554" t="s">
        <v>1861</v>
      </c>
      <c r="B1554" t="s">
        <v>1967</v>
      </c>
      <c r="C1554" t="s">
        <v>166</v>
      </c>
      <c r="D1554" t="s">
        <v>9823</v>
      </c>
      <c r="E1554" t="s">
        <v>1968</v>
      </c>
      <c r="F1554" t="s">
        <v>1864</v>
      </c>
      <c r="H1554" t="s">
        <v>265</v>
      </c>
      <c r="I1554" t="s">
        <v>266</v>
      </c>
      <c r="J1554" t="s">
        <v>1942</v>
      </c>
      <c r="K1554" t="s">
        <v>756</v>
      </c>
      <c r="L1554" t="s">
        <v>267</v>
      </c>
      <c r="M1554" t="s">
        <v>268</v>
      </c>
      <c r="N1554">
        <v>8</v>
      </c>
      <c r="O1554" t="s">
        <v>266</v>
      </c>
      <c r="P1554">
        <v>0.17</v>
      </c>
      <c r="R1554">
        <v>1</v>
      </c>
      <c r="S1554" s="108">
        <v>0.17</v>
      </c>
      <c r="T1554">
        <v>1</v>
      </c>
      <c r="U1554" t="s">
        <v>270</v>
      </c>
      <c r="V1554" t="s">
        <v>167</v>
      </c>
      <c r="W1554">
        <v>1</v>
      </c>
      <c r="X1554">
        <v>0</v>
      </c>
      <c r="Y1554">
        <v>0</v>
      </c>
      <c r="Z1554">
        <v>0</v>
      </c>
      <c r="AA1554">
        <v>1</v>
      </c>
      <c r="AB1554">
        <v>0</v>
      </c>
      <c r="AC1554">
        <v>0</v>
      </c>
      <c r="AD1554">
        <v>0</v>
      </c>
    </row>
    <row r="1555" spans="1:30" x14ac:dyDescent="0.3">
      <c r="A1555" t="s">
        <v>1861</v>
      </c>
      <c r="B1555" t="s">
        <v>1967</v>
      </c>
      <c r="C1555" t="s">
        <v>166</v>
      </c>
      <c r="D1555" t="s">
        <v>9823</v>
      </c>
      <c r="E1555" t="s">
        <v>1968</v>
      </c>
      <c r="F1555" t="s">
        <v>1864</v>
      </c>
      <c r="H1555" t="s">
        <v>265</v>
      </c>
      <c r="I1555" t="s">
        <v>266</v>
      </c>
      <c r="J1555" t="s">
        <v>1942</v>
      </c>
      <c r="K1555" t="s">
        <v>756</v>
      </c>
      <c r="L1555" t="s">
        <v>271</v>
      </c>
      <c r="M1555" t="s">
        <v>268</v>
      </c>
      <c r="N1555">
        <v>9</v>
      </c>
      <c r="O1555" t="s">
        <v>288</v>
      </c>
      <c r="P1555">
        <v>0.17</v>
      </c>
      <c r="R1555">
        <v>1</v>
      </c>
      <c r="S1555" s="108">
        <v>0.17</v>
      </c>
      <c r="T1555">
        <v>1</v>
      </c>
      <c r="U1555" t="s">
        <v>270</v>
      </c>
      <c r="V1555" t="s">
        <v>167</v>
      </c>
      <c r="W1555">
        <v>1</v>
      </c>
      <c r="X1555">
        <v>0</v>
      </c>
      <c r="Y1555">
        <v>0</v>
      </c>
      <c r="Z1555">
        <v>0</v>
      </c>
      <c r="AA1555">
        <v>1</v>
      </c>
      <c r="AB1555">
        <v>0</v>
      </c>
      <c r="AC1555">
        <v>0</v>
      </c>
      <c r="AD1555">
        <v>0</v>
      </c>
    </row>
    <row r="1556" spans="1:30" x14ac:dyDescent="0.3">
      <c r="A1556" t="s">
        <v>1861</v>
      </c>
      <c r="B1556" t="s">
        <v>1961</v>
      </c>
      <c r="C1556" t="s">
        <v>166</v>
      </c>
      <c r="D1556" t="s">
        <v>9820</v>
      </c>
      <c r="E1556" t="s">
        <v>1962</v>
      </c>
      <c r="F1556" t="s">
        <v>1864</v>
      </c>
      <c r="H1556" t="s">
        <v>265</v>
      </c>
      <c r="I1556" t="s">
        <v>266</v>
      </c>
      <c r="J1556" t="s">
        <v>1942</v>
      </c>
      <c r="K1556" t="s">
        <v>756</v>
      </c>
      <c r="L1556" t="s">
        <v>267</v>
      </c>
      <c r="M1556" t="s">
        <v>268</v>
      </c>
      <c r="N1556">
        <v>8</v>
      </c>
      <c r="O1556" t="s">
        <v>266</v>
      </c>
      <c r="P1556">
        <v>0.17</v>
      </c>
      <c r="R1556">
        <v>1</v>
      </c>
      <c r="S1556" s="108">
        <v>0.17</v>
      </c>
      <c r="T1556">
        <v>1</v>
      </c>
      <c r="U1556" t="s">
        <v>270</v>
      </c>
      <c r="V1556" t="s">
        <v>167</v>
      </c>
      <c r="W1556">
        <v>1</v>
      </c>
      <c r="X1556">
        <v>0</v>
      </c>
      <c r="Y1556">
        <v>0</v>
      </c>
      <c r="Z1556">
        <v>0</v>
      </c>
      <c r="AA1556">
        <v>1</v>
      </c>
      <c r="AB1556">
        <v>0</v>
      </c>
      <c r="AC1556">
        <v>0</v>
      </c>
      <c r="AD1556">
        <v>0</v>
      </c>
    </row>
    <row r="1557" spans="1:30" x14ac:dyDescent="0.3">
      <c r="A1557" t="s">
        <v>1861</v>
      </c>
      <c r="B1557" t="s">
        <v>1961</v>
      </c>
      <c r="C1557" t="s">
        <v>166</v>
      </c>
      <c r="D1557" t="s">
        <v>9820</v>
      </c>
      <c r="E1557" t="s">
        <v>1962</v>
      </c>
      <c r="F1557" t="s">
        <v>1864</v>
      </c>
      <c r="H1557" t="s">
        <v>265</v>
      </c>
      <c r="I1557" t="s">
        <v>266</v>
      </c>
      <c r="J1557" t="s">
        <v>1942</v>
      </c>
      <c r="K1557" t="s">
        <v>756</v>
      </c>
      <c r="L1557" t="s">
        <v>271</v>
      </c>
      <c r="M1557" t="s">
        <v>268</v>
      </c>
      <c r="N1557">
        <v>9</v>
      </c>
      <c r="O1557" t="s">
        <v>288</v>
      </c>
      <c r="P1557">
        <v>0.17</v>
      </c>
      <c r="R1557">
        <v>1</v>
      </c>
      <c r="S1557" s="108">
        <v>0.17</v>
      </c>
      <c r="T1557">
        <v>1</v>
      </c>
      <c r="U1557" t="s">
        <v>270</v>
      </c>
      <c r="V1557" t="s">
        <v>167</v>
      </c>
      <c r="W1557">
        <v>1</v>
      </c>
      <c r="X1557">
        <v>0</v>
      </c>
      <c r="Y1557">
        <v>0</v>
      </c>
      <c r="Z1557">
        <v>0</v>
      </c>
      <c r="AA1557">
        <v>1</v>
      </c>
      <c r="AB1557">
        <v>0</v>
      </c>
      <c r="AC1557">
        <v>0</v>
      </c>
      <c r="AD1557">
        <v>0</v>
      </c>
    </row>
    <row r="1558" spans="1:30" x14ac:dyDescent="0.3">
      <c r="A1558" t="s">
        <v>1861</v>
      </c>
      <c r="B1558" t="s">
        <v>1961</v>
      </c>
      <c r="C1558" t="s">
        <v>166</v>
      </c>
      <c r="D1558" t="s">
        <v>9820</v>
      </c>
      <c r="E1558" t="s">
        <v>1962</v>
      </c>
      <c r="F1558" t="s">
        <v>1864</v>
      </c>
      <c r="H1558" t="s">
        <v>265</v>
      </c>
      <c r="I1558" t="s">
        <v>266</v>
      </c>
      <c r="J1558" t="s">
        <v>1942</v>
      </c>
      <c r="K1558" t="s">
        <v>756</v>
      </c>
      <c r="L1558" t="s">
        <v>271</v>
      </c>
      <c r="M1558" t="s">
        <v>268</v>
      </c>
      <c r="N1558">
        <v>21</v>
      </c>
      <c r="O1558" t="s">
        <v>273</v>
      </c>
      <c r="P1558">
        <v>0.17</v>
      </c>
      <c r="R1558">
        <v>1</v>
      </c>
      <c r="S1558" s="108">
        <v>0.17</v>
      </c>
      <c r="T1558">
        <v>1</v>
      </c>
      <c r="U1558" t="s">
        <v>270</v>
      </c>
      <c r="V1558" t="s">
        <v>167</v>
      </c>
      <c r="W1558">
        <v>1</v>
      </c>
      <c r="X1558">
        <v>0</v>
      </c>
      <c r="Y1558">
        <v>0</v>
      </c>
      <c r="Z1558">
        <v>0</v>
      </c>
      <c r="AA1558">
        <v>1</v>
      </c>
      <c r="AB1558">
        <v>0</v>
      </c>
      <c r="AC1558">
        <v>0</v>
      </c>
      <c r="AD1558">
        <v>0</v>
      </c>
    </row>
    <row r="1559" spans="1:30" x14ac:dyDescent="0.3">
      <c r="A1559" t="s">
        <v>1861</v>
      </c>
      <c r="B1559" t="s">
        <v>1959</v>
      </c>
      <c r="C1559" t="s">
        <v>166</v>
      </c>
      <c r="D1559" t="s">
        <v>9819</v>
      </c>
      <c r="E1559" t="s">
        <v>1960</v>
      </c>
      <c r="F1559" t="s">
        <v>1864</v>
      </c>
      <c r="H1559" t="s">
        <v>265</v>
      </c>
      <c r="I1559" t="s">
        <v>266</v>
      </c>
      <c r="J1559" t="s">
        <v>1942</v>
      </c>
      <c r="K1559" t="s">
        <v>756</v>
      </c>
      <c r="L1559" t="s">
        <v>267</v>
      </c>
      <c r="M1559" t="s">
        <v>268</v>
      </c>
      <c r="N1559">
        <v>8</v>
      </c>
      <c r="O1559" t="s">
        <v>266</v>
      </c>
      <c r="P1559">
        <v>0.17</v>
      </c>
      <c r="R1559">
        <v>1</v>
      </c>
      <c r="S1559" s="108">
        <v>0.17</v>
      </c>
      <c r="T1559">
        <v>1</v>
      </c>
      <c r="U1559" t="s">
        <v>270</v>
      </c>
      <c r="V1559" t="s">
        <v>167</v>
      </c>
      <c r="W1559">
        <v>1</v>
      </c>
      <c r="X1559">
        <v>0</v>
      </c>
      <c r="Y1559">
        <v>0</v>
      </c>
      <c r="Z1559">
        <v>0</v>
      </c>
      <c r="AA1559">
        <v>1</v>
      </c>
      <c r="AB1559">
        <v>0</v>
      </c>
      <c r="AC1559">
        <v>0</v>
      </c>
      <c r="AD1559">
        <v>0</v>
      </c>
    </row>
    <row r="1560" spans="1:30" x14ac:dyDescent="0.3">
      <c r="A1560" t="s">
        <v>1861</v>
      </c>
      <c r="B1560" t="s">
        <v>1959</v>
      </c>
      <c r="C1560" t="s">
        <v>166</v>
      </c>
      <c r="D1560" t="s">
        <v>9819</v>
      </c>
      <c r="E1560" t="s">
        <v>1960</v>
      </c>
      <c r="F1560" t="s">
        <v>1864</v>
      </c>
      <c r="H1560" t="s">
        <v>265</v>
      </c>
      <c r="I1560" t="s">
        <v>266</v>
      </c>
      <c r="J1560" t="s">
        <v>1942</v>
      </c>
      <c r="K1560" t="s">
        <v>756</v>
      </c>
      <c r="L1560" t="s">
        <v>271</v>
      </c>
      <c r="M1560" t="s">
        <v>268</v>
      </c>
      <c r="N1560">
        <v>9</v>
      </c>
      <c r="O1560" t="s">
        <v>288</v>
      </c>
      <c r="P1560">
        <v>0.17</v>
      </c>
      <c r="R1560">
        <v>1</v>
      </c>
      <c r="S1560" s="108">
        <v>0.17</v>
      </c>
      <c r="T1560">
        <v>1</v>
      </c>
      <c r="U1560" t="s">
        <v>270</v>
      </c>
      <c r="V1560" t="s">
        <v>167</v>
      </c>
      <c r="W1560">
        <v>1</v>
      </c>
      <c r="X1560">
        <v>0</v>
      </c>
      <c r="Y1560">
        <v>0</v>
      </c>
      <c r="Z1560">
        <v>0</v>
      </c>
      <c r="AA1560">
        <v>1</v>
      </c>
      <c r="AB1560">
        <v>0</v>
      </c>
      <c r="AC1560">
        <v>0</v>
      </c>
      <c r="AD1560">
        <v>0</v>
      </c>
    </row>
    <row r="1561" spans="1:30" x14ac:dyDescent="0.3">
      <c r="A1561" t="s">
        <v>1861</v>
      </c>
      <c r="B1561" t="s">
        <v>1963</v>
      </c>
      <c r="C1561" t="s">
        <v>166</v>
      </c>
      <c r="D1561" t="s">
        <v>9821</v>
      </c>
      <c r="E1561" t="s">
        <v>1964</v>
      </c>
      <c r="F1561" t="s">
        <v>1864</v>
      </c>
      <c r="H1561" t="s">
        <v>265</v>
      </c>
      <c r="I1561" t="s">
        <v>266</v>
      </c>
      <c r="J1561" t="s">
        <v>1942</v>
      </c>
      <c r="K1561" t="s">
        <v>756</v>
      </c>
      <c r="L1561" t="s">
        <v>267</v>
      </c>
      <c r="M1561" t="s">
        <v>268</v>
      </c>
      <c r="N1561">
        <v>8</v>
      </c>
      <c r="O1561" t="s">
        <v>266</v>
      </c>
      <c r="P1561">
        <v>0.17</v>
      </c>
      <c r="R1561">
        <v>1</v>
      </c>
      <c r="S1561" s="108">
        <v>0.17</v>
      </c>
      <c r="T1561">
        <v>1</v>
      </c>
      <c r="U1561" t="s">
        <v>270</v>
      </c>
      <c r="V1561" t="s">
        <v>167</v>
      </c>
      <c r="W1561">
        <v>1</v>
      </c>
      <c r="X1561">
        <v>0</v>
      </c>
      <c r="Y1561">
        <v>0</v>
      </c>
      <c r="Z1561">
        <v>0</v>
      </c>
      <c r="AA1561">
        <v>1</v>
      </c>
      <c r="AB1561">
        <v>0</v>
      </c>
      <c r="AC1561">
        <v>0</v>
      </c>
      <c r="AD1561">
        <v>0</v>
      </c>
    </row>
    <row r="1562" spans="1:30" x14ac:dyDescent="0.3">
      <c r="A1562" t="s">
        <v>1861</v>
      </c>
      <c r="B1562" t="s">
        <v>1963</v>
      </c>
      <c r="C1562" t="s">
        <v>166</v>
      </c>
      <c r="D1562" t="s">
        <v>9821</v>
      </c>
      <c r="E1562" t="s">
        <v>1964</v>
      </c>
      <c r="F1562" t="s">
        <v>1864</v>
      </c>
      <c r="H1562" t="s">
        <v>265</v>
      </c>
      <c r="I1562" t="s">
        <v>266</v>
      </c>
      <c r="J1562" t="s">
        <v>1942</v>
      </c>
      <c r="K1562" t="s">
        <v>756</v>
      </c>
      <c r="L1562" t="s">
        <v>271</v>
      </c>
      <c r="M1562" t="s">
        <v>268</v>
      </c>
      <c r="N1562">
        <v>9</v>
      </c>
      <c r="O1562" t="s">
        <v>288</v>
      </c>
      <c r="P1562">
        <v>0.17</v>
      </c>
      <c r="R1562">
        <v>1</v>
      </c>
      <c r="S1562" s="108">
        <v>0.17</v>
      </c>
      <c r="T1562">
        <v>1</v>
      </c>
      <c r="U1562" t="s">
        <v>270</v>
      </c>
      <c r="V1562" t="s">
        <v>167</v>
      </c>
      <c r="W1562">
        <v>1</v>
      </c>
      <c r="X1562">
        <v>0</v>
      </c>
      <c r="Y1562">
        <v>0</v>
      </c>
      <c r="Z1562">
        <v>0</v>
      </c>
      <c r="AA1562">
        <v>1</v>
      </c>
      <c r="AB1562">
        <v>0</v>
      </c>
      <c r="AC1562">
        <v>0</v>
      </c>
      <c r="AD1562">
        <v>0</v>
      </c>
    </row>
    <row r="1563" spans="1:30" x14ac:dyDescent="0.3">
      <c r="A1563" t="s">
        <v>1861</v>
      </c>
      <c r="B1563" t="s">
        <v>1963</v>
      </c>
      <c r="C1563" t="s">
        <v>166</v>
      </c>
      <c r="D1563" t="s">
        <v>9821</v>
      </c>
      <c r="E1563" t="s">
        <v>1964</v>
      </c>
      <c r="F1563" t="s">
        <v>1864</v>
      </c>
      <c r="H1563" t="s">
        <v>265</v>
      </c>
      <c r="I1563" t="s">
        <v>266</v>
      </c>
      <c r="J1563" t="s">
        <v>1942</v>
      </c>
      <c r="K1563" t="s">
        <v>756</v>
      </c>
      <c r="L1563" t="s">
        <v>271</v>
      </c>
      <c r="M1563" t="s">
        <v>268</v>
      </c>
      <c r="N1563">
        <v>21</v>
      </c>
      <c r="O1563" t="s">
        <v>273</v>
      </c>
      <c r="P1563">
        <v>0.17</v>
      </c>
      <c r="R1563">
        <v>1</v>
      </c>
      <c r="S1563" s="108">
        <v>0.17</v>
      </c>
      <c r="T1563">
        <v>1</v>
      </c>
      <c r="U1563" t="s">
        <v>270</v>
      </c>
      <c r="V1563" t="s">
        <v>167</v>
      </c>
      <c r="W1563">
        <v>1</v>
      </c>
      <c r="X1563">
        <v>0</v>
      </c>
      <c r="Y1563">
        <v>0</v>
      </c>
      <c r="Z1563">
        <v>0</v>
      </c>
      <c r="AA1563">
        <v>1</v>
      </c>
      <c r="AB1563">
        <v>0</v>
      </c>
      <c r="AC1563">
        <v>0</v>
      </c>
      <c r="AD1563">
        <v>0</v>
      </c>
    </row>
    <row r="1564" spans="1:30" x14ac:dyDescent="0.3">
      <c r="A1564" t="s">
        <v>1861</v>
      </c>
      <c r="B1564" t="s">
        <v>1930</v>
      </c>
      <c r="C1564" t="s">
        <v>166</v>
      </c>
      <c r="D1564" t="s">
        <v>9805</v>
      </c>
      <c r="E1564" t="s">
        <v>1931</v>
      </c>
      <c r="F1564" t="s">
        <v>1864</v>
      </c>
      <c r="H1564" t="s">
        <v>265</v>
      </c>
      <c r="I1564" t="s">
        <v>266</v>
      </c>
      <c r="J1564" t="s">
        <v>1894</v>
      </c>
      <c r="K1564" t="s">
        <v>756</v>
      </c>
      <c r="L1564" t="s">
        <v>267</v>
      </c>
      <c r="M1564" t="s">
        <v>268</v>
      </c>
      <c r="N1564">
        <v>8</v>
      </c>
      <c r="O1564" t="s">
        <v>266</v>
      </c>
      <c r="P1564">
        <v>0.17</v>
      </c>
      <c r="R1564">
        <v>1</v>
      </c>
      <c r="S1564" s="108">
        <v>0.17</v>
      </c>
      <c r="T1564">
        <v>1</v>
      </c>
      <c r="U1564" t="s">
        <v>270</v>
      </c>
      <c r="V1564" t="s">
        <v>167</v>
      </c>
      <c r="W1564">
        <v>1</v>
      </c>
      <c r="X1564">
        <v>0</v>
      </c>
      <c r="Y1564">
        <v>0</v>
      </c>
      <c r="Z1564">
        <v>0</v>
      </c>
      <c r="AA1564">
        <v>1</v>
      </c>
      <c r="AB1564">
        <v>0</v>
      </c>
      <c r="AC1564">
        <v>0</v>
      </c>
      <c r="AD1564">
        <v>0</v>
      </c>
    </row>
    <row r="1565" spans="1:30" x14ac:dyDescent="0.3">
      <c r="A1565" t="s">
        <v>1861</v>
      </c>
      <c r="B1565" t="s">
        <v>1930</v>
      </c>
      <c r="C1565" t="s">
        <v>166</v>
      </c>
      <c r="D1565" t="s">
        <v>9805</v>
      </c>
      <c r="E1565" t="s">
        <v>1931</v>
      </c>
      <c r="F1565" t="s">
        <v>1864</v>
      </c>
      <c r="H1565" t="s">
        <v>265</v>
      </c>
      <c r="I1565" t="s">
        <v>266</v>
      </c>
      <c r="J1565" t="s">
        <v>1894</v>
      </c>
      <c r="K1565" t="s">
        <v>756</v>
      </c>
      <c r="L1565" t="s">
        <v>271</v>
      </c>
      <c r="M1565" t="s">
        <v>268</v>
      </c>
      <c r="N1565">
        <v>21</v>
      </c>
      <c r="O1565" t="s">
        <v>273</v>
      </c>
      <c r="P1565">
        <v>0.17</v>
      </c>
      <c r="R1565">
        <v>1</v>
      </c>
      <c r="S1565" s="108">
        <v>0.17</v>
      </c>
      <c r="T1565">
        <v>1</v>
      </c>
      <c r="U1565" t="s">
        <v>270</v>
      </c>
      <c r="V1565" t="s">
        <v>167</v>
      </c>
      <c r="W1565">
        <v>1</v>
      </c>
      <c r="X1565">
        <v>0</v>
      </c>
      <c r="Y1565">
        <v>0</v>
      </c>
      <c r="Z1565">
        <v>0</v>
      </c>
      <c r="AA1565">
        <v>1</v>
      </c>
      <c r="AB1565">
        <v>0</v>
      </c>
      <c r="AC1565">
        <v>0</v>
      </c>
      <c r="AD1565">
        <v>0</v>
      </c>
    </row>
    <row r="1566" spans="1:30" x14ac:dyDescent="0.3">
      <c r="A1566" t="s">
        <v>1861</v>
      </c>
      <c r="B1566" t="s">
        <v>1930</v>
      </c>
      <c r="C1566" t="s">
        <v>166</v>
      </c>
      <c r="D1566" t="s">
        <v>9805</v>
      </c>
      <c r="E1566" t="s">
        <v>1931</v>
      </c>
      <c r="F1566" t="s">
        <v>1864</v>
      </c>
      <c r="H1566" t="s">
        <v>265</v>
      </c>
      <c r="I1566" t="s">
        <v>266</v>
      </c>
      <c r="J1566" t="s">
        <v>1894</v>
      </c>
      <c r="K1566" t="s">
        <v>756</v>
      </c>
      <c r="L1566" t="s">
        <v>271</v>
      </c>
      <c r="M1566" t="s">
        <v>268</v>
      </c>
      <c r="N1566">
        <v>9</v>
      </c>
      <c r="O1566" t="s">
        <v>288</v>
      </c>
      <c r="P1566">
        <v>0.17</v>
      </c>
      <c r="R1566">
        <v>1</v>
      </c>
      <c r="S1566" s="108">
        <v>0.17</v>
      </c>
      <c r="T1566">
        <v>1</v>
      </c>
      <c r="U1566" t="s">
        <v>270</v>
      </c>
      <c r="V1566" t="s">
        <v>167</v>
      </c>
      <c r="W1566">
        <v>1</v>
      </c>
      <c r="X1566">
        <v>0</v>
      </c>
      <c r="Y1566">
        <v>0</v>
      </c>
      <c r="Z1566">
        <v>0</v>
      </c>
      <c r="AA1566">
        <v>1</v>
      </c>
      <c r="AB1566">
        <v>0</v>
      </c>
      <c r="AC1566">
        <v>0</v>
      </c>
      <c r="AD1566">
        <v>0</v>
      </c>
    </row>
    <row r="1567" spans="1:30" x14ac:dyDescent="0.3">
      <c r="A1567" t="s">
        <v>1861</v>
      </c>
      <c r="B1567" t="s">
        <v>1918</v>
      </c>
      <c r="C1567" t="s">
        <v>166</v>
      </c>
      <c r="D1567" t="s">
        <v>9799</v>
      </c>
      <c r="E1567" t="s">
        <v>1919</v>
      </c>
      <c r="F1567" t="s">
        <v>1864</v>
      </c>
      <c r="H1567" t="s">
        <v>265</v>
      </c>
      <c r="I1567" t="s">
        <v>266</v>
      </c>
      <c r="J1567" t="s">
        <v>1894</v>
      </c>
      <c r="K1567" t="s">
        <v>756</v>
      </c>
      <c r="L1567" t="s">
        <v>267</v>
      </c>
      <c r="M1567" t="s">
        <v>268</v>
      </c>
      <c r="N1567">
        <v>8</v>
      </c>
      <c r="O1567" t="s">
        <v>266</v>
      </c>
      <c r="P1567">
        <v>0.17</v>
      </c>
      <c r="R1567">
        <v>1</v>
      </c>
      <c r="S1567" s="108">
        <v>0.17</v>
      </c>
      <c r="T1567">
        <v>1</v>
      </c>
      <c r="U1567" t="s">
        <v>270</v>
      </c>
      <c r="V1567" t="s">
        <v>167</v>
      </c>
      <c r="W1567">
        <v>1</v>
      </c>
      <c r="X1567">
        <v>0</v>
      </c>
      <c r="Y1567">
        <v>0</v>
      </c>
      <c r="Z1567">
        <v>0</v>
      </c>
      <c r="AA1567">
        <v>1</v>
      </c>
      <c r="AB1567">
        <v>0</v>
      </c>
      <c r="AC1567">
        <v>0</v>
      </c>
      <c r="AD1567">
        <v>0</v>
      </c>
    </row>
    <row r="1568" spans="1:30" x14ac:dyDescent="0.3">
      <c r="A1568" t="s">
        <v>1861</v>
      </c>
      <c r="B1568" t="s">
        <v>1918</v>
      </c>
      <c r="C1568" t="s">
        <v>166</v>
      </c>
      <c r="D1568" t="s">
        <v>9799</v>
      </c>
      <c r="E1568" t="s">
        <v>1919</v>
      </c>
      <c r="F1568" t="s">
        <v>1864</v>
      </c>
      <c r="H1568" t="s">
        <v>265</v>
      </c>
      <c r="I1568" t="s">
        <v>266</v>
      </c>
      <c r="J1568" t="s">
        <v>1894</v>
      </c>
      <c r="K1568" t="s">
        <v>756</v>
      </c>
      <c r="L1568" t="s">
        <v>271</v>
      </c>
      <c r="M1568" t="s">
        <v>268</v>
      </c>
      <c r="N1568">
        <v>9</v>
      </c>
      <c r="O1568" t="s">
        <v>288</v>
      </c>
      <c r="P1568">
        <v>0.17</v>
      </c>
      <c r="R1568">
        <v>1</v>
      </c>
      <c r="S1568" s="108">
        <v>0.17</v>
      </c>
      <c r="T1568">
        <v>1</v>
      </c>
      <c r="U1568" t="s">
        <v>270</v>
      </c>
      <c r="V1568" t="s">
        <v>167</v>
      </c>
      <c r="W1568">
        <v>1</v>
      </c>
      <c r="X1568">
        <v>0</v>
      </c>
      <c r="Y1568">
        <v>0</v>
      </c>
      <c r="Z1568">
        <v>0</v>
      </c>
      <c r="AA1568">
        <v>1</v>
      </c>
      <c r="AB1568">
        <v>0</v>
      </c>
      <c r="AC1568">
        <v>0</v>
      </c>
      <c r="AD1568">
        <v>0</v>
      </c>
    </row>
    <row r="1569" spans="1:30" x14ac:dyDescent="0.3">
      <c r="A1569" t="s">
        <v>1861</v>
      </c>
      <c r="B1569" t="s">
        <v>1918</v>
      </c>
      <c r="C1569" t="s">
        <v>166</v>
      </c>
      <c r="D1569" t="s">
        <v>9799</v>
      </c>
      <c r="E1569" t="s">
        <v>1919</v>
      </c>
      <c r="F1569" t="s">
        <v>1864</v>
      </c>
      <c r="H1569" t="s">
        <v>265</v>
      </c>
      <c r="I1569" t="s">
        <v>266</v>
      </c>
      <c r="J1569" t="s">
        <v>1894</v>
      </c>
      <c r="K1569" t="s">
        <v>756</v>
      </c>
      <c r="L1569" t="s">
        <v>271</v>
      </c>
      <c r="M1569" t="s">
        <v>268</v>
      </c>
      <c r="N1569">
        <v>21</v>
      </c>
      <c r="O1569" t="s">
        <v>273</v>
      </c>
      <c r="P1569">
        <v>0.17</v>
      </c>
      <c r="R1569">
        <v>1</v>
      </c>
      <c r="S1569" s="108">
        <v>0.17</v>
      </c>
      <c r="T1569">
        <v>1</v>
      </c>
      <c r="U1569" t="s">
        <v>270</v>
      </c>
      <c r="V1569" t="s">
        <v>167</v>
      </c>
      <c r="W1569">
        <v>1</v>
      </c>
      <c r="X1569">
        <v>0</v>
      </c>
      <c r="Y1569">
        <v>0</v>
      </c>
      <c r="Z1569">
        <v>0</v>
      </c>
      <c r="AA1569">
        <v>1</v>
      </c>
      <c r="AB1569">
        <v>0</v>
      </c>
      <c r="AC1569">
        <v>0</v>
      </c>
      <c r="AD1569">
        <v>0</v>
      </c>
    </row>
    <row r="1570" spans="1:30" x14ac:dyDescent="0.3">
      <c r="A1570" t="s">
        <v>1861</v>
      </c>
      <c r="B1570" t="s">
        <v>1955</v>
      </c>
      <c r="C1570" t="s">
        <v>166</v>
      </c>
      <c r="D1570" t="s">
        <v>9817</v>
      </c>
      <c r="E1570" t="s">
        <v>1956</v>
      </c>
      <c r="F1570" t="s">
        <v>1864</v>
      </c>
      <c r="H1570" t="s">
        <v>265</v>
      </c>
      <c r="I1570" t="s">
        <v>266</v>
      </c>
      <c r="J1570" t="s">
        <v>1942</v>
      </c>
      <c r="K1570" t="s">
        <v>756</v>
      </c>
      <c r="L1570" t="s">
        <v>267</v>
      </c>
      <c r="M1570" t="s">
        <v>268</v>
      </c>
      <c r="N1570">
        <v>8</v>
      </c>
      <c r="O1570" t="s">
        <v>266</v>
      </c>
      <c r="P1570">
        <v>0.17</v>
      </c>
      <c r="R1570">
        <v>1</v>
      </c>
      <c r="S1570" s="108">
        <v>0.17</v>
      </c>
      <c r="T1570">
        <v>1</v>
      </c>
      <c r="U1570" t="s">
        <v>270</v>
      </c>
      <c r="V1570" t="s">
        <v>167</v>
      </c>
      <c r="W1570">
        <v>1</v>
      </c>
      <c r="X1570">
        <v>0</v>
      </c>
      <c r="Y1570">
        <v>0</v>
      </c>
      <c r="Z1570">
        <v>0</v>
      </c>
      <c r="AA1570">
        <v>1</v>
      </c>
      <c r="AB1570">
        <v>0</v>
      </c>
      <c r="AC1570">
        <v>0</v>
      </c>
      <c r="AD1570">
        <v>0</v>
      </c>
    </row>
    <row r="1571" spans="1:30" x14ac:dyDescent="0.3">
      <c r="A1571" t="s">
        <v>1861</v>
      </c>
      <c r="B1571" t="s">
        <v>1955</v>
      </c>
      <c r="C1571" t="s">
        <v>166</v>
      </c>
      <c r="D1571" t="s">
        <v>9817</v>
      </c>
      <c r="E1571" t="s">
        <v>1956</v>
      </c>
      <c r="F1571" t="s">
        <v>1864</v>
      </c>
      <c r="H1571" t="s">
        <v>265</v>
      </c>
      <c r="I1571" t="s">
        <v>266</v>
      </c>
      <c r="J1571" t="s">
        <v>1942</v>
      </c>
      <c r="K1571" t="s">
        <v>756</v>
      </c>
      <c r="L1571" t="s">
        <v>271</v>
      </c>
      <c r="M1571" t="s">
        <v>268</v>
      </c>
      <c r="N1571">
        <v>9</v>
      </c>
      <c r="O1571" t="s">
        <v>288</v>
      </c>
      <c r="P1571">
        <v>0.17</v>
      </c>
      <c r="R1571">
        <v>1</v>
      </c>
      <c r="S1571" s="108">
        <v>0.17</v>
      </c>
      <c r="T1571">
        <v>1</v>
      </c>
      <c r="U1571" t="s">
        <v>270</v>
      </c>
      <c r="V1571" t="s">
        <v>167</v>
      </c>
      <c r="W1571">
        <v>1</v>
      </c>
      <c r="X1571">
        <v>0</v>
      </c>
      <c r="Y1571">
        <v>0</v>
      </c>
      <c r="Z1571">
        <v>0</v>
      </c>
      <c r="AA1571">
        <v>1</v>
      </c>
      <c r="AB1571">
        <v>0</v>
      </c>
      <c r="AC1571">
        <v>0</v>
      </c>
      <c r="AD1571">
        <v>0</v>
      </c>
    </row>
    <row r="1572" spans="1:30" x14ac:dyDescent="0.3">
      <c r="A1572" t="s">
        <v>1861</v>
      </c>
      <c r="B1572" t="s">
        <v>1914</v>
      </c>
      <c r="C1572" t="s">
        <v>166</v>
      </c>
      <c r="D1572" t="s">
        <v>9797</v>
      </c>
      <c r="E1572" t="s">
        <v>1915</v>
      </c>
      <c r="F1572" t="s">
        <v>1864</v>
      </c>
      <c r="H1572" t="s">
        <v>265</v>
      </c>
      <c r="I1572" t="s">
        <v>266</v>
      </c>
      <c r="J1572" t="s">
        <v>1894</v>
      </c>
      <c r="K1572" t="s">
        <v>756</v>
      </c>
      <c r="L1572" t="s">
        <v>267</v>
      </c>
      <c r="M1572" t="s">
        <v>268</v>
      </c>
      <c r="N1572">
        <v>8</v>
      </c>
      <c r="O1572" t="s">
        <v>266</v>
      </c>
      <c r="P1572">
        <v>0.17</v>
      </c>
      <c r="R1572">
        <v>1</v>
      </c>
      <c r="S1572" s="108">
        <v>0.17</v>
      </c>
      <c r="T1572">
        <v>1</v>
      </c>
      <c r="U1572" t="s">
        <v>270</v>
      </c>
      <c r="V1572" t="s">
        <v>167</v>
      </c>
      <c r="W1572">
        <v>1</v>
      </c>
      <c r="X1572">
        <v>0</v>
      </c>
      <c r="Y1572">
        <v>0</v>
      </c>
      <c r="Z1572">
        <v>0</v>
      </c>
      <c r="AA1572">
        <v>1</v>
      </c>
      <c r="AB1572">
        <v>0</v>
      </c>
      <c r="AC1572">
        <v>0</v>
      </c>
      <c r="AD1572">
        <v>0</v>
      </c>
    </row>
    <row r="1573" spans="1:30" x14ac:dyDescent="0.3">
      <c r="A1573" t="s">
        <v>1861</v>
      </c>
      <c r="B1573" t="s">
        <v>1914</v>
      </c>
      <c r="C1573" t="s">
        <v>166</v>
      </c>
      <c r="D1573" t="s">
        <v>9797</v>
      </c>
      <c r="E1573" t="s">
        <v>1915</v>
      </c>
      <c r="F1573" t="s">
        <v>1864</v>
      </c>
      <c r="H1573" t="s">
        <v>265</v>
      </c>
      <c r="I1573" t="s">
        <v>266</v>
      </c>
      <c r="J1573" t="s">
        <v>1894</v>
      </c>
      <c r="K1573" t="s">
        <v>756</v>
      </c>
      <c r="L1573" t="s">
        <v>271</v>
      </c>
      <c r="M1573" t="s">
        <v>268</v>
      </c>
      <c r="N1573">
        <v>9</v>
      </c>
      <c r="O1573" t="s">
        <v>288</v>
      </c>
      <c r="P1573">
        <v>0.32</v>
      </c>
      <c r="R1573">
        <v>1</v>
      </c>
      <c r="S1573" s="108">
        <v>0.32</v>
      </c>
      <c r="T1573">
        <v>1</v>
      </c>
      <c r="U1573" t="s">
        <v>270</v>
      </c>
      <c r="V1573" t="s">
        <v>167</v>
      </c>
      <c r="W1573">
        <v>1</v>
      </c>
      <c r="X1573">
        <v>0</v>
      </c>
      <c r="Y1573">
        <v>0</v>
      </c>
      <c r="Z1573">
        <v>0</v>
      </c>
      <c r="AA1573">
        <v>1</v>
      </c>
      <c r="AB1573">
        <v>0</v>
      </c>
      <c r="AC1573">
        <v>0</v>
      </c>
      <c r="AD1573">
        <v>0</v>
      </c>
    </row>
    <row r="1574" spans="1:30" x14ac:dyDescent="0.3">
      <c r="A1574" t="s">
        <v>1861</v>
      </c>
      <c r="B1574" t="s">
        <v>1914</v>
      </c>
      <c r="C1574" t="s">
        <v>166</v>
      </c>
      <c r="D1574" t="s">
        <v>9797</v>
      </c>
      <c r="E1574" t="s">
        <v>1915</v>
      </c>
      <c r="F1574" t="s">
        <v>1864</v>
      </c>
      <c r="H1574" t="s">
        <v>265</v>
      </c>
      <c r="I1574" t="s">
        <v>266</v>
      </c>
      <c r="J1574" t="s">
        <v>1894</v>
      </c>
      <c r="K1574" t="s">
        <v>756</v>
      </c>
      <c r="L1574" t="s">
        <v>271</v>
      </c>
      <c r="M1574" t="s">
        <v>268</v>
      </c>
      <c r="N1574">
        <v>21</v>
      </c>
      <c r="O1574" t="s">
        <v>273</v>
      </c>
      <c r="P1574">
        <v>0.17</v>
      </c>
      <c r="R1574">
        <v>1</v>
      </c>
      <c r="S1574" s="108">
        <v>0.17</v>
      </c>
      <c r="T1574">
        <v>1</v>
      </c>
      <c r="U1574" t="s">
        <v>270</v>
      </c>
      <c r="V1574" t="s">
        <v>167</v>
      </c>
      <c r="W1574">
        <v>1</v>
      </c>
      <c r="X1574">
        <v>0</v>
      </c>
      <c r="Y1574">
        <v>0</v>
      </c>
      <c r="Z1574">
        <v>0</v>
      </c>
      <c r="AA1574">
        <v>1</v>
      </c>
      <c r="AB1574">
        <v>0</v>
      </c>
      <c r="AC1574">
        <v>0</v>
      </c>
      <c r="AD1574">
        <v>0</v>
      </c>
    </row>
    <row r="1575" spans="1:30" x14ac:dyDescent="0.3">
      <c r="A1575" t="s">
        <v>1861</v>
      </c>
      <c r="B1575" t="s">
        <v>1953</v>
      </c>
      <c r="C1575" t="s">
        <v>166</v>
      </c>
      <c r="D1575" t="s">
        <v>9816</v>
      </c>
      <c r="E1575" t="s">
        <v>1954</v>
      </c>
      <c r="F1575" t="s">
        <v>1864</v>
      </c>
      <c r="H1575" t="s">
        <v>265</v>
      </c>
      <c r="I1575" t="s">
        <v>266</v>
      </c>
      <c r="J1575" t="s">
        <v>1942</v>
      </c>
      <c r="K1575" t="s">
        <v>756</v>
      </c>
      <c r="L1575" t="s">
        <v>267</v>
      </c>
      <c r="M1575" t="s">
        <v>268</v>
      </c>
      <c r="N1575">
        <v>8</v>
      </c>
      <c r="O1575" t="s">
        <v>266</v>
      </c>
      <c r="P1575">
        <v>0.17</v>
      </c>
      <c r="R1575">
        <v>1</v>
      </c>
      <c r="S1575" s="108">
        <v>0.17</v>
      </c>
      <c r="T1575">
        <v>1</v>
      </c>
      <c r="U1575" t="s">
        <v>270</v>
      </c>
      <c r="V1575" t="s">
        <v>167</v>
      </c>
      <c r="W1575">
        <v>1</v>
      </c>
      <c r="X1575">
        <v>0</v>
      </c>
      <c r="Y1575">
        <v>0</v>
      </c>
      <c r="Z1575">
        <v>0</v>
      </c>
      <c r="AA1575">
        <v>1</v>
      </c>
      <c r="AB1575">
        <v>0</v>
      </c>
      <c r="AC1575">
        <v>0</v>
      </c>
      <c r="AD1575">
        <v>0</v>
      </c>
    </row>
    <row r="1576" spans="1:30" x14ac:dyDescent="0.3">
      <c r="A1576" t="s">
        <v>1861</v>
      </c>
      <c r="B1576" t="s">
        <v>1953</v>
      </c>
      <c r="C1576" t="s">
        <v>166</v>
      </c>
      <c r="D1576" t="s">
        <v>9816</v>
      </c>
      <c r="E1576" t="s">
        <v>1954</v>
      </c>
      <c r="F1576" t="s">
        <v>1864</v>
      </c>
      <c r="H1576" t="s">
        <v>265</v>
      </c>
      <c r="I1576" t="s">
        <v>266</v>
      </c>
      <c r="J1576" t="s">
        <v>1942</v>
      </c>
      <c r="K1576" t="s">
        <v>756</v>
      </c>
      <c r="L1576" t="s">
        <v>271</v>
      </c>
      <c r="M1576" t="s">
        <v>268</v>
      </c>
      <c r="N1576">
        <v>9</v>
      </c>
      <c r="O1576" t="s">
        <v>288</v>
      </c>
      <c r="P1576">
        <v>0.17</v>
      </c>
      <c r="R1576">
        <v>1</v>
      </c>
      <c r="S1576" s="108">
        <v>0.17</v>
      </c>
      <c r="T1576">
        <v>1</v>
      </c>
      <c r="U1576" t="s">
        <v>270</v>
      </c>
      <c r="V1576" t="s">
        <v>167</v>
      </c>
      <c r="W1576">
        <v>1</v>
      </c>
      <c r="X1576">
        <v>0</v>
      </c>
      <c r="Y1576">
        <v>0</v>
      </c>
      <c r="Z1576">
        <v>0</v>
      </c>
      <c r="AA1576">
        <v>1</v>
      </c>
      <c r="AB1576">
        <v>0</v>
      </c>
      <c r="AC1576">
        <v>0</v>
      </c>
      <c r="AD1576">
        <v>0</v>
      </c>
    </row>
    <row r="1577" spans="1:30" x14ac:dyDescent="0.3">
      <c r="A1577" t="s">
        <v>1861</v>
      </c>
      <c r="B1577" t="s">
        <v>1953</v>
      </c>
      <c r="C1577" t="s">
        <v>166</v>
      </c>
      <c r="D1577" t="s">
        <v>9816</v>
      </c>
      <c r="E1577" t="s">
        <v>1954</v>
      </c>
      <c r="F1577" t="s">
        <v>1864</v>
      </c>
      <c r="H1577" t="s">
        <v>265</v>
      </c>
      <c r="I1577" t="s">
        <v>266</v>
      </c>
      <c r="J1577" t="s">
        <v>1942</v>
      </c>
      <c r="K1577" t="s">
        <v>756</v>
      </c>
      <c r="L1577" t="s">
        <v>271</v>
      </c>
      <c r="M1577" t="s">
        <v>268</v>
      </c>
      <c r="N1577">
        <v>21</v>
      </c>
      <c r="O1577" t="s">
        <v>273</v>
      </c>
      <c r="P1577">
        <v>0.17</v>
      </c>
      <c r="R1577">
        <v>1</v>
      </c>
      <c r="S1577" s="108">
        <v>0.17</v>
      </c>
      <c r="T1577">
        <v>1</v>
      </c>
      <c r="U1577" t="s">
        <v>270</v>
      </c>
      <c r="V1577" t="s">
        <v>167</v>
      </c>
      <c r="W1577">
        <v>1</v>
      </c>
      <c r="X1577">
        <v>0</v>
      </c>
      <c r="Y1577">
        <v>0</v>
      </c>
      <c r="Z1577">
        <v>0</v>
      </c>
      <c r="AA1577">
        <v>1</v>
      </c>
      <c r="AB1577">
        <v>0</v>
      </c>
      <c r="AC1577">
        <v>0</v>
      </c>
      <c r="AD1577">
        <v>0</v>
      </c>
    </row>
    <row r="1578" spans="1:30" x14ac:dyDescent="0.3">
      <c r="A1578" t="s">
        <v>1861</v>
      </c>
      <c r="B1578" t="s">
        <v>1940</v>
      </c>
      <c r="C1578" t="s">
        <v>166</v>
      </c>
      <c r="D1578" t="s">
        <v>9810</v>
      </c>
      <c r="E1578" t="s">
        <v>1941</v>
      </c>
      <c r="F1578" t="s">
        <v>1864</v>
      </c>
      <c r="H1578" t="s">
        <v>265</v>
      </c>
      <c r="I1578" t="s">
        <v>266</v>
      </c>
      <c r="J1578" t="s">
        <v>1942</v>
      </c>
      <c r="K1578" t="s">
        <v>756</v>
      </c>
      <c r="L1578" t="s">
        <v>267</v>
      </c>
      <c r="M1578" t="s">
        <v>268</v>
      </c>
      <c r="N1578">
        <v>8</v>
      </c>
      <c r="O1578" t="s">
        <v>266</v>
      </c>
      <c r="P1578">
        <v>0.17</v>
      </c>
      <c r="R1578">
        <v>1</v>
      </c>
      <c r="S1578" s="108">
        <v>0.17</v>
      </c>
      <c r="T1578">
        <v>1</v>
      </c>
      <c r="U1578" t="s">
        <v>270</v>
      </c>
      <c r="V1578" t="s">
        <v>167</v>
      </c>
      <c r="W1578">
        <v>1</v>
      </c>
      <c r="X1578">
        <v>0</v>
      </c>
      <c r="Y1578">
        <v>0</v>
      </c>
      <c r="Z1578">
        <v>0</v>
      </c>
      <c r="AA1578">
        <v>1</v>
      </c>
      <c r="AB1578">
        <v>0</v>
      </c>
      <c r="AC1578">
        <v>0</v>
      </c>
      <c r="AD1578">
        <v>0</v>
      </c>
    </row>
    <row r="1579" spans="1:30" x14ac:dyDescent="0.3">
      <c r="A1579" t="s">
        <v>1861</v>
      </c>
      <c r="B1579" t="s">
        <v>1940</v>
      </c>
      <c r="C1579" t="s">
        <v>166</v>
      </c>
      <c r="D1579" t="s">
        <v>9810</v>
      </c>
      <c r="E1579" t="s">
        <v>1941</v>
      </c>
      <c r="F1579" t="s">
        <v>1864</v>
      </c>
      <c r="H1579" t="s">
        <v>265</v>
      </c>
      <c r="I1579" t="s">
        <v>266</v>
      </c>
      <c r="J1579" t="s">
        <v>1942</v>
      </c>
      <c r="K1579" t="s">
        <v>756</v>
      </c>
      <c r="L1579" t="s">
        <v>271</v>
      </c>
      <c r="M1579" t="s">
        <v>268</v>
      </c>
      <c r="N1579">
        <v>9</v>
      </c>
      <c r="O1579" t="s">
        <v>288</v>
      </c>
      <c r="P1579">
        <v>0.17</v>
      </c>
      <c r="R1579">
        <v>1</v>
      </c>
      <c r="S1579" s="108">
        <v>0.17</v>
      </c>
      <c r="T1579">
        <v>1</v>
      </c>
      <c r="U1579" t="s">
        <v>270</v>
      </c>
      <c r="V1579" t="s">
        <v>167</v>
      </c>
      <c r="W1579">
        <v>1</v>
      </c>
      <c r="X1579">
        <v>0</v>
      </c>
      <c r="Y1579">
        <v>0</v>
      </c>
      <c r="Z1579">
        <v>0</v>
      </c>
      <c r="AA1579">
        <v>1</v>
      </c>
      <c r="AB1579">
        <v>0</v>
      </c>
      <c r="AC1579">
        <v>0</v>
      </c>
      <c r="AD1579">
        <v>0</v>
      </c>
    </row>
    <row r="1580" spans="1:30" x14ac:dyDescent="0.3">
      <c r="A1580" t="s">
        <v>1861</v>
      </c>
      <c r="B1580" t="s">
        <v>1945</v>
      </c>
      <c r="C1580" t="s">
        <v>166</v>
      </c>
      <c r="D1580" t="s">
        <v>9812</v>
      </c>
      <c r="E1580" t="s">
        <v>1946</v>
      </c>
      <c r="F1580" t="s">
        <v>1864</v>
      </c>
      <c r="H1580" t="s">
        <v>265</v>
      </c>
      <c r="I1580" t="s">
        <v>266</v>
      </c>
      <c r="J1580" t="s">
        <v>1942</v>
      </c>
      <c r="K1580" t="s">
        <v>756</v>
      </c>
      <c r="L1580" t="s">
        <v>271</v>
      </c>
      <c r="M1580" t="s">
        <v>268</v>
      </c>
      <c r="N1580">
        <v>9</v>
      </c>
      <c r="O1580" t="s">
        <v>288</v>
      </c>
      <c r="P1580">
        <v>0.17</v>
      </c>
      <c r="R1580">
        <v>1</v>
      </c>
      <c r="S1580" s="108">
        <v>0.17</v>
      </c>
      <c r="T1580">
        <v>1</v>
      </c>
      <c r="U1580" t="s">
        <v>270</v>
      </c>
      <c r="V1580" t="s">
        <v>167</v>
      </c>
      <c r="W1580">
        <v>1</v>
      </c>
      <c r="X1580">
        <v>0</v>
      </c>
      <c r="Y1580">
        <v>0</v>
      </c>
      <c r="Z1580">
        <v>0</v>
      </c>
      <c r="AA1580">
        <v>1</v>
      </c>
      <c r="AB1580">
        <v>0</v>
      </c>
      <c r="AC1580">
        <v>0</v>
      </c>
      <c r="AD1580">
        <v>0</v>
      </c>
    </row>
    <row r="1581" spans="1:30" x14ac:dyDescent="0.3">
      <c r="A1581" t="s">
        <v>1861</v>
      </c>
      <c r="B1581" t="s">
        <v>1945</v>
      </c>
      <c r="C1581" t="s">
        <v>166</v>
      </c>
      <c r="D1581" t="s">
        <v>9812</v>
      </c>
      <c r="E1581" t="s">
        <v>1946</v>
      </c>
      <c r="F1581" t="s">
        <v>1864</v>
      </c>
      <c r="H1581" t="s">
        <v>265</v>
      </c>
      <c r="I1581" t="s">
        <v>266</v>
      </c>
      <c r="J1581" t="s">
        <v>1942</v>
      </c>
      <c r="K1581" t="s">
        <v>756</v>
      </c>
      <c r="L1581" t="s">
        <v>271</v>
      </c>
      <c r="M1581" t="s">
        <v>268</v>
      </c>
      <c r="N1581">
        <v>21</v>
      </c>
      <c r="O1581" t="s">
        <v>273</v>
      </c>
      <c r="P1581">
        <v>0.17</v>
      </c>
      <c r="R1581">
        <v>1</v>
      </c>
      <c r="S1581" s="108">
        <v>0.17</v>
      </c>
      <c r="T1581">
        <v>1</v>
      </c>
      <c r="U1581" t="s">
        <v>270</v>
      </c>
      <c r="V1581" t="s">
        <v>167</v>
      </c>
      <c r="W1581">
        <v>1</v>
      </c>
      <c r="X1581">
        <v>0</v>
      </c>
      <c r="Y1581">
        <v>0</v>
      </c>
      <c r="Z1581">
        <v>0</v>
      </c>
      <c r="AA1581">
        <v>1</v>
      </c>
      <c r="AB1581">
        <v>0</v>
      </c>
      <c r="AC1581">
        <v>0</v>
      </c>
      <c r="AD1581">
        <v>0</v>
      </c>
    </row>
    <row r="1582" spans="1:30" x14ac:dyDescent="0.3">
      <c r="A1582" t="s">
        <v>1861</v>
      </c>
      <c r="B1582" t="s">
        <v>1938</v>
      </c>
      <c r="C1582" t="s">
        <v>166</v>
      </c>
      <c r="D1582" t="s">
        <v>9809</v>
      </c>
      <c r="E1582" t="s">
        <v>1939</v>
      </c>
      <c r="F1582" t="s">
        <v>1864</v>
      </c>
      <c r="H1582" t="s">
        <v>265</v>
      </c>
      <c r="I1582" t="s">
        <v>266</v>
      </c>
      <c r="J1582" t="s">
        <v>1894</v>
      </c>
      <c r="K1582" t="s">
        <v>756</v>
      </c>
      <c r="L1582" t="s">
        <v>267</v>
      </c>
      <c r="M1582" t="s">
        <v>268</v>
      </c>
      <c r="N1582">
        <v>8</v>
      </c>
      <c r="O1582" t="s">
        <v>266</v>
      </c>
      <c r="P1582">
        <v>0.17</v>
      </c>
      <c r="R1582">
        <v>1</v>
      </c>
      <c r="S1582" s="108">
        <v>0.17</v>
      </c>
      <c r="T1582">
        <v>1</v>
      </c>
      <c r="U1582" t="s">
        <v>270</v>
      </c>
      <c r="V1582" t="s">
        <v>167</v>
      </c>
      <c r="W1582">
        <v>1</v>
      </c>
      <c r="X1582">
        <v>0</v>
      </c>
      <c r="Y1582">
        <v>0</v>
      </c>
      <c r="Z1582">
        <v>0</v>
      </c>
      <c r="AA1582">
        <v>1</v>
      </c>
      <c r="AB1582">
        <v>0</v>
      </c>
      <c r="AC1582">
        <v>0</v>
      </c>
      <c r="AD1582">
        <v>0</v>
      </c>
    </row>
    <row r="1583" spans="1:30" x14ac:dyDescent="0.3">
      <c r="A1583" t="s">
        <v>1861</v>
      </c>
      <c r="B1583" t="s">
        <v>1938</v>
      </c>
      <c r="C1583" t="s">
        <v>166</v>
      </c>
      <c r="D1583" t="s">
        <v>9809</v>
      </c>
      <c r="E1583" t="s">
        <v>1939</v>
      </c>
      <c r="F1583" t="s">
        <v>1864</v>
      </c>
      <c r="H1583" t="s">
        <v>265</v>
      </c>
      <c r="I1583" t="s">
        <v>266</v>
      </c>
      <c r="J1583" t="s">
        <v>1894</v>
      </c>
      <c r="K1583" t="s">
        <v>756</v>
      </c>
      <c r="L1583" t="s">
        <v>271</v>
      </c>
      <c r="M1583" t="s">
        <v>268</v>
      </c>
      <c r="N1583">
        <v>9</v>
      </c>
      <c r="O1583" t="s">
        <v>288</v>
      </c>
      <c r="P1583">
        <v>0.17</v>
      </c>
      <c r="R1583">
        <v>1</v>
      </c>
      <c r="S1583" s="108">
        <v>0.17</v>
      </c>
      <c r="T1583">
        <v>1</v>
      </c>
      <c r="U1583" t="s">
        <v>270</v>
      </c>
      <c r="V1583" t="s">
        <v>167</v>
      </c>
      <c r="W1583">
        <v>1</v>
      </c>
      <c r="X1583">
        <v>0</v>
      </c>
      <c r="Y1583">
        <v>0</v>
      </c>
      <c r="Z1583">
        <v>0</v>
      </c>
      <c r="AA1583">
        <v>1</v>
      </c>
      <c r="AB1583">
        <v>0</v>
      </c>
      <c r="AC1583">
        <v>0</v>
      </c>
      <c r="AD1583">
        <v>0</v>
      </c>
    </row>
    <row r="1584" spans="1:30" x14ac:dyDescent="0.3">
      <c r="A1584" t="s">
        <v>1861</v>
      </c>
      <c r="B1584" t="s">
        <v>1938</v>
      </c>
      <c r="C1584" t="s">
        <v>166</v>
      </c>
      <c r="D1584" t="s">
        <v>9809</v>
      </c>
      <c r="E1584" t="s">
        <v>1939</v>
      </c>
      <c r="F1584" t="s">
        <v>1864</v>
      </c>
      <c r="H1584" t="s">
        <v>265</v>
      </c>
      <c r="I1584" t="s">
        <v>266</v>
      </c>
      <c r="J1584" t="s">
        <v>1894</v>
      </c>
      <c r="K1584" t="s">
        <v>756</v>
      </c>
      <c r="L1584" t="s">
        <v>271</v>
      </c>
      <c r="M1584" t="s">
        <v>268</v>
      </c>
      <c r="N1584">
        <v>21</v>
      </c>
      <c r="O1584" t="s">
        <v>273</v>
      </c>
      <c r="P1584">
        <v>0.17</v>
      </c>
      <c r="R1584">
        <v>1</v>
      </c>
      <c r="S1584" s="108">
        <v>0.17</v>
      </c>
      <c r="T1584">
        <v>1</v>
      </c>
      <c r="U1584" t="s">
        <v>270</v>
      </c>
      <c r="V1584" t="s">
        <v>167</v>
      </c>
      <c r="W1584">
        <v>1</v>
      </c>
      <c r="X1584">
        <v>0</v>
      </c>
      <c r="Y1584">
        <v>0</v>
      </c>
      <c r="Z1584">
        <v>0</v>
      </c>
      <c r="AA1584">
        <v>1</v>
      </c>
      <c r="AB1584">
        <v>0</v>
      </c>
      <c r="AC1584">
        <v>0</v>
      </c>
      <c r="AD1584">
        <v>0</v>
      </c>
    </row>
    <row r="1585" spans="1:30" x14ac:dyDescent="0.3">
      <c r="A1585" t="s">
        <v>1861</v>
      </c>
      <c r="B1585" t="s">
        <v>1951</v>
      </c>
      <c r="C1585" t="s">
        <v>166</v>
      </c>
      <c r="D1585" t="s">
        <v>9815</v>
      </c>
      <c r="E1585" t="s">
        <v>1952</v>
      </c>
      <c r="F1585" t="s">
        <v>1864</v>
      </c>
      <c r="H1585" t="s">
        <v>265</v>
      </c>
      <c r="I1585" t="s">
        <v>266</v>
      </c>
      <c r="J1585" t="s">
        <v>1942</v>
      </c>
      <c r="K1585" t="s">
        <v>756</v>
      </c>
      <c r="L1585" t="s">
        <v>267</v>
      </c>
      <c r="M1585" t="s">
        <v>268</v>
      </c>
      <c r="N1585">
        <v>8</v>
      </c>
      <c r="O1585" t="s">
        <v>266</v>
      </c>
      <c r="P1585">
        <v>0.17</v>
      </c>
      <c r="R1585">
        <v>1</v>
      </c>
      <c r="S1585" s="108">
        <v>0.17</v>
      </c>
      <c r="T1585">
        <v>1</v>
      </c>
      <c r="U1585" t="s">
        <v>270</v>
      </c>
      <c r="V1585" t="s">
        <v>167</v>
      </c>
      <c r="W1585">
        <v>1</v>
      </c>
      <c r="X1585">
        <v>0</v>
      </c>
      <c r="Y1585">
        <v>0</v>
      </c>
      <c r="Z1585">
        <v>0</v>
      </c>
      <c r="AA1585">
        <v>1</v>
      </c>
      <c r="AB1585">
        <v>0</v>
      </c>
      <c r="AC1585">
        <v>0</v>
      </c>
      <c r="AD1585">
        <v>0</v>
      </c>
    </row>
    <row r="1586" spans="1:30" x14ac:dyDescent="0.3">
      <c r="A1586" t="s">
        <v>1861</v>
      </c>
      <c r="B1586" t="s">
        <v>1951</v>
      </c>
      <c r="C1586" t="s">
        <v>166</v>
      </c>
      <c r="D1586" t="s">
        <v>9815</v>
      </c>
      <c r="E1586" t="s">
        <v>1952</v>
      </c>
      <c r="F1586" t="s">
        <v>1864</v>
      </c>
      <c r="H1586" t="s">
        <v>265</v>
      </c>
      <c r="I1586" t="s">
        <v>266</v>
      </c>
      <c r="J1586" t="s">
        <v>1942</v>
      </c>
      <c r="K1586" t="s">
        <v>756</v>
      </c>
      <c r="L1586" t="s">
        <v>271</v>
      </c>
      <c r="M1586" t="s">
        <v>268</v>
      </c>
      <c r="N1586">
        <v>9</v>
      </c>
      <c r="O1586" t="s">
        <v>288</v>
      </c>
      <c r="P1586">
        <v>0.17</v>
      </c>
      <c r="R1586">
        <v>1</v>
      </c>
      <c r="S1586" s="108">
        <v>0.17</v>
      </c>
      <c r="T1586">
        <v>1</v>
      </c>
      <c r="U1586" t="s">
        <v>270</v>
      </c>
      <c r="V1586" t="s">
        <v>167</v>
      </c>
      <c r="W1586">
        <v>1</v>
      </c>
      <c r="X1586">
        <v>0</v>
      </c>
      <c r="Y1586">
        <v>0</v>
      </c>
      <c r="Z1586">
        <v>0</v>
      </c>
      <c r="AA1586">
        <v>1</v>
      </c>
      <c r="AB1586">
        <v>0</v>
      </c>
      <c r="AC1586">
        <v>0</v>
      </c>
      <c r="AD1586">
        <v>0</v>
      </c>
    </row>
    <row r="1587" spans="1:30" x14ac:dyDescent="0.3">
      <c r="A1587" t="s">
        <v>1861</v>
      </c>
      <c r="B1587" t="s">
        <v>1951</v>
      </c>
      <c r="C1587" t="s">
        <v>166</v>
      </c>
      <c r="D1587" t="s">
        <v>9815</v>
      </c>
      <c r="E1587" t="s">
        <v>1952</v>
      </c>
      <c r="F1587" t="s">
        <v>1864</v>
      </c>
      <c r="H1587" t="s">
        <v>265</v>
      </c>
      <c r="I1587" t="s">
        <v>266</v>
      </c>
      <c r="J1587" t="s">
        <v>1942</v>
      </c>
      <c r="K1587" t="s">
        <v>756</v>
      </c>
      <c r="L1587" t="s">
        <v>271</v>
      </c>
      <c r="M1587" t="s">
        <v>268</v>
      </c>
      <c r="N1587">
        <v>21</v>
      </c>
      <c r="O1587" t="s">
        <v>425</v>
      </c>
      <c r="P1587">
        <v>0.32</v>
      </c>
      <c r="R1587">
        <v>1</v>
      </c>
      <c r="S1587" s="108">
        <v>0.32</v>
      </c>
      <c r="T1587">
        <v>1</v>
      </c>
      <c r="U1587" t="s">
        <v>270</v>
      </c>
      <c r="V1587" t="s">
        <v>167</v>
      </c>
      <c r="W1587">
        <v>1</v>
      </c>
      <c r="X1587">
        <v>0</v>
      </c>
      <c r="Y1587">
        <v>0</v>
      </c>
      <c r="Z1587">
        <v>0</v>
      </c>
      <c r="AA1587">
        <v>1</v>
      </c>
      <c r="AB1587">
        <v>0</v>
      </c>
      <c r="AC1587">
        <v>0</v>
      </c>
      <c r="AD1587">
        <v>0</v>
      </c>
    </row>
    <row r="1588" spans="1:30" x14ac:dyDescent="0.3">
      <c r="A1588" t="s">
        <v>1861</v>
      </c>
      <c r="B1588" t="s">
        <v>1949</v>
      </c>
      <c r="C1588" t="s">
        <v>166</v>
      </c>
      <c r="D1588" t="s">
        <v>9814</v>
      </c>
      <c r="E1588" t="s">
        <v>1950</v>
      </c>
      <c r="F1588" t="s">
        <v>1864</v>
      </c>
      <c r="H1588" t="s">
        <v>265</v>
      </c>
      <c r="I1588" t="s">
        <v>266</v>
      </c>
      <c r="J1588" t="s">
        <v>1942</v>
      </c>
      <c r="K1588" t="s">
        <v>756</v>
      </c>
      <c r="L1588" t="s">
        <v>267</v>
      </c>
      <c r="M1588" t="s">
        <v>268</v>
      </c>
      <c r="N1588">
        <v>8</v>
      </c>
      <c r="O1588" t="s">
        <v>266</v>
      </c>
      <c r="P1588">
        <v>0.17</v>
      </c>
      <c r="R1588">
        <v>1</v>
      </c>
      <c r="S1588" s="108">
        <v>0.17</v>
      </c>
      <c r="T1588">
        <v>1</v>
      </c>
      <c r="U1588" t="s">
        <v>270</v>
      </c>
      <c r="V1588" t="s">
        <v>167</v>
      </c>
      <c r="W1588">
        <v>1</v>
      </c>
      <c r="X1588">
        <v>0</v>
      </c>
      <c r="Y1588">
        <v>0</v>
      </c>
      <c r="Z1588">
        <v>0</v>
      </c>
      <c r="AA1588">
        <v>1</v>
      </c>
      <c r="AB1588">
        <v>0</v>
      </c>
      <c r="AC1588">
        <v>0</v>
      </c>
      <c r="AD1588">
        <v>0</v>
      </c>
    </row>
    <row r="1589" spans="1:30" x14ac:dyDescent="0.3">
      <c r="A1589" t="s">
        <v>1861</v>
      </c>
      <c r="B1589" t="s">
        <v>1949</v>
      </c>
      <c r="C1589" t="s">
        <v>166</v>
      </c>
      <c r="D1589" t="s">
        <v>9814</v>
      </c>
      <c r="E1589" t="s">
        <v>1950</v>
      </c>
      <c r="F1589" t="s">
        <v>1864</v>
      </c>
      <c r="H1589" t="s">
        <v>265</v>
      </c>
      <c r="I1589" t="s">
        <v>266</v>
      </c>
      <c r="J1589" t="s">
        <v>1942</v>
      </c>
      <c r="K1589" t="s">
        <v>756</v>
      </c>
      <c r="L1589" t="s">
        <v>271</v>
      </c>
      <c r="M1589" t="s">
        <v>268</v>
      </c>
      <c r="N1589">
        <v>9</v>
      </c>
      <c r="O1589" t="s">
        <v>288</v>
      </c>
      <c r="P1589">
        <v>0.17</v>
      </c>
      <c r="R1589">
        <v>1</v>
      </c>
      <c r="S1589" s="108">
        <v>0.17</v>
      </c>
      <c r="T1589">
        <v>1</v>
      </c>
      <c r="U1589" t="s">
        <v>270</v>
      </c>
      <c r="V1589" t="s">
        <v>167</v>
      </c>
      <c r="W1589">
        <v>1</v>
      </c>
      <c r="X1589">
        <v>0</v>
      </c>
      <c r="Y1589">
        <v>0</v>
      </c>
      <c r="Z1589">
        <v>0</v>
      </c>
      <c r="AA1589">
        <v>1</v>
      </c>
      <c r="AB1589">
        <v>0</v>
      </c>
      <c r="AC1589">
        <v>0</v>
      </c>
      <c r="AD1589">
        <v>0</v>
      </c>
    </row>
    <row r="1590" spans="1:30" x14ac:dyDescent="0.3">
      <c r="A1590" t="s">
        <v>1861</v>
      </c>
      <c r="B1590" t="s">
        <v>1943</v>
      </c>
      <c r="C1590" t="s">
        <v>166</v>
      </c>
      <c r="D1590" t="s">
        <v>9811</v>
      </c>
      <c r="E1590" t="s">
        <v>1944</v>
      </c>
      <c r="F1590" t="s">
        <v>1864</v>
      </c>
      <c r="H1590" t="s">
        <v>265</v>
      </c>
      <c r="I1590" t="s">
        <v>266</v>
      </c>
      <c r="J1590" t="s">
        <v>1942</v>
      </c>
      <c r="K1590" t="s">
        <v>756</v>
      </c>
      <c r="L1590" t="s">
        <v>267</v>
      </c>
      <c r="M1590" t="s">
        <v>268</v>
      </c>
      <c r="N1590">
        <v>8</v>
      </c>
      <c r="O1590" t="s">
        <v>266</v>
      </c>
      <c r="P1590">
        <v>0.17</v>
      </c>
      <c r="R1590">
        <v>1</v>
      </c>
      <c r="S1590" s="108">
        <v>0.17</v>
      </c>
      <c r="T1590">
        <v>1</v>
      </c>
      <c r="U1590" t="s">
        <v>270</v>
      </c>
      <c r="V1590" t="s">
        <v>167</v>
      </c>
      <c r="W1590">
        <v>1</v>
      </c>
      <c r="X1590">
        <v>0</v>
      </c>
      <c r="Y1590">
        <v>0</v>
      </c>
      <c r="Z1590">
        <v>0</v>
      </c>
      <c r="AA1590">
        <v>1</v>
      </c>
      <c r="AB1590">
        <v>0</v>
      </c>
      <c r="AC1590">
        <v>0</v>
      </c>
      <c r="AD1590">
        <v>0</v>
      </c>
    </row>
    <row r="1591" spans="1:30" x14ac:dyDescent="0.3">
      <c r="A1591" t="s">
        <v>1861</v>
      </c>
      <c r="B1591" t="s">
        <v>2129</v>
      </c>
      <c r="C1591" t="s">
        <v>166</v>
      </c>
      <c r="D1591" t="s">
        <v>9762</v>
      </c>
      <c r="E1591" t="s">
        <v>2130</v>
      </c>
      <c r="F1591" t="s">
        <v>9291</v>
      </c>
      <c r="H1591" t="s">
        <v>265</v>
      </c>
      <c r="I1591" t="s">
        <v>266</v>
      </c>
      <c r="J1591" t="s">
        <v>2103</v>
      </c>
      <c r="K1591" t="s">
        <v>756</v>
      </c>
      <c r="L1591" t="s">
        <v>267</v>
      </c>
      <c r="M1591" t="s">
        <v>268</v>
      </c>
      <c r="N1591">
        <v>8</v>
      </c>
      <c r="O1591" t="s">
        <v>266</v>
      </c>
      <c r="P1591">
        <v>0.17</v>
      </c>
      <c r="R1591">
        <v>1</v>
      </c>
      <c r="S1591" s="108">
        <v>0.17</v>
      </c>
      <c r="T1591">
        <v>1</v>
      </c>
      <c r="U1591" t="s">
        <v>270</v>
      </c>
      <c r="V1591" t="s">
        <v>167</v>
      </c>
      <c r="W1591">
        <v>1</v>
      </c>
      <c r="X1591">
        <v>0</v>
      </c>
      <c r="Y1591">
        <v>0</v>
      </c>
      <c r="Z1591">
        <v>0</v>
      </c>
      <c r="AA1591">
        <v>1</v>
      </c>
      <c r="AB1591">
        <v>0</v>
      </c>
      <c r="AC1591">
        <v>0</v>
      </c>
      <c r="AD1591">
        <v>0</v>
      </c>
    </row>
    <row r="1592" spans="1:30" x14ac:dyDescent="0.3">
      <c r="A1592" t="s">
        <v>1861</v>
      </c>
      <c r="B1592" t="s">
        <v>2129</v>
      </c>
      <c r="C1592" t="s">
        <v>166</v>
      </c>
      <c r="D1592" t="s">
        <v>9762</v>
      </c>
      <c r="E1592" t="s">
        <v>2130</v>
      </c>
      <c r="F1592" t="s">
        <v>9291</v>
      </c>
      <c r="H1592" t="s">
        <v>265</v>
      </c>
      <c r="I1592" t="s">
        <v>266</v>
      </c>
      <c r="J1592" t="s">
        <v>2103</v>
      </c>
      <c r="K1592" t="s">
        <v>756</v>
      </c>
      <c r="L1592" t="s">
        <v>271</v>
      </c>
      <c r="M1592" t="s">
        <v>268</v>
      </c>
      <c r="N1592">
        <v>9</v>
      </c>
      <c r="O1592" t="s">
        <v>288</v>
      </c>
      <c r="P1592">
        <v>0.17</v>
      </c>
      <c r="R1592">
        <v>1</v>
      </c>
      <c r="S1592" s="108">
        <v>0.17</v>
      </c>
      <c r="T1592">
        <v>1</v>
      </c>
      <c r="U1592" t="s">
        <v>270</v>
      </c>
      <c r="V1592" t="s">
        <v>167</v>
      </c>
      <c r="W1592">
        <v>1</v>
      </c>
      <c r="X1592">
        <v>0</v>
      </c>
      <c r="Y1592">
        <v>0</v>
      </c>
      <c r="Z1592">
        <v>0</v>
      </c>
      <c r="AA1592">
        <v>1</v>
      </c>
      <c r="AB1592">
        <v>0</v>
      </c>
      <c r="AC1592">
        <v>0</v>
      </c>
      <c r="AD1592">
        <v>0</v>
      </c>
    </row>
    <row r="1593" spans="1:30" x14ac:dyDescent="0.3">
      <c r="A1593" t="s">
        <v>1861</v>
      </c>
      <c r="B1593" t="s">
        <v>2129</v>
      </c>
      <c r="C1593" t="s">
        <v>166</v>
      </c>
      <c r="D1593" t="s">
        <v>9762</v>
      </c>
      <c r="E1593" t="s">
        <v>2130</v>
      </c>
      <c r="F1593" t="s">
        <v>9291</v>
      </c>
      <c r="H1593" t="s">
        <v>265</v>
      </c>
      <c r="I1593" t="s">
        <v>266</v>
      </c>
      <c r="J1593" t="s">
        <v>2103</v>
      </c>
      <c r="K1593" t="s">
        <v>756</v>
      </c>
      <c r="L1593" t="s">
        <v>271</v>
      </c>
      <c r="M1593" t="s">
        <v>268</v>
      </c>
      <c r="N1593">
        <v>21</v>
      </c>
      <c r="O1593" t="s">
        <v>273</v>
      </c>
      <c r="P1593">
        <v>0.17</v>
      </c>
      <c r="R1593">
        <v>1</v>
      </c>
      <c r="S1593" s="108">
        <v>0.17</v>
      </c>
      <c r="T1593">
        <v>1</v>
      </c>
      <c r="U1593" t="s">
        <v>270</v>
      </c>
      <c r="V1593" t="s">
        <v>167</v>
      </c>
      <c r="W1593">
        <v>1</v>
      </c>
      <c r="X1593">
        <v>0</v>
      </c>
      <c r="Y1593">
        <v>0</v>
      </c>
      <c r="Z1593">
        <v>0</v>
      </c>
      <c r="AA1593">
        <v>1</v>
      </c>
      <c r="AB1593">
        <v>0</v>
      </c>
      <c r="AC1593">
        <v>0</v>
      </c>
      <c r="AD1593">
        <v>0</v>
      </c>
    </row>
    <row r="1594" spans="1:30" x14ac:dyDescent="0.3">
      <c r="A1594" t="s">
        <v>1861</v>
      </c>
      <c r="B1594" t="s">
        <v>1936</v>
      </c>
      <c r="C1594" t="s">
        <v>166</v>
      </c>
      <c r="D1594" t="s">
        <v>9808</v>
      </c>
      <c r="E1594" t="s">
        <v>1937</v>
      </c>
      <c r="F1594" t="s">
        <v>1864</v>
      </c>
      <c r="H1594" t="s">
        <v>265</v>
      </c>
      <c r="I1594" t="s">
        <v>266</v>
      </c>
      <c r="J1594" t="s">
        <v>1865</v>
      </c>
      <c r="K1594" t="s">
        <v>756</v>
      </c>
      <c r="L1594" t="s">
        <v>267</v>
      </c>
      <c r="M1594" t="s">
        <v>268</v>
      </c>
      <c r="N1594">
        <v>8</v>
      </c>
      <c r="O1594" t="s">
        <v>266</v>
      </c>
      <c r="P1594">
        <v>0.17</v>
      </c>
      <c r="R1594">
        <v>1</v>
      </c>
      <c r="S1594" s="108">
        <v>0.17</v>
      </c>
      <c r="T1594">
        <v>1</v>
      </c>
      <c r="U1594" t="s">
        <v>270</v>
      </c>
      <c r="V1594" t="s">
        <v>167</v>
      </c>
      <c r="W1594">
        <v>1</v>
      </c>
      <c r="X1594">
        <v>0</v>
      </c>
      <c r="Y1594">
        <v>0</v>
      </c>
      <c r="Z1594">
        <v>0</v>
      </c>
      <c r="AA1594">
        <v>1</v>
      </c>
      <c r="AB1594">
        <v>0</v>
      </c>
      <c r="AC1594">
        <v>0</v>
      </c>
      <c r="AD1594">
        <v>0</v>
      </c>
    </row>
    <row r="1595" spans="1:30" x14ac:dyDescent="0.3">
      <c r="A1595" t="s">
        <v>1861</v>
      </c>
      <c r="B1595" t="s">
        <v>1936</v>
      </c>
      <c r="C1595" t="s">
        <v>166</v>
      </c>
      <c r="D1595" t="s">
        <v>9808</v>
      </c>
      <c r="E1595" t="s">
        <v>1937</v>
      </c>
      <c r="F1595" t="s">
        <v>1864</v>
      </c>
      <c r="H1595" t="s">
        <v>265</v>
      </c>
      <c r="I1595" t="s">
        <v>266</v>
      </c>
      <c r="J1595" t="s">
        <v>1865</v>
      </c>
      <c r="K1595" t="s">
        <v>756</v>
      </c>
      <c r="L1595" t="s">
        <v>271</v>
      </c>
      <c r="M1595" t="s">
        <v>268</v>
      </c>
      <c r="N1595">
        <v>9</v>
      </c>
      <c r="O1595" t="s">
        <v>288</v>
      </c>
      <c r="P1595">
        <v>0.17</v>
      </c>
      <c r="R1595">
        <v>1</v>
      </c>
      <c r="S1595" s="108">
        <v>0.17</v>
      </c>
      <c r="T1595">
        <v>1</v>
      </c>
      <c r="U1595" t="s">
        <v>270</v>
      </c>
      <c r="V1595" t="s">
        <v>167</v>
      </c>
      <c r="W1595">
        <v>1</v>
      </c>
      <c r="X1595">
        <v>0</v>
      </c>
      <c r="Y1595">
        <v>0</v>
      </c>
      <c r="Z1595">
        <v>0</v>
      </c>
      <c r="AA1595">
        <v>1</v>
      </c>
      <c r="AB1595">
        <v>0</v>
      </c>
      <c r="AC1595">
        <v>0</v>
      </c>
      <c r="AD1595">
        <v>0</v>
      </c>
    </row>
    <row r="1596" spans="1:30" x14ac:dyDescent="0.3">
      <c r="A1596" t="s">
        <v>1861</v>
      </c>
      <c r="B1596" t="s">
        <v>1936</v>
      </c>
      <c r="C1596" t="s">
        <v>166</v>
      </c>
      <c r="D1596" t="s">
        <v>9808</v>
      </c>
      <c r="E1596" t="s">
        <v>1937</v>
      </c>
      <c r="F1596" t="s">
        <v>1864</v>
      </c>
      <c r="H1596" t="s">
        <v>265</v>
      </c>
      <c r="I1596" t="s">
        <v>266</v>
      </c>
      <c r="J1596" t="s">
        <v>1865</v>
      </c>
      <c r="K1596" t="s">
        <v>756</v>
      </c>
      <c r="L1596" t="s">
        <v>271</v>
      </c>
      <c r="M1596" t="s">
        <v>268</v>
      </c>
      <c r="N1596">
        <v>21</v>
      </c>
      <c r="O1596" t="s">
        <v>273</v>
      </c>
      <c r="P1596">
        <v>0.17</v>
      </c>
      <c r="R1596">
        <v>1</v>
      </c>
      <c r="S1596" s="108">
        <v>0.17</v>
      </c>
      <c r="T1596">
        <v>1</v>
      </c>
      <c r="U1596" t="s">
        <v>270</v>
      </c>
      <c r="V1596" t="s">
        <v>167</v>
      </c>
      <c r="W1596">
        <v>1</v>
      </c>
      <c r="X1596">
        <v>0</v>
      </c>
      <c r="Y1596">
        <v>0</v>
      </c>
      <c r="Z1596">
        <v>0</v>
      </c>
      <c r="AA1596">
        <v>1</v>
      </c>
      <c r="AB1596">
        <v>0</v>
      </c>
      <c r="AC1596">
        <v>0</v>
      </c>
      <c r="AD1596">
        <v>0</v>
      </c>
    </row>
    <row r="1597" spans="1:30" x14ac:dyDescent="0.3">
      <c r="A1597" t="s">
        <v>1861</v>
      </c>
      <c r="B1597" t="s">
        <v>1934</v>
      </c>
      <c r="C1597" t="s">
        <v>166</v>
      </c>
      <c r="D1597" t="s">
        <v>9807</v>
      </c>
      <c r="E1597" t="s">
        <v>1935</v>
      </c>
      <c r="F1597" t="s">
        <v>1864</v>
      </c>
      <c r="H1597" t="s">
        <v>265</v>
      </c>
      <c r="I1597" t="s">
        <v>266</v>
      </c>
      <c r="J1597" t="s">
        <v>1865</v>
      </c>
      <c r="K1597" t="s">
        <v>756</v>
      </c>
      <c r="L1597" t="s">
        <v>267</v>
      </c>
      <c r="M1597" t="s">
        <v>268</v>
      </c>
      <c r="N1597">
        <v>8</v>
      </c>
      <c r="O1597" t="s">
        <v>266</v>
      </c>
      <c r="P1597">
        <v>0.17</v>
      </c>
      <c r="R1597">
        <v>1</v>
      </c>
      <c r="S1597" s="108">
        <v>0.17</v>
      </c>
      <c r="T1597">
        <v>1</v>
      </c>
      <c r="U1597" t="s">
        <v>270</v>
      </c>
      <c r="V1597" t="s">
        <v>167</v>
      </c>
      <c r="W1597">
        <v>1</v>
      </c>
      <c r="X1597">
        <v>0</v>
      </c>
      <c r="Y1597">
        <v>0</v>
      </c>
      <c r="Z1597">
        <v>0</v>
      </c>
      <c r="AA1597">
        <v>1</v>
      </c>
      <c r="AB1597">
        <v>0</v>
      </c>
      <c r="AC1597">
        <v>0</v>
      </c>
      <c r="AD1597">
        <v>0</v>
      </c>
    </row>
    <row r="1598" spans="1:30" x14ac:dyDescent="0.3">
      <c r="A1598" t="s">
        <v>1861</v>
      </c>
      <c r="B1598" t="s">
        <v>1934</v>
      </c>
      <c r="C1598" t="s">
        <v>166</v>
      </c>
      <c r="D1598" t="s">
        <v>9807</v>
      </c>
      <c r="E1598" t="s">
        <v>1935</v>
      </c>
      <c r="F1598" t="s">
        <v>1864</v>
      </c>
      <c r="H1598" t="s">
        <v>265</v>
      </c>
      <c r="I1598" t="s">
        <v>266</v>
      </c>
      <c r="J1598" t="s">
        <v>1865</v>
      </c>
      <c r="K1598" t="s">
        <v>756</v>
      </c>
      <c r="L1598" t="s">
        <v>271</v>
      </c>
      <c r="M1598" t="s">
        <v>268</v>
      </c>
      <c r="N1598">
        <v>9</v>
      </c>
      <c r="O1598" t="s">
        <v>288</v>
      </c>
      <c r="P1598">
        <v>0.17</v>
      </c>
      <c r="R1598">
        <v>1</v>
      </c>
      <c r="S1598" s="108">
        <v>0.17</v>
      </c>
      <c r="T1598">
        <v>1</v>
      </c>
      <c r="U1598" t="s">
        <v>270</v>
      </c>
      <c r="V1598" t="s">
        <v>167</v>
      </c>
      <c r="W1598">
        <v>1</v>
      </c>
      <c r="X1598">
        <v>0</v>
      </c>
      <c r="Y1598">
        <v>0</v>
      </c>
      <c r="Z1598">
        <v>0</v>
      </c>
      <c r="AA1598">
        <v>1</v>
      </c>
      <c r="AB1598">
        <v>0</v>
      </c>
      <c r="AC1598">
        <v>0</v>
      </c>
      <c r="AD1598">
        <v>0</v>
      </c>
    </row>
    <row r="1599" spans="1:30" x14ac:dyDescent="0.3">
      <c r="A1599" t="s">
        <v>1861</v>
      </c>
      <c r="B1599" t="s">
        <v>1934</v>
      </c>
      <c r="C1599" t="s">
        <v>166</v>
      </c>
      <c r="D1599" t="s">
        <v>9807</v>
      </c>
      <c r="E1599" t="s">
        <v>1935</v>
      </c>
      <c r="F1599" t="s">
        <v>1864</v>
      </c>
      <c r="H1599" t="s">
        <v>265</v>
      </c>
      <c r="I1599" t="s">
        <v>266</v>
      </c>
      <c r="J1599" t="s">
        <v>1865</v>
      </c>
      <c r="K1599" t="s">
        <v>756</v>
      </c>
      <c r="L1599" t="s">
        <v>271</v>
      </c>
      <c r="M1599" t="s">
        <v>268</v>
      </c>
      <c r="N1599">
        <v>21</v>
      </c>
      <c r="O1599" t="s">
        <v>273</v>
      </c>
      <c r="P1599">
        <v>0.17</v>
      </c>
      <c r="R1599">
        <v>1</v>
      </c>
      <c r="S1599" s="108">
        <v>0.17</v>
      </c>
      <c r="T1599">
        <v>1</v>
      </c>
      <c r="U1599" t="s">
        <v>270</v>
      </c>
      <c r="V1599" t="s">
        <v>167</v>
      </c>
      <c r="W1599">
        <v>1</v>
      </c>
      <c r="X1599">
        <v>0</v>
      </c>
      <c r="Y1599">
        <v>0</v>
      </c>
      <c r="Z1599">
        <v>0</v>
      </c>
      <c r="AA1599">
        <v>1</v>
      </c>
      <c r="AB1599">
        <v>0</v>
      </c>
      <c r="AC1599">
        <v>0</v>
      </c>
      <c r="AD1599">
        <v>0</v>
      </c>
    </row>
    <row r="1600" spans="1:30" x14ac:dyDescent="0.3">
      <c r="A1600" t="s">
        <v>1861</v>
      </c>
      <c r="B1600" t="s">
        <v>1908</v>
      </c>
      <c r="C1600" t="s">
        <v>166</v>
      </c>
      <c r="D1600" t="s">
        <v>9794</v>
      </c>
      <c r="E1600" t="s">
        <v>1909</v>
      </c>
      <c r="F1600" t="s">
        <v>1864</v>
      </c>
      <c r="H1600" t="s">
        <v>265</v>
      </c>
      <c r="I1600" t="s">
        <v>266</v>
      </c>
      <c r="J1600" t="s">
        <v>1894</v>
      </c>
      <c r="K1600" t="s">
        <v>756</v>
      </c>
      <c r="L1600" t="s">
        <v>267</v>
      </c>
      <c r="M1600" t="s">
        <v>268</v>
      </c>
      <c r="N1600">
        <v>8</v>
      </c>
      <c r="O1600" t="s">
        <v>266</v>
      </c>
      <c r="P1600">
        <v>0.17</v>
      </c>
      <c r="R1600">
        <v>1</v>
      </c>
      <c r="S1600" s="108">
        <v>0.17</v>
      </c>
      <c r="T1600">
        <v>1</v>
      </c>
      <c r="U1600" t="s">
        <v>270</v>
      </c>
      <c r="V1600" t="s">
        <v>167</v>
      </c>
      <c r="W1600">
        <v>1</v>
      </c>
      <c r="X1600">
        <v>0</v>
      </c>
      <c r="Y1600">
        <v>0</v>
      </c>
      <c r="Z1600">
        <v>0</v>
      </c>
      <c r="AA1600">
        <v>1</v>
      </c>
      <c r="AB1600">
        <v>0</v>
      </c>
      <c r="AC1600">
        <v>0</v>
      </c>
      <c r="AD1600">
        <v>0</v>
      </c>
    </row>
    <row r="1601" spans="1:30" x14ac:dyDescent="0.3">
      <c r="A1601" t="s">
        <v>1861</v>
      </c>
      <c r="B1601" t="s">
        <v>1908</v>
      </c>
      <c r="C1601" t="s">
        <v>166</v>
      </c>
      <c r="D1601" t="s">
        <v>9794</v>
      </c>
      <c r="E1601" t="s">
        <v>1909</v>
      </c>
      <c r="F1601" t="s">
        <v>1864</v>
      </c>
      <c r="H1601" t="s">
        <v>265</v>
      </c>
      <c r="I1601" t="s">
        <v>266</v>
      </c>
      <c r="J1601" t="s">
        <v>1894</v>
      </c>
      <c r="K1601" t="s">
        <v>756</v>
      </c>
      <c r="L1601" t="s">
        <v>271</v>
      </c>
      <c r="M1601" t="s">
        <v>268</v>
      </c>
      <c r="N1601">
        <v>9</v>
      </c>
      <c r="O1601" t="s">
        <v>288</v>
      </c>
      <c r="P1601">
        <v>0.32</v>
      </c>
      <c r="R1601">
        <v>1</v>
      </c>
      <c r="S1601" s="108">
        <v>0.32</v>
      </c>
      <c r="T1601">
        <v>1</v>
      </c>
      <c r="U1601" t="s">
        <v>270</v>
      </c>
      <c r="V1601" t="s">
        <v>167</v>
      </c>
      <c r="W1601">
        <v>1</v>
      </c>
      <c r="X1601">
        <v>0</v>
      </c>
      <c r="Y1601">
        <v>0</v>
      </c>
      <c r="Z1601">
        <v>0</v>
      </c>
      <c r="AA1601">
        <v>1</v>
      </c>
      <c r="AB1601">
        <v>0</v>
      </c>
      <c r="AC1601">
        <v>0</v>
      </c>
      <c r="AD1601">
        <v>0</v>
      </c>
    </row>
    <row r="1602" spans="1:30" x14ac:dyDescent="0.3">
      <c r="A1602" t="s">
        <v>1861</v>
      </c>
      <c r="B1602" t="s">
        <v>1908</v>
      </c>
      <c r="C1602" t="s">
        <v>166</v>
      </c>
      <c r="D1602" t="s">
        <v>9794</v>
      </c>
      <c r="E1602" t="s">
        <v>1909</v>
      </c>
      <c r="F1602" t="s">
        <v>1864</v>
      </c>
      <c r="H1602" t="s">
        <v>265</v>
      </c>
      <c r="I1602" t="s">
        <v>266</v>
      </c>
      <c r="J1602" t="s">
        <v>1894</v>
      </c>
      <c r="K1602" t="s">
        <v>756</v>
      </c>
      <c r="L1602" t="s">
        <v>271</v>
      </c>
      <c r="M1602" t="s">
        <v>268</v>
      </c>
      <c r="N1602">
        <v>21</v>
      </c>
      <c r="O1602" t="s">
        <v>273</v>
      </c>
      <c r="P1602">
        <v>0.17</v>
      </c>
      <c r="R1602">
        <v>1</v>
      </c>
      <c r="S1602" s="108">
        <v>0.17</v>
      </c>
      <c r="T1602">
        <v>1</v>
      </c>
      <c r="U1602" t="s">
        <v>270</v>
      </c>
      <c r="V1602" t="s">
        <v>167</v>
      </c>
      <c r="W1602">
        <v>1</v>
      </c>
      <c r="X1602">
        <v>0</v>
      </c>
      <c r="Y1602">
        <v>0</v>
      </c>
      <c r="Z1602">
        <v>0</v>
      </c>
      <c r="AA1602">
        <v>1</v>
      </c>
      <c r="AB1602">
        <v>0</v>
      </c>
      <c r="AC1602">
        <v>0</v>
      </c>
      <c r="AD1602">
        <v>0</v>
      </c>
    </row>
    <row r="1603" spans="1:30" x14ac:dyDescent="0.3">
      <c r="A1603" t="s">
        <v>1861</v>
      </c>
      <c r="B1603" t="s">
        <v>1910</v>
      </c>
      <c r="C1603" t="s">
        <v>166</v>
      </c>
      <c r="D1603" t="s">
        <v>9795</v>
      </c>
      <c r="E1603" t="s">
        <v>1911</v>
      </c>
      <c r="F1603" t="s">
        <v>1864</v>
      </c>
      <c r="H1603" t="s">
        <v>265</v>
      </c>
      <c r="I1603" t="s">
        <v>266</v>
      </c>
      <c r="J1603" t="s">
        <v>1894</v>
      </c>
      <c r="K1603" t="s">
        <v>756</v>
      </c>
      <c r="L1603" t="s">
        <v>267</v>
      </c>
      <c r="M1603" t="s">
        <v>268</v>
      </c>
      <c r="N1603">
        <v>8</v>
      </c>
      <c r="O1603" t="s">
        <v>266</v>
      </c>
      <c r="P1603">
        <v>0.17</v>
      </c>
      <c r="R1603">
        <v>1</v>
      </c>
      <c r="S1603" s="108">
        <v>0.17</v>
      </c>
      <c r="T1603">
        <v>1</v>
      </c>
      <c r="U1603" t="s">
        <v>270</v>
      </c>
      <c r="V1603" t="s">
        <v>167</v>
      </c>
      <c r="W1603">
        <v>1</v>
      </c>
      <c r="X1603">
        <v>0</v>
      </c>
      <c r="Y1603">
        <v>0</v>
      </c>
      <c r="Z1603">
        <v>0</v>
      </c>
      <c r="AA1603">
        <v>1</v>
      </c>
      <c r="AB1603">
        <v>0</v>
      </c>
      <c r="AC1603">
        <v>0</v>
      </c>
      <c r="AD1603">
        <v>0</v>
      </c>
    </row>
    <row r="1604" spans="1:30" x14ac:dyDescent="0.3">
      <c r="A1604" t="s">
        <v>1861</v>
      </c>
      <c r="B1604" t="s">
        <v>1910</v>
      </c>
      <c r="C1604" t="s">
        <v>166</v>
      </c>
      <c r="D1604" t="s">
        <v>9795</v>
      </c>
      <c r="E1604" t="s">
        <v>1911</v>
      </c>
      <c r="F1604" t="s">
        <v>1864</v>
      </c>
      <c r="H1604" t="s">
        <v>265</v>
      </c>
      <c r="I1604" t="s">
        <v>266</v>
      </c>
      <c r="J1604" t="s">
        <v>1894</v>
      </c>
      <c r="K1604" t="s">
        <v>756</v>
      </c>
      <c r="L1604" t="s">
        <v>271</v>
      </c>
      <c r="M1604" t="s">
        <v>268</v>
      </c>
      <c r="N1604">
        <v>9</v>
      </c>
      <c r="O1604" t="s">
        <v>288</v>
      </c>
      <c r="P1604">
        <v>0.17</v>
      </c>
      <c r="R1604">
        <v>1</v>
      </c>
      <c r="S1604" s="108">
        <v>0.17</v>
      </c>
      <c r="T1604">
        <v>1</v>
      </c>
      <c r="U1604" t="s">
        <v>270</v>
      </c>
      <c r="V1604" t="s">
        <v>167</v>
      </c>
      <c r="W1604">
        <v>1</v>
      </c>
      <c r="X1604">
        <v>0</v>
      </c>
      <c r="Y1604">
        <v>0</v>
      </c>
      <c r="Z1604">
        <v>0</v>
      </c>
      <c r="AA1604">
        <v>1</v>
      </c>
      <c r="AB1604">
        <v>0</v>
      </c>
      <c r="AC1604">
        <v>0</v>
      </c>
      <c r="AD1604">
        <v>0</v>
      </c>
    </row>
    <row r="1605" spans="1:30" x14ac:dyDescent="0.3">
      <c r="A1605" t="s">
        <v>1861</v>
      </c>
      <c r="B1605" t="s">
        <v>1910</v>
      </c>
      <c r="C1605" t="s">
        <v>166</v>
      </c>
      <c r="D1605" t="s">
        <v>9795</v>
      </c>
      <c r="E1605" t="s">
        <v>1911</v>
      </c>
      <c r="F1605" t="s">
        <v>1864</v>
      </c>
      <c r="H1605" t="s">
        <v>265</v>
      </c>
      <c r="I1605" t="s">
        <v>266</v>
      </c>
      <c r="J1605" t="s">
        <v>1894</v>
      </c>
      <c r="K1605" t="s">
        <v>756</v>
      </c>
      <c r="L1605" t="s">
        <v>271</v>
      </c>
      <c r="M1605" t="s">
        <v>268</v>
      </c>
      <c r="N1605">
        <v>21</v>
      </c>
      <c r="O1605" t="s">
        <v>273</v>
      </c>
      <c r="P1605">
        <v>0.17</v>
      </c>
      <c r="R1605">
        <v>1</v>
      </c>
      <c r="S1605" s="108">
        <v>0.17</v>
      </c>
      <c r="T1605">
        <v>1</v>
      </c>
      <c r="U1605" t="s">
        <v>270</v>
      </c>
      <c r="V1605" t="s">
        <v>167</v>
      </c>
      <c r="W1605">
        <v>1</v>
      </c>
      <c r="X1605">
        <v>0</v>
      </c>
      <c r="Y1605">
        <v>0</v>
      </c>
      <c r="Z1605">
        <v>0</v>
      </c>
      <c r="AA1605">
        <v>1</v>
      </c>
      <c r="AB1605">
        <v>0</v>
      </c>
      <c r="AC1605">
        <v>0</v>
      </c>
      <c r="AD1605">
        <v>0</v>
      </c>
    </row>
    <row r="1606" spans="1:30" x14ac:dyDescent="0.3">
      <c r="A1606" t="s">
        <v>1861</v>
      </c>
      <c r="B1606" t="s">
        <v>1926</v>
      </c>
      <c r="C1606" t="s">
        <v>166</v>
      </c>
      <c r="D1606" t="s">
        <v>9803</v>
      </c>
      <c r="E1606" t="s">
        <v>1927</v>
      </c>
      <c r="F1606" t="s">
        <v>1864</v>
      </c>
      <c r="H1606" t="s">
        <v>265</v>
      </c>
      <c r="I1606" t="s">
        <v>266</v>
      </c>
      <c r="J1606" t="s">
        <v>1894</v>
      </c>
      <c r="K1606" t="s">
        <v>16307</v>
      </c>
      <c r="L1606" t="s">
        <v>267</v>
      </c>
      <c r="M1606" t="s">
        <v>268</v>
      </c>
      <c r="N1606">
        <v>8</v>
      </c>
      <c r="O1606" t="s">
        <v>266</v>
      </c>
      <c r="P1606">
        <v>0.17</v>
      </c>
      <c r="R1606">
        <v>1</v>
      </c>
      <c r="S1606" s="108">
        <v>0.17</v>
      </c>
      <c r="T1606">
        <v>1</v>
      </c>
      <c r="U1606" t="s">
        <v>270</v>
      </c>
      <c r="V1606" t="s">
        <v>167</v>
      </c>
      <c r="W1606">
        <v>1</v>
      </c>
      <c r="X1606">
        <v>0</v>
      </c>
      <c r="Y1606">
        <v>0</v>
      </c>
      <c r="Z1606">
        <v>0</v>
      </c>
      <c r="AA1606">
        <v>1</v>
      </c>
      <c r="AB1606">
        <v>0</v>
      </c>
      <c r="AC1606">
        <v>0</v>
      </c>
      <c r="AD1606">
        <v>0</v>
      </c>
    </row>
    <row r="1607" spans="1:30" x14ac:dyDescent="0.3">
      <c r="A1607" t="s">
        <v>1861</v>
      </c>
      <c r="B1607" t="s">
        <v>1926</v>
      </c>
      <c r="C1607" t="s">
        <v>166</v>
      </c>
      <c r="D1607" t="s">
        <v>9803</v>
      </c>
      <c r="E1607" t="s">
        <v>1927</v>
      </c>
      <c r="F1607" t="s">
        <v>1864</v>
      </c>
      <c r="H1607" t="s">
        <v>265</v>
      </c>
      <c r="I1607" t="s">
        <v>266</v>
      </c>
      <c r="J1607" t="s">
        <v>1894</v>
      </c>
      <c r="K1607" t="s">
        <v>16307</v>
      </c>
      <c r="L1607" t="s">
        <v>271</v>
      </c>
      <c r="M1607" t="s">
        <v>268</v>
      </c>
      <c r="N1607">
        <v>9</v>
      </c>
      <c r="O1607" t="s">
        <v>288</v>
      </c>
      <c r="P1607">
        <v>0.17</v>
      </c>
      <c r="R1607">
        <v>1</v>
      </c>
      <c r="S1607" s="108">
        <v>0.17</v>
      </c>
      <c r="T1607">
        <v>1</v>
      </c>
      <c r="U1607" t="s">
        <v>270</v>
      </c>
      <c r="V1607" t="s">
        <v>167</v>
      </c>
      <c r="W1607">
        <v>1</v>
      </c>
      <c r="X1607">
        <v>0</v>
      </c>
      <c r="Y1607">
        <v>0</v>
      </c>
      <c r="Z1607">
        <v>0</v>
      </c>
      <c r="AA1607">
        <v>1</v>
      </c>
      <c r="AB1607">
        <v>0</v>
      </c>
      <c r="AC1607">
        <v>0</v>
      </c>
      <c r="AD1607">
        <v>0</v>
      </c>
    </row>
    <row r="1608" spans="1:30" x14ac:dyDescent="0.3">
      <c r="A1608" t="s">
        <v>1861</v>
      </c>
      <c r="B1608" t="s">
        <v>1926</v>
      </c>
      <c r="C1608" t="s">
        <v>166</v>
      </c>
      <c r="D1608" t="s">
        <v>9803</v>
      </c>
      <c r="E1608" t="s">
        <v>1927</v>
      </c>
      <c r="F1608" t="s">
        <v>1864</v>
      </c>
      <c r="H1608" t="s">
        <v>265</v>
      </c>
      <c r="I1608" t="s">
        <v>266</v>
      </c>
      <c r="J1608" t="s">
        <v>1894</v>
      </c>
      <c r="K1608" t="s">
        <v>16307</v>
      </c>
      <c r="L1608" t="s">
        <v>271</v>
      </c>
      <c r="M1608" t="s">
        <v>268</v>
      </c>
      <c r="N1608">
        <v>21</v>
      </c>
      <c r="O1608" t="s">
        <v>273</v>
      </c>
      <c r="P1608">
        <v>0.17</v>
      </c>
      <c r="R1608">
        <v>1</v>
      </c>
      <c r="S1608" s="108">
        <v>0.17</v>
      </c>
      <c r="T1608">
        <v>1</v>
      </c>
      <c r="U1608" t="s">
        <v>270</v>
      </c>
      <c r="V1608" t="s">
        <v>167</v>
      </c>
      <c r="W1608">
        <v>1</v>
      </c>
      <c r="X1608">
        <v>0</v>
      </c>
      <c r="Y1608">
        <v>0</v>
      </c>
      <c r="Z1608">
        <v>0</v>
      </c>
      <c r="AA1608">
        <v>1</v>
      </c>
      <c r="AB1608">
        <v>0</v>
      </c>
      <c r="AC1608">
        <v>0</v>
      </c>
      <c r="AD1608">
        <v>0</v>
      </c>
    </row>
    <row r="1609" spans="1:30" x14ac:dyDescent="0.3">
      <c r="A1609" t="s">
        <v>1861</v>
      </c>
      <c r="B1609" t="s">
        <v>1932</v>
      </c>
      <c r="C1609" t="s">
        <v>166</v>
      </c>
      <c r="D1609" t="s">
        <v>9806</v>
      </c>
      <c r="E1609" t="s">
        <v>1933</v>
      </c>
      <c r="F1609" t="s">
        <v>1864</v>
      </c>
      <c r="H1609" t="s">
        <v>265</v>
      </c>
      <c r="I1609" t="s">
        <v>266</v>
      </c>
      <c r="J1609" t="s">
        <v>1865</v>
      </c>
      <c r="K1609" t="s">
        <v>756</v>
      </c>
      <c r="L1609" t="s">
        <v>267</v>
      </c>
      <c r="M1609" t="s">
        <v>268</v>
      </c>
      <c r="N1609">
        <v>8</v>
      </c>
      <c r="O1609" t="s">
        <v>266</v>
      </c>
      <c r="P1609">
        <v>0.17</v>
      </c>
      <c r="R1609">
        <v>1</v>
      </c>
      <c r="S1609" s="108">
        <v>0.17</v>
      </c>
      <c r="T1609">
        <v>1</v>
      </c>
      <c r="U1609" t="s">
        <v>270</v>
      </c>
      <c r="V1609" t="s">
        <v>167</v>
      </c>
      <c r="W1609">
        <v>1</v>
      </c>
      <c r="X1609">
        <v>0</v>
      </c>
      <c r="Y1609">
        <v>0</v>
      </c>
      <c r="Z1609">
        <v>0</v>
      </c>
      <c r="AA1609">
        <v>1</v>
      </c>
      <c r="AB1609">
        <v>0</v>
      </c>
      <c r="AC1609">
        <v>0</v>
      </c>
      <c r="AD1609">
        <v>0</v>
      </c>
    </row>
    <row r="1610" spans="1:30" x14ac:dyDescent="0.3">
      <c r="A1610" t="s">
        <v>1861</v>
      </c>
      <c r="B1610" t="s">
        <v>1932</v>
      </c>
      <c r="C1610" t="s">
        <v>166</v>
      </c>
      <c r="D1610" t="s">
        <v>9806</v>
      </c>
      <c r="E1610" t="s">
        <v>1933</v>
      </c>
      <c r="F1610" t="s">
        <v>1864</v>
      </c>
      <c r="H1610" t="s">
        <v>265</v>
      </c>
      <c r="I1610" t="s">
        <v>266</v>
      </c>
      <c r="J1610" t="s">
        <v>1865</v>
      </c>
      <c r="K1610" t="s">
        <v>756</v>
      </c>
      <c r="L1610" t="s">
        <v>271</v>
      </c>
      <c r="M1610" t="s">
        <v>268</v>
      </c>
      <c r="N1610">
        <v>9</v>
      </c>
      <c r="O1610" t="s">
        <v>288</v>
      </c>
      <c r="P1610">
        <v>0.17</v>
      </c>
      <c r="R1610">
        <v>1</v>
      </c>
      <c r="S1610" s="108">
        <v>0.17</v>
      </c>
      <c r="T1610">
        <v>1</v>
      </c>
      <c r="U1610" t="s">
        <v>270</v>
      </c>
      <c r="V1610" t="s">
        <v>167</v>
      </c>
      <c r="W1610">
        <v>1</v>
      </c>
      <c r="X1610">
        <v>0</v>
      </c>
      <c r="Y1610">
        <v>0</v>
      </c>
      <c r="Z1610">
        <v>0</v>
      </c>
      <c r="AA1610">
        <v>1</v>
      </c>
      <c r="AB1610">
        <v>0</v>
      </c>
      <c r="AC1610">
        <v>0</v>
      </c>
      <c r="AD1610">
        <v>0</v>
      </c>
    </row>
    <row r="1611" spans="1:30" x14ac:dyDescent="0.3">
      <c r="A1611" t="s">
        <v>1861</v>
      </c>
      <c r="B1611" t="s">
        <v>1912</v>
      </c>
      <c r="C1611" t="s">
        <v>166</v>
      </c>
      <c r="D1611" t="s">
        <v>9796</v>
      </c>
      <c r="E1611" t="s">
        <v>1913</v>
      </c>
      <c r="F1611" t="s">
        <v>1864</v>
      </c>
      <c r="H1611" t="s">
        <v>265</v>
      </c>
      <c r="I1611" t="s">
        <v>266</v>
      </c>
      <c r="J1611" t="s">
        <v>1894</v>
      </c>
      <c r="K1611" t="s">
        <v>756</v>
      </c>
      <c r="L1611" t="s">
        <v>267</v>
      </c>
      <c r="M1611" t="s">
        <v>268</v>
      </c>
      <c r="N1611">
        <v>8</v>
      </c>
      <c r="O1611" t="s">
        <v>266</v>
      </c>
      <c r="P1611">
        <v>0.17</v>
      </c>
      <c r="R1611">
        <v>1</v>
      </c>
      <c r="S1611" s="108">
        <v>0.17</v>
      </c>
      <c r="T1611">
        <v>1</v>
      </c>
      <c r="U1611" t="s">
        <v>270</v>
      </c>
      <c r="V1611" t="s">
        <v>167</v>
      </c>
      <c r="W1611">
        <v>1</v>
      </c>
      <c r="X1611">
        <v>0</v>
      </c>
      <c r="Y1611">
        <v>0</v>
      </c>
      <c r="Z1611">
        <v>0</v>
      </c>
      <c r="AA1611">
        <v>1</v>
      </c>
      <c r="AB1611">
        <v>0</v>
      </c>
      <c r="AC1611">
        <v>0</v>
      </c>
      <c r="AD1611">
        <v>0</v>
      </c>
    </row>
    <row r="1612" spans="1:30" x14ac:dyDescent="0.3">
      <c r="A1612" t="s">
        <v>1861</v>
      </c>
      <c r="B1612" t="s">
        <v>1912</v>
      </c>
      <c r="C1612" t="s">
        <v>166</v>
      </c>
      <c r="D1612" t="s">
        <v>9796</v>
      </c>
      <c r="E1612" t="s">
        <v>1913</v>
      </c>
      <c r="F1612" t="s">
        <v>1864</v>
      </c>
      <c r="H1612" t="s">
        <v>265</v>
      </c>
      <c r="I1612" t="s">
        <v>266</v>
      </c>
      <c r="J1612" t="s">
        <v>1894</v>
      </c>
      <c r="K1612" t="s">
        <v>756</v>
      </c>
      <c r="L1612" t="s">
        <v>271</v>
      </c>
      <c r="M1612" t="s">
        <v>268</v>
      </c>
      <c r="N1612">
        <v>9</v>
      </c>
      <c r="O1612" t="s">
        <v>288</v>
      </c>
      <c r="P1612">
        <v>0.17</v>
      </c>
      <c r="R1612">
        <v>1</v>
      </c>
      <c r="S1612" s="108">
        <v>0.17</v>
      </c>
      <c r="T1612">
        <v>1</v>
      </c>
      <c r="U1612" t="s">
        <v>270</v>
      </c>
      <c r="V1612" t="s">
        <v>167</v>
      </c>
      <c r="W1612">
        <v>1</v>
      </c>
      <c r="X1612">
        <v>0</v>
      </c>
      <c r="Y1612">
        <v>0</v>
      </c>
      <c r="Z1612">
        <v>0</v>
      </c>
      <c r="AA1612">
        <v>1</v>
      </c>
      <c r="AB1612">
        <v>0</v>
      </c>
      <c r="AC1612">
        <v>0</v>
      </c>
      <c r="AD1612">
        <v>0</v>
      </c>
    </row>
    <row r="1613" spans="1:30" x14ac:dyDescent="0.3">
      <c r="A1613" t="s">
        <v>1861</v>
      </c>
      <c r="B1613" t="s">
        <v>1912</v>
      </c>
      <c r="C1613" t="s">
        <v>166</v>
      </c>
      <c r="D1613" t="s">
        <v>9796</v>
      </c>
      <c r="E1613" t="s">
        <v>1913</v>
      </c>
      <c r="F1613" t="s">
        <v>1864</v>
      </c>
      <c r="H1613" t="s">
        <v>265</v>
      </c>
      <c r="I1613" t="s">
        <v>266</v>
      </c>
      <c r="J1613" t="s">
        <v>1894</v>
      </c>
      <c r="K1613" t="s">
        <v>756</v>
      </c>
      <c r="L1613" t="s">
        <v>271</v>
      </c>
      <c r="M1613" t="s">
        <v>268</v>
      </c>
      <c r="N1613">
        <v>21</v>
      </c>
      <c r="O1613" t="s">
        <v>273</v>
      </c>
      <c r="P1613">
        <v>0.17</v>
      </c>
      <c r="R1613">
        <v>1</v>
      </c>
      <c r="S1613" s="108">
        <v>0.17</v>
      </c>
      <c r="T1613">
        <v>1</v>
      </c>
      <c r="U1613" t="s">
        <v>270</v>
      </c>
      <c r="V1613" t="s">
        <v>167</v>
      </c>
      <c r="W1613">
        <v>1</v>
      </c>
      <c r="X1613">
        <v>0</v>
      </c>
      <c r="Y1613">
        <v>0</v>
      </c>
      <c r="Z1613">
        <v>0</v>
      </c>
      <c r="AA1613">
        <v>1</v>
      </c>
      <c r="AB1613">
        <v>0</v>
      </c>
      <c r="AC1613">
        <v>0</v>
      </c>
      <c r="AD1613">
        <v>0</v>
      </c>
    </row>
    <row r="1614" spans="1:30" x14ac:dyDescent="0.3">
      <c r="A1614" t="s">
        <v>1861</v>
      </c>
      <c r="B1614" t="s">
        <v>1928</v>
      </c>
      <c r="C1614" t="s">
        <v>166</v>
      </c>
      <c r="D1614" t="s">
        <v>9804</v>
      </c>
      <c r="E1614" t="s">
        <v>1929</v>
      </c>
      <c r="F1614" t="s">
        <v>1864</v>
      </c>
      <c r="H1614" t="s">
        <v>265</v>
      </c>
      <c r="I1614" t="s">
        <v>266</v>
      </c>
      <c r="J1614" t="s">
        <v>1865</v>
      </c>
      <c r="K1614" t="s">
        <v>756</v>
      </c>
      <c r="L1614" t="s">
        <v>267</v>
      </c>
      <c r="M1614" t="s">
        <v>268</v>
      </c>
      <c r="N1614">
        <v>8</v>
      </c>
      <c r="O1614" t="s">
        <v>266</v>
      </c>
      <c r="P1614">
        <v>0.17</v>
      </c>
      <c r="R1614">
        <v>1</v>
      </c>
      <c r="S1614" s="108">
        <v>0.17</v>
      </c>
      <c r="T1614">
        <v>1</v>
      </c>
      <c r="U1614" t="s">
        <v>270</v>
      </c>
      <c r="V1614" t="s">
        <v>167</v>
      </c>
      <c r="W1614">
        <v>1</v>
      </c>
      <c r="X1614">
        <v>0</v>
      </c>
      <c r="Y1614">
        <v>0</v>
      </c>
      <c r="Z1614">
        <v>0</v>
      </c>
      <c r="AA1614">
        <v>1</v>
      </c>
      <c r="AB1614">
        <v>0</v>
      </c>
      <c r="AC1614">
        <v>0</v>
      </c>
      <c r="AD1614">
        <v>0</v>
      </c>
    </row>
    <row r="1615" spans="1:30" x14ac:dyDescent="0.3">
      <c r="A1615" t="s">
        <v>1861</v>
      </c>
      <c r="B1615" t="s">
        <v>1922</v>
      </c>
      <c r="C1615" t="s">
        <v>166</v>
      </c>
      <c r="D1615" t="s">
        <v>9801</v>
      </c>
      <c r="E1615" t="s">
        <v>1923</v>
      </c>
      <c r="F1615" t="s">
        <v>1864</v>
      </c>
      <c r="H1615" t="s">
        <v>265</v>
      </c>
      <c r="I1615" t="s">
        <v>266</v>
      </c>
      <c r="J1615" t="s">
        <v>1865</v>
      </c>
      <c r="K1615" t="s">
        <v>756</v>
      </c>
      <c r="L1615" t="s">
        <v>267</v>
      </c>
      <c r="M1615" t="s">
        <v>268</v>
      </c>
      <c r="N1615">
        <v>8</v>
      </c>
      <c r="O1615" t="s">
        <v>266</v>
      </c>
      <c r="P1615">
        <v>0.17</v>
      </c>
      <c r="R1615">
        <v>1</v>
      </c>
      <c r="S1615" s="108">
        <v>0.17</v>
      </c>
      <c r="T1615">
        <v>1</v>
      </c>
      <c r="U1615" t="s">
        <v>270</v>
      </c>
      <c r="V1615" t="s">
        <v>167</v>
      </c>
      <c r="W1615">
        <v>1</v>
      </c>
      <c r="X1615">
        <v>0</v>
      </c>
      <c r="Y1615">
        <v>0</v>
      </c>
      <c r="Z1615">
        <v>0</v>
      </c>
      <c r="AA1615">
        <v>1</v>
      </c>
      <c r="AB1615">
        <v>0</v>
      </c>
      <c r="AC1615">
        <v>0</v>
      </c>
      <c r="AD1615">
        <v>0</v>
      </c>
    </row>
    <row r="1616" spans="1:30" x14ac:dyDescent="0.3">
      <c r="A1616" t="s">
        <v>1861</v>
      </c>
      <c r="B1616" t="s">
        <v>1922</v>
      </c>
      <c r="C1616" t="s">
        <v>166</v>
      </c>
      <c r="D1616" t="s">
        <v>9801</v>
      </c>
      <c r="E1616" t="s">
        <v>1923</v>
      </c>
      <c r="F1616" t="s">
        <v>1864</v>
      </c>
      <c r="H1616" t="s">
        <v>265</v>
      </c>
      <c r="I1616" t="s">
        <v>266</v>
      </c>
      <c r="J1616" t="s">
        <v>1865</v>
      </c>
      <c r="K1616" t="s">
        <v>756</v>
      </c>
      <c r="L1616" t="s">
        <v>271</v>
      </c>
      <c r="M1616" t="s">
        <v>268</v>
      </c>
      <c r="N1616">
        <v>9</v>
      </c>
      <c r="O1616" t="s">
        <v>288</v>
      </c>
      <c r="P1616">
        <v>0.17</v>
      </c>
      <c r="R1616">
        <v>1</v>
      </c>
      <c r="S1616" s="108">
        <v>0.17</v>
      </c>
      <c r="T1616">
        <v>1</v>
      </c>
      <c r="U1616" t="s">
        <v>270</v>
      </c>
      <c r="V1616" t="s">
        <v>167</v>
      </c>
      <c r="W1616">
        <v>1</v>
      </c>
      <c r="X1616">
        <v>0</v>
      </c>
      <c r="Y1616">
        <v>0</v>
      </c>
      <c r="Z1616">
        <v>0</v>
      </c>
      <c r="AA1616">
        <v>1</v>
      </c>
      <c r="AB1616">
        <v>0</v>
      </c>
      <c r="AC1616">
        <v>0</v>
      </c>
      <c r="AD1616">
        <v>0</v>
      </c>
    </row>
    <row r="1617" spans="1:30" x14ac:dyDescent="0.3">
      <c r="A1617" t="s">
        <v>1861</v>
      </c>
      <c r="B1617" t="s">
        <v>1922</v>
      </c>
      <c r="C1617" t="s">
        <v>166</v>
      </c>
      <c r="D1617" t="s">
        <v>9801</v>
      </c>
      <c r="E1617" t="s">
        <v>1923</v>
      </c>
      <c r="F1617" t="s">
        <v>1864</v>
      </c>
      <c r="H1617" t="s">
        <v>265</v>
      </c>
      <c r="I1617" t="s">
        <v>266</v>
      </c>
      <c r="J1617" t="s">
        <v>1865</v>
      </c>
      <c r="K1617" t="s">
        <v>756</v>
      </c>
      <c r="L1617" t="s">
        <v>271</v>
      </c>
      <c r="M1617" t="s">
        <v>268</v>
      </c>
      <c r="N1617">
        <v>21</v>
      </c>
      <c r="O1617" t="s">
        <v>273</v>
      </c>
      <c r="P1617">
        <v>0.17</v>
      </c>
      <c r="R1617">
        <v>1</v>
      </c>
      <c r="S1617" s="108">
        <v>0.17</v>
      </c>
      <c r="T1617">
        <v>1</v>
      </c>
      <c r="U1617" t="s">
        <v>270</v>
      </c>
      <c r="V1617" t="s">
        <v>167</v>
      </c>
      <c r="W1617">
        <v>1</v>
      </c>
      <c r="X1617">
        <v>0</v>
      </c>
      <c r="Y1617">
        <v>0</v>
      </c>
      <c r="Z1617">
        <v>0</v>
      </c>
      <c r="AA1617">
        <v>1</v>
      </c>
      <c r="AB1617">
        <v>0</v>
      </c>
      <c r="AC1617">
        <v>0</v>
      </c>
      <c r="AD1617">
        <v>0</v>
      </c>
    </row>
    <row r="1618" spans="1:30" x14ac:dyDescent="0.3">
      <c r="A1618" t="s">
        <v>1861</v>
      </c>
      <c r="B1618" t="s">
        <v>1916</v>
      </c>
      <c r="C1618" t="s">
        <v>166</v>
      </c>
      <c r="D1618" t="s">
        <v>9798</v>
      </c>
      <c r="E1618" t="s">
        <v>1917</v>
      </c>
      <c r="F1618" t="s">
        <v>1864</v>
      </c>
      <c r="H1618" t="s">
        <v>265</v>
      </c>
      <c r="I1618" t="s">
        <v>266</v>
      </c>
      <c r="J1618" t="s">
        <v>1865</v>
      </c>
      <c r="K1618" t="s">
        <v>756</v>
      </c>
      <c r="L1618" t="s">
        <v>267</v>
      </c>
      <c r="M1618" t="s">
        <v>268</v>
      </c>
      <c r="N1618">
        <v>8</v>
      </c>
      <c r="O1618" t="s">
        <v>266</v>
      </c>
      <c r="P1618">
        <v>0.17</v>
      </c>
      <c r="R1618">
        <v>1</v>
      </c>
      <c r="S1618" s="108">
        <v>0.17</v>
      </c>
      <c r="T1618">
        <v>1</v>
      </c>
      <c r="U1618" t="s">
        <v>270</v>
      </c>
      <c r="V1618" t="s">
        <v>167</v>
      </c>
      <c r="W1618">
        <v>1</v>
      </c>
      <c r="X1618">
        <v>0</v>
      </c>
      <c r="Y1618">
        <v>0</v>
      </c>
      <c r="Z1618">
        <v>0</v>
      </c>
      <c r="AA1618">
        <v>1</v>
      </c>
      <c r="AB1618">
        <v>0</v>
      </c>
      <c r="AC1618">
        <v>0</v>
      </c>
      <c r="AD1618">
        <v>0</v>
      </c>
    </row>
    <row r="1619" spans="1:30" x14ac:dyDescent="0.3">
      <c r="A1619" t="s">
        <v>1861</v>
      </c>
      <c r="B1619" t="s">
        <v>1916</v>
      </c>
      <c r="C1619" t="s">
        <v>166</v>
      </c>
      <c r="D1619" t="s">
        <v>9798</v>
      </c>
      <c r="E1619" t="s">
        <v>1917</v>
      </c>
      <c r="F1619" t="s">
        <v>1864</v>
      </c>
      <c r="H1619" t="s">
        <v>265</v>
      </c>
      <c r="I1619" t="s">
        <v>266</v>
      </c>
      <c r="J1619" t="s">
        <v>1865</v>
      </c>
      <c r="K1619" t="s">
        <v>756</v>
      </c>
      <c r="L1619" t="s">
        <v>271</v>
      </c>
      <c r="M1619" t="s">
        <v>268</v>
      </c>
      <c r="N1619">
        <v>9</v>
      </c>
      <c r="O1619" t="s">
        <v>288</v>
      </c>
      <c r="P1619">
        <v>0.17</v>
      </c>
      <c r="R1619">
        <v>1</v>
      </c>
      <c r="S1619" s="108">
        <v>0.17</v>
      </c>
      <c r="T1619">
        <v>1</v>
      </c>
      <c r="U1619" t="s">
        <v>270</v>
      </c>
      <c r="V1619" t="s">
        <v>167</v>
      </c>
      <c r="W1619">
        <v>1</v>
      </c>
      <c r="X1619">
        <v>0</v>
      </c>
      <c r="Y1619">
        <v>0</v>
      </c>
      <c r="Z1619">
        <v>0</v>
      </c>
      <c r="AA1619">
        <v>1</v>
      </c>
      <c r="AB1619">
        <v>0</v>
      </c>
      <c r="AC1619">
        <v>0</v>
      </c>
      <c r="AD1619">
        <v>0</v>
      </c>
    </row>
    <row r="1620" spans="1:30" x14ac:dyDescent="0.3">
      <c r="A1620" t="s">
        <v>1861</v>
      </c>
      <c r="B1620" t="s">
        <v>1904</v>
      </c>
      <c r="C1620" t="s">
        <v>166</v>
      </c>
      <c r="D1620" t="s">
        <v>9792</v>
      </c>
      <c r="E1620" t="s">
        <v>1905</v>
      </c>
      <c r="F1620" t="s">
        <v>1864</v>
      </c>
      <c r="H1620" t="s">
        <v>265</v>
      </c>
      <c r="I1620" t="s">
        <v>266</v>
      </c>
      <c r="J1620" t="s">
        <v>1865</v>
      </c>
      <c r="K1620" t="s">
        <v>756</v>
      </c>
      <c r="L1620" t="s">
        <v>267</v>
      </c>
      <c r="M1620" t="s">
        <v>268</v>
      </c>
      <c r="N1620">
        <v>8</v>
      </c>
      <c r="O1620" t="s">
        <v>266</v>
      </c>
      <c r="P1620">
        <v>0.17</v>
      </c>
      <c r="R1620">
        <v>1</v>
      </c>
      <c r="S1620" s="108">
        <v>0.17</v>
      </c>
      <c r="T1620">
        <v>1</v>
      </c>
      <c r="U1620" t="s">
        <v>270</v>
      </c>
      <c r="V1620" t="s">
        <v>167</v>
      </c>
      <c r="W1620">
        <v>1</v>
      </c>
      <c r="X1620">
        <v>0</v>
      </c>
      <c r="Y1620">
        <v>0</v>
      </c>
      <c r="Z1620">
        <v>0</v>
      </c>
      <c r="AA1620">
        <v>1</v>
      </c>
      <c r="AB1620">
        <v>0</v>
      </c>
      <c r="AC1620">
        <v>0</v>
      </c>
      <c r="AD1620">
        <v>0</v>
      </c>
    </row>
    <row r="1621" spans="1:30" x14ac:dyDescent="0.3">
      <c r="A1621" t="s">
        <v>1861</v>
      </c>
      <c r="B1621" t="s">
        <v>1904</v>
      </c>
      <c r="C1621" t="s">
        <v>166</v>
      </c>
      <c r="D1621" t="s">
        <v>9792</v>
      </c>
      <c r="E1621" t="s">
        <v>1905</v>
      </c>
      <c r="F1621" t="s">
        <v>1864</v>
      </c>
      <c r="H1621" t="s">
        <v>265</v>
      </c>
      <c r="I1621" t="s">
        <v>266</v>
      </c>
      <c r="J1621" t="s">
        <v>1865</v>
      </c>
      <c r="K1621" t="s">
        <v>756</v>
      </c>
      <c r="L1621" t="s">
        <v>271</v>
      </c>
      <c r="M1621" t="s">
        <v>268</v>
      </c>
      <c r="N1621">
        <v>9</v>
      </c>
      <c r="O1621" t="s">
        <v>288</v>
      </c>
      <c r="P1621">
        <v>0.17</v>
      </c>
      <c r="R1621">
        <v>1</v>
      </c>
      <c r="S1621" s="108">
        <v>0.17</v>
      </c>
      <c r="T1621">
        <v>1</v>
      </c>
      <c r="U1621" t="s">
        <v>270</v>
      </c>
      <c r="V1621" t="s">
        <v>167</v>
      </c>
      <c r="W1621">
        <v>1</v>
      </c>
      <c r="X1621">
        <v>0</v>
      </c>
      <c r="Y1621">
        <v>0</v>
      </c>
      <c r="Z1621">
        <v>0</v>
      </c>
      <c r="AA1621">
        <v>1</v>
      </c>
      <c r="AB1621">
        <v>0</v>
      </c>
      <c r="AC1621">
        <v>0</v>
      </c>
      <c r="AD1621">
        <v>0</v>
      </c>
    </row>
    <row r="1622" spans="1:30" x14ac:dyDescent="0.3">
      <c r="A1622" t="s">
        <v>1861</v>
      </c>
      <c r="B1622" t="s">
        <v>1904</v>
      </c>
      <c r="C1622" t="s">
        <v>166</v>
      </c>
      <c r="D1622" t="s">
        <v>9792</v>
      </c>
      <c r="E1622" t="s">
        <v>1905</v>
      </c>
      <c r="F1622" t="s">
        <v>1864</v>
      </c>
      <c r="H1622" t="s">
        <v>265</v>
      </c>
      <c r="I1622" t="s">
        <v>266</v>
      </c>
      <c r="J1622" t="s">
        <v>1865</v>
      </c>
      <c r="K1622" t="s">
        <v>756</v>
      </c>
      <c r="L1622" t="s">
        <v>271</v>
      </c>
      <c r="M1622" t="s">
        <v>268</v>
      </c>
      <c r="N1622">
        <v>21</v>
      </c>
      <c r="O1622" t="s">
        <v>273</v>
      </c>
      <c r="P1622">
        <v>0.17</v>
      </c>
      <c r="R1622">
        <v>1</v>
      </c>
      <c r="S1622" s="108">
        <v>0.17</v>
      </c>
      <c r="T1622">
        <v>1</v>
      </c>
      <c r="U1622" t="s">
        <v>270</v>
      </c>
      <c r="V1622" t="s">
        <v>167</v>
      </c>
      <c r="W1622">
        <v>1</v>
      </c>
      <c r="X1622">
        <v>0</v>
      </c>
      <c r="Y1622">
        <v>0</v>
      </c>
      <c r="Z1622">
        <v>0</v>
      </c>
      <c r="AA1622">
        <v>1</v>
      </c>
      <c r="AB1622">
        <v>0</v>
      </c>
      <c r="AC1622">
        <v>0</v>
      </c>
      <c r="AD1622">
        <v>0</v>
      </c>
    </row>
    <row r="1623" spans="1:30" x14ac:dyDescent="0.3">
      <c r="A1623" t="s">
        <v>1861</v>
      </c>
      <c r="B1623" t="s">
        <v>1902</v>
      </c>
      <c r="C1623" t="s">
        <v>166</v>
      </c>
      <c r="D1623" t="s">
        <v>9791</v>
      </c>
      <c r="E1623" t="s">
        <v>1903</v>
      </c>
      <c r="F1623" t="s">
        <v>1864</v>
      </c>
      <c r="H1623" t="s">
        <v>265</v>
      </c>
      <c r="I1623" t="s">
        <v>266</v>
      </c>
      <c r="J1623" t="s">
        <v>1865</v>
      </c>
      <c r="K1623" t="s">
        <v>756</v>
      </c>
      <c r="L1623" t="s">
        <v>267</v>
      </c>
      <c r="M1623" t="s">
        <v>268</v>
      </c>
      <c r="N1623">
        <v>8</v>
      </c>
      <c r="O1623" t="s">
        <v>266</v>
      </c>
      <c r="P1623">
        <v>0.17</v>
      </c>
      <c r="R1623">
        <v>1</v>
      </c>
      <c r="S1623" s="108">
        <v>0.17</v>
      </c>
      <c r="T1623">
        <v>1</v>
      </c>
      <c r="U1623" t="s">
        <v>270</v>
      </c>
      <c r="V1623" t="s">
        <v>167</v>
      </c>
      <c r="W1623">
        <v>1</v>
      </c>
      <c r="X1623">
        <v>0</v>
      </c>
      <c r="Y1623">
        <v>0</v>
      </c>
      <c r="Z1623">
        <v>0</v>
      </c>
      <c r="AA1623">
        <v>1</v>
      </c>
      <c r="AB1623">
        <v>0</v>
      </c>
      <c r="AC1623">
        <v>0</v>
      </c>
      <c r="AD1623">
        <v>0</v>
      </c>
    </row>
    <row r="1624" spans="1:30" x14ac:dyDescent="0.3">
      <c r="A1624" t="s">
        <v>1861</v>
      </c>
      <c r="B1624" t="s">
        <v>1902</v>
      </c>
      <c r="C1624" t="s">
        <v>166</v>
      </c>
      <c r="D1624" t="s">
        <v>9791</v>
      </c>
      <c r="E1624" t="s">
        <v>1903</v>
      </c>
      <c r="F1624" t="s">
        <v>1864</v>
      </c>
      <c r="H1624" t="s">
        <v>265</v>
      </c>
      <c r="I1624" t="s">
        <v>266</v>
      </c>
      <c r="J1624" t="s">
        <v>1865</v>
      </c>
      <c r="K1624" t="s">
        <v>756</v>
      </c>
      <c r="L1624" t="s">
        <v>271</v>
      </c>
      <c r="M1624" t="s">
        <v>268</v>
      </c>
      <c r="N1624">
        <v>9</v>
      </c>
      <c r="O1624" t="s">
        <v>288</v>
      </c>
      <c r="P1624">
        <v>0.17</v>
      </c>
      <c r="R1624">
        <v>1</v>
      </c>
      <c r="S1624" s="108">
        <v>0.17</v>
      </c>
      <c r="T1624">
        <v>1</v>
      </c>
      <c r="U1624" t="s">
        <v>270</v>
      </c>
      <c r="V1624" t="s">
        <v>167</v>
      </c>
      <c r="W1624">
        <v>1</v>
      </c>
      <c r="X1624">
        <v>0</v>
      </c>
      <c r="Y1624">
        <v>0</v>
      </c>
      <c r="Z1624">
        <v>0</v>
      </c>
      <c r="AA1624">
        <v>1</v>
      </c>
      <c r="AB1624">
        <v>0</v>
      </c>
      <c r="AC1624">
        <v>0</v>
      </c>
      <c r="AD1624">
        <v>0</v>
      </c>
    </row>
    <row r="1625" spans="1:30" x14ac:dyDescent="0.3">
      <c r="A1625" t="s">
        <v>1861</v>
      </c>
      <c r="B1625" t="s">
        <v>1900</v>
      </c>
      <c r="C1625" t="s">
        <v>166</v>
      </c>
      <c r="D1625" t="s">
        <v>9790</v>
      </c>
      <c r="E1625" t="s">
        <v>1901</v>
      </c>
      <c r="F1625" t="s">
        <v>1864</v>
      </c>
      <c r="H1625" t="s">
        <v>265</v>
      </c>
      <c r="I1625" t="s">
        <v>266</v>
      </c>
      <c r="J1625" t="s">
        <v>1865</v>
      </c>
      <c r="K1625" t="s">
        <v>756</v>
      </c>
      <c r="L1625" t="s">
        <v>267</v>
      </c>
      <c r="M1625" t="s">
        <v>268</v>
      </c>
      <c r="N1625">
        <v>8</v>
      </c>
      <c r="O1625" t="s">
        <v>266</v>
      </c>
      <c r="P1625">
        <v>0.17</v>
      </c>
      <c r="R1625">
        <v>1</v>
      </c>
      <c r="S1625" s="108">
        <v>0.17</v>
      </c>
      <c r="T1625">
        <v>1</v>
      </c>
      <c r="U1625" t="s">
        <v>270</v>
      </c>
      <c r="V1625" t="s">
        <v>167</v>
      </c>
      <c r="W1625">
        <v>1</v>
      </c>
      <c r="X1625">
        <v>0</v>
      </c>
      <c r="Y1625">
        <v>0</v>
      </c>
      <c r="Z1625">
        <v>0</v>
      </c>
      <c r="AA1625">
        <v>1</v>
      </c>
      <c r="AB1625">
        <v>0</v>
      </c>
      <c r="AC1625">
        <v>0</v>
      </c>
      <c r="AD1625">
        <v>0</v>
      </c>
    </row>
    <row r="1626" spans="1:30" x14ac:dyDescent="0.3">
      <c r="A1626" t="s">
        <v>1861</v>
      </c>
      <c r="B1626" t="s">
        <v>1900</v>
      </c>
      <c r="C1626" t="s">
        <v>166</v>
      </c>
      <c r="D1626" t="s">
        <v>9790</v>
      </c>
      <c r="E1626" t="s">
        <v>1901</v>
      </c>
      <c r="F1626" t="s">
        <v>1864</v>
      </c>
      <c r="H1626" t="s">
        <v>265</v>
      </c>
      <c r="I1626" t="s">
        <v>266</v>
      </c>
      <c r="J1626" t="s">
        <v>1865</v>
      </c>
      <c r="K1626" t="s">
        <v>756</v>
      </c>
      <c r="L1626" t="s">
        <v>271</v>
      </c>
      <c r="M1626" t="s">
        <v>268</v>
      </c>
      <c r="N1626">
        <v>9</v>
      </c>
      <c r="O1626" t="s">
        <v>288</v>
      </c>
      <c r="P1626">
        <v>0.17</v>
      </c>
      <c r="R1626">
        <v>1</v>
      </c>
      <c r="S1626" s="108">
        <v>0.17</v>
      </c>
      <c r="T1626">
        <v>1</v>
      </c>
      <c r="U1626" t="s">
        <v>270</v>
      </c>
      <c r="V1626" t="s">
        <v>167</v>
      </c>
      <c r="W1626">
        <v>1</v>
      </c>
      <c r="X1626">
        <v>0</v>
      </c>
      <c r="Y1626">
        <v>0</v>
      </c>
      <c r="Z1626">
        <v>0</v>
      </c>
      <c r="AA1626">
        <v>1</v>
      </c>
      <c r="AB1626">
        <v>0</v>
      </c>
      <c r="AC1626">
        <v>0</v>
      </c>
      <c r="AD1626">
        <v>0</v>
      </c>
    </row>
    <row r="1627" spans="1:30" x14ac:dyDescent="0.3">
      <c r="A1627" t="s">
        <v>1861</v>
      </c>
      <c r="B1627" t="s">
        <v>1947</v>
      </c>
      <c r="C1627" t="s">
        <v>166</v>
      </c>
      <c r="D1627" t="s">
        <v>9813</v>
      </c>
      <c r="E1627" t="s">
        <v>1948</v>
      </c>
      <c r="F1627" t="s">
        <v>1864</v>
      </c>
      <c r="H1627" t="s">
        <v>265</v>
      </c>
      <c r="I1627" t="s">
        <v>266</v>
      </c>
      <c r="J1627" t="s">
        <v>1942</v>
      </c>
      <c r="K1627" t="s">
        <v>15465</v>
      </c>
      <c r="L1627" t="s">
        <v>267</v>
      </c>
      <c r="M1627" t="s">
        <v>268</v>
      </c>
      <c r="N1627">
        <v>8</v>
      </c>
      <c r="O1627" t="s">
        <v>266</v>
      </c>
      <c r="P1627">
        <v>0.17</v>
      </c>
      <c r="R1627">
        <v>1</v>
      </c>
      <c r="S1627" s="108">
        <v>0.17</v>
      </c>
      <c r="T1627">
        <v>1</v>
      </c>
      <c r="U1627" t="s">
        <v>270</v>
      </c>
      <c r="V1627" t="s">
        <v>167</v>
      </c>
      <c r="W1627">
        <v>1</v>
      </c>
      <c r="X1627">
        <v>0</v>
      </c>
      <c r="Y1627">
        <v>0</v>
      </c>
      <c r="Z1627">
        <v>0</v>
      </c>
      <c r="AA1627">
        <v>1</v>
      </c>
      <c r="AB1627">
        <v>0</v>
      </c>
      <c r="AC1627">
        <v>0</v>
      </c>
      <c r="AD1627">
        <v>0</v>
      </c>
    </row>
    <row r="1628" spans="1:30" x14ac:dyDescent="0.3">
      <c r="A1628" t="s">
        <v>1861</v>
      </c>
      <c r="B1628" t="s">
        <v>1947</v>
      </c>
      <c r="C1628" t="s">
        <v>166</v>
      </c>
      <c r="D1628" t="s">
        <v>9813</v>
      </c>
      <c r="E1628" t="s">
        <v>1948</v>
      </c>
      <c r="F1628" t="s">
        <v>1864</v>
      </c>
      <c r="H1628" t="s">
        <v>265</v>
      </c>
      <c r="I1628" t="s">
        <v>266</v>
      </c>
      <c r="J1628" t="s">
        <v>1942</v>
      </c>
      <c r="K1628" t="s">
        <v>15465</v>
      </c>
      <c r="L1628" t="s">
        <v>271</v>
      </c>
      <c r="M1628" t="s">
        <v>268</v>
      </c>
      <c r="N1628">
        <v>9</v>
      </c>
      <c r="O1628" t="s">
        <v>288</v>
      </c>
      <c r="P1628">
        <v>0.17</v>
      </c>
      <c r="R1628">
        <v>1</v>
      </c>
      <c r="S1628" s="108">
        <v>0.17</v>
      </c>
      <c r="T1628">
        <v>1</v>
      </c>
      <c r="U1628" t="s">
        <v>270</v>
      </c>
      <c r="V1628" t="s">
        <v>167</v>
      </c>
      <c r="W1628">
        <v>1</v>
      </c>
      <c r="X1628">
        <v>0</v>
      </c>
      <c r="Y1628">
        <v>0</v>
      </c>
      <c r="Z1628">
        <v>0</v>
      </c>
      <c r="AA1628">
        <v>1</v>
      </c>
      <c r="AB1628">
        <v>0</v>
      </c>
      <c r="AC1628">
        <v>0</v>
      </c>
      <c r="AD1628">
        <v>0</v>
      </c>
    </row>
    <row r="1629" spans="1:30" x14ac:dyDescent="0.3">
      <c r="A1629" t="s">
        <v>1861</v>
      </c>
      <c r="B1629" t="s">
        <v>1897</v>
      </c>
      <c r="C1629" t="s">
        <v>166</v>
      </c>
      <c r="D1629" t="s">
        <v>9789</v>
      </c>
      <c r="E1629" t="s">
        <v>1898</v>
      </c>
      <c r="F1629" t="s">
        <v>1864</v>
      </c>
      <c r="H1629" t="s">
        <v>265</v>
      </c>
      <c r="I1629" t="s">
        <v>266</v>
      </c>
      <c r="J1629" t="s">
        <v>1865</v>
      </c>
      <c r="K1629" t="s">
        <v>1899</v>
      </c>
      <c r="L1629" t="s">
        <v>267</v>
      </c>
      <c r="M1629" t="s">
        <v>268</v>
      </c>
      <c r="N1629">
        <v>8</v>
      </c>
      <c r="O1629" t="s">
        <v>266</v>
      </c>
      <c r="P1629">
        <v>0.17</v>
      </c>
      <c r="R1629">
        <v>1</v>
      </c>
      <c r="S1629" s="108">
        <v>0.17</v>
      </c>
      <c r="T1629">
        <v>1</v>
      </c>
      <c r="U1629" t="s">
        <v>270</v>
      </c>
      <c r="V1629" t="s">
        <v>167</v>
      </c>
      <c r="W1629">
        <v>1</v>
      </c>
      <c r="X1629">
        <v>0</v>
      </c>
      <c r="Y1629">
        <v>0</v>
      </c>
      <c r="Z1629">
        <v>0</v>
      </c>
      <c r="AA1629">
        <v>1</v>
      </c>
      <c r="AB1629">
        <v>0</v>
      </c>
      <c r="AC1629">
        <v>0</v>
      </c>
      <c r="AD1629">
        <v>0</v>
      </c>
    </row>
    <row r="1630" spans="1:30" x14ac:dyDescent="0.3">
      <c r="A1630" t="s">
        <v>1861</v>
      </c>
      <c r="B1630" t="s">
        <v>1897</v>
      </c>
      <c r="C1630" t="s">
        <v>166</v>
      </c>
      <c r="D1630" t="s">
        <v>9789</v>
      </c>
      <c r="E1630" t="s">
        <v>1898</v>
      </c>
      <c r="F1630" t="s">
        <v>1864</v>
      </c>
      <c r="H1630" t="s">
        <v>265</v>
      </c>
      <c r="I1630" t="s">
        <v>266</v>
      </c>
      <c r="J1630" t="s">
        <v>1865</v>
      </c>
      <c r="K1630" t="s">
        <v>1899</v>
      </c>
      <c r="L1630" t="s">
        <v>271</v>
      </c>
      <c r="M1630" t="s">
        <v>268</v>
      </c>
      <c r="N1630">
        <v>9</v>
      </c>
      <c r="O1630" t="s">
        <v>288</v>
      </c>
      <c r="P1630">
        <v>0.17</v>
      </c>
      <c r="R1630">
        <v>1</v>
      </c>
      <c r="S1630" s="108">
        <v>0.17</v>
      </c>
      <c r="T1630">
        <v>1</v>
      </c>
      <c r="U1630" t="s">
        <v>270</v>
      </c>
      <c r="V1630" t="s">
        <v>167</v>
      </c>
      <c r="W1630">
        <v>1</v>
      </c>
      <c r="X1630">
        <v>0</v>
      </c>
      <c r="Y1630">
        <v>0</v>
      </c>
      <c r="Z1630">
        <v>0</v>
      </c>
      <c r="AA1630">
        <v>1</v>
      </c>
      <c r="AB1630">
        <v>0</v>
      </c>
      <c r="AC1630">
        <v>0</v>
      </c>
      <c r="AD1630">
        <v>0</v>
      </c>
    </row>
    <row r="1631" spans="1:30" x14ac:dyDescent="0.3">
      <c r="A1631" t="s">
        <v>1861</v>
      </c>
      <c r="B1631" t="s">
        <v>1897</v>
      </c>
      <c r="C1631" t="s">
        <v>166</v>
      </c>
      <c r="D1631" t="s">
        <v>9789</v>
      </c>
      <c r="E1631" t="s">
        <v>1898</v>
      </c>
      <c r="F1631" t="s">
        <v>1864</v>
      </c>
      <c r="H1631" t="s">
        <v>265</v>
      </c>
      <c r="I1631" t="s">
        <v>266</v>
      </c>
      <c r="J1631" t="s">
        <v>1865</v>
      </c>
      <c r="K1631" t="s">
        <v>1899</v>
      </c>
      <c r="L1631" t="s">
        <v>271</v>
      </c>
      <c r="M1631" t="s">
        <v>268</v>
      </c>
      <c r="N1631">
        <v>21</v>
      </c>
      <c r="O1631" t="s">
        <v>273</v>
      </c>
      <c r="P1631">
        <v>0.17</v>
      </c>
      <c r="R1631">
        <v>1</v>
      </c>
      <c r="S1631" s="108">
        <v>0.17</v>
      </c>
      <c r="T1631">
        <v>1</v>
      </c>
      <c r="U1631" t="s">
        <v>270</v>
      </c>
      <c r="V1631" t="s">
        <v>167</v>
      </c>
      <c r="W1631">
        <v>1</v>
      </c>
      <c r="X1631">
        <v>0</v>
      </c>
      <c r="Y1631">
        <v>0</v>
      </c>
      <c r="Z1631">
        <v>0</v>
      </c>
      <c r="AA1631">
        <v>1</v>
      </c>
      <c r="AB1631">
        <v>0</v>
      </c>
      <c r="AC1631">
        <v>0</v>
      </c>
      <c r="AD1631">
        <v>0</v>
      </c>
    </row>
    <row r="1632" spans="1:30" x14ac:dyDescent="0.3">
      <c r="A1632" t="s">
        <v>1861</v>
      </c>
      <c r="B1632" t="s">
        <v>1895</v>
      </c>
      <c r="C1632" t="s">
        <v>166</v>
      </c>
      <c r="D1632" t="s">
        <v>9787</v>
      </c>
      <c r="E1632" t="s">
        <v>1896</v>
      </c>
      <c r="F1632" t="s">
        <v>1864</v>
      </c>
      <c r="H1632" t="s">
        <v>265</v>
      </c>
      <c r="I1632" t="s">
        <v>266</v>
      </c>
      <c r="J1632" t="s">
        <v>1865</v>
      </c>
      <c r="K1632" t="s">
        <v>756</v>
      </c>
      <c r="L1632" t="s">
        <v>267</v>
      </c>
      <c r="M1632" t="s">
        <v>268</v>
      </c>
      <c r="N1632">
        <v>8</v>
      </c>
      <c r="O1632" t="s">
        <v>266</v>
      </c>
      <c r="P1632">
        <v>0.17</v>
      </c>
      <c r="R1632">
        <v>1</v>
      </c>
      <c r="S1632" s="108">
        <v>0.17</v>
      </c>
      <c r="T1632">
        <v>1</v>
      </c>
      <c r="U1632" t="s">
        <v>270</v>
      </c>
      <c r="V1632" t="s">
        <v>167</v>
      </c>
      <c r="W1632">
        <v>1</v>
      </c>
      <c r="X1632">
        <v>0</v>
      </c>
      <c r="Y1632">
        <v>0</v>
      </c>
      <c r="Z1632">
        <v>0</v>
      </c>
      <c r="AA1632">
        <v>1</v>
      </c>
      <c r="AB1632">
        <v>0</v>
      </c>
      <c r="AC1632">
        <v>0</v>
      </c>
      <c r="AD1632">
        <v>0</v>
      </c>
    </row>
    <row r="1633" spans="1:30" x14ac:dyDescent="0.3">
      <c r="A1633" t="s">
        <v>1861</v>
      </c>
      <c r="B1633" t="s">
        <v>1872</v>
      </c>
      <c r="C1633" t="s">
        <v>166</v>
      </c>
      <c r="D1633" t="s">
        <v>9777</v>
      </c>
      <c r="E1633" t="s">
        <v>1873</v>
      </c>
      <c r="F1633" t="s">
        <v>1864</v>
      </c>
      <c r="H1633" t="s">
        <v>265</v>
      </c>
      <c r="I1633" t="s">
        <v>266</v>
      </c>
      <c r="J1633" t="s">
        <v>1865</v>
      </c>
      <c r="K1633" t="s">
        <v>756</v>
      </c>
      <c r="L1633" t="s">
        <v>267</v>
      </c>
      <c r="M1633" t="s">
        <v>268</v>
      </c>
      <c r="N1633">
        <v>8</v>
      </c>
      <c r="O1633" t="s">
        <v>266</v>
      </c>
      <c r="P1633">
        <v>0.17</v>
      </c>
      <c r="R1633">
        <v>1</v>
      </c>
      <c r="S1633" s="108">
        <v>0.17</v>
      </c>
      <c r="T1633">
        <v>1</v>
      </c>
      <c r="U1633" t="s">
        <v>270</v>
      </c>
      <c r="V1633" t="s">
        <v>167</v>
      </c>
      <c r="W1633">
        <v>1</v>
      </c>
      <c r="X1633">
        <v>0</v>
      </c>
      <c r="Y1633">
        <v>0</v>
      </c>
      <c r="Z1633">
        <v>0</v>
      </c>
      <c r="AA1633">
        <v>1</v>
      </c>
      <c r="AB1633">
        <v>0</v>
      </c>
      <c r="AC1633">
        <v>0</v>
      </c>
      <c r="AD1633">
        <v>0</v>
      </c>
    </row>
    <row r="1634" spans="1:30" x14ac:dyDescent="0.3">
      <c r="A1634" t="s">
        <v>1861</v>
      </c>
      <c r="B1634" t="s">
        <v>1862</v>
      </c>
      <c r="C1634" t="s">
        <v>166</v>
      </c>
      <c r="D1634" t="s">
        <v>9773</v>
      </c>
      <c r="E1634" t="s">
        <v>1863</v>
      </c>
      <c r="F1634" t="s">
        <v>1864</v>
      </c>
      <c r="H1634" t="s">
        <v>265</v>
      </c>
      <c r="I1634" t="s">
        <v>266</v>
      </c>
      <c r="J1634" t="s">
        <v>1865</v>
      </c>
      <c r="K1634" t="s">
        <v>756</v>
      </c>
      <c r="L1634" t="s">
        <v>267</v>
      </c>
      <c r="M1634" t="s">
        <v>268</v>
      </c>
      <c r="N1634">
        <v>8</v>
      </c>
      <c r="O1634" t="s">
        <v>266</v>
      </c>
      <c r="P1634">
        <v>0.17</v>
      </c>
      <c r="R1634">
        <v>1</v>
      </c>
      <c r="S1634" s="108">
        <v>0.17</v>
      </c>
      <c r="T1634">
        <v>1</v>
      </c>
      <c r="U1634" t="s">
        <v>270</v>
      </c>
      <c r="V1634" t="s">
        <v>167</v>
      </c>
      <c r="W1634">
        <v>1</v>
      </c>
      <c r="X1634">
        <v>0</v>
      </c>
      <c r="Y1634">
        <v>0</v>
      </c>
      <c r="Z1634">
        <v>0</v>
      </c>
      <c r="AA1634">
        <v>1</v>
      </c>
      <c r="AB1634">
        <v>0</v>
      </c>
      <c r="AC1634">
        <v>0</v>
      </c>
      <c r="AD1634">
        <v>0</v>
      </c>
    </row>
    <row r="1635" spans="1:30" x14ac:dyDescent="0.3">
      <c r="A1635" t="s">
        <v>1861</v>
      </c>
      <c r="B1635" t="s">
        <v>1862</v>
      </c>
      <c r="C1635" t="s">
        <v>166</v>
      </c>
      <c r="D1635" t="s">
        <v>9773</v>
      </c>
      <c r="E1635" t="s">
        <v>1863</v>
      </c>
      <c r="F1635" t="s">
        <v>1864</v>
      </c>
      <c r="H1635" t="s">
        <v>265</v>
      </c>
      <c r="I1635" t="s">
        <v>266</v>
      </c>
      <c r="J1635" t="s">
        <v>1865</v>
      </c>
      <c r="K1635" t="s">
        <v>756</v>
      </c>
      <c r="L1635" t="s">
        <v>271</v>
      </c>
      <c r="M1635" t="s">
        <v>268</v>
      </c>
      <c r="N1635">
        <v>9</v>
      </c>
      <c r="O1635" t="s">
        <v>288</v>
      </c>
      <c r="P1635">
        <v>0.32</v>
      </c>
      <c r="R1635">
        <v>1</v>
      </c>
      <c r="S1635" s="108">
        <v>0.32</v>
      </c>
      <c r="T1635">
        <v>1</v>
      </c>
      <c r="U1635" t="s">
        <v>270</v>
      </c>
      <c r="V1635" t="s">
        <v>167</v>
      </c>
      <c r="W1635">
        <v>1</v>
      </c>
      <c r="X1635">
        <v>0</v>
      </c>
      <c r="Y1635">
        <v>0</v>
      </c>
      <c r="Z1635">
        <v>0</v>
      </c>
      <c r="AA1635">
        <v>1</v>
      </c>
      <c r="AB1635">
        <v>0</v>
      </c>
      <c r="AC1635">
        <v>0</v>
      </c>
      <c r="AD1635">
        <v>0</v>
      </c>
    </row>
    <row r="1636" spans="1:30" x14ac:dyDescent="0.3">
      <c r="A1636" t="s">
        <v>1861</v>
      </c>
      <c r="B1636" t="s">
        <v>1862</v>
      </c>
      <c r="C1636" t="s">
        <v>166</v>
      </c>
      <c r="D1636" t="s">
        <v>9773</v>
      </c>
      <c r="E1636" t="s">
        <v>1863</v>
      </c>
      <c r="F1636" t="s">
        <v>1864</v>
      </c>
      <c r="H1636" t="s">
        <v>265</v>
      </c>
      <c r="I1636" t="s">
        <v>266</v>
      </c>
      <c r="J1636" t="s">
        <v>1865</v>
      </c>
      <c r="K1636" t="s">
        <v>756</v>
      </c>
      <c r="L1636" t="s">
        <v>271</v>
      </c>
      <c r="M1636" t="s">
        <v>268</v>
      </c>
      <c r="N1636">
        <v>21</v>
      </c>
      <c r="O1636" t="s">
        <v>273</v>
      </c>
      <c r="P1636">
        <v>0.17</v>
      </c>
      <c r="R1636">
        <v>1</v>
      </c>
      <c r="S1636" s="108">
        <v>0.17</v>
      </c>
      <c r="T1636">
        <v>1</v>
      </c>
      <c r="U1636" t="s">
        <v>270</v>
      </c>
      <c r="V1636" t="s">
        <v>167</v>
      </c>
      <c r="W1636">
        <v>1</v>
      </c>
      <c r="X1636">
        <v>0</v>
      </c>
      <c r="Y1636">
        <v>0</v>
      </c>
      <c r="Z1636">
        <v>0</v>
      </c>
      <c r="AA1636">
        <v>1</v>
      </c>
      <c r="AB1636">
        <v>0</v>
      </c>
      <c r="AC1636">
        <v>0</v>
      </c>
      <c r="AD1636">
        <v>0</v>
      </c>
    </row>
    <row r="1637" spans="1:30" x14ac:dyDescent="0.3">
      <c r="A1637" t="s">
        <v>1861</v>
      </c>
      <c r="B1637" t="s">
        <v>1870</v>
      </c>
      <c r="C1637" t="s">
        <v>166</v>
      </c>
      <c r="D1637" t="s">
        <v>9776</v>
      </c>
      <c r="E1637" t="s">
        <v>1871</v>
      </c>
      <c r="F1637" t="s">
        <v>1864</v>
      </c>
      <c r="H1637" t="s">
        <v>265</v>
      </c>
      <c r="I1637" t="s">
        <v>266</v>
      </c>
      <c r="J1637" t="s">
        <v>1865</v>
      </c>
      <c r="K1637" t="s">
        <v>756</v>
      </c>
      <c r="L1637" t="s">
        <v>267</v>
      </c>
      <c r="M1637" t="s">
        <v>268</v>
      </c>
      <c r="N1637">
        <v>8</v>
      </c>
      <c r="O1637" t="s">
        <v>266</v>
      </c>
      <c r="P1637">
        <v>0.17</v>
      </c>
      <c r="R1637">
        <v>1</v>
      </c>
      <c r="S1637" s="108">
        <v>0.17</v>
      </c>
      <c r="T1637">
        <v>1</v>
      </c>
      <c r="U1637" t="s">
        <v>270</v>
      </c>
      <c r="V1637" t="s">
        <v>167</v>
      </c>
      <c r="W1637">
        <v>1</v>
      </c>
      <c r="X1637">
        <v>0</v>
      </c>
      <c r="Y1637">
        <v>0</v>
      </c>
      <c r="Z1637">
        <v>0</v>
      </c>
      <c r="AA1637">
        <v>1</v>
      </c>
      <c r="AB1637">
        <v>0</v>
      </c>
      <c r="AC1637">
        <v>0</v>
      </c>
      <c r="AD1637">
        <v>0</v>
      </c>
    </row>
    <row r="1638" spans="1:30" x14ac:dyDescent="0.3">
      <c r="A1638" t="s">
        <v>1861</v>
      </c>
      <c r="B1638" t="s">
        <v>1874</v>
      </c>
      <c r="C1638" t="s">
        <v>166</v>
      </c>
      <c r="D1638" t="s">
        <v>9778</v>
      </c>
      <c r="E1638" t="s">
        <v>1875</v>
      </c>
      <c r="F1638" t="s">
        <v>1864</v>
      </c>
      <c r="H1638" t="s">
        <v>265</v>
      </c>
      <c r="I1638" t="s">
        <v>266</v>
      </c>
      <c r="J1638" t="s">
        <v>1865</v>
      </c>
      <c r="K1638" t="s">
        <v>756</v>
      </c>
      <c r="L1638" t="s">
        <v>267</v>
      </c>
      <c r="M1638" t="s">
        <v>268</v>
      </c>
      <c r="N1638">
        <v>8</v>
      </c>
      <c r="O1638" t="s">
        <v>266</v>
      </c>
      <c r="P1638">
        <v>0.17</v>
      </c>
      <c r="R1638">
        <v>1</v>
      </c>
      <c r="S1638" s="108">
        <v>0.17</v>
      </c>
      <c r="T1638">
        <v>1</v>
      </c>
      <c r="U1638" t="s">
        <v>270</v>
      </c>
      <c r="V1638" t="s">
        <v>167</v>
      </c>
      <c r="W1638">
        <v>1</v>
      </c>
      <c r="X1638">
        <v>0</v>
      </c>
      <c r="Y1638">
        <v>0</v>
      </c>
      <c r="Z1638">
        <v>0</v>
      </c>
      <c r="AA1638">
        <v>1</v>
      </c>
      <c r="AB1638">
        <v>0</v>
      </c>
      <c r="AC1638">
        <v>0</v>
      </c>
      <c r="AD1638">
        <v>0</v>
      </c>
    </row>
    <row r="1639" spans="1:30" x14ac:dyDescent="0.3">
      <c r="A1639" t="s">
        <v>1861</v>
      </c>
      <c r="B1639" t="s">
        <v>1874</v>
      </c>
      <c r="C1639" t="s">
        <v>166</v>
      </c>
      <c r="D1639" t="s">
        <v>9778</v>
      </c>
      <c r="E1639" t="s">
        <v>1875</v>
      </c>
      <c r="F1639" t="s">
        <v>1864</v>
      </c>
      <c r="H1639" t="s">
        <v>265</v>
      </c>
      <c r="I1639" t="s">
        <v>266</v>
      </c>
      <c r="J1639" t="s">
        <v>1865</v>
      </c>
      <c r="K1639" t="s">
        <v>756</v>
      </c>
      <c r="L1639" t="s">
        <v>271</v>
      </c>
      <c r="M1639" t="s">
        <v>268</v>
      </c>
      <c r="N1639">
        <v>9</v>
      </c>
      <c r="O1639" t="s">
        <v>288</v>
      </c>
      <c r="P1639">
        <v>0.17</v>
      </c>
      <c r="R1639">
        <v>1</v>
      </c>
      <c r="S1639" s="108">
        <v>0.17</v>
      </c>
      <c r="T1639">
        <v>1</v>
      </c>
      <c r="U1639" t="s">
        <v>270</v>
      </c>
      <c r="V1639" t="s">
        <v>167</v>
      </c>
      <c r="W1639">
        <v>1</v>
      </c>
      <c r="X1639">
        <v>0</v>
      </c>
      <c r="Y1639">
        <v>0</v>
      </c>
      <c r="Z1639">
        <v>0</v>
      </c>
      <c r="AA1639">
        <v>1</v>
      </c>
      <c r="AB1639">
        <v>0</v>
      </c>
      <c r="AC1639">
        <v>0</v>
      </c>
      <c r="AD1639">
        <v>0</v>
      </c>
    </row>
    <row r="1640" spans="1:30" x14ac:dyDescent="0.3">
      <c r="A1640" t="s">
        <v>1861</v>
      </c>
      <c r="B1640" t="s">
        <v>1965</v>
      </c>
      <c r="C1640" t="s">
        <v>166</v>
      </c>
      <c r="D1640" t="s">
        <v>9822</v>
      </c>
      <c r="E1640" t="s">
        <v>1966</v>
      </c>
      <c r="F1640" t="s">
        <v>1864</v>
      </c>
      <c r="H1640" t="s">
        <v>265</v>
      </c>
      <c r="I1640" t="s">
        <v>266</v>
      </c>
      <c r="J1640" t="s">
        <v>1942</v>
      </c>
      <c r="K1640" t="s">
        <v>756</v>
      </c>
      <c r="L1640" t="s">
        <v>267</v>
      </c>
      <c r="M1640" t="s">
        <v>268</v>
      </c>
      <c r="N1640">
        <v>8</v>
      </c>
      <c r="O1640" t="s">
        <v>266</v>
      </c>
      <c r="P1640">
        <v>0.17</v>
      </c>
      <c r="R1640">
        <v>1</v>
      </c>
      <c r="S1640" s="108">
        <v>0.17</v>
      </c>
      <c r="T1640">
        <v>1</v>
      </c>
      <c r="U1640" t="s">
        <v>270</v>
      </c>
      <c r="V1640" t="s">
        <v>167</v>
      </c>
      <c r="W1640">
        <v>1</v>
      </c>
      <c r="X1640">
        <v>0</v>
      </c>
      <c r="Y1640">
        <v>0</v>
      </c>
      <c r="Z1640">
        <v>0</v>
      </c>
      <c r="AA1640">
        <v>1</v>
      </c>
      <c r="AB1640">
        <v>0</v>
      </c>
      <c r="AC1640">
        <v>0</v>
      </c>
      <c r="AD1640">
        <v>0</v>
      </c>
    </row>
    <row r="1641" spans="1:30" x14ac:dyDescent="0.3">
      <c r="A1641" t="s">
        <v>1861</v>
      </c>
      <c r="B1641" t="s">
        <v>1965</v>
      </c>
      <c r="C1641" t="s">
        <v>166</v>
      </c>
      <c r="D1641" t="s">
        <v>9822</v>
      </c>
      <c r="E1641" t="s">
        <v>1966</v>
      </c>
      <c r="F1641" t="s">
        <v>1864</v>
      </c>
      <c r="H1641" t="s">
        <v>265</v>
      </c>
      <c r="I1641" t="s">
        <v>266</v>
      </c>
      <c r="J1641" t="s">
        <v>1942</v>
      </c>
      <c r="K1641" t="s">
        <v>756</v>
      </c>
      <c r="L1641" t="s">
        <v>271</v>
      </c>
      <c r="M1641" t="s">
        <v>268</v>
      </c>
      <c r="N1641">
        <v>9</v>
      </c>
      <c r="O1641" t="s">
        <v>288</v>
      </c>
      <c r="P1641">
        <v>0.17</v>
      </c>
      <c r="R1641">
        <v>1</v>
      </c>
      <c r="S1641" s="108">
        <v>0.17</v>
      </c>
      <c r="T1641">
        <v>1</v>
      </c>
      <c r="U1641" t="s">
        <v>270</v>
      </c>
      <c r="V1641" t="s">
        <v>167</v>
      </c>
      <c r="W1641">
        <v>1</v>
      </c>
      <c r="X1641">
        <v>0</v>
      </c>
      <c r="Y1641">
        <v>0</v>
      </c>
      <c r="Z1641">
        <v>0</v>
      </c>
      <c r="AA1641">
        <v>1</v>
      </c>
      <c r="AB1641">
        <v>0</v>
      </c>
      <c r="AC1641">
        <v>0</v>
      </c>
      <c r="AD1641">
        <v>0</v>
      </c>
    </row>
    <row r="1642" spans="1:30" x14ac:dyDescent="0.3">
      <c r="A1642" t="s">
        <v>1861</v>
      </c>
      <c r="B1642" t="s">
        <v>1884</v>
      </c>
      <c r="C1642" t="s">
        <v>166</v>
      </c>
      <c r="D1642" t="s">
        <v>9783</v>
      </c>
      <c r="E1642" t="s">
        <v>1885</v>
      </c>
      <c r="F1642" t="s">
        <v>1864</v>
      </c>
      <c r="H1642" t="s">
        <v>265</v>
      </c>
      <c r="I1642" t="s">
        <v>266</v>
      </c>
      <c r="J1642" t="s">
        <v>1865</v>
      </c>
      <c r="K1642" t="s">
        <v>756</v>
      </c>
      <c r="L1642" t="s">
        <v>267</v>
      </c>
      <c r="M1642" t="s">
        <v>268</v>
      </c>
      <c r="N1642">
        <v>8</v>
      </c>
      <c r="O1642" t="s">
        <v>266</v>
      </c>
      <c r="P1642">
        <v>0.17</v>
      </c>
      <c r="R1642">
        <v>1</v>
      </c>
      <c r="S1642" s="108">
        <v>0.17</v>
      </c>
      <c r="T1642">
        <v>1</v>
      </c>
      <c r="U1642" t="s">
        <v>270</v>
      </c>
      <c r="V1642" t="s">
        <v>167</v>
      </c>
      <c r="W1642">
        <v>1</v>
      </c>
      <c r="X1642">
        <v>0</v>
      </c>
      <c r="Y1642">
        <v>0</v>
      </c>
      <c r="Z1642">
        <v>0</v>
      </c>
      <c r="AA1642">
        <v>1</v>
      </c>
      <c r="AB1642">
        <v>0</v>
      </c>
      <c r="AC1642">
        <v>0</v>
      </c>
      <c r="AD1642">
        <v>0</v>
      </c>
    </row>
    <row r="1643" spans="1:30" x14ac:dyDescent="0.3">
      <c r="A1643" t="s">
        <v>1861</v>
      </c>
      <c r="B1643" t="s">
        <v>1884</v>
      </c>
      <c r="C1643" t="s">
        <v>166</v>
      </c>
      <c r="D1643" t="s">
        <v>9783</v>
      </c>
      <c r="E1643" t="s">
        <v>1885</v>
      </c>
      <c r="F1643" t="s">
        <v>1864</v>
      </c>
      <c r="H1643" t="s">
        <v>265</v>
      </c>
      <c r="I1643" t="s">
        <v>266</v>
      </c>
      <c r="J1643" t="s">
        <v>1865</v>
      </c>
      <c r="K1643" t="s">
        <v>756</v>
      </c>
      <c r="L1643" t="s">
        <v>271</v>
      </c>
      <c r="M1643" t="s">
        <v>268</v>
      </c>
      <c r="N1643">
        <v>9</v>
      </c>
      <c r="O1643" t="s">
        <v>288</v>
      </c>
      <c r="P1643">
        <v>0.32</v>
      </c>
      <c r="R1643">
        <v>1</v>
      </c>
      <c r="S1643" s="108">
        <v>0.32</v>
      </c>
      <c r="T1643">
        <v>1</v>
      </c>
      <c r="U1643" t="s">
        <v>270</v>
      </c>
      <c r="V1643" t="s">
        <v>167</v>
      </c>
      <c r="W1643">
        <v>1</v>
      </c>
      <c r="X1643">
        <v>0</v>
      </c>
      <c r="Y1643">
        <v>0</v>
      </c>
      <c r="Z1643">
        <v>0</v>
      </c>
      <c r="AA1643">
        <v>1</v>
      </c>
      <c r="AB1643">
        <v>0</v>
      </c>
      <c r="AC1643">
        <v>0</v>
      </c>
      <c r="AD1643">
        <v>0</v>
      </c>
    </row>
    <row r="1644" spans="1:30" x14ac:dyDescent="0.3">
      <c r="A1644" t="s">
        <v>1861</v>
      </c>
      <c r="B1644" t="s">
        <v>1886</v>
      </c>
      <c r="C1644" t="s">
        <v>166</v>
      </c>
      <c r="D1644" t="s">
        <v>9784</v>
      </c>
      <c r="E1644" t="s">
        <v>1887</v>
      </c>
      <c r="F1644" t="s">
        <v>1864</v>
      </c>
      <c r="H1644" t="s">
        <v>265</v>
      </c>
      <c r="I1644" t="s">
        <v>266</v>
      </c>
      <c r="J1644" t="s">
        <v>1865</v>
      </c>
      <c r="K1644" t="s">
        <v>756</v>
      </c>
      <c r="L1644" t="s">
        <v>267</v>
      </c>
      <c r="M1644" t="s">
        <v>268</v>
      </c>
      <c r="N1644">
        <v>8</v>
      </c>
      <c r="O1644" t="s">
        <v>266</v>
      </c>
      <c r="P1644">
        <v>0.17</v>
      </c>
      <c r="R1644">
        <v>1</v>
      </c>
      <c r="S1644" s="108">
        <v>0.17</v>
      </c>
      <c r="T1644">
        <v>1</v>
      </c>
      <c r="U1644" t="s">
        <v>270</v>
      </c>
      <c r="V1644" t="s">
        <v>167</v>
      </c>
      <c r="W1644">
        <v>1</v>
      </c>
      <c r="X1644">
        <v>0</v>
      </c>
      <c r="Y1644">
        <v>0</v>
      </c>
      <c r="Z1644">
        <v>0</v>
      </c>
      <c r="AA1644">
        <v>1</v>
      </c>
      <c r="AB1644">
        <v>0</v>
      </c>
      <c r="AC1644">
        <v>0</v>
      </c>
      <c r="AD1644">
        <v>0</v>
      </c>
    </row>
    <row r="1645" spans="1:30" x14ac:dyDescent="0.3">
      <c r="A1645" t="s">
        <v>1861</v>
      </c>
      <c r="B1645" t="s">
        <v>1886</v>
      </c>
      <c r="C1645" t="s">
        <v>166</v>
      </c>
      <c r="D1645" t="s">
        <v>9784</v>
      </c>
      <c r="E1645" t="s">
        <v>1887</v>
      </c>
      <c r="F1645" t="s">
        <v>1864</v>
      </c>
      <c r="H1645" t="s">
        <v>265</v>
      </c>
      <c r="I1645" t="s">
        <v>266</v>
      </c>
      <c r="J1645" t="s">
        <v>1865</v>
      </c>
      <c r="K1645" t="s">
        <v>756</v>
      </c>
      <c r="L1645" t="s">
        <v>271</v>
      </c>
      <c r="M1645" t="s">
        <v>268</v>
      </c>
      <c r="N1645">
        <v>9</v>
      </c>
      <c r="O1645" t="s">
        <v>288</v>
      </c>
      <c r="P1645">
        <v>0.17</v>
      </c>
      <c r="R1645">
        <v>1</v>
      </c>
      <c r="S1645" s="108">
        <v>0.17</v>
      </c>
      <c r="T1645">
        <v>1</v>
      </c>
      <c r="U1645" t="s">
        <v>270</v>
      </c>
      <c r="V1645" t="s">
        <v>167</v>
      </c>
      <c r="W1645">
        <v>1</v>
      </c>
      <c r="X1645">
        <v>0</v>
      </c>
      <c r="Y1645">
        <v>0</v>
      </c>
      <c r="Z1645">
        <v>0</v>
      </c>
      <c r="AA1645">
        <v>1</v>
      </c>
      <c r="AB1645">
        <v>0</v>
      </c>
      <c r="AC1645">
        <v>0</v>
      </c>
      <c r="AD1645">
        <v>0</v>
      </c>
    </row>
    <row r="1646" spans="1:30" x14ac:dyDescent="0.3">
      <c r="A1646" t="s">
        <v>1861</v>
      </c>
      <c r="B1646" t="s">
        <v>1886</v>
      </c>
      <c r="C1646" t="s">
        <v>166</v>
      </c>
      <c r="D1646" t="s">
        <v>9784</v>
      </c>
      <c r="E1646" t="s">
        <v>1887</v>
      </c>
      <c r="F1646" t="s">
        <v>1864</v>
      </c>
      <c r="H1646" t="s">
        <v>265</v>
      </c>
      <c r="I1646" t="s">
        <v>266</v>
      </c>
      <c r="J1646" t="s">
        <v>1865</v>
      </c>
      <c r="K1646" t="s">
        <v>756</v>
      </c>
      <c r="L1646" t="s">
        <v>271</v>
      </c>
      <c r="M1646" t="s">
        <v>268</v>
      </c>
      <c r="N1646">
        <v>21</v>
      </c>
      <c r="O1646" t="s">
        <v>425</v>
      </c>
      <c r="P1646">
        <v>0.17</v>
      </c>
      <c r="R1646">
        <v>1</v>
      </c>
      <c r="S1646" s="108">
        <v>0.17</v>
      </c>
      <c r="T1646">
        <v>1</v>
      </c>
      <c r="U1646" t="s">
        <v>270</v>
      </c>
      <c r="V1646" t="s">
        <v>167</v>
      </c>
      <c r="W1646">
        <v>1</v>
      </c>
      <c r="X1646">
        <v>0</v>
      </c>
      <c r="Y1646">
        <v>0</v>
      </c>
      <c r="Z1646">
        <v>0</v>
      </c>
      <c r="AA1646">
        <v>1</v>
      </c>
      <c r="AB1646">
        <v>0</v>
      </c>
      <c r="AC1646">
        <v>0</v>
      </c>
      <c r="AD1646">
        <v>0</v>
      </c>
    </row>
    <row r="1647" spans="1:30" x14ac:dyDescent="0.3">
      <c r="A1647" t="s">
        <v>1861</v>
      </c>
      <c r="B1647" t="s">
        <v>1890</v>
      </c>
      <c r="C1647" t="s">
        <v>166</v>
      </c>
      <c r="D1647" t="s">
        <v>9786</v>
      </c>
      <c r="E1647" t="s">
        <v>1891</v>
      </c>
      <c r="F1647" t="s">
        <v>1864</v>
      </c>
      <c r="H1647" t="s">
        <v>265</v>
      </c>
      <c r="I1647" t="s">
        <v>266</v>
      </c>
      <c r="J1647" t="s">
        <v>1865</v>
      </c>
      <c r="K1647" t="s">
        <v>756</v>
      </c>
      <c r="L1647" t="s">
        <v>267</v>
      </c>
      <c r="M1647" t="s">
        <v>268</v>
      </c>
      <c r="N1647">
        <v>8</v>
      </c>
      <c r="O1647" t="s">
        <v>266</v>
      </c>
      <c r="P1647">
        <v>0.17</v>
      </c>
      <c r="R1647">
        <v>1</v>
      </c>
      <c r="S1647" s="108">
        <v>0.17</v>
      </c>
      <c r="T1647">
        <v>1</v>
      </c>
      <c r="U1647" t="s">
        <v>270</v>
      </c>
      <c r="V1647" t="s">
        <v>167</v>
      </c>
      <c r="W1647">
        <v>1</v>
      </c>
      <c r="X1647">
        <v>0</v>
      </c>
      <c r="Y1647">
        <v>0</v>
      </c>
      <c r="Z1647">
        <v>0</v>
      </c>
      <c r="AA1647">
        <v>1</v>
      </c>
      <c r="AB1647">
        <v>0</v>
      </c>
      <c r="AC1647">
        <v>0</v>
      </c>
      <c r="AD1647">
        <v>0</v>
      </c>
    </row>
    <row r="1648" spans="1:30" x14ac:dyDescent="0.3">
      <c r="A1648" t="s">
        <v>1861</v>
      </c>
      <c r="B1648" t="s">
        <v>1888</v>
      </c>
      <c r="C1648" t="s">
        <v>166</v>
      </c>
      <c r="D1648" t="s">
        <v>9785</v>
      </c>
      <c r="E1648" t="s">
        <v>1889</v>
      </c>
      <c r="F1648" t="s">
        <v>1864</v>
      </c>
      <c r="H1648" t="s">
        <v>265</v>
      </c>
      <c r="I1648" t="s">
        <v>266</v>
      </c>
      <c r="J1648" t="s">
        <v>1865</v>
      </c>
      <c r="K1648" t="s">
        <v>756</v>
      </c>
      <c r="L1648" t="s">
        <v>267</v>
      </c>
      <c r="M1648" t="s">
        <v>268</v>
      </c>
      <c r="N1648">
        <v>8</v>
      </c>
      <c r="O1648" t="s">
        <v>266</v>
      </c>
      <c r="P1648">
        <v>0.17</v>
      </c>
      <c r="R1648">
        <v>1</v>
      </c>
      <c r="S1648" s="108">
        <v>0.17</v>
      </c>
      <c r="T1648">
        <v>1</v>
      </c>
      <c r="U1648" t="s">
        <v>270</v>
      </c>
      <c r="V1648" t="s">
        <v>167</v>
      </c>
      <c r="W1648">
        <v>1</v>
      </c>
      <c r="X1648">
        <v>0</v>
      </c>
      <c r="Y1648">
        <v>0</v>
      </c>
      <c r="Z1648">
        <v>0</v>
      </c>
      <c r="AA1648">
        <v>1</v>
      </c>
      <c r="AB1648">
        <v>0</v>
      </c>
      <c r="AC1648">
        <v>0</v>
      </c>
      <c r="AD1648">
        <v>0</v>
      </c>
    </row>
    <row r="1649" spans="1:30" x14ac:dyDescent="0.3">
      <c r="A1649" t="s">
        <v>1861</v>
      </c>
      <c r="B1649" t="s">
        <v>1888</v>
      </c>
      <c r="C1649" t="s">
        <v>166</v>
      </c>
      <c r="D1649" t="s">
        <v>9785</v>
      </c>
      <c r="E1649" t="s">
        <v>1889</v>
      </c>
      <c r="F1649" t="s">
        <v>1864</v>
      </c>
      <c r="H1649" t="s">
        <v>265</v>
      </c>
      <c r="I1649" t="s">
        <v>266</v>
      </c>
      <c r="J1649" t="s">
        <v>1865</v>
      </c>
      <c r="K1649" t="s">
        <v>756</v>
      </c>
      <c r="L1649" t="s">
        <v>271</v>
      </c>
      <c r="M1649" t="s">
        <v>268</v>
      </c>
      <c r="N1649">
        <v>9</v>
      </c>
      <c r="O1649" t="s">
        <v>288</v>
      </c>
      <c r="P1649">
        <v>0.17</v>
      </c>
      <c r="R1649">
        <v>1</v>
      </c>
      <c r="S1649" s="108">
        <v>0.17</v>
      </c>
      <c r="T1649">
        <v>1</v>
      </c>
      <c r="U1649" t="s">
        <v>270</v>
      </c>
      <c r="V1649" t="s">
        <v>167</v>
      </c>
      <c r="W1649">
        <v>1</v>
      </c>
      <c r="X1649">
        <v>0</v>
      </c>
      <c r="Y1649">
        <v>0</v>
      </c>
      <c r="Z1649">
        <v>0</v>
      </c>
      <c r="AA1649">
        <v>1</v>
      </c>
      <c r="AB1649">
        <v>0</v>
      </c>
      <c r="AC1649">
        <v>0</v>
      </c>
      <c r="AD1649">
        <v>0</v>
      </c>
    </row>
    <row r="1650" spans="1:30" x14ac:dyDescent="0.3">
      <c r="A1650" t="s">
        <v>1861</v>
      </c>
      <c r="B1650" t="s">
        <v>1888</v>
      </c>
      <c r="C1650" t="s">
        <v>166</v>
      </c>
      <c r="D1650" t="s">
        <v>9785</v>
      </c>
      <c r="E1650" t="s">
        <v>1889</v>
      </c>
      <c r="F1650" t="s">
        <v>1864</v>
      </c>
      <c r="H1650" t="s">
        <v>265</v>
      </c>
      <c r="I1650" t="s">
        <v>266</v>
      </c>
      <c r="J1650" t="s">
        <v>1865</v>
      </c>
      <c r="K1650" t="s">
        <v>756</v>
      </c>
      <c r="L1650" t="s">
        <v>271</v>
      </c>
      <c r="M1650" t="s">
        <v>268</v>
      </c>
      <c r="N1650">
        <v>21</v>
      </c>
      <c r="O1650" t="s">
        <v>273</v>
      </c>
      <c r="P1650">
        <v>0.17</v>
      </c>
      <c r="R1650">
        <v>1</v>
      </c>
      <c r="S1650" s="108">
        <v>0.17</v>
      </c>
      <c r="T1650">
        <v>1</v>
      </c>
      <c r="U1650" t="s">
        <v>270</v>
      </c>
      <c r="V1650" t="s">
        <v>167</v>
      </c>
      <c r="W1650">
        <v>1</v>
      </c>
      <c r="X1650">
        <v>0</v>
      </c>
      <c r="Y1650">
        <v>0</v>
      </c>
      <c r="Z1650">
        <v>0</v>
      </c>
      <c r="AA1650">
        <v>1</v>
      </c>
      <c r="AB1650">
        <v>0</v>
      </c>
      <c r="AC1650">
        <v>0</v>
      </c>
      <c r="AD1650">
        <v>0</v>
      </c>
    </row>
    <row r="1651" spans="1:30" x14ac:dyDescent="0.3">
      <c r="A1651" t="s">
        <v>1861</v>
      </c>
      <c r="B1651" t="s">
        <v>1882</v>
      </c>
      <c r="C1651" t="s">
        <v>166</v>
      </c>
      <c r="D1651" t="s">
        <v>9782</v>
      </c>
      <c r="E1651" t="s">
        <v>1883</v>
      </c>
      <c r="F1651" t="s">
        <v>1864</v>
      </c>
      <c r="H1651" t="s">
        <v>265</v>
      </c>
      <c r="I1651" t="s">
        <v>266</v>
      </c>
      <c r="J1651" t="s">
        <v>1865</v>
      </c>
      <c r="K1651" t="s">
        <v>11924</v>
      </c>
      <c r="L1651" t="s">
        <v>267</v>
      </c>
      <c r="M1651" t="s">
        <v>268</v>
      </c>
      <c r="N1651">
        <v>8</v>
      </c>
      <c r="O1651" t="s">
        <v>266</v>
      </c>
      <c r="P1651">
        <v>0.17</v>
      </c>
      <c r="R1651">
        <v>1</v>
      </c>
      <c r="S1651" s="108">
        <v>0.17</v>
      </c>
      <c r="T1651">
        <v>1</v>
      </c>
      <c r="U1651" t="s">
        <v>270</v>
      </c>
      <c r="V1651" t="s">
        <v>167</v>
      </c>
      <c r="W1651">
        <v>1</v>
      </c>
      <c r="X1651">
        <v>0</v>
      </c>
      <c r="Y1651">
        <v>0</v>
      </c>
      <c r="Z1651">
        <v>0</v>
      </c>
      <c r="AA1651">
        <v>1</v>
      </c>
      <c r="AB1651">
        <v>0</v>
      </c>
      <c r="AC1651">
        <v>0</v>
      </c>
      <c r="AD1651">
        <v>0</v>
      </c>
    </row>
    <row r="1652" spans="1:30" x14ac:dyDescent="0.3">
      <c r="A1652" t="s">
        <v>1861</v>
      </c>
      <c r="B1652" t="s">
        <v>1882</v>
      </c>
      <c r="C1652" t="s">
        <v>166</v>
      </c>
      <c r="D1652" t="s">
        <v>9782</v>
      </c>
      <c r="E1652" t="s">
        <v>1883</v>
      </c>
      <c r="F1652" t="s">
        <v>1864</v>
      </c>
      <c r="H1652" t="s">
        <v>265</v>
      </c>
      <c r="I1652" t="s">
        <v>266</v>
      </c>
      <c r="J1652" t="s">
        <v>1865</v>
      </c>
      <c r="K1652" t="s">
        <v>11924</v>
      </c>
      <c r="L1652" t="s">
        <v>271</v>
      </c>
      <c r="M1652" t="s">
        <v>268</v>
      </c>
      <c r="N1652">
        <v>9</v>
      </c>
      <c r="O1652" t="s">
        <v>288</v>
      </c>
      <c r="P1652">
        <v>0.17</v>
      </c>
      <c r="R1652">
        <v>1</v>
      </c>
      <c r="S1652" s="108">
        <v>0.17</v>
      </c>
      <c r="T1652">
        <v>1</v>
      </c>
      <c r="U1652" t="s">
        <v>270</v>
      </c>
      <c r="V1652" t="s">
        <v>167</v>
      </c>
      <c r="W1652">
        <v>1</v>
      </c>
      <c r="X1652">
        <v>0</v>
      </c>
      <c r="Y1652">
        <v>0</v>
      </c>
      <c r="Z1652">
        <v>0</v>
      </c>
      <c r="AA1652">
        <v>1</v>
      </c>
      <c r="AB1652">
        <v>0</v>
      </c>
      <c r="AC1652">
        <v>0</v>
      </c>
      <c r="AD1652">
        <v>0</v>
      </c>
    </row>
    <row r="1653" spans="1:30" x14ac:dyDescent="0.3">
      <c r="A1653" t="s">
        <v>1861</v>
      </c>
      <c r="B1653" t="s">
        <v>1906</v>
      </c>
      <c r="C1653" t="s">
        <v>166</v>
      </c>
      <c r="D1653" t="s">
        <v>9793</v>
      </c>
      <c r="E1653" t="s">
        <v>1907</v>
      </c>
      <c r="F1653" t="s">
        <v>1864</v>
      </c>
      <c r="H1653" t="s">
        <v>265</v>
      </c>
      <c r="I1653" t="s">
        <v>266</v>
      </c>
      <c r="J1653" t="s">
        <v>1865</v>
      </c>
      <c r="K1653" t="s">
        <v>756</v>
      </c>
      <c r="L1653" t="s">
        <v>267</v>
      </c>
      <c r="M1653" t="s">
        <v>268</v>
      </c>
      <c r="N1653">
        <v>8</v>
      </c>
      <c r="O1653" t="s">
        <v>266</v>
      </c>
      <c r="P1653">
        <v>0.17</v>
      </c>
      <c r="R1653">
        <v>1</v>
      </c>
      <c r="S1653" s="108">
        <v>0.17</v>
      </c>
      <c r="T1653">
        <v>1</v>
      </c>
      <c r="U1653" t="s">
        <v>270</v>
      </c>
      <c r="V1653" t="s">
        <v>167</v>
      </c>
      <c r="W1653">
        <v>1</v>
      </c>
      <c r="X1653">
        <v>0</v>
      </c>
      <c r="Y1653">
        <v>0</v>
      </c>
      <c r="Z1653">
        <v>0</v>
      </c>
      <c r="AA1653">
        <v>1</v>
      </c>
      <c r="AB1653">
        <v>0</v>
      </c>
      <c r="AC1653">
        <v>0</v>
      </c>
      <c r="AD1653">
        <v>0</v>
      </c>
    </row>
    <row r="1654" spans="1:30" x14ac:dyDescent="0.3">
      <c r="A1654" t="s">
        <v>1861</v>
      </c>
      <c r="B1654" t="s">
        <v>1906</v>
      </c>
      <c r="C1654" t="s">
        <v>166</v>
      </c>
      <c r="D1654" t="s">
        <v>9793</v>
      </c>
      <c r="E1654" t="s">
        <v>1907</v>
      </c>
      <c r="F1654" t="s">
        <v>1864</v>
      </c>
      <c r="H1654" t="s">
        <v>265</v>
      </c>
      <c r="I1654" t="s">
        <v>266</v>
      </c>
      <c r="J1654" t="s">
        <v>1865</v>
      </c>
      <c r="K1654" t="s">
        <v>756</v>
      </c>
      <c r="L1654" t="s">
        <v>271</v>
      </c>
      <c r="M1654" t="s">
        <v>268</v>
      </c>
      <c r="N1654">
        <v>9</v>
      </c>
      <c r="O1654" t="s">
        <v>288</v>
      </c>
      <c r="P1654">
        <v>0.17</v>
      </c>
      <c r="R1654">
        <v>1</v>
      </c>
      <c r="S1654" s="108">
        <v>0.17</v>
      </c>
      <c r="T1654">
        <v>1</v>
      </c>
      <c r="U1654" t="s">
        <v>270</v>
      </c>
      <c r="V1654" t="s">
        <v>167</v>
      </c>
      <c r="W1654">
        <v>1</v>
      </c>
      <c r="X1654">
        <v>0</v>
      </c>
      <c r="Y1654">
        <v>0</v>
      </c>
      <c r="Z1654">
        <v>0</v>
      </c>
      <c r="AA1654">
        <v>1</v>
      </c>
      <c r="AB1654">
        <v>0</v>
      </c>
      <c r="AC1654">
        <v>0</v>
      </c>
      <c r="AD1654">
        <v>0</v>
      </c>
    </row>
    <row r="1655" spans="1:30" x14ac:dyDescent="0.3">
      <c r="A1655" t="s">
        <v>1861</v>
      </c>
      <c r="B1655" t="s">
        <v>1866</v>
      </c>
      <c r="C1655" t="s">
        <v>166</v>
      </c>
      <c r="D1655" t="s">
        <v>9774</v>
      </c>
      <c r="E1655" t="s">
        <v>1867</v>
      </c>
      <c r="F1655" t="s">
        <v>1864</v>
      </c>
      <c r="H1655" t="s">
        <v>265</v>
      </c>
      <c r="I1655" t="s">
        <v>266</v>
      </c>
      <c r="J1655" t="s">
        <v>1865</v>
      </c>
      <c r="K1655" t="s">
        <v>756</v>
      </c>
      <c r="L1655" t="s">
        <v>267</v>
      </c>
      <c r="M1655" t="s">
        <v>268</v>
      </c>
      <c r="N1655">
        <v>8</v>
      </c>
      <c r="O1655" t="s">
        <v>266</v>
      </c>
      <c r="P1655">
        <v>0.17</v>
      </c>
      <c r="R1655">
        <v>1</v>
      </c>
      <c r="S1655" s="108">
        <v>0.17</v>
      </c>
      <c r="T1655">
        <v>1</v>
      </c>
      <c r="U1655" t="s">
        <v>270</v>
      </c>
      <c r="V1655" t="s">
        <v>167</v>
      </c>
      <c r="W1655">
        <v>1</v>
      </c>
      <c r="X1655">
        <v>0</v>
      </c>
      <c r="Y1655">
        <v>0</v>
      </c>
      <c r="Z1655">
        <v>0</v>
      </c>
      <c r="AA1655">
        <v>1</v>
      </c>
      <c r="AB1655">
        <v>0</v>
      </c>
      <c r="AC1655">
        <v>0</v>
      </c>
      <c r="AD1655">
        <v>0</v>
      </c>
    </row>
    <row r="1656" spans="1:30" x14ac:dyDescent="0.3">
      <c r="A1656" t="s">
        <v>1861</v>
      </c>
      <c r="B1656" t="s">
        <v>1866</v>
      </c>
      <c r="C1656" t="s">
        <v>166</v>
      </c>
      <c r="D1656" t="s">
        <v>9774</v>
      </c>
      <c r="E1656" t="s">
        <v>1867</v>
      </c>
      <c r="F1656" t="s">
        <v>1864</v>
      </c>
      <c r="H1656" t="s">
        <v>265</v>
      </c>
      <c r="I1656" t="s">
        <v>266</v>
      </c>
      <c r="J1656" t="s">
        <v>1865</v>
      </c>
      <c r="K1656" t="s">
        <v>756</v>
      </c>
      <c r="L1656" t="s">
        <v>271</v>
      </c>
      <c r="M1656" t="s">
        <v>268</v>
      </c>
      <c r="N1656">
        <v>9</v>
      </c>
      <c r="O1656" t="s">
        <v>288</v>
      </c>
      <c r="P1656">
        <v>0.32</v>
      </c>
      <c r="R1656">
        <v>1</v>
      </c>
      <c r="S1656" s="108">
        <v>0.32</v>
      </c>
      <c r="T1656">
        <v>1</v>
      </c>
      <c r="U1656" t="s">
        <v>270</v>
      </c>
      <c r="V1656" t="s">
        <v>167</v>
      </c>
      <c r="W1656">
        <v>1</v>
      </c>
      <c r="X1656">
        <v>0</v>
      </c>
      <c r="Y1656">
        <v>0</v>
      </c>
      <c r="Z1656">
        <v>0</v>
      </c>
      <c r="AA1656">
        <v>1</v>
      </c>
      <c r="AB1656">
        <v>0</v>
      </c>
      <c r="AC1656">
        <v>0</v>
      </c>
      <c r="AD1656">
        <v>0</v>
      </c>
    </row>
    <row r="1657" spans="1:30" x14ac:dyDescent="0.3">
      <c r="A1657" t="s">
        <v>1861</v>
      </c>
      <c r="B1657" t="s">
        <v>1866</v>
      </c>
      <c r="C1657" t="s">
        <v>166</v>
      </c>
      <c r="D1657" t="s">
        <v>9774</v>
      </c>
      <c r="E1657" t="s">
        <v>1867</v>
      </c>
      <c r="F1657" t="s">
        <v>1864</v>
      </c>
      <c r="H1657" t="s">
        <v>265</v>
      </c>
      <c r="I1657" t="s">
        <v>266</v>
      </c>
      <c r="J1657" t="s">
        <v>1865</v>
      </c>
      <c r="K1657" t="s">
        <v>756</v>
      </c>
      <c r="L1657" t="s">
        <v>271</v>
      </c>
      <c r="M1657" t="s">
        <v>268</v>
      </c>
      <c r="N1657">
        <v>21</v>
      </c>
      <c r="O1657" t="s">
        <v>273</v>
      </c>
      <c r="P1657">
        <v>0.17</v>
      </c>
      <c r="R1657">
        <v>1</v>
      </c>
      <c r="S1657" s="108">
        <v>0.17</v>
      </c>
      <c r="T1657">
        <v>1</v>
      </c>
      <c r="U1657" t="s">
        <v>270</v>
      </c>
      <c r="V1657" t="s">
        <v>167</v>
      </c>
      <c r="W1657">
        <v>1</v>
      </c>
      <c r="X1657">
        <v>0</v>
      </c>
      <c r="Y1657">
        <v>0</v>
      </c>
      <c r="Z1657">
        <v>0</v>
      </c>
      <c r="AA1657">
        <v>1</v>
      </c>
      <c r="AB1657">
        <v>0</v>
      </c>
      <c r="AC1657">
        <v>0</v>
      </c>
      <c r="AD1657">
        <v>0</v>
      </c>
    </row>
    <row r="1658" spans="1:30" x14ac:dyDescent="0.3">
      <c r="A1658" t="s">
        <v>1861</v>
      </c>
      <c r="B1658" t="s">
        <v>1878</v>
      </c>
      <c r="C1658" t="s">
        <v>166</v>
      </c>
      <c r="D1658" t="s">
        <v>9780</v>
      </c>
      <c r="E1658" t="s">
        <v>1879</v>
      </c>
      <c r="F1658" t="s">
        <v>1864</v>
      </c>
      <c r="H1658" t="s">
        <v>265</v>
      </c>
      <c r="I1658" t="s">
        <v>266</v>
      </c>
      <c r="J1658" t="s">
        <v>1865</v>
      </c>
      <c r="K1658" t="s">
        <v>756</v>
      </c>
      <c r="L1658" t="s">
        <v>267</v>
      </c>
      <c r="M1658" t="s">
        <v>268</v>
      </c>
      <c r="N1658">
        <v>8</v>
      </c>
      <c r="O1658" t="s">
        <v>266</v>
      </c>
      <c r="P1658">
        <v>0.17</v>
      </c>
      <c r="R1658">
        <v>1</v>
      </c>
      <c r="S1658" s="108">
        <v>0.17</v>
      </c>
      <c r="T1658">
        <v>1</v>
      </c>
      <c r="U1658" t="s">
        <v>270</v>
      </c>
      <c r="V1658" t="s">
        <v>167</v>
      </c>
      <c r="W1658">
        <v>1</v>
      </c>
      <c r="X1658">
        <v>0</v>
      </c>
      <c r="Y1658">
        <v>0</v>
      </c>
      <c r="Z1658">
        <v>0</v>
      </c>
      <c r="AA1658">
        <v>1</v>
      </c>
      <c r="AB1658">
        <v>0</v>
      </c>
      <c r="AC1658">
        <v>0</v>
      </c>
      <c r="AD1658">
        <v>0</v>
      </c>
    </row>
    <row r="1659" spans="1:30" x14ac:dyDescent="0.3">
      <c r="A1659" t="s">
        <v>1861</v>
      </c>
      <c r="B1659" t="s">
        <v>1878</v>
      </c>
      <c r="C1659" t="s">
        <v>166</v>
      </c>
      <c r="D1659" t="s">
        <v>9780</v>
      </c>
      <c r="E1659" t="s">
        <v>1879</v>
      </c>
      <c r="F1659" t="s">
        <v>1864</v>
      </c>
      <c r="H1659" t="s">
        <v>265</v>
      </c>
      <c r="I1659" t="s">
        <v>266</v>
      </c>
      <c r="J1659" t="s">
        <v>1865</v>
      </c>
      <c r="K1659" t="s">
        <v>756</v>
      </c>
      <c r="L1659" t="s">
        <v>271</v>
      </c>
      <c r="M1659" t="s">
        <v>268</v>
      </c>
      <c r="N1659">
        <v>9</v>
      </c>
      <c r="O1659" t="s">
        <v>288</v>
      </c>
      <c r="P1659">
        <v>0.17</v>
      </c>
      <c r="R1659">
        <v>1</v>
      </c>
      <c r="S1659" s="108">
        <v>0.17</v>
      </c>
      <c r="T1659">
        <v>1</v>
      </c>
      <c r="U1659" t="s">
        <v>270</v>
      </c>
      <c r="V1659" t="s">
        <v>167</v>
      </c>
      <c r="W1659">
        <v>1</v>
      </c>
      <c r="X1659">
        <v>0</v>
      </c>
      <c r="Y1659">
        <v>0</v>
      </c>
      <c r="Z1659">
        <v>0</v>
      </c>
      <c r="AA1659">
        <v>1</v>
      </c>
      <c r="AB1659">
        <v>0</v>
      </c>
      <c r="AC1659">
        <v>0</v>
      </c>
      <c r="AD1659">
        <v>0</v>
      </c>
    </row>
    <row r="1660" spans="1:30" x14ac:dyDescent="0.3">
      <c r="A1660" t="s">
        <v>1861</v>
      </c>
      <c r="B1660" t="s">
        <v>1924</v>
      </c>
      <c r="C1660" t="s">
        <v>166</v>
      </c>
      <c r="D1660" t="s">
        <v>9802</v>
      </c>
      <c r="E1660" t="s">
        <v>1925</v>
      </c>
      <c r="F1660" t="s">
        <v>1864</v>
      </c>
      <c r="H1660" t="s">
        <v>265</v>
      </c>
      <c r="I1660" t="s">
        <v>266</v>
      </c>
      <c r="J1660" t="s">
        <v>1865</v>
      </c>
      <c r="K1660" t="s">
        <v>11738</v>
      </c>
      <c r="L1660" t="s">
        <v>267</v>
      </c>
      <c r="M1660" t="s">
        <v>268</v>
      </c>
      <c r="N1660">
        <v>8</v>
      </c>
      <c r="O1660" t="s">
        <v>266</v>
      </c>
      <c r="P1660">
        <v>0.17</v>
      </c>
      <c r="R1660">
        <v>1</v>
      </c>
      <c r="S1660" s="108">
        <v>0.17</v>
      </c>
      <c r="T1660">
        <v>1</v>
      </c>
      <c r="U1660" t="s">
        <v>270</v>
      </c>
      <c r="V1660" t="s">
        <v>167</v>
      </c>
      <c r="W1660">
        <v>1</v>
      </c>
      <c r="X1660">
        <v>0</v>
      </c>
      <c r="Y1660">
        <v>0</v>
      </c>
      <c r="Z1660">
        <v>0</v>
      </c>
      <c r="AA1660">
        <v>1</v>
      </c>
      <c r="AB1660">
        <v>0</v>
      </c>
      <c r="AC1660">
        <v>0</v>
      </c>
      <c r="AD1660">
        <v>0</v>
      </c>
    </row>
    <row r="1661" spans="1:30" x14ac:dyDescent="0.3">
      <c r="A1661" t="s">
        <v>1861</v>
      </c>
      <c r="B1661" t="s">
        <v>1924</v>
      </c>
      <c r="C1661" t="s">
        <v>166</v>
      </c>
      <c r="D1661" t="s">
        <v>9802</v>
      </c>
      <c r="E1661" t="s">
        <v>1925</v>
      </c>
      <c r="F1661" t="s">
        <v>1864</v>
      </c>
      <c r="H1661" t="s">
        <v>265</v>
      </c>
      <c r="I1661" t="s">
        <v>266</v>
      </c>
      <c r="J1661" t="s">
        <v>1865</v>
      </c>
      <c r="K1661" t="s">
        <v>11738</v>
      </c>
      <c r="L1661" t="s">
        <v>271</v>
      </c>
      <c r="M1661" t="s">
        <v>268</v>
      </c>
      <c r="N1661">
        <v>9</v>
      </c>
      <c r="O1661" t="s">
        <v>288</v>
      </c>
      <c r="P1661">
        <v>0.17</v>
      </c>
      <c r="R1661">
        <v>1</v>
      </c>
      <c r="S1661" s="108">
        <v>0.17</v>
      </c>
      <c r="T1661">
        <v>1</v>
      </c>
      <c r="U1661" t="s">
        <v>270</v>
      </c>
      <c r="V1661" t="s">
        <v>167</v>
      </c>
      <c r="W1661">
        <v>1</v>
      </c>
      <c r="X1661">
        <v>0</v>
      </c>
      <c r="Y1661">
        <v>0</v>
      </c>
      <c r="Z1661">
        <v>0</v>
      </c>
      <c r="AA1661">
        <v>1</v>
      </c>
      <c r="AB1661">
        <v>0</v>
      </c>
      <c r="AC1661">
        <v>0</v>
      </c>
      <c r="AD1661">
        <v>0</v>
      </c>
    </row>
    <row r="1662" spans="1:30" x14ac:dyDescent="0.3">
      <c r="A1662" t="s">
        <v>1861</v>
      </c>
      <c r="B1662" t="s">
        <v>1924</v>
      </c>
      <c r="C1662" t="s">
        <v>166</v>
      </c>
      <c r="D1662" t="s">
        <v>9802</v>
      </c>
      <c r="E1662" t="s">
        <v>1925</v>
      </c>
      <c r="F1662" t="s">
        <v>1864</v>
      </c>
      <c r="H1662" t="s">
        <v>265</v>
      </c>
      <c r="I1662" t="s">
        <v>266</v>
      </c>
      <c r="J1662" t="s">
        <v>1865</v>
      </c>
      <c r="K1662" t="s">
        <v>11738</v>
      </c>
      <c r="L1662" t="s">
        <v>271</v>
      </c>
      <c r="M1662" t="s">
        <v>268</v>
      </c>
      <c r="N1662">
        <v>21</v>
      </c>
      <c r="O1662" t="s">
        <v>273</v>
      </c>
      <c r="P1662">
        <v>0.17</v>
      </c>
      <c r="R1662">
        <v>1</v>
      </c>
      <c r="S1662" s="108">
        <v>0.17</v>
      </c>
      <c r="T1662">
        <v>1</v>
      </c>
      <c r="U1662" t="s">
        <v>270</v>
      </c>
      <c r="V1662" t="s">
        <v>167</v>
      </c>
      <c r="W1662">
        <v>1</v>
      </c>
      <c r="X1662">
        <v>0</v>
      </c>
      <c r="Y1662">
        <v>0</v>
      </c>
      <c r="Z1662">
        <v>0</v>
      </c>
      <c r="AA1662">
        <v>1</v>
      </c>
      <c r="AB1662">
        <v>0</v>
      </c>
      <c r="AC1662">
        <v>0</v>
      </c>
      <c r="AD1662">
        <v>0</v>
      </c>
    </row>
    <row r="1663" spans="1:30" x14ac:dyDescent="0.3">
      <c r="A1663" t="s">
        <v>1861</v>
      </c>
      <c r="B1663" t="s">
        <v>1920</v>
      </c>
      <c r="C1663" t="s">
        <v>166</v>
      </c>
      <c r="D1663" t="s">
        <v>9800</v>
      </c>
      <c r="E1663" t="s">
        <v>1921</v>
      </c>
      <c r="F1663" t="s">
        <v>1864</v>
      </c>
      <c r="H1663" t="s">
        <v>265</v>
      </c>
      <c r="I1663" t="s">
        <v>266</v>
      </c>
      <c r="J1663" t="s">
        <v>1865</v>
      </c>
      <c r="K1663" t="s">
        <v>756</v>
      </c>
      <c r="L1663" t="s">
        <v>267</v>
      </c>
      <c r="M1663" t="s">
        <v>268</v>
      </c>
      <c r="N1663">
        <v>8</v>
      </c>
      <c r="O1663" t="s">
        <v>266</v>
      </c>
      <c r="P1663">
        <v>0.17</v>
      </c>
      <c r="R1663">
        <v>1</v>
      </c>
      <c r="S1663" s="108">
        <v>0.17</v>
      </c>
      <c r="T1663">
        <v>1</v>
      </c>
      <c r="U1663" t="s">
        <v>270</v>
      </c>
      <c r="V1663" t="s">
        <v>167</v>
      </c>
      <c r="W1663">
        <v>1</v>
      </c>
      <c r="X1663">
        <v>0</v>
      </c>
      <c r="Y1663">
        <v>0</v>
      </c>
      <c r="Z1663">
        <v>0</v>
      </c>
      <c r="AA1663">
        <v>1</v>
      </c>
      <c r="AB1663">
        <v>0</v>
      </c>
      <c r="AC1663">
        <v>0</v>
      </c>
      <c r="AD1663">
        <v>0</v>
      </c>
    </row>
    <row r="1664" spans="1:30" x14ac:dyDescent="0.3">
      <c r="A1664" t="s">
        <v>1861</v>
      </c>
      <c r="B1664" t="s">
        <v>1920</v>
      </c>
      <c r="C1664" t="s">
        <v>166</v>
      </c>
      <c r="D1664" t="s">
        <v>9800</v>
      </c>
      <c r="E1664" t="s">
        <v>1921</v>
      </c>
      <c r="F1664" t="s">
        <v>1864</v>
      </c>
      <c r="H1664" t="s">
        <v>265</v>
      </c>
      <c r="I1664" t="s">
        <v>266</v>
      </c>
      <c r="J1664" t="s">
        <v>1865</v>
      </c>
      <c r="K1664" t="s">
        <v>756</v>
      </c>
      <c r="L1664" t="s">
        <v>271</v>
      </c>
      <c r="M1664" t="s">
        <v>268</v>
      </c>
      <c r="N1664">
        <v>9</v>
      </c>
      <c r="O1664" t="s">
        <v>288</v>
      </c>
      <c r="P1664">
        <v>0.17</v>
      </c>
      <c r="R1664">
        <v>1</v>
      </c>
      <c r="S1664" s="108">
        <v>0.17</v>
      </c>
      <c r="T1664">
        <v>1</v>
      </c>
      <c r="U1664" t="s">
        <v>270</v>
      </c>
      <c r="V1664" t="s">
        <v>167</v>
      </c>
      <c r="W1664">
        <v>1</v>
      </c>
      <c r="X1664">
        <v>0</v>
      </c>
      <c r="Y1664">
        <v>0</v>
      </c>
      <c r="Z1664">
        <v>0</v>
      </c>
      <c r="AA1664">
        <v>1</v>
      </c>
      <c r="AB1664">
        <v>0</v>
      </c>
      <c r="AC1664">
        <v>0</v>
      </c>
      <c r="AD1664">
        <v>0</v>
      </c>
    </row>
    <row r="1665" spans="1:30" x14ac:dyDescent="0.3">
      <c r="A1665" t="s">
        <v>1861</v>
      </c>
      <c r="B1665" t="s">
        <v>1876</v>
      </c>
      <c r="C1665" t="s">
        <v>166</v>
      </c>
      <c r="D1665" t="s">
        <v>9779</v>
      </c>
      <c r="E1665" t="s">
        <v>1877</v>
      </c>
      <c r="F1665" t="s">
        <v>1864</v>
      </c>
      <c r="H1665" t="s">
        <v>265</v>
      </c>
      <c r="I1665" t="s">
        <v>266</v>
      </c>
      <c r="J1665" t="s">
        <v>1865</v>
      </c>
      <c r="K1665" t="s">
        <v>756</v>
      </c>
      <c r="L1665" t="s">
        <v>267</v>
      </c>
      <c r="M1665" t="s">
        <v>268</v>
      </c>
      <c r="N1665">
        <v>8</v>
      </c>
      <c r="O1665" t="s">
        <v>266</v>
      </c>
      <c r="P1665">
        <v>0.17</v>
      </c>
      <c r="R1665">
        <v>1</v>
      </c>
      <c r="S1665" s="108">
        <v>0.17</v>
      </c>
      <c r="T1665">
        <v>1</v>
      </c>
      <c r="U1665" t="s">
        <v>270</v>
      </c>
      <c r="V1665" t="s">
        <v>167</v>
      </c>
      <c r="W1665">
        <v>1</v>
      </c>
      <c r="X1665">
        <v>0</v>
      </c>
      <c r="Y1665">
        <v>0</v>
      </c>
      <c r="Z1665">
        <v>0</v>
      </c>
      <c r="AA1665">
        <v>1</v>
      </c>
      <c r="AB1665">
        <v>0</v>
      </c>
      <c r="AC1665">
        <v>0</v>
      </c>
      <c r="AD1665">
        <v>0</v>
      </c>
    </row>
    <row r="1666" spans="1:30" x14ac:dyDescent="0.3">
      <c r="A1666" t="s">
        <v>1861</v>
      </c>
      <c r="B1666" t="s">
        <v>1876</v>
      </c>
      <c r="C1666" t="s">
        <v>166</v>
      </c>
      <c r="D1666" t="s">
        <v>9779</v>
      </c>
      <c r="E1666" t="s">
        <v>1877</v>
      </c>
      <c r="F1666" t="s">
        <v>1864</v>
      </c>
      <c r="H1666" t="s">
        <v>265</v>
      </c>
      <c r="I1666" t="s">
        <v>266</v>
      </c>
      <c r="J1666" t="s">
        <v>1865</v>
      </c>
      <c r="K1666" t="s">
        <v>756</v>
      </c>
      <c r="L1666" t="s">
        <v>271</v>
      </c>
      <c r="M1666" t="s">
        <v>268</v>
      </c>
      <c r="N1666">
        <v>9</v>
      </c>
      <c r="O1666" t="s">
        <v>288</v>
      </c>
      <c r="P1666">
        <v>0.17</v>
      </c>
      <c r="R1666">
        <v>1</v>
      </c>
      <c r="S1666" s="108">
        <v>0.17</v>
      </c>
      <c r="T1666">
        <v>1</v>
      </c>
      <c r="U1666" t="s">
        <v>270</v>
      </c>
      <c r="V1666" t="s">
        <v>167</v>
      </c>
      <c r="W1666">
        <v>1</v>
      </c>
      <c r="X1666">
        <v>0</v>
      </c>
      <c r="Y1666">
        <v>0</v>
      </c>
      <c r="Z1666">
        <v>0</v>
      </c>
      <c r="AA1666">
        <v>1</v>
      </c>
      <c r="AB1666">
        <v>0</v>
      </c>
      <c r="AC1666">
        <v>0</v>
      </c>
      <c r="AD1666">
        <v>0</v>
      </c>
    </row>
    <row r="1667" spans="1:30" x14ac:dyDescent="0.3">
      <c r="A1667" t="s">
        <v>1861</v>
      </c>
      <c r="B1667" t="s">
        <v>1880</v>
      </c>
      <c r="C1667" t="s">
        <v>166</v>
      </c>
      <c r="D1667" t="s">
        <v>9781</v>
      </c>
      <c r="E1667" t="s">
        <v>1881</v>
      </c>
      <c r="F1667" t="s">
        <v>1864</v>
      </c>
      <c r="H1667" t="s">
        <v>265</v>
      </c>
      <c r="I1667" t="s">
        <v>266</v>
      </c>
      <c r="J1667" t="s">
        <v>1865</v>
      </c>
      <c r="K1667" t="s">
        <v>16308</v>
      </c>
      <c r="L1667" t="s">
        <v>267</v>
      </c>
      <c r="M1667" t="s">
        <v>268</v>
      </c>
      <c r="N1667">
        <v>8</v>
      </c>
      <c r="O1667" t="s">
        <v>266</v>
      </c>
      <c r="P1667">
        <v>0.17</v>
      </c>
      <c r="R1667">
        <v>1</v>
      </c>
      <c r="S1667" s="108">
        <v>0.17</v>
      </c>
      <c r="T1667">
        <v>1</v>
      </c>
      <c r="U1667" t="s">
        <v>270</v>
      </c>
      <c r="V1667" t="s">
        <v>167</v>
      </c>
      <c r="W1667">
        <v>1</v>
      </c>
      <c r="X1667">
        <v>0</v>
      </c>
      <c r="Y1667">
        <v>0</v>
      </c>
      <c r="Z1667">
        <v>0</v>
      </c>
      <c r="AA1667">
        <v>1</v>
      </c>
      <c r="AB1667">
        <v>0</v>
      </c>
      <c r="AC1667">
        <v>0</v>
      </c>
      <c r="AD1667">
        <v>0</v>
      </c>
    </row>
    <row r="1668" spans="1:30" x14ac:dyDescent="0.3">
      <c r="A1668" t="s">
        <v>1861</v>
      </c>
      <c r="B1668" t="s">
        <v>1880</v>
      </c>
      <c r="C1668" t="s">
        <v>166</v>
      </c>
      <c r="D1668" t="s">
        <v>9781</v>
      </c>
      <c r="E1668" t="s">
        <v>1881</v>
      </c>
      <c r="F1668" t="s">
        <v>1864</v>
      </c>
      <c r="H1668" t="s">
        <v>265</v>
      </c>
      <c r="I1668" t="s">
        <v>266</v>
      </c>
      <c r="J1668" t="s">
        <v>1865</v>
      </c>
      <c r="K1668" t="s">
        <v>16308</v>
      </c>
      <c r="L1668" t="s">
        <v>271</v>
      </c>
      <c r="M1668" t="s">
        <v>268</v>
      </c>
      <c r="N1668">
        <v>9</v>
      </c>
      <c r="O1668" t="s">
        <v>288</v>
      </c>
      <c r="P1668">
        <v>0.17</v>
      </c>
      <c r="R1668">
        <v>1</v>
      </c>
      <c r="S1668" s="108">
        <v>0.17</v>
      </c>
      <c r="T1668">
        <v>1</v>
      </c>
      <c r="U1668" t="s">
        <v>270</v>
      </c>
      <c r="V1668" t="s">
        <v>167</v>
      </c>
      <c r="W1668">
        <v>1</v>
      </c>
      <c r="X1668">
        <v>0</v>
      </c>
      <c r="Y1668">
        <v>0</v>
      </c>
      <c r="Z1668">
        <v>0</v>
      </c>
      <c r="AA1668">
        <v>1</v>
      </c>
      <c r="AB1668">
        <v>0</v>
      </c>
      <c r="AC1668">
        <v>0</v>
      </c>
      <c r="AD1668">
        <v>0</v>
      </c>
    </row>
    <row r="1669" spans="1:30" x14ac:dyDescent="0.3">
      <c r="A1669" t="s">
        <v>1861</v>
      </c>
      <c r="B1669" t="s">
        <v>1880</v>
      </c>
      <c r="C1669" t="s">
        <v>166</v>
      </c>
      <c r="D1669" t="s">
        <v>9781</v>
      </c>
      <c r="E1669" t="s">
        <v>1881</v>
      </c>
      <c r="F1669" t="s">
        <v>1864</v>
      </c>
      <c r="H1669" t="s">
        <v>265</v>
      </c>
      <c r="I1669" t="s">
        <v>266</v>
      </c>
      <c r="J1669" t="s">
        <v>1865</v>
      </c>
      <c r="K1669" t="s">
        <v>16308</v>
      </c>
      <c r="L1669" t="s">
        <v>271</v>
      </c>
      <c r="M1669" t="s">
        <v>268</v>
      </c>
      <c r="N1669">
        <v>21</v>
      </c>
      <c r="O1669" t="s">
        <v>273</v>
      </c>
      <c r="P1669">
        <v>0.17</v>
      </c>
      <c r="R1669">
        <v>1</v>
      </c>
      <c r="S1669" s="108">
        <v>0.17</v>
      </c>
      <c r="T1669">
        <v>1</v>
      </c>
      <c r="U1669" t="s">
        <v>270</v>
      </c>
      <c r="V1669" t="s">
        <v>167</v>
      </c>
      <c r="W1669">
        <v>1</v>
      </c>
      <c r="X1669">
        <v>0</v>
      </c>
      <c r="Y1669">
        <v>0</v>
      </c>
      <c r="Z1669">
        <v>0</v>
      </c>
      <c r="AA1669">
        <v>1</v>
      </c>
      <c r="AB1669">
        <v>0</v>
      </c>
      <c r="AC1669">
        <v>0</v>
      </c>
      <c r="AD1669">
        <v>0</v>
      </c>
    </row>
    <row r="1670" spans="1:30" x14ac:dyDescent="0.3">
      <c r="A1670" t="s">
        <v>1861</v>
      </c>
      <c r="B1670" t="s">
        <v>1868</v>
      </c>
      <c r="C1670" t="s">
        <v>166</v>
      </c>
      <c r="D1670" t="s">
        <v>9775</v>
      </c>
      <c r="E1670" t="s">
        <v>1869</v>
      </c>
      <c r="F1670" t="s">
        <v>1864</v>
      </c>
      <c r="H1670" t="s">
        <v>265</v>
      </c>
      <c r="I1670" t="s">
        <v>266</v>
      </c>
      <c r="J1670" t="s">
        <v>1865</v>
      </c>
      <c r="K1670" t="s">
        <v>756</v>
      </c>
      <c r="L1670" t="s">
        <v>267</v>
      </c>
      <c r="M1670" t="s">
        <v>268</v>
      </c>
      <c r="N1670">
        <v>8</v>
      </c>
      <c r="O1670" t="s">
        <v>266</v>
      </c>
      <c r="P1670">
        <v>0.17</v>
      </c>
      <c r="R1670">
        <v>1</v>
      </c>
      <c r="S1670" s="108">
        <v>0.17</v>
      </c>
      <c r="T1670">
        <v>1</v>
      </c>
      <c r="U1670" t="s">
        <v>270</v>
      </c>
      <c r="V1670" t="s">
        <v>167</v>
      </c>
      <c r="W1670">
        <v>1</v>
      </c>
      <c r="X1670">
        <v>0</v>
      </c>
      <c r="Y1670">
        <v>0</v>
      </c>
      <c r="Z1670">
        <v>0</v>
      </c>
      <c r="AA1670">
        <v>1</v>
      </c>
      <c r="AB1670">
        <v>0</v>
      </c>
      <c r="AC1670">
        <v>0</v>
      </c>
      <c r="AD1670">
        <v>0</v>
      </c>
    </row>
    <row r="1671" spans="1:30" x14ac:dyDescent="0.3">
      <c r="A1671" t="s">
        <v>1861</v>
      </c>
      <c r="B1671" t="s">
        <v>1868</v>
      </c>
      <c r="C1671" t="s">
        <v>166</v>
      </c>
      <c r="D1671" t="s">
        <v>9775</v>
      </c>
      <c r="E1671" t="s">
        <v>1869</v>
      </c>
      <c r="F1671" t="s">
        <v>1864</v>
      </c>
      <c r="H1671" t="s">
        <v>265</v>
      </c>
      <c r="I1671" t="s">
        <v>266</v>
      </c>
      <c r="J1671" t="s">
        <v>1865</v>
      </c>
      <c r="K1671" t="s">
        <v>756</v>
      </c>
      <c r="L1671" t="s">
        <v>271</v>
      </c>
      <c r="M1671" t="s">
        <v>268</v>
      </c>
      <c r="N1671">
        <v>9</v>
      </c>
      <c r="O1671" t="s">
        <v>288</v>
      </c>
      <c r="P1671">
        <v>0.17</v>
      </c>
      <c r="R1671">
        <v>1</v>
      </c>
      <c r="S1671" s="108">
        <v>0.17</v>
      </c>
      <c r="T1671">
        <v>1</v>
      </c>
      <c r="U1671" t="s">
        <v>270</v>
      </c>
      <c r="V1671" t="s">
        <v>167</v>
      </c>
      <c r="W1671">
        <v>1</v>
      </c>
      <c r="X1671">
        <v>0</v>
      </c>
      <c r="Y1671">
        <v>0</v>
      </c>
      <c r="Z1671">
        <v>0</v>
      </c>
      <c r="AA1671">
        <v>1</v>
      </c>
      <c r="AB1671">
        <v>0</v>
      </c>
      <c r="AC1671">
        <v>0</v>
      </c>
      <c r="AD1671">
        <v>0</v>
      </c>
    </row>
    <row r="1672" spans="1:30" x14ac:dyDescent="0.3">
      <c r="A1672" t="s">
        <v>1861</v>
      </c>
      <c r="B1672" t="s">
        <v>1868</v>
      </c>
      <c r="C1672" t="s">
        <v>166</v>
      </c>
      <c r="D1672" t="s">
        <v>9775</v>
      </c>
      <c r="E1672" t="s">
        <v>1869</v>
      </c>
      <c r="F1672" t="s">
        <v>1864</v>
      </c>
      <c r="H1672" t="s">
        <v>265</v>
      </c>
      <c r="I1672" t="s">
        <v>266</v>
      </c>
      <c r="J1672" t="s">
        <v>1865</v>
      </c>
      <c r="K1672" t="s">
        <v>756</v>
      </c>
      <c r="L1672" t="s">
        <v>271</v>
      </c>
      <c r="M1672" t="s">
        <v>268</v>
      </c>
      <c r="N1672">
        <v>21</v>
      </c>
      <c r="O1672" t="s">
        <v>273</v>
      </c>
      <c r="P1672">
        <v>0.17</v>
      </c>
      <c r="R1672">
        <v>1</v>
      </c>
      <c r="S1672" s="108">
        <v>0.17</v>
      </c>
      <c r="T1672">
        <v>1</v>
      </c>
      <c r="U1672" t="s">
        <v>270</v>
      </c>
      <c r="V1672" t="s">
        <v>167</v>
      </c>
      <c r="W1672">
        <v>1</v>
      </c>
      <c r="X1672">
        <v>0</v>
      </c>
      <c r="Y1672">
        <v>0</v>
      </c>
      <c r="Z1672">
        <v>0</v>
      </c>
      <c r="AA1672">
        <v>1</v>
      </c>
      <c r="AB1672">
        <v>0</v>
      </c>
      <c r="AC1672">
        <v>0</v>
      </c>
      <c r="AD1672">
        <v>0</v>
      </c>
    </row>
    <row r="1673" spans="1:30" x14ac:dyDescent="0.3">
      <c r="A1673" t="s">
        <v>1861</v>
      </c>
      <c r="B1673" t="s">
        <v>2106</v>
      </c>
      <c r="C1673" t="s">
        <v>166</v>
      </c>
      <c r="D1673" t="s">
        <v>9753</v>
      </c>
      <c r="E1673" t="s">
        <v>2107</v>
      </c>
      <c r="F1673" t="s">
        <v>9291</v>
      </c>
      <c r="H1673" t="s">
        <v>265</v>
      </c>
      <c r="I1673" t="s">
        <v>266</v>
      </c>
      <c r="J1673" t="s">
        <v>2103</v>
      </c>
      <c r="K1673" t="s">
        <v>756</v>
      </c>
      <c r="L1673" t="s">
        <v>267</v>
      </c>
      <c r="M1673" t="s">
        <v>268</v>
      </c>
      <c r="N1673">
        <v>8</v>
      </c>
      <c r="O1673" t="s">
        <v>266</v>
      </c>
      <c r="P1673">
        <v>0.17</v>
      </c>
      <c r="R1673">
        <v>1</v>
      </c>
      <c r="S1673" s="108">
        <v>0.17</v>
      </c>
      <c r="T1673">
        <v>1</v>
      </c>
      <c r="U1673" t="s">
        <v>270</v>
      </c>
      <c r="V1673" t="s">
        <v>167</v>
      </c>
      <c r="W1673">
        <v>1</v>
      </c>
      <c r="X1673">
        <v>0</v>
      </c>
      <c r="Y1673">
        <v>0</v>
      </c>
      <c r="Z1673">
        <v>0</v>
      </c>
      <c r="AA1673">
        <v>1</v>
      </c>
      <c r="AB1673">
        <v>0</v>
      </c>
      <c r="AC1673">
        <v>0</v>
      </c>
      <c r="AD1673">
        <v>0</v>
      </c>
    </row>
    <row r="1674" spans="1:30" x14ac:dyDescent="0.3">
      <c r="A1674" t="s">
        <v>1861</v>
      </c>
      <c r="B1674" t="s">
        <v>2106</v>
      </c>
      <c r="C1674" t="s">
        <v>166</v>
      </c>
      <c r="D1674" t="s">
        <v>9753</v>
      </c>
      <c r="E1674" t="s">
        <v>2107</v>
      </c>
      <c r="F1674" t="s">
        <v>9291</v>
      </c>
      <c r="H1674" t="s">
        <v>265</v>
      </c>
      <c r="I1674" t="s">
        <v>266</v>
      </c>
      <c r="J1674" t="s">
        <v>2103</v>
      </c>
      <c r="K1674" t="s">
        <v>756</v>
      </c>
      <c r="L1674" t="s">
        <v>271</v>
      </c>
      <c r="M1674" t="s">
        <v>268</v>
      </c>
      <c r="N1674">
        <v>9</v>
      </c>
      <c r="O1674" t="s">
        <v>288</v>
      </c>
      <c r="P1674">
        <v>0.17</v>
      </c>
      <c r="R1674">
        <v>1</v>
      </c>
      <c r="S1674" s="108">
        <v>0.17</v>
      </c>
      <c r="T1674">
        <v>1</v>
      </c>
      <c r="U1674" t="s">
        <v>270</v>
      </c>
      <c r="V1674" t="s">
        <v>167</v>
      </c>
      <c r="W1674">
        <v>1</v>
      </c>
      <c r="X1674">
        <v>0</v>
      </c>
      <c r="Y1674">
        <v>0</v>
      </c>
      <c r="Z1674">
        <v>0</v>
      </c>
      <c r="AA1674">
        <v>1</v>
      </c>
      <c r="AB1674">
        <v>0</v>
      </c>
      <c r="AC1674">
        <v>0</v>
      </c>
      <c r="AD1674">
        <v>0</v>
      </c>
    </row>
    <row r="1675" spans="1:30" x14ac:dyDescent="0.3">
      <c r="A1675" t="s">
        <v>1861</v>
      </c>
      <c r="B1675" t="s">
        <v>2106</v>
      </c>
      <c r="C1675" t="s">
        <v>166</v>
      </c>
      <c r="D1675" t="s">
        <v>9753</v>
      </c>
      <c r="E1675" t="s">
        <v>2107</v>
      </c>
      <c r="F1675" t="s">
        <v>9291</v>
      </c>
      <c r="H1675" t="s">
        <v>265</v>
      </c>
      <c r="I1675" t="s">
        <v>266</v>
      </c>
      <c r="J1675" t="s">
        <v>2103</v>
      </c>
      <c r="K1675" t="s">
        <v>756</v>
      </c>
      <c r="L1675" t="s">
        <v>271</v>
      </c>
      <c r="M1675" t="s">
        <v>268</v>
      </c>
      <c r="N1675">
        <v>21</v>
      </c>
      <c r="O1675" t="s">
        <v>273</v>
      </c>
      <c r="P1675">
        <v>0.17</v>
      </c>
      <c r="R1675">
        <v>1</v>
      </c>
      <c r="S1675" s="108">
        <v>0.17</v>
      </c>
      <c r="T1675">
        <v>1</v>
      </c>
      <c r="U1675" t="s">
        <v>270</v>
      </c>
      <c r="V1675" t="s">
        <v>167</v>
      </c>
      <c r="W1675">
        <v>1</v>
      </c>
      <c r="X1675">
        <v>0</v>
      </c>
      <c r="Y1675">
        <v>0</v>
      </c>
      <c r="Z1675">
        <v>0</v>
      </c>
      <c r="AA1675">
        <v>1</v>
      </c>
      <c r="AB1675">
        <v>0</v>
      </c>
      <c r="AC1675">
        <v>0</v>
      </c>
      <c r="AD1675">
        <v>0</v>
      </c>
    </row>
    <row r="1676" spans="1:30" x14ac:dyDescent="0.3">
      <c r="A1676" t="s">
        <v>1861</v>
      </c>
      <c r="B1676" t="s">
        <v>2213</v>
      </c>
      <c r="C1676" t="s">
        <v>166</v>
      </c>
      <c r="D1676" t="s">
        <v>9770</v>
      </c>
      <c r="E1676" t="s">
        <v>2214</v>
      </c>
      <c r="F1676" t="s">
        <v>9293</v>
      </c>
      <c r="H1676" t="s">
        <v>265</v>
      </c>
      <c r="I1676" t="s">
        <v>266</v>
      </c>
      <c r="J1676" t="s">
        <v>2195</v>
      </c>
      <c r="K1676" t="s">
        <v>756</v>
      </c>
      <c r="L1676" t="s">
        <v>267</v>
      </c>
      <c r="M1676" t="s">
        <v>268</v>
      </c>
      <c r="N1676">
        <v>8</v>
      </c>
      <c r="O1676" t="s">
        <v>266</v>
      </c>
      <c r="P1676">
        <v>0.17</v>
      </c>
      <c r="R1676">
        <v>1</v>
      </c>
      <c r="S1676" s="108">
        <v>0.17</v>
      </c>
      <c r="T1676">
        <v>1</v>
      </c>
      <c r="U1676" t="s">
        <v>270</v>
      </c>
      <c r="V1676" t="s">
        <v>167</v>
      </c>
      <c r="W1676">
        <v>1</v>
      </c>
      <c r="X1676">
        <v>0</v>
      </c>
      <c r="Y1676">
        <v>0</v>
      </c>
      <c r="Z1676">
        <v>0</v>
      </c>
      <c r="AA1676">
        <v>1</v>
      </c>
      <c r="AB1676">
        <v>0</v>
      </c>
      <c r="AC1676">
        <v>0</v>
      </c>
      <c r="AD1676">
        <v>0</v>
      </c>
    </row>
    <row r="1677" spans="1:30" x14ac:dyDescent="0.3">
      <c r="A1677" t="s">
        <v>1861</v>
      </c>
      <c r="B1677" t="s">
        <v>2213</v>
      </c>
      <c r="C1677" t="s">
        <v>166</v>
      </c>
      <c r="D1677" t="s">
        <v>9770</v>
      </c>
      <c r="E1677" t="s">
        <v>2214</v>
      </c>
      <c r="F1677" t="s">
        <v>9293</v>
      </c>
      <c r="H1677" t="s">
        <v>265</v>
      </c>
      <c r="I1677" t="s">
        <v>266</v>
      </c>
      <c r="J1677" t="s">
        <v>2195</v>
      </c>
      <c r="K1677" t="s">
        <v>756</v>
      </c>
      <c r="L1677" t="s">
        <v>271</v>
      </c>
      <c r="M1677" t="s">
        <v>268</v>
      </c>
      <c r="N1677">
        <v>21</v>
      </c>
      <c r="O1677" t="s">
        <v>273</v>
      </c>
      <c r="P1677">
        <v>0.17</v>
      </c>
      <c r="R1677">
        <v>1</v>
      </c>
      <c r="S1677" s="108">
        <v>0.17</v>
      </c>
      <c r="T1677">
        <v>1</v>
      </c>
      <c r="U1677" t="s">
        <v>270</v>
      </c>
      <c r="V1677" t="s">
        <v>167</v>
      </c>
      <c r="W1677">
        <v>1</v>
      </c>
      <c r="X1677">
        <v>0</v>
      </c>
      <c r="Y1677">
        <v>0</v>
      </c>
      <c r="Z1677">
        <v>0</v>
      </c>
      <c r="AA1677">
        <v>1</v>
      </c>
      <c r="AB1677">
        <v>0</v>
      </c>
      <c r="AC1677">
        <v>0</v>
      </c>
      <c r="AD1677">
        <v>0</v>
      </c>
    </row>
    <row r="1678" spans="1:30" x14ac:dyDescent="0.3">
      <c r="A1678" t="s">
        <v>1861</v>
      </c>
      <c r="B1678" t="s">
        <v>1957</v>
      </c>
      <c r="C1678" t="s">
        <v>166</v>
      </c>
      <c r="D1678" t="s">
        <v>9818</v>
      </c>
      <c r="E1678" t="s">
        <v>1958</v>
      </c>
      <c r="F1678" t="s">
        <v>1864</v>
      </c>
      <c r="H1678" t="s">
        <v>265</v>
      </c>
      <c r="I1678" t="s">
        <v>266</v>
      </c>
      <c r="J1678" t="s">
        <v>1942</v>
      </c>
      <c r="K1678" t="s">
        <v>756</v>
      </c>
      <c r="L1678" t="s">
        <v>267</v>
      </c>
      <c r="M1678" t="s">
        <v>268</v>
      </c>
      <c r="N1678">
        <v>8</v>
      </c>
      <c r="O1678" t="s">
        <v>266</v>
      </c>
      <c r="P1678">
        <v>0.17</v>
      </c>
      <c r="R1678">
        <v>1</v>
      </c>
      <c r="S1678" s="108">
        <v>0.17</v>
      </c>
      <c r="T1678">
        <v>1</v>
      </c>
      <c r="U1678" t="s">
        <v>270</v>
      </c>
      <c r="V1678" t="s">
        <v>167</v>
      </c>
      <c r="W1678">
        <v>1</v>
      </c>
      <c r="X1678">
        <v>0</v>
      </c>
      <c r="Y1678">
        <v>0</v>
      </c>
      <c r="Z1678">
        <v>0</v>
      </c>
      <c r="AA1678">
        <v>1</v>
      </c>
      <c r="AB1678">
        <v>0</v>
      </c>
      <c r="AC1678">
        <v>0</v>
      </c>
      <c r="AD1678">
        <v>0</v>
      </c>
    </row>
    <row r="1679" spans="1:30" x14ac:dyDescent="0.3">
      <c r="A1679" t="s">
        <v>1861</v>
      </c>
      <c r="B1679" t="s">
        <v>1957</v>
      </c>
      <c r="C1679" t="s">
        <v>166</v>
      </c>
      <c r="D1679" t="s">
        <v>9818</v>
      </c>
      <c r="E1679" t="s">
        <v>1958</v>
      </c>
      <c r="F1679" t="s">
        <v>1864</v>
      </c>
      <c r="H1679" t="s">
        <v>265</v>
      </c>
      <c r="I1679" t="s">
        <v>266</v>
      </c>
      <c r="J1679" t="s">
        <v>1942</v>
      </c>
      <c r="K1679" t="s">
        <v>756</v>
      </c>
      <c r="L1679" t="s">
        <v>271</v>
      </c>
      <c r="M1679" t="s">
        <v>268</v>
      </c>
      <c r="N1679">
        <v>9</v>
      </c>
      <c r="O1679" t="s">
        <v>288</v>
      </c>
      <c r="P1679">
        <v>0.17</v>
      </c>
      <c r="R1679">
        <v>1</v>
      </c>
      <c r="S1679" s="108">
        <v>0.17</v>
      </c>
      <c r="T1679">
        <v>1</v>
      </c>
      <c r="U1679" t="s">
        <v>270</v>
      </c>
      <c r="V1679" t="s">
        <v>167</v>
      </c>
      <c r="W1679">
        <v>1</v>
      </c>
      <c r="X1679">
        <v>0</v>
      </c>
      <c r="Y1679">
        <v>0</v>
      </c>
      <c r="Z1679">
        <v>0</v>
      </c>
      <c r="AA1679">
        <v>1</v>
      </c>
      <c r="AB1679">
        <v>0</v>
      </c>
      <c r="AC1679">
        <v>0</v>
      </c>
      <c r="AD1679">
        <v>0</v>
      </c>
    </row>
    <row r="1680" spans="1:30" x14ac:dyDescent="0.3">
      <c r="A1680" t="s">
        <v>1861</v>
      </c>
      <c r="B1680" t="s">
        <v>2224</v>
      </c>
      <c r="C1680" t="s">
        <v>166</v>
      </c>
      <c r="D1680" t="s">
        <v>9853</v>
      </c>
      <c r="E1680" t="s">
        <v>2225</v>
      </c>
      <c r="F1680" t="s">
        <v>2198</v>
      </c>
      <c r="H1680" t="s">
        <v>265</v>
      </c>
      <c r="I1680" t="s">
        <v>266</v>
      </c>
      <c r="J1680" t="s">
        <v>2205</v>
      </c>
      <c r="K1680" t="s">
        <v>756</v>
      </c>
      <c r="L1680" t="s">
        <v>267</v>
      </c>
      <c r="M1680" t="s">
        <v>268</v>
      </c>
      <c r="N1680">
        <v>8</v>
      </c>
      <c r="O1680" t="s">
        <v>266</v>
      </c>
      <c r="P1680">
        <v>0.17</v>
      </c>
      <c r="R1680">
        <v>1</v>
      </c>
      <c r="S1680" s="108">
        <v>0.17</v>
      </c>
      <c r="T1680">
        <v>1</v>
      </c>
      <c r="U1680" t="s">
        <v>270</v>
      </c>
      <c r="V1680" t="s">
        <v>167</v>
      </c>
      <c r="W1680">
        <v>1</v>
      </c>
      <c r="X1680">
        <v>0</v>
      </c>
      <c r="Y1680">
        <v>0</v>
      </c>
      <c r="Z1680">
        <v>0</v>
      </c>
      <c r="AA1680">
        <v>1</v>
      </c>
      <c r="AB1680">
        <v>0</v>
      </c>
      <c r="AC1680">
        <v>0</v>
      </c>
      <c r="AD1680">
        <v>0</v>
      </c>
    </row>
    <row r="1681" spans="1:30" x14ac:dyDescent="0.3">
      <c r="A1681" t="s">
        <v>1861</v>
      </c>
      <c r="B1681" t="s">
        <v>2224</v>
      </c>
      <c r="C1681" t="s">
        <v>166</v>
      </c>
      <c r="D1681" t="s">
        <v>9853</v>
      </c>
      <c r="E1681" t="s">
        <v>2225</v>
      </c>
      <c r="F1681" t="s">
        <v>2198</v>
      </c>
      <c r="H1681" t="s">
        <v>265</v>
      </c>
      <c r="I1681" t="s">
        <v>266</v>
      </c>
      <c r="J1681" t="s">
        <v>2205</v>
      </c>
      <c r="K1681" t="s">
        <v>756</v>
      </c>
      <c r="L1681" t="s">
        <v>271</v>
      </c>
      <c r="M1681" t="s">
        <v>268</v>
      </c>
      <c r="N1681">
        <v>9</v>
      </c>
      <c r="O1681" t="s">
        <v>288</v>
      </c>
      <c r="P1681">
        <v>0.17</v>
      </c>
      <c r="R1681">
        <v>1</v>
      </c>
      <c r="S1681" s="108">
        <v>0.17</v>
      </c>
      <c r="T1681">
        <v>1</v>
      </c>
      <c r="U1681" t="s">
        <v>270</v>
      </c>
      <c r="V1681" t="s">
        <v>167</v>
      </c>
      <c r="W1681">
        <v>1</v>
      </c>
      <c r="X1681">
        <v>0</v>
      </c>
      <c r="Y1681">
        <v>0</v>
      </c>
      <c r="Z1681">
        <v>0</v>
      </c>
      <c r="AA1681">
        <v>1</v>
      </c>
      <c r="AB1681">
        <v>0</v>
      </c>
      <c r="AC1681">
        <v>0</v>
      </c>
      <c r="AD1681">
        <v>0</v>
      </c>
    </row>
    <row r="1682" spans="1:30" x14ac:dyDescent="0.3">
      <c r="A1682" t="s">
        <v>1861</v>
      </c>
      <c r="B1682" t="s">
        <v>2224</v>
      </c>
      <c r="C1682" t="s">
        <v>166</v>
      </c>
      <c r="D1682" t="s">
        <v>9853</v>
      </c>
      <c r="E1682" t="s">
        <v>2225</v>
      </c>
      <c r="F1682" t="s">
        <v>2198</v>
      </c>
      <c r="H1682" t="s">
        <v>265</v>
      </c>
      <c r="I1682" t="s">
        <v>266</v>
      </c>
      <c r="J1682" t="s">
        <v>2205</v>
      </c>
      <c r="K1682" t="s">
        <v>756</v>
      </c>
      <c r="L1682" t="s">
        <v>271</v>
      </c>
      <c r="M1682" t="s">
        <v>268</v>
      </c>
      <c r="N1682">
        <v>21</v>
      </c>
      <c r="O1682" t="s">
        <v>273</v>
      </c>
      <c r="P1682">
        <v>0.17</v>
      </c>
      <c r="R1682">
        <v>1</v>
      </c>
      <c r="S1682" s="108">
        <v>0.17</v>
      </c>
      <c r="T1682">
        <v>1</v>
      </c>
      <c r="U1682" t="s">
        <v>270</v>
      </c>
      <c r="V1682" t="s">
        <v>167</v>
      </c>
      <c r="W1682">
        <v>1</v>
      </c>
      <c r="X1682">
        <v>0</v>
      </c>
      <c r="Y1682">
        <v>0</v>
      </c>
      <c r="Z1682">
        <v>0</v>
      </c>
      <c r="AA1682">
        <v>1</v>
      </c>
      <c r="AB1682">
        <v>0</v>
      </c>
      <c r="AC1682">
        <v>0</v>
      </c>
      <c r="AD1682">
        <v>0</v>
      </c>
    </row>
    <row r="1683" spans="1:30" x14ac:dyDescent="0.3">
      <c r="A1683" t="s">
        <v>10733</v>
      </c>
      <c r="B1683" t="s">
        <v>274</v>
      </c>
      <c r="C1683" t="s">
        <v>11639</v>
      </c>
      <c r="D1683" t="s">
        <v>10291</v>
      </c>
      <c r="F1683" t="s">
        <v>10291</v>
      </c>
      <c r="H1683" t="s">
        <v>265</v>
      </c>
      <c r="I1683" t="s">
        <v>266</v>
      </c>
      <c r="J1683" t="s">
        <v>748</v>
      </c>
      <c r="K1683" t="s">
        <v>9207</v>
      </c>
      <c r="L1683" t="s">
        <v>271</v>
      </c>
      <c r="M1683" t="s">
        <v>268</v>
      </c>
      <c r="N1683">
        <v>9</v>
      </c>
      <c r="O1683" t="s">
        <v>272</v>
      </c>
      <c r="P1683">
        <v>2</v>
      </c>
      <c r="R1683">
        <v>2</v>
      </c>
      <c r="S1683" s="108">
        <v>4</v>
      </c>
      <c r="T1683">
        <v>1</v>
      </c>
      <c r="U1683" t="s">
        <v>270</v>
      </c>
      <c r="V1683" t="s">
        <v>167</v>
      </c>
      <c r="W1683">
        <v>2</v>
      </c>
      <c r="X1683">
        <v>0</v>
      </c>
      <c r="Y1683">
        <v>0</v>
      </c>
      <c r="Z1683">
        <v>0</v>
      </c>
      <c r="AA1683">
        <v>2</v>
      </c>
      <c r="AB1683">
        <v>0</v>
      </c>
      <c r="AC1683">
        <v>0</v>
      </c>
      <c r="AD1683">
        <v>0</v>
      </c>
    </row>
    <row r="1684" spans="1:30" x14ac:dyDescent="0.3">
      <c r="A1684" t="s">
        <v>10733</v>
      </c>
      <c r="B1684" t="s">
        <v>274</v>
      </c>
      <c r="C1684" t="s">
        <v>11639</v>
      </c>
      <c r="D1684" t="s">
        <v>10291</v>
      </c>
      <c r="F1684" t="s">
        <v>10291</v>
      </c>
      <c r="H1684" t="s">
        <v>265</v>
      </c>
      <c r="I1684" t="s">
        <v>266</v>
      </c>
      <c r="J1684" t="s">
        <v>748</v>
      </c>
      <c r="K1684" t="s">
        <v>9207</v>
      </c>
      <c r="L1684" t="s">
        <v>271</v>
      </c>
      <c r="M1684" t="s">
        <v>268</v>
      </c>
      <c r="N1684">
        <v>21</v>
      </c>
      <c r="O1684" t="s">
        <v>273</v>
      </c>
      <c r="P1684">
        <v>0.17</v>
      </c>
      <c r="R1684">
        <v>3</v>
      </c>
      <c r="S1684" s="108">
        <v>0.51</v>
      </c>
      <c r="T1684">
        <v>1</v>
      </c>
      <c r="U1684" t="s">
        <v>270</v>
      </c>
      <c r="V1684" t="s">
        <v>167</v>
      </c>
      <c r="W1684">
        <v>3</v>
      </c>
      <c r="X1684">
        <v>0</v>
      </c>
      <c r="Y1684">
        <v>3</v>
      </c>
      <c r="Z1684">
        <v>0</v>
      </c>
      <c r="AA1684">
        <v>0</v>
      </c>
      <c r="AB1684">
        <v>0</v>
      </c>
      <c r="AC1684">
        <v>0</v>
      </c>
      <c r="AD1684">
        <v>0</v>
      </c>
    </row>
    <row r="1685" spans="1:30" x14ac:dyDescent="0.3">
      <c r="A1685" t="s">
        <v>10733</v>
      </c>
      <c r="B1685" t="s">
        <v>274</v>
      </c>
      <c r="C1685" t="s">
        <v>11639</v>
      </c>
      <c r="D1685" t="s">
        <v>10291</v>
      </c>
      <c r="F1685" t="s">
        <v>10291</v>
      </c>
      <c r="H1685" t="s">
        <v>265</v>
      </c>
      <c r="I1685" t="s">
        <v>266</v>
      </c>
      <c r="J1685" t="s">
        <v>748</v>
      </c>
      <c r="K1685" t="s">
        <v>9207</v>
      </c>
      <c r="L1685" t="s">
        <v>267</v>
      </c>
      <c r="M1685" t="s">
        <v>268</v>
      </c>
      <c r="N1685">
        <v>8</v>
      </c>
      <c r="O1685" t="s">
        <v>266</v>
      </c>
      <c r="P1685">
        <v>0.48</v>
      </c>
      <c r="R1685">
        <v>8</v>
      </c>
      <c r="S1685" s="108">
        <v>3.84</v>
      </c>
      <c r="T1685">
        <v>1</v>
      </c>
      <c r="U1685" t="s">
        <v>270</v>
      </c>
      <c r="V1685" t="s">
        <v>167</v>
      </c>
      <c r="W1685">
        <v>8</v>
      </c>
      <c r="X1685">
        <v>0</v>
      </c>
      <c r="Y1685">
        <v>8</v>
      </c>
      <c r="Z1685">
        <v>0</v>
      </c>
      <c r="AA1685">
        <v>0</v>
      </c>
      <c r="AB1685">
        <v>0</v>
      </c>
      <c r="AC1685">
        <v>0</v>
      </c>
      <c r="AD1685">
        <v>0</v>
      </c>
    </row>
    <row r="1686" spans="1:30" x14ac:dyDescent="0.3">
      <c r="A1686" t="s">
        <v>10733</v>
      </c>
      <c r="B1686" t="s">
        <v>274</v>
      </c>
      <c r="C1686" t="s">
        <v>11639</v>
      </c>
      <c r="D1686" t="s">
        <v>10291</v>
      </c>
      <c r="F1686" t="s">
        <v>10291</v>
      </c>
      <c r="H1686" t="s">
        <v>265</v>
      </c>
      <c r="I1686" t="s">
        <v>266</v>
      </c>
      <c r="J1686" t="s">
        <v>748</v>
      </c>
      <c r="K1686" t="s">
        <v>9207</v>
      </c>
      <c r="L1686" t="s">
        <v>271</v>
      </c>
      <c r="M1686" t="s">
        <v>268</v>
      </c>
      <c r="N1686">
        <v>9</v>
      </c>
      <c r="O1686" t="s">
        <v>288</v>
      </c>
      <c r="P1686">
        <v>0.48</v>
      </c>
      <c r="R1686">
        <v>3</v>
      </c>
      <c r="S1686" s="108">
        <v>1.44</v>
      </c>
      <c r="T1686">
        <v>1</v>
      </c>
      <c r="U1686" t="s">
        <v>270</v>
      </c>
      <c r="V1686" t="s">
        <v>167</v>
      </c>
      <c r="W1686">
        <v>3</v>
      </c>
      <c r="X1686">
        <v>0</v>
      </c>
      <c r="Y1686">
        <v>0</v>
      </c>
      <c r="Z1686">
        <v>0</v>
      </c>
      <c r="AA1686">
        <v>0</v>
      </c>
      <c r="AB1686">
        <v>3</v>
      </c>
      <c r="AC1686">
        <v>0</v>
      </c>
      <c r="AD1686">
        <v>0</v>
      </c>
    </row>
    <row r="1687" spans="1:30" x14ac:dyDescent="0.3">
      <c r="A1687" t="s">
        <v>10733</v>
      </c>
      <c r="B1687" t="s">
        <v>294</v>
      </c>
      <c r="C1687" t="s">
        <v>11639</v>
      </c>
      <c r="D1687" t="s">
        <v>10290</v>
      </c>
      <c r="F1687" t="s">
        <v>10290</v>
      </c>
      <c r="H1687" t="s">
        <v>265</v>
      </c>
      <c r="I1687" t="s">
        <v>266</v>
      </c>
      <c r="J1687" t="s">
        <v>748</v>
      </c>
      <c r="K1687" t="s">
        <v>9207</v>
      </c>
      <c r="L1687" t="s">
        <v>267</v>
      </c>
      <c r="M1687" t="s">
        <v>268</v>
      </c>
      <c r="N1687">
        <v>8</v>
      </c>
      <c r="O1687" t="s">
        <v>282</v>
      </c>
      <c r="P1687">
        <v>2</v>
      </c>
      <c r="R1687">
        <v>1</v>
      </c>
      <c r="S1687" s="108">
        <v>2</v>
      </c>
      <c r="T1687">
        <v>1</v>
      </c>
      <c r="U1687" t="s">
        <v>270</v>
      </c>
      <c r="V1687" t="s">
        <v>167</v>
      </c>
      <c r="W1687">
        <v>1</v>
      </c>
      <c r="X1687">
        <v>0</v>
      </c>
      <c r="Y1687">
        <v>1</v>
      </c>
      <c r="Z1687">
        <v>0</v>
      </c>
      <c r="AA1687">
        <v>0</v>
      </c>
      <c r="AB1687">
        <v>0</v>
      </c>
      <c r="AC1687">
        <v>0</v>
      </c>
      <c r="AD1687">
        <v>0</v>
      </c>
    </row>
    <row r="1688" spans="1:30" x14ac:dyDescent="0.3">
      <c r="A1688" t="s">
        <v>10733</v>
      </c>
      <c r="B1688" t="s">
        <v>294</v>
      </c>
      <c r="C1688" t="s">
        <v>11639</v>
      </c>
      <c r="D1688" t="s">
        <v>10290</v>
      </c>
      <c r="F1688" t="s">
        <v>10290</v>
      </c>
      <c r="H1688" t="s">
        <v>265</v>
      </c>
      <c r="I1688" t="s">
        <v>266</v>
      </c>
      <c r="J1688" t="s">
        <v>748</v>
      </c>
      <c r="K1688" t="s">
        <v>9207</v>
      </c>
      <c r="L1688" t="s">
        <v>271</v>
      </c>
      <c r="M1688" t="s">
        <v>268</v>
      </c>
      <c r="N1688">
        <v>9</v>
      </c>
      <c r="O1688" t="s">
        <v>288</v>
      </c>
      <c r="P1688">
        <v>0.48</v>
      </c>
      <c r="R1688">
        <v>6</v>
      </c>
      <c r="S1688" s="108">
        <v>2.88</v>
      </c>
      <c r="T1688">
        <v>1</v>
      </c>
      <c r="U1688" t="s">
        <v>270</v>
      </c>
      <c r="V1688" t="s">
        <v>167</v>
      </c>
      <c r="W1688">
        <v>3</v>
      </c>
      <c r="X1688">
        <v>0</v>
      </c>
      <c r="Y1688">
        <v>3</v>
      </c>
      <c r="Z1688">
        <v>0</v>
      </c>
      <c r="AA1688">
        <v>0</v>
      </c>
      <c r="AB1688">
        <v>3</v>
      </c>
      <c r="AC1688">
        <v>0</v>
      </c>
      <c r="AD1688">
        <v>0</v>
      </c>
    </row>
    <row r="1689" spans="1:30" x14ac:dyDescent="0.3">
      <c r="A1689" t="s">
        <v>10733</v>
      </c>
      <c r="B1689" t="s">
        <v>294</v>
      </c>
      <c r="C1689" t="s">
        <v>11639</v>
      </c>
      <c r="D1689" t="s">
        <v>10290</v>
      </c>
      <c r="F1689" t="s">
        <v>10290</v>
      </c>
      <c r="H1689" t="s">
        <v>265</v>
      </c>
      <c r="I1689" t="s">
        <v>266</v>
      </c>
      <c r="J1689" t="s">
        <v>748</v>
      </c>
      <c r="K1689" t="s">
        <v>9207</v>
      </c>
      <c r="L1689" t="s">
        <v>271</v>
      </c>
      <c r="M1689" t="s">
        <v>268</v>
      </c>
      <c r="N1689">
        <v>21</v>
      </c>
      <c r="O1689" t="s">
        <v>273</v>
      </c>
      <c r="P1689">
        <v>0.32</v>
      </c>
      <c r="R1689">
        <v>1</v>
      </c>
      <c r="S1689" s="108">
        <v>0.32</v>
      </c>
      <c r="T1689">
        <v>1</v>
      </c>
      <c r="U1689" t="s">
        <v>270</v>
      </c>
      <c r="V1689" t="s">
        <v>167</v>
      </c>
      <c r="W1689">
        <v>1</v>
      </c>
      <c r="X1689">
        <v>0</v>
      </c>
      <c r="Y1689">
        <v>1</v>
      </c>
      <c r="Z1689">
        <v>0</v>
      </c>
      <c r="AA1689">
        <v>0</v>
      </c>
      <c r="AB1689">
        <v>0</v>
      </c>
      <c r="AC1689">
        <v>0</v>
      </c>
      <c r="AD1689">
        <v>0</v>
      </c>
    </row>
    <row r="1690" spans="1:30" x14ac:dyDescent="0.3">
      <c r="A1690" t="s">
        <v>10733</v>
      </c>
      <c r="B1690" t="s">
        <v>302</v>
      </c>
      <c r="C1690" t="s">
        <v>11639</v>
      </c>
      <c r="D1690" t="s">
        <v>1346</v>
      </c>
      <c r="F1690" t="s">
        <v>1346</v>
      </c>
      <c r="H1690" t="s">
        <v>265</v>
      </c>
      <c r="I1690" t="s">
        <v>266</v>
      </c>
      <c r="J1690" t="s">
        <v>748</v>
      </c>
      <c r="K1690" t="s">
        <v>9207</v>
      </c>
      <c r="L1690" t="s">
        <v>267</v>
      </c>
      <c r="M1690" t="s">
        <v>268</v>
      </c>
      <c r="N1690">
        <v>8</v>
      </c>
      <c r="O1690" t="s">
        <v>282</v>
      </c>
      <c r="P1690">
        <v>1</v>
      </c>
      <c r="R1690">
        <v>1</v>
      </c>
      <c r="S1690" s="108">
        <v>1</v>
      </c>
      <c r="T1690">
        <v>1</v>
      </c>
      <c r="U1690" t="s">
        <v>270</v>
      </c>
      <c r="V1690" t="s">
        <v>167</v>
      </c>
      <c r="W1690">
        <v>1</v>
      </c>
      <c r="X1690">
        <v>0</v>
      </c>
      <c r="Y1690">
        <v>1</v>
      </c>
      <c r="Z1690">
        <v>0</v>
      </c>
      <c r="AA1690">
        <v>0</v>
      </c>
      <c r="AB1690">
        <v>0</v>
      </c>
      <c r="AC1690">
        <v>0</v>
      </c>
      <c r="AD1690">
        <v>0</v>
      </c>
    </row>
    <row r="1691" spans="1:30" x14ac:dyDescent="0.3">
      <c r="A1691" t="s">
        <v>10733</v>
      </c>
      <c r="B1691" t="s">
        <v>302</v>
      </c>
      <c r="C1691" t="s">
        <v>11639</v>
      </c>
      <c r="D1691" t="s">
        <v>1346</v>
      </c>
      <c r="F1691" t="s">
        <v>1346</v>
      </c>
      <c r="H1691" t="s">
        <v>265</v>
      </c>
      <c r="I1691" t="s">
        <v>266</v>
      </c>
      <c r="J1691" t="s">
        <v>748</v>
      </c>
      <c r="K1691" t="s">
        <v>9207</v>
      </c>
      <c r="L1691" t="s">
        <v>271</v>
      </c>
      <c r="M1691" t="s">
        <v>268</v>
      </c>
      <c r="N1691">
        <v>9</v>
      </c>
      <c r="O1691" t="s">
        <v>288</v>
      </c>
      <c r="P1691">
        <v>0.32</v>
      </c>
      <c r="R1691">
        <v>2</v>
      </c>
      <c r="S1691" s="108">
        <v>0.64</v>
      </c>
      <c r="T1691">
        <v>1</v>
      </c>
      <c r="U1691" t="s">
        <v>270</v>
      </c>
      <c r="V1691" t="s">
        <v>167</v>
      </c>
      <c r="W1691">
        <v>2</v>
      </c>
      <c r="X1691">
        <v>0</v>
      </c>
      <c r="Y1691">
        <v>0</v>
      </c>
      <c r="Z1691">
        <v>0</v>
      </c>
      <c r="AA1691">
        <v>0</v>
      </c>
      <c r="AB1691">
        <v>2</v>
      </c>
      <c r="AC1691">
        <v>0</v>
      </c>
      <c r="AD1691">
        <v>0</v>
      </c>
    </row>
    <row r="1692" spans="1:30" x14ac:dyDescent="0.3">
      <c r="A1692" t="s">
        <v>10733</v>
      </c>
      <c r="B1692" t="s">
        <v>302</v>
      </c>
      <c r="C1692" t="s">
        <v>11639</v>
      </c>
      <c r="D1692" t="s">
        <v>1346</v>
      </c>
      <c r="F1692" t="s">
        <v>1346</v>
      </c>
      <c r="H1692" t="s">
        <v>265</v>
      </c>
      <c r="I1692" t="s">
        <v>266</v>
      </c>
      <c r="J1692" t="s">
        <v>748</v>
      </c>
      <c r="K1692" t="s">
        <v>9207</v>
      </c>
      <c r="L1692" t="s">
        <v>271</v>
      </c>
      <c r="M1692" t="s">
        <v>268</v>
      </c>
      <c r="N1692">
        <v>9</v>
      </c>
      <c r="O1692" t="s">
        <v>288</v>
      </c>
      <c r="P1692">
        <v>0.48</v>
      </c>
      <c r="R1692">
        <v>3</v>
      </c>
      <c r="S1692" s="108">
        <v>1.44</v>
      </c>
      <c r="T1692">
        <v>1</v>
      </c>
      <c r="U1692" t="s">
        <v>270</v>
      </c>
      <c r="V1692" t="s">
        <v>167</v>
      </c>
      <c r="W1692">
        <v>3</v>
      </c>
      <c r="X1692">
        <v>0</v>
      </c>
      <c r="Y1692">
        <v>0</v>
      </c>
      <c r="Z1692">
        <v>0</v>
      </c>
      <c r="AA1692">
        <v>0</v>
      </c>
      <c r="AB1692">
        <v>3</v>
      </c>
      <c r="AC1692">
        <v>0</v>
      </c>
      <c r="AD1692">
        <v>0</v>
      </c>
    </row>
    <row r="1693" spans="1:30" x14ac:dyDescent="0.3">
      <c r="A1693" t="s">
        <v>10733</v>
      </c>
      <c r="B1693" t="s">
        <v>302</v>
      </c>
      <c r="C1693" t="s">
        <v>11639</v>
      </c>
      <c r="D1693" t="s">
        <v>1346</v>
      </c>
      <c r="F1693" t="s">
        <v>1346</v>
      </c>
      <c r="H1693" t="s">
        <v>265</v>
      </c>
      <c r="I1693" t="s">
        <v>266</v>
      </c>
      <c r="J1693" t="s">
        <v>748</v>
      </c>
      <c r="K1693" t="s">
        <v>9207</v>
      </c>
      <c r="L1693" t="s">
        <v>271</v>
      </c>
      <c r="M1693" t="s">
        <v>268</v>
      </c>
      <c r="N1693">
        <v>21</v>
      </c>
      <c r="O1693" t="s">
        <v>273</v>
      </c>
      <c r="P1693">
        <v>0.17</v>
      </c>
      <c r="R1693">
        <v>1</v>
      </c>
      <c r="S1693" s="108">
        <v>0.17</v>
      </c>
      <c r="T1693">
        <v>1</v>
      </c>
      <c r="U1693" t="s">
        <v>270</v>
      </c>
      <c r="V1693" t="s">
        <v>167</v>
      </c>
      <c r="W1693">
        <v>1</v>
      </c>
      <c r="X1693">
        <v>0</v>
      </c>
      <c r="Y1693">
        <v>1</v>
      </c>
      <c r="Z1693">
        <v>0</v>
      </c>
      <c r="AA1693">
        <v>0</v>
      </c>
      <c r="AB1693">
        <v>0</v>
      </c>
      <c r="AC1693">
        <v>0</v>
      </c>
      <c r="AD1693">
        <v>0</v>
      </c>
    </row>
    <row r="1694" spans="1:30" x14ac:dyDescent="0.3">
      <c r="A1694" t="s">
        <v>10733</v>
      </c>
      <c r="B1694" t="s">
        <v>302</v>
      </c>
      <c r="C1694" t="s">
        <v>11639</v>
      </c>
      <c r="D1694" t="s">
        <v>1346</v>
      </c>
      <c r="F1694" t="s">
        <v>1346</v>
      </c>
      <c r="H1694" t="s">
        <v>265</v>
      </c>
      <c r="I1694" t="s">
        <v>266</v>
      </c>
      <c r="J1694" t="s">
        <v>748</v>
      </c>
      <c r="K1694" t="s">
        <v>9207</v>
      </c>
      <c r="L1694" t="s">
        <v>271</v>
      </c>
      <c r="M1694" t="s">
        <v>268</v>
      </c>
      <c r="N1694">
        <v>21</v>
      </c>
      <c r="O1694" t="s">
        <v>273</v>
      </c>
      <c r="P1694">
        <v>0.17</v>
      </c>
      <c r="R1694">
        <v>1</v>
      </c>
      <c r="S1694" s="108">
        <v>0.17</v>
      </c>
      <c r="T1694">
        <v>1</v>
      </c>
      <c r="U1694" t="s">
        <v>270</v>
      </c>
      <c r="V1694" t="s">
        <v>167</v>
      </c>
      <c r="W1694">
        <v>1</v>
      </c>
      <c r="X1694">
        <v>0</v>
      </c>
      <c r="Y1694">
        <v>1</v>
      </c>
      <c r="Z1694">
        <v>0</v>
      </c>
      <c r="AA1694">
        <v>0</v>
      </c>
      <c r="AB1694">
        <v>0</v>
      </c>
      <c r="AC1694">
        <v>0</v>
      </c>
      <c r="AD1694">
        <v>0</v>
      </c>
    </row>
    <row r="1695" spans="1:30" x14ac:dyDescent="0.3">
      <c r="A1695" t="s">
        <v>10733</v>
      </c>
      <c r="B1695" t="s">
        <v>302</v>
      </c>
      <c r="C1695" t="s">
        <v>11639</v>
      </c>
      <c r="D1695" t="s">
        <v>1346</v>
      </c>
      <c r="F1695" t="s">
        <v>1346</v>
      </c>
      <c r="H1695" t="s">
        <v>265</v>
      </c>
      <c r="I1695" t="s">
        <v>266</v>
      </c>
      <c r="J1695" t="s">
        <v>748</v>
      </c>
      <c r="K1695" t="s">
        <v>9207</v>
      </c>
      <c r="L1695" t="s">
        <v>271</v>
      </c>
      <c r="M1695" t="s">
        <v>268</v>
      </c>
      <c r="N1695">
        <v>21</v>
      </c>
      <c r="O1695" t="s">
        <v>273</v>
      </c>
      <c r="P1695">
        <v>0.17</v>
      </c>
      <c r="R1695">
        <v>1</v>
      </c>
      <c r="S1695" s="108">
        <v>0.17</v>
      </c>
      <c r="T1695">
        <v>1</v>
      </c>
      <c r="U1695" t="s">
        <v>270</v>
      </c>
      <c r="V1695" t="s">
        <v>167</v>
      </c>
      <c r="W1695">
        <v>1</v>
      </c>
      <c r="X1695">
        <v>0</v>
      </c>
      <c r="Y1695">
        <v>1</v>
      </c>
      <c r="Z1695">
        <v>0</v>
      </c>
      <c r="AA1695">
        <v>0</v>
      </c>
      <c r="AB1695">
        <v>0</v>
      </c>
      <c r="AC1695">
        <v>0</v>
      </c>
      <c r="AD1695">
        <v>0</v>
      </c>
    </row>
    <row r="1696" spans="1:30" x14ac:dyDescent="0.3">
      <c r="A1696" t="s">
        <v>10733</v>
      </c>
      <c r="B1696" t="s">
        <v>302</v>
      </c>
      <c r="C1696" t="s">
        <v>11639</v>
      </c>
      <c r="D1696" t="s">
        <v>1346</v>
      </c>
      <c r="F1696" t="s">
        <v>1346</v>
      </c>
      <c r="H1696" t="s">
        <v>265</v>
      </c>
      <c r="I1696" t="s">
        <v>266</v>
      </c>
      <c r="J1696" t="s">
        <v>748</v>
      </c>
      <c r="K1696" t="s">
        <v>9207</v>
      </c>
      <c r="L1696" t="s">
        <v>271</v>
      </c>
      <c r="M1696" t="s">
        <v>268</v>
      </c>
      <c r="N1696">
        <v>9</v>
      </c>
      <c r="O1696" t="s">
        <v>272</v>
      </c>
      <c r="P1696">
        <v>2</v>
      </c>
      <c r="R1696">
        <v>1</v>
      </c>
      <c r="S1696" s="108">
        <v>2</v>
      </c>
      <c r="T1696">
        <v>1</v>
      </c>
      <c r="U1696" t="s">
        <v>270</v>
      </c>
      <c r="V1696" t="s">
        <v>167</v>
      </c>
      <c r="W1696">
        <v>1</v>
      </c>
      <c r="X1696">
        <v>0</v>
      </c>
      <c r="Y1696">
        <v>0</v>
      </c>
      <c r="Z1696">
        <v>0</v>
      </c>
      <c r="AA1696">
        <v>1</v>
      </c>
      <c r="AB1696">
        <v>0</v>
      </c>
      <c r="AC1696">
        <v>0</v>
      </c>
      <c r="AD1696">
        <v>0</v>
      </c>
    </row>
    <row r="1697" spans="1:30" x14ac:dyDescent="0.3">
      <c r="A1697" t="s">
        <v>10733</v>
      </c>
      <c r="B1697" t="s">
        <v>302</v>
      </c>
      <c r="C1697" t="s">
        <v>11639</v>
      </c>
      <c r="D1697" t="s">
        <v>1346</v>
      </c>
      <c r="F1697" t="s">
        <v>1346</v>
      </c>
      <c r="H1697" t="s">
        <v>265</v>
      </c>
      <c r="I1697" t="s">
        <v>266</v>
      </c>
      <c r="J1697" t="s">
        <v>748</v>
      </c>
      <c r="K1697" t="s">
        <v>9207</v>
      </c>
      <c r="L1697" t="s">
        <v>271</v>
      </c>
      <c r="M1697" t="s">
        <v>268</v>
      </c>
      <c r="N1697">
        <v>9</v>
      </c>
      <c r="O1697" t="s">
        <v>288</v>
      </c>
      <c r="P1697">
        <v>0.48</v>
      </c>
      <c r="R1697">
        <v>2</v>
      </c>
      <c r="S1697" s="108">
        <v>0.96</v>
      </c>
      <c r="T1697">
        <v>1</v>
      </c>
      <c r="U1697" t="s">
        <v>270</v>
      </c>
      <c r="V1697" t="s">
        <v>167</v>
      </c>
      <c r="W1697">
        <v>2</v>
      </c>
      <c r="X1697">
        <v>0</v>
      </c>
      <c r="Y1697">
        <v>0</v>
      </c>
      <c r="Z1697">
        <v>0</v>
      </c>
      <c r="AA1697">
        <v>0</v>
      </c>
      <c r="AB1697">
        <v>2</v>
      </c>
      <c r="AC1697">
        <v>0</v>
      </c>
      <c r="AD1697">
        <v>0</v>
      </c>
    </row>
    <row r="1698" spans="1:30" x14ac:dyDescent="0.3">
      <c r="A1698" t="s">
        <v>10733</v>
      </c>
      <c r="B1698" t="s">
        <v>302</v>
      </c>
      <c r="C1698" t="s">
        <v>11639</v>
      </c>
      <c r="D1698" t="s">
        <v>1346</v>
      </c>
      <c r="F1698" t="s">
        <v>1346</v>
      </c>
      <c r="H1698" t="s">
        <v>265</v>
      </c>
      <c r="I1698" t="s">
        <v>266</v>
      </c>
      <c r="J1698" t="s">
        <v>748</v>
      </c>
      <c r="K1698" t="s">
        <v>9207</v>
      </c>
      <c r="L1698" t="s">
        <v>271</v>
      </c>
      <c r="M1698" t="s">
        <v>268</v>
      </c>
      <c r="N1698">
        <v>9</v>
      </c>
      <c r="O1698" t="s">
        <v>288</v>
      </c>
      <c r="P1698">
        <v>0.32</v>
      </c>
      <c r="R1698">
        <v>1</v>
      </c>
      <c r="S1698" s="108">
        <v>0.32</v>
      </c>
      <c r="T1698">
        <v>1</v>
      </c>
      <c r="U1698" t="s">
        <v>270</v>
      </c>
      <c r="V1698" t="s">
        <v>167</v>
      </c>
      <c r="W1698">
        <v>1</v>
      </c>
      <c r="X1698">
        <v>0</v>
      </c>
      <c r="Y1698">
        <v>0</v>
      </c>
      <c r="Z1698">
        <v>0</v>
      </c>
      <c r="AA1698">
        <v>0</v>
      </c>
      <c r="AB1698">
        <v>1</v>
      </c>
      <c r="AC1698">
        <v>0</v>
      </c>
      <c r="AD1698">
        <v>0</v>
      </c>
    </row>
    <row r="1699" spans="1:30" x14ac:dyDescent="0.3">
      <c r="A1699" t="s">
        <v>10733</v>
      </c>
      <c r="B1699" t="s">
        <v>302</v>
      </c>
      <c r="C1699" t="s">
        <v>11639</v>
      </c>
      <c r="D1699" t="s">
        <v>1346</v>
      </c>
      <c r="F1699" t="s">
        <v>1346</v>
      </c>
      <c r="H1699" t="s">
        <v>265</v>
      </c>
      <c r="I1699" t="s">
        <v>266</v>
      </c>
      <c r="J1699" t="s">
        <v>748</v>
      </c>
      <c r="K1699" t="s">
        <v>9207</v>
      </c>
      <c r="L1699" t="s">
        <v>267</v>
      </c>
      <c r="M1699" t="s">
        <v>268</v>
      </c>
      <c r="N1699">
        <v>8</v>
      </c>
      <c r="O1699" t="s">
        <v>282</v>
      </c>
      <c r="P1699">
        <v>2</v>
      </c>
      <c r="R1699">
        <v>1</v>
      </c>
      <c r="S1699" s="108">
        <v>2</v>
      </c>
      <c r="T1699">
        <v>1</v>
      </c>
      <c r="U1699" t="s">
        <v>270</v>
      </c>
      <c r="V1699" t="s">
        <v>167</v>
      </c>
      <c r="W1699">
        <v>1</v>
      </c>
      <c r="X1699">
        <v>0</v>
      </c>
      <c r="Y1699">
        <v>1</v>
      </c>
      <c r="Z1699">
        <v>0</v>
      </c>
      <c r="AA1699">
        <v>0</v>
      </c>
      <c r="AB1699">
        <v>0</v>
      </c>
      <c r="AC1699">
        <v>0</v>
      </c>
      <c r="AD1699">
        <v>0</v>
      </c>
    </row>
    <row r="1700" spans="1:30" x14ac:dyDescent="0.3">
      <c r="A1700" t="s">
        <v>10733</v>
      </c>
      <c r="B1700" t="s">
        <v>302</v>
      </c>
      <c r="C1700" t="s">
        <v>11639</v>
      </c>
      <c r="D1700" t="s">
        <v>1346</v>
      </c>
      <c r="F1700" t="s">
        <v>1346</v>
      </c>
      <c r="H1700" t="s">
        <v>265</v>
      </c>
      <c r="I1700" t="s">
        <v>266</v>
      </c>
      <c r="J1700" t="s">
        <v>748</v>
      </c>
      <c r="K1700" t="s">
        <v>9207</v>
      </c>
      <c r="L1700" t="s">
        <v>267</v>
      </c>
      <c r="M1700" t="s">
        <v>268</v>
      </c>
      <c r="N1700">
        <v>8</v>
      </c>
      <c r="O1700" t="s">
        <v>282</v>
      </c>
      <c r="P1700">
        <v>2</v>
      </c>
      <c r="R1700">
        <v>1</v>
      </c>
      <c r="S1700" s="108">
        <v>2</v>
      </c>
      <c r="T1700">
        <v>1</v>
      </c>
      <c r="U1700" t="s">
        <v>270</v>
      </c>
      <c r="V1700" t="s">
        <v>167</v>
      </c>
      <c r="W1700">
        <v>1</v>
      </c>
      <c r="X1700">
        <v>0</v>
      </c>
      <c r="Y1700">
        <v>1</v>
      </c>
      <c r="Z1700">
        <v>0</v>
      </c>
      <c r="AA1700">
        <v>0</v>
      </c>
      <c r="AB1700">
        <v>0</v>
      </c>
      <c r="AC1700">
        <v>0</v>
      </c>
      <c r="AD1700">
        <v>0</v>
      </c>
    </row>
    <row r="1701" spans="1:30" x14ac:dyDescent="0.3">
      <c r="A1701" t="s">
        <v>10733</v>
      </c>
      <c r="B1701" t="s">
        <v>581</v>
      </c>
      <c r="C1701" t="s">
        <v>11639</v>
      </c>
      <c r="D1701" t="s">
        <v>1347</v>
      </c>
      <c r="F1701" t="s">
        <v>1347</v>
      </c>
      <c r="H1701" t="s">
        <v>265</v>
      </c>
      <c r="I1701" t="s">
        <v>266</v>
      </c>
      <c r="J1701" t="s">
        <v>748</v>
      </c>
      <c r="K1701" t="s">
        <v>9207</v>
      </c>
      <c r="L1701" t="s">
        <v>267</v>
      </c>
      <c r="M1701" t="s">
        <v>268</v>
      </c>
      <c r="N1701">
        <v>8</v>
      </c>
      <c r="O1701" t="s">
        <v>282</v>
      </c>
      <c r="P1701">
        <v>2</v>
      </c>
      <c r="R1701">
        <v>1</v>
      </c>
      <c r="S1701" s="108">
        <v>2</v>
      </c>
      <c r="T1701">
        <v>1</v>
      </c>
      <c r="U1701" t="s">
        <v>270</v>
      </c>
      <c r="V1701" t="s">
        <v>167</v>
      </c>
      <c r="W1701">
        <v>1</v>
      </c>
      <c r="X1701">
        <v>0</v>
      </c>
      <c r="Y1701">
        <v>1</v>
      </c>
      <c r="Z1701">
        <v>0</v>
      </c>
      <c r="AA1701">
        <v>0</v>
      </c>
      <c r="AB1701">
        <v>0</v>
      </c>
      <c r="AC1701">
        <v>0</v>
      </c>
      <c r="AD1701">
        <v>0</v>
      </c>
    </row>
    <row r="1702" spans="1:30" x14ac:dyDescent="0.3">
      <c r="A1702" t="s">
        <v>10733</v>
      </c>
      <c r="B1702" t="s">
        <v>581</v>
      </c>
      <c r="C1702" t="s">
        <v>11639</v>
      </c>
      <c r="D1702" t="s">
        <v>1347</v>
      </c>
      <c r="F1702" t="s">
        <v>1347</v>
      </c>
      <c r="H1702" t="s">
        <v>265</v>
      </c>
      <c r="I1702" t="s">
        <v>266</v>
      </c>
      <c r="J1702" t="s">
        <v>748</v>
      </c>
      <c r="K1702" t="s">
        <v>9207</v>
      </c>
      <c r="L1702" t="s">
        <v>267</v>
      </c>
      <c r="M1702" t="s">
        <v>268</v>
      </c>
      <c r="N1702">
        <v>8</v>
      </c>
      <c r="O1702" t="s">
        <v>282</v>
      </c>
      <c r="P1702">
        <v>1</v>
      </c>
      <c r="R1702">
        <v>1</v>
      </c>
      <c r="S1702" s="108">
        <v>1</v>
      </c>
      <c r="T1702">
        <v>1</v>
      </c>
      <c r="U1702" t="s">
        <v>270</v>
      </c>
      <c r="V1702" t="s">
        <v>167</v>
      </c>
      <c r="W1702">
        <v>1</v>
      </c>
      <c r="X1702">
        <v>0</v>
      </c>
      <c r="Y1702">
        <v>1</v>
      </c>
      <c r="Z1702">
        <v>0</v>
      </c>
      <c r="AA1702">
        <v>0</v>
      </c>
      <c r="AB1702">
        <v>0</v>
      </c>
      <c r="AC1702">
        <v>0</v>
      </c>
      <c r="AD1702">
        <v>0</v>
      </c>
    </row>
    <row r="1703" spans="1:30" x14ac:dyDescent="0.3">
      <c r="A1703" t="s">
        <v>10733</v>
      </c>
      <c r="B1703" t="s">
        <v>581</v>
      </c>
      <c r="C1703" t="s">
        <v>11639</v>
      </c>
      <c r="D1703" t="s">
        <v>1347</v>
      </c>
      <c r="F1703" t="s">
        <v>1347</v>
      </c>
      <c r="H1703" t="s">
        <v>265</v>
      </c>
      <c r="I1703" t="s">
        <v>266</v>
      </c>
      <c r="J1703" t="s">
        <v>748</v>
      </c>
      <c r="K1703" t="s">
        <v>9207</v>
      </c>
      <c r="L1703" t="s">
        <v>267</v>
      </c>
      <c r="M1703" t="s">
        <v>268</v>
      </c>
      <c r="N1703">
        <v>8</v>
      </c>
      <c r="O1703" t="s">
        <v>282</v>
      </c>
      <c r="P1703">
        <v>1</v>
      </c>
      <c r="R1703">
        <v>1</v>
      </c>
      <c r="S1703" s="108">
        <v>1</v>
      </c>
      <c r="T1703">
        <v>1</v>
      </c>
      <c r="U1703" t="s">
        <v>270</v>
      </c>
      <c r="V1703" t="s">
        <v>167</v>
      </c>
      <c r="W1703">
        <v>1</v>
      </c>
      <c r="X1703">
        <v>0</v>
      </c>
      <c r="Y1703">
        <v>1</v>
      </c>
      <c r="Z1703">
        <v>0</v>
      </c>
      <c r="AA1703">
        <v>0</v>
      </c>
      <c r="AB1703">
        <v>0</v>
      </c>
      <c r="AC1703">
        <v>0</v>
      </c>
      <c r="AD1703">
        <v>0</v>
      </c>
    </row>
    <row r="1704" spans="1:30" x14ac:dyDescent="0.3">
      <c r="A1704" t="s">
        <v>10733</v>
      </c>
      <c r="B1704" t="s">
        <v>581</v>
      </c>
      <c r="C1704" t="s">
        <v>11639</v>
      </c>
      <c r="D1704" t="s">
        <v>1347</v>
      </c>
      <c r="F1704" t="s">
        <v>1347</v>
      </c>
      <c r="H1704" t="s">
        <v>265</v>
      </c>
      <c r="I1704" t="s">
        <v>266</v>
      </c>
      <c r="J1704" t="s">
        <v>748</v>
      </c>
      <c r="K1704" t="s">
        <v>9207</v>
      </c>
      <c r="L1704" t="s">
        <v>271</v>
      </c>
      <c r="M1704" t="s">
        <v>268</v>
      </c>
      <c r="N1704">
        <v>9</v>
      </c>
      <c r="O1704" t="s">
        <v>288</v>
      </c>
      <c r="P1704">
        <v>0.48</v>
      </c>
      <c r="R1704">
        <v>9</v>
      </c>
      <c r="S1704" s="108">
        <v>4.32</v>
      </c>
      <c r="T1704">
        <v>1</v>
      </c>
      <c r="U1704" t="s">
        <v>270</v>
      </c>
      <c r="V1704" t="s">
        <v>167</v>
      </c>
      <c r="W1704">
        <v>9</v>
      </c>
      <c r="X1704">
        <v>0</v>
      </c>
      <c r="Y1704">
        <v>0</v>
      </c>
      <c r="Z1704">
        <v>0</v>
      </c>
      <c r="AA1704">
        <v>0</v>
      </c>
      <c r="AB1704">
        <v>9</v>
      </c>
      <c r="AC1704">
        <v>0</v>
      </c>
      <c r="AD1704">
        <v>0</v>
      </c>
    </row>
    <row r="1705" spans="1:30" x14ac:dyDescent="0.3">
      <c r="A1705" t="s">
        <v>10733</v>
      </c>
      <c r="B1705" t="s">
        <v>581</v>
      </c>
      <c r="C1705" t="s">
        <v>11639</v>
      </c>
      <c r="D1705" t="s">
        <v>1347</v>
      </c>
      <c r="F1705" t="s">
        <v>1347</v>
      </c>
      <c r="H1705" t="s">
        <v>265</v>
      </c>
      <c r="I1705" t="s">
        <v>266</v>
      </c>
      <c r="J1705" t="s">
        <v>748</v>
      </c>
      <c r="K1705" t="s">
        <v>9207</v>
      </c>
      <c r="L1705" t="s">
        <v>271</v>
      </c>
      <c r="M1705" t="s">
        <v>268</v>
      </c>
      <c r="N1705">
        <v>9</v>
      </c>
      <c r="O1705" t="s">
        <v>272</v>
      </c>
      <c r="P1705">
        <v>2</v>
      </c>
      <c r="R1705">
        <v>1</v>
      </c>
      <c r="S1705" s="108">
        <v>2</v>
      </c>
      <c r="T1705">
        <v>1</v>
      </c>
      <c r="U1705" t="s">
        <v>270</v>
      </c>
      <c r="V1705" t="s">
        <v>167</v>
      </c>
      <c r="W1705">
        <v>1</v>
      </c>
      <c r="X1705">
        <v>0</v>
      </c>
      <c r="Y1705">
        <v>0</v>
      </c>
      <c r="Z1705">
        <v>0</v>
      </c>
      <c r="AA1705">
        <v>1</v>
      </c>
      <c r="AB1705">
        <v>0</v>
      </c>
      <c r="AC1705">
        <v>0</v>
      </c>
      <c r="AD1705">
        <v>0</v>
      </c>
    </row>
    <row r="1706" spans="1:30" x14ac:dyDescent="0.3">
      <c r="A1706" t="s">
        <v>10733</v>
      </c>
      <c r="B1706" t="s">
        <v>581</v>
      </c>
      <c r="C1706" t="s">
        <v>11639</v>
      </c>
      <c r="D1706" t="s">
        <v>1347</v>
      </c>
      <c r="F1706" t="s">
        <v>1347</v>
      </c>
      <c r="H1706" t="s">
        <v>265</v>
      </c>
      <c r="I1706" t="s">
        <v>266</v>
      </c>
      <c r="J1706" t="s">
        <v>748</v>
      </c>
      <c r="K1706" t="s">
        <v>9207</v>
      </c>
      <c r="L1706" t="s">
        <v>271</v>
      </c>
      <c r="M1706" t="s">
        <v>268</v>
      </c>
      <c r="N1706">
        <v>9</v>
      </c>
      <c r="O1706" t="s">
        <v>288</v>
      </c>
      <c r="P1706">
        <v>0.48</v>
      </c>
      <c r="R1706">
        <v>1</v>
      </c>
      <c r="S1706" s="108">
        <v>0.48</v>
      </c>
      <c r="T1706">
        <v>1</v>
      </c>
      <c r="U1706" t="s">
        <v>270</v>
      </c>
      <c r="V1706" t="s">
        <v>167</v>
      </c>
      <c r="W1706">
        <v>1</v>
      </c>
      <c r="X1706">
        <v>0</v>
      </c>
      <c r="Y1706">
        <v>0</v>
      </c>
      <c r="Z1706">
        <v>0</v>
      </c>
      <c r="AA1706">
        <v>0</v>
      </c>
      <c r="AB1706">
        <v>1</v>
      </c>
      <c r="AC1706">
        <v>0</v>
      </c>
      <c r="AD1706">
        <v>0</v>
      </c>
    </row>
    <row r="1707" spans="1:30" x14ac:dyDescent="0.3">
      <c r="A1707" t="s">
        <v>10733</v>
      </c>
      <c r="B1707" t="s">
        <v>581</v>
      </c>
      <c r="C1707" t="s">
        <v>11639</v>
      </c>
      <c r="D1707" t="s">
        <v>1347</v>
      </c>
      <c r="F1707" t="s">
        <v>1347</v>
      </c>
      <c r="H1707" t="s">
        <v>265</v>
      </c>
      <c r="I1707" t="s">
        <v>266</v>
      </c>
      <c r="J1707" t="s">
        <v>748</v>
      </c>
      <c r="K1707" t="s">
        <v>9207</v>
      </c>
      <c r="L1707" t="s">
        <v>271</v>
      </c>
      <c r="M1707" t="s">
        <v>268</v>
      </c>
      <c r="N1707">
        <v>21</v>
      </c>
      <c r="O1707" t="s">
        <v>273</v>
      </c>
      <c r="P1707">
        <v>0.17</v>
      </c>
      <c r="R1707">
        <v>1</v>
      </c>
      <c r="S1707" s="108">
        <v>0.17</v>
      </c>
      <c r="T1707">
        <v>1</v>
      </c>
      <c r="U1707" t="s">
        <v>270</v>
      </c>
      <c r="V1707" t="s">
        <v>167</v>
      </c>
      <c r="W1707">
        <v>1</v>
      </c>
      <c r="X1707">
        <v>0</v>
      </c>
      <c r="Y1707">
        <v>1</v>
      </c>
      <c r="Z1707">
        <v>0</v>
      </c>
      <c r="AA1707">
        <v>0</v>
      </c>
      <c r="AB1707">
        <v>0</v>
      </c>
      <c r="AC1707">
        <v>0</v>
      </c>
      <c r="AD1707">
        <v>0</v>
      </c>
    </row>
    <row r="1708" spans="1:30" x14ac:dyDescent="0.3">
      <c r="A1708" t="s">
        <v>10733</v>
      </c>
      <c r="B1708" t="s">
        <v>581</v>
      </c>
      <c r="C1708" t="s">
        <v>11639</v>
      </c>
      <c r="D1708" t="s">
        <v>1347</v>
      </c>
      <c r="F1708" t="s">
        <v>1347</v>
      </c>
      <c r="H1708" t="s">
        <v>265</v>
      </c>
      <c r="I1708" t="s">
        <v>266</v>
      </c>
      <c r="J1708" t="s">
        <v>748</v>
      </c>
      <c r="K1708" t="s">
        <v>9207</v>
      </c>
      <c r="L1708" t="s">
        <v>271</v>
      </c>
      <c r="M1708" t="s">
        <v>268</v>
      </c>
      <c r="N1708">
        <v>21</v>
      </c>
      <c r="O1708" t="s">
        <v>273</v>
      </c>
      <c r="P1708">
        <v>0.17</v>
      </c>
      <c r="R1708">
        <v>1</v>
      </c>
      <c r="S1708" s="108">
        <v>0.17</v>
      </c>
      <c r="T1708">
        <v>1</v>
      </c>
      <c r="U1708" t="s">
        <v>270</v>
      </c>
      <c r="V1708" t="s">
        <v>167</v>
      </c>
      <c r="W1708">
        <v>1</v>
      </c>
      <c r="X1708">
        <v>0</v>
      </c>
      <c r="Y1708">
        <v>1</v>
      </c>
      <c r="Z1708">
        <v>0</v>
      </c>
      <c r="AA1708">
        <v>0</v>
      </c>
      <c r="AB1708">
        <v>0</v>
      </c>
      <c r="AC1708">
        <v>0</v>
      </c>
      <c r="AD1708">
        <v>0</v>
      </c>
    </row>
    <row r="1709" spans="1:30" x14ac:dyDescent="0.3">
      <c r="A1709" t="s">
        <v>10733</v>
      </c>
      <c r="B1709" t="s">
        <v>581</v>
      </c>
      <c r="C1709" t="s">
        <v>11639</v>
      </c>
      <c r="D1709" t="s">
        <v>1347</v>
      </c>
      <c r="F1709" t="s">
        <v>1347</v>
      </c>
      <c r="H1709" t="s">
        <v>265</v>
      </c>
      <c r="I1709" t="s">
        <v>266</v>
      </c>
      <c r="J1709" t="s">
        <v>748</v>
      </c>
      <c r="K1709" t="s">
        <v>9207</v>
      </c>
      <c r="L1709" t="s">
        <v>271</v>
      </c>
      <c r="M1709" t="s">
        <v>268</v>
      </c>
      <c r="N1709">
        <v>21</v>
      </c>
      <c r="O1709" t="s">
        <v>273</v>
      </c>
      <c r="P1709">
        <v>0.17</v>
      </c>
      <c r="R1709">
        <v>1</v>
      </c>
      <c r="S1709" s="108">
        <v>0.17</v>
      </c>
      <c r="T1709">
        <v>1</v>
      </c>
      <c r="U1709" t="s">
        <v>270</v>
      </c>
      <c r="V1709" t="s">
        <v>167</v>
      </c>
      <c r="W1709">
        <v>1</v>
      </c>
      <c r="X1709">
        <v>0</v>
      </c>
      <c r="Y1709">
        <v>1</v>
      </c>
      <c r="Z1709">
        <v>0</v>
      </c>
      <c r="AA1709">
        <v>0</v>
      </c>
      <c r="AB1709">
        <v>0</v>
      </c>
      <c r="AC1709">
        <v>0</v>
      </c>
      <c r="AD1709">
        <v>0</v>
      </c>
    </row>
    <row r="1710" spans="1:30" x14ac:dyDescent="0.3">
      <c r="A1710" t="s">
        <v>10733</v>
      </c>
      <c r="B1710" t="s">
        <v>1683</v>
      </c>
      <c r="C1710" t="s">
        <v>11639</v>
      </c>
      <c r="D1710" t="s">
        <v>1348</v>
      </c>
      <c r="F1710" t="s">
        <v>1348</v>
      </c>
      <c r="H1710" t="s">
        <v>265</v>
      </c>
      <c r="I1710" t="s">
        <v>266</v>
      </c>
      <c r="J1710" t="s">
        <v>748</v>
      </c>
      <c r="K1710" t="s">
        <v>9207</v>
      </c>
      <c r="L1710" t="s">
        <v>267</v>
      </c>
      <c r="M1710" t="s">
        <v>268</v>
      </c>
      <c r="N1710">
        <v>8</v>
      </c>
      <c r="O1710" t="s">
        <v>266</v>
      </c>
      <c r="P1710">
        <v>0.48</v>
      </c>
      <c r="R1710">
        <v>6</v>
      </c>
      <c r="S1710" s="108">
        <v>2.88</v>
      </c>
      <c r="T1710">
        <v>1</v>
      </c>
      <c r="U1710" t="s">
        <v>270</v>
      </c>
      <c r="V1710" t="s">
        <v>167</v>
      </c>
      <c r="W1710">
        <v>6</v>
      </c>
      <c r="X1710">
        <v>0</v>
      </c>
      <c r="Y1710">
        <v>6</v>
      </c>
      <c r="Z1710">
        <v>0</v>
      </c>
      <c r="AA1710">
        <v>0</v>
      </c>
      <c r="AB1710">
        <v>0</v>
      </c>
      <c r="AC1710">
        <v>0</v>
      </c>
      <c r="AD1710">
        <v>0</v>
      </c>
    </row>
    <row r="1711" spans="1:30" x14ac:dyDescent="0.3">
      <c r="A1711" t="s">
        <v>10733</v>
      </c>
      <c r="B1711" t="s">
        <v>1683</v>
      </c>
      <c r="C1711" t="s">
        <v>11639</v>
      </c>
      <c r="D1711" t="s">
        <v>1348</v>
      </c>
      <c r="F1711" t="s">
        <v>1348</v>
      </c>
      <c r="H1711" t="s">
        <v>265</v>
      </c>
      <c r="I1711" t="s">
        <v>266</v>
      </c>
      <c r="J1711" t="s">
        <v>748</v>
      </c>
      <c r="K1711" t="s">
        <v>9207</v>
      </c>
      <c r="L1711" t="s">
        <v>267</v>
      </c>
      <c r="M1711" t="s">
        <v>268</v>
      </c>
      <c r="N1711">
        <v>8</v>
      </c>
      <c r="O1711" t="s">
        <v>266</v>
      </c>
      <c r="P1711">
        <v>0.32</v>
      </c>
      <c r="R1711">
        <v>1</v>
      </c>
      <c r="S1711" s="108">
        <v>0.32</v>
      </c>
      <c r="T1711">
        <v>1</v>
      </c>
      <c r="U1711" t="s">
        <v>270</v>
      </c>
      <c r="V1711" t="s">
        <v>167</v>
      </c>
      <c r="W1711">
        <v>1</v>
      </c>
      <c r="X1711">
        <v>0</v>
      </c>
      <c r="Y1711">
        <v>1</v>
      </c>
      <c r="Z1711">
        <v>0</v>
      </c>
      <c r="AA1711">
        <v>0</v>
      </c>
      <c r="AB1711">
        <v>0</v>
      </c>
      <c r="AC1711">
        <v>0</v>
      </c>
      <c r="AD1711">
        <v>0</v>
      </c>
    </row>
    <row r="1712" spans="1:30" x14ac:dyDescent="0.3">
      <c r="A1712" t="s">
        <v>10733</v>
      </c>
      <c r="B1712" t="s">
        <v>1683</v>
      </c>
      <c r="C1712" t="s">
        <v>11639</v>
      </c>
      <c r="D1712" t="s">
        <v>1348</v>
      </c>
      <c r="F1712" t="s">
        <v>1348</v>
      </c>
      <c r="H1712" t="s">
        <v>265</v>
      </c>
      <c r="I1712" t="s">
        <v>266</v>
      </c>
      <c r="J1712" t="s">
        <v>748</v>
      </c>
      <c r="K1712" t="s">
        <v>9207</v>
      </c>
      <c r="L1712" t="s">
        <v>271</v>
      </c>
      <c r="M1712" t="s">
        <v>268</v>
      </c>
      <c r="N1712">
        <v>9</v>
      </c>
      <c r="O1712" t="s">
        <v>288</v>
      </c>
      <c r="P1712">
        <v>0.32</v>
      </c>
      <c r="R1712">
        <v>1</v>
      </c>
      <c r="S1712" s="108">
        <v>0.32</v>
      </c>
      <c r="T1712">
        <v>1</v>
      </c>
      <c r="U1712" t="s">
        <v>270</v>
      </c>
      <c r="V1712" t="s">
        <v>167</v>
      </c>
      <c r="W1712">
        <v>1</v>
      </c>
      <c r="X1712">
        <v>0</v>
      </c>
      <c r="Y1712">
        <v>0</v>
      </c>
      <c r="Z1712">
        <v>0</v>
      </c>
      <c r="AA1712">
        <v>0</v>
      </c>
      <c r="AB1712">
        <v>1</v>
      </c>
      <c r="AC1712">
        <v>0</v>
      </c>
      <c r="AD1712">
        <v>0</v>
      </c>
    </row>
    <row r="1713" spans="1:30" x14ac:dyDescent="0.3">
      <c r="A1713" t="s">
        <v>10733</v>
      </c>
      <c r="B1713" t="s">
        <v>1683</v>
      </c>
      <c r="C1713" t="s">
        <v>11639</v>
      </c>
      <c r="D1713" t="s">
        <v>1348</v>
      </c>
      <c r="F1713" t="s">
        <v>1348</v>
      </c>
      <c r="H1713" t="s">
        <v>265</v>
      </c>
      <c r="I1713" t="s">
        <v>266</v>
      </c>
      <c r="J1713" t="s">
        <v>748</v>
      </c>
      <c r="K1713" t="s">
        <v>9207</v>
      </c>
      <c r="L1713" t="s">
        <v>271</v>
      </c>
      <c r="M1713" t="s">
        <v>268</v>
      </c>
      <c r="N1713">
        <v>9</v>
      </c>
      <c r="O1713" t="s">
        <v>288</v>
      </c>
      <c r="P1713">
        <v>0.48</v>
      </c>
      <c r="R1713">
        <v>10</v>
      </c>
      <c r="S1713" s="108">
        <v>4.8</v>
      </c>
      <c r="T1713">
        <v>1</v>
      </c>
      <c r="U1713" t="s">
        <v>270</v>
      </c>
      <c r="V1713" t="s">
        <v>167</v>
      </c>
      <c r="W1713">
        <v>5</v>
      </c>
      <c r="X1713">
        <v>0</v>
      </c>
      <c r="Y1713">
        <v>0</v>
      </c>
      <c r="Z1713">
        <v>0</v>
      </c>
      <c r="AA1713">
        <v>0</v>
      </c>
      <c r="AB1713">
        <v>10</v>
      </c>
      <c r="AC1713">
        <v>0</v>
      </c>
      <c r="AD1713">
        <v>0</v>
      </c>
    </row>
    <row r="1714" spans="1:30" x14ac:dyDescent="0.3">
      <c r="A1714" t="s">
        <v>10733</v>
      </c>
      <c r="B1714" t="s">
        <v>1683</v>
      </c>
      <c r="C1714" t="s">
        <v>11639</v>
      </c>
      <c r="D1714" t="s">
        <v>1348</v>
      </c>
      <c r="F1714" t="s">
        <v>1348</v>
      </c>
      <c r="H1714" t="s">
        <v>265</v>
      </c>
      <c r="I1714" t="s">
        <v>266</v>
      </c>
      <c r="J1714" t="s">
        <v>748</v>
      </c>
      <c r="K1714" t="s">
        <v>9207</v>
      </c>
      <c r="L1714" t="s">
        <v>271</v>
      </c>
      <c r="M1714" t="s">
        <v>268</v>
      </c>
      <c r="N1714">
        <v>21</v>
      </c>
      <c r="O1714" t="s">
        <v>273</v>
      </c>
      <c r="P1714">
        <v>0.17</v>
      </c>
      <c r="R1714">
        <v>3</v>
      </c>
      <c r="S1714" s="108">
        <v>0.51</v>
      </c>
      <c r="T1714">
        <v>1</v>
      </c>
      <c r="U1714" t="s">
        <v>270</v>
      </c>
      <c r="V1714" t="s">
        <v>167</v>
      </c>
      <c r="W1714">
        <v>3</v>
      </c>
      <c r="X1714">
        <v>0</v>
      </c>
      <c r="Y1714">
        <v>3</v>
      </c>
      <c r="Z1714">
        <v>0</v>
      </c>
      <c r="AA1714">
        <v>0</v>
      </c>
      <c r="AB1714">
        <v>0</v>
      </c>
      <c r="AC1714">
        <v>0</v>
      </c>
      <c r="AD1714">
        <v>0</v>
      </c>
    </row>
    <row r="1715" spans="1:30" x14ac:dyDescent="0.3">
      <c r="A1715" t="s">
        <v>10733</v>
      </c>
      <c r="B1715" t="s">
        <v>2336</v>
      </c>
      <c r="C1715" t="s">
        <v>11639</v>
      </c>
      <c r="D1715" t="s">
        <v>1349</v>
      </c>
      <c r="F1715" t="s">
        <v>1349</v>
      </c>
      <c r="H1715" t="s">
        <v>265</v>
      </c>
      <c r="I1715" t="s">
        <v>266</v>
      </c>
      <c r="J1715" t="s">
        <v>748</v>
      </c>
      <c r="K1715" t="s">
        <v>9207</v>
      </c>
      <c r="L1715" t="s">
        <v>267</v>
      </c>
      <c r="M1715" t="s">
        <v>268</v>
      </c>
      <c r="N1715">
        <v>8</v>
      </c>
      <c r="O1715" t="s">
        <v>266</v>
      </c>
      <c r="P1715">
        <v>0.48</v>
      </c>
      <c r="R1715">
        <v>2</v>
      </c>
      <c r="S1715" s="108">
        <v>0.96</v>
      </c>
      <c r="T1715">
        <v>1</v>
      </c>
      <c r="U1715" t="s">
        <v>270</v>
      </c>
      <c r="V1715" t="s">
        <v>167</v>
      </c>
      <c r="W1715">
        <v>2</v>
      </c>
      <c r="X1715">
        <v>0</v>
      </c>
      <c r="Y1715">
        <v>0</v>
      </c>
      <c r="Z1715">
        <v>0</v>
      </c>
      <c r="AA1715">
        <v>2</v>
      </c>
      <c r="AB1715">
        <v>0</v>
      </c>
      <c r="AC1715">
        <v>0</v>
      </c>
      <c r="AD1715">
        <v>0</v>
      </c>
    </row>
    <row r="1716" spans="1:30" x14ac:dyDescent="0.3">
      <c r="A1716" t="s">
        <v>10733</v>
      </c>
      <c r="B1716" t="s">
        <v>2336</v>
      </c>
      <c r="C1716" t="s">
        <v>11639</v>
      </c>
      <c r="D1716" t="s">
        <v>1349</v>
      </c>
      <c r="F1716" t="s">
        <v>1349</v>
      </c>
      <c r="H1716" t="s">
        <v>265</v>
      </c>
      <c r="I1716" t="s">
        <v>266</v>
      </c>
      <c r="J1716" t="s">
        <v>748</v>
      </c>
      <c r="K1716" t="s">
        <v>9207</v>
      </c>
      <c r="L1716" t="s">
        <v>271</v>
      </c>
      <c r="M1716" t="s">
        <v>268</v>
      </c>
      <c r="N1716">
        <v>9</v>
      </c>
      <c r="O1716" t="s">
        <v>288</v>
      </c>
      <c r="P1716">
        <v>0.48</v>
      </c>
      <c r="R1716">
        <v>4</v>
      </c>
      <c r="S1716" s="108">
        <v>1.92</v>
      </c>
      <c r="T1716">
        <v>1</v>
      </c>
      <c r="U1716" t="s">
        <v>270</v>
      </c>
      <c r="V1716" t="s">
        <v>167</v>
      </c>
      <c r="W1716">
        <v>4</v>
      </c>
      <c r="X1716">
        <v>0</v>
      </c>
      <c r="Y1716">
        <v>0</v>
      </c>
      <c r="Z1716">
        <v>0</v>
      </c>
      <c r="AA1716">
        <v>0</v>
      </c>
      <c r="AB1716">
        <v>4</v>
      </c>
      <c r="AC1716">
        <v>0</v>
      </c>
      <c r="AD1716">
        <v>0</v>
      </c>
    </row>
    <row r="1717" spans="1:30" x14ac:dyDescent="0.3">
      <c r="A1717" t="s">
        <v>10733</v>
      </c>
      <c r="B1717" t="s">
        <v>2336</v>
      </c>
      <c r="C1717" t="s">
        <v>11639</v>
      </c>
      <c r="D1717" t="s">
        <v>1349</v>
      </c>
      <c r="F1717" t="s">
        <v>1349</v>
      </c>
      <c r="H1717" t="s">
        <v>265</v>
      </c>
      <c r="I1717" t="s">
        <v>266</v>
      </c>
      <c r="J1717" t="s">
        <v>748</v>
      </c>
      <c r="K1717" t="s">
        <v>9207</v>
      </c>
      <c r="L1717" t="s">
        <v>271</v>
      </c>
      <c r="M1717" t="s">
        <v>268</v>
      </c>
      <c r="N1717">
        <v>21</v>
      </c>
      <c r="O1717" t="s">
        <v>273</v>
      </c>
      <c r="P1717">
        <v>0.17</v>
      </c>
      <c r="R1717">
        <v>2</v>
      </c>
      <c r="S1717" s="108">
        <v>0.34</v>
      </c>
      <c r="T1717">
        <v>1</v>
      </c>
      <c r="U1717" t="s">
        <v>270</v>
      </c>
      <c r="V1717" t="s">
        <v>167</v>
      </c>
      <c r="W1717">
        <v>2</v>
      </c>
      <c r="X1717">
        <v>0</v>
      </c>
      <c r="Y1717">
        <v>2</v>
      </c>
      <c r="Z1717">
        <v>0</v>
      </c>
      <c r="AA1717">
        <v>0</v>
      </c>
      <c r="AB1717">
        <v>0</v>
      </c>
      <c r="AC1717">
        <v>0</v>
      </c>
      <c r="AD1717">
        <v>0</v>
      </c>
    </row>
    <row r="1718" spans="1:30" x14ac:dyDescent="0.3">
      <c r="A1718" t="s">
        <v>10733</v>
      </c>
      <c r="B1718" t="s">
        <v>2356</v>
      </c>
      <c r="C1718" t="s">
        <v>11639</v>
      </c>
      <c r="D1718" t="s">
        <v>1345</v>
      </c>
      <c r="F1718" t="s">
        <v>1345</v>
      </c>
      <c r="H1718" t="s">
        <v>265</v>
      </c>
      <c r="I1718" t="s">
        <v>266</v>
      </c>
      <c r="J1718" t="s">
        <v>748</v>
      </c>
      <c r="K1718" t="s">
        <v>1202</v>
      </c>
      <c r="L1718" t="s">
        <v>271</v>
      </c>
      <c r="M1718" t="s">
        <v>268</v>
      </c>
      <c r="N1718">
        <v>21</v>
      </c>
      <c r="O1718" t="s">
        <v>273</v>
      </c>
      <c r="P1718">
        <v>0.17</v>
      </c>
      <c r="R1718">
        <v>1</v>
      </c>
      <c r="S1718" s="108">
        <v>0.17</v>
      </c>
      <c r="T1718">
        <v>1</v>
      </c>
      <c r="U1718" t="s">
        <v>270</v>
      </c>
      <c r="V1718" t="s">
        <v>167</v>
      </c>
      <c r="W1718">
        <v>1</v>
      </c>
      <c r="X1718">
        <v>0</v>
      </c>
      <c r="Y1718">
        <v>1</v>
      </c>
      <c r="Z1718">
        <v>0</v>
      </c>
      <c r="AA1718">
        <v>0</v>
      </c>
      <c r="AB1718">
        <v>0</v>
      </c>
      <c r="AC1718">
        <v>0</v>
      </c>
      <c r="AD1718">
        <v>0</v>
      </c>
    </row>
    <row r="1719" spans="1:30" x14ac:dyDescent="0.3">
      <c r="A1719" t="s">
        <v>10733</v>
      </c>
      <c r="B1719" t="s">
        <v>2356</v>
      </c>
      <c r="C1719" t="s">
        <v>11639</v>
      </c>
      <c r="D1719" t="s">
        <v>1345</v>
      </c>
      <c r="F1719" t="s">
        <v>1345</v>
      </c>
      <c r="H1719" t="s">
        <v>265</v>
      </c>
      <c r="I1719" t="s">
        <v>266</v>
      </c>
      <c r="J1719" t="s">
        <v>748</v>
      </c>
      <c r="K1719" t="s">
        <v>1202</v>
      </c>
      <c r="L1719" t="s">
        <v>271</v>
      </c>
      <c r="M1719" t="s">
        <v>268</v>
      </c>
      <c r="N1719">
        <v>21</v>
      </c>
      <c r="O1719" t="s">
        <v>273</v>
      </c>
      <c r="P1719">
        <v>0.17</v>
      </c>
      <c r="R1719">
        <v>1</v>
      </c>
      <c r="S1719" s="108">
        <v>0.17</v>
      </c>
      <c r="T1719">
        <v>1</v>
      </c>
      <c r="U1719" t="s">
        <v>270</v>
      </c>
      <c r="V1719" t="s">
        <v>167</v>
      </c>
      <c r="W1719">
        <v>1</v>
      </c>
      <c r="X1719">
        <v>0</v>
      </c>
      <c r="Y1719">
        <v>1</v>
      </c>
      <c r="Z1719">
        <v>0</v>
      </c>
      <c r="AA1719">
        <v>0</v>
      </c>
      <c r="AB1719">
        <v>0</v>
      </c>
      <c r="AC1719">
        <v>0</v>
      </c>
      <c r="AD1719">
        <v>0</v>
      </c>
    </row>
    <row r="1720" spans="1:30" x14ac:dyDescent="0.3">
      <c r="A1720" t="s">
        <v>10733</v>
      </c>
      <c r="B1720" t="s">
        <v>2356</v>
      </c>
      <c r="C1720" t="s">
        <v>11639</v>
      </c>
      <c r="D1720" t="s">
        <v>1345</v>
      </c>
      <c r="F1720" t="s">
        <v>1345</v>
      </c>
      <c r="H1720" t="s">
        <v>265</v>
      </c>
      <c r="I1720" t="s">
        <v>266</v>
      </c>
      <c r="J1720" t="s">
        <v>748</v>
      </c>
      <c r="K1720" t="s">
        <v>1202</v>
      </c>
      <c r="L1720" t="s">
        <v>271</v>
      </c>
      <c r="M1720" t="s">
        <v>268</v>
      </c>
      <c r="N1720">
        <v>9</v>
      </c>
      <c r="O1720" t="s">
        <v>272</v>
      </c>
      <c r="P1720">
        <v>2</v>
      </c>
      <c r="R1720">
        <v>4</v>
      </c>
      <c r="S1720" s="108">
        <v>8</v>
      </c>
      <c r="T1720">
        <v>1</v>
      </c>
      <c r="U1720" t="s">
        <v>270</v>
      </c>
      <c r="V1720" t="s">
        <v>167</v>
      </c>
      <c r="W1720">
        <v>2</v>
      </c>
      <c r="X1720">
        <v>2</v>
      </c>
      <c r="Y1720">
        <v>0</v>
      </c>
      <c r="Z1720">
        <v>0</v>
      </c>
      <c r="AA1720">
        <v>2</v>
      </c>
      <c r="AB1720">
        <v>0</v>
      </c>
      <c r="AC1720">
        <v>0</v>
      </c>
      <c r="AD1720">
        <v>0</v>
      </c>
    </row>
    <row r="1721" spans="1:30" x14ac:dyDescent="0.3">
      <c r="A1721" t="s">
        <v>10733</v>
      </c>
      <c r="B1721" t="s">
        <v>2356</v>
      </c>
      <c r="C1721" t="s">
        <v>11639</v>
      </c>
      <c r="D1721" t="s">
        <v>1345</v>
      </c>
      <c r="F1721" t="s">
        <v>1345</v>
      </c>
      <c r="H1721" t="s">
        <v>265</v>
      </c>
      <c r="I1721" t="s">
        <v>266</v>
      </c>
      <c r="J1721" t="s">
        <v>748</v>
      </c>
      <c r="K1721" t="s">
        <v>1202</v>
      </c>
      <c r="L1721" t="s">
        <v>267</v>
      </c>
      <c r="M1721" t="s">
        <v>268</v>
      </c>
      <c r="N1721">
        <v>8</v>
      </c>
      <c r="O1721" t="s">
        <v>282</v>
      </c>
      <c r="P1721">
        <v>1</v>
      </c>
      <c r="R1721">
        <v>2</v>
      </c>
      <c r="S1721" s="108">
        <v>2</v>
      </c>
      <c r="T1721">
        <v>1</v>
      </c>
      <c r="U1721" t="s">
        <v>270</v>
      </c>
      <c r="V1721" t="s">
        <v>167</v>
      </c>
      <c r="W1721">
        <v>2</v>
      </c>
      <c r="X1721">
        <v>0</v>
      </c>
      <c r="Y1721">
        <v>2</v>
      </c>
      <c r="Z1721">
        <v>0</v>
      </c>
      <c r="AA1721">
        <v>0</v>
      </c>
      <c r="AB1721">
        <v>0</v>
      </c>
      <c r="AC1721">
        <v>0</v>
      </c>
      <c r="AD1721">
        <v>0</v>
      </c>
    </row>
    <row r="1722" spans="1:30" x14ac:dyDescent="0.3">
      <c r="A1722" t="s">
        <v>10734</v>
      </c>
      <c r="B1722" t="s">
        <v>274</v>
      </c>
      <c r="C1722" t="s">
        <v>10735</v>
      </c>
      <c r="D1722" t="s">
        <v>1342</v>
      </c>
      <c r="F1722" t="s">
        <v>1342</v>
      </c>
      <c r="H1722" t="s">
        <v>265</v>
      </c>
      <c r="I1722" t="s">
        <v>266</v>
      </c>
      <c r="J1722" t="s">
        <v>748</v>
      </c>
      <c r="K1722" t="s">
        <v>9207</v>
      </c>
      <c r="L1722" t="s">
        <v>267</v>
      </c>
      <c r="M1722" t="s">
        <v>268</v>
      </c>
      <c r="N1722">
        <v>8</v>
      </c>
      <c r="O1722" t="s">
        <v>282</v>
      </c>
      <c r="P1722">
        <v>1</v>
      </c>
      <c r="R1722">
        <v>1</v>
      </c>
      <c r="S1722" s="108">
        <v>1</v>
      </c>
      <c r="T1722">
        <v>1</v>
      </c>
      <c r="U1722" t="s">
        <v>270</v>
      </c>
      <c r="V1722" t="s">
        <v>167</v>
      </c>
      <c r="W1722">
        <v>1</v>
      </c>
      <c r="X1722">
        <v>0</v>
      </c>
      <c r="Y1722">
        <v>0</v>
      </c>
      <c r="Z1722">
        <v>1</v>
      </c>
      <c r="AA1722">
        <v>0</v>
      </c>
      <c r="AB1722">
        <v>0</v>
      </c>
      <c r="AC1722">
        <v>0</v>
      </c>
      <c r="AD1722">
        <v>0</v>
      </c>
    </row>
    <row r="1723" spans="1:30" x14ac:dyDescent="0.3">
      <c r="A1723" t="s">
        <v>10734</v>
      </c>
      <c r="B1723" t="s">
        <v>274</v>
      </c>
      <c r="C1723" t="s">
        <v>10735</v>
      </c>
      <c r="D1723" t="s">
        <v>1342</v>
      </c>
      <c r="F1723" t="s">
        <v>1342</v>
      </c>
      <c r="H1723" t="s">
        <v>265</v>
      </c>
      <c r="I1723" t="s">
        <v>266</v>
      </c>
      <c r="J1723" t="s">
        <v>748</v>
      </c>
      <c r="K1723" t="s">
        <v>9207</v>
      </c>
      <c r="L1723" t="s">
        <v>271</v>
      </c>
      <c r="M1723" t="s">
        <v>268</v>
      </c>
      <c r="N1723">
        <v>9</v>
      </c>
      <c r="O1723" t="s">
        <v>272</v>
      </c>
      <c r="P1723">
        <v>2</v>
      </c>
      <c r="R1723">
        <v>1</v>
      </c>
      <c r="S1723" s="108">
        <v>2</v>
      </c>
      <c r="T1723">
        <v>1</v>
      </c>
      <c r="U1723" t="s">
        <v>270</v>
      </c>
      <c r="V1723" t="s">
        <v>167</v>
      </c>
      <c r="W1723">
        <v>1</v>
      </c>
      <c r="X1723">
        <v>0</v>
      </c>
      <c r="Y1723">
        <v>0</v>
      </c>
      <c r="Z1723">
        <v>1</v>
      </c>
      <c r="AA1723">
        <v>0</v>
      </c>
      <c r="AB1723">
        <v>0</v>
      </c>
      <c r="AC1723">
        <v>0</v>
      </c>
      <c r="AD1723">
        <v>0</v>
      </c>
    </row>
    <row r="1724" spans="1:30" x14ac:dyDescent="0.3">
      <c r="A1724" t="s">
        <v>10734</v>
      </c>
      <c r="B1724" t="s">
        <v>274</v>
      </c>
      <c r="C1724" t="s">
        <v>10735</v>
      </c>
      <c r="D1724" t="s">
        <v>1342</v>
      </c>
      <c r="F1724" t="s">
        <v>1342</v>
      </c>
      <c r="H1724" t="s">
        <v>265</v>
      </c>
      <c r="I1724" t="s">
        <v>266</v>
      </c>
      <c r="J1724" t="s">
        <v>748</v>
      </c>
      <c r="K1724" t="s">
        <v>9207</v>
      </c>
      <c r="L1724" t="s">
        <v>271</v>
      </c>
      <c r="M1724" t="s">
        <v>268</v>
      </c>
      <c r="N1724">
        <v>21</v>
      </c>
      <c r="O1724" t="s">
        <v>273</v>
      </c>
      <c r="P1724">
        <v>0.32</v>
      </c>
      <c r="R1724">
        <v>1</v>
      </c>
      <c r="S1724" s="108">
        <v>0.32</v>
      </c>
      <c r="T1724">
        <v>1</v>
      </c>
      <c r="U1724" t="s">
        <v>270</v>
      </c>
      <c r="V1724" t="s">
        <v>167</v>
      </c>
      <c r="W1724">
        <v>1</v>
      </c>
      <c r="X1724">
        <v>1</v>
      </c>
      <c r="Y1724">
        <v>0</v>
      </c>
      <c r="Z1724">
        <v>0</v>
      </c>
      <c r="AA1724">
        <v>0</v>
      </c>
      <c r="AB1724">
        <v>0</v>
      </c>
      <c r="AC1724">
        <v>0</v>
      </c>
      <c r="AD1724">
        <v>0</v>
      </c>
    </row>
    <row r="1725" spans="1:30" x14ac:dyDescent="0.3">
      <c r="A1725" t="s">
        <v>10734</v>
      </c>
      <c r="B1725" t="s">
        <v>294</v>
      </c>
      <c r="C1725" t="s">
        <v>16519</v>
      </c>
      <c r="D1725" t="s">
        <v>10137</v>
      </c>
      <c r="F1725" t="s">
        <v>10137</v>
      </c>
      <c r="H1725" t="s">
        <v>265</v>
      </c>
      <c r="I1725" t="s">
        <v>266</v>
      </c>
      <c r="J1725" t="s">
        <v>748</v>
      </c>
      <c r="K1725" t="s">
        <v>9207</v>
      </c>
      <c r="L1725" t="s">
        <v>267</v>
      </c>
      <c r="M1725" t="s">
        <v>268</v>
      </c>
      <c r="N1725">
        <v>8</v>
      </c>
      <c r="O1725" t="s">
        <v>282</v>
      </c>
      <c r="P1725">
        <v>1</v>
      </c>
      <c r="R1725">
        <v>1</v>
      </c>
      <c r="S1725" s="108">
        <v>1</v>
      </c>
      <c r="T1725">
        <v>1</v>
      </c>
      <c r="U1725" t="s">
        <v>270</v>
      </c>
      <c r="V1725" t="s">
        <v>167</v>
      </c>
      <c r="W1725">
        <v>1</v>
      </c>
      <c r="X1725">
        <v>0</v>
      </c>
      <c r="Y1725">
        <v>0</v>
      </c>
      <c r="Z1725">
        <v>1</v>
      </c>
      <c r="AA1725">
        <v>0</v>
      </c>
      <c r="AB1725">
        <v>0</v>
      </c>
      <c r="AC1725">
        <v>0</v>
      </c>
      <c r="AD1725">
        <v>0</v>
      </c>
    </row>
    <row r="1726" spans="1:30" x14ac:dyDescent="0.3">
      <c r="A1726" t="s">
        <v>10734</v>
      </c>
      <c r="B1726" t="s">
        <v>294</v>
      </c>
      <c r="C1726" t="s">
        <v>16519</v>
      </c>
      <c r="D1726" t="s">
        <v>10137</v>
      </c>
      <c r="F1726" t="s">
        <v>10137</v>
      </c>
      <c r="H1726" t="s">
        <v>265</v>
      </c>
      <c r="I1726" t="s">
        <v>266</v>
      </c>
      <c r="J1726" t="s">
        <v>748</v>
      </c>
      <c r="K1726" t="s">
        <v>9207</v>
      </c>
      <c r="L1726" t="s">
        <v>271</v>
      </c>
      <c r="M1726" t="s">
        <v>268</v>
      </c>
      <c r="N1726">
        <v>9</v>
      </c>
      <c r="O1726" t="s">
        <v>288</v>
      </c>
      <c r="P1726">
        <v>0.48</v>
      </c>
      <c r="R1726">
        <v>2</v>
      </c>
      <c r="S1726" s="108">
        <v>0.96</v>
      </c>
      <c r="T1726">
        <v>1</v>
      </c>
      <c r="U1726" t="s">
        <v>270</v>
      </c>
      <c r="V1726" t="s">
        <v>167</v>
      </c>
      <c r="W1726">
        <v>2</v>
      </c>
      <c r="X1726">
        <v>2</v>
      </c>
      <c r="Y1726">
        <v>0</v>
      </c>
      <c r="Z1726">
        <v>0</v>
      </c>
      <c r="AA1726">
        <v>0</v>
      </c>
      <c r="AB1726">
        <v>0</v>
      </c>
      <c r="AC1726">
        <v>0</v>
      </c>
      <c r="AD1726">
        <v>0</v>
      </c>
    </row>
    <row r="1727" spans="1:30" x14ac:dyDescent="0.3">
      <c r="A1727" t="s">
        <v>10734</v>
      </c>
      <c r="B1727" t="s">
        <v>294</v>
      </c>
      <c r="C1727" t="s">
        <v>16519</v>
      </c>
      <c r="D1727" t="s">
        <v>10137</v>
      </c>
      <c r="F1727" t="s">
        <v>10137</v>
      </c>
      <c r="H1727" t="s">
        <v>265</v>
      </c>
      <c r="I1727" t="s">
        <v>266</v>
      </c>
      <c r="J1727" t="s">
        <v>748</v>
      </c>
      <c r="K1727" t="s">
        <v>9207</v>
      </c>
      <c r="L1727" t="s">
        <v>271</v>
      </c>
      <c r="M1727" t="s">
        <v>268</v>
      </c>
      <c r="N1727">
        <v>21</v>
      </c>
      <c r="O1727" t="s">
        <v>273</v>
      </c>
      <c r="P1727">
        <v>0.17</v>
      </c>
      <c r="R1727">
        <v>1</v>
      </c>
      <c r="S1727" s="108">
        <v>0.17</v>
      </c>
      <c r="T1727">
        <v>1</v>
      </c>
      <c r="U1727" t="s">
        <v>270</v>
      </c>
      <c r="V1727" t="s">
        <v>167</v>
      </c>
      <c r="W1727">
        <v>1</v>
      </c>
      <c r="X1727">
        <v>1</v>
      </c>
      <c r="Y1727">
        <v>0</v>
      </c>
      <c r="Z1727">
        <v>0</v>
      </c>
      <c r="AA1727">
        <v>0</v>
      </c>
      <c r="AB1727">
        <v>0</v>
      </c>
      <c r="AC1727">
        <v>0</v>
      </c>
      <c r="AD1727">
        <v>0</v>
      </c>
    </row>
    <row r="1728" spans="1:30" x14ac:dyDescent="0.3">
      <c r="A1728" t="s">
        <v>10734</v>
      </c>
      <c r="B1728" t="s">
        <v>302</v>
      </c>
      <c r="C1728" t="s">
        <v>16519</v>
      </c>
      <c r="D1728" t="s">
        <v>1310</v>
      </c>
      <c r="F1728" t="s">
        <v>1310</v>
      </c>
      <c r="H1728" t="s">
        <v>265</v>
      </c>
      <c r="I1728" t="s">
        <v>266</v>
      </c>
      <c r="J1728" t="s">
        <v>748</v>
      </c>
      <c r="K1728" t="s">
        <v>9207</v>
      </c>
      <c r="L1728" t="s">
        <v>267</v>
      </c>
      <c r="M1728" t="s">
        <v>268</v>
      </c>
      <c r="N1728">
        <v>8</v>
      </c>
      <c r="O1728" t="s">
        <v>266</v>
      </c>
      <c r="P1728">
        <v>0.32</v>
      </c>
      <c r="R1728">
        <v>2</v>
      </c>
      <c r="S1728" s="108">
        <v>0.64</v>
      </c>
      <c r="T1728">
        <v>1</v>
      </c>
      <c r="U1728" t="s">
        <v>270</v>
      </c>
      <c r="V1728" t="s">
        <v>167</v>
      </c>
      <c r="W1728">
        <v>2</v>
      </c>
      <c r="X1728">
        <v>0</v>
      </c>
      <c r="Y1728">
        <v>0</v>
      </c>
      <c r="Z1728">
        <v>2</v>
      </c>
      <c r="AA1728">
        <v>0</v>
      </c>
      <c r="AB1728">
        <v>0</v>
      </c>
      <c r="AC1728">
        <v>0</v>
      </c>
      <c r="AD1728">
        <v>0</v>
      </c>
    </row>
    <row r="1729" spans="1:30" x14ac:dyDescent="0.3">
      <c r="A1729" t="s">
        <v>10734</v>
      </c>
      <c r="B1729" t="s">
        <v>302</v>
      </c>
      <c r="C1729" t="s">
        <v>16519</v>
      </c>
      <c r="D1729" t="s">
        <v>1310</v>
      </c>
      <c r="F1729" t="s">
        <v>1310</v>
      </c>
      <c r="H1729" t="s">
        <v>265</v>
      </c>
      <c r="I1729" t="s">
        <v>266</v>
      </c>
      <c r="J1729" t="s">
        <v>748</v>
      </c>
      <c r="K1729" t="s">
        <v>9207</v>
      </c>
      <c r="L1729" t="s">
        <v>267</v>
      </c>
      <c r="M1729" t="s">
        <v>268</v>
      </c>
      <c r="N1729">
        <v>8</v>
      </c>
      <c r="O1729" t="s">
        <v>266</v>
      </c>
      <c r="P1729">
        <v>0.48</v>
      </c>
      <c r="R1729">
        <v>1</v>
      </c>
      <c r="S1729" s="108">
        <v>0.48</v>
      </c>
      <c r="T1729">
        <v>1</v>
      </c>
      <c r="U1729" t="s">
        <v>270</v>
      </c>
      <c r="V1729" t="s">
        <v>167</v>
      </c>
      <c r="W1729">
        <v>1</v>
      </c>
      <c r="X1729">
        <v>0</v>
      </c>
      <c r="Y1729">
        <v>0</v>
      </c>
      <c r="Z1729">
        <v>1</v>
      </c>
      <c r="AA1729">
        <v>0</v>
      </c>
      <c r="AB1729">
        <v>0</v>
      </c>
      <c r="AC1729">
        <v>0</v>
      </c>
      <c r="AD1729">
        <v>0</v>
      </c>
    </row>
    <row r="1730" spans="1:30" x14ac:dyDescent="0.3">
      <c r="A1730" t="s">
        <v>10734</v>
      </c>
      <c r="B1730" t="s">
        <v>302</v>
      </c>
      <c r="C1730" t="s">
        <v>16519</v>
      </c>
      <c r="D1730" t="s">
        <v>1310</v>
      </c>
      <c r="F1730" t="s">
        <v>1310</v>
      </c>
      <c r="H1730" t="s">
        <v>265</v>
      </c>
      <c r="I1730" t="s">
        <v>266</v>
      </c>
      <c r="J1730" t="s">
        <v>748</v>
      </c>
      <c r="K1730" t="s">
        <v>9207</v>
      </c>
      <c r="L1730" t="s">
        <v>271</v>
      </c>
      <c r="M1730" t="s">
        <v>268</v>
      </c>
      <c r="N1730">
        <v>9</v>
      </c>
      <c r="O1730" t="s">
        <v>288</v>
      </c>
      <c r="P1730">
        <v>0.48</v>
      </c>
      <c r="R1730">
        <v>2</v>
      </c>
      <c r="S1730" s="108">
        <v>0.96</v>
      </c>
      <c r="T1730">
        <v>1</v>
      </c>
      <c r="U1730" t="s">
        <v>270</v>
      </c>
      <c r="V1730" t="s">
        <v>167</v>
      </c>
      <c r="W1730">
        <v>2</v>
      </c>
      <c r="X1730">
        <v>0</v>
      </c>
      <c r="Y1730">
        <v>2</v>
      </c>
      <c r="Z1730">
        <v>0</v>
      </c>
      <c r="AA1730">
        <v>0</v>
      </c>
      <c r="AB1730">
        <v>0</v>
      </c>
      <c r="AC1730">
        <v>0</v>
      </c>
      <c r="AD1730">
        <v>0</v>
      </c>
    </row>
    <row r="1731" spans="1:30" x14ac:dyDescent="0.3">
      <c r="A1731" t="s">
        <v>10734</v>
      </c>
      <c r="B1731" t="s">
        <v>302</v>
      </c>
      <c r="C1731" t="s">
        <v>16519</v>
      </c>
      <c r="D1731" t="s">
        <v>1310</v>
      </c>
      <c r="F1731" t="s">
        <v>1310</v>
      </c>
      <c r="H1731" t="s">
        <v>265</v>
      </c>
      <c r="I1731" t="s">
        <v>266</v>
      </c>
      <c r="J1731" t="s">
        <v>748</v>
      </c>
      <c r="K1731" t="s">
        <v>9207</v>
      </c>
      <c r="L1731" t="s">
        <v>271</v>
      </c>
      <c r="M1731" t="s">
        <v>268</v>
      </c>
      <c r="N1731">
        <v>21</v>
      </c>
      <c r="O1731" t="s">
        <v>273</v>
      </c>
      <c r="P1731">
        <v>0.17</v>
      </c>
      <c r="R1731">
        <v>1</v>
      </c>
      <c r="S1731" s="108">
        <v>0.17</v>
      </c>
      <c r="T1731">
        <v>1</v>
      </c>
      <c r="U1731" t="s">
        <v>270</v>
      </c>
      <c r="V1731" t="s">
        <v>167</v>
      </c>
      <c r="W1731">
        <v>1</v>
      </c>
      <c r="X1731">
        <v>1</v>
      </c>
      <c r="Y1731">
        <v>0</v>
      </c>
      <c r="Z1731">
        <v>0</v>
      </c>
      <c r="AA1731">
        <v>0</v>
      </c>
      <c r="AB1731">
        <v>0</v>
      </c>
      <c r="AC1731">
        <v>0</v>
      </c>
      <c r="AD1731">
        <v>0</v>
      </c>
    </row>
    <row r="1732" spans="1:30" x14ac:dyDescent="0.3">
      <c r="A1732" t="s">
        <v>10734</v>
      </c>
      <c r="B1732" t="s">
        <v>581</v>
      </c>
      <c r="C1732" t="s">
        <v>16519</v>
      </c>
      <c r="D1732" t="s">
        <v>1312</v>
      </c>
      <c r="F1732" t="s">
        <v>1312</v>
      </c>
      <c r="H1732" t="s">
        <v>265</v>
      </c>
      <c r="I1732" t="s">
        <v>266</v>
      </c>
      <c r="J1732" t="s">
        <v>748</v>
      </c>
      <c r="K1732" t="s">
        <v>9207</v>
      </c>
      <c r="L1732" t="s">
        <v>267</v>
      </c>
      <c r="M1732" t="s">
        <v>268</v>
      </c>
      <c r="N1732">
        <v>8</v>
      </c>
      <c r="O1732" t="s">
        <v>282</v>
      </c>
      <c r="P1732">
        <v>1</v>
      </c>
      <c r="R1732">
        <v>1</v>
      </c>
      <c r="S1732" s="108">
        <v>1</v>
      </c>
      <c r="T1732">
        <v>1</v>
      </c>
      <c r="U1732" t="s">
        <v>270</v>
      </c>
      <c r="V1732" t="s">
        <v>167</v>
      </c>
      <c r="W1732">
        <v>1</v>
      </c>
      <c r="X1732">
        <v>0</v>
      </c>
      <c r="Y1732">
        <v>0</v>
      </c>
      <c r="Z1732">
        <v>1</v>
      </c>
      <c r="AA1732">
        <v>0</v>
      </c>
      <c r="AB1732">
        <v>0</v>
      </c>
      <c r="AC1732">
        <v>0</v>
      </c>
      <c r="AD1732">
        <v>0</v>
      </c>
    </row>
    <row r="1733" spans="1:30" x14ac:dyDescent="0.3">
      <c r="A1733" t="s">
        <v>10734</v>
      </c>
      <c r="B1733" t="s">
        <v>581</v>
      </c>
      <c r="C1733" t="s">
        <v>16519</v>
      </c>
      <c r="D1733" t="s">
        <v>1312</v>
      </c>
      <c r="F1733" t="s">
        <v>1312</v>
      </c>
      <c r="H1733" t="s">
        <v>265</v>
      </c>
      <c r="I1733" t="s">
        <v>266</v>
      </c>
      <c r="J1733" t="s">
        <v>748</v>
      </c>
      <c r="K1733" t="s">
        <v>9207</v>
      </c>
      <c r="L1733" t="s">
        <v>271</v>
      </c>
      <c r="M1733" t="s">
        <v>268</v>
      </c>
      <c r="N1733">
        <v>9</v>
      </c>
      <c r="O1733" t="s">
        <v>288</v>
      </c>
      <c r="P1733">
        <v>0.48</v>
      </c>
      <c r="R1733">
        <v>2</v>
      </c>
      <c r="S1733" s="108">
        <v>0.96</v>
      </c>
      <c r="T1733">
        <v>1</v>
      </c>
      <c r="U1733" t="s">
        <v>270</v>
      </c>
      <c r="V1733" t="s">
        <v>167</v>
      </c>
      <c r="W1733">
        <v>2</v>
      </c>
      <c r="X1733">
        <v>0</v>
      </c>
      <c r="Y1733">
        <v>2</v>
      </c>
      <c r="Z1733">
        <v>0</v>
      </c>
      <c r="AA1733">
        <v>0</v>
      </c>
      <c r="AB1733">
        <v>0</v>
      </c>
      <c r="AC1733">
        <v>0</v>
      </c>
      <c r="AD1733">
        <v>0</v>
      </c>
    </row>
    <row r="1734" spans="1:30" x14ac:dyDescent="0.3">
      <c r="A1734" t="s">
        <v>10734</v>
      </c>
      <c r="B1734" t="s">
        <v>581</v>
      </c>
      <c r="C1734" t="s">
        <v>16519</v>
      </c>
      <c r="D1734" t="s">
        <v>1312</v>
      </c>
      <c r="F1734" t="s">
        <v>1312</v>
      </c>
      <c r="H1734" t="s">
        <v>265</v>
      </c>
      <c r="I1734" t="s">
        <v>266</v>
      </c>
      <c r="J1734" t="s">
        <v>748</v>
      </c>
      <c r="K1734" t="s">
        <v>9207</v>
      </c>
      <c r="L1734" t="s">
        <v>271</v>
      </c>
      <c r="M1734" t="s">
        <v>268</v>
      </c>
      <c r="N1734">
        <v>21</v>
      </c>
      <c r="O1734" t="s">
        <v>273</v>
      </c>
      <c r="P1734">
        <v>0.17</v>
      </c>
      <c r="R1734">
        <v>1</v>
      </c>
      <c r="S1734" s="108">
        <v>0.17</v>
      </c>
      <c r="T1734">
        <v>1</v>
      </c>
      <c r="U1734" t="s">
        <v>270</v>
      </c>
      <c r="V1734" t="s">
        <v>167</v>
      </c>
      <c r="W1734">
        <v>1</v>
      </c>
      <c r="X1734">
        <v>1</v>
      </c>
      <c r="Y1734">
        <v>0</v>
      </c>
      <c r="Z1734">
        <v>0</v>
      </c>
      <c r="AA1734">
        <v>0</v>
      </c>
      <c r="AB1734">
        <v>0</v>
      </c>
      <c r="AC1734">
        <v>0</v>
      </c>
      <c r="AD1734">
        <v>0</v>
      </c>
    </row>
    <row r="1735" spans="1:30" x14ac:dyDescent="0.3">
      <c r="A1735" t="s">
        <v>10734</v>
      </c>
      <c r="B1735" t="s">
        <v>1683</v>
      </c>
      <c r="C1735" t="s">
        <v>16519</v>
      </c>
      <c r="D1735" t="s">
        <v>1314</v>
      </c>
      <c r="F1735" t="s">
        <v>1314</v>
      </c>
      <c r="H1735" t="s">
        <v>265</v>
      </c>
      <c r="I1735" t="s">
        <v>266</v>
      </c>
      <c r="J1735" t="s">
        <v>748</v>
      </c>
      <c r="K1735" t="s">
        <v>9207</v>
      </c>
      <c r="L1735" t="s">
        <v>271</v>
      </c>
      <c r="M1735" t="s">
        <v>268</v>
      </c>
      <c r="N1735">
        <v>9</v>
      </c>
      <c r="O1735" t="s">
        <v>272</v>
      </c>
      <c r="P1735">
        <v>2</v>
      </c>
      <c r="R1735">
        <v>1</v>
      </c>
      <c r="S1735" s="108">
        <v>2</v>
      </c>
      <c r="T1735">
        <v>1</v>
      </c>
      <c r="U1735" t="s">
        <v>270</v>
      </c>
      <c r="V1735" t="s">
        <v>167</v>
      </c>
      <c r="W1735">
        <v>1</v>
      </c>
      <c r="X1735">
        <v>0</v>
      </c>
      <c r="Y1735">
        <v>0</v>
      </c>
      <c r="Z1735">
        <v>1</v>
      </c>
      <c r="AA1735">
        <v>0</v>
      </c>
      <c r="AB1735">
        <v>0</v>
      </c>
      <c r="AC1735">
        <v>0</v>
      </c>
      <c r="AD1735">
        <v>0</v>
      </c>
    </row>
    <row r="1736" spans="1:30" x14ac:dyDescent="0.3">
      <c r="A1736" t="s">
        <v>10734</v>
      </c>
      <c r="B1736" t="s">
        <v>1683</v>
      </c>
      <c r="C1736" t="s">
        <v>16519</v>
      </c>
      <c r="D1736" t="s">
        <v>1314</v>
      </c>
      <c r="F1736" t="s">
        <v>1314</v>
      </c>
      <c r="H1736" t="s">
        <v>265</v>
      </c>
      <c r="I1736" t="s">
        <v>266</v>
      </c>
      <c r="J1736" t="s">
        <v>748</v>
      </c>
      <c r="K1736" t="s">
        <v>9207</v>
      </c>
      <c r="L1736" t="s">
        <v>271</v>
      </c>
      <c r="M1736" t="s">
        <v>268</v>
      </c>
      <c r="N1736">
        <v>21</v>
      </c>
      <c r="O1736" t="s">
        <v>273</v>
      </c>
      <c r="P1736">
        <v>0.17</v>
      </c>
      <c r="R1736">
        <v>1</v>
      </c>
      <c r="S1736" s="108">
        <v>0.17</v>
      </c>
      <c r="T1736">
        <v>1</v>
      </c>
      <c r="U1736" t="s">
        <v>270</v>
      </c>
      <c r="V1736" t="s">
        <v>167</v>
      </c>
      <c r="W1736">
        <v>1</v>
      </c>
      <c r="X1736">
        <v>1</v>
      </c>
      <c r="Y1736">
        <v>0</v>
      </c>
      <c r="Z1736">
        <v>0</v>
      </c>
      <c r="AA1736">
        <v>0</v>
      </c>
      <c r="AB1736">
        <v>0</v>
      </c>
      <c r="AC1736">
        <v>0</v>
      </c>
      <c r="AD1736">
        <v>0</v>
      </c>
    </row>
    <row r="1737" spans="1:30" x14ac:dyDescent="0.3">
      <c r="A1737" t="s">
        <v>10734</v>
      </c>
      <c r="B1737" t="s">
        <v>1683</v>
      </c>
      <c r="C1737" t="s">
        <v>16519</v>
      </c>
      <c r="D1737" t="s">
        <v>1314</v>
      </c>
      <c r="F1737" t="s">
        <v>1314</v>
      </c>
      <c r="H1737" t="s">
        <v>265</v>
      </c>
      <c r="I1737" t="s">
        <v>266</v>
      </c>
      <c r="J1737" t="s">
        <v>748</v>
      </c>
      <c r="K1737" t="s">
        <v>9207</v>
      </c>
      <c r="L1737" t="s">
        <v>267</v>
      </c>
      <c r="M1737" t="s">
        <v>268</v>
      </c>
      <c r="N1737">
        <v>8</v>
      </c>
      <c r="O1737" t="s">
        <v>282</v>
      </c>
      <c r="P1737">
        <v>1</v>
      </c>
      <c r="R1737">
        <v>1</v>
      </c>
      <c r="S1737" s="108">
        <v>1</v>
      </c>
      <c r="T1737">
        <v>1</v>
      </c>
      <c r="U1737" t="s">
        <v>270</v>
      </c>
      <c r="V1737" t="s">
        <v>167</v>
      </c>
      <c r="W1737">
        <v>1</v>
      </c>
      <c r="X1737">
        <v>0</v>
      </c>
      <c r="Y1737">
        <v>0</v>
      </c>
      <c r="Z1737">
        <v>1</v>
      </c>
      <c r="AA1737">
        <v>0</v>
      </c>
      <c r="AB1737">
        <v>0</v>
      </c>
      <c r="AC1737">
        <v>0</v>
      </c>
      <c r="AD1737">
        <v>0</v>
      </c>
    </row>
    <row r="1738" spans="1:30" x14ac:dyDescent="0.3">
      <c r="A1738" t="s">
        <v>10734</v>
      </c>
      <c r="B1738" t="s">
        <v>2336</v>
      </c>
      <c r="C1738" t="s">
        <v>16519</v>
      </c>
      <c r="D1738" t="s">
        <v>1318</v>
      </c>
      <c r="F1738" t="s">
        <v>1318</v>
      </c>
      <c r="H1738" t="s">
        <v>265</v>
      </c>
      <c r="I1738" t="s">
        <v>266</v>
      </c>
      <c r="J1738" t="s">
        <v>748</v>
      </c>
      <c r="K1738" t="s">
        <v>9207</v>
      </c>
      <c r="L1738" t="s">
        <v>267</v>
      </c>
      <c r="M1738" t="s">
        <v>268</v>
      </c>
      <c r="N1738">
        <v>8</v>
      </c>
      <c r="O1738" t="s">
        <v>282</v>
      </c>
      <c r="P1738">
        <v>1</v>
      </c>
      <c r="R1738">
        <v>1</v>
      </c>
      <c r="S1738" s="108">
        <v>1</v>
      </c>
      <c r="T1738">
        <v>1</v>
      </c>
      <c r="U1738" t="s">
        <v>270</v>
      </c>
      <c r="V1738" t="s">
        <v>167</v>
      </c>
      <c r="W1738">
        <v>1</v>
      </c>
      <c r="X1738">
        <v>0</v>
      </c>
      <c r="Y1738">
        <v>0</v>
      </c>
      <c r="Z1738">
        <v>1</v>
      </c>
      <c r="AA1738">
        <v>0</v>
      </c>
      <c r="AB1738">
        <v>0</v>
      </c>
      <c r="AC1738">
        <v>0</v>
      </c>
      <c r="AD1738">
        <v>0</v>
      </c>
    </row>
    <row r="1739" spans="1:30" x14ac:dyDescent="0.3">
      <c r="A1739" t="s">
        <v>10734</v>
      </c>
      <c r="B1739" t="s">
        <v>2336</v>
      </c>
      <c r="C1739" t="s">
        <v>16519</v>
      </c>
      <c r="D1739" t="s">
        <v>1318</v>
      </c>
      <c r="F1739" t="s">
        <v>1318</v>
      </c>
      <c r="H1739" t="s">
        <v>265</v>
      </c>
      <c r="I1739" t="s">
        <v>266</v>
      </c>
      <c r="J1739" t="s">
        <v>748</v>
      </c>
      <c r="K1739" t="s">
        <v>9207</v>
      </c>
      <c r="L1739" t="s">
        <v>271</v>
      </c>
      <c r="M1739" t="s">
        <v>268</v>
      </c>
      <c r="N1739">
        <v>9</v>
      </c>
      <c r="O1739" t="s">
        <v>288</v>
      </c>
      <c r="P1739">
        <v>0.32</v>
      </c>
      <c r="R1739">
        <v>1</v>
      </c>
      <c r="S1739" s="108">
        <v>0.32</v>
      </c>
      <c r="T1739">
        <v>1</v>
      </c>
      <c r="U1739" t="s">
        <v>270</v>
      </c>
      <c r="V1739" t="s">
        <v>167</v>
      </c>
      <c r="W1739">
        <v>1</v>
      </c>
      <c r="X1739">
        <v>0</v>
      </c>
      <c r="Y1739">
        <v>0</v>
      </c>
      <c r="Z1739">
        <v>0</v>
      </c>
      <c r="AA1739">
        <v>0</v>
      </c>
      <c r="AB1739">
        <v>1</v>
      </c>
      <c r="AC1739">
        <v>0</v>
      </c>
      <c r="AD1739">
        <v>0</v>
      </c>
    </row>
    <row r="1740" spans="1:30" x14ac:dyDescent="0.3">
      <c r="A1740" t="s">
        <v>10734</v>
      </c>
      <c r="B1740" t="s">
        <v>2336</v>
      </c>
      <c r="C1740" t="s">
        <v>16519</v>
      </c>
      <c r="D1740" t="s">
        <v>1318</v>
      </c>
      <c r="F1740" t="s">
        <v>1318</v>
      </c>
      <c r="H1740" t="s">
        <v>265</v>
      </c>
      <c r="I1740" t="s">
        <v>266</v>
      </c>
      <c r="J1740" t="s">
        <v>748</v>
      </c>
      <c r="K1740" t="s">
        <v>9207</v>
      </c>
      <c r="L1740" t="s">
        <v>271</v>
      </c>
      <c r="M1740" t="s">
        <v>268</v>
      </c>
      <c r="N1740">
        <v>9</v>
      </c>
      <c r="O1740" t="s">
        <v>288</v>
      </c>
      <c r="P1740">
        <v>0.48</v>
      </c>
      <c r="R1740">
        <v>3</v>
      </c>
      <c r="S1740" s="108">
        <v>1.44</v>
      </c>
      <c r="T1740">
        <v>1</v>
      </c>
      <c r="U1740" t="s">
        <v>270</v>
      </c>
      <c r="V1740" t="s">
        <v>167</v>
      </c>
      <c r="W1740">
        <v>3</v>
      </c>
      <c r="X1740">
        <v>0</v>
      </c>
      <c r="Y1740">
        <v>0</v>
      </c>
      <c r="Z1740">
        <v>0</v>
      </c>
      <c r="AA1740">
        <v>0</v>
      </c>
      <c r="AB1740">
        <v>3</v>
      </c>
      <c r="AC1740">
        <v>0</v>
      </c>
      <c r="AD1740">
        <v>0</v>
      </c>
    </row>
    <row r="1741" spans="1:30" x14ac:dyDescent="0.3">
      <c r="A1741" t="s">
        <v>10734</v>
      </c>
      <c r="B1741" t="s">
        <v>2336</v>
      </c>
      <c r="C1741" t="s">
        <v>16519</v>
      </c>
      <c r="D1741" t="s">
        <v>1318</v>
      </c>
      <c r="F1741" t="s">
        <v>1318</v>
      </c>
      <c r="H1741" t="s">
        <v>265</v>
      </c>
      <c r="I1741" t="s">
        <v>266</v>
      </c>
      <c r="J1741" t="s">
        <v>748</v>
      </c>
      <c r="K1741" t="s">
        <v>9207</v>
      </c>
      <c r="L1741" t="s">
        <v>271</v>
      </c>
      <c r="M1741" t="s">
        <v>268</v>
      </c>
      <c r="N1741">
        <v>21</v>
      </c>
      <c r="O1741" t="s">
        <v>273</v>
      </c>
      <c r="P1741">
        <v>0.17</v>
      </c>
      <c r="R1741">
        <v>1</v>
      </c>
      <c r="S1741" s="108">
        <v>0.17</v>
      </c>
      <c r="T1741">
        <v>1</v>
      </c>
      <c r="U1741" t="s">
        <v>270</v>
      </c>
      <c r="V1741" t="s">
        <v>167</v>
      </c>
      <c r="W1741">
        <v>1</v>
      </c>
      <c r="X1741">
        <v>1</v>
      </c>
      <c r="Y1741">
        <v>0</v>
      </c>
      <c r="Z1741">
        <v>0</v>
      </c>
      <c r="AA1741">
        <v>0</v>
      </c>
      <c r="AB1741">
        <v>0</v>
      </c>
      <c r="AC1741">
        <v>0</v>
      </c>
      <c r="AD1741">
        <v>0</v>
      </c>
    </row>
    <row r="1742" spans="1:30" x14ac:dyDescent="0.3">
      <c r="A1742" t="s">
        <v>10734</v>
      </c>
      <c r="B1742" t="s">
        <v>2356</v>
      </c>
      <c r="C1742" t="s">
        <v>16519</v>
      </c>
      <c r="D1742" t="s">
        <v>1322</v>
      </c>
      <c r="F1742" t="s">
        <v>1322</v>
      </c>
      <c r="H1742" t="s">
        <v>265</v>
      </c>
      <c r="I1742" t="s">
        <v>266</v>
      </c>
      <c r="J1742" t="s">
        <v>748</v>
      </c>
      <c r="K1742" t="s">
        <v>9207</v>
      </c>
      <c r="L1742" t="s">
        <v>271</v>
      </c>
      <c r="M1742" t="s">
        <v>268</v>
      </c>
      <c r="N1742">
        <v>9</v>
      </c>
      <c r="O1742" t="s">
        <v>288</v>
      </c>
      <c r="P1742">
        <v>0.48</v>
      </c>
      <c r="R1742">
        <v>3</v>
      </c>
      <c r="S1742" s="108">
        <v>1.44</v>
      </c>
      <c r="T1742">
        <v>1</v>
      </c>
      <c r="U1742" t="s">
        <v>270</v>
      </c>
      <c r="V1742" t="s">
        <v>167</v>
      </c>
      <c r="W1742">
        <v>3</v>
      </c>
      <c r="X1742">
        <v>0</v>
      </c>
      <c r="Y1742">
        <v>3</v>
      </c>
      <c r="Z1742">
        <v>0</v>
      </c>
      <c r="AA1742">
        <v>0</v>
      </c>
      <c r="AB1742">
        <v>0</v>
      </c>
      <c r="AC1742">
        <v>0</v>
      </c>
      <c r="AD1742">
        <v>0</v>
      </c>
    </row>
    <row r="1743" spans="1:30" x14ac:dyDescent="0.3">
      <c r="A1743" t="s">
        <v>10734</v>
      </c>
      <c r="B1743" t="s">
        <v>2356</v>
      </c>
      <c r="C1743" t="s">
        <v>16519</v>
      </c>
      <c r="D1743" t="s">
        <v>1322</v>
      </c>
      <c r="F1743" t="s">
        <v>1322</v>
      </c>
      <c r="H1743" t="s">
        <v>265</v>
      </c>
      <c r="I1743" t="s">
        <v>266</v>
      </c>
      <c r="J1743" t="s">
        <v>748</v>
      </c>
      <c r="K1743" t="s">
        <v>9207</v>
      </c>
      <c r="L1743" t="s">
        <v>267</v>
      </c>
      <c r="M1743" t="s">
        <v>268</v>
      </c>
      <c r="N1743">
        <v>8</v>
      </c>
      <c r="O1743" t="s">
        <v>282</v>
      </c>
      <c r="P1743">
        <v>1</v>
      </c>
      <c r="R1743">
        <v>1</v>
      </c>
      <c r="S1743" s="108">
        <v>1</v>
      </c>
      <c r="T1743">
        <v>1</v>
      </c>
      <c r="U1743" t="s">
        <v>270</v>
      </c>
      <c r="V1743" t="s">
        <v>167</v>
      </c>
      <c r="W1743">
        <v>1</v>
      </c>
      <c r="X1743">
        <v>0</v>
      </c>
      <c r="Y1743">
        <v>0</v>
      </c>
      <c r="Z1743">
        <v>1</v>
      </c>
      <c r="AA1743">
        <v>0</v>
      </c>
      <c r="AB1743">
        <v>0</v>
      </c>
      <c r="AC1743">
        <v>0</v>
      </c>
      <c r="AD1743">
        <v>0</v>
      </c>
    </row>
    <row r="1744" spans="1:30" x14ac:dyDescent="0.3">
      <c r="A1744" t="s">
        <v>10734</v>
      </c>
      <c r="B1744" t="s">
        <v>2356</v>
      </c>
      <c r="C1744" t="s">
        <v>16519</v>
      </c>
      <c r="D1744" t="s">
        <v>1322</v>
      </c>
      <c r="F1744" t="s">
        <v>1322</v>
      </c>
      <c r="H1744" t="s">
        <v>265</v>
      </c>
      <c r="I1744" t="s">
        <v>266</v>
      </c>
      <c r="J1744" t="s">
        <v>748</v>
      </c>
      <c r="K1744" t="s">
        <v>9207</v>
      </c>
      <c r="L1744" t="s">
        <v>271</v>
      </c>
      <c r="M1744" t="s">
        <v>268</v>
      </c>
      <c r="N1744">
        <v>21</v>
      </c>
      <c r="O1744" t="s">
        <v>273</v>
      </c>
      <c r="P1744">
        <v>0.32</v>
      </c>
      <c r="R1744">
        <v>1</v>
      </c>
      <c r="S1744" s="108">
        <v>0.32</v>
      </c>
      <c r="T1744">
        <v>1</v>
      </c>
      <c r="U1744" t="s">
        <v>270</v>
      </c>
      <c r="V1744" t="s">
        <v>167</v>
      </c>
      <c r="W1744">
        <v>1</v>
      </c>
      <c r="X1744">
        <v>1</v>
      </c>
      <c r="Y1744">
        <v>0</v>
      </c>
      <c r="Z1744">
        <v>0</v>
      </c>
      <c r="AA1744">
        <v>0</v>
      </c>
      <c r="AB1744">
        <v>0</v>
      </c>
      <c r="AC1744">
        <v>0</v>
      </c>
      <c r="AD1744">
        <v>0</v>
      </c>
    </row>
    <row r="1745" spans="1:30" x14ac:dyDescent="0.3">
      <c r="A1745" t="s">
        <v>10734</v>
      </c>
      <c r="B1745" t="s">
        <v>3620</v>
      </c>
      <c r="C1745" t="s">
        <v>16519</v>
      </c>
      <c r="D1745" t="s">
        <v>1326</v>
      </c>
      <c r="F1745" t="s">
        <v>1326</v>
      </c>
      <c r="H1745" t="s">
        <v>265</v>
      </c>
      <c r="I1745" t="s">
        <v>266</v>
      </c>
      <c r="J1745" t="s">
        <v>748</v>
      </c>
      <c r="K1745" t="s">
        <v>9207</v>
      </c>
      <c r="L1745" t="s">
        <v>271</v>
      </c>
      <c r="M1745" t="s">
        <v>268</v>
      </c>
      <c r="N1745">
        <v>9</v>
      </c>
      <c r="O1745" t="s">
        <v>288</v>
      </c>
      <c r="P1745">
        <v>0.48</v>
      </c>
      <c r="R1745">
        <v>6</v>
      </c>
      <c r="S1745" s="108">
        <v>2.88</v>
      </c>
      <c r="T1745">
        <v>1</v>
      </c>
      <c r="U1745" t="s">
        <v>270</v>
      </c>
      <c r="V1745" t="s">
        <v>167</v>
      </c>
      <c r="W1745">
        <v>4</v>
      </c>
      <c r="X1745">
        <v>0</v>
      </c>
      <c r="Y1745">
        <v>6</v>
      </c>
      <c r="Z1745">
        <v>0</v>
      </c>
      <c r="AA1745">
        <v>0</v>
      </c>
      <c r="AB1745">
        <v>0</v>
      </c>
      <c r="AC1745">
        <v>0</v>
      </c>
      <c r="AD1745">
        <v>0</v>
      </c>
    </row>
    <row r="1746" spans="1:30" x14ac:dyDescent="0.3">
      <c r="A1746" t="s">
        <v>10734</v>
      </c>
      <c r="B1746" t="s">
        <v>3620</v>
      </c>
      <c r="C1746" t="s">
        <v>16519</v>
      </c>
      <c r="D1746" t="s">
        <v>1326</v>
      </c>
      <c r="F1746" t="s">
        <v>1326</v>
      </c>
      <c r="H1746" t="s">
        <v>265</v>
      </c>
      <c r="I1746" t="s">
        <v>266</v>
      </c>
      <c r="J1746" t="s">
        <v>748</v>
      </c>
      <c r="K1746" t="s">
        <v>9207</v>
      </c>
      <c r="L1746" t="s">
        <v>271</v>
      </c>
      <c r="M1746" t="s">
        <v>268</v>
      </c>
      <c r="N1746">
        <v>21</v>
      </c>
      <c r="O1746" t="s">
        <v>273</v>
      </c>
      <c r="P1746">
        <v>0.17</v>
      </c>
      <c r="R1746">
        <v>2</v>
      </c>
      <c r="S1746" s="108">
        <v>0.34</v>
      </c>
      <c r="T1746">
        <v>1</v>
      </c>
      <c r="U1746" t="s">
        <v>270</v>
      </c>
      <c r="V1746" t="s">
        <v>167</v>
      </c>
      <c r="W1746">
        <v>2</v>
      </c>
      <c r="X1746">
        <v>2</v>
      </c>
      <c r="Y1746">
        <v>0</v>
      </c>
      <c r="Z1746">
        <v>0</v>
      </c>
      <c r="AA1746">
        <v>0</v>
      </c>
      <c r="AB1746">
        <v>0</v>
      </c>
      <c r="AC1746">
        <v>0</v>
      </c>
      <c r="AD1746">
        <v>0</v>
      </c>
    </row>
    <row r="1747" spans="1:30" x14ac:dyDescent="0.3">
      <c r="A1747" t="s">
        <v>10734</v>
      </c>
      <c r="B1747" t="s">
        <v>3620</v>
      </c>
      <c r="C1747" t="s">
        <v>16519</v>
      </c>
      <c r="D1747" t="s">
        <v>1326</v>
      </c>
      <c r="F1747" t="s">
        <v>1326</v>
      </c>
      <c r="H1747" t="s">
        <v>265</v>
      </c>
      <c r="I1747" t="s">
        <v>266</v>
      </c>
      <c r="J1747" t="s">
        <v>748</v>
      </c>
      <c r="K1747" t="s">
        <v>9207</v>
      </c>
      <c r="L1747" t="s">
        <v>267</v>
      </c>
      <c r="M1747" t="s">
        <v>268</v>
      </c>
      <c r="N1747">
        <v>8</v>
      </c>
      <c r="O1747" t="s">
        <v>266</v>
      </c>
      <c r="P1747">
        <v>0.48</v>
      </c>
      <c r="R1747">
        <v>1</v>
      </c>
      <c r="S1747" s="108">
        <v>0.48</v>
      </c>
      <c r="T1747">
        <v>1</v>
      </c>
      <c r="U1747" t="s">
        <v>270</v>
      </c>
      <c r="V1747" t="s">
        <v>167</v>
      </c>
      <c r="W1747">
        <v>1</v>
      </c>
      <c r="X1747">
        <v>0</v>
      </c>
      <c r="Y1747">
        <v>0</v>
      </c>
      <c r="Z1747">
        <v>1</v>
      </c>
      <c r="AA1747">
        <v>0</v>
      </c>
      <c r="AB1747">
        <v>0</v>
      </c>
      <c r="AC1747">
        <v>0</v>
      </c>
      <c r="AD1747">
        <v>0</v>
      </c>
    </row>
    <row r="1748" spans="1:30" x14ac:dyDescent="0.3">
      <c r="A1748" t="s">
        <v>10734</v>
      </c>
      <c r="B1748" t="s">
        <v>3621</v>
      </c>
      <c r="C1748" t="s">
        <v>16519</v>
      </c>
      <c r="D1748" t="s">
        <v>1328</v>
      </c>
      <c r="F1748" t="s">
        <v>1328</v>
      </c>
      <c r="H1748" t="s">
        <v>265</v>
      </c>
      <c r="I1748" t="s">
        <v>266</v>
      </c>
      <c r="J1748" t="s">
        <v>748</v>
      </c>
      <c r="K1748" t="s">
        <v>9207</v>
      </c>
      <c r="L1748" t="s">
        <v>267</v>
      </c>
      <c r="M1748" t="s">
        <v>268</v>
      </c>
      <c r="N1748">
        <v>8</v>
      </c>
      <c r="O1748" t="s">
        <v>282</v>
      </c>
      <c r="P1748">
        <v>1</v>
      </c>
      <c r="R1748">
        <v>1</v>
      </c>
      <c r="S1748" s="108">
        <v>1</v>
      </c>
      <c r="T1748">
        <v>1</v>
      </c>
      <c r="U1748" t="s">
        <v>270</v>
      </c>
      <c r="V1748" t="s">
        <v>167</v>
      </c>
      <c r="W1748">
        <v>1</v>
      </c>
      <c r="X1748">
        <v>0</v>
      </c>
      <c r="Y1748">
        <v>0</v>
      </c>
      <c r="Z1748">
        <v>1</v>
      </c>
      <c r="AA1748">
        <v>0</v>
      </c>
      <c r="AB1748">
        <v>0</v>
      </c>
      <c r="AC1748">
        <v>0</v>
      </c>
      <c r="AD1748">
        <v>0</v>
      </c>
    </row>
    <row r="1749" spans="1:30" x14ac:dyDescent="0.3">
      <c r="A1749" t="s">
        <v>10734</v>
      </c>
      <c r="B1749" t="s">
        <v>3621</v>
      </c>
      <c r="C1749" t="s">
        <v>16519</v>
      </c>
      <c r="D1749" t="s">
        <v>1328</v>
      </c>
      <c r="F1749" t="s">
        <v>1328</v>
      </c>
      <c r="H1749" t="s">
        <v>265</v>
      </c>
      <c r="I1749" t="s">
        <v>266</v>
      </c>
      <c r="J1749" t="s">
        <v>748</v>
      </c>
      <c r="K1749" t="s">
        <v>9207</v>
      </c>
      <c r="L1749" t="s">
        <v>271</v>
      </c>
      <c r="M1749" t="s">
        <v>268</v>
      </c>
      <c r="N1749">
        <v>9</v>
      </c>
      <c r="O1749" t="s">
        <v>272</v>
      </c>
      <c r="P1749">
        <v>2</v>
      </c>
      <c r="R1749">
        <v>1</v>
      </c>
      <c r="S1749" s="108">
        <v>2</v>
      </c>
      <c r="T1749">
        <v>1</v>
      </c>
      <c r="U1749" t="s">
        <v>270</v>
      </c>
      <c r="V1749" t="s">
        <v>167</v>
      </c>
      <c r="W1749">
        <v>1</v>
      </c>
      <c r="X1749">
        <v>0</v>
      </c>
      <c r="Y1749">
        <v>0</v>
      </c>
      <c r="Z1749">
        <v>1</v>
      </c>
      <c r="AA1749">
        <v>0</v>
      </c>
      <c r="AB1749">
        <v>0</v>
      </c>
      <c r="AC1749">
        <v>0</v>
      </c>
      <c r="AD1749">
        <v>0</v>
      </c>
    </row>
    <row r="1750" spans="1:30" x14ac:dyDescent="0.3">
      <c r="A1750" t="s">
        <v>10734</v>
      </c>
      <c r="B1750" t="s">
        <v>3621</v>
      </c>
      <c r="C1750" t="s">
        <v>16519</v>
      </c>
      <c r="D1750" t="s">
        <v>1328</v>
      </c>
      <c r="F1750" t="s">
        <v>1328</v>
      </c>
      <c r="H1750" t="s">
        <v>265</v>
      </c>
      <c r="I1750" t="s">
        <v>266</v>
      </c>
      <c r="J1750" t="s">
        <v>748</v>
      </c>
      <c r="K1750" t="s">
        <v>9207</v>
      </c>
      <c r="L1750" t="s">
        <v>271</v>
      </c>
      <c r="M1750" t="s">
        <v>268</v>
      </c>
      <c r="N1750">
        <v>21</v>
      </c>
      <c r="O1750" t="s">
        <v>273</v>
      </c>
      <c r="P1750">
        <v>0.17</v>
      </c>
      <c r="R1750">
        <v>1</v>
      </c>
      <c r="S1750" s="108">
        <v>0.17</v>
      </c>
      <c r="T1750">
        <v>1</v>
      </c>
      <c r="U1750" t="s">
        <v>270</v>
      </c>
      <c r="V1750" t="s">
        <v>167</v>
      </c>
      <c r="W1750">
        <v>1</v>
      </c>
      <c r="X1750">
        <v>1</v>
      </c>
      <c r="Y1750">
        <v>0</v>
      </c>
      <c r="Z1750">
        <v>0</v>
      </c>
      <c r="AA1750">
        <v>0</v>
      </c>
      <c r="AB1750">
        <v>0</v>
      </c>
      <c r="AC1750">
        <v>0</v>
      </c>
      <c r="AD1750">
        <v>0</v>
      </c>
    </row>
    <row r="1751" spans="1:30" x14ac:dyDescent="0.3">
      <c r="A1751" t="s">
        <v>10734</v>
      </c>
      <c r="B1751" t="s">
        <v>3622</v>
      </c>
      <c r="C1751" t="s">
        <v>16519</v>
      </c>
      <c r="D1751" t="s">
        <v>1306</v>
      </c>
      <c r="F1751" t="s">
        <v>1306</v>
      </c>
      <c r="H1751" t="s">
        <v>265</v>
      </c>
      <c r="I1751" t="s">
        <v>266</v>
      </c>
      <c r="J1751" t="s">
        <v>748</v>
      </c>
      <c r="K1751" t="s">
        <v>9207</v>
      </c>
      <c r="L1751" t="s">
        <v>267</v>
      </c>
      <c r="M1751" t="s">
        <v>268</v>
      </c>
      <c r="N1751">
        <v>8</v>
      </c>
      <c r="O1751" t="s">
        <v>266</v>
      </c>
      <c r="P1751">
        <v>0.48</v>
      </c>
      <c r="R1751">
        <v>1</v>
      </c>
      <c r="S1751" s="108">
        <v>0.48</v>
      </c>
      <c r="T1751">
        <v>1</v>
      </c>
      <c r="U1751" t="s">
        <v>270</v>
      </c>
      <c r="V1751" t="s">
        <v>167</v>
      </c>
      <c r="W1751">
        <v>1</v>
      </c>
      <c r="X1751">
        <v>0</v>
      </c>
      <c r="Y1751">
        <v>0</v>
      </c>
      <c r="Z1751">
        <v>1</v>
      </c>
      <c r="AA1751">
        <v>0</v>
      </c>
      <c r="AB1751">
        <v>0</v>
      </c>
      <c r="AC1751">
        <v>0</v>
      </c>
      <c r="AD1751">
        <v>0</v>
      </c>
    </row>
    <row r="1752" spans="1:30" x14ac:dyDescent="0.3">
      <c r="A1752" t="s">
        <v>10734</v>
      </c>
      <c r="B1752" t="s">
        <v>3622</v>
      </c>
      <c r="C1752" t="s">
        <v>16519</v>
      </c>
      <c r="D1752" t="s">
        <v>1306</v>
      </c>
      <c r="F1752" t="s">
        <v>1306</v>
      </c>
      <c r="H1752" t="s">
        <v>265</v>
      </c>
      <c r="I1752" t="s">
        <v>266</v>
      </c>
      <c r="J1752" t="s">
        <v>748</v>
      </c>
      <c r="K1752" t="s">
        <v>9207</v>
      </c>
      <c r="L1752" t="s">
        <v>271</v>
      </c>
      <c r="M1752" t="s">
        <v>268</v>
      </c>
      <c r="N1752">
        <v>9</v>
      </c>
      <c r="O1752" t="s">
        <v>288</v>
      </c>
      <c r="P1752">
        <v>0.48</v>
      </c>
      <c r="R1752">
        <v>1</v>
      </c>
      <c r="S1752" s="108">
        <v>0.48</v>
      </c>
      <c r="T1752">
        <v>1</v>
      </c>
      <c r="U1752" t="s">
        <v>270</v>
      </c>
      <c r="V1752" t="s">
        <v>167</v>
      </c>
      <c r="W1752">
        <v>1</v>
      </c>
      <c r="X1752">
        <v>0</v>
      </c>
      <c r="Y1752">
        <v>1</v>
      </c>
      <c r="Z1752">
        <v>0</v>
      </c>
      <c r="AA1752">
        <v>0</v>
      </c>
      <c r="AB1752">
        <v>0</v>
      </c>
      <c r="AC1752">
        <v>0</v>
      </c>
      <c r="AD1752">
        <v>0</v>
      </c>
    </row>
    <row r="1753" spans="1:30" x14ac:dyDescent="0.3">
      <c r="A1753" t="s">
        <v>10734</v>
      </c>
      <c r="B1753" t="s">
        <v>3623</v>
      </c>
      <c r="C1753" t="s">
        <v>16519</v>
      </c>
      <c r="D1753" t="s">
        <v>11558</v>
      </c>
      <c r="F1753" t="s">
        <v>11558</v>
      </c>
      <c r="H1753" t="s">
        <v>265</v>
      </c>
      <c r="I1753" t="s">
        <v>266</v>
      </c>
      <c r="J1753" t="s">
        <v>748</v>
      </c>
      <c r="K1753" t="s">
        <v>1202</v>
      </c>
      <c r="L1753" t="s">
        <v>271</v>
      </c>
      <c r="M1753" t="s">
        <v>268</v>
      </c>
      <c r="N1753">
        <v>9</v>
      </c>
      <c r="O1753" t="s">
        <v>272</v>
      </c>
      <c r="P1753">
        <v>2</v>
      </c>
      <c r="R1753">
        <v>1</v>
      </c>
      <c r="S1753" s="108">
        <v>2</v>
      </c>
      <c r="T1753">
        <v>1</v>
      </c>
      <c r="U1753" t="s">
        <v>270</v>
      </c>
      <c r="V1753" t="s">
        <v>167</v>
      </c>
      <c r="W1753">
        <v>1</v>
      </c>
      <c r="X1753">
        <v>0</v>
      </c>
      <c r="Y1753">
        <v>0</v>
      </c>
      <c r="Z1753">
        <v>1</v>
      </c>
      <c r="AA1753">
        <v>0</v>
      </c>
      <c r="AB1753">
        <v>0</v>
      </c>
      <c r="AC1753">
        <v>0</v>
      </c>
      <c r="AD1753">
        <v>0</v>
      </c>
    </row>
    <row r="1754" spans="1:30" x14ac:dyDescent="0.3">
      <c r="A1754" t="s">
        <v>10734</v>
      </c>
      <c r="B1754" t="s">
        <v>3623</v>
      </c>
      <c r="C1754" t="s">
        <v>16519</v>
      </c>
      <c r="D1754" t="s">
        <v>11558</v>
      </c>
      <c r="F1754" t="s">
        <v>11558</v>
      </c>
      <c r="H1754" t="s">
        <v>265</v>
      </c>
      <c r="I1754" t="s">
        <v>266</v>
      </c>
      <c r="J1754" t="s">
        <v>748</v>
      </c>
      <c r="K1754" t="s">
        <v>1202</v>
      </c>
      <c r="L1754" t="s">
        <v>267</v>
      </c>
      <c r="M1754" t="s">
        <v>268</v>
      </c>
      <c r="N1754">
        <v>8</v>
      </c>
      <c r="O1754" t="s">
        <v>282</v>
      </c>
      <c r="P1754">
        <v>1</v>
      </c>
      <c r="R1754">
        <v>1</v>
      </c>
      <c r="S1754" s="108">
        <v>1</v>
      </c>
      <c r="T1754">
        <v>1</v>
      </c>
      <c r="U1754" t="s">
        <v>270</v>
      </c>
      <c r="V1754" t="s">
        <v>167</v>
      </c>
      <c r="W1754">
        <v>1</v>
      </c>
      <c r="X1754">
        <v>0</v>
      </c>
      <c r="Y1754">
        <v>0</v>
      </c>
      <c r="Z1754">
        <v>1</v>
      </c>
      <c r="AA1754">
        <v>0</v>
      </c>
      <c r="AB1754">
        <v>0</v>
      </c>
      <c r="AC1754">
        <v>0</v>
      </c>
      <c r="AD1754">
        <v>0</v>
      </c>
    </row>
    <row r="1755" spans="1:30" x14ac:dyDescent="0.3">
      <c r="A1755" t="s">
        <v>10734</v>
      </c>
      <c r="B1755" t="s">
        <v>3623</v>
      </c>
      <c r="C1755" t="s">
        <v>16519</v>
      </c>
      <c r="D1755" t="s">
        <v>11558</v>
      </c>
      <c r="F1755" t="s">
        <v>11558</v>
      </c>
      <c r="H1755" t="s">
        <v>265</v>
      </c>
      <c r="I1755" t="s">
        <v>266</v>
      </c>
      <c r="J1755" t="s">
        <v>748</v>
      </c>
      <c r="K1755" t="s">
        <v>1202</v>
      </c>
      <c r="L1755" t="s">
        <v>267</v>
      </c>
      <c r="M1755" t="s">
        <v>268</v>
      </c>
      <c r="N1755">
        <v>8</v>
      </c>
      <c r="O1755" t="s">
        <v>282</v>
      </c>
      <c r="P1755">
        <v>1</v>
      </c>
      <c r="R1755">
        <v>1</v>
      </c>
      <c r="S1755" s="108">
        <v>1</v>
      </c>
      <c r="T1755">
        <v>1</v>
      </c>
      <c r="U1755" t="s">
        <v>270</v>
      </c>
      <c r="V1755" t="s">
        <v>167</v>
      </c>
      <c r="W1755">
        <v>1</v>
      </c>
      <c r="X1755">
        <v>0</v>
      </c>
      <c r="Y1755">
        <v>0</v>
      </c>
      <c r="Z1755">
        <v>1</v>
      </c>
      <c r="AA1755">
        <v>0</v>
      </c>
      <c r="AB1755">
        <v>0</v>
      </c>
      <c r="AC1755">
        <v>0</v>
      </c>
      <c r="AD1755">
        <v>0</v>
      </c>
    </row>
    <row r="1756" spans="1:30" x14ac:dyDescent="0.3">
      <c r="A1756" t="s">
        <v>10734</v>
      </c>
      <c r="B1756" t="s">
        <v>3623</v>
      </c>
      <c r="C1756" t="s">
        <v>16519</v>
      </c>
      <c r="D1756" t="s">
        <v>11558</v>
      </c>
      <c r="F1756" t="s">
        <v>11558</v>
      </c>
      <c r="H1756" t="s">
        <v>265</v>
      </c>
      <c r="I1756" t="s">
        <v>266</v>
      </c>
      <c r="J1756" t="s">
        <v>748</v>
      </c>
      <c r="K1756" t="s">
        <v>1202</v>
      </c>
      <c r="L1756" t="s">
        <v>267</v>
      </c>
      <c r="M1756" t="s">
        <v>268</v>
      </c>
      <c r="N1756">
        <v>8</v>
      </c>
      <c r="O1756" t="s">
        <v>266</v>
      </c>
      <c r="P1756">
        <v>0.32</v>
      </c>
      <c r="R1756">
        <v>2</v>
      </c>
      <c r="S1756" s="108">
        <v>0.64</v>
      </c>
      <c r="T1756">
        <v>1</v>
      </c>
      <c r="U1756" t="s">
        <v>270</v>
      </c>
      <c r="V1756" t="s">
        <v>167</v>
      </c>
      <c r="W1756">
        <v>2</v>
      </c>
      <c r="X1756">
        <v>0</v>
      </c>
      <c r="Y1756">
        <v>0</v>
      </c>
      <c r="Z1756">
        <v>2</v>
      </c>
      <c r="AA1756">
        <v>0</v>
      </c>
      <c r="AB1756">
        <v>0</v>
      </c>
      <c r="AC1756">
        <v>0</v>
      </c>
      <c r="AD1756">
        <v>0</v>
      </c>
    </row>
    <row r="1757" spans="1:30" x14ac:dyDescent="0.3">
      <c r="A1757" t="s">
        <v>10734</v>
      </c>
      <c r="B1757" t="s">
        <v>3623</v>
      </c>
      <c r="C1757" t="s">
        <v>16519</v>
      </c>
      <c r="D1757" t="s">
        <v>11558</v>
      </c>
      <c r="F1757" t="s">
        <v>11558</v>
      </c>
      <c r="H1757" t="s">
        <v>265</v>
      </c>
      <c r="I1757" t="s">
        <v>266</v>
      </c>
      <c r="J1757" t="s">
        <v>748</v>
      </c>
      <c r="K1757" t="s">
        <v>1202</v>
      </c>
      <c r="L1757" t="s">
        <v>271</v>
      </c>
      <c r="M1757" t="s">
        <v>268</v>
      </c>
      <c r="N1757">
        <v>9</v>
      </c>
      <c r="O1757" t="s">
        <v>288</v>
      </c>
      <c r="P1757">
        <v>0.48</v>
      </c>
      <c r="R1757">
        <v>3</v>
      </c>
      <c r="S1757" s="108">
        <v>1.44</v>
      </c>
      <c r="T1757">
        <v>1</v>
      </c>
      <c r="U1757" t="s">
        <v>270</v>
      </c>
      <c r="V1757" t="s">
        <v>167</v>
      </c>
      <c r="W1757">
        <v>3</v>
      </c>
      <c r="X1757">
        <v>0</v>
      </c>
      <c r="Y1757">
        <v>3</v>
      </c>
      <c r="Z1757">
        <v>0</v>
      </c>
      <c r="AA1757">
        <v>0</v>
      </c>
      <c r="AB1757">
        <v>0</v>
      </c>
      <c r="AC1757">
        <v>0</v>
      </c>
      <c r="AD1757">
        <v>0</v>
      </c>
    </row>
    <row r="1758" spans="1:30" x14ac:dyDescent="0.3">
      <c r="A1758" t="s">
        <v>10734</v>
      </c>
      <c r="B1758" t="s">
        <v>3623</v>
      </c>
      <c r="C1758" t="s">
        <v>16519</v>
      </c>
      <c r="D1758" t="s">
        <v>11558</v>
      </c>
      <c r="F1758" t="s">
        <v>11558</v>
      </c>
      <c r="H1758" t="s">
        <v>265</v>
      </c>
      <c r="I1758" t="s">
        <v>266</v>
      </c>
      <c r="J1758" t="s">
        <v>748</v>
      </c>
      <c r="K1758" t="s">
        <v>1202</v>
      </c>
      <c r="L1758" t="s">
        <v>271</v>
      </c>
      <c r="M1758" t="s">
        <v>268</v>
      </c>
      <c r="N1758">
        <v>9</v>
      </c>
      <c r="O1758" t="s">
        <v>288</v>
      </c>
      <c r="P1758">
        <v>0.48</v>
      </c>
      <c r="R1758">
        <v>3</v>
      </c>
      <c r="S1758" s="108">
        <v>1.44</v>
      </c>
      <c r="T1758">
        <v>1</v>
      </c>
      <c r="U1758" t="s">
        <v>270</v>
      </c>
      <c r="V1758" t="s">
        <v>167</v>
      </c>
      <c r="W1758">
        <v>3</v>
      </c>
      <c r="X1758">
        <v>0</v>
      </c>
      <c r="Y1758">
        <v>3</v>
      </c>
      <c r="Z1758">
        <v>0</v>
      </c>
      <c r="AA1758">
        <v>0</v>
      </c>
      <c r="AB1758">
        <v>0</v>
      </c>
      <c r="AC1758">
        <v>0</v>
      </c>
      <c r="AD1758">
        <v>0</v>
      </c>
    </row>
    <row r="1759" spans="1:30" x14ac:dyDescent="0.3">
      <c r="A1759" t="s">
        <v>10734</v>
      </c>
      <c r="B1759" t="s">
        <v>3623</v>
      </c>
      <c r="C1759" t="s">
        <v>16519</v>
      </c>
      <c r="D1759" t="s">
        <v>11558</v>
      </c>
      <c r="F1759" t="s">
        <v>11558</v>
      </c>
      <c r="H1759" t="s">
        <v>265</v>
      </c>
      <c r="I1759" t="s">
        <v>266</v>
      </c>
      <c r="J1759" t="s">
        <v>748</v>
      </c>
      <c r="K1759" t="s">
        <v>1202</v>
      </c>
      <c r="L1759" t="s">
        <v>267</v>
      </c>
      <c r="M1759" t="s">
        <v>268</v>
      </c>
      <c r="N1759">
        <v>8</v>
      </c>
      <c r="O1759" t="s">
        <v>282</v>
      </c>
      <c r="P1759">
        <v>1</v>
      </c>
      <c r="R1759">
        <v>1</v>
      </c>
      <c r="S1759" s="108">
        <v>1</v>
      </c>
      <c r="T1759">
        <v>1</v>
      </c>
      <c r="U1759" t="s">
        <v>270</v>
      </c>
      <c r="V1759" t="s">
        <v>167</v>
      </c>
      <c r="W1759">
        <v>1</v>
      </c>
      <c r="X1759">
        <v>0</v>
      </c>
      <c r="Y1759">
        <v>0</v>
      </c>
      <c r="Z1759">
        <v>1</v>
      </c>
      <c r="AA1759">
        <v>0</v>
      </c>
      <c r="AB1759">
        <v>0</v>
      </c>
      <c r="AC1759">
        <v>0</v>
      </c>
      <c r="AD1759">
        <v>0</v>
      </c>
    </row>
    <row r="1760" spans="1:30" x14ac:dyDescent="0.3">
      <c r="A1760" t="s">
        <v>10734</v>
      </c>
      <c r="B1760" t="s">
        <v>3623</v>
      </c>
      <c r="C1760" t="s">
        <v>16519</v>
      </c>
      <c r="D1760" t="s">
        <v>11558</v>
      </c>
      <c r="F1760" t="s">
        <v>11558</v>
      </c>
      <c r="H1760" t="s">
        <v>265</v>
      </c>
      <c r="I1760" t="s">
        <v>266</v>
      </c>
      <c r="J1760" t="s">
        <v>748</v>
      </c>
      <c r="K1760" t="s">
        <v>1202</v>
      </c>
      <c r="L1760" t="s">
        <v>271</v>
      </c>
      <c r="M1760" t="s">
        <v>268</v>
      </c>
      <c r="N1760">
        <v>21</v>
      </c>
      <c r="O1760" t="s">
        <v>273</v>
      </c>
      <c r="P1760">
        <v>0.17</v>
      </c>
      <c r="R1760">
        <v>1</v>
      </c>
      <c r="S1760" s="108">
        <v>0.17</v>
      </c>
      <c r="T1760">
        <v>1</v>
      </c>
      <c r="U1760" t="s">
        <v>270</v>
      </c>
      <c r="V1760" t="s">
        <v>167</v>
      </c>
      <c r="W1760">
        <v>1</v>
      </c>
      <c r="X1760">
        <v>1</v>
      </c>
      <c r="Y1760">
        <v>0</v>
      </c>
      <c r="Z1760">
        <v>0</v>
      </c>
      <c r="AA1760">
        <v>0</v>
      </c>
      <c r="AB1760">
        <v>0</v>
      </c>
      <c r="AC1760">
        <v>0</v>
      </c>
      <c r="AD1760">
        <v>0</v>
      </c>
    </row>
    <row r="1761" spans="1:30" x14ac:dyDescent="0.3">
      <c r="A1761" t="s">
        <v>10734</v>
      </c>
      <c r="B1761" t="s">
        <v>3623</v>
      </c>
      <c r="C1761" t="s">
        <v>16519</v>
      </c>
      <c r="D1761" t="s">
        <v>11558</v>
      </c>
      <c r="F1761" t="s">
        <v>11558</v>
      </c>
      <c r="H1761" t="s">
        <v>265</v>
      </c>
      <c r="I1761" t="s">
        <v>266</v>
      </c>
      <c r="J1761" t="s">
        <v>748</v>
      </c>
      <c r="K1761" t="s">
        <v>1202</v>
      </c>
      <c r="L1761" t="s">
        <v>271</v>
      </c>
      <c r="M1761" t="s">
        <v>268</v>
      </c>
      <c r="N1761">
        <v>21</v>
      </c>
      <c r="O1761" t="s">
        <v>273</v>
      </c>
      <c r="P1761">
        <v>0.17</v>
      </c>
      <c r="R1761">
        <v>1</v>
      </c>
      <c r="S1761" s="108">
        <v>0.17</v>
      </c>
      <c r="T1761">
        <v>1</v>
      </c>
      <c r="U1761" t="s">
        <v>270</v>
      </c>
      <c r="V1761" t="s">
        <v>167</v>
      </c>
      <c r="W1761">
        <v>1</v>
      </c>
      <c r="X1761">
        <v>1</v>
      </c>
      <c r="Y1761">
        <v>0</v>
      </c>
      <c r="Z1761">
        <v>0</v>
      </c>
      <c r="AA1761">
        <v>0</v>
      </c>
      <c r="AB1761">
        <v>0</v>
      </c>
      <c r="AC1761">
        <v>0</v>
      </c>
      <c r="AD1761">
        <v>0</v>
      </c>
    </row>
    <row r="1762" spans="1:30" x14ac:dyDescent="0.3">
      <c r="A1762" t="s">
        <v>10734</v>
      </c>
      <c r="B1762" t="s">
        <v>3623</v>
      </c>
      <c r="C1762" t="s">
        <v>16519</v>
      </c>
      <c r="D1762" t="s">
        <v>11558</v>
      </c>
      <c r="F1762" t="s">
        <v>11558</v>
      </c>
      <c r="H1762" t="s">
        <v>265</v>
      </c>
      <c r="I1762" t="s">
        <v>266</v>
      </c>
      <c r="J1762" t="s">
        <v>748</v>
      </c>
      <c r="K1762" t="s">
        <v>1202</v>
      </c>
      <c r="L1762" t="s">
        <v>271</v>
      </c>
      <c r="M1762" t="s">
        <v>268</v>
      </c>
      <c r="N1762">
        <v>21</v>
      </c>
      <c r="O1762" t="s">
        <v>273</v>
      </c>
      <c r="P1762">
        <v>0.17</v>
      </c>
      <c r="R1762">
        <v>1</v>
      </c>
      <c r="S1762" s="108">
        <v>0.17</v>
      </c>
      <c r="T1762">
        <v>1</v>
      </c>
      <c r="U1762" t="s">
        <v>270</v>
      </c>
      <c r="V1762" t="s">
        <v>167</v>
      </c>
      <c r="W1762">
        <v>1</v>
      </c>
      <c r="X1762">
        <v>1</v>
      </c>
      <c r="Y1762">
        <v>0</v>
      </c>
      <c r="Z1762">
        <v>0</v>
      </c>
      <c r="AA1762">
        <v>0</v>
      </c>
      <c r="AB1762">
        <v>0</v>
      </c>
      <c r="AC1762">
        <v>0</v>
      </c>
      <c r="AD1762">
        <v>0</v>
      </c>
    </row>
    <row r="1763" spans="1:30" x14ac:dyDescent="0.3">
      <c r="A1763" t="s">
        <v>10734</v>
      </c>
      <c r="B1763" t="s">
        <v>3623</v>
      </c>
      <c r="C1763" t="s">
        <v>16519</v>
      </c>
      <c r="D1763" t="s">
        <v>11558</v>
      </c>
      <c r="F1763" t="s">
        <v>11558</v>
      </c>
      <c r="H1763" t="s">
        <v>265</v>
      </c>
      <c r="I1763" t="s">
        <v>266</v>
      </c>
      <c r="J1763" t="s">
        <v>748</v>
      </c>
      <c r="K1763" t="s">
        <v>1202</v>
      </c>
      <c r="L1763" t="s">
        <v>271</v>
      </c>
      <c r="M1763" t="s">
        <v>268</v>
      </c>
      <c r="N1763">
        <v>21</v>
      </c>
      <c r="O1763" t="s">
        <v>273</v>
      </c>
      <c r="P1763">
        <v>0.17</v>
      </c>
      <c r="R1763">
        <v>1</v>
      </c>
      <c r="S1763" s="108">
        <v>0.17</v>
      </c>
      <c r="T1763">
        <v>1</v>
      </c>
      <c r="U1763" t="s">
        <v>270</v>
      </c>
      <c r="V1763" t="s">
        <v>167</v>
      </c>
      <c r="W1763">
        <v>1</v>
      </c>
      <c r="X1763">
        <v>1</v>
      </c>
      <c r="Y1763">
        <v>0</v>
      </c>
      <c r="Z1763">
        <v>0</v>
      </c>
      <c r="AA1763">
        <v>0</v>
      </c>
      <c r="AB1763">
        <v>0</v>
      </c>
      <c r="AC1763">
        <v>0</v>
      </c>
      <c r="AD1763">
        <v>0</v>
      </c>
    </row>
    <row r="1764" spans="1:30" x14ac:dyDescent="0.3">
      <c r="A1764" t="s">
        <v>11775</v>
      </c>
      <c r="B1764" t="s">
        <v>294</v>
      </c>
      <c r="C1764" t="s">
        <v>11776</v>
      </c>
      <c r="D1764" t="s">
        <v>1316</v>
      </c>
      <c r="F1764" t="s">
        <v>1316</v>
      </c>
      <c r="H1764" t="s">
        <v>265</v>
      </c>
      <c r="I1764" t="s">
        <v>266</v>
      </c>
      <c r="J1764" t="s">
        <v>748</v>
      </c>
      <c r="K1764" t="s">
        <v>921</v>
      </c>
      <c r="L1764" t="s">
        <v>267</v>
      </c>
      <c r="M1764" t="s">
        <v>268</v>
      </c>
      <c r="N1764">
        <v>8</v>
      </c>
      <c r="O1764" t="s">
        <v>266</v>
      </c>
      <c r="P1764">
        <v>0.48</v>
      </c>
      <c r="R1764">
        <v>2</v>
      </c>
      <c r="S1764" s="108">
        <v>0.96</v>
      </c>
      <c r="T1764">
        <v>1</v>
      </c>
      <c r="U1764" t="s">
        <v>270</v>
      </c>
      <c r="V1764" t="s">
        <v>167</v>
      </c>
      <c r="W1764">
        <v>2</v>
      </c>
      <c r="X1764">
        <v>0</v>
      </c>
      <c r="Y1764">
        <v>0</v>
      </c>
      <c r="Z1764">
        <v>2</v>
      </c>
      <c r="AA1764">
        <v>0</v>
      </c>
      <c r="AB1764">
        <v>0</v>
      </c>
      <c r="AC1764">
        <v>0</v>
      </c>
      <c r="AD1764">
        <v>0</v>
      </c>
    </row>
    <row r="1765" spans="1:30" x14ac:dyDescent="0.3">
      <c r="A1765" t="s">
        <v>11775</v>
      </c>
      <c r="B1765" t="s">
        <v>294</v>
      </c>
      <c r="C1765" t="s">
        <v>11776</v>
      </c>
      <c r="D1765" t="s">
        <v>1316</v>
      </c>
      <c r="F1765" t="s">
        <v>1316</v>
      </c>
      <c r="H1765" t="s">
        <v>265</v>
      </c>
      <c r="I1765" t="s">
        <v>266</v>
      </c>
      <c r="J1765" t="s">
        <v>748</v>
      </c>
      <c r="K1765" t="s">
        <v>921</v>
      </c>
      <c r="L1765" t="s">
        <v>271</v>
      </c>
      <c r="M1765" t="s">
        <v>268</v>
      </c>
      <c r="N1765">
        <v>9</v>
      </c>
      <c r="O1765" t="s">
        <v>272</v>
      </c>
      <c r="P1765">
        <v>2</v>
      </c>
      <c r="R1765">
        <v>1</v>
      </c>
      <c r="S1765" s="108">
        <v>2</v>
      </c>
      <c r="T1765">
        <v>1</v>
      </c>
      <c r="U1765" t="s">
        <v>270</v>
      </c>
      <c r="V1765" t="s">
        <v>167</v>
      </c>
      <c r="W1765">
        <v>1</v>
      </c>
      <c r="X1765">
        <v>0</v>
      </c>
      <c r="Y1765">
        <v>0</v>
      </c>
      <c r="Z1765">
        <v>1</v>
      </c>
      <c r="AA1765">
        <v>0</v>
      </c>
      <c r="AB1765">
        <v>0</v>
      </c>
      <c r="AC1765">
        <v>0</v>
      </c>
      <c r="AD1765">
        <v>0</v>
      </c>
    </row>
    <row r="1766" spans="1:30" x14ac:dyDescent="0.3">
      <c r="A1766" t="s">
        <v>11775</v>
      </c>
      <c r="B1766" t="s">
        <v>294</v>
      </c>
      <c r="C1766" t="s">
        <v>11776</v>
      </c>
      <c r="D1766" t="s">
        <v>1316</v>
      </c>
      <c r="F1766" t="s">
        <v>1316</v>
      </c>
      <c r="H1766" t="s">
        <v>265</v>
      </c>
      <c r="I1766" t="s">
        <v>266</v>
      </c>
      <c r="J1766" t="s">
        <v>748</v>
      </c>
      <c r="K1766" t="s">
        <v>921</v>
      </c>
      <c r="L1766" t="s">
        <v>271</v>
      </c>
      <c r="M1766" t="s">
        <v>268</v>
      </c>
      <c r="N1766">
        <v>21</v>
      </c>
      <c r="O1766" t="s">
        <v>273</v>
      </c>
      <c r="P1766">
        <v>0.17</v>
      </c>
      <c r="R1766">
        <v>1</v>
      </c>
      <c r="S1766" s="108">
        <v>0.17</v>
      </c>
      <c r="T1766">
        <v>1</v>
      </c>
      <c r="U1766" t="s">
        <v>270</v>
      </c>
      <c r="V1766" t="s">
        <v>167</v>
      </c>
      <c r="W1766">
        <v>1</v>
      </c>
      <c r="X1766">
        <v>1</v>
      </c>
      <c r="Y1766">
        <v>0</v>
      </c>
      <c r="Z1766">
        <v>0</v>
      </c>
      <c r="AA1766">
        <v>0</v>
      </c>
      <c r="AB1766">
        <v>0</v>
      </c>
      <c r="AC1766">
        <v>0</v>
      </c>
      <c r="AD1766">
        <v>0</v>
      </c>
    </row>
    <row r="1767" spans="1:30" x14ac:dyDescent="0.3">
      <c r="A1767" t="s">
        <v>11775</v>
      </c>
      <c r="B1767" t="s">
        <v>302</v>
      </c>
      <c r="C1767" t="s">
        <v>11776</v>
      </c>
      <c r="D1767" t="s">
        <v>1320</v>
      </c>
      <c r="F1767" t="s">
        <v>1320</v>
      </c>
      <c r="H1767" t="s">
        <v>265</v>
      </c>
      <c r="I1767" t="s">
        <v>266</v>
      </c>
      <c r="J1767" t="s">
        <v>748</v>
      </c>
      <c r="K1767" t="s">
        <v>921</v>
      </c>
      <c r="L1767" t="s">
        <v>267</v>
      </c>
      <c r="M1767" t="s">
        <v>268</v>
      </c>
      <c r="N1767">
        <v>8</v>
      </c>
      <c r="O1767" t="s">
        <v>266</v>
      </c>
      <c r="P1767">
        <v>0.48</v>
      </c>
      <c r="R1767">
        <v>2</v>
      </c>
      <c r="S1767" s="108">
        <v>0.96</v>
      </c>
      <c r="T1767">
        <v>1</v>
      </c>
      <c r="U1767" t="s">
        <v>270</v>
      </c>
      <c r="V1767" t="s">
        <v>167</v>
      </c>
      <c r="W1767">
        <v>2</v>
      </c>
      <c r="X1767">
        <v>0</v>
      </c>
      <c r="Y1767">
        <v>0</v>
      </c>
      <c r="Z1767">
        <v>2</v>
      </c>
      <c r="AA1767">
        <v>0</v>
      </c>
      <c r="AB1767">
        <v>0</v>
      </c>
      <c r="AC1767">
        <v>0</v>
      </c>
      <c r="AD1767">
        <v>0</v>
      </c>
    </row>
    <row r="1768" spans="1:30" x14ac:dyDescent="0.3">
      <c r="A1768" t="s">
        <v>11775</v>
      </c>
      <c r="B1768" t="s">
        <v>302</v>
      </c>
      <c r="C1768" t="s">
        <v>11776</v>
      </c>
      <c r="D1768" t="s">
        <v>1320</v>
      </c>
      <c r="F1768" t="s">
        <v>1320</v>
      </c>
      <c r="H1768" t="s">
        <v>265</v>
      </c>
      <c r="I1768" t="s">
        <v>266</v>
      </c>
      <c r="J1768" t="s">
        <v>748</v>
      </c>
      <c r="K1768" t="s">
        <v>921</v>
      </c>
      <c r="L1768" t="s">
        <v>271</v>
      </c>
      <c r="M1768" t="s">
        <v>268</v>
      </c>
      <c r="N1768">
        <v>9</v>
      </c>
      <c r="O1768" t="s">
        <v>288</v>
      </c>
      <c r="P1768">
        <v>0.48</v>
      </c>
      <c r="R1768">
        <v>6</v>
      </c>
      <c r="S1768" s="108">
        <v>2.88</v>
      </c>
      <c r="T1768">
        <v>1</v>
      </c>
      <c r="U1768" t="s">
        <v>270</v>
      </c>
      <c r="V1768" t="s">
        <v>167</v>
      </c>
      <c r="W1768">
        <v>3</v>
      </c>
      <c r="X1768">
        <v>0</v>
      </c>
      <c r="Y1768">
        <v>6</v>
      </c>
      <c r="Z1768">
        <v>0</v>
      </c>
      <c r="AA1768">
        <v>0</v>
      </c>
      <c r="AB1768">
        <v>0</v>
      </c>
      <c r="AC1768">
        <v>0</v>
      </c>
      <c r="AD1768">
        <v>0</v>
      </c>
    </row>
    <row r="1769" spans="1:30" x14ac:dyDescent="0.3">
      <c r="A1769" t="s">
        <v>11775</v>
      </c>
      <c r="B1769" t="s">
        <v>302</v>
      </c>
      <c r="C1769" t="s">
        <v>11776</v>
      </c>
      <c r="D1769" t="s">
        <v>1320</v>
      </c>
      <c r="F1769" t="s">
        <v>1320</v>
      </c>
      <c r="H1769" t="s">
        <v>265</v>
      </c>
      <c r="I1769" t="s">
        <v>266</v>
      </c>
      <c r="J1769" t="s">
        <v>748</v>
      </c>
      <c r="K1769" t="s">
        <v>921</v>
      </c>
      <c r="L1769" t="s">
        <v>271</v>
      </c>
      <c r="M1769" t="s">
        <v>268</v>
      </c>
      <c r="N1769">
        <v>9</v>
      </c>
      <c r="O1769" t="s">
        <v>288</v>
      </c>
      <c r="P1769">
        <v>0.48</v>
      </c>
      <c r="R1769">
        <v>6</v>
      </c>
      <c r="S1769" s="108">
        <v>2.88</v>
      </c>
      <c r="T1769">
        <v>1</v>
      </c>
      <c r="U1769" t="s">
        <v>270</v>
      </c>
      <c r="V1769" t="s">
        <v>167</v>
      </c>
      <c r="W1769">
        <v>3</v>
      </c>
      <c r="X1769">
        <v>0</v>
      </c>
      <c r="Y1769">
        <v>6</v>
      </c>
      <c r="Z1769">
        <v>0</v>
      </c>
      <c r="AA1769">
        <v>0</v>
      </c>
      <c r="AB1769">
        <v>0</v>
      </c>
      <c r="AC1769">
        <v>0</v>
      </c>
      <c r="AD1769">
        <v>0</v>
      </c>
    </row>
    <row r="1770" spans="1:30" x14ac:dyDescent="0.3">
      <c r="A1770" t="s">
        <v>11775</v>
      </c>
      <c r="B1770" t="s">
        <v>302</v>
      </c>
      <c r="C1770" t="s">
        <v>11776</v>
      </c>
      <c r="D1770" t="s">
        <v>1320</v>
      </c>
      <c r="F1770" t="s">
        <v>1320</v>
      </c>
      <c r="H1770" t="s">
        <v>265</v>
      </c>
      <c r="I1770" t="s">
        <v>266</v>
      </c>
      <c r="J1770" t="s">
        <v>748</v>
      </c>
      <c r="K1770" t="s">
        <v>921</v>
      </c>
      <c r="L1770" t="s">
        <v>267</v>
      </c>
      <c r="M1770" t="s">
        <v>268</v>
      </c>
      <c r="N1770">
        <v>8</v>
      </c>
      <c r="O1770" t="s">
        <v>266</v>
      </c>
      <c r="P1770">
        <v>0.48</v>
      </c>
      <c r="R1770">
        <v>2</v>
      </c>
      <c r="S1770" s="108">
        <v>0.96</v>
      </c>
      <c r="T1770">
        <v>1</v>
      </c>
      <c r="U1770" t="s">
        <v>270</v>
      </c>
      <c r="V1770" t="s">
        <v>167</v>
      </c>
      <c r="W1770">
        <v>2</v>
      </c>
      <c r="X1770">
        <v>0</v>
      </c>
      <c r="Y1770">
        <v>0</v>
      </c>
      <c r="Z1770">
        <v>2</v>
      </c>
      <c r="AA1770">
        <v>0</v>
      </c>
      <c r="AB1770">
        <v>0</v>
      </c>
      <c r="AC1770">
        <v>0</v>
      </c>
      <c r="AD1770">
        <v>0</v>
      </c>
    </row>
    <row r="1771" spans="1:30" x14ac:dyDescent="0.3">
      <c r="A1771" t="s">
        <v>11775</v>
      </c>
      <c r="B1771" t="s">
        <v>302</v>
      </c>
      <c r="C1771" t="s">
        <v>11776</v>
      </c>
      <c r="D1771" t="s">
        <v>1320</v>
      </c>
      <c r="F1771" t="s">
        <v>1320</v>
      </c>
      <c r="H1771" t="s">
        <v>265</v>
      </c>
      <c r="I1771" t="s">
        <v>266</v>
      </c>
      <c r="J1771" t="s">
        <v>748</v>
      </c>
      <c r="K1771" t="s">
        <v>921</v>
      </c>
      <c r="L1771" t="s">
        <v>271</v>
      </c>
      <c r="M1771" t="s">
        <v>268</v>
      </c>
      <c r="N1771">
        <v>21</v>
      </c>
      <c r="O1771" t="s">
        <v>273</v>
      </c>
      <c r="P1771">
        <v>0.17</v>
      </c>
      <c r="R1771">
        <v>1</v>
      </c>
      <c r="S1771" s="108">
        <v>0.17</v>
      </c>
      <c r="T1771">
        <v>1</v>
      </c>
      <c r="U1771" t="s">
        <v>270</v>
      </c>
      <c r="V1771" t="s">
        <v>167</v>
      </c>
      <c r="W1771">
        <v>1</v>
      </c>
      <c r="X1771">
        <v>1</v>
      </c>
      <c r="Y1771">
        <v>0</v>
      </c>
      <c r="Z1771">
        <v>0</v>
      </c>
      <c r="AA1771">
        <v>0</v>
      </c>
      <c r="AB1771">
        <v>0</v>
      </c>
      <c r="AC1771">
        <v>0</v>
      </c>
      <c r="AD1771">
        <v>0</v>
      </c>
    </row>
    <row r="1772" spans="1:30" x14ac:dyDescent="0.3">
      <c r="A1772" t="s">
        <v>11775</v>
      </c>
      <c r="B1772" t="s">
        <v>302</v>
      </c>
      <c r="C1772" t="s">
        <v>11776</v>
      </c>
      <c r="D1772" t="s">
        <v>1320</v>
      </c>
      <c r="F1772" t="s">
        <v>1320</v>
      </c>
      <c r="H1772" t="s">
        <v>265</v>
      </c>
      <c r="I1772" t="s">
        <v>266</v>
      </c>
      <c r="J1772" t="s">
        <v>748</v>
      </c>
      <c r="K1772" t="s">
        <v>921</v>
      </c>
      <c r="L1772" t="s">
        <v>271</v>
      </c>
      <c r="M1772" t="s">
        <v>268</v>
      </c>
      <c r="N1772">
        <v>21</v>
      </c>
      <c r="O1772" t="s">
        <v>273</v>
      </c>
      <c r="P1772">
        <v>0.17</v>
      </c>
      <c r="R1772">
        <v>1</v>
      </c>
      <c r="S1772" s="108">
        <v>0.17</v>
      </c>
      <c r="T1772">
        <v>1</v>
      </c>
      <c r="U1772" t="s">
        <v>270</v>
      </c>
      <c r="V1772" t="s">
        <v>167</v>
      </c>
      <c r="W1772">
        <v>1</v>
      </c>
      <c r="X1772">
        <v>1</v>
      </c>
      <c r="Y1772">
        <v>0</v>
      </c>
      <c r="Z1772">
        <v>0</v>
      </c>
      <c r="AA1772">
        <v>0</v>
      </c>
      <c r="AB1772">
        <v>0</v>
      </c>
      <c r="AC1772">
        <v>0</v>
      </c>
      <c r="AD1772">
        <v>0</v>
      </c>
    </row>
    <row r="1773" spans="1:30" x14ac:dyDescent="0.3">
      <c r="A1773" t="s">
        <v>11775</v>
      </c>
      <c r="B1773" t="s">
        <v>581</v>
      </c>
      <c r="C1773" t="s">
        <v>11776</v>
      </c>
      <c r="D1773" t="s">
        <v>1324</v>
      </c>
      <c r="F1773" t="s">
        <v>1324</v>
      </c>
      <c r="H1773" t="s">
        <v>265</v>
      </c>
      <c r="I1773" t="s">
        <v>266</v>
      </c>
      <c r="J1773" t="s">
        <v>748</v>
      </c>
      <c r="K1773" t="s">
        <v>1202</v>
      </c>
      <c r="L1773" t="s">
        <v>271</v>
      </c>
      <c r="M1773" t="s">
        <v>268</v>
      </c>
      <c r="N1773">
        <v>9</v>
      </c>
      <c r="O1773" t="s">
        <v>272</v>
      </c>
      <c r="P1773">
        <v>2</v>
      </c>
      <c r="R1773">
        <v>1</v>
      </c>
      <c r="S1773" s="108">
        <v>2</v>
      </c>
      <c r="T1773">
        <v>1</v>
      </c>
      <c r="U1773" t="s">
        <v>270</v>
      </c>
      <c r="V1773" t="s">
        <v>167</v>
      </c>
      <c r="W1773">
        <v>1</v>
      </c>
      <c r="X1773">
        <v>0</v>
      </c>
      <c r="Y1773">
        <v>0</v>
      </c>
      <c r="Z1773">
        <v>1</v>
      </c>
      <c r="AA1773">
        <v>0</v>
      </c>
      <c r="AB1773">
        <v>0</v>
      </c>
      <c r="AC1773">
        <v>0</v>
      </c>
      <c r="AD1773">
        <v>0</v>
      </c>
    </row>
    <row r="1774" spans="1:30" x14ac:dyDescent="0.3">
      <c r="A1774" t="s">
        <v>11775</v>
      </c>
      <c r="B1774" t="s">
        <v>581</v>
      </c>
      <c r="C1774" t="s">
        <v>11776</v>
      </c>
      <c r="D1774" t="s">
        <v>1324</v>
      </c>
      <c r="F1774" t="s">
        <v>1324</v>
      </c>
      <c r="H1774" t="s">
        <v>265</v>
      </c>
      <c r="I1774" t="s">
        <v>266</v>
      </c>
      <c r="J1774" t="s">
        <v>748</v>
      </c>
      <c r="K1774" t="s">
        <v>1202</v>
      </c>
      <c r="L1774" t="s">
        <v>267</v>
      </c>
      <c r="M1774" t="s">
        <v>268</v>
      </c>
      <c r="N1774">
        <v>8</v>
      </c>
      <c r="O1774" t="s">
        <v>282</v>
      </c>
      <c r="P1774">
        <v>1</v>
      </c>
      <c r="R1774">
        <v>1</v>
      </c>
      <c r="S1774" s="108">
        <v>1</v>
      </c>
      <c r="T1774">
        <v>1</v>
      </c>
      <c r="U1774" t="s">
        <v>270</v>
      </c>
      <c r="V1774" t="s">
        <v>167</v>
      </c>
      <c r="W1774">
        <v>1</v>
      </c>
      <c r="X1774">
        <v>0</v>
      </c>
      <c r="Y1774">
        <v>0</v>
      </c>
      <c r="Z1774">
        <v>1</v>
      </c>
      <c r="AA1774">
        <v>0</v>
      </c>
      <c r="AB1774">
        <v>0</v>
      </c>
      <c r="AC1774">
        <v>0</v>
      </c>
      <c r="AD1774">
        <v>0</v>
      </c>
    </row>
    <row r="1775" spans="1:30" x14ac:dyDescent="0.3">
      <c r="A1775" t="s">
        <v>11775</v>
      </c>
      <c r="B1775" t="s">
        <v>581</v>
      </c>
      <c r="C1775" t="s">
        <v>11776</v>
      </c>
      <c r="D1775" t="s">
        <v>1324</v>
      </c>
      <c r="F1775" t="s">
        <v>1324</v>
      </c>
      <c r="H1775" t="s">
        <v>265</v>
      </c>
      <c r="I1775" t="s">
        <v>266</v>
      </c>
      <c r="J1775" t="s">
        <v>748</v>
      </c>
      <c r="K1775" t="s">
        <v>1202</v>
      </c>
      <c r="L1775" t="s">
        <v>271</v>
      </c>
      <c r="M1775" t="s">
        <v>268</v>
      </c>
      <c r="N1775">
        <v>21</v>
      </c>
      <c r="O1775" t="s">
        <v>273</v>
      </c>
      <c r="P1775">
        <v>0.17</v>
      </c>
      <c r="R1775">
        <v>1</v>
      </c>
      <c r="S1775" s="108">
        <v>0.17</v>
      </c>
      <c r="T1775">
        <v>1</v>
      </c>
      <c r="U1775" t="s">
        <v>270</v>
      </c>
      <c r="V1775" t="s">
        <v>167</v>
      </c>
      <c r="W1775">
        <v>1</v>
      </c>
      <c r="X1775">
        <v>1</v>
      </c>
      <c r="Y1775">
        <v>0</v>
      </c>
      <c r="Z1775">
        <v>0</v>
      </c>
      <c r="AA1775">
        <v>0</v>
      </c>
      <c r="AB1775">
        <v>0</v>
      </c>
      <c r="AC1775">
        <v>0</v>
      </c>
      <c r="AD1775">
        <v>0</v>
      </c>
    </row>
    <row r="1776" spans="1:30" x14ac:dyDescent="0.3">
      <c r="A1776" t="s">
        <v>11775</v>
      </c>
      <c r="B1776" t="s">
        <v>2356</v>
      </c>
      <c r="C1776" t="s">
        <v>11776</v>
      </c>
      <c r="D1776" t="s">
        <v>11781</v>
      </c>
      <c r="F1776" t="s">
        <v>11781</v>
      </c>
      <c r="H1776" t="s">
        <v>265</v>
      </c>
      <c r="I1776" t="s">
        <v>266</v>
      </c>
      <c r="J1776" t="s">
        <v>748</v>
      </c>
      <c r="K1776" t="s">
        <v>1202</v>
      </c>
      <c r="L1776" t="s">
        <v>267</v>
      </c>
      <c r="M1776" t="s">
        <v>268</v>
      </c>
      <c r="N1776">
        <v>8</v>
      </c>
      <c r="O1776" t="s">
        <v>266</v>
      </c>
      <c r="P1776">
        <v>0.48</v>
      </c>
      <c r="R1776">
        <v>3</v>
      </c>
      <c r="S1776" s="108">
        <v>1.44</v>
      </c>
      <c r="T1776">
        <v>1</v>
      </c>
      <c r="U1776" t="s">
        <v>270</v>
      </c>
      <c r="V1776" t="s">
        <v>167</v>
      </c>
      <c r="W1776">
        <v>3</v>
      </c>
      <c r="X1776">
        <v>0</v>
      </c>
      <c r="Y1776">
        <v>0</v>
      </c>
      <c r="Z1776">
        <v>3</v>
      </c>
      <c r="AA1776">
        <v>0</v>
      </c>
      <c r="AB1776">
        <v>0</v>
      </c>
      <c r="AC1776">
        <v>0</v>
      </c>
      <c r="AD1776">
        <v>0</v>
      </c>
    </row>
    <row r="1777" spans="1:30" x14ac:dyDescent="0.3">
      <c r="A1777" t="s">
        <v>11775</v>
      </c>
      <c r="B1777" t="s">
        <v>2356</v>
      </c>
      <c r="C1777" t="s">
        <v>11776</v>
      </c>
      <c r="D1777" t="s">
        <v>11781</v>
      </c>
      <c r="F1777" t="s">
        <v>11781</v>
      </c>
      <c r="H1777" t="s">
        <v>265</v>
      </c>
      <c r="I1777" t="s">
        <v>266</v>
      </c>
      <c r="J1777" t="s">
        <v>748</v>
      </c>
      <c r="K1777" t="s">
        <v>1202</v>
      </c>
      <c r="L1777" t="s">
        <v>267</v>
      </c>
      <c r="M1777" t="s">
        <v>268</v>
      </c>
      <c r="N1777">
        <v>8</v>
      </c>
      <c r="O1777" t="s">
        <v>266</v>
      </c>
      <c r="P1777">
        <v>0.48</v>
      </c>
      <c r="R1777">
        <v>2</v>
      </c>
      <c r="S1777" s="108">
        <v>0.96</v>
      </c>
      <c r="T1777">
        <v>1</v>
      </c>
      <c r="U1777" t="s">
        <v>270</v>
      </c>
      <c r="V1777" t="s">
        <v>167</v>
      </c>
      <c r="W1777">
        <v>2</v>
      </c>
      <c r="X1777">
        <v>0</v>
      </c>
      <c r="Y1777">
        <v>0</v>
      </c>
      <c r="Z1777">
        <v>2</v>
      </c>
      <c r="AA1777">
        <v>0</v>
      </c>
      <c r="AB1777">
        <v>0</v>
      </c>
      <c r="AC1777">
        <v>0</v>
      </c>
      <c r="AD1777">
        <v>0</v>
      </c>
    </row>
    <row r="1778" spans="1:30" x14ac:dyDescent="0.3">
      <c r="A1778" t="s">
        <v>11775</v>
      </c>
      <c r="B1778" t="s">
        <v>2356</v>
      </c>
      <c r="C1778" t="s">
        <v>11776</v>
      </c>
      <c r="D1778" t="s">
        <v>11781</v>
      </c>
      <c r="F1778" t="s">
        <v>11781</v>
      </c>
      <c r="H1778" t="s">
        <v>265</v>
      </c>
      <c r="I1778" t="s">
        <v>266</v>
      </c>
      <c r="J1778" t="s">
        <v>748</v>
      </c>
      <c r="K1778" t="s">
        <v>1202</v>
      </c>
      <c r="L1778" t="s">
        <v>267</v>
      </c>
      <c r="M1778" t="s">
        <v>268</v>
      </c>
      <c r="N1778">
        <v>8</v>
      </c>
      <c r="O1778" t="s">
        <v>266</v>
      </c>
      <c r="P1778">
        <v>0.48</v>
      </c>
      <c r="R1778">
        <v>3</v>
      </c>
      <c r="S1778" s="108">
        <v>1.44</v>
      </c>
      <c r="T1778">
        <v>1</v>
      </c>
      <c r="U1778" t="s">
        <v>270</v>
      </c>
      <c r="V1778" t="s">
        <v>167</v>
      </c>
      <c r="W1778">
        <v>3</v>
      </c>
      <c r="X1778">
        <v>0</v>
      </c>
      <c r="Y1778">
        <v>0</v>
      </c>
      <c r="Z1778">
        <v>3</v>
      </c>
      <c r="AA1778">
        <v>0</v>
      </c>
      <c r="AB1778">
        <v>0</v>
      </c>
      <c r="AC1778">
        <v>0</v>
      </c>
      <c r="AD1778">
        <v>0</v>
      </c>
    </row>
    <row r="1779" spans="1:30" x14ac:dyDescent="0.3">
      <c r="A1779" t="s">
        <v>11775</v>
      </c>
      <c r="B1779" t="s">
        <v>2356</v>
      </c>
      <c r="C1779" t="s">
        <v>11776</v>
      </c>
      <c r="D1779" t="s">
        <v>11781</v>
      </c>
      <c r="F1779" t="s">
        <v>11781</v>
      </c>
      <c r="H1779" t="s">
        <v>265</v>
      </c>
      <c r="I1779" t="s">
        <v>266</v>
      </c>
      <c r="J1779" t="s">
        <v>748</v>
      </c>
      <c r="K1779" t="s">
        <v>1202</v>
      </c>
      <c r="L1779" t="s">
        <v>271</v>
      </c>
      <c r="M1779" t="s">
        <v>268</v>
      </c>
      <c r="N1779">
        <v>9</v>
      </c>
      <c r="O1779" t="s">
        <v>272</v>
      </c>
      <c r="P1779">
        <v>2</v>
      </c>
      <c r="R1779">
        <v>1</v>
      </c>
      <c r="S1779" s="108">
        <v>2</v>
      </c>
      <c r="T1779">
        <v>1</v>
      </c>
      <c r="U1779" t="s">
        <v>270</v>
      </c>
      <c r="V1779" t="s">
        <v>167</v>
      </c>
      <c r="W1779">
        <v>1</v>
      </c>
      <c r="X1779">
        <v>0</v>
      </c>
      <c r="Y1779">
        <v>0</v>
      </c>
      <c r="Z1779">
        <v>1</v>
      </c>
      <c r="AA1779">
        <v>0</v>
      </c>
      <c r="AB1779">
        <v>0</v>
      </c>
      <c r="AC1779">
        <v>0</v>
      </c>
      <c r="AD1779">
        <v>0</v>
      </c>
    </row>
    <row r="1780" spans="1:30" x14ac:dyDescent="0.3">
      <c r="A1780" t="s">
        <v>11775</v>
      </c>
      <c r="B1780" t="s">
        <v>2356</v>
      </c>
      <c r="C1780" t="s">
        <v>11776</v>
      </c>
      <c r="D1780" t="s">
        <v>11781</v>
      </c>
      <c r="F1780" t="s">
        <v>11781</v>
      </c>
      <c r="H1780" t="s">
        <v>265</v>
      </c>
      <c r="I1780" t="s">
        <v>266</v>
      </c>
      <c r="J1780" t="s">
        <v>748</v>
      </c>
      <c r="K1780" t="s">
        <v>1202</v>
      </c>
      <c r="L1780" t="s">
        <v>271</v>
      </c>
      <c r="M1780" t="s">
        <v>268</v>
      </c>
      <c r="N1780">
        <v>9</v>
      </c>
      <c r="O1780" t="s">
        <v>288</v>
      </c>
      <c r="P1780">
        <v>0.48</v>
      </c>
      <c r="R1780">
        <v>12</v>
      </c>
      <c r="S1780" s="108">
        <v>5.76</v>
      </c>
      <c r="T1780">
        <v>1</v>
      </c>
      <c r="U1780" t="s">
        <v>270</v>
      </c>
      <c r="V1780" t="s">
        <v>167</v>
      </c>
      <c r="W1780">
        <v>6</v>
      </c>
      <c r="X1780">
        <v>0</v>
      </c>
      <c r="Y1780">
        <v>6</v>
      </c>
      <c r="Z1780">
        <v>0</v>
      </c>
      <c r="AA1780">
        <v>0</v>
      </c>
      <c r="AB1780">
        <v>6</v>
      </c>
      <c r="AC1780">
        <v>0</v>
      </c>
      <c r="AD1780">
        <v>0</v>
      </c>
    </row>
    <row r="1781" spans="1:30" x14ac:dyDescent="0.3">
      <c r="A1781" t="s">
        <v>11775</v>
      </c>
      <c r="B1781" t="s">
        <v>2356</v>
      </c>
      <c r="C1781" t="s">
        <v>11776</v>
      </c>
      <c r="D1781" t="s">
        <v>11781</v>
      </c>
      <c r="F1781" t="s">
        <v>11781</v>
      </c>
      <c r="H1781" t="s">
        <v>265</v>
      </c>
      <c r="I1781" t="s">
        <v>266</v>
      </c>
      <c r="J1781" t="s">
        <v>748</v>
      </c>
      <c r="K1781" t="s">
        <v>1202</v>
      </c>
      <c r="L1781" t="s">
        <v>271</v>
      </c>
      <c r="M1781" t="s">
        <v>268</v>
      </c>
      <c r="N1781">
        <v>21</v>
      </c>
      <c r="O1781" t="s">
        <v>273</v>
      </c>
      <c r="P1781">
        <v>0.17</v>
      </c>
      <c r="R1781">
        <v>1</v>
      </c>
      <c r="S1781" s="108">
        <v>0.17</v>
      </c>
      <c r="T1781">
        <v>1</v>
      </c>
      <c r="U1781" t="s">
        <v>270</v>
      </c>
      <c r="V1781" t="s">
        <v>167</v>
      </c>
      <c r="W1781">
        <v>1</v>
      </c>
      <c r="X1781">
        <v>1</v>
      </c>
      <c r="Y1781">
        <v>0</v>
      </c>
      <c r="Z1781">
        <v>0</v>
      </c>
      <c r="AA1781">
        <v>0</v>
      </c>
      <c r="AB1781">
        <v>0</v>
      </c>
      <c r="AC1781">
        <v>0</v>
      </c>
      <c r="AD1781">
        <v>0</v>
      </c>
    </row>
    <row r="1782" spans="1:30" x14ac:dyDescent="0.3">
      <c r="A1782" t="s">
        <v>11775</v>
      </c>
      <c r="B1782" t="s">
        <v>2356</v>
      </c>
      <c r="C1782" t="s">
        <v>11776</v>
      </c>
      <c r="D1782" t="s">
        <v>11781</v>
      </c>
      <c r="F1782" t="s">
        <v>11781</v>
      </c>
      <c r="H1782" t="s">
        <v>265</v>
      </c>
      <c r="I1782" t="s">
        <v>266</v>
      </c>
      <c r="J1782" t="s">
        <v>748</v>
      </c>
      <c r="K1782" t="s">
        <v>1202</v>
      </c>
      <c r="L1782" t="s">
        <v>271</v>
      </c>
      <c r="M1782" t="s">
        <v>268</v>
      </c>
      <c r="N1782">
        <v>21</v>
      </c>
      <c r="O1782" t="s">
        <v>273</v>
      </c>
      <c r="P1782">
        <v>0.17</v>
      </c>
      <c r="R1782">
        <v>1</v>
      </c>
      <c r="S1782" s="108">
        <v>0.17</v>
      </c>
      <c r="T1782">
        <v>1</v>
      </c>
      <c r="U1782" t="s">
        <v>270</v>
      </c>
      <c r="V1782" t="s">
        <v>167</v>
      </c>
      <c r="W1782">
        <v>1</v>
      </c>
      <c r="X1782">
        <v>1</v>
      </c>
      <c r="Y1782">
        <v>0</v>
      </c>
      <c r="Z1782">
        <v>0</v>
      </c>
      <c r="AA1782">
        <v>0</v>
      </c>
      <c r="AB1782">
        <v>0</v>
      </c>
      <c r="AC1782">
        <v>0</v>
      </c>
      <c r="AD1782">
        <v>0</v>
      </c>
    </row>
    <row r="1783" spans="1:30" x14ac:dyDescent="0.3">
      <c r="A1783" t="s">
        <v>11775</v>
      </c>
      <c r="B1783" t="s">
        <v>2356</v>
      </c>
      <c r="C1783" t="s">
        <v>11776</v>
      </c>
      <c r="D1783" t="s">
        <v>11781</v>
      </c>
      <c r="F1783" t="s">
        <v>11781</v>
      </c>
      <c r="H1783" t="s">
        <v>265</v>
      </c>
      <c r="I1783" t="s">
        <v>266</v>
      </c>
      <c r="J1783" t="s">
        <v>748</v>
      </c>
      <c r="K1783" t="s">
        <v>1202</v>
      </c>
      <c r="L1783" t="s">
        <v>271</v>
      </c>
      <c r="M1783" t="s">
        <v>268</v>
      </c>
      <c r="N1783">
        <v>21</v>
      </c>
      <c r="O1783" t="s">
        <v>273</v>
      </c>
      <c r="P1783">
        <v>0.17</v>
      </c>
      <c r="R1783">
        <v>1</v>
      </c>
      <c r="S1783" s="108">
        <v>0.17</v>
      </c>
      <c r="T1783">
        <v>1</v>
      </c>
      <c r="U1783" t="s">
        <v>270</v>
      </c>
      <c r="V1783" t="s">
        <v>167</v>
      </c>
      <c r="W1783">
        <v>1</v>
      </c>
      <c r="X1783">
        <v>1</v>
      </c>
      <c r="Y1783">
        <v>0</v>
      </c>
      <c r="Z1783">
        <v>0</v>
      </c>
      <c r="AA1783">
        <v>0</v>
      </c>
      <c r="AB1783">
        <v>0</v>
      </c>
      <c r="AC1783">
        <v>0</v>
      </c>
      <c r="AD1783">
        <v>0</v>
      </c>
    </row>
    <row r="1784" spans="1:30" x14ac:dyDescent="0.3">
      <c r="A1784" t="s">
        <v>11830</v>
      </c>
      <c r="B1784" t="s">
        <v>274</v>
      </c>
      <c r="C1784" t="s">
        <v>11831</v>
      </c>
      <c r="D1784" t="s">
        <v>1308</v>
      </c>
      <c r="F1784" t="s">
        <v>1308</v>
      </c>
      <c r="H1784" t="s">
        <v>265</v>
      </c>
      <c r="I1784" t="s">
        <v>266</v>
      </c>
      <c r="J1784" t="s">
        <v>748</v>
      </c>
      <c r="K1784" t="s">
        <v>11777</v>
      </c>
      <c r="L1784" t="s">
        <v>267</v>
      </c>
      <c r="M1784" t="s">
        <v>268</v>
      </c>
      <c r="N1784">
        <v>8</v>
      </c>
      <c r="O1784" t="s">
        <v>266</v>
      </c>
      <c r="P1784">
        <v>0.48</v>
      </c>
      <c r="R1784">
        <v>7</v>
      </c>
      <c r="S1784" s="108">
        <v>3.36</v>
      </c>
      <c r="T1784">
        <v>1</v>
      </c>
      <c r="U1784" t="s">
        <v>270</v>
      </c>
      <c r="V1784" t="s">
        <v>167</v>
      </c>
      <c r="W1784">
        <v>7</v>
      </c>
      <c r="X1784">
        <v>0</v>
      </c>
      <c r="Y1784">
        <v>0</v>
      </c>
      <c r="Z1784">
        <v>7</v>
      </c>
      <c r="AA1784">
        <v>0</v>
      </c>
      <c r="AB1784">
        <v>0</v>
      </c>
      <c r="AC1784">
        <v>0</v>
      </c>
      <c r="AD1784">
        <v>0</v>
      </c>
    </row>
    <row r="1785" spans="1:30" x14ac:dyDescent="0.3">
      <c r="A1785" t="s">
        <v>11830</v>
      </c>
      <c r="B1785" t="s">
        <v>274</v>
      </c>
      <c r="C1785" t="s">
        <v>11831</v>
      </c>
      <c r="D1785" t="s">
        <v>1308</v>
      </c>
      <c r="F1785" t="s">
        <v>1308</v>
      </c>
      <c r="H1785" t="s">
        <v>265</v>
      </c>
      <c r="I1785" t="s">
        <v>266</v>
      </c>
      <c r="J1785" t="s">
        <v>748</v>
      </c>
      <c r="K1785" t="s">
        <v>11777</v>
      </c>
      <c r="L1785" t="s">
        <v>271</v>
      </c>
      <c r="M1785" t="s">
        <v>268</v>
      </c>
      <c r="N1785">
        <v>9</v>
      </c>
      <c r="O1785" t="s">
        <v>288</v>
      </c>
      <c r="P1785">
        <v>0.32</v>
      </c>
      <c r="R1785">
        <v>18</v>
      </c>
      <c r="S1785" s="108">
        <v>5.76</v>
      </c>
      <c r="T1785">
        <v>1</v>
      </c>
      <c r="U1785" t="s">
        <v>270</v>
      </c>
      <c r="V1785" t="s">
        <v>167</v>
      </c>
      <c r="W1785">
        <v>9</v>
      </c>
      <c r="X1785">
        <v>0</v>
      </c>
      <c r="Y1785">
        <v>9</v>
      </c>
      <c r="Z1785">
        <v>0</v>
      </c>
      <c r="AA1785">
        <v>0</v>
      </c>
      <c r="AB1785">
        <v>9</v>
      </c>
      <c r="AC1785">
        <v>0</v>
      </c>
      <c r="AD1785">
        <v>0</v>
      </c>
    </row>
    <row r="1786" spans="1:30" x14ac:dyDescent="0.3">
      <c r="A1786" t="s">
        <v>11830</v>
      </c>
      <c r="B1786" t="s">
        <v>274</v>
      </c>
      <c r="C1786" t="s">
        <v>11831</v>
      </c>
      <c r="D1786" t="s">
        <v>1308</v>
      </c>
      <c r="F1786" t="s">
        <v>1308</v>
      </c>
      <c r="H1786" t="s">
        <v>265</v>
      </c>
      <c r="I1786" t="s">
        <v>266</v>
      </c>
      <c r="J1786" t="s">
        <v>748</v>
      </c>
      <c r="K1786" t="s">
        <v>11777</v>
      </c>
      <c r="L1786" t="s">
        <v>271</v>
      </c>
      <c r="M1786" t="s">
        <v>268</v>
      </c>
      <c r="N1786">
        <v>9</v>
      </c>
      <c r="O1786" t="s">
        <v>288</v>
      </c>
      <c r="P1786">
        <v>0.48</v>
      </c>
      <c r="R1786">
        <v>6</v>
      </c>
      <c r="S1786" s="108">
        <v>2.88</v>
      </c>
      <c r="T1786">
        <v>1</v>
      </c>
      <c r="U1786" t="s">
        <v>270</v>
      </c>
      <c r="V1786" t="s">
        <v>167</v>
      </c>
      <c r="W1786">
        <v>3</v>
      </c>
      <c r="X1786">
        <v>0</v>
      </c>
      <c r="Y1786">
        <v>3</v>
      </c>
      <c r="Z1786">
        <v>0</v>
      </c>
      <c r="AA1786">
        <v>0</v>
      </c>
      <c r="AB1786">
        <v>3</v>
      </c>
      <c r="AC1786">
        <v>0</v>
      </c>
      <c r="AD1786">
        <v>0</v>
      </c>
    </row>
    <row r="1787" spans="1:30" x14ac:dyDescent="0.3">
      <c r="A1787" t="s">
        <v>11830</v>
      </c>
      <c r="B1787" t="s">
        <v>274</v>
      </c>
      <c r="C1787" t="s">
        <v>11831</v>
      </c>
      <c r="D1787" t="s">
        <v>1308</v>
      </c>
      <c r="F1787" t="s">
        <v>1308</v>
      </c>
      <c r="H1787" t="s">
        <v>265</v>
      </c>
      <c r="I1787" t="s">
        <v>266</v>
      </c>
      <c r="J1787" t="s">
        <v>748</v>
      </c>
      <c r="K1787" t="s">
        <v>11777</v>
      </c>
      <c r="L1787" t="s">
        <v>271</v>
      </c>
      <c r="M1787" t="s">
        <v>268</v>
      </c>
      <c r="N1787">
        <v>21</v>
      </c>
      <c r="O1787" t="s">
        <v>273</v>
      </c>
      <c r="P1787">
        <v>0.32</v>
      </c>
      <c r="R1787">
        <v>3</v>
      </c>
      <c r="S1787" s="108">
        <v>0.96</v>
      </c>
      <c r="T1787">
        <v>1</v>
      </c>
      <c r="U1787" t="s">
        <v>270</v>
      </c>
      <c r="V1787" t="s">
        <v>167</v>
      </c>
      <c r="W1787">
        <v>3</v>
      </c>
      <c r="X1787">
        <v>0</v>
      </c>
      <c r="Y1787">
        <v>0</v>
      </c>
      <c r="Z1787">
        <v>0</v>
      </c>
      <c r="AA1787">
        <v>0</v>
      </c>
      <c r="AB1787">
        <v>0</v>
      </c>
      <c r="AC1787">
        <v>0</v>
      </c>
      <c r="AD1787">
        <v>0</v>
      </c>
    </row>
    <row r="1788" spans="1:30" x14ac:dyDescent="0.3">
      <c r="A1788" t="s">
        <v>11830</v>
      </c>
      <c r="B1788" t="s">
        <v>294</v>
      </c>
      <c r="C1788" t="s">
        <v>11831</v>
      </c>
      <c r="D1788" t="s">
        <v>11779</v>
      </c>
      <c r="F1788" t="s">
        <v>11779</v>
      </c>
      <c r="H1788" t="s">
        <v>265</v>
      </c>
      <c r="I1788" t="s">
        <v>266</v>
      </c>
      <c r="J1788" t="s">
        <v>748</v>
      </c>
      <c r="K1788" t="s">
        <v>11777</v>
      </c>
      <c r="L1788" t="s">
        <v>267</v>
      </c>
      <c r="M1788" t="s">
        <v>268</v>
      </c>
      <c r="N1788">
        <v>8</v>
      </c>
      <c r="O1788" t="s">
        <v>266</v>
      </c>
      <c r="P1788">
        <v>0.48</v>
      </c>
      <c r="R1788">
        <v>6</v>
      </c>
      <c r="S1788" s="108">
        <v>2.88</v>
      </c>
      <c r="T1788">
        <v>1</v>
      </c>
      <c r="U1788" t="s">
        <v>270</v>
      </c>
      <c r="V1788" t="s">
        <v>167</v>
      </c>
      <c r="W1788">
        <v>6</v>
      </c>
      <c r="X1788">
        <v>0</v>
      </c>
      <c r="Y1788">
        <v>0</v>
      </c>
      <c r="Z1788">
        <v>6</v>
      </c>
      <c r="AA1788">
        <v>0</v>
      </c>
      <c r="AB1788">
        <v>0</v>
      </c>
      <c r="AC1788">
        <v>0</v>
      </c>
      <c r="AD1788">
        <v>0</v>
      </c>
    </row>
    <row r="1789" spans="1:30" x14ac:dyDescent="0.3">
      <c r="A1789" t="s">
        <v>11830</v>
      </c>
      <c r="B1789" t="s">
        <v>294</v>
      </c>
      <c r="C1789" t="s">
        <v>11831</v>
      </c>
      <c r="D1789" t="s">
        <v>11779</v>
      </c>
      <c r="F1789" t="s">
        <v>11779</v>
      </c>
      <c r="H1789" t="s">
        <v>265</v>
      </c>
      <c r="I1789" t="s">
        <v>266</v>
      </c>
      <c r="J1789" t="s">
        <v>748</v>
      </c>
      <c r="K1789" t="s">
        <v>11777</v>
      </c>
      <c r="L1789" t="s">
        <v>271</v>
      </c>
      <c r="M1789" t="s">
        <v>268</v>
      </c>
      <c r="N1789">
        <v>9</v>
      </c>
      <c r="O1789" t="s">
        <v>288</v>
      </c>
      <c r="P1789">
        <v>0.32</v>
      </c>
      <c r="R1789">
        <v>22</v>
      </c>
      <c r="S1789" s="108">
        <v>7.04</v>
      </c>
      <c r="T1789">
        <v>1</v>
      </c>
      <c r="U1789" t="s">
        <v>270</v>
      </c>
      <c r="V1789" t="s">
        <v>167</v>
      </c>
      <c r="W1789">
        <v>11</v>
      </c>
      <c r="X1789">
        <v>0</v>
      </c>
      <c r="Y1789">
        <v>11</v>
      </c>
      <c r="Z1789">
        <v>0</v>
      </c>
      <c r="AA1789">
        <v>0</v>
      </c>
      <c r="AB1789">
        <v>11</v>
      </c>
      <c r="AC1789">
        <v>0</v>
      </c>
      <c r="AD1789">
        <v>0</v>
      </c>
    </row>
    <row r="1790" spans="1:30" x14ac:dyDescent="0.3">
      <c r="A1790" t="s">
        <v>11830</v>
      </c>
      <c r="B1790" t="s">
        <v>294</v>
      </c>
      <c r="C1790" t="s">
        <v>11831</v>
      </c>
      <c r="D1790" t="s">
        <v>11779</v>
      </c>
      <c r="F1790" t="s">
        <v>11779</v>
      </c>
      <c r="H1790" t="s">
        <v>265</v>
      </c>
      <c r="I1790" t="s">
        <v>266</v>
      </c>
      <c r="J1790" t="s">
        <v>748</v>
      </c>
      <c r="K1790" t="s">
        <v>11777</v>
      </c>
      <c r="L1790" t="s">
        <v>271</v>
      </c>
      <c r="M1790" t="s">
        <v>268</v>
      </c>
      <c r="N1790">
        <v>21</v>
      </c>
      <c r="O1790" t="s">
        <v>273</v>
      </c>
      <c r="P1790">
        <v>0.32</v>
      </c>
      <c r="R1790">
        <v>3</v>
      </c>
      <c r="S1790" s="108">
        <v>0.96</v>
      </c>
      <c r="T1790">
        <v>1</v>
      </c>
      <c r="U1790" t="s">
        <v>270</v>
      </c>
      <c r="V1790" t="s">
        <v>167</v>
      </c>
      <c r="W1790">
        <v>3</v>
      </c>
      <c r="X1790">
        <v>0</v>
      </c>
      <c r="Y1790">
        <v>0</v>
      </c>
      <c r="Z1790">
        <v>0</v>
      </c>
      <c r="AA1790">
        <v>0</v>
      </c>
      <c r="AB1790">
        <v>0</v>
      </c>
      <c r="AC1790">
        <v>0</v>
      </c>
      <c r="AD1790">
        <v>0</v>
      </c>
    </row>
    <row r="1791" spans="1:30" x14ac:dyDescent="0.3">
      <c r="A1791" t="s">
        <v>11830</v>
      </c>
      <c r="B1791" t="s">
        <v>294</v>
      </c>
      <c r="C1791" t="s">
        <v>11831</v>
      </c>
      <c r="D1791" t="s">
        <v>11779</v>
      </c>
      <c r="F1791" t="s">
        <v>11779</v>
      </c>
      <c r="H1791" t="s">
        <v>265</v>
      </c>
      <c r="I1791" t="s">
        <v>266</v>
      </c>
      <c r="J1791" t="s">
        <v>748</v>
      </c>
      <c r="K1791" t="s">
        <v>11777</v>
      </c>
      <c r="L1791" t="s">
        <v>271</v>
      </c>
      <c r="M1791" t="s">
        <v>268</v>
      </c>
      <c r="N1791">
        <v>21</v>
      </c>
      <c r="O1791" t="s">
        <v>273</v>
      </c>
      <c r="P1791">
        <v>0.17</v>
      </c>
      <c r="R1791">
        <v>1</v>
      </c>
      <c r="S1791" s="108">
        <v>0.17</v>
      </c>
      <c r="T1791">
        <v>1</v>
      </c>
      <c r="U1791" t="s">
        <v>270</v>
      </c>
      <c r="V1791" t="s">
        <v>167</v>
      </c>
      <c r="W1791">
        <v>1</v>
      </c>
      <c r="X1791">
        <v>0</v>
      </c>
      <c r="Y1791">
        <v>0</v>
      </c>
      <c r="Z1791">
        <v>0</v>
      </c>
      <c r="AA1791">
        <v>1</v>
      </c>
      <c r="AB1791">
        <v>0</v>
      </c>
      <c r="AC1791">
        <v>0</v>
      </c>
      <c r="AD1791">
        <v>0</v>
      </c>
    </row>
    <row r="1792" spans="1:30" x14ac:dyDescent="0.3">
      <c r="A1792" t="s">
        <v>11830</v>
      </c>
      <c r="B1792" t="s">
        <v>302</v>
      </c>
      <c r="C1792" t="s">
        <v>11831</v>
      </c>
      <c r="D1792" t="s">
        <v>11780</v>
      </c>
      <c r="F1792" t="s">
        <v>11780</v>
      </c>
      <c r="H1792" t="s">
        <v>265</v>
      </c>
      <c r="I1792" t="s">
        <v>266</v>
      </c>
      <c r="J1792" t="s">
        <v>748</v>
      </c>
      <c r="K1792" t="s">
        <v>11777</v>
      </c>
      <c r="L1792" t="s">
        <v>267</v>
      </c>
      <c r="M1792" t="s">
        <v>268</v>
      </c>
      <c r="N1792">
        <v>8</v>
      </c>
      <c r="O1792" t="s">
        <v>266</v>
      </c>
      <c r="P1792">
        <v>0.48</v>
      </c>
      <c r="R1792">
        <v>4</v>
      </c>
      <c r="S1792" s="108">
        <v>1.92</v>
      </c>
      <c r="T1792">
        <v>1</v>
      </c>
      <c r="U1792" t="s">
        <v>270</v>
      </c>
      <c r="V1792" t="s">
        <v>167</v>
      </c>
      <c r="W1792">
        <v>4</v>
      </c>
      <c r="X1792">
        <v>0</v>
      </c>
      <c r="Y1792">
        <v>0</v>
      </c>
      <c r="Z1792">
        <v>4</v>
      </c>
      <c r="AA1792">
        <v>0</v>
      </c>
      <c r="AB1792">
        <v>0</v>
      </c>
      <c r="AC1792">
        <v>0</v>
      </c>
      <c r="AD1792">
        <v>0</v>
      </c>
    </row>
    <row r="1793" spans="1:30" x14ac:dyDescent="0.3">
      <c r="A1793" t="s">
        <v>11830</v>
      </c>
      <c r="B1793" t="s">
        <v>302</v>
      </c>
      <c r="C1793" t="s">
        <v>11831</v>
      </c>
      <c r="D1793" t="s">
        <v>11780</v>
      </c>
      <c r="F1793" t="s">
        <v>11780</v>
      </c>
      <c r="H1793" t="s">
        <v>265</v>
      </c>
      <c r="I1793" t="s">
        <v>266</v>
      </c>
      <c r="J1793" t="s">
        <v>748</v>
      </c>
      <c r="K1793" t="s">
        <v>11777</v>
      </c>
      <c r="L1793" t="s">
        <v>271</v>
      </c>
      <c r="M1793" t="s">
        <v>268</v>
      </c>
      <c r="N1793">
        <v>9</v>
      </c>
      <c r="O1793" t="s">
        <v>272</v>
      </c>
      <c r="P1793">
        <v>2</v>
      </c>
      <c r="R1793">
        <v>2</v>
      </c>
      <c r="S1793" s="108">
        <v>4</v>
      </c>
      <c r="T1793">
        <v>1</v>
      </c>
      <c r="U1793" t="s">
        <v>270</v>
      </c>
      <c r="V1793" t="s">
        <v>167</v>
      </c>
      <c r="W1793">
        <v>2</v>
      </c>
      <c r="X1793">
        <v>0</v>
      </c>
      <c r="Y1793">
        <v>0</v>
      </c>
      <c r="Z1793">
        <v>2</v>
      </c>
      <c r="AA1793">
        <v>0</v>
      </c>
      <c r="AB1793">
        <v>0</v>
      </c>
      <c r="AC1793">
        <v>0</v>
      </c>
      <c r="AD1793">
        <v>0</v>
      </c>
    </row>
    <row r="1794" spans="1:30" x14ac:dyDescent="0.3">
      <c r="A1794" t="s">
        <v>11830</v>
      </c>
      <c r="B1794" t="s">
        <v>302</v>
      </c>
      <c r="C1794" t="s">
        <v>11831</v>
      </c>
      <c r="D1794" t="s">
        <v>11780</v>
      </c>
      <c r="F1794" t="s">
        <v>11780</v>
      </c>
      <c r="H1794" t="s">
        <v>265</v>
      </c>
      <c r="I1794" t="s">
        <v>266</v>
      </c>
      <c r="J1794" t="s">
        <v>748</v>
      </c>
      <c r="K1794" t="s">
        <v>11777</v>
      </c>
      <c r="L1794" t="s">
        <v>271</v>
      </c>
      <c r="M1794" t="s">
        <v>268</v>
      </c>
      <c r="N1794">
        <v>21</v>
      </c>
      <c r="O1794" t="s">
        <v>273</v>
      </c>
      <c r="P1794">
        <v>0.32</v>
      </c>
      <c r="R1794">
        <v>2</v>
      </c>
      <c r="S1794" s="108">
        <v>0.64</v>
      </c>
      <c r="T1794">
        <v>1</v>
      </c>
      <c r="U1794" t="s">
        <v>270</v>
      </c>
      <c r="V1794" t="s">
        <v>167</v>
      </c>
      <c r="W1794">
        <v>2</v>
      </c>
      <c r="X1794">
        <v>2</v>
      </c>
      <c r="Y1794">
        <v>0</v>
      </c>
      <c r="Z1794">
        <v>0</v>
      </c>
      <c r="AA1794">
        <v>0</v>
      </c>
      <c r="AB1794">
        <v>0</v>
      </c>
      <c r="AC1794">
        <v>0</v>
      </c>
      <c r="AD1794">
        <v>0</v>
      </c>
    </row>
    <row r="1795" spans="1:30" x14ac:dyDescent="0.3">
      <c r="A1795" t="s">
        <v>11830</v>
      </c>
      <c r="B1795" t="s">
        <v>1683</v>
      </c>
      <c r="C1795" t="s">
        <v>11831</v>
      </c>
      <c r="D1795" t="s">
        <v>11782</v>
      </c>
      <c r="F1795" t="s">
        <v>11782</v>
      </c>
      <c r="H1795" t="s">
        <v>265</v>
      </c>
      <c r="I1795" t="s">
        <v>266</v>
      </c>
      <c r="J1795" t="s">
        <v>748</v>
      </c>
      <c r="K1795" t="s">
        <v>11777</v>
      </c>
      <c r="L1795" t="s">
        <v>267</v>
      </c>
      <c r="M1795" t="s">
        <v>268</v>
      </c>
      <c r="N1795">
        <v>8</v>
      </c>
      <c r="O1795" t="s">
        <v>282</v>
      </c>
      <c r="P1795">
        <v>2</v>
      </c>
      <c r="R1795">
        <v>1</v>
      </c>
      <c r="S1795" s="108">
        <v>2</v>
      </c>
      <c r="T1795">
        <v>1</v>
      </c>
      <c r="U1795" t="s">
        <v>270</v>
      </c>
      <c r="V1795" t="s">
        <v>167</v>
      </c>
      <c r="W1795">
        <v>1</v>
      </c>
      <c r="X1795">
        <v>0</v>
      </c>
      <c r="Y1795">
        <v>0</v>
      </c>
      <c r="Z1795">
        <v>1</v>
      </c>
      <c r="AA1795">
        <v>0</v>
      </c>
      <c r="AB1795">
        <v>0</v>
      </c>
      <c r="AC1795">
        <v>0</v>
      </c>
      <c r="AD1795">
        <v>0</v>
      </c>
    </row>
    <row r="1796" spans="1:30" x14ac:dyDescent="0.3">
      <c r="A1796" t="s">
        <v>11830</v>
      </c>
      <c r="B1796" t="s">
        <v>1683</v>
      </c>
      <c r="C1796" t="s">
        <v>11831</v>
      </c>
      <c r="D1796" t="s">
        <v>11782</v>
      </c>
      <c r="F1796" t="s">
        <v>11782</v>
      </c>
      <c r="H1796" t="s">
        <v>265</v>
      </c>
      <c r="I1796" t="s">
        <v>266</v>
      </c>
      <c r="J1796" t="s">
        <v>748</v>
      </c>
      <c r="K1796" t="s">
        <v>11777</v>
      </c>
      <c r="L1796" t="s">
        <v>271</v>
      </c>
      <c r="M1796" t="s">
        <v>268</v>
      </c>
      <c r="N1796">
        <v>9</v>
      </c>
      <c r="O1796" t="s">
        <v>288</v>
      </c>
      <c r="P1796">
        <v>0.48</v>
      </c>
      <c r="R1796">
        <v>4</v>
      </c>
      <c r="S1796" s="108">
        <v>1.92</v>
      </c>
      <c r="T1796">
        <v>1</v>
      </c>
      <c r="U1796" t="s">
        <v>270</v>
      </c>
      <c r="V1796" t="s">
        <v>167</v>
      </c>
      <c r="W1796">
        <v>2</v>
      </c>
      <c r="X1796">
        <v>0</v>
      </c>
      <c r="Y1796">
        <v>2</v>
      </c>
      <c r="Z1796">
        <v>0</v>
      </c>
      <c r="AA1796">
        <v>0</v>
      </c>
      <c r="AB1796">
        <v>2</v>
      </c>
      <c r="AC1796">
        <v>0</v>
      </c>
      <c r="AD1796">
        <v>0</v>
      </c>
    </row>
    <row r="1797" spans="1:30" x14ac:dyDescent="0.3">
      <c r="A1797" t="s">
        <v>11830</v>
      </c>
      <c r="B1797" t="s">
        <v>1683</v>
      </c>
      <c r="C1797" t="s">
        <v>11831</v>
      </c>
      <c r="D1797" t="s">
        <v>11782</v>
      </c>
      <c r="F1797" t="s">
        <v>11782</v>
      </c>
      <c r="H1797" t="s">
        <v>265</v>
      </c>
      <c r="I1797" t="s">
        <v>266</v>
      </c>
      <c r="J1797" t="s">
        <v>748</v>
      </c>
      <c r="K1797" t="s">
        <v>11777</v>
      </c>
      <c r="L1797" t="s">
        <v>271</v>
      </c>
      <c r="M1797" t="s">
        <v>268</v>
      </c>
      <c r="N1797">
        <v>9</v>
      </c>
      <c r="O1797" t="s">
        <v>288</v>
      </c>
      <c r="P1797">
        <v>0.32</v>
      </c>
      <c r="R1797">
        <v>2</v>
      </c>
      <c r="S1797" s="108">
        <v>0.64</v>
      </c>
      <c r="T1797">
        <v>1</v>
      </c>
      <c r="U1797" t="s">
        <v>270</v>
      </c>
      <c r="V1797" t="s">
        <v>167</v>
      </c>
      <c r="W1797">
        <v>1</v>
      </c>
      <c r="X1797">
        <v>0</v>
      </c>
      <c r="Y1797">
        <v>1</v>
      </c>
      <c r="Z1797">
        <v>0</v>
      </c>
      <c r="AA1797">
        <v>0</v>
      </c>
      <c r="AB1797">
        <v>1</v>
      </c>
      <c r="AC1797">
        <v>0</v>
      </c>
      <c r="AD1797">
        <v>0</v>
      </c>
    </row>
    <row r="1798" spans="1:30" x14ac:dyDescent="0.3">
      <c r="A1798" t="s">
        <v>11830</v>
      </c>
      <c r="B1798" t="s">
        <v>1683</v>
      </c>
      <c r="C1798" t="s">
        <v>11831</v>
      </c>
      <c r="D1798" t="s">
        <v>11782</v>
      </c>
      <c r="F1798" t="s">
        <v>11782</v>
      </c>
      <c r="H1798" t="s">
        <v>265</v>
      </c>
      <c r="I1798" t="s">
        <v>266</v>
      </c>
      <c r="J1798" t="s">
        <v>748</v>
      </c>
      <c r="K1798" t="s">
        <v>11777</v>
      </c>
      <c r="L1798" t="s">
        <v>271</v>
      </c>
      <c r="M1798" t="s">
        <v>268</v>
      </c>
      <c r="N1798">
        <v>21</v>
      </c>
      <c r="O1798" t="s">
        <v>273</v>
      </c>
      <c r="P1798">
        <v>0.32</v>
      </c>
      <c r="R1798">
        <v>2</v>
      </c>
      <c r="S1798" s="108">
        <v>0.64</v>
      </c>
      <c r="T1798">
        <v>1</v>
      </c>
      <c r="U1798" t="s">
        <v>270</v>
      </c>
      <c r="V1798" t="s">
        <v>167</v>
      </c>
      <c r="W1798">
        <v>2</v>
      </c>
      <c r="X1798">
        <v>0</v>
      </c>
      <c r="Y1798">
        <v>0</v>
      </c>
      <c r="Z1798">
        <v>2</v>
      </c>
      <c r="AA1798">
        <v>0</v>
      </c>
      <c r="AB1798">
        <v>0</v>
      </c>
      <c r="AC1798">
        <v>0</v>
      </c>
      <c r="AD1798">
        <v>0</v>
      </c>
    </row>
    <row r="1799" spans="1:30" x14ac:dyDescent="0.3">
      <c r="A1799" t="s">
        <v>11830</v>
      </c>
      <c r="B1799" t="s">
        <v>2336</v>
      </c>
      <c r="C1799" t="s">
        <v>11831</v>
      </c>
      <c r="D1799" t="s">
        <v>11783</v>
      </c>
      <c r="F1799" t="s">
        <v>11783</v>
      </c>
      <c r="H1799" t="s">
        <v>265</v>
      </c>
      <c r="I1799" t="s">
        <v>266</v>
      </c>
      <c r="J1799" t="s">
        <v>748</v>
      </c>
      <c r="K1799" t="s">
        <v>11777</v>
      </c>
      <c r="L1799" t="s">
        <v>267</v>
      </c>
      <c r="M1799" t="s">
        <v>268</v>
      </c>
      <c r="N1799">
        <v>8</v>
      </c>
      <c r="O1799" t="s">
        <v>266</v>
      </c>
      <c r="P1799">
        <v>0.48</v>
      </c>
      <c r="R1799">
        <v>2</v>
      </c>
      <c r="S1799" s="108">
        <v>0.96</v>
      </c>
      <c r="T1799">
        <v>1</v>
      </c>
      <c r="U1799" t="s">
        <v>270</v>
      </c>
      <c r="V1799" t="s">
        <v>167</v>
      </c>
      <c r="W1799">
        <v>2</v>
      </c>
      <c r="X1799">
        <v>0</v>
      </c>
      <c r="Y1799">
        <v>0</v>
      </c>
      <c r="Z1799">
        <v>2</v>
      </c>
      <c r="AA1799">
        <v>0</v>
      </c>
      <c r="AB1799">
        <v>0</v>
      </c>
      <c r="AC1799">
        <v>0</v>
      </c>
      <c r="AD1799">
        <v>0</v>
      </c>
    </row>
    <row r="1800" spans="1:30" x14ac:dyDescent="0.3">
      <c r="A1800" t="s">
        <v>11830</v>
      </c>
      <c r="B1800" t="s">
        <v>2336</v>
      </c>
      <c r="C1800" t="s">
        <v>11831</v>
      </c>
      <c r="D1800" t="s">
        <v>11783</v>
      </c>
      <c r="F1800" t="s">
        <v>11783</v>
      </c>
      <c r="H1800" t="s">
        <v>265</v>
      </c>
      <c r="I1800" t="s">
        <v>266</v>
      </c>
      <c r="J1800" t="s">
        <v>748</v>
      </c>
      <c r="K1800" t="s">
        <v>11777</v>
      </c>
      <c r="L1800" t="s">
        <v>271</v>
      </c>
      <c r="M1800" t="s">
        <v>268</v>
      </c>
      <c r="N1800">
        <v>9</v>
      </c>
      <c r="O1800" t="s">
        <v>272</v>
      </c>
      <c r="P1800">
        <v>2</v>
      </c>
      <c r="R1800">
        <v>1</v>
      </c>
      <c r="S1800" s="108">
        <v>2</v>
      </c>
      <c r="T1800">
        <v>1</v>
      </c>
      <c r="U1800" t="s">
        <v>270</v>
      </c>
      <c r="V1800" t="s">
        <v>167</v>
      </c>
      <c r="W1800">
        <v>1</v>
      </c>
      <c r="X1800">
        <v>0</v>
      </c>
      <c r="Y1800">
        <v>0</v>
      </c>
      <c r="Z1800">
        <v>1</v>
      </c>
      <c r="AA1800">
        <v>0</v>
      </c>
      <c r="AB1800">
        <v>0</v>
      </c>
      <c r="AC1800">
        <v>0</v>
      </c>
      <c r="AD1800">
        <v>0</v>
      </c>
    </row>
    <row r="1801" spans="1:30" x14ac:dyDescent="0.3">
      <c r="A1801" t="s">
        <v>11830</v>
      </c>
      <c r="B1801" t="s">
        <v>2336</v>
      </c>
      <c r="C1801" t="s">
        <v>11831</v>
      </c>
      <c r="D1801" t="s">
        <v>11783</v>
      </c>
      <c r="F1801" t="s">
        <v>11783</v>
      </c>
      <c r="H1801" t="s">
        <v>265</v>
      </c>
      <c r="I1801" t="s">
        <v>266</v>
      </c>
      <c r="J1801" t="s">
        <v>748</v>
      </c>
      <c r="K1801" t="s">
        <v>11777</v>
      </c>
      <c r="L1801" t="s">
        <v>271</v>
      </c>
      <c r="M1801" t="s">
        <v>268</v>
      </c>
      <c r="N1801">
        <v>9</v>
      </c>
      <c r="O1801" t="s">
        <v>288</v>
      </c>
      <c r="P1801">
        <v>0.48</v>
      </c>
      <c r="R1801">
        <v>10</v>
      </c>
      <c r="S1801" s="108">
        <v>4.8</v>
      </c>
      <c r="T1801">
        <v>1</v>
      </c>
      <c r="U1801" t="s">
        <v>270</v>
      </c>
      <c r="V1801" t="s">
        <v>167</v>
      </c>
      <c r="W1801">
        <v>5</v>
      </c>
      <c r="X1801">
        <v>0</v>
      </c>
      <c r="Y1801">
        <v>5</v>
      </c>
      <c r="Z1801">
        <v>0</v>
      </c>
      <c r="AA1801">
        <v>0</v>
      </c>
      <c r="AB1801">
        <v>5</v>
      </c>
      <c r="AC1801">
        <v>0</v>
      </c>
      <c r="AD1801">
        <v>0</v>
      </c>
    </row>
    <row r="1802" spans="1:30" x14ac:dyDescent="0.3">
      <c r="A1802" t="s">
        <v>11830</v>
      </c>
      <c r="B1802" t="s">
        <v>2336</v>
      </c>
      <c r="C1802" t="s">
        <v>11831</v>
      </c>
      <c r="D1802" t="s">
        <v>11783</v>
      </c>
      <c r="F1802" t="s">
        <v>11783</v>
      </c>
      <c r="H1802" t="s">
        <v>265</v>
      </c>
      <c r="I1802" t="s">
        <v>266</v>
      </c>
      <c r="J1802" t="s">
        <v>748</v>
      </c>
      <c r="K1802" t="s">
        <v>11777</v>
      </c>
      <c r="L1802" t="s">
        <v>271</v>
      </c>
      <c r="M1802" t="s">
        <v>268</v>
      </c>
      <c r="N1802">
        <v>21</v>
      </c>
      <c r="O1802" t="s">
        <v>273</v>
      </c>
      <c r="P1802">
        <v>0.32</v>
      </c>
      <c r="R1802">
        <v>3</v>
      </c>
      <c r="S1802" s="108">
        <v>0.96</v>
      </c>
      <c r="T1802">
        <v>1</v>
      </c>
      <c r="U1802" t="s">
        <v>270</v>
      </c>
      <c r="V1802" t="s">
        <v>167</v>
      </c>
      <c r="W1802">
        <v>3</v>
      </c>
      <c r="X1802">
        <v>0</v>
      </c>
      <c r="Y1802">
        <v>0</v>
      </c>
      <c r="Z1802">
        <v>0</v>
      </c>
      <c r="AA1802">
        <v>0</v>
      </c>
      <c r="AB1802">
        <v>0</v>
      </c>
      <c r="AC1802">
        <v>0</v>
      </c>
      <c r="AD1802">
        <v>0</v>
      </c>
    </row>
    <row r="1803" spans="1:30" x14ac:dyDescent="0.3">
      <c r="A1803" t="s">
        <v>1787</v>
      </c>
      <c r="B1803" t="s">
        <v>294</v>
      </c>
      <c r="C1803" t="s">
        <v>223</v>
      </c>
      <c r="D1803" t="s">
        <v>2700</v>
      </c>
      <c r="F1803" t="s">
        <v>2700</v>
      </c>
      <c r="H1803" t="s">
        <v>265</v>
      </c>
      <c r="I1803" t="s">
        <v>266</v>
      </c>
      <c r="J1803" t="s">
        <v>748</v>
      </c>
      <c r="K1803" t="s">
        <v>756</v>
      </c>
      <c r="L1803" t="s">
        <v>267</v>
      </c>
      <c r="M1803" t="s">
        <v>268</v>
      </c>
      <c r="N1803">
        <v>8</v>
      </c>
      <c r="O1803" t="s">
        <v>282</v>
      </c>
      <c r="P1803">
        <v>2</v>
      </c>
      <c r="R1803">
        <v>1</v>
      </c>
      <c r="S1803" s="108">
        <v>2</v>
      </c>
      <c r="T1803">
        <v>1</v>
      </c>
      <c r="U1803" t="s">
        <v>270</v>
      </c>
      <c r="V1803" t="s">
        <v>167</v>
      </c>
      <c r="W1803">
        <v>1</v>
      </c>
      <c r="X1803">
        <v>0</v>
      </c>
      <c r="Y1803">
        <v>0</v>
      </c>
      <c r="Z1803">
        <v>0</v>
      </c>
      <c r="AA1803">
        <v>1</v>
      </c>
      <c r="AB1803">
        <v>0</v>
      </c>
      <c r="AC1803">
        <v>0</v>
      </c>
      <c r="AD1803">
        <v>0</v>
      </c>
    </row>
    <row r="1804" spans="1:30" x14ac:dyDescent="0.3">
      <c r="A1804" t="s">
        <v>1787</v>
      </c>
      <c r="B1804" t="s">
        <v>294</v>
      </c>
      <c r="C1804" t="s">
        <v>223</v>
      </c>
      <c r="D1804" t="s">
        <v>2700</v>
      </c>
      <c r="F1804" t="s">
        <v>2700</v>
      </c>
      <c r="H1804" t="s">
        <v>265</v>
      </c>
      <c r="I1804" t="s">
        <v>266</v>
      </c>
      <c r="J1804" t="s">
        <v>748</v>
      </c>
      <c r="K1804" t="s">
        <v>756</v>
      </c>
      <c r="L1804" t="s">
        <v>271</v>
      </c>
      <c r="M1804" t="s">
        <v>268</v>
      </c>
      <c r="N1804">
        <v>9</v>
      </c>
      <c r="O1804" t="s">
        <v>288</v>
      </c>
      <c r="P1804">
        <v>0.48</v>
      </c>
      <c r="R1804">
        <v>2</v>
      </c>
      <c r="S1804" s="108">
        <v>0.96</v>
      </c>
      <c r="T1804">
        <v>1</v>
      </c>
      <c r="U1804" t="s">
        <v>270</v>
      </c>
      <c r="V1804" t="s">
        <v>167</v>
      </c>
      <c r="W1804">
        <v>2</v>
      </c>
      <c r="X1804">
        <v>2</v>
      </c>
      <c r="Y1804">
        <v>0</v>
      </c>
      <c r="Z1804">
        <v>0</v>
      </c>
      <c r="AA1804">
        <v>0</v>
      </c>
      <c r="AB1804">
        <v>0</v>
      </c>
      <c r="AC1804">
        <v>0</v>
      </c>
      <c r="AD1804">
        <v>0</v>
      </c>
    </row>
    <row r="1805" spans="1:30" x14ac:dyDescent="0.3">
      <c r="A1805" t="s">
        <v>1787</v>
      </c>
      <c r="B1805" t="s">
        <v>294</v>
      </c>
      <c r="C1805" t="s">
        <v>223</v>
      </c>
      <c r="D1805" t="s">
        <v>2700</v>
      </c>
      <c r="F1805" t="s">
        <v>2700</v>
      </c>
      <c r="H1805" t="s">
        <v>265</v>
      </c>
      <c r="I1805" t="s">
        <v>266</v>
      </c>
      <c r="J1805" t="s">
        <v>748</v>
      </c>
      <c r="K1805" t="s">
        <v>756</v>
      </c>
      <c r="L1805" t="s">
        <v>271</v>
      </c>
      <c r="M1805" t="s">
        <v>268</v>
      </c>
      <c r="N1805">
        <v>21</v>
      </c>
      <c r="O1805" t="s">
        <v>273</v>
      </c>
      <c r="P1805">
        <v>0.17</v>
      </c>
      <c r="R1805">
        <v>1</v>
      </c>
      <c r="S1805" s="108">
        <v>0.17</v>
      </c>
      <c r="T1805">
        <v>1</v>
      </c>
      <c r="U1805" t="s">
        <v>270</v>
      </c>
      <c r="V1805" t="s">
        <v>167</v>
      </c>
      <c r="W1805">
        <v>1</v>
      </c>
      <c r="X1805">
        <v>0</v>
      </c>
      <c r="Y1805">
        <v>0</v>
      </c>
      <c r="Z1805">
        <v>0</v>
      </c>
      <c r="AA1805">
        <v>0</v>
      </c>
      <c r="AB1805">
        <v>1</v>
      </c>
      <c r="AC1805">
        <v>0</v>
      </c>
      <c r="AD1805">
        <v>0</v>
      </c>
    </row>
    <row r="1806" spans="1:30" x14ac:dyDescent="0.3">
      <c r="A1806" t="s">
        <v>1787</v>
      </c>
      <c r="B1806" t="s">
        <v>302</v>
      </c>
      <c r="C1806" t="s">
        <v>223</v>
      </c>
      <c r="D1806" t="s">
        <v>1796</v>
      </c>
      <c r="F1806" t="s">
        <v>1796</v>
      </c>
      <c r="H1806" t="s">
        <v>265</v>
      </c>
      <c r="I1806" t="s">
        <v>266</v>
      </c>
      <c r="J1806" t="s">
        <v>748</v>
      </c>
      <c r="K1806" t="s">
        <v>756</v>
      </c>
      <c r="L1806" t="s">
        <v>267</v>
      </c>
      <c r="M1806" t="s">
        <v>268</v>
      </c>
      <c r="N1806">
        <v>8</v>
      </c>
      <c r="O1806" t="s">
        <v>282</v>
      </c>
      <c r="P1806">
        <v>2</v>
      </c>
      <c r="R1806">
        <v>1</v>
      </c>
      <c r="S1806" s="108">
        <v>2</v>
      </c>
      <c r="T1806">
        <v>1</v>
      </c>
      <c r="U1806" t="s">
        <v>270</v>
      </c>
      <c r="V1806" t="s">
        <v>167</v>
      </c>
      <c r="W1806">
        <v>1</v>
      </c>
      <c r="X1806">
        <v>0</v>
      </c>
      <c r="Y1806">
        <v>0</v>
      </c>
      <c r="Z1806">
        <v>0</v>
      </c>
      <c r="AA1806">
        <v>1</v>
      </c>
      <c r="AB1806">
        <v>0</v>
      </c>
      <c r="AC1806">
        <v>0</v>
      </c>
      <c r="AD1806">
        <v>0</v>
      </c>
    </row>
    <row r="1807" spans="1:30" x14ac:dyDescent="0.3">
      <c r="A1807" t="s">
        <v>1787</v>
      </c>
      <c r="B1807" t="s">
        <v>302</v>
      </c>
      <c r="C1807" t="s">
        <v>223</v>
      </c>
      <c r="D1807" t="s">
        <v>1796</v>
      </c>
      <c r="F1807" t="s">
        <v>1796</v>
      </c>
      <c r="H1807" t="s">
        <v>265</v>
      </c>
      <c r="I1807" t="s">
        <v>266</v>
      </c>
      <c r="J1807" t="s">
        <v>748</v>
      </c>
      <c r="K1807" t="s">
        <v>756</v>
      </c>
      <c r="L1807" t="s">
        <v>271</v>
      </c>
      <c r="M1807" t="s">
        <v>268</v>
      </c>
      <c r="N1807">
        <v>9</v>
      </c>
      <c r="O1807" t="s">
        <v>288</v>
      </c>
      <c r="P1807">
        <v>0.48</v>
      </c>
      <c r="R1807">
        <v>2</v>
      </c>
      <c r="S1807" s="108">
        <v>0.96</v>
      </c>
      <c r="T1807">
        <v>1</v>
      </c>
      <c r="U1807" t="s">
        <v>270</v>
      </c>
      <c r="V1807" t="s">
        <v>167</v>
      </c>
      <c r="W1807">
        <v>2</v>
      </c>
      <c r="X1807">
        <v>2</v>
      </c>
      <c r="Y1807">
        <v>0</v>
      </c>
      <c r="Z1807">
        <v>0</v>
      </c>
      <c r="AA1807">
        <v>0</v>
      </c>
      <c r="AB1807">
        <v>0</v>
      </c>
      <c r="AC1807">
        <v>0</v>
      </c>
      <c r="AD1807">
        <v>0</v>
      </c>
    </row>
    <row r="1808" spans="1:30" x14ac:dyDescent="0.3">
      <c r="A1808" t="s">
        <v>1787</v>
      </c>
      <c r="B1808" t="s">
        <v>302</v>
      </c>
      <c r="C1808" t="s">
        <v>223</v>
      </c>
      <c r="D1808" t="s">
        <v>1796</v>
      </c>
      <c r="F1808" t="s">
        <v>1796</v>
      </c>
      <c r="H1808" t="s">
        <v>265</v>
      </c>
      <c r="I1808" t="s">
        <v>266</v>
      </c>
      <c r="J1808" t="s">
        <v>748</v>
      </c>
      <c r="K1808" t="s">
        <v>756</v>
      </c>
      <c r="L1808" t="s">
        <v>271</v>
      </c>
      <c r="M1808" t="s">
        <v>268</v>
      </c>
      <c r="N1808">
        <v>21</v>
      </c>
      <c r="O1808" t="s">
        <v>273</v>
      </c>
      <c r="P1808">
        <v>0.17</v>
      </c>
      <c r="R1808">
        <v>1</v>
      </c>
      <c r="S1808" s="108">
        <v>0.17</v>
      </c>
      <c r="T1808">
        <v>1</v>
      </c>
      <c r="U1808" t="s">
        <v>270</v>
      </c>
      <c r="V1808" t="s">
        <v>167</v>
      </c>
      <c r="W1808">
        <v>1</v>
      </c>
      <c r="X1808">
        <v>0</v>
      </c>
      <c r="Y1808">
        <v>0</v>
      </c>
      <c r="Z1808">
        <v>0</v>
      </c>
      <c r="AA1808">
        <v>0</v>
      </c>
      <c r="AB1808">
        <v>1</v>
      </c>
      <c r="AC1808">
        <v>0</v>
      </c>
      <c r="AD1808">
        <v>0</v>
      </c>
    </row>
    <row r="1809" spans="1:30" x14ac:dyDescent="0.3">
      <c r="A1809" t="s">
        <v>1787</v>
      </c>
      <c r="B1809" t="s">
        <v>581</v>
      </c>
      <c r="C1809" t="s">
        <v>223</v>
      </c>
      <c r="D1809" t="s">
        <v>1797</v>
      </c>
      <c r="F1809" t="s">
        <v>1797</v>
      </c>
      <c r="H1809" t="s">
        <v>265</v>
      </c>
      <c r="I1809" t="s">
        <v>266</v>
      </c>
      <c r="J1809" t="s">
        <v>748</v>
      </c>
      <c r="K1809" t="s">
        <v>756</v>
      </c>
      <c r="L1809" t="s">
        <v>267</v>
      </c>
      <c r="M1809" t="s">
        <v>268</v>
      </c>
      <c r="N1809">
        <v>8</v>
      </c>
      <c r="O1809" t="s">
        <v>282</v>
      </c>
      <c r="P1809">
        <v>2</v>
      </c>
      <c r="R1809">
        <v>2</v>
      </c>
      <c r="S1809" s="108">
        <v>4</v>
      </c>
      <c r="T1809">
        <v>1</v>
      </c>
      <c r="U1809" t="s">
        <v>270</v>
      </c>
      <c r="V1809" t="s">
        <v>167</v>
      </c>
      <c r="W1809">
        <v>2</v>
      </c>
      <c r="X1809">
        <v>0</v>
      </c>
      <c r="Y1809">
        <v>0</v>
      </c>
      <c r="Z1809">
        <v>0</v>
      </c>
      <c r="AA1809">
        <v>2</v>
      </c>
      <c r="AB1809">
        <v>0</v>
      </c>
      <c r="AC1809">
        <v>0</v>
      </c>
      <c r="AD1809">
        <v>0</v>
      </c>
    </row>
    <row r="1810" spans="1:30" x14ac:dyDescent="0.3">
      <c r="A1810" t="s">
        <v>1787</v>
      </c>
      <c r="B1810" t="s">
        <v>581</v>
      </c>
      <c r="C1810" t="s">
        <v>223</v>
      </c>
      <c r="D1810" t="s">
        <v>1797</v>
      </c>
      <c r="F1810" t="s">
        <v>1797</v>
      </c>
      <c r="H1810" t="s">
        <v>265</v>
      </c>
      <c r="I1810" t="s">
        <v>266</v>
      </c>
      <c r="J1810" t="s">
        <v>748</v>
      </c>
      <c r="K1810" t="s">
        <v>756</v>
      </c>
      <c r="L1810" t="s">
        <v>271</v>
      </c>
      <c r="M1810" t="s">
        <v>268</v>
      </c>
      <c r="N1810">
        <v>9</v>
      </c>
      <c r="O1810" t="s">
        <v>288</v>
      </c>
      <c r="P1810">
        <v>0.48</v>
      </c>
      <c r="R1810">
        <v>4</v>
      </c>
      <c r="S1810" s="108">
        <v>1.92</v>
      </c>
      <c r="T1810">
        <v>1</v>
      </c>
      <c r="U1810" t="s">
        <v>270</v>
      </c>
      <c r="V1810" t="s">
        <v>167</v>
      </c>
      <c r="W1810">
        <v>4</v>
      </c>
      <c r="X1810">
        <v>4</v>
      </c>
      <c r="Y1810">
        <v>0</v>
      </c>
      <c r="Z1810">
        <v>0</v>
      </c>
      <c r="AA1810">
        <v>0</v>
      </c>
      <c r="AB1810">
        <v>0</v>
      </c>
      <c r="AC1810">
        <v>0</v>
      </c>
      <c r="AD1810">
        <v>0</v>
      </c>
    </row>
    <row r="1811" spans="1:30" x14ac:dyDescent="0.3">
      <c r="A1811" t="s">
        <v>1787</v>
      </c>
      <c r="B1811" t="s">
        <v>581</v>
      </c>
      <c r="C1811" t="s">
        <v>223</v>
      </c>
      <c r="D1811" t="s">
        <v>1797</v>
      </c>
      <c r="F1811" t="s">
        <v>1797</v>
      </c>
      <c r="H1811" t="s">
        <v>265</v>
      </c>
      <c r="I1811" t="s">
        <v>266</v>
      </c>
      <c r="J1811" t="s">
        <v>748</v>
      </c>
      <c r="K1811" t="s">
        <v>756</v>
      </c>
      <c r="L1811" t="s">
        <v>271</v>
      </c>
      <c r="M1811" t="s">
        <v>268</v>
      </c>
      <c r="N1811">
        <v>21</v>
      </c>
      <c r="O1811" t="s">
        <v>273</v>
      </c>
      <c r="P1811">
        <v>0.32</v>
      </c>
      <c r="R1811">
        <v>1</v>
      </c>
      <c r="S1811" s="108">
        <v>0.32</v>
      </c>
      <c r="T1811">
        <v>1</v>
      </c>
      <c r="U1811" t="s">
        <v>270</v>
      </c>
      <c r="V1811" t="s">
        <v>167</v>
      </c>
      <c r="W1811">
        <v>1</v>
      </c>
      <c r="X1811">
        <v>0</v>
      </c>
      <c r="Y1811">
        <v>0</v>
      </c>
      <c r="Z1811">
        <v>0</v>
      </c>
      <c r="AA1811">
        <v>0</v>
      </c>
      <c r="AB1811">
        <v>1</v>
      </c>
      <c r="AC1811">
        <v>0</v>
      </c>
      <c r="AD1811">
        <v>0</v>
      </c>
    </row>
    <row r="1812" spans="1:30" x14ac:dyDescent="0.3">
      <c r="A1812" t="s">
        <v>1787</v>
      </c>
      <c r="B1812" t="s">
        <v>262</v>
      </c>
      <c r="C1812" t="s">
        <v>223</v>
      </c>
      <c r="D1812" t="s">
        <v>1792</v>
      </c>
      <c r="F1812" t="s">
        <v>1792</v>
      </c>
      <c r="H1812" t="s">
        <v>265</v>
      </c>
      <c r="I1812" t="s">
        <v>266</v>
      </c>
      <c r="J1812" t="s">
        <v>748</v>
      </c>
      <c r="K1812" t="s">
        <v>11739</v>
      </c>
      <c r="L1812" t="s">
        <v>267</v>
      </c>
      <c r="M1812" t="s">
        <v>268</v>
      </c>
      <c r="N1812">
        <v>8</v>
      </c>
      <c r="O1812" t="s">
        <v>282</v>
      </c>
      <c r="P1812">
        <v>2</v>
      </c>
      <c r="R1812">
        <v>2</v>
      </c>
      <c r="S1812" s="108">
        <v>4</v>
      </c>
      <c r="T1812">
        <v>1</v>
      </c>
      <c r="U1812" t="s">
        <v>270</v>
      </c>
      <c r="V1812" t="s">
        <v>167</v>
      </c>
      <c r="W1812">
        <v>2</v>
      </c>
      <c r="X1812">
        <v>0</v>
      </c>
      <c r="Y1812">
        <v>0</v>
      </c>
      <c r="Z1812">
        <v>0</v>
      </c>
      <c r="AA1812">
        <v>2</v>
      </c>
      <c r="AB1812">
        <v>0</v>
      </c>
      <c r="AC1812">
        <v>0</v>
      </c>
      <c r="AD1812">
        <v>0</v>
      </c>
    </row>
    <row r="1813" spans="1:30" x14ac:dyDescent="0.3">
      <c r="A1813" t="s">
        <v>1787</v>
      </c>
      <c r="B1813" t="s">
        <v>262</v>
      </c>
      <c r="C1813" t="s">
        <v>223</v>
      </c>
      <c r="D1813" t="s">
        <v>1792</v>
      </c>
      <c r="F1813" t="s">
        <v>1792</v>
      </c>
      <c r="H1813" t="s">
        <v>265</v>
      </c>
      <c r="I1813" t="s">
        <v>266</v>
      </c>
      <c r="J1813" t="s">
        <v>748</v>
      </c>
      <c r="K1813" t="s">
        <v>11739</v>
      </c>
      <c r="L1813" t="s">
        <v>271</v>
      </c>
      <c r="M1813" t="s">
        <v>268</v>
      </c>
      <c r="N1813">
        <v>9</v>
      </c>
      <c r="O1813" t="s">
        <v>288</v>
      </c>
      <c r="P1813">
        <v>0.48</v>
      </c>
      <c r="R1813">
        <v>2</v>
      </c>
      <c r="S1813" s="108">
        <v>0.96</v>
      </c>
      <c r="T1813">
        <v>1</v>
      </c>
      <c r="U1813" t="s">
        <v>270</v>
      </c>
      <c r="V1813" t="s">
        <v>167</v>
      </c>
      <c r="W1813">
        <v>2</v>
      </c>
      <c r="X1813">
        <v>2</v>
      </c>
      <c r="Y1813">
        <v>0</v>
      </c>
      <c r="Z1813">
        <v>0</v>
      </c>
      <c r="AA1813">
        <v>0</v>
      </c>
      <c r="AB1813">
        <v>0</v>
      </c>
      <c r="AC1813">
        <v>0</v>
      </c>
      <c r="AD1813">
        <v>0</v>
      </c>
    </row>
    <row r="1814" spans="1:30" x14ac:dyDescent="0.3">
      <c r="A1814" t="s">
        <v>1787</v>
      </c>
      <c r="B1814" t="s">
        <v>262</v>
      </c>
      <c r="C1814" t="s">
        <v>223</v>
      </c>
      <c r="D1814" t="s">
        <v>1792</v>
      </c>
      <c r="F1814" t="s">
        <v>1792</v>
      </c>
      <c r="H1814" t="s">
        <v>265</v>
      </c>
      <c r="I1814" t="s">
        <v>266</v>
      </c>
      <c r="J1814" t="s">
        <v>748</v>
      </c>
      <c r="K1814" t="s">
        <v>11739</v>
      </c>
      <c r="L1814" t="s">
        <v>271</v>
      </c>
      <c r="M1814" t="s">
        <v>268</v>
      </c>
      <c r="N1814">
        <v>9</v>
      </c>
      <c r="O1814" t="s">
        <v>288</v>
      </c>
      <c r="P1814">
        <v>0.32</v>
      </c>
      <c r="R1814">
        <v>3</v>
      </c>
      <c r="S1814" s="108">
        <v>0.96</v>
      </c>
      <c r="T1814">
        <v>1</v>
      </c>
      <c r="U1814" t="s">
        <v>270</v>
      </c>
      <c r="V1814" t="s">
        <v>167</v>
      </c>
      <c r="W1814">
        <v>3</v>
      </c>
      <c r="X1814">
        <v>3</v>
      </c>
      <c r="Y1814">
        <v>0</v>
      </c>
      <c r="Z1814">
        <v>0</v>
      </c>
      <c r="AA1814">
        <v>0</v>
      </c>
      <c r="AB1814">
        <v>0</v>
      </c>
      <c r="AC1814">
        <v>0</v>
      </c>
      <c r="AD1814">
        <v>0</v>
      </c>
    </row>
    <row r="1815" spans="1:30" x14ac:dyDescent="0.3">
      <c r="A1815" t="s">
        <v>1787</v>
      </c>
      <c r="B1815" t="s">
        <v>525</v>
      </c>
      <c r="C1815" t="s">
        <v>223</v>
      </c>
      <c r="D1815" t="s">
        <v>1800</v>
      </c>
      <c r="F1815" t="s">
        <v>1800</v>
      </c>
      <c r="H1815" t="s">
        <v>265</v>
      </c>
      <c r="I1815" t="s">
        <v>266</v>
      </c>
      <c r="J1815" t="s">
        <v>748</v>
      </c>
      <c r="K1815" t="s">
        <v>1791</v>
      </c>
      <c r="L1815" t="s">
        <v>267</v>
      </c>
      <c r="M1815" t="s">
        <v>268</v>
      </c>
      <c r="N1815">
        <v>8</v>
      </c>
      <c r="O1815" t="s">
        <v>282</v>
      </c>
      <c r="P1815">
        <v>2</v>
      </c>
      <c r="R1815">
        <v>1</v>
      </c>
      <c r="S1815" s="108">
        <v>2</v>
      </c>
      <c r="T1815">
        <v>1</v>
      </c>
      <c r="U1815" t="s">
        <v>270</v>
      </c>
      <c r="V1815" t="s">
        <v>167</v>
      </c>
      <c r="W1815">
        <v>1</v>
      </c>
      <c r="X1815">
        <v>0</v>
      </c>
      <c r="Y1815">
        <v>0</v>
      </c>
      <c r="Z1815">
        <v>0</v>
      </c>
      <c r="AA1815">
        <v>1</v>
      </c>
      <c r="AB1815">
        <v>0</v>
      </c>
      <c r="AC1815">
        <v>0</v>
      </c>
      <c r="AD1815">
        <v>0</v>
      </c>
    </row>
    <row r="1816" spans="1:30" x14ac:dyDescent="0.3">
      <c r="A1816" t="s">
        <v>1787</v>
      </c>
      <c r="B1816" t="s">
        <v>525</v>
      </c>
      <c r="C1816" t="s">
        <v>223</v>
      </c>
      <c r="D1816" t="s">
        <v>1800</v>
      </c>
      <c r="F1816" t="s">
        <v>1800</v>
      </c>
      <c r="H1816" t="s">
        <v>265</v>
      </c>
      <c r="I1816" t="s">
        <v>266</v>
      </c>
      <c r="J1816" t="s">
        <v>748</v>
      </c>
      <c r="K1816" t="s">
        <v>1791</v>
      </c>
      <c r="L1816" t="s">
        <v>271</v>
      </c>
      <c r="M1816" t="s">
        <v>268</v>
      </c>
      <c r="N1816">
        <v>9</v>
      </c>
      <c r="O1816" t="s">
        <v>288</v>
      </c>
      <c r="P1816">
        <v>0.32</v>
      </c>
      <c r="R1816">
        <v>1</v>
      </c>
      <c r="S1816" s="108">
        <v>0.32</v>
      </c>
      <c r="T1816">
        <v>1</v>
      </c>
      <c r="U1816" t="s">
        <v>270</v>
      </c>
      <c r="V1816" t="s">
        <v>167</v>
      </c>
      <c r="W1816">
        <v>1</v>
      </c>
      <c r="X1816">
        <v>1</v>
      </c>
      <c r="Y1816">
        <v>0</v>
      </c>
      <c r="Z1816">
        <v>0</v>
      </c>
      <c r="AA1816">
        <v>0</v>
      </c>
      <c r="AB1816">
        <v>0</v>
      </c>
      <c r="AC1816">
        <v>0</v>
      </c>
      <c r="AD1816">
        <v>0</v>
      </c>
    </row>
    <row r="1817" spans="1:30" x14ac:dyDescent="0.3">
      <c r="A1817" t="s">
        <v>1787</v>
      </c>
      <c r="B1817" t="s">
        <v>525</v>
      </c>
      <c r="C1817" t="s">
        <v>223</v>
      </c>
      <c r="D1817" t="s">
        <v>1800</v>
      </c>
      <c r="F1817" t="s">
        <v>1800</v>
      </c>
      <c r="H1817" t="s">
        <v>265</v>
      </c>
      <c r="I1817" t="s">
        <v>266</v>
      </c>
      <c r="J1817" t="s">
        <v>748</v>
      </c>
      <c r="K1817" t="s">
        <v>1791</v>
      </c>
      <c r="L1817" t="s">
        <v>271</v>
      </c>
      <c r="M1817" t="s">
        <v>268</v>
      </c>
      <c r="N1817">
        <v>9</v>
      </c>
      <c r="O1817" t="s">
        <v>288</v>
      </c>
      <c r="P1817">
        <v>0.48</v>
      </c>
      <c r="R1817">
        <v>2</v>
      </c>
      <c r="S1817" s="108">
        <v>0.96</v>
      </c>
      <c r="T1817">
        <v>1</v>
      </c>
      <c r="U1817" t="s">
        <v>270</v>
      </c>
      <c r="V1817" t="s">
        <v>167</v>
      </c>
      <c r="W1817">
        <v>2</v>
      </c>
      <c r="X1817">
        <v>2</v>
      </c>
      <c r="Y1817">
        <v>0</v>
      </c>
      <c r="Z1817">
        <v>0</v>
      </c>
      <c r="AA1817">
        <v>0</v>
      </c>
      <c r="AB1817">
        <v>0</v>
      </c>
      <c r="AC1817">
        <v>0</v>
      </c>
      <c r="AD1817">
        <v>0</v>
      </c>
    </row>
    <row r="1818" spans="1:30" x14ac:dyDescent="0.3">
      <c r="A1818" t="s">
        <v>1787</v>
      </c>
      <c r="B1818" t="s">
        <v>525</v>
      </c>
      <c r="C1818" t="s">
        <v>223</v>
      </c>
      <c r="D1818" t="s">
        <v>1800</v>
      </c>
      <c r="F1818" t="s">
        <v>1800</v>
      </c>
      <c r="H1818" t="s">
        <v>265</v>
      </c>
      <c r="I1818" t="s">
        <v>266</v>
      </c>
      <c r="J1818" t="s">
        <v>748</v>
      </c>
      <c r="K1818" t="s">
        <v>1791</v>
      </c>
      <c r="L1818" t="s">
        <v>271</v>
      </c>
      <c r="M1818" t="s">
        <v>268</v>
      </c>
      <c r="N1818">
        <v>21</v>
      </c>
      <c r="O1818" t="s">
        <v>273</v>
      </c>
      <c r="P1818">
        <v>0.17</v>
      </c>
      <c r="R1818">
        <v>1</v>
      </c>
      <c r="S1818" s="108">
        <v>0.17</v>
      </c>
      <c r="T1818">
        <v>1</v>
      </c>
      <c r="U1818" t="s">
        <v>270</v>
      </c>
      <c r="V1818" t="s">
        <v>167</v>
      </c>
      <c r="W1818">
        <v>1</v>
      </c>
      <c r="X1818">
        <v>0</v>
      </c>
      <c r="Y1818">
        <v>0</v>
      </c>
      <c r="Z1818">
        <v>0</v>
      </c>
      <c r="AA1818">
        <v>0</v>
      </c>
      <c r="AB1818">
        <v>1</v>
      </c>
      <c r="AC1818">
        <v>0</v>
      </c>
      <c r="AD1818">
        <v>0</v>
      </c>
    </row>
    <row r="1819" spans="1:30" x14ac:dyDescent="0.3">
      <c r="A1819" t="s">
        <v>1787</v>
      </c>
      <c r="B1819" t="s">
        <v>808</v>
      </c>
      <c r="C1819" t="s">
        <v>223</v>
      </c>
      <c r="D1819" t="s">
        <v>1801</v>
      </c>
      <c r="F1819" t="s">
        <v>1801</v>
      </c>
      <c r="H1819" t="s">
        <v>265</v>
      </c>
      <c r="I1819" t="s">
        <v>266</v>
      </c>
      <c r="J1819" t="s">
        <v>748</v>
      </c>
      <c r="K1819" t="s">
        <v>1791</v>
      </c>
      <c r="L1819" t="s">
        <v>267</v>
      </c>
      <c r="M1819" t="s">
        <v>268</v>
      </c>
      <c r="N1819">
        <v>8</v>
      </c>
      <c r="O1819" t="s">
        <v>282</v>
      </c>
      <c r="P1819">
        <v>2</v>
      </c>
      <c r="R1819">
        <v>2</v>
      </c>
      <c r="S1819" s="108">
        <v>4</v>
      </c>
      <c r="T1819">
        <v>1</v>
      </c>
      <c r="U1819" t="s">
        <v>270</v>
      </c>
      <c r="V1819" t="s">
        <v>167</v>
      </c>
      <c r="W1819">
        <v>2</v>
      </c>
      <c r="X1819">
        <v>0</v>
      </c>
      <c r="Y1819">
        <v>0</v>
      </c>
      <c r="Z1819">
        <v>0</v>
      </c>
      <c r="AA1819">
        <v>2</v>
      </c>
      <c r="AB1819">
        <v>0</v>
      </c>
      <c r="AC1819">
        <v>0</v>
      </c>
      <c r="AD1819">
        <v>0</v>
      </c>
    </row>
    <row r="1820" spans="1:30" x14ac:dyDescent="0.3">
      <c r="A1820" t="s">
        <v>1787</v>
      </c>
      <c r="B1820" t="s">
        <v>808</v>
      </c>
      <c r="C1820" t="s">
        <v>223</v>
      </c>
      <c r="D1820" t="s">
        <v>1801</v>
      </c>
      <c r="F1820" t="s">
        <v>1801</v>
      </c>
      <c r="H1820" t="s">
        <v>265</v>
      </c>
      <c r="I1820" t="s">
        <v>266</v>
      </c>
      <c r="J1820" t="s">
        <v>748</v>
      </c>
      <c r="K1820" t="s">
        <v>1791</v>
      </c>
      <c r="L1820" t="s">
        <v>271</v>
      </c>
      <c r="M1820" t="s">
        <v>268</v>
      </c>
      <c r="N1820">
        <v>9</v>
      </c>
      <c r="O1820" t="s">
        <v>288</v>
      </c>
      <c r="P1820">
        <v>0.32</v>
      </c>
      <c r="R1820">
        <v>1</v>
      </c>
      <c r="S1820" s="108">
        <v>0.32</v>
      </c>
      <c r="T1820">
        <v>1</v>
      </c>
      <c r="U1820" t="s">
        <v>270</v>
      </c>
      <c r="V1820" t="s">
        <v>167</v>
      </c>
      <c r="W1820">
        <v>1</v>
      </c>
      <c r="X1820">
        <v>1</v>
      </c>
      <c r="Y1820">
        <v>0</v>
      </c>
      <c r="Z1820">
        <v>0</v>
      </c>
      <c r="AA1820">
        <v>0</v>
      </c>
      <c r="AB1820">
        <v>0</v>
      </c>
      <c r="AC1820">
        <v>0</v>
      </c>
      <c r="AD1820">
        <v>0</v>
      </c>
    </row>
    <row r="1821" spans="1:30" x14ac:dyDescent="0.3">
      <c r="A1821" t="s">
        <v>1787</v>
      </c>
      <c r="B1821" t="s">
        <v>808</v>
      </c>
      <c r="C1821" t="s">
        <v>223</v>
      </c>
      <c r="D1821" t="s">
        <v>1801</v>
      </c>
      <c r="F1821" t="s">
        <v>1801</v>
      </c>
      <c r="H1821" t="s">
        <v>265</v>
      </c>
      <c r="I1821" t="s">
        <v>266</v>
      </c>
      <c r="J1821" t="s">
        <v>748</v>
      </c>
      <c r="K1821" t="s">
        <v>1791</v>
      </c>
      <c r="L1821" t="s">
        <v>271</v>
      </c>
      <c r="M1821" t="s">
        <v>268</v>
      </c>
      <c r="N1821">
        <v>9</v>
      </c>
      <c r="O1821" t="s">
        <v>288</v>
      </c>
      <c r="P1821">
        <v>0.48</v>
      </c>
      <c r="R1821">
        <v>1</v>
      </c>
      <c r="S1821" s="108">
        <v>0.48</v>
      </c>
      <c r="T1821">
        <v>1</v>
      </c>
      <c r="U1821" t="s">
        <v>270</v>
      </c>
      <c r="V1821" t="s">
        <v>167</v>
      </c>
      <c r="W1821">
        <v>1</v>
      </c>
      <c r="X1821">
        <v>1</v>
      </c>
      <c r="Y1821">
        <v>0</v>
      </c>
      <c r="Z1821">
        <v>0</v>
      </c>
      <c r="AA1821">
        <v>0</v>
      </c>
      <c r="AB1821">
        <v>0</v>
      </c>
      <c r="AC1821">
        <v>0</v>
      </c>
      <c r="AD1821">
        <v>0</v>
      </c>
    </row>
    <row r="1822" spans="1:30" x14ac:dyDescent="0.3">
      <c r="A1822" t="s">
        <v>1787</v>
      </c>
      <c r="B1822" t="s">
        <v>808</v>
      </c>
      <c r="C1822" t="s">
        <v>223</v>
      </c>
      <c r="D1822" t="s">
        <v>1801</v>
      </c>
      <c r="F1822" t="s">
        <v>1801</v>
      </c>
      <c r="H1822" t="s">
        <v>265</v>
      </c>
      <c r="I1822" t="s">
        <v>266</v>
      </c>
      <c r="J1822" t="s">
        <v>748</v>
      </c>
      <c r="K1822" t="s">
        <v>1791</v>
      </c>
      <c r="L1822" t="s">
        <v>271</v>
      </c>
      <c r="M1822" t="s">
        <v>268</v>
      </c>
      <c r="N1822">
        <v>9</v>
      </c>
      <c r="O1822" t="s">
        <v>288</v>
      </c>
      <c r="P1822">
        <v>0.48</v>
      </c>
      <c r="R1822">
        <v>3</v>
      </c>
      <c r="S1822" s="108">
        <v>1.44</v>
      </c>
      <c r="T1822">
        <v>1</v>
      </c>
      <c r="U1822" t="s">
        <v>270</v>
      </c>
      <c r="V1822" t="s">
        <v>167</v>
      </c>
      <c r="W1822">
        <v>3</v>
      </c>
      <c r="X1822">
        <v>3</v>
      </c>
      <c r="Y1822">
        <v>0</v>
      </c>
      <c r="Z1822">
        <v>0</v>
      </c>
      <c r="AA1822">
        <v>0</v>
      </c>
      <c r="AB1822">
        <v>0</v>
      </c>
      <c r="AC1822">
        <v>0</v>
      </c>
      <c r="AD1822">
        <v>0</v>
      </c>
    </row>
    <row r="1823" spans="1:30" x14ac:dyDescent="0.3">
      <c r="A1823" t="s">
        <v>1787</v>
      </c>
      <c r="B1823" t="s">
        <v>825</v>
      </c>
      <c r="C1823" t="s">
        <v>223</v>
      </c>
      <c r="D1823" t="s">
        <v>1802</v>
      </c>
      <c r="F1823" t="s">
        <v>1802</v>
      </c>
      <c r="H1823" t="s">
        <v>265</v>
      </c>
      <c r="I1823" t="s">
        <v>266</v>
      </c>
      <c r="J1823" t="s">
        <v>748</v>
      </c>
      <c r="K1823" t="s">
        <v>1791</v>
      </c>
      <c r="L1823" t="s">
        <v>267</v>
      </c>
      <c r="M1823" t="s">
        <v>268</v>
      </c>
      <c r="N1823">
        <v>8</v>
      </c>
      <c r="O1823" t="s">
        <v>282</v>
      </c>
      <c r="P1823">
        <v>2</v>
      </c>
      <c r="R1823">
        <v>1</v>
      </c>
      <c r="S1823" s="108">
        <v>2</v>
      </c>
      <c r="T1823">
        <v>1</v>
      </c>
      <c r="U1823" t="s">
        <v>270</v>
      </c>
      <c r="V1823" t="s">
        <v>167</v>
      </c>
      <c r="W1823">
        <v>1</v>
      </c>
      <c r="X1823">
        <v>0</v>
      </c>
      <c r="Y1823">
        <v>0</v>
      </c>
      <c r="Z1823">
        <v>0</v>
      </c>
      <c r="AA1823">
        <v>1</v>
      </c>
      <c r="AB1823">
        <v>0</v>
      </c>
      <c r="AC1823">
        <v>0</v>
      </c>
      <c r="AD1823">
        <v>0</v>
      </c>
    </row>
    <row r="1824" spans="1:30" x14ac:dyDescent="0.3">
      <c r="A1824" t="s">
        <v>1787</v>
      </c>
      <c r="B1824" t="s">
        <v>825</v>
      </c>
      <c r="C1824" t="s">
        <v>223</v>
      </c>
      <c r="D1824" t="s">
        <v>1802</v>
      </c>
      <c r="F1824" t="s">
        <v>1802</v>
      </c>
      <c r="H1824" t="s">
        <v>265</v>
      </c>
      <c r="I1824" t="s">
        <v>266</v>
      </c>
      <c r="J1824" t="s">
        <v>748</v>
      </c>
      <c r="K1824" t="s">
        <v>1791</v>
      </c>
      <c r="L1824" t="s">
        <v>271</v>
      </c>
      <c r="M1824" t="s">
        <v>268</v>
      </c>
      <c r="N1824">
        <v>9</v>
      </c>
      <c r="O1824" t="s">
        <v>288</v>
      </c>
      <c r="P1824">
        <v>0.32</v>
      </c>
      <c r="R1824">
        <v>2</v>
      </c>
      <c r="S1824" s="108">
        <v>0.64</v>
      </c>
      <c r="T1824">
        <v>1</v>
      </c>
      <c r="U1824" t="s">
        <v>270</v>
      </c>
      <c r="V1824" t="s">
        <v>167</v>
      </c>
      <c r="W1824">
        <v>2</v>
      </c>
      <c r="X1824">
        <v>2</v>
      </c>
      <c r="Y1824">
        <v>0</v>
      </c>
      <c r="Z1824">
        <v>0</v>
      </c>
      <c r="AA1824">
        <v>0</v>
      </c>
      <c r="AB1824">
        <v>0</v>
      </c>
      <c r="AC1824">
        <v>0</v>
      </c>
      <c r="AD1824">
        <v>0</v>
      </c>
    </row>
    <row r="1825" spans="1:30" x14ac:dyDescent="0.3">
      <c r="A1825" t="s">
        <v>1787</v>
      </c>
      <c r="B1825" t="s">
        <v>827</v>
      </c>
      <c r="C1825" t="s">
        <v>223</v>
      </c>
      <c r="D1825" t="s">
        <v>2699</v>
      </c>
      <c r="F1825" t="s">
        <v>2699</v>
      </c>
      <c r="H1825" t="s">
        <v>265</v>
      </c>
      <c r="I1825" t="s">
        <v>266</v>
      </c>
      <c r="J1825" t="s">
        <v>748</v>
      </c>
      <c r="K1825" t="s">
        <v>1791</v>
      </c>
      <c r="L1825" t="s">
        <v>267</v>
      </c>
      <c r="M1825" t="s">
        <v>268</v>
      </c>
      <c r="N1825">
        <v>8</v>
      </c>
      <c r="O1825" t="s">
        <v>282</v>
      </c>
      <c r="P1825">
        <v>2</v>
      </c>
      <c r="R1825">
        <v>1</v>
      </c>
      <c r="S1825" s="108">
        <v>2</v>
      </c>
      <c r="T1825">
        <v>1</v>
      </c>
      <c r="U1825" t="s">
        <v>270</v>
      </c>
      <c r="V1825" t="s">
        <v>167</v>
      </c>
      <c r="W1825">
        <v>1</v>
      </c>
      <c r="X1825">
        <v>0</v>
      </c>
      <c r="Y1825">
        <v>0</v>
      </c>
      <c r="Z1825">
        <v>0</v>
      </c>
      <c r="AA1825">
        <v>1</v>
      </c>
      <c r="AB1825">
        <v>0</v>
      </c>
      <c r="AC1825">
        <v>0</v>
      </c>
      <c r="AD1825">
        <v>0</v>
      </c>
    </row>
    <row r="1826" spans="1:30" x14ac:dyDescent="0.3">
      <c r="A1826" t="s">
        <v>1787</v>
      </c>
      <c r="B1826" t="s">
        <v>827</v>
      </c>
      <c r="C1826" t="s">
        <v>223</v>
      </c>
      <c r="D1826" t="s">
        <v>2699</v>
      </c>
      <c r="F1826" t="s">
        <v>2699</v>
      </c>
      <c r="H1826" t="s">
        <v>265</v>
      </c>
      <c r="I1826" t="s">
        <v>266</v>
      </c>
      <c r="J1826" t="s">
        <v>748</v>
      </c>
      <c r="K1826" t="s">
        <v>1791</v>
      </c>
      <c r="L1826" t="s">
        <v>271</v>
      </c>
      <c r="M1826" t="s">
        <v>268</v>
      </c>
      <c r="N1826">
        <v>9</v>
      </c>
      <c r="O1826" t="s">
        <v>288</v>
      </c>
      <c r="P1826">
        <v>0.48</v>
      </c>
      <c r="R1826">
        <v>2</v>
      </c>
      <c r="S1826" s="108">
        <v>0.96</v>
      </c>
      <c r="T1826">
        <v>1</v>
      </c>
      <c r="U1826" t="s">
        <v>270</v>
      </c>
      <c r="V1826" t="s">
        <v>167</v>
      </c>
      <c r="W1826">
        <v>2</v>
      </c>
      <c r="X1826">
        <v>2</v>
      </c>
      <c r="Y1826">
        <v>0</v>
      </c>
      <c r="Z1826">
        <v>0</v>
      </c>
      <c r="AA1826">
        <v>0</v>
      </c>
      <c r="AB1826">
        <v>0</v>
      </c>
      <c r="AC1826">
        <v>0</v>
      </c>
      <c r="AD1826">
        <v>0</v>
      </c>
    </row>
    <row r="1827" spans="1:30" x14ac:dyDescent="0.3">
      <c r="A1827" t="s">
        <v>1787</v>
      </c>
      <c r="B1827" t="s">
        <v>827</v>
      </c>
      <c r="C1827" t="s">
        <v>223</v>
      </c>
      <c r="D1827" t="s">
        <v>2699</v>
      </c>
      <c r="F1827" t="s">
        <v>2699</v>
      </c>
      <c r="H1827" t="s">
        <v>265</v>
      </c>
      <c r="I1827" t="s">
        <v>266</v>
      </c>
      <c r="J1827" t="s">
        <v>748</v>
      </c>
      <c r="K1827" t="s">
        <v>1791</v>
      </c>
      <c r="L1827" t="s">
        <v>271</v>
      </c>
      <c r="M1827" t="s">
        <v>268</v>
      </c>
      <c r="N1827">
        <v>21</v>
      </c>
      <c r="O1827" t="s">
        <v>273</v>
      </c>
      <c r="P1827">
        <v>0.32</v>
      </c>
      <c r="R1827">
        <v>1</v>
      </c>
      <c r="S1827" s="108">
        <v>0.32</v>
      </c>
      <c r="T1827">
        <v>1</v>
      </c>
      <c r="U1827" t="s">
        <v>270</v>
      </c>
      <c r="V1827" t="s">
        <v>167</v>
      </c>
      <c r="W1827">
        <v>1</v>
      </c>
      <c r="X1827">
        <v>0</v>
      </c>
      <c r="Y1827">
        <v>0</v>
      </c>
      <c r="Z1827">
        <v>0</v>
      </c>
      <c r="AA1827">
        <v>0</v>
      </c>
      <c r="AB1827">
        <v>1</v>
      </c>
      <c r="AC1827">
        <v>0</v>
      </c>
      <c r="AD1827">
        <v>0</v>
      </c>
    </row>
    <row r="1828" spans="1:30" x14ac:dyDescent="0.3">
      <c r="A1828" t="s">
        <v>1787</v>
      </c>
      <c r="B1828" t="s">
        <v>829</v>
      </c>
      <c r="C1828" t="s">
        <v>223</v>
      </c>
      <c r="D1828" t="s">
        <v>1790</v>
      </c>
      <c r="F1828" t="s">
        <v>1790</v>
      </c>
      <c r="H1828" t="s">
        <v>265</v>
      </c>
      <c r="I1828" t="s">
        <v>266</v>
      </c>
      <c r="J1828" t="s">
        <v>748</v>
      </c>
      <c r="K1828" t="s">
        <v>756</v>
      </c>
      <c r="L1828" t="s">
        <v>267</v>
      </c>
      <c r="M1828" t="s">
        <v>268</v>
      </c>
      <c r="N1828">
        <v>8</v>
      </c>
      <c r="O1828" t="s">
        <v>282</v>
      </c>
      <c r="P1828">
        <v>2</v>
      </c>
      <c r="R1828">
        <v>1</v>
      </c>
      <c r="S1828" s="108">
        <v>2</v>
      </c>
      <c r="T1828">
        <v>1</v>
      </c>
      <c r="U1828" t="s">
        <v>270</v>
      </c>
      <c r="V1828" t="s">
        <v>167</v>
      </c>
      <c r="W1828">
        <v>1</v>
      </c>
      <c r="X1828">
        <v>0</v>
      </c>
      <c r="Y1828">
        <v>0</v>
      </c>
      <c r="Z1828">
        <v>0</v>
      </c>
      <c r="AA1828">
        <v>0</v>
      </c>
      <c r="AB1828">
        <v>1</v>
      </c>
      <c r="AC1828">
        <v>0</v>
      </c>
      <c r="AD1828">
        <v>0</v>
      </c>
    </row>
    <row r="1829" spans="1:30" x14ac:dyDescent="0.3">
      <c r="A1829" t="s">
        <v>1787</v>
      </c>
      <c r="B1829" t="s">
        <v>829</v>
      </c>
      <c r="C1829" t="s">
        <v>223</v>
      </c>
      <c r="D1829" t="s">
        <v>1790</v>
      </c>
      <c r="F1829" t="s">
        <v>1790</v>
      </c>
      <c r="H1829" t="s">
        <v>265</v>
      </c>
      <c r="I1829" t="s">
        <v>266</v>
      </c>
      <c r="J1829" t="s">
        <v>748</v>
      </c>
      <c r="K1829" t="s">
        <v>756</v>
      </c>
      <c r="L1829" t="s">
        <v>271</v>
      </c>
      <c r="M1829" t="s">
        <v>268</v>
      </c>
      <c r="N1829">
        <v>9</v>
      </c>
      <c r="O1829" t="s">
        <v>288</v>
      </c>
      <c r="P1829">
        <v>0.48</v>
      </c>
      <c r="R1829">
        <v>1</v>
      </c>
      <c r="S1829" s="108">
        <v>0.48</v>
      </c>
      <c r="T1829">
        <v>1</v>
      </c>
      <c r="U1829" t="s">
        <v>270</v>
      </c>
      <c r="V1829" t="s">
        <v>167</v>
      </c>
      <c r="W1829">
        <v>1</v>
      </c>
      <c r="X1829">
        <v>1</v>
      </c>
      <c r="Y1829">
        <v>0</v>
      </c>
      <c r="Z1829">
        <v>0</v>
      </c>
      <c r="AA1829">
        <v>0</v>
      </c>
      <c r="AB1829">
        <v>0</v>
      </c>
      <c r="AC1829">
        <v>0</v>
      </c>
      <c r="AD1829">
        <v>0</v>
      </c>
    </row>
    <row r="1830" spans="1:30" x14ac:dyDescent="0.3">
      <c r="A1830" t="s">
        <v>1787</v>
      </c>
      <c r="B1830" t="s">
        <v>829</v>
      </c>
      <c r="C1830" t="s">
        <v>223</v>
      </c>
      <c r="D1830" t="s">
        <v>1790</v>
      </c>
      <c r="F1830" t="s">
        <v>1790</v>
      </c>
      <c r="H1830" t="s">
        <v>265</v>
      </c>
      <c r="I1830" t="s">
        <v>266</v>
      </c>
      <c r="J1830" t="s">
        <v>748</v>
      </c>
      <c r="K1830" t="s">
        <v>756</v>
      </c>
      <c r="L1830" t="s">
        <v>271</v>
      </c>
      <c r="M1830" t="s">
        <v>268</v>
      </c>
      <c r="N1830">
        <v>21</v>
      </c>
      <c r="O1830" t="s">
        <v>273</v>
      </c>
      <c r="P1830">
        <v>0.17</v>
      </c>
      <c r="R1830">
        <v>1</v>
      </c>
      <c r="S1830" s="108">
        <v>0.17</v>
      </c>
      <c r="T1830">
        <v>1</v>
      </c>
      <c r="U1830" t="s">
        <v>270</v>
      </c>
      <c r="V1830" t="s">
        <v>167</v>
      </c>
      <c r="W1830">
        <v>1</v>
      </c>
      <c r="X1830">
        <v>0</v>
      </c>
      <c r="Y1830">
        <v>0</v>
      </c>
      <c r="Z1830">
        <v>0</v>
      </c>
      <c r="AA1830">
        <v>0</v>
      </c>
      <c r="AB1830">
        <v>1</v>
      </c>
      <c r="AC1830">
        <v>0</v>
      </c>
      <c r="AD1830">
        <v>0</v>
      </c>
    </row>
    <row r="1831" spans="1:30" x14ac:dyDescent="0.3">
      <c r="A1831" t="s">
        <v>1787</v>
      </c>
      <c r="B1831" t="s">
        <v>831</v>
      </c>
      <c r="C1831" t="s">
        <v>223</v>
      </c>
      <c r="D1831" t="s">
        <v>1793</v>
      </c>
      <c r="F1831" t="s">
        <v>1793</v>
      </c>
      <c r="H1831" t="s">
        <v>265</v>
      </c>
      <c r="I1831" t="s">
        <v>266</v>
      </c>
      <c r="J1831" t="s">
        <v>748</v>
      </c>
      <c r="K1831" t="s">
        <v>1791</v>
      </c>
      <c r="L1831" t="s">
        <v>267</v>
      </c>
      <c r="M1831" t="s">
        <v>268</v>
      </c>
      <c r="N1831">
        <v>8</v>
      </c>
      <c r="O1831" t="s">
        <v>282</v>
      </c>
      <c r="P1831">
        <v>2</v>
      </c>
      <c r="R1831">
        <v>1</v>
      </c>
      <c r="S1831" s="108">
        <v>2</v>
      </c>
      <c r="T1831">
        <v>1</v>
      </c>
      <c r="U1831" t="s">
        <v>270</v>
      </c>
      <c r="V1831" t="s">
        <v>167</v>
      </c>
      <c r="W1831">
        <v>1</v>
      </c>
      <c r="X1831">
        <v>0</v>
      </c>
      <c r="Y1831">
        <v>0</v>
      </c>
      <c r="Z1831">
        <v>0</v>
      </c>
      <c r="AA1831">
        <v>1</v>
      </c>
      <c r="AB1831">
        <v>0</v>
      </c>
      <c r="AC1831">
        <v>0</v>
      </c>
      <c r="AD1831">
        <v>0</v>
      </c>
    </row>
    <row r="1832" spans="1:30" x14ac:dyDescent="0.3">
      <c r="A1832" t="s">
        <v>1787</v>
      </c>
      <c r="B1832" t="s">
        <v>831</v>
      </c>
      <c r="C1832" t="s">
        <v>223</v>
      </c>
      <c r="D1832" t="s">
        <v>1793</v>
      </c>
      <c r="F1832" t="s">
        <v>1793</v>
      </c>
      <c r="H1832" t="s">
        <v>265</v>
      </c>
      <c r="I1832" t="s">
        <v>266</v>
      </c>
      <c r="J1832" t="s">
        <v>748</v>
      </c>
      <c r="K1832" t="s">
        <v>1791</v>
      </c>
      <c r="L1832" t="s">
        <v>271</v>
      </c>
      <c r="M1832" t="s">
        <v>268</v>
      </c>
      <c r="N1832">
        <v>9</v>
      </c>
      <c r="O1832" t="s">
        <v>288</v>
      </c>
      <c r="P1832">
        <v>0.48</v>
      </c>
      <c r="R1832">
        <v>2</v>
      </c>
      <c r="S1832" s="108">
        <v>0.96</v>
      </c>
      <c r="T1832">
        <v>1</v>
      </c>
      <c r="U1832" t="s">
        <v>270</v>
      </c>
      <c r="V1832" t="s">
        <v>167</v>
      </c>
      <c r="W1832">
        <v>2</v>
      </c>
      <c r="X1832">
        <v>2</v>
      </c>
      <c r="Y1832">
        <v>0</v>
      </c>
      <c r="Z1832">
        <v>0</v>
      </c>
      <c r="AA1832">
        <v>0</v>
      </c>
      <c r="AB1832">
        <v>0</v>
      </c>
      <c r="AC1832">
        <v>0</v>
      </c>
      <c r="AD1832">
        <v>0</v>
      </c>
    </row>
    <row r="1833" spans="1:30" x14ac:dyDescent="0.3">
      <c r="A1833" t="s">
        <v>1787</v>
      </c>
      <c r="B1833" t="s">
        <v>831</v>
      </c>
      <c r="C1833" t="s">
        <v>223</v>
      </c>
      <c r="D1833" t="s">
        <v>1793</v>
      </c>
      <c r="F1833" t="s">
        <v>1793</v>
      </c>
      <c r="H1833" t="s">
        <v>265</v>
      </c>
      <c r="I1833" t="s">
        <v>266</v>
      </c>
      <c r="J1833" t="s">
        <v>748</v>
      </c>
      <c r="K1833" t="s">
        <v>1791</v>
      </c>
      <c r="L1833" t="s">
        <v>271</v>
      </c>
      <c r="M1833" t="s">
        <v>268</v>
      </c>
      <c r="N1833">
        <v>21</v>
      </c>
      <c r="O1833" t="s">
        <v>273</v>
      </c>
      <c r="P1833">
        <v>0.17</v>
      </c>
      <c r="R1833">
        <v>1</v>
      </c>
      <c r="S1833" s="108">
        <v>0.17</v>
      </c>
      <c r="T1833">
        <v>1</v>
      </c>
      <c r="U1833" t="s">
        <v>270</v>
      </c>
      <c r="V1833" t="s">
        <v>167</v>
      </c>
      <c r="W1833">
        <v>1</v>
      </c>
      <c r="X1833">
        <v>0</v>
      </c>
      <c r="Y1833">
        <v>0</v>
      </c>
      <c r="Z1833">
        <v>0</v>
      </c>
      <c r="AA1833">
        <v>0</v>
      </c>
      <c r="AB1833">
        <v>1</v>
      </c>
      <c r="AC1833">
        <v>0</v>
      </c>
      <c r="AD1833">
        <v>0</v>
      </c>
    </row>
    <row r="1834" spans="1:30" x14ac:dyDescent="0.3">
      <c r="A1834" t="s">
        <v>1787</v>
      </c>
      <c r="B1834" t="s">
        <v>833</v>
      </c>
      <c r="C1834" t="s">
        <v>223</v>
      </c>
      <c r="D1834" t="s">
        <v>1794</v>
      </c>
      <c r="F1834" t="s">
        <v>1794</v>
      </c>
      <c r="H1834" t="s">
        <v>265</v>
      </c>
      <c r="I1834" t="s">
        <v>266</v>
      </c>
      <c r="J1834" t="s">
        <v>748</v>
      </c>
      <c r="K1834" t="s">
        <v>1791</v>
      </c>
      <c r="L1834" t="s">
        <v>267</v>
      </c>
      <c r="M1834" t="s">
        <v>268</v>
      </c>
      <c r="N1834">
        <v>8</v>
      </c>
      <c r="O1834" t="s">
        <v>282</v>
      </c>
      <c r="P1834">
        <v>2</v>
      </c>
      <c r="R1834">
        <v>1</v>
      </c>
      <c r="S1834" s="108">
        <v>2</v>
      </c>
      <c r="T1834">
        <v>1</v>
      </c>
      <c r="U1834" t="s">
        <v>270</v>
      </c>
      <c r="V1834" t="s">
        <v>167</v>
      </c>
      <c r="W1834">
        <v>1</v>
      </c>
      <c r="X1834">
        <v>0</v>
      </c>
      <c r="Y1834">
        <v>0</v>
      </c>
      <c r="Z1834">
        <v>0</v>
      </c>
      <c r="AA1834">
        <v>1</v>
      </c>
      <c r="AB1834">
        <v>0</v>
      </c>
      <c r="AC1834">
        <v>0</v>
      </c>
      <c r="AD1834">
        <v>0</v>
      </c>
    </row>
    <row r="1835" spans="1:30" x14ac:dyDescent="0.3">
      <c r="A1835" t="s">
        <v>1787</v>
      </c>
      <c r="B1835" t="s">
        <v>833</v>
      </c>
      <c r="C1835" t="s">
        <v>223</v>
      </c>
      <c r="D1835" t="s">
        <v>1794</v>
      </c>
      <c r="F1835" t="s">
        <v>1794</v>
      </c>
      <c r="H1835" t="s">
        <v>265</v>
      </c>
      <c r="I1835" t="s">
        <v>266</v>
      </c>
      <c r="J1835" t="s">
        <v>748</v>
      </c>
      <c r="K1835" t="s">
        <v>1791</v>
      </c>
      <c r="L1835" t="s">
        <v>271</v>
      </c>
      <c r="M1835" t="s">
        <v>268</v>
      </c>
      <c r="N1835">
        <v>9</v>
      </c>
      <c r="O1835" t="s">
        <v>288</v>
      </c>
      <c r="P1835">
        <v>0.48</v>
      </c>
      <c r="R1835">
        <v>1</v>
      </c>
      <c r="S1835" s="108">
        <v>0.48</v>
      </c>
      <c r="T1835">
        <v>1</v>
      </c>
      <c r="U1835" t="s">
        <v>270</v>
      </c>
      <c r="V1835" t="s">
        <v>167</v>
      </c>
      <c r="W1835">
        <v>1</v>
      </c>
      <c r="X1835">
        <v>1</v>
      </c>
      <c r="Y1835">
        <v>0</v>
      </c>
      <c r="Z1835">
        <v>0</v>
      </c>
      <c r="AA1835">
        <v>0</v>
      </c>
      <c r="AB1835">
        <v>0</v>
      </c>
      <c r="AC1835">
        <v>0</v>
      </c>
      <c r="AD1835">
        <v>0</v>
      </c>
    </row>
    <row r="1836" spans="1:30" x14ac:dyDescent="0.3">
      <c r="A1836" t="s">
        <v>1787</v>
      </c>
      <c r="B1836" t="s">
        <v>833</v>
      </c>
      <c r="C1836" t="s">
        <v>223</v>
      </c>
      <c r="D1836" t="s">
        <v>1794</v>
      </c>
      <c r="F1836" t="s">
        <v>1794</v>
      </c>
      <c r="H1836" t="s">
        <v>265</v>
      </c>
      <c r="I1836" t="s">
        <v>266</v>
      </c>
      <c r="J1836" t="s">
        <v>748</v>
      </c>
      <c r="K1836" t="s">
        <v>1791</v>
      </c>
      <c r="L1836" t="s">
        <v>271</v>
      </c>
      <c r="M1836" t="s">
        <v>268</v>
      </c>
      <c r="N1836">
        <v>21</v>
      </c>
      <c r="O1836" t="s">
        <v>273</v>
      </c>
      <c r="P1836">
        <v>0.32</v>
      </c>
      <c r="R1836">
        <v>1</v>
      </c>
      <c r="S1836" s="108">
        <v>0.32</v>
      </c>
      <c r="T1836">
        <v>1</v>
      </c>
      <c r="U1836" t="s">
        <v>270</v>
      </c>
      <c r="V1836" t="s">
        <v>167</v>
      </c>
      <c r="W1836">
        <v>1</v>
      </c>
      <c r="X1836">
        <v>0</v>
      </c>
      <c r="Y1836">
        <v>0</v>
      </c>
      <c r="Z1836">
        <v>0</v>
      </c>
      <c r="AA1836">
        <v>0</v>
      </c>
      <c r="AB1836">
        <v>1</v>
      </c>
      <c r="AC1836">
        <v>0</v>
      </c>
      <c r="AD1836">
        <v>0</v>
      </c>
    </row>
    <row r="1837" spans="1:30" x14ac:dyDescent="0.3">
      <c r="A1837" t="s">
        <v>1787</v>
      </c>
      <c r="B1837" t="s">
        <v>835</v>
      </c>
      <c r="C1837" t="s">
        <v>223</v>
      </c>
      <c r="D1837" t="s">
        <v>1795</v>
      </c>
      <c r="F1837" t="s">
        <v>1795</v>
      </c>
      <c r="H1837" t="s">
        <v>265</v>
      </c>
      <c r="I1837" t="s">
        <v>266</v>
      </c>
      <c r="J1837" t="s">
        <v>748</v>
      </c>
      <c r="K1837" t="s">
        <v>1791</v>
      </c>
      <c r="L1837" t="s">
        <v>267</v>
      </c>
      <c r="M1837" t="s">
        <v>268</v>
      </c>
      <c r="N1837">
        <v>8</v>
      </c>
      <c r="O1837" t="s">
        <v>282</v>
      </c>
      <c r="P1837">
        <v>2</v>
      </c>
      <c r="R1837">
        <v>2</v>
      </c>
      <c r="S1837" s="108">
        <v>4</v>
      </c>
      <c r="T1837">
        <v>1</v>
      </c>
      <c r="U1837" t="s">
        <v>270</v>
      </c>
      <c r="V1837" t="s">
        <v>167</v>
      </c>
      <c r="W1837">
        <v>2</v>
      </c>
      <c r="X1837">
        <v>0</v>
      </c>
      <c r="Y1837">
        <v>0</v>
      </c>
      <c r="Z1837">
        <v>0</v>
      </c>
      <c r="AA1837">
        <v>2</v>
      </c>
      <c r="AB1837">
        <v>0</v>
      </c>
      <c r="AC1837">
        <v>0</v>
      </c>
      <c r="AD1837">
        <v>0</v>
      </c>
    </row>
    <row r="1838" spans="1:30" x14ac:dyDescent="0.3">
      <c r="A1838" t="s">
        <v>1787</v>
      </c>
      <c r="B1838" t="s">
        <v>835</v>
      </c>
      <c r="C1838" t="s">
        <v>223</v>
      </c>
      <c r="D1838" t="s">
        <v>1795</v>
      </c>
      <c r="F1838" t="s">
        <v>1795</v>
      </c>
      <c r="H1838" t="s">
        <v>265</v>
      </c>
      <c r="I1838" t="s">
        <v>266</v>
      </c>
      <c r="J1838" t="s">
        <v>748</v>
      </c>
      <c r="K1838" t="s">
        <v>1791</v>
      </c>
      <c r="L1838" t="s">
        <v>271</v>
      </c>
      <c r="M1838" t="s">
        <v>268</v>
      </c>
      <c r="N1838">
        <v>9</v>
      </c>
      <c r="O1838" t="s">
        <v>288</v>
      </c>
      <c r="P1838">
        <v>0.48</v>
      </c>
      <c r="R1838">
        <v>4</v>
      </c>
      <c r="S1838" s="108">
        <v>1.92</v>
      </c>
      <c r="T1838">
        <v>1</v>
      </c>
      <c r="U1838" t="s">
        <v>270</v>
      </c>
      <c r="V1838" t="s">
        <v>167</v>
      </c>
      <c r="W1838">
        <v>4</v>
      </c>
      <c r="X1838">
        <v>4</v>
      </c>
      <c r="Y1838">
        <v>0</v>
      </c>
      <c r="Z1838">
        <v>0</v>
      </c>
      <c r="AA1838">
        <v>0</v>
      </c>
      <c r="AB1838">
        <v>0</v>
      </c>
      <c r="AC1838">
        <v>0</v>
      </c>
      <c r="AD1838">
        <v>0</v>
      </c>
    </row>
    <row r="1839" spans="1:30" x14ac:dyDescent="0.3">
      <c r="A1839" t="s">
        <v>1787</v>
      </c>
      <c r="B1839" t="s">
        <v>835</v>
      </c>
      <c r="C1839" t="s">
        <v>223</v>
      </c>
      <c r="D1839" t="s">
        <v>1795</v>
      </c>
      <c r="F1839" t="s">
        <v>1795</v>
      </c>
      <c r="H1839" t="s">
        <v>265</v>
      </c>
      <c r="I1839" t="s">
        <v>266</v>
      </c>
      <c r="J1839" t="s">
        <v>748</v>
      </c>
      <c r="K1839" t="s">
        <v>1791</v>
      </c>
      <c r="L1839" t="s">
        <v>271</v>
      </c>
      <c r="M1839" t="s">
        <v>268</v>
      </c>
      <c r="N1839">
        <v>21</v>
      </c>
      <c r="O1839" t="s">
        <v>273</v>
      </c>
      <c r="P1839">
        <v>0.17</v>
      </c>
      <c r="R1839">
        <v>1</v>
      </c>
      <c r="S1839" s="108">
        <v>0.17</v>
      </c>
      <c r="T1839">
        <v>1</v>
      </c>
      <c r="U1839" t="s">
        <v>270</v>
      </c>
      <c r="V1839" t="s">
        <v>167</v>
      </c>
      <c r="W1839">
        <v>1</v>
      </c>
      <c r="X1839">
        <v>0</v>
      </c>
      <c r="Y1839">
        <v>0</v>
      </c>
      <c r="Z1839">
        <v>0</v>
      </c>
      <c r="AA1839">
        <v>0</v>
      </c>
      <c r="AB1839">
        <v>1</v>
      </c>
      <c r="AC1839">
        <v>0</v>
      </c>
      <c r="AD1839">
        <v>0</v>
      </c>
    </row>
    <row r="1840" spans="1:30" x14ac:dyDescent="0.3">
      <c r="A1840" t="s">
        <v>1787</v>
      </c>
      <c r="B1840" t="s">
        <v>835</v>
      </c>
      <c r="C1840" t="s">
        <v>223</v>
      </c>
      <c r="D1840" t="s">
        <v>1795</v>
      </c>
      <c r="F1840" t="s">
        <v>1795</v>
      </c>
      <c r="H1840" t="s">
        <v>265</v>
      </c>
      <c r="I1840" t="s">
        <v>266</v>
      </c>
      <c r="J1840" t="s">
        <v>748</v>
      </c>
      <c r="K1840" t="s">
        <v>1791</v>
      </c>
      <c r="L1840" t="s">
        <v>271</v>
      </c>
      <c r="M1840" t="s">
        <v>268</v>
      </c>
      <c r="N1840">
        <v>21</v>
      </c>
      <c r="O1840" t="s">
        <v>273</v>
      </c>
      <c r="P1840">
        <v>0.17</v>
      </c>
      <c r="R1840">
        <v>1</v>
      </c>
      <c r="S1840" s="108">
        <v>0.17</v>
      </c>
      <c r="T1840">
        <v>1</v>
      </c>
      <c r="U1840" t="s">
        <v>270</v>
      </c>
      <c r="V1840" t="s">
        <v>167</v>
      </c>
      <c r="W1840">
        <v>1</v>
      </c>
      <c r="X1840">
        <v>0</v>
      </c>
      <c r="Y1840">
        <v>0</v>
      </c>
      <c r="Z1840">
        <v>0</v>
      </c>
      <c r="AA1840">
        <v>0</v>
      </c>
      <c r="AB1840">
        <v>1</v>
      </c>
      <c r="AC1840">
        <v>0</v>
      </c>
      <c r="AD1840">
        <v>0</v>
      </c>
    </row>
    <row r="1841" spans="1:30" x14ac:dyDescent="0.3">
      <c r="A1841" t="s">
        <v>1787</v>
      </c>
      <c r="B1841" t="s">
        <v>857</v>
      </c>
      <c r="C1841" t="s">
        <v>223</v>
      </c>
      <c r="D1841" t="s">
        <v>1798</v>
      </c>
      <c r="F1841" t="s">
        <v>1798</v>
      </c>
      <c r="H1841" t="s">
        <v>265</v>
      </c>
      <c r="I1841" t="s">
        <v>266</v>
      </c>
      <c r="J1841" t="s">
        <v>748</v>
      </c>
      <c r="K1841" t="s">
        <v>1791</v>
      </c>
      <c r="L1841" t="s">
        <v>267</v>
      </c>
      <c r="M1841" t="s">
        <v>268</v>
      </c>
      <c r="N1841">
        <v>8</v>
      </c>
      <c r="O1841" t="s">
        <v>282</v>
      </c>
      <c r="P1841">
        <v>2</v>
      </c>
      <c r="R1841">
        <v>1</v>
      </c>
      <c r="S1841" s="108">
        <v>2</v>
      </c>
      <c r="T1841">
        <v>1</v>
      </c>
      <c r="U1841" t="s">
        <v>270</v>
      </c>
      <c r="V1841" t="s">
        <v>167</v>
      </c>
      <c r="W1841">
        <v>1</v>
      </c>
      <c r="X1841">
        <v>0</v>
      </c>
      <c r="Y1841">
        <v>0</v>
      </c>
      <c r="Z1841">
        <v>0</v>
      </c>
      <c r="AA1841">
        <v>1</v>
      </c>
      <c r="AB1841">
        <v>0</v>
      </c>
      <c r="AC1841">
        <v>0</v>
      </c>
      <c r="AD1841">
        <v>0</v>
      </c>
    </row>
    <row r="1842" spans="1:30" x14ac:dyDescent="0.3">
      <c r="A1842" t="s">
        <v>1787</v>
      </c>
      <c r="B1842" t="s">
        <v>857</v>
      </c>
      <c r="C1842" t="s">
        <v>223</v>
      </c>
      <c r="D1842" t="s">
        <v>1798</v>
      </c>
      <c r="F1842" t="s">
        <v>1798</v>
      </c>
      <c r="H1842" t="s">
        <v>265</v>
      </c>
      <c r="I1842" t="s">
        <v>266</v>
      </c>
      <c r="J1842" t="s">
        <v>748</v>
      </c>
      <c r="K1842" t="s">
        <v>1791</v>
      </c>
      <c r="L1842" t="s">
        <v>271</v>
      </c>
      <c r="M1842" t="s">
        <v>268</v>
      </c>
      <c r="N1842">
        <v>9</v>
      </c>
      <c r="O1842" t="s">
        <v>288</v>
      </c>
      <c r="P1842">
        <v>0.32</v>
      </c>
      <c r="R1842">
        <v>3</v>
      </c>
      <c r="S1842" s="108">
        <v>0.96</v>
      </c>
      <c r="T1842">
        <v>1</v>
      </c>
      <c r="U1842" t="s">
        <v>270</v>
      </c>
      <c r="V1842" t="s">
        <v>167</v>
      </c>
      <c r="W1842">
        <v>3</v>
      </c>
      <c r="X1842">
        <v>3</v>
      </c>
      <c r="Y1842">
        <v>0</v>
      </c>
      <c r="Z1842">
        <v>0</v>
      </c>
      <c r="AA1842">
        <v>0</v>
      </c>
      <c r="AB1842">
        <v>0</v>
      </c>
      <c r="AC1842">
        <v>0</v>
      </c>
      <c r="AD1842">
        <v>0</v>
      </c>
    </row>
    <row r="1843" spans="1:30" x14ac:dyDescent="0.3">
      <c r="A1843" t="s">
        <v>1787</v>
      </c>
      <c r="B1843" t="s">
        <v>861</v>
      </c>
      <c r="C1843" t="s">
        <v>223</v>
      </c>
      <c r="D1843" t="s">
        <v>1799</v>
      </c>
      <c r="F1843" t="s">
        <v>1799</v>
      </c>
      <c r="H1843" t="s">
        <v>265</v>
      </c>
      <c r="I1843" t="s">
        <v>266</v>
      </c>
      <c r="J1843" t="s">
        <v>748</v>
      </c>
      <c r="K1843" t="s">
        <v>1791</v>
      </c>
      <c r="L1843" t="s">
        <v>267</v>
      </c>
      <c r="M1843" t="s">
        <v>268</v>
      </c>
      <c r="N1843">
        <v>8</v>
      </c>
      <c r="O1843" t="s">
        <v>282</v>
      </c>
      <c r="P1843">
        <v>2</v>
      </c>
      <c r="R1843">
        <v>1</v>
      </c>
      <c r="S1843" s="108">
        <v>2</v>
      </c>
      <c r="T1843">
        <v>1</v>
      </c>
      <c r="U1843" t="s">
        <v>270</v>
      </c>
      <c r="V1843" t="s">
        <v>167</v>
      </c>
      <c r="W1843">
        <v>1</v>
      </c>
      <c r="X1843">
        <v>0</v>
      </c>
      <c r="Y1843">
        <v>0</v>
      </c>
      <c r="Z1843">
        <v>0</v>
      </c>
      <c r="AA1843">
        <v>1</v>
      </c>
      <c r="AB1843">
        <v>0</v>
      </c>
      <c r="AC1843">
        <v>0</v>
      </c>
      <c r="AD1843">
        <v>0</v>
      </c>
    </row>
    <row r="1844" spans="1:30" x14ac:dyDescent="0.3">
      <c r="A1844" t="s">
        <v>1787</v>
      </c>
      <c r="B1844" t="s">
        <v>861</v>
      </c>
      <c r="C1844" t="s">
        <v>223</v>
      </c>
      <c r="D1844" t="s">
        <v>1799</v>
      </c>
      <c r="F1844" t="s">
        <v>1799</v>
      </c>
      <c r="H1844" t="s">
        <v>265</v>
      </c>
      <c r="I1844" t="s">
        <v>266</v>
      </c>
      <c r="J1844" t="s">
        <v>748</v>
      </c>
      <c r="K1844" t="s">
        <v>1791</v>
      </c>
      <c r="L1844" t="s">
        <v>271</v>
      </c>
      <c r="M1844" t="s">
        <v>268</v>
      </c>
      <c r="N1844">
        <v>9</v>
      </c>
      <c r="O1844" t="s">
        <v>288</v>
      </c>
      <c r="P1844">
        <v>0.48</v>
      </c>
      <c r="R1844">
        <v>2</v>
      </c>
      <c r="S1844" s="108">
        <v>0.96</v>
      </c>
      <c r="T1844">
        <v>1</v>
      </c>
      <c r="U1844" t="s">
        <v>270</v>
      </c>
      <c r="V1844" t="s">
        <v>167</v>
      </c>
      <c r="W1844">
        <v>2</v>
      </c>
      <c r="X1844">
        <v>2</v>
      </c>
      <c r="Y1844">
        <v>0</v>
      </c>
      <c r="Z1844">
        <v>0</v>
      </c>
      <c r="AA1844">
        <v>0</v>
      </c>
      <c r="AB1844">
        <v>0</v>
      </c>
      <c r="AC1844">
        <v>0</v>
      </c>
      <c r="AD1844">
        <v>0</v>
      </c>
    </row>
    <row r="1845" spans="1:30" x14ac:dyDescent="0.3">
      <c r="A1845" t="s">
        <v>1787</v>
      </c>
      <c r="B1845" t="s">
        <v>861</v>
      </c>
      <c r="C1845" t="s">
        <v>223</v>
      </c>
      <c r="D1845" t="s">
        <v>1799</v>
      </c>
      <c r="F1845" t="s">
        <v>1799</v>
      </c>
      <c r="H1845" t="s">
        <v>265</v>
      </c>
      <c r="I1845" t="s">
        <v>266</v>
      </c>
      <c r="J1845" t="s">
        <v>748</v>
      </c>
      <c r="K1845" t="s">
        <v>1791</v>
      </c>
      <c r="L1845" t="s">
        <v>271</v>
      </c>
      <c r="M1845" t="s">
        <v>268</v>
      </c>
      <c r="N1845">
        <v>21</v>
      </c>
      <c r="O1845" t="s">
        <v>273</v>
      </c>
      <c r="P1845">
        <v>0.32</v>
      </c>
      <c r="R1845">
        <v>1</v>
      </c>
      <c r="S1845" s="108">
        <v>0.32</v>
      </c>
      <c r="T1845">
        <v>1</v>
      </c>
      <c r="U1845" t="s">
        <v>270</v>
      </c>
      <c r="V1845" t="s">
        <v>167</v>
      </c>
      <c r="W1845">
        <v>1</v>
      </c>
      <c r="X1845">
        <v>0</v>
      </c>
      <c r="Y1845">
        <v>0</v>
      </c>
      <c r="Z1845">
        <v>0</v>
      </c>
      <c r="AA1845">
        <v>0</v>
      </c>
      <c r="AB1845">
        <v>1</v>
      </c>
      <c r="AC1845">
        <v>0</v>
      </c>
      <c r="AD1845">
        <v>0</v>
      </c>
    </row>
    <row r="1846" spans="1:30" x14ac:dyDescent="0.3">
      <c r="A1846" t="s">
        <v>1787</v>
      </c>
      <c r="B1846" t="s">
        <v>863</v>
      </c>
      <c r="C1846" t="s">
        <v>223</v>
      </c>
      <c r="D1846" t="s">
        <v>1803</v>
      </c>
      <c r="F1846" t="s">
        <v>1803</v>
      </c>
      <c r="H1846" t="s">
        <v>265</v>
      </c>
      <c r="I1846" t="s">
        <v>266</v>
      </c>
      <c r="J1846" t="s">
        <v>748</v>
      </c>
      <c r="K1846" t="s">
        <v>1791</v>
      </c>
      <c r="L1846" t="s">
        <v>267</v>
      </c>
      <c r="M1846" t="s">
        <v>268</v>
      </c>
      <c r="N1846">
        <v>8</v>
      </c>
      <c r="O1846" t="s">
        <v>282</v>
      </c>
      <c r="P1846">
        <v>2</v>
      </c>
      <c r="R1846">
        <v>2</v>
      </c>
      <c r="S1846" s="108">
        <v>4</v>
      </c>
      <c r="T1846">
        <v>1</v>
      </c>
      <c r="U1846" t="s">
        <v>270</v>
      </c>
      <c r="V1846" t="s">
        <v>167</v>
      </c>
      <c r="W1846">
        <v>2</v>
      </c>
      <c r="X1846">
        <v>0</v>
      </c>
      <c r="Y1846">
        <v>2</v>
      </c>
      <c r="Z1846">
        <v>0</v>
      </c>
      <c r="AA1846">
        <v>0</v>
      </c>
      <c r="AB1846">
        <v>0</v>
      </c>
      <c r="AC1846">
        <v>0</v>
      </c>
      <c r="AD1846">
        <v>0</v>
      </c>
    </row>
    <row r="1847" spans="1:30" x14ac:dyDescent="0.3">
      <c r="A1847" t="s">
        <v>1787</v>
      </c>
      <c r="B1847" t="s">
        <v>863</v>
      </c>
      <c r="C1847" t="s">
        <v>223</v>
      </c>
      <c r="D1847" t="s">
        <v>1803</v>
      </c>
      <c r="F1847" t="s">
        <v>1803</v>
      </c>
      <c r="H1847" t="s">
        <v>265</v>
      </c>
      <c r="I1847" t="s">
        <v>266</v>
      </c>
      <c r="J1847" t="s">
        <v>748</v>
      </c>
      <c r="K1847" t="s">
        <v>1791</v>
      </c>
      <c r="L1847" t="s">
        <v>271</v>
      </c>
      <c r="M1847" t="s">
        <v>268</v>
      </c>
      <c r="N1847">
        <v>9</v>
      </c>
      <c r="O1847" t="s">
        <v>288</v>
      </c>
      <c r="P1847">
        <v>0.32</v>
      </c>
      <c r="R1847">
        <v>4</v>
      </c>
      <c r="S1847" s="108">
        <v>1.28</v>
      </c>
      <c r="T1847">
        <v>1</v>
      </c>
      <c r="U1847" t="s">
        <v>270</v>
      </c>
      <c r="V1847" t="s">
        <v>167</v>
      </c>
      <c r="W1847">
        <v>4</v>
      </c>
      <c r="X1847">
        <v>0</v>
      </c>
      <c r="Y1847">
        <v>0</v>
      </c>
      <c r="Z1847">
        <v>4</v>
      </c>
      <c r="AA1847">
        <v>0</v>
      </c>
      <c r="AB1847">
        <v>0</v>
      </c>
      <c r="AC1847">
        <v>0</v>
      </c>
      <c r="AD1847">
        <v>0</v>
      </c>
    </row>
    <row r="1848" spans="1:30" x14ac:dyDescent="0.3">
      <c r="A1848" t="s">
        <v>1787</v>
      </c>
      <c r="B1848" t="s">
        <v>863</v>
      </c>
      <c r="C1848" t="s">
        <v>223</v>
      </c>
      <c r="D1848" t="s">
        <v>1803</v>
      </c>
      <c r="F1848" t="s">
        <v>1803</v>
      </c>
      <c r="H1848" t="s">
        <v>265</v>
      </c>
      <c r="I1848" t="s">
        <v>266</v>
      </c>
      <c r="J1848" t="s">
        <v>748</v>
      </c>
      <c r="K1848" t="s">
        <v>1791</v>
      </c>
      <c r="L1848" t="s">
        <v>271</v>
      </c>
      <c r="M1848" t="s">
        <v>268</v>
      </c>
      <c r="N1848">
        <v>21</v>
      </c>
      <c r="O1848" t="s">
        <v>273</v>
      </c>
      <c r="P1848">
        <v>0.17</v>
      </c>
      <c r="R1848">
        <v>1</v>
      </c>
      <c r="S1848" s="108">
        <v>0.17</v>
      </c>
      <c r="T1848">
        <v>1</v>
      </c>
      <c r="U1848" t="s">
        <v>270</v>
      </c>
      <c r="V1848" t="s">
        <v>167</v>
      </c>
      <c r="W1848">
        <v>1</v>
      </c>
      <c r="X1848">
        <v>0</v>
      </c>
      <c r="Y1848">
        <v>0</v>
      </c>
      <c r="Z1848">
        <v>0</v>
      </c>
      <c r="AA1848">
        <v>1</v>
      </c>
      <c r="AB1848">
        <v>0</v>
      </c>
      <c r="AC1848">
        <v>0</v>
      </c>
      <c r="AD1848">
        <v>0</v>
      </c>
    </row>
    <row r="1849" spans="1:30" x14ac:dyDescent="0.3">
      <c r="A1849" t="s">
        <v>1787</v>
      </c>
      <c r="B1849" t="s">
        <v>863</v>
      </c>
      <c r="C1849" t="s">
        <v>223</v>
      </c>
      <c r="D1849" t="s">
        <v>1803</v>
      </c>
      <c r="F1849" t="s">
        <v>1803</v>
      </c>
      <c r="H1849" t="s">
        <v>265</v>
      </c>
      <c r="I1849" t="s">
        <v>266</v>
      </c>
      <c r="J1849" t="s">
        <v>748</v>
      </c>
      <c r="K1849" t="s">
        <v>1791</v>
      </c>
      <c r="L1849" t="s">
        <v>271</v>
      </c>
      <c r="M1849" t="s">
        <v>268</v>
      </c>
      <c r="N1849">
        <v>9</v>
      </c>
      <c r="O1849" t="s">
        <v>272</v>
      </c>
      <c r="P1849">
        <v>1</v>
      </c>
      <c r="R1849">
        <v>1</v>
      </c>
      <c r="S1849" s="108">
        <v>1</v>
      </c>
      <c r="T1849">
        <v>1</v>
      </c>
      <c r="U1849" t="s">
        <v>270</v>
      </c>
      <c r="V1849" t="s">
        <v>167</v>
      </c>
      <c r="W1849">
        <v>1</v>
      </c>
      <c r="X1849">
        <v>0</v>
      </c>
      <c r="Y1849">
        <v>1</v>
      </c>
      <c r="Z1849">
        <v>0</v>
      </c>
      <c r="AA1849">
        <v>0</v>
      </c>
      <c r="AB1849">
        <v>0</v>
      </c>
      <c r="AC1849">
        <v>0</v>
      </c>
      <c r="AD1849">
        <v>0</v>
      </c>
    </row>
    <row r="1850" spans="1:30" x14ac:dyDescent="0.3">
      <c r="A1850" t="s">
        <v>1787</v>
      </c>
      <c r="B1850" t="s">
        <v>863</v>
      </c>
      <c r="C1850" t="s">
        <v>223</v>
      </c>
      <c r="D1850" t="s">
        <v>1803</v>
      </c>
      <c r="F1850" t="s">
        <v>1803</v>
      </c>
      <c r="H1850" t="s">
        <v>265</v>
      </c>
      <c r="I1850" t="s">
        <v>266</v>
      </c>
      <c r="J1850" t="s">
        <v>748</v>
      </c>
      <c r="K1850" t="s">
        <v>1791</v>
      </c>
      <c r="L1850" t="s">
        <v>271</v>
      </c>
      <c r="M1850" t="s">
        <v>268</v>
      </c>
      <c r="N1850">
        <v>21</v>
      </c>
      <c r="O1850" t="s">
        <v>273</v>
      </c>
      <c r="P1850">
        <v>0.32</v>
      </c>
      <c r="R1850">
        <v>1</v>
      </c>
      <c r="S1850" s="108">
        <v>0.32</v>
      </c>
      <c r="T1850">
        <v>1</v>
      </c>
      <c r="U1850" t="s">
        <v>270</v>
      </c>
      <c r="V1850" t="s">
        <v>167</v>
      </c>
      <c r="W1850">
        <v>1</v>
      </c>
      <c r="X1850">
        <v>0</v>
      </c>
      <c r="Y1850">
        <v>0</v>
      </c>
      <c r="Z1850">
        <v>1</v>
      </c>
      <c r="AA1850">
        <v>0</v>
      </c>
      <c r="AB1850">
        <v>0</v>
      </c>
      <c r="AC1850">
        <v>0</v>
      </c>
      <c r="AD1850">
        <v>0</v>
      </c>
    </row>
  </sheetData>
  <autoFilter ref="A2:AD2" xr:uid="{00000000-0001-0000-0E00-000000000000}"/>
  <mergeCells count="1">
    <mergeCell ref="A1:AD1"/>
  </mergeCells>
  <pageMargins left="0.7" right="0.7" top="0.75" bottom="0.75" header="0.3" footer="0.3"/>
  <pageSetup scale="10" orientation="landscape" r:id="rId1"/>
  <headerFooter>
    <oddFooter>&amp;L&amp;A
&amp;D
&amp;T&amp;CCentral Contra Costa Solid Waste Authority&amp;R&amp;P of&amp;N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theme="4" tint="0.39997558519241921"/>
    <pageSetUpPr fitToPage="1"/>
  </sheetPr>
  <dimension ref="A1:V62"/>
  <sheetViews>
    <sheetView zoomScaleNormal="100" workbookViewId="0">
      <pane xSplit="1" ySplit="2" topLeftCell="B3" activePane="bottomRight" state="frozen"/>
      <selection pane="topRight"/>
      <selection pane="bottomLeft"/>
      <selection pane="bottomRight"/>
    </sheetView>
  </sheetViews>
  <sheetFormatPr defaultRowHeight="14.4" x14ac:dyDescent="0.3"/>
  <cols>
    <col min="1" max="1" width="21.5546875" customWidth="1"/>
    <col min="2" max="13" width="11.44140625" bestFit="1" customWidth="1"/>
    <col min="14" max="14" width="10.5546875" bestFit="1" customWidth="1"/>
    <col min="15" max="15" width="13.44140625" style="70" customWidth="1"/>
    <col min="16" max="16" width="10.5546875" style="70" bestFit="1" customWidth="1"/>
    <col min="17" max="17" width="13.5546875" customWidth="1"/>
    <col min="19" max="19" width="10.5546875" bestFit="1" customWidth="1"/>
    <col min="20" max="22" width="9.5546875" bestFit="1" customWidth="1"/>
  </cols>
  <sheetData>
    <row r="1" spans="1:22" ht="15" thickBot="1" x14ac:dyDescent="0.35">
      <c r="A1" s="50" t="s">
        <v>75</v>
      </c>
      <c r="B1" s="51"/>
      <c r="C1" s="51"/>
      <c r="D1" s="51"/>
      <c r="E1" s="51"/>
      <c r="F1" s="51"/>
      <c r="G1" s="51"/>
      <c r="H1" s="51"/>
      <c r="I1" s="51"/>
      <c r="J1" s="51"/>
      <c r="K1" s="51"/>
      <c r="L1" s="51"/>
      <c r="M1" s="51"/>
      <c r="N1" s="51"/>
      <c r="O1" s="174" t="s">
        <v>140</v>
      </c>
      <c r="P1" s="313">
        <f>'Multifamily Collection Report '!P1</f>
        <v>152</v>
      </c>
      <c r="Q1" s="314" t="str">
        <f>'Residential Collection Report'!Q1</f>
        <v>As of September</v>
      </c>
      <c r="S1" s="18"/>
      <c r="T1" s="18"/>
      <c r="U1" s="18"/>
      <c r="V1" s="18"/>
    </row>
    <row r="2" spans="1:22" s="2" customFormat="1" ht="28.8" x14ac:dyDescent="0.3">
      <c r="A2" s="15" t="s">
        <v>16</v>
      </c>
      <c r="B2" s="1">
        <f>'Collection Reports'!$B$1</f>
        <v>45352</v>
      </c>
      <c r="C2" s="1">
        <f t="shared" ref="C2:M2" si="0">EOMONTH(B2,1)</f>
        <v>45412</v>
      </c>
      <c r="D2" s="1">
        <f t="shared" si="0"/>
        <v>45443</v>
      </c>
      <c r="E2" s="1">
        <f t="shared" si="0"/>
        <v>45473</v>
      </c>
      <c r="F2" s="1">
        <f t="shared" si="0"/>
        <v>45504</v>
      </c>
      <c r="G2" s="1">
        <f t="shared" si="0"/>
        <v>45535</v>
      </c>
      <c r="H2" s="1">
        <f t="shared" si="0"/>
        <v>45565</v>
      </c>
      <c r="I2" s="1">
        <f t="shared" si="0"/>
        <v>45596</v>
      </c>
      <c r="J2" s="1">
        <f t="shared" si="0"/>
        <v>45626</v>
      </c>
      <c r="K2" s="1">
        <f t="shared" si="0"/>
        <v>45657</v>
      </c>
      <c r="L2" s="1">
        <f t="shared" si="0"/>
        <v>45688</v>
      </c>
      <c r="M2" s="1">
        <f t="shared" si="0"/>
        <v>45716</v>
      </c>
      <c r="N2" s="1" t="s">
        <v>0</v>
      </c>
      <c r="O2" s="173" t="s">
        <v>139</v>
      </c>
      <c r="P2" s="72" t="s">
        <v>1</v>
      </c>
      <c r="Q2" s="2" t="s">
        <v>79</v>
      </c>
    </row>
    <row r="3" spans="1:22" x14ac:dyDescent="0.3">
      <c r="A3" t="s">
        <v>2</v>
      </c>
      <c r="B3" s="5">
        <f>SUM(B12,B21,B30,B39,B48,B57)</f>
        <v>2241.35</v>
      </c>
      <c r="C3" s="5">
        <f t="shared" ref="C3:H6" si="1">SUM(C12,C21,C30,C39,C48,C57)</f>
        <v>2305.0700000000002</v>
      </c>
      <c r="D3" s="5">
        <f t="shared" si="1"/>
        <v>2525.27</v>
      </c>
      <c r="E3" s="5">
        <f t="shared" si="1"/>
        <v>2111.3200000000002</v>
      </c>
      <c r="F3" s="5">
        <f>SUM(F12,F21,F30,F39,F48,F57)</f>
        <v>2274.9300000000003</v>
      </c>
      <c r="G3" s="5">
        <f t="shared" si="1"/>
        <v>2321.16</v>
      </c>
      <c r="H3" s="5">
        <f t="shared" si="1"/>
        <v>2205.8500000000004</v>
      </c>
      <c r="I3" s="5">
        <f t="shared" ref="I3:L3" si="2">SUM(I12,I21,I30,I39,I48,I57)</f>
        <v>0</v>
      </c>
      <c r="J3" s="5">
        <f t="shared" si="2"/>
        <v>0</v>
      </c>
      <c r="K3" s="5">
        <f t="shared" si="2"/>
        <v>0</v>
      </c>
      <c r="L3" s="5">
        <f t="shared" si="2"/>
        <v>0</v>
      </c>
      <c r="M3" s="5">
        <f t="shared" ref="M3" si="3">SUM(M12,M21,M30,M39,M48,M57)</f>
        <v>0</v>
      </c>
      <c r="N3" s="5">
        <f t="shared" ref="N3:N4" si="4">SUM(B3:M3)</f>
        <v>15984.95</v>
      </c>
      <c r="O3" s="5">
        <f>N3/$P$1*260</f>
        <v>27342.677631578947</v>
      </c>
      <c r="P3" s="280">
        <v>27511.749999999996</v>
      </c>
      <c r="Q3" s="56">
        <f>IF(P3=0,0,O3/P3-1)</f>
        <v>-6.14546033680341E-3</v>
      </c>
    </row>
    <row r="4" spans="1:22" x14ac:dyDescent="0.3">
      <c r="A4" t="s">
        <v>4</v>
      </c>
      <c r="B4" s="5">
        <f>SUM(B13,B22,B31,B40,B49,B58)</f>
        <v>705.71</v>
      </c>
      <c r="C4" s="5">
        <f t="shared" si="1"/>
        <v>679.1099999999999</v>
      </c>
      <c r="D4" s="5">
        <f t="shared" si="1"/>
        <v>744.06</v>
      </c>
      <c r="E4" s="5">
        <f t="shared" si="1"/>
        <v>624.93000000000006</v>
      </c>
      <c r="F4" s="5">
        <f>SUM(F13,F22,F31,F40,F49,F58)</f>
        <v>697.6</v>
      </c>
      <c r="G4" s="5">
        <f t="shared" si="1"/>
        <v>698.91999999999985</v>
      </c>
      <c r="H4" s="5">
        <f t="shared" si="1"/>
        <v>685.96999999999991</v>
      </c>
      <c r="I4" s="5">
        <f t="shared" ref="I4:L4" si="5">SUM(I13,I22,I31,I40,I49,I58)</f>
        <v>0</v>
      </c>
      <c r="J4" s="5">
        <f t="shared" si="5"/>
        <v>0</v>
      </c>
      <c r="K4" s="5">
        <f t="shared" si="5"/>
        <v>0</v>
      </c>
      <c r="L4" s="5">
        <f t="shared" si="5"/>
        <v>0</v>
      </c>
      <c r="M4" s="5">
        <f t="shared" ref="M4" si="6">SUM(M13,M22,M31,M40,M49,M58)</f>
        <v>0</v>
      </c>
      <c r="N4" s="5">
        <f t="shared" si="4"/>
        <v>4836.3</v>
      </c>
      <c r="O4" s="5">
        <f>N4/$P$1*260</f>
        <v>8272.6184210526317</v>
      </c>
      <c r="P4" s="280">
        <v>8366.4699999999993</v>
      </c>
      <c r="Q4" s="56">
        <f>IF(P4=0,0,O4/P4-1)</f>
        <v>-1.1217583873170844E-2</v>
      </c>
    </row>
    <row r="5" spans="1:22" ht="14.85" customHeight="1" x14ac:dyDescent="0.3">
      <c r="A5" t="s">
        <v>3</v>
      </c>
      <c r="B5" s="5">
        <f>SUM(B14,B23,B32,B41,B50,B59)</f>
        <v>230.40000000000003</v>
      </c>
      <c r="C5" s="5">
        <f>SUM(C14,C23,C32,C41,C50,C59)</f>
        <v>177.9</v>
      </c>
      <c r="D5" s="5">
        <f t="shared" si="1"/>
        <v>230.43</v>
      </c>
      <c r="E5" s="5">
        <f t="shared" si="1"/>
        <v>135.47</v>
      </c>
      <c r="F5" s="5">
        <f>SUM(F14,F23,F32,F41,F50,F59)</f>
        <v>156.28</v>
      </c>
      <c r="G5" s="5">
        <f t="shared" si="1"/>
        <v>127.50999999999999</v>
      </c>
      <c r="H5" s="5">
        <f t="shared" si="1"/>
        <v>118.30000000000001</v>
      </c>
      <c r="I5" s="5">
        <f t="shared" ref="I5:L5" si="7">SUM(I14,I23,I32,I41,I50,I59)</f>
        <v>0</v>
      </c>
      <c r="J5" s="5">
        <f t="shared" si="7"/>
        <v>0</v>
      </c>
      <c r="K5" s="5">
        <f t="shared" si="7"/>
        <v>0</v>
      </c>
      <c r="L5" s="5">
        <f t="shared" si="7"/>
        <v>0</v>
      </c>
      <c r="M5" s="5">
        <f t="shared" ref="M5" si="8">SUM(M14,M23,M32,M41,M50,M59)</f>
        <v>0</v>
      </c>
      <c r="N5" s="5">
        <f t="shared" ref="N5:N6" si="9">SUM(B5:M5)</f>
        <v>1176.29</v>
      </c>
      <c r="O5" s="5">
        <f>N5/$P$1*260</f>
        <v>2012.0749999999998</v>
      </c>
      <c r="P5" s="280">
        <v>2611.1439999999998</v>
      </c>
      <c r="Q5" s="56">
        <f>IF(P5=0,0,O5/P5-1)</f>
        <v>-0.22942779103718525</v>
      </c>
    </row>
    <row r="6" spans="1:22" x14ac:dyDescent="0.3">
      <c r="A6" s="100" t="s">
        <v>65</v>
      </c>
      <c r="B6" s="101">
        <f>SUM(B15,B24,B33,B42,B51,B60)</f>
        <v>409.19000000000005</v>
      </c>
      <c r="C6" s="101">
        <f t="shared" si="1"/>
        <v>393.6</v>
      </c>
      <c r="D6" s="101">
        <f t="shared" si="1"/>
        <v>442.23</v>
      </c>
      <c r="E6" s="101">
        <f t="shared" si="1"/>
        <v>395.02</v>
      </c>
      <c r="F6" s="5">
        <f>SUM(F15,F24,F33,F42,F51,F60)</f>
        <v>415.57</v>
      </c>
      <c r="G6" s="5">
        <f t="shared" si="1"/>
        <v>387.25</v>
      </c>
      <c r="H6" s="5">
        <f t="shared" si="1"/>
        <v>396.68999999999994</v>
      </c>
      <c r="I6" s="5">
        <f t="shared" ref="I6:L6" si="10">SUM(I15,I24,I33,I42,I51,I60)</f>
        <v>0</v>
      </c>
      <c r="J6" s="5">
        <f t="shared" si="10"/>
        <v>0</v>
      </c>
      <c r="K6" s="5">
        <f t="shared" si="10"/>
        <v>0</v>
      </c>
      <c r="L6" s="5">
        <f t="shared" si="10"/>
        <v>0</v>
      </c>
      <c r="M6" s="5">
        <f t="shared" ref="M6" si="11">SUM(M15,M24,M33,M42,M51,M60)</f>
        <v>0</v>
      </c>
      <c r="N6" s="101">
        <f t="shared" si="9"/>
        <v>2839.55</v>
      </c>
      <c r="O6" s="5">
        <f>N6/$P$1*260</f>
        <v>4857.1250000000009</v>
      </c>
      <c r="P6" s="285">
        <v>4647.41</v>
      </c>
      <c r="Q6" s="78">
        <f>IF(P6=0,0,O6/P6-1)</f>
        <v>4.512513421454134E-2</v>
      </c>
    </row>
    <row r="7" spans="1:22" x14ac:dyDescent="0.3">
      <c r="A7" t="s">
        <v>33</v>
      </c>
      <c r="B7" s="75">
        <f t="shared" ref="B7" si="12">SUM(B3:B6)</f>
        <v>3586.65</v>
      </c>
      <c r="C7" s="75">
        <f t="shared" ref="C7:N7" si="13">SUM(C3:C6)</f>
        <v>3555.6800000000003</v>
      </c>
      <c r="D7" s="75">
        <f t="shared" si="13"/>
        <v>3941.99</v>
      </c>
      <c r="E7" s="75">
        <f t="shared" si="13"/>
        <v>3266.74</v>
      </c>
      <c r="F7" s="75">
        <f t="shared" si="13"/>
        <v>3544.3800000000006</v>
      </c>
      <c r="G7" s="75">
        <f t="shared" si="13"/>
        <v>3534.84</v>
      </c>
      <c r="H7" s="75">
        <f t="shared" si="13"/>
        <v>3406.8100000000004</v>
      </c>
      <c r="I7" s="75">
        <f t="shared" ref="I7" si="14">SUM(I3:I6)</f>
        <v>0</v>
      </c>
      <c r="J7" s="6">
        <f>SUM(J3:J6)</f>
        <v>0</v>
      </c>
      <c r="K7" s="75">
        <f t="shared" si="13"/>
        <v>0</v>
      </c>
      <c r="L7" s="75">
        <f t="shared" si="13"/>
        <v>0</v>
      </c>
      <c r="M7" s="75">
        <f t="shared" si="13"/>
        <v>0</v>
      </c>
      <c r="N7" s="6">
        <f t="shared" si="13"/>
        <v>24837.09</v>
      </c>
      <c r="O7" s="75">
        <f>SUM(O3:O6)</f>
        <v>42484.496052631577</v>
      </c>
      <c r="P7" s="75">
        <f>SUM(P3:P6)</f>
        <v>43136.77399999999</v>
      </c>
      <c r="Q7" s="28">
        <f>IF(P7=0,0,O7/P7-1)</f>
        <v>-1.5121157353315651E-2</v>
      </c>
    </row>
    <row r="8" spans="1:22" x14ac:dyDescent="0.3">
      <c r="A8" t="s">
        <v>2450</v>
      </c>
      <c r="B8" s="182">
        <f>IF(B4=0,0,SUM(B4:B6)/B7)</f>
        <v>0.37508538608450787</v>
      </c>
      <c r="C8" s="182">
        <f t="shared" ref="C8:P8" si="15">IF(C4=0,0,SUM(C4:C6)/C7)</f>
        <v>0.35172175223867158</v>
      </c>
      <c r="D8" s="182">
        <f t="shared" si="15"/>
        <v>0.3593920836937689</v>
      </c>
      <c r="E8" s="182">
        <f t="shared" si="15"/>
        <v>0.35369205997416386</v>
      </c>
      <c r="F8" s="182">
        <f t="shared" si="15"/>
        <v>0.35815854959118376</v>
      </c>
      <c r="G8" s="182">
        <f t="shared" si="15"/>
        <v>0.34334793088230298</v>
      </c>
      <c r="H8" s="182">
        <f t="shared" si="15"/>
        <v>0.35251745768035198</v>
      </c>
      <c r="I8" s="182">
        <f t="shared" si="15"/>
        <v>0</v>
      </c>
      <c r="J8" s="182">
        <f t="shared" si="15"/>
        <v>0</v>
      </c>
      <c r="K8" s="182">
        <f t="shared" si="15"/>
        <v>0</v>
      </c>
      <c r="L8" s="182">
        <f t="shared" si="15"/>
        <v>0</v>
      </c>
      <c r="M8" s="182">
        <f t="shared" si="15"/>
        <v>0</v>
      </c>
      <c r="N8" s="182">
        <f t="shared" si="15"/>
        <v>0.35640809772803494</v>
      </c>
      <c r="O8" s="182">
        <f t="shared" si="15"/>
        <v>0.35640809772803494</v>
      </c>
      <c r="P8" s="182">
        <f t="shared" si="15"/>
        <v>0.36222050355457741</v>
      </c>
      <c r="Q8" s="28"/>
    </row>
    <row r="9" spans="1:22" x14ac:dyDescent="0.3">
      <c r="A9" s="3"/>
      <c r="B9" s="18"/>
      <c r="C9" s="18"/>
      <c r="D9" s="18"/>
      <c r="E9" s="18"/>
      <c r="F9" s="18"/>
      <c r="G9" s="18"/>
      <c r="H9" s="18"/>
      <c r="I9" s="18"/>
      <c r="J9" s="18"/>
      <c r="K9" s="18"/>
      <c r="L9" s="18"/>
      <c r="M9" s="18"/>
      <c r="N9" s="5"/>
    </row>
    <row r="10" spans="1:22" x14ac:dyDescent="0.3">
      <c r="A10" s="52" t="s">
        <v>45</v>
      </c>
      <c r="B10" s="51"/>
      <c r="C10" s="51"/>
      <c r="D10" s="51"/>
      <c r="E10" s="51"/>
      <c r="F10" s="51"/>
      <c r="G10" s="51"/>
      <c r="H10" s="51"/>
      <c r="I10" s="51"/>
      <c r="J10" s="51"/>
      <c r="K10" s="51"/>
      <c r="L10" s="51"/>
      <c r="M10" s="51"/>
      <c r="N10" s="53"/>
      <c r="O10" s="73"/>
      <c r="P10" s="73"/>
      <c r="Q10" s="51"/>
    </row>
    <row r="11" spans="1:22" ht="28.8" x14ac:dyDescent="0.3">
      <c r="A11" s="2"/>
      <c r="B11" s="1">
        <f>'Collection Reports'!$B$1</f>
        <v>45352</v>
      </c>
      <c r="C11" s="1">
        <f t="shared" ref="C11:M11" si="16">EOMONTH(B11,1)</f>
        <v>45412</v>
      </c>
      <c r="D11" s="1">
        <f t="shared" si="16"/>
        <v>45443</v>
      </c>
      <c r="E11" s="1">
        <f t="shared" si="16"/>
        <v>45473</v>
      </c>
      <c r="F11" s="1">
        <f t="shared" si="16"/>
        <v>45504</v>
      </c>
      <c r="G11" s="1">
        <f t="shared" si="16"/>
        <v>45535</v>
      </c>
      <c r="H11" s="1">
        <f t="shared" si="16"/>
        <v>45565</v>
      </c>
      <c r="I11" s="1">
        <f t="shared" si="16"/>
        <v>45596</v>
      </c>
      <c r="J11" s="1">
        <f t="shared" si="16"/>
        <v>45626</v>
      </c>
      <c r="K11" s="1">
        <f t="shared" si="16"/>
        <v>45657</v>
      </c>
      <c r="L11" s="1">
        <f t="shared" si="16"/>
        <v>45688</v>
      </c>
      <c r="M11" s="1">
        <f t="shared" si="16"/>
        <v>45716</v>
      </c>
      <c r="N11" s="1" t="s">
        <v>0</v>
      </c>
      <c r="O11" s="173" t="s">
        <v>139</v>
      </c>
      <c r="P11" s="72" t="s">
        <v>1</v>
      </c>
      <c r="Q11" t="s">
        <v>79</v>
      </c>
    </row>
    <row r="12" spans="1:22" x14ac:dyDescent="0.3">
      <c r="A12" t="s">
        <v>2</v>
      </c>
      <c r="B12" s="280">
        <v>201.11</v>
      </c>
      <c r="C12" s="280">
        <v>186.03</v>
      </c>
      <c r="D12" s="280">
        <v>250.25</v>
      </c>
      <c r="E12" s="280">
        <v>211.24</v>
      </c>
      <c r="F12" s="280">
        <v>189.8</v>
      </c>
      <c r="G12" s="334">
        <v>194.19</v>
      </c>
      <c r="H12" s="280">
        <v>167.8</v>
      </c>
      <c r="I12" s="280"/>
      <c r="J12" s="280"/>
      <c r="K12" s="280"/>
      <c r="L12" s="280"/>
      <c r="M12" s="280"/>
      <c r="N12" s="5">
        <f t="shared" ref="N12:N15" si="17">SUM(B12:M12)</f>
        <v>1400.42</v>
      </c>
      <c r="O12" s="5">
        <f>N12/$P$1*260</f>
        <v>2395.4552631578949</v>
      </c>
      <c r="P12" s="280">
        <v>2294.7499999999995</v>
      </c>
      <c r="Q12" s="56">
        <f>IF(P12=0,0,O12/P12-1)</f>
        <v>4.3885069466345072E-2</v>
      </c>
    </row>
    <row r="13" spans="1:22" x14ac:dyDescent="0.3">
      <c r="A13" t="s">
        <v>4</v>
      </c>
      <c r="B13" s="280">
        <v>80.010000000000019</v>
      </c>
      <c r="C13" s="280">
        <v>76.959999999999994</v>
      </c>
      <c r="D13" s="280">
        <v>88.8</v>
      </c>
      <c r="E13" s="280">
        <v>72.279999999999987</v>
      </c>
      <c r="F13" s="280">
        <v>77.23</v>
      </c>
      <c r="G13" s="334">
        <v>76.459999999999994</v>
      </c>
      <c r="H13" s="280">
        <v>75.449999999999989</v>
      </c>
      <c r="I13" s="280"/>
      <c r="J13" s="280"/>
      <c r="K13" s="280"/>
      <c r="L13" s="280"/>
      <c r="M13" s="280"/>
      <c r="N13" s="5">
        <f t="shared" si="17"/>
        <v>547.19000000000005</v>
      </c>
      <c r="O13" s="5">
        <f>N13/$P$1*260</f>
        <v>935.98289473684224</v>
      </c>
      <c r="P13" s="280">
        <v>958.43000000000006</v>
      </c>
      <c r="Q13" s="56">
        <f>IF(P13=0,0,O13/P13-1)</f>
        <v>-2.3420703925333908E-2</v>
      </c>
    </row>
    <row r="14" spans="1:22" x14ac:dyDescent="0.3">
      <c r="A14" t="s">
        <v>3</v>
      </c>
      <c r="B14" s="280">
        <v>24.720000000000002</v>
      </c>
      <c r="C14" s="280">
        <v>23.66</v>
      </c>
      <c r="D14" s="280">
        <v>20.81</v>
      </c>
      <c r="E14" s="280">
        <v>22.36</v>
      </c>
      <c r="F14" s="280">
        <v>39.049999999999997</v>
      </c>
      <c r="G14" s="334">
        <v>21.369999999999997</v>
      </c>
      <c r="H14" s="280">
        <v>25.46</v>
      </c>
      <c r="I14" s="280"/>
      <c r="J14" s="280"/>
      <c r="K14" s="280"/>
      <c r="L14" s="280"/>
      <c r="M14" s="280"/>
      <c r="N14" s="5">
        <f t="shared" si="17"/>
        <v>177.43</v>
      </c>
      <c r="O14" s="5">
        <f>N14/$P$1*260</f>
        <v>303.49868421052633</v>
      </c>
      <c r="P14" s="280">
        <v>481.65000000000003</v>
      </c>
      <c r="Q14" s="56">
        <f>IF(P14=0,0,O14/P14-1)</f>
        <v>-0.36987712195468425</v>
      </c>
    </row>
    <row r="15" spans="1:22" x14ac:dyDescent="0.3">
      <c r="A15" s="100" t="s">
        <v>65</v>
      </c>
      <c r="B15" s="282">
        <v>44.2</v>
      </c>
      <c r="C15" s="282">
        <v>48.88</v>
      </c>
      <c r="D15" s="282">
        <v>64.31</v>
      </c>
      <c r="E15" s="282">
        <v>50.82</v>
      </c>
      <c r="F15" s="282">
        <v>53</v>
      </c>
      <c r="G15" s="335">
        <v>49.7</v>
      </c>
      <c r="H15" s="282">
        <v>51.11</v>
      </c>
      <c r="I15" s="282"/>
      <c r="J15" s="282"/>
      <c r="K15" s="282"/>
      <c r="L15" s="282"/>
      <c r="M15" s="282"/>
      <c r="N15" s="17">
        <f t="shared" si="17"/>
        <v>362.02000000000004</v>
      </c>
      <c r="O15" s="5">
        <f>N15/$P$1*260</f>
        <v>619.24473684210534</v>
      </c>
      <c r="P15" s="282">
        <v>572.71</v>
      </c>
      <c r="Q15" s="78">
        <f>IF(P15=0,0,O15/P15-1)</f>
        <v>8.1253578324292031E-2</v>
      </c>
    </row>
    <row r="16" spans="1:22" x14ac:dyDescent="0.3">
      <c r="A16" t="s">
        <v>33</v>
      </c>
      <c r="B16" s="70">
        <f t="shared" ref="B16" si="18">SUM(B12:B15)</f>
        <v>350.04</v>
      </c>
      <c r="C16" s="70">
        <f t="shared" ref="C16:N16" si="19">SUM(C12:C15)</f>
        <v>335.53000000000003</v>
      </c>
      <c r="D16" s="70">
        <f t="shared" si="19"/>
        <v>424.17</v>
      </c>
      <c r="E16" s="70">
        <f t="shared" si="19"/>
        <v>356.7</v>
      </c>
      <c r="F16" s="70">
        <f t="shared" si="19"/>
        <v>359.08000000000004</v>
      </c>
      <c r="G16" s="70">
        <f t="shared" si="19"/>
        <v>341.71999999999997</v>
      </c>
      <c r="H16" s="70">
        <f t="shared" si="19"/>
        <v>319.82</v>
      </c>
      <c r="I16" s="70">
        <f t="shared" si="19"/>
        <v>0</v>
      </c>
      <c r="J16" s="70">
        <f t="shared" si="19"/>
        <v>0</v>
      </c>
      <c r="K16" s="70">
        <f t="shared" si="19"/>
        <v>0</v>
      </c>
      <c r="L16" s="70">
        <f t="shared" si="19"/>
        <v>0</v>
      </c>
      <c r="M16" s="70">
        <f t="shared" si="19"/>
        <v>0</v>
      </c>
      <c r="N16" s="5">
        <f t="shared" si="19"/>
        <v>2487.06</v>
      </c>
      <c r="O16" s="75">
        <f>SUM(O12:O15)</f>
        <v>4254.1815789473694</v>
      </c>
      <c r="P16" s="75">
        <f>SUM(P12:P15)</f>
        <v>4307.5399999999991</v>
      </c>
      <c r="Q16" s="28">
        <f>IF(P16=0,0,O16/P16-1)</f>
        <v>-1.2387214292294391E-2</v>
      </c>
    </row>
    <row r="17" spans="1:17" x14ac:dyDescent="0.3">
      <c r="A17" t="s">
        <v>2450</v>
      </c>
      <c r="B17" s="182">
        <f>IF(B13=0,0,SUM(B13:B15)/B16)</f>
        <v>0.4254656610673066</v>
      </c>
      <c r="C17" s="182">
        <f t="shared" ref="C17" si="20">IF(C13=0,0,SUM(C13:C15)/C16)</f>
        <v>0.44556373498643931</v>
      </c>
      <c r="D17" s="182">
        <f t="shared" ref="D17" si="21">IF(D13=0,0,SUM(D13:D15)/D16)</f>
        <v>0.41002428271683528</v>
      </c>
      <c r="E17" s="182">
        <f t="shared" ref="E17" si="22">IF(E13=0,0,SUM(E13:E15)/E16)</f>
        <v>0.40779366414353796</v>
      </c>
      <c r="F17" s="182">
        <f t="shared" ref="F17:G17" si="23">IF(F13=0,0,SUM(F13:F15)/F16)</f>
        <v>0.47142698006015366</v>
      </c>
      <c r="G17" s="182">
        <f t="shared" si="23"/>
        <v>0.43172773030551326</v>
      </c>
      <c r="H17" s="182">
        <f t="shared" ref="H17" si="24">IF(H13=0,0,SUM(H13:H15)/H16)</f>
        <v>0.47532987305359259</v>
      </c>
      <c r="I17" s="182">
        <f t="shared" ref="I17" si="25">IF(I13=0,0,SUM(I13:I15)/I16)</f>
        <v>0</v>
      </c>
      <c r="J17" s="182">
        <f t="shared" ref="J17" si="26">IF(J13=0,0,SUM(J13:J15)/J16)</f>
        <v>0</v>
      </c>
      <c r="K17" s="182">
        <f t="shared" ref="K17" si="27">IF(K13=0,0,SUM(K13:K15)/K16)</f>
        <v>0</v>
      </c>
      <c r="L17" s="182">
        <f t="shared" ref="L17" si="28">IF(L13=0,0,SUM(L13:L15)/L16)</f>
        <v>0</v>
      </c>
      <c r="M17" s="182">
        <f t="shared" ref="M17" si="29">IF(M13=0,0,SUM(M13:M15)/M16)</f>
        <v>0</v>
      </c>
      <c r="N17" s="182">
        <f t="shared" ref="N17" si="30">IF(N13=0,0,SUM(N13:N15)/N16)</f>
        <v>0.43691748490185206</v>
      </c>
      <c r="O17" s="182">
        <f t="shared" ref="O17" si="31">IF(O13=0,0,SUM(O13:O15)/O16)</f>
        <v>0.43691748490185195</v>
      </c>
      <c r="P17" s="182">
        <f t="shared" ref="P17" si="32">IF(P13=0,0,SUM(P13:P15)/P16)</f>
        <v>0.46727134280819227</v>
      </c>
      <c r="Q17" s="28"/>
    </row>
    <row r="18" spans="1:17" x14ac:dyDescent="0.3">
      <c r="C18" s="7"/>
    </row>
    <row r="19" spans="1:17" x14ac:dyDescent="0.3">
      <c r="A19" s="50" t="s">
        <v>9</v>
      </c>
      <c r="B19" s="51"/>
      <c r="C19" s="51"/>
      <c r="D19" s="51"/>
      <c r="E19" s="51"/>
      <c r="F19" s="51"/>
      <c r="G19" s="51"/>
      <c r="H19" s="51"/>
      <c r="I19" s="51"/>
      <c r="J19" s="51"/>
      <c r="K19" s="51"/>
      <c r="L19" s="51"/>
      <c r="M19" s="51"/>
      <c r="N19" s="51"/>
      <c r="O19" s="73"/>
      <c r="P19" s="73"/>
      <c r="Q19" s="51"/>
    </row>
    <row r="20" spans="1:17" ht="28.8" x14ac:dyDescent="0.3">
      <c r="A20" s="2"/>
      <c r="B20" s="1">
        <f>'Collection Reports'!$B$1</f>
        <v>45352</v>
      </c>
      <c r="C20" s="1">
        <f t="shared" ref="C20:M20" si="33">EOMONTH(B20,1)</f>
        <v>45412</v>
      </c>
      <c r="D20" s="1">
        <f t="shared" si="33"/>
        <v>45443</v>
      </c>
      <c r="E20" s="1">
        <f t="shared" si="33"/>
        <v>45473</v>
      </c>
      <c r="F20" s="1">
        <f t="shared" si="33"/>
        <v>45504</v>
      </c>
      <c r="G20" s="1">
        <f t="shared" si="33"/>
        <v>45535</v>
      </c>
      <c r="H20" s="1">
        <f t="shared" si="33"/>
        <v>45565</v>
      </c>
      <c r="I20" s="1">
        <f t="shared" si="33"/>
        <v>45596</v>
      </c>
      <c r="J20" s="1">
        <f t="shared" si="33"/>
        <v>45626</v>
      </c>
      <c r="K20" s="1">
        <f t="shared" si="33"/>
        <v>45657</v>
      </c>
      <c r="L20" s="1">
        <f t="shared" si="33"/>
        <v>45688</v>
      </c>
      <c r="M20" s="1">
        <f t="shared" si="33"/>
        <v>45716</v>
      </c>
      <c r="N20" s="1" t="s">
        <v>0</v>
      </c>
      <c r="O20" s="173" t="s">
        <v>139</v>
      </c>
      <c r="P20" s="72" t="s">
        <v>1</v>
      </c>
      <c r="Q20" t="s">
        <v>79</v>
      </c>
    </row>
    <row r="21" spans="1:17" x14ac:dyDescent="0.3">
      <c r="A21" t="s">
        <v>2</v>
      </c>
      <c r="B21" s="280">
        <v>399.65999999999997</v>
      </c>
      <c r="C21" s="280">
        <v>432.35999999999996</v>
      </c>
      <c r="D21" s="280">
        <v>472.41</v>
      </c>
      <c r="E21" s="280">
        <v>345.58000000000004</v>
      </c>
      <c r="F21" s="280">
        <v>400.64</v>
      </c>
      <c r="G21" s="334">
        <v>414.65</v>
      </c>
      <c r="H21" s="280">
        <v>400</v>
      </c>
      <c r="I21" s="280"/>
      <c r="J21" s="280"/>
      <c r="K21" s="280"/>
      <c r="L21" s="280"/>
      <c r="M21" s="280"/>
      <c r="N21" s="5">
        <f t="shared" ref="N21:N24" si="34">SUM(B21:M21)</f>
        <v>2865.3</v>
      </c>
      <c r="O21" s="5">
        <f>N21/$P$1*260</f>
        <v>4901.1710526315792</v>
      </c>
      <c r="P21" s="280">
        <v>4773.04</v>
      </c>
      <c r="Q21" s="56">
        <f>IF(P21=0,0,O21/P21-1)</f>
        <v>2.6844747295555749E-2</v>
      </c>
    </row>
    <row r="22" spans="1:17" x14ac:dyDescent="0.3">
      <c r="A22" t="s">
        <v>4</v>
      </c>
      <c r="B22" s="280">
        <v>118.64999999999999</v>
      </c>
      <c r="C22" s="280">
        <v>110.08</v>
      </c>
      <c r="D22" s="280">
        <v>128.22</v>
      </c>
      <c r="E22" s="280">
        <v>107.50999999999999</v>
      </c>
      <c r="F22" s="280">
        <v>109.77000000000001</v>
      </c>
      <c r="G22" s="334">
        <v>113.69999999999999</v>
      </c>
      <c r="H22" s="280">
        <v>109.71000000000001</v>
      </c>
      <c r="I22" s="280"/>
      <c r="J22" s="280"/>
      <c r="K22" s="280"/>
      <c r="L22" s="280"/>
      <c r="M22" s="280"/>
      <c r="N22" s="5">
        <f t="shared" si="34"/>
        <v>797.6400000000001</v>
      </c>
      <c r="O22" s="5">
        <f>N22/$P$1*260</f>
        <v>1364.3842105263161</v>
      </c>
      <c r="P22" s="280">
        <v>1381.5099999999998</v>
      </c>
      <c r="Q22" s="56">
        <f>IF(P22=0,0,O22/P22-1)</f>
        <v>-1.2396428164605178E-2</v>
      </c>
    </row>
    <row r="23" spans="1:17" x14ac:dyDescent="0.3">
      <c r="A23" t="s">
        <v>3</v>
      </c>
      <c r="B23" s="280">
        <v>34.380000000000003</v>
      </c>
      <c r="C23" s="280">
        <v>35.83</v>
      </c>
      <c r="D23" s="280">
        <v>50.61</v>
      </c>
      <c r="E23" s="280">
        <v>31.200000000000003</v>
      </c>
      <c r="F23" s="280">
        <v>26.08</v>
      </c>
      <c r="G23" s="334">
        <v>28.110000000000003</v>
      </c>
      <c r="H23" s="280">
        <v>20.79</v>
      </c>
      <c r="I23" s="280"/>
      <c r="J23" s="280"/>
      <c r="K23" s="280"/>
      <c r="L23" s="280"/>
      <c r="M23" s="280"/>
      <c r="N23" s="5">
        <f t="shared" si="34"/>
        <v>227.00000000000003</v>
      </c>
      <c r="O23" s="5">
        <f>N23/$P$1*260</f>
        <v>388.28947368421058</v>
      </c>
      <c r="P23" s="280">
        <v>551.57399999999996</v>
      </c>
      <c r="Q23" s="56">
        <f>IF(P23=0,0,O23/P23-1)</f>
        <v>-0.29603376213488919</v>
      </c>
    </row>
    <row r="24" spans="1:17" x14ac:dyDescent="0.3">
      <c r="A24" s="100" t="s">
        <v>65</v>
      </c>
      <c r="B24" s="282">
        <v>71.28</v>
      </c>
      <c r="C24" s="282">
        <v>68.05</v>
      </c>
      <c r="D24" s="282">
        <v>84.07</v>
      </c>
      <c r="E24" s="282">
        <v>68.91</v>
      </c>
      <c r="F24" s="282">
        <v>72.849999999999994</v>
      </c>
      <c r="G24" s="335">
        <v>67.400000000000006</v>
      </c>
      <c r="H24" s="282">
        <v>67.5</v>
      </c>
      <c r="I24" s="282"/>
      <c r="J24" s="282"/>
      <c r="K24" s="282"/>
      <c r="L24" s="282"/>
      <c r="M24" s="282"/>
      <c r="N24" s="17">
        <f t="shared" si="34"/>
        <v>500.05999999999995</v>
      </c>
      <c r="O24" s="5">
        <f>N24/$P$1*260</f>
        <v>855.36578947368412</v>
      </c>
      <c r="P24" s="282">
        <v>788.58999999999992</v>
      </c>
      <c r="Q24" s="78">
        <f>IF(P24=0,0,O24/P24-1)</f>
        <v>8.4677448957866774E-2</v>
      </c>
    </row>
    <row r="25" spans="1:17" x14ac:dyDescent="0.3">
      <c r="A25" t="s">
        <v>33</v>
      </c>
      <c r="B25" s="70">
        <f t="shared" ref="B25" si="35">SUM(B21:B24)</f>
        <v>623.96999999999991</v>
      </c>
      <c r="C25" s="70">
        <f t="shared" ref="C25:N25" si="36">SUM(C21:C24)</f>
        <v>646.31999999999994</v>
      </c>
      <c r="D25" s="70">
        <f t="shared" si="36"/>
        <v>735.31</v>
      </c>
      <c r="E25" s="70">
        <f t="shared" si="36"/>
        <v>553.20000000000005</v>
      </c>
      <c r="F25" s="70">
        <f t="shared" si="36"/>
        <v>609.34</v>
      </c>
      <c r="G25" s="70">
        <f t="shared" si="36"/>
        <v>623.8599999999999</v>
      </c>
      <c r="H25" s="70">
        <f t="shared" si="36"/>
        <v>598</v>
      </c>
      <c r="I25" s="70">
        <f t="shared" si="36"/>
        <v>0</v>
      </c>
      <c r="J25" s="70">
        <f t="shared" si="36"/>
        <v>0</v>
      </c>
      <c r="K25" s="70">
        <f t="shared" si="36"/>
        <v>0</v>
      </c>
      <c r="L25" s="70">
        <f t="shared" si="36"/>
        <v>0</v>
      </c>
      <c r="M25" s="70">
        <f t="shared" si="36"/>
        <v>0</v>
      </c>
      <c r="N25" s="5">
        <f t="shared" si="36"/>
        <v>4390</v>
      </c>
      <c r="O25" s="75">
        <f>SUM(O21:O24)</f>
        <v>7509.210526315791</v>
      </c>
      <c r="P25" s="70">
        <f>SUM(P21:P24)</f>
        <v>7494.713999999999</v>
      </c>
      <c r="Q25" s="28">
        <f>IF(P25=0,0,O25/P25-1)</f>
        <v>1.9342334231555736E-3</v>
      </c>
    </row>
    <row r="26" spans="1:17" x14ac:dyDescent="0.3">
      <c r="A26" t="s">
        <v>2450</v>
      </c>
      <c r="B26" s="182">
        <f>IF(B22=0,0,SUM(B22:B24)/B25)</f>
        <v>0.35948843694408389</v>
      </c>
      <c r="C26" s="182">
        <f t="shared" ref="C26" si="37">IF(C22=0,0,SUM(C22:C24)/C25)</f>
        <v>0.33104344597103602</v>
      </c>
      <c r="D26" s="182">
        <f t="shared" ref="D26" si="38">IF(D22=0,0,SUM(D22:D24)/D25)</f>
        <v>0.35753627721641212</v>
      </c>
      <c r="E26" s="182">
        <f t="shared" ref="E26" si="39">IF(E22=0,0,SUM(E22:E24)/E25)</f>
        <v>0.37530730296456971</v>
      </c>
      <c r="F26" s="182">
        <f t="shared" ref="F26:G26" si="40">IF(F22=0,0,SUM(F22:F24)/F25)</f>
        <v>0.34250172317589522</v>
      </c>
      <c r="G26" s="182">
        <f t="shared" si="40"/>
        <v>0.33534767415766364</v>
      </c>
      <c r="H26" s="182">
        <f t="shared" ref="H26" si="41">IF(H22=0,0,SUM(H22:H24)/H25)</f>
        <v>0.33110367892976589</v>
      </c>
      <c r="I26" s="182">
        <f t="shared" ref="I26" si="42">IF(I22=0,0,SUM(I22:I24)/I25)</f>
        <v>0</v>
      </c>
      <c r="J26" s="182">
        <f t="shared" ref="J26" si="43">IF(J22=0,0,SUM(J22:J24)/J25)</f>
        <v>0</v>
      </c>
      <c r="K26" s="182">
        <f t="shared" ref="K26" si="44">IF(K22=0,0,SUM(K22:K24)/K25)</f>
        <v>0</v>
      </c>
      <c r="L26" s="182">
        <f t="shared" ref="L26" si="45">IF(L22=0,0,SUM(L22:L24)/L25)</f>
        <v>0</v>
      </c>
      <c r="M26" s="182">
        <f t="shared" ref="M26" si="46">IF(M22=0,0,SUM(M22:M24)/M25)</f>
        <v>0</v>
      </c>
      <c r="N26" s="182">
        <f t="shared" ref="N26" si="47">IF(N22=0,0,SUM(N22:N24)/N25)</f>
        <v>0.34731207289293853</v>
      </c>
      <c r="O26" s="182">
        <f t="shared" ref="O26" si="48">IF(O22=0,0,SUM(O22:O24)/O25)</f>
        <v>0.34731207289293847</v>
      </c>
      <c r="P26" s="182">
        <f t="shared" ref="P26" si="49">IF(P22=0,0,SUM(P22:P24)/P25)</f>
        <v>0.3631458118348479</v>
      </c>
      <c r="Q26" s="28"/>
    </row>
    <row r="28" spans="1:17" x14ac:dyDescent="0.3">
      <c r="A28" s="50" t="s">
        <v>10</v>
      </c>
      <c r="B28" s="51"/>
      <c r="C28" s="51"/>
      <c r="D28" s="51"/>
      <c r="E28" s="51"/>
      <c r="F28" s="51"/>
      <c r="G28" s="51"/>
      <c r="H28" s="51"/>
      <c r="I28" s="51"/>
      <c r="J28" s="51"/>
      <c r="K28" s="51"/>
      <c r="L28" s="51"/>
      <c r="M28" s="51"/>
      <c r="N28" s="51"/>
      <c r="O28" s="73"/>
      <c r="P28" s="73"/>
      <c r="Q28" s="51"/>
    </row>
    <row r="29" spans="1:17" ht="28.8" x14ac:dyDescent="0.3">
      <c r="A29" s="2"/>
      <c r="B29" s="1">
        <f>'Collection Reports'!$B$1</f>
        <v>45352</v>
      </c>
      <c r="C29" s="1">
        <f t="shared" ref="C29:M29" si="50">EOMONTH(B29,1)</f>
        <v>45412</v>
      </c>
      <c r="D29" s="1">
        <f t="shared" si="50"/>
        <v>45443</v>
      </c>
      <c r="E29" s="1">
        <f t="shared" si="50"/>
        <v>45473</v>
      </c>
      <c r="F29" s="1">
        <f t="shared" si="50"/>
        <v>45504</v>
      </c>
      <c r="G29" s="1">
        <f t="shared" si="50"/>
        <v>45535</v>
      </c>
      <c r="H29" s="1">
        <f t="shared" si="50"/>
        <v>45565</v>
      </c>
      <c r="I29" s="1">
        <f t="shared" si="50"/>
        <v>45596</v>
      </c>
      <c r="J29" s="1">
        <f t="shared" si="50"/>
        <v>45626</v>
      </c>
      <c r="K29" s="1">
        <f t="shared" si="50"/>
        <v>45657</v>
      </c>
      <c r="L29" s="1">
        <f t="shared" si="50"/>
        <v>45688</v>
      </c>
      <c r="M29" s="1">
        <f t="shared" si="50"/>
        <v>45716</v>
      </c>
      <c r="N29" s="1" t="s">
        <v>0</v>
      </c>
      <c r="O29" s="173" t="s">
        <v>139</v>
      </c>
      <c r="P29" s="72" t="s">
        <v>1</v>
      </c>
      <c r="Q29" t="s">
        <v>79</v>
      </c>
    </row>
    <row r="30" spans="1:17" x14ac:dyDescent="0.3">
      <c r="A30" t="s">
        <v>2</v>
      </c>
      <c r="B30" s="280">
        <v>184.2</v>
      </c>
      <c r="C30" s="280">
        <v>185.4</v>
      </c>
      <c r="D30" s="280">
        <v>215.89</v>
      </c>
      <c r="E30" s="280">
        <v>202.41</v>
      </c>
      <c r="F30" s="281">
        <v>187.62999999999997</v>
      </c>
      <c r="G30" s="334">
        <v>196.66000000000003</v>
      </c>
      <c r="H30" s="280">
        <v>201.64999999999998</v>
      </c>
      <c r="I30" s="280"/>
      <c r="J30" s="280"/>
      <c r="K30" s="280"/>
      <c r="L30" s="280"/>
      <c r="M30" s="280"/>
      <c r="N30" s="5">
        <f t="shared" ref="N30:N33" si="51">SUM(B30:M30)</f>
        <v>1373.8400000000001</v>
      </c>
      <c r="O30" s="5">
        <f>N30/$P$1*260</f>
        <v>2349.9894736842111</v>
      </c>
      <c r="P30" s="280">
        <v>2400.6099999999997</v>
      </c>
      <c r="Q30" s="56">
        <f>IF(P30=0,0,O30/P30-1)</f>
        <v>-2.1086526472766765E-2</v>
      </c>
    </row>
    <row r="31" spans="1:17" x14ac:dyDescent="0.3">
      <c r="A31" t="s">
        <v>4</v>
      </c>
      <c r="B31" s="280">
        <v>68.820000000000007</v>
      </c>
      <c r="C31" s="280">
        <v>66.63000000000001</v>
      </c>
      <c r="D31" s="280">
        <v>75.67</v>
      </c>
      <c r="E31" s="280">
        <v>60.81</v>
      </c>
      <c r="F31" s="280">
        <v>70.72999999999999</v>
      </c>
      <c r="G31" s="334">
        <v>67.430000000000007</v>
      </c>
      <c r="H31" s="280">
        <v>71.3</v>
      </c>
      <c r="I31" s="280"/>
      <c r="J31" s="280"/>
      <c r="K31" s="280"/>
      <c r="L31" s="280"/>
      <c r="M31" s="280"/>
      <c r="N31" s="5">
        <f t="shared" si="51"/>
        <v>481.39</v>
      </c>
      <c r="O31" s="5">
        <f>N31/$P$1*260</f>
        <v>823.43026315789473</v>
      </c>
      <c r="P31" s="280">
        <v>848.99999999999989</v>
      </c>
      <c r="Q31" s="56">
        <f>IF(P31=0,0,O31/P31-1)</f>
        <v>-3.0117475667968407E-2</v>
      </c>
    </row>
    <row r="32" spans="1:17" x14ac:dyDescent="0.3">
      <c r="A32" t="s">
        <v>3</v>
      </c>
      <c r="B32" s="280">
        <v>11.72</v>
      </c>
      <c r="C32" s="280">
        <v>15.85</v>
      </c>
      <c r="D32" s="280">
        <v>24.26</v>
      </c>
      <c r="E32" s="280">
        <v>15.889999999999999</v>
      </c>
      <c r="F32" s="280">
        <v>19.829999999999998</v>
      </c>
      <c r="G32" s="334">
        <v>11.58</v>
      </c>
      <c r="H32" s="280">
        <v>10.74</v>
      </c>
      <c r="I32" s="280"/>
      <c r="J32" s="280"/>
      <c r="K32" s="280"/>
      <c r="L32" s="280"/>
      <c r="M32" s="280"/>
      <c r="N32" s="5">
        <f t="shared" si="51"/>
        <v>109.86999999999999</v>
      </c>
      <c r="O32" s="5">
        <f>N32/$P$1*260</f>
        <v>187.93552631578945</v>
      </c>
      <c r="P32" s="280">
        <v>195.45</v>
      </c>
      <c r="Q32" s="56">
        <f>IF(P32=0,0,O32/P32-1)</f>
        <v>-3.8447038548020229E-2</v>
      </c>
    </row>
    <row r="33" spans="1:17" x14ac:dyDescent="0.3">
      <c r="A33" s="100" t="s">
        <v>65</v>
      </c>
      <c r="B33" s="282">
        <v>45.1</v>
      </c>
      <c r="C33" s="282">
        <v>44.45</v>
      </c>
      <c r="D33" s="282">
        <v>54.99</v>
      </c>
      <c r="E33" s="282">
        <v>46.48</v>
      </c>
      <c r="F33" s="282">
        <v>49.14</v>
      </c>
      <c r="G33" s="335">
        <v>45.1</v>
      </c>
      <c r="H33" s="282">
        <v>50.12</v>
      </c>
      <c r="I33" s="282"/>
      <c r="J33" s="282"/>
      <c r="K33" s="282"/>
      <c r="L33" s="282"/>
      <c r="M33" s="282"/>
      <c r="N33" s="17">
        <f t="shared" si="51"/>
        <v>335.38000000000005</v>
      </c>
      <c r="O33" s="5">
        <f>N33/$P$1*260</f>
        <v>573.67631578947385</v>
      </c>
      <c r="P33" s="282">
        <v>532.61</v>
      </c>
      <c r="Q33" s="78">
        <f>IF(P33=0,0,O33/P33-1)</f>
        <v>7.7103914289017972E-2</v>
      </c>
    </row>
    <row r="34" spans="1:17" x14ac:dyDescent="0.3">
      <c r="A34" t="s">
        <v>33</v>
      </c>
      <c r="B34" s="70">
        <f t="shared" ref="B34" si="52">SUM(B30:B33)</f>
        <v>309.84000000000003</v>
      </c>
      <c r="C34" s="70">
        <f t="shared" ref="C34:N34" si="53">SUM(C30:C33)</f>
        <v>312.33000000000004</v>
      </c>
      <c r="D34" s="70">
        <f t="shared" si="53"/>
        <v>370.81</v>
      </c>
      <c r="E34" s="70">
        <f t="shared" si="53"/>
        <v>325.59000000000003</v>
      </c>
      <c r="F34" s="70">
        <f t="shared" si="53"/>
        <v>327.32999999999993</v>
      </c>
      <c r="G34" s="70">
        <f t="shared" si="53"/>
        <v>320.77000000000004</v>
      </c>
      <c r="H34" s="70">
        <f t="shared" si="53"/>
        <v>333.81</v>
      </c>
      <c r="I34" s="70">
        <f t="shared" si="53"/>
        <v>0</v>
      </c>
      <c r="J34" s="70">
        <f t="shared" si="53"/>
        <v>0</v>
      </c>
      <c r="K34" s="70">
        <f t="shared" si="53"/>
        <v>0</v>
      </c>
      <c r="L34" s="70">
        <f t="shared" si="53"/>
        <v>0</v>
      </c>
      <c r="M34" s="70">
        <f t="shared" si="53"/>
        <v>0</v>
      </c>
      <c r="N34" s="5">
        <f t="shared" si="53"/>
        <v>2300.48</v>
      </c>
      <c r="O34" s="75">
        <f>SUM(O30:O33)</f>
        <v>3935.0315789473693</v>
      </c>
      <c r="P34" s="70">
        <f>SUM(P30:P33)</f>
        <v>3977.6699999999996</v>
      </c>
      <c r="Q34" s="28">
        <f>IF(P34=0,0,O34/P34-1)</f>
        <v>-1.0719446573654978E-2</v>
      </c>
    </row>
    <row r="35" spans="1:17" x14ac:dyDescent="0.3">
      <c r="A35" t="s">
        <v>2450</v>
      </c>
      <c r="B35" s="182">
        <f>IF(B31=0,0,SUM(B31:B33)/B34)</f>
        <v>0.40549961270333074</v>
      </c>
      <c r="C35" s="182">
        <f t="shared" ref="C35" si="54">IF(C31=0,0,SUM(C31:C33)/C34)</f>
        <v>0.40639708001152625</v>
      </c>
      <c r="D35" s="182">
        <f t="shared" ref="D35" si="55">IF(D31=0,0,SUM(D31:D33)/D34)</f>
        <v>0.41778808554246116</v>
      </c>
      <c r="E35" s="182">
        <f t="shared" ref="E35" si="56">IF(E31=0,0,SUM(E31:E33)/E34)</f>
        <v>0.37832857274486315</v>
      </c>
      <c r="F35" s="182">
        <f t="shared" ref="F35:G35" si="57">IF(F31=0,0,SUM(F31:F33)/F34)</f>
        <v>0.42678642348700097</v>
      </c>
      <c r="G35" s="182">
        <f t="shared" si="57"/>
        <v>0.38691274121644792</v>
      </c>
      <c r="H35" s="182">
        <f t="shared" ref="H35" si="58">IF(H31=0,0,SUM(H31:H33)/H34)</f>
        <v>0.39591384320421796</v>
      </c>
      <c r="I35" s="182">
        <f t="shared" ref="I35" si="59">IF(I31=0,0,SUM(I31:I33)/I34)</f>
        <v>0</v>
      </c>
      <c r="J35" s="182">
        <f t="shared" ref="J35" si="60">IF(J31=0,0,SUM(J31:J33)/J34)</f>
        <v>0</v>
      </c>
      <c r="K35" s="182">
        <f t="shared" ref="K35" si="61">IF(K31=0,0,SUM(K31:K33)/K34)</f>
        <v>0</v>
      </c>
      <c r="L35" s="182">
        <f t="shared" ref="L35" si="62">IF(L31=0,0,SUM(L31:L33)/L34)</f>
        <v>0</v>
      </c>
      <c r="M35" s="182">
        <f t="shared" ref="M35" si="63">IF(M31=0,0,SUM(M31:M33)/M34)</f>
        <v>0</v>
      </c>
      <c r="N35" s="182">
        <f t="shared" ref="N35" si="64">IF(N31=0,0,SUM(N31:N33)/N34)</f>
        <v>0.40280289330922248</v>
      </c>
      <c r="O35" s="182">
        <f t="shared" ref="O35" si="65">IF(O31=0,0,SUM(O31:O33)/O34)</f>
        <v>0.40280289330922237</v>
      </c>
      <c r="P35" s="182">
        <f t="shared" ref="P35" si="66">IF(P31=0,0,SUM(P31:P33)/P34)</f>
        <v>0.39647834033491969</v>
      </c>
      <c r="Q35" s="28"/>
    </row>
    <row r="37" spans="1:17" x14ac:dyDescent="0.3">
      <c r="A37" s="50" t="s">
        <v>11</v>
      </c>
      <c r="B37" s="51"/>
      <c r="C37" s="51"/>
      <c r="D37" s="51"/>
      <c r="E37" s="51"/>
      <c r="F37" s="51"/>
      <c r="G37" s="51"/>
      <c r="H37" s="51"/>
      <c r="I37" s="51"/>
      <c r="J37" s="51"/>
      <c r="K37" s="51"/>
      <c r="L37" s="51"/>
      <c r="M37" s="51"/>
      <c r="N37" s="51"/>
      <c r="O37" s="73"/>
      <c r="P37" s="73"/>
      <c r="Q37" s="51"/>
    </row>
    <row r="38" spans="1:17" ht="28.8" x14ac:dyDescent="0.3">
      <c r="A38" s="2"/>
      <c r="B38" s="1">
        <f>'Collection Reports'!$B$1</f>
        <v>45352</v>
      </c>
      <c r="C38" s="1">
        <f t="shared" ref="C38" si="67">EOMONTH(B38,1)</f>
        <v>45412</v>
      </c>
      <c r="D38" s="1">
        <f t="shared" ref="D38" si="68">EOMONTH(C38,1)</f>
        <v>45443</v>
      </c>
      <c r="E38" s="1">
        <f t="shared" ref="E38" si="69">EOMONTH(D38,1)</f>
        <v>45473</v>
      </c>
      <c r="F38" s="1">
        <f t="shared" ref="F38:G38" si="70">EOMONTH(E38,1)</f>
        <v>45504</v>
      </c>
      <c r="G38" s="1">
        <f t="shared" si="70"/>
        <v>45535</v>
      </c>
      <c r="H38" s="1">
        <f t="shared" ref="H38" si="71">EOMONTH(G38,1)</f>
        <v>45565</v>
      </c>
      <c r="I38" s="1">
        <f t="shared" ref="I38" si="72">EOMONTH(H38,1)</f>
        <v>45596</v>
      </c>
      <c r="J38" s="1">
        <f t="shared" ref="J38" si="73">EOMONTH(I38,1)</f>
        <v>45626</v>
      </c>
      <c r="K38" s="1">
        <f t="shared" ref="K38" si="74">EOMONTH(J38,1)</f>
        <v>45657</v>
      </c>
      <c r="L38" s="1">
        <f t="shared" ref="L38" si="75">EOMONTH(K38,1)</f>
        <v>45688</v>
      </c>
      <c r="M38" s="1">
        <f t="shared" ref="M38" si="76">EOMONTH(L38,1)</f>
        <v>45716</v>
      </c>
      <c r="N38" s="72" t="s">
        <v>0</v>
      </c>
      <c r="O38" s="173" t="s">
        <v>139</v>
      </c>
      <c r="P38" s="72" t="s">
        <v>1</v>
      </c>
      <c r="Q38" t="s">
        <v>79</v>
      </c>
    </row>
    <row r="39" spans="1:17" x14ac:dyDescent="0.3">
      <c r="A39" t="s">
        <v>2</v>
      </c>
      <c r="B39" s="280">
        <v>107.09</v>
      </c>
      <c r="C39" s="280">
        <v>110.41</v>
      </c>
      <c r="D39" s="280">
        <v>157.49</v>
      </c>
      <c r="E39" s="280">
        <v>141.88999999999999</v>
      </c>
      <c r="F39" s="280">
        <v>122.38</v>
      </c>
      <c r="G39" s="334">
        <v>103.99000000000001</v>
      </c>
      <c r="H39" s="280">
        <v>111.75</v>
      </c>
      <c r="I39" s="280"/>
      <c r="J39" s="280"/>
      <c r="K39" s="280"/>
      <c r="L39" s="280"/>
      <c r="M39" s="280"/>
      <c r="N39" s="5">
        <f t="shared" ref="N39:N42" si="77">SUM(B39:M39)</f>
        <v>855</v>
      </c>
      <c r="O39" s="5">
        <f>N39/$P$1*260</f>
        <v>1462.5</v>
      </c>
      <c r="P39" s="280">
        <v>1445.4099999999999</v>
      </c>
      <c r="Q39" s="56">
        <f>IF(P39=0,0,O39/P39-1)</f>
        <v>1.1823634816418904E-2</v>
      </c>
    </row>
    <row r="40" spans="1:17" x14ac:dyDescent="0.3">
      <c r="A40" t="s">
        <v>4</v>
      </c>
      <c r="B40" s="280">
        <v>48.81</v>
      </c>
      <c r="C40" s="280">
        <v>44.51</v>
      </c>
      <c r="D40" s="280">
        <v>54.23</v>
      </c>
      <c r="E40" s="280">
        <v>36.229999999999997</v>
      </c>
      <c r="F40" s="280">
        <v>50.399999999999991</v>
      </c>
      <c r="G40" s="334">
        <v>47.97</v>
      </c>
      <c r="H40" s="280">
        <v>44.31</v>
      </c>
      <c r="I40" s="280"/>
      <c r="J40" s="280"/>
      <c r="K40" s="280"/>
      <c r="L40" s="280"/>
      <c r="M40" s="280"/>
      <c r="N40" s="5">
        <f t="shared" si="77"/>
        <v>326.45999999999998</v>
      </c>
      <c r="O40" s="5">
        <f>N40/$P$1*260</f>
        <v>558.41842105263152</v>
      </c>
      <c r="P40" s="280">
        <v>571.15000000000009</v>
      </c>
      <c r="Q40" s="56">
        <f>IF(P40=0,0,O40/P40-1)</f>
        <v>-2.2291130083810895E-2</v>
      </c>
    </row>
    <row r="41" spans="1:17" x14ac:dyDescent="0.3">
      <c r="A41" t="s">
        <v>3</v>
      </c>
      <c r="B41" s="280">
        <v>18.260000000000002</v>
      </c>
      <c r="C41" s="280">
        <v>4.5599999999999996</v>
      </c>
      <c r="D41" s="280">
        <v>14.78</v>
      </c>
      <c r="E41" s="280">
        <v>3.67</v>
      </c>
      <c r="F41" s="280">
        <v>5.4</v>
      </c>
      <c r="G41" s="334">
        <v>3.86</v>
      </c>
      <c r="H41" s="280">
        <v>3.74</v>
      </c>
      <c r="I41" s="280"/>
      <c r="J41" s="280"/>
      <c r="K41" s="280"/>
      <c r="L41" s="280"/>
      <c r="M41" s="280"/>
      <c r="N41" s="5">
        <f t="shared" si="77"/>
        <v>54.27</v>
      </c>
      <c r="O41" s="5">
        <f>N41/$P$1*260</f>
        <v>92.830263157894748</v>
      </c>
      <c r="P41" s="280">
        <v>86.530000000000015</v>
      </c>
      <c r="Q41" s="56">
        <f>IF(P41=0,0,O41/P41-1)</f>
        <v>7.2810160151331793E-2</v>
      </c>
    </row>
    <row r="42" spans="1:17" x14ac:dyDescent="0.3">
      <c r="A42" s="100" t="s">
        <v>65</v>
      </c>
      <c r="B42" s="282">
        <v>19.27</v>
      </c>
      <c r="C42" s="282">
        <v>18</v>
      </c>
      <c r="D42" s="282">
        <v>22</v>
      </c>
      <c r="E42" s="282">
        <v>18.21</v>
      </c>
      <c r="F42" s="282">
        <v>19.91</v>
      </c>
      <c r="G42" s="335">
        <v>17.440000000000001</v>
      </c>
      <c r="H42" s="282">
        <v>17.54</v>
      </c>
      <c r="I42" s="282"/>
      <c r="J42" s="282"/>
      <c r="K42" s="282"/>
      <c r="L42" s="282"/>
      <c r="M42" s="282"/>
      <c r="N42" s="17">
        <f t="shared" si="77"/>
        <v>132.36999999999998</v>
      </c>
      <c r="O42" s="5">
        <f>N42/$P$1*260</f>
        <v>226.4223684210526</v>
      </c>
      <c r="P42" s="282">
        <v>217.18</v>
      </c>
      <c r="Q42" s="78">
        <f>IF(P42=0,0,O42/P42-1)</f>
        <v>4.2556259420999165E-2</v>
      </c>
    </row>
    <row r="43" spans="1:17" x14ac:dyDescent="0.3">
      <c r="A43" t="s">
        <v>33</v>
      </c>
      <c r="B43" s="70">
        <f t="shared" ref="B43" si="78">SUM(B39:B42)</f>
        <v>193.43</v>
      </c>
      <c r="C43" s="70">
        <f t="shared" ref="C43:N43" si="79">SUM(C39:C42)</f>
        <v>177.48</v>
      </c>
      <c r="D43" s="70">
        <f t="shared" si="79"/>
        <v>248.5</v>
      </c>
      <c r="E43" s="70">
        <f t="shared" si="79"/>
        <v>199.99999999999997</v>
      </c>
      <c r="F43" s="70">
        <f t="shared" si="79"/>
        <v>198.08999999999997</v>
      </c>
      <c r="G43" s="70">
        <f t="shared" si="79"/>
        <v>173.26000000000002</v>
      </c>
      <c r="H43" s="70">
        <f t="shared" si="79"/>
        <v>177.34</v>
      </c>
      <c r="I43" s="70">
        <f t="shared" si="79"/>
        <v>0</v>
      </c>
      <c r="J43" s="70">
        <f t="shared" si="79"/>
        <v>0</v>
      </c>
      <c r="K43" s="70">
        <f t="shared" si="79"/>
        <v>0</v>
      </c>
      <c r="L43" s="70">
        <f t="shared" si="79"/>
        <v>0</v>
      </c>
      <c r="M43" s="70">
        <f t="shared" si="79"/>
        <v>0</v>
      </c>
      <c r="N43" s="5">
        <f t="shared" si="79"/>
        <v>1368.1</v>
      </c>
      <c r="O43" s="75">
        <f>SUM(O39:O42)</f>
        <v>2340.1710526315787</v>
      </c>
      <c r="P43" s="70">
        <f>SUM(P39:P42)</f>
        <v>2320.27</v>
      </c>
      <c r="Q43" s="28">
        <f>IF(P43=0,0,O43/P43-1)</f>
        <v>8.5770417372024177E-3</v>
      </c>
    </row>
    <row r="44" spans="1:17" x14ac:dyDescent="0.3">
      <c r="A44" t="s">
        <v>2450</v>
      </c>
      <c r="B44" s="182">
        <f>IF(B40=0,0,SUM(B40:B42)/B43)</f>
        <v>0.4463630253838598</v>
      </c>
      <c r="C44" s="182">
        <f t="shared" ref="C44" si="80">IF(C40=0,0,SUM(C40:C42)/C43)</f>
        <v>0.37790173540680638</v>
      </c>
      <c r="D44" s="182">
        <f t="shared" ref="D44" si="81">IF(D40=0,0,SUM(D40:D42)/D43)</f>
        <v>0.36623742454728364</v>
      </c>
      <c r="E44" s="182">
        <f t="shared" ref="E44" si="82">IF(E40=0,0,SUM(E40:E42)/E43)</f>
        <v>0.29055000000000003</v>
      </c>
      <c r="F44" s="182">
        <f t="shared" ref="F44:G44" si="83">IF(F40=0,0,SUM(F40:F42)/F43)</f>
        <v>0.38220001009642085</v>
      </c>
      <c r="G44" s="182">
        <f t="shared" si="83"/>
        <v>0.39980376313055516</v>
      </c>
      <c r="H44" s="182">
        <f t="shared" ref="H44" si="84">IF(H40=0,0,SUM(H40:H42)/H43)</f>
        <v>0.3698545167474907</v>
      </c>
      <c r="I44" s="182">
        <f t="shared" ref="I44" si="85">IF(I40=0,0,SUM(I40:I42)/I43)</f>
        <v>0</v>
      </c>
      <c r="J44" s="182">
        <f t="shared" ref="J44" si="86">IF(J40=0,0,SUM(J40:J42)/J43)</f>
        <v>0</v>
      </c>
      <c r="K44" s="182">
        <f t="shared" ref="K44" si="87">IF(K40=0,0,SUM(K40:K42)/K43)</f>
        <v>0</v>
      </c>
      <c r="L44" s="182">
        <f t="shared" ref="L44" si="88">IF(L40=0,0,SUM(L40:L42)/L43)</f>
        <v>0</v>
      </c>
      <c r="M44" s="182">
        <f t="shared" ref="M44" si="89">IF(M40=0,0,SUM(M40:M42)/M43)</f>
        <v>0</v>
      </c>
      <c r="N44" s="182">
        <f t="shared" ref="N44" si="90">IF(N40=0,0,SUM(N40:N42)/N43)</f>
        <v>0.37504568379504416</v>
      </c>
      <c r="O44" s="182">
        <f t="shared" ref="O44" si="91">IF(O40=0,0,SUM(O40:O42)/O43)</f>
        <v>0.37504568379504422</v>
      </c>
      <c r="P44" s="182">
        <f t="shared" ref="P44" si="92">IF(P40=0,0,SUM(P40:P42)/P43)</f>
        <v>0.37705094665707012</v>
      </c>
      <c r="Q44" s="28"/>
    </row>
    <row r="46" spans="1:17" x14ac:dyDescent="0.3">
      <c r="A46" s="50" t="s">
        <v>12</v>
      </c>
      <c r="B46" s="51"/>
      <c r="C46" s="51"/>
      <c r="D46" s="51"/>
      <c r="E46" s="51"/>
      <c r="F46" s="51"/>
      <c r="G46" s="51"/>
      <c r="H46" s="51"/>
      <c r="I46" s="51"/>
      <c r="J46" s="51"/>
      <c r="K46" s="51"/>
      <c r="L46" s="51"/>
      <c r="M46" s="51"/>
      <c r="N46" s="51"/>
      <c r="O46" s="73"/>
      <c r="P46" s="73"/>
      <c r="Q46" s="51"/>
    </row>
    <row r="47" spans="1:17" ht="28.8" x14ac:dyDescent="0.3">
      <c r="A47" s="2"/>
      <c r="B47" s="1">
        <f>'Collection Reports'!$B$1</f>
        <v>45352</v>
      </c>
      <c r="C47" s="1">
        <f t="shared" ref="C47:M47" si="93">EOMONTH(B47,1)</f>
        <v>45412</v>
      </c>
      <c r="D47" s="1">
        <f t="shared" si="93"/>
        <v>45443</v>
      </c>
      <c r="E47" s="1">
        <f t="shared" si="93"/>
        <v>45473</v>
      </c>
      <c r="F47" s="1">
        <f t="shared" si="93"/>
        <v>45504</v>
      </c>
      <c r="G47" s="1">
        <f t="shared" si="93"/>
        <v>45535</v>
      </c>
      <c r="H47" s="1">
        <f t="shared" si="93"/>
        <v>45565</v>
      </c>
      <c r="I47" s="1">
        <f t="shared" si="93"/>
        <v>45596</v>
      </c>
      <c r="J47" s="1">
        <f t="shared" si="93"/>
        <v>45626</v>
      </c>
      <c r="K47" s="1">
        <f t="shared" si="93"/>
        <v>45657</v>
      </c>
      <c r="L47" s="1">
        <f t="shared" si="93"/>
        <v>45688</v>
      </c>
      <c r="M47" s="1">
        <f t="shared" si="93"/>
        <v>45716</v>
      </c>
      <c r="N47" s="1" t="s">
        <v>0</v>
      </c>
      <c r="O47" s="173" t="s">
        <v>139</v>
      </c>
      <c r="P47" s="72" t="s">
        <v>1</v>
      </c>
      <c r="Q47" t="s">
        <v>79</v>
      </c>
    </row>
    <row r="48" spans="1:17" x14ac:dyDescent="0.3">
      <c r="A48" t="s">
        <v>2</v>
      </c>
      <c r="B48" s="280">
        <v>91.97</v>
      </c>
      <c r="C48" s="280">
        <v>100.28</v>
      </c>
      <c r="D48" s="280">
        <v>117.22</v>
      </c>
      <c r="E48" s="280">
        <v>78.050000000000011</v>
      </c>
      <c r="F48" s="280">
        <v>88.39</v>
      </c>
      <c r="G48" s="334">
        <v>117.85</v>
      </c>
      <c r="H48" s="280">
        <v>79.460000000000008</v>
      </c>
      <c r="I48" s="280"/>
      <c r="J48" s="280"/>
      <c r="K48" s="280"/>
      <c r="L48" s="280"/>
      <c r="M48" s="280"/>
      <c r="N48" s="5">
        <f t="shared" ref="N48:N51" si="94">SUM(B48:M48)</f>
        <v>673.22</v>
      </c>
      <c r="O48" s="5">
        <f>N48/$P$1*260</f>
        <v>1151.5605263157895</v>
      </c>
      <c r="P48" s="280">
        <v>1125.8600000000001</v>
      </c>
      <c r="Q48" s="56">
        <f>IF(P48=0,0,O48/P48-1)</f>
        <v>2.2827461954229911E-2</v>
      </c>
    </row>
    <row r="49" spans="1:17" x14ac:dyDescent="0.3">
      <c r="A49" t="s">
        <v>4</v>
      </c>
      <c r="B49" s="280">
        <v>29.200000000000003</v>
      </c>
      <c r="C49" s="280">
        <v>29.779999999999998</v>
      </c>
      <c r="D49" s="280">
        <v>33.65</v>
      </c>
      <c r="E49" s="280">
        <v>27.790000000000003</v>
      </c>
      <c r="F49" s="280">
        <v>30.549999999999997</v>
      </c>
      <c r="G49" s="334">
        <v>31.13</v>
      </c>
      <c r="H49" s="280">
        <v>31.25</v>
      </c>
      <c r="I49" s="280"/>
      <c r="J49" s="280"/>
      <c r="K49" s="280"/>
      <c r="L49" s="280"/>
      <c r="M49" s="280"/>
      <c r="N49" s="5">
        <f t="shared" si="94"/>
        <v>213.35</v>
      </c>
      <c r="O49" s="5">
        <f>N49/$P$1*260</f>
        <v>364.94078947368416</v>
      </c>
      <c r="P49" s="280">
        <v>343.09</v>
      </c>
      <c r="Q49" s="56">
        <f>IF(P49=0,0,O49/P49-1)</f>
        <v>6.3688214385975161E-2</v>
      </c>
    </row>
    <row r="50" spans="1:17" x14ac:dyDescent="0.3">
      <c r="A50" t="s">
        <v>3</v>
      </c>
      <c r="B50" s="280">
        <v>9.89</v>
      </c>
      <c r="C50" s="280">
        <v>7.28</v>
      </c>
      <c r="D50" s="280">
        <v>22.34</v>
      </c>
      <c r="E50" s="280">
        <v>11.350000000000001</v>
      </c>
      <c r="F50" s="280">
        <v>9.879999999999999</v>
      </c>
      <c r="G50" s="334">
        <v>6.5699999999999994</v>
      </c>
      <c r="H50" s="280">
        <v>5.14</v>
      </c>
      <c r="I50" s="280"/>
      <c r="J50" s="280"/>
      <c r="K50" s="280"/>
      <c r="L50" s="280"/>
      <c r="M50" s="280"/>
      <c r="N50" s="5">
        <f t="shared" si="94"/>
        <v>72.45</v>
      </c>
      <c r="O50" s="5">
        <f>N50/$P$1*260</f>
        <v>123.92763157894737</v>
      </c>
      <c r="P50" s="280">
        <v>102.13000000000001</v>
      </c>
      <c r="Q50" s="56">
        <f>IF(P50=0,0,O50/P50-1)</f>
        <v>0.2134302514339308</v>
      </c>
    </row>
    <row r="51" spans="1:17" x14ac:dyDescent="0.3">
      <c r="A51" s="100" t="s">
        <v>65</v>
      </c>
      <c r="B51" s="282">
        <v>12.65</v>
      </c>
      <c r="C51" s="282">
        <v>11.95</v>
      </c>
      <c r="D51" s="282">
        <v>14.54</v>
      </c>
      <c r="E51" s="282">
        <v>11.74</v>
      </c>
      <c r="F51" s="282">
        <v>12.28</v>
      </c>
      <c r="G51" s="335">
        <v>11.49</v>
      </c>
      <c r="H51" s="282">
        <v>11.7</v>
      </c>
      <c r="I51" s="282"/>
      <c r="J51" s="282"/>
      <c r="K51" s="282"/>
      <c r="L51" s="282"/>
      <c r="M51" s="282"/>
      <c r="N51" s="17">
        <f t="shared" si="94"/>
        <v>86.350000000000009</v>
      </c>
      <c r="O51" s="5">
        <f>N51/$P$1*260</f>
        <v>147.70394736842104</v>
      </c>
      <c r="P51" s="282">
        <v>141.64000000000001</v>
      </c>
      <c r="Q51" s="78">
        <f>IF(P51=0,0,O51/P51-1)</f>
        <v>4.2812393168744967E-2</v>
      </c>
    </row>
    <row r="52" spans="1:17" x14ac:dyDescent="0.3">
      <c r="A52" t="s">
        <v>33</v>
      </c>
      <c r="B52" s="70">
        <f t="shared" ref="B52" si="95">SUM(B48:B51)</f>
        <v>143.71</v>
      </c>
      <c r="C52" s="70">
        <f t="shared" ref="C52:N52" si="96">SUM(C48:C51)</f>
        <v>149.29</v>
      </c>
      <c r="D52" s="70">
        <f t="shared" si="96"/>
        <v>187.75</v>
      </c>
      <c r="E52" s="70">
        <f t="shared" si="96"/>
        <v>128.93000000000004</v>
      </c>
      <c r="F52" s="70">
        <f t="shared" si="96"/>
        <v>141.1</v>
      </c>
      <c r="G52" s="70">
        <f t="shared" si="96"/>
        <v>167.04</v>
      </c>
      <c r="H52" s="70">
        <f t="shared" si="96"/>
        <v>127.55000000000001</v>
      </c>
      <c r="I52" s="70">
        <f t="shared" si="96"/>
        <v>0</v>
      </c>
      <c r="J52" s="70">
        <f t="shared" si="96"/>
        <v>0</v>
      </c>
      <c r="K52" s="70">
        <f t="shared" si="96"/>
        <v>0</v>
      </c>
      <c r="L52" s="70">
        <f t="shared" si="96"/>
        <v>0</v>
      </c>
      <c r="M52" s="70">
        <f t="shared" si="96"/>
        <v>0</v>
      </c>
      <c r="N52" s="5">
        <f t="shared" si="96"/>
        <v>1045.3700000000001</v>
      </c>
      <c r="O52" s="75">
        <f>SUM(O48:O51)</f>
        <v>1788.132894736842</v>
      </c>
      <c r="P52" s="70">
        <f>SUM(P48:P51)</f>
        <v>1712.7200000000003</v>
      </c>
      <c r="Q52" s="28">
        <f>IF(P52=0,0,O52/P52-1)</f>
        <v>4.4031070307371634E-2</v>
      </c>
    </row>
    <row r="53" spans="1:17" x14ac:dyDescent="0.3">
      <c r="A53" t="s">
        <v>2450</v>
      </c>
      <c r="B53" s="182">
        <f>IF(B49=0,0,SUM(B49:B51)/B52)</f>
        <v>0.36003061721522511</v>
      </c>
      <c r="C53" s="182">
        <f t="shared" ref="C53" si="97">IF(C49=0,0,SUM(C49:C51)/C52)</f>
        <v>0.32828722620403239</v>
      </c>
      <c r="D53" s="182">
        <f t="shared" ref="D53" si="98">IF(D49=0,0,SUM(D49:D51)/D52)</f>
        <v>0.37565912117177097</v>
      </c>
      <c r="E53" s="182">
        <f t="shared" ref="E53" si="99">IF(E49=0,0,SUM(E49:E51)/E52)</f>
        <v>0.39463274645156277</v>
      </c>
      <c r="F53" s="182">
        <f t="shared" ref="F53:G53" si="100">IF(F49=0,0,SUM(F49:F51)/F52)</f>
        <v>0.37356484762579728</v>
      </c>
      <c r="G53" s="182">
        <f t="shared" si="100"/>
        <v>0.29448036398467431</v>
      </c>
      <c r="H53" s="182">
        <f t="shared" ref="H53" si="101">IF(H49=0,0,SUM(H49:H51)/H52)</f>
        <v>0.3770286162289298</v>
      </c>
      <c r="I53" s="182">
        <f t="shared" ref="I53" si="102">IF(I49=0,0,SUM(I49:I51)/I52)</f>
        <v>0</v>
      </c>
      <c r="J53" s="182">
        <f t="shared" ref="J53" si="103">IF(J49=0,0,SUM(J49:J51)/J52)</f>
        <v>0</v>
      </c>
      <c r="K53" s="182">
        <f t="shared" ref="K53" si="104">IF(K49=0,0,SUM(K49:K51)/K52)</f>
        <v>0</v>
      </c>
      <c r="L53" s="182">
        <f t="shared" ref="L53" si="105">IF(L49=0,0,SUM(L49:L51)/L52)</f>
        <v>0</v>
      </c>
      <c r="M53" s="182">
        <f t="shared" ref="M53" si="106">IF(M49=0,0,SUM(M49:M51)/M52)</f>
        <v>0</v>
      </c>
      <c r="N53" s="182">
        <f t="shared" ref="N53" si="107">IF(N49=0,0,SUM(N49:N51)/N52)</f>
        <v>0.35599835464954993</v>
      </c>
      <c r="O53" s="182">
        <f t="shared" ref="O53" si="108">IF(O49=0,0,SUM(O49:O51)/O52)</f>
        <v>0.35599835464954993</v>
      </c>
      <c r="P53" s="182">
        <f t="shared" ref="P53" si="109">IF(P49=0,0,SUM(P49:P51)/P52)</f>
        <v>0.34264795179597363</v>
      </c>
      <c r="Q53" s="28"/>
    </row>
    <row r="55" spans="1:17" x14ac:dyDescent="0.3">
      <c r="A55" s="50" t="s">
        <v>13</v>
      </c>
      <c r="B55" s="51"/>
      <c r="C55" s="51"/>
      <c r="D55" s="51"/>
      <c r="E55" s="51"/>
      <c r="F55" s="51"/>
      <c r="G55" s="51"/>
      <c r="H55" s="51"/>
      <c r="I55" s="51"/>
      <c r="J55" s="51"/>
      <c r="K55" s="51"/>
      <c r="L55" s="51"/>
      <c r="M55" s="51"/>
      <c r="N55" s="51"/>
      <c r="O55" s="73"/>
      <c r="P55" s="73"/>
      <c r="Q55" s="51"/>
    </row>
    <row r="56" spans="1:17" ht="28.8" x14ac:dyDescent="0.3">
      <c r="A56" s="2"/>
      <c r="B56" s="1">
        <f>'Collection Reports'!$B$1</f>
        <v>45352</v>
      </c>
      <c r="C56" s="1">
        <f t="shared" ref="C56:M56" si="110">EOMONTH(B56,1)</f>
        <v>45412</v>
      </c>
      <c r="D56" s="1">
        <f t="shared" si="110"/>
        <v>45443</v>
      </c>
      <c r="E56" s="1">
        <f t="shared" si="110"/>
        <v>45473</v>
      </c>
      <c r="F56" s="1">
        <f t="shared" si="110"/>
        <v>45504</v>
      </c>
      <c r="G56" s="1">
        <f t="shared" si="110"/>
        <v>45535</v>
      </c>
      <c r="H56" s="1">
        <f t="shared" si="110"/>
        <v>45565</v>
      </c>
      <c r="I56" s="1">
        <f t="shared" si="110"/>
        <v>45596</v>
      </c>
      <c r="J56" s="1">
        <f t="shared" si="110"/>
        <v>45626</v>
      </c>
      <c r="K56" s="1">
        <f t="shared" si="110"/>
        <v>45657</v>
      </c>
      <c r="L56" s="1">
        <f t="shared" si="110"/>
        <v>45688</v>
      </c>
      <c r="M56" s="1">
        <f t="shared" si="110"/>
        <v>45716</v>
      </c>
      <c r="N56" s="1" t="s">
        <v>0</v>
      </c>
      <c r="O56" s="173" t="s">
        <v>139</v>
      </c>
      <c r="P56" s="72" t="s">
        <v>1</v>
      </c>
      <c r="Q56" t="s">
        <v>79</v>
      </c>
    </row>
    <row r="57" spans="1:17" x14ac:dyDescent="0.3">
      <c r="A57" t="s">
        <v>2</v>
      </c>
      <c r="B57" s="280">
        <v>1257.32</v>
      </c>
      <c r="C57" s="280">
        <v>1290.5900000000001</v>
      </c>
      <c r="D57" s="280">
        <v>1312.01</v>
      </c>
      <c r="E57" s="280">
        <v>1132.1500000000001</v>
      </c>
      <c r="F57" s="280">
        <v>1286.0900000000001</v>
      </c>
      <c r="G57" s="334">
        <v>1293.8200000000002</v>
      </c>
      <c r="H57" s="280">
        <v>1245.1900000000005</v>
      </c>
      <c r="I57" s="280"/>
      <c r="J57" s="280"/>
      <c r="K57" s="280"/>
      <c r="L57" s="280"/>
      <c r="M57" s="280"/>
      <c r="N57" s="5">
        <f>SUM(B57:M57)</f>
        <v>8817.17</v>
      </c>
      <c r="O57" s="5">
        <f>N57/$P$1*260</f>
        <v>15082.001315789474</v>
      </c>
      <c r="P57" s="280">
        <v>15472.080000000002</v>
      </c>
      <c r="Q57" s="56">
        <f>IF(P57=0,0,O57/P57-1)</f>
        <v>-2.5211780459416411E-2</v>
      </c>
    </row>
    <row r="58" spans="1:17" x14ac:dyDescent="0.3">
      <c r="A58" t="s">
        <v>4</v>
      </c>
      <c r="B58" s="280">
        <v>360.22</v>
      </c>
      <c r="C58" s="280">
        <v>351.15</v>
      </c>
      <c r="D58" s="280">
        <v>363.49</v>
      </c>
      <c r="E58" s="280">
        <v>320.31</v>
      </c>
      <c r="F58" s="280">
        <v>358.92</v>
      </c>
      <c r="G58" s="334">
        <v>362.22999999999996</v>
      </c>
      <c r="H58" s="280">
        <v>353.94999999999993</v>
      </c>
      <c r="I58" s="280"/>
      <c r="J58" s="280"/>
      <c r="K58" s="280"/>
      <c r="L58" s="280"/>
      <c r="M58" s="280"/>
      <c r="N58" s="5">
        <f>SUM(B58:M58)</f>
        <v>2470.27</v>
      </c>
      <c r="O58" s="5">
        <f>N58/$P$1*260</f>
        <v>4225.4618421052637</v>
      </c>
      <c r="P58" s="280">
        <v>4263.29</v>
      </c>
      <c r="Q58" s="56">
        <f>IF(P58=0,0,O58/P58-1)</f>
        <v>-8.8729966515851411E-3</v>
      </c>
    </row>
    <row r="59" spans="1:17" x14ac:dyDescent="0.3">
      <c r="A59" t="s">
        <v>3</v>
      </c>
      <c r="B59" s="280">
        <v>131.43</v>
      </c>
      <c r="C59" s="280">
        <v>90.720000000000013</v>
      </c>
      <c r="D59" s="280">
        <v>97.63</v>
      </c>
      <c r="E59" s="280">
        <v>51</v>
      </c>
      <c r="F59" s="280">
        <v>56.04</v>
      </c>
      <c r="G59" s="334">
        <v>56.02</v>
      </c>
      <c r="H59" s="280">
        <v>52.430000000000007</v>
      </c>
      <c r="I59" s="280"/>
      <c r="J59" s="280"/>
      <c r="K59" s="280"/>
      <c r="L59" s="280"/>
      <c r="M59" s="280"/>
      <c r="N59" s="5">
        <f>SUM(B59:M59)</f>
        <v>535.27</v>
      </c>
      <c r="O59" s="5">
        <f>N59/$P$1*260</f>
        <v>915.59342105263147</v>
      </c>
      <c r="P59" s="280">
        <v>1193.81</v>
      </c>
      <c r="Q59" s="56">
        <f>IF(P59=0,0,O59/P59-1)</f>
        <v>-0.23304929506987582</v>
      </c>
    </row>
    <row r="60" spans="1:17" x14ac:dyDescent="0.3">
      <c r="A60" s="100" t="s">
        <v>65</v>
      </c>
      <c r="B60" s="282">
        <v>216.69</v>
      </c>
      <c r="C60" s="282">
        <v>202.27</v>
      </c>
      <c r="D60" s="282">
        <v>202.32</v>
      </c>
      <c r="E60" s="282">
        <v>198.86</v>
      </c>
      <c r="F60" s="282">
        <v>208.39</v>
      </c>
      <c r="G60" s="335">
        <v>196.12</v>
      </c>
      <c r="H60" s="282">
        <v>198.72</v>
      </c>
      <c r="I60" s="282"/>
      <c r="J60" s="282"/>
      <c r="K60" s="282"/>
      <c r="L60" s="282"/>
      <c r="M60" s="282"/>
      <c r="N60" s="17">
        <f>SUM(B60:M60)</f>
        <v>1423.3700000000001</v>
      </c>
      <c r="O60" s="5">
        <f>N60/$P$1*260</f>
        <v>2434.7118421052633</v>
      </c>
      <c r="P60" s="282">
        <v>2394.6799999999998</v>
      </c>
      <c r="Q60" s="78">
        <f>IF(P60=0,0,O60/P60-1)</f>
        <v>1.6716990205482007E-2</v>
      </c>
    </row>
    <row r="61" spans="1:17" x14ac:dyDescent="0.3">
      <c r="A61" t="s">
        <v>33</v>
      </c>
      <c r="B61" s="70">
        <f>SUM(B57:B60)</f>
        <v>1965.66</v>
      </c>
      <c r="C61" s="70">
        <f t="shared" ref="C61:N61" si="111">SUM(C57:C60)</f>
        <v>1934.7300000000002</v>
      </c>
      <c r="D61" s="70">
        <f t="shared" si="111"/>
        <v>1975.45</v>
      </c>
      <c r="E61" s="70">
        <f t="shared" si="111"/>
        <v>1702.3200000000002</v>
      </c>
      <c r="F61" s="70">
        <f>SUM(F57:F60)</f>
        <v>1909.44</v>
      </c>
      <c r="G61" s="70">
        <f t="shared" ref="G61" si="112">SUM(G57:G60)</f>
        <v>1908.19</v>
      </c>
      <c r="H61" s="70">
        <f t="shared" si="111"/>
        <v>1850.2900000000004</v>
      </c>
      <c r="I61" s="70">
        <f t="shared" si="111"/>
        <v>0</v>
      </c>
      <c r="J61" s="70">
        <f t="shared" si="111"/>
        <v>0</v>
      </c>
      <c r="K61" s="70">
        <f t="shared" si="111"/>
        <v>0</v>
      </c>
      <c r="L61" s="70">
        <f t="shared" si="111"/>
        <v>0</v>
      </c>
      <c r="M61" s="70">
        <f t="shared" si="111"/>
        <v>0</v>
      </c>
      <c r="N61" s="5">
        <f t="shared" si="111"/>
        <v>13246.080000000002</v>
      </c>
      <c r="O61" s="75">
        <f>SUM(O57:O60)</f>
        <v>22657.768421052631</v>
      </c>
      <c r="P61" s="70">
        <f>SUM(P57:P60)</f>
        <v>23323.860000000004</v>
      </c>
      <c r="Q61" s="28">
        <f>IF(P61=0,0,O61/P61-1)</f>
        <v>-2.8558376655809625E-2</v>
      </c>
    </row>
    <row r="62" spans="1:17" x14ac:dyDescent="0.3">
      <c r="A62" t="s">
        <v>2450</v>
      </c>
      <c r="B62" s="182">
        <f>IF(B58=0,0,SUM(B58:B60)/B61)</f>
        <v>0.36035733544967086</v>
      </c>
      <c r="C62" s="182">
        <f t="shared" ref="C62" si="113">IF(C58=0,0,SUM(C58:C60)/C61)</f>
        <v>0.33293534498353772</v>
      </c>
      <c r="D62" s="182">
        <f t="shared" ref="D62" si="114">IF(D58=0,0,SUM(D58:D60)/D61)</f>
        <v>0.33584246627350733</v>
      </c>
      <c r="E62" s="182">
        <f t="shared" ref="E62" si="115">IF(E58=0,0,SUM(E58:E60)/E61)</f>
        <v>0.33493702711593593</v>
      </c>
      <c r="F62" s="182">
        <f>IF(F58=0,0,SUM(F58:F60)/F61)</f>
        <v>0.32645697167755994</v>
      </c>
      <c r="G62" s="182">
        <f t="shared" ref="G62" si="116">IF(G58=0,0,SUM(G58:G60)/G61)</f>
        <v>0.32196479386224636</v>
      </c>
      <c r="H62" s="182">
        <f t="shared" ref="H62" si="117">IF(H58=0,0,SUM(H58:H60)/H61)</f>
        <v>0.32702981694761352</v>
      </c>
      <c r="I62" s="182">
        <f t="shared" ref="I62" si="118">IF(I58=0,0,SUM(I58:I60)/I61)</f>
        <v>0</v>
      </c>
      <c r="J62" s="182">
        <f t="shared" ref="J62" si="119">IF(J58=0,0,SUM(J58:J60)/J61)</f>
        <v>0</v>
      </c>
      <c r="K62" s="182">
        <f t="shared" ref="K62" si="120">IF(K58=0,0,SUM(K58:K60)/K61)</f>
        <v>0</v>
      </c>
      <c r="L62" s="182">
        <f t="shared" ref="L62" si="121">IF(L58=0,0,SUM(L58:L60)/L61)</f>
        <v>0</v>
      </c>
      <c r="M62" s="182">
        <f t="shared" ref="M62" si="122">IF(M58=0,0,SUM(M58:M60)/M61)</f>
        <v>0</v>
      </c>
      <c r="N62" s="182">
        <f t="shared" ref="N62" si="123">IF(N58=0,0,SUM(N58:N60)/N61)</f>
        <v>0.33435627747982793</v>
      </c>
      <c r="O62" s="182">
        <f t="shared" ref="O62" si="124">IF(O58=0,0,SUM(O58:O60)/O61)</f>
        <v>0.33435627747982799</v>
      </c>
      <c r="P62" s="182">
        <f t="shared" ref="P62" si="125">IF(P58=0,0,SUM(P58:P60)/P61)</f>
        <v>0.33664153360550092</v>
      </c>
      <c r="Q62" s="28"/>
    </row>
  </sheetData>
  <dataConsolidate/>
  <pageMargins left="0.7" right="0.7" top="0.75" bottom="0.75" header="0.3" footer="0.3"/>
  <pageSetup scale="35" orientation="landscape" r:id="rId1"/>
  <headerFooter>
    <oddFooter>&amp;L&amp;A
&amp;D
&amp;T&amp;CCentral Contra Costa Solid Waste Authority&amp;R&amp;P of&amp;N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4" tint="0.39997558519241921"/>
    <pageSetUpPr fitToPage="1"/>
  </sheetPr>
  <dimension ref="A1:V62"/>
  <sheetViews>
    <sheetView zoomScaleNormal="100" workbookViewId="0">
      <pane xSplit="1" ySplit="2" topLeftCell="B3" activePane="bottomRight" state="frozen"/>
      <selection pane="topRight"/>
      <selection pane="bottomLeft"/>
      <selection pane="bottomRight"/>
    </sheetView>
  </sheetViews>
  <sheetFormatPr defaultColWidth="8.5546875" defaultRowHeight="14.4" x14ac:dyDescent="0.3"/>
  <cols>
    <col min="1" max="1" width="21.5546875" customWidth="1"/>
    <col min="2" max="13" width="11.44140625" bestFit="1" customWidth="1"/>
    <col min="14" max="14" width="10.5546875" bestFit="1" customWidth="1"/>
    <col min="15" max="15" width="13.44140625" style="70" customWidth="1"/>
    <col min="16" max="16" width="10.5546875" style="70" bestFit="1" customWidth="1"/>
    <col min="17" max="17" width="13.5546875" bestFit="1" customWidth="1"/>
    <col min="19" max="19" width="10.5546875" bestFit="1" customWidth="1"/>
    <col min="20" max="22" width="9.5546875" bestFit="1" customWidth="1"/>
  </cols>
  <sheetData>
    <row r="1" spans="1:22" ht="15" thickBot="1" x14ac:dyDescent="0.35">
      <c r="A1" s="50" t="s">
        <v>75</v>
      </c>
      <c r="B1" s="51"/>
      <c r="C1" s="51"/>
      <c r="D1" s="51"/>
      <c r="E1" s="51"/>
      <c r="F1" s="51"/>
      <c r="G1" s="51"/>
      <c r="H1" s="51"/>
      <c r="I1" s="51"/>
      <c r="J1" s="51"/>
      <c r="K1" s="51"/>
      <c r="L1" s="51"/>
      <c r="M1" s="51"/>
      <c r="N1" s="51"/>
      <c r="O1" s="174" t="s">
        <v>140</v>
      </c>
      <c r="P1" s="178">
        <f>'Multifamily Collection Report '!P1</f>
        <v>152</v>
      </c>
      <c r="Q1" s="51" t="str">
        <f>+'Residential Collection Report'!Q1</f>
        <v>As of September</v>
      </c>
      <c r="S1" s="18"/>
      <c r="T1" s="18"/>
      <c r="U1" s="18"/>
      <c r="V1" s="18"/>
    </row>
    <row r="2" spans="1:22" s="2" customFormat="1" ht="28.8" x14ac:dyDescent="0.3">
      <c r="A2" s="15" t="s">
        <v>16</v>
      </c>
      <c r="B2" s="1">
        <f>'Collection Reports'!$B$1</f>
        <v>45352</v>
      </c>
      <c r="C2" s="1">
        <f t="shared" ref="C2:M2" si="0">EOMONTH(B2,1)</f>
        <v>45412</v>
      </c>
      <c r="D2" s="1">
        <f t="shared" si="0"/>
        <v>45443</v>
      </c>
      <c r="E2" s="1">
        <f t="shared" si="0"/>
        <v>45473</v>
      </c>
      <c r="F2" s="1">
        <f t="shared" si="0"/>
        <v>45504</v>
      </c>
      <c r="G2" s="1">
        <f t="shared" si="0"/>
        <v>45535</v>
      </c>
      <c r="H2" s="1">
        <f t="shared" si="0"/>
        <v>45565</v>
      </c>
      <c r="I2" s="1">
        <f t="shared" si="0"/>
        <v>45596</v>
      </c>
      <c r="J2" s="1">
        <f t="shared" si="0"/>
        <v>45626</v>
      </c>
      <c r="K2" s="1">
        <f t="shared" si="0"/>
        <v>45657</v>
      </c>
      <c r="L2" s="1">
        <f t="shared" si="0"/>
        <v>45688</v>
      </c>
      <c r="M2" s="1">
        <f t="shared" si="0"/>
        <v>45716</v>
      </c>
      <c r="N2" s="1" t="s">
        <v>0</v>
      </c>
      <c r="O2" s="173" t="s">
        <v>139</v>
      </c>
      <c r="P2" s="72" t="s">
        <v>1</v>
      </c>
      <c r="Q2" s="2" t="s">
        <v>79</v>
      </c>
    </row>
    <row r="3" spans="1:22" x14ac:dyDescent="0.3">
      <c r="A3" t="s">
        <v>2</v>
      </c>
      <c r="B3" s="280">
        <f>SUM(B12,B21,B30,B39,B48,B57)</f>
        <v>71.63</v>
      </c>
      <c r="C3" s="280">
        <f t="shared" ref="C3:M3" si="1">SUM(C12,C21,C30,C39,C48,C57)</f>
        <v>63</v>
      </c>
      <c r="D3" s="280">
        <f t="shared" si="1"/>
        <v>42.199999999999996</v>
      </c>
      <c r="E3" s="280">
        <f t="shared" si="1"/>
        <v>41.180000000000007</v>
      </c>
      <c r="F3" s="280">
        <f t="shared" si="1"/>
        <v>42.099999999999994</v>
      </c>
      <c r="G3" s="280">
        <f t="shared" si="1"/>
        <v>74.41</v>
      </c>
      <c r="H3" s="280">
        <f t="shared" si="1"/>
        <v>66.7</v>
      </c>
      <c r="I3" s="280">
        <f t="shared" si="1"/>
        <v>0</v>
      </c>
      <c r="J3" s="280">
        <f t="shared" si="1"/>
        <v>0</v>
      </c>
      <c r="K3" s="280">
        <f t="shared" si="1"/>
        <v>0</v>
      </c>
      <c r="L3" s="280">
        <f t="shared" si="1"/>
        <v>0</v>
      </c>
      <c r="M3" s="280">
        <f t="shared" si="1"/>
        <v>0</v>
      </c>
      <c r="N3" s="5">
        <f t="shared" ref="N3:N6" si="2">SUM(B3:M3)</f>
        <v>401.21999999999997</v>
      </c>
      <c r="O3" s="5">
        <f>N3/$P$1*260</f>
        <v>686.29736842105262</v>
      </c>
      <c r="P3" s="280">
        <v>804.1400000000001</v>
      </c>
      <c r="Q3" s="56">
        <f>IF(P3=0,0,O3/P3-1)</f>
        <v>-0.14654491951519322</v>
      </c>
    </row>
    <row r="4" spans="1:22" x14ac:dyDescent="0.3">
      <c r="A4" t="s">
        <v>4</v>
      </c>
      <c r="B4" s="280">
        <f>SUM(B13,B22,B31,B40,B49,B58)</f>
        <v>24.95</v>
      </c>
      <c r="C4" s="280">
        <f t="shared" ref="C4:M4" si="3">SUM(C13,C22,C31,C40,C49,C58)</f>
        <v>24.02</v>
      </c>
      <c r="D4" s="280">
        <f>SUM(D13,D22,D31,D40,D49,D58)</f>
        <v>28.630000000000003</v>
      </c>
      <c r="E4" s="280">
        <f t="shared" si="3"/>
        <v>21.9</v>
      </c>
      <c r="F4" s="280">
        <f t="shared" si="3"/>
        <v>24.36</v>
      </c>
      <c r="G4" s="280">
        <f t="shared" si="3"/>
        <v>26.02</v>
      </c>
      <c r="H4" s="280">
        <f t="shared" si="3"/>
        <v>24.04</v>
      </c>
      <c r="I4" s="280">
        <f t="shared" si="3"/>
        <v>0</v>
      </c>
      <c r="J4" s="280">
        <f t="shared" si="3"/>
        <v>0</v>
      </c>
      <c r="K4" s="280">
        <f t="shared" si="3"/>
        <v>0</v>
      </c>
      <c r="L4" s="280">
        <f t="shared" si="3"/>
        <v>0</v>
      </c>
      <c r="M4" s="280">
        <f t="shared" si="3"/>
        <v>0</v>
      </c>
      <c r="N4" s="5">
        <f t="shared" si="2"/>
        <v>173.92</v>
      </c>
      <c r="O4" s="5">
        <f>N4/$P$1*260</f>
        <v>297.49473684210523</v>
      </c>
      <c r="P4" s="280">
        <v>302.19</v>
      </c>
      <c r="Q4" s="56">
        <f>IF(P4=0,0,O4/P4-1)</f>
        <v>-1.5537453780385735E-2</v>
      </c>
    </row>
    <row r="5" spans="1:22" ht="14.85" customHeight="1" x14ac:dyDescent="0.3">
      <c r="A5" t="s">
        <v>3</v>
      </c>
      <c r="B5" s="280">
        <f>SUM(B14,B23,B32,B41,B50,B59)</f>
        <v>22.56</v>
      </c>
      <c r="C5" s="280">
        <f t="shared" ref="C5:M5" si="4">SUM(C14,C23,C32,C41,C50,C59)</f>
        <v>19.53</v>
      </c>
      <c r="D5" s="280">
        <f>SUM(D14,D23,D32,D41,D50,D59)</f>
        <v>17.259999999999998</v>
      </c>
      <c r="E5" s="280">
        <f t="shared" si="4"/>
        <v>15.460000000000004</v>
      </c>
      <c r="F5" s="280">
        <f t="shared" si="4"/>
        <v>15.600000000000001</v>
      </c>
      <c r="G5" s="280">
        <f t="shared" si="4"/>
        <v>17.149999999999999</v>
      </c>
      <c r="H5" s="280">
        <f t="shared" si="4"/>
        <v>16.840000000000003</v>
      </c>
      <c r="I5" s="280">
        <f t="shared" si="4"/>
        <v>0</v>
      </c>
      <c r="J5" s="280">
        <f t="shared" si="4"/>
        <v>0</v>
      </c>
      <c r="K5" s="280">
        <f t="shared" si="4"/>
        <v>0</v>
      </c>
      <c r="L5" s="280">
        <f t="shared" si="4"/>
        <v>0</v>
      </c>
      <c r="M5" s="280">
        <f t="shared" si="4"/>
        <v>0</v>
      </c>
      <c r="N5" s="5">
        <f t="shared" si="2"/>
        <v>124.4</v>
      </c>
      <c r="O5" s="5">
        <f>N5/$P$1*260</f>
        <v>212.78947368421052</v>
      </c>
      <c r="P5" s="280">
        <v>218.77</v>
      </c>
      <c r="Q5" s="56">
        <f>IF(P5=0,0,O5/P5-1)</f>
        <v>-2.7337049484799092E-2</v>
      </c>
    </row>
    <row r="6" spans="1:22" x14ac:dyDescent="0.3">
      <c r="A6" s="100" t="s">
        <v>65</v>
      </c>
      <c r="B6" s="280">
        <f>SUM(B15,B24,B33,B42,B51,B60)</f>
        <v>21.64</v>
      </c>
      <c r="C6" s="280">
        <f t="shared" ref="C6:M6" si="5">SUM(C15,C24,C33,C42,C51,C60)</f>
        <v>29.830000000000002</v>
      </c>
      <c r="D6" s="280">
        <f>SUM(D15,D24,D33,D42,D51,D60)</f>
        <v>36.78</v>
      </c>
      <c r="E6" s="280">
        <f t="shared" si="5"/>
        <v>29.75</v>
      </c>
      <c r="F6" s="280">
        <f t="shared" si="5"/>
        <v>31.15</v>
      </c>
      <c r="G6" s="280">
        <f t="shared" si="5"/>
        <v>29.89</v>
      </c>
      <c r="H6" s="280">
        <f t="shared" si="5"/>
        <v>28.770000000000003</v>
      </c>
      <c r="I6" s="280">
        <f t="shared" si="5"/>
        <v>0</v>
      </c>
      <c r="J6" s="280">
        <f t="shared" si="5"/>
        <v>0</v>
      </c>
      <c r="K6" s="280">
        <f t="shared" si="5"/>
        <v>0</v>
      </c>
      <c r="L6" s="280">
        <f t="shared" si="5"/>
        <v>0</v>
      </c>
      <c r="M6" s="280">
        <f t="shared" si="5"/>
        <v>0</v>
      </c>
      <c r="N6" s="101">
        <f t="shared" si="2"/>
        <v>207.81000000000003</v>
      </c>
      <c r="O6" s="5">
        <f>N6/$P$1*260</f>
        <v>355.46447368421059</v>
      </c>
      <c r="P6" s="285">
        <v>335.53000000000003</v>
      </c>
      <c r="Q6" s="78">
        <f>IF(P6=0,0,O6/P6-1)</f>
        <v>5.9411896653683849E-2</v>
      </c>
    </row>
    <row r="7" spans="1:22" x14ac:dyDescent="0.3">
      <c r="A7" t="s">
        <v>33</v>
      </c>
      <c r="B7" s="75">
        <f t="shared" ref="B7:N7" si="6">SUM(B3:B6)</f>
        <v>140.78</v>
      </c>
      <c r="C7" s="75">
        <f t="shared" si="6"/>
        <v>136.38</v>
      </c>
      <c r="D7" s="75">
        <f t="shared" si="6"/>
        <v>124.87</v>
      </c>
      <c r="E7" s="75">
        <f t="shared" si="6"/>
        <v>108.29</v>
      </c>
      <c r="F7" s="75">
        <f t="shared" si="6"/>
        <v>113.21000000000001</v>
      </c>
      <c r="G7" s="75">
        <f t="shared" si="6"/>
        <v>147.46999999999997</v>
      </c>
      <c r="H7" s="75">
        <f t="shared" si="6"/>
        <v>136.35000000000002</v>
      </c>
      <c r="I7" s="75">
        <f t="shared" si="6"/>
        <v>0</v>
      </c>
      <c r="J7" s="6">
        <f t="shared" ref="J7" si="7">SUM(J16,J25,J34,J43,J52,J61)</f>
        <v>0</v>
      </c>
      <c r="K7" s="75">
        <f t="shared" si="6"/>
        <v>0</v>
      </c>
      <c r="L7" s="75">
        <f t="shared" si="6"/>
        <v>0</v>
      </c>
      <c r="M7" s="75">
        <f t="shared" si="6"/>
        <v>0</v>
      </c>
      <c r="N7" s="6">
        <f t="shared" si="6"/>
        <v>907.35</v>
      </c>
      <c r="O7" s="75">
        <f>SUM(O3:O6)</f>
        <v>1552.046052631579</v>
      </c>
      <c r="P7" s="75">
        <f>SUM(P3:P6)</f>
        <v>1660.63</v>
      </c>
      <c r="Q7" s="28">
        <f>IF(P7=0,0,O7/P7-1)</f>
        <v>-6.5387200862576988E-2</v>
      </c>
    </row>
    <row r="8" spans="1:22" x14ac:dyDescent="0.3">
      <c r="A8" t="s">
        <v>2450</v>
      </c>
      <c r="B8" s="182">
        <f>IF(B4=0,0,SUM(B4:B6)/B7)</f>
        <v>0.49119193067197048</v>
      </c>
      <c r="C8" s="182">
        <f t="shared" ref="C8:P8" si="8">IF(C4=0,0,SUM(C4:C6)/C7)</f>
        <v>0.53805543334799821</v>
      </c>
      <c r="D8" s="182">
        <f t="shared" si="8"/>
        <v>0.66204853047169054</v>
      </c>
      <c r="E8" s="182">
        <f t="shared" si="8"/>
        <v>0.6197248130021239</v>
      </c>
      <c r="F8" s="182">
        <f t="shared" si="8"/>
        <v>0.62812472396431407</v>
      </c>
      <c r="G8" s="182">
        <f t="shared" si="8"/>
        <v>0.4954227978571914</v>
      </c>
      <c r="H8" s="182">
        <f t="shared" si="8"/>
        <v>0.51081774844151073</v>
      </c>
      <c r="I8" s="182">
        <f t="shared" si="8"/>
        <v>0</v>
      </c>
      <c r="J8" s="182">
        <f t="shared" si="8"/>
        <v>0</v>
      </c>
      <c r="K8" s="182">
        <f t="shared" si="8"/>
        <v>0</v>
      </c>
      <c r="L8" s="182">
        <f t="shared" si="8"/>
        <v>0</v>
      </c>
      <c r="M8" s="182">
        <f t="shared" si="8"/>
        <v>0</v>
      </c>
      <c r="N8" s="182">
        <f t="shared" si="8"/>
        <v>0.55781120846420895</v>
      </c>
      <c r="O8" s="182">
        <f t="shared" si="8"/>
        <v>0.55781120846420895</v>
      </c>
      <c r="P8" s="182">
        <f t="shared" si="8"/>
        <v>0.51576209029103415</v>
      </c>
      <c r="Q8" s="28"/>
    </row>
    <row r="9" spans="1:22" x14ac:dyDescent="0.3">
      <c r="A9" s="3"/>
      <c r="B9" s="18"/>
      <c r="C9" s="18"/>
      <c r="D9" s="18"/>
      <c r="E9" s="18"/>
      <c r="F9" s="18"/>
      <c r="G9" s="18"/>
      <c r="H9" s="18"/>
      <c r="I9" s="18"/>
      <c r="J9" s="18"/>
      <c r="K9" s="18"/>
      <c r="L9" s="18"/>
      <c r="M9" s="18"/>
      <c r="N9" s="5"/>
    </row>
    <row r="10" spans="1:22" x14ac:dyDescent="0.3">
      <c r="A10" s="52" t="s">
        <v>45</v>
      </c>
      <c r="B10" s="51"/>
      <c r="C10" s="51"/>
      <c r="D10" s="51"/>
      <c r="E10" s="51"/>
      <c r="F10" s="51"/>
      <c r="G10" s="51"/>
      <c r="H10" s="51"/>
      <c r="I10" s="51"/>
      <c r="J10" s="51"/>
      <c r="K10" s="51"/>
      <c r="L10" s="51"/>
      <c r="M10" s="51"/>
      <c r="N10" s="53"/>
      <c r="O10" s="73"/>
      <c r="P10" s="73"/>
      <c r="Q10" s="51"/>
    </row>
    <row r="11" spans="1:22" ht="28.8" x14ac:dyDescent="0.3">
      <c r="A11" s="2"/>
      <c r="B11" s="1">
        <f>'Collection Reports'!$B$1</f>
        <v>45352</v>
      </c>
      <c r="C11" s="1">
        <f t="shared" ref="C11:M11" si="9">EOMONTH(B11,1)</f>
        <v>45412</v>
      </c>
      <c r="D11" s="1">
        <f t="shared" si="9"/>
        <v>45443</v>
      </c>
      <c r="E11" s="1">
        <f t="shared" si="9"/>
        <v>45473</v>
      </c>
      <c r="F11" s="1">
        <f t="shared" si="9"/>
        <v>45504</v>
      </c>
      <c r="G11" s="1">
        <f t="shared" si="9"/>
        <v>45535</v>
      </c>
      <c r="H11" s="1">
        <f t="shared" si="9"/>
        <v>45565</v>
      </c>
      <c r="I11" s="1">
        <f t="shared" si="9"/>
        <v>45596</v>
      </c>
      <c r="J11" s="1">
        <f t="shared" si="9"/>
        <v>45626</v>
      </c>
      <c r="K11" s="1">
        <f t="shared" si="9"/>
        <v>45657</v>
      </c>
      <c r="L11" s="1">
        <f t="shared" si="9"/>
        <v>45688</v>
      </c>
      <c r="M11" s="1">
        <f t="shared" si="9"/>
        <v>45716</v>
      </c>
      <c r="N11" s="1" t="s">
        <v>0</v>
      </c>
      <c r="O11" s="173" t="s">
        <v>139</v>
      </c>
      <c r="P11" s="72" t="s">
        <v>1</v>
      </c>
      <c r="Q11" t="s">
        <v>79</v>
      </c>
    </row>
    <row r="12" spans="1:22" x14ac:dyDescent="0.3">
      <c r="A12" t="s">
        <v>2</v>
      </c>
      <c r="B12" s="280">
        <v>1.74</v>
      </c>
      <c r="C12" s="280">
        <v>2.0499999999999998</v>
      </c>
      <c r="D12" s="280">
        <v>2.35</v>
      </c>
      <c r="E12" s="280">
        <v>1.4</v>
      </c>
      <c r="F12" s="280">
        <v>1.49</v>
      </c>
      <c r="G12" s="334">
        <v>1.67</v>
      </c>
      <c r="H12" s="280">
        <v>2.06</v>
      </c>
      <c r="I12" s="280"/>
      <c r="J12" s="280"/>
      <c r="K12" s="280"/>
      <c r="L12" s="280"/>
      <c r="M12" s="280"/>
      <c r="N12" s="5">
        <f t="shared" ref="N12:N15" si="10">SUM(B12:M12)</f>
        <v>12.760000000000002</v>
      </c>
      <c r="O12" s="5">
        <f>N12/$P$1*260</f>
        <v>21.826315789473689</v>
      </c>
      <c r="P12" s="280">
        <v>23.380000000000003</v>
      </c>
      <c r="Q12" s="56">
        <f>IF(P12=0,0,O12/P12-1)</f>
        <v>-6.6453559047318755E-2</v>
      </c>
    </row>
    <row r="13" spans="1:22" x14ac:dyDescent="0.3">
      <c r="A13" t="s">
        <v>4</v>
      </c>
      <c r="B13" s="280">
        <v>1.37</v>
      </c>
      <c r="C13" s="280">
        <v>1.22</v>
      </c>
      <c r="D13" s="280">
        <v>1.79</v>
      </c>
      <c r="E13" s="280">
        <v>0.93</v>
      </c>
      <c r="F13" s="280">
        <v>0.81</v>
      </c>
      <c r="G13" s="334">
        <v>1.38</v>
      </c>
      <c r="H13" s="280">
        <v>1.24</v>
      </c>
      <c r="I13" s="280"/>
      <c r="J13" s="280"/>
      <c r="K13" s="280"/>
      <c r="L13" s="280"/>
      <c r="M13" s="280"/>
      <c r="N13" s="5">
        <f t="shared" si="10"/>
        <v>8.7399999999999984</v>
      </c>
      <c r="O13" s="5">
        <f>N13/$P$1*260</f>
        <v>14.949999999999998</v>
      </c>
      <c r="P13" s="280">
        <v>16.66</v>
      </c>
      <c r="Q13" s="56">
        <f>IF(P13=0,0,O13/P13-1)</f>
        <v>-0.10264105642256915</v>
      </c>
    </row>
    <row r="14" spans="1:22" x14ac:dyDescent="0.3">
      <c r="A14" t="s">
        <v>3</v>
      </c>
      <c r="B14" s="280">
        <v>2.38</v>
      </c>
      <c r="C14" s="280">
        <v>2.5300000000000002</v>
      </c>
      <c r="D14" s="280">
        <v>2.2200000000000002</v>
      </c>
      <c r="E14" s="280">
        <v>1.89</v>
      </c>
      <c r="F14" s="280">
        <v>1.78</v>
      </c>
      <c r="G14" s="334">
        <v>2.19</v>
      </c>
      <c r="H14" s="280">
        <v>2.37</v>
      </c>
      <c r="I14" s="280"/>
      <c r="J14" s="280"/>
      <c r="K14" s="280"/>
      <c r="L14" s="280"/>
      <c r="M14" s="280"/>
      <c r="N14" s="5">
        <f t="shared" si="10"/>
        <v>15.36</v>
      </c>
      <c r="O14" s="5">
        <f>N14/$P$1*260</f>
        <v>26.273684210526316</v>
      </c>
      <c r="P14" s="280">
        <v>26.480000000000008</v>
      </c>
      <c r="Q14" s="56">
        <f>IF(P14=0,0,O14/P14-1)</f>
        <v>-7.7913817777074401E-3</v>
      </c>
    </row>
    <row r="15" spans="1:22" x14ac:dyDescent="0.3">
      <c r="A15" s="100" t="s">
        <v>65</v>
      </c>
      <c r="B15" s="285">
        <v>1.79</v>
      </c>
      <c r="C15" s="285">
        <v>1.79</v>
      </c>
      <c r="D15" s="285">
        <v>2.59</v>
      </c>
      <c r="E15" s="285">
        <v>1.87</v>
      </c>
      <c r="F15" s="280">
        <v>1.28</v>
      </c>
      <c r="G15" s="334">
        <v>2.13</v>
      </c>
      <c r="H15" s="280">
        <v>1.58</v>
      </c>
      <c r="I15" s="280"/>
      <c r="J15" s="280"/>
      <c r="K15" s="280"/>
      <c r="L15" s="280"/>
      <c r="M15" s="280"/>
      <c r="N15" s="17">
        <f t="shared" si="10"/>
        <v>13.03</v>
      </c>
      <c r="O15" s="5">
        <f>N15/$P$1*260</f>
        <v>22.288157894736841</v>
      </c>
      <c r="P15" s="285">
        <v>24.04</v>
      </c>
      <c r="Q15" s="78">
        <f>IF(P15=0,0,O15/P15-1)</f>
        <v>-7.287196777300986E-2</v>
      </c>
    </row>
    <row r="16" spans="1:22" x14ac:dyDescent="0.3">
      <c r="A16" t="s">
        <v>33</v>
      </c>
      <c r="B16" s="70">
        <f t="shared" ref="B16:N16" si="11">SUM(B12:B15)</f>
        <v>7.28</v>
      </c>
      <c r="C16" s="70">
        <f t="shared" si="11"/>
        <v>7.59</v>
      </c>
      <c r="D16" s="70">
        <f t="shared" si="11"/>
        <v>8.9500000000000011</v>
      </c>
      <c r="E16" s="70">
        <f t="shared" si="11"/>
        <v>6.09</v>
      </c>
      <c r="F16" s="70">
        <f t="shared" si="11"/>
        <v>5.36</v>
      </c>
      <c r="G16" s="70">
        <f t="shared" si="11"/>
        <v>7.37</v>
      </c>
      <c r="H16" s="70">
        <f t="shared" si="11"/>
        <v>7.25</v>
      </c>
      <c r="I16" s="70">
        <f t="shared" si="11"/>
        <v>0</v>
      </c>
      <c r="J16" s="70">
        <f t="shared" si="11"/>
        <v>0</v>
      </c>
      <c r="K16" s="70">
        <f t="shared" si="11"/>
        <v>0</v>
      </c>
      <c r="L16" s="70">
        <f t="shared" si="11"/>
        <v>0</v>
      </c>
      <c r="M16" s="70">
        <f t="shared" si="11"/>
        <v>0</v>
      </c>
      <c r="N16" s="5">
        <f t="shared" si="11"/>
        <v>49.89</v>
      </c>
      <c r="O16" s="75">
        <f>SUM(O12:O15)</f>
        <v>85.338157894736838</v>
      </c>
      <c r="P16" s="75">
        <f>SUM(P12:P15)</f>
        <v>90.56</v>
      </c>
      <c r="Q16" s="28">
        <f>IF(P16=0,0,O16/P16-1)</f>
        <v>-5.7661684024549076E-2</v>
      </c>
    </row>
    <row r="17" spans="1:17" x14ac:dyDescent="0.3">
      <c r="A17" t="s">
        <v>2450</v>
      </c>
      <c r="B17" s="182">
        <f>IF(B13=0,0,SUM(B13:B15)/B16)</f>
        <v>0.76098901098901095</v>
      </c>
      <c r="C17" s="182">
        <f t="shared" ref="C17" si="12">IF(C13=0,0,SUM(C13:C15)/C16)</f>
        <v>0.7299077733860343</v>
      </c>
      <c r="D17" s="182">
        <f t="shared" ref="D17" si="13">IF(D13=0,0,SUM(D13:D15)/D16)</f>
        <v>0.73743016759776525</v>
      </c>
      <c r="E17" s="182">
        <f t="shared" ref="E17" si="14">IF(E13=0,0,SUM(E13:E15)/E16)</f>
        <v>0.77011494252873558</v>
      </c>
      <c r="F17" s="182">
        <f t="shared" ref="F17:G17" si="15">IF(F13=0,0,SUM(F13:F15)/F16)</f>
        <v>0.72201492537313428</v>
      </c>
      <c r="G17" s="182">
        <f t="shared" si="15"/>
        <v>0.77340569877883303</v>
      </c>
      <c r="H17" s="182">
        <f t="shared" ref="H17" si="16">IF(H13=0,0,SUM(H13:H15)/H16)</f>
        <v>0.7158620689655173</v>
      </c>
      <c r="I17" s="182">
        <f t="shared" ref="I17" si="17">IF(I13=0,0,SUM(I13:I15)/I16)</f>
        <v>0</v>
      </c>
      <c r="J17" s="182">
        <f t="shared" ref="J17" si="18">IF(J13=0,0,SUM(J13:J15)/J16)</f>
        <v>0</v>
      </c>
      <c r="K17" s="182">
        <f t="shared" ref="K17" si="19">IF(K13=0,0,SUM(K13:K15)/K16)</f>
        <v>0</v>
      </c>
      <c r="L17" s="182">
        <f t="shared" ref="L17" si="20">IF(L13=0,0,SUM(L13:L15)/L16)</f>
        <v>0</v>
      </c>
      <c r="M17" s="182">
        <f t="shared" ref="M17" si="21">IF(M13=0,0,SUM(M13:M15)/M16)</f>
        <v>0</v>
      </c>
      <c r="N17" s="182">
        <f t="shared" ref="N17" si="22">IF(N13=0,0,SUM(N13:N15)/N16)</f>
        <v>0.74423732210863891</v>
      </c>
      <c r="O17" s="182">
        <f t="shared" ref="O17" si="23">IF(O13=0,0,SUM(O13:O15)/O16)</f>
        <v>0.74423732210863902</v>
      </c>
      <c r="P17" s="182">
        <f t="shared" ref="P17" si="24">IF(P13=0,0,SUM(P13:P15)/P16)</f>
        <v>0.74182862190812726</v>
      </c>
      <c r="Q17" s="28"/>
    </row>
    <row r="18" spans="1:17" x14ac:dyDescent="0.3">
      <c r="C18" s="7"/>
    </row>
    <row r="19" spans="1:17" x14ac:dyDescent="0.3">
      <c r="A19" s="50" t="s">
        <v>9</v>
      </c>
      <c r="B19" s="51"/>
      <c r="C19" s="51"/>
      <c r="D19" s="51"/>
      <c r="E19" s="51"/>
      <c r="F19" s="51"/>
      <c r="G19" s="51"/>
      <c r="H19" s="51"/>
      <c r="I19" s="51"/>
      <c r="J19" s="51"/>
      <c r="K19" s="51"/>
      <c r="L19" s="51"/>
      <c r="M19" s="51"/>
      <c r="N19" s="51"/>
      <c r="O19" s="73"/>
      <c r="P19" s="73"/>
      <c r="Q19" s="51"/>
    </row>
    <row r="20" spans="1:17" ht="28.8" x14ac:dyDescent="0.3">
      <c r="A20" s="2"/>
      <c r="B20" s="1">
        <f>'Collection Reports'!$B$1</f>
        <v>45352</v>
      </c>
      <c r="C20" s="1">
        <f t="shared" ref="C20:M20" si="25">EOMONTH(B20,1)</f>
        <v>45412</v>
      </c>
      <c r="D20" s="1">
        <f t="shared" si="25"/>
        <v>45443</v>
      </c>
      <c r="E20" s="1">
        <f t="shared" si="25"/>
        <v>45473</v>
      </c>
      <c r="F20" s="1">
        <f t="shared" si="25"/>
        <v>45504</v>
      </c>
      <c r="G20" s="1">
        <f t="shared" si="25"/>
        <v>45535</v>
      </c>
      <c r="H20" s="1">
        <f t="shared" si="25"/>
        <v>45565</v>
      </c>
      <c r="I20" s="1">
        <f t="shared" si="25"/>
        <v>45596</v>
      </c>
      <c r="J20" s="1">
        <f t="shared" si="25"/>
        <v>45626</v>
      </c>
      <c r="K20" s="1">
        <f t="shared" si="25"/>
        <v>45657</v>
      </c>
      <c r="L20" s="1">
        <f t="shared" si="25"/>
        <v>45688</v>
      </c>
      <c r="M20" s="1">
        <f t="shared" si="25"/>
        <v>45716</v>
      </c>
      <c r="N20" s="1" t="s">
        <v>0</v>
      </c>
      <c r="O20" s="173" t="s">
        <v>139</v>
      </c>
      <c r="P20" s="72" t="s">
        <v>1</v>
      </c>
      <c r="Q20" t="s">
        <v>79</v>
      </c>
    </row>
    <row r="21" spans="1:17" x14ac:dyDescent="0.3">
      <c r="A21" t="s">
        <v>2</v>
      </c>
      <c r="B21" s="280">
        <v>0</v>
      </c>
      <c r="C21" s="280">
        <v>0</v>
      </c>
      <c r="D21" s="280">
        <v>0</v>
      </c>
      <c r="E21" s="280">
        <v>0</v>
      </c>
      <c r="F21" s="280">
        <v>0</v>
      </c>
      <c r="G21" s="334">
        <v>0</v>
      </c>
      <c r="H21" s="280">
        <v>0</v>
      </c>
      <c r="I21" s="280">
        <v>0</v>
      </c>
      <c r="J21" s="280">
        <v>0</v>
      </c>
      <c r="K21" s="280">
        <v>0</v>
      </c>
      <c r="L21" s="280">
        <v>0</v>
      </c>
      <c r="M21" s="280">
        <v>0</v>
      </c>
      <c r="N21" s="5">
        <f t="shared" ref="N21:N24" si="26">SUM(B21:M21)</f>
        <v>0</v>
      </c>
      <c r="O21" s="5">
        <f>N21/$P$1*260</f>
        <v>0</v>
      </c>
      <c r="P21" s="280">
        <v>0</v>
      </c>
      <c r="Q21" s="56">
        <f>IF(P21=0,0,O21/P21-1)</f>
        <v>0</v>
      </c>
    </row>
    <row r="22" spans="1:17" x14ac:dyDescent="0.3">
      <c r="A22" t="s">
        <v>4</v>
      </c>
      <c r="B22" s="280">
        <v>0</v>
      </c>
      <c r="C22" s="280">
        <v>0</v>
      </c>
      <c r="D22" s="280">
        <v>0</v>
      </c>
      <c r="E22" s="280">
        <v>0</v>
      </c>
      <c r="F22" s="280">
        <v>0</v>
      </c>
      <c r="G22" s="334">
        <v>0</v>
      </c>
      <c r="H22" s="280">
        <v>0</v>
      </c>
      <c r="I22" s="280">
        <v>0</v>
      </c>
      <c r="J22" s="280">
        <v>0</v>
      </c>
      <c r="K22" s="280">
        <v>0</v>
      </c>
      <c r="L22" s="280">
        <v>0</v>
      </c>
      <c r="M22" s="280">
        <v>0</v>
      </c>
      <c r="N22" s="5">
        <f t="shared" si="26"/>
        <v>0</v>
      </c>
      <c r="O22" s="5">
        <f>N22/$P$1*260</f>
        <v>0</v>
      </c>
      <c r="P22" s="280">
        <v>0</v>
      </c>
      <c r="Q22" s="56">
        <f>IF(P22=0,0,O22/P22-1)</f>
        <v>0</v>
      </c>
    </row>
    <row r="23" spans="1:17" x14ac:dyDescent="0.3">
      <c r="A23" t="s">
        <v>3</v>
      </c>
      <c r="B23" s="280">
        <v>3.6500000000000004</v>
      </c>
      <c r="C23" s="280">
        <v>4.62</v>
      </c>
      <c r="D23" s="280">
        <v>3.4</v>
      </c>
      <c r="E23" s="280">
        <v>3.52</v>
      </c>
      <c r="F23" s="280">
        <v>3.79</v>
      </c>
      <c r="G23" s="334">
        <v>3.5900000000000003</v>
      </c>
      <c r="H23" s="280">
        <v>4.42</v>
      </c>
      <c r="I23" s="280"/>
      <c r="J23" s="280"/>
      <c r="K23" s="280"/>
      <c r="L23" s="280"/>
      <c r="M23" s="280"/>
      <c r="N23" s="5">
        <f t="shared" si="26"/>
        <v>26.990000000000002</v>
      </c>
      <c r="O23" s="5">
        <f>N23/$P$1*260</f>
        <v>46.1671052631579</v>
      </c>
      <c r="P23" s="280">
        <v>47.820000000000007</v>
      </c>
      <c r="Q23" s="56">
        <f>IF(P23=0,0,O23/P23-1)</f>
        <v>-3.4564925488124398E-2</v>
      </c>
    </row>
    <row r="24" spans="1:17" x14ac:dyDescent="0.3">
      <c r="A24" s="100" t="s">
        <v>65</v>
      </c>
      <c r="B24" s="285">
        <v>0</v>
      </c>
      <c r="C24" s="285">
        <v>0</v>
      </c>
      <c r="D24" s="285">
        <v>0</v>
      </c>
      <c r="E24" s="285">
        <v>0</v>
      </c>
      <c r="F24" s="280">
        <v>0</v>
      </c>
      <c r="G24" s="334">
        <v>0</v>
      </c>
      <c r="H24" s="280">
        <v>0</v>
      </c>
      <c r="I24" s="280">
        <v>0</v>
      </c>
      <c r="J24" s="280">
        <v>0</v>
      </c>
      <c r="K24" s="280">
        <v>0</v>
      </c>
      <c r="L24" s="280">
        <v>0</v>
      </c>
      <c r="M24" s="280">
        <v>0</v>
      </c>
      <c r="N24" s="17">
        <f t="shared" si="26"/>
        <v>0</v>
      </c>
      <c r="O24" s="5">
        <f>N24/$P$1*260</f>
        <v>0</v>
      </c>
      <c r="P24" s="285">
        <v>0</v>
      </c>
      <c r="Q24" s="78">
        <f>IF(P24=0,0,O24/P24-1)</f>
        <v>0</v>
      </c>
    </row>
    <row r="25" spans="1:17" x14ac:dyDescent="0.3">
      <c r="A25" t="s">
        <v>33</v>
      </c>
      <c r="B25" s="70">
        <f t="shared" ref="B25:N25" si="27">SUM(B21:B24)</f>
        <v>3.6500000000000004</v>
      </c>
      <c r="C25" s="70">
        <f t="shared" si="27"/>
        <v>4.62</v>
      </c>
      <c r="D25" s="70">
        <f t="shared" si="27"/>
        <v>3.4</v>
      </c>
      <c r="E25" s="70">
        <f t="shared" si="27"/>
        <v>3.52</v>
      </c>
      <c r="F25" s="70">
        <f t="shared" si="27"/>
        <v>3.79</v>
      </c>
      <c r="G25" s="70">
        <f t="shared" si="27"/>
        <v>3.5900000000000003</v>
      </c>
      <c r="H25" s="70">
        <f t="shared" si="27"/>
        <v>4.42</v>
      </c>
      <c r="I25" s="70">
        <f t="shared" si="27"/>
        <v>0</v>
      </c>
      <c r="J25" s="70">
        <f t="shared" si="27"/>
        <v>0</v>
      </c>
      <c r="K25" s="70">
        <f t="shared" si="27"/>
        <v>0</v>
      </c>
      <c r="L25" s="70">
        <f t="shared" si="27"/>
        <v>0</v>
      </c>
      <c r="M25" s="70">
        <f t="shared" si="27"/>
        <v>0</v>
      </c>
      <c r="N25" s="5">
        <f t="shared" si="27"/>
        <v>26.990000000000002</v>
      </c>
      <c r="O25" s="75">
        <f>SUM(O21:O24)</f>
        <v>46.1671052631579</v>
      </c>
      <c r="P25" s="75">
        <f>SUM(P21:P24)</f>
        <v>47.820000000000007</v>
      </c>
      <c r="Q25" s="28">
        <f>IF(P25=0,0,O25/P25-1)</f>
        <v>-3.4564925488124398E-2</v>
      </c>
    </row>
    <row r="26" spans="1:17" x14ac:dyDescent="0.3">
      <c r="A26" t="s">
        <v>2450</v>
      </c>
      <c r="B26" s="182">
        <f>IF(B22=0,0,SUM(B22:B24)/B25)</f>
        <v>0</v>
      </c>
      <c r="C26" s="182">
        <f t="shared" ref="C26" si="28">IF(C22=0,0,SUM(C22:C24)/C25)</f>
        <v>0</v>
      </c>
      <c r="D26" s="182">
        <f t="shared" ref="D26" si="29">IF(D22=0,0,SUM(D22:D24)/D25)</f>
        <v>0</v>
      </c>
      <c r="E26" s="182">
        <f t="shared" ref="E26" si="30">IF(E22=0,0,SUM(E22:E24)/E25)</f>
        <v>0</v>
      </c>
      <c r="F26" s="182">
        <f t="shared" ref="F26:G26" si="31">IF(F22=0,0,SUM(F22:F24)/F25)</f>
        <v>0</v>
      </c>
      <c r="G26" s="182">
        <f t="shared" si="31"/>
        <v>0</v>
      </c>
      <c r="H26" s="182">
        <f t="shared" ref="H26" si="32">IF(H22=0,0,SUM(H22:H24)/H25)</f>
        <v>0</v>
      </c>
      <c r="I26" s="182">
        <f t="shared" ref="I26" si="33">IF(I22=0,0,SUM(I22:I24)/I25)</f>
        <v>0</v>
      </c>
      <c r="J26" s="182">
        <f t="shared" ref="J26" si="34">IF(J22=0,0,SUM(J22:J24)/J25)</f>
        <v>0</v>
      </c>
      <c r="K26" s="182">
        <f t="shared" ref="K26" si="35">IF(K22=0,0,SUM(K22:K24)/K25)</f>
        <v>0</v>
      </c>
      <c r="L26" s="182">
        <f t="shared" ref="L26" si="36">IF(L22=0,0,SUM(L22:L24)/L25)</f>
        <v>0</v>
      </c>
      <c r="M26" s="182">
        <f t="shared" ref="M26" si="37">IF(M22=0,0,SUM(M22:M24)/M25)</f>
        <v>0</v>
      </c>
      <c r="N26" s="182">
        <f t="shared" ref="N26" si="38">IF(N22=0,0,SUM(N22:N24)/N25)</f>
        <v>0</v>
      </c>
      <c r="O26" s="182">
        <f t="shared" ref="O26" si="39">IF(O22=0,0,SUM(O22:O24)/O25)</f>
        <v>0</v>
      </c>
      <c r="P26" s="182">
        <f t="shared" ref="P26" si="40">IF(P22=0,0,SUM(P22:P24)/P25)</f>
        <v>0</v>
      </c>
      <c r="Q26" s="28"/>
    </row>
    <row r="28" spans="1:17" x14ac:dyDescent="0.3">
      <c r="A28" s="50" t="s">
        <v>10</v>
      </c>
      <c r="B28" s="51"/>
      <c r="C28" s="51"/>
      <c r="D28" s="51"/>
      <c r="E28" s="51"/>
      <c r="F28" s="51"/>
      <c r="G28" s="51"/>
      <c r="H28" s="51"/>
      <c r="I28" s="51"/>
      <c r="J28" s="51"/>
      <c r="K28" s="51"/>
      <c r="L28" s="51"/>
      <c r="M28" s="51"/>
      <c r="N28" s="51"/>
      <c r="O28" s="73"/>
      <c r="P28" s="73"/>
      <c r="Q28" s="51"/>
    </row>
    <row r="29" spans="1:17" ht="28.8" x14ac:dyDescent="0.3">
      <c r="A29" s="2"/>
      <c r="B29" s="1">
        <f>'Collection Reports'!$B$1</f>
        <v>45352</v>
      </c>
      <c r="C29" s="1">
        <f t="shared" ref="C29:M29" si="41">EOMONTH(B29,1)</f>
        <v>45412</v>
      </c>
      <c r="D29" s="1">
        <f t="shared" si="41"/>
        <v>45443</v>
      </c>
      <c r="E29" s="1">
        <f t="shared" si="41"/>
        <v>45473</v>
      </c>
      <c r="F29" s="1">
        <f t="shared" si="41"/>
        <v>45504</v>
      </c>
      <c r="G29" s="1">
        <f t="shared" si="41"/>
        <v>45535</v>
      </c>
      <c r="H29" s="1">
        <f t="shared" si="41"/>
        <v>45565</v>
      </c>
      <c r="I29" s="1">
        <f t="shared" si="41"/>
        <v>45596</v>
      </c>
      <c r="J29" s="1">
        <f t="shared" si="41"/>
        <v>45626</v>
      </c>
      <c r="K29" s="1">
        <f t="shared" si="41"/>
        <v>45657</v>
      </c>
      <c r="L29" s="1">
        <f t="shared" si="41"/>
        <v>45688</v>
      </c>
      <c r="M29" s="1">
        <f t="shared" si="41"/>
        <v>45716</v>
      </c>
      <c r="N29" s="1" t="s">
        <v>0</v>
      </c>
      <c r="O29" s="173" t="s">
        <v>139</v>
      </c>
      <c r="P29" s="72" t="s">
        <v>1</v>
      </c>
      <c r="Q29" t="s">
        <v>79</v>
      </c>
    </row>
    <row r="30" spans="1:17" x14ac:dyDescent="0.3">
      <c r="A30" t="s">
        <v>2</v>
      </c>
      <c r="B30" s="280">
        <v>17.869999999999997</v>
      </c>
      <c r="C30" s="280">
        <v>15.399999999999999</v>
      </c>
      <c r="D30" s="280">
        <v>5.42</v>
      </c>
      <c r="E30" s="280">
        <v>10.06</v>
      </c>
      <c r="F30" s="280">
        <v>9.77</v>
      </c>
      <c r="G30" s="334">
        <v>21.25</v>
      </c>
      <c r="H30" s="280">
        <v>17.53</v>
      </c>
      <c r="I30" s="280"/>
      <c r="J30" s="280"/>
      <c r="K30" s="280"/>
      <c r="L30" s="280"/>
      <c r="M30" s="280"/>
      <c r="N30" s="5">
        <f t="shared" ref="N30:N33" si="42">SUM(B30:M30)</f>
        <v>97.3</v>
      </c>
      <c r="O30" s="5">
        <f>N30/$P$1*260</f>
        <v>166.43421052631578</v>
      </c>
      <c r="P30" s="280">
        <v>201.35</v>
      </c>
      <c r="Q30" s="56">
        <f>IF(P30=0,0,O30/P30-1)</f>
        <v>-0.17340844039574976</v>
      </c>
    </row>
    <row r="31" spans="1:17" x14ac:dyDescent="0.3">
      <c r="A31" t="s">
        <v>4</v>
      </c>
      <c r="B31" s="280">
        <v>5.61</v>
      </c>
      <c r="C31" s="280">
        <v>5.21</v>
      </c>
      <c r="D31" s="280">
        <v>6.35</v>
      </c>
      <c r="E31" s="280">
        <v>4.93</v>
      </c>
      <c r="F31" s="280">
        <v>5.42</v>
      </c>
      <c r="G31" s="334">
        <v>5.86</v>
      </c>
      <c r="H31" s="280">
        <v>5.35</v>
      </c>
      <c r="I31" s="280"/>
      <c r="J31" s="280"/>
      <c r="K31" s="280"/>
      <c r="L31" s="280"/>
      <c r="M31" s="280"/>
      <c r="N31" s="5">
        <f t="shared" si="42"/>
        <v>38.730000000000004</v>
      </c>
      <c r="O31" s="5">
        <f>N31/$P$1*260</f>
        <v>66.248684210526321</v>
      </c>
      <c r="P31" s="280">
        <v>67.289999999999992</v>
      </c>
      <c r="Q31" s="56">
        <f>IF(P31=0,0,O31/P31-1)</f>
        <v>-1.547504516976772E-2</v>
      </c>
    </row>
    <row r="32" spans="1:17" x14ac:dyDescent="0.3">
      <c r="A32" t="s">
        <v>3</v>
      </c>
      <c r="B32" s="280">
        <v>3.2800000000000002</v>
      </c>
      <c r="C32" s="280">
        <v>3.28</v>
      </c>
      <c r="D32" s="280">
        <v>3.73</v>
      </c>
      <c r="E32" s="280">
        <v>2.7800000000000002</v>
      </c>
      <c r="F32" s="280">
        <v>2.5499999999999998</v>
      </c>
      <c r="G32" s="334">
        <v>3.1900000000000004</v>
      </c>
      <c r="H32" s="280">
        <v>2.76</v>
      </c>
      <c r="I32" s="280"/>
      <c r="J32" s="280"/>
      <c r="K32" s="280"/>
      <c r="L32" s="280"/>
      <c r="M32" s="280"/>
      <c r="N32" s="5">
        <f t="shared" si="42"/>
        <v>21.57</v>
      </c>
      <c r="O32" s="5">
        <f>N32/$P$1*260</f>
        <v>36.896052631578947</v>
      </c>
      <c r="P32" s="280">
        <v>41.29</v>
      </c>
      <c r="Q32" s="56">
        <f>IF(P32=0,0,O32/P32-1)</f>
        <v>-0.10641674420976155</v>
      </c>
    </row>
    <row r="33" spans="1:17" x14ac:dyDescent="0.3">
      <c r="A33" s="100" t="s">
        <v>65</v>
      </c>
      <c r="B33" s="285">
        <v>4.55</v>
      </c>
      <c r="C33" s="285">
        <v>5.56</v>
      </c>
      <c r="D33" s="285">
        <v>6.61</v>
      </c>
      <c r="E33" s="285">
        <v>5.35</v>
      </c>
      <c r="F33" s="280">
        <v>5.75</v>
      </c>
      <c r="G33" s="334">
        <v>5.01</v>
      </c>
      <c r="H33" s="280">
        <v>5.33</v>
      </c>
      <c r="I33" s="280"/>
      <c r="J33" s="280"/>
      <c r="K33" s="280"/>
      <c r="L33" s="280"/>
      <c r="M33" s="280"/>
      <c r="N33" s="17">
        <f t="shared" si="42"/>
        <v>38.159999999999997</v>
      </c>
      <c r="O33" s="5">
        <f>N33/$P$1*260</f>
        <v>65.273684210526312</v>
      </c>
      <c r="P33" s="285">
        <v>62.650000000000006</v>
      </c>
      <c r="Q33" s="78">
        <f>IF(P33=0,0,O33/P33-1)</f>
        <v>4.1878439114545918E-2</v>
      </c>
    </row>
    <row r="34" spans="1:17" x14ac:dyDescent="0.3">
      <c r="A34" t="s">
        <v>33</v>
      </c>
      <c r="B34" s="70">
        <f>SUM(B30:B33)</f>
        <v>31.31</v>
      </c>
      <c r="C34" s="70">
        <f t="shared" ref="C34:M34" si="43">SUM(C30:C33)</f>
        <v>29.45</v>
      </c>
      <c r="D34" s="70">
        <f t="shared" si="43"/>
        <v>22.11</v>
      </c>
      <c r="E34" s="70">
        <f t="shared" si="43"/>
        <v>23.119999999999997</v>
      </c>
      <c r="F34" s="70">
        <f t="shared" si="43"/>
        <v>23.49</v>
      </c>
      <c r="G34" s="70">
        <f t="shared" si="43"/>
        <v>35.31</v>
      </c>
      <c r="H34" s="70">
        <f t="shared" si="43"/>
        <v>30.97</v>
      </c>
      <c r="I34" s="70">
        <f t="shared" si="43"/>
        <v>0</v>
      </c>
      <c r="J34" s="70">
        <f t="shared" si="43"/>
        <v>0</v>
      </c>
      <c r="K34" s="70">
        <f t="shared" si="43"/>
        <v>0</v>
      </c>
      <c r="L34" s="70">
        <f t="shared" si="43"/>
        <v>0</v>
      </c>
      <c r="M34" s="70">
        <f t="shared" si="43"/>
        <v>0</v>
      </c>
      <c r="N34" s="5">
        <f t="shared" ref="N34" si="44">SUM(N30:N33)</f>
        <v>195.76</v>
      </c>
      <c r="O34" s="75">
        <f>SUM(O30:O33)</f>
        <v>334.85263157894735</v>
      </c>
      <c r="P34" s="75">
        <f>SUM(P30:P33)</f>
        <v>372.58000000000004</v>
      </c>
      <c r="Q34" s="28">
        <f>IF(P34=0,0,O34/P34-1)</f>
        <v>-0.10125977889594906</v>
      </c>
    </row>
    <row r="35" spans="1:17" x14ac:dyDescent="0.3">
      <c r="A35" t="s">
        <v>2450</v>
      </c>
      <c r="B35" s="182">
        <f>IF(B31=0,0,SUM(B31:B33)/B34)</f>
        <v>0.4292558288086874</v>
      </c>
      <c r="C35" s="182">
        <f t="shared" ref="C35" si="45">IF(C31=0,0,SUM(C31:C33)/C34)</f>
        <v>0.47707979626485575</v>
      </c>
      <c r="D35" s="182">
        <f t="shared" ref="D35" si="46">IF(D31=0,0,SUM(D31:D33)/D34)</f>
        <v>0.75486205336951617</v>
      </c>
      <c r="E35" s="182">
        <f t="shared" ref="E35" si="47">IF(E31=0,0,SUM(E31:E33)/E34)</f>
        <v>0.56487889273356406</v>
      </c>
      <c r="F35" s="182">
        <f t="shared" ref="F35:G35" si="48">IF(F31=0,0,SUM(F31:F33)/F34)</f>
        <v>0.58407833120476793</v>
      </c>
      <c r="G35" s="182">
        <f t="shared" si="48"/>
        <v>0.3981874822996318</v>
      </c>
      <c r="H35" s="182">
        <f t="shared" ref="H35" si="49">IF(H31=0,0,SUM(H31:H33)/H34)</f>
        <v>0.43396835647400711</v>
      </c>
      <c r="I35" s="182">
        <f t="shared" ref="I35" si="50">IF(I31=0,0,SUM(I31:I33)/I34)</f>
        <v>0</v>
      </c>
      <c r="J35" s="182">
        <f t="shared" ref="J35" si="51">IF(J31=0,0,SUM(J31:J33)/J34)</f>
        <v>0</v>
      </c>
      <c r="K35" s="182">
        <f t="shared" ref="K35" si="52">IF(K31=0,0,SUM(K31:K33)/K34)</f>
        <v>0</v>
      </c>
      <c r="L35" s="182">
        <f t="shared" ref="L35" si="53">IF(L31=0,0,SUM(L31:L33)/L34)</f>
        <v>0</v>
      </c>
      <c r="M35" s="182">
        <f t="shared" ref="M35" si="54">IF(M31=0,0,SUM(M31:M33)/M34)</f>
        <v>0</v>
      </c>
      <c r="N35" s="182">
        <f t="shared" ref="N35" si="55">IF(N31=0,0,SUM(N31:N33)/N34)</f>
        <v>0.50296281160604828</v>
      </c>
      <c r="O35" s="182">
        <f t="shared" ref="O35" si="56">IF(O31=0,0,SUM(O31:O33)/O34)</f>
        <v>0.50296281160604828</v>
      </c>
      <c r="P35" s="182">
        <f t="shared" ref="P35" si="57">IF(P31=0,0,SUM(P31:P33)/P34)</f>
        <v>0.45957915078640821</v>
      </c>
      <c r="Q35" s="28"/>
    </row>
    <row r="37" spans="1:17" x14ac:dyDescent="0.3">
      <c r="A37" s="50" t="s">
        <v>11</v>
      </c>
      <c r="B37" s="51"/>
      <c r="C37" s="51"/>
      <c r="D37" s="51"/>
      <c r="E37" s="51"/>
      <c r="F37" s="51"/>
      <c r="G37" s="51"/>
      <c r="H37" s="51"/>
      <c r="I37" s="51"/>
      <c r="J37" s="51"/>
      <c r="K37" s="51"/>
      <c r="L37" s="51"/>
      <c r="M37" s="51"/>
      <c r="N37" s="51"/>
      <c r="O37" s="73"/>
      <c r="P37" s="73"/>
      <c r="Q37" s="51"/>
    </row>
    <row r="38" spans="1:17" ht="28.8" x14ac:dyDescent="0.3">
      <c r="A38" s="2"/>
      <c r="B38" s="1">
        <f>'Collection Reports'!$B$1</f>
        <v>45352</v>
      </c>
      <c r="C38" s="1">
        <f t="shared" ref="C38:M38" si="58">EOMONTH(B38,1)</f>
        <v>45412</v>
      </c>
      <c r="D38" s="1">
        <f t="shared" si="58"/>
        <v>45443</v>
      </c>
      <c r="E38" s="1">
        <f t="shared" si="58"/>
        <v>45473</v>
      </c>
      <c r="F38" s="1">
        <f t="shared" si="58"/>
        <v>45504</v>
      </c>
      <c r="G38" s="1">
        <f t="shared" si="58"/>
        <v>45535</v>
      </c>
      <c r="H38" s="1">
        <f t="shared" si="58"/>
        <v>45565</v>
      </c>
      <c r="I38" s="1">
        <f t="shared" si="58"/>
        <v>45596</v>
      </c>
      <c r="J38" s="1">
        <f t="shared" si="58"/>
        <v>45626</v>
      </c>
      <c r="K38" s="1">
        <f t="shared" si="58"/>
        <v>45657</v>
      </c>
      <c r="L38" s="1">
        <f t="shared" si="58"/>
        <v>45688</v>
      </c>
      <c r="M38" s="1">
        <f t="shared" si="58"/>
        <v>45716</v>
      </c>
      <c r="N38" s="72" t="s">
        <v>0</v>
      </c>
      <c r="O38" s="173" t="s">
        <v>139</v>
      </c>
      <c r="P38" s="72" t="s">
        <v>1</v>
      </c>
      <c r="Q38" t="s">
        <v>79</v>
      </c>
    </row>
    <row r="39" spans="1:17" x14ac:dyDescent="0.3">
      <c r="A39" t="s">
        <v>2</v>
      </c>
      <c r="B39" s="280">
        <v>12.33</v>
      </c>
      <c r="C39" s="280">
        <v>9.16</v>
      </c>
      <c r="D39" s="280">
        <v>8.92</v>
      </c>
      <c r="E39" s="280">
        <v>7.8100000000000005</v>
      </c>
      <c r="F39" s="280">
        <v>6.64</v>
      </c>
      <c r="G39" s="334">
        <v>12.77</v>
      </c>
      <c r="H39" s="280">
        <v>9.5300000000000011</v>
      </c>
      <c r="I39" s="280"/>
      <c r="J39" s="280"/>
      <c r="K39" s="280"/>
      <c r="L39" s="280"/>
      <c r="M39" s="280"/>
      <c r="N39" s="5">
        <f t="shared" ref="N39:N42" si="59">SUM(B39:M39)</f>
        <v>67.160000000000011</v>
      </c>
      <c r="O39" s="5">
        <f>N39/$P$1*260</f>
        <v>114.87894736842108</v>
      </c>
      <c r="P39" s="280">
        <v>143.48999999999995</v>
      </c>
      <c r="Q39" s="56">
        <f>IF(P39=0,0,O39/P39-1)</f>
        <v>-0.19939405276729305</v>
      </c>
    </row>
    <row r="40" spans="1:17" x14ac:dyDescent="0.3">
      <c r="A40" t="s">
        <v>4</v>
      </c>
      <c r="B40" s="280">
        <v>5.27</v>
      </c>
      <c r="C40" s="280">
        <v>5.14</v>
      </c>
      <c r="D40" s="280">
        <v>5.92</v>
      </c>
      <c r="E40" s="280">
        <v>4.5999999999999996</v>
      </c>
      <c r="F40" s="280">
        <v>5.03</v>
      </c>
      <c r="G40" s="334">
        <v>5.22</v>
      </c>
      <c r="H40" s="280">
        <v>5.04</v>
      </c>
      <c r="I40" s="280"/>
      <c r="J40" s="280"/>
      <c r="K40" s="280"/>
      <c r="L40" s="280"/>
      <c r="M40" s="280"/>
      <c r="N40" s="5">
        <f t="shared" si="59"/>
        <v>36.22</v>
      </c>
      <c r="O40" s="5">
        <f>N40/$P$1*260</f>
        <v>61.955263157894734</v>
      </c>
      <c r="P40" s="280">
        <v>63.610000000000007</v>
      </c>
      <c r="Q40" s="56">
        <f>IF(P40=0,0,O40/P40-1)</f>
        <v>-2.6013784658155514E-2</v>
      </c>
    </row>
    <row r="41" spans="1:17" x14ac:dyDescent="0.3">
      <c r="A41" t="s">
        <v>3</v>
      </c>
      <c r="B41" s="280">
        <v>2.2300000000000004</v>
      </c>
      <c r="C41" s="280">
        <v>2.58</v>
      </c>
      <c r="D41" s="280">
        <v>2.36</v>
      </c>
      <c r="E41" s="280">
        <v>2.0300000000000002</v>
      </c>
      <c r="F41" s="280">
        <v>2.2400000000000002</v>
      </c>
      <c r="G41" s="334">
        <v>2.1799999999999997</v>
      </c>
      <c r="H41" s="280">
        <v>2.0300000000000002</v>
      </c>
      <c r="I41" s="280"/>
      <c r="J41" s="280"/>
      <c r="K41" s="280"/>
      <c r="L41" s="280"/>
      <c r="M41" s="280"/>
      <c r="N41" s="5">
        <f t="shared" si="59"/>
        <v>15.649999999999999</v>
      </c>
      <c r="O41" s="5">
        <f>N41/$P$1*260</f>
        <v>26.76973684210526</v>
      </c>
      <c r="P41" s="280">
        <v>28.759999999999998</v>
      </c>
      <c r="Q41" s="56">
        <f>IF(P41=0,0,O41/P41-1)</f>
        <v>-6.920247419661818E-2</v>
      </c>
    </row>
    <row r="42" spans="1:17" x14ac:dyDescent="0.3">
      <c r="A42" s="100" t="s">
        <v>65</v>
      </c>
      <c r="B42" s="285">
        <v>4.0199999999999996</v>
      </c>
      <c r="C42" s="285">
        <v>5.22</v>
      </c>
      <c r="D42" s="285">
        <v>6.42</v>
      </c>
      <c r="E42" s="285">
        <v>5.0199999999999996</v>
      </c>
      <c r="F42" s="280">
        <v>5.24</v>
      </c>
      <c r="G42" s="334">
        <v>4.88</v>
      </c>
      <c r="H42" s="280">
        <v>4.24</v>
      </c>
      <c r="I42" s="280"/>
      <c r="J42" s="280"/>
      <c r="K42" s="280"/>
      <c r="L42" s="280"/>
      <c r="M42" s="280"/>
      <c r="N42" s="17">
        <f t="shared" si="59"/>
        <v>35.04</v>
      </c>
      <c r="O42" s="5">
        <f>N42/$P$1*260</f>
        <v>59.93684210526316</v>
      </c>
      <c r="P42" s="285">
        <v>54.599999999999994</v>
      </c>
      <c r="Q42" s="78">
        <f>IF(P42=0,0,O42/P42-1)</f>
        <v>9.7744360902255689E-2</v>
      </c>
    </row>
    <row r="43" spans="1:17" x14ac:dyDescent="0.3">
      <c r="A43" t="s">
        <v>33</v>
      </c>
      <c r="B43" s="70">
        <f>SUM(B39:B42)</f>
        <v>23.85</v>
      </c>
      <c r="C43" s="70">
        <f t="shared" ref="C43:M43" si="60">SUM(C39:C42)</f>
        <v>22.1</v>
      </c>
      <c r="D43" s="70">
        <f>SUM(D39:D42)</f>
        <v>23.619999999999997</v>
      </c>
      <c r="E43" s="70">
        <f t="shared" si="60"/>
        <v>19.46</v>
      </c>
      <c r="F43" s="70">
        <f t="shared" si="60"/>
        <v>19.149999999999999</v>
      </c>
      <c r="G43" s="70">
        <f t="shared" si="60"/>
        <v>25.049999999999997</v>
      </c>
      <c r="H43" s="70">
        <f t="shared" si="60"/>
        <v>20.840000000000003</v>
      </c>
      <c r="I43" s="70">
        <f t="shared" si="60"/>
        <v>0</v>
      </c>
      <c r="J43" s="70">
        <f t="shared" si="60"/>
        <v>0</v>
      </c>
      <c r="K43" s="70">
        <f t="shared" si="60"/>
        <v>0</v>
      </c>
      <c r="L43" s="70">
        <f t="shared" si="60"/>
        <v>0</v>
      </c>
      <c r="M43" s="70">
        <f t="shared" si="60"/>
        <v>0</v>
      </c>
      <c r="N43" s="5">
        <f t="shared" ref="N43" si="61">SUM(N39:N42)</f>
        <v>154.07</v>
      </c>
      <c r="O43" s="75">
        <f>SUM(O39:O42)</f>
        <v>263.54078947368424</v>
      </c>
      <c r="P43" s="75">
        <f>SUM(P39:P42)</f>
        <v>290.45999999999992</v>
      </c>
      <c r="Q43" s="28">
        <f>IF(P43=0,0,O43/P43-1)</f>
        <v>-9.2677857626921711E-2</v>
      </c>
    </row>
    <row r="44" spans="1:17" x14ac:dyDescent="0.3">
      <c r="A44" t="s">
        <v>2450</v>
      </c>
      <c r="B44" s="182">
        <f>IF(B40=0,0,SUM(B40:B42)/B43)</f>
        <v>0.48301886792452825</v>
      </c>
      <c r="C44" s="182">
        <f t="shared" ref="C44" si="62">IF(C40=0,0,SUM(C40:C42)/C43)</f>
        <v>0.58552036199095014</v>
      </c>
      <c r="D44" s="182">
        <f>IF(D40=0,0,SUM(D40:D42)/D43)</f>
        <v>0.62235393734123623</v>
      </c>
      <c r="E44" s="182">
        <f t="shared" ref="E44" si="63">IF(E40=0,0,SUM(E40:E42)/E43)</f>
        <v>0.59866392600205542</v>
      </c>
      <c r="F44" s="182">
        <f t="shared" ref="F44:G44" si="64">IF(F40=0,0,SUM(F40:F42)/F43)</f>
        <v>0.65326370757180174</v>
      </c>
      <c r="G44" s="182">
        <f t="shared" si="64"/>
        <v>0.49021956087824353</v>
      </c>
      <c r="H44" s="182">
        <f t="shared" ref="H44" si="65">IF(H40=0,0,SUM(H40:H42)/H43)</f>
        <v>0.54270633397312851</v>
      </c>
      <c r="I44" s="182">
        <f t="shared" ref="I44" si="66">IF(I40=0,0,SUM(I40:I42)/I43)</f>
        <v>0</v>
      </c>
      <c r="J44" s="182">
        <f t="shared" ref="J44" si="67">IF(J40=0,0,SUM(J40:J42)/J43)</f>
        <v>0</v>
      </c>
      <c r="K44" s="182">
        <f t="shared" ref="K44" si="68">IF(K40=0,0,SUM(K40:K42)/K43)</f>
        <v>0</v>
      </c>
      <c r="L44" s="182">
        <f t="shared" ref="L44" si="69">IF(L40=0,0,SUM(L40:L42)/L43)</f>
        <v>0</v>
      </c>
      <c r="M44" s="182">
        <f t="shared" ref="M44" si="70">IF(M40=0,0,SUM(M40:M42)/M43)</f>
        <v>0</v>
      </c>
      <c r="N44" s="182">
        <f t="shared" ref="N44" si="71">IF(N40=0,0,SUM(N40:N42)/N43)</f>
        <v>0.56409424287661458</v>
      </c>
      <c r="O44" s="182">
        <f t="shared" ref="O44" si="72">IF(O40=0,0,SUM(O40:O42)/O43)</f>
        <v>0.56409424287661447</v>
      </c>
      <c r="P44" s="182">
        <f t="shared" ref="P44" si="73">IF(P40=0,0,SUM(P40:P42)/P43)</f>
        <v>0.50599049783102679</v>
      </c>
      <c r="Q44" s="28"/>
    </row>
    <row r="46" spans="1:17" x14ac:dyDescent="0.3">
      <c r="A46" s="50" t="s">
        <v>12</v>
      </c>
      <c r="B46" s="51"/>
      <c r="C46" s="51"/>
      <c r="D46" s="51"/>
      <c r="E46" s="51"/>
      <c r="F46" s="51"/>
      <c r="G46" s="51"/>
      <c r="H46" s="51"/>
      <c r="I46" s="51"/>
      <c r="J46" s="51"/>
      <c r="K46" s="51"/>
      <c r="L46" s="51"/>
      <c r="M46" s="51"/>
      <c r="N46" s="51"/>
      <c r="O46" s="73"/>
      <c r="P46" s="73"/>
      <c r="Q46" s="51"/>
    </row>
    <row r="47" spans="1:17" ht="28.8" x14ac:dyDescent="0.3">
      <c r="A47" s="2"/>
      <c r="B47" s="1">
        <f>'Collection Reports'!$B$1</f>
        <v>45352</v>
      </c>
      <c r="C47" s="1">
        <f t="shared" ref="C47:M47" si="74">EOMONTH(B47,1)</f>
        <v>45412</v>
      </c>
      <c r="D47" s="1">
        <f t="shared" si="74"/>
        <v>45443</v>
      </c>
      <c r="E47" s="1">
        <f t="shared" si="74"/>
        <v>45473</v>
      </c>
      <c r="F47" s="1">
        <f t="shared" si="74"/>
        <v>45504</v>
      </c>
      <c r="G47" s="1">
        <f t="shared" si="74"/>
        <v>45535</v>
      </c>
      <c r="H47" s="1">
        <f t="shared" si="74"/>
        <v>45565</v>
      </c>
      <c r="I47" s="1">
        <f t="shared" si="74"/>
        <v>45596</v>
      </c>
      <c r="J47" s="1">
        <f t="shared" si="74"/>
        <v>45626</v>
      </c>
      <c r="K47" s="1">
        <f t="shared" si="74"/>
        <v>45657</v>
      </c>
      <c r="L47" s="1">
        <f t="shared" si="74"/>
        <v>45688</v>
      </c>
      <c r="M47" s="1">
        <f t="shared" si="74"/>
        <v>45716</v>
      </c>
      <c r="N47" s="1" t="s">
        <v>0</v>
      </c>
      <c r="O47" s="173" t="s">
        <v>139</v>
      </c>
      <c r="P47" s="72" t="s">
        <v>1</v>
      </c>
      <c r="Q47" t="s">
        <v>79</v>
      </c>
    </row>
    <row r="48" spans="1:17" x14ac:dyDescent="0.3">
      <c r="A48" t="s">
        <v>2</v>
      </c>
      <c r="B48" s="280">
        <v>11.989999999999998</v>
      </c>
      <c r="C48" s="280">
        <v>13.03</v>
      </c>
      <c r="D48" s="280">
        <v>10.27</v>
      </c>
      <c r="E48" s="280">
        <v>7.64</v>
      </c>
      <c r="F48" s="280">
        <v>10.29</v>
      </c>
      <c r="G48" s="334">
        <v>11.41</v>
      </c>
      <c r="H48" s="280">
        <v>11.4</v>
      </c>
      <c r="I48" s="280"/>
      <c r="J48" s="280"/>
      <c r="K48" s="280"/>
      <c r="L48" s="280"/>
      <c r="M48" s="280"/>
      <c r="N48" s="5">
        <f t="shared" ref="N48:N51" si="75">SUM(B48:M48)</f>
        <v>76.03</v>
      </c>
      <c r="O48" s="5">
        <f>N48/$P$1*260</f>
        <v>130.0513157894737</v>
      </c>
      <c r="P48" s="280">
        <v>153.98999999999998</v>
      </c>
      <c r="Q48" s="56">
        <f>IF(P48=0,0,O48/P48-1)</f>
        <v>-0.15545609591873677</v>
      </c>
    </row>
    <row r="49" spans="1:17" x14ac:dyDescent="0.3">
      <c r="A49" t="s">
        <v>4</v>
      </c>
      <c r="B49" s="280">
        <v>5.22</v>
      </c>
      <c r="C49" s="280">
        <v>5.09</v>
      </c>
      <c r="D49" s="280">
        <v>6.47</v>
      </c>
      <c r="E49" s="280">
        <v>4.8099999999999996</v>
      </c>
      <c r="F49" s="280">
        <v>5.49</v>
      </c>
      <c r="G49" s="334">
        <v>5.65</v>
      </c>
      <c r="H49" s="280">
        <v>5.3</v>
      </c>
      <c r="I49" s="280"/>
      <c r="J49" s="280"/>
      <c r="K49" s="280"/>
      <c r="L49" s="280"/>
      <c r="M49" s="280"/>
      <c r="N49" s="5">
        <f t="shared" si="75"/>
        <v>38.029999999999994</v>
      </c>
      <c r="O49" s="5">
        <f>N49/$P$1*260</f>
        <v>65.051315789473676</v>
      </c>
      <c r="P49" s="280">
        <v>63.13000000000001</v>
      </c>
      <c r="Q49" s="56">
        <f>IF(P49=0,0,O49/P49-1)</f>
        <v>3.043427513818564E-2</v>
      </c>
    </row>
    <row r="50" spans="1:17" x14ac:dyDescent="0.3">
      <c r="A50" t="s">
        <v>3</v>
      </c>
      <c r="B50" s="280">
        <v>6.75</v>
      </c>
      <c r="C50" s="280">
        <v>2.5999999999999996</v>
      </c>
      <c r="D50" s="280">
        <v>1.98</v>
      </c>
      <c r="E50" s="280">
        <v>1.87</v>
      </c>
      <c r="F50" s="280">
        <v>2.08</v>
      </c>
      <c r="G50" s="334">
        <v>1.9100000000000001</v>
      </c>
      <c r="H50" s="280">
        <v>1.92</v>
      </c>
      <c r="I50" s="280"/>
      <c r="J50" s="280"/>
      <c r="K50" s="280"/>
      <c r="L50" s="280"/>
      <c r="M50" s="280"/>
      <c r="N50" s="5">
        <f t="shared" si="75"/>
        <v>19.11</v>
      </c>
      <c r="O50" s="5">
        <f>N50/$P$1*260</f>
        <v>32.688157894736847</v>
      </c>
      <c r="P50" s="280">
        <v>25.75</v>
      </c>
      <c r="Q50" s="56">
        <f>IF(P50=0,0,O50/P50-1)</f>
        <v>0.26944302503832418</v>
      </c>
    </row>
    <row r="51" spans="1:17" x14ac:dyDescent="0.3">
      <c r="A51" s="100" t="s">
        <v>65</v>
      </c>
      <c r="B51" s="285">
        <v>4.0199999999999996</v>
      </c>
      <c r="C51" s="285">
        <v>8.85</v>
      </c>
      <c r="D51" s="285">
        <v>10.46</v>
      </c>
      <c r="E51" s="285">
        <v>8.57</v>
      </c>
      <c r="F51" s="280">
        <v>9.17</v>
      </c>
      <c r="G51" s="334">
        <v>8.83</v>
      </c>
      <c r="H51" s="280">
        <v>9.09</v>
      </c>
      <c r="I51" s="280"/>
      <c r="J51" s="280"/>
      <c r="K51" s="280"/>
      <c r="L51" s="280"/>
      <c r="M51" s="280"/>
      <c r="N51" s="17">
        <f t="shared" si="75"/>
        <v>58.989999999999995</v>
      </c>
      <c r="O51" s="5">
        <f>N51/$P$1*260</f>
        <v>100.90394736842104</v>
      </c>
      <c r="P51" s="285">
        <v>92.129999999999981</v>
      </c>
      <c r="Q51" s="78">
        <f>IF(P51=0,0,O51/P51-1)</f>
        <v>9.5234422755031689E-2</v>
      </c>
    </row>
    <row r="52" spans="1:17" x14ac:dyDescent="0.3">
      <c r="A52" t="s">
        <v>33</v>
      </c>
      <c r="B52" s="70">
        <f>SUM(B48:B51)</f>
        <v>27.979999999999997</v>
      </c>
      <c r="C52" s="70">
        <f t="shared" ref="C52:M52" si="76">SUM(C48:C51)</f>
        <v>29.57</v>
      </c>
      <c r="D52" s="70">
        <f t="shared" si="76"/>
        <v>29.18</v>
      </c>
      <c r="E52" s="70">
        <f t="shared" si="76"/>
        <v>22.89</v>
      </c>
      <c r="F52" s="70">
        <f t="shared" si="76"/>
        <v>27.03</v>
      </c>
      <c r="G52" s="70">
        <f t="shared" si="76"/>
        <v>27.800000000000004</v>
      </c>
      <c r="H52" s="70">
        <f t="shared" si="76"/>
        <v>27.709999999999997</v>
      </c>
      <c r="I52" s="70">
        <f t="shared" si="76"/>
        <v>0</v>
      </c>
      <c r="J52" s="70">
        <f t="shared" si="76"/>
        <v>0</v>
      </c>
      <c r="K52" s="70">
        <f t="shared" si="76"/>
        <v>0</v>
      </c>
      <c r="L52" s="70">
        <f t="shared" si="76"/>
        <v>0</v>
      </c>
      <c r="M52" s="70">
        <f t="shared" si="76"/>
        <v>0</v>
      </c>
      <c r="N52" s="5">
        <f t="shared" ref="N52" si="77">SUM(N48:N51)</f>
        <v>192.16000000000003</v>
      </c>
      <c r="O52" s="75">
        <f>SUM(O48:O51)</f>
        <v>328.69473684210527</v>
      </c>
      <c r="P52" s="75">
        <f>SUM(P48:P51)</f>
        <v>335</v>
      </c>
      <c r="Q52" s="28">
        <f>IF(P52=0,0,O52/P52-1)</f>
        <v>-1.8821681068342477E-2</v>
      </c>
    </row>
    <row r="53" spans="1:17" x14ac:dyDescent="0.3">
      <c r="A53" t="s">
        <v>2450</v>
      </c>
      <c r="B53" s="182">
        <f>IF(B49=0,0,SUM(B49:B51)/B52)</f>
        <v>0.5714796283059328</v>
      </c>
      <c r="C53" s="182">
        <f t="shared" ref="C53" si="78">IF(C49=0,0,SUM(C49:C51)/C52)</f>
        <v>0.55935069327020626</v>
      </c>
      <c r="D53" s="182">
        <f t="shared" ref="D53" si="79">IF(D49=0,0,SUM(D49:D51)/D52)</f>
        <v>0.64804660726525021</v>
      </c>
      <c r="E53" s="182">
        <f t="shared" ref="E53" si="80">IF(E49=0,0,SUM(E49:E51)/E52)</f>
        <v>0.66622979467016163</v>
      </c>
      <c r="F53" s="182">
        <f t="shared" ref="F53:G53" si="81">IF(F49=0,0,SUM(F49:F51)/F52)</f>
        <v>0.61931187569367374</v>
      </c>
      <c r="G53" s="182">
        <f t="shared" si="81"/>
        <v>0.58956834532374092</v>
      </c>
      <c r="H53" s="182">
        <f t="shared" ref="H53" si="82">IF(H49=0,0,SUM(H49:H51)/H52)</f>
        <v>0.58859617466618552</v>
      </c>
      <c r="I53" s="182">
        <f t="shared" ref="I53" si="83">IF(I49=0,0,SUM(I49:I51)/I52)</f>
        <v>0</v>
      </c>
      <c r="J53" s="182">
        <f t="shared" ref="J53" si="84">IF(J49=0,0,SUM(J49:J51)/J52)</f>
        <v>0</v>
      </c>
      <c r="K53" s="182">
        <f t="shared" ref="K53" si="85">IF(K49=0,0,SUM(K49:K51)/K52)</f>
        <v>0</v>
      </c>
      <c r="L53" s="182">
        <f t="shared" ref="L53" si="86">IF(L49=0,0,SUM(L49:L51)/L52)</f>
        <v>0</v>
      </c>
      <c r="M53" s="182">
        <f t="shared" ref="M53" si="87">IF(M49=0,0,SUM(M49:M51)/M52)</f>
        <v>0</v>
      </c>
      <c r="N53" s="182">
        <f t="shared" ref="N53" si="88">IF(N49=0,0,SUM(N49:N51)/N52)</f>
        <v>0.60434013322231461</v>
      </c>
      <c r="O53" s="182">
        <f t="shared" ref="O53" si="89">IF(O49=0,0,SUM(O49:O51)/O52)</f>
        <v>0.60434013322231472</v>
      </c>
      <c r="P53" s="182">
        <f t="shared" ref="P53" si="90">IF(P49=0,0,SUM(P49:P51)/P52)</f>
        <v>0.5403283582089552</v>
      </c>
      <c r="Q53" s="28"/>
    </row>
    <row r="55" spans="1:17" x14ac:dyDescent="0.3">
      <c r="A55" s="50" t="s">
        <v>13</v>
      </c>
      <c r="B55" s="51"/>
      <c r="C55" s="51"/>
      <c r="D55" s="51"/>
      <c r="E55" s="51"/>
      <c r="F55" s="51"/>
      <c r="G55" s="51"/>
      <c r="H55" s="51"/>
      <c r="I55" s="51"/>
      <c r="J55" s="51"/>
      <c r="K55" s="51"/>
      <c r="L55" s="51"/>
      <c r="M55" s="51"/>
      <c r="N55" s="51"/>
      <c r="O55" s="73"/>
      <c r="P55" s="73"/>
      <c r="Q55" s="51"/>
    </row>
    <row r="56" spans="1:17" ht="28.8" x14ac:dyDescent="0.3">
      <c r="A56" s="2"/>
      <c r="B56" s="1">
        <f>'Collection Reports'!$B$1</f>
        <v>45352</v>
      </c>
      <c r="C56" s="1">
        <f t="shared" ref="C56:M56" si="91">EOMONTH(B56,1)</f>
        <v>45412</v>
      </c>
      <c r="D56" s="1">
        <f t="shared" si="91"/>
        <v>45443</v>
      </c>
      <c r="E56" s="1">
        <f t="shared" si="91"/>
        <v>45473</v>
      </c>
      <c r="F56" s="1">
        <f t="shared" si="91"/>
        <v>45504</v>
      </c>
      <c r="G56" s="1">
        <f t="shared" si="91"/>
        <v>45535</v>
      </c>
      <c r="H56" s="1">
        <f t="shared" si="91"/>
        <v>45565</v>
      </c>
      <c r="I56" s="1">
        <f t="shared" si="91"/>
        <v>45596</v>
      </c>
      <c r="J56" s="1">
        <f t="shared" si="91"/>
        <v>45626</v>
      </c>
      <c r="K56" s="1">
        <f t="shared" si="91"/>
        <v>45657</v>
      </c>
      <c r="L56" s="1">
        <f t="shared" si="91"/>
        <v>45688</v>
      </c>
      <c r="M56" s="1">
        <f t="shared" si="91"/>
        <v>45716</v>
      </c>
      <c r="N56" s="1" t="s">
        <v>0</v>
      </c>
      <c r="O56" s="173" t="s">
        <v>139</v>
      </c>
      <c r="P56" s="72" t="s">
        <v>1</v>
      </c>
      <c r="Q56" t="s">
        <v>79</v>
      </c>
    </row>
    <row r="57" spans="1:17" x14ac:dyDescent="0.3">
      <c r="A57" t="s">
        <v>2</v>
      </c>
      <c r="B57" s="280">
        <v>27.700000000000003</v>
      </c>
      <c r="C57" s="280">
        <v>23.36</v>
      </c>
      <c r="D57" s="280">
        <v>15.24</v>
      </c>
      <c r="E57" s="280">
        <v>14.27</v>
      </c>
      <c r="F57" s="280">
        <v>13.91</v>
      </c>
      <c r="G57" s="334">
        <v>27.310000000000002</v>
      </c>
      <c r="H57" s="281">
        <v>26.18</v>
      </c>
      <c r="I57" s="280"/>
      <c r="J57" s="280"/>
      <c r="K57" s="280"/>
      <c r="L57" s="280"/>
      <c r="M57" s="280"/>
      <c r="N57" s="5">
        <f t="shared" ref="N57:N60" si="92">SUM(B57:M57)</f>
        <v>147.97</v>
      </c>
      <c r="O57" s="5">
        <f>N57/$P$1*260</f>
        <v>253.1065789473684</v>
      </c>
      <c r="P57" s="280">
        <v>281.93000000000006</v>
      </c>
      <c r="Q57" s="56">
        <f>IF(P57=0,0,O57/P57-1)</f>
        <v>-0.10223609070560657</v>
      </c>
    </row>
    <row r="58" spans="1:17" x14ac:dyDescent="0.3">
      <c r="A58" t="s">
        <v>4</v>
      </c>
      <c r="B58" s="280">
        <v>7.48</v>
      </c>
      <c r="C58" s="280">
        <v>7.36</v>
      </c>
      <c r="D58" s="280">
        <v>8.1</v>
      </c>
      <c r="E58" s="280">
        <v>6.63</v>
      </c>
      <c r="F58" s="280">
        <v>7.61</v>
      </c>
      <c r="G58" s="334">
        <v>7.91</v>
      </c>
      <c r="H58" s="280">
        <v>7.11</v>
      </c>
      <c r="I58" s="280"/>
      <c r="J58" s="280"/>
      <c r="K58" s="280"/>
      <c r="L58" s="280"/>
      <c r="M58" s="280"/>
      <c r="N58" s="5">
        <f t="shared" si="92"/>
        <v>52.2</v>
      </c>
      <c r="O58" s="5">
        <f>N58/$P$1*260</f>
        <v>89.289473684210535</v>
      </c>
      <c r="P58" s="280">
        <v>91.499999999999986</v>
      </c>
      <c r="Q58" s="56">
        <f>IF(P58=0,0,O58/P58-1)</f>
        <v>-2.4158757549611498E-2</v>
      </c>
    </row>
    <row r="59" spans="1:17" x14ac:dyDescent="0.3">
      <c r="A59" t="s">
        <v>3</v>
      </c>
      <c r="B59" s="280">
        <v>4.2699999999999996</v>
      </c>
      <c r="C59" s="280">
        <v>3.92</v>
      </c>
      <c r="D59" s="280">
        <v>3.57</v>
      </c>
      <c r="E59" s="280">
        <v>3.37</v>
      </c>
      <c r="F59" s="280">
        <v>3.16</v>
      </c>
      <c r="G59" s="334">
        <v>4.09</v>
      </c>
      <c r="H59" s="280">
        <v>3.34</v>
      </c>
      <c r="I59" s="280"/>
      <c r="J59" s="280"/>
      <c r="K59" s="280"/>
      <c r="L59" s="280"/>
      <c r="M59" s="280"/>
      <c r="N59" s="5">
        <f t="shared" si="92"/>
        <v>25.72</v>
      </c>
      <c r="O59" s="5">
        <f>N59/$P$1*260</f>
        <v>43.994736842105262</v>
      </c>
      <c r="P59" s="280">
        <v>48.67</v>
      </c>
      <c r="Q59" s="56">
        <f>IF(P59=0,0,O59/P59-1)</f>
        <v>-9.6060471705254558E-2</v>
      </c>
    </row>
    <row r="60" spans="1:17" x14ac:dyDescent="0.3">
      <c r="A60" s="100" t="s">
        <v>65</v>
      </c>
      <c r="B60" s="285">
        <v>7.26</v>
      </c>
      <c r="C60" s="285">
        <v>8.41</v>
      </c>
      <c r="D60" s="285">
        <v>10.7</v>
      </c>
      <c r="E60" s="285">
        <v>8.94</v>
      </c>
      <c r="F60" s="280">
        <v>9.7100000000000009</v>
      </c>
      <c r="G60" s="334">
        <v>9.0399999999999991</v>
      </c>
      <c r="H60" s="281">
        <v>8.5299999999999994</v>
      </c>
      <c r="I60" s="280"/>
      <c r="J60" s="280"/>
      <c r="K60" s="280"/>
      <c r="L60" s="280"/>
      <c r="M60" s="280"/>
      <c r="N60" s="17">
        <f t="shared" si="92"/>
        <v>62.589999999999996</v>
      </c>
      <c r="O60" s="5">
        <f>N60/$P$1*260</f>
        <v>107.06184210526315</v>
      </c>
      <c r="P60" s="285">
        <v>102.11</v>
      </c>
      <c r="Q60" s="78">
        <f>IF(P60=0,0,O60/P60-1)</f>
        <v>4.8495172904349682E-2</v>
      </c>
    </row>
    <row r="61" spans="1:17" x14ac:dyDescent="0.3">
      <c r="A61" t="s">
        <v>33</v>
      </c>
      <c r="B61" s="70">
        <f>SUM(B57:B60)</f>
        <v>46.71</v>
      </c>
      <c r="C61" s="70">
        <f t="shared" ref="C61:M61" si="93">SUM(C57:C60)</f>
        <v>43.05</v>
      </c>
      <c r="D61" s="70">
        <f t="shared" si="93"/>
        <v>37.61</v>
      </c>
      <c r="E61" s="70">
        <f t="shared" si="93"/>
        <v>33.21</v>
      </c>
      <c r="F61" s="70">
        <f t="shared" si="93"/>
        <v>34.39</v>
      </c>
      <c r="G61" s="70">
        <f t="shared" si="93"/>
        <v>48.35</v>
      </c>
      <c r="H61" s="70">
        <f t="shared" si="93"/>
        <v>45.16</v>
      </c>
      <c r="I61" s="70">
        <f t="shared" si="93"/>
        <v>0</v>
      </c>
      <c r="J61" s="70">
        <f t="shared" si="93"/>
        <v>0</v>
      </c>
      <c r="K61" s="70">
        <f t="shared" si="93"/>
        <v>0</v>
      </c>
      <c r="L61" s="70">
        <f t="shared" si="93"/>
        <v>0</v>
      </c>
      <c r="M61" s="70">
        <f t="shared" si="93"/>
        <v>0</v>
      </c>
      <c r="N61" s="5">
        <f t="shared" ref="N61" si="94">SUM(N57:N60)</f>
        <v>288.48</v>
      </c>
      <c r="O61" s="75">
        <f>SUM(O57:O60)</f>
        <v>493.45263157894738</v>
      </c>
      <c r="P61" s="75">
        <f>SUM(P57:P60)</f>
        <v>524.21</v>
      </c>
      <c r="Q61" s="28">
        <f>IF(P61=0,0,O61/P61-1)</f>
        <v>-5.8673753688507801E-2</v>
      </c>
    </row>
    <row r="62" spans="1:17" x14ac:dyDescent="0.3">
      <c r="A62" t="s">
        <v>2450</v>
      </c>
      <c r="B62" s="182">
        <f>IF(B58=0,0,SUM(B58:B60)/B61)</f>
        <v>0.40697923356882887</v>
      </c>
      <c r="C62" s="182">
        <f t="shared" ref="C62" si="95">IF(C58=0,0,SUM(C58:C60)/C61)</f>
        <v>0.45737514518002331</v>
      </c>
      <c r="D62" s="182">
        <f t="shared" ref="D62" si="96">IF(D58=0,0,SUM(D58:D60)/D61)</f>
        <v>0.5947886200478596</v>
      </c>
      <c r="E62" s="182">
        <f t="shared" ref="E62" si="97">IF(E58=0,0,SUM(E58:E60)/E61)</f>
        <v>0.5703101475459198</v>
      </c>
      <c r="F62" s="182">
        <f t="shared" ref="F62:G62" si="98">IF(F58=0,0,SUM(F58:F60)/F61)</f>
        <v>0.59552195405641173</v>
      </c>
      <c r="G62" s="182">
        <f t="shared" si="98"/>
        <v>0.43516028955532571</v>
      </c>
      <c r="H62" s="182">
        <f t="shared" ref="H62" si="99">IF(H58=0,0,SUM(H58:H60)/H61)</f>
        <v>0.42028343666961909</v>
      </c>
      <c r="I62" s="182">
        <f t="shared" ref="I62" si="100">IF(I58=0,0,SUM(I58:I60)/I61)</f>
        <v>0</v>
      </c>
      <c r="J62" s="182">
        <f t="shared" ref="J62" si="101">IF(J58=0,0,SUM(J58:J60)/J61)</f>
        <v>0</v>
      </c>
      <c r="K62" s="182">
        <f t="shared" ref="K62" si="102">IF(K58=0,0,SUM(K58:K60)/K61)</f>
        <v>0</v>
      </c>
      <c r="L62" s="182">
        <f t="shared" ref="L62" si="103">IF(L58=0,0,SUM(L58:L60)/L61)</f>
        <v>0</v>
      </c>
      <c r="M62" s="182">
        <f t="shared" ref="M62" si="104">IF(M58=0,0,SUM(M58:M60)/M61)</f>
        <v>0</v>
      </c>
      <c r="N62" s="182">
        <f t="shared" ref="N62" si="105">IF(N58=0,0,SUM(N58:N60)/N61)</f>
        <v>0.48707016084303933</v>
      </c>
      <c r="O62" s="182">
        <f t="shared" ref="O62" si="106">IF(O58=0,0,SUM(O58:O60)/O61)</f>
        <v>0.48707016084303945</v>
      </c>
      <c r="P62" s="182">
        <f t="shared" ref="P62" si="107">IF(P58=0,0,SUM(P58:P60)/P61)</f>
        <v>0.46218118692890248</v>
      </c>
      <c r="Q62" s="28"/>
    </row>
  </sheetData>
  <dataConsolidate/>
  <pageMargins left="0.7" right="0.7" top="0.75" bottom="0.75" header="0.3" footer="0.3"/>
  <pageSetup scale="34" orientation="landscape" r:id="rId1"/>
  <headerFooter>
    <oddFooter>&amp;L&amp;A
&amp;D
&amp;T&amp;CCentral Contra Costa Solid Waste Authority&amp;R&amp;P of&amp;N</oddFooter>
  </headerFooter>
  <ignoredErrors>
    <ignoredError sqref="J7"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4" tint="0.39997558519241921"/>
    <pageSetUpPr fitToPage="1"/>
  </sheetPr>
  <dimension ref="A1:Z2392"/>
  <sheetViews>
    <sheetView workbookViewId="0">
      <pane ySplit="4" topLeftCell="A5" activePane="bottomLeft" state="frozen"/>
      <selection pane="bottomLeft" sqref="A1:L1"/>
    </sheetView>
  </sheetViews>
  <sheetFormatPr defaultColWidth="9.44140625" defaultRowHeight="14.4" x14ac:dyDescent="0.3"/>
  <cols>
    <col min="1" max="1" width="41.44140625" bestFit="1" customWidth="1"/>
    <col min="2" max="2" width="13.44140625" bestFit="1" customWidth="1"/>
    <col min="3" max="3" width="19" bestFit="1" customWidth="1"/>
    <col min="4" max="4" width="20.5546875" bestFit="1" customWidth="1"/>
    <col min="5" max="5" width="20" bestFit="1" customWidth="1"/>
    <col min="6" max="6" width="10" bestFit="1" customWidth="1"/>
    <col min="7" max="7" width="20" bestFit="1" customWidth="1"/>
    <col min="8" max="8" width="16.44140625" bestFit="1" customWidth="1"/>
    <col min="9" max="9" width="11.5546875" bestFit="1" customWidth="1"/>
    <col min="10" max="10" width="23.5546875" bestFit="1" customWidth="1"/>
    <col min="11" max="11" width="13.44140625" bestFit="1" customWidth="1"/>
    <col min="12" max="12" width="13.5546875" bestFit="1" customWidth="1"/>
    <col min="13" max="13" width="12.44140625" bestFit="1" customWidth="1"/>
    <col min="15" max="15" width="13.44140625" bestFit="1" customWidth="1"/>
    <col min="16" max="16" width="11.44140625" bestFit="1" customWidth="1"/>
    <col min="17" max="17" width="16.5546875" bestFit="1" customWidth="1"/>
    <col min="18" max="18" width="18.44140625" bestFit="1" customWidth="1"/>
    <col min="19" max="19" width="17.5546875" bestFit="1" customWidth="1"/>
    <col min="20" max="20" width="7.5546875" bestFit="1" customWidth="1"/>
    <col min="21" max="21" width="17.5546875" bestFit="1" customWidth="1"/>
    <col min="22" max="22" width="14.44140625" bestFit="1" customWidth="1"/>
    <col min="23" max="23" width="8.44140625" bestFit="1" customWidth="1"/>
    <col min="24" max="24" width="20.5546875" bestFit="1" customWidth="1"/>
    <col min="25" max="25" width="10.5546875" bestFit="1" customWidth="1"/>
    <col min="26" max="26" width="5.44140625" bestFit="1" customWidth="1"/>
  </cols>
  <sheetData>
    <row r="1" spans="1:26" x14ac:dyDescent="0.3">
      <c r="A1" s="530" t="s">
        <v>27072</v>
      </c>
      <c r="B1" s="530"/>
      <c r="C1" s="530"/>
      <c r="D1" s="530"/>
      <c r="E1" s="530"/>
      <c r="F1" s="530"/>
      <c r="G1" s="530"/>
      <c r="H1" s="530"/>
      <c r="I1" s="530"/>
      <c r="J1" s="530"/>
      <c r="K1" s="530"/>
      <c r="L1" s="530"/>
    </row>
    <row r="3" spans="1:26" ht="15" thickBot="1" x14ac:dyDescent="0.35">
      <c r="A3" s="19" t="s">
        <v>2297</v>
      </c>
      <c r="B3" s="19"/>
      <c r="C3" s="19" t="s">
        <v>15669</v>
      </c>
      <c r="D3" s="19"/>
      <c r="E3" s="19"/>
      <c r="F3" s="19"/>
      <c r="G3" s="19"/>
      <c r="H3" s="19"/>
      <c r="I3" s="19"/>
      <c r="J3" s="19"/>
      <c r="K3" s="19"/>
      <c r="L3" s="19"/>
      <c r="M3" s="19"/>
    </row>
    <row r="4" spans="1:26" ht="29.4" thickBot="1" x14ac:dyDescent="0.35">
      <c r="A4" s="19" t="s">
        <v>8387</v>
      </c>
      <c r="B4" s="184" t="s">
        <v>21</v>
      </c>
      <c r="C4" s="184" t="s">
        <v>234</v>
      </c>
      <c r="D4" s="184" t="s">
        <v>235</v>
      </c>
      <c r="E4" s="184" t="s">
        <v>238</v>
      </c>
      <c r="F4" s="184" t="s">
        <v>2300</v>
      </c>
      <c r="G4" s="184" t="s">
        <v>236</v>
      </c>
      <c r="H4" s="184" t="s">
        <v>2298</v>
      </c>
      <c r="I4" s="184" t="s">
        <v>64</v>
      </c>
      <c r="J4" s="184" t="s">
        <v>15585</v>
      </c>
      <c r="K4" s="184" t="s">
        <v>239</v>
      </c>
      <c r="L4" s="184" t="s">
        <v>69</v>
      </c>
      <c r="M4" s="344" t="s">
        <v>2583</v>
      </c>
      <c r="O4" s="188" t="s">
        <v>21</v>
      </c>
      <c r="P4" s="189" t="s">
        <v>2639</v>
      </c>
      <c r="Q4" s="189" t="s">
        <v>64</v>
      </c>
      <c r="R4" s="189" t="s">
        <v>22</v>
      </c>
      <c r="S4" s="190" t="s">
        <v>65</v>
      </c>
    </row>
    <row r="5" spans="1:26" x14ac:dyDescent="0.3">
      <c r="A5" s="402" t="s">
        <v>13685</v>
      </c>
      <c r="B5" s="402">
        <v>9210134</v>
      </c>
      <c r="C5" s="108"/>
      <c r="D5" s="108">
        <v>1</v>
      </c>
      <c r="E5" s="108"/>
      <c r="F5" s="108"/>
      <c r="G5" s="108">
        <v>3</v>
      </c>
      <c r="H5" s="108"/>
      <c r="I5" s="108"/>
      <c r="J5" s="108">
        <v>0.64</v>
      </c>
      <c r="K5" s="108"/>
      <c r="L5" s="108">
        <v>4.6399999999999997</v>
      </c>
      <c r="M5" s="108">
        <v>1</v>
      </c>
      <c r="O5" s="187" t="s">
        <v>33</v>
      </c>
      <c r="P5" s="201">
        <f>Z15</f>
        <v>2001</v>
      </c>
      <c r="Q5" s="193">
        <f>(SUM(U15:W15)/Z15)</f>
        <v>0.92703648175912046</v>
      </c>
      <c r="R5" s="194">
        <f>Y15/Z15</f>
        <v>0.33183408295852074</v>
      </c>
      <c r="S5" s="195">
        <f>X15/Z15</f>
        <v>0.31284357821089454</v>
      </c>
    </row>
    <row r="6" spans="1:26" x14ac:dyDescent="0.3">
      <c r="A6" s="402" t="s">
        <v>13686</v>
      </c>
      <c r="B6" s="402">
        <v>9210140</v>
      </c>
      <c r="C6" s="108"/>
      <c r="D6" s="108">
        <v>2</v>
      </c>
      <c r="E6" s="108"/>
      <c r="F6" s="108"/>
      <c r="G6" s="108">
        <v>3</v>
      </c>
      <c r="H6" s="108"/>
      <c r="I6" s="108"/>
      <c r="J6" s="108"/>
      <c r="K6" s="108">
        <v>0.48</v>
      </c>
      <c r="L6" s="108">
        <v>5.48</v>
      </c>
      <c r="M6" s="108">
        <v>2</v>
      </c>
      <c r="O6" s="191" t="s">
        <v>45</v>
      </c>
      <c r="P6" s="199">
        <f>+Z18+Z17+Z22+Z25+Z26+Z30</f>
        <v>209</v>
      </c>
      <c r="Q6" s="193">
        <f>SUM(U17+U18+U22+U25+U30+V17+V18+V22+V25+V30+W17+W18+W22+W25+W30)/SUM(+Z17+Z18+Z22+Z25+Z30)</f>
        <v>0.9138755980861244</v>
      </c>
      <c r="R6" s="194">
        <f>SUM(+Y17+Y18+Y22+Y25+Y26+Y30)/SUM(Z17+Z18+Z22+Z25+Z26+Z30)</f>
        <v>0.41626794258373206</v>
      </c>
      <c r="S6" s="195">
        <f>SUM(X17+X18+X22+X25+X26+X30)/SUM(Z17+Z18+Z22+Z25+Z26+Z30)</f>
        <v>0.25358851674641147</v>
      </c>
    </row>
    <row r="7" spans="1:26" x14ac:dyDescent="0.3">
      <c r="A7" s="402" t="s">
        <v>13687</v>
      </c>
      <c r="B7" s="402">
        <v>9210132</v>
      </c>
      <c r="C7" s="108"/>
      <c r="D7" s="108">
        <v>2</v>
      </c>
      <c r="E7" s="108"/>
      <c r="F7" s="108"/>
      <c r="G7" s="108">
        <v>2</v>
      </c>
      <c r="H7" s="108"/>
      <c r="I7" s="108"/>
      <c r="J7" s="108"/>
      <c r="K7" s="108"/>
      <c r="L7" s="108">
        <v>4</v>
      </c>
      <c r="M7" s="108">
        <v>2</v>
      </c>
      <c r="O7" s="191" t="s">
        <v>9</v>
      </c>
      <c r="P7" s="199">
        <f>+Z16+Z24</f>
        <v>347</v>
      </c>
      <c r="Q7" s="193">
        <f>SUM(+U16+V16+W16+U24+V24+W24)/SUM(+Z16+Z24)</f>
        <v>0.90778097982708938</v>
      </c>
      <c r="R7" s="194">
        <f>SUM(Y16+Y24)/SUM(Z16+Z24)</f>
        <v>0.36311239193083572</v>
      </c>
      <c r="S7" s="195">
        <f>SUM(X16+X24)/SUM(Z16+Z24)</f>
        <v>0.29394812680115273</v>
      </c>
    </row>
    <row r="8" spans="1:26" x14ac:dyDescent="0.3">
      <c r="A8" s="402" t="s">
        <v>13688</v>
      </c>
      <c r="B8" s="402">
        <v>9210140</v>
      </c>
      <c r="C8" s="108">
        <v>0.51</v>
      </c>
      <c r="D8" s="108">
        <v>14</v>
      </c>
      <c r="E8" s="108"/>
      <c r="F8" s="108"/>
      <c r="G8" s="108">
        <v>18</v>
      </c>
      <c r="H8" s="108"/>
      <c r="I8" s="108">
        <v>0.17</v>
      </c>
      <c r="J8" s="108">
        <v>0.96</v>
      </c>
      <c r="K8" s="108"/>
      <c r="L8" s="108">
        <v>33.64</v>
      </c>
      <c r="M8" s="108">
        <v>14.51</v>
      </c>
      <c r="O8" s="191" t="s">
        <v>10</v>
      </c>
      <c r="P8" s="199">
        <f>+Z19+Z27</f>
        <v>302</v>
      </c>
      <c r="Q8" s="193">
        <f>SUM(U19+V19+W19+U27+V27+W27)/SUM(+Z19+Z27)</f>
        <v>0.96026490066225167</v>
      </c>
      <c r="R8" s="194">
        <f>SUM(Y19+Y27)/SUM(Z19+Z27)</f>
        <v>0.40066225165562913</v>
      </c>
      <c r="S8" s="195">
        <f>SUM(X19+X27)/SUM(Z19+Z27)</f>
        <v>0.26158940397350994</v>
      </c>
    </row>
    <row r="9" spans="1:26" x14ac:dyDescent="0.3">
      <c r="A9" s="402" t="s">
        <v>13689</v>
      </c>
      <c r="B9" s="402">
        <v>9210138</v>
      </c>
      <c r="C9" s="108">
        <v>0.17</v>
      </c>
      <c r="D9" s="108"/>
      <c r="E9" s="108"/>
      <c r="F9" s="108"/>
      <c r="G9" s="108"/>
      <c r="H9" s="108"/>
      <c r="I9" s="108"/>
      <c r="J9" s="108"/>
      <c r="K9" s="108"/>
      <c r="L9" s="108">
        <v>0.17</v>
      </c>
      <c r="M9" s="108">
        <v>0.17</v>
      </c>
      <c r="O9" s="191" t="s">
        <v>11</v>
      </c>
      <c r="P9" s="199">
        <f>+Z20+Z28</f>
        <v>132</v>
      </c>
      <c r="Q9" s="193">
        <f>SUM(U20+V20+W20+U28+V28+W28)/SUM(+Z20+Z28)</f>
        <v>0.88636363636363635</v>
      </c>
      <c r="R9" s="194">
        <f>SUM(Y20+Y28)/SUM(Z20+Z28)</f>
        <v>0.30303030303030304</v>
      </c>
      <c r="S9" s="195">
        <f>SUM(X20+X28)/SUM(Z20+Z28)</f>
        <v>0.32575757575757575</v>
      </c>
    </row>
    <row r="10" spans="1:26" x14ac:dyDescent="0.3">
      <c r="A10" s="402" t="s">
        <v>13690</v>
      </c>
      <c r="B10" s="402">
        <v>9210244</v>
      </c>
      <c r="C10" s="108"/>
      <c r="D10" s="108"/>
      <c r="E10" s="108"/>
      <c r="F10" s="108"/>
      <c r="G10" s="108"/>
      <c r="H10" s="108">
        <v>0</v>
      </c>
      <c r="I10" s="108"/>
      <c r="J10" s="108"/>
      <c r="K10" s="108"/>
      <c r="L10" s="108">
        <v>0</v>
      </c>
      <c r="M10" s="108">
        <v>0</v>
      </c>
      <c r="O10" s="191" t="s">
        <v>12</v>
      </c>
      <c r="P10" s="199">
        <f>+Z21+Z29</f>
        <v>116</v>
      </c>
      <c r="Q10" s="193">
        <f>SUM(+U21+V21+W21+U29+V29+W29)/SUM(+Z21+Z29)</f>
        <v>1.0172413793103448</v>
      </c>
      <c r="R10" s="194">
        <f>SUM(Y21+Y29)/SUM(Z21+Z29)</f>
        <v>0.35344827586206895</v>
      </c>
      <c r="S10" s="195">
        <f>SUM(X21+X29)/SUM(Z21+Z29)</f>
        <v>0.30172413793103448</v>
      </c>
    </row>
    <row r="11" spans="1:26" ht="15" thickBot="1" x14ac:dyDescent="0.35">
      <c r="A11" s="402" t="s">
        <v>13691</v>
      </c>
      <c r="B11" s="402">
        <v>9210134</v>
      </c>
      <c r="C11" s="108"/>
      <c r="D11" s="108">
        <v>2</v>
      </c>
      <c r="E11" s="108"/>
      <c r="F11" s="108"/>
      <c r="G11" s="108">
        <v>2</v>
      </c>
      <c r="H11" s="108"/>
      <c r="I11" s="108"/>
      <c r="J11" s="108">
        <v>0.64</v>
      </c>
      <c r="K11" s="108"/>
      <c r="L11" s="108">
        <v>4.6399999999999997</v>
      </c>
      <c r="M11" s="108">
        <v>2</v>
      </c>
      <c r="O11" s="192" t="s">
        <v>13</v>
      </c>
      <c r="P11" s="200">
        <f>+Z23+Z31</f>
        <v>893</v>
      </c>
      <c r="Q11" s="196">
        <f>SUM(+U23+V23+W23+U31+V31+W31)/SUM(+Z23+Z31)</f>
        <v>0.91937290033594621</v>
      </c>
      <c r="R11" s="197">
        <f>SUM(Y23+Y31)/SUM(Z23+Z31)</f>
        <v>0.27771556550951848</v>
      </c>
      <c r="S11" s="198">
        <f>SUM(X23+X31)/SUM(Z23+Z31)</f>
        <v>0.35050391937290032</v>
      </c>
    </row>
    <row r="12" spans="1:26" x14ac:dyDescent="0.3">
      <c r="A12" s="402" t="s">
        <v>13692</v>
      </c>
      <c r="B12" s="402">
        <v>9210138</v>
      </c>
      <c r="C12" s="108">
        <v>0.48</v>
      </c>
      <c r="D12" s="108">
        <v>2</v>
      </c>
      <c r="E12" s="108"/>
      <c r="F12" s="108"/>
      <c r="G12" s="108"/>
      <c r="H12" s="108"/>
      <c r="I12" s="108">
        <v>0.48</v>
      </c>
      <c r="J12" s="108"/>
      <c r="K12" s="108"/>
      <c r="L12" s="108">
        <v>2.96</v>
      </c>
      <c r="M12" s="108">
        <v>2.48</v>
      </c>
    </row>
    <row r="13" spans="1:26" x14ac:dyDescent="0.3">
      <c r="A13" s="402" t="s">
        <v>13692</v>
      </c>
      <c r="B13" s="402">
        <v>9210238</v>
      </c>
      <c r="C13" s="108"/>
      <c r="D13" s="108"/>
      <c r="E13" s="108"/>
      <c r="F13" s="108"/>
      <c r="G13" s="108"/>
      <c r="H13" s="108">
        <v>0</v>
      </c>
      <c r="I13" s="108"/>
      <c r="J13" s="108"/>
      <c r="K13" s="108"/>
      <c r="L13" s="108">
        <v>0</v>
      </c>
      <c r="M13" s="108">
        <v>0</v>
      </c>
    </row>
    <row r="14" spans="1:26" x14ac:dyDescent="0.3">
      <c r="A14" s="402" t="s">
        <v>13693</v>
      </c>
      <c r="B14" s="402">
        <v>9210140</v>
      </c>
      <c r="C14" s="108">
        <v>0.32</v>
      </c>
      <c r="D14" s="108"/>
      <c r="E14" s="108"/>
      <c r="F14" s="108"/>
      <c r="G14" s="108"/>
      <c r="H14" s="108"/>
      <c r="I14" s="108">
        <v>0.96</v>
      </c>
      <c r="J14" s="108"/>
      <c r="K14" s="108">
        <v>0.48</v>
      </c>
      <c r="L14" s="108">
        <v>1.76</v>
      </c>
      <c r="M14" s="108">
        <v>0.32</v>
      </c>
      <c r="Q14" t="s">
        <v>234</v>
      </c>
      <c r="R14" t="s">
        <v>235</v>
      </c>
      <c r="S14" t="s">
        <v>238</v>
      </c>
      <c r="T14" t="s">
        <v>2300</v>
      </c>
      <c r="U14" t="s">
        <v>236</v>
      </c>
      <c r="V14" t="s">
        <v>2298</v>
      </c>
      <c r="W14" t="s">
        <v>64</v>
      </c>
      <c r="X14" t="s">
        <v>2299</v>
      </c>
      <c r="Y14" t="s">
        <v>239</v>
      </c>
      <c r="Z14" t="s">
        <v>33</v>
      </c>
    </row>
    <row r="15" spans="1:26" x14ac:dyDescent="0.3">
      <c r="A15" s="402" t="s">
        <v>16674</v>
      </c>
      <c r="B15" s="402">
        <v>9210144</v>
      </c>
      <c r="C15" s="108"/>
      <c r="D15" s="108"/>
      <c r="E15" s="108"/>
      <c r="F15" s="108"/>
      <c r="G15" s="108"/>
      <c r="H15" s="108"/>
      <c r="I15" s="108"/>
      <c r="J15" s="108">
        <v>0.32</v>
      </c>
      <c r="K15" s="108"/>
      <c r="L15" s="108">
        <v>0.32</v>
      </c>
      <c r="M15" s="108">
        <v>0</v>
      </c>
      <c r="O15" s="15" t="s">
        <v>2453</v>
      </c>
      <c r="Q15">
        <f>COUNTIFS(C5:C3000,"&gt;0")</f>
        <v>683</v>
      </c>
      <c r="R15">
        <f t="shared" ref="R15:Z15" si="0">COUNTIFS(D5:D3000,"&gt;0")</f>
        <v>1211</v>
      </c>
      <c r="S15">
        <f t="shared" si="0"/>
        <v>38</v>
      </c>
      <c r="T15">
        <f t="shared" si="0"/>
        <v>30</v>
      </c>
      <c r="U15">
        <f t="shared" si="0"/>
        <v>1117</v>
      </c>
      <c r="V15">
        <f t="shared" si="0"/>
        <v>13</v>
      </c>
      <c r="W15">
        <f t="shared" si="0"/>
        <v>725</v>
      </c>
      <c r="X15">
        <f t="shared" si="0"/>
        <v>626</v>
      </c>
      <c r="Y15">
        <f t="shared" si="0"/>
        <v>664</v>
      </c>
      <c r="Z15">
        <f t="shared" si="0"/>
        <v>2001</v>
      </c>
    </row>
    <row r="16" spans="1:26" x14ac:dyDescent="0.3">
      <c r="A16" s="402" t="s">
        <v>13694</v>
      </c>
      <c r="B16" s="402">
        <v>9210140</v>
      </c>
      <c r="C16" s="108"/>
      <c r="D16" s="108">
        <v>1</v>
      </c>
      <c r="E16" s="108"/>
      <c r="F16" s="108"/>
      <c r="G16" s="108">
        <v>2</v>
      </c>
      <c r="H16" s="108"/>
      <c r="I16" s="108"/>
      <c r="J16" s="108"/>
      <c r="K16" s="108"/>
      <c r="L16" s="108">
        <v>3</v>
      </c>
      <c r="M16" s="108">
        <v>1</v>
      </c>
      <c r="O16">
        <v>9210132</v>
      </c>
      <c r="Q16">
        <f>COUNTIFS($B$5:$B$3000,$O16,C$5:C$3000,"&gt;0",$A$5:$A$3000,"&lt;&gt;0")</f>
        <v>152</v>
      </c>
      <c r="R16">
        <f t="shared" ref="R16:Z16" si="1">COUNTIFS($B$5:$B$3000,$O16,D$5:D$3000,"&gt;0",$A$5:$A$3000,"&lt;&gt;0")</f>
        <v>191</v>
      </c>
      <c r="S16">
        <f t="shared" si="1"/>
        <v>0</v>
      </c>
      <c r="T16">
        <f t="shared" si="1"/>
        <v>0</v>
      </c>
      <c r="U16">
        <f t="shared" si="1"/>
        <v>181</v>
      </c>
      <c r="V16">
        <f t="shared" si="1"/>
        <v>0</v>
      </c>
      <c r="W16">
        <f t="shared" si="1"/>
        <v>131</v>
      </c>
      <c r="X16">
        <f t="shared" si="1"/>
        <v>102</v>
      </c>
      <c r="Y16">
        <f t="shared" si="1"/>
        <v>126</v>
      </c>
      <c r="Z16">
        <f t="shared" si="1"/>
        <v>342</v>
      </c>
    </row>
    <row r="17" spans="1:26" x14ac:dyDescent="0.3">
      <c r="A17" s="402" t="s">
        <v>13695</v>
      </c>
      <c r="B17" s="402">
        <v>9210132</v>
      </c>
      <c r="C17" s="108"/>
      <c r="D17" s="108">
        <v>30</v>
      </c>
      <c r="E17" s="108"/>
      <c r="F17" s="108"/>
      <c r="G17" s="108">
        <v>48</v>
      </c>
      <c r="H17" s="108"/>
      <c r="I17" s="108"/>
      <c r="J17" s="108">
        <v>3.84</v>
      </c>
      <c r="K17" s="108">
        <v>1.44</v>
      </c>
      <c r="L17" s="108">
        <v>83.28</v>
      </c>
      <c r="M17" s="108">
        <v>30</v>
      </c>
      <c r="O17">
        <v>9210134</v>
      </c>
      <c r="Q17">
        <f t="shared" ref="Q17:Q31" si="2">COUNTIFS($B$5:$B$3000,$O17,C$5:C$3000,"&gt;0",$A$5:$A$3000,"&lt;&gt;0")</f>
        <v>31</v>
      </c>
      <c r="R17">
        <f t="shared" ref="R17:Z31" si="3">COUNTIFS($B$5:$B$3000,$O17,D$5:D$3000,"&gt;0",$A$5:$A$3000,"&lt;&gt;0")</f>
        <v>136</v>
      </c>
      <c r="S17">
        <f t="shared" si="3"/>
        <v>2</v>
      </c>
      <c r="T17">
        <f t="shared" si="3"/>
        <v>0</v>
      </c>
      <c r="U17">
        <f t="shared" si="3"/>
        <v>106</v>
      </c>
      <c r="V17">
        <f t="shared" si="3"/>
        <v>0</v>
      </c>
      <c r="W17">
        <f t="shared" si="3"/>
        <v>67</v>
      </c>
      <c r="X17">
        <f t="shared" si="3"/>
        <v>53</v>
      </c>
      <c r="Y17">
        <f t="shared" si="3"/>
        <v>82</v>
      </c>
      <c r="Z17">
        <f t="shared" si="3"/>
        <v>188</v>
      </c>
    </row>
    <row r="18" spans="1:26" x14ac:dyDescent="0.3">
      <c r="A18" s="402" t="s">
        <v>13696</v>
      </c>
      <c r="B18" s="402">
        <v>9210140</v>
      </c>
      <c r="C18" s="108"/>
      <c r="D18" s="108">
        <v>4</v>
      </c>
      <c r="E18" s="108"/>
      <c r="F18" s="108"/>
      <c r="G18" s="108">
        <v>4</v>
      </c>
      <c r="H18" s="108"/>
      <c r="I18" s="108"/>
      <c r="J18" s="108"/>
      <c r="K18" s="108">
        <v>1.28</v>
      </c>
      <c r="L18" s="108">
        <v>9.2799999999999994</v>
      </c>
      <c r="M18" s="108">
        <v>4</v>
      </c>
      <c r="O18">
        <v>9210135</v>
      </c>
      <c r="Q18">
        <f t="shared" si="2"/>
        <v>2</v>
      </c>
      <c r="R18">
        <f t="shared" si="3"/>
        <v>5</v>
      </c>
      <c r="S18">
        <f t="shared" ref="S18" si="4">COUNTIFS($B$5:$B$3000,$O18,E$5:E$3000,"&gt;0",$A$5:$A$3000,"&lt;&gt;0")</f>
        <v>5</v>
      </c>
      <c r="T18">
        <f t="shared" ref="T18" si="5">COUNTIFS($B$5:$B$3000,$O18,F$5:F$3000,"&gt;0",$A$5:$A$3000,"&lt;&gt;0")</f>
        <v>0</v>
      </c>
      <c r="U18">
        <f t="shared" ref="U18" si="6">COUNTIFS($B$5:$B$3000,$O18,G$5:G$3000,"&gt;0",$A$5:$A$3000,"&lt;&gt;0")</f>
        <v>7</v>
      </c>
      <c r="V18">
        <f t="shared" ref="V18" si="7">COUNTIFS($B$5:$B$3000,$O18,H$5:H$3000,"&gt;0",$A$5:$A$3000,"&lt;&gt;0")</f>
        <v>0</v>
      </c>
      <c r="W18">
        <f t="shared" ref="W18" si="8">COUNTIFS($B$5:$B$3000,$O18,I$5:I$3000,"&gt;0",$A$5:$A$3000,"&lt;&gt;0")</f>
        <v>4</v>
      </c>
      <c r="X18">
        <f t="shared" ref="X18" si="9">COUNTIFS($B$5:$B$3000,$O18,J$5:J$3000,"&gt;0",$A$5:$A$3000,"&lt;&gt;0")</f>
        <v>0</v>
      </c>
      <c r="Y18">
        <f t="shared" ref="Y18" si="10">COUNTIFS($B$5:$B$3000,$O18,K$5:K$3000,"&gt;0",$A$5:$A$3000,"&lt;&gt;0")</f>
        <v>2</v>
      </c>
      <c r="Z18">
        <f t="shared" ref="Z18" si="11">COUNTIFS($B$5:$B$3000,$O18,L$5:L$3000,"&gt;0",$A$5:$A$3000,"&lt;&gt;0")</f>
        <v>12</v>
      </c>
    </row>
    <row r="19" spans="1:26" x14ac:dyDescent="0.3">
      <c r="A19" s="402" t="s">
        <v>17890</v>
      </c>
      <c r="B19" s="402">
        <v>9210234</v>
      </c>
      <c r="C19" s="108"/>
      <c r="D19" s="108"/>
      <c r="E19" s="108"/>
      <c r="F19" s="108"/>
      <c r="G19" s="108"/>
      <c r="H19" s="108">
        <v>0</v>
      </c>
      <c r="I19" s="108"/>
      <c r="J19" s="108"/>
      <c r="K19" s="108"/>
      <c r="L19" s="108">
        <v>0</v>
      </c>
      <c r="M19" s="108">
        <v>0</v>
      </c>
      <c r="O19">
        <v>9210136</v>
      </c>
      <c r="Q19">
        <f t="shared" si="2"/>
        <v>144</v>
      </c>
      <c r="R19">
        <f t="shared" si="3"/>
        <v>145</v>
      </c>
      <c r="S19">
        <f t="shared" ref="S19" si="12">COUNTIFS($B$5:$B$3000,$O19,E$5:E$3000,"&gt;0",$A$5:$A$3000,"&lt;&gt;0")</f>
        <v>12</v>
      </c>
      <c r="T19">
        <f t="shared" ref="T19" si="13">COUNTIFS($B$5:$B$3000,$O19,F$5:F$3000,"&gt;0",$A$5:$A$3000,"&lt;&gt;0")</f>
        <v>0</v>
      </c>
      <c r="U19">
        <f t="shared" ref="U19" si="14">COUNTIFS($B$5:$B$3000,$O19,G$5:G$3000,"&gt;0",$A$5:$A$3000,"&lt;&gt;0")</f>
        <v>148</v>
      </c>
      <c r="V19">
        <f t="shared" ref="V19" si="15">COUNTIFS($B$5:$B$3000,$O19,H$5:H$3000,"&gt;0",$A$5:$A$3000,"&lt;&gt;0")</f>
        <v>0</v>
      </c>
      <c r="W19">
        <f t="shared" ref="W19" si="16">COUNTIFS($B$5:$B$3000,$O19,I$5:I$3000,"&gt;0",$A$5:$A$3000,"&lt;&gt;0")</f>
        <v>142</v>
      </c>
      <c r="X19">
        <f t="shared" ref="X19" si="17">COUNTIFS($B$5:$B$3000,$O19,J$5:J$3000,"&gt;0",$A$5:$A$3000,"&lt;&gt;0")</f>
        <v>79</v>
      </c>
      <c r="Y19">
        <f t="shared" ref="Y19" si="18">COUNTIFS($B$5:$B$3000,$O19,K$5:K$3000,"&gt;0",$A$5:$A$3000,"&lt;&gt;0")</f>
        <v>121</v>
      </c>
      <c r="Z19">
        <f t="shared" ref="Z19" si="19">COUNTIFS($B$5:$B$3000,$O19,L$5:L$3000,"&gt;0",$A$5:$A$3000,"&lt;&gt;0")</f>
        <v>298</v>
      </c>
    </row>
    <row r="20" spans="1:26" x14ac:dyDescent="0.3">
      <c r="A20" s="402" t="s">
        <v>13697</v>
      </c>
      <c r="B20" s="402">
        <v>9210140</v>
      </c>
      <c r="C20" s="108"/>
      <c r="D20" s="108"/>
      <c r="E20" s="108">
        <v>2</v>
      </c>
      <c r="F20" s="108"/>
      <c r="G20" s="108"/>
      <c r="H20" s="108"/>
      <c r="I20" s="108">
        <v>1.44</v>
      </c>
      <c r="J20" s="108"/>
      <c r="K20" s="108">
        <v>2.88</v>
      </c>
      <c r="L20" s="108">
        <v>6.32</v>
      </c>
      <c r="M20" s="108">
        <v>2</v>
      </c>
      <c r="O20">
        <v>9210138</v>
      </c>
      <c r="Q20">
        <f t="shared" si="2"/>
        <v>54</v>
      </c>
      <c r="R20">
        <f t="shared" si="3"/>
        <v>77</v>
      </c>
      <c r="S20">
        <f t="shared" ref="S20" si="20">COUNTIFS($B$5:$B$3000,$O20,E$5:E$3000,"&gt;0",$A$5:$A$3000,"&lt;&gt;0")</f>
        <v>2</v>
      </c>
      <c r="T20">
        <f t="shared" ref="T20" si="21">COUNTIFS($B$5:$B$3000,$O20,F$5:F$3000,"&gt;0",$A$5:$A$3000,"&lt;&gt;0")</f>
        <v>0</v>
      </c>
      <c r="U20">
        <f t="shared" ref="U20" si="22">COUNTIFS($B$5:$B$3000,$O20,G$5:G$3000,"&gt;0",$A$5:$A$3000,"&lt;&gt;0")</f>
        <v>66</v>
      </c>
      <c r="V20">
        <f t="shared" ref="V20" si="23">COUNTIFS($B$5:$B$3000,$O20,H$5:H$3000,"&gt;0",$A$5:$A$3000,"&lt;&gt;0")</f>
        <v>0</v>
      </c>
      <c r="W20">
        <f t="shared" ref="W20" si="24">COUNTIFS($B$5:$B$3000,$O20,I$5:I$3000,"&gt;0",$A$5:$A$3000,"&lt;&gt;0")</f>
        <v>51</v>
      </c>
      <c r="X20">
        <f t="shared" ref="X20" si="25">COUNTIFS($B$5:$B$3000,$O20,J$5:J$3000,"&gt;0",$A$5:$A$3000,"&lt;&gt;0")</f>
        <v>43</v>
      </c>
      <c r="Y20">
        <f t="shared" ref="Y20" si="26">COUNTIFS($B$5:$B$3000,$O20,K$5:K$3000,"&gt;0",$A$5:$A$3000,"&lt;&gt;0")</f>
        <v>40</v>
      </c>
      <c r="Z20">
        <f t="shared" ref="Z20" si="27">COUNTIFS($B$5:$B$3000,$O20,L$5:L$3000,"&gt;0",$A$5:$A$3000,"&lt;&gt;0")</f>
        <v>131</v>
      </c>
    </row>
    <row r="21" spans="1:26" x14ac:dyDescent="0.3">
      <c r="A21" s="402" t="s">
        <v>13698</v>
      </c>
      <c r="B21" s="402">
        <v>9210140</v>
      </c>
      <c r="C21" s="108"/>
      <c r="D21" s="108">
        <v>1</v>
      </c>
      <c r="E21" s="108"/>
      <c r="F21" s="108"/>
      <c r="G21" s="108"/>
      <c r="H21" s="108"/>
      <c r="I21" s="108">
        <v>1.6099999999999999</v>
      </c>
      <c r="J21" s="108"/>
      <c r="K21" s="108">
        <v>2.57</v>
      </c>
      <c r="L21" s="108">
        <v>5.18</v>
      </c>
      <c r="M21" s="108">
        <v>1</v>
      </c>
      <c r="O21">
        <v>9210140</v>
      </c>
      <c r="Q21">
        <f t="shared" si="2"/>
        <v>45</v>
      </c>
      <c r="R21">
        <f t="shared" si="3"/>
        <v>68</v>
      </c>
      <c r="S21">
        <f t="shared" ref="S21" si="28">COUNTIFS($B$5:$B$3000,$O21,E$5:E$3000,"&gt;0",$A$5:$A$3000,"&lt;&gt;0")</f>
        <v>4</v>
      </c>
      <c r="T21">
        <f t="shared" ref="T21" si="29">COUNTIFS($B$5:$B$3000,$O21,F$5:F$3000,"&gt;0",$A$5:$A$3000,"&lt;&gt;0")</f>
        <v>0</v>
      </c>
      <c r="U21">
        <f t="shared" ref="U21" si="30">COUNTIFS($B$5:$B$3000,$O21,G$5:G$3000,"&gt;0",$A$5:$A$3000,"&lt;&gt;0")</f>
        <v>60</v>
      </c>
      <c r="V21">
        <f t="shared" ref="V21" si="31">COUNTIFS($B$5:$B$3000,$O21,H$5:H$3000,"&gt;0",$A$5:$A$3000,"&lt;&gt;0")</f>
        <v>0</v>
      </c>
      <c r="W21">
        <f t="shared" ref="W21" si="32">COUNTIFS($B$5:$B$3000,$O21,I$5:I$3000,"&gt;0",$A$5:$A$3000,"&lt;&gt;0")</f>
        <v>57</v>
      </c>
      <c r="X21">
        <f t="shared" ref="X21" si="33">COUNTIFS($B$5:$B$3000,$O21,J$5:J$3000,"&gt;0",$A$5:$A$3000,"&lt;&gt;0")</f>
        <v>35</v>
      </c>
      <c r="Y21">
        <f t="shared" ref="Y21" si="34">COUNTIFS($B$5:$B$3000,$O21,K$5:K$3000,"&gt;0",$A$5:$A$3000,"&lt;&gt;0")</f>
        <v>41</v>
      </c>
      <c r="Z21">
        <f t="shared" ref="Z21" si="35">COUNTIFS($B$5:$B$3000,$O21,L$5:L$3000,"&gt;0",$A$5:$A$3000,"&lt;&gt;0")</f>
        <v>113</v>
      </c>
    </row>
    <row r="22" spans="1:26" x14ac:dyDescent="0.3">
      <c r="A22" s="402" t="s">
        <v>13699</v>
      </c>
      <c r="B22" s="402">
        <v>9210138</v>
      </c>
      <c r="C22" s="108"/>
      <c r="D22" s="108">
        <v>4</v>
      </c>
      <c r="E22" s="108"/>
      <c r="F22" s="108"/>
      <c r="G22" s="108">
        <v>3</v>
      </c>
      <c r="H22" s="108"/>
      <c r="I22" s="108">
        <v>0.64</v>
      </c>
      <c r="J22" s="108"/>
      <c r="K22" s="108">
        <v>1.28</v>
      </c>
      <c r="L22" s="108">
        <v>8.92</v>
      </c>
      <c r="M22" s="108">
        <v>4</v>
      </c>
      <c r="O22">
        <v>9210142</v>
      </c>
      <c r="Q22">
        <f t="shared" si="2"/>
        <v>2</v>
      </c>
      <c r="R22">
        <f t="shared" si="3"/>
        <v>4</v>
      </c>
      <c r="S22">
        <f t="shared" ref="S22" si="36">COUNTIFS($B$5:$B$3000,$O22,E$5:E$3000,"&gt;0",$A$5:$A$3000,"&lt;&gt;0")</f>
        <v>0</v>
      </c>
      <c r="T22">
        <f t="shared" ref="T22" si="37">COUNTIFS($B$5:$B$3000,$O22,F$5:F$3000,"&gt;0",$A$5:$A$3000,"&lt;&gt;0")</f>
        <v>0</v>
      </c>
      <c r="U22">
        <f t="shared" ref="U22" si="38">COUNTIFS($B$5:$B$3000,$O22,G$5:G$3000,"&gt;0",$A$5:$A$3000,"&lt;&gt;0")</f>
        <v>1</v>
      </c>
      <c r="V22">
        <f t="shared" ref="V22" si="39">COUNTIFS($B$5:$B$3000,$O22,H$5:H$3000,"&gt;0",$A$5:$A$3000,"&lt;&gt;0")</f>
        <v>0</v>
      </c>
      <c r="W22">
        <f t="shared" ref="W22" si="40">COUNTIFS($B$5:$B$3000,$O22,I$5:I$3000,"&gt;0",$A$5:$A$3000,"&lt;&gt;0")</f>
        <v>6</v>
      </c>
      <c r="X22">
        <f t="shared" ref="X22" si="41">COUNTIFS($B$5:$B$3000,$O22,J$5:J$3000,"&gt;0",$A$5:$A$3000,"&lt;&gt;0")</f>
        <v>0</v>
      </c>
      <c r="Y22">
        <f t="shared" ref="Y22" si="42">COUNTIFS($B$5:$B$3000,$O22,K$5:K$3000,"&gt;0",$A$5:$A$3000,"&lt;&gt;0")</f>
        <v>3</v>
      </c>
      <c r="Z22">
        <f t="shared" ref="Z22" si="43">COUNTIFS($B$5:$B$3000,$O22,L$5:L$3000,"&gt;0",$A$5:$A$3000,"&lt;&gt;0")</f>
        <v>8</v>
      </c>
    </row>
    <row r="23" spans="1:26" x14ac:dyDescent="0.3">
      <c r="A23" s="402" t="s">
        <v>13700</v>
      </c>
      <c r="B23" s="402">
        <v>9210240</v>
      </c>
      <c r="C23" s="108"/>
      <c r="D23" s="108"/>
      <c r="E23" s="108"/>
      <c r="F23" s="108">
        <v>20</v>
      </c>
      <c r="G23" s="108"/>
      <c r="H23" s="108"/>
      <c r="I23" s="108"/>
      <c r="J23" s="108"/>
      <c r="K23" s="108"/>
      <c r="L23" s="108">
        <v>20</v>
      </c>
      <c r="M23" s="108">
        <v>20</v>
      </c>
      <c r="O23">
        <v>9210144</v>
      </c>
      <c r="Q23">
        <f t="shared" si="2"/>
        <v>251</v>
      </c>
      <c r="R23">
        <f t="shared" si="3"/>
        <v>584</v>
      </c>
      <c r="S23">
        <f t="shared" ref="S23" si="44">COUNTIFS($B$5:$B$3000,$O23,E$5:E$3000,"&gt;0",$A$5:$A$3000,"&lt;&gt;0")</f>
        <v>12</v>
      </c>
      <c r="T23">
        <f t="shared" ref="T23" si="45">COUNTIFS($B$5:$B$3000,$O23,F$5:F$3000,"&gt;0",$A$5:$A$3000,"&lt;&gt;0")</f>
        <v>0</v>
      </c>
      <c r="U23">
        <f t="shared" ref="U23" si="46">COUNTIFS($B$5:$B$3000,$O23,G$5:G$3000,"&gt;0",$A$5:$A$3000,"&lt;&gt;0")</f>
        <v>546</v>
      </c>
      <c r="V23">
        <f t="shared" ref="V23" si="47">COUNTIFS($B$5:$B$3000,$O23,H$5:H$3000,"&gt;0",$A$5:$A$3000,"&lt;&gt;0")</f>
        <v>0</v>
      </c>
      <c r="W23">
        <f t="shared" ref="W23" si="48">COUNTIFS($B$5:$B$3000,$O23,I$5:I$3000,"&gt;0",$A$5:$A$3000,"&lt;&gt;0")</f>
        <v>266</v>
      </c>
      <c r="X23">
        <f t="shared" ref="X23" si="49">COUNTIFS($B$5:$B$3000,$O23,J$5:J$3000,"&gt;0",$A$5:$A$3000,"&lt;&gt;0")</f>
        <v>313</v>
      </c>
      <c r="Y23">
        <f t="shared" ref="Y23" si="50">COUNTIFS($B$5:$B$3000,$O23,K$5:K$3000,"&gt;0",$A$5:$A$3000,"&lt;&gt;0")</f>
        <v>248</v>
      </c>
      <c r="Z23">
        <f t="shared" ref="Z23" si="51">COUNTIFS($B$5:$B$3000,$O23,L$5:L$3000,"&gt;0",$A$5:$A$3000,"&lt;&gt;0")</f>
        <v>872</v>
      </c>
    </row>
    <row r="24" spans="1:26" x14ac:dyDescent="0.3">
      <c r="A24" s="402" t="s">
        <v>13701</v>
      </c>
      <c r="B24" s="402">
        <v>9210132</v>
      </c>
      <c r="C24" s="108">
        <v>0.48</v>
      </c>
      <c r="D24" s="108"/>
      <c r="E24" s="108"/>
      <c r="F24" s="108"/>
      <c r="G24" s="108"/>
      <c r="H24" s="108"/>
      <c r="I24" s="108">
        <v>0.48</v>
      </c>
      <c r="J24" s="108"/>
      <c r="K24" s="108">
        <v>0.96</v>
      </c>
      <c r="L24" s="108">
        <v>1.92</v>
      </c>
      <c r="M24" s="108">
        <v>0.48</v>
      </c>
      <c r="O24">
        <v>9210232</v>
      </c>
      <c r="Q24">
        <f t="shared" si="2"/>
        <v>0</v>
      </c>
      <c r="R24">
        <f t="shared" si="3"/>
        <v>0</v>
      </c>
      <c r="S24">
        <f t="shared" ref="S24" si="52">COUNTIFS($B$5:$B$3000,$O24,E$5:E$3000,"&gt;0",$A$5:$A$3000,"&lt;&gt;0")</f>
        <v>0</v>
      </c>
      <c r="T24">
        <f t="shared" ref="T24" si="53">COUNTIFS($B$5:$B$3000,$O24,F$5:F$3000,"&gt;0",$A$5:$A$3000,"&lt;&gt;0")</f>
        <v>3</v>
      </c>
      <c r="U24">
        <f t="shared" ref="U24" si="54">COUNTIFS($B$5:$B$3000,$O24,G$5:G$3000,"&gt;0",$A$5:$A$3000,"&lt;&gt;0")</f>
        <v>0</v>
      </c>
      <c r="V24">
        <f t="shared" ref="V24" si="55">COUNTIFS($B$5:$B$3000,$O24,H$5:H$3000,"&gt;0",$A$5:$A$3000,"&lt;&gt;0")</f>
        <v>3</v>
      </c>
      <c r="W24">
        <f t="shared" ref="W24" si="56">COUNTIFS($B$5:$B$3000,$O24,I$5:I$3000,"&gt;0",$A$5:$A$3000,"&lt;&gt;0")</f>
        <v>0</v>
      </c>
      <c r="X24">
        <f t="shared" ref="X24" si="57">COUNTIFS($B$5:$B$3000,$O24,J$5:J$3000,"&gt;0",$A$5:$A$3000,"&lt;&gt;0")</f>
        <v>0</v>
      </c>
      <c r="Y24">
        <f t="shared" ref="Y24" si="58">COUNTIFS($B$5:$B$3000,$O24,K$5:K$3000,"&gt;0",$A$5:$A$3000,"&lt;&gt;0")</f>
        <v>0</v>
      </c>
      <c r="Z24">
        <f t="shared" ref="Z24" si="59">COUNTIFS($B$5:$B$3000,$O24,L$5:L$3000,"&gt;0",$A$5:$A$3000,"&lt;&gt;0")</f>
        <v>5</v>
      </c>
    </row>
    <row r="25" spans="1:26" x14ac:dyDescent="0.3">
      <c r="A25" s="402" t="s">
        <v>15599</v>
      </c>
      <c r="B25" s="402">
        <v>9210140</v>
      </c>
      <c r="C25" s="108"/>
      <c r="D25" s="108">
        <v>8</v>
      </c>
      <c r="E25" s="108"/>
      <c r="F25" s="108"/>
      <c r="G25" s="108">
        <v>4</v>
      </c>
      <c r="H25" s="108"/>
      <c r="I25" s="108"/>
      <c r="J25" s="108"/>
      <c r="K25" s="108">
        <v>4.8</v>
      </c>
      <c r="L25" s="108">
        <v>16.8</v>
      </c>
      <c r="M25" s="108">
        <v>8</v>
      </c>
      <c r="O25">
        <v>9210234</v>
      </c>
      <c r="Q25">
        <f t="shared" si="2"/>
        <v>0</v>
      </c>
      <c r="R25">
        <f t="shared" si="3"/>
        <v>0</v>
      </c>
      <c r="S25">
        <f t="shared" ref="S25" si="60">COUNTIFS($B$5:$B$3000,$O25,E$5:E$3000,"&gt;0",$A$5:$A$3000,"&lt;&gt;0")</f>
        <v>0</v>
      </c>
      <c r="T25">
        <f t="shared" ref="T25" si="61">COUNTIFS($B$5:$B$3000,$O25,F$5:F$3000,"&gt;0",$A$5:$A$3000,"&lt;&gt;0")</f>
        <v>1</v>
      </c>
      <c r="U25">
        <f t="shared" ref="U25" si="62">COUNTIFS($B$5:$B$3000,$O25,G$5:G$3000,"&gt;0",$A$5:$A$3000,"&lt;&gt;0")</f>
        <v>0</v>
      </c>
      <c r="V25">
        <f t="shared" ref="V25" si="63">COUNTIFS($B$5:$B$3000,$O25,H$5:H$3000,"&gt;0",$A$5:$A$3000,"&lt;&gt;0")</f>
        <v>0</v>
      </c>
      <c r="W25">
        <f t="shared" ref="W25" si="64">COUNTIFS($B$5:$B$3000,$O25,I$5:I$3000,"&gt;0",$A$5:$A$3000,"&lt;&gt;0")</f>
        <v>0</v>
      </c>
      <c r="X25">
        <f t="shared" ref="X25" si="65">COUNTIFS($B$5:$B$3000,$O25,J$5:J$3000,"&gt;0",$A$5:$A$3000,"&lt;&gt;0")</f>
        <v>0</v>
      </c>
      <c r="Y25">
        <f t="shared" ref="Y25" si="66">COUNTIFS($B$5:$B$3000,$O25,K$5:K$3000,"&gt;0",$A$5:$A$3000,"&lt;&gt;0")</f>
        <v>0</v>
      </c>
      <c r="Z25">
        <f t="shared" ref="Z25" si="67">COUNTIFS($B$5:$B$3000,$O25,L$5:L$3000,"&gt;0",$A$5:$A$3000,"&lt;&gt;0")</f>
        <v>1</v>
      </c>
    </row>
    <row r="26" spans="1:26" x14ac:dyDescent="0.3">
      <c r="A26" s="402" t="s">
        <v>16574</v>
      </c>
      <c r="B26" s="402">
        <v>9210132</v>
      </c>
      <c r="C26" s="108">
        <v>0.17</v>
      </c>
      <c r="D26" s="108"/>
      <c r="E26" s="108"/>
      <c r="F26" s="108"/>
      <c r="G26" s="108"/>
      <c r="H26" s="108"/>
      <c r="I26" s="108">
        <v>0.32</v>
      </c>
      <c r="J26" s="108"/>
      <c r="K26" s="108">
        <v>0.64</v>
      </c>
      <c r="L26" s="108">
        <v>1.1299999999999999</v>
      </c>
      <c r="M26" s="108">
        <v>0.17</v>
      </c>
      <c r="O26">
        <v>9210235</v>
      </c>
      <c r="Q26">
        <f t="shared" si="2"/>
        <v>0</v>
      </c>
      <c r="R26">
        <f t="shared" si="3"/>
        <v>0</v>
      </c>
      <c r="S26">
        <f t="shared" ref="S26" si="68">COUNTIFS($B$5:$B$3000,$O26,E$5:E$3000,"&gt;0",$A$5:$A$3000,"&lt;&gt;0")</f>
        <v>0</v>
      </c>
      <c r="T26">
        <f t="shared" ref="T26" si="69">COUNTIFS($B$5:$B$3000,$O26,F$5:F$3000,"&gt;0",$A$5:$A$3000,"&lt;&gt;0")</f>
        <v>0</v>
      </c>
      <c r="U26">
        <f t="shared" ref="U26" si="70">COUNTIFS($B$5:$B$3000,$O26,G$5:G$3000,"&gt;0",$A$5:$A$3000,"&lt;&gt;0")</f>
        <v>0</v>
      </c>
      <c r="V26">
        <f t="shared" ref="V26" si="71">COUNTIFS($B$5:$B$3000,$O26,H$5:H$3000,"&gt;0",$A$5:$A$3000,"&lt;&gt;0")</f>
        <v>0</v>
      </c>
      <c r="W26">
        <f t="shared" ref="W26" si="72">COUNTIFS($B$5:$B$3000,$O26,I$5:I$3000,"&gt;0",$A$5:$A$3000,"&lt;&gt;0")</f>
        <v>0</v>
      </c>
      <c r="X26">
        <f t="shared" ref="X26" si="73">COUNTIFS($B$5:$B$3000,$O26,J$5:J$3000,"&gt;0",$A$5:$A$3000,"&lt;&gt;0")</f>
        <v>0</v>
      </c>
      <c r="Y26">
        <f t="shared" ref="Y26" si="74">COUNTIFS($B$5:$B$3000,$O26,K$5:K$3000,"&gt;0",$A$5:$A$3000,"&lt;&gt;0")</f>
        <v>0</v>
      </c>
      <c r="Z26">
        <f t="shared" ref="Z26" si="75">COUNTIFS($B$5:$B$3000,$O26,L$5:L$3000,"&gt;0",$A$5:$A$3000,"&lt;&gt;0")</f>
        <v>0</v>
      </c>
    </row>
    <row r="27" spans="1:26" x14ac:dyDescent="0.3">
      <c r="A27" s="402" t="s">
        <v>18050</v>
      </c>
      <c r="B27" s="402">
        <v>9210236</v>
      </c>
      <c r="C27" s="108"/>
      <c r="D27" s="108"/>
      <c r="E27" s="108"/>
      <c r="F27" s="108"/>
      <c r="G27" s="108"/>
      <c r="H27" s="108">
        <v>0</v>
      </c>
      <c r="I27" s="108"/>
      <c r="J27" s="108"/>
      <c r="K27" s="108"/>
      <c r="L27" s="108">
        <v>0</v>
      </c>
      <c r="M27" s="108">
        <v>0</v>
      </c>
      <c r="O27">
        <v>9210236</v>
      </c>
      <c r="Q27">
        <f t="shared" si="2"/>
        <v>0</v>
      </c>
      <c r="R27">
        <f t="shared" si="3"/>
        <v>0</v>
      </c>
      <c r="S27">
        <f t="shared" ref="S27" si="76">COUNTIFS($B$5:$B$3000,$O27,E$5:E$3000,"&gt;0",$A$5:$A$3000,"&lt;&gt;0")</f>
        <v>0</v>
      </c>
      <c r="T27">
        <f t="shared" ref="T27" si="77">COUNTIFS($B$5:$B$3000,$O27,F$5:F$3000,"&gt;0",$A$5:$A$3000,"&lt;&gt;0")</f>
        <v>4</v>
      </c>
      <c r="U27">
        <f t="shared" ref="U27" si="78">COUNTIFS($B$5:$B$3000,$O27,G$5:G$3000,"&gt;0",$A$5:$A$3000,"&lt;&gt;0")</f>
        <v>0</v>
      </c>
      <c r="V27">
        <f t="shared" ref="V27" si="79">COUNTIFS($B$5:$B$3000,$O27,H$5:H$3000,"&gt;0",$A$5:$A$3000,"&lt;&gt;0")</f>
        <v>0</v>
      </c>
      <c r="W27">
        <f t="shared" ref="W27" si="80">COUNTIFS($B$5:$B$3000,$O27,I$5:I$3000,"&gt;0",$A$5:$A$3000,"&lt;&gt;0")</f>
        <v>0</v>
      </c>
      <c r="X27">
        <f t="shared" ref="X27" si="81">COUNTIFS($B$5:$B$3000,$O27,J$5:J$3000,"&gt;0",$A$5:$A$3000,"&lt;&gt;0")</f>
        <v>0</v>
      </c>
      <c r="Y27">
        <f t="shared" ref="Y27" si="82">COUNTIFS($B$5:$B$3000,$O27,K$5:K$3000,"&gt;0",$A$5:$A$3000,"&lt;&gt;0")</f>
        <v>0</v>
      </c>
      <c r="Z27">
        <f t="shared" ref="Z27" si="83">COUNTIFS($B$5:$B$3000,$O27,L$5:L$3000,"&gt;0",$A$5:$A$3000,"&lt;&gt;0")</f>
        <v>4</v>
      </c>
    </row>
    <row r="28" spans="1:26" x14ac:dyDescent="0.3">
      <c r="A28" s="402" t="s">
        <v>13702</v>
      </c>
      <c r="B28" s="402">
        <v>9210144</v>
      </c>
      <c r="C28" s="108"/>
      <c r="D28" s="108">
        <v>6</v>
      </c>
      <c r="E28" s="108"/>
      <c r="F28" s="108"/>
      <c r="G28" s="108">
        <v>20</v>
      </c>
      <c r="H28" s="108"/>
      <c r="I28" s="108"/>
      <c r="J28" s="108"/>
      <c r="K28" s="108">
        <v>0.96</v>
      </c>
      <c r="L28" s="108">
        <v>26.96</v>
      </c>
      <c r="M28" s="108">
        <v>6</v>
      </c>
      <c r="O28">
        <v>9210238</v>
      </c>
      <c r="Q28">
        <f t="shared" si="2"/>
        <v>0</v>
      </c>
      <c r="R28">
        <f t="shared" si="3"/>
        <v>0</v>
      </c>
      <c r="S28">
        <f t="shared" ref="S28" si="84">COUNTIFS($B$5:$B$3000,$O28,E$5:E$3000,"&gt;0",$A$5:$A$3000,"&lt;&gt;0")</f>
        <v>0</v>
      </c>
      <c r="T28">
        <f t="shared" ref="T28" si="85">COUNTIFS($B$5:$B$3000,$O28,F$5:F$3000,"&gt;0",$A$5:$A$3000,"&lt;&gt;0")</f>
        <v>1</v>
      </c>
      <c r="U28">
        <f t="shared" ref="U28" si="86">COUNTIFS($B$5:$B$3000,$O28,G$5:G$3000,"&gt;0",$A$5:$A$3000,"&lt;&gt;0")</f>
        <v>0</v>
      </c>
      <c r="V28">
        <f t="shared" ref="V28" si="87">COUNTIFS($B$5:$B$3000,$O28,H$5:H$3000,"&gt;0",$A$5:$A$3000,"&lt;&gt;0")</f>
        <v>0</v>
      </c>
      <c r="W28">
        <f t="shared" ref="W28" si="88">COUNTIFS($B$5:$B$3000,$O28,I$5:I$3000,"&gt;0",$A$5:$A$3000,"&lt;&gt;0")</f>
        <v>0</v>
      </c>
      <c r="X28">
        <f t="shared" ref="X28" si="89">COUNTIFS($B$5:$B$3000,$O28,J$5:J$3000,"&gt;0",$A$5:$A$3000,"&lt;&gt;0")</f>
        <v>0</v>
      </c>
      <c r="Y28">
        <f t="shared" ref="Y28" si="90">COUNTIFS($B$5:$B$3000,$O28,K$5:K$3000,"&gt;0",$A$5:$A$3000,"&lt;&gt;0")</f>
        <v>0</v>
      </c>
      <c r="Z28">
        <f t="shared" ref="Z28" si="91">COUNTIFS($B$5:$B$3000,$O28,L$5:L$3000,"&gt;0",$A$5:$A$3000,"&lt;&gt;0")</f>
        <v>1</v>
      </c>
    </row>
    <row r="29" spans="1:26" x14ac:dyDescent="0.3">
      <c r="A29" s="402" t="s">
        <v>13703</v>
      </c>
      <c r="B29" s="402">
        <v>9210144</v>
      </c>
      <c r="C29" s="108"/>
      <c r="D29" s="108">
        <v>2</v>
      </c>
      <c r="E29" s="108"/>
      <c r="F29" s="108"/>
      <c r="G29" s="108">
        <v>1</v>
      </c>
      <c r="H29" s="108"/>
      <c r="I29" s="108"/>
      <c r="J29" s="108"/>
      <c r="K29" s="108"/>
      <c r="L29" s="108">
        <v>3</v>
      </c>
      <c r="M29" s="108">
        <v>2</v>
      </c>
      <c r="O29">
        <v>9210240</v>
      </c>
      <c r="Q29">
        <f t="shared" si="2"/>
        <v>0</v>
      </c>
      <c r="R29">
        <f t="shared" si="3"/>
        <v>0</v>
      </c>
      <c r="S29">
        <f t="shared" ref="S29" si="92">COUNTIFS($B$5:$B$3000,$O29,E$5:E$3000,"&gt;0",$A$5:$A$3000,"&lt;&gt;0")</f>
        <v>0</v>
      </c>
      <c r="T29">
        <f t="shared" ref="T29" si="93">COUNTIFS($B$5:$B$3000,$O29,F$5:F$3000,"&gt;0",$A$5:$A$3000,"&lt;&gt;0")</f>
        <v>2</v>
      </c>
      <c r="U29">
        <f t="shared" ref="U29" si="94">COUNTIFS($B$5:$B$3000,$O29,G$5:G$3000,"&gt;0",$A$5:$A$3000,"&lt;&gt;0")</f>
        <v>1</v>
      </c>
      <c r="V29">
        <f t="shared" ref="V29" si="95">COUNTIFS($B$5:$B$3000,$O29,H$5:H$3000,"&gt;0",$A$5:$A$3000,"&lt;&gt;0")</f>
        <v>0</v>
      </c>
      <c r="W29">
        <f t="shared" ref="W29" si="96">COUNTIFS($B$5:$B$3000,$O29,I$5:I$3000,"&gt;0",$A$5:$A$3000,"&lt;&gt;0")</f>
        <v>0</v>
      </c>
      <c r="X29">
        <f t="shared" ref="X29" si="97">COUNTIFS($B$5:$B$3000,$O29,J$5:J$3000,"&gt;0",$A$5:$A$3000,"&lt;&gt;0")</f>
        <v>0</v>
      </c>
      <c r="Y29">
        <f t="shared" ref="Y29" si="98">COUNTIFS($B$5:$B$3000,$O29,K$5:K$3000,"&gt;0",$A$5:$A$3000,"&lt;&gt;0")</f>
        <v>0</v>
      </c>
      <c r="Z29">
        <f t="shared" ref="Z29" si="99">COUNTIFS($B$5:$B$3000,$O29,L$5:L$3000,"&gt;0",$A$5:$A$3000,"&lt;&gt;0")</f>
        <v>3</v>
      </c>
    </row>
    <row r="30" spans="1:26" x14ac:dyDescent="0.3">
      <c r="A30" s="402" t="s">
        <v>17009</v>
      </c>
      <c r="B30" s="402">
        <v>9210244</v>
      </c>
      <c r="C30" s="108"/>
      <c r="D30" s="108"/>
      <c r="E30" s="108"/>
      <c r="F30" s="108"/>
      <c r="G30" s="108"/>
      <c r="H30" s="108">
        <v>0</v>
      </c>
      <c r="I30" s="108"/>
      <c r="J30" s="108"/>
      <c r="K30" s="108"/>
      <c r="L30" s="108">
        <v>0</v>
      </c>
      <c r="M30" s="108">
        <v>0</v>
      </c>
      <c r="O30">
        <v>9210242</v>
      </c>
      <c r="Q30">
        <f t="shared" si="2"/>
        <v>0</v>
      </c>
      <c r="R30">
        <f t="shared" si="3"/>
        <v>0</v>
      </c>
      <c r="S30">
        <f t="shared" ref="S30" si="100">COUNTIFS($B$5:$B$3000,$O30,E$5:E$3000,"&gt;0",$A$5:$A$3000,"&lt;&gt;0")</f>
        <v>0</v>
      </c>
      <c r="T30">
        <f t="shared" ref="T30" si="101">COUNTIFS($B$5:$B$3000,$O30,F$5:F$3000,"&gt;0",$A$5:$A$3000,"&lt;&gt;0")</f>
        <v>0</v>
      </c>
      <c r="U30">
        <f t="shared" ref="U30" si="102">COUNTIFS($B$5:$B$3000,$O30,G$5:G$3000,"&gt;0",$A$5:$A$3000,"&lt;&gt;0")</f>
        <v>0</v>
      </c>
      <c r="V30">
        <f t="shared" ref="V30" si="103">COUNTIFS($B$5:$B$3000,$O30,H$5:H$3000,"&gt;0",$A$5:$A$3000,"&lt;&gt;0")</f>
        <v>0</v>
      </c>
      <c r="W30">
        <f t="shared" ref="W30" si="104">COUNTIFS($B$5:$B$3000,$O30,I$5:I$3000,"&gt;0",$A$5:$A$3000,"&lt;&gt;0")</f>
        <v>0</v>
      </c>
      <c r="X30">
        <f t="shared" ref="X30" si="105">COUNTIFS($B$5:$B$3000,$O30,J$5:J$3000,"&gt;0",$A$5:$A$3000,"&lt;&gt;0")</f>
        <v>0</v>
      </c>
      <c r="Y30">
        <f t="shared" ref="Y30" si="106">COUNTIFS($B$5:$B$3000,$O30,K$5:K$3000,"&gt;0",$A$5:$A$3000,"&lt;&gt;0")</f>
        <v>0</v>
      </c>
      <c r="Z30">
        <f t="shared" ref="Z30" si="107">COUNTIFS($B$5:$B$3000,$O30,L$5:L$3000,"&gt;0",$A$5:$A$3000,"&lt;&gt;0")</f>
        <v>0</v>
      </c>
    </row>
    <row r="31" spans="1:26" x14ac:dyDescent="0.3">
      <c r="A31" s="402" t="s">
        <v>13704</v>
      </c>
      <c r="B31" s="402">
        <v>9210144</v>
      </c>
      <c r="C31" s="108"/>
      <c r="D31" s="108">
        <v>6</v>
      </c>
      <c r="E31" s="108"/>
      <c r="F31" s="108"/>
      <c r="G31" s="108">
        <v>24</v>
      </c>
      <c r="H31" s="108"/>
      <c r="I31" s="108"/>
      <c r="J31" s="108">
        <v>4</v>
      </c>
      <c r="K31" s="108"/>
      <c r="L31" s="108">
        <v>34</v>
      </c>
      <c r="M31" s="108">
        <v>6</v>
      </c>
      <c r="O31">
        <v>9210244</v>
      </c>
      <c r="Q31">
        <f t="shared" si="2"/>
        <v>0</v>
      </c>
      <c r="R31">
        <f t="shared" si="3"/>
        <v>0</v>
      </c>
      <c r="S31">
        <f t="shared" ref="S31" si="108">COUNTIFS($B$5:$B$3000,$O31,E$5:E$3000,"&gt;0",$A$5:$A$3000,"&lt;&gt;0")</f>
        <v>0</v>
      </c>
      <c r="T31">
        <f t="shared" ref="T31" si="109">COUNTIFS($B$5:$B$3000,$O31,F$5:F$3000,"&gt;0",$A$5:$A$3000,"&lt;&gt;0")</f>
        <v>18</v>
      </c>
      <c r="U31">
        <f t="shared" ref="U31" si="110">COUNTIFS($B$5:$B$3000,$O31,G$5:G$3000,"&gt;0",$A$5:$A$3000,"&lt;&gt;0")</f>
        <v>0</v>
      </c>
      <c r="V31">
        <f t="shared" ref="V31" si="111">COUNTIFS($B$5:$B$3000,$O31,H$5:H$3000,"&gt;0",$A$5:$A$3000,"&lt;&gt;0")</f>
        <v>9</v>
      </c>
      <c r="W31">
        <f t="shared" ref="W31" si="112">COUNTIFS($B$5:$B$3000,$O31,I$5:I$3000,"&gt;0",$A$5:$A$3000,"&lt;&gt;0")</f>
        <v>0</v>
      </c>
      <c r="X31">
        <f t="shared" ref="X31" si="113">COUNTIFS($B$5:$B$3000,$O31,J$5:J$3000,"&gt;0",$A$5:$A$3000,"&lt;&gt;0")</f>
        <v>0</v>
      </c>
      <c r="Y31">
        <f t="shared" ref="Y31" si="114">COUNTIFS($B$5:$B$3000,$O31,K$5:K$3000,"&gt;0",$A$5:$A$3000,"&lt;&gt;0")</f>
        <v>0</v>
      </c>
      <c r="Z31">
        <f t="shared" ref="Z31" si="115">COUNTIFS($B$5:$B$3000,$O31,L$5:L$3000,"&gt;0",$A$5:$A$3000,"&lt;&gt;0")</f>
        <v>21</v>
      </c>
    </row>
    <row r="32" spans="1:26" x14ac:dyDescent="0.3">
      <c r="A32" s="402" t="s">
        <v>13705</v>
      </c>
      <c r="B32" s="402">
        <v>9210132</v>
      </c>
      <c r="C32" s="108"/>
      <c r="D32" s="108">
        <v>3</v>
      </c>
      <c r="E32" s="108"/>
      <c r="F32" s="108"/>
      <c r="G32" s="108">
        <v>4</v>
      </c>
      <c r="H32" s="108"/>
      <c r="I32" s="108"/>
      <c r="J32" s="108">
        <v>0.64</v>
      </c>
      <c r="K32" s="108">
        <v>0.48</v>
      </c>
      <c r="L32" s="108">
        <v>8.1199999999999992</v>
      </c>
      <c r="M32" s="108">
        <v>3</v>
      </c>
    </row>
    <row r="33" spans="1:13" x14ac:dyDescent="0.3">
      <c r="A33" s="402" t="s">
        <v>13706</v>
      </c>
      <c r="B33" s="402">
        <v>9210132</v>
      </c>
      <c r="C33" s="108">
        <v>0.32</v>
      </c>
      <c r="D33" s="108"/>
      <c r="E33" s="108"/>
      <c r="F33" s="108"/>
      <c r="G33" s="108"/>
      <c r="H33" s="108"/>
      <c r="I33" s="108">
        <v>1.28</v>
      </c>
      <c r="J33" s="108"/>
      <c r="K33" s="108">
        <v>0.32</v>
      </c>
      <c r="L33" s="108">
        <v>1.9200000000000002</v>
      </c>
      <c r="M33" s="108">
        <v>0.32</v>
      </c>
    </row>
    <row r="34" spans="1:13" x14ac:dyDescent="0.3">
      <c r="A34" s="402" t="s">
        <v>13707</v>
      </c>
      <c r="B34" s="402">
        <v>9210134</v>
      </c>
      <c r="C34" s="108"/>
      <c r="D34" s="108"/>
      <c r="E34" s="108">
        <v>4</v>
      </c>
      <c r="F34" s="108"/>
      <c r="G34" s="108"/>
      <c r="H34" s="108"/>
      <c r="I34" s="108">
        <v>0.48</v>
      </c>
      <c r="J34" s="108"/>
      <c r="K34" s="108"/>
      <c r="L34" s="108">
        <v>4.4800000000000004</v>
      </c>
      <c r="M34" s="108">
        <v>4</v>
      </c>
    </row>
    <row r="35" spans="1:13" x14ac:dyDescent="0.3">
      <c r="A35" s="402" t="s">
        <v>13708</v>
      </c>
      <c r="B35" s="402">
        <v>9210132</v>
      </c>
      <c r="C35" s="108">
        <v>0.51</v>
      </c>
      <c r="D35" s="108"/>
      <c r="E35" s="108"/>
      <c r="F35" s="108"/>
      <c r="G35" s="108"/>
      <c r="H35" s="108"/>
      <c r="I35" s="108"/>
      <c r="J35" s="108"/>
      <c r="K35" s="108"/>
      <c r="L35" s="108">
        <v>0.51</v>
      </c>
      <c r="M35" s="108">
        <v>0.51</v>
      </c>
    </row>
    <row r="36" spans="1:13" x14ac:dyDescent="0.3">
      <c r="A36" s="402" t="s">
        <v>13709</v>
      </c>
      <c r="B36" s="402">
        <v>9210134</v>
      </c>
      <c r="C36" s="108"/>
      <c r="D36" s="108"/>
      <c r="E36" s="108"/>
      <c r="F36" s="108"/>
      <c r="G36" s="108"/>
      <c r="H36" s="108"/>
      <c r="I36" s="108"/>
      <c r="J36" s="108"/>
      <c r="K36" s="108">
        <v>1.28</v>
      </c>
      <c r="L36" s="108">
        <v>1.28</v>
      </c>
      <c r="M36" s="108">
        <v>0</v>
      </c>
    </row>
    <row r="37" spans="1:13" x14ac:dyDescent="0.3">
      <c r="A37" s="402" t="s">
        <v>15720</v>
      </c>
      <c r="B37" s="402">
        <v>9210144</v>
      </c>
      <c r="C37" s="108">
        <v>0.32</v>
      </c>
      <c r="D37" s="108"/>
      <c r="E37" s="108"/>
      <c r="F37" s="108"/>
      <c r="G37" s="108"/>
      <c r="H37" s="108"/>
      <c r="I37" s="108">
        <v>0.32</v>
      </c>
      <c r="J37" s="108"/>
      <c r="K37" s="108"/>
      <c r="L37" s="108">
        <v>0.64</v>
      </c>
      <c r="M37" s="108">
        <v>0.32</v>
      </c>
    </row>
    <row r="38" spans="1:13" x14ac:dyDescent="0.3">
      <c r="A38" s="402" t="s">
        <v>16457</v>
      </c>
      <c r="B38" s="402">
        <v>9210134</v>
      </c>
      <c r="C38" s="108"/>
      <c r="D38" s="108"/>
      <c r="E38" s="108"/>
      <c r="F38" s="108"/>
      <c r="G38" s="108">
        <v>24</v>
      </c>
      <c r="H38" s="108"/>
      <c r="I38" s="108"/>
      <c r="J38" s="108"/>
      <c r="K38" s="108"/>
      <c r="L38" s="108">
        <v>24</v>
      </c>
      <c r="M38" s="108">
        <v>0</v>
      </c>
    </row>
    <row r="39" spans="1:13" x14ac:dyDescent="0.3">
      <c r="A39" s="402" t="s">
        <v>13710</v>
      </c>
      <c r="B39" s="402">
        <v>9210134</v>
      </c>
      <c r="C39" s="108">
        <v>0.96</v>
      </c>
      <c r="D39" s="108"/>
      <c r="E39" s="108"/>
      <c r="F39" s="108"/>
      <c r="G39" s="108"/>
      <c r="H39" s="108"/>
      <c r="I39" s="108">
        <v>0.64</v>
      </c>
      <c r="J39" s="108"/>
      <c r="K39" s="108"/>
      <c r="L39" s="108">
        <v>1.6</v>
      </c>
      <c r="M39" s="108">
        <v>0.96</v>
      </c>
    </row>
    <row r="40" spans="1:13" x14ac:dyDescent="0.3">
      <c r="A40" s="402" t="s">
        <v>16360</v>
      </c>
      <c r="B40" s="402">
        <v>9210136</v>
      </c>
      <c r="C40" s="108">
        <v>1.44</v>
      </c>
      <c r="D40" s="108"/>
      <c r="E40" s="108"/>
      <c r="F40" s="108"/>
      <c r="G40" s="108"/>
      <c r="H40" s="108"/>
      <c r="I40" s="108">
        <v>1.44</v>
      </c>
      <c r="J40" s="108"/>
      <c r="K40" s="108">
        <v>0.96</v>
      </c>
      <c r="L40" s="108">
        <v>3.84</v>
      </c>
      <c r="M40" s="108">
        <v>1.44</v>
      </c>
    </row>
    <row r="41" spans="1:13" x14ac:dyDescent="0.3">
      <c r="A41" s="402" t="s">
        <v>13711</v>
      </c>
      <c r="B41" s="402">
        <v>9210132</v>
      </c>
      <c r="C41" s="108"/>
      <c r="D41" s="108">
        <v>2</v>
      </c>
      <c r="E41" s="108"/>
      <c r="F41" s="108"/>
      <c r="G41" s="108">
        <v>1</v>
      </c>
      <c r="H41" s="108"/>
      <c r="I41" s="108"/>
      <c r="J41" s="108"/>
      <c r="K41" s="108">
        <v>0.48</v>
      </c>
      <c r="L41" s="108">
        <v>3.48</v>
      </c>
      <c r="M41" s="108">
        <v>2</v>
      </c>
    </row>
    <row r="42" spans="1:13" x14ac:dyDescent="0.3">
      <c r="A42" s="402" t="s">
        <v>15868</v>
      </c>
      <c r="B42" s="402">
        <v>9210132</v>
      </c>
      <c r="C42" s="108">
        <v>0.32</v>
      </c>
      <c r="D42" s="108"/>
      <c r="E42" s="108"/>
      <c r="F42" s="108"/>
      <c r="G42" s="108"/>
      <c r="H42" s="108"/>
      <c r="I42" s="108">
        <v>0.32</v>
      </c>
      <c r="J42" s="108"/>
      <c r="K42" s="108">
        <v>0.32</v>
      </c>
      <c r="L42" s="108">
        <v>0.96</v>
      </c>
      <c r="M42" s="108">
        <v>0.32</v>
      </c>
    </row>
    <row r="43" spans="1:13" x14ac:dyDescent="0.3">
      <c r="A43" s="402" t="s">
        <v>13712</v>
      </c>
      <c r="B43" s="402">
        <v>9210132</v>
      </c>
      <c r="C43" s="108"/>
      <c r="D43" s="108"/>
      <c r="E43" s="108"/>
      <c r="F43" s="108"/>
      <c r="G43" s="108">
        <v>6</v>
      </c>
      <c r="H43" s="108"/>
      <c r="I43" s="108"/>
      <c r="J43" s="108">
        <v>0.32</v>
      </c>
      <c r="K43" s="108"/>
      <c r="L43" s="108">
        <v>6.32</v>
      </c>
      <c r="M43" s="108">
        <v>0</v>
      </c>
    </row>
    <row r="44" spans="1:13" x14ac:dyDescent="0.3">
      <c r="A44" s="402" t="s">
        <v>13712</v>
      </c>
      <c r="B44" s="402">
        <v>9210232</v>
      </c>
      <c r="C44" s="108"/>
      <c r="D44" s="108"/>
      <c r="E44" s="108"/>
      <c r="F44" s="108">
        <v>60</v>
      </c>
      <c r="G44" s="108"/>
      <c r="H44" s="108">
        <v>90</v>
      </c>
      <c r="I44" s="108"/>
      <c r="J44" s="108"/>
      <c r="K44" s="108"/>
      <c r="L44" s="108">
        <v>150</v>
      </c>
      <c r="M44" s="108">
        <v>60</v>
      </c>
    </row>
    <row r="45" spans="1:13" x14ac:dyDescent="0.3">
      <c r="A45" s="402" t="s">
        <v>13713</v>
      </c>
      <c r="B45" s="402">
        <v>9210132</v>
      </c>
      <c r="C45" s="108"/>
      <c r="D45" s="108">
        <v>8</v>
      </c>
      <c r="E45" s="108"/>
      <c r="F45" s="108"/>
      <c r="G45" s="108"/>
      <c r="H45" s="108"/>
      <c r="I45" s="108">
        <v>0.96</v>
      </c>
      <c r="J45" s="108"/>
      <c r="K45" s="108"/>
      <c r="L45" s="108">
        <v>8.9600000000000009</v>
      </c>
      <c r="M45" s="108">
        <v>8</v>
      </c>
    </row>
    <row r="46" spans="1:13" x14ac:dyDescent="0.3">
      <c r="A46" s="402" t="s">
        <v>13714</v>
      </c>
      <c r="B46" s="402">
        <v>9210136</v>
      </c>
      <c r="C46" s="108"/>
      <c r="D46" s="108">
        <v>2</v>
      </c>
      <c r="E46" s="108"/>
      <c r="F46" s="108"/>
      <c r="G46" s="108">
        <v>4</v>
      </c>
      <c r="H46" s="108"/>
      <c r="I46" s="108"/>
      <c r="J46" s="108">
        <v>2</v>
      </c>
      <c r="K46" s="108">
        <v>2.88</v>
      </c>
      <c r="L46" s="108">
        <v>10.879999999999999</v>
      </c>
      <c r="M46" s="108">
        <v>2</v>
      </c>
    </row>
    <row r="47" spans="1:13" x14ac:dyDescent="0.3">
      <c r="A47" s="402" t="s">
        <v>13714</v>
      </c>
      <c r="B47" s="402">
        <v>9210236</v>
      </c>
      <c r="C47" s="108"/>
      <c r="D47" s="108"/>
      <c r="E47" s="108"/>
      <c r="F47" s="108">
        <v>0</v>
      </c>
      <c r="G47" s="108"/>
      <c r="H47" s="108"/>
      <c r="I47" s="108"/>
      <c r="J47" s="108"/>
      <c r="K47" s="108"/>
      <c r="L47" s="108">
        <v>0</v>
      </c>
      <c r="M47" s="108">
        <v>0</v>
      </c>
    </row>
    <row r="48" spans="1:13" x14ac:dyDescent="0.3">
      <c r="A48" s="402" t="s">
        <v>13715</v>
      </c>
      <c r="B48" s="402">
        <v>9210144</v>
      </c>
      <c r="C48" s="108">
        <v>0.96</v>
      </c>
      <c r="D48" s="108"/>
      <c r="E48" s="108"/>
      <c r="F48" s="108"/>
      <c r="G48" s="108"/>
      <c r="H48" s="108"/>
      <c r="I48" s="108">
        <v>0.96</v>
      </c>
      <c r="J48" s="108"/>
      <c r="K48" s="108">
        <v>0.32</v>
      </c>
      <c r="L48" s="108">
        <v>2.2399999999999998</v>
      </c>
      <c r="M48" s="108">
        <v>0.96</v>
      </c>
    </row>
    <row r="49" spans="1:13" x14ac:dyDescent="0.3">
      <c r="A49" s="402" t="s">
        <v>13716</v>
      </c>
      <c r="B49" s="402">
        <v>9210132</v>
      </c>
      <c r="C49" s="108"/>
      <c r="D49" s="108">
        <v>4</v>
      </c>
      <c r="E49" s="108"/>
      <c r="F49" s="108"/>
      <c r="G49" s="108">
        <v>6</v>
      </c>
      <c r="H49" s="108"/>
      <c r="I49" s="108"/>
      <c r="J49" s="108">
        <v>1.92</v>
      </c>
      <c r="K49" s="108"/>
      <c r="L49" s="108">
        <v>11.92</v>
      </c>
      <c r="M49" s="108">
        <v>4</v>
      </c>
    </row>
    <row r="50" spans="1:13" x14ac:dyDescent="0.3">
      <c r="A50" s="402" t="s">
        <v>13717</v>
      </c>
      <c r="B50" s="402">
        <v>9210136</v>
      </c>
      <c r="C50" s="108">
        <v>0.17</v>
      </c>
      <c r="D50" s="108"/>
      <c r="E50" s="108"/>
      <c r="F50" s="108"/>
      <c r="G50" s="108"/>
      <c r="H50" s="108"/>
      <c r="I50" s="108">
        <v>0.48</v>
      </c>
      <c r="J50" s="108"/>
      <c r="K50" s="108"/>
      <c r="L50" s="108">
        <v>0.65</v>
      </c>
      <c r="M50" s="108">
        <v>0.17</v>
      </c>
    </row>
    <row r="51" spans="1:13" x14ac:dyDescent="0.3">
      <c r="A51" s="402" t="s">
        <v>13718</v>
      </c>
      <c r="B51" s="402">
        <v>9210138</v>
      </c>
      <c r="C51" s="108"/>
      <c r="D51" s="108">
        <v>2</v>
      </c>
      <c r="E51" s="108"/>
      <c r="F51" s="108"/>
      <c r="G51" s="108"/>
      <c r="H51" s="108"/>
      <c r="I51" s="108">
        <v>1.44</v>
      </c>
      <c r="J51" s="108"/>
      <c r="K51" s="108">
        <v>1.92</v>
      </c>
      <c r="L51" s="108">
        <v>5.3599999999999994</v>
      </c>
      <c r="M51" s="108">
        <v>2</v>
      </c>
    </row>
    <row r="52" spans="1:13" x14ac:dyDescent="0.3">
      <c r="A52" s="402" t="s">
        <v>13719</v>
      </c>
      <c r="B52" s="402">
        <v>9210138</v>
      </c>
      <c r="C52" s="108"/>
      <c r="D52" s="108">
        <v>1</v>
      </c>
      <c r="E52" s="108"/>
      <c r="F52" s="108"/>
      <c r="G52" s="108">
        <v>1</v>
      </c>
      <c r="H52" s="108"/>
      <c r="I52" s="108"/>
      <c r="J52" s="108"/>
      <c r="K52" s="108"/>
      <c r="L52" s="108">
        <v>2</v>
      </c>
      <c r="M52" s="108">
        <v>1</v>
      </c>
    </row>
    <row r="53" spans="1:13" x14ac:dyDescent="0.3">
      <c r="A53" s="402" t="s">
        <v>13720</v>
      </c>
      <c r="B53" s="402">
        <v>9210132</v>
      </c>
      <c r="C53" s="108"/>
      <c r="D53" s="108"/>
      <c r="E53" s="108"/>
      <c r="F53" s="108"/>
      <c r="G53" s="108"/>
      <c r="H53" s="108"/>
      <c r="I53" s="108"/>
      <c r="J53" s="108"/>
      <c r="K53" s="108">
        <v>0.96</v>
      </c>
      <c r="L53" s="108">
        <v>0.96</v>
      </c>
      <c r="M53" s="108">
        <v>0</v>
      </c>
    </row>
    <row r="54" spans="1:13" x14ac:dyDescent="0.3">
      <c r="A54" s="402" t="s">
        <v>13721</v>
      </c>
      <c r="B54" s="402">
        <v>9210144</v>
      </c>
      <c r="C54" s="108"/>
      <c r="D54" s="108">
        <v>12</v>
      </c>
      <c r="E54" s="108"/>
      <c r="F54" s="108"/>
      <c r="G54" s="108">
        <v>8</v>
      </c>
      <c r="H54" s="108"/>
      <c r="I54" s="108"/>
      <c r="J54" s="108">
        <v>0.96</v>
      </c>
      <c r="K54" s="108">
        <v>1.47</v>
      </c>
      <c r="L54" s="108">
        <v>22.43</v>
      </c>
      <c r="M54" s="108">
        <v>12</v>
      </c>
    </row>
    <row r="55" spans="1:13" x14ac:dyDescent="0.3">
      <c r="A55" s="402" t="s">
        <v>15965</v>
      </c>
      <c r="B55" s="402">
        <v>9210134</v>
      </c>
      <c r="C55" s="108"/>
      <c r="D55" s="108">
        <v>6</v>
      </c>
      <c r="E55" s="108"/>
      <c r="F55" s="108"/>
      <c r="G55" s="108"/>
      <c r="H55" s="108"/>
      <c r="I55" s="108"/>
      <c r="J55" s="108"/>
      <c r="K55" s="108"/>
      <c r="L55" s="108">
        <v>6</v>
      </c>
      <c r="M55" s="108">
        <v>6</v>
      </c>
    </row>
    <row r="56" spans="1:13" x14ac:dyDescent="0.3">
      <c r="A56" s="402" t="s">
        <v>15965</v>
      </c>
      <c r="B56" s="402">
        <v>9210144</v>
      </c>
      <c r="C56" s="108"/>
      <c r="D56" s="108"/>
      <c r="E56" s="108"/>
      <c r="F56" s="108"/>
      <c r="G56" s="108"/>
      <c r="H56" s="108"/>
      <c r="I56" s="108"/>
      <c r="J56" s="108"/>
      <c r="K56" s="108">
        <v>0.48</v>
      </c>
      <c r="L56" s="108">
        <v>0.48</v>
      </c>
      <c r="M56" s="108">
        <v>0</v>
      </c>
    </row>
    <row r="57" spans="1:13" x14ac:dyDescent="0.3">
      <c r="A57" s="402" t="s">
        <v>13722</v>
      </c>
      <c r="B57" s="402">
        <v>9210136</v>
      </c>
      <c r="C57" s="108"/>
      <c r="D57" s="108"/>
      <c r="E57" s="108">
        <v>2</v>
      </c>
      <c r="F57" s="108"/>
      <c r="G57" s="108">
        <v>2</v>
      </c>
      <c r="H57" s="108"/>
      <c r="I57" s="108"/>
      <c r="J57" s="108"/>
      <c r="K57" s="108"/>
      <c r="L57" s="108">
        <v>4</v>
      </c>
      <c r="M57" s="108">
        <v>2</v>
      </c>
    </row>
    <row r="58" spans="1:13" x14ac:dyDescent="0.3">
      <c r="A58" s="402" t="s">
        <v>18616</v>
      </c>
      <c r="B58" s="402">
        <v>9210136</v>
      </c>
      <c r="C58" s="108"/>
      <c r="D58" s="108"/>
      <c r="E58" s="108"/>
      <c r="F58" s="108"/>
      <c r="G58" s="108"/>
      <c r="H58" s="108"/>
      <c r="I58" s="108"/>
      <c r="J58" s="108">
        <v>0.32</v>
      </c>
      <c r="K58" s="108"/>
      <c r="L58" s="108">
        <v>0.32</v>
      </c>
      <c r="M58" s="108">
        <v>0</v>
      </c>
    </row>
    <row r="59" spans="1:13" x14ac:dyDescent="0.3">
      <c r="A59" s="402" t="s">
        <v>13723</v>
      </c>
      <c r="B59" s="402">
        <v>9210136</v>
      </c>
      <c r="C59" s="108">
        <v>0.48</v>
      </c>
      <c r="D59" s="108"/>
      <c r="E59" s="108"/>
      <c r="F59" s="108"/>
      <c r="G59" s="108"/>
      <c r="H59" s="108"/>
      <c r="I59" s="108">
        <v>0.96</v>
      </c>
      <c r="J59" s="108"/>
      <c r="K59" s="108">
        <v>0.96</v>
      </c>
      <c r="L59" s="108">
        <v>2.4</v>
      </c>
      <c r="M59" s="108">
        <v>0.48</v>
      </c>
    </row>
    <row r="60" spans="1:13" x14ac:dyDescent="0.3">
      <c r="A60" s="402" t="s">
        <v>13724</v>
      </c>
      <c r="B60" s="402">
        <v>9210138</v>
      </c>
      <c r="C60" s="108"/>
      <c r="D60" s="108"/>
      <c r="E60" s="108">
        <v>1</v>
      </c>
      <c r="F60" s="108"/>
      <c r="G60" s="108">
        <v>2</v>
      </c>
      <c r="H60" s="108"/>
      <c r="I60" s="108"/>
      <c r="J60" s="108"/>
      <c r="K60" s="108"/>
      <c r="L60" s="108">
        <v>3</v>
      </c>
      <c r="M60" s="108">
        <v>1</v>
      </c>
    </row>
    <row r="61" spans="1:13" x14ac:dyDescent="0.3">
      <c r="A61" s="402" t="s">
        <v>13725</v>
      </c>
      <c r="B61" s="402">
        <v>9210144</v>
      </c>
      <c r="C61" s="108"/>
      <c r="D61" s="108">
        <v>8</v>
      </c>
      <c r="E61" s="108"/>
      <c r="F61" s="108"/>
      <c r="G61" s="108">
        <v>8</v>
      </c>
      <c r="H61" s="108"/>
      <c r="I61" s="108"/>
      <c r="J61" s="108">
        <v>1.92</v>
      </c>
      <c r="K61" s="108"/>
      <c r="L61" s="108">
        <v>17.920000000000002</v>
      </c>
      <c r="M61" s="108">
        <v>8</v>
      </c>
    </row>
    <row r="62" spans="1:13" x14ac:dyDescent="0.3">
      <c r="A62" s="402" t="s">
        <v>15721</v>
      </c>
      <c r="B62" s="402">
        <v>9210136</v>
      </c>
      <c r="C62" s="108">
        <v>0.48</v>
      </c>
      <c r="D62" s="108"/>
      <c r="E62" s="108"/>
      <c r="F62" s="108"/>
      <c r="G62" s="108"/>
      <c r="H62" s="108"/>
      <c r="I62" s="108">
        <v>0.48</v>
      </c>
      <c r="J62" s="108">
        <v>0.32</v>
      </c>
      <c r="K62" s="108"/>
      <c r="L62" s="108">
        <v>1.28</v>
      </c>
      <c r="M62" s="108">
        <v>0.48</v>
      </c>
    </row>
    <row r="63" spans="1:13" x14ac:dyDescent="0.3">
      <c r="A63" s="402" t="s">
        <v>13726</v>
      </c>
      <c r="B63" s="402">
        <v>9210136</v>
      </c>
      <c r="C63" s="108"/>
      <c r="D63" s="108"/>
      <c r="E63" s="108"/>
      <c r="F63" s="108"/>
      <c r="G63" s="108"/>
      <c r="H63" s="108"/>
      <c r="I63" s="108">
        <v>0.48</v>
      </c>
      <c r="J63" s="108"/>
      <c r="K63" s="108">
        <v>0.96</v>
      </c>
      <c r="L63" s="108">
        <v>1.44</v>
      </c>
      <c r="M63" s="108">
        <v>0</v>
      </c>
    </row>
    <row r="64" spans="1:13" x14ac:dyDescent="0.3">
      <c r="A64" s="402" t="s">
        <v>13727</v>
      </c>
      <c r="B64" s="402">
        <v>9210132</v>
      </c>
      <c r="C64" s="108">
        <v>0.48</v>
      </c>
      <c r="D64" s="108"/>
      <c r="E64" s="108"/>
      <c r="F64" s="108"/>
      <c r="G64" s="108"/>
      <c r="H64" s="108"/>
      <c r="I64" s="108">
        <v>0.96</v>
      </c>
      <c r="J64" s="108"/>
      <c r="K64" s="108">
        <v>0.48</v>
      </c>
      <c r="L64" s="108">
        <v>1.92</v>
      </c>
      <c r="M64" s="108">
        <v>0.48</v>
      </c>
    </row>
    <row r="65" spans="1:13" x14ac:dyDescent="0.3">
      <c r="A65" s="402" t="s">
        <v>13728</v>
      </c>
      <c r="B65" s="402">
        <v>9210244</v>
      </c>
      <c r="C65" s="108"/>
      <c r="D65" s="108"/>
      <c r="E65" s="108"/>
      <c r="F65" s="108"/>
      <c r="G65" s="108"/>
      <c r="H65" s="108">
        <v>0</v>
      </c>
      <c r="I65" s="108"/>
      <c r="J65" s="108"/>
      <c r="K65" s="108"/>
      <c r="L65" s="108">
        <v>0</v>
      </c>
      <c r="M65" s="108">
        <v>0</v>
      </c>
    </row>
    <row r="66" spans="1:13" x14ac:dyDescent="0.3">
      <c r="A66" s="402" t="s">
        <v>16044</v>
      </c>
      <c r="B66" s="402">
        <v>9210244</v>
      </c>
      <c r="C66" s="108"/>
      <c r="D66" s="108"/>
      <c r="E66" s="108"/>
      <c r="F66" s="108">
        <v>0</v>
      </c>
      <c r="G66" s="108"/>
      <c r="H66" s="108">
        <v>0</v>
      </c>
      <c r="I66" s="108"/>
      <c r="J66" s="108"/>
      <c r="K66" s="108"/>
      <c r="L66" s="108">
        <v>0</v>
      </c>
      <c r="M66" s="108">
        <v>0</v>
      </c>
    </row>
    <row r="67" spans="1:13" x14ac:dyDescent="0.3">
      <c r="A67" s="402" t="s">
        <v>13729</v>
      </c>
      <c r="B67" s="402">
        <v>9210132</v>
      </c>
      <c r="C67" s="108"/>
      <c r="D67" s="108">
        <v>1</v>
      </c>
      <c r="E67" s="108"/>
      <c r="F67" s="108"/>
      <c r="G67" s="108">
        <v>1</v>
      </c>
      <c r="H67" s="108"/>
      <c r="I67" s="108"/>
      <c r="J67" s="108"/>
      <c r="K67" s="108">
        <v>0.96</v>
      </c>
      <c r="L67" s="108">
        <v>2.96</v>
      </c>
      <c r="M67" s="108">
        <v>1</v>
      </c>
    </row>
    <row r="68" spans="1:13" x14ac:dyDescent="0.3">
      <c r="A68" s="402" t="s">
        <v>13730</v>
      </c>
      <c r="B68" s="402">
        <v>9210144</v>
      </c>
      <c r="C68" s="108"/>
      <c r="D68" s="108">
        <v>4</v>
      </c>
      <c r="E68" s="108"/>
      <c r="F68" s="108"/>
      <c r="G68" s="108">
        <v>18</v>
      </c>
      <c r="H68" s="108"/>
      <c r="I68" s="108"/>
      <c r="J68" s="108">
        <v>1.28</v>
      </c>
      <c r="K68" s="108"/>
      <c r="L68" s="108">
        <v>23.28</v>
      </c>
      <c r="M68" s="108">
        <v>4</v>
      </c>
    </row>
    <row r="69" spans="1:13" x14ac:dyDescent="0.3">
      <c r="A69" s="402" t="s">
        <v>13731</v>
      </c>
      <c r="B69" s="402">
        <v>9210136</v>
      </c>
      <c r="C69" s="108"/>
      <c r="D69" s="108">
        <v>5</v>
      </c>
      <c r="E69" s="108"/>
      <c r="F69" s="108"/>
      <c r="G69" s="108">
        <v>6</v>
      </c>
      <c r="H69" s="108"/>
      <c r="I69" s="108"/>
      <c r="J69" s="108">
        <v>1.32</v>
      </c>
      <c r="K69" s="108"/>
      <c r="L69" s="108">
        <v>12.32</v>
      </c>
      <c r="M69" s="108">
        <v>5</v>
      </c>
    </row>
    <row r="70" spans="1:13" x14ac:dyDescent="0.3">
      <c r="A70" s="402" t="s">
        <v>13732</v>
      </c>
      <c r="B70" s="402">
        <v>9210138</v>
      </c>
      <c r="C70" s="108"/>
      <c r="D70" s="108">
        <v>9</v>
      </c>
      <c r="E70" s="108"/>
      <c r="F70" s="108"/>
      <c r="G70" s="108">
        <v>16</v>
      </c>
      <c r="H70" s="108"/>
      <c r="I70" s="108"/>
      <c r="J70" s="108">
        <v>3.6</v>
      </c>
      <c r="K70" s="108"/>
      <c r="L70" s="108">
        <v>28.6</v>
      </c>
      <c r="M70" s="108">
        <v>9</v>
      </c>
    </row>
    <row r="71" spans="1:13" x14ac:dyDescent="0.3">
      <c r="A71" s="402" t="s">
        <v>13733</v>
      </c>
      <c r="B71" s="402">
        <v>9210132</v>
      </c>
      <c r="C71" s="108"/>
      <c r="D71" s="108">
        <v>2</v>
      </c>
      <c r="E71" s="108"/>
      <c r="F71" s="108"/>
      <c r="G71" s="108"/>
      <c r="H71" s="108"/>
      <c r="I71" s="108">
        <v>1.44</v>
      </c>
      <c r="J71" s="108"/>
      <c r="K71" s="108">
        <v>0.32</v>
      </c>
      <c r="L71" s="108">
        <v>3.76</v>
      </c>
      <c r="M71" s="108">
        <v>2</v>
      </c>
    </row>
    <row r="72" spans="1:13" x14ac:dyDescent="0.3">
      <c r="A72" s="402" t="s">
        <v>13734</v>
      </c>
      <c r="B72" s="402">
        <v>9210138</v>
      </c>
      <c r="C72" s="108"/>
      <c r="D72" s="108">
        <v>2</v>
      </c>
      <c r="E72" s="108"/>
      <c r="F72" s="108"/>
      <c r="G72" s="108">
        <v>1</v>
      </c>
      <c r="H72" s="108"/>
      <c r="I72" s="108"/>
      <c r="J72" s="108">
        <v>0.32</v>
      </c>
      <c r="K72" s="108"/>
      <c r="L72" s="108">
        <v>3.32</v>
      </c>
      <c r="M72" s="108">
        <v>2</v>
      </c>
    </row>
    <row r="73" spans="1:13" x14ac:dyDescent="0.3">
      <c r="A73" s="402" t="s">
        <v>13735</v>
      </c>
      <c r="B73" s="402">
        <v>9210136</v>
      </c>
      <c r="C73" s="108">
        <v>0.17</v>
      </c>
      <c r="D73" s="108"/>
      <c r="E73" s="108"/>
      <c r="F73" s="108"/>
      <c r="G73" s="108">
        <v>1</v>
      </c>
      <c r="H73" s="108"/>
      <c r="I73" s="108"/>
      <c r="J73" s="108"/>
      <c r="K73" s="108">
        <v>0.32</v>
      </c>
      <c r="L73" s="108">
        <v>1.49</v>
      </c>
      <c r="M73" s="108">
        <v>0.17</v>
      </c>
    </row>
    <row r="74" spans="1:13" x14ac:dyDescent="0.3">
      <c r="A74" s="402" t="s">
        <v>13736</v>
      </c>
      <c r="B74" s="402">
        <v>9210144</v>
      </c>
      <c r="C74" s="108"/>
      <c r="D74" s="108">
        <v>12</v>
      </c>
      <c r="E74" s="108"/>
      <c r="F74" s="108"/>
      <c r="G74" s="108">
        <v>6</v>
      </c>
      <c r="H74" s="108"/>
      <c r="I74" s="108"/>
      <c r="J74" s="108"/>
      <c r="K74" s="108"/>
      <c r="L74" s="108">
        <v>18</v>
      </c>
      <c r="M74" s="108">
        <v>12</v>
      </c>
    </row>
    <row r="75" spans="1:13" x14ac:dyDescent="0.3">
      <c r="A75" s="402" t="s">
        <v>13737</v>
      </c>
      <c r="B75" s="402">
        <v>9210136</v>
      </c>
      <c r="C75" s="108">
        <v>0.17</v>
      </c>
      <c r="D75" s="108"/>
      <c r="E75" s="108"/>
      <c r="F75" s="108"/>
      <c r="G75" s="108"/>
      <c r="H75" s="108"/>
      <c r="I75" s="108">
        <v>0.32</v>
      </c>
      <c r="J75" s="108"/>
      <c r="K75" s="108">
        <v>0.32</v>
      </c>
      <c r="L75" s="108">
        <v>0.81</v>
      </c>
      <c r="M75" s="108">
        <v>0.17</v>
      </c>
    </row>
    <row r="76" spans="1:13" x14ac:dyDescent="0.3">
      <c r="A76" s="402" t="s">
        <v>13738</v>
      </c>
      <c r="B76" s="402">
        <v>9210136</v>
      </c>
      <c r="C76" s="108">
        <v>0.96</v>
      </c>
      <c r="D76" s="108"/>
      <c r="E76" s="108"/>
      <c r="F76" s="108"/>
      <c r="G76" s="108">
        <v>6</v>
      </c>
      <c r="H76" s="108"/>
      <c r="I76" s="108"/>
      <c r="J76" s="108">
        <v>2</v>
      </c>
      <c r="K76" s="108">
        <v>0.48</v>
      </c>
      <c r="L76" s="108">
        <v>9.4400000000000013</v>
      </c>
      <c r="M76" s="108">
        <v>0.96</v>
      </c>
    </row>
    <row r="77" spans="1:13" x14ac:dyDescent="0.3">
      <c r="A77" s="402" t="s">
        <v>13739</v>
      </c>
      <c r="B77" s="402">
        <v>9210136</v>
      </c>
      <c r="C77" s="108">
        <v>0.17</v>
      </c>
      <c r="D77" s="108"/>
      <c r="E77" s="108"/>
      <c r="F77" s="108"/>
      <c r="G77" s="108"/>
      <c r="H77" s="108"/>
      <c r="I77" s="108">
        <v>0.48</v>
      </c>
      <c r="J77" s="108"/>
      <c r="K77" s="108">
        <v>0.48</v>
      </c>
      <c r="L77" s="108">
        <v>1.1299999999999999</v>
      </c>
      <c r="M77" s="108">
        <v>0.17</v>
      </c>
    </row>
    <row r="78" spans="1:13" x14ac:dyDescent="0.3">
      <c r="A78" s="402" t="s">
        <v>13740</v>
      </c>
      <c r="B78" s="402">
        <v>9210136</v>
      </c>
      <c r="C78" s="108">
        <v>0.48</v>
      </c>
      <c r="D78" s="108"/>
      <c r="E78" s="108"/>
      <c r="F78" s="108"/>
      <c r="G78" s="108">
        <v>2</v>
      </c>
      <c r="H78" s="108"/>
      <c r="I78" s="108"/>
      <c r="J78" s="108"/>
      <c r="K78" s="108"/>
      <c r="L78" s="108">
        <v>2.48</v>
      </c>
      <c r="M78" s="108">
        <v>0.48</v>
      </c>
    </row>
    <row r="79" spans="1:13" x14ac:dyDescent="0.3">
      <c r="A79" s="402" t="s">
        <v>13741</v>
      </c>
      <c r="B79" s="402">
        <v>9210138</v>
      </c>
      <c r="C79" s="108">
        <v>0.48</v>
      </c>
      <c r="D79" s="108"/>
      <c r="E79" s="108"/>
      <c r="F79" s="108"/>
      <c r="G79" s="108"/>
      <c r="H79" s="108"/>
      <c r="I79" s="108">
        <v>0.48</v>
      </c>
      <c r="J79" s="108"/>
      <c r="K79" s="108"/>
      <c r="L79" s="108">
        <v>0.96</v>
      </c>
      <c r="M79" s="108">
        <v>0.48</v>
      </c>
    </row>
    <row r="80" spans="1:13" x14ac:dyDescent="0.3">
      <c r="A80" s="402" t="s">
        <v>13742</v>
      </c>
      <c r="B80" s="402">
        <v>9210136</v>
      </c>
      <c r="C80" s="108">
        <v>0.48</v>
      </c>
      <c r="D80" s="108"/>
      <c r="E80" s="108"/>
      <c r="F80" s="108"/>
      <c r="G80" s="108"/>
      <c r="H80" s="108"/>
      <c r="I80" s="108">
        <v>0.48</v>
      </c>
      <c r="J80" s="108"/>
      <c r="K80" s="108">
        <v>0.48</v>
      </c>
      <c r="L80" s="108">
        <v>1.44</v>
      </c>
      <c r="M80" s="108">
        <v>0.48</v>
      </c>
    </row>
    <row r="81" spans="1:13" x14ac:dyDescent="0.3">
      <c r="A81" s="402" t="s">
        <v>13743</v>
      </c>
      <c r="B81" s="402">
        <v>9210144</v>
      </c>
      <c r="C81" s="108"/>
      <c r="D81" s="108"/>
      <c r="E81" s="108"/>
      <c r="F81" s="108"/>
      <c r="G81" s="108"/>
      <c r="H81" s="108"/>
      <c r="I81" s="108"/>
      <c r="J81" s="108">
        <v>0.96</v>
      </c>
      <c r="K81" s="108"/>
      <c r="L81" s="108">
        <v>0.96</v>
      </c>
      <c r="M81" s="108">
        <v>0</v>
      </c>
    </row>
    <row r="82" spans="1:13" x14ac:dyDescent="0.3">
      <c r="A82" s="402" t="s">
        <v>13744</v>
      </c>
      <c r="B82" s="402">
        <v>9210138</v>
      </c>
      <c r="C82" s="108">
        <v>0.48</v>
      </c>
      <c r="D82" s="108"/>
      <c r="E82" s="108"/>
      <c r="F82" s="108"/>
      <c r="G82" s="108"/>
      <c r="H82" s="108"/>
      <c r="I82" s="108">
        <v>0.48</v>
      </c>
      <c r="J82" s="108"/>
      <c r="K82" s="108"/>
      <c r="L82" s="108">
        <v>0.96</v>
      </c>
      <c r="M82" s="108">
        <v>0.48</v>
      </c>
    </row>
    <row r="83" spans="1:13" x14ac:dyDescent="0.3">
      <c r="A83" s="402" t="s">
        <v>13745</v>
      </c>
      <c r="B83" s="402">
        <v>9210136</v>
      </c>
      <c r="C83" s="108">
        <v>0.48</v>
      </c>
      <c r="D83" s="108"/>
      <c r="E83" s="108"/>
      <c r="F83" s="108"/>
      <c r="G83" s="108"/>
      <c r="H83" s="108"/>
      <c r="I83" s="108">
        <v>1.44</v>
      </c>
      <c r="J83" s="108">
        <v>0.64</v>
      </c>
      <c r="K83" s="108"/>
      <c r="L83" s="108">
        <v>2.56</v>
      </c>
      <c r="M83" s="108">
        <v>0.48</v>
      </c>
    </row>
    <row r="84" spans="1:13" x14ac:dyDescent="0.3">
      <c r="A84" s="402" t="s">
        <v>13746</v>
      </c>
      <c r="B84" s="402">
        <v>9210138</v>
      </c>
      <c r="C84" s="108"/>
      <c r="D84" s="108">
        <v>1</v>
      </c>
      <c r="E84" s="108"/>
      <c r="F84" s="108"/>
      <c r="G84" s="108">
        <v>1</v>
      </c>
      <c r="H84" s="108"/>
      <c r="I84" s="108"/>
      <c r="J84" s="108"/>
      <c r="K84" s="108"/>
      <c r="L84" s="108">
        <v>2</v>
      </c>
      <c r="M84" s="108">
        <v>1</v>
      </c>
    </row>
    <row r="85" spans="1:13" x14ac:dyDescent="0.3">
      <c r="A85" s="402" t="s">
        <v>13747</v>
      </c>
      <c r="B85" s="402">
        <v>9210132</v>
      </c>
      <c r="C85" s="108"/>
      <c r="D85" s="108">
        <v>6</v>
      </c>
      <c r="E85" s="108"/>
      <c r="F85" s="108"/>
      <c r="G85" s="108"/>
      <c r="H85" s="108"/>
      <c r="I85" s="108">
        <v>0.96</v>
      </c>
      <c r="J85" s="108"/>
      <c r="K85" s="108"/>
      <c r="L85" s="108">
        <v>6.96</v>
      </c>
      <c r="M85" s="108">
        <v>6</v>
      </c>
    </row>
    <row r="86" spans="1:13" x14ac:dyDescent="0.3">
      <c r="A86" s="402" t="s">
        <v>13748</v>
      </c>
      <c r="B86" s="402">
        <v>9210134</v>
      </c>
      <c r="C86" s="108"/>
      <c r="D86" s="108">
        <v>1</v>
      </c>
      <c r="E86" s="108"/>
      <c r="F86" s="108"/>
      <c r="G86" s="108"/>
      <c r="H86" s="108"/>
      <c r="I86" s="108">
        <v>0.64</v>
      </c>
      <c r="J86" s="108"/>
      <c r="K86" s="108">
        <v>1.92</v>
      </c>
      <c r="L86" s="108">
        <v>3.56</v>
      </c>
      <c r="M86" s="108">
        <v>1</v>
      </c>
    </row>
    <row r="87" spans="1:13" x14ac:dyDescent="0.3">
      <c r="A87" s="402" t="s">
        <v>13749</v>
      </c>
      <c r="B87" s="402">
        <v>9210132</v>
      </c>
      <c r="C87" s="108"/>
      <c r="D87" s="108">
        <v>24</v>
      </c>
      <c r="E87" s="108"/>
      <c r="F87" s="108"/>
      <c r="G87" s="108">
        <v>8</v>
      </c>
      <c r="H87" s="108"/>
      <c r="I87" s="108"/>
      <c r="J87" s="108">
        <v>1.28</v>
      </c>
      <c r="K87" s="108"/>
      <c r="L87" s="108">
        <v>33.28</v>
      </c>
      <c r="M87" s="108">
        <v>24</v>
      </c>
    </row>
    <row r="88" spans="1:13" x14ac:dyDescent="0.3">
      <c r="A88" s="402" t="s">
        <v>13750</v>
      </c>
      <c r="B88" s="402">
        <v>9210132</v>
      </c>
      <c r="C88" s="108">
        <v>0.51</v>
      </c>
      <c r="D88" s="108"/>
      <c r="E88" s="108"/>
      <c r="F88" s="108"/>
      <c r="G88" s="108"/>
      <c r="H88" s="108"/>
      <c r="I88" s="108"/>
      <c r="J88" s="108"/>
      <c r="K88" s="108"/>
      <c r="L88" s="108">
        <v>0.51</v>
      </c>
      <c r="M88" s="108">
        <v>0.51</v>
      </c>
    </row>
    <row r="89" spans="1:13" x14ac:dyDescent="0.3">
      <c r="A89" s="402" t="s">
        <v>13751</v>
      </c>
      <c r="B89" s="402">
        <v>9210132</v>
      </c>
      <c r="C89" s="108"/>
      <c r="D89" s="108">
        <v>36</v>
      </c>
      <c r="E89" s="108"/>
      <c r="F89" s="108"/>
      <c r="G89" s="108">
        <v>27</v>
      </c>
      <c r="H89" s="108"/>
      <c r="I89" s="108"/>
      <c r="J89" s="108">
        <v>1.6400000000000001</v>
      </c>
      <c r="K89" s="108"/>
      <c r="L89" s="108">
        <v>64.64</v>
      </c>
      <c r="M89" s="108">
        <v>36</v>
      </c>
    </row>
    <row r="90" spans="1:13" x14ac:dyDescent="0.3">
      <c r="A90" s="402" t="s">
        <v>16853</v>
      </c>
      <c r="B90" s="402">
        <v>9210138</v>
      </c>
      <c r="C90" s="108"/>
      <c r="D90" s="108">
        <v>1</v>
      </c>
      <c r="E90" s="108"/>
      <c r="F90" s="108"/>
      <c r="G90" s="108">
        <v>1</v>
      </c>
      <c r="H90" s="108"/>
      <c r="I90" s="108"/>
      <c r="J90" s="108"/>
      <c r="K90" s="108">
        <v>0.32</v>
      </c>
      <c r="L90" s="108">
        <v>2.3199999999999998</v>
      </c>
      <c r="M90" s="108">
        <v>1</v>
      </c>
    </row>
    <row r="91" spans="1:13" x14ac:dyDescent="0.3">
      <c r="A91" s="402" t="s">
        <v>17112</v>
      </c>
      <c r="B91" s="402">
        <v>9210136</v>
      </c>
      <c r="C91" s="108"/>
      <c r="D91" s="108">
        <v>2</v>
      </c>
      <c r="E91" s="108"/>
      <c r="F91" s="108"/>
      <c r="G91" s="108">
        <v>4</v>
      </c>
      <c r="H91" s="108"/>
      <c r="I91" s="108"/>
      <c r="J91" s="108"/>
      <c r="K91" s="108"/>
      <c r="L91" s="108">
        <v>6</v>
      </c>
      <c r="M91" s="108">
        <v>2</v>
      </c>
    </row>
    <row r="92" spans="1:13" x14ac:dyDescent="0.3">
      <c r="A92" s="402" t="s">
        <v>13752</v>
      </c>
      <c r="B92" s="402">
        <v>9210136</v>
      </c>
      <c r="C92" s="108"/>
      <c r="D92" s="108">
        <v>2</v>
      </c>
      <c r="E92" s="108"/>
      <c r="F92" s="108"/>
      <c r="G92" s="108">
        <v>3</v>
      </c>
      <c r="H92" s="108"/>
      <c r="I92" s="108"/>
      <c r="J92" s="108">
        <v>1.28</v>
      </c>
      <c r="K92" s="108">
        <v>0.64</v>
      </c>
      <c r="L92" s="108">
        <v>6.92</v>
      </c>
      <c r="M92" s="108">
        <v>2</v>
      </c>
    </row>
    <row r="93" spans="1:13" x14ac:dyDescent="0.3">
      <c r="A93" s="402" t="s">
        <v>13753</v>
      </c>
      <c r="B93" s="402">
        <v>9210144</v>
      </c>
      <c r="C93" s="108"/>
      <c r="D93" s="108">
        <v>8</v>
      </c>
      <c r="E93" s="108"/>
      <c r="F93" s="108"/>
      <c r="G93" s="108">
        <v>3</v>
      </c>
      <c r="H93" s="108"/>
      <c r="I93" s="108"/>
      <c r="J93" s="108"/>
      <c r="K93" s="108">
        <v>2.4</v>
      </c>
      <c r="L93" s="108">
        <v>13.4</v>
      </c>
      <c r="M93" s="108">
        <v>8</v>
      </c>
    </row>
    <row r="94" spans="1:13" x14ac:dyDescent="0.3">
      <c r="A94" s="402" t="s">
        <v>13754</v>
      </c>
      <c r="B94" s="402">
        <v>9210144</v>
      </c>
      <c r="C94" s="108">
        <v>0.32</v>
      </c>
      <c r="D94" s="108"/>
      <c r="E94" s="108"/>
      <c r="F94" s="108"/>
      <c r="G94" s="108"/>
      <c r="H94" s="108"/>
      <c r="I94" s="108">
        <v>0.32</v>
      </c>
      <c r="J94" s="108"/>
      <c r="K94" s="108">
        <v>2.88</v>
      </c>
      <c r="L94" s="108">
        <v>3.52</v>
      </c>
      <c r="M94" s="108">
        <v>0.32</v>
      </c>
    </row>
    <row r="95" spans="1:13" x14ac:dyDescent="0.3">
      <c r="A95" s="402" t="s">
        <v>13755</v>
      </c>
      <c r="B95" s="402">
        <v>9210138</v>
      </c>
      <c r="C95" s="108">
        <v>0.48</v>
      </c>
      <c r="D95" s="108"/>
      <c r="E95" s="108"/>
      <c r="F95" s="108"/>
      <c r="G95" s="108">
        <v>2</v>
      </c>
      <c r="H95" s="108"/>
      <c r="I95" s="108"/>
      <c r="J95" s="108"/>
      <c r="K95" s="108">
        <v>0.48</v>
      </c>
      <c r="L95" s="108">
        <v>2.96</v>
      </c>
      <c r="M95" s="108">
        <v>0.48</v>
      </c>
    </row>
    <row r="96" spans="1:13" x14ac:dyDescent="0.3">
      <c r="A96" s="402" t="s">
        <v>13756</v>
      </c>
      <c r="B96" s="402">
        <v>9210134</v>
      </c>
      <c r="C96" s="108"/>
      <c r="D96" s="108">
        <v>2</v>
      </c>
      <c r="E96" s="108"/>
      <c r="F96" s="108"/>
      <c r="G96" s="108">
        <v>4</v>
      </c>
      <c r="H96" s="108"/>
      <c r="I96" s="108"/>
      <c r="J96" s="108"/>
      <c r="K96" s="108"/>
      <c r="L96" s="108">
        <v>6</v>
      </c>
      <c r="M96" s="108">
        <v>2</v>
      </c>
    </row>
    <row r="97" spans="1:13" x14ac:dyDescent="0.3">
      <c r="A97" s="402" t="s">
        <v>13757</v>
      </c>
      <c r="B97" s="402">
        <v>9210138</v>
      </c>
      <c r="C97" s="108"/>
      <c r="D97" s="108">
        <v>1</v>
      </c>
      <c r="E97" s="108"/>
      <c r="F97" s="108"/>
      <c r="G97" s="108">
        <v>1</v>
      </c>
      <c r="H97" s="108"/>
      <c r="I97" s="108"/>
      <c r="J97" s="108"/>
      <c r="K97" s="108"/>
      <c r="L97" s="108">
        <v>2</v>
      </c>
      <c r="M97" s="108">
        <v>1</v>
      </c>
    </row>
    <row r="98" spans="1:13" x14ac:dyDescent="0.3">
      <c r="A98" s="402" t="s">
        <v>13758</v>
      </c>
      <c r="B98" s="402">
        <v>9210136</v>
      </c>
      <c r="C98" s="108"/>
      <c r="D98" s="108">
        <v>2</v>
      </c>
      <c r="E98" s="108"/>
      <c r="F98" s="108"/>
      <c r="G98" s="108">
        <v>2</v>
      </c>
      <c r="H98" s="108"/>
      <c r="I98" s="108"/>
      <c r="J98" s="108"/>
      <c r="K98" s="108">
        <v>0.32</v>
      </c>
      <c r="L98" s="108">
        <v>4.32</v>
      </c>
      <c r="M98" s="108">
        <v>2</v>
      </c>
    </row>
    <row r="99" spans="1:13" x14ac:dyDescent="0.3">
      <c r="A99" s="402" t="s">
        <v>13759</v>
      </c>
      <c r="B99" s="402">
        <v>9210136</v>
      </c>
      <c r="C99" s="108"/>
      <c r="D99" s="108">
        <v>4</v>
      </c>
      <c r="E99" s="108"/>
      <c r="F99" s="108"/>
      <c r="G99" s="108"/>
      <c r="H99" s="108"/>
      <c r="I99" s="108">
        <v>2.88</v>
      </c>
      <c r="J99" s="108">
        <v>0.96</v>
      </c>
      <c r="K99" s="108"/>
      <c r="L99" s="108">
        <v>7.84</v>
      </c>
      <c r="M99" s="108">
        <v>4</v>
      </c>
    </row>
    <row r="100" spans="1:13" x14ac:dyDescent="0.3">
      <c r="A100" s="402" t="s">
        <v>16921</v>
      </c>
      <c r="B100" s="402">
        <v>9210140</v>
      </c>
      <c r="C100" s="108">
        <v>0.32</v>
      </c>
      <c r="D100" s="108"/>
      <c r="E100" s="108"/>
      <c r="F100" s="108"/>
      <c r="G100" s="108"/>
      <c r="H100" s="108"/>
      <c r="I100" s="108">
        <v>0.64</v>
      </c>
      <c r="J100" s="108"/>
      <c r="K100" s="108">
        <v>0.64</v>
      </c>
      <c r="L100" s="108">
        <v>1.6</v>
      </c>
      <c r="M100" s="108">
        <v>0.32</v>
      </c>
    </row>
    <row r="101" spans="1:13" x14ac:dyDescent="0.3">
      <c r="A101" s="402" t="s">
        <v>13760</v>
      </c>
      <c r="B101" s="402">
        <v>9210144</v>
      </c>
      <c r="C101" s="108"/>
      <c r="D101" s="108">
        <v>1</v>
      </c>
      <c r="E101" s="108"/>
      <c r="F101" s="108"/>
      <c r="G101" s="108">
        <v>1</v>
      </c>
      <c r="H101" s="108"/>
      <c r="I101" s="108"/>
      <c r="J101" s="108"/>
      <c r="K101" s="108">
        <v>0.96</v>
      </c>
      <c r="L101" s="108">
        <v>2.96</v>
      </c>
      <c r="M101" s="108">
        <v>1</v>
      </c>
    </row>
    <row r="102" spans="1:13" x14ac:dyDescent="0.3">
      <c r="A102" s="402" t="s">
        <v>16493</v>
      </c>
      <c r="B102" s="402">
        <v>9210144</v>
      </c>
      <c r="C102" s="108"/>
      <c r="D102" s="108"/>
      <c r="E102" s="108"/>
      <c r="F102" s="108"/>
      <c r="G102" s="108"/>
      <c r="H102" s="108"/>
      <c r="I102" s="108"/>
      <c r="J102" s="108"/>
      <c r="K102" s="108">
        <v>0.96</v>
      </c>
      <c r="L102" s="108">
        <v>0.96</v>
      </c>
      <c r="M102" s="108">
        <v>0</v>
      </c>
    </row>
    <row r="103" spans="1:13" x14ac:dyDescent="0.3">
      <c r="A103" s="402" t="s">
        <v>13761</v>
      </c>
      <c r="B103" s="402">
        <v>9210132</v>
      </c>
      <c r="C103" s="108"/>
      <c r="D103" s="108">
        <v>2</v>
      </c>
      <c r="E103" s="108"/>
      <c r="F103" s="108"/>
      <c r="G103" s="108">
        <v>2</v>
      </c>
      <c r="H103" s="108"/>
      <c r="I103" s="108"/>
      <c r="J103" s="108"/>
      <c r="K103" s="108">
        <v>0.32</v>
      </c>
      <c r="L103" s="108">
        <v>4.32</v>
      </c>
      <c r="M103" s="108">
        <v>2</v>
      </c>
    </row>
    <row r="104" spans="1:13" x14ac:dyDescent="0.3">
      <c r="A104" s="402" t="s">
        <v>13762</v>
      </c>
      <c r="B104" s="402">
        <v>9210136</v>
      </c>
      <c r="C104" s="108">
        <v>0.48</v>
      </c>
      <c r="D104" s="108"/>
      <c r="E104" s="108"/>
      <c r="F104" s="108"/>
      <c r="G104" s="108">
        <v>3</v>
      </c>
      <c r="H104" s="108"/>
      <c r="I104" s="108"/>
      <c r="J104" s="108"/>
      <c r="K104" s="108">
        <v>0.48</v>
      </c>
      <c r="L104" s="108">
        <v>3.96</v>
      </c>
      <c r="M104" s="108">
        <v>0.48</v>
      </c>
    </row>
    <row r="105" spans="1:13" x14ac:dyDescent="0.3">
      <c r="A105" s="402" t="s">
        <v>13763</v>
      </c>
      <c r="B105" s="402">
        <v>9210136</v>
      </c>
      <c r="C105" s="108"/>
      <c r="D105" s="108"/>
      <c r="E105" s="108">
        <v>2</v>
      </c>
      <c r="F105" s="108"/>
      <c r="G105" s="108"/>
      <c r="H105" s="108"/>
      <c r="I105" s="108">
        <v>0.48</v>
      </c>
      <c r="J105" s="108"/>
      <c r="K105" s="108"/>
      <c r="L105" s="108">
        <v>2.48</v>
      </c>
      <c r="M105" s="108">
        <v>2</v>
      </c>
    </row>
    <row r="106" spans="1:13" x14ac:dyDescent="0.3">
      <c r="A106" s="402" t="s">
        <v>13764</v>
      </c>
      <c r="B106" s="402">
        <v>9210144</v>
      </c>
      <c r="C106" s="108"/>
      <c r="D106" s="108">
        <v>12</v>
      </c>
      <c r="E106" s="108"/>
      <c r="F106" s="108"/>
      <c r="G106" s="108"/>
      <c r="H106" s="108"/>
      <c r="I106" s="108">
        <v>0.64</v>
      </c>
      <c r="J106" s="108">
        <v>0.32</v>
      </c>
      <c r="K106" s="108"/>
      <c r="L106" s="108">
        <v>12.96</v>
      </c>
      <c r="M106" s="108">
        <v>12</v>
      </c>
    </row>
    <row r="107" spans="1:13" x14ac:dyDescent="0.3">
      <c r="A107" s="402" t="s">
        <v>13765</v>
      </c>
      <c r="B107" s="402">
        <v>9210134</v>
      </c>
      <c r="C107" s="108"/>
      <c r="D107" s="108">
        <v>1</v>
      </c>
      <c r="E107" s="108"/>
      <c r="F107" s="108"/>
      <c r="G107" s="108">
        <v>4</v>
      </c>
      <c r="H107" s="108"/>
      <c r="I107" s="108"/>
      <c r="J107" s="108"/>
      <c r="K107" s="108"/>
      <c r="L107" s="108">
        <v>5</v>
      </c>
      <c r="M107" s="108">
        <v>1</v>
      </c>
    </row>
    <row r="108" spans="1:13" x14ac:dyDescent="0.3">
      <c r="A108" s="402" t="s">
        <v>16458</v>
      </c>
      <c r="B108" s="402">
        <v>9210144</v>
      </c>
      <c r="C108" s="108"/>
      <c r="D108" s="108">
        <v>3</v>
      </c>
      <c r="E108" s="108"/>
      <c r="F108" s="108"/>
      <c r="G108" s="108">
        <v>2</v>
      </c>
      <c r="H108" s="108"/>
      <c r="I108" s="108"/>
      <c r="J108" s="108"/>
      <c r="K108" s="108"/>
      <c r="L108" s="108">
        <v>5</v>
      </c>
      <c r="M108" s="108">
        <v>3</v>
      </c>
    </row>
    <row r="109" spans="1:13" x14ac:dyDescent="0.3">
      <c r="A109" s="402" t="s">
        <v>13766</v>
      </c>
      <c r="B109" s="402">
        <v>9210136</v>
      </c>
      <c r="C109" s="108">
        <v>0.48</v>
      </c>
      <c r="D109" s="108"/>
      <c r="E109" s="108"/>
      <c r="F109" s="108"/>
      <c r="G109" s="108"/>
      <c r="H109" s="108"/>
      <c r="I109" s="108">
        <v>0.96</v>
      </c>
      <c r="J109" s="108"/>
      <c r="K109" s="108">
        <v>0.48</v>
      </c>
      <c r="L109" s="108">
        <v>1.92</v>
      </c>
      <c r="M109" s="108">
        <v>0.48</v>
      </c>
    </row>
    <row r="110" spans="1:13" x14ac:dyDescent="0.3">
      <c r="A110" s="402" t="s">
        <v>13767</v>
      </c>
      <c r="B110" s="402">
        <v>9210136</v>
      </c>
      <c r="C110" s="108"/>
      <c r="D110" s="108"/>
      <c r="E110" s="108">
        <v>2</v>
      </c>
      <c r="F110" s="108"/>
      <c r="G110" s="108">
        <v>2</v>
      </c>
      <c r="H110" s="108"/>
      <c r="I110" s="108"/>
      <c r="J110" s="108"/>
      <c r="K110" s="108">
        <v>0.48</v>
      </c>
      <c r="L110" s="108">
        <v>4.4800000000000004</v>
      </c>
      <c r="M110" s="108">
        <v>2</v>
      </c>
    </row>
    <row r="111" spans="1:13" x14ac:dyDescent="0.3">
      <c r="A111" s="402" t="s">
        <v>13768</v>
      </c>
      <c r="B111" s="402">
        <v>9210134</v>
      </c>
      <c r="C111" s="108"/>
      <c r="D111" s="108">
        <v>6</v>
      </c>
      <c r="E111" s="108"/>
      <c r="F111" s="108"/>
      <c r="G111" s="108">
        <v>4</v>
      </c>
      <c r="H111" s="108"/>
      <c r="I111" s="108"/>
      <c r="J111" s="108"/>
      <c r="K111" s="108"/>
      <c r="L111" s="108">
        <v>10</v>
      </c>
      <c r="M111" s="108">
        <v>6</v>
      </c>
    </row>
    <row r="112" spans="1:13" x14ac:dyDescent="0.3">
      <c r="A112" s="402" t="s">
        <v>13769</v>
      </c>
      <c r="B112" s="402">
        <v>9210232</v>
      </c>
      <c r="C112" s="108"/>
      <c r="D112" s="108"/>
      <c r="E112" s="108"/>
      <c r="F112" s="108"/>
      <c r="G112" s="108"/>
      <c r="H112" s="108">
        <v>0</v>
      </c>
      <c r="I112" s="108"/>
      <c r="J112" s="108"/>
      <c r="K112" s="108"/>
      <c r="L112" s="108">
        <v>0</v>
      </c>
      <c r="M112" s="108">
        <v>0</v>
      </c>
    </row>
    <row r="113" spans="1:13" x14ac:dyDescent="0.3">
      <c r="A113" s="402" t="s">
        <v>13770</v>
      </c>
      <c r="B113" s="402">
        <v>9210134</v>
      </c>
      <c r="C113" s="108"/>
      <c r="D113" s="108">
        <v>13</v>
      </c>
      <c r="E113" s="108"/>
      <c r="F113" s="108"/>
      <c r="G113" s="108">
        <v>2</v>
      </c>
      <c r="H113" s="108"/>
      <c r="I113" s="108"/>
      <c r="J113" s="108"/>
      <c r="K113" s="108"/>
      <c r="L113" s="108">
        <v>15</v>
      </c>
      <c r="M113" s="108">
        <v>13</v>
      </c>
    </row>
    <row r="114" spans="1:13" x14ac:dyDescent="0.3">
      <c r="A114" s="402" t="s">
        <v>13771</v>
      </c>
      <c r="B114" s="402">
        <v>9210140</v>
      </c>
      <c r="C114" s="108"/>
      <c r="D114" s="108">
        <v>16</v>
      </c>
      <c r="E114" s="108"/>
      <c r="F114" s="108"/>
      <c r="G114" s="108">
        <v>4</v>
      </c>
      <c r="H114" s="108"/>
      <c r="I114" s="108"/>
      <c r="J114" s="108">
        <v>0.64</v>
      </c>
      <c r="K114" s="108"/>
      <c r="L114" s="108">
        <v>20.64</v>
      </c>
      <c r="M114" s="108">
        <v>16</v>
      </c>
    </row>
    <row r="115" spans="1:13" x14ac:dyDescent="0.3">
      <c r="A115" s="402" t="s">
        <v>13772</v>
      </c>
      <c r="B115" s="402">
        <v>9210140</v>
      </c>
      <c r="C115" s="108"/>
      <c r="D115" s="108">
        <v>6</v>
      </c>
      <c r="E115" s="108"/>
      <c r="F115" s="108"/>
      <c r="G115" s="108">
        <v>1</v>
      </c>
      <c r="H115" s="108"/>
      <c r="I115" s="108">
        <v>0.96</v>
      </c>
      <c r="J115" s="108"/>
      <c r="K115" s="108"/>
      <c r="L115" s="108">
        <v>7.96</v>
      </c>
      <c r="M115" s="108">
        <v>6</v>
      </c>
    </row>
    <row r="116" spans="1:13" x14ac:dyDescent="0.3">
      <c r="A116" s="402" t="s">
        <v>27073</v>
      </c>
      <c r="B116" s="402">
        <v>9210140</v>
      </c>
      <c r="C116" s="108">
        <v>0.32</v>
      </c>
      <c r="D116" s="108"/>
      <c r="E116" s="108"/>
      <c r="F116" s="108"/>
      <c r="G116" s="108"/>
      <c r="H116" s="108"/>
      <c r="I116" s="108">
        <v>0.32</v>
      </c>
      <c r="J116" s="108"/>
      <c r="K116" s="108"/>
      <c r="L116" s="108">
        <v>0.64</v>
      </c>
      <c r="M116" s="108">
        <v>0.32</v>
      </c>
    </row>
    <row r="117" spans="1:13" x14ac:dyDescent="0.3">
      <c r="A117" s="402" t="s">
        <v>13773</v>
      </c>
      <c r="B117" s="402">
        <v>9210140</v>
      </c>
      <c r="C117" s="108"/>
      <c r="D117" s="108">
        <v>8</v>
      </c>
      <c r="E117" s="108"/>
      <c r="F117" s="108"/>
      <c r="G117" s="108">
        <v>8</v>
      </c>
      <c r="H117" s="108"/>
      <c r="I117" s="108"/>
      <c r="J117" s="108">
        <v>0.32</v>
      </c>
      <c r="K117" s="108"/>
      <c r="L117" s="108">
        <v>16.32</v>
      </c>
      <c r="M117" s="108">
        <v>8</v>
      </c>
    </row>
    <row r="118" spans="1:13" x14ac:dyDescent="0.3">
      <c r="A118" s="402" t="s">
        <v>13774</v>
      </c>
      <c r="B118" s="402">
        <v>9210134</v>
      </c>
      <c r="C118" s="108"/>
      <c r="D118" s="108">
        <v>6</v>
      </c>
      <c r="E118" s="108"/>
      <c r="F118" s="108"/>
      <c r="G118" s="108">
        <v>10</v>
      </c>
      <c r="H118" s="108"/>
      <c r="I118" s="108"/>
      <c r="J118" s="108">
        <v>6.72</v>
      </c>
      <c r="K118" s="108">
        <v>2.88</v>
      </c>
      <c r="L118" s="108">
        <v>25.599999999999998</v>
      </c>
      <c r="M118" s="108">
        <v>6</v>
      </c>
    </row>
    <row r="119" spans="1:13" x14ac:dyDescent="0.3">
      <c r="A119" s="402" t="s">
        <v>13775</v>
      </c>
      <c r="B119" s="402">
        <v>9210134</v>
      </c>
      <c r="C119" s="108">
        <v>0.48</v>
      </c>
      <c r="D119" s="108"/>
      <c r="E119" s="108"/>
      <c r="F119" s="108"/>
      <c r="G119" s="108">
        <v>156</v>
      </c>
      <c r="H119" s="108"/>
      <c r="I119" s="108">
        <v>0.48</v>
      </c>
      <c r="J119" s="108">
        <v>16.8</v>
      </c>
      <c r="K119" s="108"/>
      <c r="L119" s="108">
        <v>173.76</v>
      </c>
      <c r="M119" s="108">
        <v>0.48</v>
      </c>
    </row>
    <row r="120" spans="1:13" x14ac:dyDescent="0.3">
      <c r="A120" s="402" t="s">
        <v>13775</v>
      </c>
      <c r="B120" s="402">
        <v>9210234</v>
      </c>
      <c r="C120" s="108"/>
      <c r="D120" s="108"/>
      <c r="E120" s="108"/>
      <c r="F120" s="108">
        <v>0</v>
      </c>
      <c r="G120" s="108"/>
      <c r="H120" s="108"/>
      <c r="I120" s="108"/>
      <c r="J120" s="108"/>
      <c r="K120" s="108"/>
      <c r="L120" s="108">
        <v>0</v>
      </c>
      <c r="M120" s="108">
        <v>0</v>
      </c>
    </row>
    <row r="121" spans="1:13" x14ac:dyDescent="0.3">
      <c r="A121" s="402" t="s">
        <v>13776</v>
      </c>
      <c r="B121" s="402">
        <v>9210132</v>
      </c>
      <c r="C121" s="108">
        <v>0.34</v>
      </c>
      <c r="D121" s="108">
        <v>2</v>
      </c>
      <c r="E121" s="108"/>
      <c r="F121" s="108"/>
      <c r="G121" s="108">
        <v>2</v>
      </c>
      <c r="H121" s="108"/>
      <c r="I121" s="108">
        <v>1.02</v>
      </c>
      <c r="J121" s="108">
        <v>0.32</v>
      </c>
      <c r="K121" s="108"/>
      <c r="L121" s="108">
        <v>5.68</v>
      </c>
      <c r="M121" s="108">
        <v>2.34</v>
      </c>
    </row>
    <row r="122" spans="1:13" x14ac:dyDescent="0.3">
      <c r="A122" s="402" t="s">
        <v>13777</v>
      </c>
      <c r="B122" s="402">
        <v>9210144</v>
      </c>
      <c r="C122" s="108"/>
      <c r="D122" s="108">
        <v>3</v>
      </c>
      <c r="E122" s="108"/>
      <c r="F122" s="108"/>
      <c r="G122" s="108"/>
      <c r="H122" s="108"/>
      <c r="I122" s="108">
        <v>0.48</v>
      </c>
      <c r="J122" s="108">
        <v>0.32</v>
      </c>
      <c r="K122" s="108"/>
      <c r="L122" s="108">
        <v>3.8</v>
      </c>
      <c r="M122" s="108">
        <v>3</v>
      </c>
    </row>
    <row r="123" spans="1:13" x14ac:dyDescent="0.3">
      <c r="A123" s="402" t="s">
        <v>13778</v>
      </c>
      <c r="B123" s="402">
        <v>9210144</v>
      </c>
      <c r="C123" s="108"/>
      <c r="D123" s="108">
        <v>12</v>
      </c>
      <c r="E123" s="108"/>
      <c r="F123" s="108"/>
      <c r="G123" s="108">
        <v>2</v>
      </c>
      <c r="H123" s="108"/>
      <c r="I123" s="108"/>
      <c r="J123" s="108"/>
      <c r="K123" s="108"/>
      <c r="L123" s="108">
        <v>14</v>
      </c>
      <c r="M123" s="108">
        <v>12</v>
      </c>
    </row>
    <row r="124" spans="1:13" x14ac:dyDescent="0.3">
      <c r="A124" s="402" t="s">
        <v>13779</v>
      </c>
      <c r="B124" s="402">
        <v>9210144</v>
      </c>
      <c r="C124" s="108"/>
      <c r="D124" s="108">
        <v>1</v>
      </c>
      <c r="E124" s="108"/>
      <c r="F124" s="108"/>
      <c r="G124" s="108">
        <v>8</v>
      </c>
      <c r="H124" s="108"/>
      <c r="I124" s="108"/>
      <c r="J124" s="108"/>
      <c r="K124" s="108">
        <v>0.48</v>
      </c>
      <c r="L124" s="108">
        <v>9.48</v>
      </c>
      <c r="M124" s="108">
        <v>1</v>
      </c>
    </row>
    <row r="125" spans="1:13" x14ac:dyDescent="0.3">
      <c r="A125" s="402" t="s">
        <v>13780</v>
      </c>
      <c r="B125" s="402">
        <v>9210144</v>
      </c>
      <c r="C125" s="108">
        <v>2.04</v>
      </c>
      <c r="D125" s="108"/>
      <c r="E125" s="108"/>
      <c r="F125" s="108"/>
      <c r="G125" s="108"/>
      <c r="H125" s="108"/>
      <c r="I125" s="108"/>
      <c r="J125" s="108"/>
      <c r="K125" s="108"/>
      <c r="L125" s="108">
        <v>2.04</v>
      </c>
      <c r="M125" s="108">
        <v>2.04</v>
      </c>
    </row>
    <row r="126" spans="1:13" x14ac:dyDescent="0.3">
      <c r="A126" s="402" t="s">
        <v>13781</v>
      </c>
      <c r="B126" s="402">
        <v>9210138</v>
      </c>
      <c r="C126" s="108"/>
      <c r="D126" s="108">
        <v>2</v>
      </c>
      <c r="E126" s="108"/>
      <c r="F126" s="108"/>
      <c r="G126" s="108"/>
      <c r="H126" s="108"/>
      <c r="I126" s="108">
        <v>0.48</v>
      </c>
      <c r="J126" s="108"/>
      <c r="K126" s="108">
        <v>0.96</v>
      </c>
      <c r="L126" s="108">
        <v>3.44</v>
      </c>
      <c r="M126" s="108">
        <v>2</v>
      </c>
    </row>
    <row r="127" spans="1:13" x14ac:dyDescent="0.3">
      <c r="A127" s="402" t="s">
        <v>13782</v>
      </c>
      <c r="B127" s="402">
        <v>9210132</v>
      </c>
      <c r="C127" s="108"/>
      <c r="D127" s="108">
        <v>16</v>
      </c>
      <c r="E127" s="108"/>
      <c r="F127" s="108"/>
      <c r="G127" s="108">
        <v>48</v>
      </c>
      <c r="H127" s="108"/>
      <c r="I127" s="108"/>
      <c r="J127" s="108">
        <v>1.92</v>
      </c>
      <c r="K127" s="108"/>
      <c r="L127" s="108">
        <v>65.92</v>
      </c>
      <c r="M127" s="108">
        <v>16</v>
      </c>
    </row>
    <row r="128" spans="1:13" x14ac:dyDescent="0.3">
      <c r="A128" s="402" t="s">
        <v>13783</v>
      </c>
      <c r="B128" s="402">
        <v>9210144</v>
      </c>
      <c r="C128" s="108"/>
      <c r="D128" s="108">
        <v>2</v>
      </c>
      <c r="E128" s="108"/>
      <c r="F128" s="108"/>
      <c r="G128" s="108"/>
      <c r="H128" s="108"/>
      <c r="I128" s="108">
        <v>0.96</v>
      </c>
      <c r="J128" s="108"/>
      <c r="K128" s="108">
        <v>0.96</v>
      </c>
      <c r="L128" s="108">
        <v>3.92</v>
      </c>
      <c r="M128" s="108">
        <v>2</v>
      </c>
    </row>
    <row r="129" spans="1:13" x14ac:dyDescent="0.3">
      <c r="A129" s="402" t="s">
        <v>13784</v>
      </c>
      <c r="B129" s="402">
        <v>9210144</v>
      </c>
      <c r="C129" s="108">
        <v>0.51</v>
      </c>
      <c r="D129" s="108"/>
      <c r="E129" s="108"/>
      <c r="F129" s="108"/>
      <c r="G129" s="108"/>
      <c r="H129" s="108"/>
      <c r="I129" s="108"/>
      <c r="J129" s="108"/>
      <c r="K129" s="108"/>
      <c r="L129" s="108">
        <v>0.51</v>
      </c>
      <c r="M129" s="108">
        <v>0.51</v>
      </c>
    </row>
    <row r="130" spans="1:13" x14ac:dyDescent="0.3">
      <c r="A130" s="402" t="s">
        <v>13785</v>
      </c>
      <c r="B130" s="402">
        <v>9210134</v>
      </c>
      <c r="C130" s="108"/>
      <c r="D130" s="108">
        <v>1</v>
      </c>
      <c r="E130" s="108"/>
      <c r="F130" s="108"/>
      <c r="G130" s="108">
        <v>1</v>
      </c>
      <c r="H130" s="108"/>
      <c r="I130" s="108"/>
      <c r="J130" s="108"/>
      <c r="K130" s="108">
        <v>12.16</v>
      </c>
      <c r="L130" s="108">
        <v>14.16</v>
      </c>
      <c r="M130" s="108">
        <v>1</v>
      </c>
    </row>
    <row r="131" spans="1:13" x14ac:dyDescent="0.3">
      <c r="A131" s="402" t="s">
        <v>13786</v>
      </c>
      <c r="B131" s="402">
        <v>9210144</v>
      </c>
      <c r="C131" s="108"/>
      <c r="D131" s="108">
        <v>5</v>
      </c>
      <c r="E131" s="108"/>
      <c r="F131" s="108"/>
      <c r="G131" s="108">
        <v>3</v>
      </c>
      <c r="H131" s="108"/>
      <c r="I131" s="108"/>
      <c r="J131" s="108">
        <v>7.68</v>
      </c>
      <c r="K131" s="108"/>
      <c r="L131" s="108">
        <v>15.68</v>
      </c>
      <c r="M131" s="108">
        <v>5</v>
      </c>
    </row>
    <row r="132" spans="1:13" x14ac:dyDescent="0.3">
      <c r="A132" s="402" t="s">
        <v>13787</v>
      </c>
      <c r="B132" s="402">
        <v>9210144</v>
      </c>
      <c r="C132" s="108"/>
      <c r="D132" s="108">
        <v>6</v>
      </c>
      <c r="E132" s="108"/>
      <c r="F132" s="108"/>
      <c r="G132" s="108">
        <v>5</v>
      </c>
      <c r="H132" s="108"/>
      <c r="I132" s="108"/>
      <c r="J132" s="108">
        <v>1.28</v>
      </c>
      <c r="K132" s="108"/>
      <c r="L132" s="108">
        <v>12.28</v>
      </c>
      <c r="M132" s="108">
        <v>6</v>
      </c>
    </row>
    <row r="133" spans="1:13" x14ac:dyDescent="0.3">
      <c r="A133" s="402" t="s">
        <v>13788</v>
      </c>
      <c r="B133" s="402">
        <v>9210144</v>
      </c>
      <c r="C133" s="108">
        <v>0.17</v>
      </c>
      <c r="D133" s="108"/>
      <c r="E133" s="108"/>
      <c r="F133" s="108"/>
      <c r="G133" s="108"/>
      <c r="H133" s="108"/>
      <c r="I133" s="108">
        <v>0.32</v>
      </c>
      <c r="J133" s="108"/>
      <c r="K133" s="108"/>
      <c r="L133" s="108">
        <v>0.49</v>
      </c>
      <c r="M133" s="108">
        <v>0.17</v>
      </c>
    </row>
    <row r="134" spans="1:13" x14ac:dyDescent="0.3">
      <c r="A134" s="402" t="s">
        <v>15600</v>
      </c>
      <c r="B134" s="402">
        <v>9210144</v>
      </c>
      <c r="C134" s="108"/>
      <c r="D134" s="108">
        <v>2</v>
      </c>
      <c r="E134" s="108"/>
      <c r="F134" s="108"/>
      <c r="G134" s="108">
        <v>2</v>
      </c>
      <c r="H134" s="108"/>
      <c r="I134" s="108"/>
      <c r="J134" s="108"/>
      <c r="K134" s="108">
        <v>0.96</v>
      </c>
      <c r="L134" s="108">
        <v>4.96</v>
      </c>
      <c r="M134" s="108">
        <v>2</v>
      </c>
    </row>
    <row r="135" spans="1:13" x14ac:dyDescent="0.3">
      <c r="A135" s="402" t="s">
        <v>13789</v>
      </c>
      <c r="B135" s="402">
        <v>9210144</v>
      </c>
      <c r="C135" s="108"/>
      <c r="D135" s="108">
        <v>4</v>
      </c>
      <c r="E135" s="108"/>
      <c r="F135" s="108"/>
      <c r="G135" s="108">
        <v>8</v>
      </c>
      <c r="H135" s="108"/>
      <c r="I135" s="108"/>
      <c r="J135" s="108">
        <v>0.64</v>
      </c>
      <c r="K135" s="108"/>
      <c r="L135" s="108">
        <v>12.64</v>
      </c>
      <c r="M135" s="108">
        <v>4</v>
      </c>
    </row>
    <row r="136" spans="1:13" x14ac:dyDescent="0.3">
      <c r="A136" s="402" t="s">
        <v>13790</v>
      </c>
      <c r="B136" s="402">
        <v>9210134</v>
      </c>
      <c r="C136" s="108"/>
      <c r="D136" s="108">
        <v>4</v>
      </c>
      <c r="E136" s="108"/>
      <c r="F136" s="108"/>
      <c r="G136" s="108">
        <v>2</v>
      </c>
      <c r="H136" s="108"/>
      <c r="I136" s="108"/>
      <c r="J136" s="108"/>
      <c r="K136" s="108">
        <v>0.32</v>
      </c>
      <c r="L136" s="108">
        <v>6.32</v>
      </c>
      <c r="M136" s="108">
        <v>4</v>
      </c>
    </row>
    <row r="137" spans="1:13" x14ac:dyDescent="0.3">
      <c r="A137" s="402" t="s">
        <v>13790</v>
      </c>
      <c r="B137" s="402">
        <v>9210240</v>
      </c>
      <c r="C137" s="108"/>
      <c r="D137" s="108"/>
      <c r="E137" s="108"/>
      <c r="F137" s="108"/>
      <c r="G137" s="108"/>
      <c r="H137" s="108">
        <v>0</v>
      </c>
      <c r="I137" s="108"/>
      <c r="J137" s="108"/>
      <c r="K137" s="108"/>
      <c r="L137" s="108">
        <v>0</v>
      </c>
      <c r="M137" s="108">
        <v>0</v>
      </c>
    </row>
    <row r="138" spans="1:13" x14ac:dyDescent="0.3">
      <c r="A138" s="402" t="s">
        <v>13791</v>
      </c>
      <c r="B138" s="402">
        <v>9210140</v>
      </c>
      <c r="C138" s="108">
        <v>1.92</v>
      </c>
      <c r="D138" s="108"/>
      <c r="E138" s="108"/>
      <c r="F138" s="108"/>
      <c r="G138" s="108"/>
      <c r="H138" s="108"/>
      <c r="I138" s="108">
        <v>0.96</v>
      </c>
      <c r="J138" s="108"/>
      <c r="K138" s="108">
        <v>0.48</v>
      </c>
      <c r="L138" s="108">
        <v>3.36</v>
      </c>
      <c r="M138" s="108">
        <v>1.92</v>
      </c>
    </row>
    <row r="139" spans="1:13" x14ac:dyDescent="0.3">
      <c r="A139" s="402" t="s">
        <v>13792</v>
      </c>
      <c r="B139" s="402">
        <v>9210138</v>
      </c>
      <c r="C139" s="108"/>
      <c r="D139" s="108">
        <v>4</v>
      </c>
      <c r="E139" s="108"/>
      <c r="F139" s="108"/>
      <c r="G139" s="108">
        <v>8</v>
      </c>
      <c r="H139" s="108"/>
      <c r="I139" s="108"/>
      <c r="J139" s="108">
        <v>4</v>
      </c>
      <c r="K139" s="108">
        <v>2.88</v>
      </c>
      <c r="L139" s="108">
        <v>18.88</v>
      </c>
      <c r="M139" s="108">
        <v>4</v>
      </c>
    </row>
    <row r="140" spans="1:13" x14ac:dyDescent="0.3">
      <c r="A140" s="402" t="s">
        <v>13793</v>
      </c>
      <c r="B140" s="402">
        <v>9210144</v>
      </c>
      <c r="C140" s="108"/>
      <c r="D140" s="108">
        <v>12</v>
      </c>
      <c r="E140" s="108"/>
      <c r="F140" s="108"/>
      <c r="G140" s="108">
        <v>8</v>
      </c>
      <c r="H140" s="108"/>
      <c r="I140" s="108"/>
      <c r="J140" s="108"/>
      <c r="K140" s="108"/>
      <c r="L140" s="108">
        <v>20</v>
      </c>
      <c r="M140" s="108">
        <v>12</v>
      </c>
    </row>
    <row r="141" spans="1:13" x14ac:dyDescent="0.3">
      <c r="A141" s="402" t="s">
        <v>13794</v>
      </c>
      <c r="B141" s="402">
        <v>9210144</v>
      </c>
      <c r="C141" s="108">
        <v>0.51</v>
      </c>
      <c r="D141" s="108"/>
      <c r="E141" s="108"/>
      <c r="F141" s="108"/>
      <c r="G141" s="108"/>
      <c r="H141" s="108"/>
      <c r="I141" s="108"/>
      <c r="J141" s="108"/>
      <c r="K141" s="108"/>
      <c r="L141" s="108">
        <v>0.51</v>
      </c>
      <c r="M141" s="108">
        <v>0.51</v>
      </c>
    </row>
    <row r="142" spans="1:13" x14ac:dyDescent="0.3">
      <c r="A142" s="402" t="s">
        <v>13795</v>
      </c>
      <c r="B142" s="402">
        <v>9210144</v>
      </c>
      <c r="C142" s="108"/>
      <c r="D142" s="108">
        <v>8</v>
      </c>
      <c r="E142" s="108"/>
      <c r="F142" s="108"/>
      <c r="G142" s="108">
        <v>4</v>
      </c>
      <c r="H142" s="108"/>
      <c r="I142" s="108"/>
      <c r="J142" s="108"/>
      <c r="K142" s="108">
        <v>0.32</v>
      </c>
      <c r="L142" s="108">
        <v>12.32</v>
      </c>
      <c r="M142" s="108">
        <v>8</v>
      </c>
    </row>
    <row r="143" spans="1:13" x14ac:dyDescent="0.3">
      <c r="A143" s="402" t="s">
        <v>13796</v>
      </c>
      <c r="B143" s="402">
        <v>9210132</v>
      </c>
      <c r="C143" s="108">
        <v>0.48</v>
      </c>
      <c r="D143" s="108"/>
      <c r="E143" s="108"/>
      <c r="F143" s="108"/>
      <c r="G143" s="108">
        <v>1</v>
      </c>
      <c r="H143" s="108"/>
      <c r="I143" s="108"/>
      <c r="J143" s="108"/>
      <c r="K143" s="108"/>
      <c r="L143" s="108">
        <v>1.48</v>
      </c>
      <c r="M143" s="108">
        <v>0.48</v>
      </c>
    </row>
    <row r="144" spans="1:13" x14ac:dyDescent="0.3">
      <c r="A144" s="402" t="s">
        <v>13797</v>
      </c>
      <c r="B144" s="402">
        <v>9210144</v>
      </c>
      <c r="C144" s="108"/>
      <c r="D144" s="108">
        <v>15</v>
      </c>
      <c r="E144" s="108"/>
      <c r="F144" s="108"/>
      <c r="G144" s="108">
        <v>1</v>
      </c>
      <c r="H144" s="108"/>
      <c r="I144" s="108"/>
      <c r="J144" s="108"/>
      <c r="K144" s="108"/>
      <c r="L144" s="108">
        <v>16</v>
      </c>
      <c r="M144" s="108">
        <v>15</v>
      </c>
    </row>
    <row r="145" spans="1:13" x14ac:dyDescent="0.3">
      <c r="A145" s="402" t="s">
        <v>13798</v>
      </c>
      <c r="B145" s="402">
        <v>9210134</v>
      </c>
      <c r="C145" s="108"/>
      <c r="D145" s="108">
        <v>2</v>
      </c>
      <c r="E145" s="108"/>
      <c r="F145" s="108"/>
      <c r="G145" s="108">
        <v>2</v>
      </c>
      <c r="H145" s="108"/>
      <c r="I145" s="108"/>
      <c r="J145" s="108"/>
      <c r="K145" s="108">
        <v>0.48</v>
      </c>
      <c r="L145" s="108">
        <v>4.4800000000000004</v>
      </c>
      <c r="M145" s="108">
        <v>2</v>
      </c>
    </row>
    <row r="146" spans="1:13" x14ac:dyDescent="0.3">
      <c r="A146" s="402" t="s">
        <v>16675</v>
      </c>
      <c r="B146" s="402">
        <v>9210132</v>
      </c>
      <c r="C146" s="108">
        <v>0.32</v>
      </c>
      <c r="D146" s="108"/>
      <c r="E146" s="108"/>
      <c r="F146" s="108"/>
      <c r="G146" s="108"/>
      <c r="H146" s="108"/>
      <c r="I146" s="108">
        <v>0.32</v>
      </c>
      <c r="J146" s="108"/>
      <c r="K146" s="108"/>
      <c r="L146" s="108">
        <v>0.64</v>
      </c>
      <c r="M146" s="108">
        <v>0.32</v>
      </c>
    </row>
    <row r="147" spans="1:13" x14ac:dyDescent="0.3">
      <c r="A147" s="402" t="s">
        <v>13799</v>
      </c>
      <c r="B147" s="402">
        <v>9210144</v>
      </c>
      <c r="C147" s="108">
        <v>0.48</v>
      </c>
      <c r="D147" s="108"/>
      <c r="E147" s="108"/>
      <c r="F147" s="108"/>
      <c r="G147" s="108"/>
      <c r="H147" s="108"/>
      <c r="I147" s="108">
        <v>0.48</v>
      </c>
      <c r="J147" s="108"/>
      <c r="K147" s="108"/>
      <c r="L147" s="108">
        <v>0.96</v>
      </c>
      <c r="M147" s="108">
        <v>0.48</v>
      </c>
    </row>
    <row r="148" spans="1:13" x14ac:dyDescent="0.3">
      <c r="A148" s="402" t="s">
        <v>13800</v>
      </c>
      <c r="B148" s="402">
        <v>9210138</v>
      </c>
      <c r="C148" s="108"/>
      <c r="D148" s="108">
        <v>1</v>
      </c>
      <c r="E148" s="108"/>
      <c r="F148" s="108"/>
      <c r="G148" s="108">
        <v>2</v>
      </c>
      <c r="H148" s="108"/>
      <c r="I148" s="108"/>
      <c r="J148" s="108">
        <v>0.32</v>
      </c>
      <c r="K148" s="108"/>
      <c r="L148" s="108">
        <v>3.32</v>
      </c>
      <c r="M148" s="108">
        <v>1</v>
      </c>
    </row>
    <row r="149" spans="1:13" x14ac:dyDescent="0.3">
      <c r="A149" s="402" t="s">
        <v>13801</v>
      </c>
      <c r="B149" s="402">
        <v>9210144</v>
      </c>
      <c r="C149" s="108"/>
      <c r="D149" s="108"/>
      <c r="E149" s="108"/>
      <c r="F149" s="108"/>
      <c r="G149" s="108"/>
      <c r="H149" s="108"/>
      <c r="I149" s="108"/>
      <c r="J149" s="108">
        <v>21.84</v>
      </c>
      <c r="K149" s="108"/>
      <c r="L149" s="108">
        <v>21.84</v>
      </c>
      <c r="M149" s="108">
        <v>0</v>
      </c>
    </row>
    <row r="150" spans="1:13" x14ac:dyDescent="0.3">
      <c r="A150" s="402" t="s">
        <v>13801</v>
      </c>
      <c r="B150" s="402">
        <v>9210244</v>
      </c>
      <c r="C150" s="108"/>
      <c r="D150" s="108"/>
      <c r="E150" s="108"/>
      <c r="F150" s="108">
        <v>60</v>
      </c>
      <c r="G150" s="108"/>
      <c r="H150" s="108">
        <v>30</v>
      </c>
      <c r="I150" s="108"/>
      <c r="J150" s="108"/>
      <c r="K150" s="108"/>
      <c r="L150" s="108">
        <v>90</v>
      </c>
      <c r="M150" s="108">
        <v>60</v>
      </c>
    </row>
    <row r="151" spans="1:13" x14ac:dyDescent="0.3">
      <c r="A151" s="402" t="s">
        <v>13802</v>
      </c>
      <c r="B151" s="402">
        <v>9210134</v>
      </c>
      <c r="C151" s="108"/>
      <c r="D151" s="108">
        <v>4</v>
      </c>
      <c r="E151" s="108"/>
      <c r="F151" s="108"/>
      <c r="G151" s="108"/>
      <c r="H151" s="108"/>
      <c r="I151" s="108">
        <v>1.44</v>
      </c>
      <c r="J151" s="108"/>
      <c r="K151" s="108"/>
      <c r="L151" s="108">
        <v>5.4399999999999995</v>
      </c>
      <c r="M151" s="108">
        <v>4</v>
      </c>
    </row>
    <row r="152" spans="1:13" x14ac:dyDescent="0.3">
      <c r="A152" s="402" t="s">
        <v>13803</v>
      </c>
      <c r="B152" s="402">
        <v>9210134</v>
      </c>
      <c r="C152" s="108"/>
      <c r="D152" s="108">
        <v>2</v>
      </c>
      <c r="E152" s="108"/>
      <c r="F152" s="108"/>
      <c r="G152" s="108">
        <v>2</v>
      </c>
      <c r="H152" s="108"/>
      <c r="I152" s="108"/>
      <c r="J152" s="108"/>
      <c r="K152" s="108">
        <v>2.4</v>
      </c>
      <c r="L152" s="108">
        <v>6.4</v>
      </c>
      <c r="M152" s="108">
        <v>2</v>
      </c>
    </row>
    <row r="153" spans="1:13" x14ac:dyDescent="0.3">
      <c r="A153" s="402" t="s">
        <v>13804</v>
      </c>
      <c r="B153" s="402">
        <v>9210132</v>
      </c>
      <c r="C153" s="108">
        <v>0.17</v>
      </c>
      <c r="D153" s="108"/>
      <c r="E153" s="108"/>
      <c r="F153" s="108"/>
      <c r="G153" s="108"/>
      <c r="H153" s="108"/>
      <c r="I153" s="108"/>
      <c r="J153" s="108"/>
      <c r="K153" s="108"/>
      <c r="L153" s="108">
        <v>0.17</v>
      </c>
      <c r="M153" s="108">
        <v>0.17</v>
      </c>
    </row>
    <row r="154" spans="1:13" x14ac:dyDescent="0.3">
      <c r="A154" s="402" t="s">
        <v>13805</v>
      </c>
      <c r="B154" s="402">
        <v>9210144</v>
      </c>
      <c r="C154" s="108"/>
      <c r="D154" s="108">
        <v>3</v>
      </c>
      <c r="E154" s="108"/>
      <c r="F154" s="108"/>
      <c r="G154" s="108">
        <v>2</v>
      </c>
      <c r="H154" s="108"/>
      <c r="I154" s="108"/>
      <c r="J154" s="108"/>
      <c r="K154" s="108">
        <v>0.32</v>
      </c>
      <c r="L154" s="108">
        <v>5.32</v>
      </c>
      <c r="M154" s="108">
        <v>3</v>
      </c>
    </row>
    <row r="155" spans="1:13" x14ac:dyDescent="0.3">
      <c r="A155" s="402" t="s">
        <v>13806</v>
      </c>
      <c r="B155" s="402">
        <v>9210144</v>
      </c>
      <c r="C155" s="108">
        <v>0.51</v>
      </c>
      <c r="D155" s="108"/>
      <c r="E155" s="108"/>
      <c r="F155" s="108"/>
      <c r="G155" s="108"/>
      <c r="H155" s="108"/>
      <c r="I155" s="108"/>
      <c r="J155" s="108"/>
      <c r="K155" s="108"/>
      <c r="L155" s="108">
        <v>0.51</v>
      </c>
      <c r="M155" s="108">
        <v>0.51</v>
      </c>
    </row>
    <row r="156" spans="1:13" x14ac:dyDescent="0.3">
      <c r="A156" s="402" t="s">
        <v>13807</v>
      </c>
      <c r="B156" s="402">
        <v>9210144</v>
      </c>
      <c r="C156" s="108">
        <v>0.17</v>
      </c>
      <c r="D156" s="108"/>
      <c r="E156" s="108"/>
      <c r="F156" s="108"/>
      <c r="G156" s="108"/>
      <c r="H156" s="108"/>
      <c r="I156" s="108">
        <v>0.48</v>
      </c>
      <c r="J156" s="108"/>
      <c r="K156" s="108">
        <v>0.48</v>
      </c>
      <c r="L156" s="108">
        <v>1.1299999999999999</v>
      </c>
      <c r="M156" s="108">
        <v>0.17</v>
      </c>
    </row>
    <row r="157" spans="1:13" x14ac:dyDescent="0.3">
      <c r="A157" s="402" t="s">
        <v>13808</v>
      </c>
      <c r="B157" s="402">
        <v>9210144</v>
      </c>
      <c r="C157" s="108"/>
      <c r="D157" s="108">
        <v>1</v>
      </c>
      <c r="E157" s="108"/>
      <c r="F157" s="108"/>
      <c r="G157" s="108"/>
      <c r="H157" s="108"/>
      <c r="I157" s="108">
        <v>1.44</v>
      </c>
      <c r="J157" s="108"/>
      <c r="K157" s="108">
        <v>0.48</v>
      </c>
      <c r="L157" s="108">
        <v>2.92</v>
      </c>
      <c r="M157" s="108">
        <v>1</v>
      </c>
    </row>
    <row r="158" spans="1:13" x14ac:dyDescent="0.3">
      <c r="A158" s="402" t="s">
        <v>17115</v>
      </c>
      <c r="B158" s="402">
        <v>9210144</v>
      </c>
      <c r="C158" s="108">
        <v>0.96</v>
      </c>
      <c r="D158" s="108"/>
      <c r="E158" s="108"/>
      <c r="F158" s="108"/>
      <c r="G158" s="108"/>
      <c r="H158" s="108"/>
      <c r="I158" s="108">
        <v>0.96</v>
      </c>
      <c r="J158" s="108"/>
      <c r="K158" s="108"/>
      <c r="L158" s="108">
        <v>1.92</v>
      </c>
      <c r="M158" s="108">
        <v>0.96</v>
      </c>
    </row>
    <row r="159" spans="1:13" x14ac:dyDescent="0.3">
      <c r="A159" s="402" t="s">
        <v>13809</v>
      </c>
      <c r="B159" s="402">
        <v>9210144</v>
      </c>
      <c r="C159" s="108">
        <v>0.48</v>
      </c>
      <c r="D159" s="108"/>
      <c r="E159" s="108"/>
      <c r="F159" s="108"/>
      <c r="G159" s="108"/>
      <c r="H159" s="108"/>
      <c r="I159" s="108">
        <v>1.92</v>
      </c>
      <c r="J159" s="108">
        <v>0.64</v>
      </c>
      <c r="K159" s="108"/>
      <c r="L159" s="108">
        <v>3.04</v>
      </c>
      <c r="M159" s="108">
        <v>0.48</v>
      </c>
    </row>
    <row r="160" spans="1:13" x14ac:dyDescent="0.3">
      <c r="A160" s="402" t="s">
        <v>15854</v>
      </c>
      <c r="B160" s="402">
        <v>9210144</v>
      </c>
      <c r="C160" s="108">
        <v>0.32</v>
      </c>
      <c r="D160" s="108"/>
      <c r="E160" s="108"/>
      <c r="F160" s="108"/>
      <c r="G160" s="108"/>
      <c r="H160" s="108"/>
      <c r="I160" s="108">
        <v>0.32</v>
      </c>
      <c r="J160" s="108"/>
      <c r="K160" s="108">
        <v>0.32</v>
      </c>
      <c r="L160" s="108">
        <v>0.96</v>
      </c>
      <c r="M160" s="108">
        <v>0.32</v>
      </c>
    </row>
    <row r="161" spans="1:13" x14ac:dyDescent="0.3">
      <c r="A161" s="402" t="s">
        <v>13810</v>
      </c>
      <c r="B161" s="402">
        <v>9210144</v>
      </c>
      <c r="C161" s="108"/>
      <c r="D161" s="108">
        <v>18</v>
      </c>
      <c r="E161" s="108"/>
      <c r="F161" s="108"/>
      <c r="G161" s="108">
        <v>24</v>
      </c>
      <c r="H161" s="108"/>
      <c r="I161" s="108"/>
      <c r="J161" s="108"/>
      <c r="K161" s="108">
        <v>0.64</v>
      </c>
      <c r="L161" s="108">
        <v>42.64</v>
      </c>
      <c r="M161" s="108">
        <v>18</v>
      </c>
    </row>
    <row r="162" spans="1:13" x14ac:dyDescent="0.3">
      <c r="A162" s="402" t="s">
        <v>13811</v>
      </c>
      <c r="B162" s="402">
        <v>9210132</v>
      </c>
      <c r="C162" s="108"/>
      <c r="D162" s="108">
        <v>3</v>
      </c>
      <c r="E162" s="108"/>
      <c r="F162" s="108"/>
      <c r="G162" s="108">
        <v>12</v>
      </c>
      <c r="H162" s="108"/>
      <c r="I162" s="108"/>
      <c r="J162" s="108">
        <v>1.92</v>
      </c>
      <c r="K162" s="108"/>
      <c r="L162" s="108">
        <v>16.920000000000002</v>
      </c>
      <c r="M162" s="108">
        <v>3</v>
      </c>
    </row>
    <row r="163" spans="1:13" x14ac:dyDescent="0.3">
      <c r="A163" s="402" t="s">
        <v>13812</v>
      </c>
      <c r="B163" s="402">
        <v>9210140</v>
      </c>
      <c r="C163" s="108">
        <v>0.17</v>
      </c>
      <c r="D163" s="108"/>
      <c r="E163" s="108"/>
      <c r="F163" s="108"/>
      <c r="G163" s="108"/>
      <c r="H163" s="108"/>
      <c r="I163" s="108">
        <v>0.32</v>
      </c>
      <c r="J163" s="108"/>
      <c r="K163" s="108">
        <v>0.32</v>
      </c>
      <c r="L163" s="108">
        <v>0.81</v>
      </c>
      <c r="M163" s="108">
        <v>0.17</v>
      </c>
    </row>
    <row r="164" spans="1:13" x14ac:dyDescent="0.3">
      <c r="A164" s="402" t="s">
        <v>13813</v>
      </c>
      <c r="B164" s="402">
        <v>9210132</v>
      </c>
      <c r="C164" s="108"/>
      <c r="D164" s="108">
        <v>2</v>
      </c>
      <c r="E164" s="108"/>
      <c r="F164" s="108"/>
      <c r="G164" s="108">
        <v>1</v>
      </c>
      <c r="H164" s="108"/>
      <c r="I164" s="108"/>
      <c r="J164" s="108"/>
      <c r="K164" s="108">
        <v>0.48</v>
      </c>
      <c r="L164" s="108">
        <v>3.48</v>
      </c>
      <c r="M164" s="108">
        <v>2</v>
      </c>
    </row>
    <row r="165" spans="1:13" x14ac:dyDescent="0.3">
      <c r="A165" s="402" t="s">
        <v>13814</v>
      </c>
      <c r="B165" s="402">
        <v>9210132</v>
      </c>
      <c r="C165" s="108">
        <v>0.51</v>
      </c>
      <c r="D165" s="108"/>
      <c r="E165" s="108"/>
      <c r="F165" s="108"/>
      <c r="G165" s="108"/>
      <c r="H165" s="108"/>
      <c r="I165" s="108"/>
      <c r="J165" s="108"/>
      <c r="K165" s="108"/>
      <c r="L165" s="108">
        <v>0.51</v>
      </c>
      <c r="M165" s="108">
        <v>0.51</v>
      </c>
    </row>
    <row r="166" spans="1:13" x14ac:dyDescent="0.3">
      <c r="A166" s="402" t="s">
        <v>13815</v>
      </c>
      <c r="B166" s="402">
        <v>9210144</v>
      </c>
      <c r="C166" s="108">
        <v>1.92</v>
      </c>
      <c r="D166" s="108"/>
      <c r="E166" s="108"/>
      <c r="F166" s="108"/>
      <c r="G166" s="108"/>
      <c r="H166" s="108"/>
      <c r="I166" s="108">
        <v>1.44</v>
      </c>
      <c r="J166" s="108"/>
      <c r="K166" s="108">
        <v>0.32</v>
      </c>
      <c r="L166" s="108">
        <v>3.6799999999999997</v>
      </c>
      <c r="M166" s="108">
        <v>1.92</v>
      </c>
    </row>
    <row r="167" spans="1:13" x14ac:dyDescent="0.3">
      <c r="A167" s="402" t="s">
        <v>17672</v>
      </c>
      <c r="B167" s="402">
        <v>9210144</v>
      </c>
      <c r="C167" s="108">
        <v>1.44</v>
      </c>
      <c r="D167" s="108"/>
      <c r="E167" s="108"/>
      <c r="F167" s="108"/>
      <c r="G167" s="108"/>
      <c r="H167" s="108"/>
      <c r="I167" s="108">
        <v>0.96</v>
      </c>
      <c r="J167" s="108"/>
      <c r="K167" s="108">
        <v>0.48</v>
      </c>
      <c r="L167" s="108">
        <v>2.88</v>
      </c>
      <c r="M167" s="108">
        <v>1.44</v>
      </c>
    </row>
    <row r="168" spans="1:13" x14ac:dyDescent="0.3">
      <c r="A168" s="402" t="s">
        <v>13816</v>
      </c>
      <c r="B168" s="402">
        <v>9210138</v>
      </c>
      <c r="C168" s="108"/>
      <c r="D168" s="108">
        <v>2</v>
      </c>
      <c r="E168" s="108"/>
      <c r="F168" s="108"/>
      <c r="G168" s="108">
        <v>1</v>
      </c>
      <c r="H168" s="108"/>
      <c r="I168" s="108"/>
      <c r="J168" s="108"/>
      <c r="K168" s="108">
        <v>0.96</v>
      </c>
      <c r="L168" s="108">
        <v>3.96</v>
      </c>
      <c r="M168" s="108">
        <v>2</v>
      </c>
    </row>
    <row r="169" spans="1:13" x14ac:dyDescent="0.3">
      <c r="A169" s="402" t="s">
        <v>13817</v>
      </c>
      <c r="B169" s="402">
        <v>9210136</v>
      </c>
      <c r="C169" s="108"/>
      <c r="D169" s="108">
        <v>1</v>
      </c>
      <c r="E169" s="108"/>
      <c r="F169" s="108"/>
      <c r="G169" s="108"/>
      <c r="H169" s="108"/>
      <c r="I169" s="108">
        <v>0.32</v>
      </c>
      <c r="J169" s="108"/>
      <c r="K169" s="108">
        <v>0.64</v>
      </c>
      <c r="L169" s="108">
        <v>1.96</v>
      </c>
      <c r="M169" s="108">
        <v>1</v>
      </c>
    </row>
    <row r="170" spans="1:13" x14ac:dyDescent="0.3">
      <c r="A170" s="402" t="s">
        <v>13818</v>
      </c>
      <c r="B170" s="402">
        <v>9210144</v>
      </c>
      <c r="C170" s="108">
        <v>0.51</v>
      </c>
      <c r="D170" s="108"/>
      <c r="E170" s="108"/>
      <c r="F170" s="108"/>
      <c r="G170" s="108"/>
      <c r="H170" s="108"/>
      <c r="I170" s="108"/>
      <c r="J170" s="108"/>
      <c r="K170" s="108"/>
      <c r="L170" s="108">
        <v>0.51</v>
      </c>
      <c r="M170" s="108">
        <v>0.51</v>
      </c>
    </row>
    <row r="171" spans="1:13" x14ac:dyDescent="0.3">
      <c r="A171" s="402" t="s">
        <v>13819</v>
      </c>
      <c r="B171" s="402">
        <v>9210144</v>
      </c>
      <c r="C171" s="108">
        <v>0.51</v>
      </c>
      <c r="D171" s="108"/>
      <c r="E171" s="108"/>
      <c r="F171" s="108"/>
      <c r="G171" s="108"/>
      <c r="H171" s="108"/>
      <c r="I171" s="108"/>
      <c r="J171" s="108"/>
      <c r="K171" s="108"/>
      <c r="L171" s="108">
        <v>0.51</v>
      </c>
      <c r="M171" s="108">
        <v>0.51</v>
      </c>
    </row>
    <row r="172" spans="1:13" x14ac:dyDescent="0.3">
      <c r="A172" s="402" t="s">
        <v>13820</v>
      </c>
      <c r="B172" s="402">
        <v>9210144</v>
      </c>
      <c r="C172" s="108">
        <v>0.48</v>
      </c>
      <c r="D172" s="108"/>
      <c r="E172" s="108"/>
      <c r="F172" s="108"/>
      <c r="G172" s="108"/>
      <c r="H172" s="108"/>
      <c r="I172" s="108">
        <v>0.48</v>
      </c>
      <c r="J172" s="108"/>
      <c r="K172" s="108">
        <v>0.32</v>
      </c>
      <c r="L172" s="108">
        <v>1.28</v>
      </c>
      <c r="M172" s="108">
        <v>0.48</v>
      </c>
    </row>
    <row r="173" spans="1:13" x14ac:dyDescent="0.3">
      <c r="A173" s="402" t="s">
        <v>18617</v>
      </c>
      <c r="B173" s="402">
        <v>9210144</v>
      </c>
      <c r="C173" s="108"/>
      <c r="D173" s="108">
        <v>1</v>
      </c>
      <c r="E173" s="108"/>
      <c r="F173" s="108"/>
      <c r="G173" s="108"/>
      <c r="H173" s="108"/>
      <c r="I173" s="108">
        <v>0.48</v>
      </c>
      <c r="J173" s="108"/>
      <c r="K173" s="108">
        <v>0.32</v>
      </c>
      <c r="L173" s="108">
        <v>1.8</v>
      </c>
      <c r="M173" s="108">
        <v>1</v>
      </c>
    </row>
    <row r="174" spans="1:13" x14ac:dyDescent="0.3">
      <c r="A174" s="402" t="s">
        <v>13821</v>
      </c>
      <c r="B174" s="402">
        <v>9210144</v>
      </c>
      <c r="C174" s="108">
        <v>0.51</v>
      </c>
      <c r="D174" s="108"/>
      <c r="E174" s="108"/>
      <c r="F174" s="108"/>
      <c r="G174" s="108"/>
      <c r="H174" s="108"/>
      <c r="I174" s="108"/>
      <c r="J174" s="108"/>
      <c r="K174" s="108"/>
      <c r="L174" s="108">
        <v>0.51</v>
      </c>
      <c r="M174" s="108">
        <v>0.51</v>
      </c>
    </row>
    <row r="175" spans="1:13" x14ac:dyDescent="0.3">
      <c r="A175" s="402" t="s">
        <v>13822</v>
      </c>
      <c r="B175" s="402">
        <v>9210144</v>
      </c>
      <c r="C175" s="108">
        <v>0.51</v>
      </c>
      <c r="D175" s="108"/>
      <c r="E175" s="108"/>
      <c r="F175" s="108"/>
      <c r="G175" s="108"/>
      <c r="H175" s="108"/>
      <c r="I175" s="108"/>
      <c r="J175" s="108"/>
      <c r="K175" s="108"/>
      <c r="L175" s="108">
        <v>0.51</v>
      </c>
      <c r="M175" s="108">
        <v>0.51</v>
      </c>
    </row>
    <row r="176" spans="1:13" x14ac:dyDescent="0.3">
      <c r="A176" s="402" t="s">
        <v>13823</v>
      </c>
      <c r="B176" s="402">
        <v>9210144</v>
      </c>
      <c r="C176" s="108">
        <v>0.17</v>
      </c>
      <c r="D176" s="108"/>
      <c r="E176" s="108"/>
      <c r="F176" s="108"/>
      <c r="G176" s="108"/>
      <c r="H176" s="108"/>
      <c r="I176" s="108">
        <v>0.48</v>
      </c>
      <c r="J176" s="108"/>
      <c r="K176" s="108">
        <v>0.32</v>
      </c>
      <c r="L176" s="108">
        <v>0.97</v>
      </c>
      <c r="M176" s="108">
        <v>0.17</v>
      </c>
    </row>
    <row r="177" spans="1:13" x14ac:dyDescent="0.3">
      <c r="A177" s="402" t="s">
        <v>13824</v>
      </c>
      <c r="B177" s="402">
        <v>9210134</v>
      </c>
      <c r="C177" s="108"/>
      <c r="D177" s="108">
        <v>2</v>
      </c>
      <c r="E177" s="108"/>
      <c r="F177" s="108"/>
      <c r="G177" s="108"/>
      <c r="H177" s="108"/>
      <c r="I177" s="108">
        <v>0.48</v>
      </c>
      <c r="J177" s="108"/>
      <c r="K177" s="108">
        <v>0.32</v>
      </c>
      <c r="L177" s="108">
        <v>2.8</v>
      </c>
      <c r="M177" s="108">
        <v>2</v>
      </c>
    </row>
    <row r="178" spans="1:13" x14ac:dyDescent="0.3">
      <c r="A178" s="402" t="s">
        <v>13825</v>
      </c>
      <c r="B178" s="402">
        <v>9210144</v>
      </c>
      <c r="C178" s="108">
        <v>0.32</v>
      </c>
      <c r="D178" s="108"/>
      <c r="E178" s="108"/>
      <c r="F178" s="108"/>
      <c r="G178" s="108"/>
      <c r="H178" s="108"/>
      <c r="I178" s="108">
        <v>0.96</v>
      </c>
      <c r="J178" s="108"/>
      <c r="K178" s="108"/>
      <c r="L178" s="108">
        <v>1.28</v>
      </c>
      <c r="M178" s="108">
        <v>0.32</v>
      </c>
    </row>
    <row r="179" spans="1:13" x14ac:dyDescent="0.3">
      <c r="A179" s="402" t="s">
        <v>13826</v>
      </c>
      <c r="B179" s="402">
        <v>9210140</v>
      </c>
      <c r="C179" s="108">
        <v>0.96</v>
      </c>
      <c r="D179" s="108"/>
      <c r="E179" s="108"/>
      <c r="F179" s="108"/>
      <c r="G179" s="108"/>
      <c r="H179" s="108"/>
      <c r="I179" s="108">
        <v>0.64</v>
      </c>
      <c r="J179" s="108"/>
      <c r="K179" s="108"/>
      <c r="L179" s="108">
        <v>1.6</v>
      </c>
      <c r="M179" s="108">
        <v>0.96</v>
      </c>
    </row>
    <row r="180" spans="1:13" x14ac:dyDescent="0.3">
      <c r="A180" s="402" t="s">
        <v>27074</v>
      </c>
      <c r="B180" s="402">
        <v>9210232</v>
      </c>
      <c r="C180" s="108"/>
      <c r="D180" s="108"/>
      <c r="E180" s="108"/>
      <c r="F180" s="108"/>
      <c r="G180" s="108"/>
      <c r="H180" s="108">
        <v>0</v>
      </c>
      <c r="I180" s="108"/>
      <c r="J180" s="108"/>
      <c r="K180" s="108"/>
      <c r="L180" s="108">
        <v>0</v>
      </c>
      <c r="M180" s="108">
        <v>0</v>
      </c>
    </row>
    <row r="181" spans="1:13" x14ac:dyDescent="0.3">
      <c r="A181" s="402" t="s">
        <v>13827</v>
      </c>
      <c r="B181" s="402">
        <v>9210144</v>
      </c>
      <c r="C181" s="108">
        <v>1.02</v>
      </c>
      <c r="D181" s="108"/>
      <c r="E181" s="108"/>
      <c r="F181" s="108"/>
      <c r="G181" s="108"/>
      <c r="H181" s="108"/>
      <c r="I181" s="108"/>
      <c r="J181" s="108"/>
      <c r="K181" s="108"/>
      <c r="L181" s="108">
        <v>1.02</v>
      </c>
      <c r="M181" s="108">
        <v>1.02</v>
      </c>
    </row>
    <row r="182" spans="1:13" x14ac:dyDescent="0.3">
      <c r="A182" s="402" t="s">
        <v>13828</v>
      </c>
      <c r="B182" s="402">
        <v>9210144</v>
      </c>
      <c r="C182" s="108">
        <v>0.48</v>
      </c>
      <c r="D182" s="108"/>
      <c r="E182" s="108"/>
      <c r="F182" s="108"/>
      <c r="G182" s="108"/>
      <c r="H182" s="108"/>
      <c r="I182" s="108">
        <v>0.48</v>
      </c>
      <c r="J182" s="108"/>
      <c r="K182" s="108">
        <v>0.48</v>
      </c>
      <c r="L182" s="108">
        <v>1.44</v>
      </c>
      <c r="M182" s="108">
        <v>0.48</v>
      </c>
    </row>
    <row r="183" spans="1:13" x14ac:dyDescent="0.3">
      <c r="A183" s="402" t="s">
        <v>13829</v>
      </c>
      <c r="B183" s="402">
        <v>9210134</v>
      </c>
      <c r="C183" s="108"/>
      <c r="D183" s="108">
        <v>2</v>
      </c>
      <c r="E183" s="108"/>
      <c r="F183" s="108"/>
      <c r="G183" s="108"/>
      <c r="H183" s="108"/>
      <c r="I183" s="108">
        <v>1.92</v>
      </c>
      <c r="J183" s="108"/>
      <c r="K183" s="108">
        <v>0.48</v>
      </c>
      <c r="L183" s="108">
        <v>4.4000000000000004</v>
      </c>
      <c r="M183" s="108">
        <v>2</v>
      </c>
    </row>
    <row r="184" spans="1:13" x14ac:dyDescent="0.3">
      <c r="A184" s="402" t="s">
        <v>13830</v>
      </c>
      <c r="B184" s="402">
        <v>9210144</v>
      </c>
      <c r="C184" s="108">
        <v>5.1000000000000005</v>
      </c>
      <c r="D184" s="108">
        <v>36</v>
      </c>
      <c r="E184" s="108"/>
      <c r="F184" s="108"/>
      <c r="G184" s="108">
        <v>48</v>
      </c>
      <c r="H184" s="108"/>
      <c r="I184" s="108"/>
      <c r="J184" s="108">
        <v>4</v>
      </c>
      <c r="K184" s="108"/>
      <c r="L184" s="108">
        <v>93.1</v>
      </c>
      <c r="M184" s="108">
        <v>41.1</v>
      </c>
    </row>
    <row r="185" spans="1:13" x14ac:dyDescent="0.3">
      <c r="A185" s="402" t="s">
        <v>13831</v>
      </c>
      <c r="B185" s="402">
        <v>9210144</v>
      </c>
      <c r="C185" s="108"/>
      <c r="D185" s="108">
        <v>2</v>
      </c>
      <c r="E185" s="108"/>
      <c r="F185" s="108"/>
      <c r="G185" s="108">
        <v>2</v>
      </c>
      <c r="H185" s="108"/>
      <c r="I185" s="108"/>
      <c r="J185" s="108"/>
      <c r="K185" s="108">
        <v>2.88</v>
      </c>
      <c r="L185" s="108">
        <v>6.88</v>
      </c>
      <c r="M185" s="108">
        <v>2</v>
      </c>
    </row>
    <row r="186" spans="1:13" x14ac:dyDescent="0.3">
      <c r="A186" s="402" t="s">
        <v>13832</v>
      </c>
      <c r="B186" s="402">
        <v>9210144</v>
      </c>
      <c r="C186" s="108">
        <v>0.96</v>
      </c>
      <c r="D186" s="108"/>
      <c r="E186" s="108"/>
      <c r="F186" s="108"/>
      <c r="G186" s="108"/>
      <c r="H186" s="108"/>
      <c r="I186" s="108">
        <v>1.44</v>
      </c>
      <c r="J186" s="108"/>
      <c r="K186" s="108">
        <v>0.48</v>
      </c>
      <c r="L186" s="108">
        <v>2.88</v>
      </c>
      <c r="M186" s="108">
        <v>0.96</v>
      </c>
    </row>
    <row r="187" spans="1:13" x14ac:dyDescent="0.3">
      <c r="A187" s="402" t="s">
        <v>13833</v>
      </c>
      <c r="B187" s="402">
        <v>9210140</v>
      </c>
      <c r="C187" s="108"/>
      <c r="D187" s="108">
        <v>12</v>
      </c>
      <c r="E187" s="108"/>
      <c r="F187" s="108"/>
      <c r="G187" s="108">
        <v>4</v>
      </c>
      <c r="H187" s="108"/>
      <c r="I187" s="108"/>
      <c r="J187" s="108"/>
      <c r="K187" s="108"/>
      <c r="L187" s="108">
        <v>16</v>
      </c>
      <c r="M187" s="108">
        <v>12</v>
      </c>
    </row>
    <row r="188" spans="1:13" x14ac:dyDescent="0.3">
      <c r="A188" s="402" t="s">
        <v>13834</v>
      </c>
      <c r="B188" s="402">
        <v>9210132</v>
      </c>
      <c r="C188" s="108">
        <v>0.96</v>
      </c>
      <c r="D188" s="108"/>
      <c r="E188" s="108"/>
      <c r="F188" s="108"/>
      <c r="G188" s="108"/>
      <c r="H188" s="108"/>
      <c r="I188" s="108">
        <v>0.96</v>
      </c>
      <c r="J188" s="108"/>
      <c r="K188" s="108">
        <v>0.32</v>
      </c>
      <c r="L188" s="108">
        <v>2.2399999999999998</v>
      </c>
      <c r="M188" s="108">
        <v>0.96</v>
      </c>
    </row>
    <row r="189" spans="1:13" x14ac:dyDescent="0.3">
      <c r="A189" s="402" t="s">
        <v>13835</v>
      </c>
      <c r="B189" s="402">
        <v>9210132</v>
      </c>
      <c r="C189" s="108">
        <v>0.8</v>
      </c>
      <c r="D189" s="108"/>
      <c r="E189" s="108"/>
      <c r="F189" s="108"/>
      <c r="G189" s="108"/>
      <c r="H189" s="108"/>
      <c r="I189" s="108">
        <v>0.48</v>
      </c>
      <c r="J189" s="108"/>
      <c r="K189" s="108"/>
      <c r="L189" s="108">
        <v>1.28</v>
      </c>
      <c r="M189" s="108">
        <v>0.8</v>
      </c>
    </row>
    <row r="190" spans="1:13" x14ac:dyDescent="0.3">
      <c r="A190" s="402" t="s">
        <v>13836</v>
      </c>
      <c r="B190" s="402">
        <v>9210134</v>
      </c>
      <c r="C190" s="108"/>
      <c r="D190" s="108">
        <v>1</v>
      </c>
      <c r="E190" s="108"/>
      <c r="F190" s="108"/>
      <c r="G190" s="108"/>
      <c r="H190" s="108"/>
      <c r="I190" s="108">
        <v>0.48</v>
      </c>
      <c r="J190" s="108"/>
      <c r="K190" s="108">
        <v>1.44</v>
      </c>
      <c r="L190" s="108">
        <v>2.92</v>
      </c>
      <c r="M190" s="108">
        <v>1</v>
      </c>
    </row>
    <row r="191" spans="1:13" x14ac:dyDescent="0.3">
      <c r="A191" s="402" t="s">
        <v>13837</v>
      </c>
      <c r="B191" s="402">
        <v>9210144</v>
      </c>
      <c r="C191" s="108"/>
      <c r="D191" s="108">
        <v>16</v>
      </c>
      <c r="E191" s="108"/>
      <c r="F191" s="108"/>
      <c r="G191" s="108">
        <v>12</v>
      </c>
      <c r="H191" s="108"/>
      <c r="I191" s="108"/>
      <c r="J191" s="108"/>
      <c r="K191" s="108"/>
      <c r="L191" s="108">
        <v>28</v>
      </c>
      <c r="M191" s="108">
        <v>16</v>
      </c>
    </row>
    <row r="192" spans="1:13" x14ac:dyDescent="0.3">
      <c r="A192" s="402" t="s">
        <v>13838</v>
      </c>
      <c r="B192" s="402">
        <v>9210132</v>
      </c>
      <c r="C192" s="108">
        <v>0.17</v>
      </c>
      <c r="D192" s="108"/>
      <c r="E192" s="108"/>
      <c r="F192" s="108"/>
      <c r="G192" s="108"/>
      <c r="H192" s="108"/>
      <c r="I192" s="108">
        <v>0.32</v>
      </c>
      <c r="J192" s="108"/>
      <c r="K192" s="108">
        <v>0.17</v>
      </c>
      <c r="L192" s="108">
        <v>0.66</v>
      </c>
      <c r="M192" s="108">
        <v>0.17</v>
      </c>
    </row>
    <row r="193" spans="1:13" x14ac:dyDescent="0.3">
      <c r="A193" s="402" t="s">
        <v>13839</v>
      </c>
      <c r="B193" s="402">
        <v>9210144</v>
      </c>
      <c r="C193" s="108"/>
      <c r="D193" s="108">
        <v>3</v>
      </c>
      <c r="E193" s="108"/>
      <c r="F193" s="108"/>
      <c r="G193" s="108">
        <v>3</v>
      </c>
      <c r="H193" s="108"/>
      <c r="I193" s="108"/>
      <c r="J193" s="108"/>
      <c r="K193" s="108"/>
      <c r="L193" s="108">
        <v>6</v>
      </c>
      <c r="M193" s="108">
        <v>3</v>
      </c>
    </row>
    <row r="194" spans="1:13" x14ac:dyDescent="0.3">
      <c r="A194" s="402" t="s">
        <v>13840</v>
      </c>
      <c r="B194" s="402">
        <v>9210144</v>
      </c>
      <c r="C194" s="108"/>
      <c r="D194" s="108">
        <v>24</v>
      </c>
      <c r="E194" s="108"/>
      <c r="F194" s="108"/>
      <c r="G194" s="108"/>
      <c r="H194" s="108"/>
      <c r="I194" s="108"/>
      <c r="J194" s="108">
        <v>4</v>
      </c>
      <c r="K194" s="108"/>
      <c r="L194" s="108">
        <v>28</v>
      </c>
      <c r="M194" s="108">
        <v>24</v>
      </c>
    </row>
    <row r="195" spans="1:13" x14ac:dyDescent="0.3">
      <c r="A195" s="402" t="s">
        <v>13840</v>
      </c>
      <c r="B195" s="402">
        <v>9210244</v>
      </c>
      <c r="C195" s="108"/>
      <c r="D195" s="108"/>
      <c r="E195" s="108"/>
      <c r="F195" s="108"/>
      <c r="G195" s="108"/>
      <c r="H195" s="108">
        <v>0</v>
      </c>
      <c r="I195" s="108"/>
      <c r="J195" s="108"/>
      <c r="K195" s="108"/>
      <c r="L195" s="108">
        <v>0</v>
      </c>
      <c r="M195" s="108">
        <v>0</v>
      </c>
    </row>
    <row r="196" spans="1:13" x14ac:dyDescent="0.3">
      <c r="A196" s="402" t="s">
        <v>13841</v>
      </c>
      <c r="B196" s="402">
        <v>9210144</v>
      </c>
      <c r="C196" s="108"/>
      <c r="D196" s="108">
        <v>4</v>
      </c>
      <c r="E196" s="108"/>
      <c r="F196" s="108"/>
      <c r="G196" s="108"/>
      <c r="H196" s="108"/>
      <c r="I196" s="108">
        <v>0.96</v>
      </c>
      <c r="J196" s="108"/>
      <c r="K196" s="108"/>
      <c r="L196" s="108">
        <v>4.96</v>
      </c>
      <c r="M196" s="108">
        <v>4</v>
      </c>
    </row>
    <row r="197" spans="1:13" x14ac:dyDescent="0.3">
      <c r="A197" s="402" t="s">
        <v>13842</v>
      </c>
      <c r="B197" s="402">
        <v>9210136</v>
      </c>
      <c r="C197" s="108"/>
      <c r="D197" s="108"/>
      <c r="E197" s="108"/>
      <c r="F197" s="108"/>
      <c r="G197" s="108">
        <v>18</v>
      </c>
      <c r="H197" s="108"/>
      <c r="I197" s="108"/>
      <c r="J197" s="108">
        <v>4</v>
      </c>
      <c r="K197" s="108">
        <v>5.76</v>
      </c>
      <c r="L197" s="108">
        <v>27.759999999999998</v>
      </c>
      <c r="M197" s="108">
        <v>0</v>
      </c>
    </row>
    <row r="198" spans="1:13" x14ac:dyDescent="0.3">
      <c r="A198" s="402" t="s">
        <v>13842</v>
      </c>
      <c r="B198" s="402">
        <v>9210236</v>
      </c>
      <c r="C198" s="108"/>
      <c r="D198" s="108"/>
      <c r="E198" s="108"/>
      <c r="F198" s="108">
        <v>0</v>
      </c>
      <c r="G198" s="108"/>
      <c r="H198" s="108"/>
      <c r="I198" s="108"/>
      <c r="J198" s="108"/>
      <c r="K198" s="108"/>
      <c r="L198" s="108">
        <v>0</v>
      </c>
      <c r="M198" s="108">
        <v>0</v>
      </c>
    </row>
    <row r="199" spans="1:13" x14ac:dyDescent="0.3">
      <c r="A199" s="402" t="s">
        <v>16922</v>
      </c>
      <c r="B199" s="402">
        <v>9210144</v>
      </c>
      <c r="C199" s="108"/>
      <c r="D199" s="108">
        <v>12</v>
      </c>
      <c r="E199" s="108"/>
      <c r="F199" s="108"/>
      <c r="G199" s="108">
        <v>12</v>
      </c>
      <c r="H199" s="108"/>
      <c r="I199" s="108"/>
      <c r="J199" s="108"/>
      <c r="K199" s="108"/>
      <c r="L199" s="108">
        <v>24</v>
      </c>
      <c r="M199" s="108">
        <v>12</v>
      </c>
    </row>
    <row r="200" spans="1:13" x14ac:dyDescent="0.3">
      <c r="A200" s="402" t="s">
        <v>13843</v>
      </c>
      <c r="B200" s="402">
        <v>9210144</v>
      </c>
      <c r="C200" s="108"/>
      <c r="D200" s="108">
        <v>33</v>
      </c>
      <c r="E200" s="108"/>
      <c r="F200" s="108"/>
      <c r="G200" s="108">
        <v>50</v>
      </c>
      <c r="H200" s="108"/>
      <c r="I200" s="108"/>
      <c r="J200" s="108">
        <v>0.64</v>
      </c>
      <c r="K200" s="108"/>
      <c r="L200" s="108">
        <v>83.64</v>
      </c>
      <c r="M200" s="108">
        <v>33</v>
      </c>
    </row>
    <row r="201" spans="1:13" x14ac:dyDescent="0.3">
      <c r="A201" s="402" t="s">
        <v>13844</v>
      </c>
      <c r="B201" s="402">
        <v>9210132</v>
      </c>
      <c r="C201" s="108">
        <v>0.17</v>
      </c>
      <c r="D201" s="108"/>
      <c r="E201" s="108"/>
      <c r="F201" s="108"/>
      <c r="G201" s="108">
        <v>1</v>
      </c>
      <c r="H201" s="108"/>
      <c r="I201" s="108"/>
      <c r="J201" s="108"/>
      <c r="K201" s="108"/>
      <c r="L201" s="108">
        <v>1.17</v>
      </c>
      <c r="M201" s="108">
        <v>0.17</v>
      </c>
    </row>
    <row r="202" spans="1:13" x14ac:dyDescent="0.3">
      <c r="A202" s="402" t="s">
        <v>13845</v>
      </c>
      <c r="B202" s="402">
        <v>9210144</v>
      </c>
      <c r="C202" s="108"/>
      <c r="D202" s="108">
        <v>4</v>
      </c>
      <c r="E202" s="108"/>
      <c r="F202" s="108"/>
      <c r="G202" s="108">
        <v>2</v>
      </c>
      <c r="H202" s="108"/>
      <c r="I202" s="108"/>
      <c r="J202" s="108"/>
      <c r="K202" s="108">
        <v>0.48</v>
      </c>
      <c r="L202" s="108">
        <v>6.48</v>
      </c>
      <c r="M202" s="108">
        <v>4</v>
      </c>
    </row>
    <row r="203" spans="1:13" x14ac:dyDescent="0.3">
      <c r="A203" s="402" t="s">
        <v>13846</v>
      </c>
      <c r="B203" s="402">
        <v>9210144</v>
      </c>
      <c r="C203" s="108"/>
      <c r="D203" s="108">
        <v>6</v>
      </c>
      <c r="E203" s="108"/>
      <c r="F203" s="108"/>
      <c r="G203" s="108">
        <v>3</v>
      </c>
      <c r="H203" s="108"/>
      <c r="I203" s="108"/>
      <c r="J203" s="108"/>
      <c r="K203" s="108">
        <v>0.48</v>
      </c>
      <c r="L203" s="108">
        <v>9.48</v>
      </c>
      <c r="M203" s="108">
        <v>6</v>
      </c>
    </row>
    <row r="204" spans="1:13" x14ac:dyDescent="0.3">
      <c r="A204" s="402" t="s">
        <v>16520</v>
      </c>
      <c r="B204" s="402">
        <v>9210134</v>
      </c>
      <c r="C204" s="108"/>
      <c r="D204" s="108"/>
      <c r="E204" s="108"/>
      <c r="F204" s="108"/>
      <c r="G204" s="108"/>
      <c r="H204" s="108"/>
      <c r="I204" s="108"/>
      <c r="J204" s="108"/>
      <c r="K204" s="108">
        <v>0.96</v>
      </c>
      <c r="L204" s="108">
        <v>0.96</v>
      </c>
      <c r="M204" s="108">
        <v>0</v>
      </c>
    </row>
    <row r="205" spans="1:13" x14ac:dyDescent="0.3">
      <c r="A205" s="402" t="s">
        <v>13847</v>
      </c>
      <c r="B205" s="402">
        <v>9210134</v>
      </c>
      <c r="C205" s="108"/>
      <c r="D205" s="108">
        <v>6</v>
      </c>
      <c r="E205" s="108"/>
      <c r="F205" s="108"/>
      <c r="G205" s="108">
        <v>15</v>
      </c>
      <c r="H205" s="108"/>
      <c r="I205" s="108"/>
      <c r="J205" s="108">
        <v>3</v>
      </c>
      <c r="K205" s="108"/>
      <c r="L205" s="108">
        <v>24</v>
      </c>
      <c r="M205" s="108">
        <v>6</v>
      </c>
    </row>
    <row r="206" spans="1:13" x14ac:dyDescent="0.3">
      <c r="A206" s="402" t="s">
        <v>13848</v>
      </c>
      <c r="B206" s="402">
        <v>9210144</v>
      </c>
      <c r="C206" s="108">
        <v>0.48</v>
      </c>
      <c r="D206" s="108"/>
      <c r="E206" s="108"/>
      <c r="F206" s="108"/>
      <c r="G206" s="108"/>
      <c r="H206" s="108"/>
      <c r="I206" s="108">
        <v>0.48</v>
      </c>
      <c r="J206" s="108"/>
      <c r="K206" s="108">
        <v>0.48</v>
      </c>
      <c r="L206" s="108">
        <v>1.44</v>
      </c>
      <c r="M206" s="108">
        <v>0.48</v>
      </c>
    </row>
    <row r="207" spans="1:13" x14ac:dyDescent="0.3">
      <c r="A207" s="402" t="s">
        <v>13849</v>
      </c>
      <c r="B207" s="402">
        <v>9210144</v>
      </c>
      <c r="C207" s="108"/>
      <c r="D207" s="108">
        <v>2</v>
      </c>
      <c r="E207" s="108"/>
      <c r="F207" s="108"/>
      <c r="G207" s="108">
        <v>1</v>
      </c>
      <c r="H207" s="108"/>
      <c r="I207" s="108"/>
      <c r="J207" s="108"/>
      <c r="K207" s="108">
        <v>0.32</v>
      </c>
      <c r="L207" s="108">
        <v>3.32</v>
      </c>
      <c r="M207" s="108">
        <v>2</v>
      </c>
    </row>
    <row r="208" spans="1:13" x14ac:dyDescent="0.3">
      <c r="A208" s="402" t="s">
        <v>13850</v>
      </c>
      <c r="B208" s="402">
        <v>9210144</v>
      </c>
      <c r="C208" s="108">
        <v>0.48</v>
      </c>
      <c r="D208" s="108"/>
      <c r="E208" s="108"/>
      <c r="F208" s="108"/>
      <c r="G208" s="108"/>
      <c r="H208" s="108"/>
      <c r="I208" s="108">
        <v>1.92</v>
      </c>
      <c r="J208" s="108"/>
      <c r="K208" s="108"/>
      <c r="L208" s="108">
        <v>2.4</v>
      </c>
      <c r="M208" s="108">
        <v>0.48</v>
      </c>
    </row>
    <row r="209" spans="1:13" x14ac:dyDescent="0.3">
      <c r="A209" s="402" t="s">
        <v>13851</v>
      </c>
      <c r="B209" s="402">
        <v>9210144</v>
      </c>
      <c r="C209" s="108"/>
      <c r="D209" s="108">
        <v>4</v>
      </c>
      <c r="E209" s="108"/>
      <c r="F209" s="108"/>
      <c r="G209" s="108">
        <v>6</v>
      </c>
      <c r="H209" s="108"/>
      <c r="I209" s="108"/>
      <c r="J209" s="108">
        <v>0.32</v>
      </c>
      <c r="K209" s="108"/>
      <c r="L209" s="108">
        <v>10.32</v>
      </c>
      <c r="M209" s="108">
        <v>4</v>
      </c>
    </row>
    <row r="210" spans="1:13" x14ac:dyDescent="0.3">
      <c r="A210" s="402" t="s">
        <v>13852</v>
      </c>
      <c r="B210" s="402">
        <v>9210144</v>
      </c>
      <c r="C210" s="108">
        <v>0.48</v>
      </c>
      <c r="D210" s="108"/>
      <c r="E210" s="108"/>
      <c r="F210" s="108"/>
      <c r="G210" s="108"/>
      <c r="H210" s="108"/>
      <c r="I210" s="108">
        <v>0.48</v>
      </c>
      <c r="J210" s="108"/>
      <c r="K210" s="108">
        <v>0.48</v>
      </c>
      <c r="L210" s="108">
        <v>1.44</v>
      </c>
      <c r="M210" s="108">
        <v>0.48</v>
      </c>
    </row>
    <row r="211" spans="1:13" x14ac:dyDescent="0.3">
      <c r="A211" s="402" t="s">
        <v>13853</v>
      </c>
      <c r="B211" s="402">
        <v>9210144</v>
      </c>
      <c r="C211" s="108"/>
      <c r="D211" s="108"/>
      <c r="E211" s="108"/>
      <c r="F211" s="108"/>
      <c r="G211" s="108">
        <v>24</v>
      </c>
      <c r="H211" s="108"/>
      <c r="I211" s="108"/>
      <c r="J211" s="108">
        <v>2.56</v>
      </c>
      <c r="K211" s="108"/>
      <c r="L211" s="108">
        <v>26.56</v>
      </c>
      <c r="M211" s="108">
        <v>0</v>
      </c>
    </row>
    <row r="212" spans="1:13" x14ac:dyDescent="0.3">
      <c r="A212" s="402" t="s">
        <v>13853</v>
      </c>
      <c r="B212" s="402">
        <v>9210244</v>
      </c>
      <c r="C212" s="108"/>
      <c r="D212" s="108"/>
      <c r="E212" s="108"/>
      <c r="F212" s="108">
        <v>20</v>
      </c>
      <c r="G212" s="108"/>
      <c r="H212" s="108"/>
      <c r="I212" s="108"/>
      <c r="J212" s="108"/>
      <c r="K212" s="108"/>
      <c r="L212" s="108">
        <v>20</v>
      </c>
      <c r="M212" s="108">
        <v>20</v>
      </c>
    </row>
    <row r="213" spans="1:13" x14ac:dyDescent="0.3">
      <c r="A213" s="402" t="s">
        <v>17577</v>
      </c>
      <c r="B213" s="402">
        <v>9210144</v>
      </c>
      <c r="C213" s="108"/>
      <c r="D213" s="108"/>
      <c r="E213" s="108"/>
      <c r="F213" s="108"/>
      <c r="G213" s="108">
        <v>24</v>
      </c>
      <c r="H213" s="108"/>
      <c r="I213" s="108"/>
      <c r="J213" s="108">
        <v>3.84</v>
      </c>
      <c r="K213" s="108"/>
      <c r="L213" s="108">
        <v>27.84</v>
      </c>
      <c r="M213" s="108">
        <v>0</v>
      </c>
    </row>
    <row r="214" spans="1:13" x14ac:dyDescent="0.3">
      <c r="A214" s="402" t="s">
        <v>17577</v>
      </c>
      <c r="B214" s="402">
        <v>9210244</v>
      </c>
      <c r="C214" s="108"/>
      <c r="D214" s="108"/>
      <c r="E214" s="108"/>
      <c r="F214" s="108">
        <v>10</v>
      </c>
      <c r="G214" s="108"/>
      <c r="H214" s="108"/>
      <c r="I214" s="108"/>
      <c r="J214" s="108"/>
      <c r="K214" s="108"/>
      <c r="L214" s="108">
        <v>10</v>
      </c>
      <c r="M214" s="108">
        <v>10</v>
      </c>
    </row>
    <row r="215" spans="1:13" x14ac:dyDescent="0.3">
      <c r="A215" s="402" t="s">
        <v>13854</v>
      </c>
      <c r="B215" s="402">
        <v>9210144</v>
      </c>
      <c r="C215" s="108"/>
      <c r="D215" s="108">
        <v>20</v>
      </c>
      <c r="E215" s="108"/>
      <c r="F215" s="108"/>
      <c r="G215" s="108">
        <v>20</v>
      </c>
      <c r="H215" s="108"/>
      <c r="I215" s="108"/>
      <c r="J215" s="108">
        <v>3.2</v>
      </c>
      <c r="K215" s="108"/>
      <c r="L215" s="108">
        <v>43.2</v>
      </c>
      <c r="M215" s="108">
        <v>20</v>
      </c>
    </row>
    <row r="216" spans="1:13" x14ac:dyDescent="0.3">
      <c r="A216" s="402" t="s">
        <v>15601</v>
      </c>
      <c r="B216" s="402">
        <v>9210144</v>
      </c>
      <c r="C216" s="108">
        <v>0.32</v>
      </c>
      <c r="D216" s="108"/>
      <c r="E216" s="108"/>
      <c r="F216" s="108"/>
      <c r="G216" s="108"/>
      <c r="H216" s="108"/>
      <c r="I216" s="108">
        <v>0.48</v>
      </c>
      <c r="J216" s="108"/>
      <c r="K216" s="108">
        <v>0.32</v>
      </c>
      <c r="L216" s="108">
        <v>1.1200000000000001</v>
      </c>
      <c r="M216" s="108">
        <v>0.32</v>
      </c>
    </row>
    <row r="217" spans="1:13" x14ac:dyDescent="0.3">
      <c r="A217" s="402" t="s">
        <v>13855</v>
      </c>
      <c r="B217" s="402">
        <v>9210144</v>
      </c>
      <c r="C217" s="108">
        <v>0.48</v>
      </c>
      <c r="D217" s="108"/>
      <c r="E217" s="108"/>
      <c r="F217" s="108"/>
      <c r="G217" s="108"/>
      <c r="H217" s="108"/>
      <c r="I217" s="108">
        <v>0.96</v>
      </c>
      <c r="J217" s="108"/>
      <c r="K217" s="108"/>
      <c r="L217" s="108">
        <v>1.44</v>
      </c>
      <c r="M217" s="108">
        <v>0.48</v>
      </c>
    </row>
    <row r="218" spans="1:13" x14ac:dyDescent="0.3">
      <c r="A218" s="402" t="s">
        <v>13856</v>
      </c>
      <c r="B218" s="402">
        <v>9210134</v>
      </c>
      <c r="C218" s="108"/>
      <c r="D218" s="108">
        <v>6</v>
      </c>
      <c r="E218" s="108"/>
      <c r="F218" s="108"/>
      <c r="G218" s="108"/>
      <c r="H218" s="108"/>
      <c r="I218" s="108"/>
      <c r="J218" s="108"/>
      <c r="K218" s="108"/>
      <c r="L218" s="108">
        <v>6</v>
      </c>
      <c r="M218" s="108">
        <v>6</v>
      </c>
    </row>
    <row r="219" spans="1:13" x14ac:dyDescent="0.3">
      <c r="A219" s="402" t="s">
        <v>13857</v>
      </c>
      <c r="B219" s="402">
        <v>9210144</v>
      </c>
      <c r="C219" s="108"/>
      <c r="D219" s="108"/>
      <c r="E219" s="108">
        <v>1</v>
      </c>
      <c r="F219" s="108"/>
      <c r="G219" s="108"/>
      <c r="H219" s="108"/>
      <c r="I219" s="108">
        <v>0.96</v>
      </c>
      <c r="J219" s="108"/>
      <c r="K219" s="108">
        <v>0.32</v>
      </c>
      <c r="L219" s="108">
        <v>2.2799999999999998</v>
      </c>
      <c r="M219" s="108">
        <v>1</v>
      </c>
    </row>
    <row r="220" spans="1:13" x14ac:dyDescent="0.3">
      <c r="A220" s="402" t="s">
        <v>13858</v>
      </c>
      <c r="B220" s="402">
        <v>9210144</v>
      </c>
      <c r="C220" s="108">
        <v>0.17</v>
      </c>
      <c r="D220" s="108"/>
      <c r="E220" s="108"/>
      <c r="F220" s="108"/>
      <c r="G220" s="108"/>
      <c r="H220" s="108"/>
      <c r="I220" s="108">
        <v>0.32</v>
      </c>
      <c r="J220" s="108">
        <v>0.32</v>
      </c>
      <c r="K220" s="108"/>
      <c r="L220" s="108">
        <v>0.81</v>
      </c>
      <c r="M220" s="108">
        <v>0.17</v>
      </c>
    </row>
    <row r="221" spans="1:13" x14ac:dyDescent="0.3">
      <c r="A221" s="402" t="s">
        <v>13859</v>
      </c>
      <c r="B221" s="402">
        <v>9210144</v>
      </c>
      <c r="C221" s="108">
        <v>0.17</v>
      </c>
      <c r="D221" s="108"/>
      <c r="E221" s="108"/>
      <c r="F221" s="108"/>
      <c r="G221" s="108"/>
      <c r="H221" s="108"/>
      <c r="I221" s="108"/>
      <c r="J221" s="108"/>
      <c r="K221" s="108"/>
      <c r="L221" s="108">
        <v>0.17</v>
      </c>
      <c r="M221" s="108">
        <v>0.17</v>
      </c>
    </row>
    <row r="222" spans="1:13" x14ac:dyDescent="0.3">
      <c r="A222" s="402" t="s">
        <v>13860</v>
      </c>
      <c r="B222" s="402">
        <v>9210134</v>
      </c>
      <c r="C222" s="108">
        <v>0.17</v>
      </c>
      <c r="D222" s="108"/>
      <c r="E222" s="108"/>
      <c r="F222" s="108"/>
      <c r="G222" s="108"/>
      <c r="H222" s="108"/>
      <c r="I222" s="108">
        <v>0.32</v>
      </c>
      <c r="J222" s="108"/>
      <c r="K222" s="108"/>
      <c r="L222" s="108">
        <v>0.49</v>
      </c>
      <c r="M222" s="108">
        <v>0.17</v>
      </c>
    </row>
    <row r="223" spans="1:13" x14ac:dyDescent="0.3">
      <c r="A223" s="402" t="s">
        <v>13861</v>
      </c>
      <c r="B223" s="402">
        <v>9210134</v>
      </c>
      <c r="C223" s="108"/>
      <c r="D223" s="108"/>
      <c r="E223" s="108"/>
      <c r="F223" s="108"/>
      <c r="G223" s="108"/>
      <c r="H223" s="108"/>
      <c r="I223" s="108"/>
      <c r="J223" s="108">
        <v>6</v>
      </c>
      <c r="K223" s="108"/>
      <c r="L223" s="108">
        <v>6</v>
      </c>
      <c r="M223" s="108">
        <v>0</v>
      </c>
    </row>
    <row r="224" spans="1:13" x14ac:dyDescent="0.3">
      <c r="A224" s="402" t="s">
        <v>17578</v>
      </c>
      <c r="B224" s="402">
        <v>9210134</v>
      </c>
      <c r="C224" s="108"/>
      <c r="D224" s="108">
        <v>1</v>
      </c>
      <c r="E224" s="108"/>
      <c r="F224" s="108"/>
      <c r="G224" s="108"/>
      <c r="H224" s="108"/>
      <c r="I224" s="108">
        <v>0.48</v>
      </c>
      <c r="J224" s="108"/>
      <c r="K224" s="108">
        <v>0.32</v>
      </c>
      <c r="L224" s="108">
        <v>1.8</v>
      </c>
      <c r="M224" s="108">
        <v>1</v>
      </c>
    </row>
    <row r="225" spans="1:13" x14ac:dyDescent="0.3">
      <c r="A225" s="402" t="s">
        <v>13862</v>
      </c>
      <c r="B225" s="402">
        <v>9210144</v>
      </c>
      <c r="C225" s="108"/>
      <c r="D225" s="108">
        <v>1</v>
      </c>
      <c r="E225" s="108"/>
      <c r="F225" s="108"/>
      <c r="G225" s="108">
        <v>2</v>
      </c>
      <c r="H225" s="108"/>
      <c r="I225" s="108"/>
      <c r="J225" s="108"/>
      <c r="K225" s="108"/>
      <c r="L225" s="108">
        <v>3</v>
      </c>
      <c r="M225" s="108">
        <v>1</v>
      </c>
    </row>
    <row r="226" spans="1:13" x14ac:dyDescent="0.3">
      <c r="A226" s="402" t="s">
        <v>13863</v>
      </c>
      <c r="B226" s="402">
        <v>9210144</v>
      </c>
      <c r="C226" s="108"/>
      <c r="D226" s="108">
        <v>2</v>
      </c>
      <c r="E226" s="108"/>
      <c r="F226" s="108"/>
      <c r="G226" s="108">
        <v>2</v>
      </c>
      <c r="H226" s="108"/>
      <c r="I226" s="108"/>
      <c r="J226" s="108"/>
      <c r="K226" s="108">
        <v>0.48</v>
      </c>
      <c r="L226" s="108">
        <v>4.4800000000000004</v>
      </c>
      <c r="M226" s="108">
        <v>2</v>
      </c>
    </row>
    <row r="227" spans="1:13" x14ac:dyDescent="0.3">
      <c r="A227" s="402" t="s">
        <v>13864</v>
      </c>
      <c r="B227" s="402">
        <v>9210134</v>
      </c>
      <c r="C227" s="108"/>
      <c r="D227" s="108">
        <v>2</v>
      </c>
      <c r="E227" s="108"/>
      <c r="F227" s="108"/>
      <c r="G227" s="108">
        <v>10</v>
      </c>
      <c r="H227" s="108"/>
      <c r="I227" s="108"/>
      <c r="J227" s="108">
        <v>0.32</v>
      </c>
      <c r="K227" s="108"/>
      <c r="L227" s="108">
        <v>12.32</v>
      </c>
      <c r="M227" s="108">
        <v>2</v>
      </c>
    </row>
    <row r="228" spans="1:13" x14ac:dyDescent="0.3">
      <c r="A228" s="402" t="s">
        <v>13865</v>
      </c>
      <c r="B228" s="402">
        <v>9210144</v>
      </c>
      <c r="C228" s="108"/>
      <c r="D228" s="108">
        <v>1</v>
      </c>
      <c r="E228" s="108"/>
      <c r="F228" s="108"/>
      <c r="G228" s="108"/>
      <c r="H228" s="108"/>
      <c r="I228" s="108">
        <v>0.48</v>
      </c>
      <c r="J228" s="108"/>
      <c r="K228" s="108"/>
      <c r="L228" s="108">
        <v>1.48</v>
      </c>
      <c r="M228" s="108">
        <v>1</v>
      </c>
    </row>
    <row r="229" spans="1:13" x14ac:dyDescent="0.3">
      <c r="A229" s="402" t="s">
        <v>13866</v>
      </c>
      <c r="B229" s="402">
        <v>9210144</v>
      </c>
      <c r="C229" s="108">
        <v>0.48</v>
      </c>
      <c r="D229" s="108"/>
      <c r="E229" s="108"/>
      <c r="F229" s="108"/>
      <c r="G229" s="108"/>
      <c r="H229" s="108"/>
      <c r="I229" s="108">
        <v>0.96</v>
      </c>
      <c r="J229" s="108"/>
      <c r="K229" s="108"/>
      <c r="L229" s="108">
        <v>1.44</v>
      </c>
      <c r="M229" s="108">
        <v>0.48</v>
      </c>
    </row>
    <row r="230" spans="1:13" x14ac:dyDescent="0.3">
      <c r="A230" s="402" t="s">
        <v>13867</v>
      </c>
      <c r="B230" s="402">
        <v>9210134</v>
      </c>
      <c r="C230" s="108"/>
      <c r="D230" s="108">
        <v>3</v>
      </c>
      <c r="E230" s="108"/>
      <c r="F230" s="108"/>
      <c r="G230" s="108">
        <v>6</v>
      </c>
      <c r="H230" s="108"/>
      <c r="I230" s="108"/>
      <c r="J230" s="108">
        <v>0.32</v>
      </c>
      <c r="K230" s="108"/>
      <c r="L230" s="108">
        <v>9.32</v>
      </c>
      <c r="M230" s="108">
        <v>3</v>
      </c>
    </row>
    <row r="231" spans="1:13" x14ac:dyDescent="0.3">
      <c r="A231" s="402" t="s">
        <v>13868</v>
      </c>
      <c r="B231" s="402">
        <v>9210132</v>
      </c>
      <c r="C231" s="108">
        <v>0.51</v>
      </c>
      <c r="D231" s="108">
        <v>2</v>
      </c>
      <c r="E231" s="108"/>
      <c r="F231" s="108"/>
      <c r="G231" s="108">
        <v>2</v>
      </c>
      <c r="H231" s="108"/>
      <c r="I231" s="108"/>
      <c r="J231" s="108"/>
      <c r="K231" s="108"/>
      <c r="L231" s="108">
        <v>4.51</v>
      </c>
      <c r="M231" s="108">
        <v>2.5099999999999998</v>
      </c>
    </row>
    <row r="232" spans="1:13" x14ac:dyDescent="0.3">
      <c r="A232" s="402" t="s">
        <v>16045</v>
      </c>
      <c r="B232" s="402">
        <v>9210144</v>
      </c>
      <c r="C232" s="108">
        <v>0.32</v>
      </c>
      <c r="D232" s="108"/>
      <c r="E232" s="108"/>
      <c r="F232" s="108"/>
      <c r="G232" s="108"/>
      <c r="H232" s="108"/>
      <c r="I232" s="108">
        <v>0.32</v>
      </c>
      <c r="J232" s="108">
        <v>0.32</v>
      </c>
      <c r="K232" s="108"/>
      <c r="L232" s="108">
        <v>0.96</v>
      </c>
      <c r="M232" s="108">
        <v>0.32</v>
      </c>
    </row>
    <row r="233" spans="1:13" x14ac:dyDescent="0.3">
      <c r="A233" s="402" t="s">
        <v>16045</v>
      </c>
      <c r="B233" s="402">
        <v>9210244</v>
      </c>
      <c r="C233" s="108"/>
      <c r="D233" s="108"/>
      <c r="E233" s="108"/>
      <c r="F233" s="108"/>
      <c r="G233" s="108"/>
      <c r="H233" s="108">
        <v>0</v>
      </c>
      <c r="I233" s="108"/>
      <c r="J233" s="108"/>
      <c r="K233" s="108"/>
      <c r="L233" s="108">
        <v>0</v>
      </c>
      <c r="M233" s="108">
        <v>0</v>
      </c>
    </row>
    <row r="234" spans="1:13" x14ac:dyDescent="0.3">
      <c r="A234" s="402" t="s">
        <v>13869</v>
      </c>
      <c r="B234" s="402">
        <v>9210144</v>
      </c>
      <c r="C234" s="108"/>
      <c r="D234" s="108">
        <v>24</v>
      </c>
      <c r="E234" s="108"/>
      <c r="F234" s="108"/>
      <c r="G234" s="108">
        <v>72</v>
      </c>
      <c r="H234" s="108"/>
      <c r="I234" s="108"/>
      <c r="J234" s="108">
        <v>9.6</v>
      </c>
      <c r="K234" s="108"/>
      <c r="L234" s="108">
        <v>105.6</v>
      </c>
      <c r="M234" s="108">
        <v>24</v>
      </c>
    </row>
    <row r="235" spans="1:13" x14ac:dyDescent="0.3">
      <c r="A235" s="402" t="s">
        <v>13870</v>
      </c>
      <c r="B235" s="402">
        <v>9210144</v>
      </c>
      <c r="C235" s="108"/>
      <c r="D235" s="108">
        <v>4</v>
      </c>
      <c r="E235" s="108"/>
      <c r="F235" s="108"/>
      <c r="G235" s="108"/>
      <c r="H235" s="108"/>
      <c r="I235" s="108">
        <v>0.32</v>
      </c>
      <c r="J235" s="108"/>
      <c r="K235" s="108">
        <v>0.32</v>
      </c>
      <c r="L235" s="108">
        <v>4.6400000000000006</v>
      </c>
      <c r="M235" s="108">
        <v>4</v>
      </c>
    </row>
    <row r="236" spans="1:13" x14ac:dyDescent="0.3">
      <c r="A236" s="402" t="s">
        <v>13871</v>
      </c>
      <c r="B236" s="402">
        <v>9210144</v>
      </c>
      <c r="C236" s="108"/>
      <c r="D236" s="108">
        <v>5</v>
      </c>
      <c r="E236" s="108"/>
      <c r="F236" s="108"/>
      <c r="G236" s="108">
        <v>3</v>
      </c>
      <c r="H236" s="108"/>
      <c r="I236" s="108"/>
      <c r="J236" s="108"/>
      <c r="K236" s="108"/>
      <c r="L236" s="108">
        <v>8</v>
      </c>
      <c r="M236" s="108">
        <v>5</v>
      </c>
    </row>
    <row r="237" spans="1:13" x14ac:dyDescent="0.3">
      <c r="A237" s="402" t="s">
        <v>13872</v>
      </c>
      <c r="B237" s="402">
        <v>9210144</v>
      </c>
      <c r="C237" s="108">
        <v>0.32</v>
      </c>
      <c r="D237" s="108"/>
      <c r="E237" s="108"/>
      <c r="F237" s="108"/>
      <c r="G237" s="108"/>
      <c r="H237" s="108"/>
      <c r="I237" s="108">
        <v>0.48</v>
      </c>
      <c r="J237" s="108"/>
      <c r="K237" s="108">
        <v>0.48</v>
      </c>
      <c r="L237" s="108">
        <v>1.28</v>
      </c>
      <c r="M237" s="108">
        <v>0.32</v>
      </c>
    </row>
    <row r="238" spans="1:13" x14ac:dyDescent="0.3">
      <c r="A238" s="402" t="s">
        <v>13873</v>
      </c>
      <c r="B238" s="402">
        <v>9210144</v>
      </c>
      <c r="C238" s="108"/>
      <c r="D238" s="108"/>
      <c r="E238" s="108"/>
      <c r="F238" s="108"/>
      <c r="G238" s="108"/>
      <c r="H238" s="108"/>
      <c r="I238" s="108">
        <v>4.8</v>
      </c>
      <c r="J238" s="108">
        <v>12.48</v>
      </c>
      <c r="K238" s="108"/>
      <c r="L238" s="108">
        <v>17.28</v>
      </c>
      <c r="M238" s="108">
        <v>0</v>
      </c>
    </row>
    <row r="239" spans="1:13" x14ac:dyDescent="0.3">
      <c r="A239" s="402" t="s">
        <v>13873</v>
      </c>
      <c r="B239" s="402">
        <v>9210244</v>
      </c>
      <c r="C239" s="108"/>
      <c r="D239" s="108"/>
      <c r="E239" s="108"/>
      <c r="F239" s="108">
        <v>120</v>
      </c>
      <c r="G239" s="108"/>
      <c r="H239" s="108">
        <v>180</v>
      </c>
      <c r="I239" s="108"/>
      <c r="J239" s="108"/>
      <c r="K239" s="108"/>
      <c r="L239" s="108">
        <v>300</v>
      </c>
      <c r="M239" s="108">
        <v>120</v>
      </c>
    </row>
    <row r="240" spans="1:13" x14ac:dyDescent="0.3">
      <c r="A240" s="402" t="s">
        <v>13874</v>
      </c>
      <c r="B240" s="402">
        <v>9210144</v>
      </c>
      <c r="C240" s="108">
        <v>0.51</v>
      </c>
      <c r="D240" s="108"/>
      <c r="E240" s="108"/>
      <c r="F240" s="108"/>
      <c r="G240" s="108"/>
      <c r="H240" s="108"/>
      <c r="I240" s="108"/>
      <c r="J240" s="108"/>
      <c r="K240" s="108"/>
      <c r="L240" s="108">
        <v>0.51</v>
      </c>
      <c r="M240" s="108">
        <v>0.51</v>
      </c>
    </row>
    <row r="241" spans="1:13" x14ac:dyDescent="0.3">
      <c r="A241" s="402" t="s">
        <v>13875</v>
      </c>
      <c r="B241" s="402">
        <v>9210144</v>
      </c>
      <c r="C241" s="108"/>
      <c r="D241" s="108">
        <v>3</v>
      </c>
      <c r="E241" s="108"/>
      <c r="F241" s="108"/>
      <c r="G241" s="108">
        <v>3</v>
      </c>
      <c r="H241" s="108"/>
      <c r="I241" s="108"/>
      <c r="J241" s="108">
        <v>0.96</v>
      </c>
      <c r="K241" s="108"/>
      <c r="L241" s="108">
        <v>6.96</v>
      </c>
      <c r="M241" s="108">
        <v>3</v>
      </c>
    </row>
    <row r="242" spans="1:13" x14ac:dyDescent="0.3">
      <c r="A242" s="402" t="s">
        <v>13876</v>
      </c>
      <c r="B242" s="402">
        <v>9210134</v>
      </c>
      <c r="C242" s="108"/>
      <c r="D242" s="108">
        <v>2</v>
      </c>
      <c r="E242" s="108"/>
      <c r="F242" s="108"/>
      <c r="G242" s="108">
        <v>3</v>
      </c>
      <c r="H242" s="108"/>
      <c r="I242" s="108"/>
      <c r="J242" s="108"/>
      <c r="K242" s="108"/>
      <c r="L242" s="108">
        <v>5</v>
      </c>
      <c r="M242" s="108">
        <v>2</v>
      </c>
    </row>
    <row r="243" spans="1:13" x14ac:dyDescent="0.3">
      <c r="A243" s="402" t="s">
        <v>13877</v>
      </c>
      <c r="B243" s="402">
        <v>9210144</v>
      </c>
      <c r="C243" s="108"/>
      <c r="D243" s="108">
        <v>18</v>
      </c>
      <c r="E243" s="108"/>
      <c r="F243" s="108"/>
      <c r="G243" s="108">
        <v>24</v>
      </c>
      <c r="H243" s="108"/>
      <c r="I243" s="108"/>
      <c r="J243" s="108">
        <v>0.96</v>
      </c>
      <c r="K243" s="108"/>
      <c r="L243" s="108">
        <v>42.96</v>
      </c>
      <c r="M243" s="108">
        <v>18</v>
      </c>
    </row>
    <row r="244" spans="1:13" x14ac:dyDescent="0.3">
      <c r="A244" s="402" t="s">
        <v>13878</v>
      </c>
      <c r="B244" s="402">
        <v>9210144</v>
      </c>
      <c r="C244" s="108"/>
      <c r="D244" s="108">
        <v>15</v>
      </c>
      <c r="E244" s="108"/>
      <c r="F244" s="108"/>
      <c r="G244" s="108">
        <v>23</v>
      </c>
      <c r="H244" s="108"/>
      <c r="I244" s="108"/>
      <c r="J244" s="108">
        <v>6</v>
      </c>
      <c r="K244" s="108"/>
      <c r="L244" s="108">
        <v>44</v>
      </c>
      <c r="M244" s="108">
        <v>15</v>
      </c>
    </row>
    <row r="245" spans="1:13" x14ac:dyDescent="0.3">
      <c r="A245" s="402" t="s">
        <v>13879</v>
      </c>
      <c r="B245" s="402">
        <v>9210144</v>
      </c>
      <c r="C245" s="108">
        <v>0.51</v>
      </c>
      <c r="D245" s="108"/>
      <c r="E245" s="108"/>
      <c r="F245" s="108"/>
      <c r="G245" s="108"/>
      <c r="H245" s="108"/>
      <c r="I245" s="108"/>
      <c r="J245" s="108"/>
      <c r="K245" s="108"/>
      <c r="L245" s="108">
        <v>0.51</v>
      </c>
      <c r="M245" s="108">
        <v>0.51</v>
      </c>
    </row>
    <row r="246" spans="1:13" x14ac:dyDescent="0.3">
      <c r="A246" s="402" t="s">
        <v>13880</v>
      </c>
      <c r="B246" s="402">
        <v>9210132</v>
      </c>
      <c r="C246" s="108">
        <v>0.96</v>
      </c>
      <c r="D246" s="108"/>
      <c r="E246" s="108"/>
      <c r="F246" s="108"/>
      <c r="G246" s="108"/>
      <c r="H246" s="108"/>
      <c r="I246" s="108">
        <v>0.32</v>
      </c>
      <c r="J246" s="108"/>
      <c r="K246" s="108"/>
      <c r="L246" s="108">
        <v>1.28</v>
      </c>
      <c r="M246" s="108">
        <v>0.96</v>
      </c>
    </row>
    <row r="247" spans="1:13" x14ac:dyDescent="0.3">
      <c r="A247" s="402" t="s">
        <v>13881</v>
      </c>
      <c r="B247" s="402">
        <v>9210144</v>
      </c>
      <c r="C247" s="108"/>
      <c r="D247" s="108">
        <v>3</v>
      </c>
      <c r="E247" s="108"/>
      <c r="F247" s="108"/>
      <c r="G247" s="108">
        <v>2</v>
      </c>
      <c r="H247" s="108"/>
      <c r="I247" s="108"/>
      <c r="J247" s="108"/>
      <c r="K247" s="108">
        <v>0.32</v>
      </c>
      <c r="L247" s="108">
        <v>5.32</v>
      </c>
      <c r="M247" s="108">
        <v>3</v>
      </c>
    </row>
    <row r="248" spans="1:13" x14ac:dyDescent="0.3">
      <c r="A248" s="402" t="s">
        <v>13882</v>
      </c>
      <c r="B248" s="402">
        <v>9210144</v>
      </c>
      <c r="C248" s="108"/>
      <c r="D248" s="108">
        <v>3</v>
      </c>
      <c r="E248" s="108"/>
      <c r="F248" s="108"/>
      <c r="G248" s="108">
        <v>2</v>
      </c>
      <c r="H248" s="108"/>
      <c r="I248" s="108"/>
      <c r="J248" s="108"/>
      <c r="K248" s="108">
        <v>0.48</v>
      </c>
      <c r="L248" s="108">
        <v>5.48</v>
      </c>
      <c r="M248" s="108">
        <v>3</v>
      </c>
    </row>
    <row r="249" spans="1:13" x14ac:dyDescent="0.3">
      <c r="A249" s="402" t="s">
        <v>13883</v>
      </c>
      <c r="B249" s="402">
        <v>9210132</v>
      </c>
      <c r="C249" s="108">
        <v>0.48</v>
      </c>
      <c r="D249" s="108"/>
      <c r="E249" s="108"/>
      <c r="F249" s="108"/>
      <c r="G249" s="108">
        <v>4</v>
      </c>
      <c r="H249" s="108"/>
      <c r="I249" s="108"/>
      <c r="J249" s="108"/>
      <c r="K249" s="108">
        <v>0.32</v>
      </c>
      <c r="L249" s="108">
        <v>4.8000000000000007</v>
      </c>
      <c r="M249" s="108">
        <v>0.48</v>
      </c>
    </row>
    <row r="250" spans="1:13" x14ac:dyDescent="0.3">
      <c r="A250" s="402" t="s">
        <v>13884</v>
      </c>
      <c r="B250" s="402">
        <v>9210144</v>
      </c>
      <c r="C250" s="108"/>
      <c r="D250" s="108">
        <v>3</v>
      </c>
      <c r="E250" s="108"/>
      <c r="F250" s="108"/>
      <c r="G250" s="108"/>
      <c r="H250" s="108"/>
      <c r="I250" s="108">
        <v>0.96</v>
      </c>
      <c r="J250" s="108"/>
      <c r="K250" s="108">
        <v>0.32</v>
      </c>
      <c r="L250" s="108">
        <v>4.28</v>
      </c>
      <c r="M250" s="108">
        <v>3</v>
      </c>
    </row>
    <row r="251" spans="1:13" x14ac:dyDescent="0.3">
      <c r="A251" s="402" t="s">
        <v>13885</v>
      </c>
      <c r="B251" s="402">
        <v>9210144</v>
      </c>
      <c r="C251" s="108"/>
      <c r="D251" s="108">
        <v>1</v>
      </c>
      <c r="E251" s="108"/>
      <c r="F251" s="108"/>
      <c r="G251" s="108">
        <v>2</v>
      </c>
      <c r="H251" s="108"/>
      <c r="I251" s="108"/>
      <c r="J251" s="108"/>
      <c r="K251" s="108">
        <v>0.48</v>
      </c>
      <c r="L251" s="108">
        <v>3.48</v>
      </c>
      <c r="M251" s="108">
        <v>1</v>
      </c>
    </row>
    <row r="252" spans="1:13" x14ac:dyDescent="0.3">
      <c r="A252" s="402" t="s">
        <v>16139</v>
      </c>
      <c r="B252" s="402">
        <v>9210134</v>
      </c>
      <c r="C252" s="108"/>
      <c r="D252" s="108"/>
      <c r="E252" s="108"/>
      <c r="F252" s="108"/>
      <c r="G252" s="108"/>
      <c r="H252" s="108"/>
      <c r="I252" s="108"/>
      <c r="J252" s="108">
        <v>0.32</v>
      </c>
      <c r="K252" s="108"/>
      <c r="L252" s="108">
        <v>0.32</v>
      </c>
      <c r="M252" s="108">
        <v>0</v>
      </c>
    </row>
    <row r="253" spans="1:13" x14ac:dyDescent="0.3">
      <c r="A253" s="402" t="s">
        <v>13886</v>
      </c>
      <c r="B253" s="402">
        <v>9210134</v>
      </c>
      <c r="C253" s="108"/>
      <c r="D253" s="108">
        <v>6</v>
      </c>
      <c r="E253" s="108"/>
      <c r="F253" s="108"/>
      <c r="G253" s="108">
        <v>8</v>
      </c>
      <c r="H253" s="108"/>
      <c r="I253" s="108"/>
      <c r="J253" s="108"/>
      <c r="K253" s="108"/>
      <c r="L253" s="108">
        <v>14</v>
      </c>
      <c r="M253" s="108">
        <v>6</v>
      </c>
    </row>
    <row r="254" spans="1:13" x14ac:dyDescent="0.3">
      <c r="A254" s="402" t="s">
        <v>13887</v>
      </c>
      <c r="B254" s="402">
        <v>9210144</v>
      </c>
      <c r="C254" s="108"/>
      <c r="D254" s="108"/>
      <c r="E254" s="108"/>
      <c r="F254" s="108"/>
      <c r="G254" s="108"/>
      <c r="H254" s="108"/>
      <c r="I254" s="108">
        <v>5.28</v>
      </c>
      <c r="J254" s="108">
        <v>3.84</v>
      </c>
      <c r="K254" s="108">
        <v>2.88</v>
      </c>
      <c r="L254" s="108">
        <v>12</v>
      </c>
      <c r="M254" s="108">
        <v>0</v>
      </c>
    </row>
    <row r="255" spans="1:13" x14ac:dyDescent="0.3">
      <c r="A255" s="402" t="s">
        <v>13887</v>
      </c>
      <c r="B255" s="402">
        <v>9210244</v>
      </c>
      <c r="C255" s="108"/>
      <c r="D255" s="108"/>
      <c r="E255" s="108"/>
      <c r="F255" s="108">
        <v>0</v>
      </c>
      <c r="G255" s="108"/>
      <c r="H255" s="108"/>
      <c r="I255" s="108"/>
      <c r="J255" s="108"/>
      <c r="K255" s="108"/>
      <c r="L255" s="108">
        <v>0</v>
      </c>
      <c r="M255" s="108">
        <v>0</v>
      </c>
    </row>
    <row r="256" spans="1:13" x14ac:dyDescent="0.3">
      <c r="A256" s="402" t="s">
        <v>13888</v>
      </c>
      <c r="B256" s="402">
        <v>9210144</v>
      </c>
      <c r="C256" s="108">
        <v>0.8</v>
      </c>
      <c r="D256" s="108"/>
      <c r="E256" s="108"/>
      <c r="F256" s="108"/>
      <c r="G256" s="108"/>
      <c r="H256" s="108"/>
      <c r="I256" s="108">
        <v>0.96</v>
      </c>
      <c r="J256" s="108"/>
      <c r="K256" s="108"/>
      <c r="L256" s="108">
        <v>1.76</v>
      </c>
      <c r="M256" s="108">
        <v>0.8</v>
      </c>
    </row>
    <row r="257" spans="1:13" x14ac:dyDescent="0.3">
      <c r="A257" s="402" t="s">
        <v>13889</v>
      </c>
      <c r="B257" s="402">
        <v>9210144</v>
      </c>
      <c r="C257" s="108">
        <v>0.51</v>
      </c>
      <c r="D257" s="108"/>
      <c r="E257" s="108"/>
      <c r="F257" s="108"/>
      <c r="G257" s="108"/>
      <c r="H257" s="108"/>
      <c r="I257" s="108"/>
      <c r="J257" s="108"/>
      <c r="K257" s="108"/>
      <c r="L257" s="108">
        <v>0.51</v>
      </c>
      <c r="M257" s="108">
        <v>0.51</v>
      </c>
    </row>
    <row r="258" spans="1:13" x14ac:dyDescent="0.3">
      <c r="A258" s="402" t="s">
        <v>13890</v>
      </c>
      <c r="B258" s="402">
        <v>9210144</v>
      </c>
      <c r="C258" s="108">
        <v>0.51</v>
      </c>
      <c r="D258" s="108"/>
      <c r="E258" s="108"/>
      <c r="F258" s="108"/>
      <c r="G258" s="108"/>
      <c r="H258" s="108"/>
      <c r="I258" s="108"/>
      <c r="J258" s="108"/>
      <c r="K258" s="108"/>
      <c r="L258" s="108">
        <v>0.51</v>
      </c>
      <c r="M258" s="108">
        <v>0.51</v>
      </c>
    </row>
    <row r="259" spans="1:13" x14ac:dyDescent="0.3">
      <c r="A259" s="402" t="s">
        <v>13891</v>
      </c>
      <c r="B259" s="402">
        <v>9210144</v>
      </c>
      <c r="C259" s="108">
        <v>0.17</v>
      </c>
      <c r="D259" s="108"/>
      <c r="E259" s="108"/>
      <c r="F259" s="108"/>
      <c r="G259" s="108"/>
      <c r="H259" s="108"/>
      <c r="I259" s="108">
        <v>1.92</v>
      </c>
      <c r="J259" s="108"/>
      <c r="K259" s="108"/>
      <c r="L259" s="108">
        <v>2.09</v>
      </c>
      <c r="M259" s="108">
        <v>0.17</v>
      </c>
    </row>
    <row r="260" spans="1:13" x14ac:dyDescent="0.3">
      <c r="A260" s="402" t="s">
        <v>13892</v>
      </c>
      <c r="B260" s="402">
        <v>9210144</v>
      </c>
      <c r="C260" s="108">
        <v>0.17</v>
      </c>
      <c r="D260" s="108"/>
      <c r="E260" s="108"/>
      <c r="F260" s="108"/>
      <c r="G260" s="108"/>
      <c r="H260" s="108"/>
      <c r="I260" s="108">
        <v>0.48</v>
      </c>
      <c r="J260" s="108"/>
      <c r="K260" s="108"/>
      <c r="L260" s="108">
        <v>0.65</v>
      </c>
      <c r="M260" s="108">
        <v>0.17</v>
      </c>
    </row>
    <row r="261" spans="1:13" x14ac:dyDescent="0.3">
      <c r="A261" s="402" t="s">
        <v>13893</v>
      </c>
      <c r="B261" s="402">
        <v>9210144</v>
      </c>
      <c r="C261" s="108">
        <v>0.96</v>
      </c>
      <c r="D261" s="108"/>
      <c r="E261" s="108"/>
      <c r="F261" s="108"/>
      <c r="G261" s="108"/>
      <c r="H261" s="108"/>
      <c r="I261" s="108">
        <v>0.96</v>
      </c>
      <c r="J261" s="108"/>
      <c r="K261" s="108"/>
      <c r="L261" s="108">
        <v>1.92</v>
      </c>
      <c r="M261" s="108">
        <v>0.96</v>
      </c>
    </row>
    <row r="262" spans="1:13" x14ac:dyDescent="0.3">
      <c r="A262" s="402" t="s">
        <v>13894</v>
      </c>
      <c r="B262" s="402">
        <v>9210134</v>
      </c>
      <c r="C262" s="108"/>
      <c r="D262" s="108">
        <v>6</v>
      </c>
      <c r="E262" s="108"/>
      <c r="F262" s="108"/>
      <c r="G262" s="108">
        <v>9</v>
      </c>
      <c r="H262" s="108"/>
      <c r="I262" s="108"/>
      <c r="J262" s="108"/>
      <c r="K262" s="108">
        <v>1.92</v>
      </c>
      <c r="L262" s="108">
        <v>16.920000000000002</v>
      </c>
      <c r="M262" s="108">
        <v>6</v>
      </c>
    </row>
    <row r="263" spans="1:13" x14ac:dyDescent="0.3">
      <c r="A263" s="402" t="s">
        <v>13895</v>
      </c>
      <c r="B263" s="402">
        <v>9210138</v>
      </c>
      <c r="C263" s="108"/>
      <c r="D263" s="108">
        <v>2</v>
      </c>
      <c r="E263" s="108"/>
      <c r="F263" s="108"/>
      <c r="G263" s="108"/>
      <c r="H263" s="108"/>
      <c r="I263" s="108">
        <v>0.96</v>
      </c>
      <c r="J263" s="108"/>
      <c r="K263" s="108">
        <v>0.48</v>
      </c>
      <c r="L263" s="108">
        <v>3.44</v>
      </c>
      <c r="M263" s="108">
        <v>2</v>
      </c>
    </row>
    <row r="264" spans="1:13" x14ac:dyDescent="0.3">
      <c r="A264" s="402" t="s">
        <v>13896</v>
      </c>
      <c r="B264" s="402">
        <v>9210134</v>
      </c>
      <c r="C264" s="108"/>
      <c r="D264" s="108">
        <v>3</v>
      </c>
      <c r="E264" s="108"/>
      <c r="F264" s="108"/>
      <c r="G264" s="108">
        <v>3</v>
      </c>
      <c r="H264" s="108"/>
      <c r="I264" s="108"/>
      <c r="J264" s="108"/>
      <c r="K264" s="108">
        <v>2.4</v>
      </c>
      <c r="L264" s="108">
        <v>8.4</v>
      </c>
      <c r="M264" s="108">
        <v>3</v>
      </c>
    </row>
    <row r="265" spans="1:13" x14ac:dyDescent="0.3">
      <c r="A265" s="402" t="s">
        <v>13897</v>
      </c>
      <c r="B265" s="402">
        <v>9210144</v>
      </c>
      <c r="C265" s="108"/>
      <c r="D265" s="108">
        <v>1</v>
      </c>
      <c r="E265" s="108"/>
      <c r="F265" s="108"/>
      <c r="G265" s="108">
        <v>3</v>
      </c>
      <c r="H265" s="108"/>
      <c r="I265" s="108"/>
      <c r="J265" s="108"/>
      <c r="K265" s="108"/>
      <c r="L265" s="108">
        <v>4</v>
      </c>
      <c r="M265" s="108">
        <v>1</v>
      </c>
    </row>
    <row r="266" spans="1:13" x14ac:dyDescent="0.3">
      <c r="A266" s="402" t="s">
        <v>13898</v>
      </c>
      <c r="B266" s="402">
        <v>9210144</v>
      </c>
      <c r="C266" s="108">
        <v>0.48</v>
      </c>
      <c r="D266" s="108"/>
      <c r="E266" s="108"/>
      <c r="F266" s="108"/>
      <c r="G266" s="108"/>
      <c r="H266" s="108"/>
      <c r="I266" s="108">
        <v>0.96</v>
      </c>
      <c r="J266" s="108"/>
      <c r="K266" s="108"/>
      <c r="L266" s="108">
        <v>1.44</v>
      </c>
      <c r="M266" s="108">
        <v>0.48</v>
      </c>
    </row>
    <row r="267" spans="1:13" x14ac:dyDescent="0.3">
      <c r="A267" s="402" t="s">
        <v>16923</v>
      </c>
      <c r="B267" s="402">
        <v>9210144</v>
      </c>
      <c r="C267" s="108"/>
      <c r="D267" s="108">
        <v>2</v>
      </c>
      <c r="E267" s="108"/>
      <c r="F267" s="108"/>
      <c r="G267" s="108">
        <v>2</v>
      </c>
      <c r="H267" s="108"/>
      <c r="I267" s="108"/>
      <c r="J267" s="108"/>
      <c r="K267" s="108"/>
      <c r="L267" s="108">
        <v>4</v>
      </c>
      <c r="M267" s="108">
        <v>2</v>
      </c>
    </row>
    <row r="268" spans="1:13" x14ac:dyDescent="0.3">
      <c r="A268" s="402" t="s">
        <v>13899</v>
      </c>
      <c r="B268" s="402">
        <v>9210144</v>
      </c>
      <c r="C268" s="108"/>
      <c r="D268" s="108">
        <v>3</v>
      </c>
      <c r="E268" s="108"/>
      <c r="F268" s="108"/>
      <c r="G268" s="108"/>
      <c r="H268" s="108"/>
      <c r="I268" s="108"/>
      <c r="J268" s="108"/>
      <c r="K268" s="108"/>
      <c r="L268" s="108">
        <v>3</v>
      </c>
      <c r="M268" s="108">
        <v>3</v>
      </c>
    </row>
    <row r="269" spans="1:13" x14ac:dyDescent="0.3">
      <c r="A269" s="402" t="s">
        <v>13899</v>
      </c>
      <c r="B269" s="402">
        <v>9210244</v>
      </c>
      <c r="C269" s="108"/>
      <c r="D269" s="108"/>
      <c r="E269" s="108"/>
      <c r="F269" s="108"/>
      <c r="G269" s="108"/>
      <c r="H269" s="108">
        <v>0</v>
      </c>
      <c r="I269" s="108"/>
      <c r="J269" s="108"/>
      <c r="K269" s="108"/>
      <c r="L269" s="108">
        <v>0</v>
      </c>
      <c r="M269" s="108">
        <v>0</v>
      </c>
    </row>
    <row r="270" spans="1:13" x14ac:dyDescent="0.3">
      <c r="A270" s="402" t="s">
        <v>13900</v>
      </c>
      <c r="B270" s="402">
        <v>9210144</v>
      </c>
      <c r="C270" s="108"/>
      <c r="D270" s="108">
        <v>4</v>
      </c>
      <c r="E270" s="108"/>
      <c r="F270" s="108"/>
      <c r="G270" s="108">
        <v>4</v>
      </c>
      <c r="H270" s="108"/>
      <c r="I270" s="108"/>
      <c r="J270" s="108"/>
      <c r="K270" s="108">
        <v>0.48</v>
      </c>
      <c r="L270" s="108">
        <v>8.48</v>
      </c>
      <c r="M270" s="108">
        <v>4</v>
      </c>
    </row>
    <row r="271" spans="1:13" x14ac:dyDescent="0.3">
      <c r="A271" s="402" t="s">
        <v>13901</v>
      </c>
      <c r="B271" s="402">
        <v>9210138</v>
      </c>
      <c r="C271" s="108"/>
      <c r="D271" s="108">
        <v>2</v>
      </c>
      <c r="E271" s="108"/>
      <c r="F271" s="108"/>
      <c r="G271" s="108"/>
      <c r="H271" s="108"/>
      <c r="I271" s="108">
        <v>0.48</v>
      </c>
      <c r="J271" s="108"/>
      <c r="K271" s="108">
        <v>0.32</v>
      </c>
      <c r="L271" s="108">
        <v>2.8</v>
      </c>
      <c r="M271" s="108">
        <v>2</v>
      </c>
    </row>
    <row r="272" spans="1:13" x14ac:dyDescent="0.3">
      <c r="A272" s="402" t="s">
        <v>13902</v>
      </c>
      <c r="B272" s="402">
        <v>9210132</v>
      </c>
      <c r="C272" s="108"/>
      <c r="D272" s="108">
        <v>1</v>
      </c>
      <c r="E272" s="108"/>
      <c r="F272" s="108"/>
      <c r="G272" s="108">
        <v>3</v>
      </c>
      <c r="H272" s="108"/>
      <c r="I272" s="108"/>
      <c r="J272" s="108">
        <v>2</v>
      </c>
      <c r="K272" s="108"/>
      <c r="L272" s="108">
        <v>6</v>
      </c>
      <c r="M272" s="108">
        <v>1</v>
      </c>
    </row>
    <row r="273" spans="1:13" x14ac:dyDescent="0.3">
      <c r="A273" s="402" t="s">
        <v>13903</v>
      </c>
      <c r="B273" s="402">
        <v>9210144</v>
      </c>
      <c r="C273" s="108"/>
      <c r="D273" s="108">
        <v>2</v>
      </c>
      <c r="E273" s="108"/>
      <c r="F273" s="108"/>
      <c r="G273" s="108">
        <v>2</v>
      </c>
      <c r="H273" s="108"/>
      <c r="I273" s="108"/>
      <c r="J273" s="108"/>
      <c r="K273" s="108"/>
      <c r="L273" s="108">
        <v>4</v>
      </c>
      <c r="M273" s="108">
        <v>2</v>
      </c>
    </row>
    <row r="274" spans="1:13" x14ac:dyDescent="0.3">
      <c r="A274" s="402" t="s">
        <v>13904</v>
      </c>
      <c r="B274" s="402">
        <v>9210144</v>
      </c>
      <c r="C274" s="108"/>
      <c r="D274" s="108">
        <v>6</v>
      </c>
      <c r="E274" s="108"/>
      <c r="F274" s="108"/>
      <c r="G274" s="108">
        <v>3</v>
      </c>
      <c r="H274" s="108"/>
      <c r="I274" s="108"/>
      <c r="J274" s="108"/>
      <c r="K274" s="108"/>
      <c r="L274" s="108">
        <v>9</v>
      </c>
      <c r="M274" s="108">
        <v>6</v>
      </c>
    </row>
    <row r="275" spans="1:13" x14ac:dyDescent="0.3">
      <c r="A275" s="402" t="s">
        <v>13905</v>
      </c>
      <c r="B275" s="402">
        <v>9210144</v>
      </c>
      <c r="C275" s="108"/>
      <c r="D275" s="108">
        <v>3</v>
      </c>
      <c r="E275" s="108"/>
      <c r="F275" s="108"/>
      <c r="G275" s="108"/>
      <c r="H275" s="108"/>
      <c r="I275" s="108">
        <v>0.48</v>
      </c>
      <c r="J275" s="108"/>
      <c r="K275" s="108"/>
      <c r="L275" s="108">
        <v>3.48</v>
      </c>
      <c r="M275" s="108">
        <v>3</v>
      </c>
    </row>
    <row r="276" spans="1:13" x14ac:dyDescent="0.3">
      <c r="A276" s="402" t="s">
        <v>13906</v>
      </c>
      <c r="B276" s="402">
        <v>9210144</v>
      </c>
      <c r="C276" s="108"/>
      <c r="D276" s="108">
        <v>2</v>
      </c>
      <c r="E276" s="108"/>
      <c r="F276" s="108"/>
      <c r="G276" s="108">
        <v>1</v>
      </c>
      <c r="H276" s="108"/>
      <c r="I276" s="108"/>
      <c r="J276" s="108"/>
      <c r="K276" s="108"/>
      <c r="L276" s="108">
        <v>3</v>
      </c>
      <c r="M276" s="108">
        <v>2</v>
      </c>
    </row>
    <row r="277" spans="1:13" x14ac:dyDescent="0.3">
      <c r="A277" s="402" t="s">
        <v>13907</v>
      </c>
      <c r="B277" s="402">
        <v>9210144</v>
      </c>
      <c r="C277" s="108"/>
      <c r="D277" s="108">
        <v>2</v>
      </c>
      <c r="E277" s="108"/>
      <c r="F277" s="108"/>
      <c r="G277" s="108">
        <v>2</v>
      </c>
      <c r="H277" s="108"/>
      <c r="I277" s="108"/>
      <c r="J277" s="108"/>
      <c r="K277" s="108"/>
      <c r="L277" s="108">
        <v>4</v>
      </c>
      <c r="M277" s="108">
        <v>2</v>
      </c>
    </row>
    <row r="278" spans="1:13" x14ac:dyDescent="0.3">
      <c r="A278" s="402" t="s">
        <v>13908</v>
      </c>
      <c r="B278" s="402">
        <v>9210144</v>
      </c>
      <c r="C278" s="108"/>
      <c r="D278" s="108">
        <v>24</v>
      </c>
      <c r="E278" s="108"/>
      <c r="F278" s="108"/>
      <c r="G278" s="108">
        <v>8</v>
      </c>
      <c r="H278" s="108"/>
      <c r="I278" s="108"/>
      <c r="J278" s="108">
        <v>1.92</v>
      </c>
      <c r="K278" s="108"/>
      <c r="L278" s="108">
        <v>33.92</v>
      </c>
      <c r="M278" s="108">
        <v>24</v>
      </c>
    </row>
    <row r="279" spans="1:13" x14ac:dyDescent="0.3">
      <c r="A279" s="402" t="s">
        <v>13909</v>
      </c>
      <c r="B279" s="402">
        <v>9210144</v>
      </c>
      <c r="C279" s="108">
        <v>0.17</v>
      </c>
      <c r="D279" s="108"/>
      <c r="E279" s="108"/>
      <c r="F279" s="108"/>
      <c r="G279" s="108">
        <v>1</v>
      </c>
      <c r="H279" s="108"/>
      <c r="I279" s="108"/>
      <c r="J279" s="108"/>
      <c r="K279" s="108">
        <v>0.48</v>
      </c>
      <c r="L279" s="108">
        <v>1.65</v>
      </c>
      <c r="M279" s="108">
        <v>0.17</v>
      </c>
    </row>
    <row r="280" spans="1:13" x14ac:dyDescent="0.3">
      <c r="A280" s="402" t="s">
        <v>13910</v>
      </c>
      <c r="B280" s="402">
        <v>9210144</v>
      </c>
      <c r="C280" s="108"/>
      <c r="D280" s="108">
        <v>4</v>
      </c>
      <c r="E280" s="108"/>
      <c r="F280" s="108"/>
      <c r="G280" s="108">
        <v>8</v>
      </c>
      <c r="H280" s="108"/>
      <c r="I280" s="108"/>
      <c r="J280" s="108"/>
      <c r="K280" s="108">
        <v>0.48</v>
      </c>
      <c r="L280" s="108">
        <v>12.48</v>
      </c>
      <c r="M280" s="108">
        <v>4</v>
      </c>
    </row>
    <row r="281" spans="1:13" x14ac:dyDescent="0.3">
      <c r="A281" s="402" t="s">
        <v>13911</v>
      </c>
      <c r="B281" s="402">
        <v>9210144</v>
      </c>
      <c r="C281" s="108"/>
      <c r="D281" s="108">
        <v>4</v>
      </c>
      <c r="E281" s="108"/>
      <c r="F281" s="108"/>
      <c r="G281" s="108">
        <v>8</v>
      </c>
      <c r="H281" s="108"/>
      <c r="I281" s="108"/>
      <c r="J281" s="108">
        <v>0.32</v>
      </c>
      <c r="K281" s="108"/>
      <c r="L281" s="108">
        <v>12.32</v>
      </c>
      <c r="M281" s="108">
        <v>4</v>
      </c>
    </row>
    <row r="282" spans="1:13" x14ac:dyDescent="0.3">
      <c r="A282" s="402" t="s">
        <v>13912</v>
      </c>
      <c r="B282" s="402">
        <v>9210244</v>
      </c>
      <c r="C282" s="108"/>
      <c r="D282" s="108"/>
      <c r="E282" s="108"/>
      <c r="F282" s="108"/>
      <c r="G282" s="108"/>
      <c r="H282" s="108">
        <v>0</v>
      </c>
      <c r="I282" s="108"/>
      <c r="J282" s="108"/>
      <c r="K282" s="108"/>
      <c r="L282" s="108">
        <v>0</v>
      </c>
      <c r="M282" s="108">
        <v>0</v>
      </c>
    </row>
    <row r="283" spans="1:13" x14ac:dyDescent="0.3">
      <c r="A283" s="402" t="s">
        <v>13913</v>
      </c>
      <c r="B283" s="402">
        <v>9210144</v>
      </c>
      <c r="C283" s="108">
        <v>2.5499999999999998</v>
      </c>
      <c r="D283" s="108"/>
      <c r="E283" s="108"/>
      <c r="F283" s="108"/>
      <c r="G283" s="108"/>
      <c r="H283" s="108"/>
      <c r="I283" s="108"/>
      <c r="J283" s="108"/>
      <c r="K283" s="108"/>
      <c r="L283" s="108">
        <v>2.5499999999999998</v>
      </c>
      <c r="M283" s="108">
        <v>2.5499999999999998</v>
      </c>
    </row>
    <row r="284" spans="1:13" x14ac:dyDescent="0.3">
      <c r="A284" s="402" t="s">
        <v>13914</v>
      </c>
      <c r="B284" s="402">
        <v>9210144</v>
      </c>
      <c r="C284" s="108"/>
      <c r="D284" s="108"/>
      <c r="E284" s="108"/>
      <c r="F284" s="108"/>
      <c r="G284" s="108">
        <v>40</v>
      </c>
      <c r="H284" s="108"/>
      <c r="I284" s="108"/>
      <c r="J284" s="108">
        <v>0.32</v>
      </c>
      <c r="K284" s="108"/>
      <c r="L284" s="108">
        <v>40.32</v>
      </c>
      <c r="M284" s="108">
        <v>0</v>
      </c>
    </row>
    <row r="285" spans="1:13" x14ac:dyDescent="0.3">
      <c r="A285" s="402" t="s">
        <v>13914</v>
      </c>
      <c r="B285" s="402">
        <v>9210244</v>
      </c>
      <c r="C285" s="108"/>
      <c r="D285" s="108"/>
      <c r="E285" s="108"/>
      <c r="F285" s="108">
        <v>0</v>
      </c>
      <c r="G285" s="108"/>
      <c r="H285" s="108">
        <v>0</v>
      </c>
      <c r="I285" s="108"/>
      <c r="J285" s="108"/>
      <c r="K285" s="108"/>
      <c r="L285" s="108">
        <v>0</v>
      </c>
      <c r="M285" s="108">
        <v>0</v>
      </c>
    </row>
    <row r="286" spans="1:13" x14ac:dyDescent="0.3">
      <c r="A286" s="402" t="s">
        <v>13915</v>
      </c>
      <c r="B286" s="402">
        <v>9210144</v>
      </c>
      <c r="C286" s="108">
        <v>0.51</v>
      </c>
      <c r="D286" s="108">
        <v>9</v>
      </c>
      <c r="E286" s="108"/>
      <c r="F286" s="108"/>
      <c r="G286" s="108">
        <v>12</v>
      </c>
      <c r="H286" s="108"/>
      <c r="I286" s="108"/>
      <c r="J286" s="108"/>
      <c r="K286" s="108"/>
      <c r="L286" s="108">
        <v>21.509999999999998</v>
      </c>
      <c r="M286" s="108">
        <v>9.51</v>
      </c>
    </row>
    <row r="287" spans="1:13" x14ac:dyDescent="0.3">
      <c r="A287" s="402" t="s">
        <v>13916</v>
      </c>
      <c r="B287" s="402">
        <v>9210144</v>
      </c>
      <c r="C287" s="108"/>
      <c r="D287" s="108">
        <v>1</v>
      </c>
      <c r="E287" s="108"/>
      <c r="F287" s="108"/>
      <c r="G287" s="108">
        <v>1</v>
      </c>
      <c r="H287" s="108"/>
      <c r="I287" s="108"/>
      <c r="J287" s="108"/>
      <c r="K287" s="108"/>
      <c r="L287" s="108">
        <v>2</v>
      </c>
      <c r="M287" s="108">
        <v>1</v>
      </c>
    </row>
    <row r="288" spans="1:13" x14ac:dyDescent="0.3">
      <c r="A288" s="402" t="s">
        <v>13917</v>
      </c>
      <c r="B288" s="402">
        <v>9210144</v>
      </c>
      <c r="C288" s="108"/>
      <c r="D288" s="108">
        <v>1</v>
      </c>
      <c r="E288" s="108"/>
      <c r="F288" s="108"/>
      <c r="G288" s="108"/>
      <c r="H288" s="108"/>
      <c r="I288" s="108">
        <v>0.48</v>
      </c>
      <c r="J288" s="108"/>
      <c r="K288" s="108"/>
      <c r="L288" s="108">
        <v>1.48</v>
      </c>
      <c r="M288" s="108">
        <v>1</v>
      </c>
    </row>
    <row r="289" spans="1:13" x14ac:dyDescent="0.3">
      <c r="A289" s="402" t="s">
        <v>13918</v>
      </c>
      <c r="B289" s="402">
        <v>9210144</v>
      </c>
      <c r="C289" s="108">
        <v>0.51</v>
      </c>
      <c r="D289" s="108"/>
      <c r="E289" s="108"/>
      <c r="F289" s="108"/>
      <c r="G289" s="108"/>
      <c r="H289" s="108"/>
      <c r="I289" s="108"/>
      <c r="J289" s="108"/>
      <c r="K289" s="108"/>
      <c r="L289" s="108">
        <v>0.51</v>
      </c>
      <c r="M289" s="108">
        <v>0.51</v>
      </c>
    </row>
    <row r="290" spans="1:13" x14ac:dyDescent="0.3">
      <c r="A290" s="402" t="s">
        <v>13919</v>
      </c>
      <c r="B290" s="402">
        <v>9210144</v>
      </c>
      <c r="C290" s="108"/>
      <c r="D290" s="108">
        <v>2</v>
      </c>
      <c r="E290" s="108"/>
      <c r="F290" s="108"/>
      <c r="G290" s="108">
        <v>1</v>
      </c>
      <c r="H290" s="108"/>
      <c r="I290" s="108"/>
      <c r="J290" s="108"/>
      <c r="K290" s="108">
        <v>0.32</v>
      </c>
      <c r="L290" s="108">
        <v>3.32</v>
      </c>
      <c r="M290" s="108">
        <v>2</v>
      </c>
    </row>
    <row r="291" spans="1:13" x14ac:dyDescent="0.3">
      <c r="A291" s="402" t="s">
        <v>17056</v>
      </c>
      <c r="B291" s="402">
        <v>9210144</v>
      </c>
      <c r="C291" s="108"/>
      <c r="D291" s="108"/>
      <c r="E291" s="108"/>
      <c r="F291" s="108"/>
      <c r="G291" s="108">
        <v>32</v>
      </c>
      <c r="H291" s="108"/>
      <c r="I291" s="108"/>
      <c r="J291" s="108"/>
      <c r="K291" s="108"/>
      <c r="L291" s="108">
        <v>32</v>
      </c>
      <c r="M291" s="108">
        <v>0</v>
      </c>
    </row>
    <row r="292" spans="1:13" x14ac:dyDescent="0.3">
      <c r="A292" s="402" t="s">
        <v>17114</v>
      </c>
      <c r="B292" s="402">
        <v>9210144</v>
      </c>
      <c r="C292" s="108"/>
      <c r="D292" s="108">
        <v>20</v>
      </c>
      <c r="E292" s="108"/>
      <c r="F292" s="108"/>
      <c r="G292" s="108">
        <v>16</v>
      </c>
      <c r="H292" s="108"/>
      <c r="I292" s="108"/>
      <c r="J292" s="108">
        <v>0.32</v>
      </c>
      <c r="K292" s="108"/>
      <c r="L292" s="108">
        <v>36.32</v>
      </c>
      <c r="M292" s="108">
        <v>20</v>
      </c>
    </row>
    <row r="293" spans="1:13" x14ac:dyDescent="0.3">
      <c r="A293" s="402" t="s">
        <v>13920</v>
      </c>
      <c r="B293" s="402">
        <v>9210144</v>
      </c>
      <c r="C293" s="108"/>
      <c r="D293" s="108"/>
      <c r="E293" s="108">
        <v>8</v>
      </c>
      <c r="F293" s="108"/>
      <c r="G293" s="108"/>
      <c r="H293" s="108"/>
      <c r="I293" s="108">
        <v>2.88</v>
      </c>
      <c r="J293" s="108"/>
      <c r="K293" s="108">
        <v>0.64</v>
      </c>
      <c r="L293" s="108">
        <v>11.52</v>
      </c>
      <c r="M293" s="108">
        <v>8</v>
      </c>
    </row>
    <row r="294" spans="1:13" x14ac:dyDescent="0.3">
      <c r="A294" s="402" t="s">
        <v>27075</v>
      </c>
      <c r="B294" s="402">
        <v>9210144</v>
      </c>
      <c r="C294" s="108"/>
      <c r="D294" s="108">
        <v>2</v>
      </c>
      <c r="E294" s="108"/>
      <c r="F294" s="108"/>
      <c r="G294" s="108">
        <v>2</v>
      </c>
      <c r="H294" s="108"/>
      <c r="I294" s="108"/>
      <c r="J294" s="108">
        <v>0.32</v>
      </c>
      <c r="K294" s="108"/>
      <c r="L294" s="108">
        <v>4.32</v>
      </c>
      <c r="M294" s="108">
        <v>2</v>
      </c>
    </row>
    <row r="295" spans="1:13" x14ac:dyDescent="0.3">
      <c r="A295" s="402" t="s">
        <v>16140</v>
      </c>
      <c r="B295" s="402">
        <v>9210232</v>
      </c>
      <c r="C295" s="108"/>
      <c r="D295" s="108"/>
      <c r="E295" s="108"/>
      <c r="F295" s="108"/>
      <c r="G295" s="108"/>
      <c r="H295" s="108">
        <v>0</v>
      </c>
      <c r="I295" s="108"/>
      <c r="J295" s="108"/>
      <c r="K295" s="108"/>
      <c r="L295" s="108">
        <v>0</v>
      </c>
      <c r="M295" s="108">
        <v>0</v>
      </c>
    </row>
    <row r="296" spans="1:13" x14ac:dyDescent="0.3">
      <c r="A296" s="402" t="s">
        <v>13921</v>
      </c>
      <c r="B296" s="402">
        <v>9210132</v>
      </c>
      <c r="C296" s="108"/>
      <c r="D296" s="108">
        <v>10</v>
      </c>
      <c r="E296" s="108"/>
      <c r="F296" s="108"/>
      <c r="G296" s="108">
        <v>6</v>
      </c>
      <c r="H296" s="108"/>
      <c r="I296" s="108"/>
      <c r="J296" s="108"/>
      <c r="K296" s="108"/>
      <c r="L296" s="108">
        <v>16</v>
      </c>
      <c r="M296" s="108">
        <v>10</v>
      </c>
    </row>
    <row r="297" spans="1:13" x14ac:dyDescent="0.3">
      <c r="A297" s="402" t="s">
        <v>17673</v>
      </c>
      <c r="B297" s="402">
        <v>9210144</v>
      </c>
      <c r="C297" s="108"/>
      <c r="D297" s="108">
        <v>2</v>
      </c>
      <c r="E297" s="108"/>
      <c r="F297" s="108"/>
      <c r="G297" s="108">
        <v>2</v>
      </c>
      <c r="H297" s="108"/>
      <c r="I297" s="108"/>
      <c r="J297" s="108">
        <v>0.64</v>
      </c>
      <c r="K297" s="108"/>
      <c r="L297" s="108">
        <v>4.6399999999999997</v>
      </c>
      <c r="M297" s="108">
        <v>2</v>
      </c>
    </row>
    <row r="298" spans="1:13" x14ac:dyDescent="0.3">
      <c r="A298" s="402" t="s">
        <v>13922</v>
      </c>
      <c r="B298" s="402">
        <v>9210132</v>
      </c>
      <c r="C298" s="108"/>
      <c r="D298" s="108">
        <v>2</v>
      </c>
      <c r="E298" s="108"/>
      <c r="F298" s="108"/>
      <c r="G298" s="108"/>
      <c r="H298" s="108"/>
      <c r="I298" s="108">
        <v>0.98</v>
      </c>
      <c r="J298" s="108"/>
      <c r="K298" s="108">
        <v>0.34</v>
      </c>
      <c r="L298" s="108">
        <v>3.32</v>
      </c>
      <c r="M298" s="108">
        <v>2</v>
      </c>
    </row>
    <row r="299" spans="1:13" x14ac:dyDescent="0.3">
      <c r="A299" s="402" t="s">
        <v>13923</v>
      </c>
      <c r="B299" s="402">
        <v>9210144</v>
      </c>
      <c r="C299" s="108">
        <v>0.51</v>
      </c>
      <c r="D299" s="108">
        <v>3</v>
      </c>
      <c r="E299" s="108"/>
      <c r="F299" s="108"/>
      <c r="G299" s="108">
        <v>20</v>
      </c>
      <c r="H299" s="108"/>
      <c r="I299" s="108"/>
      <c r="J299" s="108">
        <v>1.6</v>
      </c>
      <c r="K299" s="108"/>
      <c r="L299" s="108">
        <v>25.11</v>
      </c>
      <c r="M299" s="108">
        <v>3.51</v>
      </c>
    </row>
    <row r="300" spans="1:13" x14ac:dyDescent="0.3">
      <c r="A300" s="402" t="s">
        <v>16521</v>
      </c>
      <c r="B300" s="402">
        <v>9210144</v>
      </c>
      <c r="C300" s="108"/>
      <c r="D300" s="108">
        <v>2</v>
      </c>
      <c r="E300" s="108"/>
      <c r="F300" s="108"/>
      <c r="G300" s="108">
        <v>4</v>
      </c>
      <c r="H300" s="108"/>
      <c r="I300" s="108"/>
      <c r="J300" s="108">
        <v>1</v>
      </c>
      <c r="K300" s="108">
        <v>0.32</v>
      </c>
      <c r="L300" s="108">
        <v>7.32</v>
      </c>
      <c r="M300" s="108">
        <v>2</v>
      </c>
    </row>
    <row r="301" spans="1:13" x14ac:dyDescent="0.3">
      <c r="A301" s="402" t="s">
        <v>15802</v>
      </c>
      <c r="B301" s="402">
        <v>9210144</v>
      </c>
      <c r="C301" s="108">
        <v>0.64</v>
      </c>
      <c r="D301" s="108"/>
      <c r="E301" s="108"/>
      <c r="F301" s="108"/>
      <c r="G301" s="108"/>
      <c r="H301" s="108"/>
      <c r="I301" s="108">
        <v>0.64</v>
      </c>
      <c r="J301" s="108"/>
      <c r="K301" s="108"/>
      <c r="L301" s="108">
        <v>1.28</v>
      </c>
      <c r="M301" s="108">
        <v>0.64</v>
      </c>
    </row>
    <row r="302" spans="1:13" x14ac:dyDescent="0.3">
      <c r="A302" s="402" t="s">
        <v>13924</v>
      </c>
      <c r="B302" s="402">
        <v>9210144</v>
      </c>
      <c r="C302" s="108">
        <v>0.48</v>
      </c>
      <c r="D302" s="108"/>
      <c r="E302" s="108"/>
      <c r="F302" s="108"/>
      <c r="G302" s="108"/>
      <c r="H302" s="108"/>
      <c r="I302" s="108">
        <v>0.48</v>
      </c>
      <c r="J302" s="108"/>
      <c r="K302" s="108"/>
      <c r="L302" s="108">
        <v>0.96</v>
      </c>
      <c r="M302" s="108">
        <v>0.48</v>
      </c>
    </row>
    <row r="303" spans="1:13" x14ac:dyDescent="0.3">
      <c r="A303" s="402" t="s">
        <v>13925</v>
      </c>
      <c r="B303" s="402">
        <v>9210144</v>
      </c>
      <c r="C303" s="108"/>
      <c r="D303" s="108">
        <v>15</v>
      </c>
      <c r="E303" s="108"/>
      <c r="F303" s="108"/>
      <c r="G303" s="108">
        <v>15</v>
      </c>
      <c r="H303" s="108"/>
      <c r="I303" s="108"/>
      <c r="J303" s="108">
        <v>3.2</v>
      </c>
      <c r="K303" s="108"/>
      <c r="L303" s="108">
        <v>33.200000000000003</v>
      </c>
      <c r="M303" s="108">
        <v>15</v>
      </c>
    </row>
    <row r="304" spans="1:13" x14ac:dyDescent="0.3">
      <c r="A304" s="402" t="s">
        <v>16046</v>
      </c>
      <c r="B304" s="402">
        <v>9210144</v>
      </c>
      <c r="C304" s="108"/>
      <c r="D304" s="108">
        <v>1</v>
      </c>
      <c r="E304" s="108"/>
      <c r="F304" s="108"/>
      <c r="G304" s="108">
        <v>3</v>
      </c>
      <c r="H304" s="108"/>
      <c r="I304" s="108"/>
      <c r="J304" s="108"/>
      <c r="K304" s="108"/>
      <c r="L304" s="108">
        <v>4</v>
      </c>
      <c r="M304" s="108">
        <v>1</v>
      </c>
    </row>
    <row r="305" spans="1:13" x14ac:dyDescent="0.3">
      <c r="A305" s="402" t="s">
        <v>13926</v>
      </c>
      <c r="B305" s="402">
        <v>9210144</v>
      </c>
      <c r="C305" s="108">
        <v>0.96</v>
      </c>
      <c r="D305" s="108"/>
      <c r="E305" s="108"/>
      <c r="F305" s="108"/>
      <c r="G305" s="108"/>
      <c r="H305" s="108"/>
      <c r="I305" s="108">
        <v>2.4</v>
      </c>
      <c r="J305" s="108"/>
      <c r="K305" s="108"/>
      <c r="L305" s="108">
        <v>3.36</v>
      </c>
      <c r="M305" s="108">
        <v>0.96</v>
      </c>
    </row>
    <row r="306" spans="1:13" x14ac:dyDescent="0.3">
      <c r="A306" s="402" t="s">
        <v>13927</v>
      </c>
      <c r="B306" s="402">
        <v>9210134</v>
      </c>
      <c r="C306" s="108"/>
      <c r="D306" s="108">
        <v>1</v>
      </c>
      <c r="E306" s="108"/>
      <c r="F306" s="108"/>
      <c r="G306" s="108"/>
      <c r="H306" s="108"/>
      <c r="I306" s="108">
        <v>0.32</v>
      </c>
      <c r="J306" s="108"/>
      <c r="K306" s="108">
        <v>4.16</v>
      </c>
      <c r="L306" s="108">
        <v>5.48</v>
      </c>
      <c r="M306" s="108">
        <v>1</v>
      </c>
    </row>
    <row r="307" spans="1:13" x14ac:dyDescent="0.3">
      <c r="A307" s="402" t="s">
        <v>13928</v>
      </c>
      <c r="B307" s="402">
        <v>9210144</v>
      </c>
      <c r="C307" s="108"/>
      <c r="D307" s="108">
        <v>2</v>
      </c>
      <c r="E307" s="108"/>
      <c r="F307" s="108"/>
      <c r="G307" s="108">
        <v>2</v>
      </c>
      <c r="H307" s="108"/>
      <c r="I307" s="108"/>
      <c r="J307" s="108"/>
      <c r="K307" s="108">
        <v>0.48</v>
      </c>
      <c r="L307" s="108">
        <v>4.4800000000000004</v>
      </c>
      <c r="M307" s="108">
        <v>2</v>
      </c>
    </row>
    <row r="308" spans="1:13" x14ac:dyDescent="0.3">
      <c r="A308" s="402" t="s">
        <v>13929</v>
      </c>
      <c r="B308" s="402">
        <v>9210144</v>
      </c>
      <c r="C308" s="108"/>
      <c r="D308" s="108">
        <v>6</v>
      </c>
      <c r="E308" s="108"/>
      <c r="F308" s="108"/>
      <c r="G308" s="108">
        <v>9</v>
      </c>
      <c r="H308" s="108"/>
      <c r="I308" s="108"/>
      <c r="J308" s="108"/>
      <c r="K308" s="108"/>
      <c r="L308" s="108">
        <v>15</v>
      </c>
      <c r="M308" s="108">
        <v>6</v>
      </c>
    </row>
    <row r="309" spans="1:13" x14ac:dyDescent="0.3">
      <c r="A309" s="402" t="s">
        <v>13930</v>
      </c>
      <c r="B309" s="402">
        <v>9210144</v>
      </c>
      <c r="C309" s="108">
        <v>0.48</v>
      </c>
      <c r="D309" s="108"/>
      <c r="E309" s="108"/>
      <c r="F309" s="108"/>
      <c r="G309" s="108"/>
      <c r="H309" s="108"/>
      <c r="I309" s="108">
        <v>0.96</v>
      </c>
      <c r="J309" s="108">
        <v>0.32</v>
      </c>
      <c r="K309" s="108"/>
      <c r="L309" s="108">
        <v>1.76</v>
      </c>
      <c r="M309" s="108">
        <v>0.48</v>
      </c>
    </row>
    <row r="310" spans="1:13" x14ac:dyDescent="0.3">
      <c r="A310" s="402" t="s">
        <v>13931</v>
      </c>
      <c r="B310" s="402">
        <v>9210144</v>
      </c>
      <c r="C310" s="108">
        <v>0.32</v>
      </c>
      <c r="D310" s="108"/>
      <c r="E310" s="108"/>
      <c r="F310" s="108"/>
      <c r="G310" s="108"/>
      <c r="H310" s="108"/>
      <c r="I310" s="108">
        <v>0.48</v>
      </c>
      <c r="J310" s="108"/>
      <c r="K310" s="108"/>
      <c r="L310" s="108">
        <v>0.8</v>
      </c>
      <c r="M310" s="108">
        <v>0.32</v>
      </c>
    </row>
    <row r="311" spans="1:13" x14ac:dyDescent="0.3">
      <c r="A311" s="402" t="s">
        <v>13932</v>
      </c>
      <c r="B311" s="402">
        <v>9210144</v>
      </c>
      <c r="C311" s="108"/>
      <c r="D311" s="108">
        <v>40</v>
      </c>
      <c r="E311" s="108"/>
      <c r="F311" s="108"/>
      <c r="G311" s="108">
        <v>28</v>
      </c>
      <c r="H311" s="108"/>
      <c r="I311" s="108"/>
      <c r="J311" s="108">
        <v>2.88</v>
      </c>
      <c r="K311" s="108"/>
      <c r="L311" s="108">
        <v>70.88</v>
      </c>
      <c r="M311" s="108">
        <v>40</v>
      </c>
    </row>
    <row r="312" spans="1:13" x14ac:dyDescent="0.3">
      <c r="A312" s="402" t="s">
        <v>13933</v>
      </c>
      <c r="B312" s="402">
        <v>9210144</v>
      </c>
      <c r="C312" s="108"/>
      <c r="D312" s="108">
        <v>1</v>
      </c>
      <c r="E312" s="108"/>
      <c r="F312" s="108"/>
      <c r="G312" s="108">
        <v>2</v>
      </c>
      <c r="H312" s="108"/>
      <c r="I312" s="108"/>
      <c r="J312" s="108"/>
      <c r="K312" s="108"/>
      <c r="L312" s="108">
        <v>3</v>
      </c>
      <c r="M312" s="108">
        <v>1</v>
      </c>
    </row>
    <row r="313" spans="1:13" x14ac:dyDescent="0.3">
      <c r="A313" s="402" t="s">
        <v>13934</v>
      </c>
      <c r="B313" s="402">
        <v>9210144</v>
      </c>
      <c r="C313" s="108">
        <v>0.51</v>
      </c>
      <c r="D313" s="108"/>
      <c r="E313" s="108"/>
      <c r="F313" s="108"/>
      <c r="G313" s="108">
        <v>18</v>
      </c>
      <c r="H313" s="108"/>
      <c r="I313" s="108"/>
      <c r="J313" s="108">
        <v>12</v>
      </c>
      <c r="K313" s="108"/>
      <c r="L313" s="108">
        <v>30.509999999999998</v>
      </c>
      <c r="M313" s="108">
        <v>0.51</v>
      </c>
    </row>
    <row r="314" spans="1:13" x14ac:dyDescent="0.3">
      <c r="A314" s="402" t="s">
        <v>13934</v>
      </c>
      <c r="B314" s="402">
        <v>9210244</v>
      </c>
      <c r="C314" s="108"/>
      <c r="D314" s="108"/>
      <c r="E314" s="108"/>
      <c r="F314" s="108">
        <v>20</v>
      </c>
      <c r="G314" s="108"/>
      <c r="H314" s="108"/>
      <c r="I314" s="108"/>
      <c r="J314" s="108"/>
      <c r="K314" s="108"/>
      <c r="L314" s="108">
        <v>20</v>
      </c>
      <c r="M314" s="108">
        <v>20</v>
      </c>
    </row>
    <row r="315" spans="1:13" x14ac:dyDescent="0.3">
      <c r="A315" s="402" t="s">
        <v>13935</v>
      </c>
      <c r="B315" s="402">
        <v>9210144</v>
      </c>
      <c r="C315" s="108"/>
      <c r="D315" s="108">
        <v>2</v>
      </c>
      <c r="E315" s="108"/>
      <c r="F315" s="108"/>
      <c r="G315" s="108">
        <v>5</v>
      </c>
      <c r="H315" s="108"/>
      <c r="I315" s="108"/>
      <c r="J315" s="108"/>
      <c r="K315" s="108"/>
      <c r="L315" s="108">
        <v>7</v>
      </c>
      <c r="M315" s="108">
        <v>2</v>
      </c>
    </row>
    <row r="316" spans="1:13" x14ac:dyDescent="0.3">
      <c r="A316" s="402" t="s">
        <v>13936</v>
      </c>
      <c r="B316" s="402">
        <v>9210144</v>
      </c>
      <c r="C316" s="108"/>
      <c r="D316" s="108">
        <v>2</v>
      </c>
      <c r="E316" s="108"/>
      <c r="F316" s="108"/>
      <c r="G316" s="108"/>
      <c r="H316" s="108"/>
      <c r="I316" s="108">
        <v>0.96</v>
      </c>
      <c r="J316" s="108"/>
      <c r="K316" s="108">
        <v>0.48</v>
      </c>
      <c r="L316" s="108">
        <v>3.44</v>
      </c>
      <c r="M316" s="108">
        <v>2</v>
      </c>
    </row>
    <row r="317" spans="1:13" x14ac:dyDescent="0.3">
      <c r="A317" s="402" t="s">
        <v>13937</v>
      </c>
      <c r="B317" s="402">
        <v>9210144</v>
      </c>
      <c r="C317" s="108">
        <v>0.32</v>
      </c>
      <c r="D317" s="108"/>
      <c r="E317" s="108"/>
      <c r="F317" s="108"/>
      <c r="G317" s="108"/>
      <c r="H317" s="108"/>
      <c r="I317" s="108">
        <v>0.48</v>
      </c>
      <c r="J317" s="108"/>
      <c r="K317" s="108">
        <v>0.48</v>
      </c>
      <c r="L317" s="108">
        <v>1.28</v>
      </c>
      <c r="M317" s="108">
        <v>0.32</v>
      </c>
    </row>
    <row r="318" spans="1:13" x14ac:dyDescent="0.3">
      <c r="A318" s="402" t="s">
        <v>16676</v>
      </c>
      <c r="B318" s="402">
        <v>9210144</v>
      </c>
      <c r="C318" s="108"/>
      <c r="D318" s="108"/>
      <c r="E318" s="108"/>
      <c r="F318" s="108"/>
      <c r="G318" s="108"/>
      <c r="H318" s="108"/>
      <c r="I318" s="108"/>
      <c r="J318" s="108"/>
      <c r="K318" s="108">
        <v>0.17</v>
      </c>
      <c r="L318" s="108">
        <v>0.17</v>
      </c>
      <c r="M318" s="108">
        <v>0</v>
      </c>
    </row>
    <row r="319" spans="1:13" x14ac:dyDescent="0.3">
      <c r="A319" s="402" t="s">
        <v>13938</v>
      </c>
      <c r="B319" s="402">
        <v>9210134</v>
      </c>
      <c r="C319" s="108"/>
      <c r="D319" s="108">
        <v>6</v>
      </c>
      <c r="E319" s="108"/>
      <c r="F319" s="108"/>
      <c r="G319" s="108">
        <v>18</v>
      </c>
      <c r="H319" s="108"/>
      <c r="I319" s="108"/>
      <c r="J319" s="108">
        <v>6</v>
      </c>
      <c r="K319" s="108"/>
      <c r="L319" s="108">
        <v>30</v>
      </c>
      <c r="M319" s="108">
        <v>6</v>
      </c>
    </row>
    <row r="320" spans="1:13" x14ac:dyDescent="0.3">
      <c r="A320" s="402" t="s">
        <v>13939</v>
      </c>
      <c r="B320" s="402">
        <v>9210144</v>
      </c>
      <c r="C320" s="108"/>
      <c r="D320" s="108">
        <v>2</v>
      </c>
      <c r="E320" s="108"/>
      <c r="F320" s="108"/>
      <c r="G320" s="108">
        <v>1</v>
      </c>
      <c r="H320" s="108"/>
      <c r="I320" s="108"/>
      <c r="J320" s="108"/>
      <c r="K320" s="108"/>
      <c r="L320" s="108">
        <v>3</v>
      </c>
      <c r="M320" s="108">
        <v>2</v>
      </c>
    </row>
    <row r="321" spans="1:13" x14ac:dyDescent="0.3">
      <c r="A321" s="402" t="s">
        <v>13940</v>
      </c>
      <c r="B321" s="402">
        <v>9210144</v>
      </c>
      <c r="C321" s="108"/>
      <c r="D321" s="108">
        <v>8</v>
      </c>
      <c r="E321" s="108"/>
      <c r="F321" s="108"/>
      <c r="G321" s="108">
        <v>20</v>
      </c>
      <c r="H321" s="108"/>
      <c r="I321" s="108"/>
      <c r="J321" s="108">
        <v>8</v>
      </c>
      <c r="K321" s="108"/>
      <c r="L321" s="108">
        <v>36</v>
      </c>
      <c r="M321" s="108">
        <v>8</v>
      </c>
    </row>
    <row r="322" spans="1:13" x14ac:dyDescent="0.3">
      <c r="A322" s="402" t="s">
        <v>13941</v>
      </c>
      <c r="B322" s="402">
        <v>9210144</v>
      </c>
      <c r="C322" s="108"/>
      <c r="D322" s="108">
        <v>1</v>
      </c>
      <c r="E322" s="108"/>
      <c r="F322" s="108"/>
      <c r="G322" s="108">
        <v>1</v>
      </c>
      <c r="H322" s="108"/>
      <c r="I322" s="108"/>
      <c r="J322" s="108"/>
      <c r="K322" s="108">
        <v>0.48</v>
      </c>
      <c r="L322" s="108">
        <v>2.48</v>
      </c>
      <c r="M322" s="108">
        <v>1</v>
      </c>
    </row>
    <row r="323" spans="1:13" x14ac:dyDescent="0.3">
      <c r="A323" s="402" t="s">
        <v>13942</v>
      </c>
      <c r="B323" s="402">
        <v>9210144</v>
      </c>
      <c r="C323" s="108"/>
      <c r="D323" s="108">
        <v>12</v>
      </c>
      <c r="E323" s="108"/>
      <c r="F323" s="108"/>
      <c r="G323" s="108">
        <v>4</v>
      </c>
      <c r="H323" s="108"/>
      <c r="I323" s="108"/>
      <c r="J323" s="108">
        <v>1.28</v>
      </c>
      <c r="K323" s="108"/>
      <c r="L323" s="108">
        <v>17.28</v>
      </c>
      <c r="M323" s="108">
        <v>12</v>
      </c>
    </row>
    <row r="324" spans="1:13" x14ac:dyDescent="0.3">
      <c r="A324" s="402" t="s">
        <v>13943</v>
      </c>
      <c r="B324" s="402">
        <v>9210144</v>
      </c>
      <c r="C324" s="108"/>
      <c r="D324" s="108">
        <v>1</v>
      </c>
      <c r="E324" s="108"/>
      <c r="F324" s="108"/>
      <c r="G324" s="108"/>
      <c r="H324" s="108"/>
      <c r="I324" s="108">
        <v>1.44</v>
      </c>
      <c r="J324" s="108"/>
      <c r="K324" s="108"/>
      <c r="L324" s="108">
        <v>2.44</v>
      </c>
      <c r="M324" s="108">
        <v>1</v>
      </c>
    </row>
    <row r="325" spans="1:13" x14ac:dyDescent="0.3">
      <c r="A325" s="402" t="s">
        <v>13944</v>
      </c>
      <c r="B325" s="402">
        <v>9210144</v>
      </c>
      <c r="C325" s="108"/>
      <c r="D325" s="108">
        <v>12</v>
      </c>
      <c r="E325" s="108"/>
      <c r="F325" s="108"/>
      <c r="G325" s="108"/>
      <c r="H325" s="108"/>
      <c r="I325" s="108">
        <v>2.88</v>
      </c>
      <c r="J325" s="108">
        <v>0.64</v>
      </c>
      <c r="K325" s="108"/>
      <c r="L325" s="108">
        <v>15.52</v>
      </c>
      <c r="M325" s="108">
        <v>12</v>
      </c>
    </row>
    <row r="326" spans="1:13" x14ac:dyDescent="0.3">
      <c r="A326" s="402" t="s">
        <v>13945</v>
      </c>
      <c r="B326" s="402">
        <v>9210144</v>
      </c>
      <c r="C326" s="108"/>
      <c r="D326" s="108"/>
      <c r="E326" s="108"/>
      <c r="F326" s="108"/>
      <c r="G326" s="108"/>
      <c r="H326" s="108"/>
      <c r="I326" s="108"/>
      <c r="J326" s="108">
        <v>1.92</v>
      </c>
      <c r="K326" s="108"/>
      <c r="L326" s="108">
        <v>1.92</v>
      </c>
      <c r="M326" s="108">
        <v>0</v>
      </c>
    </row>
    <row r="327" spans="1:13" x14ac:dyDescent="0.3">
      <c r="A327" s="402" t="s">
        <v>13945</v>
      </c>
      <c r="B327" s="402">
        <v>9210244</v>
      </c>
      <c r="C327" s="108"/>
      <c r="D327" s="108"/>
      <c r="E327" s="108"/>
      <c r="F327" s="108">
        <v>20</v>
      </c>
      <c r="G327" s="108"/>
      <c r="H327" s="108">
        <v>20</v>
      </c>
      <c r="I327" s="108"/>
      <c r="J327" s="108"/>
      <c r="K327" s="108"/>
      <c r="L327" s="108">
        <v>40</v>
      </c>
      <c r="M327" s="108">
        <v>20</v>
      </c>
    </row>
    <row r="328" spans="1:13" x14ac:dyDescent="0.3">
      <c r="A328" s="402" t="s">
        <v>13946</v>
      </c>
      <c r="B328" s="402">
        <v>9210144</v>
      </c>
      <c r="C328" s="108">
        <v>0.51</v>
      </c>
      <c r="D328" s="108">
        <v>2</v>
      </c>
      <c r="E328" s="108"/>
      <c r="F328" s="108"/>
      <c r="G328" s="108">
        <v>2</v>
      </c>
      <c r="H328" s="108"/>
      <c r="I328" s="108">
        <v>0.48</v>
      </c>
      <c r="J328" s="108">
        <v>0.64</v>
      </c>
      <c r="K328" s="108"/>
      <c r="L328" s="108">
        <v>5.629999999999999</v>
      </c>
      <c r="M328" s="108">
        <v>2.5099999999999998</v>
      </c>
    </row>
    <row r="329" spans="1:13" x14ac:dyDescent="0.3">
      <c r="A329" s="402" t="s">
        <v>13947</v>
      </c>
      <c r="B329" s="402">
        <v>9210132</v>
      </c>
      <c r="C329" s="108"/>
      <c r="D329" s="108">
        <v>6</v>
      </c>
      <c r="E329" s="108"/>
      <c r="F329" s="108"/>
      <c r="G329" s="108">
        <v>2</v>
      </c>
      <c r="H329" s="108"/>
      <c r="I329" s="108"/>
      <c r="J329" s="108">
        <v>0.32</v>
      </c>
      <c r="K329" s="108"/>
      <c r="L329" s="108">
        <v>8.32</v>
      </c>
      <c r="M329" s="108">
        <v>6</v>
      </c>
    </row>
    <row r="330" spans="1:13" x14ac:dyDescent="0.3">
      <c r="A330" s="402" t="s">
        <v>13948</v>
      </c>
      <c r="B330" s="402">
        <v>9210144</v>
      </c>
      <c r="C330" s="108"/>
      <c r="D330" s="108">
        <v>12</v>
      </c>
      <c r="E330" s="108"/>
      <c r="F330" s="108"/>
      <c r="G330" s="108">
        <v>4</v>
      </c>
      <c r="H330" s="108"/>
      <c r="I330" s="108"/>
      <c r="J330" s="108"/>
      <c r="K330" s="108">
        <v>0.48</v>
      </c>
      <c r="L330" s="108">
        <v>16.48</v>
      </c>
      <c r="M330" s="108">
        <v>12</v>
      </c>
    </row>
    <row r="331" spans="1:13" x14ac:dyDescent="0.3">
      <c r="A331" s="402" t="s">
        <v>13949</v>
      </c>
      <c r="B331" s="402">
        <v>9210134</v>
      </c>
      <c r="C331" s="108"/>
      <c r="D331" s="108">
        <v>4</v>
      </c>
      <c r="E331" s="108"/>
      <c r="F331" s="108"/>
      <c r="G331" s="108"/>
      <c r="H331" s="108"/>
      <c r="I331" s="108">
        <v>0.48</v>
      </c>
      <c r="J331" s="108"/>
      <c r="K331" s="108">
        <v>4.8</v>
      </c>
      <c r="L331" s="108">
        <v>9.2800000000000011</v>
      </c>
      <c r="M331" s="108">
        <v>4</v>
      </c>
    </row>
    <row r="332" spans="1:13" x14ac:dyDescent="0.3">
      <c r="A332" s="402" t="s">
        <v>13950</v>
      </c>
      <c r="B332" s="402">
        <v>9210134</v>
      </c>
      <c r="C332" s="108"/>
      <c r="D332" s="108">
        <v>3</v>
      </c>
      <c r="E332" s="108"/>
      <c r="F332" s="108"/>
      <c r="G332" s="108"/>
      <c r="H332" s="108"/>
      <c r="I332" s="108">
        <v>1.92</v>
      </c>
      <c r="J332" s="108"/>
      <c r="K332" s="108"/>
      <c r="L332" s="108">
        <v>4.92</v>
      </c>
      <c r="M332" s="108">
        <v>3</v>
      </c>
    </row>
    <row r="333" spans="1:13" x14ac:dyDescent="0.3">
      <c r="A333" s="402" t="s">
        <v>13951</v>
      </c>
      <c r="B333" s="402">
        <v>9210138</v>
      </c>
      <c r="C333" s="108">
        <v>0.48</v>
      </c>
      <c r="D333" s="108"/>
      <c r="E333" s="108"/>
      <c r="F333" s="108"/>
      <c r="G333" s="108"/>
      <c r="H333" s="108"/>
      <c r="I333" s="108">
        <v>0.48</v>
      </c>
      <c r="J333" s="108"/>
      <c r="K333" s="108">
        <v>0.32</v>
      </c>
      <c r="L333" s="108">
        <v>1.28</v>
      </c>
      <c r="M333" s="108">
        <v>0.48</v>
      </c>
    </row>
    <row r="334" spans="1:13" x14ac:dyDescent="0.3">
      <c r="A334" s="402" t="s">
        <v>13952</v>
      </c>
      <c r="B334" s="402">
        <v>9210144</v>
      </c>
      <c r="C334" s="108">
        <v>0.51</v>
      </c>
      <c r="D334" s="108">
        <v>1</v>
      </c>
      <c r="E334" s="108"/>
      <c r="F334" s="108"/>
      <c r="G334" s="108">
        <v>1</v>
      </c>
      <c r="H334" s="108"/>
      <c r="I334" s="108"/>
      <c r="J334" s="108"/>
      <c r="K334" s="108"/>
      <c r="L334" s="108">
        <v>2.5099999999999998</v>
      </c>
      <c r="M334" s="108">
        <v>1.51</v>
      </c>
    </row>
    <row r="335" spans="1:13" x14ac:dyDescent="0.3">
      <c r="A335" s="402" t="s">
        <v>13953</v>
      </c>
      <c r="B335" s="402">
        <v>9210144</v>
      </c>
      <c r="C335" s="108"/>
      <c r="D335" s="108">
        <v>2</v>
      </c>
      <c r="E335" s="108"/>
      <c r="F335" s="108"/>
      <c r="G335" s="108">
        <v>4</v>
      </c>
      <c r="H335" s="108"/>
      <c r="I335" s="108"/>
      <c r="J335" s="108"/>
      <c r="K335" s="108"/>
      <c r="L335" s="108">
        <v>6</v>
      </c>
      <c r="M335" s="108">
        <v>2</v>
      </c>
    </row>
    <row r="336" spans="1:13" x14ac:dyDescent="0.3">
      <c r="A336" s="402" t="s">
        <v>13954</v>
      </c>
      <c r="B336" s="402">
        <v>9210134</v>
      </c>
      <c r="C336" s="108"/>
      <c r="D336" s="108">
        <v>8</v>
      </c>
      <c r="E336" s="108"/>
      <c r="F336" s="108"/>
      <c r="G336" s="108">
        <v>8</v>
      </c>
      <c r="H336" s="108"/>
      <c r="I336" s="108"/>
      <c r="J336" s="108">
        <v>0.32</v>
      </c>
      <c r="K336" s="108"/>
      <c r="L336" s="108">
        <v>16.32</v>
      </c>
      <c r="M336" s="108">
        <v>8</v>
      </c>
    </row>
    <row r="337" spans="1:13" x14ac:dyDescent="0.3">
      <c r="A337" s="402" t="s">
        <v>13955</v>
      </c>
      <c r="B337" s="402">
        <v>9210144</v>
      </c>
      <c r="C337" s="108"/>
      <c r="D337" s="108">
        <v>1</v>
      </c>
      <c r="E337" s="108"/>
      <c r="F337" s="108"/>
      <c r="G337" s="108">
        <v>12</v>
      </c>
      <c r="H337" s="108"/>
      <c r="I337" s="108"/>
      <c r="J337" s="108">
        <v>1.28</v>
      </c>
      <c r="K337" s="108"/>
      <c r="L337" s="108">
        <v>14.28</v>
      </c>
      <c r="M337" s="108">
        <v>1</v>
      </c>
    </row>
    <row r="338" spans="1:13" x14ac:dyDescent="0.3">
      <c r="A338" s="402" t="s">
        <v>13956</v>
      </c>
      <c r="B338" s="402">
        <v>9210144</v>
      </c>
      <c r="C338" s="108">
        <v>0.48</v>
      </c>
      <c r="D338" s="108"/>
      <c r="E338" s="108"/>
      <c r="F338" s="108"/>
      <c r="G338" s="108"/>
      <c r="H338" s="108"/>
      <c r="I338" s="108">
        <v>0.96</v>
      </c>
      <c r="J338" s="108"/>
      <c r="K338" s="108"/>
      <c r="L338" s="108">
        <v>1.44</v>
      </c>
      <c r="M338" s="108">
        <v>0.48</v>
      </c>
    </row>
    <row r="339" spans="1:13" x14ac:dyDescent="0.3">
      <c r="A339" s="402" t="s">
        <v>13957</v>
      </c>
      <c r="B339" s="402">
        <v>9210144</v>
      </c>
      <c r="C339" s="108">
        <v>0.48</v>
      </c>
      <c r="D339" s="108"/>
      <c r="E339" s="108"/>
      <c r="F339" s="108"/>
      <c r="G339" s="108"/>
      <c r="H339" s="108"/>
      <c r="I339" s="108">
        <v>0.48</v>
      </c>
      <c r="J339" s="108"/>
      <c r="K339" s="108"/>
      <c r="L339" s="108">
        <v>0.96</v>
      </c>
      <c r="M339" s="108">
        <v>0.48</v>
      </c>
    </row>
    <row r="340" spans="1:13" x14ac:dyDescent="0.3">
      <c r="A340" s="402" t="s">
        <v>13958</v>
      </c>
      <c r="B340" s="402">
        <v>9210238</v>
      </c>
      <c r="C340" s="108"/>
      <c r="D340" s="108"/>
      <c r="E340" s="108"/>
      <c r="F340" s="108">
        <v>15</v>
      </c>
      <c r="G340" s="108"/>
      <c r="H340" s="108"/>
      <c r="I340" s="108"/>
      <c r="J340" s="108"/>
      <c r="K340" s="108"/>
      <c r="L340" s="108">
        <v>15</v>
      </c>
      <c r="M340" s="108">
        <v>15</v>
      </c>
    </row>
    <row r="341" spans="1:13" x14ac:dyDescent="0.3">
      <c r="A341" s="402" t="s">
        <v>13959</v>
      </c>
      <c r="B341" s="402">
        <v>9210144</v>
      </c>
      <c r="C341" s="108"/>
      <c r="D341" s="108">
        <v>1</v>
      </c>
      <c r="E341" s="108"/>
      <c r="F341" s="108"/>
      <c r="G341" s="108">
        <v>1</v>
      </c>
      <c r="H341" s="108"/>
      <c r="I341" s="108"/>
      <c r="J341" s="108"/>
      <c r="K341" s="108">
        <v>0.48</v>
      </c>
      <c r="L341" s="108">
        <v>2.48</v>
      </c>
      <c r="M341" s="108">
        <v>1</v>
      </c>
    </row>
    <row r="342" spans="1:13" x14ac:dyDescent="0.3">
      <c r="A342" s="402" t="s">
        <v>13960</v>
      </c>
      <c r="B342" s="402">
        <v>9210144</v>
      </c>
      <c r="C342" s="108">
        <v>0.51</v>
      </c>
      <c r="D342" s="108"/>
      <c r="E342" s="108"/>
      <c r="F342" s="108"/>
      <c r="G342" s="108"/>
      <c r="H342" s="108"/>
      <c r="I342" s="108">
        <v>0.48</v>
      </c>
      <c r="J342" s="108"/>
      <c r="K342" s="108"/>
      <c r="L342" s="108">
        <v>0.99</v>
      </c>
      <c r="M342" s="108">
        <v>0.51</v>
      </c>
    </row>
    <row r="343" spans="1:13" x14ac:dyDescent="0.3">
      <c r="A343" s="402" t="s">
        <v>13961</v>
      </c>
      <c r="B343" s="402">
        <v>9210144</v>
      </c>
      <c r="C343" s="108">
        <v>0.64</v>
      </c>
      <c r="D343" s="108"/>
      <c r="E343" s="108"/>
      <c r="F343" s="108"/>
      <c r="G343" s="108"/>
      <c r="H343" s="108"/>
      <c r="I343" s="108">
        <v>0.32</v>
      </c>
      <c r="J343" s="108"/>
      <c r="K343" s="108">
        <v>0.32</v>
      </c>
      <c r="L343" s="108">
        <v>1.28</v>
      </c>
      <c r="M343" s="108">
        <v>0.64</v>
      </c>
    </row>
    <row r="344" spans="1:13" x14ac:dyDescent="0.3">
      <c r="A344" s="402" t="s">
        <v>13962</v>
      </c>
      <c r="B344" s="402">
        <v>9210144</v>
      </c>
      <c r="C344" s="108"/>
      <c r="D344" s="108">
        <v>4</v>
      </c>
      <c r="E344" s="108"/>
      <c r="F344" s="108"/>
      <c r="G344" s="108">
        <v>2</v>
      </c>
      <c r="H344" s="108"/>
      <c r="I344" s="108"/>
      <c r="J344" s="108"/>
      <c r="K344" s="108"/>
      <c r="L344" s="108">
        <v>6</v>
      </c>
      <c r="M344" s="108">
        <v>4</v>
      </c>
    </row>
    <row r="345" spans="1:13" x14ac:dyDescent="0.3">
      <c r="A345" s="402" t="s">
        <v>15803</v>
      </c>
      <c r="B345" s="402">
        <v>9210144</v>
      </c>
      <c r="C345" s="108"/>
      <c r="D345" s="108">
        <v>1</v>
      </c>
      <c r="E345" s="108"/>
      <c r="F345" s="108"/>
      <c r="G345" s="108">
        <v>1</v>
      </c>
      <c r="H345" s="108"/>
      <c r="I345" s="108"/>
      <c r="J345" s="108"/>
      <c r="K345" s="108"/>
      <c r="L345" s="108">
        <v>2</v>
      </c>
      <c r="M345" s="108">
        <v>1</v>
      </c>
    </row>
    <row r="346" spans="1:13" x14ac:dyDescent="0.3">
      <c r="A346" s="402" t="s">
        <v>13963</v>
      </c>
      <c r="B346" s="402">
        <v>9210144</v>
      </c>
      <c r="C346" s="108">
        <v>0.99</v>
      </c>
      <c r="D346" s="108"/>
      <c r="E346" s="108"/>
      <c r="F346" s="108"/>
      <c r="G346" s="108"/>
      <c r="H346" s="108"/>
      <c r="I346" s="108">
        <v>10.56</v>
      </c>
      <c r="J346" s="108">
        <v>4.8</v>
      </c>
      <c r="K346" s="108"/>
      <c r="L346" s="108">
        <v>16.350000000000001</v>
      </c>
      <c r="M346" s="108">
        <v>0.99</v>
      </c>
    </row>
    <row r="347" spans="1:13" x14ac:dyDescent="0.3">
      <c r="A347" s="402" t="s">
        <v>13964</v>
      </c>
      <c r="B347" s="402">
        <v>9210144</v>
      </c>
      <c r="C347" s="108"/>
      <c r="D347" s="108">
        <v>2</v>
      </c>
      <c r="E347" s="108"/>
      <c r="F347" s="108"/>
      <c r="G347" s="108">
        <v>4</v>
      </c>
      <c r="H347" s="108"/>
      <c r="I347" s="108"/>
      <c r="J347" s="108">
        <v>0.32</v>
      </c>
      <c r="K347" s="108"/>
      <c r="L347" s="108">
        <v>6.32</v>
      </c>
      <c r="M347" s="108">
        <v>2</v>
      </c>
    </row>
    <row r="348" spans="1:13" x14ac:dyDescent="0.3">
      <c r="A348" s="402" t="s">
        <v>13965</v>
      </c>
      <c r="B348" s="402">
        <v>9210144</v>
      </c>
      <c r="C348" s="108"/>
      <c r="D348" s="108">
        <v>1</v>
      </c>
      <c r="E348" s="108"/>
      <c r="F348" s="108"/>
      <c r="G348" s="108">
        <v>1</v>
      </c>
      <c r="H348" s="108"/>
      <c r="I348" s="108"/>
      <c r="J348" s="108"/>
      <c r="K348" s="108"/>
      <c r="L348" s="108">
        <v>2</v>
      </c>
      <c r="M348" s="108">
        <v>1</v>
      </c>
    </row>
    <row r="349" spans="1:13" x14ac:dyDescent="0.3">
      <c r="A349" s="402" t="s">
        <v>13966</v>
      </c>
      <c r="B349" s="402">
        <v>9210144</v>
      </c>
      <c r="C349" s="108"/>
      <c r="D349" s="108">
        <v>15</v>
      </c>
      <c r="E349" s="108"/>
      <c r="F349" s="108"/>
      <c r="G349" s="108">
        <v>30</v>
      </c>
      <c r="H349" s="108"/>
      <c r="I349" s="108"/>
      <c r="J349" s="108">
        <v>10</v>
      </c>
      <c r="K349" s="108"/>
      <c r="L349" s="108">
        <v>55</v>
      </c>
      <c r="M349" s="108">
        <v>15</v>
      </c>
    </row>
    <row r="350" spans="1:13" x14ac:dyDescent="0.3">
      <c r="A350" s="402" t="s">
        <v>13967</v>
      </c>
      <c r="B350" s="402">
        <v>9210144</v>
      </c>
      <c r="C350" s="108"/>
      <c r="D350" s="108">
        <v>2</v>
      </c>
      <c r="E350" s="108"/>
      <c r="F350" s="108"/>
      <c r="G350" s="108"/>
      <c r="H350" s="108"/>
      <c r="I350" s="108">
        <v>0.48</v>
      </c>
      <c r="J350" s="108"/>
      <c r="K350" s="108"/>
      <c r="L350" s="108">
        <v>2.48</v>
      </c>
      <c r="M350" s="108">
        <v>2</v>
      </c>
    </row>
    <row r="351" spans="1:13" x14ac:dyDescent="0.3">
      <c r="A351" s="402" t="s">
        <v>13968</v>
      </c>
      <c r="B351" s="402">
        <v>9210144</v>
      </c>
      <c r="C351" s="108">
        <v>0</v>
      </c>
      <c r="D351" s="108">
        <v>2</v>
      </c>
      <c r="E351" s="108"/>
      <c r="F351" s="108"/>
      <c r="G351" s="108">
        <v>2</v>
      </c>
      <c r="H351" s="108"/>
      <c r="I351" s="108"/>
      <c r="J351" s="108"/>
      <c r="K351" s="108"/>
      <c r="L351" s="108">
        <v>4</v>
      </c>
      <c r="M351" s="108">
        <v>2</v>
      </c>
    </row>
    <row r="352" spans="1:13" x14ac:dyDescent="0.3">
      <c r="A352" s="402" t="s">
        <v>13969</v>
      </c>
      <c r="B352" s="402">
        <v>9210134</v>
      </c>
      <c r="C352" s="108"/>
      <c r="D352" s="108">
        <v>12</v>
      </c>
      <c r="E352" s="108"/>
      <c r="F352" s="108"/>
      <c r="G352" s="108">
        <v>8</v>
      </c>
      <c r="H352" s="108"/>
      <c r="I352" s="108">
        <v>0.96</v>
      </c>
      <c r="J352" s="108"/>
      <c r="K352" s="108"/>
      <c r="L352" s="108">
        <v>20.96</v>
      </c>
      <c r="M352" s="108">
        <v>12</v>
      </c>
    </row>
    <row r="353" spans="1:13" x14ac:dyDescent="0.3">
      <c r="A353" s="402" t="s">
        <v>13970</v>
      </c>
      <c r="B353" s="402">
        <v>9210144</v>
      </c>
      <c r="C353" s="108">
        <v>0.32</v>
      </c>
      <c r="D353" s="108"/>
      <c r="E353" s="108"/>
      <c r="F353" s="108"/>
      <c r="G353" s="108"/>
      <c r="H353" s="108"/>
      <c r="I353" s="108">
        <v>0.48</v>
      </c>
      <c r="J353" s="108"/>
      <c r="K353" s="108"/>
      <c r="L353" s="108">
        <v>0.8</v>
      </c>
      <c r="M353" s="108">
        <v>0.32</v>
      </c>
    </row>
    <row r="354" spans="1:13" x14ac:dyDescent="0.3">
      <c r="A354" s="402" t="s">
        <v>13971</v>
      </c>
      <c r="B354" s="402">
        <v>9210144</v>
      </c>
      <c r="C354" s="108"/>
      <c r="D354" s="108">
        <v>2</v>
      </c>
      <c r="E354" s="108"/>
      <c r="F354" s="108"/>
      <c r="G354" s="108">
        <v>2</v>
      </c>
      <c r="H354" s="108"/>
      <c r="I354" s="108"/>
      <c r="J354" s="108">
        <v>0.64</v>
      </c>
      <c r="K354" s="108"/>
      <c r="L354" s="108">
        <v>4.6399999999999997</v>
      </c>
      <c r="M354" s="108">
        <v>2</v>
      </c>
    </row>
    <row r="355" spans="1:13" x14ac:dyDescent="0.3">
      <c r="A355" s="402" t="s">
        <v>13972</v>
      </c>
      <c r="B355" s="402">
        <v>9210144</v>
      </c>
      <c r="C355" s="108"/>
      <c r="D355" s="108">
        <v>2</v>
      </c>
      <c r="E355" s="108"/>
      <c r="F355" s="108"/>
      <c r="G355" s="108">
        <v>1</v>
      </c>
      <c r="H355" s="108"/>
      <c r="I355" s="108"/>
      <c r="J355" s="108"/>
      <c r="K355" s="108">
        <v>0.48</v>
      </c>
      <c r="L355" s="108">
        <v>3.48</v>
      </c>
      <c r="M355" s="108">
        <v>2</v>
      </c>
    </row>
    <row r="356" spans="1:13" x14ac:dyDescent="0.3">
      <c r="A356" s="402" t="s">
        <v>13973</v>
      </c>
      <c r="B356" s="402">
        <v>9210144</v>
      </c>
      <c r="C356" s="108">
        <v>0.48</v>
      </c>
      <c r="D356" s="108"/>
      <c r="E356" s="108"/>
      <c r="F356" s="108"/>
      <c r="G356" s="108"/>
      <c r="H356" s="108"/>
      <c r="I356" s="108">
        <v>0.48</v>
      </c>
      <c r="J356" s="108"/>
      <c r="K356" s="108"/>
      <c r="L356" s="108">
        <v>0.96</v>
      </c>
      <c r="M356" s="108">
        <v>0.48</v>
      </c>
    </row>
    <row r="357" spans="1:13" x14ac:dyDescent="0.3">
      <c r="A357" s="402" t="s">
        <v>13974</v>
      </c>
      <c r="B357" s="402">
        <v>9210144</v>
      </c>
      <c r="C357" s="108"/>
      <c r="D357" s="108">
        <v>20</v>
      </c>
      <c r="E357" s="108"/>
      <c r="F357" s="108"/>
      <c r="G357" s="108">
        <v>6</v>
      </c>
      <c r="H357" s="108"/>
      <c r="I357" s="108"/>
      <c r="J357" s="108">
        <v>4.8</v>
      </c>
      <c r="K357" s="108">
        <v>0.96</v>
      </c>
      <c r="L357" s="108">
        <v>31.76</v>
      </c>
      <c r="M357" s="108">
        <v>20</v>
      </c>
    </row>
    <row r="358" spans="1:13" x14ac:dyDescent="0.3">
      <c r="A358" s="402" t="s">
        <v>13975</v>
      </c>
      <c r="B358" s="402">
        <v>9210144</v>
      </c>
      <c r="C358" s="108">
        <v>0</v>
      </c>
      <c r="D358" s="108">
        <v>8</v>
      </c>
      <c r="E358" s="108"/>
      <c r="F358" s="108"/>
      <c r="G358" s="108">
        <v>2</v>
      </c>
      <c r="H358" s="108"/>
      <c r="I358" s="108"/>
      <c r="J358" s="108">
        <v>0.64</v>
      </c>
      <c r="K358" s="108"/>
      <c r="L358" s="108">
        <v>10.64</v>
      </c>
      <c r="M358" s="108">
        <v>8</v>
      </c>
    </row>
    <row r="359" spans="1:13" x14ac:dyDescent="0.3">
      <c r="A359" s="402" t="s">
        <v>13976</v>
      </c>
      <c r="B359" s="402">
        <v>9210144</v>
      </c>
      <c r="C359" s="108"/>
      <c r="D359" s="108">
        <v>4</v>
      </c>
      <c r="E359" s="108"/>
      <c r="F359" s="108"/>
      <c r="G359" s="108">
        <v>4</v>
      </c>
      <c r="H359" s="108"/>
      <c r="I359" s="108"/>
      <c r="J359" s="108"/>
      <c r="K359" s="108"/>
      <c r="L359" s="108">
        <v>8</v>
      </c>
      <c r="M359" s="108">
        <v>4</v>
      </c>
    </row>
    <row r="360" spans="1:13" x14ac:dyDescent="0.3">
      <c r="A360" s="402" t="s">
        <v>13977</v>
      </c>
      <c r="B360" s="402">
        <v>9210138</v>
      </c>
      <c r="C360" s="108"/>
      <c r="D360" s="108">
        <v>1</v>
      </c>
      <c r="E360" s="108"/>
      <c r="F360" s="108"/>
      <c r="G360" s="108"/>
      <c r="H360" s="108"/>
      <c r="I360" s="108"/>
      <c r="J360" s="108"/>
      <c r="K360" s="108"/>
      <c r="L360" s="108">
        <v>1</v>
      </c>
      <c r="M360" s="108">
        <v>1</v>
      </c>
    </row>
    <row r="361" spans="1:13" x14ac:dyDescent="0.3">
      <c r="A361" s="402" t="s">
        <v>13978</v>
      </c>
      <c r="B361" s="402">
        <v>9210138</v>
      </c>
      <c r="C361" s="108"/>
      <c r="D361" s="108">
        <v>1</v>
      </c>
      <c r="E361" s="108"/>
      <c r="F361" s="108"/>
      <c r="G361" s="108"/>
      <c r="H361" s="108"/>
      <c r="I361" s="108"/>
      <c r="J361" s="108">
        <v>1</v>
      </c>
      <c r="K361" s="108"/>
      <c r="L361" s="108">
        <v>2</v>
      </c>
      <c r="M361" s="108">
        <v>1</v>
      </c>
    </row>
    <row r="362" spans="1:13" x14ac:dyDescent="0.3">
      <c r="A362" s="402" t="s">
        <v>13979</v>
      </c>
      <c r="B362" s="402">
        <v>9210144</v>
      </c>
      <c r="C362" s="108"/>
      <c r="D362" s="108">
        <v>2</v>
      </c>
      <c r="E362" s="108"/>
      <c r="F362" s="108"/>
      <c r="G362" s="108">
        <v>2</v>
      </c>
      <c r="H362" s="108"/>
      <c r="I362" s="108"/>
      <c r="J362" s="108">
        <v>0.64</v>
      </c>
      <c r="K362" s="108"/>
      <c r="L362" s="108">
        <v>4.6399999999999997</v>
      </c>
      <c r="M362" s="108">
        <v>2</v>
      </c>
    </row>
    <row r="363" spans="1:13" x14ac:dyDescent="0.3">
      <c r="A363" s="402" t="s">
        <v>13980</v>
      </c>
      <c r="B363" s="402">
        <v>9210144</v>
      </c>
      <c r="C363" s="108">
        <v>0.48</v>
      </c>
      <c r="D363" s="108"/>
      <c r="E363" s="108"/>
      <c r="F363" s="108"/>
      <c r="G363" s="108"/>
      <c r="H363" s="108"/>
      <c r="I363" s="108">
        <v>0.96</v>
      </c>
      <c r="J363" s="108"/>
      <c r="K363" s="108"/>
      <c r="L363" s="108">
        <v>1.44</v>
      </c>
      <c r="M363" s="108">
        <v>0.48</v>
      </c>
    </row>
    <row r="364" spans="1:13" x14ac:dyDescent="0.3">
      <c r="A364" s="402" t="s">
        <v>13981</v>
      </c>
      <c r="B364" s="402">
        <v>9210144</v>
      </c>
      <c r="C364" s="108"/>
      <c r="D364" s="108">
        <v>1</v>
      </c>
      <c r="E364" s="108"/>
      <c r="F364" s="108"/>
      <c r="G364" s="108"/>
      <c r="H364" s="108"/>
      <c r="I364" s="108"/>
      <c r="J364" s="108"/>
      <c r="K364" s="108"/>
      <c r="L364" s="108">
        <v>1</v>
      </c>
      <c r="M364" s="108">
        <v>1</v>
      </c>
    </row>
    <row r="365" spans="1:13" x14ac:dyDescent="0.3">
      <c r="A365" s="402" t="s">
        <v>17674</v>
      </c>
      <c r="B365" s="402">
        <v>9210144</v>
      </c>
      <c r="C365" s="108"/>
      <c r="D365" s="108">
        <v>2</v>
      </c>
      <c r="E365" s="108"/>
      <c r="F365" s="108"/>
      <c r="G365" s="108">
        <v>2</v>
      </c>
      <c r="H365" s="108"/>
      <c r="I365" s="108"/>
      <c r="J365" s="108">
        <v>0.32</v>
      </c>
      <c r="K365" s="108">
        <v>0.32</v>
      </c>
      <c r="L365" s="108">
        <v>4.6400000000000006</v>
      </c>
      <c r="M365" s="108">
        <v>2</v>
      </c>
    </row>
    <row r="366" spans="1:13" x14ac:dyDescent="0.3">
      <c r="A366" s="402" t="s">
        <v>13982</v>
      </c>
      <c r="B366" s="402">
        <v>9210144</v>
      </c>
      <c r="C366" s="108">
        <v>0.48</v>
      </c>
      <c r="D366" s="108"/>
      <c r="E366" s="108"/>
      <c r="F366" s="108"/>
      <c r="G366" s="108">
        <v>1</v>
      </c>
      <c r="H366" s="108"/>
      <c r="I366" s="108"/>
      <c r="J366" s="108"/>
      <c r="K366" s="108"/>
      <c r="L366" s="108">
        <v>1.48</v>
      </c>
      <c r="M366" s="108">
        <v>0.48</v>
      </c>
    </row>
    <row r="367" spans="1:13" x14ac:dyDescent="0.3">
      <c r="A367" s="402" t="s">
        <v>13983</v>
      </c>
      <c r="B367" s="402">
        <v>9210144</v>
      </c>
      <c r="C367" s="108">
        <v>0.17</v>
      </c>
      <c r="D367" s="108"/>
      <c r="E367" s="108"/>
      <c r="F367" s="108"/>
      <c r="G367" s="108"/>
      <c r="H367" s="108"/>
      <c r="I367" s="108">
        <v>0.48</v>
      </c>
      <c r="J367" s="108"/>
      <c r="K367" s="108"/>
      <c r="L367" s="108">
        <v>0.65</v>
      </c>
      <c r="M367" s="108">
        <v>0.17</v>
      </c>
    </row>
    <row r="368" spans="1:13" x14ac:dyDescent="0.3">
      <c r="A368" s="402" t="s">
        <v>13984</v>
      </c>
      <c r="B368" s="402">
        <v>9210144</v>
      </c>
      <c r="C368" s="108">
        <v>0.17</v>
      </c>
      <c r="D368" s="108"/>
      <c r="E368" s="108"/>
      <c r="F368" s="108"/>
      <c r="G368" s="108"/>
      <c r="H368" s="108"/>
      <c r="I368" s="108">
        <v>0.48</v>
      </c>
      <c r="J368" s="108"/>
      <c r="K368" s="108"/>
      <c r="L368" s="108">
        <v>0.65</v>
      </c>
      <c r="M368" s="108">
        <v>0.17</v>
      </c>
    </row>
    <row r="369" spans="1:13" x14ac:dyDescent="0.3">
      <c r="A369" s="402" t="s">
        <v>13985</v>
      </c>
      <c r="B369" s="402">
        <v>9210144</v>
      </c>
      <c r="C369" s="108"/>
      <c r="D369" s="108">
        <v>5</v>
      </c>
      <c r="E369" s="108"/>
      <c r="F369" s="108"/>
      <c r="G369" s="108">
        <v>4</v>
      </c>
      <c r="H369" s="108"/>
      <c r="I369" s="108"/>
      <c r="J369" s="108">
        <v>0.32</v>
      </c>
      <c r="K369" s="108"/>
      <c r="L369" s="108">
        <v>9.32</v>
      </c>
      <c r="M369" s="108">
        <v>5</v>
      </c>
    </row>
    <row r="370" spans="1:13" x14ac:dyDescent="0.3">
      <c r="A370" s="402" t="s">
        <v>13986</v>
      </c>
      <c r="B370" s="402">
        <v>9210144</v>
      </c>
      <c r="C370" s="108">
        <v>0.51</v>
      </c>
      <c r="D370" s="108"/>
      <c r="E370" s="108"/>
      <c r="F370" s="108"/>
      <c r="G370" s="108"/>
      <c r="H370" s="108"/>
      <c r="I370" s="108"/>
      <c r="J370" s="108"/>
      <c r="K370" s="108"/>
      <c r="L370" s="108">
        <v>0.51</v>
      </c>
      <c r="M370" s="108">
        <v>0.51</v>
      </c>
    </row>
    <row r="371" spans="1:13" x14ac:dyDescent="0.3">
      <c r="A371" s="402" t="s">
        <v>13987</v>
      </c>
      <c r="B371" s="402">
        <v>9210144</v>
      </c>
      <c r="C371" s="108">
        <v>0.32</v>
      </c>
      <c r="D371" s="108"/>
      <c r="E371" s="108"/>
      <c r="F371" s="108"/>
      <c r="G371" s="108"/>
      <c r="H371" s="108"/>
      <c r="I371" s="108">
        <v>0.17</v>
      </c>
      <c r="J371" s="108"/>
      <c r="K371" s="108"/>
      <c r="L371" s="108">
        <v>0.49</v>
      </c>
      <c r="M371" s="108">
        <v>0.32</v>
      </c>
    </row>
    <row r="372" spans="1:13" x14ac:dyDescent="0.3">
      <c r="A372" s="402" t="s">
        <v>13988</v>
      </c>
      <c r="B372" s="402">
        <v>9210144</v>
      </c>
      <c r="C372" s="108">
        <v>0.51</v>
      </c>
      <c r="D372" s="108">
        <v>4</v>
      </c>
      <c r="E372" s="108"/>
      <c r="F372" s="108"/>
      <c r="G372" s="108">
        <v>8</v>
      </c>
      <c r="H372" s="108"/>
      <c r="I372" s="108"/>
      <c r="J372" s="108">
        <v>0.32</v>
      </c>
      <c r="K372" s="108"/>
      <c r="L372" s="108">
        <v>12.83</v>
      </c>
      <c r="M372" s="108">
        <v>4.51</v>
      </c>
    </row>
    <row r="373" spans="1:13" x14ac:dyDescent="0.3">
      <c r="A373" s="402" t="s">
        <v>13989</v>
      </c>
      <c r="B373" s="402">
        <v>9210144</v>
      </c>
      <c r="C373" s="108"/>
      <c r="D373" s="108">
        <v>3</v>
      </c>
      <c r="E373" s="108"/>
      <c r="F373" s="108"/>
      <c r="G373" s="108"/>
      <c r="H373" s="108"/>
      <c r="I373" s="108">
        <v>1.44</v>
      </c>
      <c r="J373" s="108"/>
      <c r="K373" s="108"/>
      <c r="L373" s="108">
        <v>4.4399999999999995</v>
      </c>
      <c r="M373" s="108">
        <v>3</v>
      </c>
    </row>
    <row r="374" spans="1:13" x14ac:dyDescent="0.3">
      <c r="A374" s="402" t="s">
        <v>13990</v>
      </c>
      <c r="B374" s="402">
        <v>9210144</v>
      </c>
      <c r="C374" s="108">
        <v>4.32</v>
      </c>
      <c r="D374" s="108"/>
      <c r="E374" s="108"/>
      <c r="F374" s="108"/>
      <c r="G374" s="108"/>
      <c r="H374" s="108"/>
      <c r="I374" s="108">
        <v>14.399999999999999</v>
      </c>
      <c r="J374" s="108">
        <v>5.12</v>
      </c>
      <c r="K374" s="108"/>
      <c r="L374" s="108">
        <v>23.84</v>
      </c>
      <c r="M374" s="108">
        <v>4.32</v>
      </c>
    </row>
    <row r="375" spans="1:13" x14ac:dyDescent="0.3">
      <c r="A375" s="402" t="s">
        <v>16677</v>
      </c>
      <c r="B375" s="402">
        <v>9210144</v>
      </c>
      <c r="C375" s="108">
        <v>0.48</v>
      </c>
      <c r="D375" s="108"/>
      <c r="E375" s="108"/>
      <c r="F375" s="108"/>
      <c r="G375" s="108"/>
      <c r="H375" s="108"/>
      <c r="I375" s="108">
        <v>0.48</v>
      </c>
      <c r="J375" s="108"/>
      <c r="K375" s="108"/>
      <c r="L375" s="108">
        <v>0.96</v>
      </c>
      <c r="M375" s="108">
        <v>0.48</v>
      </c>
    </row>
    <row r="376" spans="1:13" x14ac:dyDescent="0.3">
      <c r="A376" s="402" t="s">
        <v>13991</v>
      </c>
      <c r="B376" s="402">
        <v>9210144</v>
      </c>
      <c r="C376" s="108"/>
      <c r="D376" s="108">
        <v>3</v>
      </c>
      <c r="E376" s="108"/>
      <c r="F376" s="108"/>
      <c r="G376" s="108">
        <v>8</v>
      </c>
      <c r="H376" s="108"/>
      <c r="I376" s="108"/>
      <c r="J376" s="108"/>
      <c r="K376" s="108"/>
      <c r="L376" s="108">
        <v>11</v>
      </c>
      <c r="M376" s="108">
        <v>3</v>
      </c>
    </row>
    <row r="377" spans="1:13" x14ac:dyDescent="0.3">
      <c r="A377" s="402" t="s">
        <v>13992</v>
      </c>
      <c r="B377" s="402">
        <v>9210144</v>
      </c>
      <c r="C377" s="108">
        <v>0.32</v>
      </c>
      <c r="D377" s="108"/>
      <c r="E377" s="108"/>
      <c r="F377" s="108"/>
      <c r="G377" s="108">
        <v>3</v>
      </c>
      <c r="H377" s="108"/>
      <c r="I377" s="108"/>
      <c r="J377" s="108">
        <v>0.32</v>
      </c>
      <c r="K377" s="108"/>
      <c r="L377" s="108">
        <v>3.6399999999999997</v>
      </c>
      <c r="M377" s="108">
        <v>0.32</v>
      </c>
    </row>
    <row r="378" spans="1:13" x14ac:dyDescent="0.3">
      <c r="A378" s="402" t="s">
        <v>16678</v>
      </c>
      <c r="B378" s="402">
        <v>9210144</v>
      </c>
      <c r="C378" s="108"/>
      <c r="D378" s="108">
        <v>1</v>
      </c>
      <c r="E378" s="108"/>
      <c r="F378" s="108"/>
      <c r="G378" s="108">
        <v>1</v>
      </c>
      <c r="H378" s="108"/>
      <c r="I378" s="108"/>
      <c r="J378" s="108">
        <v>0.32</v>
      </c>
      <c r="K378" s="108"/>
      <c r="L378" s="108">
        <v>2.3199999999999998</v>
      </c>
      <c r="M378" s="108">
        <v>1</v>
      </c>
    </row>
    <row r="379" spans="1:13" x14ac:dyDescent="0.3">
      <c r="A379" s="402" t="s">
        <v>13993</v>
      </c>
      <c r="B379" s="402">
        <v>9210144</v>
      </c>
      <c r="C379" s="108"/>
      <c r="D379" s="108">
        <v>2</v>
      </c>
      <c r="E379" s="108"/>
      <c r="F379" s="108"/>
      <c r="G379" s="108">
        <v>2</v>
      </c>
      <c r="H379" s="108"/>
      <c r="I379" s="108"/>
      <c r="J379" s="108">
        <v>0.32</v>
      </c>
      <c r="K379" s="108"/>
      <c r="L379" s="108">
        <v>4.32</v>
      </c>
      <c r="M379" s="108">
        <v>2</v>
      </c>
    </row>
    <row r="380" spans="1:13" x14ac:dyDescent="0.3">
      <c r="A380" s="402" t="s">
        <v>13994</v>
      </c>
      <c r="B380" s="402">
        <v>9210144</v>
      </c>
      <c r="C380" s="108"/>
      <c r="D380" s="108">
        <v>3</v>
      </c>
      <c r="E380" s="108"/>
      <c r="F380" s="108"/>
      <c r="G380" s="108">
        <v>1</v>
      </c>
      <c r="H380" s="108"/>
      <c r="I380" s="108"/>
      <c r="J380" s="108"/>
      <c r="K380" s="108"/>
      <c r="L380" s="108">
        <v>4</v>
      </c>
      <c r="M380" s="108">
        <v>3</v>
      </c>
    </row>
    <row r="381" spans="1:13" x14ac:dyDescent="0.3">
      <c r="A381" s="402" t="s">
        <v>13995</v>
      </c>
      <c r="B381" s="402">
        <v>9210144</v>
      </c>
      <c r="C381" s="108">
        <v>0.51</v>
      </c>
      <c r="D381" s="108">
        <v>9</v>
      </c>
      <c r="E381" s="108"/>
      <c r="F381" s="108"/>
      <c r="G381" s="108"/>
      <c r="H381" s="108"/>
      <c r="I381" s="108">
        <v>0.96</v>
      </c>
      <c r="J381" s="108"/>
      <c r="K381" s="108"/>
      <c r="L381" s="108">
        <v>10.469999999999999</v>
      </c>
      <c r="M381" s="108">
        <v>9.51</v>
      </c>
    </row>
    <row r="382" spans="1:13" x14ac:dyDescent="0.3">
      <c r="A382" s="402" t="s">
        <v>13996</v>
      </c>
      <c r="B382" s="402">
        <v>9210144</v>
      </c>
      <c r="C382" s="108">
        <v>0.51</v>
      </c>
      <c r="D382" s="108">
        <v>16</v>
      </c>
      <c r="E382" s="108"/>
      <c r="F382" s="108"/>
      <c r="G382" s="108">
        <v>16</v>
      </c>
      <c r="H382" s="108"/>
      <c r="I382" s="108"/>
      <c r="J382" s="108">
        <v>0.96</v>
      </c>
      <c r="K382" s="108"/>
      <c r="L382" s="108">
        <v>33.470000000000006</v>
      </c>
      <c r="M382" s="108">
        <v>16.510000000000002</v>
      </c>
    </row>
    <row r="383" spans="1:13" x14ac:dyDescent="0.3">
      <c r="A383" s="402" t="s">
        <v>13997</v>
      </c>
      <c r="B383" s="402">
        <v>9210144</v>
      </c>
      <c r="C383" s="108">
        <v>0.17</v>
      </c>
      <c r="D383" s="108"/>
      <c r="E383" s="108"/>
      <c r="F383" s="108"/>
      <c r="G383" s="108"/>
      <c r="H383" s="108"/>
      <c r="I383" s="108">
        <v>0.48</v>
      </c>
      <c r="J383" s="108"/>
      <c r="K383" s="108"/>
      <c r="L383" s="108">
        <v>0.65</v>
      </c>
      <c r="M383" s="108">
        <v>0.17</v>
      </c>
    </row>
    <row r="384" spans="1:13" x14ac:dyDescent="0.3">
      <c r="A384" s="402" t="s">
        <v>13998</v>
      </c>
      <c r="B384" s="402">
        <v>9210138</v>
      </c>
      <c r="C384" s="108">
        <v>0.85000000000000009</v>
      </c>
      <c r="D384" s="108"/>
      <c r="E384" s="108"/>
      <c r="F384" s="108"/>
      <c r="G384" s="108"/>
      <c r="H384" s="108"/>
      <c r="I384" s="108">
        <v>0.48</v>
      </c>
      <c r="J384" s="108"/>
      <c r="K384" s="108"/>
      <c r="L384" s="108">
        <v>1.33</v>
      </c>
      <c r="M384" s="108">
        <v>0.85000000000000009</v>
      </c>
    </row>
    <row r="385" spans="1:13" x14ac:dyDescent="0.3">
      <c r="A385" s="402" t="s">
        <v>13999</v>
      </c>
      <c r="B385" s="402">
        <v>9210144</v>
      </c>
      <c r="C385" s="108"/>
      <c r="D385" s="108">
        <v>9</v>
      </c>
      <c r="E385" s="108"/>
      <c r="F385" s="108"/>
      <c r="G385" s="108">
        <v>6</v>
      </c>
      <c r="H385" s="108"/>
      <c r="I385" s="108"/>
      <c r="J385" s="108"/>
      <c r="K385" s="108"/>
      <c r="L385" s="108">
        <v>15</v>
      </c>
      <c r="M385" s="108">
        <v>9</v>
      </c>
    </row>
    <row r="386" spans="1:13" x14ac:dyDescent="0.3">
      <c r="A386" s="402" t="s">
        <v>14000</v>
      </c>
      <c r="B386" s="402">
        <v>9210140</v>
      </c>
      <c r="C386" s="108">
        <v>2.4</v>
      </c>
      <c r="D386" s="108"/>
      <c r="E386" s="108"/>
      <c r="F386" s="108"/>
      <c r="G386" s="108"/>
      <c r="H386" s="108"/>
      <c r="I386" s="108">
        <v>0.96</v>
      </c>
      <c r="J386" s="108"/>
      <c r="K386" s="108"/>
      <c r="L386" s="108">
        <v>3.36</v>
      </c>
      <c r="M386" s="108">
        <v>2.4</v>
      </c>
    </row>
    <row r="387" spans="1:13" x14ac:dyDescent="0.3">
      <c r="A387" s="402" t="s">
        <v>14001</v>
      </c>
      <c r="B387" s="402">
        <v>9210132</v>
      </c>
      <c r="C387" s="108"/>
      <c r="D387" s="108">
        <v>2</v>
      </c>
      <c r="E387" s="108"/>
      <c r="F387" s="108"/>
      <c r="G387" s="108">
        <v>2</v>
      </c>
      <c r="H387" s="108"/>
      <c r="I387" s="108"/>
      <c r="J387" s="108">
        <v>1.28</v>
      </c>
      <c r="K387" s="108"/>
      <c r="L387" s="108">
        <v>5.28</v>
      </c>
      <c r="M387" s="108">
        <v>2</v>
      </c>
    </row>
    <row r="388" spans="1:13" x14ac:dyDescent="0.3">
      <c r="A388" s="402" t="s">
        <v>14002</v>
      </c>
      <c r="B388" s="402">
        <v>9210140</v>
      </c>
      <c r="C388" s="108">
        <v>0.51</v>
      </c>
      <c r="D388" s="108">
        <v>6</v>
      </c>
      <c r="E388" s="108"/>
      <c r="F388" s="108"/>
      <c r="G388" s="108">
        <v>3</v>
      </c>
      <c r="H388" s="108"/>
      <c r="I388" s="108">
        <v>0.17</v>
      </c>
      <c r="J388" s="108"/>
      <c r="K388" s="108"/>
      <c r="L388" s="108">
        <v>9.68</v>
      </c>
      <c r="M388" s="108">
        <v>6.51</v>
      </c>
    </row>
    <row r="389" spans="1:13" x14ac:dyDescent="0.3">
      <c r="A389" s="402" t="s">
        <v>14003</v>
      </c>
      <c r="B389" s="402">
        <v>9210132</v>
      </c>
      <c r="C389" s="108">
        <v>0.48</v>
      </c>
      <c r="D389" s="108"/>
      <c r="E389" s="108"/>
      <c r="F389" s="108"/>
      <c r="G389" s="108"/>
      <c r="H389" s="108"/>
      <c r="I389" s="108">
        <v>0.96</v>
      </c>
      <c r="J389" s="108"/>
      <c r="K389" s="108">
        <v>0.96</v>
      </c>
      <c r="L389" s="108">
        <v>2.4</v>
      </c>
      <c r="M389" s="108">
        <v>0.48</v>
      </c>
    </row>
    <row r="390" spans="1:13" x14ac:dyDescent="0.3">
      <c r="A390" s="402" t="s">
        <v>14004</v>
      </c>
      <c r="B390" s="402">
        <v>9210144</v>
      </c>
      <c r="C390" s="108"/>
      <c r="D390" s="108">
        <v>1</v>
      </c>
      <c r="E390" s="108"/>
      <c r="F390" s="108"/>
      <c r="G390" s="108">
        <v>8</v>
      </c>
      <c r="H390" s="108"/>
      <c r="I390" s="108"/>
      <c r="J390" s="108">
        <v>1.28</v>
      </c>
      <c r="K390" s="108"/>
      <c r="L390" s="108">
        <v>10.28</v>
      </c>
      <c r="M390" s="108">
        <v>1</v>
      </c>
    </row>
    <row r="391" spans="1:13" x14ac:dyDescent="0.3">
      <c r="A391" s="402" t="s">
        <v>14005</v>
      </c>
      <c r="B391" s="402">
        <v>9210132</v>
      </c>
      <c r="C391" s="108"/>
      <c r="D391" s="108">
        <v>3</v>
      </c>
      <c r="E391" s="108"/>
      <c r="F391" s="108"/>
      <c r="G391" s="108">
        <v>4</v>
      </c>
      <c r="H391" s="108"/>
      <c r="I391" s="108"/>
      <c r="J391" s="108"/>
      <c r="K391" s="108">
        <v>0.64</v>
      </c>
      <c r="L391" s="108">
        <v>7.64</v>
      </c>
      <c r="M391" s="108">
        <v>3</v>
      </c>
    </row>
    <row r="392" spans="1:13" x14ac:dyDescent="0.3">
      <c r="A392" s="402" t="s">
        <v>14006</v>
      </c>
      <c r="B392" s="402">
        <v>9210240</v>
      </c>
      <c r="C392" s="108"/>
      <c r="D392" s="108"/>
      <c r="E392" s="108"/>
      <c r="F392" s="108">
        <v>0</v>
      </c>
      <c r="G392" s="108"/>
      <c r="H392" s="108"/>
      <c r="I392" s="108"/>
      <c r="J392" s="108"/>
      <c r="K392" s="108"/>
      <c r="L392" s="108">
        <v>0</v>
      </c>
      <c r="M392" s="108">
        <v>0</v>
      </c>
    </row>
    <row r="393" spans="1:13" x14ac:dyDescent="0.3">
      <c r="A393" s="402" t="s">
        <v>14007</v>
      </c>
      <c r="B393" s="402">
        <v>9210144</v>
      </c>
      <c r="C393" s="108"/>
      <c r="D393" s="108">
        <v>8</v>
      </c>
      <c r="E393" s="108"/>
      <c r="F393" s="108"/>
      <c r="G393" s="108">
        <v>8</v>
      </c>
      <c r="H393" s="108"/>
      <c r="I393" s="108"/>
      <c r="J393" s="108"/>
      <c r="K393" s="108">
        <v>0.48</v>
      </c>
      <c r="L393" s="108">
        <v>16.48</v>
      </c>
      <c r="M393" s="108">
        <v>8</v>
      </c>
    </row>
    <row r="394" spans="1:13" x14ac:dyDescent="0.3">
      <c r="A394" s="402" t="s">
        <v>14008</v>
      </c>
      <c r="B394" s="402">
        <v>9210144</v>
      </c>
      <c r="C394" s="108">
        <v>0.32</v>
      </c>
      <c r="D394" s="108"/>
      <c r="E394" s="108"/>
      <c r="F394" s="108"/>
      <c r="G394" s="108"/>
      <c r="H394" s="108"/>
      <c r="I394" s="108">
        <v>0.32</v>
      </c>
      <c r="J394" s="108"/>
      <c r="K394" s="108"/>
      <c r="L394" s="108">
        <v>0.64</v>
      </c>
      <c r="M394" s="108">
        <v>0.32</v>
      </c>
    </row>
    <row r="395" spans="1:13" x14ac:dyDescent="0.3">
      <c r="A395" s="402" t="s">
        <v>14009</v>
      </c>
      <c r="B395" s="402">
        <v>9210144</v>
      </c>
      <c r="C395" s="108">
        <v>0.32</v>
      </c>
      <c r="D395" s="108"/>
      <c r="E395" s="108"/>
      <c r="F395" s="108"/>
      <c r="G395" s="108"/>
      <c r="H395" s="108"/>
      <c r="I395" s="108">
        <v>0.48</v>
      </c>
      <c r="J395" s="108"/>
      <c r="K395" s="108"/>
      <c r="L395" s="108">
        <v>0.8</v>
      </c>
      <c r="M395" s="108">
        <v>0.32</v>
      </c>
    </row>
    <row r="396" spans="1:13" x14ac:dyDescent="0.3">
      <c r="A396" s="402" t="s">
        <v>17057</v>
      </c>
      <c r="B396" s="402">
        <v>9210132</v>
      </c>
      <c r="C396" s="108">
        <v>0.96</v>
      </c>
      <c r="D396" s="108"/>
      <c r="E396" s="108"/>
      <c r="F396" s="108"/>
      <c r="G396" s="108"/>
      <c r="H396" s="108"/>
      <c r="I396" s="108">
        <v>0.96</v>
      </c>
      <c r="J396" s="108"/>
      <c r="K396" s="108">
        <v>0.96</v>
      </c>
      <c r="L396" s="108">
        <v>2.88</v>
      </c>
      <c r="M396" s="108">
        <v>0.96</v>
      </c>
    </row>
    <row r="397" spans="1:13" x14ac:dyDescent="0.3">
      <c r="A397" s="402" t="s">
        <v>16575</v>
      </c>
      <c r="B397" s="402">
        <v>9210144</v>
      </c>
      <c r="C397" s="108"/>
      <c r="D397" s="108">
        <v>48</v>
      </c>
      <c r="E397" s="108"/>
      <c r="F397" s="108"/>
      <c r="G397" s="108">
        <v>24</v>
      </c>
      <c r="H397" s="108"/>
      <c r="I397" s="108"/>
      <c r="J397" s="108">
        <v>2.88</v>
      </c>
      <c r="K397" s="108"/>
      <c r="L397" s="108">
        <v>74.88</v>
      </c>
      <c r="M397" s="108">
        <v>48</v>
      </c>
    </row>
    <row r="398" spans="1:13" x14ac:dyDescent="0.3">
      <c r="A398" s="402" t="s">
        <v>14010</v>
      </c>
      <c r="B398" s="402">
        <v>9210138</v>
      </c>
      <c r="C398" s="108">
        <v>0.34</v>
      </c>
      <c r="D398" s="108"/>
      <c r="E398" s="108"/>
      <c r="F398" s="108"/>
      <c r="G398" s="108"/>
      <c r="H398" s="108"/>
      <c r="I398" s="108"/>
      <c r="J398" s="108"/>
      <c r="K398" s="108"/>
      <c r="L398" s="108">
        <v>0.34</v>
      </c>
      <c r="M398" s="108">
        <v>0.34</v>
      </c>
    </row>
    <row r="399" spans="1:13" x14ac:dyDescent="0.3">
      <c r="A399" s="402" t="s">
        <v>14011</v>
      </c>
      <c r="B399" s="402">
        <v>9210134</v>
      </c>
      <c r="C399" s="108"/>
      <c r="D399" s="108">
        <v>20</v>
      </c>
      <c r="E399" s="108"/>
      <c r="F399" s="108"/>
      <c r="G399" s="108">
        <v>12</v>
      </c>
      <c r="H399" s="108"/>
      <c r="I399" s="108"/>
      <c r="J399" s="108">
        <v>1.92</v>
      </c>
      <c r="K399" s="108"/>
      <c r="L399" s="108">
        <v>33.92</v>
      </c>
      <c r="M399" s="108">
        <v>20</v>
      </c>
    </row>
    <row r="400" spans="1:13" x14ac:dyDescent="0.3">
      <c r="A400" s="402" t="s">
        <v>14012</v>
      </c>
      <c r="B400" s="402">
        <v>9210134</v>
      </c>
      <c r="C400" s="108"/>
      <c r="D400" s="108">
        <v>2</v>
      </c>
      <c r="E400" s="108"/>
      <c r="F400" s="108"/>
      <c r="G400" s="108"/>
      <c r="H400" s="108"/>
      <c r="I400" s="108">
        <v>0.96</v>
      </c>
      <c r="J400" s="108"/>
      <c r="K400" s="108">
        <v>0.96</v>
      </c>
      <c r="L400" s="108">
        <v>3.92</v>
      </c>
      <c r="M400" s="108">
        <v>2</v>
      </c>
    </row>
    <row r="401" spans="1:13" x14ac:dyDescent="0.3">
      <c r="A401" s="402" t="s">
        <v>14013</v>
      </c>
      <c r="B401" s="402">
        <v>9210144</v>
      </c>
      <c r="C401" s="108">
        <v>0.51</v>
      </c>
      <c r="D401" s="108">
        <v>6</v>
      </c>
      <c r="E401" s="108"/>
      <c r="F401" s="108"/>
      <c r="G401" s="108">
        <v>5</v>
      </c>
      <c r="H401" s="108"/>
      <c r="I401" s="108"/>
      <c r="J401" s="108"/>
      <c r="K401" s="108"/>
      <c r="L401" s="108">
        <v>11.51</v>
      </c>
      <c r="M401" s="108">
        <v>6.51</v>
      </c>
    </row>
    <row r="402" spans="1:13" x14ac:dyDescent="0.3">
      <c r="A402" s="402" t="s">
        <v>14014</v>
      </c>
      <c r="B402" s="402">
        <v>9210144</v>
      </c>
      <c r="C402" s="108">
        <v>0.48</v>
      </c>
      <c r="D402" s="108"/>
      <c r="E402" s="108"/>
      <c r="F402" s="108"/>
      <c r="G402" s="108"/>
      <c r="H402" s="108"/>
      <c r="I402" s="108">
        <v>0.48</v>
      </c>
      <c r="J402" s="108"/>
      <c r="K402" s="108">
        <v>0.48</v>
      </c>
      <c r="L402" s="108">
        <v>1.44</v>
      </c>
      <c r="M402" s="108">
        <v>0.48</v>
      </c>
    </row>
    <row r="403" spans="1:13" x14ac:dyDescent="0.3">
      <c r="A403" s="402" t="s">
        <v>14015</v>
      </c>
      <c r="B403" s="402">
        <v>9210144</v>
      </c>
      <c r="C403" s="108"/>
      <c r="D403" s="108">
        <v>2</v>
      </c>
      <c r="E403" s="108"/>
      <c r="F403" s="108"/>
      <c r="G403" s="108">
        <v>6</v>
      </c>
      <c r="H403" s="108"/>
      <c r="I403" s="108"/>
      <c r="J403" s="108">
        <v>1.92</v>
      </c>
      <c r="K403" s="108">
        <v>0.64</v>
      </c>
      <c r="L403" s="108">
        <v>10.56</v>
      </c>
      <c r="M403" s="108">
        <v>2</v>
      </c>
    </row>
    <row r="404" spans="1:13" x14ac:dyDescent="0.3">
      <c r="A404" s="402" t="s">
        <v>14016</v>
      </c>
      <c r="B404" s="402">
        <v>9210144</v>
      </c>
      <c r="C404" s="108"/>
      <c r="D404" s="108">
        <v>2</v>
      </c>
      <c r="E404" s="108"/>
      <c r="F404" s="108"/>
      <c r="G404" s="108">
        <v>4</v>
      </c>
      <c r="H404" s="108"/>
      <c r="I404" s="108">
        <v>1.92</v>
      </c>
      <c r="J404" s="108"/>
      <c r="K404" s="108"/>
      <c r="L404" s="108">
        <v>7.92</v>
      </c>
      <c r="M404" s="108">
        <v>2</v>
      </c>
    </row>
    <row r="405" spans="1:13" x14ac:dyDescent="0.3">
      <c r="A405" s="402" t="s">
        <v>14017</v>
      </c>
      <c r="B405" s="402">
        <v>9210144</v>
      </c>
      <c r="C405" s="108">
        <v>0.51</v>
      </c>
      <c r="D405" s="108"/>
      <c r="E405" s="108"/>
      <c r="F405" s="108"/>
      <c r="G405" s="108"/>
      <c r="H405" s="108"/>
      <c r="I405" s="108"/>
      <c r="J405" s="108"/>
      <c r="K405" s="108"/>
      <c r="L405" s="108">
        <v>0.51</v>
      </c>
      <c r="M405" s="108">
        <v>0.51</v>
      </c>
    </row>
    <row r="406" spans="1:13" x14ac:dyDescent="0.3">
      <c r="A406" s="402" t="s">
        <v>16679</v>
      </c>
      <c r="B406" s="402">
        <v>9210144</v>
      </c>
      <c r="C406" s="108">
        <v>0.17</v>
      </c>
      <c r="D406" s="108"/>
      <c r="E406" s="108"/>
      <c r="F406" s="108"/>
      <c r="G406" s="108"/>
      <c r="H406" s="108"/>
      <c r="I406" s="108">
        <v>0.17</v>
      </c>
      <c r="J406" s="108">
        <v>0.32</v>
      </c>
      <c r="K406" s="108"/>
      <c r="L406" s="108">
        <v>0.66</v>
      </c>
      <c r="M406" s="108">
        <v>0.17</v>
      </c>
    </row>
    <row r="407" spans="1:13" x14ac:dyDescent="0.3">
      <c r="A407" s="402" t="s">
        <v>14018</v>
      </c>
      <c r="B407" s="402">
        <v>9210144</v>
      </c>
      <c r="C407" s="108"/>
      <c r="D407" s="108">
        <v>3</v>
      </c>
      <c r="E407" s="108"/>
      <c r="F407" s="108"/>
      <c r="G407" s="108">
        <v>3</v>
      </c>
      <c r="H407" s="108"/>
      <c r="I407" s="108"/>
      <c r="J407" s="108"/>
      <c r="K407" s="108"/>
      <c r="L407" s="108">
        <v>6</v>
      </c>
      <c r="M407" s="108">
        <v>3</v>
      </c>
    </row>
    <row r="408" spans="1:13" x14ac:dyDescent="0.3">
      <c r="A408" s="402" t="s">
        <v>14019</v>
      </c>
      <c r="B408" s="402">
        <v>9210138</v>
      </c>
      <c r="C408" s="108"/>
      <c r="D408" s="108">
        <v>1</v>
      </c>
      <c r="E408" s="108"/>
      <c r="F408" s="108"/>
      <c r="G408" s="108">
        <v>24</v>
      </c>
      <c r="H408" s="108"/>
      <c r="I408" s="108"/>
      <c r="J408" s="108"/>
      <c r="K408" s="108"/>
      <c r="L408" s="108">
        <v>25</v>
      </c>
      <c r="M408" s="108">
        <v>1</v>
      </c>
    </row>
    <row r="409" spans="1:13" x14ac:dyDescent="0.3">
      <c r="A409" s="402" t="s">
        <v>14020</v>
      </c>
      <c r="B409" s="402">
        <v>9210144</v>
      </c>
      <c r="C409" s="108"/>
      <c r="D409" s="108">
        <v>2</v>
      </c>
      <c r="E409" s="108"/>
      <c r="F409" s="108"/>
      <c r="G409" s="108">
        <v>2</v>
      </c>
      <c r="H409" s="108"/>
      <c r="I409" s="108"/>
      <c r="J409" s="108"/>
      <c r="K409" s="108">
        <v>1.44</v>
      </c>
      <c r="L409" s="108">
        <v>5.4399999999999995</v>
      </c>
      <c r="M409" s="108">
        <v>2</v>
      </c>
    </row>
    <row r="410" spans="1:13" x14ac:dyDescent="0.3">
      <c r="A410" s="402" t="s">
        <v>14021</v>
      </c>
      <c r="B410" s="402">
        <v>9210144</v>
      </c>
      <c r="C410" s="108"/>
      <c r="D410" s="108">
        <v>3</v>
      </c>
      <c r="E410" s="108"/>
      <c r="F410" s="108"/>
      <c r="G410" s="108">
        <v>8</v>
      </c>
      <c r="H410" s="108"/>
      <c r="I410" s="108"/>
      <c r="J410" s="108"/>
      <c r="K410" s="108">
        <v>0.96</v>
      </c>
      <c r="L410" s="108">
        <v>11.96</v>
      </c>
      <c r="M410" s="108">
        <v>3</v>
      </c>
    </row>
    <row r="411" spans="1:13" x14ac:dyDescent="0.3">
      <c r="A411" s="402" t="s">
        <v>14022</v>
      </c>
      <c r="B411" s="402">
        <v>9210144</v>
      </c>
      <c r="C411" s="108"/>
      <c r="D411" s="108">
        <v>3</v>
      </c>
      <c r="E411" s="108"/>
      <c r="F411" s="108"/>
      <c r="G411" s="108">
        <v>3</v>
      </c>
      <c r="H411" s="108"/>
      <c r="I411" s="108"/>
      <c r="J411" s="108"/>
      <c r="K411" s="108"/>
      <c r="L411" s="108">
        <v>6</v>
      </c>
      <c r="M411" s="108">
        <v>3</v>
      </c>
    </row>
    <row r="412" spans="1:13" x14ac:dyDescent="0.3">
      <c r="A412" s="402" t="s">
        <v>14023</v>
      </c>
      <c r="B412" s="402">
        <v>9210144</v>
      </c>
      <c r="C412" s="108"/>
      <c r="D412" s="108">
        <v>12</v>
      </c>
      <c r="E412" s="108"/>
      <c r="F412" s="108"/>
      <c r="G412" s="108">
        <v>20</v>
      </c>
      <c r="H412" s="108"/>
      <c r="I412" s="108"/>
      <c r="J412" s="108">
        <v>4.8</v>
      </c>
      <c r="K412" s="108"/>
      <c r="L412" s="108">
        <v>36.799999999999997</v>
      </c>
      <c r="M412" s="108">
        <v>12</v>
      </c>
    </row>
    <row r="413" spans="1:13" x14ac:dyDescent="0.3">
      <c r="A413" s="402" t="s">
        <v>14024</v>
      </c>
      <c r="B413" s="402">
        <v>9210138</v>
      </c>
      <c r="C413" s="108"/>
      <c r="D413" s="108">
        <v>1</v>
      </c>
      <c r="E413" s="108"/>
      <c r="F413" s="108"/>
      <c r="G413" s="108"/>
      <c r="H413" s="108"/>
      <c r="I413" s="108">
        <v>0.96</v>
      </c>
      <c r="J413" s="108"/>
      <c r="K413" s="108"/>
      <c r="L413" s="108">
        <v>1.96</v>
      </c>
      <c r="M413" s="108">
        <v>1</v>
      </c>
    </row>
    <row r="414" spans="1:13" x14ac:dyDescent="0.3">
      <c r="A414" s="402" t="s">
        <v>14025</v>
      </c>
      <c r="B414" s="402">
        <v>9210144</v>
      </c>
      <c r="C414" s="108">
        <v>0.51</v>
      </c>
      <c r="D414" s="108"/>
      <c r="E414" s="108"/>
      <c r="F414" s="108"/>
      <c r="G414" s="108"/>
      <c r="H414" s="108"/>
      <c r="I414" s="108"/>
      <c r="J414" s="108"/>
      <c r="K414" s="108"/>
      <c r="L414" s="108">
        <v>0.51</v>
      </c>
      <c r="M414" s="108">
        <v>0.51</v>
      </c>
    </row>
    <row r="415" spans="1:13" x14ac:dyDescent="0.3">
      <c r="A415" s="402" t="s">
        <v>14026</v>
      </c>
      <c r="B415" s="402">
        <v>9210144</v>
      </c>
      <c r="C415" s="108"/>
      <c r="D415" s="108">
        <v>2</v>
      </c>
      <c r="E415" s="108"/>
      <c r="F415" s="108"/>
      <c r="G415" s="108">
        <v>2</v>
      </c>
      <c r="H415" s="108"/>
      <c r="I415" s="108"/>
      <c r="J415" s="108"/>
      <c r="K415" s="108">
        <v>0.48</v>
      </c>
      <c r="L415" s="108">
        <v>4.4800000000000004</v>
      </c>
      <c r="M415" s="108">
        <v>2</v>
      </c>
    </row>
    <row r="416" spans="1:13" x14ac:dyDescent="0.3">
      <c r="A416" s="402" t="s">
        <v>14027</v>
      </c>
      <c r="B416" s="402">
        <v>9210144</v>
      </c>
      <c r="C416" s="108"/>
      <c r="D416" s="108">
        <v>8</v>
      </c>
      <c r="E416" s="108"/>
      <c r="F416" s="108"/>
      <c r="G416" s="108">
        <v>8</v>
      </c>
      <c r="H416" s="108"/>
      <c r="I416" s="108"/>
      <c r="J416" s="108"/>
      <c r="K416" s="108">
        <v>0.48</v>
      </c>
      <c r="L416" s="108">
        <v>16.48</v>
      </c>
      <c r="M416" s="108">
        <v>8</v>
      </c>
    </row>
    <row r="417" spans="1:13" x14ac:dyDescent="0.3">
      <c r="A417" s="402" t="s">
        <v>14028</v>
      </c>
      <c r="B417" s="402">
        <v>9210144</v>
      </c>
      <c r="C417" s="108">
        <v>0.96</v>
      </c>
      <c r="D417" s="108"/>
      <c r="E417" s="108"/>
      <c r="F417" s="108"/>
      <c r="G417" s="108"/>
      <c r="H417" s="108"/>
      <c r="I417" s="108">
        <v>3.84</v>
      </c>
      <c r="J417" s="108">
        <v>0.32</v>
      </c>
      <c r="K417" s="108"/>
      <c r="L417" s="108">
        <v>5.12</v>
      </c>
      <c r="M417" s="108">
        <v>0.96</v>
      </c>
    </row>
    <row r="418" spans="1:13" x14ac:dyDescent="0.3">
      <c r="A418" s="402" t="s">
        <v>14029</v>
      </c>
      <c r="B418" s="402">
        <v>9210144</v>
      </c>
      <c r="C418" s="108"/>
      <c r="D418" s="108">
        <v>4</v>
      </c>
      <c r="E418" s="108"/>
      <c r="F418" s="108"/>
      <c r="G418" s="108">
        <v>9</v>
      </c>
      <c r="H418" s="108"/>
      <c r="I418" s="108"/>
      <c r="J418" s="108"/>
      <c r="K418" s="108"/>
      <c r="L418" s="108">
        <v>13</v>
      </c>
      <c r="M418" s="108">
        <v>4</v>
      </c>
    </row>
    <row r="419" spans="1:13" x14ac:dyDescent="0.3">
      <c r="A419" s="402" t="s">
        <v>14030</v>
      </c>
      <c r="B419" s="402">
        <v>9210144</v>
      </c>
      <c r="C419" s="108"/>
      <c r="D419" s="108">
        <v>2</v>
      </c>
      <c r="E419" s="108"/>
      <c r="F419" s="108"/>
      <c r="G419" s="108">
        <v>2</v>
      </c>
      <c r="H419" s="108"/>
      <c r="I419" s="108"/>
      <c r="J419" s="108"/>
      <c r="K419" s="108"/>
      <c r="L419" s="108">
        <v>4</v>
      </c>
      <c r="M419" s="108">
        <v>2</v>
      </c>
    </row>
    <row r="420" spans="1:13" x14ac:dyDescent="0.3">
      <c r="A420" s="402" t="s">
        <v>14031</v>
      </c>
      <c r="B420" s="402">
        <v>9210144</v>
      </c>
      <c r="C420" s="108"/>
      <c r="D420" s="108">
        <v>1</v>
      </c>
      <c r="E420" s="108"/>
      <c r="F420" s="108"/>
      <c r="G420" s="108"/>
      <c r="H420" s="108"/>
      <c r="I420" s="108">
        <v>0.96</v>
      </c>
      <c r="J420" s="108"/>
      <c r="K420" s="108"/>
      <c r="L420" s="108">
        <v>1.96</v>
      </c>
      <c r="M420" s="108">
        <v>1</v>
      </c>
    </row>
    <row r="421" spans="1:13" x14ac:dyDescent="0.3">
      <c r="A421" s="402" t="s">
        <v>14032</v>
      </c>
      <c r="B421" s="402">
        <v>9210144</v>
      </c>
      <c r="C421" s="108"/>
      <c r="D421" s="108">
        <v>1</v>
      </c>
      <c r="E421" s="108"/>
      <c r="F421" s="108"/>
      <c r="G421" s="108"/>
      <c r="H421" s="108"/>
      <c r="I421" s="108">
        <v>1.28</v>
      </c>
      <c r="J421" s="108"/>
      <c r="K421" s="108">
        <v>0.32</v>
      </c>
      <c r="L421" s="108">
        <v>2.6</v>
      </c>
      <c r="M421" s="108">
        <v>1</v>
      </c>
    </row>
    <row r="422" spans="1:13" x14ac:dyDescent="0.3">
      <c r="A422" s="402" t="s">
        <v>14033</v>
      </c>
      <c r="B422" s="402">
        <v>9210138</v>
      </c>
      <c r="C422" s="108"/>
      <c r="D422" s="108">
        <v>1</v>
      </c>
      <c r="E422" s="108"/>
      <c r="F422" s="108"/>
      <c r="G422" s="108">
        <v>6</v>
      </c>
      <c r="H422" s="108"/>
      <c r="I422" s="108"/>
      <c r="J422" s="108">
        <v>0.64</v>
      </c>
      <c r="K422" s="108"/>
      <c r="L422" s="108">
        <v>7.64</v>
      </c>
      <c r="M422" s="108">
        <v>1</v>
      </c>
    </row>
    <row r="423" spans="1:13" x14ac:dyDescent="0.3">
      <c r="A423" s="402" t="s">
        <v>14034</v>
      </c>
      <c r="B423" s="402">
        <v>9210144</v>
      </c>
      <c r="C423" s="108"/>
      <c r="D423" s="108">
        <v>3</v>
      </c>
      <c r="E423" s="108"/>
      <c r="F423" s="108"/>
      <c r="G423" s="108">
        <v>10</v>
      </c>
      <c r="H423" s="108"/>
      <c r="I423" s="108"/>
      <c r="J423" s="108">
        <v>2.56</v>
      </c>
      <c r="K423" s="108"/>
      <c r="L423" s="108">
        <v>15.56</v>
      </c>
      <c r="M423" s="108">
        <v>3</v>
      </c>
    </row>
    <row r="424" spans="1:13" x14ac:dyDescent="0.3">
      <c r="A424" s="402" t="s">
        <v>14035</v>
      </c>
      <c r="B424" s="402">
        <v>9210144</v>
      </c>
      <c r="C424" s="108"/>
      <c r="D424" s="108">
        <v>9</v>
      </c>
      <c r="E424" s="108"/>
      <c r="F424" s="108"/>
      <c r="G424" s="108">
        <v>9</v>
      </c>
      <c r="H424" s="108"/>
      <c r="I424" s="108"/>
      <c r="J424" s="108"/>
      <c r="K424" s="108"/>
      <c r="L424" s="108">
        <v>18</v>
      </c>
      <c r="M424" s="108">
        <v>9</v>
      </c>
    </row>
    <row r="425" spans="1:13" x14ac:dyDescent="0.3">
      <c r="A425" s="402" t="s">
        <v>14036</v>
      </c>
      <c r="B425" s="402">
        <v>9210138</v>
      </c>
      <c r="C425" s="108">
        <v>0.32</v>
      </c>
      <c r="D425" s="108"/>
      <c r="E425" s="108"/>
      <c r="F425" s="108"/>
      <c r="G425" s="108"/>
      <c r="H425" s="108"/>
      <c r="I425" s="108">
        <v>0.32</v>
      </c>
      <c r="J425" s="108"/>
      <c r="K425" s="108"/>
      <c r="L425" s="108">
        <v>0.64</v>
      </c>
      <c r="M425" s="108">
        <v>0.32</v>
      </c>
    </row>
    <row r="426" spans="1:13" x14ac:dyDescent="0.3">
      <c r="A426" s="402" t="s">
        <v>14037</v>
      </c>
      <c r="B426" s="402">
        <v>9210144</v>
      </c>
      <c r="C426" s="108"/>
      <c r="D426" s="108">
        <v>3</v>
      </c>
      <c r="E426" s="108"/>
      <c r="F426" s="108"/>
      <c r="G426" s="108">
        <v>3</v>
      </c>
      <c r="H426" s="108"/>
      <c r="I426" s="108"/>
      <c r="J426" s="108"/>
      <c r="K426" s="108"/>
      <c r="L426" s="108">
        <v>6</v>
      </c>
      <c r="M426" s="108">
        <v>3</v>
      </c>
    </row>
    <row r="427" spans="1:13" x14ac:dyDescent="0.3">
      <c r="A427" s="402" t="s">
        <v>14038</v>
      </c>
      <c r="B427" s="402">
        <v>9210144</v>
      </c>
      <c r="C427" s="108"/>
      <c r="D427" s="108"/>
      <c r="E427" s="108"/>
      <c r="F427" s="108"/>
      <c r="G427" s="108"/>
      <c r="H427" s="108"/>
      <c r="I427" s="108">
        <v>2.88</v>
      </c>
      <c r="J427" s="108">
        <v>2.88</v>
      </c>
      <c r="K427" s="108">
        <v>0.48</v>
      </c>
      <c r="L427" s="108">
        <v>6.24</v>
      </c>
      <c r="M427" s="108">
        <v>0</v>
      </c>
    </row>
    <row r="428" spans="1:13" x14ac:dyDescent="0.3">
      <c r="A428" s="402" t="s">
        <v>14038</v>
      </c>
      <c r="B428" s="402">
        <v>9210244</v>
      </c>
      <c r="C428" s="108"/>
      <c r="D428" s="108"/>
      <c r="E428" s="108"/>
      <c r="F428" s="108">
        <v>30</v>
      </c>
      <c r="G428" s="108"/>
      <c r="H428" s="108">
        <v>20</v>
      </c>
      <c r="I428" s="108"/>
      <c r="J428" s="108"/>
      <c r="K428" s="108"/>
      <c r="L428" s="108">
        <v>50</v>
      </c>
      <c r="M428" s="108">
        <v>30</v>
      </c>
    </row>
    <row r="429" spans="1:13" x14ac:dyDescent="0.3">
      <c r="A429" s="402" t="s">
        <v>14039</v>
      </c>
      <c r="B429" s="402">
        <v>9210134</v>
      </c>
      <c r="C429" s="108"/>
      <c r="D429" s="108">
        <v>2</v>
      </c>
      <c r="E429" s="108"/>
      <c r="F429" s="108"/>
      <c r="G429" s="108"/>
      <c r="H429" s="108"/>
      <c r="I429" s="108">
        <v>0.48</v>
      </c>
      <c r="J429" s="108"/>
      <c r="K429" s="108">
        <v>0.48</v>
      </c>
      <c r="L429" s="108">
        <v>2.96</v>
      </c>
      <c r="M429" s="108">
        <v>2</v>
      </c>
    </row>
    <row r="430" spans="1:13" x14ac:dyDescent="0.3">
      <c r="A430" s="402" t="s">
        <v>14040</v>
      </c>
      <c r="B430" s="402">
        <v>9210144</v>
      </c>
      <c r="C430" s="108"/>
      <c r="D430" s="108">
        <v>1</v>
      </c>
      <c r="E430" s="108"/>
      <c r="F430" s="108"/>
      <c r="G430" s="108">
        <v>1</v>
      </c>
      <c r="H430" s="108"/>
      <c r="I430" s="108"/>
      <c r="J430" s="108"/>
      <c r="K430" s="108">
        <v>1.44</v>
      </c>
      <c r="L430" s="108">
        <v>3.44</v>
      </c>
      <c r="M430" s="108">
        <v>1</v>
      </c>
    </row>
    <row r="431" spans="1:13" x14ac:dyDescent="0.3">
      <c r="A431" s="402" t="s">
        <v>14041</v>
      </c>
      <c r="B431" s="402">
        <v>9210144</v>
      </c>
      <c r="C431" s="108">
        <v>0.96</v>
      </c>
      <c r="D431" s="108"/>
      <c r="E431" s="108"/>
      <c r="F431" s="108"/>
      <c r="G431" s="108"/>
      <c r="H431" s="108"/>
      <c r="I431" s="108">
        <v>0.96</v>
      </c>
      <c r="J431" s="108"/>
      <c r="K431" s="108">
        <v>0.48</v>
      </c>
      <c r="L431" s="108">
        <v>2.4</v>
      </c>
      <c r="M431" s="108">
        <v>0.96</v>
      </c>
    </row>
    <row r="432" spans="1:13" x14ac:dyDescent="0.3">
      <c r="A432" s="402" t="s">
        <v>14042</v>
      </c>
      <c r="B432" s="402">
        <v>9210144</v>
      </c>
      <c r="C432" s="108"/>
      <c r="D432" s="108">
        <v>4</v>
      </c>
      <c r="E432" s="108"/>
      <c r="F432" s="108"/>
      <c r="G432" s="108">
        <v>6</v>
      </c>
      <c r="H432" s="108"/>
      <c r="I432" s="108"/>
      <c r="J432" s="108">
        <v>1.92</v>
      </c>
      <c r="K432" s="108"/>
      <c r="L432" s="108">
        <v>11.92</v>
      </c>
      <c r="M432" s="108">
        <v>4</v>
      </c>
    </row>
    <row r="433" spans="1:13" x14ac:dyDescent="0.3">
      <c r="A433" s="402" t="s">
        <v>14043</v>
      </c>
      <c r="B433" s="402">
        <v>9210144</v>
      </c>
      <c r="C433" s="108"/>
      <c r="D433" s="108"/>
      <c r="E433" s="108"/>
      <c r="F433" s="108"/>
      <c r="G433" s="108">
        <v>16</v>
      </c>
      <c r="H433" s="108"/>
      <c r="I433" s="108"/>
      <c r="J433" s="108"/>
      <c r="K433" s="108"/>
      <c r="L433" s="108">
        <v>16</v>
      </c>
      <c r="M433" s="108">
        <v>0</v>
      </c>
    </row>
    <row r="434" spans="1:13" x14ac:dyDescent="0.3">
      <c r="A434" s="402" t="s">
        <v>14044</v>
      </c>
      <c r="B434" s="402">
        <v>9210144</v>
      </c>
      <c r="C434" s="108"/>
      <c r="D434" s="108">
        <v>1</v>
      </c>
      <c r="E434" s="108"/>
      <c r="F434" s="108"/>
      <c r="G434" s="108">
        <v>1</v>
      </c>
      <c r="H434" s="108"/>
      <c r="I434" s="108"/>
      <c r="J434" s="108"/>
      <c r="K434" s="108"/>
      <c r="L434" s="108">
        <v>2</v>
      </c>
      <c r="M434" s="108">
        <v>1</v>
      </c>
    </row>
    <row r="435" spans="1:13" x14ac:dyDescent="0.3">
      <c r="A435" s="402" t="s">
        <v>14045</v>
      </c>
      <c r="B435" s="402">
        <v>9210138</v>
      </c>
      <c r="C435" s="108">
        <v>0.17</v>
      </c>
      <c r="D435" s="108"/>
      <c r="E435" s="108"/>
      <c r="F435" s="108"/>
      <c r="G435" s="108"/>
      <c r="H435" s="108"/>
      <c r="I435" s="108">
        <v>0.32</v>
      </c>
      <c r="J435" s="108"/>
      <c r="K435" s="108"/>
      <c r="L435" s="108">
        <v>0.49</v>
      </c>
      <c r="M435" s="108">
        <v>0.17</v>
      </c>
    </row>
    <row r="436" spans="1:13" x14ac:dyDescent="0.3">
      <c r="A436" s="402" t="s">
        <v>14046</v>
      </c>
      <c r="B436" s="402">
        <v>9210144</v>
      </c>
      <c r="C436" s="108"/>
      <c r="D436" s="108">
        <v>4</v>
      </c>
      <c r="E436" s="108"/>
      <c r="F436" s="108"/>
      <c r="G436" s="108"/>
      <c r="H436" s="108"/>
      <c r="I436" s="108"/>
      <c r="J436" s="108"/>
      <c r="K436" s="108"/>
      <c r="L436" s="108">
        <v>4</v>
      </c>
      <c r="M436" s="108">
        <v>4</v>
      </c>
    </row>
    <row r="437" spans="1:13" x14ac:dyDescent="0.3">
      <c r="A437" s="402" t="s">
        <v>14047</v>
      </c>
      <c r="B437" s="402">
        <v>9210144</v>
      </c>
      <c r="C437" s="108"/>
      <c r="D437" s="108">
        <v>12</v>
      </c>
      <c r="E437" s="108"/>
      <c r="F437" s="108"/>
      <c r="G437" s="108">
        <v>12</v>
      </c>
      <c r="H437" s="108"/>
      <c r="I437" s="108"/>
      <c r="J437" s="108"/>
      <c r="K437" s="108">
        <v>0.48</v>
      </c>
      <c r="L437" s="108">
        <v>24.48</v>
      </c>
      <c r="M437" s="108">
        <v>12</v>
      </c>
    </row>
    <row r="438" spans="1:13" x14ac:dyDescent="0.3">
      <c r="A438" s="402" t="s">
        <v>14048</v>
      </c>
      <c r="B438" s="402">
        <v>9210144</v>
      </c>
      <c r="C438" s="108"/>
      <c r="D438" s="108">
        <v>2</v>
      </c>
      <c r="E438" s="108"/>
      <c r="F438" s="108"/>
      <c r="G438" s="108">
        <v>4</v>
      </c>
      <c r="H438" s="108"/>
      <c r="I438" s="108"/>
      <c r="J438" s="108">
        <v>0.64</v>
      </c>
      <c r="K438" s="108"/>
      <c r="L438" s="108">
        <v>6.64</v>
      </c>
      <c r="M438" s="108">
        <v>2</v>
      </c>
    </row>
    <row r="439" spans="1:13" x14ac:dyDescent="0.3">
      <c r="A439" s="402" t="s">
        <v>14049</v>
      </c>
      <c r="B439" s="402">
        <v>9210144</v>
      </c>
      <c r="C439" s="108">
        <v>0.17</v>
      </c>
      <c r="D439" s="108"/>
      <c r="E439" s="108"/>
      <c r="F439" s="108"/>
      <c r="G439" s="108">
        <v>1</v>
      </c>
      <c r="H439" s="108"/>
      <c r="I439" s="108"/>
      <c r="J439" s="108"/>
      <c r="K439" s="108"/>
      <c r="L439" s="108">
        <v>1.17</v>
      </c>
      <c r="M439" s="108">
        <v>0.17</v>
      </c>
    </row>
    <row r="440" spans="1:13" x14ac:dyDescent="0.3">
      <c r="A440" s="402" t="s">
        <v>14050</v>
      </c>
      <c r="B440" s="402">
        <v>9210144</v>
      </c>
      <c r="C440" s="108">
        <v>0.83000000000000007</v>
      </c>
      <c r="D440" s="108"/>
      <c r="E440" s="108"/>
      <c r="F440" s="108"/>
      <c r="G440" s="108"/>
      <c r="H440" s="108"/>
      <c r="I440" s="108"/>
      <c r="J440" s="108"/>
      <c r="K440" s="108"/>
      <c r="L440" s="108">
        <v>0.83000000000000007</v>
      </c>
      <c r="M440" s="108">
        <v>0.83000000000000007</v>
      </c>
    </row>
    <row r="441" spans="1:13" x14ac:dyDescent="0.3">
      <c r="A441" s="402" t="s">
        <v>14051</v>
      </c>
      <c r="B441" s="402">
        <v>9210134</v>
      </c>
      <c r="C441" s="108"/>
      <c r="D441" s="108">
        <v>2</v>
      </c>
      <c r="E441" s="108"/>
      <c r="F441" s="108"/>
      <c r="G441" s="108">
        <v>2</v>
      </c>
      <c r="H441" s="108"/>
      <c r="I441" s="108"/>
      <c r="J441" s="108"/>
      <c r="K441" s="108">
        <v>0.96</v>
      </c>
      <c r="L441" s="108">
        <v>4.96</v>
      </c>
      <c r="M441" s="108">
        <v>2</v>
      </c>
    </row>
    <row r="442" spans="1:13" x14ac:dyDescent="0.3">
      <c r="A442" s="402" t="s">
        <v>14052</v>
      </c>
      <c r="B442" s="402">
        <v>9210144</v>
      </c>
      <c r="C442" s="108">
        <v>1.02</v>
      </c>
      <c r="D442" s="108">
        <v>14</v>
      </c>
      <c r="E442" s="108"/>
      <c r="F442" s="108"/>
      <c r="G442" s="108">
        <v>48</v>
      </c>
      <c r="H442" s="108"/>
      <c r="I442" s="108"/>
      <c r="J442" s="108">
        <v>18.080000000000002</v>
      </c>
      <c r="K442" s="108"/>
      <c r="L442" s="108">
        <v>81.099999999999994</v>
      </c>
      <c r="M442" s="108">
        <v>15.02</v>
      </c>
    </row>
    <row r="443" spans="1:13" x14ac:dyDescent="0.3">
      <c r="A443" s="402" t="s">
        <v>14053</v>
      </c>
      <c r="B443" s="402">
        <v>9210144</v>
      </c>
      <c r="C443" s="108">
        <v>0.51</v>
      </c>
      <c r="D443" s="108"/>
      <c r="E443" s="108"/>
      <c r="F443" s="108"/>
      <c r="G443" s="108"/>
      <c r="H443" s="108"/>
      <c r="I443" s="108"/>
      <c r="J443" s="108"/>
      <c r="K443" s="108"/>
      <c r="L443" s="108">
        <v>0.51</v>
      </c>
      <c r="M443" s="108">
        <v>0.51</v>
      </c>
    </row>
    <row r="444" spans="1:13" x14ac:dyDescent="0.3">
      <c r="A444" s="402" t="s">
        <v>14054</v>
      </c>
      <c r="B444" s="402">
        <v>9210144</v>
      </c>
      <c r="C444" s="108">
        <v>0.32</v>
      </c>
      <c r="D444" s="108"/>
      <c r="E444" s="108"/>
      <c r="F444" s="108"/>
      <c r="G444" s="108"/>
      <c r="H444" s="108"/>
      <c r="I444" s="108">
        <v>0.48</v>
      </c>
      <c r="J444" s="108"/>
      <c r="K444" s="108">
        <v>0.32</v>
      </c>
      <c r="L444" s="108">
        <v>1.1200000000000001</v>
      </c>
      <c r="M444" s="108">
        <v>0.32</v>
      </c>
    </row>
    <row r="445" spans="1:13" x14ac:dyDescent="0.3">
      <c r="A445" s="402" t="s">
        <v>14055</v>
      </c>
      <c r="B445" s="402">
        <v>9210144</v>
      </c>
      <c r="C445" s="108">
        <v>0.48</v>
      </c>
      <c r="D445" s="108"/>
      <c r="E445" s="108"/>
      <c r="F445" s="108"/>
      <c r="G445" s="108">
        <v>8</v>
      </c>
      <c r="H445" s="108"/>
      <c r="I445" s="108"/>
      <c r="J445" s="108">
        <v>3.2</v>
      </c>
      <c r="K445" s="108"/>
      <c r="L445" s="108">
        <v>11.68</v>
      </c>
      <c r="M445" s="108">
        <v>0.48</v>
      </c>
    </row>
    <row r="446" spans="1:13" x14ac:dyDescent="0.3">
      <c r="A446" s="402" t="s">
        <v>15966</v>
      </c>
      <c r="B446" s="402">
        <v>9210144</v>
      </c>
      <c r="C446" s="108">
        <v>0.17</v>
      </c>
      <c r="D446" s="108"/>
      <c r="E446" s="108"/>
      <c r="F446" s="108"/>
      <c r="G446" s="108">
        <v>1</v>
      </c>
      <c r="H446" s="108"/>
      <c r="I446" s="108"/>
      <c r="J446" s="108"/>
      <c r="K446" s="108"/>
      <c r="L446" s="108">
        <v>1.17</v>
      </c>
      <c r="M446" s="108">
        <v>0.17</v>
      </c>
    </row>
    <row r="447" spans="1:13" x14ac:dyDescent="0.3">
      <c r="A447" s="402" t="s">
        <v>14056</v>
      </c>
      <c r="B447" s="402">
        <v>9210144</v>
      </c>
      <c r="C447" s="108"/>
      <c r="D447" s="108">
        <v>24</v>
      </c>
      <c r="E447" s="108"/>
      <c r="F447" s="108"/>
      <c r="G447" s="108">
        <v>12</v>
      </c>
      <c r="H447" s="108"/>
      <c r="I447" s="108"/>
      <c r="J447" s="108">
        <v>4</v>
      </c>
      <c r="K447" s="108"/>
      <c r="L447" s="108">
        <v>40</v>
      </c>
      <c r="M447" s="108">
        <v>24</v>
      </c>
    </row>
    <row r="448" spans="1:13" x14ac:dyDescent="0.3">
      <c r="A448" s="402" t="s">
        <v>14057</v>
      </c>
      <c r="B448" s="402">
        <v>9210132</v>
      </c>
      <c r="C448" s="108">
        <v>3.3899999999999997</v>
      </c>
      <c r="D448" s="108"/>
      <c r="E448" s="108"/>
      <c r="F448" s="108"/>
      <c r="G448" s="108">
        <v>12</v>
      </c>
      <c r="H448" s="108"/>
      <c r="I448" s="108"/>
      <c r="J448" s="108"/>
      <c r="K448" s="108">
        <v>0.96</v>
      </c>
      <c r="L448" s="108">
        <v>16.350000000000001</v>
      </c>
      <c r="M448" s="108">
        <v>3.3899999999999997</v>
      </c>
    </row>
    <row r="449" spans="1:13" x14ac:dyDescent="0.3">
      <c r="A449" s="402" t="s">
        <v>14058</v>
      </c>
      <c r="B449" s="402">
        <v>9210132</v>
      </c>
      <c r="C449" s="108"/>
      <c r="D449" s="108">
        <v>9</v>
      </c>
      <c r="E449" s="108"/>
      <c r="F449" s="108"/>
      <c r="G449" s="108">
        <v>8</v>
      </c>
      <c r="H449" s="108"/>
      <c r="I449" s="108"/>
      <c r="J449" s="108">
        <v>0.32</v>
      </c>
      <c r="K449" s="108"/>
      <c r="L449" s="108">
        <v>17.32</v>
      </c>
      <c r="M449" s="108">
        <v>9</v>
      </c>
    </row>
    <row r="450" spans="1:13" x14ac:dyDescent="0.3">
      <c r="A450" s="402" t="s">
        <v>14059</v>
      </c>
      <c r="B450" s="402">
        <v>9210144</v>
      </c>
      <c r="C450" s="108">
        <v>0.51</v>
      </c>
      <c r="D450" s="108"/>
      <c r="E450" s="108"/>
      <c r="F450" s="108"/>
      <c r="G450" s="108"/>
      <c r="H450" s="108"/>
      <c r="I450" s="108"/>
      <c r="J450" s="108"/>
      <c r="K450" s="108"/>
      <c r="L450" s="108">
        <v>0.51</v>
      </c>
      <c r="M450" s="108">
        <v>0.51</v>
      </c>
    </row>
    <row r="451" spans="1:13" x14ac:dyDescent="0.3">
      <c r="A451" s="402" t="s">
        <v>14060</v>
      </c>
      <c r="B451" s="402">
        <v>9210138</v>
      </c>
      <c r="C451" s="108"/>
      <c r="D451" s="108">
        <v>2</v>
      </c>
      <c r="E451" s="108"/>
      <c r="F451" s="108"/>
      <c r="G451" s="108">
        <v>2</v>
      </c>
      <c r="H451" s="108"/>
      <c r="I451" s="108"/>
      <c r="J451" s="108"/>
      <c r="K451" s="108">
        <v>0.96</v>
      </c>
      <c r="L451" s="108">
        <v>4.96</v>
      </c>
      <c r="M451" s="108">
        <v>2</v>
      </c>
    </row>
    <row r="452" spans="1:13" x14ac:dyDescent="0.3">
      <c r="A452" s="402" t="s">
        <v>14061</v>
      </c>
      <c r="B452" s="402">
        <v>9210134</v>
      </c>
      <c r="C452" s="108"/>
      <c r="D452" s="108">
        <v>40</v>
      </c>
      <c r="E452" s="108"/>
      <c r="F452" s="108"/>
      <c r="G452" s="108">
        <v>12</v>
      </c>
      <c r="H452" s="108"/>
      <c r="I452" s="108"/>
      <c r="J452" s="108">
        <v>2</v>
      </c>
      <c r="K452" s="108"/>
      <c r="L452" s="108">
        <v>54</v>
      </c>
      <c r="M452" s="108">
        <v>40</v>
      </c>
    </row>
    <row r="453" spans="1:13" x14ac:dyDescent="0.3">
      <c r="A453" s="402" t="s">
        <v>14062</v>
      </c>
      <c r="B453" s="402">
        <v>9210134</v>
      </c>
      <c r="C453" s="108">
        <v>0.48</v>
      </c>
      <c r="D453" s="108"/>
      <c r="E453" s="108"/>
      <c r="F453" s="108"/>
      <c r="G453" s="108"/>
      <c r="H453" s="108"/>
      <c r="I453" s="108">
        <v>0.48</v>
      </c>
      <c r="J453" s="108"/>
      <c r="K453" s="108">
        <v>0.32</v>
      </c>
      <c r="L453" s="108">
        <v>1.28</v>
      </c>
      <c r="M453" s="108">
        <v>0.48</v>
      </c>
    </row>
    <row r="454" spans="1:13" x14ac:dyDescent="0.3">
      <c r="A454" s="402" t="s">
        <v>14063</v>
      </c>
      <c r="B454" s="402">
        <v>9210132</v>
      </c>
      <c r="C454" s="108"/>
      <c r="D454" s="108">
        <v>2</v>
      </c>
      <c r="E454" s="108"/>
      <c r="F454" s="108"/>
      <c r="G454" s="108"/>
      <c r="H454" s="108"/>
      <c r="I454" s="108">
        <v>0.48</v>
      </c>
      <c r="J454" s="108"/>
      <c r="K454" s="108"/>
      <c r="L454" s="108">
        <v>2.48</v>
      </c>
      <c r="M454" s="108">
        <v>2</v>
      </c>
    </row>
    <row r="455" spans="1:13" x14ac:dyDescent="0.3">
      <c r="A455" s="402" t="s">
        <v>14064</v>
      </c>
      <c r="B455" s="402">
        <v>9210132</v>
      </c>
      <c r="C455" s="108"/>
      <c r="D455" s="108">
        <v>1</v>
      </c>
      <c r="E455" s="108"/>
      <c r="F455" s="108"/>
      <c r="G455" s="108"/>
      <c r="H455" s="108"/>
      <c r="I455" s="108">
        <v>0.96</v>
      </c>
      <c r="J455" s="108"/>
      <c r="K455" s="108">
        <v>2.88</v>
      </c>
      <c r="L455" s="108">
        <v>4.84</v>
      </c>
      <c r="M455" s="108">
        <v>1</v>
      </c>
    </row>
    <row r="456" spans="1:13" x14ac:dyDescent="0.3">
      <c r="A456" s="402" t="s">
        <v>14065</v>
      </c>
      <c r="B456" s="402">
        <v>9210144</v>
      </c>
      <c r="C456" s="108"/>
      <c r="D456" s="108">
        <v>1</v>
      </c>
      <c r="E456" s="108"/>
      <c r="F456" s="108"/>
      <c r="G456" s="108">
        <v>4</v>
      </c>
      <c r="H456" s="108"/>
      <c r="I456" s="108"/>
      <c r="J456" s="108"/>
      <c r="K456" s="108">
        <v>2.4</v>
      </c>
      <c r="L456" s="108">
        <v>7.4</v>
      </c>
      <c r="M456" s="108">
        <v>1</v>
      </c>
    </row>
    <row r="457" spans="1:13" x14ac:dyDescent="0.3">
      <c r="A457" s="402" t="s">
        <v>14066</v>
      </c>
      <c r="B457" s="402">
        <v>9210138</v>
      </c>
      <c r="C457" s="108">
        <v>0.34</v>
      </c>
      <c r="D457" s="108">
        <v>2</v>
      </c>
      <c r="E457" s="108"/>
      <c r="F457" s="108"/>
      <c r="G457" s="108">
        <v>6</v>
      </c>
      <c r="H457" s="108"/>
      <c r="I457" s="108"/>
      <c r="J457" s="108"/>
      <c r="K457" s="108"/>
      <c r="L457" s="108">
        <v>8.34</v>
      </c>
      <c r="M457" s="108">
        <v>2.34</v>
      </c>
    </row>
    <row r="458" spans="1:13" x14ac:dyDescent="0.3">
      <c r="A458" s="402" t="s">
        <v>14067</v>
      </c>
      <c r="B458" s="402">
        <v>9210138</v>
      </c>
      <c r="C458" s="108">
        <v>0.96</v>
      </c>
      <c r="D458" s="108"/>
      <c r="E458" s="108"/>
      <c r="F458" s="108"/>
      <c r="G458" s="108"/>
      <c r="H458" s="108"/>
      <c r="I458" s="108">
        <v>0.48</v>
      </c>
      <c r="J458" s="108">
        <v>0.32</v>
      </c>
      <c r="K458" s="108"/>
      <c r="L458" s="108">
        <v>1.76</v>
      </c>
      <c r="M458" s="108">
        <v>0.96</v>
      </c>
    </row>
    <row r="459" spans="1:13" x14ac:dyDescent="0.3">
      <c r="A459" s="402" t="s">
        <v>14068</v>
      </c>
      <c r="B459" s="402">
        <v>9210144</v>
      </c>
      <c r="C459" s="108">
        <v>0.48</v>
      </c>
      <c r="D459" s="108"/>
      <c r="E459" s="108"/>
      <c r="F459" s="108"/>
      <c r="G459" s="108"/>
      <c r="H459" s="108"/>
      <c r="I459" s="108">
        <v>0.96</v>
      </c>
      <c r="J459" s="108"/>
      <c r="K459" s="108"/>
      <c r="L459" s="108">
        <v>1.44</v>
      </c>
      <c r="M459" s="108">
        <v>0.48</v>
      </c>
    </row>
    <row r="460" spans="1:13" x14ac:dyDescent="0.3">
      <c r="A460" s="402" t="s">
        <v>14069</v>
      </c>
      <c r="B460" s="402">
        <v>9210132</v>
      </c>
      <c r="C460" s="108">
        <v>0.83000000000000007</v>
      </c>
      <c r="D460" s="108"/>
      <c r="E460" s="108"/>
      <c r="F460" s="108"/>
      <c r="G460" s="108"/>
      <c r="H460" s="108"/>
      <c r="I460" s="108">
        <v>0.96</v>
      </c>
      <c r="J460" s="108"/>
      <c r="K460" s="108">
        <v>0.64</v>
      </c>
      <c r="L460" s="108">
        <v>2.4300000000000002</v>
      </c>
      <c r="M460" s="108">
        <v>0.83000000000000007</v>
      </c>
    </row>
    <row r="461" spans="1:13" x14ac:dyDescent="0.3">
      <c r="A461" s="402" t="s">
        <v>14070</v>
      </c>
      <c r="B461" s="402">
        <v>9210138</v>
      </c>
      <c r="C461" s="108"/>
      <c r="D461" s="108">
        <v>1</v>
      </c>
      <c r="E461" s="108"/>
      <c r="F461" s="108"/>
      <c r="G461" s="108">
        <v>20</v>
      </c>
      <c r="H461" s="108"/>
      <c r="I461" s="108"/>
      <c r="J461" s="108">
        <v>0.32</v>
      </c>
      <c r="K461" s="108"/>
      <c r="L461" s="108">
        <v>21.32</v>
      </c>
      <c r="M461" s="108">
        <v>1</v>
      </c>
    </row>
    <row r="462" spans="1:13" x14ac:dyDescent="0.3">
      <c r="A462" s="402" t="s">
        <v>14071</v>
      </c>
      <c r="B462" s="402">
        <v>9210144</v>
      </c>
      <c r="C462" s="108"/>
      <c r="D462" s="108"/>
      <c r="E462" s="108"/>
      <c r="F462" s="108"/>
      <c r="G462" s="108">
        <v>18</v>
      </c>
      <c r="H462" s="108"/>
      <c r="I462" s="108"/>
      <c r="J462" s="108">
        <v>4</v>
      </c>
      <c r="K462" s="108"/>
      <c r="L462" s="108">
        <v>22</v>
      </c>
      <c r="M462" s="108">
        <v>0</v>
      </c>
    </row>
    <row r="463" spans="1:13" x14ac:dyDescent="0.3">
      <c r="A463" s="402" t="s">
        <v>14071</v>
      </c>
      <c r="B463" s="402">
        <v>9210244</v>
      </c>
      <c r="C463" s="108"/>
      <c r="D463" s="108"/>
      <c r="E463" s="108"/>
      <c r="F463" s="108">
        <v>0</v>
      </c>
      <c r="G463" s="108"/>
      <c r="H463" s="108">
        <v>0</v>
      </c>
      <c r="I463" s="108"/>
      <c r="J463" s="108"/>
      <c r="K463" s="108"/>
      <c r="L463" s="108">
        <v>0</v>
      </c>
      <c r="M463" s="108">
        <v>0</v>
      </c>
    </row>
    <row r="464" spans="1:13" x14ac:dyDescent="0.3">
      <c r="A464" s="402" t="s">
        <v>14072</v>
      </c>
      <c r="B464" s="402">
        <v>9210144</v>
      </c>
      <c r="C464" s="108">
        <v>0.17</v>
      </c>
      <c r="D464" s="108"/>
      <c r="E464" s="108"/>
      <c r="F464" s="108"/>
      <c r="G464" s="108"/>
      <c r="H464" s="108"/>
      <c r="I464" s="108"/>
      <c r="J464" s="108"/>
      <c r="K464" s="108"/>
      <c r="L464" s="108">
        <v>0.17</v>
      </c>
      <c r="M464" s="108">
        <v>0.17</v>
      </c>
    </row>
    <row r="465" spans="1:13" x14ac:dyDescent="0.3">
      <c r="A465" s="402" t="s">
        <v>14073</v>
      </c>
      <c r="B465" s="402">
        <v>9210134</v>
      </c>
      <c r="C465" s="108"/>
      <c r="D465" s="108">
        <v>2</v>
      </c>
      <c r="E465" s="108"/>
      <c r="F465" s="108"/>
      <c r="G465" s="108">
        <v>2</v>
      </c>
      <c r="H465" s="108"/>
      <c r="I465" s="108"/>
      <c r="J465" s="108"/>
      <c r="K465" s="108">
        <v>0.32</v>
      </c>
      <c r="L465" s="108">
        <v>4.32</v>
      </c>
      <c r="M465" s="108">
        <v>2</v>
      </c>
    </row>
    <row r="466" spans="1:13" x14ac:dyDescent="0.3">
      <c r="A466" s="402" t="s">
        <v>14074</v>
      </c>
      <c r="B466" s="402">
        <v>9210144</v>
      </c>
      <c r="C466" s="108"/>
      <c r="D466" s="108">
        <v>27</v>
      </c>
      <c r="E466" s="108"/>
      <c r="F466" s="108"/>
      <c r="G466" s="108">
        <v>60</v>
      </c>
      <c r="H466" s="108"/>
      <c r="I466" s="108">
        <v>4.4799999999999995</v>
      </c>
      <c r="J466" s="108">
        <v>5.28</v>
      </c>
      <c r="K466" s="108"/>
      <c r="L466" s="108">
        <v>96.76</v>
      </c>
      <c r="M466" s="108">
        <v>27</v>
      </c>
    </row>
    <row r="467" spans="1:13" x14ac:dyDescent="0.3">
      <c r="A467" s="402" t="s">
        <v>14075</v>
      </c>
      <c r="B467" s="402">
        <v>9210144</v>
      </c>
      <c r="C467" s="108">
        <v>0.17</v>
      </c>
      <c r="D467" s="108"/>
      <c r="E467" s="108"/>
      <c r="F467" s="108"/>
      <c r="G467" s="108"/>
      <c r="H467" s="108"/>
      <c r="I467" s="108">
        <v>0.48</v>
      </c>
      <c r="J467" s="108"/>
      <c r="K467" s="108"/>
      <c r="L467" s="108">
        <v>0.65</v>
      </c>
      <c r="M467" s="108">
        <v>0.17</v>
      </c>
    </row>
    <row r="468" spans="1:13" x14ac:dyDescent="0.3">
      <c r="A468" s="402" t="s">
        <v>14076</v>
      </c>
      <c r="B468" s="402">
        <v>9210134</v>
      </c>
      <c r="C468" s="108"/>
      <c r="D468" s="108">
        <v>1</v>
      </c>
      <c r="E468" s="108"/>
      <c r="F468" s="108"/>
      <c r="G468" s="108"/>
      <c r="H468" s="108"/>
      <c r="I468" s="108"/>
      <c r="J468" s="108"/>
      <c r="K468" s="108"/>
      <c r="L468" s="108">
        <v>1</v>
      </c>
      <c r="M468" s="108">
        <v>1</v>
      </c>
    </row>
    <row r="469" spans="1:13" x14ac:dyDescent="0.3">
      <c r="A469" s="402" t="s">
        <v>14077</v>
      </c>
      <c r="B469" s="402">
        <v>9210132</v>
      </c>
      <c r="C469" s="108">
        <v>1.02</v>
      </c>
      <c r="D469" s="108"/>
      <c r="E469" s="108"/>
      <c r="F469" s="108"/>
      <c r="G469" s="108"/>
      <c r="H469" s="108"/>
      <c r="I469" s="108"/>
      <c r="J469" s="108"/>
      <c r="K469" s="108"/>
      <c r="L469" s="108">
        <v>1.02</v>
      </c>
      <c r="M469" s="108">
        <v>1.02</v>
      </c>
    </row>
    <row r="470" spans="1:13" x14ac:dyDescent="0.3">
      <c r="A470" s="402" t="s">
        <v>14078</v>
      </c>
      <c r="B470" s="402">
        <v>9210144</v>
      </c>
      <c r="C470" s="108"/>
      <c r="D470" s="108">
        <v>12</v>
      </c>
      <c r="E470" s="108"/>
      <c r="F470" s="108"/>
      <c r="G470" s="108"/>
      <c r="H470" s="108"/>
      <c r="I470" s="108">
        <v>4.8</v>
      </c>
      <c r="J470" s="108">
        <v>3.2</v>
      </c>
      <c r="K470" s="108"/>
      <c r="L470" s="108">
        <v>20</v>
      </c>
      <c r="M470" s="108">
        <v>12</v>
      </c>
    </row>
    <row r="471" spans="1:13" x14ac:dyDescent="0.3">
      <c r="A471" s="402" t="s">
        <v>14079</v>
      </c>
      <c r="B471" s="402">
        <v>9210144</v>
      </c>
      <c r="C471" s="108">
        <v>0.17</v>
      </c>
      <c r="D471" s="108"/>
      <c r="E471" s="108"/>
      <c r="F471" s="108"/>
      <c r="G471" s="108"/>
      <c r="H471" s="108"/>
      <c r="I471" s="108">
        <v>0.48</v>
      </c>
      <c r="J471" s="108"/>
      <c r="K471" s="108"/>
      <c r="L471" s="108">
        <v>0.65</v>
      </c>
      <c r="M471" s="108">
        <v>0.17</v>
      </c>
    </row>
    <row r="472" spans="1:13" x14ac:dyDescent="0.3">
      <c r="A472" s="402" t="s">
        <v>14080</v>
      </c>
      <c r="B472" s="402">
        <v>9210144</v>
      </c>
      <c r="C472" s="108"/>
      <c r="D472" s="108">
        <v>2</v>
      </c>
      <c r="E472" s="108"/>
      <c r="F472" s="108"/>
      <c r="G472" s="108">
        <v>2</v>
      </c>
      <c r="H472" s="108"/>
      <c r="I472" s="108"/>
      <c r="J472" s="108"/>
      <c r="K472" s="108">
        <v>0.96</v>
      </c>
      <c r="L472" s="108">
        <v>4.96</v>
      </c>
      <c r="M472" s="108">
        <v>2</v>
      </c>
    </row>
    <row r="473" spans="1:13" x14ac:dyDescent="0.3">
      <c r="A473" s="402" t="s">
        <v>14081</v>
      </c>
      <c r="B473" s="402">
        <v>9210132</v>
      </c>
      <c r="C473" s="108"/>
      <c r="D473" s="108"/>
      <c r="E473" s="108"/>
      <c r="F473" s="108"/>
      <c r="G473" s="108"/>
      <c r="H473" s="108"/>
      <c r="I473" s="108"/>
      <c r="J473" s="108"/>
      <c r="K473" s="108">
        <v>2.88</v>
      </c>
      <c r="L473" s="108">
        <v>2.88</v>
      </c>
      <c r="M473" s="108">
        <v>0</v>
      </c>
    </row>
    <row r="474" spans="1:13" x14ac:dyDescent="0.3">
      <c r="A474" s="402" t="s">
        <v>14082</v>
      </c>
      <c r="B474" s="402">
        <v>9210144</v>
      </c>
      <c r="C474" s="108"/>
      <c r="D474" s="108">
        <v>9</v>
      </c>
      <c r="E474" s="108"/>
      <c r="F474" s="108"/>
      <c r="G474" s="108">
        <v>6</v>
      </c>
      <c r="H474" s="108"/>
      <c r="I474" s="108"/>
      <c r="J474" s="108"/>
      <c r="K474" s="108"/>
      <c r="L474" s="108">
        <v>15</v>
      </c>
      <c r="M474" s="108">
        <v>9</v>
      </c>
    </row>
    <row r="475" spans="1:13" x14ac:dyDescent="0.3">
      <c r="A475" s="402" t="s">
        <v>14083</v>
      </c>
      <c r="B475" s="402">
        <v>9210144</v>
      </c>
      <c r="C475" s="108">
        <v>0.51</v>
      </c>
      <c r="D475" s="108"/>
      <c r="E475" s="108"/>
      <c r="F475" s="108"/>
      <c r="G475" s="108"/>
      <c r="H475" s="108"/>
      <c r="I475" s="108"/>
      <c r="J475" s="108"/>
      <c r="K475" s="108"/>
      <c r="L475" s="108">
        <v>0.51</v>
      </c>
      <c r="M475" s="108">
        <v>0.51</v>
      </c>
    </row>
    <row r="476" spans="1:13" x14ac:dyDescent="0.3">
      <c r="A476" s="402" t="s">
        <v>14084</v>
      </c>
      <c r="B476" s="402">
        <v>9210144</v>
      </c>
      <c r="C476" s="108"/>
      <c r="D476" s="108">
        <v>4</v>
      </c>
      <c r="E476" s="108"/>
      <c r="F476" s="108"/>
      <c r="G476" s="108">
        <v>3</v>
      </c>
      <c r="H476" s="108"/>
      <c r="I476" s="108"/>
      <c r="J476" s="108">
        <v>0.32</v>
      </c>
      <c r="K476" s="108"/>
      <c r="L476" s="108">
        <v>7.32</v>
      </c>
      <c r="M476" s="108">
        <v>4</v>
      </c>
    </row>
    <row r="477" spans="1:13" x14ac:dyDescent="0.3">
      <c r="A477" s="402" t="s">
        <v>14085</v>
      </c>
      <c r="B477" s="402">
        <v>9210144</v>
      </c>
      <c r="C477" s="108"/>
      <c r="D477" s="108">
        <v>6</v>
      </c>
      <c r="E477" s="108"/>
      <c r="F477" s="108"/>
      <c r="G477" s="108">
        <v>6</v>
      </c>
      <c r="H477" s="108"/>
      <c r="I477" s="108"/>
      <c r="J477" s="108"/>
      <c r="K477" s="108"/>
      <c r="L477" s="108">
        <v>12</v>
      </c>
      <c r="M477" s="108">
        <v>6</v>
      </c>
    </row>
    <row r="478" spans="1:13" x14ac:dyDescent="0.3">
      <c r="A478" s="402" t="s">
        <v>19180</v>
      </c>
      <c r="B478" s="402">
        <v>9210238</v>
      </c>
      <c r="C478" s="108"/>
      <c r="D478" s="108"/>
      <c r="E478" s="108"/>
      <c r="F478" s="108"/>
      <c r="G478" s="108"/>
      <c r="H478" s="108">
        <v>0</v>
      </c>
      <c r="I478" s="108"/>
      <c r="J478" s="108"/>
      <c r="K478" s="108"/>
      <c r="L478" s="108">
        <v>0</v>
      </c>
      <c r="M478" s="108">
        <v>0</v>
      </c>
    </row>
    <row r="479" spans="1:13" x14ac:dyDescent="0.3">
      <c r="A479" s="402" t="s">
        <v>18051</v>
      </c>
      <c r="B479" s="402">
        <v>9210132</v>
      </c>
      <c r="C479" s="108">
        <v>1.92</v>
      </c>
      <c r="D479" s="108"/>
      <c r="E479" s="108"/>
      <c r="F479" s="108"/>
      <c r="G479" s="108"/>
      <c r="H479" s="108"/>
      <c r="I479" s="108">
        <v>1.92</v>
      </c>
      <c r="J479" s="108"/>
      <c r="K479" s="108">
        <v>0.64</v>
      </c>
      <c r="L479" s="108">
        <v>4.4799999999999995</v>
      </c>
      <c r="M479" s="108">
        <v>1.92</v>
      </c>
    </row>
    <row r="480" spans="1:13" x14ac:dyDescent="0.3">
      <c r="A480" s="402" t="s">
        <v>14086</v>
      </c>
      <c r="B480" s="402">
        <v>9210138</v>
      </c>
      <c r="C480" s="108"/>
      <c r="D480" s="108">
        <v>1</v>
      </c>
      <c r="E480" s="108"/>
      <c r="F480" s="108"/>
      <c r="G480" s="108"/>
      <c r="H480" s="108"/>
      <c r="I480" s="108">
        <v>0.48</v>
      </c>
      <c r="J480" s="108">
        <v>0.32</v>
      </c>
      <c r="K480" s="108"/>
      <c r="L480" s="108">
        <v>1.8</v>
      </c>
      <c r="M480" s="108">
        <v>1</v>
      </c>
    </row>
    <row r="481" spans="1:13" x14ac:dyDescent="0.3">
      <c r="A481" s="402" t="s">
        <v>27076</v>
      </c>
      <c r="B481" s="402">
        <v>9210138</v>
      </c>
      <c r="C481" s="108">
        <v>0.17</v>
      </c>
      <c r="D481" s="108"/>
      <c r="E481" s="108"/>
      <c r="F481" s="108"/>
      <c r="G481" s="108"/>
      <c r="H481" s="108"/>
      <c r="I481" s="108">
        <v>0.32</v>
      </c>
      <c r="J481" s="108"/>
      <c r="K481" s="108"/>
      <c r="L481" s="108">
        <v>0.49</v>
      </c>
      <c r="M481" s="108">
        <v>0.17</v>
      </c>
    </row>
    <row r="482" spans="1:13" x14ac:dyDescent="0.3">
      <c r="A482" s="402" t="s">
        <v>14087</v>
      </c>
      <c r="B482" s="402">
        <v>9210138</v>
      </c>
      <c r="C482" s="108">
        <v>0.32</v>
      </c>
      <c r="D482" s="108"/>
      <c r="E482" s="108"/>
      <c r="F482" s="108"/>
      <c r="G482" s="108"/>
      <c r="H482" s="108"/>
      <c r="I482" s="108">
        <v>0.48</v>
      </c>
      <c r="J482" s="108"/>
      <c r="K482" s="108"/>
      <c r="L482" s="108">
        <v>0.8</v>
      </c>
      <c r="M482" s="108">
        <v>0.32</v>
      </c>
    </row>
    <row r="483" spans="1:13" x14ac:dyDescent="0.3">
      <c r="A483" s="402" t="s">
        <v>14088</v>
      </c>
      <c r="B483" s="402">
        <v>9210138</v>
      </c>
      <c r="C483" s="108"/>
      <c r="D483" s="108">
        <v>1</v>
      </c>
      <c r="E483" s="108"/>
      <c r="F483" s="108"/>
      <c r="G483" s="108"/>
      <c r="H483" s="108"/>
      <c r="I483" s="108">
        <v>1.44</v>
      </c>
      <c r="J483" s="108"/>
      <c r="K483" s="108"/>
      <c r="L483" s="108">
        <v>2.44</v>
      </c>
      <c r="M483" s="108">
        <v>1</v>
      </c>
    </row>
    <row r="484" spans="1:13" x14ac:dyDescent="0.3">
      <c r="A484" s="402" t="s">
        <v>14089</v>
      </c>
      <c r="B484" s="402">
        <v>9210138</v>
      </c>
      <c r="C484" s="108">
        <v>0.32</v>
      </c>
      <c r="D484" s="108"/>
      <c r="E484" s="108"/>
      <c r="F484" s="108"/>
      <c r="G484" s="108"/>
      <c r="H484" s="108"/>
      <c r="I484" s="108">
        <v>1.44</v>
      </c>
      <c r="J484" s="108"/>
      <c r="K484" s="108"/>
      <c r="L484" s="108">
        <v>1.76</v>
      </c>
      <c r="M484" s="108">
        <v>0.32</v>
      </c>
    </row>
    <row r="485" spans="1:13" x14ac:dyDescent="0.3">
      <c r="A485" s="402" t="s">
        <v>14090</v>
      </c>
      <c r="B485" s="402">
        <v>9210144</v>
      </c>
      <c r="C485" s="108">
        <v>0.17</v>
      </c>
      <c r="D485" s="108"/>
      <c r="E485" s="108"/>
      <c r="F485" s="108"/>
      <c r="G485" s="108"/>
      <c r="H485" s="108"/>
      <c r="I485" s="108">
        <v>0.48</v>
      </c>
      <c r="J485" s="108"/>
      <c r="K485" s="108">
        <v>0.48</v>
      </c>
      <c r="L485" s="108">
        <v>1.1299999999999999</v>
      </c>
      <c r="M485" s="108">
        <v>0.17</v>
      </c>
    </row>
    <row r="486" spans="1:13" x14ac:dyDescent="0.3">
      <c r="A486" s="402" t="s">
        <v>14091</v>
      </c>
      <c r="B486" s="402">
        <v>9210134</v>
      </c>
      <c r="C486" s="108">
        <v>0.48</v>
      </c>
      <c r="D486" s="108"/>
      <c r="E486" s="108"/>
      <c r="F486" s="108"/>
      <c r="G486" s="108">
        <v>6</v>
      </c>
      <c r="H486" s="108"/>
      <c r="I486" s="108"/>
      <c r="J486" s="108"/>
      <c r="K486" s="108"/>
      <c r="L486" s="108">
        <v>6.48</v>
      </c>
      <c r="M486" s="108">
        <v>0.48</v>
      </c>
    </row>
    <row r="487" spans="1:13" x14ac:dyDescent="0.3">
      <c r="A487" s="402" t="s">
        <v>14092</v>
      </c>
      <c r="B487" s="402">
        <v>9210144</v>
      </c>
      <c r="C487" s="108">
        <v>0.32</v>
      </c>
      <c r="D487" s="108"/>
      <c r="E487" s="108"/>
      <c r="F487" s="108"/>
      <c r="G487" s="108"/>
      <c r="H487" s="108"/>
      <c r="I487" s="108">
        <v>0.32</v>
      </c>
      <c r="J487" s="108"/>
      <c r="K487" s="108"/>
      <c r="L487" s="108">
        <v>0.64</v>
      </c>
      <c r="M487" s="108">
        <v>0.32</v>
      </c>
    </row>
    <row r="488" spans="1:13" x14ac:dyDescent="0.3">
      <c r="A488" s="402" t="s">
        <v>14093</v>
      </c>
      <c r="B488" s="402">
        <v>9210144</v>
      </c>
      <c r="C488" s="108"/>
      <c r="D488" s="108">
        <v>2</v>
      </c>
      <c r="E488" s="108"/>
      <c r="F488" s="108"/>
      <c r="G488" s="108"/>
      <c r="H488" s="108"/>
      <c r="I488" s="108">
        <v>0.96</v>
      </c>
      <c r="J488" s="108">
        <v>0.32</v>
      </c>
      <c r="K488" s="108">
        <v>0.48</v>
      </c>
      <c r="L488" s="108">
        <v>3.76</v>
      </c>
      <c r="M488" s="108">
        <v>2</v>
      </c>
    </row>
    <row r="489" spans="1:13" x14ac:dyDescent="0.3">
      <c r="A489" s="402" t="s">
        <v>15565</v>
      </c>
      <c r="B489" s="402">
        <v>9210144</v>
      </c>
      <c r="C489" s="108">
        <v>0.48</v>
      </c>
      <c r="D489" s="108"/>
      <c r="E489" s="108"/>
      <c r="F489" s="108"/>
      <c r="G489" s="108">
        <v>2</v>
      </c>
      <c r="H489" s="108"/>
      <c r="I489" s="108"/>
      <c r="J489" s="108"/>
      <c r="K489" s="108">
        <v>0.17</v>
      </c>
      <c r="L489" s="108">
        <v>2.65</v>
      </c>
      <c r="M489" s="108">
        <v>0.48</v>
      </c>
    </row>
    <row r="490" spans="1:13" x14ac:dyDescent="0.3">
      <c r="A490" s="402" t="s">
        <v>14094</v>
      </c>
      <c r="B490" s="402">
        <v>9210144</v>
      </c>
      <c r="C490" s="108"/>
      <c r="D490" s="108">
        <v>1</v>
      </c>
      <c r="E490" s="108"/>
      <c r="F490" s="108"/>
      <c r="G490" s="108">
        <v>2</v>
      </c>
      <c r="H490" s="108"/>
      <c r="I490" s="108"/>
      <c r="J490" s="108">
        <v>0.32</v>
      </c>
      <c r="K490" s="108"/>
      <c r="L490" s="108">
        <v>3.32</v>
      </c>
      <c r="M490" s="108">
        <v>1</v>
      </c>
    </row>
    <row r="491" spans="1:13" x14ac:dyDescent="0.3">
      <c r="A491" s="402" t="s">
        <v>14095</v>
      </c>
      <c r="B491" s="402">
        <v>9210144</v>
      </c>
      <c r="C491" s="108"/>
      <c r="D491" s="108">
        <v>1</v>
      </c>
      <c r="E491" s="108"/>
      <c r="F491" s="108"/>
      <c r="G491" s="108">
        <v>2</v>
      </c>
      <c r="H491" s="108"/>
      <c r="I491" s="108"/>
      <c r="J491" s="108">
        <v>0.32</v>
      </c>
      <c r="K491" s="108"/>
      <c r="L491" s="108">
        <v>3.32</v>
      </c>
      <c r="M491" s="108">
        <v>1</v>
      </c>
    </row>
    <row r="492" spans="1:13" x14ac:dyDescent="0.3">
      <c r="A492" s="402" t="s">
        <v>14096</v>
      </c>
      <c r="B492" s="402">
        <v>9210144</v>
      </c>
      <c r="C492" s="108"/>
      <c r="D492" s="108">
        <v>8</v>
      </c>
      <c r="E492" s="108"/>
      <c r="F492" s="108"/>
      <c r="G492" s="108">
        <v>12</v>
      </c>
      <c r="H492" s="108"/>
      <c r="I492" s="108"/>
      <c r="J492" s="108">
        <v>0.96</v>
      </c>
      <c r="K492" s="108">
        <v>0.48</v>
      </c>
      <c r="L492" s="108">
        <v>21.44</v>
      </c>
      <c r="M492" s="108">
        <v>8</v>
      </c>
    </row>
    <row r="493" spans="1:13" x14ac:dyDescent="0.3">
      <c r="A493" s="402" t="s">
        <v>14097</v>
      </c>
      <c r="B493" s="402">
        <v>9210134</v>
      </c>
      <c r="C493" s="108"/>
      <c r="D493" s="108">
        <v>2</v>
      </c>
      <c r="E493" s="108"/>
      <c r="F493" s="108"/>
      <c r="G493" s="108">
        <v>12</v>
      </c>
      <c r="H493" s="108"/>
      <c r="I493" s="108"/>
      <c r="J493" s="108">
        <v>0.32</v>
      </c>
      <c r="K493" s="108"/>
      <c r="L493" s="108">
        <v>14.32</v>
      </c>
      <c r="M493" s="108">
        <v>2</v>
      </c>
    </row>
    <row r="494" spans="1:13" x14ac:dyDescent="0.3">
      <c r="A494" s="402" t="s">
        <v>14098</v>
      </c>
      <c r="B494" s="402">
        <v>9210134</v>
      </c>
      <c r="C494" s="108"/>
      <c r="D494" s="108">
        <v>2</v>
      </c>
      <c r="E494" s="108"/>
      <c r="F494" s="108"/>
      <c r="G494" s="108">
        <v>3</v>
      </c>
      <c r="H494" s="108"/>
      <c r="I494" s="108"/>
      <c r="J494" s="108"/>
      <c r="K494" s="108">
        <v>0.64</v>
      </c>
      <c r="L494" s="108">
        <v>5.64</v>
      </c>
      <c r="M494" s="108">
        <v>2</v>
      </c>
    </row>
    <row r="495" spans="1:13" x14ac:dyDescent="0.3">
      <c r="A495" s="402" t="s">
        <v>15722</v>
      </c>
      <c r="B495" s="402">
        <v>9210144</v>
      </c>
      <c r="C495" s="108">
        <v>0.48</v>
      </c>
      <c r="D495" s="108"/>
      <c r="E495" s="108"/>
      <c r="F495" s="108"/>
      <c r="G495" s="108"/>
      <c r="H495" s="108"/>
      <c r="I495" s="108">
        <v>1.92</v>
      </c>
      <c r="J495" s="108">
        <v>0.32</v>
      </c>
      <c r="K495" s="108"/>
      <c r="L495" s="108">
        <v>2.7199999999999998</v>
      </c>
      <c r="M495" s="108">
        <v>0.48</v>
      </c>
    </row>
    <row r="496" spans="1:13" x14ac:dyDescent="0.3">
      <c r="A496" s="402" t="s">
        <v>14099</v>
      </c>
      <c r="B496" s="402">
        <v>9210144</v>
      </c>
      <c r="C496" s="108">
        <v>3.9</v>
      </c>
      <c r="D496" s="108"/>
      <c r="E496" s="108"/>
      <c r="F496" s="108"/>
      <c r="G496" s="108"/>
      <c r="H496" s="108"/>
      <c r="I496" s="108">
        <v>0.96</v>
      </c>
      <c r="J496" s="108"/>
      <c r="K496" s="108"/>
      <c r="L496" s="108">
        <v>4.8599999999999994</v>
      </c>
      <c r="M496" s="108">
        <v>3.9</v>
      </c>
    </row>
    <row r="497" spans="1:13" x14ac:dyDescent="0.3">
      <c r="A497" s="402" t="s">
        <v>14100</v>
      </c>
      <c r="B497" s="402">
        <v>9210140</v>
      </c>
      <c r="C497" s="108">
        <v>0.96</v>
      </c>
      <c r="D497" s="108"/>
      <c r="E497" s="108"/>
      <c r="F497" s="108"/>
      <c r="G497" s="108"/>
      <c r="H497" s="108"/>
      <c r="I497" s="108">
        <v>0.96</v>
      </c>
      <c r="J497" s="108"/>
      <c r="K497" s="108">
        <v>0.96</v>
      </c>
      <c r="L497" s="108">
        <v>2.88</v>
      </c>
      <c r="M497" s="108">
        <v>0.96</v>
      </c>
    </row>
    <row r="498" spans="1:13" x14ac:dyDescent="0.3">
      <c r="A498" s="402" t="s">
        <v>14101</v>
      </c>
      <c r="B498" s="402">
        <v>9210140</v>
      </c>
      <c r="C498" s="108"/>
      <c r="D498" s="108">
        <v>6</v>
      </c>
      <c r="E498" s="108"/>
      <c r="F498" s="108"/>
      <c r="G498" s="108">
        <v>6</v>
      </c>
      <c r="H498" s="108"/>
      <c r="I498" s="108"/>
      <c r="J498" s="108">
        <v>4</v>
      </c>
      <c r="K498" s="108">
        <v>0.96</v>
      </c>
      <c r="L498" s="108">
        <v>16.96</v>
      </c>
      <c r="M498" s="108">
        <v>6</v>
      </c>
    </row>
    <row r="499" spans="1:13" x14ac:dyDescent="0.3">
      <c r="A499" s="402" t="s">
        <v>14102</v>
      </c>
      <c r="B499" s="402">
        <v>9210140</v>
      </c>
      <c r="C499" s="108"/>
      <c r="D499" s="108">
        <v>1</v>
      </c>
      <c r="E499" s="108"/>
      <c r="F499" s="108"/>
      <c r="G499" s="108"/>
      <c r="H499" s="108"/>
      <c r="I499" s="108">
        <v>0.48</v>
      </c>
      <c r="J499" s="108">
        <v>0.64</v>
      </c>
      <c r="K499" s="108"/>
      <c r="L499" s="108">
        <v>2.12</v>
      </c>
      <c r="M499" s="108">
        <v>1</v>
      </c>
    </row>
    <row r="500" spans="1:13" x14ac:dyDescent="0.3">
      <c r="A500" s="402" t="s">
        <v>16234</v>
      </c>
      <c r="B500" s="402">
        <v>9210140</v>
      </c>
      <c r="C500" s="108"/>
      <c r="D500" s="108">
        <v>3</v>
      </c>
      <c r="E500" s="108"/>
      <c r="F500" s="108"/>
      <c r="G500" s="108">
        <v>3</v>
      </c>
      <c r="H500" s="108"/>
      <c r="I500" s="108"/>
      <c r="J500" s="108">
        <v>0.64</v>
      </c>
      <c r="K500" s="108">
        <v>1.44</v>
      </c>
      <c r="L500" s="108">
        <v>8.08</v>
      </c>
      <c r="M500" s="108">
        <v>3</v>
      </c>
    </row>
    <row r="501" spans="1:13" x14ac:dyDescent="0.3">
      <c r="A501" s="402" t="s">
        <v>14103</v>
      </c>
      <c r="B501" s="402">
        <v>9210132</v>
      </c>
      <c r="C501" s="108">
        <v>0.99</v>
      </c>
      <c r="D501" s="108"/>
      <c r="E501" s="108"/>
      <c r="F501" s="108"/>
      <c r="G501" s="108">
        <v>6</v>
      </c>
      <c r="H501" s="108"/>
      <c r="I501" s="108"/>
      <c r="J501" s="108">
        <v>0.64</v>
      </c>
      <c r="K501" s="108"/>
      <c r="L501" s="108">
        <v>7.63</v>
      </c>
      <c r="M501" s="108">
        <v>0.99</v>
      </c>
    </row>
    <row r="502" spans="1:13" x14ac:dyDescent="0.3">
      <c r="A502" s="402" t="s">
        <v>14104</v>
      </c>
      <c r="B502" s="402">
        <v>9210138</v>
      </c>
      <c r="C502" s="108"/>
      <c r="D502" s="108">
        <v>2</v>
      </c>
      <c r="E502" s="108"/>
      <c r="F502" s="108"/>
      <c r="G502" s="108"/>
      <c r="H502" s="108"/>
      <c r="I502" s="108">
        <v>0.96</v>
      </c>
      <c r="J502" s="108"/>
      <c r="K502" s="108"/>
      <c r="L502" s="108">
        <v>2.96</v>
      </c>
      <c r="M502" s="108">
        <v>2</v>
      </c>
    </row>
    <row r="503" spans="1:13" x14ac:dyDescent="0.3">
      <c r="A503" s="402" t="s">
        <v>14105</v>
      </c>
      <c r="B503" s="402">
        <v>9210144</v>
      </c>
      <c r="C503" s="108"/>
      <c r="D503" s="108">
        <v>4</v>
      </c>
      <c r="E503" s="108"/>
      <c r="F503" s="108"/>
      <c r="G503" s="108">
        <v>72</v>
      </c>
      <c r="H503" s="108"/>
      <c r="I503" s="108"/>
      <c r="J503" s="108">
        <v>6</v>
      </c>
      <c r="K503" s="108"/>
      <c r="L503" s="108">
        <v>82</v>
      </c>
      <c r="M503" s="108">
        <v>4</v>
      </c>
    </row>
    <row r="504" spans="1:13" x14ac:dyDescent="0.3">
      <c r="A504" s="402" t="s">
        <v>14106</v>
      </c>
      <c r="B504" s="402">
        <v>9210144</v>
      </c>
      <c r="C504" s="108"/>
      <c r="D504" s="108">
        <v>16</v>
      </c>
      <c r="E504" s="108"/>
      <c r="F504" s="108"/>
      <c r="G504" s="108">
        <v>24</v>
      </c>
      <c r="H504" s="108"/>
      <c r="I504" s="108"/>
      <c r="J504" s="108">
        <v>3.84</v>
      </c>
      <c r="K504" s="108"/>
      <c r="L504" s="108">
        <v>43.84</v>
      </c>
      <c r="M504" s="108">
        <v>16</v>
      </c>
    </row>
    <row r="505" spans="1:13" x14ac:dyDescent="0.3">
      <c r="A505" s="402" t="s">
        <v>14107</v>
      </c>
      <c r="B505" s="402">
        <v>9210136</v>
      </c>
      <c r="C505" s="108"/>
      <c r="D505" s="108">
        <v>4</v>
      </c>
      <c r="E505" s="108"/>
      <c r="F505" s="108"/>
      <c r="G505" s="108">
        <v>4</v>
      </c>
      <c r="H505" s="108"/>
      <c r="I505" s="108"/>
      <c r="J505" s="108"/>
      <c r="K505" s="108"/>
      <c r="L505" s="108">
        <v>8</v>
      </c>
      <c r="M505" s="108">
        <v>4</v>
      </c>
    </row>
    <row r="506" spans="1:13" x14ac:dyDescent="0.3">
      <c r="A506" s="402" t="s">
        <v>14108</v>
      </c>
      <c r="B506" s="402">
        <v>9210144</v>
      </c>
      <c r="C506" s="108">
        <v>0.48</v>
      </c>
      <c r="D506" s="108"/>
      <c r="E506" s="108"/>
      <c r="F506" s="108"/>
      <c r="G506" s="108"/>
      <c r="H506" s="108"/>
      <c r="I506" s="108">
        <v>0.48</v>
      </c>
      <c r="J506" s="108"/>
      <c r="K506" s="108">
        <v>0.48</v>
      </c>
      <c r="L506" s="108">
        <v>1.44</v>
      </c>
      <c r="M506" s="108">
        <v>0.48</v>
      </c>
    </row>
    <row r="507" spans="1:13" x14ac:dyDescent="0.3">
      <c r="A507" s="402" t="s">
        <v>14109</v>
      </c>
      <c r="B507" s="402">
        <v>9210138</v>
      </c>
      <c r="C507" s="108"/>
      <c r="D507" s="108">
        <v>2</v>
      </c>
      <c r="E507" s="108"/>
      <c r="F507" s="108"/>
      <c r="G507" s="108">
        <v>3</v>
      </c>
      <c r="H507" s="108"/>
      <c r="I507" s="108"/>
      <c r="J507" s="108"/>
      <c r="K507" s="108">
        <v>0.32</v>
      </c>
      <c r="L507" s="108">
        <v>5.32</v>
      </c>
      <c r="M507" s="108">
        <v>2</v>
      </c>
    </row>
    <row r="508" spans="1:13" x14ac:dyDescent="0.3">
      <c r="A508" s="402" t="s">
        <v>14110</v>
      </c>
      <c r="B508" s="402">
        <v>9210132</v>
      </c>
      <c r="C508" s="108"/>
      <c r="D508" s="108">
        <v>1</v>
      </c>
      <c r="E508" s="108"/>
      <c r="F508" s="108"/>
      <c r="G508" s="108">
        <v>1</v>
      </c>
      <c r="H508" s="108"/>
      <c r="I508" s="108"/>
      <c r="J508" s="108"/>
      <c r="K508" s="108">
        <v>1.44</v>
      </c>
      <c r="L508" s="108">
        <v>3.44</v>
      </c>
      <c r="M508" s="108">
        <v>1</v>
      </c>
    </row>
    <row r="509" spans="1:13" x14ac:dyDescent="0.3">
      <c r="A509" s="402" t="s">
        <v>14111</v>
      </c>
      <c r="B509" s="402">
        <v>9210134</v>
      </c>
      <c r="C509" s="108"/>
      <c r="D509" s="108">
        <v>1</v>
      </c>
      <c r="E509" s="108"/>
      <c r="F509" s="108"/>
      <c r="G509" s="108"/>
      <c r="H509" s="108"/>
      <c r="I509" s="108">
        <v>0.32</v>
      </c>
      <c r="J509" s="108"/>
      <c r="K509" s="108">
        <v>0.96</v>
      </c>
      <c r="L509" s="108">
        <v>2.2800000000000002</v>
      </c>
      <c r="M509" s="108">
        <v>1</v>
      </c>
    </row>
    <row r="510" spans="1:13" x14ac:dyDescent="0.3">
      <c r="A510" s="402" t="s">
        <v>14111</v>
      </c>
      <c r="B510" s="402">
        <v>9210142</v>
      </c>
      <c r="C510" s="108"/>
      <c r="D510" s="108"/>
      <c r="E510" s="108"/>
      <c r="F510" s="108"/>
      <c r="G510" s="108"/>
      <c r="H510" s="108"/>
      <c r="I510" s="108">
        <v>3.84</v>
      </c>
      <c r="J510" s="108"/>
      <c r="K510" s="108"/>
      <c r="L510" s="108">
        <v>3.84</v>
      </c>
      <c r="M510" s="108">
        <v>0</v>
      </c>
    </row>
    <row r="511" spans="1:13" x14ac:dyDescent="0.3">
      <c r="A511" s="402" t="s">
        <v>14112</v>
      </c>
      <c r="B511" s="402">
        <v>9210144</v>
      </c>
      <c r="C511" s="108">
        <v>0.34</v>
      </c>
      <c r="D511" s="108"/>
      <c r="E511" s="108"/>
      <c r="F511" s="108"/>
      <c r="G511" s="108"/>
      <c r="H511" s="108"/>
      <c r="I511" s="108">
        <v>0.48</v>
      </c>
      <c r="J511" s="108"/>
      <c r="K511" s="108">
        <v>0.32</v>
      </c>
      <c r="L511" s="108">
        <v>1.1400000000000001</v>
      </c>
      <c r="M511" s="108">
        <v>0.34</v>
      </c>
    </row>
    <row r="512" spans="1:13" x14ac:dyDescent="0.3">
      <c r="A512" s="402" t="s">
        <v>14113</v>
      </c>
      <c r="B512" s="402">
        <v>9210138</v>
      </c>
      <c r="C512" s="108">
        <v>0.34</v>
      </c>
      <c r="D512" s="108"/>
      <c r="E512" s="108"/>
      <c r="F512" s="108"/>
      <c r="G512" s="108"/>
      <c r="H512" s="108"/>
      <c r="I512" s="108"/>
      <c r="J512" s="108"/>
      <c r="K512" s="108"/>
      <c r="L512" s="108">
        <v>0.34</v>
      </c>
      <c r="M512" s="108">
        <v>0.34</v>
      </c>
    </row>
    <row r="513" spans="1:13" x14ac:dyDescent="0.3">
      <c r="A513" s="402" t="s">
        <v>14114</v>
      </c>
      <c r="B513" s="402">
        <v>9210144</v>
      </c>
      <c r="C513" s="108"/>
      <c r="D513" s="108">
        <v>4</v>
      </c>
      <c r="E513" s="108"/>
      <c r="F513" s="108"/>
      <c r="G513" s="108">
        <v>32</v>
      </c>
      <c r="H513" s="108"/>
      <c r="I513" s="108"/>
      <c r="J513" s="108">
        <v>4</v>
      </c>
      <c r="K513" s="108">
        <v>1.44</v>
      </c>
      <c r="L513" s="108">
        <v>41.44</v>
      </c>
      <c r="M513" s="108">
        <v>4</v>
      </c>
    </row>
    <row r="514" spans="1:13" x14ac:dyDescent="0.3">
      <c r="A514" s="402" t="s">
        <v>14115</v>
      </c>
      <c r="B514" s="402">
        <v>9210144</v>
      </c>
      <c r="C514" s="108">
        <v>0.68</v>
      </c>
      <c r="D514" s="108"/>
      <c r="E514" s="108"/>
      <c r="F514" s="108"/>
      <c r="G514" s="108"/>
      <c r="H514" s="108"/>
      <c r="I514" s="108">
        <v>0.32</v>
      </c>
      <c r="J514" s="108"/>
      <c r="K514" s="108"/>
      <c r="L514" s="108">
        <v>1</v>
      </c>
      <c r="M514" s="108">
        <v>0.68</v>
      </c>
    </row>
    <row r="515" spans="1:13" x14ac:dyDescent="0.3">
      <c r="A515" s="402" t="s">
        <v>14116</v>
      </c>
      <c r="B515" s="402">
        <v>9210144</v>
      </c>
      <c r="C515" s="108"/>
      <c r="D515" s="108">
        <v>21</v>
      </c>
      <c r="E515" s="108"/>
      <c r="F515" s="108"/>
      <c r="G515" s="108">
        <v>24</v>
      </c>
      <c r="H515" s="108"/>
      <c r="I515" s="108"/>
      <c r="J515" s="108">
        <v>1.92</v>
      </c>
      <c r="K515" s="108"/>
      <c r="L515" s="108">
        <v>46.92</v>
      </c>
      <c r="M515" s="108">
        <v>21</v>
      </c>
    </row>
    <row r="516" spans="1:13" x14ac:dyDescent="0.3">
      <c r="A516" s="402" t="s">
        <v>14117</v>
      </c>
      <c r="B516" s="402">
        <v>9210144</v>
      </c>
      <c r="C516" s="108"/>
      <c r="D516" s="108">
        <v>6</v>
      </c>
      <c r="E516" s="108"/>
      <c r="F516" s="108"/>
      <c r="G516" s="108">
        <v>24</v>
      </c>
      <c r="H516" s="108"/>
      <c r="I516" s="108"/>
      <c r="J516" s="108">
        <v>4.8</v>
      </c>
      <c r="K516" s="108"/>
      <c r="L516" s="108">
        <v>34.799999999999997</v>
      </c>
      <c r="M516" s="108">
        <v>6</v>
      </c>
    </row>
    <row r="517" spans="1:13" x14ac:dyDescent="0.3">
      <c r="A517" s="402" t="s">
        <v>14118</v>
      </c>
      <c r="B517" s="402">
        <v>9210134</v>
      </c>
      <c r="C517" s="108"/>
      <c r="D517" s="108">
        <v>8</v>
      </c>
      <c r="E517" s="108"/>
      <c r="F517" s="108"/>
      <c r="G517" s="108">
        <v>2</v>
      </c>
      <c r="H517" s="108"/>
      <c r="I517" s="108"/>
      <c r="J517" s="108"/>
      <c r="K517" s="108"/>
      <c r="L517" s="108">
        <v>10</v>
      </c>
      <c r="M517" s="108">
        <v>8</v>
      </c>
    </row>
    <row r="518" spans="1:13" x14ac:dyDescent="0.3">
      <c r="A518" s="402" t="s">
        <v>14119</v>
      </c>
      <c r="B518" s="402">
        <v>9210144</v>
      </c>
      <c r="C518" s="108"/>
      <c r="D518" s="108">
        <v>1</v>
      </c>
      <c r="E518" s="108"/>
      <c r="F518" s="108"/>
      <c r="G518" s="108">
        <v>3</v>
      </c>
      <c r="H518" s="108"/>
      <c r="I518" s="108"/>
      <c r="J518" s="108"/>
      <c r="K518" s="108"/>
      <c r="L518" s="108">
        <v>4</v>
      </c>
      <c r="M518" s="108">
        <v>1</v>
      </c>
    </row>
    <row r="519" spans="1:13" x14ac:dyDescent="0.3">
      <c r="A519" s="402" t="s">
        <v>14120</v>
      </c>
      <c r="B519" s="402">
        <v>9210144</v>
      </c>
      <c r="C519" s="108"/>
      <c r="D519" s="108">
        <v>1</v>
      </c>
      <c r="E519" s="108"/>
      <c r="F519" s="108"/>
      <c r="G519" s="108">
        <v>6</v>
      </c>
      <c r="H519" s="108"/>
      <c r="I519" s="108"/>
      <c r="J519" s="108">
        <v>0.32</v>
      </c>
      <c r="K519" s="108"/>
      <c r="L519" s="108">
        <v>7.32</v>
      </c>
      <c r="M519" s="108">
        <v>1</v>
      </c>
    </row>
    <row r="520" spans="1:13" x14ac:dyDescent="0.3">
      <c r="A520" s="402" t="s">
        <v>14121</v>
      </c>
      <c r="B520" s="402">
        <v>9210144</v>
      </c>
      <c r="C520" s="108"/>
      <c r="D520" s="108">
        <v>2</v>
      </c>
      <c r="E520" s="108"/>
      <c r="F520" s="108"/>
      <c r="G520" s="108">
        <v>2</v>
      </c>
      <c r="H520" s="108"/>
      <c r="I520" s="108"/>
      <c r="J520" s="108">
        <v>0.32</v>
      </c>
      <c r="K520" s="108"/>
      <c r="L520" s="108">
        <v>4.32</v>
      </c>
      <c r="M520" s="108">
        <v>2</v>
      </c>
    </row>
    <row r="521" spans="1:13" x14ac:dyDescent="0.3">
      <c r="A521" s="402" t="s">
        <v>14122</v>
      </c>
      <c r="B521" s="402">
        <v>9210144</v>
      </c>
      <c r="C521" s="108"/>
      <c r="D521" s="108">
        <v>2</v>
      </c>
      <c r="E521" s="108"/>
      <c r="F521" s="108"/>
      <c r="G521" s="108">
        <v>4</v>
      </c>
      <c r="H521" s="108"/>
      <c r="I521" s="108"/>
      <c r="J521" s="108">
        <v>0.32</v>
      </c>
      <c r="K521" s="108"/>
      <c r="L521" s="108">
        <v>6.32</v>
      </c>
      <c r="M521" s="108">
        <v>2</v>
      </c>
    </row>
    <row r="522" spans="1:13" x14ac:dyDescent="0.3">
      <c r="A522" s="402" t="s">
        <v>15723</v>
      </c>
      <c r="B522" s="402">
        <v>9210144</v>
      </c>
      <c r="C522" s="108">
        <v>1.92</v>
      </c>
      <c r="D522" s="108"/>
      <c r="E522" s="108"/>
      <c r="F522" s="108"/>
      <c r="G522" s="108"/>
      <c r="H522" s="108"/>
      <c r="I522" s="108">
        <v>4.32</v>
      </c>
      <c r="J522" s="108"/>
      <c r="K522" s="108">
        <v>0.48</v>
      </c>
      <c r="L522" s="108">
        <v>6.7200000000000006</v>
      </c>
      <c r="M522" s="108">
        <v>1.92</v>
      </c>
    </row>
    <row r="523" spans="1:13" x14ac:dyDescent="0.3">
      <c r="A523" s="402" t="s">
        <v>14123</v>
      </c>
      <c r="B523" s="402">
        <v>9210134</v>
      </c>
      <c r="C523" s="108"/>
      <c r="D523" s="108">
        <v>4</v>
      </c>
      <c r="E523" s="108"/>
      <c r="F523" s="108"/>
      <c r="G523" s="108"/>
      <c r="H523" s="108"/>
      <c r="I523" s="108">
        <v>0.48</v>
      </c>
      <c r="J523" s="108"/>
      <c r="K523" s="108"/>
      <c r="L523" s="108">
        <v>4.4800000000000004</v>
      </c>
      <c r="M523" s="108">
        <v>4</v>
      </c>
    </row>
    <row r="524" spans="1:13" x14ac:dyDescent="0.3">
      <c r="A524" s="402" t="s">
        <v>14124</v>
      </c>
      <c r="B524" s="402">
        <v>9210144</v>
      </c>
      <c r="C524" s="108">
        <v>0.17</v>
      </c>
      <c r="D524" s="108"/>
      <c r="E524" s="108"/>
      <c r="F524" s="108"/>
      <c r="G524" s="108"/>
      <c r="H524" s="108"/>
      <c r="I524" s="108">
        <v>0.17</v>
      </c>
      <c r="J524" s="108"/>
      <c r="K524" s="108"/>
      <c r="L524" s="108">
        <v>0.34</v>
      </c>
      <c r="M524" s="108">
        <v>0.17</v>
      </c>
    </row>
    <row r="525" spans="1:13" x14ac:dyDescent="0.3">
      <c r="A525" s="402" t="s">
        <v>14125</v>
      </c>
      <c r="B525" s="402">
        <v>9210144</v>
      </c>
      <c r="C525" s="108">
        <v>0.17</v>
      </c>
      <c r="D525" s="108"/>
      <c r="E525" s="108"/>
      <c r="F525" s="108"/>
      <c r="G525" s="108"/>
      <c r="H525" s="108"/>
      <c r="I525" s="108"/>
      <c r="J525" s="108"/>
      <c r="K525" s="108"/>
      <c r="L525" s="108">
        <v>0.17</v>
      </c>
      <c r="M525" s="108">
        <v>0.17</v>
      </c>
    </row>
    <row r="526" spans="1:13" x14ac:dyDescent="0.3">
      <c r="A526" s="402" t="s">
        <v>14126</v>
      </c>
      <c r="B526" s="402">
        <v>9210144</v>
      </c>
      <c r="C526" s="108">
        <v>0.32</v>
      </c>
      <c r="D526" s="108"/>
      <c r="E526" s="108"/>
      <c r="F526" s="108"/>
      <c r="G526" s="108"/>
      <c r="H526" s="108"/>
      <c r="I526" s="108">
        <v>0.32</v>
      </c>
      <c r="J526" s="108"/>
      <c r="K526" s="108"/>
      <c r="L526" s="108">
        <v>0.64</v>
      </c>
      <c r="M526" s="108">
        <v>0.32</v>
      </c>
    </row>
    <row r="527" spans="1:13" x14ac:dyDescent="0.3">
      <c r="A527" s="402" t="s">
        <v>14127</v>
      </c>
      <c r="B527" s="402">
        <v>9210144</v>
      </c>
      <c r="C527" s="108">
        <v>0.96</v>
      </c>
      <c r="D527" s="108"/>
      <c r="E527" s="108"/>
      <c r="F527" s="108"/>
      <c r="G527" s="108">
        <v>3</v>
      </c>
      <c r="H527" s="108"/>
      <c r="I527" s="108"/>
      <c r="J527" s="108"/>
      <c r="K527" s="108"/>
      <c r="L527" s="108">
        <v>3.96</v>
      </c>
      <c r="M527" s="108">
        <v>0.96</v>
      </c>
    </row>
    <row r="528" spans="1:13" x14ac:dyDescent="0.3">
      <c r="A528" s="402" t="s">
        <v>14128</v>
      </c>
      <c r="B528" s="402">
        <v>9210144</v>
      </c>
      <c r="C528" s="108"/>
      <c r="D528" s="108">
        <v>2</v>
      </c>
      <c r="E528" s="108"/>
      <c r="F528" s="108"/>
      <c r="G528" s="108">
        <v>2</v>
      </c>
      <c r="H528" s="108"/>
      <c r="I528" s="108"/>
      <c r="J528" s="108">
        <v>0.32</v>
      </c>
      <c r="K528" s="108"/>
      <c r="L528" s="108">
        <v>4.32</v>
      </c>
      <c r="M528" s="108">
        <v>2</v>
      </c>
    </row>
    <row r="529" spans="1:13" x14ac:dyDescent="0.3">
      <c r="A529" s="402" t="s">
        <v>14129</v>
      </c>
      <c r="B529" s="402">
        <v>9210144</v>
      </c>
      <c r="C529" s="108">
        <v>0.48</v>
      </c>
      <c r="D529" s="108"/>
      <c r="E529" s="108"/>
      <c r="F529" s="108"/>
      <c r="G529" s="108">
        <v>4</v>
      </c>
      <c r="H529" s="108"/>
      <c r="I529" s="108"/>
      <c r="J529" s="108">
        <v>0.32</v>
      </c>
      <c r="K529" s="108"/>
      <c r="L529" s="108">
        <v>4.8000000000000007</v>
      </c>
      <c r="M529" s="108">
        <v>0.48</v>
      </c>
    </row>
    <row r="530" spans="1:13" x14ac:dyDescent="0.3">
      <c r="A530" s="402" t="s">
        <v>16361</v>
      </c>
      <c r="B530" s="402">
        <v>9210144</v>
      </c>
      <c r="C530" s="108">
        <v>0.17</v>
      </c>
      <c r="D530" s="108"/>
      <c r="E530" s="108"/>
      <c r="F530" s="108"/>
      <c r="G530" s="108">
        <v>4</v>
      </c>
      <c r="H530" s="108"/>
      <c r="I530" s="108"/>
      <c r="J530" s="108"/>
      <c r="K530" s="108">
        <v>0.48</v>
      </c>
      <c r="L530" s="108">
        <v>4.6500000000000004</v>
      </c>
      <c r="M530" s="108">
        <v>0.17</v>
      </c>
    </row>
    <row r="531" spans="1:13" x14ac:dyDescent="0.3">
      <c r="A531" s="402" t="s">
        <v>14130</v>
      </c>
      <c r="B531" s="402">
        <v>9210144</v>
      </c>
      <c r="C531" s="108">
        <v>0.32</v>
      </c>
      <c r="D531" s="108"/>
      <c r="E531" s="108"/>
      <c r="F531" s="108"/>
      <c r="G531" s="108"/>
      <c r="H531" s="108"/>
      <c r="I531" s="108">
        <v>0.48</v>
      </c>
      <c r="J531" s="108"/>
      <c r="K531" s="108"/>
      <c r="L531" s="108">
        <v>0.8</v>
      </c>
      <c r="M531" s="108">
        <v>0.32</v>
      </c>
    </row>
    <row r="532" spans="1:13" x14ac:dyDescent="0.3">
      <c r="A532" s="402" t="s">
        <v>14131</v>
      </c>
      <c r="B532" s="402">
        <v>9210144</v>
      </c>
      <c r="C532" s="108"/>
      <c r="D532" s="108">
        <v>16</v>
      </c>
      <c r="E532" s="108"/>
      <c r="F532" s="108"/>
      <c r="G532" s="108">
        <v>24</v>
      </c>
      <c r="H532" s="108"/>
      <c r="I532" s="108"/>
      <c r="J532" s="108">
        <v>1.92</v>
      </c>
      <c r="K532" s="108"/>
      <c r="L532" s="108">
        <v>41.92</v>
      </c>
      <c r="M532" s="108">
        <v>16</v>
      </c>
    </row>
    <row r="533" spans="1:13" x14ac:dyDescent="0.3">
      <c r="A533" s="402" t="s">
        <v>14132</v>
      </c>
      <c r="B533" s="402">
        <v>9210132</v>
      </c>
      <c r="C533" s="108"/>
      <c r="D533" s="108">
        <v>1</v>
      </c>
      <c r="E533" s="108"/>
      <c r="F533" s="108"/>
      <c r="G533" s="108"/>
      <c r="H533" s="108"/>
      <c r="I533" s="108">
        <v>1.44</v>
      </c>
      <c r="J533" s="108"/>
      <c r="K533" s="108"/>
      <c r="L533" s="108">
        <v>2.44</v>
      </c>
      <c r="M533" s="108">
        <v>1</v>
      </c>
    </row>
    <row r="534" spans="1:13" x14ac:dyDescent="0.3">
      <c r="A534" s="402" t="s">
        <v>14133</v>
      </c>
      <c r="B534" s="402">
        <v>9210144</v>
      </c>
      <c r="C534" s="108">
        <v>0.48</v>
      </c>
      <c r="D534" s="108"/>
      <c r="E534" s="108"/>
      <c r="F534" s="108"/>
      <c r="G534" s="108">
        <v>1</v>
      </c>
      <c r="H534" s="108"/>
      <c r="I534" s="108"/>
      <c r="J534" s="108"/>
      <c r="K534" s="108"/>
      <c r="L534" s="108">
        <v>1.48</v>
      </c>
      <c r="M534" s="108">
        <v>0.48</v>
      </c>
    </row>
    <row r="535" spans="1:13" x14ac:dyDescent="0.3">
      <c r="A535" s="402" t="s">
        <v>14134</v>
      </c>
      <c r="B535" s="402">
        <v>9210144</v>
      </c>
      <c r="C535" s="108">
        <v>0.32</v>
      </c>
      <c r="D535" s="108"/>
      <c r="E535" s="108"/>
      <c r="F535" s="108"/>
      <c r="G535" s="108">
        <v>1</v>
      </c>
      <c r="H535" s="108"/>
      <c r="I535" s="108"/>
      <c r="J535" s="108"/>
      <c r="K535" s="108"/>
      <c r="L535" s="108">
        <v>1.32</v>
      </c>
      <c r="M535" s="108">
        <v>0.32</v>
      </c>
    </row>
    <row r="536" spans="1:13" x14ac:dyDescent="0.3">
      <c r="A536" s="402" t="s">
        <v>14135</v>
      </c>
      <c r="B536" s="402">
        <v>9210144</v>
      </c>
      <c r="C536" s="108">
        <v>0.48</v>
      </c>
      <c r="D536" s="108"/>
      <c r="E536" s="108"/>
      <c r="F536" s="108"/>
      <c r="G536" s="108">
        <v>16</v>
      </c>
      <c r="H536" s="108"/>
      <c r="I536" s="108"/>
      <c r="J536" s="108">
        <v>1</v>
      </c>
      <c r="K536" s="108"/>
      <c r="L536" s="108">
        <v>17.48</v>
      </c>
      <c r="M536" s="108">
        <v>0.48</v>
      </c>
    </row>
    <row r="537" spans="1:13" x14ac:dyDescent="0.3">
      <c r="A537" s="402" t="s">
        <v>14136</v>
      </c>
      <c r="B537" s="402">
        <v>9210144</v>
      </c>
      <c r="C537" s="108"/>
      <c r="D537" s="108">
        <v>1</v>
      </c>
      <c r="E537" s="108"/>
      <c r="F537" s="108"/>
      <c r="G537" s="108">
        <v>3</v>
      </c>
      <c r="H537" s="108"/>
      <c r="I537" s="108"/>
      <c r="J537" s="108">
        <v>0.64</v>
      </c>
      <c r="K537" s="108"/>
      <c r="L537" s="108">
        <v>4.6399999999999997</v>
      </c>
      <c r="M537" s="108">
        <v>1</v>
      </c>
    </row>
    <row r="538" spans="1:13" x14ac:dyDescent="0.3">
      <c r="A538" s="402" t="s">
        <v>14137</v>
      </c>
      <c r="B538" s="402">
        <v>9210144</v>
      </c>
      <c r="C538" s="108">
        <v>0.48</v>
      </c>
      <c r="D538" s="108"/>
      <c r="E538" s="108"/>
      <c r="F538" s="108"/>
      <c r="G538" s="108"/>
      <c r="H538" s="108"/>
      <c r="I538" s="108">
        <v>0.96</v>
      </c>
      <c r="J538" s="108"/>
      <c r="K538" s="108">
        <v>0.96</v>
      </c>
      <c r="L538" s="108">
        <v>2.4</v>
      </c>
      <c r="M538" s="108">
        <v>0.48</v>
      </c>
    </row>
    <row r="539" spans="1:13" x14ac:dyDescent="0.3">
      <c r="A539" s="402" t="s">
        <v>14138</v>
      </c>
      <c r="B539" s="402">
        <v>9210144</v>
      </c>
      <c r="C539" s="108">
        <v>4.32</v>
      </c>
      <c r="D539" s="108"/>
      <c r="E539" s="108"/>
      <c r="F539" s="108"/>
      <c r="G539" s="108"/>
      <c r="H539" s="108"/>
      <c r="I539" s="108">
        <v>0.96</v>
      </c>
      <c r="J539" s="108">
        <v>0.32</v>
      </c>
      <c r="K539" s="108"/>
      <c r="L539" s="108">
        <v>5.6000000000000005</v>
      </c>
      <c r="M539" s="108">
        <v>4.32</v>
      </c>
    </row>
    <row r="540" spans="1:13" x14ac:dyDescent="0.3">
      <c r="A540" s="402" t="s">
        <v>14139</v>
      </c>
      <c r="B540" s="402">
        <v>9210144</v>
      </c>
      <c r="C540" s="108"/>
      <c r="D540" s="108">
        <v>18</v>
      </c>
      <c r="E540" s="108"/>
      <c r="F540" s="108"/>
      <c r="G540" s="108">
        <v>36</v>
      </c>
      <c r="H540" s="108"/>
      <c r="I540" s="108"/>
      <c r="J540" s="108">
        <v>3.2</v>
      </c>
      <c r="K540" s="108"/>
      <c r="L540" s="108">
        <v>57.2</v>
      </c>
      <c r="M540" s="108">
        <v>18</v>
      </c>
    </row>
    <row r="541" spans="1:13" x14ac:dyDescent="0.3">
      <c r="A541" s="402" t="s">
        <v>14140</v>
      </c>
      <c r="B541" s="402">
        <v>9210144</v>
      </c>
      <c r="C541" s="108">
        <v>0.96</v>
      </c>
      <c r="D541" s="108"/>
      <c r="E541" s="108"/>
      <c r="F541" s="108"/>
      <c r="G541" s="108">
        <v>48</v>
      </c>
      <c r="H541" s="108"/>
      <c r="I541" s="108"/>
      <c r="J541" s="108">
        <v>1.92</v>
      </c>
      <c r="K541" s="108"/>
      <c r="L541" s="108">
        <v>50.88</v>
      </c>
      <c r="M541" s="108">
        <v>0.96</v>
      </c>
    </row>
    <row r="542" spans="1:13" x14ac:dyDescent="0.3">
      <c r="A542" s="402" t="s">
        <v>14141</v>
      </c>
      <c r="B542" s="402">
        <v>9210144</v>
      </c>
      <c r="C542" s="108">
        <v>1.92</v>
      </c>
      <c r="D542" s="108"/>
      <c r="E542" s="108"/>
      <c r="F542" s="108"/>
      <c r="G542" s="108">
        <v>12</v>
      </c>
      <c r="H542" s="108"/>
      <c r="I542" s="108"/>
      <c r="J542" s="108">
        <v>3</v>
      </c>
      <c r="K542" s="108"/>
      <c r="L542" s="108">
        <v>16.920000000000002</v>
      </c>
      <c r="M542" s="108">
        <v>1.92</v>
      </c>
    </row>
    <row r="543" spans="1:13" x14ac:dyDescent="0.3">
      <c r="A543" s="402" t="s">
        <v>14142</v>
      </c>
      <c r="B543" s="402">
        <v>9210144</v>
      </c>
      <c r="C543" s="108">
        <v>2.88</v>
      </c>
      <c r="D543" s="108"/>
      <c r="E543" s="108"/>
      <c r="F543" s="108"/>
      <c r="G543" s="108">
        <v>12</v>
      </c>
      <c r="H543" s="108"/>
      <c r="I543" s="108"/>
      <c r="J543" s="108">
        <v>0.96</v>
      </c>
      <c r="K543" s="108"/>
      <c r="L543" s="108">
        <v>15.84</v>
      </c>
      <c r="M543" s="108">
        <v>2.88</v>
      </c>
    </row>
    <row r="544" spans="1:13" x14ac:dyDescent="0.3">
      <c r="A544" s="402" t="s">
        <v>14143</v>
      </c>
      <c r="B544" s="402">
        <v>9210144</v>
      </c>
      <c r="C544" s="108"/>
      <c r="D544" s="108">
        <v>6</v>
      </c>
      <c r="E544" s="108"/>
      <c r="F544" s="108"/>
      <c r="G544" s="108">
        <v>20</v>
      </c>
      <c r="H544" s="108"/>
      <c r="I544" s="108"/>
      <c r="J544" s="108">
        <v>1.92</v>
      </c>
      <c r="K544" s="108"/>
      <c r="L544" s="108">
        <v>27.92</v>
      </c>
      <c r="M544" s="108">
        <v>6</v>
      </c>
    </row>
    <row r="545" spans="1:13" x14ac:dyDescent="0.3">
      <c r="A545" s="402" t="s">
        <v>14144</v>
      </c>
      <c r="B545" s="402">
        <v>9210144</v>
      </c>
      <c r="C545" s="108"/>
      <c r="D545" s="108">
        <v>20</v>
      </c>
      <c r="E545" s="108"/>
      <c r="F545" s="108"/>
      <c r="G545" s="108">
        <v>24</v>
      </c>
      <c r="H545" s="108"/>
      <c r="I545" s="108"/>
      <c r="J545" s="108">
        <v>0.32</v>
      </c>
      <c r="K545" s="108"/>
      <c r="L545" s="108">
        <v>44.32</v>
      </c>
      <c r="M545" s="108">
        <v>20</v>
      </c>
    </row>
    <row r="546" spans="1:13" x14ac:dyDescent="0.3">
      <c r="A546" s="402" t="s">
        <v>14145</v>
      </c>
      <c r="B546" s="402">
        <v>9210144</v>
      </c>
      <c r="C546" s="108"/>
      <c r="D546" s="108">
        <v>1</v>
      </c>
      <c r="E546" s="108"/>
      <c r="F546" s="108"/>
      <c r="G546" s="108"/>
      <c r="H546" s="108"/>
      <c r="I546" s="108">
        <v>0.48</v>
      </c>
      <c r="J546" s="108"/>
      <c r="K546" s="108"/>
      <c r="L546" s="108">
        <v>1.48</v>
      </c>
      <c r="M546" s="108">
        <v>1</v>
      </c>
    </row>
    <row r="547" spans="1:13" x14ac:dyDescent="0.3">
      <c r="A547" s="402" t="s">
        <v>14146</v>
      </c>
      <c r="B547" s="402">
        <v>9210144</v>
      </c>
      <c r="C547" s="108"/>
      <c r="D547" s="108">
        <v>2</v>
      </c>
      <c r="E547" s="108"/>
      <c r="F547" s="108"/>
      <c r="G547" s="108">
        <v>2</v>
      </c>
      <c r="H547" s="108"/>
      <c r="I547" s="108"/>
      <c r="J547" s="108">
        <v>0.32</v>
      </c>
      <c r="K547" s="108"/>
      <c r="L547" s="108">
        <v>4.32</v>
      </c>
      <c r="M547" s="108">
        <v>2</v>
      </c>
    </row>
    <row r="548" spans="1:13" x14ac:dyDescent="0.3">
      <c r="A548" s="402" t="s">
        <v>14147</v>
      </c>
      <c r="B548" s="402">
        <v>9210144</v>
      </c>
      <c r="C548" s="108"/>
      <c r="D548" s="108">
        <v>2</v>
      </c>
      <c r="E548" s="108"/>
      <c r="F548" s="108"/>
      <c r="G548" s="108">
        <v>12</v>
      </c>
      <c r="H548" s="108"/>
      <c r="I548" s="108"/>
      <c r="J548" s="108">
        <v>1.92</v>
      </c>
      <c r="K548" s="108"/>
      <c r="L548" s="108">
        <v>15.92</v>
      </c>
      <c r="M548" s="108">
        <v>2</v>
      </c>
    </row>
    <row r="549" spans="1:13" x14ac:dyDescent="0.3">
      <c r="A549" s="402" t="s">
        <v>14148</v>
      </c>
      <c r="B549" s="402">
        <v>9210144</v>
      </c>
      <c r="C549" s="108"/>
      <c r="D549" s="108">
        <v>3</v>
      </c>
      <c r="E549" s="108"/>
      <c r="F549" s="108"/>
      <c r="G549" s="108">
        <v>3</v>
      </c>
      <c r="H549" s="108"/>
      <c r="I549" s="108"/>
      <c r="J549" s="108">
        <v>0.64</v>
      </c>
      <c r="K549" s="108"/>
      <c r="L549" s="108">
        <v>6.64</v>
      </c>
      <c r="M549" s="108">
        <v>3</v>
      </c>
    </row>
    <row r="550" spans="1:13" x14ac:dyDescent="0.3">
      <c r="A550" s="402" t="s">
        <v>14149</v>
      </c>
      <c r="B550" s="402">
        <v>9210144</v>
      </c>
      <c r="C550" s="108"/>
      <c r="D550" s="108">
        <v>2</v>
      </c>
      <c r="E550" s="108"/>
      <c r="F550" s="108"/>
      <c r="G550" s="108">
        <v>3</v>
      </c>
      <c r="H550" s="108"/>
      <c r="I550" s="108"/>
      <c r="J550" s="108"/>
      <c r="K550" s="108"/>
      <c r="L550" s="108">
        <v>5</v>
      </c>
      <c r="M550" s="108">
        <v>2</v>
      </c>
    </row>
    <row r="551" spans="1:13" x14ac:dyDescent="0.3">
      <c r="A551" s="402" t="s">
        <v>14150</v>
      </c>
      <c r="B551" s="402">
        <v>9210144</v>
      </c>
      <c r="C551" s="108"/>
      <c r="D551" s="108">
        <v>21</v>
      </c>
      <c r="E551" s="108"/>
      <c r="F551" s="108"/>
      <c r="G551" s="108">
        <v>30</v>
      </c>
      <c r="H551" s="108"/>
      <c r="I551" s="108"/>
      <c r="J551" s="108">
        <v>4.8</v>
      </c>
      <c r="K551" s="108"/>
      <c r="L551" s="108">
        <v>55.8</v>
      </c>
      <c r="M551" s="108">
        <v>21</v>
      </c>
    </row>
    <row r="552" spans="1:13" x14ac:dyDescent="0.3">
      <c r="A552" s="402" t="s">
        <v>14151</v>
      </c>
      <c r="B552" s="402">
        <v>9210144</v>
      </c>
      <c r="C552" s="108"/>
      <c r="D552" s="108"/>
      <c r="E552" s="108"/>
      <c r="F552" s="108"/>
      <c r="G552" s="108">
        <v>16</v>
      </c>
      <c r="H552" s="108"/>
      <c r="I552" s="108"/>
      <c r="J552" s="108">
        <v>6</v>
      </c>
      <c r="K552" s="108"/>
      <c r="L552" s="108">
        <v>22</v>
      </c>
      <c r="M552" s="108">
        <v>0</v>
      </c>
    </row>
    <row r="553" spans="1:13" x14ac:dyDescent="0.3">
      <c r="A553" s="402" t="s">
        <v>14151</v>
      </c>
      <c r="B553" s="402">
        <v>9210244</v>
      </c>
      <c r="C553" s="108"/>
      <c r="D553" s="108"/>
      <c r="E553" s="108"/>
      <c r="F553" s="108">
        <v>0</v>
      </c>
      <c r="G553" s="108"/>
      <c r="H553" s="108">
        <v>0</v>
      </c>
      <c r="I553" s="108"/>
      <c r="J553" s="108"/>
      <c r="K553" s="108"/>
      <c r="L553" s="108">
        <v>0</v>
      </c>
      <c r="M553" s="108">
        <v>0</v>
      </c>
    </row>
    <row r="554" spans="1:13" x14ac:dyDescent="0.3">
      <c r="A554" s="402" t="s">
        <v>16916</v>
      </c>
      <c r="B554" s="402">
        <v>9210144</v>
      </c>
      <c r="C554" s="108">
        <v>0.32</v>
      </c>
      <c r="D554" s="108"/>
      <c r="E554" s="108"/>
      <c r="F554" s="108"/>
      <c r="G554" s="108"/>
      <c r="H554" s="108"/>
      <c r="I554" s="108">
        <v>0.48</v>
      </c>
      <c r="J554" s="108"/>
      <c r="K554" s="108">
        <v>0.32</v>
      </c>
      <c r="L554" s="108">
        <v>1.1200000000000001</v>
      </c>
      <c r="M554" s="108">
        <v>0.32</v>
      </c>
    </row>
    <row r="555" spans="1:13" x14ac:dyDescent="0.3">
      <c r="A555" s="402" t="s">
        <v>14152</v>
      </c>
      <c r="B555" s="402">
        <v>9210144</v>
      </c>
      <c r="C555" s="108">
        <v>9.6</v>
      </c>
      <c r="D555" s="108"/>
      <c r="E555" s="108"/>
      <c r="F555" s="108"/>
      <c r="G555" s="108"/>
      <c r="H555" s="108"/>
      <c r="I555" s="108">
        <v>14.399999999999999</v>
      </c>
      <c r="J555" s="108">
        <v>0.32</v>
      </c>
      <c r="K555" s="108"/>
      <c r="L555" s="108">
        <v>24.32</v>
      </c>
      <c r="M555" s="108">
        <v>9.6</v>
      </c>
    </row>
    <row r="556" spans="1:13" x14ac:dyDescent="0.3">
      <c r="A556" s="402" t="s">
        <v>14153</v>
      </c>
      <c r="B556" s="402">
        <v>9210144</v>
      </c>
      <c r="C556" s="108"/>
      <c r="D556" s="108">
        <v>8</v>
      </c>
      <c r="E556" s="108"/>
      <c r="F556" s="108"/>
      <c r="G556" s="108">
        <v>20</v>
      </c>
      <c r="H556" s="108"/>
      <c r="I556" s="108"/>
      <c r="J556" s="108"/>
      <c r="K556" s="108"/>
      <c r="L556" s="108">
        <v>28</v>
      </c>
      <c r="M556" s="108">
        <v>8</v>
      </c>
    </row>
    <row r="557" spans="1:13" x14ac:dyDescent="0.3">
      <c r="A557" s="402" t="s">
        <v>14154</v>
      </c>
      <c r="B557" s="402">
        <v>9210144</v>
      </c>
      <c r="C557" s="108"/>
      <c r="D557" s="108">
        <v>1</v>
      </c>
      <c r="E557" s="108"/>
      <c r="F557" s="108"/>
      <c r="G557" s="108"/>
      <c r="H557" s="108"/>
      <c r="I557" s="108">
        <v>0.48</v>
      </c>
      <c r="J557" s="108"/>
      <c r="K557" s="108"/>
      <c r="L557" s="108">
        <v>1.48</v>
      </c>
      <c r="M557" s="108">
        <v>1</v>
      </c>
    </row>
    <row r="558" spans="1:13" x14ac:dyDescent="0.3">
      <c r="A558" s="402" t="s">
        <v>14155</v>
      </c>
      <c r="B558" s="402">
        <v>9210144</v>
      </c>
      <c r="C558" s="108"/>
      <c r="D558" s="108">
        <v>1</v>
      </c>
      <c r="E558" s="108"/>
      <c r="F558" s="108"/>
      <c r="G558" s="108">
        <v>1</v>
      </c>
      <c r="H558" s="108"/>
      <c r="I558" s="108"/>
      <c r="J558" s="108"/>
      <c r="K558" s="108"/>
      <c r="L558" s="108">
        <v>2</v>
      </c>
      <c r="M558" s="108">
        <v>1</v>
      </c>
    </row>
    <row r="559" spans="1:13" x14ac:dyDescent="0.3">
      <c r="A559" s="402" t="s">
        <v>14156</v>
      </c>
      <c r="B559" s="402">
        <v>9210144</v>
      </c>
      <c r="C559" s="108">
        <v>0.64</v>
      </c>
      <c r="D559" s="108"/>
      <c r="E559" s="108"/>
      <c r="F559" s="108"/>
      <c r="G559" s="108"/>
      <c r="H559" s="108"/>
      <c r="I559" s="108">
        <v>0.32</v>
      </c>
      <c r="J559" s="108"/>
      <c r="K559" s="108"/>
      <c r="L559" s="108">
        <v>0.96</v>
      </c>
      <c r="M559" s="108">
        <v>0.64</v>
      </c>
    </row>
    <row r="560" spans="1:13" x14ac:dyDescent="0.3">
      <c r="A560" s="402" t="s">
        <v>17790</v>
      </c>
      <c r="B560" s="402">
        <v>9210144</v>
      </c>
      <c r="C560" s="108"/>
      <c r="D560" s="108">
        <v>2</v>
      </c>
      <c r="E560" s="108"/>
      <c r="F560" s="108"/>
      <c r="G560" s="108">
        <v>2</v>
      </c>
      <c r="H560" s="108"/>
      <c r="I560" s="108"/>
      <c r="J560" s="108">
        <v>0.32</v>
      </c>
      <c r="K560" s="108"/>
      <c r="L560" s="108">
        <v>4.32</v>
      </c>
      <c r="M560" s="108">
        <v>2</v>
      </c>
    </row>
    <row r="561" spans="1:13" x14ac:dyDescent="0.3">
      <c r="A561" s="402" t="s">
        <v>14157</v>
      </c>
      <c r="B561" s="402">
        <v>9210144</v>
      </c>
      <c r="C561" s="108">
        <v>0.96</v>
      </c>
      <c r="D561" s="108"/>
      <c r="E561" s="108"/>
      <c r="F561" s="108"/>
      <c r="G561" s="108">
        <v>4</v>
      </c>
      <c r="H561" s="108"/>
      <c r="I561" s="108"/>
      <c r="J561" s="108">
        <v>0.64</v>
      </c>
      <c r="K561" s="108"/>
      <c r="L561" s="108">
        <v>5.6</v>
      </c>
      <c r="M561" s="108">
        <v>0.96</v>
      </c>
    </row>
    <row r="562" spans="1:13" x14ac:dyDescent="0.3">
      <c r="A562" s="402" t="s">
        <v>14158</v>
      </c>
      <c r="B562" s="402">
        <v>9210144</v>
      </c>
      <c r="C562" s="108">
        <v>0.99</v>
      </c>
      <c r="D562" s="108"/>
      <c r="E562" s="108"/>
      <c r="F562" s="108"/>
      <c r="G562" s="108"/>
      <c r="H562" s="108"/>
      <c r="I562" s="108">
        <v>0.48</v>
      </c>
      <c r="J562" s="108"/>
      <c r="K562" s="108"/>
      <c r="L562" s="108">
        <v>1.47</v>
      </c>
      <c r="M562" s="108">
        <v>0.99</v>
      </c>
    </row>
    <row r="563" spans="1:13" x14ac:dyDescent="0.3">
      <c r="A563" s="402" t="s">
        <v>14159</v>
      </c>
      <c r="B563" s="402">
        <v>9210144</v>
      </c>
      <c r="C563" s="108">
        <v>0.48</v>
      </c>
      <c r="D563" s="108"/>
      <c r="E563" s="108"/>
      <c r="F563" s="108"/>
      <c r="G563" s="108"/>
      <c r="H563" s="108"/>
      <c r="I563" s="108">
        <v>1.44</v>
      </c>
      <c r="J563" s="108">
        <v>0.64</v>
      </c>
      <c r="K563" s="108"/>
      <c r="L563" s="108">
        <v>2.56</v>
      </c>
      <c r="M563" s="108">
        <v>0.48</v>
      </c>
    </row>
    <row r="564" spans="1:13" x14ac:dyDescent="0.3">
      <c r="A564" s="402" t="s">
        <v>14160</v>
      </c>
      <c r="B564" s="402">
        <v>9210134</v>
      </c>
      <c r="C564" s="108">
        <v>0.48</v>
      </c>
      <c r="D564" s="108"/>
      <c r="E564" s="108"/>
      <c r="F564" s="108"/>
      <c r="G564" s="108"/>
      <c r="H564" s="108"/>
      <c r="I564" s="108">
        <v>0.48</v>
      </c>
      <c r="J564" s="108"/>
      <c r="K564" s="108">
        <v>0.96</v>
      </c>
      <c r="L564" s="108">
        <v>1.92</v>
      </c>
      <c r="M564" s="108">
        <v>0.48</v>
      </c>
    </row>
    <row r="565" spans="1:13" x14ac:dyDescent="0.3">
      <c r="A565" s="402" t="s">
        <v>14161</v>
      </c>
      <c r="B565" s="402">
        <v>9210144</v>
      </c>
      <c r="C565" s="108">
        <v>0.51</v>
      </c>
      <c r="D565" s="108"/>
      <c r="E565" s="108"/>
      <c r="F565" s="108"/>
      <c r="G565" s="108"/>
      <c r="H565" s="108"/>
      <c r="I565" s="108"/>
      <c r="J565" s="108"/>
      <c r="K565" s="108"/>
      <c r="L565" s="108">
        <v>0.51</v>
      </c>
      <c r="M565" s="108">
        <v>0.51</v>
      </c>
    </row>
    <row r="566" spans="1:13" x14ac:dyDescent="0.3">
      <c r="A566" s="402" t="s">
        <v>17891</v>
      </c>
      <c r="B566" s="402">
        <v>9210144</v>
      </c>
      <c r="C566" s="108"/>
      <c r="D566" s="108">
        <v>2</v>
      </c>
      <c r="E566" s="108"/>
      <c r="F566" s="108"/>
      <c r="G566" s="108"/>
      <c r="H566" s="108"/>
      <c r="I566" s="108"/>
      <c r="J566" s="108"/>
      <c r="K566" s="108"/>
      <c r="L566" s="108">
        <v>2</v>
      </c>
      <c r="M566" s="108">
        <v>2</v>
      </c>
    </row>
    <row r="567" spans="1:13" x14ac:dyDescent="0.3">
      <c r="A567" s="402" t="s">
        <v>17892</v>
      </c>
      <c r="B567" s="402">
        <v>9210144</v>
      </c>
      <c r="C567" s="108"/>
      <c r="D567" s="108"/>
      <c r="E567" s="108"/>
      <c r="F567" s="108"/>
      <c r="G567" s="108">
        <v>2</v>
      </c>
      <c r="H567" s="108"/>
      <c r="I567" s="108"/>
      <c r="J567" s="108"/>
      <c r="K567" s="108"/>
      <c r="L567" s="108">
        <v>2</v>
      </c>
      <c r="M567" s="108">
        <v>0</v>
      </c>
    </row>
    <row r="568" spans="1:13" x14ac:dyDescent="0.3">
      <c r="A568" s="402" t="s">
        <v>14162</v>
      </c>
      <c r="B568" s="402">
        <v>9210144</v>
      </c>
      <c r="C568" s="108">
        <v>1.44</v>
      </c>
      <c r="D568" s="108"/>
      <c r="E568" s="108"/>
      <c r="F568" s="108"/>
      <c r="G568" s="108"/>
      <c r="H568" s="108"/>
      <c r="I568" s="108">
        <v>2.88</v>
      </c>
      <c r="J568" s="108">
        <v>0.32</v>
      </c>
      <c r="K568" s="108"/>
      <c r="L568" s="108">
        <v>4.6399999999999997</v>
      </c>
      <c r="M568" s="108">
        <v>1.44</v>
      </c>
    </row>
    <row r="569" spans="1:13" x14ac:dyDescent="0.3">
      <c r="A569" s="402" t="s">
        <v>14163</v>
      </c>
      <c r="B569" s="402">
        <v>9210144</v>
      </c>
      <c r="C569" s="108">
        <v>0.17</v>
      </c>
      <c r="D569" s="108"/>
      <c r="E569" s="108"/>
      <c r="F569" s="108"/>
      <c r="G569" s="108">
        <v>4</v>
      </c>
      <c r="H569" s="108"/>
      <c r="I569" s="108"/>
      <c r="J569" s="108"/>
      <c r="K569" s="108">
        <v>0.32</v>
      </c>
      <c r="L569" s="108">
        <v>4.49</v>
      </c>
      <c r="M569" s="108">
        <v>0.17</v>
      </c>
    </row>
    <row r="570" spans="1:13" x14ac:dyDescent="0.3">
      <c r="A570" s="402" t="s">
        <v>14164</v>
      </c>
      <c r="B570" s="402">
        <v>9210132</v>
      </c>
      <c r="C570" s="108">
        <v>0.96</v>
      </c>
      <c r="D570" s="108"/>
      <c r="E570" s="108"/>
      <c r="F570" s="108"/>
      <c r="G570" s="108"/>
      <c r="H570" s="108"/>
      <c r="I570" s="108">
        <v>2.4</v>
      </c>
      <c r="J570" s="108"/>
      <c r="K570" s="108"/>
      <c r="L570" s="108">
        <v>3.36</v>
      </c>
      <c r="M570" s="108">
        <v>0.96</v>
      </c>
    </row>
    <row r="571" spans="1:13" x14ac:dyDescent="0.3">
      <c r="A571" s="402" t="s">
        <v>14165</v>
      </c>
      <c r="B571" s="402">
        <v>9210144</v>
      </c>
      <c r="C571" s="108"/>
      <c r="D571" s="108">
        <v>3</v>
      </c>
      <c r="E571" s="108"/>
      <c r="F571" s="108"/>
      <c r="G571" s="108">
        <v>4</v>
      </c>
      <c r="H571" s="108"/>
      <c r="I571" s="108"/>
      <c r="J571" s="108">
        <v>0.32</v>
      </c>
      <c r="K571" s="108">
        <v>0.48</v>
      </c>
      <c r="L571" s="108">
        <v>7.8000000000000007</v>
      </c>
      <c r="M571" s="108">
        <v>3</v>
      </c>
    </row>
    <row r="572" spans="1:13" x14ac:dyDescent="0.3">
      <c r="A572" s="402" t="s">
        <v>14166</v>
      </c>
      <c r="B572" s="402">
        <v>9210144</v>
      </c>
      <c r="C572" s="108">
        <v>2.4</v>
      </c>
      <c r="D572" s="108"/>
      <c r="E572" s="108"/>
      <c r="F572" s="108"/>
      <c r="G572" s="108"/>
      <c r="H572" s="108"/>
      <c r="I572" s="108">
        <v>4.8</v>
      </c>
      <c r="J572" s="108"/>
      <c r="K572" s="108"/>
      <c r="L572" s="108">
        <v>7.1999999999999993</v>
      </c>
      <c r="M572" s="108">
        <v>2.4</v>
      </c>
    </row>
    <row r="573" spans="1:13" x14ac:dyDescent="0.3">
      <c r="A573" s="402" t="s">
        <v>18618</v>
      </c>
      <c r="B573" s="402">
        <v>9210144</v>
      </c>
      <c r="C573" s="108">
        <v>0.32</v>
      </c>
      <c r="D573" s="108"/>
      <c r="E573" s="108"/>
      <c r="F573" s="108"/>
      <c r="G573" s="108"/>
      <c r="H573" s="108"/>
      <c r="I573" s="108">
        <v>0.32</v>
      </c>
      <c r="J573" s="108">
        <v>0.32</v>
      </c>
      <c r="K573" s="108"/>
      <c r="L573" s="108">
        <v>0.96</v>
      </c>
      <c r="M573" s="108">
        <v>0.32</v>
      </c>
    </row>
    <row r="574" spans="1:13" x14ac:dyDescent="0.3">
      <c r="A574" s="402" t="s">
        <v>14167</v>
      </c>
      <c r="B574" s="402">
        <v>9210144</v>
      </c>
      <c r="C574" s="108"/>
      <c r="D574" s="108">
        <v>3</v>
      </c>
      <c r="E574" s="108"/>
      <c r="F574" s="108"/>
      <c r="G574" s="108">
        <v>2</v>
      </c>
      <c r="H574" s="108"/>
      <c r="I574" s="108"/>
      <c r="J574" s="108"/>
      <c r="K574" s="108">
        <v>1.92</v>
      </c>
      <c r="L574" s="108">
        <v>6.92</v>
      </c>
      <c r="M574" s="108">
        <v>3</v>
      </c>
    </row>
    <row r="575" spans="1:13" x14ac:dyDescent="0.3">
      <c r="A575" s="402" t="s">
        <v>14168</v>
      </c>
      <c r="B575" s="402">
        <v>9210144</v>
      </c>
      <c r="C575" s="108">
        <v>0.48</v>
      </c>
      <c r="D575" s="108"/>
      <c r="E575" s="108"/>
      <c r="F575" s="108"/>
      <c r="G575" s="108"/>
      <c r="H575" s="108"/>
      <c r="I575" s="108">
        <v>0.48</v>
      </c>
      <c r="J575" s="108"/>
      <c r="K575" s="108"/>
      <c r="L575" s="108">
        <v>0.96</v>
      </c>
      <c r="M575" s="108">
        <v>0.48</v>
      </c>
    </row>
    <row r="576" spans="1:13" x14ac:dyDescent="0.3">
      <c r="A576" s="402" t="s">
        <v>14169</v>
      </c>
      <c r="B576" s="402">
        <v>9210144</v>
      </c>
      <c r="C576" s="108"/>
      <c r="D576" s="108">
        <v>24</v>
      </c>
      <c r="E576" s="108"/>
      <c r="F576" s="108"/>
      <c r="G576" s="108">
        <v>36</v>
      </c>
      <c r="H576" s="108"/>
      <c r="I576" s="108"/>
      <c r="J576" s="108">
        <v>5.12</v>
      </c>
      <c r="K576" s="108"/>
      <c r="L576" s="108">
        <v>65.12</v>
      </c>
      <c r="M576" s="108">
        <v>24</v>
      </c>
    </row>
    <row r="577" spans="1:13" x14ac:dyDescent="0.3">
      <c r="A577" s="402" t="s">
        <v>14170</v>
      </c>
      <c r="B577" s="402">
        <v>9210144</v>
      </c>
      <c r="C577" s="108"/>
      <c r="D577" s="108">
        <v>8</v>
      </c>
      <c r="E577" s="108"/>
      <c r="F577" s="108"/>
      <c r="G577" s="108">
        <v>12</v>
      </c>
      <c r="H577" s="108"/>
      <c r="I577" s="108"/>
      <c r="J577" s="108">
        <v>0.32</v>
      </c>
      <c r="K577" s="108"/>
      <c r="L577" s="108">
        <v>20.32</v>
      </c>
      <c r="M577" s="108">
        <v>8</v>
      </c>
    </row>
    <row r="578" spans="1:13" x14ac:dyDescent="0.3">
      <c r="A578" s="402" t="s">
        <v>14171</v>
      </c>
      <c r="B578" s="402">
        <v>9210144</v>
      </c>
      <c r="C578" s="108"/>
      <c r="D578" s="108">
        <v>3</v>
      </c>
      <c r="E578" s="108"/>
      <c r="F578" s="108"/>
      <c r="G578" s="108">
        <v>3</v>
      </c>
      <c r="H578" s="108"/>
      <c r="I578" s="108"/>
      <c r="J578" s="108"/>
      <c r="K578" s="108"/>
      <c r="L578" s="108">
        <v>6</v>
      </c>
      <c r="M578" s="108">
        <v>3</v>
      </c>
    </row>
    <row r="579" spans="1:13" x14ac:dyDescent="0.3">
      <c r="A579" s="402" t="s">
        <v>14172</v>
      </c>
      <c r="B579" s="402">
        <v>9210136</v>
      </c>
      <c r="C579" s="108"/>
      <c r="D579" s="108">
        <v>40</v>
      </c>
      <c r="E579" s="108"/>
      <c r="F579" s="108"/>
      <c r="G579" s="108">
        <v>20</v>
      </c>
      <c r="H579" s="108"/>
      <c r="I579" s="108"/>
      <c r="J579" s="108">
        <v>3.64</v>
      </c>
      <c r="K579" s="108"/>
      <c r="L579" s="108">
        <v>63.64</v>
      </c>
      <c r="M579" s="108">
        <v>40</v>
      </c>
    </row>
    <row r="580" spans="1:13" x14ac:dyDescent="0.3">
      <c r="A580" s="402" t="s">
        <v>14173</v>
      </c>
      <c r="B580" s="402">
        <v>9210138</v>
      </c>
      <c r="C580" s="108">
        <v>0.32</v>
      </c>
      <c r="D580" s="108"/>
      <c r="E580" s="108"/>
      <c r="F580" s="108"/>
      <c r="G580" s="108"/>
      <c r="H580" s="108"/>
      <c r="I580" s="108">
        <v>0.32</v>
      </c>
      <c r="J580" s="108"/>
      <c r="K580" s="108">
        <v>0.48</v>
      </c>
      <c r="L580" s="108">
        <v>1.1200000000000001</v>
      </c>
      <c r="M580" s="108">
        <v>0.32</v>
      </c>
    </row>
    <row r="581" spans="1:13" x14ac:dyDescent="0.3">
      <c r="A581" s="402" t="s">
        <v>14174</v>
      </c>
      <c r="B581" s="402">
        <v>9210144</v>
      </c>
      <c r="C581" s="108">
        <v>0.32</v>
      </c>
      <c r="D581" s="108"/>
      <c r="E581" s="108"/>
      <c r="F581" s="108"/>
      <c r="G581" s="108"/>
      <c r="H581" s="108"/>
      <c r="I581" s="108">
        <v>0.96</v>
      </c>
      <c r="J581" s="108"/>
      <c r="K581" s="108"/>
      <c r="L581" s="108">
        <v>1.28</v>
      </c>
      <c r="M581" s="108">
        <v>0.32</v>
      </c>
    </row>
    <row r="582" spans="1:13" x14ac:dyDescent="0.3">
      <c r="A582" s="402" t="s">
        <v>14175</v>
      </c>
      <c r="B582" s="402">
        <v>9210144</v>
      </c>
      <c r="C582" s="108">
        <v>0.51</v>
      </c>
      <c r="D582" s="108">
        <v>2</v>
      </c>
      <c r="E582" s="108"/>
      <c r="F582" s="108"/>
      <c r="G582" s="108">
        <v>12</v>
      </c>
      <c r="H582" s="108"/>
      <c r="I582" s="108"/>
      <c r="J582" s="108">
        <v>0.32</v>
      </c>
      <c r="K582" s="108"/>
      <c r="L582" s="108">
        <v>14.83</v>
      </c>
      <c r="M582" s="108">
        <v>2.5099999999999998</v>
      </c>
    </row>
    <row r="583" spans="1:13" x14ac:dyDescent="0.3">
      <c r="A583" s="402" t="s">
        <v>15670</v>
      </c>
      <c r="B583" s="402">
        <v>9210144</v>
      </c>
      <c r="C583" s="108">
        <v>0.17</v>
      </c>
      <c r="D583" s="108"/>
      <c r="E583" s="108"/>
      <c r="F583" s="108"/>
      <c r="G583" s="108"/>
      <c r="H583" s="108"/>
      <c r="I583" s="108">
        <v>0.32</v>
      </c>
      <c r="J583" s="108"/>
      <c r="K583" s="108"/>
      <c r="L583" s="108">
        <v>0.49</v>
      </c>
      <c r="M583" s="108">
        <v>0.17</v>
      </c>
    </row>
    <row r="584" spans="1:13" x14ac:dyDescent="0.3">
      <c r="A584" s="402" t="s">
        <v>14176</v>
      </c>
      <c r="B584" s="402">
        <v>9210132</v>
      </c>
      <c r="C584" s="108">
        <v>0.17</v>
      </c>
      <c r="D584" s="108">
        <v>4</v>
      </c>
      <c r="E584" s="108"/>
      <c r="F584" s="108"/>
      <c r="G584" s="108">
        <v>4</v>
      </c>
      <c r="H584" s="108"/>
      <c r="I584" s="108"/>
      <c r="J584" s="108">
        <v>0.32</v>
      </c>
      <c r="K584" s="108"/>
      <c r="L584" s="108">
        <v>8.49</v>
      </c>
      <c r="M584" s="108">
        <v>4.17</v>
      </c>
    </row>
    <row r="585" spans="1:13" x14ac:dyDescent="0.3">
      <c r="A585" s="402" t="s">
        <v>14177</v>
      </c>
      <c r="B585" s="402">
        <v>9210138</v>
      </c>
      <c r="C585" s="108">
        <v>0.48</v>
      </c>
      <c r="D585" s="108"/>
      <c r="E585" s="108"/>
      <c r="F585" s="108"/>
      <c r="G585" s="108"/>
      <c r="H585" s="108"/>
      <c r="I585" s="108">
        <v>0.48</v>
      </c>
      <c r="J585" s="108"/>
      <c r="K585" s="108">
        <v>0.48</v>
      </c>
      <c r="L585" s="108">
        <v>1.44</v>
      </c>
      <c r="M585" s="108">
        <v>0.48</v>
      </c>
    </row>
    <row r="586" spans="1:13" x14ac:dyDescent="0.3">
      <c r="A586" s="402" t="s">
        <v>14178</v>
      </c>
      <c r="B586" s="402">
        <v>9210132</v>
      </c>
      <c r="C586" s="108">
        <v>1.02</v>
      </c>
      <c r="D586" s="108">
        <v>3</v>
      </c>
      <c r="E586" s="108"/>
      <c r="F586" s="108"/>
      <c r="G586" s="108">
        <v>4</v>
      </c>
      <c r="H586" s="108"/>
      <c r="I586" s="108"/>
      <c r="J586" s="108">
        <v>0.32</v>
      </c>
      <c r="K586" s="108">
        <v>0.96</v>
      </c>
      <c r="L586" s="108">
        <v>9.3000000000000007</v>
      </c>
      <c r="M586" s="108">
        <v>4.0199999999999996</v>
      </c>
    </row>
    <row r="587" spans="1:13" x14ac:dyDescent="0.3">
      <c r="A587" s="402" t="s">
        <v>14179</v>
      </c>
      <c r="B587" s="402">
        <v>9210132</v>
      </c>
      <c r="C587" s="108"/>
      <c r="D587" s="108">
        <v>3</v>
      </c>
      <c r="E587" s="108"/>
      <c r="F587" s="108"/>
      <c r="G587" s="108">
        <v>3</v>
      </c>
      <c r="H587" s="108"/>
      <c r="I587" s="108"/>
      <c r="J587" s="108"/>
      <c r="K587" s="108"/>
      <c r="L587" s="108">
        <v>6</v>
      </c>
      <c r="M587" s="108">
        <v>3</v>
      </c>
    </row>
    <row r="588" spans="1:13" x14ac:dyDescent="0.3">
      <c r="A588" s="402" t="s">
        <v>14180</v>
      </c>
      <c r="B588" s="402">
        <v>9210138</v>
      </c>
      <c r="C588" s="108"/>
      <c r="D588" s="108"/>
      <c r="E588" s="108"/>
      <c r="F588" s="108"/>
      <c r="G588" s="108">
        <v>8</v>
      </c>
      <c r="H588" s="108"/>
      <c r="I588" s="108"/>
      <c r="J588" s="108"/>
      <c r="K588" s="108">
        <v>1.92</v>
      </c>
      <c r="L588" s="108">
        <v>9.92</v>
      </c>
      <c r="M588" s="108">
        <v>0</v>
      </c>
    </row>
    <row r="589" spans="1:13" x14ac:dyDescent="0.3">
      <c r="A589" s="402" t="s">
        <v>14180</v>
      </c>
      <c r="B589" s="402">
        <v>9210238</v>
      </c>
      <c r="C589" s="108"/>
      <c r="D589" s="108"/>
      <c r="E589" s="108"/>
      <c r="F589" s="108">
        <v>0</v>
      </c>
      <c r="G589" s="108"/>
      <c r="H589" s="108"/>
      <c r="I589" s="108"/>
      <c r="J589" s="108"/>
      <c r="K589" s="108"/>
      <c r="L589" s="108">
        <v>0</v>
      </c>
      <c r="M589" s="108">
        <v>0</v>
      </c>
    </row>
    <row r="590" spans="1:13" x14ac:dyDescent="0.3">
      <c r="A590" s="402" t="s">
        <v>14181</v>
      </c>
      <c r="B590" s="402">
        <v>9210134</v>
      </c>
      <c r="C590" s="108"/>
      <c r="D590" s="108">
        <v>3</v>
      </c>
      <c r="E590" s="108"/>
      <c r="F590" s="108"/>
      <c r="G590" s="108">
        <v>4</v>
      </c>
      <c r="H590" s="108"/>
      <c r="I590" s="108"/>
      <c r="J590" s="108"/>
      <c r="K590" s="108">
        <v>4</v>
      </c>
      <c r="L590" s="108">
        <v>11</v>
      </c>
      <c r="M590" s="108">
        <v>3</v>
      </c>
    </row>
    <row r="591" spans="1:13" x14ac:dyDescent="0.3">
      <c r="A591" s="402" t="s">
        <v>14182</v>
      </c>
      <c r="B591" s="402">
        <v>9210132</v>
      </c>
      <c r="C591" s="108"/>
      <c r="D591" s="108">
        <v>2</v>
      </c>
      <c r="E591" s="108"/>
      <c r="F591" s="108"/>
      <c r="G591" s="108"/>
      <c r="H591" s="108"/>
      <c r="I591" s="108">
        <v>1.44</v>
      </c>
      <c r="J591" s="108"/>
      <c r="K591" s="108">
        <v>0.64</v>
      </c>
      <c r="L591" s="108">
        <v>4.08</v>
      </c>
      <c r="M591" s="108">
        <v>2</v>
      </c>
    </row>
    <row r="592" spans="1:13" x14ac:dyDescent="0.3">
      <c r="A592" s="402" t="s">
        <v>14183</v>
      </c>
      <c r="B592" s="402">
        <v>9210144</v>
      </c>
      <c r="C592" s="108"/>
      <c r="D592" s="108">
        <v>3</v>
      </c>
      <c r="E592" s="108"/>
      <c r="F592" s="108"/>
      <c r="G592" s="108">
        <v>3</v>
      </c>
      <c r="H592" s="108"/>
      <c r="I592" s="108"/>
      <c r="J592" s="108">
        <v>0.32</v>
      </c>
      <c r="K592" s="108"/>
      <c r="L592" s="108">
        <v>6.32</v>
      </c>
      <c r="M592" s="108">
        <v>3</v>
      </c>
    </row>
    <row r="593" spans="1:13" x14ac:dyDescent="0.3">
      <c r="A593" s="402" t="s">
        <v>14184</v>
      </c>
      <c r="B593" s="402">
        <v>9210138</v>
      </c>
      <c r="C593" s="108"/>
      <c r="D593" s="108">
        <v>1</v>
      </c>
      <c r="E593" s="108"/>
      <c r="F593" s="108"/>
      <c r="G593" s="108">
        <v>1</v>
      </c>
      <c r="H593" s="108"/>
      <c r="I593" s="108"/>
      <c r="J593" s="108"/>
      <c r="K593" s="108"/>
      <c r="L593" s="108">
        <v>2</v>
      </c>
      <c r="M593" s="108">
        <v>1</v>
      </c>
    </row>
    <row r="594" spans="1:13" x14ac:dyDescent="0.3">
      <c r="A594" s="402" t="s">
        <v>14185</v>
      </c>
      <c r="B594" s="402">
        <v>9210144</v>
      </c>
      <c r="C594" s="108"/>
      <c r="D594" s="108">
        <v>6</v>
      </c>
      <c r="E594" s="108"/>
      <c r="F594" s="108"/>
      <c r="G594" s="108">
        <v>6</v>
      </c>
      <c r="H594" s="108"/>
      <c r="I594" s="108"/>
      <c r="J594" s="108">
        <v>0.64</v>
      </c>
      <c r="K594" s="108"/>
      <c r="L594" s="108">
        <v>12.64</v>
      </c>
      <c r="M594" s="108">
        <v>6</v>
      </c>
    </row>
    <row r="595" spans="1:13" x14ac:dyDescent="0.3">
      <c r="A595" s="402" t="s">
        <v>14186</v>
      </c>
      <c r="B595" s="402">
        <v>9210144</v>
      </c>
      <c r="C595" s="108"/>
      <c r="D595" s="108">
        <v>1</v>
      </c>
      <c r="E595" s="108"/>
      <c r="F595" s="108"/>
      <c r="G595" s="108"/>
      <c r="H595" s="108"/>
      <c r="I595" s="108">
        <v>0.48</v>
      </c>
      <c r="J595" s="108"/>
      <c r="K595" s="108"/>
      <c r="L595" s="108">
        <v>1.48</v>
      </c>
      <c r="M595" s="108">
        <v>1</v>
      </c>
    </row>
    <row r="596" spans="1:13" x14ac:dyDescent="0.3">
      <c r="A596" s="402" t="s">
        <v>14187</v>
      </c>
      <c r="B596" s="402">
        <v>9210144</v>
      </c>
      <c r="C596" s="108"/>
      <c r="D596" s="108">
        <v>3</v>
      </c>
      <c r="E596" s="108"/>
      <c r="F596" s="108"/>
      <c r="G596" s="108">
        <v>3</v>
      </c>
      <c r="H596" s="108"/>
      <c r="I596" s="108"/>
      <c r="J596" s="108"/>
      <c r="K596" s="108">
        <v>1.28</v>
      </c>
      <c r="L596" s="108">
        <v>7.28</v>
      </c>
      <c r="M596" s="108">
        <v>3</v>
      </c>
    </row>
    <row r="597" spans="1:13" x14ac:dyDescent="0.3">
      <c r="A597" s="402" t="s">
        <v>14188</v>
      </c>
      <c r="B597" s="402">
        <v>9210144</v>
      </c>
      <c r="C597" s="108">
        <v>0.51</v>
      </c>
      <c r="D597" s="108"/>
      <c r="E597" s="108"/>
      <c r="F597" s="108"/>
      <c r="G597" s="108"/>
      <c r="H597" s="108"/>
      <c r="I597" s="108"/>
      <c r="J597" s="108"/>
      <c r="K597" s="108"/>
      <c r="L597" s="108">
        <v>0.51</v>
      </c>
      <c r="M597" s="108">
        <v>0.51</v>
      </c>
    </row>
    <row r="598" spans="1:13" x14ac:dyDescent="0.3">
      <c r="A598" s="402" t="s">
        <v>14189</v>
      </c>
      <c r="B598" s="402">
        <v>9210144</v>
      </c>
      <c r="C598" s="108">
        <v>0.17</v>
      </c>
      <c r="D598" s="108"/>
      <c r="E598" s="108"/>
      <c r="F598" s="108"/>
      <c r="G598" s="108"/>
      <c r="H598" s="108"/>
      <c r="I598" s="108">
        <v>0.48</v>
      </c>
      <c r="J598" s="108">
        <v>0.32</v>
      </c>
      <c r="K598" s="108"/>
      <c r="L598" s="108">
        <v>0.97</v>
      </c>
      <c r="M598" s="108">
        <v>0.17</v>
      </c>
    </row>
    <row r="599" spans="1:13" x14ac:dyDescent="0.3">
      <c r="A599" s="402" t="s">
        <v>14190</v>
      </c>
      <c r="B599" s="402">
        <v>9210144</v>
      </c>
      <c r="C599" s="108"/>
      <c r="D599" s="108">
        <v>3</v>
      </c>
      <c r="E599" s="108"/>
      <c r="F599" s="108"/>
      <c r="G599" s="108">
        <v>12</v>
      </c>
      <c r="H599" s="108"/>
      <c r="I599" s="108"/>
      <c r="J599" s="108">
        <v>3</v>
      </c>
      <c r="K599" s="108"/>
      <c r="L599" s="108">
        <v>18</v>
      </c>
      <c r="M599" s="108">
        <v>3</v>
      </c>
    </row>
    <row r="600" spans="1:13" x14ac:dyDescent="0.3">
      <c r="A600" s="402" t="s">
        <v>14191</v>
      </c>
      <c r="B600" s="402">
        <v>9210144</v>
      </c>
      <c r="C600" s="108"/>
      <c r="D600" s="108">
        <v>1</v>
      </c>
      <c r="E600" s="108"/>
      <c r="F600" s="108"/>
      <c r="G600" s="108"/>
      <c r="H600" s="108"/>
      <c r="I600" s="108">
        <v>0.48</v>
      </c>
      <c r="J600" s="108"/>
      <c r="K600" s="108"/>
      <c r="L600" s="108">
        <v>1.48</v>
      </c>
      <c r="M600" s="108">
        <v>1</v>
      </c>
    </row>
    <row r="601" spans="1:13" x14ac:dyDescent="0.3">
      <c r="A601" s="402" t="s">
        <v>14192</v>
      </c>
      <c r="B601" s="402">
        <v>9210144</v>
      </c>
      <c r="C601" s="108">
        <v>0.32</v>
      </c>
      <c r="D601" s="108"/>
      <c r="E601" s="108"/>
      <c r="F601" s="108"/>
      <c r="G601" s="108"/>
      <c r="H601" s="108"/>
      <c r="I601" s="108">
        <v>0.48</v>
      </c>
      <c r="J601" s="108"/>
      <c r="K601" s="108"/>
      <c r="L601" s="108">
        <v>0.8</v>
      </c>
      <c r="M601" s="108">
        <v>0.32</v>
      </c>
    </row>
    <row r="602" spans="1:13" x14ac:dyDescent="0.3">
      <c r="A602" s="402" t="s">
        <v>15566</v>
      </c>
      <c r="B602" s="402">
        <v>9210144</v>
      </c>
      <c r="C602" s="108">
        <v>9.6</v>
      </c>
      <c r="D602" s="108"/>
      <c r="E602" s="108"/>
      <c r="F602" s="108"/>
      <c r="G602" s="108"/>
      <c r="H602" s="108"/>
      <c r="I602" s="108">
        <v>16.8</v>
      </c>
      <c r="J602" s="108">
        <v>14.4</v>
      </c>
      <c r="K602" s="108"/>
      <c r="L602" s="108">
        <v>40.799999999999997</v>
      </c>
      <c r="M602" s="108">
        <v>9.6</v>
      </c>
    </row>
    <row r="603" spans="1:13" x14ac:dyDescent="0.3">
      <c r="A603" s="402" t="s">
        <v>14193</v>
      </c>
      <c r="B603" s="402">
        <v>9210144</v>
      </c>
      <c r="C603" s="108">
        <v>0.96</v>
      </c>
      <c r="D603" s="108"/>
      <c r="E603" s="108"/>
      <c r="F603" s="108"/>
      <c r="G603" s="108"/>
      <c r="H603" s="108"/>
      <c r="I603" s="108">
        <v>0.96</v>
      </c>
      <c r="J603" s="108"/>
      <c r="K603" s="108"/>
      <c r="L603" s="108">
        <v>1.92</v>
      </c>
      <c r="M603" s="108">
        <v>0.96</v>
      </c>
    </row>
    <row r="604" spans="1:13" x14ac:dyDescent="0.3">
      <c r="A604" s="402" t="s">
        <v>14194</v>
      </c>
      <c r="B604" s="402">
        <v>9210138</v>
      </c>
      <c r="C604" s="108"/>
      <c r="D604" s="108">
        <v>4</v>
      </c>
      <c r="E604" s="108"/>
      <c r="F604" s="108"/>
      <c r="G604" s="108">
        <v>8</v>
      </c>
      <c r="H604" s="108"/>
      <c r="I604" s="108"/>
      <c r="J604" s="108">
        <v>2.88</v>
      </c>
      <c r="K604" s="108"/>
      <c r="L604" s="108">
        <v>14.879999999999999</v>
      </c>
      <c r="M604" s="108">
        <v>4</v>
      </c>
    </row>
    <row r="605" spans="1:13" x14ac:dyDescent="0.3">
      <c r="A605" s="402" t="s">
        <v>14195</v>
      </c>
      <c r="B605" s="402">
        <v>9210144</v>
      </c>
      <c r="C605" s="108"/>
      <c r="D605" s="108"/>
      <c r="E605" s="108"/>
      <c r="F605" s="108"/>
      <c r="G605" s="108">
        <v>48</v>
      </c>
      <c r="H605" s="108"/>
      <c r="I605" s="108"/>
      <c r="J605" s="108">
        <v>10</v>
      </c>
      <c r="K605" s="108"/>
      <c r="L605" s="108">
        <v>58</v>
      </c>
      <c r="M605" s="108">
        <v>0</v>
      </c>
    </row>
    <row r="606" spans="1:13" x14ac:dyDescent="0.3">
      <c r="A606" s="402" t="s">
        <v>14195</v>
      </c>
      <c r="B606" s="402">
        <v>9210244</v>
      </c>
      <c r="C606" s="108"/>
      <c r="D606" s="108"/>
      <c r="E606" s="108"/>
      <c r="F606" s="108">
        <v>20</v>
      </c>
      <c r="G606" s="108"/>
      <c r="H606" s="108"/>
      <c r="I606" s="108"/>
      <c r="J606" s="108"/>
      <c r="K606" s="108"/>
      <c r="L606" s="108">
        <v>20</v>
      </c>
      <c r="M606" s="108">
        <v>20</v>
      </c>
    </row>
    <row r="607" spans="1:13" x14ac:dyDescent="0.3">
      <c r="A607" s="402" t="s">
        <v>14196</v>
      </c>
      <c r="B607" s="402">
        <v>9210132</v>
      </c>
      <c r="C607" s="108"/>
      <c r="D607" s="108">
        <v>4</v>
      </c>
      <c r="E607" s="108"/>
      <c r="F607" s="108"/>
      <c r="G607" s="108">
        <v>2</v>
      </c>
      <c r="H607" s="108"/>
      <c r="I607" s="108"/>
      <c r="J607" s="108"/>
      <c r="K607" s="108"/>
      <c r="L607" s="108">
        <v>6</v>
      </c>
      <c r="M607" s="108">
        <v>4</v>
      </c>
    </row>
    <row r="608" spans="1:13" x14ac:dyDescent="0.3">
      <c r="A608" s="402" t="s">
        <v>14197</v>
      </c>
      <c r="B608" s="402">
        <v>9210132</v>
      </c>
      <c r="C608" s="108">
        <v>0.17</v>
      </c>
      <c r="D608" s="108"/>
      <c r="E608" s="108"/>
      <c r="F608" s="108"/>
      <c r="G608" s="108"/>
      <c r="H608" s="108"/>
      <c r="I608" s="108">
        <v>0.32</v>
      </c>
      <c r="J608" s="108"/>
      <c r="K608" s="108">
        <v>0.32</v>
      </c>
      <c r="L608" s="108">
        <v>0.81</v>
      </c>
      <c r="M608" s="108">
        <v>0.17</v>
      </c>
    </row>
    <row r="609" spans="1:13" x14ac:dyDescent="0.3">
      <c r="A609" s="402" t="s">
        <v>14198</v>
      </c>
      <c r="B609" s="402">
        <v>9210144</v>
      </c>
      <c r="C609" s="108"/>
      <c r="D609" s="108">
        <v>6</v>
      </c>
      <c r="E609" s="108"/>
      <c r="F609" s="108"/>
      <c r="G609" s="108">
        <v>1</v>
      </c>
      <c r="H609" s="108"/>
      <c r="I609" s="108"/>
      <c r="J609" s="108"/>
      <c r="K609" s="108"/>
      <c r="L609" s="108">
        <v>7</v>
      </c>
      <c r="M609" s="108">
        <v>6</v>
      </c>
    </row>
    <row r="610" spans="1:13" x14ac:dyDescent="0.3">
      <c r="A610" s="402" t="s">
        <v>14199</v>
      </c>
      <c r="B610" s="402">
        <v>9210144</v>
      </c>
      <c r="C610" s="108">
        <v>0.96</v>
      </c>
      <c r="D610" s="108"/>
      <c r="E610" s="108"/>
      <c r="F610" s="108"/>
      <c r="G610" s="108">
        <v>2</v>
      </c>
      <c r="H610" s="108"/>
      <c r="I610" s="108"/>
      <c r="J610" s="108">
        <v>0.96</v>
      </c>
      <c r="K610" s="108"/>
      <c r="L610" s="108">
        <v>3.92</v>
      </c>
      <c r="M610" s="108">
        <v>0.96</v>
      </c>
    </row>
    <row r="611" spans="1:13" x14ac:dyDescent="0.3">
      <c r="A611" s="402" t="s">
        <v>14200</v>
      </c>
      <c r="B611" s="402">
        <v>9210132</v>
      </c>
      <c r="C611" s="108"/>
      <c r="D611" s="108">
        <v>3</v>
      </c>
      <c r="E611" s="108"/>
      <c r="F611" s="108"/>
      <c r="G611" s="108">
        <v>1</v>
      </c>
      <c r="H611" s="108"/>
      <c r="I611" s="108"/>
      <c r="J611" s="108"/>
      <c r="K611" s="108">
        <v>1.28</v>
      </c>
      <c r="L611" s="108">
        <v>5.28</v>
      </c>
      <c r="M611" s="108">
        <v>3</v>
      </c>
    </row>
    <row r="612" spans="1:13" x14ac:dyDescent="0.3">
      <c r="A612" s="402" t="s">
        <v>15804</v>
      </c>
      <c r="B612" s="402">
        <v>9210144</v>
      </c>
      <c r="C612" s="108">
        <v>0.48</v>
      </c>
      <c r="D612" s="108"/>
      <c r="E612" s="108"/>
      <c r="F612" s="108"/>
      <c r="G612" s="108">
        <v>2</v>
      </c>
      <c r="H612" s="108"/>
      <c r="I612" s="108"/>
      <c r="J612" s="108"/>
      <c r="K612" s="108">
        <v>0.32</v>
      </c>
      <c r="L612" s="108">
        <v>2.8</v>
      </c>
      <c r="M612" s="108">
        <v>0.48</v>
      </c>
    </row>
    <row r="613" spans="1:13" x14ac:dyDescent="0.3">
      <c r="A613" s="402" t="s">
        <v>14201</v>
      </c>
      <c r="B613" s="402">
        <v>9210144</v>
      </c>
      <c r="C613" s="108">
        <v>0.17</v>
      </c>
      <c r="D613" s="108"/>
      <c r="E613" s="108"/>
      <c r="F613" s="108"/>
      <c r="G613" s="108"/>
      <c r="H613" s="108"/>
      <c r="I613" s="108">
        <v>0.48</v>
      </c>
      <c r="J613" s="108"/>
      <c r="K613" s="108"/>
      <c r="L613" s="108">
        <v>0.65</v>
      </c>
      <c r="M613" s="108">
        <v>0.17</v>
      </c>
    </row>
    <row r="614" spans="1:13" x14ac:dyDescent="0.3">
      <c r="A614" s="402" t="s">
        <v>14202</v>
      </c>
      <c r="B614" s="402">
        <v>9210144</v>
      </c>
      <c r="C614" s="108">
        <v>0.17</v>
      </c>
      <c r="D614" s="108"/>
      <c r="E614" s="108"/>
      <c r="F614" s="108"/>
      <c r="G614" s="108"/>
      <c r="H614" s="108"/>
      <c r="I614" s="108">
        <v>0.32</v>
      </c>
      <c r="J614" s="108"/>
      <c r="K614" s="108"/>
      <c r="L614" s="108">
        <v>0.49</v>
      </c>
      <c r="M614" s="108">
        <v>0.17</v>
      </c>
    </row>
    <row r="615" spans="1:13" x14ac:dyDescent="0.3">
      <c r="A615" s="402" t="s">
        <v>14203</v>
      </c>
      <c r="B615" s="402">
        <v>9210144</v>
      </c>
      <c r="C615" s="108">
        <v>0.17</v>
      </c>
      <c r="D615" s="108"/>
      <c r="E615" s="108"/>
      <c r="F615" s="108"/>
      <c r="G615" s="108"/>
      <c r="H615" s="108"/>
      <c r="I615" s="108">
        <v>0.96</v>
      </c>
      <c r="J615" s="108"/>
      <c r="K615" s="108"/>
      <c r="L615" s="108">
        <v>1.1299999999999999</v>
      </c>
      <c r="M615" s="108">
        <v>0.17</v>
      </c>
    </row>
    <row r="616" spans="1:13" x14ac:dyDescent="0.3">
      <c r="A616" s="402" t="s">
        <v>14204</v>
      </c>
      <c r="B616" s="402">
        <v>9210144</v>
      </c>
      <c r="C616" s="108">
        <v>0.48</v>
      </c>
      <c r="D616" s="108"/>
      <c r="E616" s="108"/>
      <c r="F616" s="108"/>
      <c r="G616" s="108">
        <v>4</v>
      </c>
      <c r="H616" s="108"/>
      <c r="I616" s="108"/>
      <c r="J616" s="108">
        <v>6</v>
      </c>
      <c r="K616" s="108"/>
      <c r="L616" s="108">
        <v>10.48</v>
      </c>
      <c r="M616" s="108">
        <v>0.48</v>
      </c>
    </row>
    <row r="617" spans="1:13" x14ac:dyDescent="0.3">
      <c r="A617" s="402" t="s">
        <v>14205</v>
      </c>
      <c r="B617" s="402">
        <v>9210144</v>
      </c>
      <c r="C617" s="108"/>
      <c r="D617" s="108">
        <v>2</v>
      </c>
      <c r="E617" s="108"/>
      <c r="F617" s="108"/>
      <c r="G617" s="108">
        <v>4</v>
      </c>
      <c r="H617" s="108"/>
      <c r="I617" s="108"/>
      <c r="J617" s="108"/>
      <c r="K617" s="108"/>
      <c r="L617" s="108">
        <v>6</v>
      </c>
      <c r="M617" s="108">
        <v>2</v>
      </c>
    </row>
    <row r="618" spans="1:13" x14ac:dyDescent="0.3">
      <c r="A618" s="402" t="s">
        <v>14206</v>
      </c>
      <c r="B618" s="402">
        <v>9210144</v>
      </c>
      <c r="C618" s="108"/>
      <c r="D618" s="108">
        <v>48</v>
      </c>
      <c r="E618" s="108"/>
      <c r="F618" s="108"/>
      <c r="G618" s="108">
        <v>24</v>
      </c>
      <c r="H618" s="108"/>
      <c r="I618" s="108"/>
      <c r="J618" s="108">
        <v>2</v>
      </c>
      <c r="K618" s="108"/>
      <c r="L618" s="108">
        <v>74</v>
      </c>
      <c r="M618" s="108">
        <v>48</v>
      </c>
    </row>
    <row r="619" spans="1:13" x14ac:dyDescent="0.3">
      <c r="A619" s="402" t="s">
        <v>14207</v>
      </c>
      <c r="B619" s="402">
        <v>9210134</v>
      </c>
      <c r="C619" s="108"/>
      <c r="D619" s="108">
        <v>2</v>
      </c>
      <c r="E619" s="108"/>
      <c r="F619" s="108"/>
      <c r="G619" s="108">
        <v>1</v>
      </c>
      <c r="H619" s="108"/>
      <c r="I619" s="108"/>
      <c r="J619" s="108"/>
      <c r="K619" s="108"/>
      <c r="L619" s="108">
        <v>3</v>
      </c>
      <c r="M619" s="108">
        <v>2</v>
      </c>
    </row>
    <row r="620" spans="1:13" x14ac:dyDescent="0.3">
      <c r="A620" s="402" t="s">
        <v>16235</v>
      </c>
      <c r="B620" s="402">
        <v>9210144</v>
      </c>
      <c r="C620" s="108"/>
      <c r="D620" s="108">
        <v>2</v>
      </c>
      <c r="E620" s="108"/>
      <c r="F620" s="108"/>
      <c r="G620" s="108">
        <v>2</v>
      </c>
      <c r="H620" s="108"/>
      <c r="I620" s="108"/>
      <c r="J620" s="108"/>
      <c r="K620" s="108"/>
      <c r="L620" s="108">
        <v>4</v>
      </c>
      <c r="M620" s="108">
        <v>2</v>
      </c>
    </row>
    <row r="621" spans="1:13" x14ac:dyDescent="0.3">
      <c r="A621" s="402" t="s">
        <v>27077</v>
      </c>
      <c r="B621" s="402">
        <v>9210232</v>
      </c>
      <c r="C621" s="108"/>
      <c r="D621" s="108"/>
      <c r="E621" s="108"/>
      <c r="F621" s="108"/>
      <c r="G621" s="108"/>
      <c r="H621" s="108">
        <v>0</v>
      </c>
      <c r="I621" s="108"/>
      <c r="J621" s="108"/>
      <c r="K621" s="108"/>
      <c r="L621" s="108">
        <v>0</v>
      </c>
      <c r="M621" s="108">
        <v>0</v>
      </c>
    </row>
    <row r="622" spans="1:13" x14ac:dyDescent="0.3">
      <c r="A622" s="402" t="s">
        <v>14208</v>
      </c>
      <c r="B622" s="402">
        <v>9210134</v>
      </c>
      <c r="C622" s="108"/>
      <c r="D622" s="108">
        <v>3</v>
      </c>
      <c r="E622" s="108"/>
      <c r="F622" s="108"/>
      <c r="G622" s="108">
        <v>8</v>
      </c>
      <c r="H622" s="108"/>
      <c r="I622" s="108"/>
      <c r="J622" s="108">
        <v>0.32</v>
      </c>
      <c r="K622" s="108"/>
      <c r="L622" s="108">
        <v>11.32</v>
      </c>
      <c r="M622" s="108">
        <v>3</v>
      </c>
    </row>
    <row r="623" spans="1:13" x14ac:dyDescent="0.3">
      <c r="A623" s="402" t="s">
        <v>14209</v>
      </c>
      <c r="B623" s="402">
        <v>9210138</v>
      </c>
      <c r="C623" s="108"/>
      <c r="D623" s="108">
        <v>12</v>
      </c>
      <c r="E623" s="108"/>
      <c r="F623" s="108"/>
      <c r="G623" s="108">
        <v>12</v>
      </c>
      <c r="H623" s="108"/>
      <c r="I623" s="108"/>
      <c r="J623" s="108">
        <v>0.64</v>
      </c>
      <c r="K623" s="108"/>
      <c r="L623" s="108">
        <v>24.64</v>
      </c>
      <c r="M623" s="108">
        <v>12</v>
      </c>
    </row>
    <row r="624" spans="1:13" x14ac:dyDescent="0.3">
      <c r="A624" s="402" t="s">
        <v>14210</v>
      </c>
      <c r="B624" s="402">
        <v>9210144</v>
      </c>
      <c r="C624" s="108"/>
      <c r="D624" s="108">
        <v>4</v>
      </c>
      <c r="E624" s="108"/>
      <c r="F624" s="108"/>
      <c r="G624" s="108">
        <v>4</v>
      </c>
      <c r="H624" s="108"/>
      <c r="I624" s="108"/>
      <c r="J624" s="108"/>
      <c r="K624" s="108">
        <v>0.48</v>
      </c>
      <c r="L624" s="108">
        <v>8.48</v>
      </c>
      <c r="M624" s="108">
        <v>4</v>
      </c>
    </row>
    <row r="625" spans="1:13" x14ac:dyDescent="0.3">
      <c r="A625" s="402" t="s">
        <v>14210</v>
      </c>
      <c r="B625" s="402">
        <v>9210244</v>
      </c>
      <c r="C625" s="108"/>
      <c r="D625" s="108"/>
      <c r="E625" s="108"/>
      <c r="F625" s="108"/>
      <c r="G625" s="108"/>
      <c r="H625" s="108">
        <v>0</v>
      </c>
      <c r="I625" s="108"/>
      <c r="J625" s="108"/>
      <c r="K625" s="108"/>
      <c r="L625" s="108">
        <v>0</v>
      </c>
      <c r="M625" s="108">
        <v>0</v>
      </c>
    </row>
    <row r="626" spans="1:13" x14ac:dyDescent="0.3">
      <c r="A626" s="402" t="s">
        <v>14211</v>
      </c>
      <c r="B626" s="402">
        <v>9210144</v>
      </c>
      <c r="C626" s="108"/>
      <c r="D626" s="108"/>
      <c r="E626" s="108"/>
      <c r="F626" s="108"/>
      <c r="G626" s="108">
        <v>8</v>
      </c>
      <c r="H626" s="108"/>
      <c r="I626" s="108"/>
      <c r="J626" s="108">
        <v>24</v>
      </c>
      <c r="K626" s="108"/>
      <c r="L626" s="108">
        <v>32</v>
      </c>
      <c r="M626" s="108">
        <v>0</v>
      </c>
    </row>
    <row r="627" spans="1:13" x14ac:dyDescent="0.3">
      <c r="A627" s="402" t="s">
        <v>14211</v>
      </c>
      <c r="B627" s="402">
        <v>9210244</v>
      </c>
      <c r="C627" s="108"/>
      <c r="D627" s="108"/>
      <c r="E627" s="108"/>
      <c r="F627" s="108">
        <v>16</v>
      </c>
      <c r="G627" s="108"/>
      <c r="H627" s="108"/>
      <c r="I627" s="108"/>
      <c r="J627" s="108"/>
      <c r="K627" s="108"/>
      <c r="L627" s="108">
        <v>16</v>
      </c>
      <c r="M627" s="108">
        <v>16</v>
      </c>
    </row>
    <row r="628" spans="1:13" x14ac:dyDescent="0.3">
      <c r="A628" s="402" t="s">
        <v>14212</v>
      </c>
      <c r="B628" s="402">
        <v>9210144</v>
      </c>
      <c r="C628" s="108"/>
      <c r="D628" s="108">
        <v>2</v>
      </c>
      <c r="E628" s="108"/>
      <c r="F628" s="108"/>
      <c r="G628" s="108">
        <v>8</v>
      </c>
      <c r="H628" s="108"/>
      <c r="I628" s="108"/>
      <c r="J628" s="108">
        <v>0.96</v>
      </c>
      <c r="K628" s="108"/>
      <c r="L628" s="108">
        <v>10.96</v>
      </c>
      <c r="M628" s="108">
        <v>2</v>
      </c>
    </row>
    <row r="629" spans="1:13" x14ac:dyDescent="0.3">
      <c r="A629" s="402" t="s">
        <v>14213</v>
      </c>
      <c r="B629" s="402">
        <v>9210144</v>
      </c>
      <c r="C629" s="108">
        <v>0.96</v>
      </c>
      <c r="D629" s="108"/>
      <c r="E629" s="108"/>
      <c r="F629" s="108"/>
      <c r="G629" s="108"/>
      <c r="H629" s="108"/>
      <c r="I629" s="108">
        <v>0.96</v>
      </c>
      <c r="J629" s="108"/>
      <c r="K629" s="108">
        <v>1.92</v>
      </c>
      <c r="L629" s="108">
        <v>3.84</v>
      </c>
      <c r="M629" s="108">
        <v>0.96</v>
      </c>
    </row>
    <row r="630" spans="1:13" x14ac:dyDescent="0.3">
      <c r="A630" s="402" t="s">
        <v>14214</v>
      </c>
      <c r="B630" s="402">
        <v>9210144</v>
      </c>
      <c r="C630" s="108"/>
      <c r="D630" s="108">
        <v>8</v>
      </c>
      <c r="E630" s="108"/>
      <c r="F630" s="108"/>
      <c r="G630" s="108">
        <v>12</v>
      </c>
      <c r="H630" s="108"/>
      <c r="I630" s="108"/>
      <c r="J630" s="108"/>
      <c r="K630" s="108">
        <v>0.48</v>
      </c>
      <c r="L630" s="108">
        <v>20.48</v>
      </c>
      <c r="M630" s="108">
        <v>8</v>
      </c>
    </row>
    <row r="631" spans="1:13" x14ac:dyDescent="0.3">
      <c r="A631" s="402" t="s">
        <v>14215</v>
      </c>
      <c r="B631" s="402">
        <v>9210138</v>
      </c>
      <c r="C631" s="108"/>
      <c r="D631" s="108"/>
      <c r="E631" s="108"/>
      <c r="F631" s="108"/>
      <c r="G631" s="108">
        <v>16</v>
      </c>
      <c r="H631" s="108"/>
      <c r="I631" s="108"/>
      <c r="J631" s="108">
        <v>2</v>
      </c>
      <c r="K631" s="108"/>
      <c r="L631" s="108">
        <v>18</v>
      </c>
      <c r="M631" s="108">
        <v>0</v>
      </c>
    </row>
    <row r="632" spans="1:13" x14ac:dyDescent="0.3">
      <c r="A632" s="402" t="s">
        <v>14215</v>
      </c>
      <c r="B632" s="402">
        <v>9210238</v>
      </c>
      <c r="C632" s="108"/>
      <c r="D632" s="108"/>
      <c r="E632" s="108"/>
      <c r="F632" s="108">
        <v>0</v>
      </c>
      <c r="G632" s="108"/>
      <c r="H632" s="108">
        <v>0</v>
      </c>
      <c r="I632" s="108"/>
      <c r="J632" s="108"/>
      <c r="K632" s="108"/>
      <c r="L632" s="108">
        <v>0</v>
      </c>
      <c r="M632" s="108">
        <v>0</v>
      </c>
    </row>
    <row r="633" spans="1:13" x14ac:dyDescent="0.3">
      <c r="A633" s="402" t="s">
        <v>14216</v>
      </c>
      <c r="B633" s="402">
        <v>9210138</v>
      </c>
      <c r="C633" s="108"/>
      <c r="D633" s="108">
        <v>2</v>
      </c>
      <c r="E633" s="108"/>
      <c r="F633" s="108"/>
      <c r="G633" s="108">
        <v>4</v>
      </c>
      <c r="H633" s="108"/>
      <c r="I633" s="108"/>
      <c r="J633" s="108"/>
      <c r="K633" s="108">
        <v>0.48</v>
      </c>
      <c r="L633" s="108">
        <v>6.48</v>
      </c>
      <c r="M633" s="108">
        <v>2</v>
      </c>
    </row>
    <row r="634" spans="1:13" x14ac:dyDescent="0.3">
      <c r="A634" s="402" t="s">
        <v>14217</v>
      </c>
      <c r="B634" s="402">
        <v>9210144</v>
      </c>
      <c r="C634" s="108"/>
      <c r="D634" s="108">
        <v>8</v>
      </c>
      <c r="E634" s="108"/>
      <c r="F634" s="108"/>
      <c r="G634" s="108">
        <v>4</v>
      </c>
      <c r="H634" s="108"/>
      <c r="I634" s="108"/>
      <c r="J634" s="108"/>
      <c r="K634" s="108">
        <v>1.92</v>
      </c>
      <c r="L634" s="108">
        <v>13.92</v>
      </c>
      <c r="M634" s="108">
        <v>8</v>
      </c>
    </row>
    <row r="635" spans="1:13" x14ac:dyDescent="0.3">
      <c r="A635" s="402" t="s">
        <v>14218</v>
      </c>
      <c r="B635" s="402">
        <v>9210144</v>
      </c>
      <c r="C635" s="108"/>
      <c r="D635" s="108">
        <v>2</v>
      </c>
      <c r="E635" s="108"/>
      <c r="F635" s="108"/>
      <c r="G635" s="108">
        <v>1</v>
      </c>
      <c r="H635" s="108"/>
      <c r="I635" s="108"/>
      <c r="J635" s="108"/>
      <c r="K635" s="108">
        <v>0.64</v>
      </c>
      <c r="L635" s="108">
        <v>3.64</v>
      </c>
      <c r="M635" s="108">
        <v>2</v>
      </c>
    </row>
    <row r="636" spans="1:13" x14ac:dyDescent="0.3">
      <c r="A636" s="402" t="s">
        <v>14219</v>
      </c>
      <c r="B636" s="402">
        <v>9210144</v>
      </c>
      <c r="C636" s="108"/>
      <c r="D636" s="108">
        <v>2</v>
      </c>
      <c r="E636" s="108"/>
      <c r="F636" s="108"/>
      <c r="G636" s="108">
        <v>3</v>
      </c>
      <c r="H636" s="108"/>
      <c r="I636" s="108"/>
      <c r="J636" s="108">
        <v>0.32</v>
      </c>
      <c r="K636" s="108"/>
      <c r="L636" s="108">
        <v>5.32</v>
      </c>
      <c r="M636" s="108">
        <v>2</v>
      </c>
    </row>
    <row r="637" spans="1:13" x14ac:dyDescent="0.3">
      <c r="A637" s="402" t="s">
        <v>16522</v>
      </c>
      <c r="B637" s="402">
        <v>9210134</v>
      </c>
      <c r="C637" s="108"/>
      <c r="D637" s="108">
        <v>2</v>
      </c>
      <c r="E637" s="108"/>
      <c r="F637" s="108"/>
      <c r="G637" s="108">
        <v>1</v>
      </c>
      <c r="H637" s="108"/>
      <c r="I637" s="108"/>
      <c r="J637" s="108">
        <v>0.32</v>
      </c>
      <c r="K637" s="108"/>
      <c r="L637" s="108">
        <v>3.32</v>
      </c>
      <c r="M637" s="108">
        <v>2</v>
      </c>
    </row>
    <row r="638" spans="1:13" x14ac:dyDescent="0.3">
      <c r="A638" s="402" t="s">
        <v>14220</v>
      </c>
      <c r="B638" s="402">
        <v>9210144</v>
      </c>
      <c r="C638" s="108"/>
      <c r="D638" s="108"/>
      <c r="E638" s="108"/>
      <c r="F638" s="108"/>
      <c r="G638" s="108">
        <v>24</v>
      </c>
      <c r="H638" s="108"/>
      <c r="I638" s="108"/>
      <c r="J638" s="108">
        <v>12.48</v>
      </c>
      <c r="K638" s="108"/>
      <c r="L638" s="108">
        <v>36.480000000000004</v>
      </c>
      <c r="M638" s="108">
        <v>0</v>
      </c>
    </row>
    <row r="639" spans="1:13" x14ac:dyDescent="0.3">
      <c r="A639" s="402" t="s">
        <v>14220</v>
      </c>
      <c r="B639" s="402">
        <v>9210244</v>
      </c>
      <c r="C639" s="108"/>
      <c r="D639" s="108"/>
      <c r="E639" s="108"/>
      <c r="F639" s="108">
        <v>75</v>
      </c>
      <c r="G639" s="108"/>
      <c r="H639" s="108">
        <v>20</v>
      </c>
      <c r="I639" s="108"/>
      <c r="J639" s="108"/>
      <c r="K639" s="108"/>
      <c r="L639" s="108">
        <v>95</v>
      </c>
      <c r="M639" s="108">
        <v>75</v>
      </c>
    </row>
    <row r="640" spans="1:13" x14ac:dyDescent="0.3">
      <c r="A640" s="402" t="s">
        <v>14221</v>
      </c>
      <c r="B640" s="402">
        <v>9210144</v>
      </c>
      <c r="C640" s="108">
        <v>0.51</v>
      </c>
      <c r="D640" s="108"/>
      <c r="E640" s="108"/>
      <c r="F640" s="108"/>
      <c r="G640" s="108"/>
      <c r="H640" s="108"/>
      <c r="I640" s="108"/>
      <c r="J640" s="108"/>
      <c r="K640" s="108"/>
      <c r="L640" s="108">
        <v>0.51</v>
      </c>
      <c r="M640" s="108">
        <v>0.51</v>
      </c>
    </row>
    <row r="641" spans="1:13" x14ac:dyDescent="0.3">
      <c r="A641" s="402" t="s">
        <v>14222</v>
      </c>
      <c r="B641" s="402">
        <v>9210144</v>
      </c>
      <c r="C641" s="108"/>
      <c r="D641" s="108">
        <v>2</v>
      </c>
      <c r="E641" s="108"/>
      <c r="F641" s="108"/>
      <c r="G641" s="108">
        <v>15</v>
      </c>
      <c r="H641" s="108"/>
      <c r="I641" s="108"/>
      <c r="J641" s="108">
        <v>0.96</v>
      </c>
      <c r="K641" s="108"/>
      <c r="L641" s="108">
        <v>17.96</v>
      </c>
      <c r="M641" s="108">
        <v>2</v>
      </c>
    </row>
    <row r="642" spans="1:13" x14ac:dyDescent="0.3">
      <c r="A642" s="402" t="s">
        <v>16459</v>
      </c>
      <c r="B642" s="402">
        <v>9210144</v>
      </c>
      <c r="C642" s="108"/>
      <c r="D642" s="108">
        <v>24</v>
      </c>
      <c r="E642" s="108"/>
      <c r="F642" s="108"/>
      <c r="G642" s="108">
        <v>18</v>
      </c>
      <c r="H642" s="108"/>
      <c r="I642" s="108"/>
      <c r="J642" s="108">
        <v>1.92</v>
      </c>
      <c r="K642" s="108"/>
      <c r="L642" s="108">
        <v>43.92</v>
      </c>
      <c r="M642" s="108">
        <v>24</v>
      </c>
    </row>
    <row r="643" spans="1:13" x14ac:dyDescent="0.3">
      <c r="A643" s="402" t="s">
        <v>14223</v>
      </c>
      <c r="B643" s="402">
        <v>9210144</v>
      </c>
      <c r="C643" s="108">
        <v>0.51</v>
      </c>
      <c r="D643" s="108"/>
      <c r="E643" s="108"/>
      <c r="F643" s="108"/>
      <c r="G643" s="108"/>
      <c r="H643" s="108"/>
      <c r="I643" s="108"/>
      <c r="J643" s="108"/>
      <c r="K643" s="108"/>
      <c r="L643" s="108">
        <v>0.51</v>
      </c>
      <c r="M643" s="108">
        <v>0.51</v>
      </c>
    </row>
    <row r="644" spans="1:13" x14ac:dyDescent="0.3">
      <c r="A644" s="402" t="s">
        <v>14224</v>
      </c>
      <c r="B644" s="402">
        <v>9210138</v>
      </c>
      <c r="C644" s="108"/>
      <c r="D644" s="108">
        <v>2</v>
      </c>
      <c r="E644" s="108"/>
      <c r="F644" s="108"/>
      <c r="G644" s="108"/>
      <c r="H644" s="108"/>
      <c r="I644" s="108">
        <v>0.48</v>
      </c>
      <c r="J644" s="108"/>
      <c r="K644" s="108">
        <v>0.48</v>
      </c>
      <c r="L644" s="108">
        <v>2.96</v>
      </c>
      <c r="M644" s="108">
        <v>2</v>
      </c>
    </row>
    <row r="645" spans="1:13" x14ac:dyDescent="0.3">
      <c r="A645" s="402" t="s">
        <v>14225</v>
      </c>
      <c r="B645" s="402">
        <v>9210144</v>
      </c>
      <c r="C645" s="108"/>
      <c r="D645" s="108">
        <v>1</v>
      </c>
      <c r="E645" s="108"/>
      <c r="F645" s="108"/>
      <c r="G645" s="108">
        <v>1</v>
      </c>
      <c r="H645" s="108"/>
      <c r="I645" s="108"/>
      <c r="J645" s="108">
        <v>0.64</v>
      </c>
      <c r="K645" s="108"/>
      <c r="L645" s="108">
        <v>2.64</v>
      </c>
      <c r="M645" s="108">
        <v>1</v>
      </c>
    </row>
    <row r="646" spans="1:13" x14ac:dyDescent="0.3">
      <c r="A646" s="402" t="s">
        <v>14226</v>
      </c>
      <c r="B646" s="402">
        <v>9210144</v>
      </c>
      <c r="C646" s="108">
        <v>0.64</v>
      </c>
      <c r="D646" s="108"/>
      <c r="E646" s="108"/>
      <c r="F646" s="108"/>
      <c r="G646" s="108">
        <v>5</v>
      </c>
      <c r="H646" s="108"/>
      <c r="I646" s="108"/>
      <c r="J646" s="108"/>
      <c r="K646" s="108"/>
      <c r="L646" s="108">
        <v>5.64</v>
      </c>
      <c r="M646" s="108">
        <v>0.64</v>
      </c>
    </row>
    <row r="647" spans="1:13" x14ac:dyDescent="0.3">
      <c r="A647" s="402" t="s">
        <v>16854</v>
      </c>
      <c r="B647" s="402">
        <v>9210144</v>
      </c>
      <c r="C647" s="108"/>
      <c r="D647" s="108">
        <v>1</v>
      </c>
      <c r="E647" s="108"/>
      <c r="F647" s="108"/>
      <c r="G647" s="108"/>
      <c r="H647" s="108"/>
      <c r="I647" s="108">
        <v>0.48</v>
      </c>
      <c r="J647" s="108">
        <v>0.32</v>
      </c>
      <c r="K647" s="108"/>
      <c r="L647" s="108">
        <v>1.8</v>
      </c>
      <c r="M647" s="108">
        <v>1</v>
      </c>
    </row>
    <row r="648" spans="1:13" x14ac:dyDescent="0.3">
      <c r="A648" s="402" t="s">
        <v>19622</v>
      </c>
      <c r="B648" s="402">
        <v>9210144</v>
      </c>
      <c r="C648" s="108"/>
      <c r="D648" s="108">
        <v>2</v>
      </c>
      <c r="E648" s="108"/>
      <c r="F648" s="108"/>
      <c r="G648" s="108">
        <v>2</v>
      </c>
      <c r="H648" s="108"/>
      <c r="I648" s="108"/>
      <c r="J648" s="108">
        <v>0.32</v>
      </c>
      <c r="K648" s="108"/>
      <c r="L648" s="108">
        <v>4.32</v>
      </c>
      <c r="M648" s="108">
        <v>2</v>
      </c>
    </row>
    <row r="649" spans="1:13" x14ac:dyDescent="0.3">
      <c r="A649" s="402" t="s">
        <v>14227</v>
      </c>
      <c r="B649" s="402">
        <v>9210144</v>
      </c>
      <c r="C649" s="108">
        <v>0.51</v>
      </c>
      <c r="D649" s="108"/>
      <c r="E649" s="108"/>
      <c r="F649" s="108"/>
      <c r="G649" s="108"/>
      <c r="H649" s="108"/>
      <c r="I649" s="108"/>
      <c r="J649" s="108"/>
      <c r="K649" s="108"/>
      <c r="L649" s="108">
        <v>0.51</v>
      </c>
      <c r="M649" s="108">
        <v>0.51</v>
      </c>
    </row>
    <row r="650" spans="1:13" x14ac:dyDescent="0.3">
      <c r="A650" s="402" t="s">
        <v>14228</v>
      </c>
      <c r="B650" s="402">
        <v>9210144</v>
      </c>
      <c r="C650" s="108">
        <v>0.48</v>
      </c>
      <c r="D650" s="108"/>
      <c r="E650" s="108"/>
      <c r="F650" s="108"/>
      <c r="G650" s="108"/>
      <c r="H650" s="108"/>
      <c r="I650" s="108">
        <v>1.92</v>
      </c>
      <c r="J650" s="108"/>
      <c r="K650" s="108"/>
      <c r="L650" s="108">
        <v>2.4</v>
      </c>
      <c r="M650" s="108">
        <v>0.48</v>
      </c>
    </row>
    <row r="651" spans="1:13" x14ac:dyDescent="0.3">
      <c r="A651" s="402" t="s">
        <v>14229</v>
      </c>
      <c r="B651" s="402">
        <v>9210144</v>
      </c>
      <c r="C651" s="108">
        <v>0.51</v>
      </c>
      <c r="D651" s="108">
        <v>4</v>
      </c>
      <c r="E651" s="108"/>
      <c r="F651" s="108"/>
      <c r="G651" s="108">
        <v>12</v>
      </c>
      <c r="H651" s="108"/>
      <c r="I651" s="108"/>
      <c r="J651" s="108">
        <v>0.96</v>
      </c>
      <c r="K651" s="108"/>
      <c r="L651" s="108">
        <v>17.47</v>
      </c>
      <c r="M651" s="108">
        <v>4.51</v>
      </c>
    </row>
    <row r="652" spans="1:13" x14ac:dyDescent="0.3">
      <c r="A652" s="402" t="s">
        <v>14230</v>
      </c>
      <c r="B652" s="402">
        <v>9210144</v>
      </c>
      <c r="C652" s="108"/>
      <c r="D652" s="108">
        <v>2</v>
      </c>
      <c r="E652" s="108"/>
      <c r="F652" s="108"/>
      <c r="G652" s="108">
        <v>2</v>
      </c>
      <c r="H652" s="108"/>
      <c r="I652" s="108"/>
      <c r="J652" s="108"/>
      <c r="K652" s="108"/>
      <c r="L652" s="108">
        <v>4</v>
      </c>
      <c r="M652" s="108">
        <v>2</v>
      </c>
    </row>
    <row r="653" spans="1:13" x14ac:dyDescent="0.3">
      <c r="A653" s="402" t="s">
        <v>14231</v>
      </c>
      <c r="B653" s="402">
        <v>9210144</v>
      </c>
      <c r="C653" s="108"/>
      <c r="D653" s="108">
        <v>4</v>
      </c>
      <c r="E653" s="108"/>
      <c r="F653" s="108"/>
      <c r="G653" s="108">
        <v>6</v>
      </c>
      <c r="H653" s="108"/>
      <c r="I653" s="108"/>
      <c r="J653" s="108">
        <v>1.28</v>
      </c>
      <c r="K653" s="108"/>
      <c r="L653" s="108">
        <v>11.28</v>
      </c>
      <c r="M653" s="108">
        <v>4</v>
      </c>
    </row>
    <row r="654" spans="1:13" x14ac:dyDescent="0.3">
      <c r="A654" s="402" t="s">
        <v>14232</v>
      </c>
      <c r="B654" s="402">
        <v>9210144</v>
      </c>
      <c r="C654" s="108">
        <v>0.51</v>
      </c>
      <c r="D654" s="108"/>
      <c r="E654" s="108"/>
      <c r="F654" s="108"/>
      <c r="G654" s="108"/>
      <c r="H654" s="108"/>
      <c r="I654" s="108"/>
      <c r="J654" s="108"/>
      <c r="K654" s="108"/>
      <c r="L654" s="108">
        <v>0.51</v>
      </c>
      <c r="M654" s="108">
        <v>0.51</v>
      </c>
    </row>
    <row r="655" spans="1:13" x14ac:dyDescent="0.3">
      <c r="A655" s="402" t="s">
        <v>14233</v>
      </c>
      <c r="B655" s="402">
        <v>9210134</v>
      </c>
      <c r="C655" s="108"/>
      <c r="D655" s="108">
        <v>3</v>
      </c>
      <c r="E655" s="108"/>
      <c r="F655" s="108"/>
      <c r="G655" s="108">
        <v>1</v>
      </c>
      <c r="H655" s="108"/>
      <c r="I655" s="108"/>
      <c r="J655" s="108"/>
      <c r="K655" s="108">
        <v>0.96</v>
      </c>
      <c r="L655" s="108">
        <v>4.96</v>
      </c>
      <c r="M655" s="108">
        <v>3</v>
      </c>
    </row>
    <row r="656" spans="1:13" x14ac:dyDescent="0.3">
      <c r="A656" s="402" t="s">
        <v>14234</v>
      </c>
      <c r="B656" s="402">
        <v>9210144</v>
      </c>
      <c r="C656" s="108"/>
      <c r="D656" s="108">
        <v>2</v>
      </c>
      <c r="E656" s="108"/>
      <c r="F656" s="108"/>
      <c r="G656" s="108">
        <v>2</v>
      </c>
      <c r="H656" s="108"/>
      <c r="I656" s="108"/>
      <c r="J656" s="108"/>
      <c r="K656" s="108">
        <v>0.32</v>
      </c>
      <c r="L656" s="108">
        <v>4.32</v>
      </c>
      <c r="M656" s="108">
        <v>2</v>
      </c>
    </row>
    <row r="657" spans="1:13" x14ac:dyDescent="0.3">
      <c r="A657" s="402" t="s">
        <v>14235</v>
      </c>
      <c r="B657" s="402">
        <v>9210144</v>
      </c>
      <c r="C657" s="108"/>
      <c r="D657" s="108">
        <v>2</v>
      </c>
      <c r="E657" s="108"/>
      <c r="F657" s="108"/>
      <c r="G657" s="108">
        <v>2</v>
      </c>
      <c r="H657" s="108"/>
      <c r="I657" s="108"/>
      <c r="J657" s="108"/>
      <c r="K657" s="108"/>
      <c r="L657" s="108">
        <v>4</v>
      </c>
      <c r="M657" s="108">
        <v>2</v>
      </c>
    </row>
    <row r="658" spans="1:13" x14ac:dyDescent="0.3">
      <c r="A658" s="402" t="s">
        <v>14236</v>
      </c>
      <c r="B658" s="402">
        <v>9210144</v>
      </c>
      <c r="C658" s="108"/>
      <c r="D658" s="108">
        <v>1</v>
      </c>
      <c r="E658" s="108"/>
      <c r="F658" s="108"/>
      <c r="G658" s="108">
        <v>2</v>
      </c>
      <c r="H658" s="108"/>
      <c r="I658" s="108"/>
      <c r="J658" s="108">
        <v>1.28</v>
      </c>
      <c r="K658" s="108"/>
      <c r="L658" s="108">
        <v>4.28</v>
      </c>
      <c r="M658" s="108">
        <v>1</v>
      </c>
    </row>
    <row r="659" spans="1:13" x14ac:dyDescent="0.3">
      <c r="A659" s="402" t="s">
        <v>14237</v>
      </c>
      <c r="B659" s="402">
        <v>9210144</v>
      </c>
      <c r="C659" s="108"/>
      <c r="D659" s="108">
        <v>1</v>
      </c>
      <c r="E659" s="108"/>
      <c r="F659" s="108"/>
      <c r="G659" s="108"/>
      <c r="H659" s="108"/>
      <c r="I659" s="108">
        <v>0.48</v>
      </c>
      <c r="J659" s="108"/>
      <c r="K659" s="108">
        <v>0.32</v>
      </c>
      <c r="L659" s="108">
        <v>1.8</v>
      </c>
      <c r="M659" s="108">
        <v>1</v>
      </c>
    </row>
    <row r="660" spans="1:13" x14ac:dyDescent="0.3">
      <c r="A660" s="402" t="s">
        <v>14238</v>
      </c>
      <c r="B660" s="402">
        <v>9210144</v>
      </c>
      <c r="C660" s="108"/>
      <c r="D660" s="108">
        <v>2</v>
      </c>
      <c r="E660" s="108"/>
      <c r="F660" s="108"/>
      <c r="G660" s="108">
        <v>2</v>
      </c>
      <c r="H660" s="108"/>
      <c r="I660" s="108"/>
      <c r="J660" s="108">
        <v>0.64</v>
      </c>
      <c r="K660" s="108"/>
      <c r="L660" s="108">
        <v>4.6399999999999997</v>
      </c>
      <c r="M660" s="108">
        <v>2</v>
      </c>
    </row>
    <row r="661" spans="1:13" x14ac:dyDescent="0.3">
      <c r="A661" s="402" t="s">
        <v>14239</v>
      </c>
      <c r="B661" s="402">
        <v>9210144</v>
      </c>
      <c r="C661" s="108"/>
      <c r="D661" s="108">
        <v>4</v>
      </c>
      <c r="E661" s="108"/>
      <c r="F661" s="108"/>
      <c r="G661" s="108">
        <v>8</v>
      </c>
      <c r="H661" s="108"/>
      <c r="I661" s="108"/>
      <c r="J661" s="108"/>
      <c r="K661" s="108"/>
      <c r="L661" s="108">
        <v>12</v>
      </c>
      <c r="M661" s="108">
        <v>4</v>
      </c>
    </row>
    <row r="662" spans="1:13" x14ac:dyDescent="0.3">
      <c r="A662" s="402" t="s">
        <v>14240</v>
      </c>
      <c r="B662" s="402">
        <v>9210144</v>
      </c>
      <c r="C662" s="108"/>
      <c r="D662" s="108">
        <v>4</v>
      </c>
      <c r="E662" s="108"/>
      <c r="F662" s="108"/>
      <c r="G662" s="108">
        <v>4</v>
      </c>
      <c r="H662" s="108"/>
      <c r="I662" s="108"/>
      <c r="J662" s="108"/>
      <c r="K662" s="108"/>
      <c r="L662" s="108">
        <v>8</v>
      </c>
      <c r="M662" s="108">
        <v>4</v>
      </c>
    </row>
    <row r="663" spans="1:13" x14ac:dyDescent="0.3">
      <c r="A663" s="402" t="s">
        <v>14241</v>
      </c>
      <c r="B663" s="402">
        <v>9210144</v>
      </c>
      <c r="C663" s="108"/>
      <c r="D663" s="108">
        <v>3</v>
      </c>
      <c r="E663" s="108"/>
      <c r="F663" s="108"/>
      <c r="G663" s="108">
        <v>12</v>
      </c>
      <c r="H663" s="108"/>
      <c r="I663" s="108"/>
      <c r="J663" s="108">
        <v>4.8</v>
      </c>
      <c r="K663" s="108"/>
      <c r="L663" s="108">
        <v>19.8</v>
      </c>
      <c r="M663" s="108">
        <v>3</v>
      </c>
    </row>
    <row r="664" spans="1:13" x14ac:dyDescent="0.3">
      <c r="A664" s="402" t="s">
        <v>14242</v>
      </c>
      <c r="B664" s="402">
        <v>9210138</v>
      </c>
      <c r="C664" s="108">
        <v>0.48</v>
      </c>
      <c r="D664" s="108"/>
      <c r="E664" s="108"/>
      <c r="F664" s="108"/>
      <c r="G664" s="108"/>
      <c r="H664" s="108"/>
      <c r="I664" s="108">
        <v>0.96</v>
      </c>
      <c r="J664" s="108"/>
      <c r="K664" s="108">
        <v>0.48</v>
      </c>
      <c r="L664" s="108">
        <v>1.92</v>
      </c>
      <c r="M664" s="108">
        <v>0.48</v>
      </c>
    </row>
    <row r="665" spans="1:13" x14ac:dyDescent="0.3">
      <c r="A665" s="402" t="s">
        <v>14243</v>
      </c>
      <c r="B665" s="402">
        <v>9210144</v>
      </c>
      <c r="C665" s="108">
        <v>0.51</v>
      </c>
      <c r="D665" s="108"/>
      <c r="E665" s="108"/>
      <c r="F665" s="108"/>
      <c r="G665" s="108"/>
      <c r="H665" s="108"/>
      <c r="I665" s="108"/>
      <c r="J665" s="108"/>
      <c r="K665" s="108"/>
      <c r="L665" s="108">
        <v>0.51</v>
      </c>
      <c r="M665" s="108">
        <v>0.51</v>
      </c>
    </row>
    <row r="666" spans="1:13" x14ac:dyDescent="0.3">
      <c r="A666" s="402" t="s">
        <v>14244</v>
      </c>
      <c r="B666" s="402">
        <v>9210134</v>
      </c>
      <c r="C666" s="108"/>
      <c r="D666" s="108">
        <v>4</v>
      </c>
      <c r="E666" s="108"/>
      <c r="F666" s="108"/>
      <c r="G666" s="108">
        <v>3</v>
      </c>
      <c r="H666" s="108"/>
      <c r="I666" s="108"/>
      <c r="J666" s="108"/>
      <c r="K666" s="108">
        <v>0.48</v>
      </c>
      <c r="L666" s="108">
        <v>7.48</v>
      </c>
      <c r="M666" s="108">
        <v>4</v>
      </c>
    </row>
    <row r="667" spans="1:13" x14ac:dyDescent="0.3">
      <c r="A667" s="402" t="s">
        <v>14245</v>
      </c>
      <c r="B667" s="402">
        <v>9210144</v>
      </c>
      <c r="C667" s="108"/>
      <c r="D667" s="108">
        <v>8</v>
      </c>
      <c r="E667" s="108"/>
      <c r="F667" s="108"/>
      <c r="G667" s="108">
        <v>4</v>
      </c>
      <c r="H667" s="108"/>
      <c r="I667" s="108"/>
      <c r="J667" s="108">
        <v>0.32</v>
      </c>
      <c r="K667" s="108"/>
      <c r="L667" s="108">
        <v>12.32</v>
      </c>
      <c r="M667" s="108">
        <v>8</v>
      </c>
    </row>
    <row r="668" spans="1:13" x14ac:dyDescent="0.3">
      <c r="A668" s="402" t="s">
        <v>14246</v>
      </c>
      <c r="B668" s="402">
        <v>9210144</v>
      </c>
      <c r="C668" s="108">
        <v>0.51</v>
      </c>
      <c r="D668" s="108"/>
      <c r="E668" s="108"/>
      <c r="F668" s="108"/>
      <c r="G668" s="108"/>
      <c r="H668" s="108"/>
      <c r="I668" s="108"/>
      <c r="J668" s="108"/>
      <c r="K668" s="108"/>
      <c r="L668" s="108">
        <v>0.51</v>
      </c>
      <c r="M668" s="108">
        <v>0.51</v>
      </c>
    </row>
    <row r="669" spans="1:13" x14ac:dyDescent="0.3">
      <c r="A669" s="402" t="s">
        <v>14247</v>
      </c>
      <c r="B669" s="402">
        <v>9210144</v>
      </c>
      <c r="C669" s="108">
        <v>0.96</v>
      </c>
      <c r="D669" s="108">
        <v>16</v>
      </c>
      <c r="E669" s="108"/>
      <c r="F669" s="108"/>
      <c r="G669" s="108">
        <v>12</v>
      </c>
      <c r="H669" s="108"/>
      <c r="I669" s="108">
        <v>0.48</v>
      </c>
      <c r="J669" s="108">
        <v>2.3199999999999998</v>
      </c>
      <c r="K669" s="108"/>
      <c r="L669" s="108">
        <v>31.76</v>
      </c>
      <c r="M669" s="108">
        <v>16.96</v>
      </c>
    </row>
    <row r="670" spans="1:13" x14ac:dyDescent="0.3">
      <c r="A670" s="402" t="s">
        <v>14248</v>
      </c>
      <c r="B670" s="402">
        <v>9210144</v>
      </c>
      <c r="C670" s="108"/>
      <c r="D670" s="108">
        <v>12</v>
      </c>
      <c r="E670" s="108"/>
      <c r="F670" s="108"/>
      <c r="G670" s="108">
        <v>24</v>
      </c>
      <c r="H670" s="108"/>
      <c r="I670" s="108"/>
      <c r="J670" s="108">
        <v>4</v>
      </c>
      <c r="K670" s="108"/>
      <c r="L670" s="108">
        <v>40</v>
      </c>
      <c r="M670" s="108">
        <v>12</v>
      </c>
    </row>
    <row r="671" spans="1:13" x14ac:dyDescent="0.3">
      <c r="A671" s="402" t="s">
        <v>14249</v>
      </c>
      <c r="B671" s="402">
        <v>9210144</v>
      </c>
      <c r="C671" s="108"/>
      <c r="D671" s="108">
        <v>3</v>
      </c>
      <c r="E671" s="108">
        <v>2</v>
      </c>
      <c r="F671" s="108"/>
      <c r="G671" s="108"/>
      <c r="H671" s="108"/>
      <c r="I671" s="108">
        <v>1.92</v>
      </c>
      <c r="J671" s="108"/>
      <c r="K671" s="108">
        <v>3.84</v>
      </c>
      <c r="L671" s="108">
        <v>10.76</v>
      </c>
      <c r="M671" s="108">
        <v>5</v>
      </c>
    </row>
    <row r="672" spans="1:13" x14ac:dyDescent="0.3">
      <c r="A672" s="402" t="s">
        <v>14250</v>
      </c>
      <c r="B672" s="402">
        <v>9210144</v>
      </c>
      <c r="C672" s="108"/>
      <c r="D672" s="108">
        <v>24</v>
      </c>
      <c r="E672" s="108"/>
      <c r="F672" s="108"/>
      <c r="G672" s="108">
        <v>16</v>
      </c>
      <c r="H672" s="108"/>
      <c r="I672" s="108"/>
      <c r="J672" s="108">
        <v>3.84</v>
      </c>
      <c r="K672" s="108"/>
      <c r="L672" s="108">
        <v>43.84</v>
      </c>
      <c r="M672" s="108">
        <v>24</v>
      </c>
    </row>
    <row r="673" spans="1:13" x14ac:dyDescent="0.3">
      <c r="A673" s="402" t="s">
        <v>14251</v>
      </c>
      <c r="B673" s="402">
        <v>9210144</v>
      </c>
      <c r="C673" s="108">
        <v>0.51</v>
      </c>
      <c r="D673" s="108">
        <v>3</v>
      </c>
      <c r="E673" s="108"/>
      <c r="F673" s="108"/>
      <c r="G673" s="108"/>
      <c r="H673" s="108"/>
      <c r="I673" s="108">
        <v>14.399999999999999</v>
      </c>
      <c r="J673" s="108">
        <v>5</v>
      </c>
      <c r="K673" s="108">
        <v>0.96</v>
      </c>
      <c r="L673" s="108">
        <v>23.869999999999997</v>
      </c>
      <c r="M673" s="108">
        <v>3.51</v>
      </c>
    </row>
    <row r="674" spans="1:13" x14ac:dyDescent="0.3">
      <c r="A674" s="402" t="s">
        <v>18619</v>
      </c>
      <c r="B674" s="402">
        <v>9210132</v>
      </c>
      <c r="C674" s="108">
        <v>0.32</v>
      </c>
      <c r="D674" s="108"/>
      <c r="E674" s="108"/>
      <c r="F674" s="108"/>
      <c r="G674" s="108"/>
      <c r="H674" s="108"/>
      <c r="I674" s="108">
        <v>0.32</v>
      </c>
      <c r="J674" s="108">
        <v>0.32</v>
      </c>
      <c r="K674" s="108"/>
      <c r="L674" s="108">
        <v>0.96</v>
      </c>
      <c r="M674" s="108">
        <v>0.32</v>
      </c>
    </row>
    <row r="675" spans="1:13" x14ac:dyDescent="0.3">
      <c r="A675" s="402" t="s">
        <v>14252</v>
      </c>
      <c r="B675" s="402">
        <v>9210144</v>
      </c>
      <c r="C675" s="108"/>
      <c r="D675" s="108"/>
      <c r="E675" s="108">
        <v>2</v>
      </c>
      <c r="F675" s="108"/>
      <c r="G675" s="108">
        <v>1</v>
      </c>
      <c r="H675" s="108"/>
      <c r="I675" s="108"/>
      <c r="J675" s="108"/>
      <c r="K675" s="108"/>
      <c r="L675" s="108">
        <v>3</v>
      </c>
      <c r="M675" s="108">
        <v>2</v>
      </c>
    </row>
    <row r="676" spans="1:13" x14ac:dyDescent="0.3">
      <c r="A676" s="402" t="s">
        <v>14253</v>
      </c>
      <c r="B676" s="402">
        <v>9210144</v>
      </c>
      <c r="C676" s="108"/>
      <c r="D676" s="108">
        <v>6</v>
      </c>
      <c r="E676" s="108"/>
      <c r="F676" s="108"/>
      <c r="G676" s="108">
        <v>3</v>
      </c>
      <c r="H676" s="108"/>
      <c r="I676" s="108"/>
      <c r="J676" s="108"/>
      <c r="K676" s="108"/>
      <c r="L676" s="108">
        <v>9</v>
      </c>
      <c r="M676" s="108">
        <v>6</v>
      </c>
    </row>
    <row r="677" spans="1:13" x14ac:dyDescent="0.3">
      <c r="A677" s="402" t="s">
        <v>14254</v>
      </c>
      <c r="B677" s="402">
        <v>9210134</v>
      </c>
      <c r="C677" s="108">
        <v>0.48</v>
      </c>
      <c r="D677" s="108"/>
      <c r="E677" s="108"/>
      <c r="F677" s="108"/>
      <c r="G677" s="108">
        <v>6</v>
      </c>
      <c r="H677" s="108"/>
      <c r="I677" s="108"/>
      <c r="J677" s="108"/>
      <c r="K677" s="108">
        <v>0.48</v>
      </c>
      <c r="L677" s="108">
        <v>6.9600000000000009</v>
      </c>
      <c r="M677" s="108">
        <v>0.48</v>
      </c>
    </row>
    <row r="678" spans="1:13" x14ac:dyDescent="0.3">
      <c r="A678" s="402" t="s">
        <v>14255</v>
      </c>
      <c r="B678" s="402">
        <v>9210144</v>
      </c>
      <c r="C678" s="108">
        <v>0.51</v>
      </c>
      <c r="D678" s="108"/>
      <c r="E678" s="108"/>
      <c r="F678" s="108"/>
      <c r="G678" s="108"/>
      <c r="H678" s="108"/>
      <c r="I678" s="108"/>
      <c r="J678" s="108"/>
      <c r="K678" s="108"/>
      <c r="L678" s="108">
        <v>0.51</v>
      </c>
      <c r="M678" s="108">
        <v>0.51</v>
      </c>
    </row>
    <row r="679" spans="1:13" x14ac:dyDescent="0.3">
      <c r="A679" s="402" t="s">
        <v>14256</v>
      </c>
      <c r="B679" s="402">
        <v>9210144</v>
      </c>
      <c r="C679" s="108"/>
      <c r="D679" s="108">
        <v>2</v>
      </c>
      <c r="E679" s="108"/>
      <c r="F679" s="108"/>
      <c r="G679" s="108"/>
      <c r="H679" s="108"/>
      <c r="I679" s="108"/>
      <c r="J679" s="108"/>
      <c r="K679" s="108"/>
      <c r="L679" s="108">
        <v>2</v>
      </c>
      <c r="M679" s="108">
        <v>2</v>
      </c>
    </row>
    <row r="680" spans="1:13" x14ac:dyDescent="0.3">
      <c r="A680" s="402" t="s">
        <v>14257</v>
      </c>
      <c r="B680" s="402">
        <v>9210144</v>
      </c>
      <c r="C680" s="108"/>
      <c r="D680" s="108">
        <v>8</v>
      </c>
      <c r="E680" s="108"/>
      <c r="F680" s="108"/>
      <c r="G680" s="108">
        <v>8</v>
      </c>
      <c r="H680" s="108"/>
      <c r="I680" s="108"/>
      <c r="J680" s="108">
        <v>1.28</v>
      </c>
      <c r="K680" s="108"/>
      <c r="L680" s="108">
        <v>17.28</v>
      </c>
      <c r="M680" s="108">
        <v>8</v>
      </c>
    </row>
    <row r="681" spans="1:13" x14ac:dyDescent="0.3">
      <c r="A681" s="402" t="s">
        <v>14258</v>
      </c>
      <c r="B681" s="402">
        <v>9210144</v>
      </c>
      <c r="C681" s="108"/>
      <c r="D681" s="108">
        <v>2</v>
      </c>
      <c r="E681" s="108"/>
      <c r="F681" s="108"/>
      <c r="G681" s="108"/>
      <c r="H681" s="108"/>
      <c r="I681" s="108"/>
      <c r="J681" s="108"/>
      <c r="K681" s="108">
        <v>1.92</v>
      </c>
      <c r="L681" s="108">
        <v>3.92</v>
      </c>
      <c r="M681" s="108">
        <v>2</v>
      </c>
    </row>
    <row r="682" spans="1:13" x14ac:dyDescent="0.3">
      <c r="A682" s="402" t="s">
        <v>14259</v>
      </c>
      <c r="B682" s="402">
        <v>9210144</v>
      </c>
      <c r="C682" s="108">
        <v>0.48</v>
      </c>
      <c r="D682" s="108"/>
      <c r="E682" s="108"/>
      <c r="F682" s="108"/>
      <c r="G682" s="108"/>
      <c r="H682" s="108"/>
      <c r="I682" s="108">
        <v>0.96</v>
      </c>
      <c r="J682" s="108"/>
      <c r="K682" s="108">
        <v>0.48</v>
      </c>
      <c r="L682" s="108">
        <v>1.92</v>
      </c>
      <c r="M682" s="108">
        <v>0.48</v>
      </c>
    </row>
    <row r="683" spans="1:13" x14ac:dyDescent="0.3">
      <c r="A683" s="402" t="s">
        <v>14260</v>
      </c>
      <c r="B683" s="402">
        <v>9210134</v>
      </c>
      <c r="C683" s="108"/>
      <c r="D683" s="108">
        <v>1</v>
      </c>
      <c r="E683" s="108"/>
      <c r="F683" s="108"/>
      <c r="G683" s="108"/>
      <c r="H683" s="108"/>
      <c r="I683" s="108">
        <v>0.96</v>
      </c>
      <c r="J683" s="108"/>
      <c r="K683" s="108">
        <v>0.8</v>
      </c>
      <c r="L683" s="108">
        <v>2.76</v>
      </c>
      <c r="M683" s="108">
        <v>1</v>
      </c>
    </row>
    <row r="684" spans="1:13" x14ac:dyDescent="0.3">
      <c r="A684" s="402" t="s">
        <v>14261</v>
      </c>
      <c r="B684" s="402">
        <v>9210138</v>
      </c>
      <c r="C684" s="108">
        <v>0.48</v>
      </c>
      <c r="D684" s="108"/>
      <c r="E684" s="108"/>
      <c r="F684" s="108"/>
      <c r="G684" s="108"/>
      <c r="H684" s="108"/>
      <c r="I684" s="108">
        <v>0.48</v>
      </c>
      <c r="J684" s="108"/>
      <c r="K684" s="108">
        <v>0.48</v>
      </c>
      <c r="L684" s="108">
        <v>1.44</v>
      </c>
      <c r="M684" s="108">
        <v>0.48</v>
      </c>
    </row>
    <row r="685" spans="1:13" x14ac:dyDescent="0.3">
      <c r="A685" s="402" t="s">
        <v>14262</v>
      </c>
      <c r="B685" s="402">
        <v>9210144</v>
      </c>
      <c r="C685" s="108"/>
      <c r="D685" s="108">
        <v>8</v>
      </c>
      <c r="E685" s="108"/>
      <c r="F685" s="108"/>
      <c r="G685" s="108">
        <v>12</v>
      </c>
      <c r="H685" s="108"/>
      <c r="I685" s="108"/>
      <c r="J685" s="108">
        <v>2</v>
      </c>
      <c r="K685" s="108"/>
      <c r="L685" s="108">
        <v>22</v>
      </c>
      <c r="M685" s="108">
        <v>8</v>
      </c>
    </row>
    <row r="686" spans="1:13" x14ac:dyDescent="0.3">
      <c r="A686" s="402" t="s">
        <v>14263</v>
      </c>
      <c r="B686" s="402">
        <v>9210138</v>
      </c>
      <c r="C686" s="108"/>
      <c r="D686" s="108">
        <v>3</v>
      </c>
      <c r="E686" s="108"/>
      <c r="F686" s="108"/>
      <c r="G686" s="108">
        <v>3</v>
      </c>
      <c r="H686" s="108"/>
      <c r="I686" s="108"/>
      <c r="J686" s="108">
        <v>1</v>
      </c>
      <c r="K686" s="108">
        <v>1.92</v>
      </c>
      <c r="L686" s="108">
        <v>8.92</v>
      </c>
      <c r="M686" s="108">
        <v>3</v>
      </c>
    </row>
    <row r="687" spans="1:13" x14ac:dyDescent="0.3">
      <c r="A687" s="402" t="s">
        <v>14264</v>
      </c>
      <c r="B687" s="402">
        <v>9210144</v>
      </c>
      <c r="C687" s="108">
        <v>7.1999999999999993</v>
      </c>
      <c r="D687" s="108"/>
      <c r="E687" s="108"/>
      <c r="F687" s="108"/>
      <c r="G687" s="108"/>
      <c r="H687" s="108"/>
      <c r="I687" s="108">
        <v>2.88</v>
      </c>
      <c r="J687" s="108">
        <v>0.64</v>
      </c>
      <c r="K687" s="108"/>
      <c r="L687" s="108">
        <v>10.719999999999999</v>
      </c>
      <c r="M687" s="108">
        <v>7.1999999999999993</v>
      </c>
    </row>
    <row r="688" spans="1:13" x14ac:dyDescent="0.3">
      <c r="A688" s="402" t="s">
        <v>14265</v>
      </c>
      <c r="B688" s="402">
        <v>9210144</v>
      </c>
      <c r="C688" s="108">
        <v>0.96</v>
      </c>
      <c r="D688" s="108"/>
      <c r="E688" s="108"/>
      <c r="F688" s="108"/>
      <c r="G688" s="108"/>
      <c r="H688" s="108"/>
      <c r="I688" s="108">
        <v>0.48</v>
      </c>
      <c r="J688" s="108">
        <v>0.64</v>
      </c>
      <c r="K688" s="108"/>
      <c r="L688" s="108">
        <v>2.08</v>
      </c>
      <c r="M688" s="108">
        <v>0.96</v>
      </c>
    </row>
    <row r="689" spans="1:13" x14ac:dyDescent="0.3">
      <c r="A689" s="402" t="s">
        <v>14266</v>
      </c>
      <c r="B689" s="402">
        <v>9210144</v>
      </c>
      <c r="C689" s="108"/>
      <c r="D689" s="108">
        <v>6</v>
      </c>
      <c r="E689" s="108"/>
      <c r="F689" s="108"/>
      <c r="G689" s="108">
        <v>6</v>
      </c>
      <c r="H689" s="108"/>
      <c r="I689" s="108"/>
      <c r="J689" s="108">
        <v>3.84</v>
      </c>
      <c r="K689" s="108"/>
      <c r="L689" s="108">
        <v>15.84</v>
      </c>
      <c r="M689" s="108">
        <v>6</v>
      </c>
    </row>
    <row r="690" spans="1:13" x14ac:dyDescent="0.3">
      <c r="A690" s="402" t="s">
        <v>16309</v>
      </c>
      <c r="B690" s="402">
        <v>9210144</v>
      </c>
      <c r="C690" s="108">
        <v>2.88</v>
      </c>
      <c r="D690" s="108"/>
      <c r="E690" s="108"/>
      <c r="F690" s="108"/>
      <c r="G690" s="108"/>
      <c r="H690" s="108"/>
      <c r="I690" s="108">
        <v>1.44</v>
      </c>
      <c r="J690" s="108">
        <v>0.96</v>
      </c>
      <c r="K690" s="108"/>
      <c r="L690" s="108">
        <v>5.2799999999999994</v>
      </c>
      <c r="M690" s="108">
        <v>2.88</v>
      </c>
    </row>
    <row r="691" spans="1:13" x14ac:dyDescent="0.3">
      <c r="A691" s="402" t="s">
        <v>14267</v>
      </c>
      <c r="B691" s="402">
        <v>9210138</v>
      </c>
      <c r="C691" s="108"/>
      <c r="D691" s="108">
        <v>1</v>
      </c>
      <c r="E691" s="108"/>
      <c r="F691" s="108"/>
      <c r="G691" s="108"/>
      <c r="H691" s="108"/>
      <c r="I691" s="108">
        <v>0.48</v>
      </c>
      <c r="J691" s="108"/>
      <c r="K691" s="108">
        <v>0.96</v>
      </c>
      <c r="L691" s="108">
        <v>2.44</v>
      </c>
      <c r="M691" s="108">
        <v>1</v>
      </c>
    </row>
    <row r="692" spans="1:13" x14ac:dyDescent="0.3">
      <c r="A692" s="402" t="s">
        <v>14268</v>
      </c>
      <c r="B692" s="402">
        <v>9210132</v>
      </c>
      <c r="C692" s="108">
        <v>0.64</v>
      </c>
      <c r="D692" s="108"/>
      <c r="E692" s="108"/>
      <c r="F692" s="108"/>
      <c r="G692" s="108"/>
      <c r="H692" s="108"/>
      <c r="I692" s="108">
        <v>1.44</v>
      </c>
      <c r="J692" s="108"/>
      <c r="K692" s="108">
        <v>0.48</v>
      </c>
      <c r="L692" s="108">
        <v>2.56</v>
      </c>
      <c r="M692" s="108">
        <v>0.64</v>
      </c>
    </row>
    <row r="693" spans="1:13" x14ac:dyDescent="0.3">
      <c r="A693" s="402" t="s">
        <v>14269</v>
      </c>
      <c r="B693" s="402">
        <v>9210144</v>
      </c>
      <c r="C693" s="108">
        <v>1.44</v>
      </c>
      <c r="D693" s="108"/>
      <c r="E693" s="108"/>
      <c r="F693" s="108"/>
      <c r="G693" s="108"/>
      <c r="H693" s="108"/>
      <c r="I693" s="108">
        <v>2.4</v>
      </c>
      <c r="J693" s="108">
        <v>1.6</v>
      </c>
      <c r="K693" s="108"/>
      <c r="L693" s="108">
        <v>5.4399999999999995</v>
      </c>
      <c r="M693" s="108">
        <v>1.44</v>
      </c>
    </row>
    <row r="694" spans="1:13" x14ac:dyDescent="0.3">
      <c r="A694" s="402" t="s">
        <v>14270</v>
      </c>
      <c r="B694" s="402">
        <v>9210138</v>
      </c>
      <c r="C694" s="108">
        <v>2.4</v>
      </c>
      <c r="D694" s="108"/>
      <c r="E694" s="108"/>
      <c r="F694" s="108"/>
      <c r="G694" s="108"/>
      <c r="H694" s="108"/>
      <c r="I694" s="108">
        <v>0.8</v>
      </c>
      <c r="J694" s="108"/>
      <c r="K694" s="108">
        <v>0.32</v>
      </c>
      <c r="L694" s="108">
        <v>3.52</v>
      </c>
      <c r="M694" s="108">
        <v>2.4</v>
      </c>
    </row>
    <row r="695" spans="1:13" x14ac:dyDescent="0.3">
      <c r="A695" s="402" t="s">
        <v>14271</v>
      </c>
      <c r="B695" s="402">
        <v>9210144</v>
      </c>
      <c r="C695" s="108">
        <v>0.51</v>
      </c>
      <c r="D695" s="108"/>
      <c r="E695" s="108"/>
      <c r="F695" s="108"/>
      <c r="G695" s="108"/>
      <c r="H695" s="108"/>
      <c r="I695" s="108"/>
      <c r="J695" s="108"/>
      <c r="K695" s="108"/>
      <c r="L695" s="108">
        <v>0.51</v>
      </c>
      <c r="M695" s="108">
        <v>0.51</v>
      </c>
    </row>
    <row r="696" spans="1:13" x14ac:dyDescent="0.3">
      <c r="A696" s="402" t="s">
        <v>14272</v>
      </c>
      <c r="B696" s="402">
        <v>9210140</v>
      </c>
      <c r="C696" s="108">
        <v>0.64</v>
      </c>
      <c r="D696" s="108"/>
      <c r="E696" s="108"/>
      <c r="F696" s="108"/>
      <c r="G696" s="108"/>
      <c r="H696" s="108"/>
      <c r="I696" s="108">
        <v>0.96</v>
      </c>
      <c r="J696" s="108"/>
      <c r="K696" s="108"/>
      <c r="L696" s="108">
        <v>1.6</v>
      </c>
      <c r="M696" s="108">
        <v>0.64</v>
      </c>
    </row>
    <row r="697" spans="1:13" x14ac:dyDescent="0.3">
      <c r="A697" s="402" t="s">
        <v>14273</v>
      </c>
      <c r="B697" s="402">
        <v>9210134</v>
      </c>
      <c r="C697" s="108"/>
      <c r="D697" s="108">
        <v>6</v>
      </c>
      <c r="E697" s="108"/>
      <c r="F697" s="108"/>
      <c r="G697" s="108">
        <v>18</v>
      </c>
      <c r="H697" s="108"/>
      <c r="I697" s="108"/>
      <c r="J697" s="108">
        <v>6</v>
      </c>
      <c r="K697" s="108"/>
      <c r="L697" s="108">
        <v>30</v>
      </c>
      <c r="M697" s="108">
        <v>6</v>
      </c>
    </row>
    <row r="698" spans="1:13" x14ac:dyDescent="0.3">
      <c r="A698" s="402" t="s">
        <v>14273</v>
      </c>
      <c r="B698" s="402">
        <v>9210234</v>
      </c>
      <c r="C698" s="108"/>
      <c r="D698" s="108"/>
      <c r="E698" s="108"/>
      <c r="F698" s="108">
        <v>0</v>
      </c>
      <c r="G698" s="108"/>
      <c r="H698" s="108">
        <v>0</v>
      </c>
      <c r="I698" s="108"/>
      <c r="J698" s="108"/>
      <c r="K698" s="108"/>
      <c r="L698" s="108">
        <v>0</v>
      </c>
      <c r="M698" s="108">
        <v>0</v>
      </c>
    </row>
    <row r="699" spans="1:13" x14ac:dyDescent="0.3">
      <c r="A699" s="402" t="s">
        <v>14274</v>
      </c>
      <c r="B699" s="402">
        <v>9210144</v>
      </c>
      <c r="C699" s="108"/>
      <c r="D699" s="108">
        <v>4</v>
      </c>
      <c r="E699" s="108"/>
      <c r="F699" s="108"/>
      <c r="G699" s="108">
        <v>2</v>
      </c>
      <c r="H699" s="108"/>
      <c r="I699" s="108"/>
      <c r="J699" s="108">
        <v>0.32</v>
      </c>
      <c r="K699" s="108"/>
      <c r="L699" s="108">
        <v>6.32</v>
      </c>
      <c r="M699" s="108">
        <v>4</v>
      </c>
    </row>
    <row r="700" spans="1:13" x14ac:dyDescent="0.3">
      <c r="A700" s="402" t="s">
        <v>14275</v>
      </c>
      <c r="B700" s="402">
        <v>9210144</v>
      </c>
      <c r="C700" s="108"/>
      <c r="D700" s="108"/>
      <c r="E700" s="108">
        <v>1</v>
      </c>
      <c r="F700" s="108"/>
      <c r="G700" s="108"/>
      <c r="H700" s="108"/>
      <c r="I700" s="108">
        <v>0.96</v>
      </c>
      <c r="J700" s="108"/>
      <c r="K700" s="108"/>
      <c r="L700" s="108">
        <v>1.96</v>
      </c>
      <c r="M700" s="108">
        <v>1</v>
      </c>
    </row>
    <row r="701" spans="1:13" x14ac:dyDescent="0.3">
      <c r="A701" s="402" t="s">
        <v>17579</v>
      </c>
      <c r="B701" s="402">
        <v>9210144</v>
      </c>
      <c r="C701" s="108"/>
      <c r="D701" s="108">
        <v>1</v>
      </c>
      <c r="E701" s="108"/>
      <c r="F701" s="108"/>
      <c r="G701" s="108">
        <v>1</v>
      </c>
      <c r="H701" s="108"/>
      <c r="I701" s="108"/>
      <c r="J701" s="108"/>
      <c r="K701" s="108">
        <v>0.32</v>
      </c>
      <c r="L701" s="108">
        <v>2.3199999999999998</v>
      </c>
      <c r="M701" s="108">
        <v>1</v>
      </c>
    </row>
    <row r="702" spans="1:13" x14ac:dyDescent="0.3">
      <c r="A702" s="402" t="s">
        <v>14276</v>
      </c>
      <c r="B702" s="402">
        <v>9210138</v>
      </c>
      <c r="C702" s="108">
        <v>0.32</v>
      </c>
      <c r="D702" s="108"/>
      <c r="E702" s="108"/>
      <c r="F702" s="108"/>
      <c r="G702" s="108">
        <v>2</v>
      </c>
      <c r="H702" s="108"/>
      <c r="I702" s="108"/>
      <c r="J702" s="108"/>
      <c r="K702" s="108">
        <v>0.96</v>
      </c>
      <c r="L702" s="108">
        <v>3.28</v>
      </c>
      <c r="M702" s="108">
        <v>0.32</v>
      </c>
    </row>
    <row r="703" spans="1:13" x14ac:dyDescent="0.3">
      <c r="A703" s="402" t="s">
        <v>14277</v>
      </c>
      <c r="B703" s="402">
        <v>9210144</v>
      </c>
      <c r="C703" s="108"/>
      <c r="D703" s="108">
        <v>24</v>
      </c>
      <c r="E703" s="108"/>
      <c r="F703" s="108"/>
      <c r="G703" s="108">
        <v>16</v>
      </c>
      <c r="H703" s="108"/>
      <c r="I703" s="108"/>
      <c r="J703" s="108">
        <v>3</v>
      </c>
      <c r="K703" s="108"/>
      <c r="L703" s="108">
        <v>43</v>
      </c>
      <c r="M703" s="108">
        <v>24</v>
      </c>
    </row>
    <row r="704" spans="1:13" x14ac:dyDescent="0.3">
      <c r="A704" s="402" t="s">
        <v>14278</v>
      </c>
      <c r="B704" s="402">
        <v>9210144</v>
      </c>
      <c r="C704" s="108"/>
      <c r="D704" s="108">
        <v>8</v>
      </c>
      <c r="E704" s="108"/>
      <c r="F704" s="108"/>
      <c r="G704" s="108">
        <v>4</v>
      </c>
      <c r="H704" s="108"/>
      <c r="I704" s="108"/>
      <c r="J704" s="108"/>
      <c r="K704" s="108">
        <v>1.92</v>
      </c>
      <c r="L704" s="108">
        <v>13.92</v>
      </c>
      <c r="M704" s="108">
        <v>8</v>
      </c>
    </row>
    <row r="705" spans="1:13" x14ac:dyDescent="0.3">
      <c r="A705" s="402" t="s">
        <v>14279</v>
      </c>
      <c r="B705" s="402">
        <v>9210134</v>
      </c>
      <c r="C705" s="108">
        <v>0.48</v>
      </c>
      <c r="D705" s="108"/>
      <c r="E705" s="108"/>
      <c r="F705" s="108"/>
      <c r="G705" s="108">
        <v>3</v>
      </c>
      <c r="H705" s="108"/>
      <c r="I705" s="108"/>
      <c r="J705" s="108"/>
      <c r="K705" s="108">
        <v>0.32</v>
      </c>
      <c r="L705" s="108">
        <v>3.8</v>
      </c>
      <c r="M705" s="108">
        <v>0.48</v>
      </c>
    </row>
    <row r="706" spans="1:13" x14ac:dyDescent="0.3">
      <c r="A706" s="402" t="s">
        <v>14280</v>
      </c>
      <c r="B706" s="402">
        <v>9210144</v>
      </c>
      <c r="C706" s="108">
        <v>0.32</v>
      </c>
      <c r="D706" s="108"/>
      <c r="E706" s="108"/>
      <c r="F706" s="108"/>
      <c r="G706" s="108"/>
      <c r="H706" s="108"/>
      <c r="I706" s="108">
        <v>0.32</v>
      </c>
      <c r="J706" s="108"/>
      <c r="K706" s="108">
        <v>0.48</v>
      </c>
      <c r="L706" s="108">
        <v>1.1200000000000001</v>
      </c>
      <c r="M706" s="108">
        <v>0.32</v>
      </c>
    </row>
    <row r="707" spans="1:13" x14ac:dyDescent="0.3">
      <c r="A707" s="402" t="s">
        <v>14281</v>
      </c>
      <c r="B707" s="402">
        <v>9210144</v>
      </c>
      <c r="C707" s="108"/>
      <c r="D707" s="108">
        <v>8</v>
      </c>
      <c r="E707" s="108"/>
      <c r="F707" s="108"/>
      <c r="G707" s="108"/>
      <c r="H707" s="108"/>
      <c r="I707" s="108"/>
      <c r="J707" s="108"/>
      <c r="K707" s="108">
        <v>0.48</v>
      </c>
      <c r="L707" s="108">
        <v>8.48</v>
      </c>
      <c r="M707" s="108">
        <v>8</v>
      </c>
    </row>
    <row r="708" spans="1:13" x14ac:dyDescent="0.3">
      <c r="A708" s="402" t="s">
        <v>14281</v>
      </c>
      <c r="B708" s="402">
        <v>9210244</v>
      </c>
      <c r="C708" s="108"/>
      <c r="D708" s="108"/>
      <c r="E708" s="108"/>
      <c r="F708" s="108"/>
      <c r="G708" s="108"/>
      <c r="H708" s="108">
        <v>0</v>
      </c>
      <c r="I708" s="108"/>
      <c r="J708" s="108"/>
      <c r="K708" s="108"/>
      <c r="L708" s="108">
        <v>0</v>
      </c>
      <c r="M708" s="108">
        <v>0</v>
      </c>
    </row>
    <row r="709" spans="1:13" x14ac:dyDescent="0.3">
      <c r="A709" s="402" t="s">
        <v>14282</v>
      </c>
      <c r="B709" s="402">
        <v>9210132</v>
      </c>
      <c r="C709" s="108"/>
      <c r="D709" s="108">
        <v>1</v>
      </c>
      <c r="E709" s="108"/>
      <c r="F709" s="108"/>
      <c r="G709" s="108">
        <v>4</v>
      </c>
      <c r="H709" s="108"/>
      <c r="I709" s="108"/>
      <c r="J709" s="108">
        <v>1.28</v>
      </c>
      <c r="K709" s="108"/>
      <c r="L709" s="108">
        <v>6.28</v>
      </c>
      <c r="M709" s="108">
        <v>1</v>
      </c>
    </row>
    <row r="710" spans="1:13" x14ac:dyDescent="0.3">
      <c r="A710" s="402" t="s">
        <v>14283</v>
      </c>
      <c r="B710" s="402">
        <v>9210144</v>
      </c>
      <c r="C710" s="108"/>
      <c r="D710" s="108">
        <v>4</v>
      </c>
      <c r="E710" s="108"/>
      <c r="F710" s="108"/>
      <c r="G710" s="108">
        <v>4</v>
      </c>
      <c r="H710" s="108"/>
      <c r="I710" s="108"/>
      <c r="J710" s="108"/>
      <c r="K710" s="108"/>
      <c r="L710" s="108">
        <v>8</v>
      </c>
      <c r="M710" s="108">
        <v>4</v>
      </c>
    </row>
    <row r="711" spans="1:13" x14ac:dyDescent="0.3">
      <c r="A711" s="402" t="s">
        <v>16047</v>
      </c>
      <c r="B711" s="402">
        <v>9210144</v>
      </c>
      <c r="C711" s="108">
        <v>1.92</v>
      </c>
      <c r="D711" s="108"/>
      <c r="E711" s="108"/>
      <c r="F711" s="108"/>
      <c r="G711" s="108"/>
      <c r="H711" s="108"/>
      <c r="I711" s="108">
        <v>1.92</v>
      </c>
      <c r="J711" s="108"/>
      <c r="K711" s="108">
        <v>0.48</v>
      </c>
      <c r="L711" s="108">
        <v>4.32</v>
      </c>
      <c r="M711" s="108">
        <v>1.92</v>
      </c>
    </row>
    <row r="712" spans="1:13" x14ac:dyDescent="0.3">
      <c r="A712" s="402" t="s">
        <v>14284</v>
      </c>
      <c r="B712" s="402">
        <v>9210132</v>
      </c>
      <c r="C712" s="108"/>
      <c r="D712" s="108">
        <v>6</v>
      </c>
      <c r="E712" s="108"/>
      <c r="F712" s="108"/>
      <c r="G712" s="108">
        <v>9</v>
      </c>
      <c r="H712" s="108"/>
      <c r="I712" s="108"/>
      <c r="J712" s="108">
        <v>2.88</v>
      </c>
      <c r="K712" s="108"/>
      <c r="L712" s="108">
        <v>17.88</v>
      </c>
      <c r="M712" s="108">
        <v>6</v>
      </c>
    </row>
    <row r="713" spans="1:13" x14ac:dyDescent="0.3">
      <c r="A713" s="402" t="s">
        <v>14285</v>
      </c>
      <c r="B713" s="402">
        <v>9210144</v>
      </c>
      <c r="C713" s="108">
        <v>0.17</v>
      </c>
      <c r="D713" s="108"/>
      <c r="E713" s="108"/>
      <c r="F713" s="108"/>
      <c r="G713" s="108"/>
      <c r="H713" s="108"/>
      <c r="I713" s="108">
        <v>0.48</v>
      </c>
      <c r="J713" s="108"/>
      <c r="K713" s="108">
        <v>0.17</v>
      </c>
      <c r="L713" s="108">
        <v>0.82000000000000006</v>
      </c>
      <c r="M713" s="108">
        <v>0.17</v>
      </c>
    </row>
    <row r="714" spans="1:13" x14ac:dyDescent="0.3">
      <c r="A714" s="402" t="s">
        <v>14286</v>
      </c>
      <c r="B714" s="402">
        <v>9210132</v>
      </c>
      <c r="C714" s="108">
        <v>0.64</v>
      </c>
      <c r="D714" s="108"/>
      <c r="E714" s="108"/>
      <c r="F714" s="108"/>
      <c r="G714" s="108"/>
      <c r="H714" s="108"/>
      <c r="I714" s="108">
        <v>1.6</v>
      </c>
      <c r="J714" s="108"/>
      <c r="K714" s="108">
        <v>1.92</v>
      </c>
      <c r="L714" s="108">
        <v>4.16</v>
      </c>
      <c r="M714" s="108">
        <v>0.64</v>
      </c>
    </row>
    <row r="715" spans="1:13" x14ac:dyDescent="0.3">
      <c r="A715" s="402" t="s">
        <v>14287</v>
      </c>
      <c r="B715" s="402">
        <v>9210144</v>
      </c>
      <c r="C715" s="108"/>
      <c r="D715" s="108">
        <v>4</v>
      </c>
      <c r="E715" s="108"/>
      <c r="F715" s="108"/>
      <c r="G715" s="108"/>
      <c r="H715" s="108"/>
      <c r="I715" s="108">
        <v>0.48</v>
      </c>
      <c r="J715" s="108"/>
      <c r="K715" s="108">
        <v>0.32</v>
      </c>
      <c r="L715" s="108">
        <v>4.8000000000000007</v>
      </c>
      <c r="M715" s="108">
        <v>4</v>
      </c>
    </row>
    <row r="716" spans="1:13" x14ac:dyDescent="0.3">
      <c r="A716" s="402" t="s">
        <v>14288</v>
      </c>
      <c r="B716" s="402">
        <v>9210132</v>
      </c>
      <c r="C716" s="108">
        <v>0.51</v>
      </c>
      <c r="D716" s="108"/>
      <c r="E716" s="108"/>
      <c r="F716" s="108"/>
      <c r="G716" s="108"/>
      <c r="H716" s="108"/>
      <c r="I716" s="108"/>
      <c r="J716" s="108"/>
      <c r="K716" s="108"/>
      <c r="L716" s="108">
        <v>0.51</v>
      </c>
      <c r="M716" s="108">
        <v>0.51</v>
      </c>
    </row>
    <row r="717" spans="1:13" x14ac:dyDescent="0.3">
      <c r="A717" s="402" t="s">
        <v>14289</v>
      </c>
      <c r="B717" s="402">
        <v>9210132</v>
      </c>
      <c r="C717" s="108"/>
      <c r="D717" s="108">
        <v>3</v>
      </c>
      <c r="E717" s="108"/>
      <c r="F717" s="108"/>
      <c r="G717" s="108">
        <v>6</v>
      </c>
      <c r="H717" s="108"/>
      <c r="I717" s="108"/>
      <c r="J717" s="108"/>
      <c r="K717" s="108">
        <v>0.64</v>
      </c>
      <c r="L717" s="108">
        <v>9.64</v>
      </c>
      <c r="M717" s="108">
        <v>3</v>
      </c>
    </row>
    <row r="718" spans="1:13" x14ac:dyDescent="0.3">
      <c r="A718" s="402" t="s">
        <v>16924</v>
      </c>
      <c r="B718" s="402">
        <v>9210132</v>
      </c>
      <c r="C718" s="108">
        <v>0.48</v>
      </c>
      <c r="D718" s="108"/>
      <c r="E718" s="108"/>
      <c r="F718" s="108"/>
      <c r="G718" s="108"/>
      <c r="H718" s="108"/>
      <c r="I718" s="108"/>
      <c r="J718" s="108">
        <v>0.32</v>
      </c>
      <c r="K718" s="108"/>
      <c r="L718" s="108">
        <v>0.8</v>
      </c>
      <c r="M718" s="108">
        <v>0.48</v>
      </c>
    </row>
    <row r="719" spans="1:13" x14ac:dyDescent="0.3">
      <c r="A719" s="402" t="s">
        <v>14290</v>
      </c>
      <c r="B719" s="402">
        <v>9210144</v>
      </c>
      <c r="C719" s="108"/>
      <c r="D719" s="108"/>
      <c r="E719" s="108"/>
      <c r="F719" s="108"/>
      <c r="G719" s="108">
        <v>8</v>
      </c>
      <c r="H719" s="108"/>
      <c r="I719" s="108"/>
      <c r="J719" s="108"/>
      <c r="K719" s="108"/>
      <c r="L719" s="108">
        <v>8</v>
      </c>
      <c r="M719" s="108">
        <v>0</v>
      </c>
    </row>
    <row r="720" spans="1:13" x14ac:dyDescent="0.3">
      <c r="A720" s="402" t="s">
        <v>14290</v>
      </c>
      <c r="B720" s="402">
        <v>9210244</v>
      </c>
      <c r="C720" s="108"/>
      <c r="D720" s="108"/>
      <c r="E720" s="108"/>
      <c r="F720" s="108">
        <v>0</v>
      </c>
      <c r="G720" s="108"/>
      <c r="H720" s="108"/>
      <c r="I720" s="108"/>
      <c r="J720" s="108"/>
      <c r="K720" s="108"/>
      <c r="L720" s="108">
        <v>0</v>
      </c>
      <c r="M720" s="108">
        <v>0</v>
      </c>
    </row>
    <row r="721" spans="1:13" x14ac:dyDescent="0.3">
      <c r="A721" s="402" t="s">
        <v>14291</v>
      </c>
      <c r="B721" s="402">
        <v>9210144</v>
      </c>
      <c r="C721" s="108"/>
      <c r="D721" s="108">
        <v>16</v>
      </c>
      <c r="E721" s="108"/>
      <c r="F721" s="108"/>
      <c r="G721" s="108">
        <v>3</v>
      </c>
      <c r="H721" s="108"/>
      <c r="I721" s="108"/>
      <c r="J721" s="108"/>
      <c r="K721" s="108"/>
      <c r="L721" s="108">
        <v>19</v>
      </c>
      <c r="M721" s="108">
        <v>16</v>
      </c>
    </row>
    <row r="722" spans="1:13" x14ac:dyDescent="0.3">
      <c r="A722" s="402" t="s">
        <v>14292</v>
      </c>
      <c r="B722" s="402">
        <v>9210144</v>
      </c>
      <c r="C722" s="108"/>
      <c r="D722" s="108">
        <v>9</v>
      </c>
      <c r="E722" s="108"/>
      <c r="F722" s="108"/>
      <c r="G722" s="108">
        <v>3</v>
      </c>
      <c r="H722" s="108"/>
      <c r="I722" s="108"/>
      <c r="J722" s="108">
        <v>0.32</v>
      </c>
      <c r="K722" s="108"/>
      <c r="L722" s="108">
        <v>12.32</v>
      </c>
      <c r="M722" s="108">
        <v>9</v>
      </c>
    </row>
    <row r="723" spans="1:13" x14ac:dyDescent="0.3">
      <c r="A723" s="402" t="s">
        <v>14292</v>
      </c>
      <c r="B723" s="402">
        <v>9210244</v>
      </c>
      <c r="C723" s="108"/>
      <c r="D723" s="108"/>
      <c r="E723" s="108"/>
      <c r="F723" s="108"/>
      <c r="G723" s="108"/>
      <c r="H723" s="108">
        <v>0</v>
      </c>
      <c r="I723" s="108"/>
      <c r="J723" s="108"/>
      <c r="K723" s="108"/>
      <c r="L723" s="108">
        <v>0</v>
      </c>
      <c r="M723" s="108">
        <v>0</v>
      </c>
    </row>
    <row r="724" spans="1:13" x14ac:dyDescent="0.3">
      <c r="A724" s="402" t="s">
        <v>14293</v>
      </c>
      <c r="B724" s="402">
        <v>9210144</v>
      </c>
      <c r="C724" s="108"/>
      <c r="D724" s="108">
        <v>6</v>
      </c>
      <c r="E724" s="108"/>
      <c r="F724" s="108"/>
      <c r="G724" s="108">
        <v>2</v>
      </c>
      <c r="H724" s="108"/>
      <c r="I724" s="108"/>
      <c r="J724" s="108"/>
      <c r="K724" s="108"/>
      <c r="L724" s="108">
        <v>8</v>
      </c>
      <c r="M724" s="108">
        <v>6</v>
      </c>
    </row>
    <row r="725" spans="1:13" x14ac:dyDescent="0.3">
      <c r="A725" s="402" t="s">
        <v>14294</v>
      </c>
      <c r="B725" s="402">
        <v>9210144</v>
      </c>
      <c r="C725" s="108">
        <v>0.32</v>
      </c>
      <c r="D725" s="108"/>
      <c r="E725" s="108"/>
      <c r="F725" s="108"/>
      <c r="G725" s="108"/>
      <c r="H725" s="108"/>
      <c r="I725" s="108">
        <v>0.64</v>
      </c>
      <c r="J725" s="108"/>
      <c r="K725" s="108">
        <v>2.08</v>
      </c>
      <c r="L725" s="108">
        <v>3.04</v>
      </c>
      <c r="M725" s="108">
        <v>0.32</v>
      </c>
    </row>
    <row r="726" spans="1:13" x14ac:dyDescent="0.3">
      <c r="A726" s="402" t="s">
        <v>19623</v>
      </c>
      <c r="B726" s="402">
        <v>9210144</v>
      </c>
      <c r="C726" s="108">
        <v>0.32</v>
      </c>
      <c r="D726" s="108"/>
      <c r="E726" s="108"/>
      <c r="F726" s="108"/>
      <c r="G726" s="108"/>
      <c r="H726" s="108"/>
      <c r="I726" s="108">
        <v>0.32</v>
      </c>
      <c r="J726" s="108">
        <v>0.32</v>
      </c>
      <c r="K726" s="108"/>
      <c r="L726" s="108">
        <v>0.96</v>
      </c>
      <c r="M726" s="108">
        <v>0.32</v>
      </c>
    </row>
    <row r="727" spans="1:13" x14ac:dyDescent="0.3">
      <c r="A727" s="402" t="s">
        <v>14295</v>
      </c>
      <c r="B727" s="402">
        <v>9210144</v>
      </c>
      <c r="C727" s="108"/>
      <c r="D727" s="108">
        <v>6</v>
      </c>
      <c r="E727" s="108"/>
      <c r="F727" s="108"/>
      <c r="G727" s="108">
        <v>6</v>
      </c>
      <c r="H727" s="108"/>
      <c r="I727" s="108"/>
      <c r="J727" s="108">
        <v>0.64</v>
      </c>
      <c r="K727" s="108"/>
      <c r="L727" s="108">
        <v>12.64</v>
      </c>
      <c r="M727" s="108">
        <v>6</v>
      </c>
    </row>
    <row r="728" spans="1:13" x14ac:dyDescent="0.3">
      <c r="A728" s="402" t="s">
        <v>16362</v>
      </c>
      <c r="B728" s="402">
        <v>9210144</v>
      </c>
      <c r="C728" s="108"/>
      <c r="D728" s="108"/>
      <c r="E728" s="108"/>
      <c r="F728" s="108"/>
      <c r="G728" s="108"/>
      <c r="H728" s="108"/>
      <c r="I728" s="108"/>
      <c r="J728" s="108"/>
      <c r="K728" s="108">
        <v>0.32</v>
      </c>
      <c r="L728" s="108">
        <v>0.32</v>
      </c>
      <c r="M728" s="108">
        <v>0</v>
      </c>
    </row>
    <row r="729" spans="1:13" x14ac:dyDescent="0.3">
      <c r="A729" s="402" t="s">
        <v>14296</v>
      </c>
      <c r="B729" s="402">
        <v>9210132</v>
      </c>
      <c r="C729" s="108">
        <v>0.17</v>
      </c>
      <c r="D729" s="108"/>
      <c r="E729" s="108"/>
      <c r="F729" s="108"/>
      <c r="G729" s="108"/>
      <c r="H729" s="108"/>
      <c r="I729" s="108">
        <v>0.32</v>
      </c>
      <c r="J729" s="108">
        <v>0.32</v>
      </c>
      <c r="K729" s="108"/>
      <c r="L729" s="108">
        <v>0.81</v>
      </c>
      <c r="M729" s="108">
        <v>0.17</v>
      </c>
    </row>
    <row r="730" spans="1:13" x14ac:dyDescent="0.3">
      <c r="A730" s="402" t="s">
        <v>17675</v>
      </c>
      <c r="B730" s="402">
        <v>9210144</v>
      </c>
      <c r="C730" s="108"/>
      <c r="D730" s="108"/>
      <c r="E730" s="108"/>
      <c r="F730" s="108"/>
      <c r="G730" s="108">
        <v>4</v>
      </c>
      <c r="H730" s="108"/>
      <c r="I730" s="108"/>
      <c r="J730" s="108">
        <v>0.64</v>
      </c>
      <c r="K730" s="108"/>
      <c r="L730" s="108">
        <v>4.6399999999999997</v>
      </c>
      <c r="M730" s="108">
        <v>0</v>
      </c>
    </row>
    <row r="731" spans="1:13" x14ac:dyDescent="0.3">
      <c r="A731" s="402" t="s">
        <v>17675</v>
      </c>
      <c r="B731" s="402">
        <v>9210244</v>
      </c>
      <c r="C731" s="108"/>
      <c r="D731" s="108"/>
      <c r="E731" s="108"/>
      <c r="F731" s="108">
        <v>32</v>
      </c>
      <c r="G731" s="108"/>
      <c r="H731" s="108"/>
      <c r="I731" s="108"/>
      <c r="J731" s="108"/>
      <c r="K731" s="108"/>
      <c r="L731" s="108">
        <v>32</v>
      </c>
      <c r="M731" s="108">
        <v>32</v>
      </c>
    </row>
    <row r="732" spans="1:13" x14ac:dyDescent="0.3">
      <c r="A732" s="402" t="s">
        <v>14297</v>
      </c>
      <c r="B732" s="402">
        <v>9210144</v>
      </c>
      <c r="C732" s="108"/>
      <c r="D732" s="108">
        <v>6</v>
      </c>
      <c r="E732" s="108"/>
      <c r="F732" s="108"/>
      <c r="G732" s="108">
        <v>9</v>
      </c>
      <c r="H732" s="108"/>
      <c r="I732" s="108"/>
      <c r="J732" s="108"/>
      <c r="K732" s="108">
        <v>0.48</v>
      </c>
      <c r="L732" s="108">
        <v>15.48</v>
      </c>
      <c r="M732" s="108">
        <v>6</v>
      </c>
    </row>
    <row r="733" spans="1:13" x14ac:dyDescent="0.3">
      <c r="A733" s="402" t="s">
        <v>14298</v>
      </c>
      <c r="B733" s="402">
        <v>9210144</v>
      </c>
      <c r="C733" s="108">
        <v>2.88</v>
      </c>
      <c r="D733" s="108"/>
      <c r="E733" s="108"/>
      <c r="F733" s="108"/>
      <c r="G733" s="108"/>
      <c r="H733" s="108"/>
      <c r="I733" s="108">
        <v>2.88</v>
      </c>
      <c r="J733" s="108"/>
      <c r="K733" s="108">
        <v>0.48</v>
      </c>
      <c r="L733" s="108">
        <v>6.24</v>
      </c>
      <c r="M733" s="108">
        <v>2.88</v>
      </c>
    </row>
    <row r="734" spans="1:13" x14ac:dyDescent="0.3">
      <c r="A734" s="402" t="s">
        <v>14299</v>
      </c>
      <c r="B734" s="402">
        <v>9210144</v>
      </c>
      <c r="C734" s="108"/>
      <c r="D734" s="108">
        <v>3</v>
      </c>
      <c r="E734" s="108"/>
      <c r="F734" s="108"/>
      <c r="G734" s="108">
        <v>8</v>
      </c>
      <c r="H734" s="108"/>
      <c r="I734" s="108"/>
      <c r="J734" s="108"/>
      <c r="K734" s="108"/>
      <c r="L734" s="108">
        <v>11</v>
      </c>
      <c r="M734" s="108">
        <v>3</v>
      </c>
    </row>
    <row r="735" spans="1:13" x14ac:dyDescent="0.3">
      <c r="A735" s="402" t="s">
        <v>14300</v>
      </c>
      <c r="B735" s="402">
        <v>9210144</v>
      </c>
      <c r="C735" s="108"/>
      <c r="D735" s="108">
        <v>2</v>
      </c>
      <c r="E735" s="108"/>
      <c r="F735" s="108"/>
      <c r="G735" s="108">
        <v>2</v>
      </c>
      <c r="H735" s="108"/>
      <c r="I735" s="108"/>
      <c r="J735" s="108"/>
      <c r="K735" s="108"/>
      <c r="L735" s="108">
        <v>4</v>
      </c>
      <c r="M735" s="108">
        <v>2</v>
      </c>
    </row>
    <row r="736" spans="1:13" x14ac:dyDescent="0.3">
      <c r="A736" s="402" t="s">
        <v>14301</v>
      </c>
      <c r="B736" s="402">
        <v>9210144</v>
      </c>
      <c r="C736" s="108">
        <v>0.51</v>
      </c>
      <c r="D736" s="108"/>
      <c r="E736" s="108"/>
      <c r="F736" s="108"/>
      <c r="G736" s="108"/>
      <c r="H736" s="108"/>
      <c r="I736" s="108"/>
      <c r="J736" s="108"/>
      <c r="K736" s="108"/>
      <c r="L736" s="108">
        <v>0.51</v>
      </c>
      <c r="M736" s="108">
        <v>0.51</v>
      </c>
    </row>
    <row r="737" spans="1:13" x14ac:dyDescent="0.3">
      <c r="A737" s="402" t="s">
        <v>14302</v>
      </c>
      <c r="B737" s="402">
        <v>9210144</v>
      </c>
      <c r="C737" s="108"/>
      <c r="D737" s="108"/>
      <c r="E737" s="108"/>
      <c r="F737" s="108"/>
      <c r="G737" s="108"/>
      <c r="H737" s="108"/>
      <c r="I737" s="108"/>
      <c r="J737" s="108">
        <v>4.8</v>
      </c>
      <c r="K737" s="108"/>
      <c r="L737" s="108">
        <v>4.8</v>
      </c>
      <c r="M737" s="108">
        <v>0</v>
      </c>
    </row>
    <row r="738" spans="1:13" x14ac:dyDescent="0.3">
      <c r="A738" s="402" t="s">
        <v>14303</v>
      </c>
      <c r="B738" s="402">
        <v>9210144</v>
      </c>
      <c r="C738" s="108">
        <v>0.32</v>
      </c>
      <c r="D738" s="108"/>
      <c r="E738" s="108"/>
      <c r="F738" s="108"/>
      <c r="G738" s="108"/>
      <c r="H738" s="108"/>
      <c r="I738" s="108">
        <v>0.48</v>
      </c>
      <c r="J738" s="108"/>
      <c r="K738" s="108">
        <v>0.96</v>
      </c>
      <c r="L738" s="108">
        <v>1.76</v>
      </c>
      <c r="M738" s="108">
        <v>0.32</v>
      </c>
    </row>
    <row r="739" spans="1:13" x14ac:dyDescent="0.3">
      <c r="A739" s="402" t="s">
        <v>14304</v>
      </c>
      <c r="B739" s="402">
        <v>9210138</v>
      </c>
      <c r="C739" s="108"/>
      <c r="D739" s="108"/>
      <c r="E739" s="108">
        <v>2</v>
      </c>
      <c r="F739" s="108"/>
      <c r="G739" s="108"/>
      <c r="H739" s="108"/>
      <c r="I739" s="108"/>
      <c r="J739" s="108"/>
      <c r="K739" s="108"/>
      <c r="L739" s="108">
        <v>2</v>
      </c>
      <c r="M739" s="108">
        <v>2</v>
      </c>
    </row>
    <row r="740" spans="1:13" x14ac:dyDescent="0.3">
      <c r="A740" s="402" t="s">
        <v>14305</v>
      </c>
      <c r="B740" s="402">
        <v>9210144</v>
      </c>
      <c r="C740" s="108"/>
      <c r="D740" s="108">
        <v>4</v>
      </c>
      <c r="E740" s="108"/>
      <c r="F740" s="108"/>
      <c r="G740" s="108">
        <v>2</v>
      </c>
      <c r="H740" s="108"/>
      <c r="I740" s="108"/>
      <c r="J740" s="108"/>
      <c r="K740" s="108"/>
      <c r="L740" s="108">
        <v>6</v>
      </c>
      <c r="M740" s="108">
        <v>4</v>
      </c>
    </row>
    <row r="741" spans="1:13" x14ac:dyDescent="0.3">
      <c r="A741" s="402" t="s">
        <v>14306</v>
      </c>
      <c r="B741" s="402">
        <v>9210144</v>
      </c>
      <c r="C741" s="108"/>
      <c r="D741" s="108">
        <v>12</v>
      </c>
      <c r="E741" s="108"/>
      <c r="F741" s="108"/>
      <c r="G741" s="108">
        <v>8</v>
      </c>
      <c r="H741" s="108"/>
      <c r="I741" s="108"/>
      <c r="J741" s="108">
        <v>0.32</v>
      </c>
      <c r="K741" s="108"/>
      <c r="L741" s="108">
        <v>20.32</v>
      </c>
      <c r="M741" s="108">
        <v>12</v>
      </c>
    </row>
    <row r="742" spans="1:13" x14ac:dyDescent="0.3">
      <c r="A742" s="402" t="s">
        <v>14307</v>
      </c>
      <c r="B742" s="402">
        <v>9210136</v>
      </c>
      <c r="C742" s="108"/>
      <c r="D742" s="108"/>
      <c r="E742" s="108">
        <v>2</v>
      </c>
      <c r="F742" s="108"/>
      <c r="G742" s="108">
        <v>1</v>
      </c>
      <c r="H742" s="108"/>
      <c r="I742" s="108"/>
      <c r="J742" s="108"/>
      <c r="K742" s="108">
        <v>0.48</v>
      </c>
      <c r="L742" s="108">
        <v>3.48</v>
      </c>
      <c r="M742" s="108">
        <v>2</v>
      </c>
    </row>
    <row r="743" spans="1:13" x14ac:dyDescent="0.3">
      <c r="A743" s="402" t="s">
        <v>14308</v>
      </c>
      <c r="B743" s="402">
        <v>9210144</v>
      </c>
      <c r="C743" s="108"/>
      <c r="D743" s="108">
        <v>8</v>
      </c>
      <c r="E743" s="108"/>
      <c r="F743" s="108"/>
      <c r="G743" s="108">
        <v>12</v>
      </c>
      <c r="H743" s="108"/>
      <c r="I743" s="108"/>
      <c r="J743" s="108">
        <v>2.56</v>
      </c>
      <c r="K743" s="108">
        <v>0.96</v>
      </c>
      <c r="L743" s="108">
        <v>23.52</v>
      </c>
      <c r="M743" s="108">
        <v>8</v>
      </c>
    </row>
    <row r="744" spans="1:13" x14ac:dyDescent="0.3">
      <c r="A744" s="402" t="s">
        <v>14309</v>
      </c>
      <c r="B744" s="402">
        <v>9210132</v>
      </c>
      <c r="C744" s="108"/>
      <c r="D744" s="108">
        <v>1</v>
      </c>
      <c r="E744" s="108"/>
      <c r="F744" s="108"/>
      <c r="G744" s="108">
        <v>1</v>
      </c>
      <c r="H744" s="108"/>
      <c r="I744" s="108"/>
      <c r="J744" s="108">
        <v>0.32</v>
      </c>
      <c r="K744" s="108"/>
      <c r="L744" s="108">
        <v>2.3199999999999998</v>
      </c>
      <c r="M744" s="108">
        <v>1</v>
      </c>
    </row>
    <row r="745" spans="1:13" x14ac:dyDescent="0.3">
      <c r="A745" s="402" t="s">
        <v>14310</v>
      </c>
      <c r="B745" s="402">
        <v>9210134</v>
      </c>
      <c r="C745" s="108"/>
      <c r="D745" s="108"/>
      <c r="E745" s="108"/>
      <c r="F745" s="108"/>
      <c r="G745" s="108"/>
      <c r="H745" s="108"/>
      <c r="I745" s="108"/>
      <c r="J745" s="108"/>
      <c r="K745" s="108">
        <v>1.92</v>
      </c>
      <c r="L745" s="108">
        <v>1.92</v>
      </c>
      <c r="M745" s="108">
        <v>0</v>
      </c>
    </row>
    <row r="746" spans="1:13" x14ac:dyDescent="0.3">
      <c r="A746" s="402" t="s">
        <v>14311</v>
      </c>
      <c r="B746" s="402">
        <v>9210144</v>
      </c>
      <c r="C746" s="108"/>
      <c r="D746" s="108">
        <v>2</v>
      </c>
      <c r="E746" s="108"/>
      <c r="F746" s="108"/>
      <c r="G746" s="108">
        <v>2</v>
      </c>
      <c r="H746" s="108"/>
      <c r="I746" s="108"/>
      <c r="J746" s="108"/>
      <c r="K746" s="108">
        <v>0.96</v>
      </c>
      <c r="L746" s="108">
        <v>4.96</v>
      </c>
      <c r="M746" s="108">
        <v>2</v>
      </c>
    </row>
    <row r="747" spans="1:13" x14ac:dyDescent="0.3">
      <c r="A747" s="402" t="s">
        <v>14312</v>
      </c>
      <c r="B747" s="402">
        <v>9210132</v>
      </c>
      <c r="C747" s="108"/>
      <c r="D747" s="108">
        <v>1</v>
      </c>
      <c r="E747" s="108"/>
      <c r="F747" s="108"/>
      <c r="G747" s="108">
        <v>2</v>
      </c>
      <c r="H747" s="108"/>
      <c r="I747" s="108"/>
      <c r="J747" s="108"/>
      <c r="K747" s="108">
        <v>0.48</v>
      </c>
      <c r="L747" s="108">
        <v>3.48</v>
      </c>
      <c r="M747" s="108">
        <v>1</v>
      </c>
    </row>
    <row r="748" spans="1:13" x14ac:dyDescent="0.3">
      <c r="A748" s="402" t="s">
        <v>14313</v>
      </c>
      <c r="B748" s="402">
        <v>9210144</v>
      </c>
      <c r="C748" s="108"/>
      <c r="D748" s="108">
        <v>4</v>
      </c>
      <c r="E748" s="108"/>
      <c r="F748" s="108"/>
      <c r="G748" s="108">
        <v>8</v>
      </c>
      <c r="H748" s="108"/>
      <c r="I748" s="108"/>
      <c r="J748" s="108"/>
      <c r="K748" s="108">
        <v>0.48</v>
      </c>
      <c r="L748" s="108">
        <v>12.48</v>
      </c>
      <c r="M748" s="108">
        <v>4</v>
      </c>
    </row>
    <row r="749" spans="1:13" x14ac:dyDescent="0.3">
      <c r="A749" s="402" t="s">
        <v>14314</v>
      </c>
      <c r="B749" s="402">
        <v>9210144</v>
      </c>
      <c r="C749" s="108"/>
      <c r="D749" s="108">
        <v>10</v>
      </c>
      <c r="E749" s="108"/>
      <c r="F749" s="108"/>
      <c r="G749" s="108">
        <v>15</v>
      </c>
      <c r="H749" s="108"/>
      <c r="I749" s="108"/>
      <c r="J749" s="108"/>
      <c r="K749" s="108">
        <v>1.92</v>
      </c>
      <c r="L749" s="108">
        <v>26.92</v>
      </c>
      <c r="M749" s="108">
        <v>10</v>
      </c>
    </row>
    <row r="750" spans="1:13" x14ac:dyDescent="0.3">
      <c r="A750" s="402" t="s">
        <v>14315</v>
      </c>
      <c r="B750" s="402">
        <v>9210144</v>
      </c>
      <c r="C750" s="108"/>
      <c r="D750" s="108">
        <v>12</v>
      </c>
      <c r="E750" s="108"/>
      <c r="F750" s="108"/>
      <c r="G750" s="108">
        <v>4</v>
      </c>
      <c r="H750" s="108"/>
      <c r="I750" s="108"/>
      <c r="J750" s="108"/>
      <c r="K750" s="108">
        <v>4.8</v>
      </c>
      <c r="L750" s="108">
        <v>20.8</v>
      </c>
      <c r="M750" s="108">
        <v>12</v>
      </c>
    </row>
    <row r="751" spans="1:13" x14ac:dyDescent="0.3">
      <c r="A751" s="402" t="s">
        <v>14316</v>
      </c>
      <c r="B751" s="402">
        <v>9210144</v>
      </c>
      <c r="C751" s="108"/>
      <c r="D751" s="108">
        <v>9</v>
      </c>
      <c r="E751" s="108"/>
      <c r="F751" s="108"/>
      <c r="G751" s="108">
        <v>1</v>
      </c>
      <c r="H751" s="108"/>
      <c r="I751" s="108"/>
      <c r="J751" s="108"/>
      <c r="K751" s="108">
        <v>0.32</v>
      </c>
      <c r="L751" s="108">
        <v>10.32</v>
      </c>
      <c r="M751" s="108">
        <v>9</v>
      </c>
    </row>
    <row r="752" spans="1:13" x14ac:dyDescent="0.3">
      <c r="A752" s="402" t="s">
        <v>14317</v>
      </c>
      <c r="B752" s="402">
        <v>9210144</v>
      </c>
      <c r="C752" s="108"/>
      <c r="D752" s="108">
        <v>2</v>
      </c>
      <c r="E752" s="108"/>
      <c r="F752" s="108"/>
      <c r="G752" s="108">
        <v>4</v>
      </c>
      <c r="H752" s="108"/>
      <c r="I752" s="108"/>
      <c r="J752" s="108"/>
      <c r="K752" s="108"/>
      <c r="L752" s="108">
        <v>6</v>
      </c>
      <c r="M752" s="108">
        <v>2</v>
      </c>
    </row>
    <row r="753" spans="1:13" x14ac:dyDescent="0.3">
      <c r="A753" s="402" t="s">
        <v>14318</v>
      </c>
      <c r="B753" s="402">
        <v>9210144</v>
      </c>
      <c r="C753" s="108"/>
      <c r="D753" s="108">
        <v>8</v>
      </c>
      <c r="E753" s="108"/>
      <c r="F753" s="108"/>
      <c r="G753" s="108">
        <v>10</v>
      </c>
      <c r="H753" s="108"/>
      <c r="I753" s="108"/>
      <c r="J753" s="108">
        <v>0.32</v>
      </c>
      <c r="K753" s="108"/>
      <c r="L753" s="108">
        <v>18.32</v>
      </c>
      <c r="M753" s="108">
        <v>8</v>
      </c>
    </row>
    <row r="754" spans="1:13" x14ac:dyDescent="0.3">
      <c r="A754" s="402" t="s">
        <v>14319</v>
      </c>
      <c r="B754" s="402">
        <v>9210144</v>
      </c>
      <c r="C754" s="108">
        <v>0.64</v>
      </c>
      <c r="D754" s="108"/>
      <c r="E754" s="108"/>
      <c r="F754" s="108"/>
      <c r="G754" s="108"/>
      <c r="H754" s="108"/>
      <c r="I754" s="108">
        <v>0.96</v>
      </c>
      <c r="J754" s="108"/>
      <c r="K754" s="108"/>
      <c r="L754" s="108">
        <v>1.6</v>
      </c>
      <c r="M754" s="108">
        <v>0.64</v>
      </c>
    </row>
    <row r="755" spans="1:13" x14ac:dyDescent="0.3">
      <c r="A755" s="402" t="s">
        <v>17110</v>
      </c>
      <c r="B755" s="402">
        <v>9210132</v>
      </c>
      <c r="C755" s="108">
        <v>0.17</v>
      </c>
      <c r="D755" s="108"/>
      <c r="E755" s="108"/>
      <c r="F755" s="108"/>
      <c r="G755" s="108"/>
      <c r="H755" s="108"/>
      <c r="I755" s="108">
        <v>0.17</v>
      </c>
      <c r="J755" s="108">
        <v>0.32</v>
      </c>
      <c r="K755" s="108"/>
      <c r="L755" s="108">
        <v>0.66</v>
      </c>
      <c r="M755" s="108">
        <v>0.17</v>
      </c>
    </row>
    <row r="756" spans="1:13" x14ac:dyDescent="0.3">
      <c r="A756" s="402" t="s">
        <v>16576</v>
      </c>
      <c r="B756" s="402">
        <v>9210144</v>
      </c>
      <c r="C756" s="108"/>
      <c r="D756" s="108">
        <v>2</v>
      </c>
      <c r="E756" s="108"/>
      <c r="F756" s="108"/>
      <c r="G756" s="108">
        <v>2</v>
      </c>
      <c r="H756" s="108"/>
      <c r="I756" s="108"/>
      <c r="J756" s="108"/>
      <c r="K756" s="108"/>
      <c r="L756" s="108">
        <v>4</v>
      </c>
      <c r="M756" s="108">
        <v>2</v>
      </c>
    </row>
    <row r="757" spans="1:13" x14ac:dyDescent="0.3">
      <c r="A757" s="402" t="s">
        <v>14320</v>
      </c>
      <c r="B757" s="402">
        <v>9210144</v>
      </c>
      <c r="C757" s="108"/>
      <c r="D757" s="108">
        <v>14</v>
      </c>
      <c r="E757" s="108"/>
      <c r="F757" s="108"/>
      <c r="G757" s="108">
        <v>40</v>
      </c>
      <c r="H757" s="108"/>
      <c r="I757" s="108"/>
      <c r="J757" s="108">
        <v>2.88</v>
      </c>
      <c r="K757" s="108"/>
      <c r="L757" s="108">
        <v>56.88</v>
      </c>
      <c r="M757" s="108">
        <v>14</v>
      </c>
    </row>
    <row r="758" spans="1:13" x14ac:dyDescent="0.3">
      <c r="A758" s="402" t="s">
        <v>14321</v>
      </c>
      <c r="B758" s="402">
        <v>9210144</v>
      </c>
      <c r="C758" s="108"/>
      <c r="D758" s="108"/>
      <c r="E758" s="108">
        <v>6</v>
      </c>
      <c r="F758" s="108"/>
      <c r="G758" s="108"/>
      <c r="H758" s="108"/>
      <c r="I758" s="108">
        <v>4.32</v>
      </c>
      <c r="J758" s="108"/>
      <c r="K758" s="108"/>
      <c r="L758" s="108">
        <v>10.32</v>
      </c>
      <c r="M758" s="108">
        <v>6</v>
      </c>
    </row>
    <row r="759" spans="1:13" x14ac:dyDescent="0.3">
      <c r="A759" s="402" t="s">
        <v>14322</v>
      </c>
      <c r="B759" s="402">
        <v>9210144</v>
      </c>
      <c r="C759" s="108">
        <v>0.48</v>
      </c>
      <c r="D759" s="108"/>
      <c r="E759" s="108"/>
      <c r="F759" s="108"/>
      <c r="G759" s="108"/>
      <c r="H759" s="108"/>
      <c r="I759" s="108">
        <v>0.96</v>
      </c>
      <c r="J759" s="108"/>
      <c r="K759" s="108"/>
      <c r="L759" s="108">
        <v>1.44</v>
      </c>
      <c r="M759" s="108">
        <v>0.48</v>
      </c>
    </row>
    <row r="760" spans="1:13" x14ac:dyDescent="0.3">
      <c r="A760" s="402" t="s">
        <v>14323</v>
      </c>
      <c r="B760" s="402">
        <v>9210144</v>
      </c>
      <c r="C760" s="108"/>
      <c r="D760" s="108">
        <v>2</v>
      </c>
      <c r="E760" s="108"/>
      <c r="F760" s="108"/>
      <c r="G760" s="108"/>
      <c r="H760" s="108"/>
      <c r="I760" s="108">
        <v>0.32</v>
      </c>
      <c r="J760" s="108">
        <v>0.32</v>
      </c>
      <c r="K760" s="108"/>
      <c r="L760" s="108">
        <v>2.6399999999999997</v>
      </c>
      <c r="M760" s="108">
        <v>2</v>
      </c>
    </row>
    <row r="761" spans="1:13" x14ac:dyDescent="0.3">
      <c r="A761" s="402" t="s">
        <v>14324</v>
      </c>
      <c r="B761" s="402">
        <v>9210144</v>
      </c>
      <c r="C761" s="108"/>
      <c r="D761" s="108">
        <v>30</v>
      </c>
      <c r="E761" s="108"/>
      <c r="F761" s="108"/>
      <c r="G761" s="108">
        <v>32</v>
      </c>
      <c r="H761" s="108"/>
      <c r="I761" s="108"/>
      <c r="J761" s="108">
        <v>1.92</v>
      </c>
      <c r="K761" s="108"/>
      <c r="L761" s="108">
        <v>63.92</v>
      </c>
      <c r="M761" s="108">
        <v>30</v>
      </c>
    </row>
    <row r="762" spans="1:13" x14ac:dyDescent="0.3">
      <c r="A762" s="402" t="s">
        <v>14325</v>
      </c>
      <c r="B762" s="402">
        <v>9210144</v>
      </c>
      <c r="C762" s="108">
        <v>0.48</v>
      </c>
      <c r="D762" s="108"/>
      <c r="E762" s="108"/>
      <c r="F762" s="108"/>
      <c r="G762" s="108"/>
      <c r="H762" s="108"/>
      <c r="I762" s="108">
        <v>0.48</v>
      </c>
      <c r="J762" s="108"/>
      <c r="K762" s="108">
        <v>0.32</v>
      </c>
      <c r="L762" s="108">
        <v>1.28</v>
      </c>
      <c r="M762" s="108">
        <v>0.48</v>
      </c>
    </row>
    <row r="763" spans="1:13" x14ac:dyDescent="0.3">
      <c r="A763" s="402" t="s">
        <v>14326</v>
      </c>
      <c r="B763" s="402">
        <v>9210144</v>
      </c>
      <c r="C763" s="108"/>
      <c r="D763" s="108">
        <v>4</v>
      </c>
      <c r="E763" s="108"/>
      <c r="F763" s="108"/>
      <c r="G763" s="108">
        <v>2</v>
      </c>
      <c r="H763" s="108"/>
      <c r="I763" s="108"/>
      <c r="J763" s="108"/>
      <c r="K763" s="108">
        <v>0.96</v>
      </c>
      <c r="L763" s="108">
        <v>6.96</v>
      </c>
      <c r="M763" s="108">
        <v>4</v>
      </c>
    </row>
    <row r="764" spans="1:13" x14ac:dyDescent="0.3">
      <c r="A764" s="402" t="s">
        <v>14327</v>
      </c>
      <c r="B764" s="402">
        <v>9210144</v>
      </c>
      <c r="C764" s="108"/>
      <c r="D764" s="108">
        <v>1</v>
      </c>
      <c r="E764" s="108"/>
      <c r="F764" s="108"/>
      <c r="G764" s="108">
        <v>4</v>
      </c>
      <c r="H764" s="108"/>
      <c r="I764" s="108"/>
      <c r="J764" s="108"/>
      <c r="K764" s="108"/>
      <c r="L764" s="108">
        <v>5</v>
      </c>
      <c r="M764" s="108">
        <v>1</v>
      </c>
    </row>
    <row r="765" spans="1:13" x14ac:dyDescent="0.3">
      <c r="A765" s="402" t="s">
        <v>14328</v>
      </c>
      <c r="B765" s="402">
        <v>9210144</v>
      </c>
      <c r="C765" s="108"/>
      <c r="D765" s="108">
        <v>12</v>
      </c>
      <c r="E765" s="108"/>
      <c r="F765" s="108"/>
      <c r="G765" s="108">
        <v>24</v>
      </c>
      <c r="H765" s="108"/>
      <c r="I765" s="108"/>
      <c r="J765" s="108"/>
      <c r="K765" s="108"/>
      <c r="L765" s="108">
        <v>36</v>
      </c>
      <c r="M765" s="108">
        <v>12</v>
      </c>
    </row>
    <row r="766" spans="1:13" x14ac:dyDescent="0.3">
      <c r="A766" s="402" t="s">
        <v>14329</v>
      </c>
      <c r="B766" s="402">
        <v>9210144</v>
      </c>
      <c r="C766" s="108"/>
      <c r="D766" s="108">
        <v>2</v>
      </c>
      <c r="E766" s="108"/>
      <c r="F766" s="108"/>
      <c r="G766" s="108">
        <v>2</v>
      </c>
      <c r="H766" s="108"/>
      <c r="I766" s="108"/>
      <c r="J766" s="108"/>
      <c r="K766" s="108">
        <v>0.48</v>
      </c>
      <c r="L766" s="108">
        <v>4.4800000000000004</v>
      </c>
      <c r="M766" s="108">
        <v>2</v>
      </c>
    </row>
    <row r="767" spans="1:13" x14ac:dyDescent="0.3">
      <c r="A767" s="402" t="s">
        <v>14330</v>
      </c>
      <c r="B767" s="402">
        <v>9210144</v>
      </c>
      <c r="C767" s="108">
        <v>0.32</v>
      </c>
      <c r="D767" s="108"/>
      <c r="E767" s="108"/>
      <c r="F767" s="108"/>
      <c r="G767" s="108"/>
      <c r="H767" s="108"/>
      <c r="I767" s="108">
        <v>0.96</v>
      </c>
      <c r="J767" s="108"/>
      <c r="K767" s="108"/>
      <c r="L767" s="108">
        <v>1.28</v>
      </c>
      <c r="M767" s="108">
        <v>0.32</v>
      </c>
    </row>
    <row r="768" spans="1:13" x14ac:dyDescent="0.3">
      <c r="A768" s="402" t="s">
        <v>14331</v>
      </c>
      <c r="B768" s="402">
        <v>9210144</v>
      </c>
      <c r="C768" s="108"/>
      <c r="D768" s="108">
        <v>32</v>
      </c>
      <c r="E768" s="108"/>
      <c r="F768" s="108"/>
      <c r="G768" s="108"/>
      <c r="H768" s="108"/>
      <c r="I768" s="108"/>
      <c r="J768" s="108"/>
      <c r="K768" s="108"/>
      <c r="L768" s="108">
        <v>32</v>
      </c>
      <c r="M768" s="108">
        <v>32</v>
      </c>
    </row>
    <row r="769" spans="1:13" x14ac:dyDescent="0.3">
      <c r="A769" s="402" t="s">
        <v>14332</v>
      </c>
      <c r="B769" s="402">
        <v>9210144</v>
      </c>
      <c r="C769" s="108">
        <v>0.48</v>
      </c>
      <c r="D769" s="108"/>
      <c r="E769" s="108"/>
      <c r="F769" s="108"/>
      <c r="G769" s="108"/>
      <c r="H769" s="108"/>
      <c r="I769" s="108">
        <v>0.48</v>
      </c>
      <c r="J769" s="108"/>
      <c r="K769" s="108">
        <v>0.48</v>
      </c>
      <c r="L769" s="108">
        <v>1.44</v>
      </c>
      <c r="M769" s="108">
        <v>0.48</v>
      </c>
    </row>
    <row r="770" spans="1:13" x14ac:dyDescent="0.3">
      <c r="A770" s="402" t="s">
        <v>14333</v>
      </c>
      <c r="B770" s="402">
        <v>9210144</v>
      </c>
      <c r="C770" s="108"/>
      <c r="D770" s="108">
        <v>3</v>
      </c>
      <c r="E770" s="108"/>
      <c r="F770" s="108"/>
      <c r="G770" s="108">
        <v>2</v>
      </c>
      <c r="H770" s="108"/>
      <c r="I770" s="108">
        <v>0.48</v>
      </c>
      <c r="J770" s="108">
        <v>1.92</v>
      </c>
      <c r="K770" s="108">
        <v>0.48</v>
      </c>
      <c r="L770" s="108">
        <v>7.8800000000000008</v>
      </c>
      <c r="M770" s="108">
        <v>3</v>
      </c>
    </row>
    <row r="771" spans="1:13" x14ac:dyDescent="0.3">
      <c r="A771" s="402" t="s">
        <v>14334</v>
      </c>
      <c r="B771" s="402">
        <v>9210132</v>
      </c>
      <c r="C771" s="108">
        <v>0.32</v>
      </c>
      <c r="D771" s="108"/>
      <c r="E771" s="108"/>
      <c r="F771" s="108"/>
      <c r="G771" s="108"/>
      <c r="H771" s="108"/>
      <c r="I771" s="108">
        <v>0.48</v>
      </c>
      <c r="J771" s="108"/>
      <c r="K771" s="108"/>
      <c r="L771" s="108">
        <v>0.8</v>
      </c>
      <c r="M771" s="108">
        <v>0.32</v>
      </c>
    </row>
    <row r="772" spans="1:13" x14ac:dyDescent="0.3">
      <c r="A772" s="402" t="s">
        <v>14335</v>
      </c>
      <c r="B772" s="402">
        <v>9210144</v>
      </c>
      <c r="C772" s="108"/>
      <c r="D772" s="108">
        <v>6</v>
      </c>
      <c r="E772" s="108"/>
      <c r="F772" s="108"/>
      <c r="G772" s="108">
        <v>16</v>
      </c>
      <c r="H772" s="108"/>
      <c r="I772" s="108"/>
      <c r="J772" s="108"/>
      <c r="K772" s="108"/>
      <c r="L772" s="108">
        <v>22</v>
      </c>
      <c r="M772" s="108">
        <v>6</v>
      </c>
    </row>
    <row r="773" spans="1:13" x14ac:dyDescent="0.3">
      <c r="A773" s="402" t="s">
        <v>14336</v>
      </c>
      <c r="B773" s="402">
        <v>9210144</v>
      </c>
      <c r="C773" s="108"/>
      <c r="D773" s="108">
        <v>12</v>
      </c>
      <c r="E773" s="108"/>
      <c r="F773" s="108"/>
      <c r="G773" s="108">
        <v>12</v>
      </c>
      <c r="H773" s="108"/>
      <c r="I773" s="108"/>
      <c r="J773" s="108">
        <v>1.28</v>
      </c>
      <c r="K773" s="108"/>
      <c r="L773" s="108">
        <v>25.28</v>
      </c>
      <c r="M773" s="108">
        <v>12</v>
      </c>
    </row>
    <row r="774" spans="1:13" x14ac:dyDescent="0.3">
      <c r="A774" s="402" t="s">
        <v>14337</v>
      </c>
      <c r="B774" s="402">
        <v>9210144</v>
      </c>
      <c r="C774" s="108"/>
      <c r="D774" s="108">
        <v>2</v>
      </c>
      <c r="E774" s="108"/>
      <c r="F774" s="108"/>
      <c r="G774" s="108">
        <v>12</v>
      </c>
      <c r="H774" s="108"/>
      <c r="I774" s="108"/>
      <c r="J774" s="108"/>
      <c r="K774" s="108"/>
      <c r="L774" s="108">
        <v>14</v>
      </c>
      <c r="M774" s="108">
        <v>2</v>
      </c>
    </row>
    <row r="775" spans="1:13" x14ac:dyDescent="0.3">
      <c r="A775" s="402" t="s">
        <v>14338</v>
      </c>
      <c r="B775" s="402">
        <v>9210144</v>
      </c>
      <c r="C775" s="108"/>
      <c r="D775" s="108">
        <v>4</v>
      </c>
      <c r="E775" s="108"/>
      <c r="F775" s="108"/>
      <c r="G775" s="108">
        <v>4</v>
      </c>
      <c r="H775" s="108"/>
      <c r="I775" s="108"/>
      <c r="J775" s="108"/>
      <c r="K775" s="108"/>
      <c r="L775" s="108">
        <v>8</v>
      </c>
      <c r="M775" s="108">
        <v>4</v>
      </c>
    </row>
    <row r="776" spans="1:13" x14ac:dyDescent="0.3">
      <c r="A776" s="402" t="s">
        <v>14339</v>
      </c>
      <c r="B776" s="402">
        <v>9210144</v>
      </c>
      <c r="C776" s="108"/>
      <c r="D776" s="108">
        <v>2</v>
      </c>
      <c r="E776" s="108"/>
      <c r="F776" s="108"/>
      <c r="G776" s="108">
        <v>2</v>
      </c>
      <c r="H776" s="108"/>
      <c r="I776" s="108"/>
      <c r="J776" s="108"/>
      <c r="K776" s="108">
        <v>0.48</v>
      </c>
      <c r="L776" s="108">
        <v>4.4800000000000004</v>
      </c>
      <c r="M776" s="108">
        <v>2</v>
      </c>
    </row>
    <row r="777" spans="1:13" x14ac:dyDescent="0.3">
      <c r="A777" s="402" t="s">
        <v>14340</v>
      </c>
      <c r="B777" s="402">
        <v>9210144</v>
      </c>
      <c r="C777" s="108"/>
      <c r="D777" s="108">
        <v>2</v>
      </c>
      <c r="E777" s="108"/>
      <c r="F777" s="108"/>
      <c r="G777" s="108">
        <v>2</v>
      </c>
      <c r="H777" s="108"/>
      <c r="I777" s="108"/>
      <c r="J777" s="108"/>
      <c r="K777" s="108">
        <v>0.48</v>
      </c>
      <c r="L777" s="108">
        <v>4.4800000000000004</v>
      </c>
      <c r="M777" s="108">
        <v>2</v>
      </c>
    </row>
    <row r="778" spans="1:13" x14ac:dyDescent="0.3">
      <c r="A778" s="402" t="s">
        <v>14341</v>
      </c>
      <c r="B778" s="402">
        <v>9210144</v>
      </c>
      <c r="C778" s="108"/>
      <c r="D778" s="108">
        <v>24</v>
      </c>
      <c r="E778" s="108"/>
      <c r="F778" s="108"/>
      <c r="G778" s="108">
        <v>15</v>
      </c>
      <c r="H778" s="108"/>
      <c r="I778" s="108"/>
      <c r="J778" s="108"/>
      <c r="K778" s="108">
        <v>0.48</v>
      </c>
      <c r="L778" s="108">
        <v>39.479999999999997</v>
      </c>
      <c r="M778" s="108">
        <v>24</v>
      </c>
    </row>
    <row r="779" spans="1:13" x14ac:dyDescent="0.3">
      <c r="A779" s="402" t="s">
        <v>14342</v>
      </c>
      <c r="B779" s="402">
        <v>9210134</v>
      </c>
      <c r="C779" s="108"/>
      <c r="D779" s="108">
        <v>2</v>
      </c>
      <c r="E779" s="108"/>
      <c r="F779" s="108"/>
      <c r="G779" s="108">
        <v>8</v>
      </c>
      <c r="H779" s="108"/>
      <c r="I779" s="108"/>
      <c r="J779" s="108">
        <v>2</v>
      </c>
      <c r="K779" s="108">
        <v>1.44</v>
      </c>
      <c r="L779" s="108">
        <v>13.44</v>
      </c>
      <c r="M779" s="108">
        <v>2</v>
      </c>
    </row>
    <row r="780" spans="1:13" x14ac:dyDescent="0.3">
      <c r="A780" s="402" t="s">
        <v>14343</v>
      </c>
      <c r="B780" s="402">
        <v>9210144</v>
      </c>
      <c r="C780" s="108">
        <v>0.17</v>
      </c>
      <c r="D780" s="108"/>
      <c r="E780" s="108"/>
      <c r="F780" s="108"/>
      <c r="G780" s="108"/>
      <c r="H780" s="108"/>
      <c r="I780" s="108">
        <v>0.48</v>
      </c>
      <c r="J780" s="108"/>
      <c r="K780" s="108"/>
      <c r="L780" s="108">
        <v>0.65</v>
      </c>
      <c r="M780" s="108">
        <v>0.17</v>
      </c>
    </row>
    <row r="781" spans="1:13" x14ac:dyDescent="0.3">
      <c r="A781" s="402" t="s">
        <v>14344</v>
      </c>
      <c r="B781" s="402">
        <v>9210144</v>
      </c>
      <c r="C781" s="108"/>
      <c r="D781" s="108">
        <v>1</v>
      </c>
      <c r="E781" s="108"/>
      <c r="F781" s="108"/>
      <c r="G781" s="108"/>
      <c r="H781" s="108"/>
      <c r="I781" s="108">
        <v>0.96</v>
      </c>
      <c r="J781" s="108">
        <v>0.32</v>
      </c>
      <c r="K781" s="108"/>
      <c r="L781" s="108">
        <v>2.2800000000000002</v>
      </c>
      <c r="M781" s="108">
        <v>1</v>
      </c>
    </row>
    <row r="782" spans="1:13" x14ac:dyDescent="0.3">
      <c r="A782" s="402" t="s">
        <v>14345</v>
      </c>
      <c r="B782" s="402">
        <v>9210132</v>
      </c>
      <c r="C782" s="108"/>
      <c r="D782" s="108">
        <v>3</v>
      </c>
      <c r="E782" s="108"/>
      <c r="F782" s="108"/>
      <c r="G782" s="108">
        <v>1</v>
      </c>
      <c r="H782" s="108"/>
      <c r="I782" s="108"/>
      <c r="J782" s="108"/>
      <c r="K782" s="108"/>
      <c r="L782" s="108">
        <v>4</v>
      </c>
      <c r="M782" s="108">
        <v>3</v>
      </c>
    </row>
    <row r="783" spans="1:13" x14ac:dyDescent="0.3">
      <c r="A783" s="402" t="s">
        <v>14346</v>
      </c>
      <c r="B783" s="402">
        <v>9210132</v>
      </c>
      <c r="C783" s="108">
        <v>0.51</v>
      </c>
      <c r="D783" s="108">
        <v>2</v>
      </c>
      <c r="E783" s="108"/>
      <c r="F783" s="108"/>
      <c r="G783" s="108">
        <v>2</v>
      </c>
      <c r="H783" s="108"/>
      <c r="I783" s="108"/>
      <c r="J783" s="108"/>
      <c r="K783" s="108"/>
      <c r="L783" s="108">
        <v>4.51</v>
      </c>
      <c r="M783" s="108">
        <v>2.5099999999999998</v>
      </c>
    </row>
    <row r="784" spans="1:13" x14ac:dyDescent="0.3">
      <c r="A784" s="402" t="s">
        <v>14347</v>
      </c>
      <c r="B784" s="402">
        <v>9210144</v>
      </c>
      <c r="C784" s="108"/>
      <c r="D784" s="108">
        <v>6</v>
      </c>
      <c r="E784" s="108"/>
      <c r="F784" s="108"/>
      <c r="G784" s="108">
        <v>8</v>
      </c>
      <c r="H784" s="108"/>
      <c r="I784" s="108"/>
      <c r="J784" s="108">
        <v>2.88</v>
      </c>
      <c r="K784" s="108"/>
      <c r="L784" s="108">
        <v>16.88</v>
      </c>
      <c r="M784" s="108">
        <v>6</v>
      </c>
    </row>
    <row r="785" spans="1:13" x14ac:dyDescent="0.3">
      <c r="A785" s="402" t="s">
        <v>16577</v>
      </c>
      <c r="B785" s="402">
        <v>9210144</v>
      </c>
      <c r="C785" s="108">
        <v>0.48</v>
      </c>
      <c r="D785" s="108"/>
      <c r="E785" s="108"/>
      <c r="F785" s="108"/>
      <c r="G785" s="108"/>
      <c r="H785" s="108"/>
      <c r="I785" s="108">
        <v>0.48</v>
      </c>
      <c r="J785" s="108">
        <v>0.32</v>
      </c>
      <c r="K785" s="108"/>
      <c r="L785" s="108">
        <v>1.28</v>
      </c>
      <c r="M785" s="108">
        <v>0.48</v>
      </c>
    </row>
    <row r="786" spans="1:13" x14ac:dyDescent="0.3">
      <c r="A786" s="402" t="s">
        <v>14348</v>
      </c>
      <c r="B786" s="402">
        <v>9210144</v>
      </c>
      <c r="C786" s="108"/>
      <c r="D786" s="108">
        <v>4</v>
      </c>
      <c r="E786" s="108"/>
      <c r="F786" s="108"/>
      <c r="G786" s="108">
        <v>2</v>
      </c>
      <c r="H786" s="108"/>
      <c r="I786" s="108"/>
      <c r="J786" s="108"/>
      <c r="K786" s="108"/>
      <c r="L786" s="108">
        <v>6</v>
      </c>
      <c r="M786" s="108">
        <v>4</v>
      </c>
    </row>
    <row r="787" spans="1:13" x14ac:dyDescent="0.3">
      <c r="A787" s="402" t="s">
        <v>14349</v>
      </c>
      <c r="B787" s="402">
        <v>9210144</v>
      </c>
      <c r="C787" s="108"/>
      <c r="D787" s="108">
        <v>20</v>
      </c>
      <c r="E787" s="108"/>
      <c r="F787" s="108"/>
      <c r="G787" s="108">
        <v>8</v>
      </c>
      <c r="H787" s="108"/>
      <c r="I787" s="108"/>
      <c r="J787" s="108"/>
      <c r="K787" s="108"/>
      <c r="L787" s="108">
        <v>28</v>
      </c>
      <c r="M787" s="108">
        <v>20</v>
      </c>
    </row>
    <row r="788" spans="1:13" x14ac:dyDescent="0.3">
      <c r="A788" s="402" t="s">
        <v>16236</v>
      </c>
      <c r="B788" s="402">
        <v>9210240</v>
      </c>
      <c r="C788" s="108"/>
      <c r="D788" s="108"/>
      <c r="E788" s="108"/>
      <c r="F788" s="108"/>
      <c r="G788" s="108"/>
      <c r="H788" s="108">
        <v>0</v>
      </c>
      <c r="I788" s="108"/>
      <c r="J788" s="108"/>
      <c r="K788" s="108"/>
      <c r="L788" s="108">
        <v>0</v>
      </c>
      <c r="M788" s="108">
        <v>0</v>
      </c>
    </row>
    <row r="789" spans="1:13" x14ac:dyDescent="0.3">
      <c r="A789" s="402" t="s">
        <v>14350</v>
      </c>
      <c r="B789" s="402">
        <v>9210144</v>
      </c>
      <c r="C789" s="108">
        <v>0.48</v>
      </c>
      <c r="D789" s="108"/>
      <c r="E789" s="108"/>
      <c r="F789" s="108"/>
      <c r="G789" s="108"/>
      <c r="H789" s="108"/>
      <c r="I789" s="108"/>
      <c r="J789" s="108"/>
      <c r="K789" s="108">
        <v>0.32</v>
      </c>
      <c r="L789" s="108">
        <v>0.8</v>
      </c>
      <c r="M789" s="108">
        <v>0.48</v>
      </c>
    </row>
    <row r="790" spans="1:13" x14ac:dyDescent="0.3">
      <c r="A790" s="402" t="s">
        <v>14351</v>
      </c>
      <c r="B790" s="402">
        <v>9210144</v>
      </c>
      <c r="C790" s="108">
        <v>0.17</v>
      </c>
      <c r="D790" s="108"/>
      <c r="E790" s="108"/>
      <c r="F790" s="108"/>
      <c r="G790" s="108"/>
      <c r="H790" s="108"/>
      <c r="I790" s="108">
        <v>0.32</v>
      </c>
      <c r="J790" s="108"/>
      <c r="K790" s="108">
        <v>0.32</v>
      </c>
      <c r="L790" s="108">
        <v>0.81</v>
      </c>
      <c r="M790" s="108">
        <v>0.17</v>
      </c>
    </row>
    <row r="791" spans="1:13" x14ac:dyDescent="0.3">
      <c r="A791" s="402" t="s">
        <v>14352</v>
      </c>
      <c r="B791" s="402">
        <v>9210144</v>
      </c>
      <c r="C791" s="108"/>
      <c r="D791" s="108"/>
      <c r="E791" s="108"/>
      <c r="F791" s="108"/>
      <c r="G791" s="108">
        <v>36</v>
      </c>
      <c r="H791" s="108"/>
      <c r="I791" s="108"/>
      <c r="J791" s="108">
        <v>12</v>
      </c>
      <c r="K791" s="108"/>
      <c r="L791" s="108">
        <v>48</v>
      </c>
      <c r="M791" s="108">
        <v>0</v>
      </c>
    </row>
    <row r="792" spans="1:13" x14ac:dyDescent="0.3">
      <c r="A792" s="402" t="s">
        <v>14353</v>
      </c>
      <c r="B792" s="402">
        <v>9210244</v>
      </c>
      <c r="C792" s="108"/>
      <c r="D792" s="108"/>
      <c r="E792" s="108"/>
      <c r="F792" s="108">
        <v>10</v>
      </c>
      <c r="G792" s="108"/>
      <c r="H792" s="108"/>
      <c r="I792" s="108"/>
      <c r="J792" s="108"/>
      <c r="K792" s="108"/>
      <c r="L792" s="108">
        <v>10</v>
      </c>
      <c r="M792" s="108">
        <v>10</v>
      </c>
    </row>
    <row r="793" spans="1:13" x14ac:dyDescent="0.3">
      <c r="A793" s="402" t="s">
        <v>14354</v>
      </c>
      <c r="B793" s="402">
        <v>9210144</v>
      </c>
      <c r="C793" s="108"/>
      <c r="D793" s="108">
        <v>15</v>
      </c>
      <c r="E793" s="108"/>
      <c r="F793" s="108"/>
      <c r="G793" s="108">
        <v>9</v>
      </c>
      <c r="H793" s="108"/>
      <c r="I793" s="108"/>
      <c r="J793" s="108">
        <v>2.2399999999999998</v>
      </c>
      <c r="K793" s="108"/>
      <c r="L793" s="108">
        <v>26.24</v>
      </c>
      <c r="M793" s="108">
        <v>15</v>
      </c>
    </row>
    <row r="794" spans="1:13" x14ac:dyDescent="0.3">
      <c r="A794" s="402" t="s">
        <v>14355</v>
      </c>
      <c r="B794" s="402">
        <v>9210144</v>
      </c>
      <c r="C794" s="108"/>
      <c r="D794" s="108">
        <v>1</v>
      </c>
      <c r="E794" s="108"/>
      <c r="F794" s="108"/>
      <c r="G794" s="108">
        <v>2</v>
      </c>
      <c r="H794" s="108"/>
      <c r="I794" s="108"/>
      <c r="J794" s="108"/>
      <c r="K794" s="108"/>
      <c r="L794" s="108">
        <v>3</v>
      </c>
      <c r="M794" s="108">
        <v>1</v>
      </c>
    </row>
    <row r="795" spans="1:13" x14ac:dyDescent="0.3">
      <c r="A795" s="402" t="s">
        <v>27078</v>
      </c>
      <c r="B795" s="402">
        <v>9210238</v>
      </c>
      <c r="C795" s="108"/>
      <c r="D795" s="108"/>
      <c r="E795" s="108"/>
      <c r="F795" s="108"/>
      <c r="G795" s="108"/>
      <c r="H795" s="108">
        <v>0</v>
      </c>
      <c r="I795" s="108"/>
      <c r="J795" s="108"/>
      <c r="K795" s="108"/>
      <c r="L795" s="108">
        <v>0</v>
      </c>
      <c r="M795" s="108">
        <v>0</v>
      </c>
    </row>
    <row r="796" spans="1:13" x14ac:dyDescent="0.3">
      <c r="A796" s="402" t="s">
        <v>14356</v>
      </c>
      <c r="B796" s="402">
        <v>9210144</v>
      </c>
      <c r="C796" s="108"/>
      <c r="D796" s="108">
        <v>6</v>
      </c>
      <c r="E796" s="108"/>
      <c r="F796" s="108"/>
      <c r="G796" s="108">
        <v>1</v>
      </c>
      <c r="H796" s="108"/>
      <c r="I796" s="108"/>
      <c r="J796" s="108"/>
      <c r="K796" s="108"/>
      <c r="L796" s="108">
        <v>7</v>
      </c>
      <c r="M796" s="108">
        <v>6</v>
      </c>
    </row>
    <row r="797" spans="1:13" x14ac:dyDescent="0.3">
      <c r="A797" s="402" t="s">
        <v>14357</v>
      </c>
      <c r="B797" s="402">
        <v>9210144</v>
      </c>
      <c r="C797" s="108"/>
      <c r="D797" s="108">
        <v>1</v>
      </c>
      <c r="E797" s="108"/>
      <c r="F797" s="108"/>
      <c r="G797" s="108">
        <v>2</v>
      </c>
      <c r="H797" s="108"/>
      <c r="I797" s="108"/>
      <c r="J797" s="108"/>
      <c r="K797" s="108">
        <v>0.96</v>
      </c>
      <c r="L797" s="108">
        <v>3.96</v>
      </c>
      <c r="M797" s="108">
        <v>1</v>
      </c>
    </row>
    <row r="798" spans="1:13" x14ac:dyDescent="0.3">
      <c r="A798" s="402" t="s">
        <v>14358</v>
      </c>
      <c r="B798" s="402">
        <v>9210244</v>
      </c>
      <c r="C798" s="108"/>
      <c r="D798" s="108"/>
      <c r="E798" s="108"/>
      <c r="F798" s="108">
        <v>0</v>
      </c>
      <c r="G798" s="108"/>
      <c r="H798" s="108"/>
      <c r="I798" s="108"/>
      <c r="J798" s="108"/>
      <c r="K798" s="108"/>
      <c r="L798" s="108">
        <v>0</v>
      </c>
      <c r="M798" s="108">
        <v>0</v>
      </c>
    </row>
    <row r="799" spans="1:13" x14ac:dyDescent="0.3">
      <c r="A799" s="402" t="s">
        <v>14359</v>
      </c>
      <c r="B799" s="402">
        <v>9210144</v>
      </c>
      <c r="C799" s="108"/>
      <c r="D799" s="108">
        <v>2</v>
      </c>
      <c r="E799" s="108"/>
      <c r="F799" s="108"/>
      <c r="G799" s="108">
        <v>8</v>
      </c>
      <c r="H799" s="108"/>
      <c r="I799" s="108"/>
      <c r="J799" s="108"/>
      <c r="K799" s="108"/>
      <c r="L799" s="108">
        <v>10</v>
      </c>
      <c r="M799" s="108">
        <v>2</v>
      </c>
    </row>
    <row r="800" spans="1:13" x14ac:dyDescent="0.3">
      <c r="A800" s="402" t="s">
        <v>14360</v>
      </c>
      <c r="B800" s="402">
        <v>9210144</v>
      </c>
      <c r="C800" s="108"/>
      <c r="D800" s="108">
        <v>3</v>
      </c>
      <c r="E800" s="108"/>
      <c r="F800" s="108"/>
      <c r="G800" s="108">
        <v>40</v>
      </c>
      <c r="H800" s="108"/>
      <c r="I800" s="108"/>
      <c r="J800" s="108">
        <v>1.28</v>
      </c>
      <c r="K800" s="108"/>
      <c r="L800" s="108">
        <v>44.28</v>
      </c>
      <c r="M800" s="108">
        <v>3</v>
      </c>
    </row>
    <row r="801" spans="1:13" x14ac:dyDescent="0.3">
      <c r="A801" s="402" t="s">
        <v>14361</v>
      </c>
      <c r="B801" s="402">
        <v>9210144</v>
      </c>
      <c r="C801" s="108">
        <v>0.32</v>
      </c>
      <c r="D801" s="108"/>
      <c r="E801" s="108"/>
      <c r="F801" s="108"/>
      <c r="G801" s="108"/>
      <c r="H801" s="108"/>
      <c r="I801" s="108">
        <v>0.48</v>
      </c>
      <c r="J801" s="108"/>
      <c r="K801" s="108">
        <v>0.48</v>
      </c>
      <c r="L801" s="108">
        <v>1.28</v>
      </c>
      <c r="M801" s="108">
        <v>0.32</v>
      </c>
    </row>
    <row r="802" spans="1:13" x14ac:dyDescent="0.3">
      <c r="A802" s="402" t="s">
        <v>14362</v>
      </c>
      <c r="B802" s="402">
        <v>9210144</v>
      </c>
      <c r="C802" s="108"/>
      <c r="D802" s="108">
        <v>4</v>
      </c>
      <c r="E802" s="108"/>
      <c r="F802" s="108"/>
      <c r="G802" s="108">
        <v>16</v>
      </c>
      <c r="H802" s="108"/>
      <c r="I802" s="108"/>
      <c r="J802" s="108"/>
      <c r="K802" s="108">
        <v>1.92</v>
      </c>
      <c r="L802" s="108">
        <v>21.92</v>
      </c>
      <c r="M802" s="108">
        <v>4</v>
      </c>
    </row>
    <row r="803" spans="1:13" x14ac:dyDescent="0.3">
      <c r="A803" s="402" t="s">
        <v>14363</v>
      </c>
      <c r="B803" s="402">
        <v>9210144</v>
      </c>
      <c r="C803" s="108"/>
      <c r="D803" s="108">
        <v>1</v>
      </c>
      <c r="E803" s="108"/>
      <c r="F803" s="108"/>
      <c r="G803" s="108"/>
      <c r="H803" s="108"/>
      <c r="I803" s="108">
        <v>0.48</v>
      </c>
      <c r="J803" s="108"/>
      <c r="K803" s="108">
        <v>0.48</v>
      </c>
      <c r="L803" s="108">
        <v>1.96</v>
      </c>
      <c r="M803" s="108">
        <v>1</v>
      </c>
    </row>
    <row r="804" spans="1:13" x14ac:dyDescent="0.3">
      <c r="A804" s="402" t="s">
        <v>16523</v>
      </c>
      <c r="B804" s="402">
        <v>9210144</v>
      </c>
      <c r="C804" s="108"/>
      <c r="D804" s="108">
        <v>1</v>
      </c>
      <c r="E804" s="108"/>
      <c r="F804" s="108"/>
      <c r="G804" s="108"/>
      <c r="H804" s="108"/>
      <c r="I804" s="108">
        <v>0.17</v>
      </c>
      <c r="J804" s="108"/>
      <c r="K804" s="108">
        <v>0.32</v>
      </c>
      <c r="L804" s="108">
        <v>1.49</v>
      </c>
      <c r="M804" s="108">
        <v>1</v>
      </c>
    </row>
    <row r="805" spans="1:13" x14ac:dyDescent="0.3">
      <c r="A805" s="402" t="s">
        <v>19624</v>
      </c>
      <c r="B805" s="402">
        <v>9210144</v>
      </c>
      <c r="C805" s="108"/>
      <c r="D805" s="108">
        <v>16</v>
      </c>
      <c r="E805" s="108"/>
      <c r="F805" s="108"/>
      <c r="G805" s="108">
        <v>12</v>
      </c>
      <c r="H805" s="108"/>
      <c r="I805" s="108"/>
      <c r="J805" s="108">
        <v>1.28</v>
      </c>
      <c r="K805" s="108"/>
      <c r="L805" s="108">
        <v>29.28</v>
      </c>
      <c r="M805" s="108">
        <v>16</v>
      </c>
    </row>
    <row r="806" spans="1:13" x14ac:dyDescent="0.3">
      <c r="A806" s="402" t="s">
        <v>14364</v>
      </c>
      <c r="B806" s="402">
        <v>9210134</v>
      </c>
      <c r="C806" s="108"/>
      <c r="D806" s="108">
        <v>3</v>
      </c>
      <c r="E806" s="108"/>
      <c r="F806" s="108"/>
      <c r="G806" s="108">
        <v>2</v>
      </c>
      <c r="H806" s="108"/>
      <c r="I806" s="108"/>
      <c r="J806" s="108"/>
      <c r="K806" s="108"/>
      <c r="L806" s="108">
        <v>5</v>
      </c>
      <c r="M806" s="108">
        <v>3</v>
      </c>
    </row>
    <row r="807" spans="1:13" x14ac:dyDescent="0.3">
      <c r="A807" s="402" t="s">
        <v>14365</v>
      </c>
      <c r="B807" s="402">
        <v>9210140</v>
      </c>
      <c r="C807" s="108">
        <v>0.96</v>
      </c>
      <c r="D807" s="108"/>
      <c r="E807" s="108"/>
      <c r="F807" s="108"/>
      <c r="G807" s="108"/>
      <c r="H807" s="108"/>
      <c r="I807" s="108">
        <v>0.96</v>
      </c>
      <c r="J807" s="108"/>
      <c r="K807" s="108">
        <v>0.64</v>
      </c>
      <c r="L807" s="108">
        <v>2.56</v>
      </c>
      <c r="M807" s="108">
        <v>0.96</v>
      </c>
    </row>
    <row r="808" spans="1:13" x14ac:dyDescent="0.3">
      <c r="A808" s="402" t="s">
        <v>15967</v>
      </c>
      <c r="B808" s="402">
        <v>9210140</v>
      </c>
      <c r="C808" s="108"/>
      <c r="D808" s="108">
        <v>2</v>
      </c>
      <c r="E808" s="108"/>
      <c r="F808" s="108"/>
      <c r="G808" s="108">
        <v>2</v>
      </c>
      <c r="H808" s="108"/>
      <c r="I808" s="108"/>
      <c r="J808" s="108"/>
      <c r="K808" s="108"/>
      <c r="L808" s="108">
        <v>4</v>
      </c>
      <c r="M808" s="108">
        <v>2</v>
      </c>
    </row>
    <row r="809" spans="1:13" x14ac:dyDescent="0.3">
      <c r="A809" s="402" t="s">
        <v>14366</v>
      </c>
      <c r="B809" s="402">
        <v>9210140</v>
      </c>
      <c r="C809" s="108"/>
      <c r="D809" s="108">
        <v>4</v>
      </c>
      <c r="E809" s="108"/>
      <c r="F809" s="108"/>
      <c r="G809" s="108">
        <v>16</v>
      </c>
      <c r="H809" s="108"/>
      <c r="I809" s="108">
        <v>0.48</v>
      </c>
      <c r="J809" s="108"/>
      <c r="K809" s="108"/>
      <c r="L809" s="108">
        <v>20.48</v>
      </c>
      <c r="M809" s="108">
        <v>4</v>
      </c>
    </row>
    <row r="810" spans="1:13" x14ac:dyDescent="0.3">
      <c r="A810" s="402" t="s">
        <v>14367</v>
      </c>
      <c r="B810" s="402">
        <v>9210132</v>
      </c>
      <c r="C810" s="108">
        <v>1.92</v>
      </c>
      <c r="D810" s="108"/>
      <c r="E810" s="108"/>
      <c r="F810" s="108"/>
      <c r="G810" s="108"/>
      <c r="H810" s="108"/>
      <c r="I810" s="108">
        <v>0.32</v>
      </c>
      <c r="J810" s="108"/>
      <c r="K810" s="108"/>
      <c r="L810" s="108">
        <v>2.2399999999999998</v>
      </c>
      <c r="M810" s="108">
        <v>1.92</v>
      </c>
    </row>
    <row r="811" spans="1:13" x14ac:dyDescent="0.3">
      <c r="A811" s="402" t="s">
        <v>14368</v>
      </c>
      <c r="B811" s="402">
        <v>9210134</v>
      </c>
      <c r="C811" s="108"/>
      <c r="D811" s="108"/>
      <c r="E811" s="108"/>
      <c r="F811" s="108"/>
      <c r="G811" s="108"/>
      <c r="H811" s="108"/>
      <c r="I811" s="108"/>
      <c r="J811" s="108">
        <v>0.32</v>
      </c>
      <c r="K811" s="108"/>
      <c r="L811" s="108">
        <v>0.32</v>
      </c>
      <c r="M811" s="108">
        <v>0</v>
      </c>
    </row>
    <row r="812" spans="1:13" x14ac:dyDescent="0.3">
      <c r="A812" s="402" t="s">
        <v>14369</v>
      </c>
      <c r="B812" s="402">
        <v>9210140</v>
      </c>
      <c r="C812" s="108"/>
      <c r="D812" s="108">
        <v>3</v>
      </c>
      <c r="E812" s="108"/>
      <c r="F812" s="108"/>
      <c r="G812" s="108">
        <v>2</v>
      </c>
      <c r="H812" s="108"/>
      <c r="I812" s="108"/>
      <c r="J812" s="108">
        <v>0.32</v>
      </c>
      <c r="K812" s="108"/>
      <c r="L812" s="108">
        <v>5.32</v>
      </c>
      <c r="M812" s="108">
        <v>3</v>
      </c>
    </row>
    <row r="813" spans="1:13" x14ac:dyDescent="0.3">
      <c r="A813" s="402" t="s">
        <v>14369</v>
      </c>
      <c r="B813" s="402">
        <v>9210240</v>
      </c>
      <c r="C813" s="108"/>
      <c r="D813" s="108"/>
      <c r="E813" s="108"/>
      <c r="F813" s="108"/>
      <c r="G813" s="108"/>
      <c r="H813" s="108">
        <v>0</v>
      </c>
      <c r="I813" s="108"/>
      <c r="J813" s="108"/>
      <c r="K813" s="108"/>
      <c r="L813" s="108">
        <v>0</v>
      </c>
      <c r="M813" s="108">
        <v>0</v>
      </c>
    </row>
    <row r="814" spans="1:13" x14ac:dyDescent="0.3">
      <c r="A814" s="402" t="s">
        <v>14370</v>
      </c>
      <c r="B814" s="402">
        <v>9210132</v>
      </c>
      <c r="C814" s="108"/>
      <c r="D814" s="108">
        <v>2</v>
      </c>
      <c r="E814" s="108"/>
      <c r="F814" s="108"/>
      <c r="G814" s="108">
        <v>6</v>
      </c>
      <c r="H814" s="108"/>
      <c r="I814" s="108"/>
      <c r="J814" s="108">
        <v>0.64</v>
      </c>
      <c r="K814" s="108"/>
      <c r="L814" s="108">
        <v>8.64</v>
      </c>
      <c r="M814" s="108">
        <v>2</v>
      </c>
    </row>
    <row r="815" spans="1:13" x14ac:dyDescent="0.3">
      <c r="A815" s="402" t="s">
        <v>14371</v>
      </c>
      <c r="B815" s="402">
        <v>9210144</v>
      </c>
      <c r="C815" s="108"/>
      <c r="D815" s="108">
        <v>6</v>
      </c>
      <c r="E815" s="108"/>
      <c r="F815" s="108"/>
      <c r="G815" s="108">
        <v>6</v>
      </c>
      <c r="H815" s="108"/>
      <c r="I815" s="108"/>
      <c r="J815" s="108"/>
      <c r="K815" s="108"/>
      <c r="L815" s="108">
        <v>12</v>
      </c>
      <c r="M815" s="108">
        <v>6</v>
      </c>
    </row>
    <row r="816" spans="1:13" x14ac:dyDescent="0.3">
      <c r="A816" s="402" t="s">
        <v>14372</v>
      </c>
      <c r="B816" s="402">
        <v>9210144</v>
      </c>
      <c r="C816" s="108"/>
      <c r="D816" s="108">
        <v>6</v>
      </c>
      <c r="E816" s="108"/>
      <c r="F816" s="108"/>
      <c r="G816" s="108"/>
      <c r="H816" s="108"/>
      <c r="I816" s="108">
        <v>0.96</v>
      </c>
      <c r="J816" s="108"/>
      <c r="K816" s="108"/>
      <c r="L816" s="108">
        <v>6.96</v>
      </c>
      <c r="M816" s="108">
        <v>6</v>
      </c>
    </row>
    <row r="817" spans="1:13" x14ac:dyDescent="0.3">
      <c r="A817" s="402" t="s">
        <v>14373</v>
      </c>
      <c r="B817" s="402">
        <v>9210132</v>
      </c>
      <c r="C817" s="108"/>
      <c r="D817" s="108">
        <v>1</v>
      </c>
      <c r="E817" s="108"/>
      <c r="F817" s="108"/>
      <c r="G817" s="108">
        <v>4</v>
      </c>
      <c r="H817" s="108"/>
      <c r="I817" s="108"/>
      <c r="J817" s="108"/>
      <c r="K817" s="108"/>
      <c r="L817" s="108">
        <v>5</v>
      </c>
      <c r="M817" s="108">
        <v>1</v>
      </c>
    </row>
    <row r="818" spans="1:13" x14ac:dyDescent="0.3">
      <c r="A818" s="402" t="s">
        <v>14374</v>
      </c>
      <c r="B818" s="402">
        <v>9210132</v>
      </c>
      <c r="C818" s="108"/>
      <c r="D818" s="108">
        <v>8</v>
      </c>
      <c r="E818" s="108"/>
      <c r="F818" s="108"/>
      <c r="G818" s="108">
        <v>64</v>
      </c>
      <c r="H818" s="108"/>
      <c r="I818" s="108"/>
      <c r="J818" s="108"/>
      <c r="K818" s="108"/>
      <c r="L818" s="108">
        <v>72</v>
      </c>
      <c r="M818" s="108">
        <v>8</v>
      </c>
    </row>
    <row r="819" spans="1:13" x14ac:dyDescent="0.3">
      <c r="A819" s="402" t="s">
        <v>14375</v>
      </c>
      <c r="B819" s="402">
        <v>9210144</v>
      </c>
      <c r="C819" s="108"/>
      <c r="D819" s="108">
        <v>2</v>
      </c>
      <c r="E819" s="108"/>
      <c r="F819" s="108"/>
      <c r="G819" s="108">
        <v>2</v>
      </c>
      <c r="H819" s="108"/>
      <c r="I819" s="108"/>
      <c r="J819" s="108">
        <v>0.32</v>
      </c>
      <c r="K819" s="108"/>
      <c r="L819" s="108">
        <v>4.32</v>
      </c>
      <c r="M819" s="108">
        <v>2</v>
      </c>
    </row>
    <row r="820" spans="1:13" x14ac:dyDescent="0.3">
      <c r="A820" s="402" t="s">
        <v>19181</v>
      </c>
      <c r="B820" s="402">
        <v>9210144</v>
      </c>
      <c r="C820" s="108"/>
      <c r="D820" s="108">
        <v>4</v>
      </c>
      <c r="E820" s="108"/>
      <c r="F820" s="108"/>
      <c r="G820" s="108"/>
      <c r="H820" s="108"/>
      <c r="I820" s="108"/>
      <c r="J820" s="108"/>
      <c r="K820" s="108"/>
      <c r="L820" s="108">
        <v>4</v>
      </c>
      <c r="M820" s="108">
        <v>4</v>
      </c>
    </row>
    <row r="821" spans="1:13" x14ac:dyDescent="0.3">
      <c r="A821" s="402" t="s">
        <v>14376</v>
      </c>
      <c r="B821" s="402">
        <v>9210144</v>
      </c>
      <c r="C821" s="108"/>
      <c r="D821" s="108">
        <v>3</v>
      </c>
      <c r="E821" s="108"/>
      <c r="F821" s="108"/>
      <c r="G821" s="108">
        <v>6</v>
      </c>
      <c r="H821" s="108"/>
      <c r="I821" s="108"/>
      <c r="J821" s="108"/>
      <c r="K821" s="108">
        <v>0.96</v>
      </c>
      <c r="L821" s="108">
        <v>9.9600000000000009</v>
      </c>
      <c r="M821" s="108">
        <v>3</v>
      </c>
    </row>
    <row r="822" spans="1:13" x14ac:dyDescent="0.3">
      <c r="A822" s="402" t="s">
        <v>19182</v>
      </c>
      <c r="B822" s="402">
        <v>9210144</v>
      </c>
      <c r="C822" s="108"/>
      <c r="D822" s="108">
        <v>6</v>
      </c>
      <c r="E822" s="108"/>
      <c r="F822" s="108"/>
      <c r="G822" s="108">
        <v>12</v>
      </c>
      <c r="H822" s="108"/>
      <c r="I822" s="108"/>
      <c r="J822" s="108">
        <v>5</v>
      </c>
      <c r="K822" s="108"/>
      <c r="L822" s="108">
        <v>23</v>
      </c>
      <c r="M822" s="108">
        <v>6</v>
      </c>
    </row>
    <row r="823" spans="1:13" x14ac:dyDescent="0.3">
      <c r="A823" s="402" t="s">
        <v>14377</v>
      </c>
      <c r="B823" s="402">
        <v>9210144</v>
      </c>
      <c r="C823" s="108"/>
      <c r="D823" s="108">
        <v>5</v>
      </c>
      <c r="E823" s="108"/>
      <c r="F823" s="108"/>
      <c r="G823" s="108">
        <v>9</v>
      </c>
      <c r="H823" s="108"/>
      <c r="I823" s="108"/>
      <c r="J823" s="108"/>
      <c r="K823" s="108"/>
      <c r="L823" s="108">
        <v>14</v>
      </c>
      <c r="M823" s="108">
        <v>5</v>
      </c>
    </row>
    <row r="824" spans="1:13" x14ac:dyDescent="0.3">
      <c r="A824" s="402" t="s">
        <v>27079</v>
      </c>
      <c r="B824" s="402">
        <v>9210144</v>
      </c>
      <c r="C824" s="108"/>
      <c r="D824" s="108"/>
      <c r="E824" s="108"/>
      <c r="F824" s="108"/>
      <c r="G824" s="108"/>
      <c r="H824" s="108"/>
      <c r="I824" s="108"/>
      <c r="J824" s="108">
        <v>0.32</v>
      </c>
      <c r="K824" s="108"/>
      <c r="L824" s="108">
        <v>0.32</v>
      </c>
      <c r="M824" s="108">
        <v>0</v>
      </c>
    </row>
    <row r="825" spans="1:13" x14ac:dyDescent="0.3">
      <c r="A825" s="402" t="s">
        <v>14378</v>
      </c>
      <c r="B825" s="402">
        <v>9210144</v>
      </c>
      <c r="C825" s="108"/>
      <c r="D825" s="108">
        <v>10</v>
      </c>
      <c r="E825" s="108"/>
      <c r="F825" s="108"/>
      <c r="G825" s="108">
        <v>18</v>
      </c>
      <c r="H825" s="108"/>
      <c r="I825" s="108"/>
      <c r="J825" s="108"/>
      <c r="K825" s="108"/>
      <c r="L825" s="108">
        <v>28</v>
      </c>
      <c r="M825" s="108">
        <v>10</v>
      </c>
    </row>
    <row r="826" spans="1:13" x14ac:dyDescent="0.3">
      <c r="A826" s="402" t="s">
        <v>16141</v>
      </c>
      <c r="B826" s="402">
        <v>9210144</v>
      </c>
      <c r="C826" s="108"/>
      <c r="D826" s="108">
        <v>32</v>
      </c>
      <c r="E826" s="108"/>
      <c r="F826" s="108"/>
      <c r="G826" s="108"/>
      <c r="H826" s="108"/>
      <c r="I826" s="108"/>
      <c r="J826" s="108"/>
      <c r="K826" s="108">
        <v>0.96</v>
      </c>
      <c r="L826" s="108">
        <v>32.96</v>
      </c>
      <c r="M826" s="108">
        <v>32</v>
      </c>
    </row>
    <row r="827" spans="1:13" x14ac:dyDescent="0.3">
      <c r="A827" s="402" t="s">
        <v>14379</v>
      </c>
      <c r="B827" s="402">
        <v>9210144</v>
      </c>
      <c r="C827" s="108"/>
      <c r="D827" s="108">
        <v>4</v>
      </c>
      <c r="E827" s="108"/>
      <c r="F827" s="108"/>
      <c r="G827" s="108">
        <v>12</v>
      </c>
      <c r="H827" s="108"/>
      <c r="I827" s="108"/>
      <c r="J827" s="108"/>
      <c r="K827" s="108">
        <v>0.48</v>
      </c>
      <c r="L827" s="108">
        <v>16.48</v>
      </c>
      <c r="M827" s="108">
        <v>4</v>
      </c>
    </row>
    <row r="828" spans="1:13" x14ac:dyDescent="0.3">
      <c r="A828" s="402" t="s">
        <v>14380</v>
      </c>
      <c r="B828" s="402">
        <v>9210144</v>
      </c>
      <c r="C828" s="108">
        <v>0.96</v>
      </c>
      <c r="D828" s="108"/>
      <c r="E828" s="108"/>
      <c r="F828" s="108"/>
      <c r="G828" s="108"/>
      <c r="H828" s="108"/>
      <c r="I828" s="108">
        <v>0.96</v>
      </c>
      <c r="J828" s="108">
        <v>0.32</v>
      </c>
      <c r="K828" s="108"/>
      <c r="L828" s="108">
        <v>2.2400000000000002</v>
      </c>
      <c r="M828" s="108">
        <v>0.96</v>
      </c>
    </row>
    <row r="829" spans="1:13" x14ac:dyDescent="0.3">
      <c r="A829" s="402" t="s">
        <v>14381</v>
      </c>
      <c r="B829" s="402">
        <v>9210144</v>
      </c>
      <c r="C829" s="108"/>
      <c r="D829" s="108">
        <v>6</v>
      </c>
      <c r="E829" s="108"/>
      <c r="F829" s="108"/>
      <c r="G829" s="108">
        <v>3</v>
      </c>
      <c r="H829" s="108"/>
      <c r="I829" s="108"/>
      <c r="J829" s="108"/>
      <c r="K829" s="108"/>
      <c r="L829" s="108">
        <v>9</v>
      </c>
      <c r="M829" s="108">
        <v>6</v>
      </c>
    </row>
    <row r="830" spans="1:13" x14ac:dyDescent="0.3">
      <c r="A830" s="402" t="s">
        <v>14382</v>
      </c>
      <c r="B830" s="402">
        <v>9210144</v>
      </c>
      <c r="C830" s="108">
        <v>0.32</v>
      </c>
      <c r="D830" s="108"/>
      <c r="E830" s="108"/>
      <c r="F830" s="108"/>
      <c r="G830" s="108"/>
      <c r="H830" s="108"/>
      <c r="I830" s="108">
        <v>0.48</v>
      </c>
      <c r="J830" s="108"/>
      <c r="K830" s="108"/>
      <c r="L830" s="108">
        <v>0.8</v>
      </c>
      <c r="M830" s="108">
        <v>0.32</v>
      </c>
    </row>
    <row r="831" spans="1:13" x14ac:dyDescent="0.3">
      <c r="A831" s="402" t="s">
        <v>14383</v>
      </c>
      <c r="B831" s="402">
        <v>9210144</v>
      </c>
      <c r="C831" s="108"/>
      <c r="D831" s="108">
        <v>1</v>
      </c>
      <c r="E831" s="108"/>
      <c r="F831" s="108"/>
      <c r="G831" s="108">
        <v>1</v>
      </c>
      <c r="H831" s="108"/>
      <c r="I831" s="108"/>
      <c r="J831" s="108"/>
      <c r="K831" s="108">
        <v>0.96</v>
      </c>
      <c r="L831" s="108">
        <v>2.96</v>
      </c>
      <c r="M831" s="108">
        <v>1</v>
      </c>
    </row>
    <row r="832" spans="1:13" x14ac:dyDescent="0.3">
      <c r="A832" s="402" t="s">
        <v>14384</v>
      </c>
      <c r="B832" s="402">
        <v>9210138</v>
      </c>
      <c r="C832" s="108">
        <v>0.34</v>
      </c>
      <c r="D832" s="108"/>
      <c r="E832" s="108"/>
      <c r="F832" s="108"/>
      <c r="G832" s="108"/>
      <c r="H832" s="108"/>
      <c r="I832" s="108">
        <v>0.32</v>
      </c>
      <c r="J832" s="108"/>
      <c r="K832" s="108"/>
      <c r="L832" s="108">
        <v>0.66</v>
      </c>
      <c r="M832" s="108">
        <v>0.34</v>
      </c>
    </row>
    <row r="833" spans="1:13" x14ac:dyDescent="0.3">
      <c r="A833" s="402" t="s">
        <v>14385</v>
      </c>
      <c r="B833" s="402">
        <v>9210134</v>
      </c>
      <c r="C833" s="108"/>
      <c r="D833" s="108">
        <v>2</v>
      </c>
      <c r="E833" s="108"/>
      <c r="F833" s="108"/>
      <c r="G833" s="108">
        <v>5</v>
      </c>
      <c r="H833" s="108"/>
      <c r="I833" s="108">
        <v>0.96</v>
      </c>
      <c r="J833" s="108">
        <v>2</v>
      </c>
      <c r="K833" s="108">
        <v>1.92</v>
      </c>
      <c r="L833" s="108">
        <v>11.88</v>
      </c>
      <c r="M833" s="108">
        <v>2</v>
      </c>
    </row>
    <row r="834" spans="1:13" x14ac:dyDescent="0.3">
      <c r="A834" s="402" t="s">
        <v>14386</v>
      </c>
      <c r="B834" s="402">
        <v>9210144</v>
      </c>
      <c r="C834" s="108"/>
      <c r="D834" s="108">
        <v>1</v>
      </c>
      <c r="E834" s="108"/>
      <c r="F834" s="108"/>
      <c r="G834" s="108"/>
      <c r="H834" s="108"/>
      <c r="I834" s="108"/>
      <c r="J834" s="108"/>
      <c r="K834" s="108"/>
      <c r="L834" s="108">
        <v>1</v>
      </c>
      <c r="M834" s="108">
        <v>1</v>
      </c>
    </row>
    <row r="835" spans="1:13" x14ac:dyDescent="0.3">
      <c r="A835" s="402" t="s">
        <v>14387</v>
      </c>
      <c r="B835" s="402">
        <v>9210144</v>
      </c>
      <c r="C835" s="108"/>
      <c r="D835" s="108">
        <v>1</v>
      </c>
      <c r="E835" s="108"/>
      <c r="F835" s="108"/>
      <c r="G835" s="108">
        <v>2</v>
      </c>
      <c r="H835" s="108"/>
      <c r="I835" s="108"/>
      <c r="J835" s="108"/>
      <c r="K835" s="108"/>
      <c r="L835" s="108">
        <v>3</v>
      </c>
      <c r="M835" s="108">
        <v>1</v>
      </c>
    </row>
    <row r="836" spans="1:13" x14ac:dyDescent="0.3">
      <c r="A836" s="402" t="s">
        <v>14388</v>
      </c>
      <c r="B836" s="402">
        <v>9210144</v>
      </c>
      <c r="C836" s="108"/>
      <c r="D836" s="108">
        <v>3</v>
      </c>
      <c r="E836" s="108"/>
      <c r="F836" s="108"/>
      <c r="G836" s="108">
        <v>2</v>
      </c>
      <c r="H836" s="108"/>
      <c r="I836" s="108">
        <v>0.48</v>
      </c>
      <c r="J836" s="108"/>
      <c r="K836" s="108">
        <v>1.92</v>
      </c>
      <c r="L836" s="108">
        <v>7.4</v>
      </c>
      <c r="M836" s="108">
        <v>3</v>
      </c>
    </row>
    <row r="837" spans="1:13" x14ac:dyDescent="0.3">
      <c r="A837" s="402" t="s">
        <v>14389</v>
      </c>
      <c r="B837" s="402">
        <v>9210144</v>
      </c>
      <c r="C837" s="108"/>
      <c r="D837" s="108">
        <v>1</v>
      </c>
      <c r="E837" s="108"/>
      <c r="F837" s="108"/>
      <c r="G837" s="108">
        <v>1</v>
      </c>
      <c r="H837" s="108"/>
      <c r="I837" s="108"/>
      <c r="J837" s="108"/>
      <c r="K837" s="108"/>
      <c r="L837" s="108">
        <v>2</v>
      </c>
      <c r="M837" s="108">
        <v>1</v>
      </c>
    </row>
    <row r="838" spans="1:13" x14ac:dyDescent="0.3">
      <c r="A838" s="402" t="s">
        <v>14390</v>
      </c>
      <c r="B838" s="402">
        <v>9210138</v>
      </c>
      <c r="C838" s="108"/>
      <c r="D838" s="108"/>
      <c r="E838" s="108"/>
      <c r="F838" s="108"/>
      <c r="G838" s="108">
        <v>192</v>
      </c>
      <c r="H838" s="108"/>
      <c r="I838" s="108"/>
      <c r="J838" s="108">
        <v>29.28</v>
      </c>
      <c r="K838" s="108"/>
      <c r="L838" s="108">
        <v>221.28</v>
      </c>
      <c r="M838" s="108">
        <v>0</v>
      </c>
    </row>
    <row r="839" spans="1:13" x14ac:dyDescent="0.3">
      <c r="A839" s="402" t="s">
        <v>14390</v>
      </c>
      <c r="B839" s="402">
        <v>9210238</v>
      </c>
      <c r="C839" s="108"/>
      <c r="D839" s="108"/>
      <c r="E839" s="108"/>
      <c r="F839" s="108">
        <v>0</v>
      </c>
      <c r="G839" s="108"/>
      <c r="H839" s="108">
        <v>0</v>
      </c>
      <c r="I839" s="108"/>
      <c r="J839" s="108"/>
      <c r="K839" s="108"/>
      <c r="L839" s="108">
        <v>0</v>
      </c>
      <c r="M839" s="108">
        <v>0</v>
      </c>
    </row>
    <row r="840" spans="1:13" x14ac:dyDescent="0.3">
      <c r="A840" s="402" t="s">
        <v>14391</v>
      </c>
      <c r="B840" s="402">
        <v>9210144</v>
      </c>
      <c r="C840" s="108"/>
      <c r="D840" s="108">
        <v>3</v>
      </c>
      <c r="E840" s="108"/>
      <c r="F840" s="108"/>
      <c r="G840" s="108">
        <v>8</v>
      </c>
      <c r="H840" s="108"/>
      <c r="I840" s="108"/>
      <c r="J840" s="108"/>
      <c r="K840" s="108"/>
      <c r="L840" s="108">
        <v>11</v>
      </c>
      <c r="M840" s="108">
        <v>3</v>
      </c>
    </row>
    <row r="841" spans="1:13" x14ac:dyDescent="0.3">
      <c r="A841" s="402" t="s">
        <v>14392</v>
      </c>
      <c r="B841" s="402">
        <v>9210144</v>
      </c>
      <c r="C841" s="108"/>
      <c r="D841" s="108">
        <v>9</v>
      </c>
      <c r="E841" s="108"/>
      <c r="F841" s="108"/>
      <c r="G841" s="108">
        <v>18</v>
      </c>
      <c r="H841" s="108"/>
      <c r="I841" s="108">
        <v>4.32</v>
      </c>
      <c r="J841" s="108">
        <v>1.92</v>
      </c>
      <c r="K841" s="108"/>
      <c r="L841" s="108">
        <v>33.24</v>
      </c>
      <c r="M841" s="108">
        <v>9</v>
      </c>
    </row>
    <row r="842" spans="1:13" x14ac:dyDescent="0.3">
      <c r="A842" s="402" t="s">
        <v>14393</v>
      </c>
      <c r="B842" s="402">
        <v>9210144</v>
      </c>
      <c r="C842" s="108"/>
      <c r="D842" s="108">
        <v>8</v>
      </c>
      <c r="E842" s="108"/>
      <c r="F842" s="108"/>
      <c r="G842" s="108">
        <v>8</v>
      </c>
      <c r="H842" s="108"/>
      <c r="I842" s="108"/>
      <c r="J842" s="108"/>
      <c r="K842" s="108">
        <v>3.36</v>
      </c>
      <c r="L842" s="108">
        <v>19.36</v>
      </c>
      <c r="M842" s="108">
        <v>8</v>
      </c>
    </row>
    <row r="843" spans="1:13" x14ac:dyDescent="0.3">
      <c r="A843" s="402" t="s">
        <v>14394</v>
      </c>
      <c r="B843" s="402">
        <v>9210144</v>
      </c>
      <c r="C843" s="108"/>
      <c r="D843" s="108">
        <v>2</v>
      </c>
      <c r="E843" s="108"/>
      <c r="F843" s="108"/>
      <c r="G843" s="108"/>
      <c r="H843" s="108"/>
      <c r="I843" s="108">
        <v>1.92</v>
      </c>
      <c r="J843" s="108"/>
      <c r="K843" s="108">
        <v>0.48</v>
      </c>
      <c r="L843" s="108">
        <v>4.4000000000000004</v>
      </c>
      <c r="M843" s="108">
        <v>2</v>
      </c>
    </row>
    <row r="844" spans="1:13" x14ac:dyDescent="0.3">
      <c r="A844" s="402" t="s">
        <v>14395</v>
      </c>
      <c r="B844" s="402">
        <v>9210134</v>
      </c>
      <c r="C844" s="108">
        <v>0.48</v>
      </c>
      <c r="D844" s="108"/>
      <c r="E844" s="108"/>
      <c r="F844" s="108"/>
      <c r="G844" s="108"/>
      <c r="H844" s="108"/>
      <c r="I844" s="108">
        <v>0.48</v>
      </c>
      <c r="J844" s="108"/>
      <c r="K844" s="108"/>
      <c r="L844" s="108">
        <v>0.96</v>
      </c>
      <c r="M844" s="108">
        <v>0.48</v>
      </c>
    </row>
    <row r="845" spans="1:13" x14ac:dyDescent="0.3">
      <c r="A845" s="402" t="s">
        <v>14396</v>
      </c>
      <c r="B845" s="402">
        <v>9210144</v>
      </c>
      <c r="C845" s="108">
        <v>0.17</v>
      </c>
      <c r="D845" s="108"/>
      <c r="E845" s="108"/>
      <c r="F845" s="108"/>
      <c r="G845" s="108"/>
      <c r="H845" s="108"/>
      <c r="I845" s="108">
        <v>0.32</v>
      </c>
      <c r="J845" s="108"/>
      <c r="K845" s="108"/>
      <c r="L845" s="108">
        <v>0.49</v>
      </c>
      <c r="M845" s="108">
        <v>0.17</v>
      </c>
    </row>
    <row r="846" spans="1:13" x14ac:dyDescent="0.3">
      <c r="A846" s="402" t="s">
        <v>15724</v>
      </c>
      <c r="B846" s="402">
        <v>9210144</v>
      </c>
      <c r="C846" s="108"/>
      <c r="D846" s="108">
        <v>1</v>
      </c>
      <c r="E846" s="108"/>
      <c r="F846" s="108"/>
      <c r="G846" s="108">
        <v>1</v>
      </c>
      <c r="H846" s="108"/>
      <c r="I846" s="108"/>
      <c r="J846" s="108"/>
      <c r="K846" s="108"/>
      <c r="L846" s="108">
        <v>2</v>
      </c>
      <c r="M846" s="108">
        <v>1</v>
      </c>
    </row>
    <row r="847" spans="1:13" x14ac:dyDescent="0.3">
      <c r="A847" s="402" t="s">
        <v>14397</v>
      </c>
      <c r="B847" s="402">
        <v>9210132</v>
      </c>
      <c r="C847" s="108">
        <v>0.68</v>
      </c>
      <c r="D847" s="108"/>
      <c r="E847" s="108"/>
      <c r="F847" s="108"/>
      <c r="G847" s="108">
        <v>1</v>
      </c>
      <c r="H847" s="108"/>
      <c r="I847" s="108">
        <v>0.51</v>
      </c>
      <c r="J847" s="108"/>
      <c r="K847" s="108"/>
      <c r="L847" s="108">
        <v>2.1900000000000004</v>
      </c>
      <c r="M847" s="108">
        <v>0.68</v>
      </c>
    </row>
    <row r="848" spans="1:13" x14ac:dyDescent="0.3">
      <c r="A848" s="402" t="s">
        <v>14398</v>
      </c>
      <c r="B848" s="402">
        <v>9210144</v>
      </c>
      <c r="C848" s="108">
        <v>0.64</v>
      </c>
      <c r="D848" s="108"/>
      <c r="E848" s="108"/>
      <c r="F848" s="108"/>
      <c r="G848" s="108"/>
      <c r="H848" s="108"/>
      <c r="I848" s="108">
        <v>0.64</v>
      </c>
      <c r="J848" s="108"/>
      <c r="K848" s="108">
        <v>1.44</v>
      </c>
      <c r="L848" s="108">
        <v>2.7199999999999998</v>
      </c>
      <c r="M848" s="108">
        <v>0.64</v>
      </c>
    </row>
    <row r="849" spans="1:13" x14ac:dyDescent="0.3">
      <c r="A849" s="402" t="s">
        <v>14399</v>
      </c>
      <c r="B849" s="402">
        <v>9210144</v>
      </c>
      <c r="C849" s="108">
        <v>0.48</v>
      </c>
      <c r="D849" s="108">
        <v>9</v>
      </c>
      <c r="E849" s="108"/>
      <c r="F849" s="108"/>
      <c r="G849" s="108">
        <v>6</v>
      </c>
      <c r="H849" s="108"/>
      <c r="I849" s="108">
        <v>0.48</v>
      </c>
      <c r="J849" s="108"/>
      <c r="K849" s="108">
        <v>0.32</v>
      </c>
      <c r="L849" s="108">
        <v>16.28</v>
      </c>
      <c r="M849" s="108">
        <v>9.48</v>
      </c>
    </row>
    <row r="850" spans="1:13" x14ac:dyDescent="0.3">
      <c r="A850" s="402" t="s">
        <v>14400</v>
      </c>
      <c r="B850" s="402">
        <v>9210144</v>
      </c>
      <c r="C850" s="108">
        <v>0.48</v>
      </c>
      <c r="D850" s="108"/>
      <c r="E850" s="108"/>
      <c r="F850" s="108"/>
      <c r="G850" s="108"/>
      <c r="H850" s="108"/>
      <c r="I850" s="108">
        <v>0.96</v>
      </c>
      <c r="J850" s="108"/>
      <c r="K850" s="108">
        <v>0.96</v>
      </c>
      <c r="L850" s="108">
        <v>2.4</v>
      </c>
      <c r="M850" s="108">
        <v>0.48</v>
      </c>
    </row>
    <row r="851" spans="1:13" x14ac:dyDescent="0.3">
      <c r="A851" s="402" t="s">
        <v>14401</v>
      </c>
      <c r="B851" s="402">
        <v>9210140</v>
      </c>
      <c r="C851" s="108"/>
      <c r="D851" s="108">
        <v>3</v>
      </c>
      <c r="E851" s="108"/>
      <c r="F851" s="108"/>
      <c r="G851" s="108">
        <v>3</v>
      </c>
      <c r="H851" s="108"/>
      <c r="I851" s="108"/>
      <c r="J851" s="108"/>
      <c r="K851" s="108">
        <v>1.44</v>
      </c>
      <c r="L851" s="108">
        <v>7.4399999999999995</v>
      </c>
      <c r="M851" s="108">
        <v>3</v>
      </c>
    </row>
    <row r="852" spans="1:13" x14ac:dyDescent="0.3">
      <c r="A852" s="402" t="s">
        <v>14402</v>
      </c>
      <c r="B852" s="402">
        <v>9210144</v>
      </c>
      <c r="C852" s="108"/>
      <c r="D852" s="108">
        <v>2</v>
      </c>
      <c r="E852" s="108"/>
      <c r="F852" s="108"/>
      <c r="G852" s="108">
        <v>2</v>
      </c>
      <c r="H852" s="108"/>
      <c r="I852" s="108"/>
      <c r="J852" s="108"/>
      <c r="K852" s="108"/>
      <c r="L852" s="108">
        <v>4</v>
      </c>
      <c r="M852" s="108">
        <v>2</v>
      </c>
    </row>
    <row r="853" spans="1:13" x14ac:dyDescent="0.3">
      <c r="A853" s="402" t="s">
        <v>14403</v>
      </c>
      <c r="B853" s="402">
        <v>9210144</v>
      </c>
      <c r="C853" s="108"/>
      <c r="D853" s="108">
        <v>8</v>
      </c>
      <c r="E853" s="108"/>
      <c r="F853" s="108"/>
      <c r="G853" s="108">
        <v>10</v>
      </c>
      <c r="H853" s="108"/>
      <c r="I853" s="108"/>
      <c r="J853" s="108"/>
      <c r="K853" s="108"/>
      <c r="L853" s="108">
        <v>18</v>
      </c>
      <c r="M853" s="108">
        <v>8</v>
      </c>
    </row>
    <row r="854" spans="1:13" x14ac:dyDescent="0.3">
      <c r="A854" s="402" t="s">
        <v>14404</v>
      </c>
      <c r="B854" s="402">
        <v>9210144</v>
      </c>
      <c r="C854" s="108"/>
      <c r="D854" s="108">
        <v>6</v>
      </c>
      <c r="E854" s="108"/>
      <c r="F854" s="108"/>
      <c r="G854" s="108">
        <v>4</v>
      </c>
      <c r="H854" s="108"/>
      <c r="I854" s="108"/>
      <c r="J854" s="108">
        <v>0.64</v>
      </c>
      <c r="K854" s="108">
        <v>3.84</v>
      </c>
      <c r="L854" s="108">
        <v>14.48</v>
      </c>
      <c r="M854" s="108">
        <v>6</v>
      </c>
    </row>
    <row r="855" spans="1:13" x14ac:dyDescent="0.3">
      <c r="A855" s="402" t="s">
        <v>14405</v>
      </c>
      <c r="B855" s="402">
        <v>9210144</v>
      </c>
      <c r="C855" s="108">
        <v>0.96</v>
      </c>
      <c r="D855" s="108"/>
      <c r="E855" s="108"/>
      <c r="F855" s="108"/>
      <c r="G855" s="108"/>
      <c r="H855" s="108"/>
      <c r="I855" s="108">
        <v>1.92</v>
      </c>
      <c r="J855" s="108"/>
      <c r="K855" s="108">
        <v>0.32</v>
      </c>
      <c r="L855" s="108">
        <v>3.1999999999999997</v>
      </c>
      <c r="M855" s="108">
        <v>0.96</v>
      </c>
    </row>
    <row r="856" spans="1:13" x14ac:dyDescent="0.3">
      <c r="A856" s="402" t="s">
        <v>14406</v>
      </c>
      <c r="B856" s="402">
        <v>9210134</v>
      </c>
      <c r="C856" s="108"/>
      <c r="D856" s="108">
        <v>8</v>
      </c>
      <c r="E856" s="108"/>
      <c r="F856" s="108"/>
      <c r="G856" s="108">
        <v>2</v>
      </c>
      <c r="H856" s="108"/>
      <c r="I856" s="108"/>
      <c r="J856" s="108">
        <v>1</v>
      </c>
      <c r="K856" s="108"/>
      <c r="L856" s="108">
        <v>11</v>
      </c>
      <c r="M856" s="108">
        <v>8</v>
      </c>
    </row>
    <row r="857" spans="1:13" x14ac:dyDescent="0.3">
      <c r="A857" s="402" t="s">
        <v>14407</v>
      </c>
      <c r="B857" s="402">
        <v>9210144</v>
      </c>
      <c r="C857" s="108"/>
      <c r="D857" s="108">
        <v>1</v>
      </c>
      <c r="E857" s="108"/>
      <c r="F857" s="108"/>
      <c r="G857" s="108"/>
      <c r="H857" s="108"/>
      <c r="I857" s="108"/>
      <c r="J857" s="108"/>
      <c r="K857" s="108"/>
      <c r="L857" s="108">
        <v>1</v>
      </c>
      <c r="M857" s="108">
        <v>1</v>
      </c>
    </row>
    <row r="858" spans="1:13" x14ac:dyDescent="0.3">
      <c r="A858" s="402" t="s">
        <v>14408</v>
      </c>
      <c r="B858" s="402">
        <v>9210134</v>
      </c>
      <c r="C858" s="108"/>
      <c r="D858" s="108">
        <v>16</v>
      </c>
      <c r="E858" s="108"/>
      <c r="F858" s="108"/>
      <c r="G858" s="108"/>
      <c r="H858" s="108"/>
      <c r="I858" s="108"/>
      <c r="J858" s="108"/>
      <c r="K858" s="108"/>
      <c r="L858" s="108">
        <v>16</v>
      </c>
      <c r="M858" s="108">
        <v>16</v>
      </c>
    </row>
    <row r="859" spans="1:13" x14ac:dyDescent="0.3">
      <c r="A859" s="402" t="s">
        <v>14409</v>
      </c>
      <c r="B859" s="402">
        <v>9210144</v>
      </c>
      <c r="C859" s="108"/>
      <c r="D859" s="108"/>
      <c r="E859" s="108"/>
      <c r="F859" s="108"/>
      <c r="G859" s="108">
        <v>8</v>
      </c>
      <c r="H859" s="108"/>
      <c r="I859" s="108"/>
      <c r="J859" s="108">
        <v>1.28</v>
      </c>
      <c r="K859" s="108"/>
      <c r="L859" s="108">
        <v>9.2799999999999994</v>
      </c>
      <c r="M859" s="108">
        <v>0</v>
      </c>
    </row>
    <row r="860" spans="1:13" x14ac:dyDescent="0.3">
      <c r="A860" s="402" t="s">
        <v>14409</v>
      </c>
      <c r="B860" s="402">
        <v>9210244</v>
      </c>
      <c r="C860" s="108"/>
      <c r="D860" s="108"/>
      <c r="E860" s="108"/>
      <c r="F860" s="108">
        <v>10</v>
      </c>
      <c r="G860" s="108"/>
      <c r="H860" s="108"/>
      <c r="I860" s="108"/>
      <c r="J860" s="108"/>
      <c r="K860" s="108"/>
      <c r="L860" s="108">
        <v>10</v>
      </c>
      <c r="M860" s="108">
        <v>10</v>
      </c>
    </row>
    <row r="861" spans="1:13" x14ac:dyDescent="0.3">
      <c r="A861" s="402" t="s">
        <v>14410</v>
      </c>
      <c r="B861" s="402">
        <v>9210134</v>
      </c>
      <c r="C861" s="108"/>
      <c r="D861" s="108">
        <v>3</v>
      </c>
      <c r="E861" s="108"/>
      <c r="F861" s="108"/>
      <c r="G861" s="108">
        <v>2</v>
      </c>
      <c r="H861" s="108"/>
      <c r="I861" s="108"/>
      <c r="J861" s="108"/>
      <c r="K861" s="108"/>
      <c r="L861" s="108">
        <v>5</v>
      </c>
      <c r="M861" s="108">
        <v>3</v>
      </c>
    </row>
    <row r="862" spans="1:13" x14ac:dyDescent="0.3">
      <c r="A862" s="402" t="s">
        <v>14411</v>
      </c>
      <c r="B862" s="402">
        <v>9210144</v>
      </c>
      <c r="C862" s="108"/>
      <c r="D862" s="108">
        <v>4</v>
      </c>
      <c r="E862" s="108"/>
      <c r="F862" s="108"/>
      <c r="G862" s="108"/>
      <c r="H862" s="108"/>
      <c r="I862" s="108">
        <v>0.96</v>
      </c>
      <c r="J862" s="108"/>
      <c r="K862" s="108">
        <v>0.48</v>
      </c>
      <c r="L862" s="108">
        <v>5.4399999999999995</v>
      </c>
      <c r="M862" s="108">
        <v>4</v>
      </c>
    </row>
    <row r="863" spans="1:13" x14ac:dyDescent="0.3">
      <c r="A863" s="402" t="s">
        <v>14412</v>
      </c>
      <c r="B863" s="402">
        <v>9210144</v>
      </c>
      <c r="C863" s="108"/>
      <c r="D863" s="108">
        <v>24</v>
      </c>
      <c r="E863" s="108"/>
      <c r="F863" s="108"/>
      <c r="G863" s="108">
        <v>24</v>
      </c>
      <c r="H863" s="108"/>
      <c r="I863" s="108"/>
      <c r="J863" s="108">
        <v>2.88</v>
      </c>
      <c r="K863" s="108"/>
      <c r="L863" s="108">
        <v>50.88</v>
      </c>
      <c r="M863" s="108">
        <v>24</v>
      </c>
    </row>
    <row r="864" spans="1:13" x14ac:dyDescent="0.3">
      <c r="A864" s="402" t="s">
        <v>14413</v>
      </c>
      <c r="B864" s="402">
        <v>9210144</v>
      </c>
      <c r="C864" s="108"/>
      <c r="D864" s="108">
        <v>15</v>
      </c>
      <c r="E864" s="108"/>
      <c r="F864" s="108"/>
      <c r="G864" s="108">
        <v>20</v>
      </c>
      <c r="H864" s="108"/>
      <c r="I864" s="108"/>
      <c r="J864" s="108"/>
      <c r="K864" s="108">
        <v>0.48</v>
      </c>
      <c r="L864" s="108">
        <v>35.479999999999997</v>
      </c>
      <c r="M864" s="108">
        <v>15</v>
      </c>
    </row>
    <row r="865" spans="1:13" x14ac:dyDescent="0.3">
      <c r="A865" s="402" t="s">
        <v>14414</v>
      </c>
      <c r="B865" s="402">
        <v>9210144</v>
      </c>
      <c r="C865" s="108"/>
      <c r="D865" s="108">
        <v>2</v>
      </c>
      <c r="E865" s="108"/>
      <c r="F865" s="108"/>
      <c r="G865" s="108">
        <v>2</v>
      </c>
      <c r="H865" s="108"/>
      <c r="I865" s="108"/>
      <c r="J865" s="108"/>
      <c r="K865" s="108">
        <v>0.96</v>
      </c>
      <c r="L865" s="108">
        <v>4.96</v>
      </c>
      <c r="M865" s="108">
        <v>2</v>
      </c>
    </row>
    <row r="866" spans="1:13" x14ac:dyDescent="0.3">
      <c r="A866" s="402" t="s">
        <v>16578</v>
      </c>
      <c r="B866" s="402">
        <v>9210144</v>
      </c>
      <c r="C866" s="108">
        <v>0.17</v>
      </c>
      <c r="D866" s="108"/>
      <c r="E866" s="108"/>
      <c r="F866" s="108"/>
      <c r="G866" s="108"/>
      <c r="H866" s="108"/>
      <c r="I866" s="108">
        <v>0.17</v>
      </c>
      <c r="J866" s="108">
        <v>2</v>
      </c>
      <c r="K866" s="108"/>
      <c r="L866" s="108">
        <v>2.34</v>
      </c>
      <c r="M866" s="108">
        <v>0.17</v>
      </c>
    </row>
    <row r="867" spans="1:13" x14ac:dyDescent="0.3">
      <c r="A867" s="402" t="s">
        <v>14415</v>
      </c>
      <c r="B867" s="402">
        <v>9210144</v>
      </c>
      <c r="C867" s="108"/>
      <c r="D867" s="108">
        <v>12</v>
      </c>
      <c r="E867" s="108"/>
      <c r="F867" s="108"/>
      <c r="G867" s="108">
        <v>18</v>
      </c>
      <c r="H867" s="108"/>
      <c r="I867" s="108"/>
      <c r="J867" s="108">
        <v>4</v>
      </c>
      <c r="K867" s="108"/>
      <c r="L867" s="108">
        <v>34</v>
      </c>
      <c r="M867" s="108">
        <v>12</v>
      </c>
    </row>
    <row r="868" spans="1:13" x14ac:dyDescent="0.3">
      <c r="A868" s="402" t="s">
        <v>14416</v>
      </c>
      <c r="B868" s="402">
        <v>9210144</v>
      </c>
      <c r="C868" s="108"/>
      <c r="D868" s="108">
        <v>1</v>
      </c>
      <c r="E868" s="108"/>
      <c r="F868" s="108"/>
      <c r="G868" s="108"/>
      <c r="H868" s="108"/>
      <c r="I868" s="108">
        <v>0.48</v>
      </c>
      <c r="J868" s="108">
        <v>0.32</v>
      </c>
      <c r="K868" s="108"/>
      <c r="L868" s="108">
        <v>1.8</v>
      </c>
      <c r="M868" s="108">
        <v>1</v>
      </c>
    </row>
    <row r="869" spans="1:13" x14ac:dyDescent="0.3">
      <c r="A869" s="402" t="s">
        <v>14417</v>
      </c>
      <c r="B869" s="402">
        <v>9210144</v>
      </c>
      <c r="C869" s="108"/>
      <c r="D869" s="108">
        <v>2</v>
      </c>
      <c r="E869" s="108"/>
      <c r="F869" s="108"/>
      <c r="G869" s="108">
        <v>2</v>
      </c>
      <c r="H869" s="108"/>
      <c r="I869" s="108"/>
      <c r="J869" s="108"/>
      <c r="K869" s="108"/>
      <c r="L869" s="108">
        <v>4</v>
      </c>
      <c r="M869" s="108">
        <v>2</v>
      </c>
    </row>
    <row r="870" spans="1:13" x14ac:dyDescent="0.3">
      <c r="A870" s="402" t="s">
        <v>16142</v>
      </c>
      <c r="B870" s="402">
        <v>9210144</v>
      </c>
      <c r="C870" s="108"/>
      <c r="D870" s="108"/>
      <c r="E870" s="108"/>
      <c r="F870" s="108"/>
      <c r="G870" s="108">
        <v>8</v>
      </c>
      <c r="H870" s="108"/>
      <c r="I870" s="108"/>
      <c r="J870" s="108"/>
      <c r="K870" s="108"/>
      <c r="L870" s="108">
        <v>8</v>
      </c>
      <c r="M870" s="108">
        <v>0</v>
      </c>
    </row>
    <row r="871" spans="1:13" x14ac:dyDescent="0.3">
      <c r="A871" s="402" t="s">
        <v>16142</v>
      </c>
      <c r="B871" s="402">
        <v>9210244</v>
      </c>
      <c r="C871" s="108"/>
      <c r="D871" s="108"/>
      <c r="E871" s="108"/>
      <c r="F871" s="108">
        <v>0</v>
      </c>
      <c r="G871" s="108"/>
      <c r="H871" s="108"/>
      <c r="I871" s="108"/>
      <c r="J871" s="108"/>
      <c r="K871" s="108"/>
      <c r="L871" s="108">
        <v>0</v>
      </c>
      <c r="M871" s="108">
        <v>0</v>
      </c>
    </row>
    <row r="872" spans="1:13" x14ac:dyDescent="0.3">
      <c r="A872" s="402" t="s">
        <v>14418</v>
      </c>
      <c r="B872" s="402">
        <v>9210144</v>
      </c>
      <c r="C872" s="108"/>
      <c r="D872" s="108">
        <v>2</v>
      </c>
      <c r="E872" s="108"/>
      <c r="F872" s="108"/>
      <c r="G872" s="108">
        <v>2</v>
      </c>
      <c r="H872" s="108"/>
      <c r="I872" s="108"/>
      <c r="J872" s="108"/>
      <c r="K872" s="108"/>
      <c r="L872" s="108">
        <v>4</v>
      </c>
      <c r="M872" s="108">
        <v>2</v>
      </c>
    </row>
    <row r="873" spans="1:13" x14ac:dyDescent="0.3">
      <c r="A873" s="402" t="s">
        <v>14419</v>
      </c>
      <c r="B873" s="402">
        <v>9210140</v>
      </c>
      <c r="C873" s="108">
        <v>0.68</v>
      </c>
      <c r="D873" s="108"/>
      <c r="E873" s="108"/>
      <c r="F873" s="108"/>
      <c r="G873" s="108"/>
      <c r="H873" s="108"/>
      <c r="I873" s="108">
        <v>0.65</v>
      </c>
      <c r="J873" s="108"/>
      <c r="K873" s="108">
        <v>0.32</v>
      </c>
      <c r="L873" s="108">
        <v>1.6500000000000001</v>
      </c>
      <c r="M873" s="108">
        <v>0.68</v>
      </c>
    </row>
    <row r="874" spans="1:13" x14ac:dyDescent="0.3">
      <c r="A874" s="402" t="s">
        <v>14420</v>
      </c>
      <c r="B874" s="402">
        <v>9210240</v>
      </c>
      <c r="C874" s="108"/>
      <c r="D874" s="108"/>
      <c r="E874" s="108"/>
      <c r="F874" s="108">
        <v>10</v>
      </c>
      <c r="G874" s="108"/>
      <c r="H874" s="108"/>
      <c r="I874" s="108"/>
      <c r="J874" s="108"/>
      <c r="K874" s="108"/>
      <c r="L874" s="108">
        <v>10</v>
      </c>
      <c r="M874" s="108">
        <v>10</v>
      </c>
    </row>
    <row r="875" spans="1:13" x14ac:dyDescent="0.3">
      <c r="A875" s="402" t="s">
        <v>14421</v>
      </c>
      <c r="B875" s="402">
        <v>9210144</v>
      </c>
      <c r="C875" s="108">
        <v>0.48</v>
      </c>
      <c r="D875" s="108"/>
      <c r="E875" s="108"/>
      <c r="F875" s="108"/>
      <c r="G875" s="108"/>
      <c r="H875" s="108"/>
      <c r="I875" s="108">
        <v>0.48</v>
      </c>
      <c r="J875" s="108"/>
      <c r="K875" s="108">
        <v>1.28</v>
      </c>
      <c r="L875" s="108">
        <v>2.2400000000000002</v>
      </c>
      <c r="M875" s="108">
        <v>0.48</v>
      </c>
    </row>
    <row r="876" spans="1:13" x14ac:dyDescent="0.3">
      <c r="A876" s="402" t="s">
        <v>14422</v>
      </c>
      <c r="B876" s="402">
        <v>9210140</v>
      </c>
      <c r="C876" s="108">
        <v>0.51</v>
      </c>
      <c r="D876" s="108">
        <v>12</v>
      </c>
      <c r="E876" s="108"/>
      <c r="F876" s="108"/>
      <c r="G876" s="108">
        <v>80</v>
      </c>
      <c r="H876" s="108"/>
      <c r="I876" s="108">
        <v>0.17</v>
      </c>
      <c r="J876" s="108">
        <v>8</v>
      </c>
      <c r="K876" s="108"/>
      <c r="L876" s="108">
        <v>100.67999999999999</v>
      </c>
      <c r="M876" s="108">
        <v>12.51</v>
      </c>
    </row>
    <row r="877" spans="1:13" x14ac:dyDescent="0.3">
      <c r="A877" s="402" t="s">
        <v>19183</v>
      </c>
      <c r="B877" s="402">
        <v>9210240</v>
      </c>
      <c r="C877" s="108"/>
      <c r="D877" s="108"/>
      <c r="E877" s="108"/>
      <c r="F877" s="108">
        <v>0</v>
      </c>
      <c r="G877" s="108"/>
      <c r="H877" s="108">
        <v>0</v>
      </c>
      <c r="I877" s="108"/>
      <c r="J877" s="108"/>
      <c r="K877" s="108"/>
      <c r="L877" s="108">
        <v>0</v>
      </c>
      <c r="M877" s="108">
        <v>0</v>
      </c>
    </row>
    <row r="878" spans="1:13" x14ac:dyDescent="0.3">
      <c r="A878" s="402" t="s">
        <v>14423</v>
      </c>
      <c r="B878" s="402">
        <v>9210140</v>
      </c>
      <c r="C878" s="108"/>
      <c r="D878" s="108">
        <v>4</v>
      </c>
      <c r="E878" s="108"/>
      <c r="F878" s="108"/>
      <c r="G878" s="108">
        <v>12</v>
      </c>
      <c r="H878" s="108"/>
      <c r="I878" s="108"/>
      <c r="J878" s="108">
        <v>7.68</v>
      </c>
      <c r="K878" s="108"/>
      <c r="L878" s="108">
        <v>23.68</v>
      </c>
      <c r="M878" s="108">
        <v>4</v>
      </c>
    </row>
    <row r="879" spans="1:13" x14ac:dyDescent="0.3">
      <c r="A879" s="402" t="s">
        <v>14424</v>
      </c>
      <c r="B879" s="402">
        <v>9210140</v>
      </c>
      <c r="C879" s="108"/>
      <c r="D879" s="108">
        <v>3</v>
      </c>
      <c r="E879" s="108"/>
      <c r="F879" s="108"/>
      <c r="G879" s="108">
        <v>6</v>
      </c>
      <c r="H879" s="108"/>
      <c r="I879" s="108"/>
      <c r="J879" s="108"/>
      <c r="K879" s="108">
        <v>0.48</v>
      </c>
      <c r="L879" s="108">
        <v>9.48</v>
      </c>
      <c r="M879" s="108">
        <v>3</v>
      </c>
    </row>
    <row r="880" spans="1:13" x14ac:dyDescent="0.3">
      <c r="A880" s="402" t="s">
        <v>14425</v>
      </c>
      <c r="B880" s="402">
        <v>9210132</v>
      </c>
      <c r="C880" s="108">
        <v>0.96</v>
      </c>
      <c r="D880" s="108"/>
      <c r="E880" s="108"/>
      <c r="F880" s="108"/>
      <c r="G880" s="108">
        <v>2</v>
      </c>
      <c r="H880" s="108"/>
      <c r="I880" s="108"/>
      <c r="J880" s="108"/>
      <c r="K880" s="108">
        <v>0.48</v>
      </c>
      <c r="L880" s="108">
        <v>3.44</v>
      </c>
      <c r="M880" s="108">
        <v>0.96</v>
      </c>
    </row>
    <row r="881" spans="1:13" x14ac:dyDescent="0.3">
      <c r="A881" s="402" t="s">
        <v>14426</v>
      </c>
      <c r="B881" s="402">
        <v>9210140</v>
      </c>
      <c r="C881" s="108">
        <v>0.34</v>
      </c>
      <c r="D881" s="108">
        <v>1</v>
      </c>
      <c r="E881" s="108"/>
      <c r="F881" s="108"/>
      <c r="G881" s="108">
        <v>2</v>
      </c>
      <c r="H881" s="108"/>
      <c r="I881" s="108"/>
      <c r="J881" s="108"/>
      <c r="K881" s="108">
        <v>2.88</v>
      </c>
      <c r="L881" s="108">
        <v>6.22</v>
      </c>
      <c r="M881" s="108">
        <v>1.34</v>
      </c>
    </row>
    <row r="882" spans="1:13" x14ac:dyDescent="0.3">
      <c r="A882" s="402" t="s">
        <v>14427</v>
      </c>
      <c r="B882" s="402">
        <v>9210140</v>
      </c>
      <c r="C882" s="108">
        <v>0.32</v>
      </c>
      <c r="D882" s="108"/>
      <c r="E882" s="108"/>
      <c r="F882" s="108"/>
      <c r="G882" s="108"/>
      <c r="H882" s="108"/>
      <c r="I882" s="108">
        <v>0.48</v>
      </c>
      <c r="J882" s="108"/>
      <c r="K882" s="108">
        <v>0.32</v>
      </c>
      <c r="L882" s="108">
        <v>1.1200000000000001</v>
      </c>
      <c r="M882" s="108">
        <v>0.32</v>
      </c>
    </row>
    <row r="883" spans="1:13" x14ac:dyDescent="0.3">
      <c r="A883" s="402" t="s">
        <v>14428</v>
      </c>
      <c r="B883" s="402">
        <v>9210140</v>
      </c>
      <c r="C883" s="108"/>
      <c r="D883" s="108">
        <v>8</v>
      </c>
      <c r="E883" s="108"/>
      <c r="F883" s="108"/>
      <c r="G883" s="108">
        <v>8</v>
      </c>
      <c r="H883" s="108"/>
      <c r="I883" s="108"/>
      <c r="J883" s="108">
        <v>4</v>
      </c>
      <c r="K883" s="108">
        <v>0.96</v>
      </c>
      <c r="L883" s="108">
        <v>20.96</v>
      </c>
      <c r="M883" s="108">
        <v>8</v>
      </c>
    </row>
    <row r="884" spans="1:13" x14ac:dyDescent="0.3">
      <c r="A884" s="402" t="s">
        <v>14429</v>
      </c>
      <c r="B884" s="402">
        <v>9210234</v>
      </c>
      <c r="C884" s="108"/>
      <c r="D884" s="108"/>
      <c r="E884" s="108"/>
      <c r="F884" s="108">
        <v>20</v>
      </c>
      <c r="G884" s="108"/>
      <c r="H884" s="108"/>
      <c r="I884" s="108"/>
      <c r="J884" s="108"/>
      <c r="K884" s="108"/>
      <c r="L884" s="108">
        <v>20</v>
      </c>
      <c r="M884" s="108">
        <v>20</v>
      </c>
    </row>
    <row r="885" spans="1:13" x14ac:dyDescent="0.3">
      <c r="A885" s="402" t="s">
        <v>14430</v>
      </c>
      <c r="B885" s="402">
        <v>9210132</v>
      </c>
      <c r="C885" s="108"/>
      <c r="D885" s="108">
        <v>6</v>
      </c>
      <c r="E885" s="108"/>
      <c r="F885" s="108"/>
      <c r="G885" s="108">
        <v>2</v>
      </c>
      <c r="H885" s="108"/>
      <c r="I885" s="108"/>
      <c r="J885" s="108"/>
      <c r="K885" s="108">
        <v>0.48</v>
      </c>
      <c r="L885" s="108">
        <v>8.48</v>
      </c>
      <c r="M885" s="108">
        <v>6</v>
      </c>
    </row>
    <row r="886" spans="1:13" x14ac:dyDescent="0.3">
      <c r="A886" s="402" t="s">
        <v>16494</v>
      </c>
      <c r="B886" s="402">
        <v>9210140</v>
      </c>
      <c r="C886" s="108"/>
      <c r="D886" s="108">
        <v>3</v>
      </c>
      <c r="E886" s="108"/>
      <c r="F886" s="108"/>
      <c r="G886" s="108">
        <v>1</v>
      </c>
      <c r="H886" s="108"/>
      <c r="I886" s="108"/>
      <c r="J886" s="108">
        <v>0.32</v>
      </c>
      <c r="K886" s="108"/>
      <c r="L886" s="108">
        <v>4.32</v>
      </c>
      <c r="M886" s="108">
        <v>3</v>
      </c>
    </row>
    <row r="887" spans="1:13" x14ac:dyDescent="0.3">
      <c r="A887" s="402" t="s">
        <v>14431</v>
      </c>
      <c r="B887" s="402">
        <v>9210132</v>
      </c>
      <c r="C887" s="108">
        <v>0.51</v>
      </c>
      <c r="D887" s="108">
        <v>12</v>
      </c>
      <c r="E887" s="108"/>
      <c r="F887" s="108"/>
      <c r="G887" s="108">
        <v>16</v>
      </c>
      <c r="H887" s="108"/>
      <c r="I887" s="108"/>
      <c r="J887" s="108">
        <v>3.2</v>
      </c>
      <c r="K887" s="108"/>
      <c r="L887" s="108">
        <v>31.709999999999997</v>
      </c>
      <c r="M887" s="108">
        <v>12.51</v>
      </c>
    </row>
    <row r="888" spans="1:13" x14ac:dyDescent="0.3">
      <c r="A888" s="402" t="s">
        <v>14432</v>
      </c>
      <c r="B888" s="402">
        <v>9210144</v>
      </c>
      <c r="C888" s="108">
        <v>1.92</v>
      </c>
      <c r="D888" s="108"/>
      <c r="E888" s="108"/>
      <c r="F888" s="108"/>
      <c r="G888" s="108"/>
      <c r="H888" s="108"/>
      <c r="I888" s="108">
        <v>0.96</v>
      </c>
      <c r="J888" s="108"/>
      <c r="K888" s="108">
        <v>1.44</v>
      </c>
      <c r="L888" s="108">
        <v>4.32</v>
      </c>
      <c r="M888" s="108">
        <v>1.92</v>
      </c>
    </row>
    <row r="889" spans="1:13" x14ac:dyDescent="0.3">
      <c r="A889" s="402" t="s">
        <v>14433</v>
      </c>
      <c r="B889" s="402">
        <v>9210144</v>
      </c>
      <c r="C889" s="108"/>
      <c r="D889" s="108">
        <v>4</v>
      </c>
      <c r="E889" s="108"/>
      <c r="F889" s="108"/>
      <c r="G889" s="108"/>
      <c r="H889" s="108"/>
      <c r="I889" s="108">
        <v>1.44</v>
      </c>
      <c r="J889" s="108"/>
      <c r="K889" s="108">
        <v>0.48</v>
      </c>
      <c r="L889" s="108">
        <v>5.92</v>
      </c>
      <c r="M889" s="108">
        <v>4</v>
      </c>
    </row>
    <row r="890" spans="1:13" x14ac:dyDescent="0.3">
      <c r="A890" s="402" t="s">
        <v>14434</v>
      </c>
      <c r="B890" s="402">
        <v>9210144</v>
      </c>
      <c r="C890" s="108"/>
      <c r="D890" s="108">
        <v>12</v>
      </c>
      <c r="E890" s="108"/>
      <c r="F890" s="108"/>
      <c r="G890" s="108">
        <v>2</v>
      </c>
      <c r="H890" s="108"/>
      <c r="I890" s="108">
        <v>0.96</v>
      </c>
      <c r="J890" s="108"/>
      <c r="K890" s="108"/>
      <c r="L890" s="108">
        <v>14.96</v>
      </c>
      <c r="M890" s="108">
        <v>12</v>
      </c>
    </row>
    <row r="891" spans="1:13" x14ac:dyDescent="0.3">
      <c r="A891" s="402" t="s">
        <v>14435</v>
      </c>
      <c r="B891" s="402">
        <v>9210135</v>
      </c>
      <c r="C891" s="108"/>
      <c r="D891" s="108"/>
      <c r="E891" s="108">
        <v>1</v>
      </c>
      <c r="F891" s="108"/>
      <c r="G891" s="108"/>
      <c r="H891" s="108"/>
      <c r="I891" s="108">
        <v>0.32</v>
      </c>
      <c r="J891" s="108"/>
      <c r="K891" s="108">
        <v>0.48</v>
      </c>
      <c r="L891" s="108">
        <v>1.8</v>
      </c>
      <c r="M891" s="108">
        <v>1</v>
      </c>
    </row>
    <row r="892" spans="1:13" x14ac:dyDescent="0.3">
      <c r="A892" s="402" t="s">
        <v>14436</v>
      </c>
      <c r="B892" s="402">
        <v>9210135</v>
      </c>
      <c r="C892" s="108"/>
      <c r="D892" s="108"/>
      <c r="E892" s="108">
        <v>1</v>
      </c>
      <c r="F892" s="108"/>
      <c r="G892" s="108">
        <v>1</v>
      </c>
      <c r="H892" s="108"/>
      <c r="I892" s="108"/>
      <c r="J892" s="108"/>
      <c r="K892" s="108"/>
      <c r="L892" s="108">
        <v>2</v>
      </c>
      <c r="M892" s="108">
        <v>1</v>
      </c>
    </row>
    <row r="893" spans="1:13" x14ac:dyDescent="0.3">
      <c r="A893" s="402" t="s">
        <v>14437</v>
      </c>
      <c r="B893" s="402">
        <v>9210134</v>
      </c>
      <c r="C893" s="108"/>
      <c r="D893" s="108">
        <v>4</v>
      </c>
      <c r="E893" s="108"/>
      <c r="F893" s="108"/>
      <c r="G893" s="108"/>
      <c r="H893" s="108"/>
      <c r="I893" s="108">
        <v>0.48</v>
      </c>
      <c r="J893" s="108"/>
      <c r="K893" s="108">
        <v>0.48</v>
      </c>
      <c r="L893" s="108">
        <v>4.9600000000000009</v>
      </c>
      <c r="M893" s="108">
        <v>4</v>
      </c>
    </row>
    <row r="894" spans="1:13" x14ac:dyDescent="0.3">
      <c r="A894" s="402" t="s">
        <v>14438</v>
      </c>
      <c r="B894" s="402">
        <v>9210144</v>
      </c>
      <c r="C894" s="108"/>
      <c r="D894" s="108">
        <v>6</v>
      </c>
      <c r="E894" s="108"/>
      <c r="F894" s="108"/>
      <c r="G894" s="108">
        <v>18</v>
      </c>
      <c r="H894" s="108"/>
      <c r="I894" s="108"/>
      <c r="J894" s="108">
        <v>2</v>
      </c>
      <c r="K894" s="108"/>
      <c r="L894" s="108">
        <v>26</v>
      </c>
      <c r="M894" s="108">
        <v>6</v>
      </c>
    </row>
    <row r="895" spans="1:13" x14ac:dyDescent="0.3">
      <c r="A895" s="402" t="s">
        <v>14439</v>
      </c>
      <c r="B895" s="402">
        <v>9210144</v>
      </c>
      <c r="C895" s="108">
        <v>0.17</v>
      </c>
      <c r="D895" s="108"/>
      <c r="E895" s="108"/>
      <c r="F895" s="108"/>
      <c r="G895" s="108"/>
      <c r="H895" s="108"/>
      <c r="I895" s="108">
        <v>0.17</v>
      </c>
      <c r="J895" s="108"/>
      <c r="K895" s="108"/>
      <c r="L895" s="108">
        <v>0.34</v>
      </c>
      <c r="M895" s="108">
        <v>0.17</v>
      </c>
    </row>
    <row r="896" spans="1:13" x14ac:dyDescent="0.3">
      <c r="A896" s="402" t="s">
        <v>14440</v>
      </c>
      <c r="B896" s="402">
        <v>9210144</v>
      </c>
      <c r="C896" s="108"/>
      <c r="D896" s="108">
        <v>2</v>
      </c>
      <c r="E896" s="108"/>
      <c r="F896" s="108"/>
      <c r="G896" s="108">
        <v>6</v>
      </c>
      <c r="H896" s="108"/>
      <c r="I896" s="108"/>
      <c r="J896" s="108"/>
      <c r="K896" s="108"/>
      <c r="L896" s="108">
        <v>8</v>
      </c>
      <c r="M896" s="108">
        <v>2</v>
      </c>
    </row>
    <row r="897" spans="1:13" x14ac:dyDescent="0.3">
      <c r="A897" s="402" t="s">
        <v>14441</v>
      </c>
      <c r="B897" s="402">
        <v>9210132</v>
      </c>
      <c r="C897" s="108"/>
      <c r="D897" s="108">
        <v>3</v>
      </c>
      <c r="E897" s="108"/>
      <c r="F897" s="108"/>
      <c r="G897" s="108">
        <v>4</v>
      </c>
      <c r="H897" s="108"/>
      <c r="I897" s="108"/>
      <c r="J897" s="108">
        <v>2</v>
      </c>
      <c r="K897" s="108"/>
      <c r="L897" s="108">
        <v>9</v>
      </c>
      <c r="M897" s="108">
        <v>3</v>
      </c>
    </row>
    <row r="898" spans="1:13" x14ac:dyDescent="0.3">
      <c r="A898" s="402" t="s">
        <v>14442</v>
      </c>
      <c r="B898" s="402">
        <v>9210144</v>
      </c>
      <c r="C898" s="108"/>
      <c r="D898" s="108">
        <v>20</v>
      </c>
      <c r="E898" s="108"/>
      <c r="F898" s="108"/>
      <c r="G898" s="108">
        <v>21</v>
      </c>
      <c r="H898" s="108"/>
      <c r="I898" s="108"/>
      <c r="J898" s="108">
        <v>1.92</v>
      </c>
      <c r="K898" s="108"/>
      <c r="L898" s="108">
        <v>42.92</v>
      </c>
      <c r="M898" s="108">
        <v>20</v>
      </c>
    </row>
    <row r="899" spans="1:13" x14ac:dyDescent="0.3">
      <c r="A899" s="402" t="s">
        <v>14443</v>
      </c>
      <c r="B899" s="402">
        <v>9210144</v>
      </c>
      <c r="C899" s="108"/>
      <c r="D899" s="108">
        <v>8</v>
      </c>
      <c r="E899" s="108"/>
      <c r="F899" s="108"/>
      <c r="G899" s="108"/>
      <c r="H899" s="108"/>
      <c r="I899" s="108">
        <v>11.52</v>
      </c>
      <c r="J899" s="108">
        <v>0.96</v>
      </c>
      <c r="K899" s="108">
        <v>1.44</v>
      </c>
      <c r="L899" s="108">
        <v>21.92</v>
      </c>
      <c r="M899" s="108">
        <v>8</v>
      </c>
    </row>
    <row r="900" spans="1:13" x14ac:dyDescent="0.3">
      <c r="A900" s="402" t="s">
        <v>14444</v>
      </c>
      <c r="B900" s="402">
        <v>9210144</v>
      </c>
      <c r="C900" s="108"/>
      <c r="D900" s="108"/>
      <c r="E900" s="108"/>
      <c r="F900" s="108"/>
      <c r="G900" s="108">
        <v>24</v>
      </c>
      <c r="H900" s="108"/>
      <c r="I900" s="108"/>
      <c r="J900" s="108"/>
      <c r="K900" s="108"/>
      <c r="L900" s="108">
        <v>24</v>
      </c>
      <c r="M900" s="108">
        <v>0</v>
      </c>
    </row>
    <row r="901" spans="1:13" x14ac:dyDescent="0.3">
      <c r="A901" s="402" t="s">
        <v>14445</v>
      </c>
      <c r="B901" s="402">
        <v>9210134</v>
      </c>
      <c r="C901" s="108"/>
      <c r="D901" s="108"/>
      <c r="E901" s="108"/>
      <c r="F901" s="108"/>
      <c r="G901" s="108"/>
      <c r="H901" s="108"/>
      <c r="I901" s="108">
        <v>0.96</v>
      </c>
      <c r="J901" s="108"/>
      <c r="K901" s="108">
        <v>1.44</v>
      </c>
      <c r="L901" s="108">
        <v>2.4</v>
      </c>
      <c r="M901" s="108">
        <v>0</v>
      </c>
    </row>
    <row r="902" spans="1:13" x14ac:dyDescent="0.3">
      <c r="A902" s="402" t="s">
        <v>14445</v>
      </c>
      <c r="B902" s="402">
        <v>9210144</v>
      </c>
      <c r="C902" s="108"/>
      <c r="D902" s="108">
        <v>2</v>
      </c>
      <c r="E902" s="108"/>
      <c r="F902" s="108"/>
      <c r="G902" s="108"/>
      <c r="H902" s="108"/>
      <c r="I902" s="108"/>
      <c r="J902" s="108"/>
      <c r="K902" s="108"/>
      <c r="L902" s="108">
        <v>2</v>
      </c>
      <c r="M902" s="108">
        <v>2</v>
      </c>
    </row>
    <row r="903" spans="1:13" x14ac:dyDescent="0.3">
      <c r="A903" s="402" t="s">
        <v>14446</v>
      </c>
      <c r="B903" s="402">
        <v>9210144</v>
      </c>
      <c r="C903" s="108"/>
      <c r="D903" s="108">
        <v>4</v>
      </c>
      <c r="E903" s="108"/>
      <c r="F903" s="108"/>
      <c r="G903" s="108">
        <v>1</v>
      </c>
      <c r="H903" s="108"/>
      <c r="I903" s="108"/>
      <c r="J903" s="108">
        <v>0.32</v>
      </c>
      <c r="K903" s="108"/>
      <c r="L903" s="108">
        <v>5.32</v>
      </c>
      <c r="M903" s="108">
        <v>4</v>
      </c>
    </row>
    <row r="904" spans="1:13" x14ac:dyDescent="0.3">
      <c r="A904" s="402" t="s">
        <v>14447</v>
      </c>
      <c r="B904" s="402">
        <v>9210144</v>
      </c>
      <c r="C904" s="108"/>
      <c r="D904" s="108">
        <v>12</v>
      </c>
      <c r="E904" s="108"/>
      <c r="F904" s="108"/>
      <c r="G904" s="108">
        <v>12</v>
      </c>
      <c r="H904" s="108"/>
      <c r="I904" s="108"/>
      <c r="J904" s="108"/>
      <c r="K904" s="108">
        <v>0.48</v>
      </c>
      <c r="L904" s="108">
        <v>24.48</v>
      </c>
      <c r="M904" s="108">
        <v>12</v>
      </c>
    </row>
    <row r="905" spans="1:13" x14ac:dyDescent="0.3">
      <c r="A905" s="402" t="s">
        <v>14448</v>
      </c>
      <c r="B905" s="402">
        <v>9210144</v>
      </c>
      <c r="C905" s="108">
        <v>0.32</v>
      </c>
      <c r="D905" s="108"/>
      <c r="E905" s="108"/>
      <c r="F905" s="108"/>
      <c r="G905" s="108"/>
      <c r="H905" s="108"/>
      <c r="I905" s="108">
        <v>1.44</v>
      </c>
      <c r="J905" s="108"/>
      <c r="K905" s="108">
        <v>0.48</v>
      </c>
      <c r="L905" s="108">
        <v>2.2400000000000002</v>
      </c>
      <c r="M905" s="108">
        <v>0.32</v>
      </c>
    </row>
    <row r="906" spans="1:13" x14ac:dyDescent="0.3">
      <c r="A906" s="402" t="s">
        <v>14449</v>
      </c>
      <c r="B906" s="402">
        <v>9210144</v>
      </c>
      <c r="C906" s="108"/>
      <c r="D906" s="108">
        <v>8</v>
      </c>
      <c r="E906" s="108"/>
      <c r="F906" s="108"/>
      <c r="G906" s="108">
        <v>4</v>
      </c>
      <c r="H906" s="108"/>
      <c r="I906" s="108"/>
      <c r="J906" s="108"/>
      <c r="K906" s="108">
        <v>0.8</v>
      </c>
      <c r="L906" s="108">
        <v>12.8</v>
      </c>
      <c r="M906" s="108">
        <v>8</v>
      </c>
    </row>
    <row r="907" spans="1:13" x14ac:dyDescent="0.3">
      <c r="A907" s="402" t="s">
        <v>14450</v>
      </c>
      <c r="B907" s="402">
        <v>9210144</v>
      </c>
      <c r="C907" s="108">
        <v>0.32</v>
      </c>
      <c r="D907" s="108"/>
      <c r="E907" s="108"/>
      <c r="F907" s="108"/>
      <c r="G907" s="108"/>
      <c r="H907" s="108"/>
      <c r="I907" s="108">
        <v>0.96</v>
      </c>
      <c r="J907" s="108"/>
      <c r="K907" s="108">
        <v>1.92</v>
      </c>
      <c r="L907" s="108">
        <v>3.2</v>
      </c>
      <c r="M907" s="108">
        <v>0.32</v>
      </c>
    </row>
    <row r="908" spans="1:13" x14ac:dyDescent="0.3">
      <c r="A908" s="402" t="s">
        <v>14451</v>
      </c>
      <c r="B908" s="402">
        <v>9210144</v>
      </c>
      <c r="C908" s="108"/>
      <c r="D908" s="108">
        <v>2</v>
      </c>
      <c r="E908" s="108"/>
      <c r="F908" s="108"/>
      <c r="G908" s="108">
        <v>4</v>
      </c>
      <c r="H908" s="108"/>
      <c r="I908" s="108"/>
      <c r="J908" s="108"/>
      <c r="K908" s="108">
        <v>0.32</v>
      </c>
      <c r="L908" s="108">
        <v>6.32</v>
      </c>
      <c r="M908" s="108">
        <v>2</v>
      </c>
    </row>
    <row r="909" spans="1:13" x14ac:dyDescent="0.3">
      <c r="A909" s="402" t="s">
        <v>14452</v>
      </c>
      <c r="B909" s="402">
        <v>9210144</v>
      </c>
      <c r="C909" s="108"/>
      <c r="D909" s="108">
        <v>2</v>
      </c>
      <c r="E909" s="108"/>
      <c r="F909" s="108"/>
      <c r="G909" s="108">
        <v>2</v>
      </c>
      <c r="H909" s="108"/>
      <c r="I909" s="108"/>
      <c r="J909" s="108"/>
      <c r="K909" s="108"/>
      <c r="L909" s="108">
        <v>4</v>
      </c>
      <c r="M909" s="108">
        <v>2</v>
      </c>
    </row>
    <row r="910" spans="1:13" x14ac:dyDescent="0.3">
      <c r="A910" s="402" t="s">
        <v>14453</v>
      </c>
      <c r="B910" s="402">
        <v>9210144</v>
      </c>
      <c r="C910" s="108"/>
      <c r="D910" s="108">
        <v>1</v>
      </c>
      <c r="E910" s="108"/>
      <c r="F910" s="108"/>
      <c r="G910" s="108">
        <v>1</v>
      </c>
      <c r="H910" s="108"/>
      <c r="I910" s="108"/>
      <c r="J910" s="108"/>
      <c r="K910" s="108">
        <v>0.32</v>
      </c>
      <c r="L910" s="108">
        <v>2.3199999999999998</v>
      </c>
      <c r="M910" s="108">
        <v>1</v>
      </c>
    </row>
    <row r="911" spans="1:13" x14ac:dyDescent="0.3">
      <c r="A911" s="402" t="s">
        <v>15541</v>
      </c>
      <c r="B911" s="402">
        <v>9210144</v>
      </c>
      <c r="C911" s="108"/>
      <c r="D911" s="108">
        <v>8</v>
      </c>
      <c r="E911" s="108"/>
      <c r="F911" s="108"/>
      <c r="G911" s="108">
        <v>18</v>
      </c>
      <c r="H911" s="108"/>
      <c r="I911" s="108"/>
      <c r="J911" s="108">
        <v>0.64</v>
      </c>
      <c r="K911" s="108"/>
      <c r="L911" s="108">
        <v>26.64</v>
      </c>
      <c r="M911" s="108">
        <v>8</v>
      </c>
    </row>
    <row r="912" spans="1:13" x14ac:dyDescent="0.3">
      <c r="A912" s="402" t="s">
        <v>14454</v>
      </c>
      <c r="B912" s="402">
        <v>9210144</v>
      </c>
      <c r="C912" s="108"/>
      <c r="D912" s="108">
        <v>6</v>
      </c>
      <c r="E912" s="108"/>
      <c r="F912" s="108"/>
      <c r="G912" s="108">
        <v>15</v>
      </c>
      <c r="H912" s="108"/>
      <c r="I912" s="108"/>
      <c r="J912" s="108">
        <v>6</v>
      </c>
      <c r="K912" s="108"/>
      <c r="L912" s="108">
        <v>27</v>
      </c>
      <c r="M912" s="108">
        <v>6</v>
      </c>
    </row>
    <row r="913" spans="1:13" x14ac:dyDescent="0.3">
      <c r="A913" s="402" t="s">
        <v>19625</v>
      </c>
      <c r="B913" s="402">
        <v>9210244</v>
      </c>
      <c r="C913" s="108"/>
      <c r="D913" s="108"/>
      <c r="E913" s="108"/>
      <c r="F913" s="108"/>
      <c r="G913" s="108"/>
      <c r="H913" s="108">
        <v>0</v>
      </c>
      <c r="I913" s="108"/>
      <c r="J913" s="108"/>
      <c r="K913" s="108"/>
      <c r="L913" s="108">
        <v>0</v>
      </c>
      <c r="M913" s="108">
        <v>0</v>
      </c>
    </row>
    <row r="914" spans="1:13" x14ac:dyDescent="0.3">
      <c r="A914" s="402" t="s">
        <v>14455</v>
      </c>
      <c r="B914" s="402">
        <v>9210144</v>
      </c>
      <c r="C914" s="108">
        <v>0.17</v>
      </c>
      <c r="D914" s="108"/>
      <c r="E914" s="108"/>
      <c r="F914" s="108"/>
      <c r="G914" s="108"/>
      <c r="H914" s="108"/>
      <c r="I914" s="108">
        <v>0.32</v>
      </c>
      <c r="J914" s="108"/>
      <c r="K914" s="108"/>
      <c r="L914" s="108">
        <v>0.49</v>
      </c>
      <c r="M914" s="108">
        <v>0.17</v>
      </c>
    </row>
    <row r="915" spans="1:13" x14ac:dyDescent="0.3">
      <c r="A915" s="402" t="s">
        <v>14456</v>
      </c>
      <c r="B915" s="402">
        <v>9210144</v>
      </c>
      <c r="C915" s="108"/>
      <c r="D915" s="108">
        <v>1</v>
      </c>
      <c r="E915" s="108"/>
      <c r="F915" s="108"/>
      <c r="G915" s="108"/>
      <c r="H915" s="108"/>
      <c r="I915" s="108">
        <v>0.48</v>
      </c>
      <c r="J915" s="108"/>
      <c r="K915" s="108"/>
      <c r="L915" s="108">
        <v>1.48</v>
      </c>
      <c r="M915" s="108">
        <v>1</v>
      </c>
    </row>
    <row r="916" spans="1:13" x14ac:dyDescent="0.3">
      <c r="A916" s="402" t="s">
        <v>14457</v>
      </c>
      <c r="B916" s="402">
        <v>9210144</v>
      </c>
      <c r="C916" s="108"/>
      <c r="D916" s="108">
        <v>1</v>
      </c>
      <c r="E916" s="108"/>
      <c r="F916" s="108"/>
      <c r="G916" s="108">
        <v>2</v>
      </c>
      <c r="H916" s="108"/>
      <c r="I916" s="108"/>
      <c r="J916" s="108"/>
      <c r="K916" s="108"/>
      <c r="L916" s="108">
        <v>3</v>
      </c>
      <c r="M916" s="108">
        <v>1</v>
      </c>
    </row>
    <row r="917" spans="1:13" x14ac:dyDescent="0.3">
      <c r="A917" s="402" t="s">
        <v>14458</v>
      </c>
      <c r="B917" s="402">
        <v>9210144</v>
      </c>
      <c r="C917" s="108">
        <v>0.32</v>
      </c>
      <c r="D917" s="108"/>
      <c r="E917" s="108"/>
      <c r="F917" s="108"/>
      <c r="G917" s="108">
        <v>2</v>
      </c>
      <c r="H917" s="108"/>
      <c r="I917" s="108"/>
      <c r="J917" s="108"/>
      <c r="K917" s="108"/>
      <c r="L917" s="108">
        <v>2.3199999999999998</v>
      </c>
      <c r="M917" s="108">
        <v>0.32</v>
      </c>
    </row>
    <row r="918" spans="1:13" x14ac:dyDescent="0.3">
      <c r="A918" s="402" t="s">
        <v>14459</v>
      </c>
      <c r="B918" s="402">
        <v>9210144</v>
      </c>
      <c r="C918" s="108"/>
      <c r="D918" s="108">
        <v>1</v>
      </c>
      <c r="E918" s="108"/>
      <c r="F918" s="108"/>
      <c r="G918" s="108">
        <v>2</v>
      </c>
      <c r="H918" s="108"/>
      <c r="I918" s="108"/>
      <c r="J918" s="108"/>
      <c r="K918" s="108">
        <v>0.32</v>
      </c>
      <c r="L918" s="108">
        <v>3.32</v>
      </c>
      <c r="M918" s="108">
        <v>1</v>
      </c>
    </row>
    <row r="919" spans="1:13" x14ac:dyDescent="0.3">
      <c r="A919" s="402" t="s">
        <v>14460</v>
      </c>
      <c r="B919" s="402">
        <v>9210144</v>
      </c>
      <c r="C919" s="108">
        <v>0.17</v>
      </c>
      <c r="D919" s="108"/>
      <c r="E919" s="108"/>
      <c r="F919" s="108"/>
      <c r="G919" s="108">
        <v>1</v>
      </c>
      <c r="H919" s="108"/>
      <c r="I919" s="108"/>
      <c r="J919" s="108"/>
      <c r="K919" s="108"/>
      <c r="L919" s="108">
        <v>1.17</v>
      </c>
      <c r="M919" s="108">
        <v>0.17</v>
      </c>
    </row>
    <row r="920" spans="1:13" x14ac:dyDescent="0.3">
      <c r="A920" s="402" t="s">
        <v>14461</v>
      </c>
      <c r="B920" s="402">
        <v>9210144</v>
      </c>
      <c r="C920" s="108"/>
      <c r="D920" s="108">
        <v>2</v>
      </c>
      <c r="E920" s="108"/>
      <c r="F920" s="108"/>
      <c r="G920" s="108">
        <v>2</v>
      </c>
      <c r="H920" s="108"/>
      <c r="I920" s="108"/>
      <c r="J920" s="108"/>
      <c r="K920" s="108"/>
      <c r="L920" s="108">
        <v>4</v>
      </c>
      <c r="M920" s="108">
        <v>2</v>
      </c>
    </row>
    <row r="921" spans="1:13" x14ac:dyDescent="0.3">
      <c r="A921" s="402" t="s">
        <v>14462</v>
      </c>
      <c r="B921" s="402">
        <v>9210144</v>
      </c>
      <c r="C921" s="108">
        <v>0.32</v>
      </c>
      <c r="D921" s="108"/>
      <c r="E921" s="108"/>
      <c r="F921" s="108"/>
      <c r="G921" s="108">
        <v>1</v>
      </c>
      <c r="H921" s="108"/>
      <c r="I921" s="108"/>
      <c r="J921" s="108">
        <v>0.48</v>
      </c>
      <c r="K921" s="108"/>
      <c r="L921" s="108">
        <v>1.8</v>
      </c>
      <c r="M921" s="108">
        <v>0.32</v>
      </c>
    </row>
    <row r="922" spans="1:13" x14ac:dyDescent="0.3">
      <c r="A922" s="402" t="s">
        <v>14463</v>
      </c>
      <c r="B922" s="402">
        <v>9210144</v>
      </c>
      <c r="C922" s="108"/>
      <c r="D922" s="108">
        <v>3</v>
      </c>
      <c r="E922" s="108"/>
      <c r="F922" s="108"/>
      <c r="G922" s="108"/>
      <c r="H922" s="108"/>
      <c r="I922" s="108">
        <v>0.32</v>
      </c>
      <c r="J922" s="108"/>
      <c r="K922" s="108"/>
      <c r="L922" s="108">
        <v>3.32</v>
      </c>
      <c r="M922" s="108">
        <v>3</v>
      </c>
    </row>
    <row r="923" spans="1:13" x14ac:dyDescent="0.3">
      <c r="A923" s="402" t="s">
        <v>14464</v>
      </c>
      <c r="B923" s="402">
        <v>9210144</v>
      </c>
      <c r="C923" s="108"/>
      <c r="D923" s="108">
        <v>12</v>
      </c>
      <c r="E923" s="108"/>
      <c r="F923" s="108"/>
      <c r="G923" s="108">
        <v>16</v>
      </c>
      <c r="H923" s="108"/>
      <c r="I923" s="108"/>
      <c r="J923" s="108"/>
      <c r="K923" s="108">
        <v>0.96</v>
      </c>
      <c r="L923" s="108">
        <v>28.96</v>
      </c>
      <c r="M923" s="108">
        <v>12</v>
      </c>
    </row>
    <row r="924" spans="1:13" x14ac:dyDescent="0.3">
      <c r="A924" s="402" t="s">
        <v>14465</v>
      </c>
      <c r="B924" s="402">
        <v>9210132</v>
      </c>
      <c r="C924" s="108"/>
      <c r="D924" s="108">
        <v>9</v>
      </c>
      <c r="E924" s="108"/>
      <c r="F924" s="108"/>
      <c r="G924" s="108"/>
      <c r="H924" s="108"/>
      <c r="I924" s="108">
        <v>0.96</v>
      </c>
      <c r="J924" s="108">
        <v>2.4</v>
      </c>
      <c r="K924" s="108"/>
      <c r="L924" s="108">
        <v>12.36</v>
      </c>
      <c r="M924" s="108">
        <v>9</v>
      </c>
    </row>
    <row r="925" spans="1:13" x14ac:dyDescent="0.3">
      <c r="A925" s="402" t="s">
        <v>14466</v>
      </c>
      <c r="B925" s="402">
        <v>9210144</v>
      </c>
      <c r="C925" s="108"/>
      <c r="D925" s="108">
        <v>16</v>
      </c>
      <c r="E925" s="108"/>
      <c r="F925" s="108"/>
      <c r="G925" s="108">
        <v>16</v>
      </c>
      <c r="H925" s="108"/>
      <c r="I925" s="108"/>
      <c r="J925" s="108">
        <v>3.84</v>
      </c>
      <c r="K925" s="108"/>
      <c r="L925" s="108">
        <v>35.840000000000003</v>
      </c>
      <c r="M925" s="108">
        <v>16</v>
      </c>
    </row>
    <row r="926" spans="1:13" x14ac:dyDescent="0.3">
      <c r="A926" s="402" t="s">
        <v>14467</v>
      </c>
      <c r="B926" s="402">
        <v>9210132</v>
      </c>
      <c r="C926" s="108">
        <v>2.52</v>
      </c>
      <c r="D926" s="108"/>
      <c r="E926" s="108"/>
      <c r="F926" s="108"/>
      <c r="G926" s="108"/>
      <c r="H926" s="108"/>
      <c r="I926" s="108">
        <v>1.44</v>
      </c>
      <c r="J926" s="108"/>
      <c r="K926" s="108"/>
      <c r="L926" s="108">
        <v>3.96</v>
      </c>
      <c r="M926" s="108">
        <v>2.52</v>
      </c>
    </row>
    <row r="927" spans="1:13" x14ac:dyDescent="0.3">
      <c r="A927" s="402" t="s">
        <v>14468</v>
      </c>
      <c r="B927" s="402">
        <v>9210144</v>
      </c>
      <c r="C927" s="108"/>
      <c r="D927" s="108">
        <v>1</v>
      </c>
      <c r="E927" s="108"/>
      <c r="F927" s="108"/>
      <c r="G927" s="108"/>
      <c r="H927" s="108"/>
      <c r="I927" s="108">
        <v>0.48</v>
      </c>
      <c r="J927" s="108"/>
      <c r="K927" s="108"/>
      <c r="L927" s="108">
        <v>1.48</v>
      </c>
      <c r="M927" s="108">
        <v>1</v>
      </c>
    </row>
    <row r="928" spans="1:13" x14ac:dyDescent="0.3">
      <c r="A928" s="402" t="s">
        <v>14469</v>
      </c>
      <c r="B928" s="402">
        <v>9210144</v>
      </c>
      <c r="C928" s="108"/>
      <c r="D928" s="108">
        <v>16</v>
      </c>
      <c r="E928" s="108"/>
      <c r="F928" s="108"/>
      <c r="G928" s="108">
        <v>32</v>
      </c>
      <c r="H928" s="108"/>
      <c r="I928" s="108"/>
      <c r="J928" s="108">
        <v>0.64</v>
      </c>
      <c r="K928" s="108"/>
      <c r="L928" s="108">
        <v>48.64</v>
      </c>
      <c r="M928" s="108">
        <v>16</v>
      </c>
    </row>
    <row r="929" spans="1:13" x14ac:dyDescent="0.3">
      <c r="A929" s="402" t="s">
        <v>14470</v>
      </c>
      <c r="B929" s="402">
        <v>9210134</v>
      </c>
      <c r="C929" s="108"/>
      <c r="D929" s="108">
        <v>2</v>
      </c>
      <c r="E929" s="108"/>
      <c r="F929" s="108"/>
      <c r="G929" s="108">
        <v>5</v>
      </c>
      <c r="H929" s="108"/>
      <c r="I929" s="108"/>
      <c r="J929" s="108">
        <v>2</v>
      </c>
      <c r="K929" s="108">
        <v>1.92</v>
      </c>
      <c r="L929" s="108">
        <v>10.92</v>
      </c>
      <c r="M929" s="108">
        <v>2</v>
      </c>
    </row>
    <row r="930" spans="1:13" x14ac:dyDescent="0.3">
      <c r="A930" s="402" t="s">
        <v>14471</v>
      </c>
      <c r="B930" s="402">
        <v>9210134</v>
      </c>
      <c r="C930" s="108">
        <v>0.17</v>
      </c>
      <c r="D930" s="108"/>
      <c r="E930" s="108"/>
      <c r="F930" s="108"/>
      <c r="G930" s="108"/>
      <c r="H930" s="108"/>
      <c r="I930" s="108">
        <v>0.17</v>
      </c>
      <c r="J930" s="108"/>
      <c r="K930" s="108"/>
      <c r="L930" s="108">
        <v>0.34</v>
      </c>
      <c r="M930" s="108">
        <v>0.17</v>
      </c>
    </row>
    <row r="931" spans="1:13" x14ac:dyDescent="0.3">
      <c r="A931" s="402" t="s">
        <v>14472</v>
      </c>
      <c r="B931" s="402">
        <v>9210144</v>
      </c>
      <c r="C931" s="108"/>
      <c r="D931" s="108">
        <v>2</v>
      </c>
      <c r="E931" s="108"/>
      <c r="F931" s="108"/>
      <c r="G931" s="108"/>
      <c r="H931" s="108"/>
      <c r="I931" s="108">
        <v>0.48</v>
      </c>
      <c r="J931" s="108"/>
      <c r="K931" s="108"/>
      <c r="L931" s="108">
        <v>2.48</v>
      </c>
      <c r="M931" s="108">
        <v>2</v>
      </c>
    </row>
    <row r="932" spans="1:13" x14ac:dyDescent="0.3">
      <c r="A932" s="402" t="s">
        <v>14473</v>
      </c>
      <c r="B932" s="402">
        <v>9210144</v>
      </c>
      <c r="C932" s="108"/>
      <c r="D932" s="108">
        <v>8</v>
      </c>
      <c r="E932" s="108"/>
      <c r="F932" s="108"/>
      <c r="G932" s="108">
        <v>4</v>
      </c>
      <c r="H932" s="108"/>
      <c r="I932" s="108"/>
      <c r="J932" s="108"/>
      <c r="K932" s="108"/>
      <c r="L932" s="108">
        <v>12</v>
      </c>
      <c r="M932" s="108">
        <v>8</v>
      </c>
    </row>
    <row r="933" spans="1:13" x14ac:dyDescent="0.3">
      <c r="A933" s="402" t="s">
        <v>14474</v>
      </c>
      <c r="B933" s="402">
        <v>9210134</v>
      </c>
      <c r="C933" s="108"/>
      <c r="D933" s="108">
        <v>2</v>
      </c>
      <c r="E933" s="108"/>
      <c r="F933" s="108"/>
      <c r="G933" s="108">
        <v>3</v>
      </c>
      <c r="H933" s="108"/>
      <c r="I933" s="108"/>
      <c r="J933" s="108"/>
      <c r="K933" s="108">
        <v>0.96</v>
      </c>
      <c r="L933" s="108">
        <v>5.96</v>
      </c>
      <c r="M933" s="108">
        <v>2</v>
      </c>
    </row>
    <row r="934" spans="1:13" x14ac:dyDescent="0.3">
      <c r="A934" s="402" t="s">
        <v>17580</v>
      </c>
      <c r="B934" s="402">
        <v>9210144</v>
      </c>
      <c r="C934" s="108"/>
      <c r="D934" s="108">
        <v>2</v>
      </c>
      <c r="E934" s="108"/>
      <c r="F934" s="108"/>
      <c r="G934" s="108">
        <v>2</v>
      </c>
      <c r="H934" s="108"/>
      <c r="I934" s="108"/>
      <c r="J934" s="108">
        <v>0.32</v>
      </c>
      <c r="K934" s="108"/>
      <c r="L934" s="108">
        <v>4.32</v>
      </c>
      <c r="M934" s="108">
        <v>2</v>
      </c>
    </row>
    <row r="935" spans="1:13" x14ac:dyDescent="0.3">
      <c r="A935" s="402" t="s">
        <v>14475</v>
      </c>
      <c r="B935" s="402">
        <v>9210144</v>
      </c>
      <c r="C935" s="108"/>
      <c r="D935" s="108">
        <v>4</v>
      </c>
      <c r="E935" s="108"/>
      <c r="F935" s="108"/>
      <c r="G935" s="108">
        <v>12</v>
      </c>
      <c r="H935" s="108"/>
      <c r="I935" s="108"/>
      <c r="J935" s="108">
        <v>2.56</v>
      </c>
      <c r="K935" s="108"/>
      <c r="L935" s="108">
        <v>18.559999999999999</v>
      </c>
      <c r="M935" s="108">
        <v>4</v>
      </c>
    </row>
    <row r="936" spans="1:13" x14ac:dyDescent="0.3">
      <c r="A936" s="402" t="s">
        <v>14476</v>
      </c>
      <c r="B936" s="402">
        <v>9210144</v>
      </c>
      <c r="C936" s="108"/>
      <c r="D936" s="108">
        <v>2</v>
      </c>
      <c r="E936" s="108"/>
      <c r="F936" s="108"/>
      <c r="G936" s="108">
        <v>6</v>
      </c>
      <c r="H936" s="108"/>
      <c r="I936" s="108"/>
      <c r="J936" s="108">
        <v>0.64</v>
      </c>
      <c r="K936" s="108"/>
      <c r="L936" s="108">
        <v>8.64</v>
      </c>
      <c r="M936" s="108">
        <v>2</v>
      </c>
    </row>
    <row r="937" spans="1:13" x14ac:dyDescent="0.3">
      <c r="A937" s="402" t="s">
        <v>14477</v>
      </c>
      <c r="B937" s="402">
        <v>9210144</v>
      </c>
      <c r="C937" s="108">
        <v>2.88</v>
      </c>
      <c r="D937" s="108"/>
      <c r="E937" s="108"/>
      <c r="F937" s="108"/>
      <c r="G937" s="108">
        <v>10</v>
      </c>
      <c r="H937" s="108"/>
      <c r="I937" s="108"/>
      <c r="J937" s="108">
        <v>0.96</v>
      </c>
      <c r="K937" s="108"/>
      <c r="L937" s="108">
        <v>13.84</v>
      </c>
      <c r="M937" s="108">
        <v>2.88</v>
      </c>
    </row>
    <row r="938" spans="1:13" x14ac:dyDescent="0.3">
      <c r="A938" s="402" t="s">
        <v>14478</v>
      </c>
      <c r="B938" s="402">
        <v>9210144</v>
      </c>
      <c r="C938" s="108">
        <v>0.32</v>
      </c>
      <c r="D938" s="108"/>
      <c r="E938" s="108"/>
      <c r="F938" s="108"/>
      <c r="G938" s="108"/>
      <c r="H938" s="108"/>
      <c r="I938" s="108">
        <v>0.48</v>
      </c>
      <c r="J938" s="108"/>
      <c r="K938" s="108"/>
      <c r="L938" s="108">
        <v>0.8</v>
      </c>
      <c r="M938" s="108">
        <v>0.32</v>
      </c>
    </row>
    <row r="939" spans="1:13" x14ac:dyDescent="0.3">
      <c r="A939" s="402" t="s">
        <v>14479</v>
      </c>
      <c r="B939" s="402">
        <v>9210144</v>
      </c>
      <c r="C939" s="108"/>
      <c r="D939" s="108">
        <v>1</v>
      </c>
      <c r="E939" s="108"/>
      <c r="F939" s="108"/>
      <c r="G939" s="108">
        <v>2</v>
      </c>
      <c r="H939" s="108"/>
      <c r="I939" s="108"/>
      <c r="J939" s="108"/>
      <c r="K939" s="108">
        <v>0.48</v>
      </c>
      <c r="L939" s="108">
        <v>3.48</v>
      </c>
      <c r="M939" s="108">
        <v>1</v>
      </c>
    </row>
    <row r="940" spans="1:13" x14ac:dyDescent="0.3">
      <c r="A940" s="402" t="s">
        <v>14480</v>
      </c>
      <c r="B940" s="402">
        <v>9210144</v>
      </c>
      <c r="C940" s="108"/>
      <c r="D940" s="108">
        <v>9</v>
      </c>
      <c r="E940" s="108"/>
      <c r="F940" s="108"/>
      <c r="G940" s="108">
        <v>12</v>
      </c>
      <c r="H940" s="108"/>
      <c r="I940" s="108"/>
      <c r="J940" s="108"/>
      <c r="K940" s="108"/>
      <c r="L940" s="108">
        <v>21</v>
      </c>
      <c r="M940" s="108">
        <v>9</v>
      </c>
    </row>
    <row r="941" spans="1:13" x14ac:dyDescent="0.3">
      <c r="A941" s="402" t="s">
        <v>14481</v>
      </c>
      <c r="B941" s="402">
        <v>9210144</v>
      </c>
      <c r="C941" s="108"/>
      <c r="D941" s="108">
        <v>1</v>
      </c>
      <c r="E941" s="108"/>
      <c r="F941" s="108"/>
      <c r="G941" s="108">
        <v>3</v>
      </c>
      <c r="H941" s="108"/>
      <c r="I941" s="108"/>
      <c r="J941" s="108"/>
      <c r="K941" s="108"/>
      <c r="L941" s="108">
        <v>4</v>
      </c>
      <c r="M941" s="108">
        <v>1</v>
      </c>
    </row>
    <row r="942" spans="1:13" x14ac:dyDescent="0.3">
      <c r="A942" s="402" t="s">
        <v>16363</v>
      </c>
      <c r="B942" s="402">
        <v>9210144</v>
      </c>
      <c r="C942" s="108">
        <v>0.17</v>
      </c>
      <c r="D942" s="108"/>
      <c r="E942" s="108"/>
      <c r="F942" s="108"/>
      <c r="G942" s="108"/>
      <c r="H942" s="108"/>
      <c r="I942" s="108">
        <v>0.32</v>
      </c>
      <c r="J942" s="108">
        <v>0.32</v>
      </c>
      <c r="K942" s="108"/>
      <c r="L942" s="108">
        <v>0.81</v>
      </c>
      <c r="M942" s="108">
        <v>0.17</v>
      </c>
    </row>
    <row r="943" spans="1:13" x14ac:dyDescent="0.3">
      <c r="A943" s="402" t="s">
        <v>14482</v>
      </c>
      <c r="B943" s="402">
        <v>9210144</v>
      </c>
      <c r="C943" s="108"/>
      <c r="D943" s="108">
        <v>4</v>
      </c>
      <c r="E943" s="108"/>
      <c r="F943" s="108"/>
      <c r="G943" s="108"/>
      <c r="H943" s="108"/>
      <c r="I943" s="108">
        <v>1.44</v>
      </c>
      <c r="J943" s="108"/>
      <c r="K943" s="108">
        <v>0.48</v>
      </c>
      <c r="L943" s="108">
        <v>5.92</v>
      </c>
      <c r="M943" s="108">
        <v>4</v>
      </c>
    </row>
    <row r="944" spans="1:13" x14ac:dyDescent="0.3">
      <c r="A944" s="402" t="s">
        <v>27080</v>
      </c>
      <c r="B944" s="402">
        <v>9210134</v>
      </c>
      <c r="C944" s="108">
        <v>0.17</v>
      </c>
      <c r="D944" s="108"/>
      <c r="E944" s="108"/>
      <c r="F944" s="108"/>
      <c r="G944" s="108"/>
      <c r="H944" s="108"/>
      <c r="I944" s="108">
        <v>0.32</v>
      </c>
      <c r="J944" s="108"/>
      <c r="K944" s="108">
        <v>0.32</v>
      </c>
      <c r="L944" s="108">
        <v>0.81</v>
      </c>
      <c r="M944" s="108">
        <v>0.17</v>
      </c>
    </row>
    <row r="945" spans="1:13" x14ac:dyDescent="0.3">
      <c r="A945" s="402" t="s">
        <v>14483</v>
      </c>
      <c r="B945" s="402">
        <v>9210132</v>
      </c>
      <c r="C945" s="108">
        <v>0.68</v>
      </c>
      <c r="D945" s="108"/>
      <c r="E945" s="108"/>
      <c r="F945" s="108"/>
      <c r="G945" s="108"/>
      <c r="H945" s="108"/>
      <c r="I945" s="108">
        <v>0.17</v>
      </c>
      <c r="J945" s="108"/>
      <c r="K945" s="108">
        <v>0.32</v>
      </c>
      <c r="L945" s="108">
        <v>1.1700000000000002</v>
      </c>
      <c r="M945" s="108">
        <v>0.68</v>
      </c>
    </row>
    <row r="946" spans="1:13" x14ac:dyDescent="0.3">
      <c r="A946" s="402" t="s">
        <v>14484</v>
      </c>
      <c r="B946" s="402">
        <v>9210144</v>
      </c>
      <c r="C946" s="108"/>
      <c r="D946" s="108">
        <v>8</v>
      </c>
      <c r="E946" s="108"/>
      <c r="F946" s="108"/>
      <c r="G946" s="108">
        <v>8</v>
      </c>
      <c r="H946" s="108"/>
      <c r="I946" s="108"/>
      <c r="J946" s="108">
        <v>0.96</v>
      </c>
      <c r="K946" s="108"/>
      <c r="L946" s="108">
        <v>16.96</v>
      </c>
      <c r="M946" s="108">
        <v>8</v>
      </c>
    </row>
    <row r="947" spans="1:13" x14ac:dyDescent="0.3">
      <c r="A947" s="402" t="s">
        <v>14485</v>
      </c>
      <c r="B947" s="402">
        <v>9210244</v>
      </c>
      <c r="C947" s="108"/>
      <c r="D947" s="108"/>
      <c r="E947" s="108"/>
      <c r="F947" s="108">
        <v>0</v>
      </c>
      <c r="G947" s="108"/>
      <c r="H947" s="108"/>
      <c r="I947" s="108"/>
      <c r="J947" s="108"/>
      <c r="K947" s="108"/>
      <c r="L947" s="108">
        <v>0</v>
      </c>
      <c r="M947" s="108">
        <v>0</v>
      </c>
    </row>
    <row r="948" spans="1:13" x14ac:dyDescent="0.3">
      <c r="A948" s="402" t="s">
        <v>14486</v>
      </c>
      <c r="B948" s="402">
        <v>9210144</v>
      </c>
      <c r="C948" s="108"/>
      <c r="D948" s="108">
        <v>2</v>
      </c>
      <c r="E948" s="108"/>
      <c r="F948" s="108"/>
      <c r="G948" s="108">
        <v>2</v>
      </c>
      <c r="H948" s="108"/>
      <c r="I948" s="108"/>
      <c r="J948" s="108"/>
      <c r="K948" s="108"/>
      <c r="L948" s="108">
        <v>4</v>
      </c>
      <c r="M948" s="108">
        <v>2</v>
      </c>
    </row>
    <row r="949" spans="1:13" x14ac:dyDescent="0.3">
      <c r="A949" s="402" t="s">
        <v>14487</v>
      </c>
      <c r="B949" s="402">
        <v>9210144</v>
      </c>
      <c r="C949" s="108"/>
      <c r="D949" s="108">
        <v>8</v>
      </c>
      <c r="E949" s="108"/>
      <c r="F949" s="108"/>
      <c r="G949" s="108">
        <v>6</v>
      </c>
      <c r="H949" s="108"/>
      <c r="I949" s="108"/>
      <c r="J949" s="108"/>
      <c r="K949" s="108"/>
      <c r="L949" s="108">
        <v>14</v>
      </c>
      <c r="M949" s="108">
        <v>8</v>
      </c>
    </row>
    <row r="950" spans="1:13" x14ac:dyDescent="0.3">
      <c r="A950" s="402" t="s">
        <v>14488</v>
      </c>
      <c r="B950" s="402">
        <v>9210144</v>
      </c>
      <c r="C950" s="108"/>
      <c r="D950" s="108">
        <v>3</v>
      </c>
      <c r="E950" s="108"/>
      <c r="F950" s="108"/>
      <c r="G950" s="108">
        <v>15</v>
      </c>
      <c r="H950" s="108"/>
      <c r="I950" s="108"/>
      <c r="J950" s="108">
        <v>0.32</v>
      </c>
      <c r="K950" s="108"/>
      <c r="L950" s="108">
        <v>18.32</v>
      </c>
      <c r="M950" s="108">
        <v>3</v>
      </c>
    </row>
    <row r="951" spans="1:13" x14ac:dyDescent="0.3">
      <c r="A951" s="402" t="s">
        <v>14489</v>
      </c>
      <c r="B951" s="402">
        <v>9210144</v>
      </c>
      <c r="C951" s="108"/>
      <c r="D951" s="108">
        <v>6</v>
      </c>
      <c r="E951" s="108"/>
      <c r="F951" s="108"/>
      <c r="G951" s="108"/>
      <c r="H951" s="108"/>
      <c r="I951" s="108">
        <v>0.48</v>
      </c>
      <c r="J951" s="108"/>
      <c r="K951" s="108">
        <v>0.32</v>
      </c>
      <c r="L951" s="108">
        <v>6.8000000000000007</v>
      </c>
      <c r="M951" s="108">
        <v>6</v>
      </c>
    </row>
    <row r="952" spans="1:13" x14ac:dyDescent="0.3">
      <c r="A952" s="402" t="s">
        <v>14490</v>
      </c>
      <c r="B952" s="402">
        <v>9210136</v>
      </c>
      <c r="C952" s="108"/>
      <c r="D952" s="108"/>
      <c r="E952" s="108"/>
      <c r="F952" s="108"/>
      <c r="G952" s="108">
        <v>4</v>
      </c>
      <c r="H952" s="108"/>
      <c r="I952" s="108"/>
      <c r="J952" s="108"/>
      <c r="K952" s="108"/>
      <c r="L952" s="108">
        <v>4</v>
      </c>
      <c r="M952" s="108">
        <v>0</v>
      </c>
    </row>
    <row r="953" spans="1:13" x14ac:dyDescent="0.3">
      <c r="A953" s="402" t="s">
        <v>14490</v>
      </c>
      <c r="B953" s="402">
        <v>9210236</v>
      </c>
      <c r="C953" s="108"/>
      <c r="D953" s="108"/>
      <c r="E953" s="108"/>
      <c r="F953" s="108">
        <v>0</v>
      </c>
      <c r="G953" s="108"/>
      <c r="H953" s="108"/>
      <c r="I953" s="108"/>
      <c r="J953" s="108"/>
      <c r="K953" s="108"/>
      <c r="L953" s="108">
        <v>0</v>
      </c>
      <c r="M953" s="108">
        <v>0</v>
      </c>
    </row>
    <row r="954" spans="1:13" x14ac:dyDescent="0.3">
      <c r="A954" s="402" t="s">
        <v>17058</v>
      </c>
      <c r="B954" s="402">
        <v>9210140</v>
      </c>
      <c r="C954" s="108">
        <v>0.48</v>
      </c>
      <c r="D954" s="108"/>
      <c r="E954" s="108"/>
      <c r="F954" s="108"/>
      <c r="G954" s="108"/>
      <c r="H954" s="108"/>
      <c r="I954" s="108">
        <v>0.48</v>
      </c>
      <c r="J954" s="108"/>
      <c r="K954" s="108"/>
      <c r="L954" s="108">
        <v>0.96</v>
      </c>
      <c r="M954" s="108">
        <v>0.48</v>
      </c>
    </row>
    <row r="955" spans="1:13" x14ac:dyDescent="0.3">
      <c r="A955" s="402" t="s">
        <v>14491</v>
      </c>
      <c r="B955" s="402">
        <v>9210140</v>
      </c>
      <c r="C955" s="108"/>
      <c r="D955" s="108">
        <v>3</v>
      </c>
      <c r="E955" s="108"/>
      <c r="F955" s="108"/>
      <c r="G955" s="108">
        <v>3</v>
      </c>
      <c r="H955" s="108"/>
      <c r="I955" s="108"/>
      <c r="J955" s="108">
        <v>0.32</v>
      </c>
      <c r="K955" s="108"/>
      <c r="L955" s="108">
        <v>6.32</v>
      </c>
      <c r="M955" s="108">
        <v>3</v>
      </c>
    </row>
    <row r="956" spans="1:13" x14ac:dyDescent="0.3">
      <c r="A956" s="402" t="s">
        <v>14492</v>
      </c>
      <c r="B956" s="402">
        <v>9210134</v>
      </c>
      <c r="C956" s="108"/>
      <c r="D956" s="108"/>
      <c r="E956" s="108"/>
      <c r="F956" s="108"/>
      <c r="G956" s="108"/>
      <c r="H956" s="108"/>
      <c r="I956" s="108">
        <v>2.88</v>
      </c>
      <c r="J956" s="108"/>
      <c r="K956" s="108"/>
      <c r="L956" s="108">
        <v>2.88</v>
      </c>
      <c r="M956" s="108">
        <v>0</v>
      </c>
    </row>
    <row r="957" spans="1:13" x14ac:dyDescent="0.3">
      <c r="A957" s="402" t="s">
        <v>16237</v>
      </c>
      <c r="B957" s="402">
        <v>9210136</v>
      </c>
      <c r="C957" s="108"/>
      <c r="D957" s="108"/>
      <c r="E957" s="108"/>
      <c r="F957" s="108"/>
      <c r="G957" s="108"/>
      <c r="H957" s="108"/>
      <c r="I957" s="108"/>
      <c r="J957" s="108">
        <v>0.32</v>
      </c>
      <c r="K957" s="108"/>
      <c r="L957" s="108">
        <v>0.32</v>
      </c>
      <c r="M957" s="108">
        <v>0</v>
      </c>
    </row>
    <row r="958" spans="1:13" x14ac:dyDescent="0.3">
      <c r="A958" s="402" t="s">
        <v>14493</v>
      </c>
      <c r="B958" s="402">
        <v>9210144</v>
      </c>
      <c r="C958" s="108"/>
      <c r="D958" s="108">
        <v>4</v>
      </c>
      <c r="E958" s="108"/>
      <c r="F958" s="108"/>
      <c r="G958" s="108">
        <v>6</v>
      </c>
      <c r="H958" s="108"/>
      <c r="I958" s="108"/>
      <c r="J958" s="108"/>
      <c r="K958" s="108"/>
      <c r="L958" s="108">
        <v>10</v>
      </c>
      <c r="M958" s="108">
        <v>4</v>
      </c>
    </row>
    <row r="959" spans="1:13" x14ac:dyDescent="0.3">
      <c r="A959" s="402" t="s">
        <v>14494</v>
      </c>
      <c r="B959" s="402">
        <v>9210132</v>
      </c>
      <c r="C959" s="108">
        <v>0.48</v>
      </c>
      <c r="D959" s="108"/>
      <c r="E959" s="108"/>
      <c r="F959" s="108"/>
      <c r="G959" s="108">
        <v>2</v>
      </c>
      <c r="H959" s="108"/>
      <c r="I959" s="108"/>
      <c r="J959" s="108"/>
      <c r="K959" s="108">
        <v>0.32</v>
      </c>
      <c r="L959" s="108">
        <v>2.8</v>
      </c>
      <c r="M959" s="108">
        <v>0.48</v>
      </c>
    </row>
    <row r="960" spans="1:13" x14ac:dyDescent="0.3">
      <c r="A960" s="402" t="s">
        <v>14495</v>
      </c>
      <c r="B960" s="402">
        <v>9210138</v>
      </c>
      <c r="C960" s="108"/>
      <c r="D960" s="108">
        <v>4</v>
      </c>
      <c r="E960" s="108"/>
      <c r="F960" s="108"/>
      <c r="G960" s="108">
        <v>8</v>
      </c>
      <c r="H960" s="108"/>
      <c r="I960" s="108"/>
      <c r="J960" s="108">
        <v>1.6400000000000001</v>
      </c>
      <c r="K960" s="108"/>
      <c r="L960" s="108">
        <v>13.64</v>
      </c>
      <c r="M960" s="108">
        <v>4</v>
      </c>
    </row>
    <row r="961" spans="1:13" x14ac:dyDescent="0.3">
      <c r="A961" s="402" t="s">
        <v>14496</v>
      </c>
      <c r="B961" s="402">
        <v>9210134</v>
      </c>
      <c r="C961" s="108"/>
      <c r="D961" s="108">
        <v>16</v>
      </c>
      <c r="E961" s="108"/>
      <c r="F961" s="108"/>
      <c r="G961" s="108">
        <v>40</v>
      </c>
      <c r="H961" s="108"/>
      <c r="I961" s="108"/>
      <c r="J961" s="108">
        <v>12</v>
      </c>
      <c r="K961" s="108"/>
      <c r="L961" s="108">
        <v>68</v>
      </c>
      <c r="M961" s="108">
        <v>16</v>
      </c>
    </row>
    <row r="962" spans="1:13" x14ac:dyDescent="0.3">
      <c r="A962" s="402" t="s">
        <v>14496</v>
      </c>
      <c r="B962" s="402">
        <v>9210234</v>
      </c>
      <c r="C962" s="108"/>
      <c r="D962" s="108"/>
      <c r="E962" s="108"/>
      <c r="F962" s="108">
        <v>0</v>
      </c>
      <c r="G962" s="108"/>
      <c r="H962" s="108">
        <v>0</v>
      </c>
      <c r="I962" s="108"/>
      <c r="J962" s="108"/>
      <c r="K962" s="108"/>
      <c r="L962" s="108">
        <v>0</v>
      </c>
      <c r="M962" s="108">
        <v>0</v>
      </c>
    </row>
    <row r="963" spans="1:13" x14ac:dyDescent="0.3">
      <c r="A963" s="402" t="s">
        <v>14497</v>
      </c>
      <c r="B963" s="402">
        <v>9210144</v>
      </c>
      <c r="C963" s="108"/>
      <c r="D963" s="108">
        <v>16</v>
      </c>
      <c r="E963" s="108"/>
      <c r="F963" s="108"/>
      <c r="G963" s="108">
        <v>24</v>
      </c>
      <c r="H963" s="108"/>
      <c r="I963" s="108"/>
      <c r="J963" s="108">
        <v>0.32</v>
      </c>
      <c r="K963" s="108"/>
      <c r="L963" s="108">
        <v>40.32</v>
      </c>
      <c r="M963" s="108">
        <v>16</v>
      </c>
    </row>
    <row r="964" spans="1:13" x14ac:dyDescent="0.3">
      <c r="A964" s="402" t="s">
        <v>14498</v>
      </c>
      <c r="B964" s="402">
        <v>9210134</v>
      </c>
      <c r="C964" s="108"/>
      <c r="D964" s="108">
        <v>2</v>
      </c>
      <c r="E964" s="108"/>
      <c r="F964" s="108"/>
      <c r="G964" s="108"/>
      <c r="H964" s="108"/>
      <c r="I964" s="108">
        <v>0.96</v>
      </c>
      <c r="J964" s="108"/>
      <c r="K964" s="108">
        <v>0.32</v>
      </c>
      <c r="L964" s="108">
        <v>3.28</v>
      </c>
      <c r="M964" s="108">
        <v>2</v>
      </c>
    </row>
    <row r="965" spans="1:13" x14ac:dyDescent="0.3">
      <c r="A965" s="402" t="s">
        <v>14499</v>
      </c>
      <c r="B965" s="402">
        <v>9210144</v>
      </c>
      <c r="C965" s="108"/>
      <c r="D965" s="108">
        <v>1</v>
      </c>
      <c r="E965" s="108"/>
      <c r="F965" s="108"/>
      <c r="G965" s="108"/>
      <c r="H965" s="108"/>
      <c r="I965" s="108">
        <v>0.48</v>
      </c>
      <c r="J965" s="108"/>
      <c r="K965" s="108">
        <v>0.48</v>
      </c>
      <c r="L965" s="108">
        <v>1.96</v>
      </c>
      <c r="M965" s="108">
        <v>1</v>
      </c>
    </row>
    <row r="966" spans="1:13" x14ac:dyDescent="0.3">
      <c r="A966" s="402" t="s">
        <v>14500</v>
      </c>
      <c r="B966" s="402">
        <v>9210144</v>
      </c>
      <c r="C966" s="108"/>
      <c r="D966" s="108">
        <v>2</v>
      </c>
      <c r="E966" s="108"/>
      <c r="F966" s="108"/>
      <c r="G966" s="108"/>
      <c r="H966" s="108"/>
      <c r="I966" s="108">
        <v>0.96</v>
      </c>
      <c r="J966" s="108"/>
      <c r="K966" s="108"/>
      <c r="L966" s="108">
        <v>2.96</v>
      </c>
      <c r="M966" s="108">
        <v>2</v>
      </c>
    </row>
    <row r="967" spans="1:13" x14ac:dyDescent="0.3">
      <c r="A967" s="402" t="s">
        <v>14501</v>
      </c>
      <c r="B967" s="402">
        <v>9210144</v>
      </c>
      <c r="C967" s="108"/>
      <c r="D967" s="108">
        <v>8</v>
      </c>
      <c r="E967" s="108"/>
      <c r="F967" s="108"/>
      <c r="G967" s="108"/>
      <c r="H967" s="108"/>
      <c r="I967" s="108">
        <v>3.84</v>
      </c>
      <c r="J967" s="108">
        <v>0.64</v>
      </c>
      <c r="K967" s="108"/>
      <c r="L967" s="108">
        <v>12.48</v>
      </c>
      <c r="M967" s="108">
        <v>8</v>
      </c>
    </row>
    <row r="968" spans="1:13" x14ac:dyDescent="0.3">
      <c r="A968" s="402" t="s">
        <v>14502</v>
      </c>
      <c r="B968" s="402">
        <v>9210144</v>
      </c>
      <c r="C968" s="108"/>
      <c r="D968" s="108">
        <v>20</v>
      </c>
      <c r="E968" s="108"/>
      <c r="F968" s="108"/>
      <c r="G968" s="108">
        <v>20</v>
      </c>
      <c r="H968" s="108"/>
      <c r="I968" s="108"/>
      <c r="J968" s="108">
        <v>10</v>
      </c>
      <c r="K968" s="108"/>
      <c r="L968" s="108">
        <v>50</v>
      </c>
      <c r="M968" s="108">
        <v>20</v>
      </c>
    </row>
    <row r="969" spans="1:13" x14ac:dyDescent="0.3">
      <c r="A969" s="402" t="s">
        <v>14503</v>
      </c>
      <c r="B969" s="402">
        <v>9210144</v>
      </c>
      <c r="C969" s="108"/>
      <c r="D969" s="108">
        <v>5</v>
      </c>
      <c r="E969" s="108"/>
      <c r="F969" s="108"/>
      <c r="G969" s="108">
        <v>4</v>
      </c>
      <c r="H969" s="108"/>
      <c r="I969" s="108"/>
      <c r="J969" s="108"/>
      <c r="K969" s="108">
        <v>1.44</v>
      </c>
      <c r="L969" s="108">
        <v>10.44</v>
      </c>
      <c r="M969" s="108">
        <v>5</v>
      </c>
    </row>
    <row r="970" spans="1:13" x14ac:dyDescent="0.3">
      <c r="A970" s="402" t="s">
        <v>14504</v>
      </c>
      <c r="B970" s="402">
        <v>9210144</v>
      </c>
      <c r="C970" s="108"/>
      <c r="D970" s="108">
        <v>2</v>
      </c>
      <c r="E970" s="108"/>
      <c r="F970" s="108"/>
      <c r="G970" s="108">
        <v>3</v>
      </c>
      <c r="H970" s="108"/>
      <c r="I970" s="108"/>
      <c r="J970" s="108">
        <v>0.32</v>
      </c>
      <c r="K970" s="108">
        <v>1.44</v>
      </c>
      <c r="L970" s="108">
        <v>6.76</v>
      </c>
      <c r="M970" s="108">
        <v>2</v>
      </c>
    </row>
    <row r="971" spans="1:13" x14ac:dyDescent="0.3">
      <c r="A971" s="402" t="s">
        <v>14505</v>
      </c>
      <c r="B971" s="402">
        <v>9210134</v>
      </c>
      <c r="C971" s="108"/>
      <c r="D971" s="108">
        <v>3</v>
      </c>
      <c r="E971" s="108"/>
      <c r="F971" s="108"/>
      <c r="G971" s="108">
        <v>2</v>
      </c>
      <c r="H971" s="108"/>
      <c r="I971" s="108"/>
      <c r="J971" s="108">
        <v>0.96</v>
      </c>
      <c r="K971" s="108"/>
      <c r="L971" s="108">
        <v>5.96</v>
      </c>
      <c r="M971" s="108">
        <v>3</v>
      </c>
    </row>
    <row r="972" spans="1:13" x14ac:dyDescent="0.3">
      <c r="A972" s="402" t="s">
        <v>14506</v>
      </c>
      <c r="B972" s="402">
        <v>9210144</v>
      </c>
      <c r="C972" s="108"/>
      <c r="D972" s="108"/>
      <c r="E972" s="108"/>
      <c r="F972" s="108"/>
      <c r="G972" s="108">
        <v>4</v>
      </c>
      <c r="H972" s="108"/>
      <c r="I972" s="108"/>
      <c r="J972" s="108">
        <v>0.32</v>
      </c>
      <c r="K972" s="108"/>
      <c r="L972" s="108">
        <v>4.32</v>
      </c>
      <c r="M972" s="108">
        <v>0</v>
      </c>
    </row>
    <row r="973" spans="1:13" x14ac:dyDescent="0.3">
      <c r="A973" s="402" t="s">
        <v>14506</v>
      </c>
      <c r="B973" s="402">
        <v>9210244</v>
      </c>
      <c r="C973" s="108"/>
      <c r="D973" s="108"/>
      <c r="E973" s="108"/>
      <c r="F973" s="108">
        <v>0</v>
      </c>
      <c r="G973" s="108"/>
      <c r="H973" s="108"/>
      <c r="I973" s="108"/>
      <c r="J973" s="108"/>
      <c r="K973" s="108"/>
      <c r="L973" s="108">
        <v>0</v>
      </c>
      <c r="M973" s="108">
        <v>0</v>
      </c>
    </row>
    <row r="974" spans="1:13" x14ac:dyDescent="0.3">
      <c r="A974" s="402" t="s">
        <v>14507</v>
      </c>
      <c r="B974" s="402">
        <v>9210144</v>
      </c>
      <c r="C974" s="108">
        <v>0.48</v>
      </c>
      <c r="D974" s="108"/>
      <c r="E974" s="108"/>
      <c r="F974" s="108"/>
      <c r="G974" s="108">
        <v>2</v>
      </c>
      <c r="H974" s="108"/>
      <c r="I974" s="108"/>
      <c r="J974" s="108"/>
      <c r="K974" s="108"/>
      <c r="L974" s="108">
        <v>2.48</v>
      </c>
      <c r="M974" s="108">
        <v>0.48</v>
      </c>
    </row>
    <row r="975" spans="1:13" x14ac:dyDescent="0.3">
      <c r="A975" s="402" t="s">
        <v>14508</v>
      </c>
      <c r="B975" s="402">
        <v>9210144</v>
      </c>
      <c r="C975" s="108"/>
      <c r="D975" s="108">
        <v>1</v>
      </c>
      <c r="E975" s="108"/>
      <c r="F975" s="108"/>
      <c r="G975" s="108"/>
      <c r="H975" s="108"/>
      <c r="I975" s="108">
        <v>0.48</v>
      </c>
      <c r="J975" s="108"/>
      <c r="K975" s="108"/>
      <c r="L975" s="108">
        <v>1.48</v>
      </c>
      <c r="M975" s="108">
        <v>1</v>
      </c>
    </row>
    <row r="976" spans="1:13" x14ac:dyDescent="0.3">
      <c r="A976" s="402" t="s">
        <v>14509</v>
      </c>
      <c r="B976" s="402">
        <v>9210144</v>
      </c>
      <c r="C976" s="108"/>
      <c r="D976" s="108">
        <v>1</v>
      </c>
      <c r="E976" s="108"/>
      <c r="F976" s="108"/>
      <c r="G976" s="108">
        <v>2</v>
      </c>
      <c r="H976" s="108"/>
      <c r="I976" s="108"/>
      <c r="J976" s="108"/>
      <c r="K976" s="108"/>
      <c r="L976" s="108">
        <v>3</v>
      </c>
      <c r="M976" s="108">
        <v>1</v>
      </c>
    </row>
    <row r="977" spans="1:13" x14ac:dyDescent="0.3">
      <c r="A977" s="402" t="s">
        <v>27081</v>
      </c>
      <c r="B977" s="402">
        <v>9210234</v>
      </c>
      <c r="C977" s="108"/>
      <c r="D977" s="108"/>
      <c r="E977" s="108"/>
      <c r="F977" s="108"/>
      <c r="G977" s="108"/>
      <c r="H977" s="108">
        <v>0</v>
      </c>
      <c r="I977" s="108"/>
      <c r="J977" s="108"/>
      <c r="K977" s="108"/>
      <c r="L977" s="108">
        <v>0</v>
      </c>
      <c r="M977" s="108">
        <v>0</v>
      </c>
    </row>
    <row r="978" spans="1:13" x14ac:dyDescent="0.3">
      <c r="A978" s="402" t="s">
        <v>18052</v>
      </c>
      <c r="B978" s="402">
        <v>9210144</v>
      </c>
      <c r="C978" s="108"/>
      <c r="D978" s="108">
        <v>4</v>
      </c>
      <c r="E978" s="108"/>
      <c r="F978" s="108"/>
      <c r="G978" s="108"/>
      <c r="H978" s="108"/>
      <c r="I978" s="108">
        <v>0.48</v>
      </c>
      <c r="J978" s="108"/>
      <c r="K978" s="108">
        <v>0.32</v>
      </c>
      <c r="L978" s="108">
        <v>4.8000000000000007</v>
      </c>
      <c r="M978" s="108">
        <v>4</v>
      </c>
    </row>
    <row r="979" spans="1:13" x14ac:dyDescent="0.3">
      <c r="A979" s="402" t="s">
        <v>14510</v>
      </c>
      <c r="B979" s="402">
        <v>9210144</v>
      </c>
      <c r="C979" s="108"/>
      <c r="D979" s="108">
        <v>3</v>
      </c>
      <c r="E979" s="108"/>
      <c r="F979" s="108"/>
      <c r="G979" s="108">
        <v>6</v>
      </c>
      <c r="H979" s="108"/>
      <c r="I979" s="108"/>
      <c r="J979" s="108"/>
      <c r="K979" s="108"/>
      <c r="L979" s="108">
        <v>9</v>
      </c>
      <c r="M979" s="108">
        <v>3</v>
      </c>
    </row>
    <row r="980" spans="1:13" x14ac:dyDescent="0.3">
      <c r="A980" s="402" t="s">
        <v>16680</v>
      </c>
      <c r="B980" s="402">
        <v>9210144</v>
      </c>
      <c r="C980" s="108"/>
      <c r="D980" s="108">
        <v>2</v>
      </c>
      <c r="E980" s="108"/>
      <c r="F980" s="108"/>
      <c r="G980" s="108">
        <v>2</v>
      </c>
      <c r="H980" s="108"/>
      <c r="I980" s="108"/>
      <c r="J980" s="108"/>
      <c r="K980" s="108">
        <v>0.48</v>
      </c>
      <c r="L980" s="108">
        <v>4.4800000000000004</v>
      </c>
      <c r="M980" s="108">
        <v>2</v>
      </c>
    </row>
    <row r="981" spans="1:13" x14ac:dyDescent="0.3">
      <c r="A981" s="402" t="s">
        <v>14511</v>
      </c>
      <c r="B981" s="402">
        <v>9210144</v>
      </c>
      <c r="C981" s="108"/>
      <c r="D981" s="108">
        <v>4</v>
      </c>
      <c r="E981" s="108"/>
      <c r="F981" s="108"/>
      <c r="G981" s="108"/>
      <c r="H981" s="108"/>
      <c r="I981" s="108"/>
      <c r="J981" s="108"/>
      <c r="K981" s="108"/>
      <c r="L981" s="108">
        <v>4</v>
      </c>
      <c r="M981" s="108">
        <v>4</v>
      </c>
    </row>
    <row r="982" spans="1:13" x14ac:dyDescent="0.3">
      <c r="A982" s="402" t="s">
        <v>14512</v>
      </c>
      <c r="B982" s="402">
        <v>9210144</v>
      </c>
      <c r="C982" s="108"/>
      <c r="D982" s="108">
        <v>8</v>
      </c>
      <c r="E982" s="108"/>
      <c r="F982" s="108"/>
      <c r="G982" s="108">
        <v>12</v>
      </c>
      <c r="H982" s="108"/>
      <c r="I982" s="108"/>
      <c r="J982" s="108"/>
      <c r="K982" s="108"/>
      <c r="L982" s="108">
        <v>20</v>
      </c>
      <c r="M982" s="108">
        <v>8</v>
      </c>
    </row>
    <row r="983" spans="1:13" x14ac:dyDescent="0.3">
      <c r="A983" s="402" t="s">
        <v>14513</v>
      </c>
      <c r="B983" s="402">
        <v>9210144</v>
      </c>
      <c r="C983" s="108"/>
      <c r="D983" s="108">
        <v>12</v>
      </c>
      <c r="E983" s="108"/>
      <c r="F983" s="108"/>
      <c r="G983" s="108">
        <v>24</v>
      </c>
      <c r="H983" s="108"/>
      <c r="I983" s="108"/>
      <c r="J983" s="108">
        <v>1</v>
      </c>
      <c r="K983" s="108"/>
      <c r="L983" s="108">
        <v>37</v>
      </c>
      <c r="M983" s="108">
        <v>12</v>
      </c>
    </row>
    <row r="984" spans="1:13" x14ac:dyDescent="0.3">
      <c r="A984" s="402" t="s">
        <v>14514</v>
      </c>
      <c r="B984" s="402">
        <v>9210144</v>
      </c>
      <c r="C984" s="108"/>
      <c r="D984" s="108">
        <v>16</v>
      </c>
      <c r="E984" s="108"/>
      <c r="F984" s="108"/>
      <c r="G984" s="108">
        <v>20</v>
      </c>
      <c r="H984" s="108"/>
      <c r="I984" s="108"/>
      <c r="J984" s="108">
        <v>2.88</v>
      </c>
      <c r="K984" s="108"/>
      <c r="L984" s="108">
        <v>38.880000000000003</v>
      </c>
      <c r="M984" s="108">
        <v>16</v>
      </c>
    </row>
    <row r="985" spans="1:13" x14ac:dyDescent="0.3">
      <c r="A985" s="402" t="s">
        <v>14515</v>
      </c>
      <c r="B985" s="402">
        <v>9210134</v>
      </c>
      <c r="C985" s="108"/>
      <c r="D985" s="108">
        <v>2</v>
      </c>
      <c r="E985" s="108"/>
      <c r="F985" s="108"/>
      <c r="G985" s="108">
        <v>2</v>
      </c>
      <c r="H985" s="108"/>
      <c r="I985" s="108"/>
      <c r="J985" s="108"/>
      <c r="K985" s="108">
        <v>0.96</v>
      </c>
      <c r="L985" s="108">
        <v>4.96</v>
      </c>
      <c r="M985" s="108">
        <v>2</v>
      </c>
    </row>
    <row r="986" spans="1:13" x14ac:dyDescent="0.3">
      <c r="A986" s="402" t="s">
        <v>14516</v>
      </c>
      <c r="B986" s="402">
        <v>9210144</v>
      </c>
      <c r="C986" s="108">
        <v>1.92</v>
      </c>
      <c r="D986" s="108"/>
      <c r="E986" s="108"/>
      <c r="F986" s="108"/>
      <c r="G986" s="108">
        <v>4</v>
      </c>
      <c r="H986" s="108"/>
      <c r="I986" s="108"/>
      <c r="J986" s="108"/>
      <c r="K986" s="108"/>
      <c r="L986" s="108">
        <v>5.92</v>
      </c>
      <c r="M986" s="108">
        <v>1.92</v>
      </c>
    </row>
    <row r="987" spans="1:13" x14ac:dyDescent="0.3">
      <c r="A987" s="402" t="s">
        <v>14517</v>
      </c>
      <c r="B987" s="402">
        <v>9210144</v>
      </c>
      <c r="C987" s="108">
        <v>0.96</v>
      </c>
      <c r="D987" s="108"/>
      <c r="E987" s="108"/>
      <c r="F987" s="108"/>
      <c r="G987" s="108"/>
      <c r="H987" s="108"/>
      <c r="I987" s="108">
        <v>1.92</v>
      </c>
      <c r="J987" s="108">
        <v>0.32</v>
      </c>
      <c r="K987" s="108"/>
      <c r="L987" s="108">
        <v>3.2</v>
      </c>
      <c r="M987" s="108">
        <v>0.96</v>
      </c>
    </row>
    <row r="988" spans="1:13" x14ac:dyDescent="0.3">
      <c r="A988" s="402" t="s">
        <v>14518</v>
      </c>
      <c r="B988" s="402">
        <v>9210144</v>
      </c>
      <c r="C988" s="108"/>
      <c r="D988" s="108">
        <v>8</v>
      </c>
      <c r="E988" s="108"/>
      <c r="F988" s="108"/>
      <c r="G988" s="108">
        <v>8</v>
      </c>
      <c r="H988" s="108"/>
      <c r="I988" s="108"/>
      <c r="J988" s="108">
        <v>0.32</v>
      </c>
      <c r="K988" s="108"/>
      <c r="L988" s="108">
        <v>16.32</v>
      </c>
      <c r="M988" s="108">
        <v>8</v>
      </c>
    </row>
    <row r="989" spans="1:13" x14ac:dyDescent="0.3">
      <c r="A989" s="402" t="s">
        <v>14519</v>
      </c>
      <c r="B989" s="402">
        <v>9210140</v>
      </c>
      <c r="C989" s="108"/>
      <c r="D989" s="108">
        <v>2</v>
      </c>
      <c r="E989" s="108"/>
      <c r="F989" s="108"/>
      <c r="G989" s="108"/>
      <c r="H989" s="108"/>
      <c r="I989" s="108">
        <v>0.96</v>
      </c>
      <c r="J989" s="108"/>
      <c r="K989" s="108"/>
      <c r="L989" s="108">
        <v>2.96</v>
      </c>
      <c r="M989" s="108">
        <v>2</v>
      </c>
    </row>
    <row r="990" spans="1:13" x14ac:dyDescent="0.3">
      <c r="A990" s="402" t="s">
        <v>14520</v>
      </c>
      <c r="B990" s="402">
        <v>9210140</v>
      </c>
      <c r="C990" s="108">
        <v>0.96</v>
      </c>
      <c r="D990" s="108"/>
      <c r="E990" s="108"/>
      <c r="F990" s="108"/>
      <c r="G990" s="108"/>
      <c r="H990" s="108"/>
      <c r="I990" s="108">
        <v>1.92</v>
      </c>
      <c r="J990" s="108">
        <v>0.64</v>
      </c>
      <c r="K990" s="108"/>
      <c r="L990" s="108">
        <v>3.52</v>
      </c>
      <c r="M990" s="108">
        <v>0.96</v>
      </c>
    </row>
    <row r="991" spans="1:13" x14ac:dyDescent="0.3">
      <c r="A991" s="402" t="s">
        <v>14521</v>
      </c>
      <c r="B991" s="402">
        <v>9210138</v>
      </c>
      <c r="C991" s="108"/>
      <c r="D991" s="108">
        <v>4</v>
      </c>
      <c r="E991" s="108"/>
      <c r="F991" s="108"/>
      <c r="G991" s="108">
        <v>8</v>
      </c>
      <c r="H991" s="108"/>
      <c r="I991" s="108"/>
      <c r="J991" s="108">
        <v>2</v>
      </c>
      <c r="K991" s="108">
        <v>2.88</v>
      </c>
      <c r="L991" s="108">
        <v>16.88</v>
      </c>
      <c r="M991" s="108">
        <v>4</v>
      </c>
    </row>
    <row r="992" spans="1:13" x14ac:dyDescent="0.3">
      <c r="A992" s="402" t="s">
        <v>14522</v>
      </c>
      <c r="B992" s="402">
        <v>9210132</v>
      </c>
      <c r="C992" s="108"/>
      <c r="D992" s="108">
        <v>16</v>
      </c>
      <c r="E992" s="108"/>
      <c r="F992" s="108"/>
      <c r="G992" s="108">
        <v>16</v>
      </c>
      <c r="H992" s="108"/>
      <c r="I992" s="108"/>
      <c r="J992" s="108"/>
      <c r="K992" s="108">
        <v>1.28</v>
      </c>
      <c r="L992" s="108">
        <v>33.28</v>
      </c>
      <c r="M992" s="108">
        <v>16</v>
      </c>
    </row>
    <row r="993" spans="1:13" x14ac:dyDescent="0.3">
      <c r="A993" s="402" t="s">
        <v>14523</v>
      </c>
      <c r="B993" s="402">
        <v>9210132</v>
      </c>
      <c r="C993" s="108"/>
      <c r="D993" s="108"/>
      <c r="E993" s="108"/>
      <c r="F993" s="108"/>
      <c r="G993" s="108"/>
      <c r="H993" s="108"/>
      <c r="I993" s="108"/>
      <c r="J993" s="108"/>
      <c r="K993" s="108">
        <v>2.2400000000000002</v>
      </c>
      <c r="L993" s="108">
        <v>2.2400000000000002</v>
      </c>
      <c r="M993" s="108">
        <v>0</v>
      </c>
    </row>
    <row r="994" spans="1:13" x14ac:dyDescent="0.3">
      <c r="A994" s="402" t="s">
        <v>14524</v>
      </c>
      <c r="B994" s="402">
        <v>9210144</v>
      </c>
      <c r="C994" s="108"/>
      <c r="D994" s="108">
        <v>12</v>
      </c>
      <c r="E994" s="108"/>
      <c r="F994" s="108"/>
      <c r="G994" s="108">
        <v>6</v>
      </c>
      <c r="H994" s="108"/>
      <c r="I994" s="108"/>
      <c r="J994" s="108">
        <v>6</v>
      </c>
      <c r="K994" s="108">
        <v>1.44</v>
      </c>
      <c r="L994" s="108">
        <v>25.44</v>
      </c>
      <c r="M994" s="108">
        <v>12</v>
      </c>
    </row>
    <row r="995" spans="1:13" x14ac:dyDescent="0.3">
      <c r="A995" s="402" t="s">
        <v>14525</v>
      </c>
      <c r="B995" s="402">
        <v>9210144</v>
      </c>
      <c r="C995" s="108"/>
      <c r="D995" s="108">
        <v>2</v>
      </c>
      <c r="E995" s="108"/>
      <c r="F995" s="108"/>
      <c r="G995" s="108">
        <v>4</v>
      </c>
      <c r="H995" s="108"/>
      <c r="I995" s="108"/>
      <c r="J995" s="108">
        <v>0.32</v>
      </c>
      <c r="K995" s="108"/>
      <c r="L995" s="108">
        <v>6.32</v>
      </c>
      <c r="M995" s="108">
        <v>2</v>
      </c>
    </row>
    <row r="996" spans="1:13" x14ac:dyDescent="0.3">
      <c r="A996" s="402" t="s">
        <v>14525</v>
      </c>
      <c r="B996" s="402">
        <v>9210244</v>
      </c>
      <c r="C996" s="108"/>
      <c r="D996" s="108"/>
      <c r="E996" s="108"/>
      <c r="F996" s="108">
        <v>0</v>
      </c>
      <c r="G996" s="108"/>
      <c r="H996" s="108">
        <v>0</v>
      </c>
      <c r="I996" s="108"/>
      <c r="J996" s="108"/>
      <c r="K996" s="108"/>
      <c r="L996" s="108">
        <v>0</v>
      </c>
      <c r="M996" s="108">
        <v>0</v>
      </c>
    </row>
    <row r="997" spans="1:13" x14ac:dyDescent="0.3">
      <c r="A997" s="402" t="s">
        <v>14526</v>
      </c>
      <c r="B997" s="402">
        <v>9210144</v>
      </c>
      <c r="C997" s="108">
        <v>0.32</v>
      </c>
      <c r="D997" s="108"/>
      <c r="E997" s="108"/>
      <c r="F997" s="108"/>
      <c r="G997" s="108"/>
      <c r="H997" s="108"/>
      <c r="I997" s="108">
        <v>0.48</v>
      </c>
      <c r="J997" s="108"/>
      <c r="K997" s="108">
        <v>0.96</v>
      </c>
      <c r="L997" s="108">
        <v>1.76</v>
      </c>
      <c r="M997" s="108">
        <v>0.32</v>
      </c>
    </row>
    <row r="998" spans="1:13" x14ac:dyDescent="0.3">
      <c r="A998" s="402" t="s">
        <v>27082</v>
      </c>
      <c r="B998" s="402">
        <v>9210234</v>
      </c>
      <c r="C998" s="108"/>
      <c r="D998" s="108"/>
      <c r="E998" s="108"/>
      <c r="F998" s="108"/>
      <c r="G998" s="108"/>
      <c r="H998" s="108">
        <v>0</v>
      </c>
      <c r="I998" s="108"/>
      <c r="J998" s="108"/>
      <c r="K998" s="108"/>
      <c r="L998" s="108">
        <v>0</v>
      </c>
      <c r="M998" s="108">
        <v>0</v>
      </c>
    </row>
    <row r="999" spans="1:13" x14ac:dyDescent="0.3">
      <c r="A999" s="402" t="s">
        <v>14527</v>
      </c>
      <c r="B999" s="402">
        <v>9210132</v>
      </c>
      <c r="C999" s="108">
        <v>0.32</v>
      </c>
      <c r="D999" s="108"/>
      <c r="E999" s="108"/>
      <c r="F999" s="108"/>
      <c r="G999" s="108">
        <v>6</v>
      </c>
      <c r="H999" s="108"/>
      <c r="I999" s="108"/>
      <c r="J999" s="108"/>
      <c r="K999" s="108">
        <v>0.96</v>
      </c>
      <c r="L999" s="108">
        <v>7.28</v>
      </c>
      <c r="M999" s="108">
        <v>0.32</v>
      </c>
    </row>
    <row r="1000" spans="1:13" x14ac:dyDescent="0.3">
      <c r="A1000" s="402" t="s">
        <v>14528</v>
      </c>
      <c r="B1000" s="402">
        <v>9210144</v>
      </c>
      <c r="C1000" s="108">
        <v>0.32</v>
      </c>
      <c r="D1000" s="108"/>
      <c r="E1000" s="108"/>
      <c r="F1000" s="108"/>
      <c r="G1000" s="108"/>
      <c r="H1000" s="108"/>
      <c r="I1000" s="108">
        <v>0.48</v>
      </c>
      <c r="J1000" s="108">
        <v>0.32</v>
      </c>
      <c r="K1000" s="108"/>
      <c r="L1000" s="108">
        <v>1.1200000000000001</v>
      </c>
      <c r="M1000" s="108">
        <v>0.32</v>
      </c>
    </row>
    <row r="1001" spans="1:13" x14ac:dyDescent="0.3">
      <c r="A1001" s="402" t="s">
        <v>14529</v>
      </c>
      <c r="B1001" s="402">
        <v>9210144</v>
      </c>
      <c r="C1001" s="108">
        <v>1.44</v>
      </c>
      <c r="D1001" s="108"/>
      <c r="E1001" s="108"/>
      <c r="F1001" s="108"/>
      <c r="G1001" s="108"/>
      <c r="H1001" s="108"/>
      <c r="I1001" s="108">
        <v>1.44</v>
      </c>
      <c r="J1001" s="108"/>
      <c r="K1001" s="108">
        <v>0.48</v>
      </c>
      <c r="L1001" s="108">
        <v>3.36</v>
      </c>
      <c r="M1001" s="108">
        <v>1.44</v>
      </c>
    </row>
    <row r="1002" spans="1:13" x14ac:dyDescent="0.3">
      <c r="A1002" s="402" t="s">
        <v>14530</v>
      </c>
      <c r="B1002" s="402">
        <v>9210132</v>
      </c>
      <c r="C1002" s="108">
        <v>0.96</v>
      </c>
      <c r="D1002" s="108"/>
      <c r="E1002" s="108"/>
      <c r="F1002" s="108"/>
      <c r="G1002" s="108"/>
      <c r="H1002" s="108"/>
      <c r="I1002" s="108">
        <v>2.88</v>
      </c>
      <c r="J1002" s="108"/>
      <c r="K1002" s="108"/>
      <c r="L1002" s="108">
        <v>3.84</v>
      </c>
      <c r="M1002" s="108">
        <v>0.96</v>
      </c>
    </row>
    <row r="1003" spans="1:13" x14ac:dyDescent="0.3">
      <c r="A1003" s="402" t="s">
        <v>14531</v>
      </c>
      <c r="B1003" s="402">
        <v>9210144</v>
      </c>
      <c r="C1003" s="108"/>
      <c r="D1003" s="108">
        <v>2</v>
      </c>
      <c r="E1003" s="108"/>
      <c r="F1003" s="108"/>
      <c r="G1003" s="108">
        <v>2</v>
      </c>
      <c r="H1003" s="108"/>
      <c r="I1003" s="108"/>
      <c r="J1003" s="108"/>
      <c r="K1003" s="108"/>
      <c r="L1003" s="108">
        <v>4</v>
      </c>
      <c r="M1003" s="108">
        <v>2</v>
      </c>
    </row>
    <row r="1004" spans="1:13" x14ac:dyDescent="0.3">
      <c r="A1004" s="402" t="s">
        <v>14532</v>
      </c>
      <c r="B1004" s="402">
        <v>9210144</v>
      </c>
      <c r="C1004" s="108"/>
      <c r="D1004" s="108">
        <v>1</v>
      </c>
      <c r="E1004" s="108"/>
      <c r="F1004" s="108"/>
      <c r="G1004" s="108">
        <v>2</v>
      </c>
      <c r="H1004" s="108"/>
      <c r="I1004" s="108"/>
      <c r="J1004" s="108"/>
      <c r="K1004" s="108"/>
      <c r="L1004" s="108">
        <v>3</v>
      </c>
      <c r="M1004" s="108">
        <v>1</v>
      </c>
    </row>
    <row r="1005" spans="1:13" x14ac:dyDescent="0.3">
      <c r="A1005" s="402" t="s">
        <v>14533</v>
      </c>
      <c r="B1005" s="402">
        <v>9210134</v>
      </c>
      <c r="C1005" s="108"/>
      <c r="D1005" s="108">
        <v>1</v>
      </c>
      <c r="E1005" s="108"/>
      <c r="F1005" s="108"/>
      <c r="G1005" s="108">
        <v>4</v>
      </c>
      <c r="H1005" s="108"/>
      <c r="I1005" s="108"/>
      <c r="J1005" s="108"/>
      <c r="K1005" s="108">
        <v>0.48</v>
      </c>
      <c r="L1005" s="108">
        <v>5.48</v>
      </c>
      <c r="M1005" s="108">
        <v>1</v>
      </c>
    </row>
    <row r="1006" spans="1:13" x14ac:dyDescent="0.3">
      <c r="A1006" s="402" t="s">
        <v>14534</v>
      </c>
      <c r="B1006" s="402">
        <v>9210134</v>
      </c>
      <c r="C1006" s="108">
        <v>0.96</v>
      </c>
      <c r="D1006" s="108"/>
      <c r="E1006" s="108"/>
      <c r="F1006" s="108"/>
      <c r="G1006" s="108"/>
      <c r="H1006" s="108"/>
      <c r="I1006" s="108">
        <v>0.48</v>
      </c>
      <c r="J1006" s="108"/>
      <c r="K1006" s="108">
        <v>0.96</v>
      </c>
      <c r="L1006" s="108">
        <v>2.4</v>
      </c>
      <c r="M1006" s="108">
        <v>0.96</v>
      </c>
    </row>
    <row r="1007" spans="1:13" x14ac:dyDescent="0.3">
      <c r="A1007" s="402" t="s">
        <v>14535</v>
      </c>
      <c r="B1007" s="402">
        <v>9210144</v>
      </c>
      <c r="C1007" s="108"/>
      <c r="D1007" s="108"/>
      <c r="E1007" s="108"/>
      <c r="F1007" s="108"/>
      <c r="G1007" s="108"/>
      <c r="H1007" s="108"/>
      <c r="I1007" s="108"/>
      <c r="J1007" s="108">
        <v>0.64</v>
      </c>
      <c r="K1007" s="108"/>
      <c r="L1007" s="108">
        <v>0.64</v>
      </c>
      <c r="M1007" s="108">
        <v>0</v>
      </c>
    </row>
    <row r="1008" spans="1:13" x14ac:dyDescent="0.3">
      <c r="A1008" s="402" t="s">
        <v>14536</v>
      </c>
      <c r="B1008" s="402">
        <v>9210134</v>
      </c>
      <c r="C1008" s="108"/>
      <c r="D1008" s="108">
        <v>3</v>
      </c>
      <c r="E1008" s="108"/>
      <c r="F1008" s="108"/>
      <c r="G1008" s="108">
        <v>2</v>
      </c>
      <c r="H1008" s="108"/>
      <c r="I1008" s="108"/>
      <c r="J1008" s="108"/>
      <c r="K1008" s="108"/>
      <c r="L1008" s="108">
        <v>5</v>
      </c>
      <c r="M1008" s="108">
        <v>3</v>
      </c>
    </row>
    <row r="1009" spans="1:13" x14ac:dyDescent="0.3">
      <c r="A1009" s="402" t="s">
        <v>14537</v>
      </c>
      <c r="B1009" s="402">
        <v>9210134</v>
      </c>
      <c r="C1009" s="108"/>
      <c r="D1009" s="108">
        <v>1</v>
      </c>
      <c r="E1009" s="108"/>
      <c r="F1009" s="108"/>
      <c r="G1009" s="108"/>
      <c r="H1009" s="108"/>
      <c r="I1009" s="108">
        <v>0.48</v>
      </c>
      <c r="J1009" s="108"/>
      <c r="K1009" s="108">
        <v>0.48</v>
      </c>
      <c r="L1009" s="108">
        <v>1.96</v>
      </c>
      <c r="M1009" s="108">
        <v>1</v>
      </c>
    </row>
    <row r="1010" spans="1:13" x14ac:dyDescent="0.3">
      <c r="A1010" s="402" t="s">
        <v>14538</v>
      </c>
      <c r="B1010" s="402">
        <v>9210144</v>
      </c>
      <c r="C1010" s="108"/>
      <c r="D1010" s="108">
        <v>3</v>
      </c>
      <c r="E1010" s="108"/>
      <c r="F1010" s="108"/>
      <c r="G1010" s="108">
        <v>3</v>
      </c>
      <c r="H1010" s="108"/>
      <c r="I1010" s="108"/>
      <c r="J1010" s="108"/>
      <c r="K1010" s="108"/>
      <c r="L1010" s="108">
        <v>6</v>
      </c>
      <c r="M1010" s="108">
        <v>3</v>
      </c>
    </row>
    <row r="1011" spans="1:13" x14ac:dyDescent="0.3">
      <c r="A1011" s="402" t="s">
        <v>14539</v>
      </c>
      <c r="B1011" s="402">
        <v>9210144</v>
      </c>
      <c r="C1011" s="108"/>
      <c r="D1011" s="108"/>
      <c r="E1011" s="108"/>
      <c r="F1011" s="108"/>
      <c r="G1011" s="108"/>
      <c r="H1011" s="108"/>
      <c r="I1011" s="108"/>
      <c r="J1011" s="108">
        <v>0.32</v>
      </c>
      <c r="K1011" s="108"/>
      <c r="L1011" s="108">
        <v>0.32</v>
      </c>
      <c r="M1011" s="108">
        <v>0</v>
      </c>
    </row>
    <row r="1012" spans="1:13" x14ac:dyDescent="0.3">
      <c r="A1012" s="402" t="s">
        <v>14540</v>
      </c>
      <c r="B1012" s="402">
        <v>9210140</v>
      </c>
      <c r="C1012" s="108">
        <v>0.83000000000000007</v>
      </c>
      <c r="D1012" s="108"/>
      <c r="E1012" s="108"/>
      <c r="F1012" s="108"/>
      <c r="G1012" s="108"/>
      <c r="H1012" s="108"/>
      <c r="I1012" s="108">
        <v>0.65</v>
      </c>
      <c r="J1012" s="108"/>
      <c r="K1012" s="108"/>
      <c r="L1012" s="108">
        <v>1.48</v>
      </c>
      <c r="M1012" s="108">
        <v>0.83000000000000007</v>
      </c>
    </row>
    <row r="1013" spans="1:13" x14ac:dyDescent="0.3">
      <c r="A1013" s="402" t="s">
        <v>14540</v>
      </c>
      <c r="B1013" s="402">
        <v>9210240</v>
      </c>
      <c r="C1013" s="108"/>
      <c r="D1013" s="108"/>
      <c r="E1013" s="108"/>
      <c r="F1013" s="108"/>
      <c r="G1013" s="108"/>
      <c r="H1013" s="108">
        <v>0</v>
      </c>
      <c r="I1013" s="108"/>
      <c r="J1013" s="108"/>
      <c r="K1013" s="108"/>
      <c r="L1013" s="108">
        <v>0</v>
      </c>
      <c r="M1013" s="108">
        <v>0</v>
      </c>
    </row>
    <row r="1014" spans="1:13" x14ac:dyDescent="0.3">
      <c r="A1014" s="402" t="s">
        <v>14541</v>
      </c>
      <c r="B1014" s="402">
        <v>9210144</v>
      </c>
      <c r="C1014" s="108">
        <v>0.48</v>
      </c>
      <c r="D1014" s="108"/>
      <c r="E1014" s="108"/>
      <c r="F1014" s="108"/>
      <c r="G1014" s="108"/>
      <c r="H1014" s="108"/>
      <c r="I1014" s="108">
        <v>0.96</v>
      </c>
      <c r="J1014" s="108"/>
      <c r="K1014" s="108"/>
      <c r="L1014" s="108">
        <v>1.44</v>
      </c>
      <c r="M1014" s="108">
        <v>0.48</v>
      </c>
    </row>
    <row r="1015" spans="1:13" x14ac:dyDescent="0.3">
      <c r="A1015" s="402" t="s">
        <v>14542</v>
      </c>
      <c r="B1015" s="402">
        <v>9210144</v>
      </c>
      <c r="C1015" s="108"/>
      <c r="D1015" s="108">
        <v>1</v>
      </c>
      <c r="E1015" s="108"/>
      <c r="F1015" s="108"/>
      <c r="G1015" s="108"/>
      <c r="H1015" s="108"/>
      <c r="I1015" s="108">
        <v>0.96</v>
      </c>
      <c r="J1015" s="108"/>
      <c r="K1015" s="108"/>
      <c r="L1015" s="108">
        <v>1.96</v>
      </c>
      <c r="M1015" s="108">
        <v>1</v>
      </c>
    </row>
    <row r="1016" spans="1:13" x14ac:dyDescent="0.3">
      <c r="A1016" s="402" t="s">
        <v>14543</v>
      </c>
      <c r="B1016" s="402">
        <v>9210144</v>
      </c>
      <c r="C1016" s="108"/>
      <c r="D1016" s="108">
        <v>1</v>
      </c>
      <c r="E1016" s="108"/>
      <c r="F1016" s="108"/>
      <c r="G1016" s="108">
        <v>1</v>
      </c>
      <c r="H1016" s="108"/>
      <c r="I1016" s="108"/>
      <c r="J1016" s="108"/>
      <c r="K1016" s="108"/>
      <c r="L1016" s="108">
        <v>2</v>
      </c>
      <c r="M1016" s="108">
        <v>1</v>
      </c>
    </row>
    <row r="1017" spans="1:13" x14ac:dyDescent="0.3">
      <c r="A1017" s="402" t="s">
        <v>17791</v>
      </c>
      <c r="B1017" s="402">
        <v>9210144</v>
      </c>
      <c r="C1017" s="108"/>
      <c r="D1017" s="108">
        <v>24</v>
      </c>
      <c r="E1017" s="108"/>
      <c r="F1017" s="108"/>
      <c r="G1017" s="108">
        <v>24</v>
      </c>
      <c r="H1017" s="108"/>
      <c r="I1017" s="108"/>
      <c r="J1017" s="108">
        <v>0.32</v>
      </c>
      <c r="K1017" s="108"/>
      <c r="L1017" s="108">
        <v>48.32</v>
      </c>
      <c r="M1017" s="108">
        <v>24</v>
      </c>
    </row>
    <row r="1018" spans="1:13" x14ac:dyDescent="0.3">
      <c r="A1018" s="402" t="s">
        <v>17315</v>
      </c>
      <c r="B1018" s="402">
        <v>9210134</v>
      </c>
      <c r="C1018" s="108"/>
      <c r="D1018" s="108">
        <v>1</v>
      </c>
      <c r="E1018" s="108"/>
      <c r="F1018" s="108"/>
      <c r="G1018" s="108">
        <v>20</v>
      </c>
      <c r="H1018" s="108"/>
      <c r="I1018" s="108"/>
      <c r="J1018" s="108">
        <v>10</v>
      </c>
      <c r="K1018" s="108"/>
      <c r="L1018" s="108">
        <v>31</v>
      </c>
      <c r="M1018" s="108">
        <v>1</v>
      </c>
    </row>
    <row r="1019" spans="1:13" x14ac:dyDescent="0.3">
      <c r="A1019" s="402" t="s">
        <v>14544</v>
      </c>
      <c r="B1019" s="402">
        <v>9210144</v>
      </c>
      <c r="C1019" s="108"/>
      <c r="D1019" s="108">
        <v>2</v>
      </c>
      <c r="E1019" s="108"/>
      <c r="F1019" s="108"/>
      <c r="G1019" s="108">
        <v>6</v>
      </c>
      <c r="H1019" s="108"/>
      <c r="I1019" s="108"/>
      <c r="J1019" s="108"/>
      <c r="K1019" s="108"/>
      <c r="L1019" s="108">
        <v>8</v>
      </c>
      <c r="M1019" s="108">
        <v>2</v>
      </c>
    </row>
    <row r="1020" spans="1:13" x14ac:dyDescent="0.3">
      <c r="A1020" s="402" t="s">
        <v>14545</v>
      </c>
      <c r="B1020" s="402">
        <v>9210144</v>
      </c>
      <c r="C1020" s="108"/>
      <c r="D1020" s="108">
        <v>9</v>
      </c>
      <c r="E1020" s="108"/>
      <c r="F1020" s="108"/>
      <c r="G1020" s="108">
        <v>9</v>
      </c>
      <c r="H1020" s="108"/>
      <c r="I1020" s="108"/>
      <c r="J1020" s="108"/>
      <c r="K1020" s="108"/>
      <c r="L1020" s="108">
        <v>18</v>
      </c>
      <c r="M1020" s="108">
        <v>9</v>
      </c>
    </row>
    <row r="1021" spans="1:13" x14ac:dyDescent="0.3">
      <c r="A1021" s="402" t="s">
        <v>14546</v>
      </c>
      <c r="B1021" s="402">
        <v>9210144</v>
      </c>
      <c r="C1021" s="108">
        <v>0.32</v>
      </c>
      <c r="D1021" s="108"/>
      <c r="E1021" s="108"/>
      <c r="F1021" s="108"/>
      <c r="G1021" s="108"/>
      <c r="H1021" s="108"/>
      <c r="I1021" s="108">
        <v>0.48</v>
      </c>
      <c r="J1021" s="108"/>
      <c r="K1021" s="108">
        <v>0.48</v>
      </c>
      <c r="L1021" s="108">
        <v>1.28</v>
      </c>
      <c r="M1021" s="108">
        <v>0.32</v>
      </c>
    </row>
    <row r="1022" spans="1:13" x14ac:dyDescent="0.3">
      <c r="A1022" s="402" t="s">
        <v>14547</v>
      </c>
      <c r="B1022" s="402">
        <v>9210134</v>
      </c>
      <c r="C1022" s="108">
        <v>0.64</v>
      </c>
      <c r="D1022" s="108"/>
      <c r="E1022" s="108"/>
      <c r="F1022" s="108"/>
      <c r="G1022" s="108"/>
      <c r="H1022" s="108"/>
      <c r="I1022" s="108">
        <v>0.96</v>
      </c>
      <c r="J1022" s="108"/>
      <c r="K1022" s="108">
        <v>1.44</v>
      </c>
      <c r="L1022" s="108">
        <v>3.04</v>
      </c>
      <c r="M1022" s="108">
        <v>0.64</v>
      </c>
    </row>
    <row r="1023" spans="1:13" x14ac:dyDescent="0.3">
      <c r="A1023" s="402" t="s">
        <v>14548</v>
      </c>
      <c r="B1023" s="402">
        <v>9210144</v>
      </c>
      <c r="C1023" s="108">
        <v>0.48</v>
      </c>
      <c r="D1023" s="108"/>
      <c r="E1023" s="108"/>
      <c r="F1023" s="108"/>
      <c r="G1023" s="108"/>
      <c r="H1023" s="108"/>
      <c r="I1023" s="108">
        <v>0.48</v>
      </c>
      <c r="J1023" s="108">
        <v>0.32</v>
      </c>
      <c r="K1023" s="108"/>
      <c r="L1023" s="108">
        <v>1.28</v>
      </c>
      <c r="M1023" s="108">
        <v>0.48</v>
      </c>
    </row>
    <row r="1024" spans="1:13" x14ac:dyDescent="0.3">
      <c r="A1024" s="402" t="s">
        <v>14549</v>
      </c>
      <c r="B1024" s="402">
        <v>9210244</v>
      </c>
      <c r="C1024" s="108"/>
      <c r="D1024" s="108"/>
      <c r="E1024" s="108"/>
      <c r="F1024" s="108">
        <v>0</v>
      </c>
      <c r="G1024" s="108"/>
      <c r="H1024" s="108">
        <v>0</v>
      </c>
      <c r="I1024" s="108"/>
      <c r="J1024" s="108"/>
      <c r="K1024" s="108"/>
      <c r="L1024" s="108">
        <v>0</v>
      </c>
      <c r="M1024" s="108">
        <v>0</v>
      </c>
    </row>
    <row r="1025" spans="1:13" x14ac:dyDescent="0.3">
      <c r="A1025" s="402" t="s">
        <v>14550</v>
      </c>
      <c r="B1025" s="402">
        <v>9210132</v>
      </c>
      <c r="C1025" s="108">
        <v>0.32</v>
      </c>
      <c r="D1025" s="108"/>
      <c r="E1025" s="108"/>
      <c r="F1025" s="108"/>
      <c r="G1025" s="108"/>
      <c r="H1025" s="108"/>
      <c r="I1025" s="108">
        <v>0.48</v>
      </c>
      <c r="J1025" s="108"/>
      <c r="K1025" s="108">
        <v>0.48</v>
      </c>
      <c r="L1025" s="108">
        <v>1.28</v>
      </c>
      <c r="M1025" s="108">
        <v>0.32</v>
      </c>
    </row>
    <row r="1026" spans="1:13" x14ac:dyDescent="0.3">
      <c r="A1026" s="402" t="s">
        <v>14551</v>
      </c>
      <c r="B1026" s="402">
        <v>9210144</v>
      </c>
      <c r="C1026" s="108"/>
      <c r="D1026" s="108">
        <v>6</v>
      </c>
      <c r="E1026" s="108"/>
      <c r="F1026" s="108"/>
      <c r="G1026" s="108">
        <v>8</v>
      </c>
      <c r="H1026" s="108"/>
      <c r="I1026" s="108"/>
      <c r="J1026" s="108">
        <v>1.28</v>
      </c>
      <c r="K1026" s="108"/>
      <c r="L1026" s="108">
        <v>15.28</v>
      </c>
      <c r="M1026" s="108">
        <v>6</v>
      </c>
    </row>
    <row r="1027" spans="1:13" x14ac:dyDescent="0.3">
      <c r="A1027" s="402" t="s">
        <v>14552</v>
      </c>
      <c r="B1027" s="402">
        <v>9210144</v>
      </c>
      <c r="C1027" s="108"/>
      <c r="D1027" s="108">
        <v>2</v>
      </c>
      <c r="E1027" s="108"/>
      <c r="F1027" s="108"/>
      <c r="G1027" s="108">
        <v>2</v>
      </c>
      <c r="H1027" s="108"/>
      <c r="I1027" s="108"/>
      <c r="J1027" s="108"/>
      <c r="K1027" s="108"/>
      <c r="L1027" s="108">
        <v>4</v>
      </c>
      <c r="M1027" s="108">
        <v>2</v>
      </c>
    </row>
    <row r="1028" spans="1:13" x14ac:dyDescent="0.3">
      <c r="A1028" s="402" t="s">
        <v>14553</v>
      </c>
      <c r="B1028" s="402">
        <v>9210144</v>
      </c>
      <c r="C1028" s="108"/>
      <c r="D1028" s="108">
        <v>3</v>
      </c>
      <c r="E1028" s="108"/>
      <c r="F1028" s="108"/>
      <c r="G1028" s="108">
        <v>3</v>
      </c>
      <c r="H1028" s="108"/>
      <c r="I1028" s="108"/>
      <c r="J1028" s="108">
        <v>0.32</v>
      </c>
      <c r="K1028" s="108"/>
      <c r="L1028" s="108">
        <v>6.32</v>
      </c>
      <c r="M1028" s="108">
        <v>3</v>
      </c>
    </row>
    <row r="1029" spans="1:13" x14ac:dyDescent="0.3">
      <c r="A1029" s="402" t="s">
        <v>27083</v>
      </c>
      <c r="B1029" s="402">
        <v>9210244</v>
      </c>
      <c r="C1029" s="108"/>
      <c r="D1029" s="108"/>
      <c r="E1029" s="108"/>
      <c r="F1029" s="108"/>
      <c r="G1029" s="108"/>
      <c r="H1029" s="108">
        <v>0</v>
      </c>
      <c r="I1029" s="108"/>
      <c r="J1029" s="108"/>
      <c r="K1029" s="108"/>
      <c r="L1029" s="108">
        <v>0</v>
      </c>
      <c r="M1029" s="108">
        <v>0</v>
      </c>
    </row>
    <row r="1030" spans="1:13" x14ac:dyDescent="0.3">
      <c r="A1030" s="402" t="s">
        <v>14554</v>
      </c>
      <c r="B1030" s="402">
        <v>9210134</v>
      </c>
      <c r="C1030" s="108"/>
      <c r="D1030" s="108">
        <v>3</v>
      </c>
      <c r="E1030" s="108"/>
      <c r="F1030" s="108"/>
      <c r="G1030" s="108">
        <v>8</v>
      </c>
      <c r="H1030" s="108"/>
      <c r="I1030" s="108"/>
      <c r="J1030" s="108"/>
      <c r="K1030" s="108">
        <v>2.88</v>
      </c>
      <c r="L1030" s="108">
        <v>13.879999999999999</v>
      </c>
      <c r="M1030" s="108">
        <v>3</v>
      </c>
    </row>
    <row r="1031" spans="1:13" x14ac:dyDescent="0.3">
      <c r="A1031" s="402" t="s">
        <v>14555</v>
      </c>
      <c r="B1031" s="402">
        <v>9210144</v>
      </c>
      <c r="C1031" s="108"/>
      <c r="D1031" s="108">
        <v>8</v>
      </c>
      <c r="E1031" s="108"/>
      <c r="F1031" s="108"/>
      <c r="G1031" s="108">
        <v>12</v>
      </c>
      <c r="H1031" s="108"/>
      <c r="I1031" s="108"/>
      <c r="J1031" s="108">
        <v>0.64</v>
      </c>
      <c r="K1031" s="108"/>
      <c r="L1031" s="108">
        <v>20.64</v>
      </c>
      <c r="M1031" s="108">
        <v>8</v>
      </c>
    </row>
    <row r="1032" spans="1:13" x14ac:dyDescent="0.3">
      <c r="A1032" s="402" t="s">
        <v>14556</v>
      </c>
      <c r="B1032" s="402">
        <v>9210140</v>
      </c>
      <c r="C1032" s="108"/>
      <c r="D1032" s="108">
        <v>3</v>
      </c>
      <c r="E1032" s="108"/>
      <c r="F1032" s="108"/>
      <c r="G1032" s="108"/>
      <c r="H1032" s="108"/>
      <c r="I1032" s="108">
        <v>0.48</v>
      </c>
      <c r="J1032" s="108"/>
      <c r="K1032" s="108"/>
      <c r="L1032" s="108">
        <v>3.48</v>
      </c>
      <c r="M1032" s="108">
        <v>3</v>
      </c>
    </row>
    <row r="1033" spans="1:13" x14ac:dyDescent="0.3">
      <c r="A1033" s="402" t="s">
        <v>14557</v>
      </c>
      <c r="B1033" s="402">
        <v>9210140</v>
      </c>
      <c r="C1033" s="108"/>
      <c r="D1033" s="108"/>
      <c r="E1033" s="108"/>
      <c r="F1033" s="108"/>
      <c r="G1033" s="108"/>
      <c r="H1033" s="108"/>
      <c r="I1033" s="108"/>
      <c r="J1033" s="108">
        <v>0.64</v>
      </c>
      <c r="K1033" s="108"/>
      <c r="L1033" s="108">
        <v>0.64</v>
      </c>
      <c r="M1033" s="108">
        <v>0</v>
      </c>
    </row>
    <row r="1034" spans="1:13" x14ac:dyDescent="0.3">
      <c r="A1034" s="402" t="s">
        <v>14558</v>
      </c>
      <c r="B1034" s="402">
        <v>9210140</v>
      </c>
      <c r="C1034" s="108"/>
      <c r="D1034" s="108">
        <v>6</v>
      </c>
      <c r="E1034" s="108"/>
      <c r="F1034" s="108"/>
      <c r="G1034" s="108">
        <v>40</v>
      </c>
      <c r="H1034" s="108"/>
      <c r="I1034" s="108"/>
      <c r="J1034" s="108"/>
      <c r="K1034" s="108"/>
      <c r="L1034" s="108">
        <v>46</v>
      </c>
      <c r="M1034" s="108">
        <v>6</v>
      </c>
    </row>
    <row r="1035" spans="1:13" x14ac:dyDescent="0.3">
      <c r="A1035" s="402" t="s">
        <v>14559</v>
      </c>
      <c r="B1035" s="402">
        <v>9210132</v>
      </c>
      <c r="C1035" s="108">
        <v>0.17</v>
      </c>
      <c r="D1035" s="108"/>
      <c r="E1035" s="108"/>
      <c r="F1035" s="108"/>
      <c r="G1035" s="108"/>
      <c r="H1035" s="108"/>
      <c r="I1035" s="108">
        <v>1.44</v>
      </c>
      <c r="J1035" s="108"/>
      <c r="K1035" s="108"/>
      <c r="L1035" s="108">
        <v>1.6099999999999999</v>
      </c>
      <c r="M1035" s="108">
        <v>0.17</v>
      </c>
    </row>
    <row r="1036" spans="1:13" x14ac:dyDescent="0.3">
      <c r="A1036" s="402" t="s">
        <v>14560</v>
      </c>
      <c r="B1036" s="402">
        <v>9210140</v>
      </c>
      <c r="C1036" s="108"/>
      <c r="D1036" s="108">
        <v>2</v>
      </c>
      <c r="E1036" s="108"/>
      <c r="F1036" s="108"/>
      <c r="G1036" s="108"/>
      <c r="H1036" s="108"/>
      <c r="I1036" s="108">
        <v>0.48</v>
      </c>
      <c r="J1036" s="108">
        <v>0.32</v>
      </c>
      <c r="K1036" s="108"/>
      <c r="L1036" s="108">
        <v>2.8</v>
      </c>
      <c r="M1036" s="108">
        <v>2</v>
      </c>
    </row>
    <row r="1037" spans="1:13" x14ac:dyDescent="0.3">
      <c r="A1037" s="402" t="s">
        <v>14561</v>
      </c>
      <c r="B1037" s="402">
        <v>9210144</v>
      </c>
      <c r="C1037" s="108"/>
      <c r="D1037" s="108">
        <v>4</v>
      </c>
      <c r="E1037" s="108"/>
      <c r="F1037" s="108"/>
      <c r="G1037" s="108">
        <v>4</v>
      </c>
      <c r="H1037" s="108"/>
      <c r="I1037" s="108"/>
      <c r="J1037" s="108">
        <v>0.96</v>
      </c>
      <c r="K1037" s="108"/>
      <c r="L1037" s="108">
        <v>8.9600000000000009</v>
      </c>
      <c r="M1037" s="108">
        <v>4</v>
      </c>
    </row>
    <row r="1038" spans="1:13" x14ac:dyDescent="0.3">
      <c r="A1038" s="402" t="s">
        <v>14562</v>
      </c>
      <c r="B1038" s="402">
        <v>9210132</v>
      </c>
      <c r="C1038" s="108"/>
      <c r="D1038" s="108">
        <v>2</v>
      </c>
      <c r="E1038" s="108"/>
      <c r="F1038" s="108"/>
      <c r="G1038" s="108"/>
      <c r="H1038" s="108"/>
      <c r="I1038" s="108">
        <v>0.48</v>
      </c>
      <c r="J1038" s="108"/>
      <c r="K1038" s="108">
        <v>0.32</v>
      </c>
      <c r="L1038" s="108">
        <v>2.8</v>
      </c>
      <c r="M1038" s="108">
        <v>2</v>
      </c>
    </row>
    <row r="1039" spans="1:13" x14ac:dyDescent="0.3">
      <c r="A1039" s="402" t="s">
        <v>14563</v>
      </c>
      <c r="B1039" s="402">
        <v>9210144</v>
      </c>
      <c r="C1039" s="108"/>
      <c r="D1039" s="108">
        <v>1</v>
      </c>
      <c r="E1039" s="108"/>
      <c r="F1039" s="108"/>
      <c r="G1039" s="108"/>
      <c r="H1039" s="108"/>
      <c r="I1039" s="108">
        <v>1.92</v>
      </c>
      <c r="J1039" s="108"/>
      <c r="K1039" s="108">
        <v>2.4</v>
      </c>
      <c r="L1039" s="108">
        <v>5.32</v>
      </c>
      <c r="M1039" s="108">
        <v>1</v>
      </c>
    </row>
    <row r="1040" spans="1:13" x14ac:dyDescent="0.3">
      <c r="A1040" s="402" t="s">
        <v>14564</v>
      </c>
      <c r="B1040" s="402">
        <v>9210144</v>
      </c>
      <c r="C1040" s="108">
        <v>0.64</v>
      </c>
      <c r="D1040" s="108"/>
      <c r="E1040" s="108"/>
      <c r="F1040" s="108"/>
      <c r="G1040" s="108">
        <v>2</v>
      </c>
      <c r="H1040" s="108"/>
      <c r="I1040" s="108">
        <v>0.32</v>
      </c>
      <c r="J1040" s="108"/>
      <c r="K1040" s="108">
        <v>2.4</v>
      </c>
      <c r="L1040" s="108">
        <v>5.3599999999999994</v>
      </c>
      <c r="M1040" s="108">
        <v>0.64</v>
      </c>
    </row>
    <row r="1041" spans="1:13" x14ac:dyDescent="0.3">
      <c r="A1041" s="402" t="s">
        <v>14565</v>
      </c>
      <c r="B1041" s="402">
        <v>9210144</v>
      </c>
      <c r="C1041" s="108"/>
      <c r="D1041" s="108">
        <v>2</v>
      </c>
      <c r="E1041" s="108"/>
      <c r="F1041" s="108"/>
      <c r="G1041" s="108">
        <v>4</v>
      </c>
      <c r="H1041" s="108"/>
      <c r="I1041" s="108"/>
      <c r="J1041" s="108"/>
      <c r="K1041" s="108"/>
      <c r="L1041" s="108">
        <v>6</v>
      </c>
      <c r="M1041" s="108">
        <v>2</v>
      </c>
    </row>
    <row r="1042" spans="1:13" x14ac:dyDescent="0.3">
      <c r="A1042" s="402" t="s">
        <v>14566</v>
      </c>
      <c r="B1042" s="402">
        <v>9210144</v>
      </c>
      <c r="C1042" s="108"/>
      <c r="D1042" s="108">
        <v>3</v>
      </c>
      <c r="E1042" s="108"/>
      <c r="F1042" s="108"/>
      <c r="G1042" s="108"/>
      <c r="H1042" s="108"/>
      <c r="I1042" s="108">
        <v>1.92</v>
      </c>
      <c r="J1042" s="108"/>
      <c r="K1042" s="108">
        <v>0.32</v>
      </c>
      <c r="L1042" s="108">
        <v>5.24</v>
      </c>
      <c r="M1042" s="108">
        <v>3</v>
      </c>
    </row>
    <row r="1043" spans="1:13" x14ac:dyDescent="0.3">
      <c r="A1043" s="402" t="s">
        <v>14567</v>
      </c>
      <c r="B1043" s="402">
        <v>9210132</v>
      </c>
      <c r="C1043" s="108"/>
      <c r="D1043" s="108">
        <v>6</v>
      </c>
      <c r="E1043" s="108"/>
      <c r="F1043" s="108"/>
      <c r="G1043" s="108"/>
      <c r="H1043" s="108"/>
      <c r="I1043" s="108">
        <v>0.48</v>
      </c>
      <c r="J1043" s="108"/>
      <c r="K1043" s="108"/>
      <c r="L1043" s="108">
        <v>6.48</v>
      </c>
      <c r="M1043" s="108">
        <v>6</v>
      </c>
    </row>
    <row r="1044" spans="1:13" x14ac:dyDescent="0.3">
      <c r="A1044" s="402" t="s">
        <v>14568</v>
      </c>
      <c r="B1044" s="402">
        <v>9210144</v>
      </c>
      <c r="C1044" s="108">
        <v>0.48</v>
      </c>
      <c r="D1044" s="108"/>
      <c r="E1044" s="108"/>
      <c r="F1044" s="108"/>
      <c r="G1044" s="108"/>
      <c r="H1044" s="108"/>
      <c r="I1044" s="108">
        <v>0.96</v>
      </c>
      <c r="J1044" s="108"/>
      <c r="K1044" s="108"/>
      <c r="L1044" s="108">
        <v>1.44</v>
      </c>
      <c r="M1044" s="108">
        <v>0.48</v>
      </c>
    </row>
    <row r="1045" spans="1:13" x14ac:dyDescent="0.3">
      <c r="A1045" s="402" t="s">
        <v>14569</v>
      </c>
      <c r="B1045" s="402">
        <v>9210144</v>
      </c>
      <c r="C1045" s="108"/>
      <c r="D1045" s="108">
        <v>10</v>
      </c>
      <c r="E1045" s="108"/>
      <c r="F1045" s="108"/>
      <c r="G1045" s="108">
        <v>6</v>
      </c>
      <c r="H1045" s="108"/>
      <c r="I1045" s="108"/>
      <c r="J1045" s="108"/>
      <c r="K1045" s="108">
        <v>0.96</v>
      </c>
      <c r="L1045" s="108">
        <v>16.96</v>
      </c>
      <c r="M1045" s="108">
        <v>10</v>
      </c>
    </row>
    <row r="1046" spans="1:13" x14ac:dyDescent="0.3">
      <c r="A1046" s="402" t="s">
        <v>14570</v>
      </c>
      <c r="B1046" s="402">
        <v>9210144</v>
      </c>
      <c r="C1046" s="108">
        <v>0.32</v>
      </c>
      <c r="D1046" s="108"/>
      <c r="E1046" s="108"/>
      <c r="F1046" s="108"/>
      <c r="G1046" s="108"/>
      <c r="H1046" s="108"/>
      <c r="I1046" s="108">
        <v>0.48</v>
      </c>
      <c r="J1046" s="108">
        <v>0.32</v>
      </c>
      <c r="K1046" s="108"/>
      <c r="L1046" s="108">
        <v>1.1200000000000001</v>
      </c>
      <c r="M1046" s="108">
        <v>0.32</v>
      </c>
    </row>
    <row r="1047" spans="1:13" x14ac:dyDescent="0.3">
      <c r="A1047" s="402" t="s">
        <v>15968</v>
      </c>
      <c r="B1047" s="402">
        <v>9210144</v>
      </c>
      <c r="C1047" s="108">
        <v>0.32</v>
      </c>
      <c r="D1047" s="108"/>
      <c r="E1047" s="108"/>
      <c r="F1047" s="108"/>
      <c r="G1047" s="108"/>
      <c r="H1047" s="108"/>
      <c r="I1047" s="108">
        <v>0.48</v>
      </c>
      <c r="J1047" s="108"/>
      <c r="K1047" s="108"/>
      <c r="L1047" s="108">
        <v>0.8</v>
      </c>
      <c r="M1047" s="108">
        <v>0.32</v>
      </c>
    </row>
    <row r="1048" spans="1:13" x14ac:dyDescent="0.3">
      <c r="A1048" s="402" t="s">
        <v>14571</v>
      </c>
      <c r="B1048" s="402">
        <v>9210144</v>
      </c>
      <c r="C1048" s="108">
        <v>0.17</v>
      </c>
      <c r="D1048" s="108"/>
      <c r="E1048" s="108"/>
      <c r="F1048" s="108"/>
      <c r="G1048" s="108"/>
      <c r="H1048" s="108"/>
      <c r="I1048" s="108">
        <v>0.48</v>
      </c>
      <c r="J1048" s="108"/>
      <c r="K1048" s="108">
        <v>1.44</v>
      </c>
      <c r="L1048" s="108">
        <v>2.09</v>
      </c>
      <c r="M1048" s="108">
        <v>0.17</v>
      </c>
    </row>
    <row r="1049" spans="1:13" x14ac:dyDescent="0.3">
      <c r="A1049" s="402" t="s">
        <v>14572</v>
      </c>
      <c r="B1049" s="402">
        <v>9210144</v>
      </c>
      <c r="C1049" s="108"/>
      <c r="D1049" s="108">
        <v>33</v>
      </c>
      <c r="E1049" s="108"/>
      <c r="F1049" s="108"/>
      <c r="G1049" s="108">
        <v>16</v>
      </c>
      <c r="H1049" s="108"/>
      <c r="I1049" s="108"/>
      <c r="J1049" s="108">
        <v>4.8</v>
      </c>
      <c r="K1049" s="108"/>
      <c r="L1049" s="108">
        <v>53.8</v>
      </c>
      <c r="M1049" s="108">
        <v>33</v>
      </c>
    </row>
    <row r="1050" spans="1:13" x14ac:dyDescent="0.3">
      <c r="A1050" s="402" t="s">
        <v>14573</v>
      </c>
      <c r="B1050" s="402">
        <v>9210144</v>
      </c>
      <c r="C1050" s="108"/>
      <c r="D1050" s="108">
        <v>2</v>
      </c>
      <c r="E1050" s="108"/>
      <c r="F1050" s="108"/>
      <c r="G1050" s="108">
        <v>10</v>
      </c>
      <c r="H1050" s="108"/>
      <c r="I1050" s="108"/>
      <c r="J1050" s="108">
        <v>1.92</v>
      </c>
      <c r="K1050" s="108">
        <v>1.92</v>
      </c>
      <c r="L1050" s="108">
        <v>15.84</v>
      </c>
      <c r="M1050" s="108">
        <v>2</v>
      </c>
    </row>
    <row r="1051" spans="1:13" x14ac:dyDescent="0.3">
      <c r="A1051" s="402" t="s">
        <v>14574</v>
      </c>
      <c r="B1051" s="402">
        <v>9210144</v>
      </c>
      <c r="C1051" s="108"/>
      <c r="D1051" s="108">
        <v>3</v>
      </c>
      <c r="E1051" s="108"/>
      <c r="F1051" s="108"/>
      <c r="G1051" s="108">
        <v>4</v>
      </c>
      <c r="H1051" s="108"/>
      <c r="I1051" s="108"/>
      <c r="J1051" s="108"/>
      <c r="K1051" s="108"/>
      <c r="L1051" s="108">
        <v>7</v>
      </c>
      <c r="M1051" s="108">
        <v>3</v>
      </c>
    </row>
    <row r="1052" spans="1:13" x14ac:dyDescent="0.3">
      <c r="A1052" s="402" t="s">
        <v>14575</v>
      </c>
      <c r="B1052" s="402">
        <v>9210134</v>
      </c>
      <c r="C1052" s="108"/>
      <c r="D1052" s="108">
        <v>2</v>
      </c>
      <c r="E1052" s="108"/>
      <c r="F1052" s="108"/>
      <c r="G1052" s="108"/>
      <c r="H1052" s="108"/>
      <c r="I1052" s="108">
        <v>0.64</v>
      </c>
      <c r="J1052" s="108"/>
      <c r="K1052" s="108"/>
      <c r="L1052" s="108">
        <v>2.64</v>
      </c>
      <c r="M1052" s="108">
        <v>2</v>
      </c>
    </row>
    <row r="1053" spans="1:13" x14ac:dyDescent="0.3">
      <c r="A1053" s="402" t="s">
        <v>14576</v>
      </c>
      <c r="B1053" s="402">
        <v>9210132</v>
      </c>
      <c r="C1053" s="108">
        <v>0.17</v>
      </c>
      <c r="D1053" s="108"/>
      <c r="E1053" s="108"/>
      <c r="F1053" s="108"/>
      <c r="G1053" s="108"/>
      <c r="H1053" s="108"/>
      <c r="I1053" s="108">
        <v>0.32</v>
      </c>
      <c r="J1053" s="108"/>
      <c r="K1053" s="108"/>
      <c r="L1053" s="108">
        <v>0.49</v>
      </c>
      <c r="M1053" s="108">
        <v>0.17</v>
      </c>
    </row>
    <row r="1054" spans="1:13" x14ac:dyDescent="0.3">
      <c r="A1054" s="402" t="s">
        <v>14577</v>
      </c>
      <c r="B1054" s="402">
        <v>9210134</v>
      </c>
      <c r="C1054" s="108"/>
      <c r="D1054" s="108">
        <v>6</v>
      </c>
      <c r="E1054" s="108"/>
      <c r="F1054" s="108"/>
      <c r="G1054" s="108">
        <v>2</v>
      </c>
      <c r="H1054" s="108"/>
      <c r="I1054" s="108">
        <v>2.4</v>
      </c>
      <c r="J1054" s="108">
        <v>0.64</v>
      </c>
      <c r="K1054" s="108">
        <v>5.76</v>
      </c>
      <c r="L1054" s="108">
        <v>16.8</v>
      </c>
      <c r="M1054" s="108">
        <v>6</v>
      </c>
    </row>
    <row r="1055" spans="1:13" x14ac:dyDescent="0.3">
      <c r="A1055" s="402" t="s">
        <v>16048</v>
      </c>
      <c r="B1055" s="402">
        <v>9210144</v>
      </c>
      <c r="C1055" s="108"/>
      <c r="D1055" s="108">
        <v>15</v>
      </c>
      <c r="E1055" s="108"/>
      <c r="F1055" s="108"/>
      <c r="G1055" s="108">
        <v>2</v>
      </c>
      <c r="H1055" s="108"/>
      <c r="I1055" s="108"/>
      <c r="J1055" s="108"/>
      <c r="K1055" s="108">
        <v>0.64</v>
      </c>
      <c r="L1055" s="108">
        <v>17.64</v>
      </c>
      <c r="M1055" s="108">
        <v>15</v>
      </c>
    </row>
    <row r="1056" spans="1:13" x14ac:dyDescent="0.3">
      <c r="A1056" s="402" t="s">
        <v>14578</v>
      </c>
      <c r="B1056" s="402">
        <v>9210144</v>
      </c>
      <c r="C1056" s="108"/>
      <c r="D1056" s="108">
        <v>4</v>
      </c>
      <c r="E1056" s="108"/>
      <c r="F1056" s="108"/>
      <c r="G1056" s="108">
        <v>12</v>
      </c>
      <c r="H1056" s="108"/>
      <c r="I1056" s="108"/>
      <c r="J1056" s="108"/>
      <c r="K1056" s="108">
        <v>0.48</v>
      </c>
      <c r="L1056" s="108">
        <v>16.48</v>
      </c>
      <c r="M1056" s="108">
        <v>4</v>
      </c>
    </row>
    <row r="1057" spans="1:13" x14ac:dyDescent="0.3">
      <c r="A1057" s="402" t="s">
        <v>14579</v>
      </c>
      <c r="B1057" s="402">
        <v>9210140</v>
      </c>
      <c r="C1057" s="108">
        <v>0.17</v>
      </c>
      <c r="D1057" s="108"/>
      <c r="E1057" s="108"/>
      <c r="F1057" s="108"/>
      <c r="G1057" s="108"/>
      <c r="H1057" s="108"/>
      <c r="I1057" s="108">
        <v>0.48</v>
      </c>
      <c r="J1057" s="108"/>
      <c r="K1057" s="108">
        <v>0.48</v>
      </c>
      <c r="L1057" s="108">
        <v>1.1299999999999999</v>
      </c>
      <c r="M1057" s="108">
        <v>0.17</v>
      </c>
    </row>
    <row r="1058" spans="1:13" x14ac:dyDescent="0.3">
      <c r="A1058" s="402" t="s">
        <v>14580</v>
      </c>
      <c r="B1058" s="402">
        <v>9210134</v>
      </c>
      <c r="C1058" s="108"/>
      <c r="D1058" s="108">
        <v>2</v>
      </c>
      <c r="E1058" s="108"/>
      <c r="F1058" s="108"/>
      <c r="G1058" s="108"/>
      <c r="H1058" s="108"/>
      <c r="I1058" s="108">
        <v>0.48</v>
      </c>
      <c r="J1058" s="108">
        <v>0.32</v>
      </c>
      <c r="K1058" s="108"/>
      <c r="L1058" s="108">
        <v>2.8</v>
      </c>
      <c r="M1058" s="108">
        <v>2</v>
      </c>
    </row>
    <row r="1059" spans="1:13" x14ac:dyDescent="0.3">
      <c r="A1059" s="402" t="s">
        <v>14581</v>
      </c>
      <c r="B1059" s="402">
        <v>9210134</v>
      </c>
      <c r="C1059" s="108"/>
      <c r="D1059" s="108">
        <v>4</v>
      </c>
      <c r="E1059" s="108"/>
      <c r="F1059" s="108"/>
      <c r="G1059" s="108"/>
      <c r="H1059" s="108"/>
      <c r="I1059" s="108">
        <v>0.96</v>
      </c>
      <c r="J1059" s="108"/>
      <c r="K1059" s="108">
        <v>0.48</v>
      </c>
      <c r="L1059" s="108">
        <v>5.4399999999999995</v>
      </c>
      <c r="M1059" s="108">
        <v>4</v>
      </c>
    </row>
    <row r="1060" spans="1:13" x14ac:dyDescent="0.3">
      <c r="A1060" s="402" t="s">
        <v>14582</v>
      </c>
      <c r="B1060" s="402">
        <v>9210136</v>
      </c>
      <c r="C1060" s="108"/>
      <c r="D1060" s="108">
        <v>1</v>
      </c>
      <c r="E1060" s="108"/>
      <c r="F1060" s="108"/>
      <c r="G1060" s="108"/>
      <c r="H1060" s="108"/>
      <c r="I1060" s="108"/>
      <c r="J1060" s="108"/>
      <c r="K1060" s="108">
        <v>0.48</v>
      </c>
      <c r="L1060" s="108">
        <v>1.48</v>
      </c>
      <c r="M1060" s="108">
        <v>1</v>
      </c>
    </row>
    <row r="1061" spans="1:13" x14ac:dyDescent="0.3">
      <c r="A1061" s="402" t="s">
        <v>14583</v>
      </c>
      <c r="B1061" s="402">
        <v>9210134</v>
      </c>
      <c r="C1061" s="108"/>
      <c r="D1061" s="108">
        <v>8</v>
      </c>
      <c r="E1061" s="108"/>
      <c r="F1061" s="108"/>
      <c r="G1061" s="108">
        <v>30</v>
      </c>
      <c r="H1061" s="108"/>
      <c r="I1061" s="108"/>
      <c r="J1061" s="108"/>
      <c r="K1061" s="108">
        <v>0.48</v>
      </c>
      <c r="L1061" s="108">
        <v>38.479999999999997</v>
      </c>
      <c r="M1061" s="108">
        <v>8</v>
      </c>
    </row>
    <row r="1062" spans="1:13" x14ac:dyDescent="0.3">
      <c r="A1062" s="402" t="s">
        <v>14584</v>
      </c>
      <c r="B1062" s="402">
        <v>9210144</v>
      </c>
      <c r="C1062" s="108"/>
      <c r="D1062" s="108">
        <v>1</v>
      </c>
      <c r="E1062" s="108"/>
      <c r="F1062" s="108"/>
      <c r="G1062" s="108">
        <v>2</v>
      </c>
      <c r="H1062" s="108"/>
      <c r="I1062" s="108"/>
      <c r="J1062" s="108"/>
      <c r="K1062" s="108">
        <v>0.32</v>
      </c>
      <c r="L1062" s="108">
        <v>3.32</v>
      </c>
      <c r="M1062" s="108">
        <v>1</v>
      </c>
    </row>
    <row r="1063" spans="1:13" x14ac:dyDescent="0.3">
      <c r="A1063" s="402" t="s">
        <v>14585</v>
      </c>
      <c r="B1063" s="402">
        <v>9210144</v>
      </c>
      <c r="C1063" s="108"/>
      <c r="D1063" s="108">
        <v>16</v>
      </c>
      <c r="E1063" s="108"/>
      <c r="F1063" s="108"/>
      <c r="G1063" s="108">
        <v>8</v>
      </c>
      <c r="H1063" s="108"/>
      <c r="I1063" s="108"/>
      <c r="J1063" s="108"/>
      <c r="K1063" s="108"/>
      <c r="L1063" s="108">
        <v>24</v>
      </c>
      <c r="M1063" s="108">
        <v>16</v>
      </c>
    </row>
    <row r="1064" spans="1:13" x14ac:dyDescent="0.3">
      <c r="A1064" s="402" t="s">
        <v>14586</v>
      </c>
      <c r="B1064" s="402">
        <v>9210144</v>
      </c>
      <c r="C1064" s="108"/>
      <c r="D1064" s="108">
        <v>9</v>
      </c>
      <c r="E1064" s="108"/>
      <c r="F1064" s="108"/>
      <c r="G1064" s="108">
        <v>17</v>
      </c>
      <c r="H1064" s="108"/>
      <c r="I1064" s="108"/>
      <c r="J1064" s="108"/>
      <c r="K1064" s="108"/>
      <c r="L1064" s="108">
        <v>26</v>
      </c>
      <c r="M1064" s="108">
        <v>9</v>
      </c>
    </row>
    <row r="1065" spans="1:13" x14ac:dyDescent="0.3">
      <c r="A1065" s="402" t="s">
        <v>14587</v>
      </c>
      <c r="B1065" s="402">
        <v>9210144</v>
      </c>
      <c r="C1065" s="108"/>
      <c r="D1065" s="108"/>
      <c r="E1065" s="108"/>
      <c r="F1065" s="108"/>
      <c r="G1065" s="108">
        <v>40</v>
      </c>
      <c r="H1065" s="108"/>
      <c r="I1065" s="108"/>
      <c r="J1065" s="108"/>
      <c r="K1065" s="108"/>
      <c r="L1065" s="108">
        <v>40</v>
      </c>
      <c r="M1065" s="108">
        <v>0</v>
      </c>
    </row>
    <row r="1066" spans="1:13" x14ac:dyDescent="0.3">
      <c r="A1066" s="402" t="s">
        <v>14587</v>
      </c>
      <c r="B1066" s="402">
        <v>9210244</v>
      </c>
      <c r="C1066" s="108"/>
      <c r="D1066" s="108"/>
      <c r="E1066" s="108"/>
      <c r="F1066" s="108">
        <v>10</v>
      </c>
      <c r="G1066" s="108"/>
      <c r="H1066" s="108"/>
      <c r="I1066" s="108"/>
      <c r="J1066" s="108"/>
      <c r="K1066" s="108"/>
      <c r="L1066" s="108">
        <v>10</v>
      </c>
      <c r="M1066" s="108">
        <v>10</v>
      </c>
    </row>
    <row r="1067" spans="1:13" x14ac:dyDescent="0.3">
      <c r="A1067" s="402" t="s">
        <v>17676</v>
      </c>
      <c r="B1067" s="402">
        <v>9210132</v>
      </c>
      <c r="C1067" s="108">
        <v>0.48</v>
      </c>
      <c r="D1067" s="108"/>
      <c r="E1067" s="108"/>
      <c r="F1067" s="108"/>
      <c r="G1067" s="108">
        <v>2</v>
      </c>
      <c r="H1067" s="108"/>
      <c r="I1067" s="108"/>
      <c r="J1067" s="108"/>
      <c r="K1067" s="108"/>
      <c r="L1067" s="108">
        <v>2.48</v>
      </c>
      <c r="M1067" s="108">
        <v>0.48</v>
      </c>
    </row>
    <row r="1068" spans="1:13" x14ac:dyDescent="0.3">
      <c r="A1068" s="402" t="s">
        <v>14588</v>
      </c>
      <c r="B1068" s="402">
        <v>9210144</v>
      </c>
      <c r="C1068" s="108"/>
      <c r="D1068" s="108">
        <v>6</v>
      </c>
      <c r="E1068" s="108"/>
      <c r="F1068" s="108"/>
      <c r="G1068" s="108">
        <v>6</v>
      </c>
      <c r="H1068" s="108"/>
      <c r="I1068" s="108"/>
      <c r="J1068" s="108">
        <v>0.32</v>
      </c>
      <c r="K1068" s="108"/>
      <c r="L1068" s="108">
        <v>12.32</v>
      </c>
      <c r="M1068" s="108">
        <v>6</v>
      </c>
    </row>
    <row r="1069" spans="1:13" x14ac:dyDescent="0.3">
      <c r="A1069" s="402" t="s">
        <v>14589</v>
      </c>
      <c r="B1069" s="402">
        <v>9210144</v>
      </c>
      <c r="C1069" s="108"/>
      <c r="D1069" s="108">
        <v>4</v>
      </c>
      <c r="E1069" s="108"/>
      <c r="F1069" s="108"/>
      <c r="G1069" s="108">
        <v>2</v>
      </c>
      <c r="H1069" s="108"/>
      <c r="I1069" s="108"/>
      <c r="J1069" s="108"/>
      <c r="K1069" s="108">
        <v>0.48</v>
      </c>
      <c r="L1069" s="108">
        <v>6.48</v>
      </c>
      <c r="M1069" s="108">
        <v>4</v>
      </c>
    </row>
    <row r="1070" spans="1:13" x14ac:dyDescent="0.3">
      <c r="A1070" s="402" t="s">
        <v>14590</v>
      </c>
      <c r="B1070" s="402">
        <v>9210132</v>
      </c>
      <c r="C1070" s="108">
        <v>0.32</v>
      </c>
      <c r="D1070" s="108"/>
      <c r="E1070" s="108"/>
      <c r="F1070" s="108"/>
      <c r="G1070" s="108"/>
      <c r="H1070" s="108"/>
      <c r="I1070" s="108">
        <v>0.48</v>
      </c>
      <c r="J1070" s="108"/>
      <c r="K1070" s="108">
        <v>0.96</v>
      </c>
      <c r="L1070" s="108">
        <v>1.76</v>
      </c>
      <c r="M1070" s="108">
        <v>0.32</v>
      </c>
    </row>
    <row r="1071" spans="1:13" x14ac:dyDescent="0.3">
      <c r="A1071" s="402" t="s">
        <v>14591</v>
      </c>
      <c r="B1071" s="402">
        <v>9210132</v>
      </c>
      <c r="C1071" s="108"/>
      <c r="D1071" s="108">
        <v>1</v>
      </c>
      <c r="E1071" s="108"/>
      <c r="F1071" s="108"/>
      <c r="G1071" s="108"/>
      <c r="H1071" s="108"/>
      <c r="I1071" s="108">
        <v>0.48</v>
      </c>
      <c r="J1071" s="108"/>
      <c r="K1071" s="108"/>
      <c r="L1071" s="108">
        <v>1.48</v>
      </c>
      <c r="M1071" s="108">
        <v>1</v>
      </c>
    </row>
    <row r="1072" spans="1:13" x14ac:dyDescent="0.3">
      <c r="A1072" s="402" t="s">
        <v>14591</v>
      </c>
      <c r="B1072" s="402">
        <v>9210232</v>
      </c>
      <c r="C1072" s="108"/>
      <c r="D1072" s="108"/>
      <c r="E1072" s="108"/>
      <c r="F1072" s="108"/>
      <c r="G1072" s="108"/>
      <c r="H1072" s="108">
        <v>0</v>
      </c>
      <c r="I1072" s="108"/>
      <c r="J1072" s="108"/>
      <c r="K1072" s="108"/>
      <c r="L1072" s="108">
        <v>0</v>
      </c>
      <c r="M1072" s="108">
        <v>0</v>
      </c>
    </row>
    <row r="1073" spans="1:13" x14ac:dyDescent="0.3">
      <c r="A1073" s="402" t="s">
        <v>14592</v>
      </c>
      <c r="B1073" s="402">
        <v>9210132</v>
      </c>
      <c r="C1073" s="108"/>
      <c r="D1073" s="108">
        <v>2</v>
      </c>
      <c r="E1073" s="108"/>
      <c r="F1073" s="108"/>
      <c r="G1073" s="108">
        <v>1</v>
      </c>
      <c r="H1073" s="108"/>
      <c r="I1073" s="108"/>
      <c r="J1073" s="108"/>
      <c r="K1073" s="108"/>
      <c r="L1073" s="108">
        <v>3</v>
      </c>
      <c r="M1073" s="108">
        <v>2</v>
      </c>
    </row>
    <row r="1074" spans="1:13" x14ac:dyDescent="0.3">
      <c r="A1074" s="402" t="s">
        <v>16681</v>
      </c>
      <c r="B1074" s="402">
        <v>9210132</v>
      </c>
      <c r="C1074" s="108"/>
      <c r="D1074" s="108">
        <v>4</v>
      </c>
      <c r="E1074" s="108"/>
      <c r="F1074" s="108"/>
      <c r="G1074" s="108">
        <v>2</v>
      </c>
      <c r="H1074" s="108"/>
      <c r="I1074" s="108"/>
      <c r="J1074" s="108">
        <v>1</v>
      </c>
      <c r="K1074" s="108"/>
      <c r="L1074" s="108">
        <v>7</v>
      </c>
      <c r="M1074" s="108">
        <v>4</v>
      </c>
    </row>
    <row r="1075" spans="1:13" x14ac:dyDescent="0.3">
      <c r="A1075" s="402" t="s">
        <v>14593</v>
      </c>
      <c r="B1075" s="402">
        <v>9210144</v>
      </c>
      <c r="C1075" s="108"/>
      <c r="D1075" s="108">
        <v>4</v>
      </c>
      <c r="E1075" s="108"/>
      <c r="F1075" s="108"/>
      <c r="G1075" s="108">
        <v>20</v>
      </c>
      <c r="H1075" s="108"/>
      <c r="I1075" s="108"/>
      <c r="J1075" s="108">
        <v>1</v>
      </c>
      <c r="K1075" s="108">
        <v>1.92</v>
      </c>
      <c r="L1075" s="108">
        <v>26.92</v>
      </c>
      <c r="M1075" s="108">
        <v>4</v>
      </c>
    </row>
    <row r="1076" spans="1:13" x14ac:dyDescent="0.3">
      <c r="A1076" s="402" t="s">
        <v>14594</v>
      </c>
      <c r="B1076" s="402">
        <v>9210132</v>
      </c>
      <c r="C1076" s="108">
        <v>0.48</v>
      </c>
      <c r="D1076" s="108"/>
      <c r="E1076" s="108"/>
      <c r="F1076" s="108"/>
      <c r="G1076" s="108"/>
      <c r="H1076" s="108"/>
      <c r="I1076" s="108">
        <v>0.48</v>
      </c>
      <c r="J1076" s="108"/>
      <c r="K1076" s="108">
        <v>0.48</v>
      </c>
      <c r="L1076" s="108">
        <v>1.44</v>
      </c>
      <c r="M1076" s="108">
        <v>0.48</v>
      </c>
    </row>
    <row r="1077" spans="1:13" x14ac:dyDescent="0.3">
      <c r="A1077" s="402" t="s">
        <v>14595</v>
      </c>
      <c r="B1077" s="402">
        <v>9210144</v>
      </c>
      <c r="C1077" s="108"/>
      <c r="D1077" s="108">
        <v>1</v>
      </c>
      <c r="E1077" s="108"/>
      <c r="F1077" s="108"/>
      <c r="G1077" s="108">
        <v>1</v>
      </c>
      <c r="H1077" s="108"/>
      <c r="I1077" s="108"/>
      <c r="J1077" s="108"/>
      <c r="K1077" s="108">
        <v>0.32</v>
      </c>
      <c r="L1077" s="108">
        <v>2.3199999999999998</v>
      </c>
      <c r="M1077" s="108">
        <v>1</v>
      </c>
    </row>
    <row r="1078" spans="1:13" x14ac:dyDescent="0.3">
      <c r="A1078" s="402" t="s">
        <v>14596</v>
      </c>
      <c r="B1078" s="402">
        <v>9210144</v>
      </c>
      <c r="C1078" s="108"/>
      <c r="D1078" s="108">
        <v>2</v>
      </c>
      <c r="E1078" s="108"/>
      <c r="F1078" s="108"/>
      <c r="G1078" s="108">
        <v>4</v>
      </c>
      <c r="H1078" s="108"/>
      <c r="I1078" s="108"/>
      <c r="J1078" s="108">
        <v>0.32</v>
      </c>
      <c r="K1078" s="108"/>
      <c r="L1078" s="108">
        <v>6.32</v>
      </c>
      <c r="M1078" s="108">
        <v>2</v>
      </c>
    </row>
    <row r="1079" spans="1:13" x14ac:dyDescent="0.3">
      <c r="A1079" s="402" t="s">
        <v>14597</v>
      </c>
      <c r="B1079" s="402">
        <v>9210134</v>
      </c>
      <c r="C1079" s="108"/>
      <c r="D1079" s="108">
        <v>4</v>
      </c>
      <c r="E1079" s="108"/>
      <c r="F1079" s="108"/>
      <c r="G1079" s="108"/>
      <c r="H1079" s="108"/>
      <c r="I1079" s="108">
        <v>0.32</v>
      </c>
      <c r="J1079" s="108"/>
      <c r="K1079" s="108"/>
      <c r="L1079" s="108">
        <v>4.32</v>
      </c>
      <c r="M1079" s="108">
        <v>4</v>
      </c>
    </row>
    <row r="1080" spans="1:13" x14ac:dyDescent="0.3">
      <c r="A1080" s="402" t="s">
        <v>14598</v>
      </c>
      <c r="B1080" s="402">
        <v>9210144</v>
      </c>
      <c r="C1080" s="108"/>
      <c r="D1080" s="108">
        <v>3</v>
      </c>
      <c r="E1080" s="108"/>
      <c r="F1080" s="108"/>
      <c r="G1080" s="108">
        <v>4</v>
      </c>
      <c r="H1080" s="108"/>
      <c r="I1080" s="108"/>
      <c r="J1080" s="108"/>
      <c r="K1080" s="108">
        <v>0.48</v>
      </c>
      <c r="L1080" s="108">
        <v>7.48</v>
      </c>
      <c r="M1080" s="108">
        <v>3</v>
      </c>
    </row>
    <row r="1081" spans="1:13" x14ac:dyDescent="0.3">
      <c r="A1081" s="402" t="s">
        <v>14599</v>
      </c>
      <c r="B1081" s="402">
        <v>9210144</v>
      </c>
      <c r="C1081" s="108"/>
      <c r="D1081" s="108">
        <v>2</v>
      </c>
      <c r="E1081" s="108"/>
      <c r="F1081" s="108"/>
      <c r="G1081" s="108">
        <v>2</v>
      </c>
      <c r="H1081" s="108"/>
      <c r="I1081" s="108"/>
      <c r="J1081" s="108"/>
      <c r="K1081" s="108">
        <v>1.44</v>
      </c>
      <c r="L1081" s="108">
        <v>5.4399999999999995</v>
      </c>
      <c r="M1081" s="108">
        <v>2</v>
      </c>
    </row>
    <row r="1082" spans="1:13" x14ac:dyDescent="0.3">
      <c r="A1082" s="402" t="s">
        <v>14600</v>
      </c>
      <c r="B1082" s="402">
        <v>9210134</v>
      </c>
      <c r="C1082" s="108"/>
      <c r="D1082" s="108">
        <v>3</v>
      </c>
      <c r="E1082" s="108"/>
      <c r="F1082" s="108"/>
      <c r="G1082" s="108">
        <v>2</v>
      </c>
      <c r="H1082" s="108"/>
      <c r="I1082" s="108"/>
      <c r="J1082" s="108"/>
      <c r="K1082" s="108">
        <v>1.92</v>
      </c>
      <c r="L1082" s="108">
        <v>6.92</v>
      </c>
      <c r="M1082" s="108">
        <v>3</v>
      </c>
    </row>
    <row r="1083" spans="1:13" x14ac:dyDescent="0.3">
      <c r="A1083" s="402" t="s">
        <v>14601</v>
      </c>
      <c r="B1083" s="402">
        <v>9210140</v>
      </c>
      <c r="C1083" s="108"/>
      <c r="D1083" s="108">
        <v>8</v>
      </c>
      <c r="E1083" s="108"/>
      <c r="F1083" s="108"/>
      <c r="G1083" s="108">
        <v>6</v>
      </c>
      <c r="H1083" s="108"/>
      <c r="I1083" s="108"/>
      <c r="J1083" s="108">
        <v>8</v>
      </c>
      <c r="K1083" s="108">
        <v>1.44</v>
      </c>
      <c r="L1083" s="108">
        <v>23.44</v>
      </c>
      <c r="M1083" s="108">
        <v>8</v>
      </c>
    </row>
    <row r="1084" spans="1:13" x14ac:dyDescent="0.3">
      <c r="A1084" s="402" t="s">
        <v>14602</v>
      </c>
      <c r="B1084" s="402">
        <v>9210134</v>
      </c>
      <c r="C1084" s="108">
        <v>0.48</v>
      </c>
      <c r="D1084" s="108"/>
      <c r="E1084" s="108"/>
      <c r="F1084" s="108"/>
      <c r="G1084" s="108"/>
      <c r="H1084" s="108"/>
      <c r="I1084" s="108">
        <v>0.96</v>
      </c>
      <c r="J1084" s="108"/>
      <c r="K1084" s="108">
        <v>0.96</v>
      </c>
      <c r="L1084" s="108">
        <v>2.4</v>
      </c>
      <c r="M1084" s="108">
        <v>0.48</v>
      </c>
    </row>
    <row r="1085" spans="1:13" x14ac:dyDescent="0.3">
      <c r="A1085" s="402" t="s">
        <v>14603</v>
      </c>
      <c r="B1085" s="402">
        <v>9210144</v>
      </c>
      <c r="C1085" s="108"/>
      <c r="D1085" s="108">
        <v>5</v>
      </c>
      <c r="E1085" s="108"/>
      <c r="F1085" s="108"/>
      <c r="G1085" s="108">
        <v>5</v>
      </c>
      <c r="H1085" s="108"/>
      <c r="I1085" s="108"/>
      <c r="J1085" s="108">
        <v>2</v>
      </c>
      <c r="K1085" s="108"/>
      <c r="L1085" s="108">
        <v>12</v>
      </c>
      <c r="M1085" s="108">
        <v>5</v>
      </c>
    </row>
    <row r="1086" spans="1:13" x14ac:dyDescent="0.3">
      <c r="A1086" s="402" t="s">
        <v>14604</v>
      </c>
      <c r="B1086" s="402">
        <v>9210140</v>
      </c>
      <c r="C1086" s="108"/>
      <c r="D1086" s="108">
        <v>2</v>
      </c>
      <c r="E1086" s="108"/>
      <c r="F1086" s="108"/>
      <c r="G1086" s="108">
        <v>6</v>
      </c>
      <c r="H1086" s="108"/>
      <c r="I1086" s="108"/>
      <c r="J1086" s="108"/>
      <c r="K1086" s="108"/>
      <c r="L1086" s="108">
        <v>8</v>
      </c>
      <c r="M1086" s="108">
        <v>2</v>
      </c>
    </row>
    <row r="1087" spans="1:13" x14ac:dyDescent="0.3">
      <c r="A1087" s="402" t="s">
        <v>14605</v>
      </c>
      <c r="B1087" s="402">
        <v>9210140</v>
      </c>
      <c r="C1087" s="108"/>
      <c r="D1087" s="108">
        <v>8</v>
      </c>
      <c r="E1087" s="108"/>
      <c r="F1087" s="108"/>
      <c r="G1087" s="108">
        <v>23</v>
      </c>
      <c r="H1087" s="108"/>
      <c r="I1087" s="108"/>
      <c r="J1087" s="108">
        <v>2</v>
      </c>
      <c r="K1087" s="108"/>
      <c r="L1087" s="108">
        <v>33</v>
      </c>
      <c r="M1087" s="108">
        <v>8</v>
      </c>
    </row>
    <row r="1088" spans="1:13" x14ac:dyDescent="0.3">
      <c r="A1088" s="402" t="s">
        <v>14606</v>
      </c>
      <c r="B1088" s="402">
        <v>9210144</v>
      </c>
      <c r="C1088" s="108"/>
      <c r="D1088" s="108">
        <v>4</v>
      </c>
      <c r="E1088" s="108"/>
      <c r="F1088" s="108"/>
      <c r="G1088" s="108">
        <v>2</v>
      </c>
      <c r="H1088" s="108"/>
      <c r="I1088" s="108"/>
      <c r="J1088" s="108"/>
      <c r="K1088" s="108">
        <v>0.32</v>
      </c>
      <c r="L1088" s="108">
        <v>6.32</v>
      </c>
      <c r="M1088" s="108">
        <v>4</v>
      </c>
    </row>
    <row r="1089" spans="1:13" x14ac:dyDescent="0.3">
      <c r="A1089" s="402" t="s">
        <v>14607</v>
      </c>
      <c r="B1089" s="402">
        <v>9210144</v>
      </c>
      <c r="C1089" s="108"/>
      <c r="D1089" s="108">
        <v>3</v>
      </c>
      <c r="E1089" s="108"/>
      <c r="F1089" s="108"/>
      <c r="G1089" s="108">
        <v>1</v>
      </c>
      <c r="H1089" s="108"/>
      <c r="I1089" s="108"/>
      <c r="J1089" s="108"/>
      <c r="K1089" s="108"/>
      <c r="L1089" s="108">
        <v>4</v>
      </c>
      <c r="M1089" s="108">
        <v>3</v>
      </c>
    </row>
    <row r="1090" spans="1:13" x14ac:dyDescent="0.3">
      <c r="A1090" s="402" t="s">
        <v>14608</v>
      </c>
      <c r="B1090" s="402">
        <v>9210134</v>
      </c>
      <c r="C1090" s="108"/>
      <c r="D1090" s="108">
        <v>6</v>
      </c>
      <c r="E1090" s="108"/>
      <c r="F1090" s="108"/>
      <c r="G1090" s="108">
        <v>2</v>
      </c>
      <c r="H1090" s="108"/>
      <c r="I1090" s="108"/>
      <c r="J1090" s="108"/>
      <c r="K1090" s="108">
        <v>2.4</v>
      </c>
      <c r="L1090" s="108">
        <v>10.4</v>
      </c>
      <c r="M1090" s="108">
        <v>6</v>
      </c>
    </row>
    <row r="1091" spans="1:13" x14ac:dyDescent="0.3">
      <c r="A1091" s="402" t="s">
        <v>14609</v>
      </c>
      <c r="B1091" s="402">
        <v>9210136</v>
      </c>
      <c r="C1091" s="108"/>
      <c r="D1091" s="108">
        <v>4</v>
      </c>
      <c r="E1091" s="108"/>
      <c r="F1091" s="108"/>
      <c r="G1091" s="108">
        <v>2</v>
      </c>
      <c r="H1091" s="108"/>
      <c r="I1091" s="108"/>
      <c r="J1091" s="108"/>
      <c r="K1091" s="108">
        <v>0.48</v>
      </c>
      <c r="L1091" s="108">
        <v>6.48</v>
      </c>
      <c r="M1091" s="108">
        <v>4</v>
      </c>
    </row>
    <row r="1092" spans="1:13" x14ac:dyDescent="0.3">
      <c r="A1092" s="402" t="s">
        <v>14610</v>
      </c>
      <c r="B1092" s="402">
        <v>9210134</v>
      </c>
      <c r="C1092" s="108"/>
      <c r="D1092" s="108"/>
      <c r="E1092" s="108"/>
      <c r="F1092" s="108"/>
      <c r="G1092" s="108"/>
      <c r="H1092" s="108"/>
      <c r="I1092" s="108"/>
      <c r="J1092" s="108"/>
      <c r="K1092" s="108">
        <v>0.48</v>
      </c>
      <c r="L1092" s="108">
        <v>0.48</v>
      </c>
      <c r="M1092" s="108">
        <v>0</v>
      </c>
    </row>
    <row r="1093" spans="1:13" x14ac:dyDescent="0.3">
      <c r="A1093" s="402" t="s">
        <v>14611</v>
      </c>
      <c r="B1093" s="402">
        <v>9210144</v>
      </c>
      <c r="C1093" s="108">
        <v>0.48</v>
      </c>
      <c r="D1093" s="108"/>
      <c r="E1093" s="108"/>
      <c r="F1093" s="108"/>
      <c r="G1093" s="108"/>
      <c r="H1093" s="108"/>
      <c r="I1093" s="108">
        <v>0.32</v>
      </c>
      <c r="J1093" s="108"/>
      <c r="K1093" s="108"/>
      <c r="L1093" s="108">
        <v>0.8</v>
      </c>
      <c r="M1093" s="108">
        <v>0.48</v>
      </c>
    </row>
    <row r="1094" spans="1:13" x14ac:dyDescent="0.3">
      <c r="A1094" s="402" t="s">
        <v>19184</v>
      </c>
      <c r="B1094" s="402">
        <v>9210116</v>
      </c>
      <c r="C1094" s="108">
        <v>0.85000000000000009</v>
      </c>
      <c r="D1094" s="108"/>
      <c r="E1094" s="108"/>
      <c r="F1094" s="108"/>
      <c r="G1094" s="108"/>
      <c r="H1094" s="108"/>
      <c r="I1094" s="108"/>
      <c r="J1094" s="108"/>
      <c r="K1094" s="108"/>
      <c r="L1094" s="108">
        <v>0.85000000000000009</v>
      </c>
      <c r="M1094" s="108">
        <v>0.85000000000000009</v>
      </c>
    </row>
    <row r="1095" spans="1:13" x14ac:dyDescent="0.3">
      <c r="A1095" s="402" t="s">
        <v>14612</v>
      </c>
      <c r="B1095" s="402">
        <v>9210144</v>
      </c>
      <c r="C1095" s="108"/>
      <c r="D1095" s="108">
        <v>6</v>
      </c>
      <c r="E1095" s="108"/>
      <c r="F1095" s="108"/>
      <c r="G1095" s="108">
        <v>9</v>
      </c>
      <c r="H1095" s="108"/>
      <c r="I1095" s="108"/>
      <c r="J1095" s="108"/>
      <c r="K1095" s="108"/>
      <c r="L1095" s="108">
        <v>15</v>
      </c>
      <c r="M1095" s="108">
        <v>6</v>
      </c>
    </row>
    <row r="1096" spans="1:13" x14ac:dyDescent="0.3">
      <c r="A1096" s="402" t="s">
        <v>14613</v>
      </c>
      <c r="B1096" s="402">
        <v>9210144</v>
      </c>
      <c r="C1096" s="108"/>
      <c r="D1096" s="108">
        <v>4</v>
      </c>
      <c r="E1096" s="108"/>
      <c r="F1096" s="108"/>
      <c r="G1096" s="108">
        <v>4</v>
      </c>
      <c r="H1096" s="108"/>
      <c r="I1096" s="108">
        <v>0.48</v>
      </c>
      <c r="J1096" s="108"/>
      <c r="K1096" s="108"/>
      <c r="L1096" s="108">
        <v>8.48</v>
      </c>
      <c r="M1096" s="108">
        <v>4</v>
      </c>
    </row>
    <row r="1097" spans="1:13" x14ac:dyDescent="0.3">
      <c r="A1097" s="402" t="s">
        <v>14614</v>
      </c>
      <c r="B1097" s="402">
        <v>9210144</v>
      </c>
      <c r="C1097" s="108"/>
      <c r="D1097" s="108">
        <v>2</v>
      </c>
      <c r="E1097" s="108"/>
      <c r="F1097" s="108"/>
      <c r="G1097" s="108">
        <v>4</v>
      </c>
      <c r="H1097" s="108"/>
      <c r="I1097" s="108"/>
      <c r="J1097" s="108">
        <v>0.32</v>
      </c>
      <c r="K1097" s="108"/>
      <c r="L1097" s="108">
        <v>6.32</v>
      </c>
      <c r="M1097" s="108">
        <v>2</v>
      </c>
    </row>
    <row r="1098" spans="1:13" x14ac:dyDescent="0.3">
      <c r="A1098" s="402" t="s">
        <v>14615</v>
      </c>
      <c r="B1098" s="402">
        <v>9210144</v>
      </c>
      <c r="C1098" s="108"/>
      <c r="D1098" s="108">
        <v>2</v>
      </c>
      <c r="E1098" s="108"/>
      <c r="F1098" s="108"/>
      <c r="G1098" s="108">
        <v>1</v>
      </c>
      <c r="H1098" s="108"/>
      <c r="I1098" s="108"/>
      <c r="J1098" s="108"/>
      <c r="K1098" s="108">
        <v>0.32</v>
      </c>
      <c r="L1098" s="108">
        <v>3.32</v>
      </c>
      <c r="M1098" s="108">
        <v>2</v>
      </c>
    </row>
    <row r="1099" spans="1:13" x14ac:dyDescent="0.3">
      <c r="A1099" s="402" t="s">
        <v>14616</v>
      </c>
      <c r="B1099" s="402">
        <v>9210144</v>
      </c>
      <c r="C1099" s="108"/>
      <c r="D1099" s="108">
        <v>4</v>
      </c>
      <c r="E1099" s="108"/>
      <c r="F1099" s="108"/>
      <c r="G1099" s="108">
        <v>6</v>
      </c>
      <c r="H1099" s="108"/>
      <c r="I1099" s="108"/>
      <c r="J1099" s="108">
        <v>0.32</v>
      </c>
      <c r="K1099" s="108"/>
      <c r="L1099" s="108">
        <v>10.32</v>
      </c>
      <c r="M1099" s="108">
        <v>4</v>
      </c>
    </row>
    <row r="1100" spans="1:13" x14ac:dyDescent="0.3">
      <c r="A1100" s="402" t="s">
        <v>14617</v>
      </c>
      <c r="B1100" s="402">
        <v>9210144</v>
      </c>
      <c r="C1100" s="108"/>
      <c r="D1100" s="108">
        <v>2</v>
      </c>
      <c r="E1100" s="108"/>
      <c r="F1100" s="108"/>
      <c r="G1100" s="108">
        <v>1</v>
      </c>
      <c r="H1100" s="108"/>
      <c r="I1100" s="108"/>
      <c r="J1100" s="108"/>
      <c r="K1100" s="108"/>
      <c r="L1100" s="108">
        <v>3</v>
      </c>
      <c r="M1100" s="108">
        <v>2</v>
      </c>
    </row>
    <row r="1101" spans="1:13" x14ac:dyDescent="0.3">
      <c r="A1101" s="402" t="s">
        <v>16460</v>
      </c>
      <c r="B1101" s="402">
        <v>9210144</v>
      </c>
      <c r="C1101" s="108"/>
      <c r="D1101" s="108">
        <v>3</v>
      </c>
      <c r="E1101" s="108"/>
      <c r="F1101" s="108"/>
      <c r="G1101" s="108">
        <v>3</v>
      </c>
      <c r="H1101" s="108"/>
      <c r="I1101" s="108"/>
      <c r="J1101" s="108"/>
      <c r="K1101" s="108"/>
      <c r="L1101" s="108">
        <v>6</v>
      </c>
      <c r="M1101" s="108">
        <v>3</v>
      </c>
    </row>
    <row r="1102" spans="1:13" x14ac:dyDescent="0.3">
      <c r="A1102" s="402" t="s">
        <v>19185</v>
      </c>
      <c r="B1102" s="402">
        <v>9210244</v>
      </c>
      <c r="C1102" s="108"/>
      <c r="D1102" s="108"/>
      <c r="E1102" s="108"/>
      <c r="F1102" s="108"/>
      <c r="G1102" s="108"/>
      <c r="H1102" s="108">
        <v>0</v>
      </c>
      <c r="I1102" s="108"/>
      <c r="J1102" s="108"/>
      <c r="K1102" s="108"/>
      <c r="L1102" s="108">
        <v>0</v>
      </c>
      <c r="M1102" s="108">
        <v>0</v>
      </c>
    </row>
    <row r="1103" spans="1:13" x14ac:dyDescent="0.3">
      <c r="A1103" s="402" t="s">
        <v>14618</v>
      </c>
      <c r="B1103" s="402">
        <v>9210144</v>
      </c>
      <c r="C1103" s="108"/>
      <c r="D1103" s="108">
        <v>6</v>
      </c>
      <c r="E1103" s="108"/>
      <c r="F1103" s="108"/>
      <c r="G1103" s="108">
        <v>6</v>
      </c>
      <c r="H1103" s="108"/>
      <c r="I1103" s="108"/>
      <c r="J1103" s="108"/>
      <c r="K1103" s="108">
        <v>0.48</v>
      </c>
      <c r="L1103" s="108">
        <v>12.48</v>
      </c>
      <c r="M1103" s="108">
        <v>6</v>
      </c>
    </row>
    <row r="1104" spans="1:13" x14ac:dyDescent="0.3">
      <c r="A1104" s="402" t="s">
        <v>14619</v>
      </c>
      <c r="B1104" s="402">
        <v>9210144</v>
      </c>
      <c r="C1104" s="108"/>
      <c r="D1104" s="108">
        <v>8</v>
      </c>
      <c r="E1104" s="108"/>
      <c r="F1104" s="108"/>
      <c r="G1104" s="108">
        <v>16</v>
      </c>
      <c r="H1104" s="108"/>
      <c r="I1104" s="108"/>
      <c r="J1104" s="108"/>
      <c r="K1104" s="108">
        <v>0.32</v>
      </c>
      <c r="L1104" s="108">
        <v>24.32</v>
      </c>
      <c r="M1104" s="108">
        <v>8</v>
      </c>
    </row>
    <row r="1105" spans="1:13" x14ac:dyDescent="0.3">
      <c r="A1105" s="402" t="s">
        <v>14620</v>
      </c>
      <c r="B1105" s="402">
        <v>9210144</v>
      </c>
      <c r="C1105" s="108"/>
      <c r="D1105" s="108">
        <v>4</v>
      </c>
      <c r="E1105" s="108"/>
      <c r="F1105" s="108"/>
      <c r="G1105" s="108">
        <v>6</v>
      </c>
      <c r="H1105" s="108"/>
      <c r="I1105" s="108"/>
      <c r="J1105" s="108">
        <v>0.32</v>
      </c>
      <c r="K1105" s="108"/>
      <c r="L1105" s="108">
        <v>10.32</v>
      </c>
      <c r="M1105" s="108">
        <v>4</v>
      </c>
    </row>
    <row r="1106" spans="1:13" x14ac:dyDescent="0.3">
      <c r="A1106" s="402" t="s">
        <v>17677</v>
      </c>
      <c r="B1106" s="402">
        <v>9210234</v>
      </c>
      <c r="C1106" s="108"/>
      <c r="D1106" s="108"/>
      <c r="E1106" s="108"/>
      <c r="F1106" s="108"/>
      <c r="G1106" s="108"/>
      <c r="H1106" s="108">
        <v>0</v>
      </c>
      <c r="I1106" s="108"/>
      <c r="J1106" s="108"/>
      <c r="K1106" s="108"/>
      <c r="L1106" s="108">
        <v>0</v>
      </c>
      <c r="M1106" s="108">
        <v>0</v>
      </c>
    </row>
    <row r="1107" spans="1:13" x14ac:dyDescent="0.3">
      <c r="A1107" s="402" t="s">
        <v>14621</v>
      </c>
      <c r="B1107" s="402">
        <v>9210144</v>
      </c>
      <c r="C1107" s="108"/>
      <c r="D1107" s="108">
        <v>1</v>
      </c>
      <c r="E1107" s="108"/>
      <c r="F1107" s="108"/>
      <c r="G1107" s="108">
        <v>1</v>
      </c>
      <c r="H1107" s="108"/>
      <c r="I1107" s="108"/>
      <c r="J1107" s="108"/>
      <c r="K1107" s="108"/>
      <c r="L1107" s="108">
        <v>2</v>
      </c>
      <c r="M1107" s="108">
        <v>1</v>
      </c>
    </row>
    <row r="1108" spans="1:13" x14ac:dyDescent="0.3">
      <c r="A1108" s="402" t="s">
        <v>14622</v>
      </c>
      <c r="B1108" s="402">
        <v>9210144</v>
      </c>
      <c r="C1108" s="108"/>
      <c r="D1108" s="108">
        <v>1</v>
      </c>
      <c r="E1108" s="108"/>
      <c r="F1108" s="108"/>
      <c r="G1108" s="108"/>
      <c r="H1108" s="108"/>
      <c r="I1108" s="108">
        <v>0.48</v>
      </c>
      <c r="J1108" s="108"/>
      <c r="K1108" s="108"/>
      <c r="L1108" s="108">
        <v>1.48</v>
      </c>
      <c r="M1108" s="108">
        <v>1</v>
      </c>
    </row>
    <row r="1109" spans="1:13" x14ac:dyDescent="0.3">
      <c r="A1109" s="402" t="s">
        <v>14623</v>
      </c>
      <c r="B1109" s="402">
        <v>9210144</v>
      </c>
      <c r="C1109" s="108">
        <v>0.48</v>
      </c>
      <c r="D1109" s="108"/>
      <c r="E1109" s="108"/>
      <c r="F1109" s="108"/>
      <c r="G1109" s="108"/>
      <c r="H1109" s="108"/>
      <c r="I1109" s="108">
        <v>0.96</v>
      </c>
      <c r="J1109" s="108"/>
      <c r="K1109" s="108"/>
      <c r="L1109" s="108">
        <v>1.44</v>
      </c>
      <c r="M1109" s="108">
        <v>0.48</v>
      </c>
    </row>
    <row r="1110" spans="1:13" x14ac:dyDescent="0.3">
      <c r="A1110" s="402" t="s">
        <v>14624</v>
      </c>
      <c r="B1110" s="402">
        <v>9210144</v>
      </c>
      <c r="C1110" s="108"/>
      <c r="D1110" s="108">
        <v>2</v>
      </c>
      <c r="E1110" s="108"/>
      <c r="F1110" s="108"/>
      <c r="G1110" s="108">
        <v>6</v>
      </c>
      <c r="H1110" s="108"/>
      <c r="I1110" s="108"/>
      <c r="J1110" s="108">
        <v>1.28</v>
      </c>
      <c r="K1110" s="108"/>
      <c r="L1110" s="108">
        <v>9.2799999999999994</v>
      </c>
      <c r="M1110" s="108">
        <v>2</v>
      </c>
    </row>
    <row r="1111" spans="1:13" x14ac:dyDescent="0.3">
      <c r="A1111" s="402" t="s">
        <v>14625</v>
      </c>
      <c r="B1111" s="402">
        <v>9210144</v>
      </c>
      <c r="C1111" s="108">
        <v>0.48</v>
      </c>
      <c r="D1111" s="108"/>
      <c r="E1111" s="108"/>
      <c r="F1111" s="108"/>
      <c r="G1111" s="108">
        <v>1</v>
      </c>
      <c r="H1111" s="108"/>
      <c r="I1111" s="108"/>
      <c r="J1111" s="108">
        <v>0.32</v>
      </c>
      <c r="K1111" s="108"/>
      <c r="L1111" s="108">
        <v>1.8</v>
      </c>
      <c r="M1111" s="108">
        <v>0.48</v>
      </c>
    </row>
    <row r="1112" spans="1:13" x14ac:dyDescent="0.3">
      <c r="A1112" s="402" t="s">
        <v>14626</v>
      </c>
      <c r="B1112" s="402">
        <v>9210144</v>
      </c>
      <c r="C1112" s="108">
        <v>0.48</v>
      </c>
      <c r="D1112" s="108"/>
      <c r="E1112" s="108"/>
      <c r="F1112" s="108"/>
      <c r="G1112" s="108">
        <v>1</v>
      </c>
      <c r="H1112" s="108"/>
      <c r="I1112" s="108"/>
      <c r="J1112" s="108"/>
      <c r="K1112" s="108"/>
      <c r="L1112" s="108">
        <v>1.48</v>
      </c>
      <c r="M1112" s="108">
        <v>0.48</v>
      </c>
    </row>
    <row r="1113" spans="1:13" x14ac:dyDescent="0.3">
      <c r="A1113" s="402" t="s">
        <v>14627</v>
      </c>
      <c r="B1113" s="402">
        <v>9210144</v>
      </c>
      <c r="C1113" s="108"/>
      <c r="D1113" s="108">
        <v>2</v>
      </c>
      <c r="E1113" s="108"/>
      <c r="F1113" s="108"/>
      <c r="G1113" s="108">
        <v>1</v>
      </c>
      <c r="H1113" s="108"/>
      <c r="I1113" s="108"/>
      <c r="J1113" s="108"/>
      <c r="K1113" s="108"/>
      <c r="L1113" s="108">
        <v>3</v>
      </c>
      <c r="M1113" s="108">
        <v>2</v>
      </c>
    </row>
    <row r="1114" spans="1:13" x14ac:dyDescent="0.3">
      <c r="A1114" s="402" t="s">
        <v>14628</v>
      </c>
      <c r="B1114" s="402">
        <v>9210140</v>
      </c>
      <c r="C1114" s="108"/>
      <c r="D1114" s="108">
        <v>16</v>
      </c>
      <c r="E1114" s="108"/>
      <c r="F1114" s="108"/>
      <c r="G1114" s="108">
        <v>8</v>
      </c>
      <c r="H1114" s="108"/>
      <c r="I1114" s="108">
        <v>2.4</v>
      </c>
      <c r="J1114" s="108">
        <v>1.92</v>
      </c>
      <c r="K1114" s="108"/>
      <c r="L1114" s="108">
        <v>28.32</v>
      </c>
      <c r="M1114" s="108">
        <v>16</v>
      </c>
    </row>
    <row r="1115" spans="1:13" x14ac:dyDescent="0.3">
      <c r="A1115" s="402" t="s">
        <v>14629</v>
      </c>
      <c r="B1115" s="402">
        <v>9210144</v>
      </c>
      <c r="C1115" s="108"/>
      <c r="D1115" s="108">
        <v>2</v>
      </c>
      <c r="E1115" s="108"/>
      <c r="F1115" s="108"/>
      <c r="G1115" s="108"/>
      <c r="H1115" s="108"/>
      <c r="I1115" s="108">
        <v>0.96</v>
      </c>
      <c r="J1115" s="108"/>
      <c r="K1115" s="108">
        <v>2.88</v>
      </c>
      <c r="L1115" s="108">
        <v>5.84</v>
      </c>
      <c r="M1115" s="108">
        <v>2</v>
      </c>
    </row>
    <row r="1116" spans="1:13" x14ac:dyDescent="0.3">
      <c r="A1116" s="402" t="s">
        <v>14630</v>
      </c>
      <c r="B1116" s="402">
        <v>9210144</v>
      </c>
      <c r="C1116" s="108">
        <v>0.48</v>
      </c>
      <c r="D1116" s="108"/>
      <c r="E1116" s="108"/>
      <c r="F1116" s="108"/>
      <c r="G1116" s="108"/>
      <c r="H1116" s="108"/>
      <c r="I1116" s="108">
        <v>0.48</v>
      </c>
      <c r="J1116" s="108"/>
      <c r="K1116" s="108"/>
      <c r="L1116" s="108">
        <v>0.96</v>
      </c>
      <c r="M1116" s="108">
        <v>0.48</v>
      </c>
    </row>
    <row r="1117" spans="1:13" x14ac:dyDescent="0.3">
      <c r="A1117" s="402" t="s">
        <v>14631</v>
      </c>
      <c r="B1117" s="402">
        <v>9210132</v>
      </c>
      <c r="C1117" s="108"/>
      <c r="D1117" s="108">
        <v>12</v>
      </c>
      <c r="E1117" s="108"/>
      <c r="F1117" s="108"/>
      <c r="G1117" s="108">
        <v>12</v>
      </c>
      <c r="H1117" s="108"/>
      <c r="I1117" s="108"/>
      <c r="J1117" s="108">
        <v>0.32</v>
      </c>
      <c r="K1117" s="108"/>
      <c r="L1117" s="108">
        <v>24.32</v>
      </c>
      <c r="M1117" s="108">
        <v>12</v>
      </c>
    </row>
    <row r="1118" spans="1:13" x14ac:dyDescent="0.3">
      <c r="A1118" s="402" t="s">
        <v>14632</v>
      </c>
      <c r="B1118" s="402">
        <v>9210136</v>
      </c>
      <c r="C1118" s="108">
        <v>0.48</v>
      </c>
      <c r="D1118" s="108"/>
      <c r="E1118" s="108"/>
      <c r="F1118" s="108"/>
      <c r="G1118" s="108"/>
      <c r="H1118" s="108"/>
      <c r="I1118" s="108">
        <v>0.96</v>
      </c>
      <c r="J1118" s="108">
        <v>0.32</v>
      </c>
      <c r="K1118" s="108"/>
      <c r="L1118" s="108">
        <v>1.76</v>
      </c>
      <c r="M1118" s="108">
        <v>0.48</v>
      </c>
    </row>
    <row r="1119" spans="1:13" x14ac:dyDescent="0.3">
      <c r="A1119" s="402" t="s">
        <v>14633</v>
      </c>
      <c r="B1119" s="402">
        <v>9210132</v>
      </c>
      <c r="C1119" s="108"/>
      <c r="D1119" s="108">
        <v>6</v>
      </c>
      <c r="E1119" s="108"/>
      <c r="F1119" s="108"/>
      <c r="G1119" s="108">
        <v>6</v>
      </c>
      <c r="H1119" s="108"/>
      <c r="I1119" s="108"/>
      <c r="J1119" s="108"/>
      <c r="K1119" s="108">
        <v>0.96</v>
      </c>
      <c r="L1119" s="108">
        <v>12.96</v>
      </c>
      <c r="M1119" s="108">
        <v>6</v>
      </c>
    </row>
    <row r="1120" spans="1:13" x14ac:dyDescent="0.3">
      <c r="A1120" s="402" t="s">
        <v>14634</v>
      </c>
      <c r="B1120" s="402">
        <v>9210144</v>
      </c>
      <c r="C1120" s="108"/>
      <c r="D1120" s="108">
        <v>15</v>
      </c>
      <c r="E1120" s="108"/>
      <c r="F1120" s="108"/>
      <c r="G1120" s="108">
        <v>8</v>
      </c>
      <c r="H1120" s="108"/>
      <c r="I1120" s="108"/>
      <c r="J1120" s="108"/>
      <c r="K1120" s="108"/>
      <c r="L1120" s="108">
        <v>23</v>
      </c>
      <c r="M1120" s="108">
        <v>15</v>
      </c>
    </row>
    <row r="1121" spans="1:13" x14ac:dyDescent="0.3">
      <c r="A1121" s="402" t="s">
        <v>19626</v>
      </c>
      <c r="B1121" s="402">
        <v>9210144</v>
      </c>
      <c r="C1121" s="108">
        <v>0.34</v>
      </c>
      <c r="D1121" s="108"/>
      <c r="E1121" s="108"/>
      <c r="F1121" s="108"/>
      <c r="G1121" s="108"/>
      <c r="H1121" s="108"/>
      <c r="I1121" s="108">
        <v>0.96</v>
      </c>
      <c r="J1121" s="108"/>
      <c r="K1121" s="108"/>
      <c r="L1121" s="108">
        <v>1.3</v>
      </c>
      <c r="M1121" s="108">
        <v>0.34</v>
      </c>
    </row>
    <row r="1122" spans="1:13" x14ac:dyDescent="0.3">
      <c r="A1122" s="402" t="s">
        <v>14635</v>
      </c>
      <c r="B1122" s="402">
        <v>9210144</v>
      </c>
      <c r="C1122" s="108"/>
      <c r="D1122" s="108">
        <v>15</v>
      </c>
      <c r="E1122" s="108"/>
      <c r="F1122" s="108"/>
      <c r="G1122" s="108">
        <v>15</v>
      </c>
      <c r="H1122" s="108"/>
      <c r="I1122" s="108"/>
      <c r="J1122" s="108"/>
      <c r="K1122" s="108"/>
      <c r="L1122" s="108">
        <v>30</v>
      </c>
      <c r="M1122" s="108">
        <v>15</v>
      </c>
    </row>
    <row r="1123" spans="1:13" x14ac:dyDescent="0.3">
      <c r="A1123" s="402" t="s">
        <v>14636</v>
      </c>
      <c r="B1123" s="402">
        <v>9210144</v>
      </c>
      <c r="C1123" s="108"/>
      <c r="D1123" s="108">
        <v>16</v>
      </c>
      <c r="E1123" s="108"/>
      <c r="F1123" s="108"/>
      <c r="G1123" s="108">
        <v>12</v>
      </c>
      <c r="H1123" s="108"/>
      <c r="I1123" s="108"/>
      <c r="J1123" s="108">
        <v>0.96</v>
      </c>
      <c r="K1123" s="108"/>
      <c r="L1123" s="108">
        <v>28.96</v>
      </c>
      <c r="M1123" s="108">
        <v>16</v>
      </c>
    </row>
    <row r="1124" spans="1:13" x14ac:dyDescent="0.3">
      <c r="A1124" s="402" t="s">
        <v>14637</v>
      </c>
      <c r="B1124" s="402">
        <v>9210144</v>
      </c>
      <c r="C1124" s="108"/>
      <c r="D1124" s="108">
        <v>8</v>
      </c>
      <c r="E1124" s="108"/>
      <c r="F1124" s="108"/>
      <c r="G1124" s="108">
        <v>4</v>
      </c>
      <c r="H1124" s="108"/>
      <c r="I1124" s="108"/>
      <c r="J1124" s="108"/>
      <c r="K1124" s="108"/>
      <c r="L1124" s="108">
        <v>12</v>
      </c>
      <c r="M1124" s="108">
        <v>8</v>
      </c>
    </row>
    <row r="1125" spans="1:13" x14ac:dyDescent="0.3">
      <c r="A1125" s="402" t="s">
        <v>14638</v>
      </c>
      <c r="B1125" s="402">
        <v>9210144</v>
      </c>
      <c r="C1125" s="108"/>
      <c r="D1125" s="108">
        <v>16</v>
      </c>
      <c r="E1125" s="108"/>
      <c r="F1125" s="108"/>
      <c r="G1125" s="108">
        <v>24</v>
      </c>
      <c r="H1125" s="108"/>
      <c r="I1125" s="108"/>
      <c r="J1125" s="108"/>
      <c r="K1125" s="108"/>
      <c r="L1125" s="108">
        <v>40</v>
      </c>
      <c r="M1125" s="108">
        <v>16</v>
      </c>
    </row>
    <row r="1126" spans="1:13" x14ac:dyDescent="0.3">
      <c r="A1126" s="402" t="s">
        <v>14639</v>
      </c>
      <c r="B1126" s="402">
        <v>9210144</v>
      </c>
      <c r="C1126" s="108"/>
      <c r="D1126" s="108">
        <v>3</v>
      </c>
      <c r="E1126" s="108"/>
      <c r="F1126" s="108"/>
      <c r="G1126" s="108"/>
      <c r="H1126" s="108"/>
      <c r="I1126" s="108">
        <v>1.44</v>
      </c>
      <c r="J1126" s="108"/>
      <c r="K1126" s="108"/>
      <c r="L1126" s="108">
        <v>4.4399999999999995</v>
      </c>
      <c r="M1126" s="108">
        <v>3</v>
      </c>
    </row>
    <row r="1127" spans="1:13" x14ac:dyDescent="0.3">
      <c r="A1127" s="402" t="s">
        <v>14640</v>
      </c>
      <c r="B1127" s="402">
        <v>9210144</v>
      </c>
      <c r="C1127" s="108"/>
      <c r="D1127" s="108">
        <v>1</v>
      </c>
      <c r="E1127" s="108"/>
      <c r="F1127" s="108"/>
      <c r="G1127" s="108"/>
      <c r="H1127" s="108"/>
      <c r="I1127" s="108">
        <v>0.96</v>
      </c>
      <c r="J1127" s="108"/>
      <c r="K1127" s="108">
        <v>0.48</v>
      </c>
      <c r="L1127" s="108">
        <v>2.44</v>
      </c>
      <c r="M1127" s="108">
        <v>1</v>
      </c>
    </row>
    <row r="1128" spans="1:13" x14ac:dyDescent="0.3">
      <c r="A1128" s="402" t="s">
        <v>14641</v>
      </c>
      <c r="B1128" s="402">
        <v>9210144</v>
      </c>
      <c r="C1128" s="108"/>
      <c r="D1128" s="108">
        <v>2</v>
      </c>
      <c r="E1128" s="108"/>
      <c r="F1128" s="108"/>
      <c r="G1128" s="108"/>
      <c r="H1128" s="108"/>
      <c r="I1128" s="108">
        <v>0.96</v>
      </c>
      <c r="J1128" s="108"/>
      <c r="K1128" s="108"/>
      <c r="L1128" s="108">
        <v>2.96</v>
      </c>
      <c r="M1128" s="108">
        <v>2</v>
      </c>
    </row>
    <row r="1129" spans="1:13" x14ac:dyDescent="0.3">
      <c r="A1129" s="402" t="s">
        <v>14642</v>
      </c>
      <c r="B1129" s="402">
        <v>9210144</v>
      </c>
      <c r="C1129" s="108"/>
      <c r="D1129" s="108">
        <v>8</v>
      </c>
      <c r="E1129" s="108"/>
      <c r="F1129" s="108"/>
      <c r="G1129" s="108">
        <v>4</v>
      </c>
      <c r="H1129" s="108"/>
      <c r="I1129" s="108"/>
      <c r="J1129" s="108"/>
      <c r="K1129" s="108"/>
      <c r="L1129" s="108">
        <v>12</v>
      </c>
      <c r="M1129" s="108">
        <v>8</v>
      </c>
    </row>
    <row r="1130" spans="1:13" x14ac:dyDescent="0.3">
      <c r="A1130" s="402" t="s">
        <v>14643</v>
      </c>
      <c r="B1130" s="402">
        <v>9210144</v>
      </c>
      <c r="C1130" s="108"/>
      <c r="D1130" s="108">
        <v>3</v>
      </c>
      <c r="E1130" s="108"/>
      <c r="F1130" s="108"/>
      <c r="G1130" s="108">
        <v>3</v>
      </c>
      <c r="H1130" s="108"/>
      <c r="I1130" s="108"/>
      <c r="J1130" s="108"/>
      <c r="K1130" s="108"/>
      <c r="L1130" s="108">
        <v>6</v>
      </c>
      <c r="M1130" s="108">
        <v>3</v>
      </c>
    </row>
    <row r="1131" spans="1:13" x14ac:dyDescent="0.3">
      <c r="A1131" s="402" t="s">
        <v>14644</v>
      </c>
      <c r="B1131" s="402">
        <v>9210144</v>
      </c>
      <c r="C1131" s="108"/>
      <c r="D1131" s="108"/>
      <c r="E1131" s="108">
        <v>2</v>
      </c>
      <c r="F1131" s="108"/>
      <c r="G1131" s="108"/>
      <c r="H1131" s="108"/>
      <c r="I1131" s="108">
        <v>0.48</v>
      </c>
      <c r="J1131" s="108"/>
      <c r="K1131" s="108"/>
      <c r="L1131" s="108">
        <v>2.48</v>
      </c>
      <c r="M1131" s="108">
        <v>2</v>
      </c>
    </row>
    <row r="1132" spans="1:13" x14ac:dyDescent="0.3">
      <c r="A1132" s="402" t="s">
        <v>14645</v>
      </c>
      <c r="B1132" s="402">
        <v>9210144</v>
      </c>
      <c r="C1132" s="108"/>
      <c r="D1132" s="108">
        <v>2</v>
      </c>
      <c r="E1132" s="108"/>
      <c r="F1132" s="108"/>
      <c r="G1132" s="108">
        <v>3</v>
      </c>
      <c r="H1132" s="108"/>
      <c r="I1132" s="108"/>
      <c r="J1132" s="108">
        <v>1</v>
      </c>
      <c r="K1132" s="108"/>
      <c r="L1132" s="108">
        <v>6</v>
      </c>
      <c r="M1132" s="108">
        <v>2</v>
      </c>
    </row>
    <row r="1133" spans="1:13" x14ac:dyDescent="0.3">
      <c r="A1133" s="402" t="s">
        <v>14646</v>
      </c>
      <c r="B1133" s="402">
        <v>9210144</v>
      </c>
      <c r="C1133" s="108"/>
      <c r="D1133" s="108">
        <v>2</v>
      </c>
      <c r="E1133" s="108"/>
      <c r="F1133" s="108"/>
      <c r="G1133" s="108">
        <v>1</v>
      </c>
      <c r="H1133" s="108"/>
      <c r="I1133" s="108"/>
      <c r="J1133" s="108">
        <v>0.32</v>
      </c>
      <c r="K1133" s="108"/>
      <c r="L1133" s="108">
        <v>3.32</v>
      </c>
      <c r="M1133" s="108">
        <v>2</v>
      </c>
    </row>
    <row r="1134" spans="1:13" x14ac:dyDescent="0.3">
      <c r="A1134" s="402" t="s">
        <v>15602</v>
      </c>
      <c r="B1134" s="402">
        <v>9210132</v>
      </c>
      <c r="C1134" s="108"/>
      <c r="D1134" s="108">
        <v>4</v>
      </c>
      <c r="E1134" s="108"/>
      <c r="F1134" s="108"/>
      <c r="G1134" s="108">
        <v>4</v>
      </c>
      <c r="H1134" s="108"/>
      <c r="I1134" s="108"/>
      <c r="J1134" s="108">
        <v>0.64</v>
      </c>
      <c r="K1134" s="108"/>
      <c r="L1134" s="108">
        <v>8.64</v>
      </c>
      <c r="M1134" s="108">
        <v>4</v>
      </c>
    </row>
    <row r="1135" spans="1:13" x14ac:dyDescent="0.3">
      <c r="A1135" s="402" t="s">
        <v>14647</v>
      </c>
      <c r="B1135" s="402">
        <v>9210144</v>
      </c>
      <c r="C1135" s="108"/>
      <c r="D1135" s="108">
        <v>4</v>
      </c>
      <c r="E1135" s="108"/>
      <c r="F1135" s="108"/>
      <c r="G1135" s="108">
        <v>6</v>
      </c>
      <c r="H1135" s="108"/>
      <c r="I1135" s="108"/>
      <c r="J1135" s="108">
        <v>2</v>
      </c>
      <c r="K1135" s="108"/>
      <c r="L1135" s="108">
        <v>12</v>
      </c>
      <c r="M1135" s="108">
        <v>4</v>
      </c>
    </row>
    <row r="1136" spans="1:13" x14ac:dyDescent="0.3">
      <c r="A1136" s="402" t="s">
        <v>14648</v>
      </c>
      <c r="B1136" s="402">
        <v>9210144</v>
      </c>
      <c r="C1136" s="108">
        <v>0.48</v>
      </c>
      <c r="D1136" s="108"/>
      <c r="E1136" s="108"/>
      <c r="F1136" s="108"/>
      <c r="G1136" s="108"/>
      <c r="H1136" s="108"/>
      <c r="I1136" s="108">
        <v>1.92</v>
      </c>
      <c r="J1136" s="108"/>
      <c r="K1136" s="108">
        <v>0.48</v>
      </c>
      <c r="L1136" s="108">
        <v>2.88</v>
      </c>
      <c r="M1136" s="108">
        <v>0.48</v>
      </c>
    </row>
    <row r="1137" spans="1:13" x14ac:dyDescent="0.3">
      <c r="A1137" s="402" t="s">
        <v>14649</v>
      </c>
      <c r="B1137" s="402">
        <v>9210144</v>
      </c>
      <c r="C1137" s="108"/>
      <c r="D1137" s="108">
        <v>2</v>
      </c>
      <c r="E1137" s="108"/>
      <c r="F1137" s="108"/>
      <c r="G1137" s="108">
        <v>4</v>
      </c>
      <c r="H1137" s="108"/>
      <c r="I1137" s="108"/>
      <c r="J1137" s="108"/>
      <c r="K1137" s="108"/>
      <c r="L1137" s="108">
        <v>6</v>
      </c>
      <c r="M1137" s="108">
        <v>2</v>
      </c>
    </row>
    <row r="1138" spans="1:13" x14ac:dyDescent="0.3">
      <c r="A1138" s="402" t="s">
        <v>14650</v>
      </c>
      <c r="B1138" s="402">
        <v>9210144</v>
      </c>
      <c r="C1138" s="108"/>
      <c r="D1138" s="108">
        <v>4</v>
      </c>
      <c r="E1138" s="108"/>
      <c r="F1138" s="108"/>
      <c r="G1138" s="108">
        <v>2</v>
      </c>
      <c r="H1138" s="108"/>
      <c r="I1138" s="108"/>
      <c r="J1138" s="108"/>
      <c r="K1138" s="108"/>
      <c r="L1138" s="108">
        <v>6</v>
      </c>
      <c r="M1138" s="108">
        <v>4</v>
      </c>
    </row>
    <row r="1139" spans="1:13" x14ac:dyDescent="0.3">
      <c r="A1139" s="402" t="s">
        <v>18053</v>
      </c>
      <c r="B1139" s="402">
        <v>9210232</v>
      </c>
      <c r="C1139" s="108"/>
      <c r="D1139" s="108"/>
      <c r="E1139" s="108"/>
      <c r="F1139" s="108"/>
      <c r="G1139" s="108"/>
      <c r="H1139" s="108">
        <v>0</v>
      </c>
      <c r="I1139" s="108"/>
      <c r="J1139" s="108"/>
      <c r="K1139" s="108"/>
      <c r="L1139" s="108">
        <v>0</v>
      </c>
      <c r="M1139" s="108">
        <v>0</v>
      </c>
    </row>
    <row r="1140" spans="1:13" x14ac:dyDescent="0.3">
      <c r="A1140" s="402" t="s">
        <v>14651</v>
      </c>
      <c r="B1140" s="402">
        <v>9210140</v>
      </c>
      <c r="C1140" s="108"/>
      <c r="D1140" s="108">
        <v>6</v>
      </c>
      <c r="E1140" s="108"/>
      <c r="F1140" s="108"/>
      <c r="G1140" s="108"/>
      <c r="H1140" s="108"/>
      <c r="I1140" s="108"/>
      <c r="J1140" s="108">
        <v>0.64</v>
      </c>
      <c r="K1140" s="108"/>
      <c r="L1140" s="108">
        <v>6.64</v>
      </c>
      <c r="M1140" s="108">
        <v>6</v>
      </c>
    </row>
    <row r="1141" spans="1:13" x14ac:dyDescent="0.3">
      <c r="A1141" s="402" t="s">
        <v>14652</v>
      </c>
      <c r="B1141" s="402">
        <v>9210136</v>
      </c>
      <c r="C1141" s="108"/>
      <c r="D1141" s="108">
        <v>4</v>
      </c>
      <c r="E1141" s="108"/>
      <c r="F1141" s="108"/>
      <c r="G1141" s="108">
        <v>4</v>
      </c>
      <c r="H1141" s="108"/>
      <c r="I1141" s="108"/>
      <c r="J1141" s="108"/>
      <c r="K1141" s="108"/>
      <c r="L1141" s="108">
        <v>8</v>
      </c>
      <c r="M1141" s="108">
        <v>4</v>
      </c>
    </row>
    <row r="1142" spans="1:13" x14ac:dyDescent="0.3">
      <c r="A1142" s="402" t="s">
        <v>16238</v>
      </c>
      <c r="B1142" s="402">
        <v>9210144</v>
      </c>
      <c r="C1142" s="108"/>
      <c r="D1142" s="108">
        <v>5</v>
      </c>
      <c r="E1142" s="108"/>
      <c r="F1142" s="108"/>
      <c r="G1142" s="108">
        <v>3</v>
      </c>
      <c r="H1142" s="108"/>
      <c r="I1142" s="108"/>
      <c r="J1142" s="108">
        <v>0.32</v>
      </c>
      <c r="K1142" s="108"/>
      <c r="L1142" s="108">
        <v>8.32</v>
      </c>
      <c r="M1142" s="108">
        <v>5</v>
      </c>
    </row>
    <row r="1143" spans="1:13" x14ac:dyDescent="0.3">
      <c r="A1143" s="402" t="s">
        <v>17010</v>
      </c>
      <c r="B1143" s="402">
        <v>9210144</v>
      </c>
      <c r="C1143" s="108"/>
      <c r="D1143" s="108">
        <v>4</v>
      </c>
      <c r="E1143" s="108"/>
      <c r="F1143" s="108"/>
      <c r="G1143" s="108">
        <v>8</v>
      </c>
      <c r="H1143" s="108"/>
      <c r="I1143" s="108"/>
      <c r="J1143" s="108">
        <v>0.64</v>
      </c>
      <c r="K1143" s="108"/>
      <c r="L1143" s="108">
        <v>12.64</v>
      </c>
      <c r="M1143" s="108">
        <v>4</v>
      </c>
    </row>
    <row r="1144" spans="1:13" x14ac:dyDescent="0.3">
      <c r="A1144" s="402" t="s">
        <v>14653</v>
      </c>
      <c r="B1144" s="402">
        <v>9210144</v>
      </c>
      <c r="C1144" s="108"/>
      <c r="D1144" s="108">
        <v>6</v>
      </c>
      <c r="E1144" s="108"/>
      <c r="F1144" s="108"/>
      <c r="G1144" s="108">
        <v>12</v>
      </c>
      <c r="H1144" s="108"/>
      <c r="I1144" s="108"/>
      <c r="J1144" s="108"/>
      <c r="K1144" s="108">
        <v>0.96</v>
      </c>
      <c r="L1144" s="108">
        <v>18.96</v>
      </c>
      <c r="M1144" s="108">
        <v>6</v>
      </c>
    </row>
    <row r="1145" spans="1:13" x14ac:dyDescent="0.3">
      <c r="A1145" s="402" t="s">
        <v>14654</v>
      </c>
      <c r="B1145" s="402">
        <v>9210144</v>
      </c>
      <c r="C1145" s="108"/>
      <c r="D1145" s="108">
        <v>1</v>
      </c>
      <c r="E1145" s="108"/>
      <c r="F1145" s="108"/>
      <c r="G1145" s="108"/>
      <c r="H1145" s="108"/>
      <c r="I1145" s="108">
        <v>0.96</v>
      </c>
      <c r="J1145" s="108"/>
      <c r="K1145" s="108">
        <v>0.32</v>
      </c>
      <c r="L1145" s="108">
        <v>2.2799999999999998</v>
      </c>
      <c r="M1145" s="108">
        <v>1</v>
      </c>
    </row>
    <row r="1146" spans="1:13" x14ac:dyDescent="0.3">
      <c r="A1146" s="402" t="s">
        <v>14655</v>
      </c>
      <c r="B1146" s="402">
        <v>9210136</v>
      </c>
      <c r="C1146" s="108">
        <v>2.88</v>
      </c>
      <c r="D1146" s="108"/>
      <c r="E1146" s="108"/>
      <c r="F1146" s="108"/>
      <c r="G1146" s="108">
        <v>3</v>
      </c>
      <c r="H1146" s="108"/>
      <c r="I1146" s="108"/>
      <c r="J1146" s="108">
        <v>1.92</v>
      </c>
      <c r="K1146" s="108"/>
      <c r="L1146" s="108">
        <v>7.8</v>
      </c>
      <c r="M1146" s="108">
        <v>2.88</v>
      </c>
    </row>
    <row r="1147" spans="1:13" x14ac:dyDescent="0.3">
      <c r="A1147" s="402" t="s">
        <v>15869</v>
      </c>
      <c r="B1147" s="402">
        <v>9210144</v>
      </c>
      <c r="C1147" s="108">
        <v>0.17</v>
      </c>
      <c r="D1147" s="108"/>
      <c r="E1147" s="108"/>
      <c r="F1147" s="108"/>
      <c r="G1147" s="108"/>
      <c r="H1147" s="108"/>
      <c r="I1147" s="108">
        <v>0.17</v>
      </c>
      <c r="J1147" s="108">
        <v>0.32</v>
      </c>
      <c r="K1147" s="108"/>
      <c r="L1147" s="108">
        <v>0.66</v>
      </c>
      <c r="M1147" s="108">
        <v>0.17</v>
      </c>
    </row>
    <row r="1148" spans="1:13" x14ac:dyDescent="0.3">
      <c r="A1148" s="402" t="s">
        <v>14656</v>
      </c>
      <c r="B1148" s="402">
        <v>9210144</v>
      </c>
      <c r="C1148" s="108"/>
      <c r="D1148" s="108">
        <v>1</v>
      </c>
      <c r="E1148" s="108"/>
      <c r="F1148" s="108"/>
      <c r="G1148" s="108">
        <v>3</v>
      </c>
      <c r="H1148" s="108"/>
      <c r="I1148" s="108"/>
      <c r="J1148" s="108"/>
      <c r="K1148" s="108">
        <v>0.32</v>
      </c>
      <c r="L1148" s="108">
        <v>4.32</v>
      </c>
      <c r="M1148" s="108">
        <v>1</v>
      </c>
    </row>
    <row r="1149" spans="1:13" x14ac:dyDescent="0.3">
      <c r="A1149" s="402" t="s">
        <v>14657</v>
      </c>
      <c r="B1149" s="402">
        <v>9210144</v>
      </c>
      <c r="C1149" s="108">
        <v>0.48</v>
      </c>
      <c r="D1149" s="108"/>
      <c r="E1149" s="108"/>
      <c r="F1149" s="108"/>
      <c r="G1149" s="108">
        <v>8</v>
      </c>
      <c r="H1149" s="108"/>
      <c r="I1149" s="108"/>
      <c r="J1149" s="108"/>
      <c r="K1149" s="108">
        <v>0.64</v>
      </c>
      <c r="L1149" s="108">
        <v>9.120000000000001</v>
      </c>
      <c r="M1149" s="108">
        <v>0.48</v>
      </c>
    </row>
    <row r="1150" spans="1:13" x14ac:dyDescent="0.3">
      <c r="A1150" s="402" t="s">
        <v>17059</v>
      </c>
      <c r="B1150" s="402">
        <v>9210144</v>
      </c>
      <c r="C1150" s="108"/>
      <c r="D1150" s="108">
        <v>2</v>
      </c>
      <c r="E1150" s="108"/>
      <c r="F1150" s="108"/>
      <c r="G1150" s="108">
        <v>2</v>
      </c>
      <c r="H1150" s="108"/>
      <c r="I1150" s="108"/>
      <c r="J1150" s="108">
        <v>1</v>
      </c>
      <c r="K1150" s="108"/>
      <c r="L1150" s="108">
        <v>5</v>
      </c>
      <c r="M1150" s="108">
        <v>2</v>
      </c>
    </row>
    <row r="1151" spans="1:13" x14ac:dyDescent="0.3">
      <c r="A1151" s="402" t="s">
        <v>14658</v>
      </c>
      <c r="B1151" s="402">
        <v>9210144</v>
      </c>
      <c r="C1151" s="108"/>
      <c r="D1151" s="108">
        <v>6</v>
      </c>
      <c r="E1151" s="108"/>
      <c r="F1151" s="108"/>
      <c r="G1151" s="108">
        <v>6</v>
      </c>
      <c r="H1151" s="108"/>
      <c r="I1151" s="108"/>
      <c r="J1151" s="108">
        <v>2</v>
      </c>
      <c r="K1151" s="108">
        <v>1.44</v>
      </c>
      <c r="L1151" s="108">
        <v>15.44</v>
      </c>
      <c r="M1151" s="108">
        <v>6</v>
      </c>
    </row>
    <row r="1152" spans="1:13" x14ac:dyDescent="0.3">
      <c r="A1152" s="402" t="s">
        <v>14659</v>
      </c>
      <c r="B1152" s="402">
        <v>9210144</v>
      </c>
      <c r="C1152" s="108"/>
      <c r="D1152" s="108">
        <v>4</v>
      </c>
      <c r="E1152" s="108"/>
      <c r="F1152" s="108"/>
      <c r="G1152" s="108">
        <v>6</v>
      </c>
      <c r="H1152" s="108"/>
      <c r="I1152" s="108"/>
      <c r="J1152" s="108">
        <v>0.32</v>
      </c>
      <c r="K1152" s="108"/>
      <c r="L1152" s="108">
        <v>10.32</v>
      </c>
      <c r="M1152" s="108">
        <v>4</v>
      </c>
    </row>
    <row r="1153" spans="1:13" x14ac:dyDescent="0.3">
      <c r="A1153" s="402" t="s">
        <v>14660</v>
      </c>
      <c r="B1153" s="402">
        <v>9210144</v>
      </c>
      <c r="C1153" s="108"/>
      <c r="D1153" s="108">
        <v>2</v>
      </c>
      <c r="E1153" s="108"/>
      <c r="F1153" s="108"/>
      <c r="G1153" s="108">
        <v>6</v>
      </c>
      <c r="H1153" s="108"/>
      <c r="I1153" s="108"/>
      <c r="J1153" s="108"/>
      <c r="K1153" s="108"/>
      <c r="L1153" s="108">
        <v>8</v>
      </c>
      <c r="M1153" s="108">
        <v>2</v>
      </c>
    </row>
    <row r="1154" spans="1:13" x14ac:dyDescent="0.3">
      <c r="A1154" s="402" t="s">
        <v>14661</v>
      </c>
      <c r="B1154" s="402">
        <v>9210144</v>
      </c>
      <c r="C1154" s="108">
        <v>0.48</v>
      </c>
      <c r="D1154" s="108"/>
      <c r="E1154" s="108"/>
      <c r="F1154" s="108"/>
      <c r="G1154" s="108"/>
      <c r="H1154" s="108"/>
      <c r="I1154" s="108">
        <v>0.48</v>
      </c>
      <c r="J1154" s="108">
        <v>0.32</v>
      </c>
      <c r="K1154" s="108"/>
      <c r="L1154" s="108">
        <v>1.28</v>
      </c>
      <c r="M1154" s="108">
        <v>0.48</v>
      </c>
    </row>
    <row r="1155" spans="1:13" x14ac:dyDescent="0.3">
      <c r="A1155" s="402" t="s">
        <v>14662</v>
      </c>
      <c r="B1155" s="402">
        <v>9210144</v>
      </c>
      <c r="C1155" s="108"/>
      <c r="D1155" s="108">
        <v>3</v>
      </c>
      <c r="E1155" s="108"/>
      <c r="F1155" s="108"/>
      <c r="G1155" s="108">
        <v>3</v>
      </c>
      <c r="H1155" s="108"/>
      <c r="I1155" s="108"/>
      <c r="J1155" s="108"/>
      <c r="K1155" s="108">
        <v>0.96</v>
      </c>
      <c r="L1155" s="108">
        <v>6.96</v>
      </c>
      <c r="M1155" s="108">
        <v>3</v>
      </c>
    </row>
    <row r="1156" spans="1:13" x14ac:dyDescent="0.3">
      <c r="A1156" s="402" t="s">
        <v>14663</v>
      </c>
      <c r="B1156" s="402">
        <v>9210144</v>
      </c>
      <c r="C1156" s="108"/>
      <c r="D1156" s="108">
        <v>4</v>
      </c>
      <c r="E1156" s="108"/>
      <c r="F1156" s="108"/>
      <c r="G1156" s="108">
        <v>6</v>
      </c>
      <c r="H1156" s="108"/>
      <c r="I1156" s="108"/>
      <c r="J1156" s="108">
        <v>0.96</v>
      </c>
      <c r="K1156" s="108"/>
      <c r="L1156" s="108">
        <v>10.96</v>
      </c>
      <c r="M1156" s="108">
        <v>4</v>
      </c>
    </row>
    <row r="1157" spans="1:13" x14ac:dyDescent="0.3">
      <c r="A1157" s="402" t="s">
        <v>14664</v>
      </c>
      <c r="B1157" s="402">
        <v>9210144</v>
      </c>
      <c r="C1157" s="108"/>
      <c r="D1157" s="108">
        <v>8</v>
      </c>
      <c r="E1157" s="108"/>
      <c r="F1157" s="108"/>
      <c r="G1157" s="108">
        <v>8</v>
      </c>
      <c r="H1157" s="108"/>
      <c r="I1157" s="108"/>
      <c r="J1157" s="108">
        <v>2</v>
      </c>
      <c r="K1157" s="108"/>
      <c r="L1157" s="108">
        <v>18</v>
      </c>
      <c r="M1157" s="108">
        <v>8</v>
      </c>
    </row>
    <row r="1158" spans="1:13" x14ac:dyDescent="0.3">
      <c r="A1158" s="402" t="s">
        <v>14665</v>
      </c>
      <c r="B1158" s="402">
        <v>9210144</v>
      </c>
      <c r="C1158" s="108"/>
      <c r="D1158" s="108">
        <v>6</v>
      </c>
      <c r="E1158" s="108"/>
      <c r="F1158" s="108"/>
      <c r="G1158" s="108"/>
      <c r="H1158" s="108"/>
      <c r="I1158" s="108">
        <v>5.76</v>
      </c>
      <c r="J1158" s="108">
        <v>0.32</v>
      </c>
      <c r="K1158" s="108"/>
      <c r="L1158" s="108">
        <v>12.08</v>
      </c>
      <c r="M1158" s="108">
        <v>6</v>
      </c>
    </row>
    <row r="1159" spans="1:13" x14ac:dyDescent="0.3">
      <c r="A1159" s="402" t="s">
        <v>14666</v>
      </c>
      <c r="B1159" s="402">
        <v>9210144</v>
      </c>
      <c r="C1159" s="108"/>
      <c r="D1159" s="108">
        <v>2</v>
      </c>
      <c r="E1159" s="108"/>
      <c r="F1159" s="108"/>
      <c r="G1159" s="108">
        <v>2</v>
      </c>
      <c r="H1159" s="108"/>
      <c r="I1159" s="108"/>
      <c r="J1159" s="108"/>
      <c r="K1159" s="108">
        <v>0.32</v>
      </c>
      <c r="L1159" s="108">
        <v>4.32</v>
      </c>
      <c r="M1159" s="108">
        <v>2</v>
      </c>
    </row>
    <row r="1160" spans="1:13" x14ac:dyDescent="0.3">
      <c r="A1160" s="402" t="s">
        <v>14667</v>
      </c>
      <c r="B1160" s="402">
        <v>9210144</v>
      </c>
      <c r="C1160" s="108"/>
      <c r="D1160" s="108">
        <v>2</v>
      </c>
      <c r="E1160" s="108"/>
      <c r="F1160" s="108"/>
      <c r="G1160" s="108">
        <v>2</v>
      </c>
      <c r="H1160" s="108"/>
      <c r="I1160" s="108"/>
      <c r="J1160" s="108"/>
      <c r="K1160" s="108">
        <v>0.48</v>
      </c>
      <c r="L1160" s="108">
        <v>4.4800000000000004</v>
      </c>
      <c r="M1160" s="108">
        <v>2</v>
      </c>
    </row>
    <row r="1161" spans="1:13" x14ac:dyDescent="0.3">
      <c r="A1161" s="402" t="s">
        <v>14668</v>
      </c>
      <c r="B1161" s="402">
        <v>9210144</v>
      </c>
      <c r="C1161" s="108"/>
      <c r="D1161" s="108">
        <v>2</v>
      </c>
      <c r="E1161" s="108"/>
      <c r="F1161" s="108"/>
      <c r="G1161" s="108"/>
      <c r="H1161" s="108"/>
      <c r="I1161" s="108">
        <v>0.48</v>
      </c>
      <c r="J1161" s="108"/>
      <c r="K1161" s="108"/>
      <c r="L1161" s="108">
        <v>2.48</v>
      </c>
      <c r="M1161" s="108">
        <v>2</v>
      </c>
    </row>
    <row r="1162" spans="1:13" x14ac:dyDescent="0.3">
      <c r="A1162" s="402" t="s">
        <v>14669</v>
      </c>
      <c r="B1162" s="402">
        <v>9210144</v>
      </c>
      <c r="C1162" s="108">
        <v>0.32</v>
      </c>
      <c r="D1162" s="108"/>
      <c r="E1162" s="108"/>
      <c r="F1162" s="108"/>
      <c r="G1162" s="108"/>
      <c r="H1162" s="108"/>
      <c r="I1162" s="108">
        <v>0.96</v>
      </c>
      <c r="J1162" s="108"/>
      <c r="K1162" s="108"/>
      <c r="L1162" s="108">
        <v>1.28</v>
      </c>
      <c r="M1162" s="108">
        <v>0.32</v>
      </c>
    </row>
    <row r="1163" spans="1:13" x14ac:dyDescent="0.3">
      <c r="A1163" s="402" t="s">
        <v>14670</v>
      </c>
      <c r="B1163" s="402">
        <v>9210144</v>
      </c>
      <c r="C1163" s="108"/>
      <c r="D1163" s="108">
        <v>16</v>
      </c>
      <c r="E1163" s="108"/>
      <c r="F1163" s="108"/>
      <c r="G1163" s="108">
        <v>40</v>
      </c>
      <c r="H1163" s="108"/>
      <c r="I1163" s="108"/>
      <c r="J1163" s="108">
        <v>3.2</v>
      </c>
      <c r="K1163" s="108"/>
      <c r="L1163" s="108">
        <v>59.2</v>
      </c>
      <c r="M1163" s="108">
        <v>16</v>
      </c>
    </row>
    <row r="1164" spans="1:13" x14ac:dyDescent="0.3">
      <c r="A1164" s="402" t="s">
        <v>14671</v>
      </c>
      <c r="B1164" s="402">
        <v>9210144</v>
      </c>
      <c r="C1164" s="108"/>
      <c r="D1164" s="108">
        <v>8</v>
      </c>
      <c r="E1164" s="108"/>
      <c r="F1164" s="108"/>
      <c r="G1164" s="108"/>
      <c r="H1164" s="108"/>
      <c r="I1164" s="108"/>
      <c r="J1164" s="108"/>
      <c r="K1164" s="108"/>
      <c r="L1164" s="108">
        <v>8</v>
      </c>
      <c r="M1164" s="108">
        <v>8</v>
      </c>
    </row>
    <row r="1165" spans="1:13" x14ac:dyDescent="0.3">
      <c r="A1165" s="402" t="s">
        <v>14672</v>
      </c>
      <c r="B1165" s="402">
        <v>9210144</v>
      </c>
      <c r="C1165" s="108">
        <v>0.32</v>
      </c>
      <c r="D1165" s="108"/>
      <c r="E1165" s="108"/>
      <c r="F1165" s="108"/>
      <c r="G1165" s="108"/>
      <c r="H1165" s="108"/>
      <c r="I1165" s="108">
        <v>0.48</v>
      </c>
      <c r="J1165" s="108"/>
      <c r="K1165" s="108"/>
      <c r="L1165" s="108">
        <v>0.8</v>
      </c>
      <c r="M1165" s="108">
        <v>0.32</v>
      </c>
    </row>
    <row r="1166" spans="1:13" x14ac:dyDescent="0.3">
      <c r="A1166" s="402" t="s">
        <v>17678</v>
      </c>
      <c r="B1166" s="402">
        <v>9210140</v>
      </c>
      <c r="C1166" s="108"/>
      <c r="D1166" s="108">
        <v>2</v>
      </c>
      <c r="E1166" s="108"/>
      <c r="F1166" s="108"/>
      <c r="G1166" s="108">
        <v>2</v>
      </c>
      <c r="H1166" s="108"/>
      <c r="I1166" s="108"/>
      <c r="J1166" s="108"/>
      <c r="K1166" s="108">
        <v>0.32</v>
      </c>
      <c r="L1166" s="108">
        <v>4.32</v>
      </c>
      <c r="M1166" s="108">
        <v>2</v>
      </c>
    </row>
    <row r="1167" spans="1:13" x14ac:dyDescent="0.3">
      <c r="A1167" s="402" t="s">
        <v>14673</v>
      </c>
      <c r="B1167" s="402">
        <v>9210134</v>
      </c>
      <c r="C1167" s="108">
        <v>0.32</v>
      </c>
      <c r="D1167" s="108"/>
      <c r="E1167" s="108"/>
      <c r="F1167" s="108"/>
      <c r="G1167" s="108"/>
      <c r="H1167" s="108"/>
      <c r="I1167" s="108">
        <v>0.64</v>
      </c>
      <c r="J1167" s="108"/>
      <c r="K1167" s="108"/>
      <c r="L1167" s="108">
        <v>0.96</v>
      </c>
      <c r="M1167" s="108">
        <v>0.32</v>
      </c>
    </row>
    <row r="1168" spans="1:13" x14ac:dyDescent="0.3">
      <c r="A1168" s="402" t="s">
        <v>17011</v>
      </c>
      <c r="B1168" s="402">
        <v>9210134</v>
      </c>
      <c r="C1168" s="108">
        <v>0.48</v>
      </c>
      <c r="D1168" s="108"/>
      <c r="E1168" s="108"/>
      <c r="F1168" s="108"/>
      <c r="G1168" s="108">
        <v>6</v>
      </c>
      <c r="H1168" s="108"/>
      <c r="I1168" s="108"/>
      <c r="J1168" s="108">
        <v>0.64</v>
      </c>
      <c r="K1168" s="108"/>
      <c r="L1168" s="108">
        <v>7.12</v>
      </c>
      <c r="M1168" s="108">
        <v>0.48</v>
      </c>
    </row>
    <row r="1169" spans="1:13" x14ac:dyDescent="0.3">
      <c r="A1169" s="402" t="s">
        <v>15671</v>
      </c>
      <c r="B1169" s="402">
        <v>9210144</v>
      </c>
      <c r="C1169" s="108"/>
      <c r="D1169" s="108">
        <v>16</v>
      </c>
      <c r="E1169" s="108"/>
      <c r="F1169" s="108"/>
      <c r="G1169" s="108">
        <v>12</v>
      </c>
      <c r="H1169" s="108"/>
      <c r="I1169" s="108"/>
      <c r="J1169" s="108">
        <v>0.64</v>
      </c>
      <c r="K1169" s="108"/>
      <c r="L1169" s="108">
        <v>28.64</v>
      </c>
      <c r="M1169" s="108">
        <v>16</v>
      </c>
    </row>
    <row r="1170" spans="1:13" x14ac:dyDescent="0.3">
      <c r="A1170" s="402" t="s">
        <v>14674</v>
      </c>
      <c r="B1170" s="402">
        <v>9210134</v>
      </c>
      <c r="C1170" s="108">
        <v>0.48</v>
      </c>
      <c r="D1170" s="108"/>
      <c r="E1170" s="108"/>
      <c r="F1170" s="108"/>
      <c r="G1170" s="108"/>
      <c r="H1170" s="108"/>
      <c r="I1170" s="108">
        <v>0.48</v>
      </c>
      <c r="J1170" s="108"/>
      <c r="K1170" s="108"/>
      <c r="L1170" s="108">
        <v>0.96</v>
      </c>
      <c r="M1170" s="108">
        <v>0.48</v>
      </c>
    </row>
    <row r="1171" spans="1:13" x14ac:dyDescent="0.3">
      <c r="A1171" s="402" t="s">
        <v>14675</v>
      </c>
      <c r="B1171" s="402">
        <v>9210144</v>
      </c>
      <c r="C1171" s="108"/>
      <c r="D1171" s="108">
        <v>2</v>
      </c>
      <c r="E1171" s="108"/>
      <c r="F1171" s="108"/>
      <c r="G1171" s="108">
        <v>2</v>
      </c>
      <c r="H1171" s="108"/>
      <c r="I1171" s="108"/>
      <c r="J1171" s="108"/>
      <c r="K1171" s="108"/>
      <c r="L1171" s="108">
        <v>4</v>
      </c>
      <c r="M1171" s="108">
        <v>2</v>
      </c>
    </row>
    <row r="1172" spans="1:13" x14ac:dyDescent="0.3">
      <c r="A1172" s="402" t="s">
        <v>14676</v>
      </c>
      <c r="B1172" s="402">
        <v>9210144</v>
      </c>
      <c r="C1172" s="108"/>
      <c r="D1172" s="108">
        <v>1</v>
      </c>
      <c r="E1172" s="108"/>
      <c r="F1172" s="108"/>
      <c r="G1172" s="108">
        <v>4</v>
      </c>
      <c r="H1172" s="108"/>
      <c r="I1172" s="108"/>
      <c r="J1172" s="108">
        <v>0.32</v>
      </c>
      <c r="K1172" s="108"/>
      <c r="L1172" s="108">
        <v>5.32</v>
      </c>
      <c r="M1172" s="108">
        <v>1</v>
      </c>
    </row>
    <row r="1173" spans="1:13" x14ac:dyDescent="0.3">
      <c r="A1173" s="402" t="s">
        <v>14677</v>
      </c>
      <c r="B1173" s="402">
        <v>9210144</v>
      </c>
      <c r="C1173" s="108"/>
      <c r="D1173" s="108">
        <v>12</v>
      </c>
      <c r="E1173" s="108"/>
      <c r="F1173" s="108"/>
      <c r="G1173" s="108">
        <v>16</v>
      </c>
      <c r="H1173" s="108"/>
      <c r="I1173" s="108"/>
      <c r="J1173" s="108">
        <v>4</v>
      </c>
      <c r="K1173" s="108">
        <v>1.92</v>
      </c>
      <c r="L1173" s="108">
        <v>33.92</v>
      </c>
      <c r="M1173" s="108">
        <v>12</v>
      </c>
    </row>
    <row r="1174" spans="1:13" x14ac:dyDescent="0.3">
      <c r="A1174" s="402" t="s">
        <v>14678</v>
      </c>
      <c r="B1174" s="402">
        <v>9210144</v>
      </c>
      <c r="C1174" s="108"/>
      <c r="D1174" s="108">
        <v>6</v>
      </c>
      <c r="E1174" s="108"/>
      <c r="F1174" s="108"/>
      <c r="G1174" s="108">
        <v>60</v>
      </c>
      <c r="H1174" s="108"/>
      <c r="I1174" s="108"/>
      <c r="J1174" s="108">
        <v>4</v>
      </c>
      <c r="K1174" s="108">
        <v>3.84</v>
      </c>
      <c r="L1174" s="108">
        <v>73.84</v>
      </c>
      <c r="M1174" s="108">
        <v>6</v>
      </c>
    </row>
    <row r="1175" spans="1:13" x14ac:dyDescent="0.3">
      <c r="A1175" s="402" t="s">
        <v>14679</v>
      </c>
      <c r="B1175" s="402">
        <v>9210144</v>
      </c>
      <c r="C1175" s="108"/>
      <c r="D1175" s="108">
        <v>2</v>
      </c>
      <c r="E1175" s="108"/>
      <c r="F1175" s="108"/>
      <c r="G1175" s="108">
        <v>2</v>
      </c>
      <c r="H1175" s="108"/>
      <c r="I1175" s="108"/>
      <c r="J1175" s="108">
        <v>0.32</v>
      </c>
      <c r="K1175" s="108"/>
      <c r="L1175" s="108">
        <v>4.32</v>
      </c>
      <c r="M1175" s="108">
        <v>2</v>
      </c>
    </row>
    <row r="1176" spans="1:13" x14ac:dyDescent="0.3">
      <c r="A1176" s="402" t="s">
        <v>14680</v>
      </c>
      <c r="B1176" s="402">
        <v>9210144</v>
      </c>
      <c r="C1176" s="108"/>
      <c r="D1176" s="108">
        <v>4</v>
      </c>
      <c r="E1176" s="108"/>
      <c r="F1176" s="108"/>
      <c r="G1176" s="108"/>
      <c r="H1176" s="108"/>
      <c r="I1176" s="108">
        <v>1.92</v>
      </c>
      <c r="J1176" s="108"/>
      <c r="K1176" s="108"/>
      <c r="L1176" s="108">
        <v>5.92</v>
      </c>
      <c r="M1176" s="108">
        <v>4</v>
      </c>
    </row>
    <row r="1177" spans="1:13" x14ac:dyDescent="0.3">
      <c r="A1177" s="402" t="s">
        <v>14681</v>
      </c>
      <c r="B1177" s="402">
        <v>9210144</v>
      </c>
      <c r="C1177" s="108"/>
      <c r="D1177" s="108">
        <v>8</v>
      </c>
      <c r="E1177" s="108"/>
      <c r="F1177" s="108"/>
      <c r="G1177" s="108">
        <v>12</v>
      </c>
      <c r="H1177" s="108"/>
      <c r="I1177" s="108"/>
      <c r="J1177" s="108"/>
      <c r="K1177" s="108"/>
      <c r="L1177" s="108">
        <v>20</v>
      </c>
      <c r="M1177" s="108">
        <v>8</v>
      </c>
    </row>
    <row r="1178" spans="1:13" x14ac:dyDescent="0.3">
      <c r="A1178" s="402" t="s">
        <v>14682</v>
      </c>
      <c r="B1178" s="402">
        <v>9210140</v>
      </c>
      <c r="C1178" s="108">
        <v>0.51</v>
      </c>
      <c r="D1178" s="108"/>
      <c r="E1178" s="108"/>
      <c r="F1178" s="108"/>
      <c r="G1178" s="108"/>
      <c r="H1178" s="108"/>
      <c r="I1178" s="108">
        <v>0.17</v>
      </c>
      <c r="J1178" s="108"/>
      <c r="K1178" s="108"/>
      <c r="L1178" s="108">
        <v>0.68</v>
      </c>
      <c r="M1178" s="108">
        <v>0.51</v>
      </c>
    </row>
    <row r="1179" spans="1:13" x14ac:dyDescent="0.3">
      <c r="A1179" s="402" t="s">
        <v>14683</v>
      </c>
      <c r="B1179" s="402">
        <v>9210144</v>
      </c>
      <c r="C1179" s="108"/>
      <c r="D1179" s="108">
        <v>8</v>
      </c>
      <c r="E1179" s="108"/>
      <c r="F1179" s="108"/>
      <c r="G1179" s="108">
        <v>12</v>
      </c>
      <c r="H1179" s="108"/>
      <c r="I1179" s="108"/>
      <c r="J1179" s="108"/>
      <c r="K1179" s="108"/>
      <c r="L1179" s="108">
        <v>20</v>
      </c>
      <c r="M1179" s="108">
        <v>8</v>
      </c>
    </row>
    <row r="1180" spans="1:13" x14ac:dyDescent="0.3">
      <c r="A1180" s="402" t="s">
        <v>14684</v>
      </c>
      <c r="B1180" s="402">
        <v>9210144</v>
      </c>
      <c r="C1180" s="108"/>
      <c r="D1180" s="108">
        <v>6</v>
      </c>
      <c r="E1180" s="108"/>
      <c r="F1180" s="108"/>
      <c r="G1180" s="108">
        <v>15</v>
      </c>
      <c r="H1180" s="108"/>
      <c r="I1180" s="108"/>
      <c r="J1180" s="108">
        <v>5</v>
      </c>
      <c r="K1180" s="108"/>
      <c r="L1180" s="108">
        <v>26</v>
      </c>
      <c r="M1180" s="108">
        <v>6</v>
      </c>
    </row>
    <row r="1181" spans="1:13" x14ac:dyDescent="0.3">
      <c r="A1181" s="402" t="s">
        <v>14685</v>
      </c>
      <c r="B1181" s="402">
        <v>9210144</v>
      </c>
      <c r="C1181" s="108"/>
      <c r="D1181" s="108">
        <v>12</v>
      </c>
      <c r="E1181" s="108"/>
      <c r="F1181" s="108"/>
      <c r="G1181" s="108">
        <v>6</v>
      </c>
      <c r="H1181" s="108"/>
      <c r="I1181" s="108"/>
      <c r="J1181" s="108">
        <v>1.28</v>
      </c>
      <c r="K1181" s="108"/>
      <c r="L1181" s="108">
        <v>19.28</v>
      </c>
      <c r="M1181" s="108">
        <v>12</v>
      </c>
    </row>
    <row r="1182" spans="1:13" x14ac:dyDescent="0.3">
      <c r="A1182" s="402" t="s">
        <v>14686</v>
      </c>
      <c r="B1182" s="402">
        <v>9210144</v>
      </c>
      <c r="C1182" s="108"/>
      <c r="D1182" s="108">
        <v>41</v>
      </c>
      <c r="E1182" s="108"/>
      <c r="F1182" s="108"/>
      <c r="G1182" s="108">
        <v>178</v>
      </c>
      <c r="H1182" s="108"/>
      <c r="I1182" s="108"/>
      <c r="J1182" s="108">
        <v>22</v>
      </c>
      <c r="K1182" s="108"/>
      <c r="L1182" s="108">
        <v>241</v>
      </c>
      <c r="M1182" s="108">
        <v>41</v>
      </c>
    </row>
    <row r="1183" spans="1:13" x14ac:dyDescent="0.3">
      <c r="A1183" s="402" t="s">
        <v>14687</v>
      </c>
      <c r="B1183" s="402">
        <v>9210144</v>
      </c>
      <c r="C1183" s="108"/>
      <c r="D1183" s="108">
        <v>9</v>
      </c>
      <c r="E1183" s="108"/>
      <c r="F1183" s="108"/>
      <c r="G1183" s="108">
        <v>20</v>
      </c>
      <c r="H1183" s="108"/>
      <c r="I1183" s="108"/>
      <c r="J1183" s="108">
        <v>4</v>
      </c>
      <c r="K1183" s="108"/>
      <c r="L1183" s="108">
        <v>33</v>
      </c>
      <c r="M1183" s="108">
        <v>9</v>
      </c>
    </row>
    <row r="1184" spans="1:13" x14ac:dyDescent="0.3">
      <c r="A1184" s="402" t="s">
        <v>14688</v>
      </c>
      <c r="B1184" s="402">
        <v>9210144</v>
      </c>
      <c r="C1184" s="108"/>
      <c r="D1184" s="108">
        <v>6</v>
      </c>
      <c r="E1184" s="108"/>
      <c r="F1184" s="108"/>
      <c r="G1184" s="108">
        <v>6</v>
      </c>
      <c r="H1184" s="108"/>
      <c r="I1184" s="108"/>
      <c r="J1184" s="108"/>
      <c r="K1184" s="108">
        <v>0.48</v>
      </c>
      <c r="L1184" s="108">
        <v>12.48</v>
      </c>
      <c r="M1184" s="108">
        <v>6</v>
      </c>
    </row>
    <row r="1185" spans="1:13" x14ac:dyDescent="0.3">
      <c r="A1185" s="402" t="s">
        <v>14689</v>
      </c>
      <c r="B1185" s="402">
        <v>9210144</v>
      </c>
      <c r="C1185" s="108"/>
      <c r="D1185" s="108"/>
      <c r="E1185" s="108"/>
      <c r="F1185" s="108"/>
      <c r="G1185" s="108">
        <v>18</v>
      </c>
      <c r="H1185" s="108"/>
      <c r="I1185" s="108"/>
      <c r="J1185" s="108">
        <v>6</v>
      </c>
      <c r="K1185" s="108"/>
      <c r="L1185" s="108">
        <v>24</v>
      </c>
      <c r="M1185" s="108">
        <v>0</v>
      </c>
    </row>
    <row r="1186" spans="1:13" x14ac:dyDescent="0.3">
      <c r="A1186" s="402" t="s">
        <v>14689</v>
      </c>
      <c r="B1186" s="402">
        <v>9210244</v>
      </c>
      <c r="C1186" s="108"/>
      <c r="D1186" s="108"/>
      <c r="E1186" s="108"/>
      <c r="F1186" s="108">
        <v>0</v>
      </c>
      <c r="G1186" s="108"/>
      <c r="H1186" s="108"/>
      <c r="I1186" s="108"/>
      <c r="J1186" s="108"/>
      <c r="K1186" s="108"/>
      <c r="L1186" s="108">
        <v>0</v>
      </c>
      <c r="M1186" s="108">
        <v>0</v>
      </c>
    </row>
    <row r="1187" spans="1:13" x14ac:dyDescent="0.3">
      <c r="A1187" s="402" t="s">
        <v>14690</v>
      </c>
      <c r="B1187" s="402">
        <v>9210144</v>
      </c>
      <c r="C1187" s="108">
        <v>0.32</v>
      </c>
      <c r="D1187" s="108"/>
      <c r="E1187" s="108"/>
      <c r="F1187" s="108"/>
      <c r="G1187" s="108"/>
      <c r="H1187" s="108"/>
      <c r="I1187" s="108">
        <v>0.8</v>
      </c>
      <c r="J1187" s="108">
        <v>1.92</v>
      </c>
      <c r="K1187" s="108"/>
      <c r="L1187" s="108">
        <v>3.04</v>
      </c>
      <c r="M1187" s="108">
        <v>0.32</v>
      </c>
    </row>
    <row r="1188" spans="1:13" x14ac:dyDescent="0.3">
      <c r="A1188" s="402" t="s">
        <v>14691</v>
      </c>
      <c r="B1188" s="402">
        <v>9210144</v>
      </c>
      <c r="C1188" s="108"/>
      <c r="D1188" s="108">
        <v>6</v>
      </c>
      <c r="E1188" s="108"/>
      <c r="F1188" s="108"/>
      <c r="G1188" s="108">
        <v>6</v>
      </c>
      <c r="H1188" s="108"/>
      <c r="I1188" s="108"/>
      <c r="J1188" s="108"/>
      <c r="K1188" s="108"/>
      <c r="L1188" s="108">
        <v>12</v>
      </c>
      <c r="M1188" s="108">
        <v>6</v>
      </c>
    </row>
    <row r="1189" spans="1:13" x14ac:dyDescent="0.3">
      <c r="A1189" s="402" t="s">
        <v>14692</v>
      </c>
      <c r="B1189" s="402">
        <v>9210144</v>
      </c>
      <c r="C1189" s="108"/>
      <c r="D1189" s="108">
        <v>1</v>
      </c>
      <c r="E1189" s="108"/>
      <c r="F1189" s="108"/>
      <c r="G1189" s="108">
        <v>2</v>
      </c>
      <c r="H1189" s="108"/>
      <c r="I1189" s="108"/>
      <c r="J1189" s="108"/>
      <c r="K1189" s="108"/>
      <c r="L1189" s="108">
        <v>3</v>
      </c>
      <c r="M1189" s="108">
        <v>1</v>
      </c>
    </row>
    <row r="1190" spans="1:13" x14ac:dyDescent="0.3">
      <c r="A1190" s="402" t="s">
        <v>14693</v>
      </c>
      <c r="B1190" s="402">
        <v>9210144</v>
      </c>
      <c r="C1190" s="108"/>
      <c r="D1190" s="108">
        <v>8</v>
      </c>
      <c r="E1190" s="108"/>
      <c r="F1190" s="108"/>
      <c r="G1190" s="108">
        <v>4</v>
      </c>
      <c r="H1190" s="108"/>
      <c r="I1190" s="108"/>
      <c r="J1190" s="108">
        <v>6.4</v>
      </c>
      <c r="K1190" s="108"/>
      <c r="L1190" s="108">
        <v>18.399999999999999</v>
      </c>
      <c r="M1190" s="108">
        <v>8</v>
      </c>
    </row>
    <row r="1191" spans="1:13" x14ac:dyDescent="0.3">
      <c r="A1191" s="402" t="s">
        <v>14694</v>
      </c>
      <c r="B1191" s="402">
        <v>9210136</v>
      </c>
      <c r="C1191" s="108">
        <v>0.17</v>
      </c>
      <c r="D1191" s="108"/>
      <c r="E1191" s="108"/>
      <c r="F1191" s="108"/>
      <c r="G1191" s="108"/>
      <c r="H1191" s="108"/>
      <c r="I1191" s="108">
        <v>0.32</v>
      </c>
      <c r="J1191" s="108"/>
      <c r="K1191" s="108"/>
      <c r="L1191" s="108">
        <v>0.49</v>
      </c>
      <c r="M1191" s="108">
        <v>0.17</v>
      </c>
    </row>
    <row r="1192" spans="1:13" x14ac:dyDescent="0.3">
      <c r="A1192" s="402" t="s">
        <v>14695</v>
      </c>
      <c r="B1192" s="402">
        <v>9210144</v>
      </c>
      <c r="C1192" s="108"/>
      <c r="D1192" s="108">
        <v>2</v>
      </c>
      <c r="E1192" s="108"/>
      <c r="F1192" s="108"/>
      <c r="G1192" s="108"/>
      <c r="H1192" s="108"/>
      <c r="I1192" s="108"/>
      <c r="J1192" s="108"/>
      <c r="K1192" s="108"/>
      <c r="L1192" s="108">
        <v>2</v>
      </c>
      <c r="M1192" s="108">
        <v>2</v>
      </c>
    </row>
    <row r="1193" spans="1:13" x14ac:dyDescent="0.3">
      <c r="A1193" s="402" t="s">
        <v>14696</v>
      </c>
      <c r="B1193" s="402">
        <v>9210134</v>
      </c>
      <c r="C1193" s="108">
        <v>3.84</v>
      </c>
      <c r="D1193" s="108"/>
      <c r="E1193" s="108"/>
      <c r="F1193" s="108"/>
      <c r="G1193" s="108"/>
      <c r="H1193" s="108"/>
      <c r="I1193" s="108">
        <v>1.44</v>
      </c>
      <c r="J1193" s="108"/>
      <c r="K1193" s="108">
        <v>0.96</v>
      </c>
      <c r="L1193" s="108">
        <v>6.2399999999999993</v>
      </c>
      <c r="M1193" s="108">
        <v>3.84</v>
      </c>
    </row>
    <row r="1194" spans="1:13" x14ac:dyDescent="0.3">
      <c r="A1194" s="402" t="s">
        <v>14697</v>
      </c>
      <c r="B1194" s="402">
        <v>9210144</v>
      </c>
      <c r="C1194" s="108"/>
      <c r="D1194" s="108">
        <v>1</v>
      </c>
      <c r="E1194" s="108"/>
      <c r="F1194" s="108"/>
      <c r="G1194" s="108">
        <v>4</v>
      </c>
      <c r="H1194" s="108"/>
      <c r="I1194" s="108"/>
      <c r="J1194" s="108"/>
      <c r="K1194" s="108"/>
      <c r="L1194" s="108">
        <v>5</v>
      </c>
      <c r="M1194" s="108">
        <v>1</v>
      </c>
    </row>
    <row r="1195" spans="1:13" x14ac:dyDescent="0.3">
      <c r="A1195" s="402" t="s">
        <v>14698</v>
      </c>
      <c r="B1195" s="402">
        <v>9210134</v>
      </c>
      <c r="C1195" s="108"/>
      <c r="D1195" s="108">
        <v>4</v>
      </c>
      <c r="E1195" s="108"/>
      <c r="F1195" s="108"/>
      <c r="G1195" s="108">
        <v>1</v>
      </c>
      <c r="H1195" s="108"/>
      <c r="I1195" s="108"/>
      <c r="J1195" s="108">
        <v>0.32</v>
      </c>
      <c r="K1195" s="108"/>
      <c r="L1195" s="108">
        <v>5.32</v>
      </c>
      <c r="M1195" s="108">
        <v>4</v>
      </c>
    </row>
    <row r="1196" spans="1:13" x14ac:dyDescent="0.3">
      <c r="A1196" s="402" t="s">
        <v>14699</v>
      </c>
      <c r="B1196" s="402">
        <v>9210144</v>
      </c>
      <c r="C1196" s="108"/>
      <c r="D1196" s="108">
        <v>9</v>
      </c>
      <c r="E1196" s="108"/>
      <c r="F1196" s="108"/>
      <c r="G1196" s="108">
        <v>6</v>
      </c>
      <c r="H1196" s="108"/>
      <c r="I1196" s="108"/>
      <c r="J1196" s="108">
        <v>0.64</v>
      </c>
      <c r="K1196" s="108"/>
      <c r="L1196" s="108">
        <v>15.64</v>
      </c>
      <c r="M1196" s="108">
        <v>9</v>
      </c>
    </row>
    <row r="1197" spans="1:13" x14ac:dyDescent="0.3">
      <c r="A1197" s="402" t="s">
        <v>14700</v>
      </c>
      <c r="B1197" s="402">
        <v>9210136</v>
      </c>
      <c r="C1197" s="108">
        <v>0.48</v>
      </c>
      <c r="D1197" s="108"/>
      <c r="E1197" s="108"/>
      <c r="F1197" s="108"/>
      <c r="G1197" s="108"/>
      <c r="H1197" s="108"/>
      <c r="I1197" s="108">
        <v>0.32</v>
      </c>
      <c r="J1197" s="108"/>
      <c r="K1197" s="108"/>
      <c r="L1197" s="108">
        <v>0.8</v>
      </c>
      <c r="M1197" s="108">
        <v>0.48</v>
      </c>
    </row>
    <row r="1198" spans="1:13" x14ac:dyDescent="0.3">
      <c r="A1198" s="402" t="s">
        <v>14701</v>
      </c>
      <c r="B1198" s="402">
        <v>9210144</v>
      </c>
      <c r="C1198" s="108"/>
      <c r="D1198" s="108">
        <v>4</v>
      </c>
      <c r="E1198" s="108"/>
      <c r="F1198" s="108"/>
      <c r="G1198" s="108">
        <v>4</v>
      </c>
      <c r="H1198" s="108"/>
      <c r="I1198" s="108"/>
      <c r="J1198" s="108"/>
      <c r="K1198" s="108"/>
      <c r="L1198" s="108">
        <v>8</v>
      </c>
      <c r="M1198" s="108">
        <v>4</v>
      </c>
    </row>
    <row r="1199" spans="1:13" x14ac:dyDescent="0.3">
      <c r="A1199" s="402" t="s">
        <v>14702</v>
      </c>
      <c r="B1199" s="402">
        <v>9210144</v>
      </c>
      <c r="C1199" s="108"/>
      <c r="D1199" s="108">
        <v>2</v>
      </c>
      <c r="E1199" s="108"/>
      <c r="F1199" s="108"/>
      <c r="G1199" s="108">
        <v>1</v>
      </c>
      <c r="H1199" s="108"/>
      <c r="I1199" s="108"/>
      <c r="J1199" s="108"/>
      <c r="K1199" s="108"/>
      <c r="L1199" s="108">
        <v>3</v>
      </c>
      <c r="M1199" s="108">
        <v>2</v>
      </c>
    </row>
    <row r="1200" spans="1:13" x14ac:dyDescent="0.3">
      <c r="A1200" s="402" t="s">
        <v>14703</v>
      </c>
      <c r="B1200" s="402">
        <v>9210144</v>
      </c>
      <c r="C1200" s="108"/>
      <c r="D1200" s="108">
        <v>2</v>
      </c>
      <c r="E1200" s="108"/>
      <c r="F1200" s="108"/>
      <c r="G1200" s="108">
        <v>2</v>
      </c>
      <c r="H1200" s="108"/>
      <c r="I1200" s="108"/>
      <c r="J1200" s="108">
        <v>1.28</v>
      </c>
      <c r="K1200" s="108"/>
      <c r="L1200" s="108">
        <v>5.28</v>
      </c>
      <c r="M1200" s="108">
        <v>2</v>
      </c>
    </row>
    <row r="1201" spans="1:13" x14ac:dyDescent="0.3">
      <c r="A1201" s="402" t="s">
        <v>14704</v>
      </c>
      <c r="B1201" s="402">
        <v>9210144</v>
      </c>
      <c r="C1201" s="108"/>
      <c r="D1201" s="108">
        <v>2</v>
      </c>
      <c r="E1201" s="108"/>
      <c r="F1201" s="108"/>
      <c r="G1201" s="108"/>
      <c r="H1201" s="108"/>
      <c r="I1201" s="108">
        <v>0.48</v>
      </c>
      <c r="J1201" s="108"/>
      <c r="K1201" s="108"/>
      <c r="L1201" s="108">
        <v>2.48</v>
      </c>
      <c r="M1201" s="108">
        <v>2</v>
      </c>
    </row>
    <row r="1202" spans="1:13" x14ac:dyDescent="0.3">
      <c r="A1202" s="402" t="s">
        <v>14705</v>
      </c>
      <c r="B1202" s="402">
        <v>9210144</v>
      </c>
      <c r="C1202" s="108"/>
      <c r="D1202" s="108">
        <v>9</v>
      </c>
      <c r="E1202" s="108"/>
      <c r="F1202" s="108"/>
      <c r="G1202" s="108">
        <v>6</v>
      </c>
      <c r="H1202" s="108"/>
      <c r="I1202" s="108"/>
      <c r="J1202" s="108">
        <v>0.32</v>
      </c>
      <c r="K1202" s="108"/>
      <c r="L1202" s="108">
        <v>15.32</v>
      </c>
      <c r="M1202" s="108">
        <v>9</v>
      </c>
    </row>
    <row r="1203" spans="1:13" x14ac:dyDescent="0.3">
      <c r="A1203" s="402" t="s">
        <v>14706</v>
      </c>
      <c r="B1203" s="402">
        <v>9210144</v>
      </c>
      <c r="C1203" s="108"/>
      <c r="D1203" s="108">
        <v>4</v>
      </c>
      <c r="E1203" s="108"/>
      <c r="F1203" s="108"/>
      <c r="G1203" s="108">
        <v>4</v>
      </c>
      <c r="H1203" s="108"/>
      <c r="I1203" s="108"/>
      <c r="J1203" s="108">
        <v>0.32</v>
      </c>
      <c r="K1203" s="108"/>
      <c r="L1203" s="108">
        <v>8.32</v>
      </c>
      <c r="M1203" s="108">
        <v>4</v>
      </c>
    </row>
    <row r="1204" spans="1:13" x14ac:dyDescent="0.3">
      <c r="A1204" s="402" t="s">
        <v>14707</v>
      </c>
      <c r="B1204" s="402">
        <v>9210144</v>
      </c>
      <c r="C1204" s="108"/>
      <c r="D1204" s="108">
        <v>4</v>
      </c>
      <c r="E1204" s="108"/>
      <c r="F1204" s="108"/>
      <c r="G1204" s="108">
        <v>20</v>
      </c>
      <c r="H1204" s="108"/>
      <c r="I1204" s="108"/>
      <c r="J1204" s="108"/>
      <c r="K1204" s="108">
        <v>0.48</v>
      </c>
      <c r="L1204" s="108">
        <v>24.48</v>
      </c>
      <c r="M1204" s="108">
        <v>4</v>
      </c>
    </row>
    <row r="1205" spans="1:13" x14ac:dyDescent="0.3">
      <c r="A1205" s="402" t="s">
        <v>14708</v>
      </c>
      <c r="B1205" s="402">
        <v>9210144</v>
      </c>
      <c r="C1205" s="108"/>
      <c r="D1205" s="108">
        <v>12</v>
      </c>
      <c r="E1205" s="108"/>
      <c r="F1205" s="108"/>
      <c r="G1205" s="108">
        <v>6</v>
      </c>
      <c r="H1205" s="108"/>
      <c r="I1205" s="108">
        <v>0.48</v>
      </c>
      <c r="J1205" s="108">
        <v>0.32</v>
      </c>
      <c r="K1205" s="108"/>
      <c r="L1205" s="108">
        <v>18.8</v>
      </c>
      <c r="M1205" s="108">
        <v>12</v>
      </c>
    </row>
    <row r="1206" spans="1:13" x14ac:dyDescent="0.3">
      <c r="A1206" s="402" t="s">
        <v>14709</v>
      </c>
      <c r="B1206" s="402">
        <v>9210144</v>
      </c>
      <c r="C1206" s="108">
        <v>0.32</v>
      </c>
      <c r="D1206" s="108"/>
      <c r="E1206" s="108"/>
      <c r="F1206" s="108"/>
      <c r="G1206" s="108">
        <v>24</v>
      </c>
      <c r="H1206" s="108"/>
      <c r="I1206" s="108"/>
      <c r="J1206" s="108"/>
      <c r="K1206" s="108">
        <v>0.32</v>
      </c>
      <c r="L1206" s="108">
        <v>24.64</v>
      </c>
      <c r="M1206" s="108">
        <v>0.32</v>
      </c>
    </row>
    <row r="1207" spans="1:13" x14ac:dyDescent="0.3">
      <c r="A1207" s="402" t="s">
        <v>14710</v>
      </c>
      <c r="B1207" s="402">
        <v>9210140</v>
      </c>
      <c r="C1207" s="108"/>
      <c r="D1207" s="108">
        <v>3</v>
      </c>
      <c r="E1207" s="108"/>
      <c r="F1207" s="108"/>
      <c r="G1207" s="108">
        <v>8</v>
      </c>
      <c r="H1207" s="108"/>
      <c r="I1207" s="108"/>
      <c r="J1207" s="108"/>
      <c r="K1207" s="108"/>
      <c r="L1207" s="108">
        <v>11</v>
      </c>
      <c r="M1207" s="108">
        <v>3</v>
      </c>
    </row>
    <row r="1208" spans="1:13" x14ac:dyDescent="0.3">
      <c r="A1208" s="402" t="s">
        <v>14711</v>
      </c>
      <c r="B1208" s="402">
        <v>9210132</v>
      </c>
      <c r="C1208" s="108">
        <v>0.51</v>
      </c>
      <c r="D1208" s="108"/>
      <c r="E1208" s="108"/>
      <c r="F1208" s="108"/>
      <c r="G1208" s="108"/>
      <c r="H1208" s="108"/>
      <c r="I1208" s="108"/>
      <c r="J1208" s="108"/>
      <c r="K1208" s="108"/>
      <c r="L1208" s="108">
        <v>0.51</v>
      </c>
      <c r="M1208" s="108">
        <v>0.51</v>
      </c>
    </row>
    <row r="1209" spans="1:13" x14ac:dyDescent="0.3">
      <c r="A1209" s="402" t="s">
        <v>14712</v>
      </c>
      <c r="B1209" s="402">
        <v>9210144</v>
      </c>
      <c r="C1209" s="108"/>
      <c r="D1209" s="108">
        <v>6</v>
      </c>
      <c r="E1209" s="108"/>
      <c r="F1209" s="108"/>
      <c r="G1209" s="108"/>
      <c r="H1209" s="108"/>
      <c r="I1209" s="108">
        <v>1.92</v>
      </c>
      <c r="J1209" s="108"/>
      <c r="K1209" s="108"/>
      <c r="L1209" s="108">
        <v>7.92</v>
      </c>
      <c r="M1209" s="108">
        <v>6</v>
      </c>
    </row>
    <row r="1210" spans="1:13" x14ac:dyDescent="0.3">
      <c r="A1210" s="402" t="s">
        <v>14713</v>
      </c>
      <c r="B1210" s="402">
        <v>9210144</v>
      </c>
      <c r="C1210" s="108"/>
      <c r="D1210" s="108">
        <v>8</v>
      </c>
      <c r="E1210" s="108"/>
      <c r="F1210" s="108"/>
      <c r="G1210" s="108">
        <v>4</v>
      </c>
      <c r="H1210" s="108"/>
      <c r="I1210" s="108"/>
      <c r="J1210" s="108">
        <v>0.64</v>
      </c>
      <c r="K1210" s="108">
        <v>0.48</v>
      </c>
      <c r="L1210" s="108">
        <v>13.120000000000001</v>
      </c>
      <c r="M1210" s="108">
        <v>8</v>
      </c>
    </row>
    <row r="1211" spans="1:13" x14ac:dyDescent="0.3">
      <c r="A1211" s="402" t="s">
        <v>14714</v>
      </c>
      <c r="B1211" s="402">
        <v>9210144</v>
      </c>
      <c r="C1211" s="108">
        <v>0.17</v>
      </c>
      <c r="D1211" s="108"/>
      <c r="E1211" s="108"/>
      <c r="F1211" s="108"/>
      <c r="G1211" s="108"/>
      <c r="H1211" s="108"/>
      <c r="I1211" s="108">
        <v>0.32</v>
      </c>
      <c r="J1211" s="108"/>
      <c r="K1211" s="108">
        <v>0.48</v>
      </c>
      <c r="L1211" s="108">
        <v>0.97</v>
      </c>
      <c r="M1211" s="108">
        <v>0.17</v>
      </c>
    </row>
    <row r="1212" spans="1:13" x14ac:dyDescent="0.3">
      <c r="A1212" s="402" t="s">
        <v>14715</v>
      </c>
      <c r="B1212" s="402">
        <v>9210144</v>
      </c>
      <c r="C1212" s="108"/>
      <c r="D1212" s="108">
        <v>2</v>
      </c>
      <c r="E1212" s="108"/>
      <c r="F1212" s="108"/>
      <c r="G1212" s="108">
        <v>4</v>
      </c>
      <c r="H1212" s="108"/>
      <c r="I1212" s="108"/>
      <c r="J1212" s="108">
        <v>0.64</v>
      </c>
      <c r="K1212" s="108"/>
      <c r="L1212" s="108">
        <v>6.64</v>
      </c>
      <c r="M1212" s="108">
        <v>2</v>
      </c>
    </row>
    <row r="1213" spans="1:13" x14ac:dyDescent="0.3">
      <c r="A1213" s="402" t="s">
        <v>14716</v>
      </c>
      <c r="B1213" s="402">
        <v>9210144</v>
      </c>
      <c r="C1213" s="108"/>
      <c r="D1213" s="108">
        <v>1</v>
      </c>
      <c r="E1213" s="108"/>
      <c r="F1213" s="108"/>
      <c r="G1213" s="108">
        <v>1</v>
      </c>
      <c r="H1213" s="108"/>
      <c r="I1213" s="108"/>
      <c r="J1213" s="108"/>
      <c r="K1213" s="108"/>
      <c r="L1213" s="108">
        <v>2</v>
      </c>
      <c r="M1213" s="108">
        <v>1</v>
      </c>
    </row>
    <row r="1214" spans="1:13" x14ac:dyDescent="0.3">
      <c r="A1214" s="402" t="s">
        <v>14717</v>
      </c>
      <c r="B1214" s="402">
        <v>9210144</v>
      </c>
      <c r="C1214" s="108"/>
      <c r="D1214" s="108">
        <v>24</v>
      </c>
      <c r="E1214" s="108"/>
      <c r="F1214" s="108"/>
      <c r="G1214" s="108">
        <v>40</v>
      </c>
      <c r="H1214" s="108"/>
      <c r="I1214" s="108"/>
      <c r="J1214" s="108">
        <v>2.88</v>
      </c>
      <c r="K1214" s="108"/>
      <c r="L1214" s="108">
        <v>66.88</v>
      </c>
      <c r="M1214" s="108">
        <v>24</v>
      </c>
    </row>
    <row r="1215" spans="1:13" x14ac:dyDescent="0.3">
      <c r="A1215" s="402" t="s">
        <v>14718</v>
      </c>
      <c r="B1215" s="402">
        <v>9210132</v>
      </c>
      <c r="C1215" s="108">
        <v>0.51</v>
      </c>
      <c r="D1215" s="108"/>
      <c r="E1215" s="108"/>
      <c r="F1215" s="108"/>
      <c r="G1215" s="108"/>
      <c r="H1215" s="108"/>
      <c r="I1215" s="108">
        <v>0.51</v>
      </c>
      <c r="J1215" s="108"/>
      <c r="K1215" s="108"/>
      <c r="L1215" s="108">
        <v>1.02</v>
      </c>
      <c r="M1215" s="108">
        <v>0.51</v>
      </c>
    </row>
    <row r="1216" spans="1:13" x14ac:dyDescent="0.3">
      <c r="A1216" s="402" t="s">
        <v>14719</v>
      </c>
      <c r="B1216" s="402">
        <v>9210144</v>
      </c>
      <c r="C1216" s="108"/>
      <c r="D1216" s="108">
        <v>2</v>
      </c>
      <c r="E1216" s="108"/>
      <c r="F1216" s="108"/>
      <c r="G1216" s="108">
        <v>9</v>
      </c>
      <c r="H1216" s="108"/>
      <c r="I1216" s="108"/>
      <c r="J1216" s="108">
        <v>0.32</v>
      </c>
      <c r="K1216" s="108"/>
      <c r="L1216" s="108">
        <v>11.32</v>
      </c>
      <c r="M1216" s="108">
        <v>2</v>
      </c>
    </row>
    <row r="1217" spans="1:13" x14ac:dyDescent="0.3">
      <c r="A1217" s="402" t="s">
        <v>14720</v>
      </c>
      <c r="B1217" s="402">
        <v>9210144</v>
      </c>
      <c r="C1217" s="108"/>
      <c r="D1217" s="108">
        <v>40</v>
      </c>
      <c r="E1217" s="108"/>
      <c r="F1217" s="108"/>
      <c r="G1217" s="108">
        <v>30</v>
      </c>
      <c r="H1217" s="108"/>
      <c r="I1217" s="108"/>
      <c r="J1217" s="108"/>
      <c r="K1217" s="108"/>
      <c r="L1217" s="108">
        <v>70</v>
      </c>
      <c r="M1217" s="108">
        <v>40</v>
      </c>
    </row>
    <row r="1218" spans="1:13" x14ac:dyDescent="0.3">
      <c r="A1218" s="402" t="s">
        <v>14720</v>
      </c>
      <c r="B1218" s="402">
        <v>9210244</v>
      </c>
      <c r="C1218" s="108"/>
      <c r="D1218" s="108"/>
      <c r="E1218" s="108"/>
      <c r="F1218" s="108"/>
      <c r="G1218" s="108"/>
      <c r="H1218" s="108">
        <v>20</v>
      </c>
      <c r="I1218" s="108"/>
      <c r="J1218" s="108"/>
      <c r="K1218" s="108"/>
      <c r="L1218" s="108">
        <v>20</v>
      </c>
      <c r="M1218" s="108">
        <v>0</v>
      </c>
    </row>
    <row r="1219" spans="1:13" x14ac:dyDescent="0.3">
      <c r="A1219" s="402" t="s">
        <v>14721</v>
      </c>
      <c r="B1219" s="402">
        <v>9210134</v>
      </c>
      <c r="C1219" s="108"/>
      <c r="D1219" s="108">
        <v>3</v>
      </c>
      <c r="E1219" s="108"/>
      <c r="F1219" s="108"/>
      <c r="G1219" s="108">
        <v>1</v>
      </c>
      <c r="H1219" s="108"/>
      <c r="I1219" s="108"/>
      <c r="J1219" s="108"/>
      <c r="K1219" s="108">
        <v>0.32</v>
      </c>
      <c r="L1219" s="108">
        <v>4.32</v>
      </c>
      <c r="M1219" s="108">
        <v>3</v>
      </c>
    </row>
    <row r="1220" spans="1:13" x14ac:dyDescent="0.3">
      <c r="A1220" s="402" t="s">
        <v>14722</v>
      </c>
      <c r="B1220" s="402">
        <v>9210140</v>
      </c>
      <c r="C1220" s="108">
        <v>0.32</v>
      </c>
      <c r="D1220" s="108"/>
      <c r="E1220" s="108"/>
      <c r="F1220" s="108"/>
      <c r="G1220" s="108"/>
      <c r="H1220" s="108"/>
      <c r="I1220" s="108">
        <v>0.48</v>
      </c>
      <c r="J1220" s="108"/>
      <c r="K1220" s="108">
        <v>0.48</v>
      </c>
      <c r="L1220" s="108">
        <v>1.28</v>
      </c>
      <c r="M1220" s="108">
        <v>0.32</v>
      </c>
    </row>
    <row r="1221" spans="1:13" x14ac:dyDescent="0.3">
      <c r="A1221" s="402" t="s">
        <v>14723</v>
      </c>
      <c r="B1221" s="402">
        <v>9210134</v>
      </c>
      <c r="C1221" s="108"/>
      <c r="D1221" s="108">
        <v>9</v>
      </c>
      <c r="E1221" s="108"/>
      <c r="F1221" s="108"/>
      <c r="G1221" s="108">
        <v>8</v>
      </c>
      <c r="H1221" s="108"/>
      <c r="I1221" s="108"/>
      <c r="J1221" s="108">
        <v>0.32</v>
      </c>
      <c r="K1221" s="108"/>
      <c r="L1221" s="108">
        <v>17.32</v>
      </c>
      <c r="M1221" s="108">
        <v>9</v>
      </c>
    </row>
    <row r="1222" spans="1:13" x14ac:dyDescent="0.3">
      <c r="A1222" s="402" t="s">
        <v>14724</v>
      </c>
      <c r="B1222" s="402">
        <v>9210144</v>
      </c>
      <c r="C1222" s="108"/>
      <c r="D1222" s="108">
        <v>12</v>
      </c>
      <c r="E1222" s="108"/>
      <c r="F1222" s="108"/>
      <c r="G1222" s="108">
        <v>8</v>
      </c>
      <c r="H1222" s="108"/>
      <c r="I1222" s="108"/>
      <c r="J1222" s="108">
        <v>3</v>
      </c>
      <c r="K1222" s="108"/>
      <c r="L1222" s="108">
        <v>23</v>
      </c>
      <c r="M1222" s="108">
        <v>12</v>
      </c>
    </row>
    <row r="1223" spans="1:13" x14ac:dyDescent="0.3">
      <c r="A1223" s="402" t="s">
        <v>14725</v>
      </c>
      <c r="B1223" s="402">
        <v>9210134</v>
      </c>
      <c r="C1223" s="108"/>
      <c r="D1223" s="108">
        <v>8</v>
      </c>
      <c r="E1223" s="108"/>
      <c r="F1223" s="108"/>
      <c r="G1223" s="108">
        <v>8</v>
      </c>
      <c r="H1223" s="108"/>
      <c r="I1223" s="108"/>
      <c r="J1223" s="108"/>
      <c r="K1223" s="108"/>
      <c r="L1223" s="108">
        <v>16</v>
      </c>
      <c r="M1223" s="108">
        <v>8</v>
      </c>
    </row>
    <row r="1224" spans="1:13" x14ac:dyDescent="0.3">
      <c r="A1224" s="402" t="s">
        <v>14726</v>
      </c>
      <c r="B1224" s="402">
        <v>9210134</v>
      </c>
      <c r="C1224" s="108"/>
      <c r="D1224" s="108">
        <v>4</v>
      </c>
      <c r="E1224" s="108"/>
      <c r="F1224" s="108"/>
      <c r="G1224" s="108">
        <v>2</v>
      </c>
      <c r="H1224" s="108"/>
      <c r="I1224" s="108"/>
      <c r="J1224" s="108">
        <v>0.32</v>
      </c>
      <c r="K1224" s="108"/>
      <c r="L1224" s="108">
        <v>6.32</v>
      </c>
      <c r="M1224" s="108">
        <v>4</v>
      </c>
    </row>
    <row r="1225" spans="1:13" x14ac:dyDescent="0.3">
      <c r="A1225" s="402" t="s">
        <v>14727</v>
      </c>
      <c r="B1225" s="402">
        <v>9210144</v>
      </c>
      <c r="C1225" s="108"/>
      <c r="D1225" s="108">
        <v>2</v>
      </c>
      <c r="E1225" s="108"/>
      <c r="F1225" s="108"/>
      <c r="G1225" s="108">
        <v>2</v>
      </c>
      <c r="H1225" s="108"/>
      <c r="I1225" s="108"/>
      <c r="J1225" s="108"/>
      <c r="K1225" s="108"/>
      <c r="L1225" s="108">
        <v>4</v>
      </c>
      <c r="M1225" s="108">
        <v>2</v>
      </c>
    </row>
    <row r="1226" spans="1:13" x14ac:dyDescent="0.3">
      <c r="A1226" s="402" t="s">
        <v>14728</v>
      </c>
      <c r="B1226" s="402">
        <v>9210144</v>
      </c>
      <c r="C1226" s="108"/>
      <c r="D1226" s="108">
        <v>8</v>
      </c>
      <c r="E1226" s="108"/>
      <c r="F1226" s="108"/>
      <c r="G1226" s="108">
        <v>16</v>
      </c>
      <c r="H1226" s="108"/>
      <c r="I1226" s="108"/>
      <c r="J1226" s="108">
        <v>1.28</v>
      </c>
      <c r="K1226" s="108"/>
      <c r="L1226" s="108">
        <v>25.28</v>
      </c>
      <c r="M1226" s="108">
        <v>8</v>
      </c>
    </row>
    <row r="1227" spans="1:13" x14ac:dyDescent="0.3">
      <c r="A1227" s="402" t="s">
        <v>14729</v>
      </c>
      <c r="B1227" s="402">
        <v>9210132</v>
      </c>
      <c r="C1227" s="108"/>
      <c r="D1227" s="108">
        <v>20</v>
      </c>
      <c r="E1227" s="108"/>
      <c r="F1227" s="108"/>
      <c r="G1227" s="108">
        <v>6</v>
      </c>
      <c r="H1227" s="108"/>
      <c r="I1227" s="108"/>
      <c r="J1227" s="108">
        <v>1.6</v>
      </c>
      <c r="K1227" s="108"/>
      <c r="L1227" s="108">
        <v>27.6</v>
      </c>
      <c r="M1227" s="108">
        <v>20</v>
      </c>
    </row>
    <row r="1228" spans="1:13" x14ac:dyDescent="0.3">
      <c r="A1228" s="402" t="s">
        <v>14730</v>
      </c>
      <c r="B1228" s="402">
        <v>9210144</v>
      </c>
      <c r="C1228" s="108"/>
      <c r="D1228" s="108">
        <v>6</v>
      </c>
      <c r="E1228" s="108"/>
      <c r="F1228" s="108"/>
      <c r="G1228" s="108">
        <v>6</v>
      </c>
      <c r="H1228" s="108"/>
      <c r="I1228" s="108"/>
      <c r="J1228" s="108"/>
      <c r="K1228" s="108">
        <v>0.48</v>
      </c>
      <c r="L1228" s="108">
        <v>12.48</v>
      </c>
      <c r="M1228" s="108">
        <v>6</v>
      </c>
    </row>
    <row r="1229" spans="1:13" x14ac:dyDescent="0.3">
      <c r="A1229" s="402" t="s">
        <v>14731</v>
      </c>
      <c r="B1229" s="402">
        <v>9210144</v>
      </c>
      <c r="C1229" s="108"/>
      <c r="D1229" s="108">
        <v>2</v>
      </c>
      <c r="E1229" s="108"/>
      <c r="F1229" s="108"/>
      <c r="G1229" s="108">
        <v>8</v>
      </c>
      <c r="H1229" s="108"/>
      <c r="I1229" s="108"/>
      <c r="J1229" s="108">
        <v>1.28</v>
      </c>
      <c r="K1229" s="108"/>
      <c r="L1229" s="108">
        <v>11.28</v>
      </c>
      <c r="M1229" s="108">
        <v>2</v>
      </c>
    </row>
    <row r="1230" spans="1:13" x14ac:dyDescent="0.3">
      <c r="A1230" s="402" t="s">
        <v>14732</v>
      </c>
      <c r="B1230" s="402">
        <v>9210144</v>
      </c>
      <c r="C1230" s="108"/>
      <c r="D1230" s="108">
        <v>4</v>
      </c>
      <c r="E1230" s="108"/>
      <c r="F1230" s="108"/>
      <c r="G1230" s="108">
        <v>24</v>
      </c>
      <c r="H1230" s="108"/>
      <c r="I1230" s="108"/>
      <c r="J1230" s="108">
        <v>0.32</v>
      </c>
      <c r="K1230" s="108"/>
      <c r="L1230" s="108">
        <v>28.32</v>
      </c>
      <c r="M1230" s="108">
        <v>4</v>
      </c>
    </row>
    <row r="1231" spans="1:13" x14ac:dyDescent="0.3">
      <c r="A1231" s="402" t="s">
        <v>14733</v>
      </c>
      <c r="B1231" s="402">
        <v>9210144</v>
      </c>
      <c r="C1231" s="108"/>
      <c r="D1231" s="108"/>
      <c r="E1231" s="108"/>
      <c r="F1231" s="108"/>
      <c r="G1231" s="108"/>
      <c r="H1231" s="108"/>
      <c r="I1231" s="108"/>
      <c r="J1231" s="108">
        <v>1.6</v>
      </c>
      <c r="K1231" s="108"/>
      <c r="L1231" s="108">
        <v>1.6</v>
      </c>
      <c r="M1231" s="108">
        <v>0</v>
      </c>
    </row>
    <row r="1232" spans="1:13" x14ac:dyDescent="0.3">
      <c r="A1232" s="402" t="s">
        <v>14734</v>
      </c>
      <c r="B1232" s="402">
        <v>9210144</v>
      </c>
      <c r="C1232" s="108"/>
      <c r="D1232" s="108">
        <v>2</v>
      </c>
      <c r="E1232" s="108"/>
      <c r="F1232" s="108"/>
      <c r="G1232" s="108">
        <v>40</v>
      </c>
      <c r="H1232" s="108"/>
      <c r="I1232" s="108"/>
      <c r="J1232" s="108">
        <v>4.8000000000000007</v>
      </c>
      <c r="K1232" s="108">
        <v>0.32</v>
      </c>
      <c r="L1232" s="108">
        <v>47.12</v>
      </c>
      <c r="M1232" s="108">
        <v>2</v>
      </c>
    </row>
    <row r="1233" spans="1:13" x14ac:dyDescent="0.3">
      <c r="A1233" s="402" t="s">
        <v>14735</v>
      </c>
      <c r="B1233" s="402">
        <v>9210140</v>
      </c>
      <c r="C1233" s="108"/>
      <c r="D1233" s="108">
        <v>6</v>
      </c>
      <c r="E1233" s="108"/>
      <c r="F1233" s="108"/>
      <c r="G1233" s="108">
        <v>6</v>
      </c>
      <c r="H1233" s="108"/>
      <c r="I1233" s="108"/>
      <c r="J1233" s="108"/>
      <c r="K1233" s="108"/>
      <c r="L1233" s="108">
        <v>12</v>
      </c>
      <c r="M1233" s="108">
        <v>6</v>
      </c>
    </row>
    <row r="1234" spans="1:13" x14ac:dyDescent="0.3">
      <c r="A1234" s="402" t="s">
        <v>14736</v>
      </c>
      <c r="B1234" s="402">
        <v>9210132</v>
      </c>
      <c r="C1234" s="108">
        <v>0.32</v>
      </c>
      <c r="D1234" s="108"/>
      <c r="E1234" s="108"/>
      <c r="F1234" s="108"/>
      <c r="G1234" s="108"/>
      <c r="H1234" s="108"/>
      <c r="I1234" s="108">
        <v>0.48</v>
      </c>
      <c r="J1234" s="108"/>
      <c r="K1234" s="108">
        <v>0.48</v>
      </c>
      <c r="L1234" s="108">
        <v>1.28</v>
      </c>
      <c r="M1234" s="108">
        <v>0.32</v>
      </c>
    </row>
    <row r="1235" spans="1:13" x14ac:dyDescent="0.3">
      <c r="A1235" s="402" t="s">
        <v>14737</v>
      </c>
      <c r="B1235" s="402">
        <v>9210132</v>
      </c>
      <c r="C1235" s="108">
        <v>0.32</v>
      </c>
      <c r="D1235" s="108"/>
      <c r="E1235" s="108"/>
      <c r="F1235" s="108"/>
      <c r="G1235" s="108"/>
      <c r="H1235" s="108"/>
      <c r="I1235" s="108">
        <v>0.8</v>
      </c>
      <c r="J1235" s="108"/>
      <c r="K1235" s="108">
        <v>0.48</v>
      </c>
      <c r="L1235" s="108">
        <v>1.6</v>
      </c>
      <c r="M1235" s="108">
        <v>0.32</v>
      </c>
    </row>
    <row r="1236" spans="1:13" x14ac:dyDescent="0.3">
      <c r="A1236" s="402" t="s">
        <v>14738</v>
      </c>
      <c r="B1236" s="402">
        <v>9210132</v>
      </c>
      <c r="C1236" s="108"/>
      <c r="D1236" s="108">
        <v>3</v>
      </c>
      <c r="E1236" s="108"/>
      <c r="F1236" s="108"/>
      <c r="G1236" s="108"/>
      <c r="H1236" s="108"/>
      <c r="I1236" s="108">
        <v>1.92</v>
      </c>
      <c r="J1236" s="108"/>
      <c r="K1236" s="108">
        <v>0.48</v>
      </c>
      <c r="L1236" s="108">
        <v>5.4</v>
      </c>
      <c r="M1236" s="108">
        <v>3</v>
      </c>
    </row>
    <row r="1237" spans="1:13" x14ac:dyDescent="0.3">
      <c r="A1237" s="402" t="s">
        <v>14739</v>
      </c>
      <c r="B1237" s="402">
        <v>9210132</v>
      </c>
      <c r="C1237" s="108"/>
      <c r="D1237" s="108">
        <v>4</v>
      </c>
      <c r="E1237" s="108"/>
      <c r="F1237" s="108"/>
      <c r="G1237" s="108"/>
      <c r="H1237" s="108"/>
      <c r="I1237" s="108">
        <v>0.32</v>
      </c>
      <c r="J1237" s="108"/>
      <c r="K1237" s="108">
        <v>0.32</v>
      </c>
      <c r="L1237" s="108">
        <v>4.6400000000000006</v>
      </c>
      <c r="M1237" s="108">
        <v>4</v>
      </c>
    </row>
    <row r="1238" spans="1:13" x14ac:dyDescent="0.3">
      <c r="A1238" s="402" t="s">
        <v>14740</v>
      </c>
      <c r="B1238" s="402">
        <v>9210138</v>
      </c>
      <c r="C1238" s="108">
        <v>0.17</v>
      </c>
      <c r="D1238" s="108">
        <v>16</v>
      </c>
      <c r="E1238" s="108"/>
      <c r="F1238" s="108"/>
      <c r="G1238" s="108">
        <v>37</v>
      </c>
      <c r="H1238" s="108"/>
      <c r="I1238" s="108"/>
      <c r="J1238" s="108">
        <v>4</v>
      </c>
      <c r="K1238" s="108">
        <v>5.76</v>
      </c>
      <c r="L1238" s="108">
        <v>62.93</v>
      </c>
      <c r="M1238" s="108">
        <v>16.170000000000002</v>
      </c>
    </row>
    <row r="1239" spans="1:13" x14ac:dyDescent="0.3">
      <c r="A1239" s="402" t="s">
        <v>14740</v>
      </c>
      <c r="B1239" s="402">
        <v>9210238</v>
      </c>
      <c r="C1239" s="108"/>
      <c r="D1239" s="108"/>
      <c r="E1239" s="108"/>
      <c r="F1239" s="108">
        <v>0</v>
      </c>
      <c r="G1239" s="108"/>
      <c r="H1239" s="108"/>
      <c r="I1239" s="108"/>
      <c r="J1239" s="108"/>
      <c r="K1239" s="108"/>
      <c r="L1239" s="108">
        <v>0</v>
      </c>
      <c r="M1239" s="108">
        <v>0</v>
      </c>
    </row>
    <row r="1240" spans="1:13" x14ac:dyDescent="0.3">
      <c r="A1240" s="402" t="s">
        <v>14741</v>
      </c>
      <c r="B1240" s="402">
        <v>9210132</v>
      </c>
      <c r="C1240" s="108"/>
      <c r="D1240" s="108"/>
      <c r="E1240" s="108"/>
      <c r="F1240" s="108"/>
      <c r="G1240" s="108"/>
      <c r="H1240" s="108"/>
      <c r="I1240" s="108"/>
      <c r="J1240" s="108"/>
      <c r="K1240" s="108">
        <v>0.96</v>
      </c>
      <c r="L1240" s="108">
        <v>0.96</v>
      </c>
      <c r="M1240" s="108">
        <v>0</v>
      </c>
    </row>
    <row r="1241" spans="1:13" x14ac:dyDescent="0.3">
      <c r="A1241" s="402" t="s">
        <v>17581</v>
      </c>
      <c r="B1241" s="402">
        <v>9210234</v>
      </c>
      <c r="C1241" s="108"/>
      <c r="D1241" s="108"/>
      <c r="E1241" s="108"/>
      <c r="F1241" s="108"/>
      <c r="G1241" s="108"/>
      <c r="H1241" s="108">
        <v>0</v>
      </c>
      <c r="I1241" s="108"/>
      <c r="J1241" s="108"/>
      <c r="K1241" s="108"/>
      <c r="L1241" s="108">
        <v>0</v>
      </c>
      <c r="M1241" s="108">
        <v>0</v>
      </c>
    </row>
    <row r="1242" spans="1:13" x14ac:dyDescent="0.3">
      <c r="A1242" s="402" t="s">
        <v>14742</v>
      </c>
      <c r="B1242" s="402">
        <v>9210134</v>
      </c>
      <c r="C1242" s="108"/>
      <c r="D1242" s="108">
        <v>8</v>
      </c>
      <c r="E1242" s="108"/>
      <c r="F1242" s="108"/>
      <c r="G1242" s="108">
        <v>8</v>
      </c>
      <c r="H1242" s="108"/>
      <c r="I1242" s="108"/>
      <c r="J1242" s="108"/>
      <c r="K1242" s="108"/>
      <c r="L1242" s="108">
        <v>16</v>
      </c>
      <c r="M1242" s="108">
        <v>8</v>
      </c>
    </row>
    <row r="1243" spans="1:13" x14ac:dyDescent="0.3">
      <c r="A1243" s="402" t="s">
        <v>14743</v>
      </c>
      <c r="B1243" s="402">
        <v>9210134</v>
      </c>
      <c r="C1243" s="108"/>
      <c r="D1243" s="108">
        <v>6</v>
      </c>
      <c r="E1243" s="108"/>
      <c r="F1243" s="108"/>
      <c r="G1243" s="108">
        <v>6</v>
      </c>
      <c r="H1243" s="108"/>
      <c r="I1243" s="108"/>
      <c r="J1243" s="108"/>
      <c r="K1243" s="108"/>
      <c r="L1243" s="108">
        <v>12</v>
      </c>
      <c r="M1243" s="108">
        <v>6</v>
      </c>
    </row>
    <row r="1244" spans="1:13" x14ac:dyDescent="0.3">
      <c r="A1244" s="402" t="s">
        <v>14744</v>
      </c>
      <c r="B1244" s="402">
        <v>9210136</v>
      </c>
      <c r="C1244" s="108"/>
      <c r="D1244" s="108"/>
      <c r="E1244" s="108"/>
      <c r="F1244" s="108"/>
      <c r="G1244" s="108">
        <v>3</v>
      </c>
      <c r="H1244" s="108"/>
      <c r="I1244" s="108"/>
      <c r="J1244" s="108"/>
      <c r="K1244" s="108"/>
      <c r="L1244" s="108">
        <v>3</v>
      </c>
      <c r="M1244" s="108">
        <v>0</v>
      </c>
    </row>
    <row r="1245" spans="1:13" x14ac:dyDescent="0.3">
      <c r="A1245" s="402" t="s">
        <v>14744</v>
      </c>
      <c r="B1245" s="402">
        <v>9210236</v>
      </c>
      <c r="C1245" s="108"/>
      <c r="D1245" s="108"/>
      <c r="E1245" s="108"/>
      <c r="F1245" s="108">
        <v>0</v>
      </c>
      <c r="G1245" s="108"/>
      <c r="H1245" s="108">
        <v>0</v>
      </c>
      <c r="I1245" s="108"/>
      <c r="J1245" s="108"/>
      <c r="K1245" s="108"/>
      <c r="L1245" s="108">
        <v>0</v>
      </c>
      <c r="M1245" s="108">
        <v>0</v>
      </c>
    </row>
    <row r="1246" spans="1:13" x14ac:dyDescent="0.3">
      <c r="A1246" s="402" t="s">
        <v>14745</v>
      </c>
      <c r="B1246" s="402">
        <v>9210134</v>
      </c>
      <c r="C1246" s="108"/>
      <c r="D1246" s="108"/>
      <c r="E1246" s="108"/>
      <c r="F1246" s="108"/>
      <c r="G1246" s="108"/>
      <c r="H1246" s="108"/>
      <c r="I1246" s="108"/>
      <c r="J1246" s="108"/>
      <c r="K1246" s="108">
        <v>2.4</v>
      </c>
      <c r="L1246" s="108">
        <v>2.4</v>
      </c>
      <c r="M1246" s="108">
        <v>0</v>
      </c>
    </row>
    <row r="1247" spans="1:13" x14ac:dyDescent="0.3">
      <c r="A1247" s="402" t="s">
        <v>14746</v>
      </c>
      <c r="B1247" s="402">
        <v>9210144</v>
      </c>
      <c r="C1247" s="108"/>
      <c r="D1247" s="108">
        <v>2</v>
      </c>
      <c r="E1247" s="108"/>
      <c r="F1247" s="108"/>
      <c r="G1247" s="108">
        <v>1</v>
      </c>
      <c r="H1247" s="108"/>
      <c r="I1247" s="108"/>
      <c r="J1247" s="108"/>
      <c r="K1247" s="108">
        <v>0.48</v>
      </c>
      <c r="L1247" s="108">
        <v>3.48</v>
      </c>
      <c r="M1247" s="108">
        <v>2</v>
      </c>
    </row>
    <row r="1248" spans="1:13" x14ac:dyDescent="0.3">
      <c r="A1248" s="402" t="s">
        <v>14747</v>
      </c>
      <c r="B1248" s="402">
        <v>9210144</v>
      </c>
      <c r="C1248" s="108"/>
      <c r="D1248" s="108"/>
      <c r="E1248" s="108"/>
      <c r="F1248" s="108"/>
      <c r="G1248" s="108">
        <v>6</v>
      </c>
      <c r="H1248" s="108"/>
      <c r="I1248" s="108"/>
      <c r="J1248" s="108"/>
      <c r="K1248" s="108"/>
      <c r="L1248" s="108">
        <v>6</v>
      </c>
      <c r="M1248" s="108">
        <v>0</v>
      </c>
    </row>
    <row r="1249" spans="1:13" x14ac:dyDescent="0.3">
      <c r="A1249" s="402" t="s">
        <v>14747</v>
      </c>
      <c r="B1249" s="402">
        <v>9210244</v>
      </c>
      <c r="C1249" s="108"/>
      <c r="D1249" s="108"/>
      <c r="E1249" s="108"/>
      <c r="F1249" s="108">
        <v>0</v>
      </c>
      <c r="G1249" s="108"/>
      <c r="H1249" s="108"/>
      <c r="I1249" s="108"/>
      <c r="J1249" s="108"/>
      <c r="K1249" s="108"/>
      <c r="L1249" s="108">
        <v>0</v>
      </c>
      <c r="M1249" s="108">
        <v>0</v>
      </c>
    </row>
    <row r="1250" spans="1:13" x14ac:dyDescent="0.3">
      <c r="A1250" s="402" t="s">
        <v>14748</v>
      </c>
      <c r="B1250" s="402">
        <v>9210132</v>
      </c>
      <c r="C1250" s="108"/>
      <c r="D1250" s="108">
        <v>8</v>
      </c>
      <c r="E1250" s="108"/>
      <c r="F1250" s="108"/>
      <c r="G1250" s="108"/>
      <c r="H1250" s="108"/>
      <c r="I1250" s="108">
        <v>1.44</v>
      </c>
      <c r="J1250" s="108">
        <v>0.32</v>
      </c>
      <c r="K1250" s="108"/>
      <c r="L1250" s="108">
        <v>9.76</v>
      </c>
      <c r="M1250" s="108">
        <v>8</v>
      </c>
    </row>
    <row r="1251" spans="1:13" x14ac:dyDescent="0.3">
      <c r="A1251" s="402" t="s">
        <v>14749</v>
      </c>
      <c r="B1251" s="402">
        <v>9210132</v>
      </c>
      <c r="C1251" s="108">
        <v>0.51</v>
      </c>
      <c r="D1251" s="108">
        <v>10</v>
      </c>
      <c r="E1251" s="108"/>
      <c r="F1251" s="108"/>
      <c r="G1251" s="108">
        <v>12</v>
      </c>
      <c r="H1251" s="108"/>
      <c r="I1251" s="108"/>
      <c r="J1251" s="108">
        <v>1.92</v>
      </c>
      <c r="K1251" s="108"/>
      <c r="L1251" s="108">
        <v>24.43</v>
      </c>
      <c r="M1251" s="108">
        <v>10.51</v>
      </c>
    </row>
    <row r="1252" spans="1:13" x14ac:dyDescent="0.3">
      <c r="A1252" s="402" t="s">
        <v>14750</v>
      </c>
      <c r="B1252" s="402">
        <v>9210144</v>
      </c>
      <c r="C1252" s="108"/>
      <c r="D1252" s="108">
        <v>12</v>
      </c>
      <c r="E1252" s="108"/>
      <c r="F1252" s="108"/>
      <c r="G1252" s="108">
        <v>8</v>
      </c>
      <c r="H1252" s="108"/>
      <c r="I1252" s="108"/>
      <c r="J1252" s="108"/>
      <c r="K1252" s="108"/>
      <c r="L1252" s="108">
        <v>20</v>
      </c>
      <c r="M1252" s="108">
        <v>12</v>
      </c>
    </row>
    <row r="1253" spans="1:13" x14ac:dyDescent="0.3">
      <c r="A1253" s="402" t="s">
        <v>16925</v>
      </c>
      <c r="B1253" s="402">
        <v>9210144</v>
      </c>
      <c r="C1253" s="108"/>
      <c r="D1253" s="108"/>
      <c r="E1253" s="108">
        <v>4</v>
      </c>
      <c r="F1253" s="108"/>
      <c r="G1253" s="108"/>
      <c r="H1253" s="108"/>
      <c r="I1253" s="108">
        <v>3.84</v>
      </c>
      <c r="J1253" s="108">
        <v>0.64</v>
      </c>
      <c r="K1253" s="108"/>
      <c r="L1253" s="108">
        <v>8.48</v>
      </c>
      <c r="M1253" s="108">
        <v>4</v>
      </c>
    </row>
    <row r="1254" spans="1:13" x14ac:dyDescent="0.3">
      <c r="A1254" s="402" t="s">
        <v>14751</v>
      </c>
      <c r="B1254" s="402">
        <v>9210144</v>
      </c>
      <c r="C1254" s="108"/>
      <c r="D1254" s="108">
        <v>8</v>
      </c>
      <c r="E1254" s="108"/>
      <c r="F1254" s="108"/>
      <c r="G1254" s="108">
        <v>4</v>
      </c>
      <c r="H1254" s="108"/>
      <c r="I1254" s="108"/>
      <c r="J1254" s="108">
        <v>0.64</v>
      </c>
      <c r="K1254" s="108"/>
      <c r="L1254" s="108">
        <v>12.64</v>
      </c>
      <c r="M1254" s="108">
        <v>8</v>
      </c>
    </row>
    <row r="1255" spans="1:13" x14ac:dyDescent="0.3">
      <c r="A1255" s="402" t="s">
        <v>16143</v>
      </c>
      <c r="B1255" s="402">
        <v>9210132</v>
      </c>
      <c r="C1255" s="108"/>
      <c r="D1255" s="108"/>
      <c r="E1255" s="108"/>
      <c r="F1255" s="108"/>
      <c r="G1255" s="108">
        <v>8</v>
      </c>
      <c r="H1255" s="108"/>
      <c r="I1255" s="108"/>
      <c r="J1255" s="108"/>
      <c r="K1255" s="108"/>
      <c r="L1255" s="108">
        <v>8</v>
      </c>
      <c r="M1255" s="108">
        <v>0</v>
      </c>
    </row>
    <row r="1256" spans="1:13" x14ac:dyDescent="0.3">
      <c r="A1256" s="402" t="s">
        <v>14752</v>
      </c>
      <c r="B1256" s="402">
        <v>9210136</v>
      </c>
      <c r="C1256" s="108"/>
      <c r="D1256" s="108">
        <v>1</v>
      </c>
      <c r="E1256" s="108"/>
      <c r="F1256" s="108"/>
      <c r="G1256" s="108">
        <v>3</v>
      </c>
      <c r="H1256" s="108"/>
      <c r="I1256" s="108"/>
      <c r="J1256" s="108"/>
      <c r="K1256" s="108">
        <v>1.44</v>
      </c>
      <c r="L1256" s="108">
        <v>5.4399999999999995</v>
      </c>
      <c r="M1256" s="108">
        <v>1</v>
      </c>
    </row>
    <row r="1257" spans="1:13" x14ac:dyDescent="0.3">
      <c r="A1257" s="402" t="s">
        <v>14753</v>
      </c>
      <c r="B1257" s="402">
        <v>9210144</v>
      </c>
      <c r="C1257" s="108"/>
      <c r="D1257" s="108">
        <v>6</v>
      </c>
      <c r="E1257" s="108"/>
      <c r="F1257" s="108"/>
      <c r="G1257" s="108">
        <v>3</v>
      </c>
      <c r="H1257" s="108"/>
      <c r="I1257" s="108"/>
      <c r="J1257" s="108"/>
      <c r="K1257" s="108"/>
      <c r="L1257" s="108">
        <v>9</v>
      </c>
      <c r="M1257" s="108">
        <v>6</v>
      </c>
    </row>
    <row r="1258" spans="1:13" x14ac:dyDescent="0.3">
      <c r="A1258" s="402" t="s">
        <v>14754</v>
      </c>
      <c r="B1258" s="402">
        <v>9210144</v>
      </c>
      <c r="C1258" s="108"/>
      <c r="D1258" s="108">
        <v>1.5</v>
      </c>
      <c r="E1258" s="108"/>
      <c r="F1258" s="108"/>
      <c r="G1258" s="108">
        <v>12</v>
      </c>
      <c r="H1258" s="108"/>
      <c r="I1258" s="108"/>
      <c r="J1258" s="108">
        <v>4</v>
      </c>
      <c r="K1258" s="108"/>
      <c r="L1258" s="108">
        <v>17.5</v>
      </c>
      <c r="M1258" s="108">
        <v>1.5</v>
      </c>
    </row>
    <row r="1259" spans="1:13" x14ac:dyDescent="0.3">
      <c r="A1259" s="402" t="s">
        <v>14755</v>
      </c>
      <c r="B1259" s="402">
        <v>9210132</v>
      </c>
      <c r="C1259" s="108">
        <v>0.17</v>
      </c>
      <c r="D1259" s="108"/>
      <c r="E1259" s="108"/>
      <c r="F1259" s="108"/>
      <c r="G1259" s="108"/>
      <c r="H1259" s="108"/>
      <c r="I1259" s="108">
        <v>0.48</v>
      </c>
      <c r="J1259" s="108"/>
      <c r="K1259" s="108">
        <v>0.32</v>
      </c>
      <c r="L1259" s="108">
        <v>0.97</v>
      </c>
      <c r="M1259" s="108">
        <v>0.17</v>
      </c>
    </row>
    <row r="1260" spans="1:13" x14ac:dyDescent="0.3">
      <c r="A1260" s="402" t="s">
        <v>14756</v>
      </c>
      <c r="B1260" s="402">
        <v>9210132</v>
      </c>
      <c r="C1260" s="108">
        <v>0.83000000000000007</v>
      </c>
      <c r="D1260" s="108"/>
      <c r="E1260" s="108"/>
      <c r="F1260" s="108"/>
      <c r="G1260" s="108"/>
      <c r="H1260" s="108"/>
      <c r="I1260" s="108">
        <v>0.32</v>
      </c>
      <c r="J1260" s="108"/>
      <c r="K1260" s="108"/>
      <c r="L1260" s="108">
        <v>1.1500000000000001</v>
      </c>
      <c r="M1260" s="108">
        <v>0.83000000000000007</v>
      </c>
    </row>
    <row r="1261" spans="1:13" x14ac:dyDescent="0.3">
      <c r="A1261" s="402" t="s">
        <v>16926</v>
      </c>
      <c r="B1261" s="402">
        <v>9210144</v>
      </c>
      <c r="C1261" s="108">
        <v>0.17</v>
      </c>
      <c r="D1261" s="108"/>
      <c r="E1261" s="108"/>
      <c r="F1261" s="108"/>
      <c r="G1261" s="108"/>
      <c r="H1261" s="108"/>
      <c r="I1261" s="108">
        <v>0.48</v>
      </c>
      <c r="J1261" s="108"/>
      <c r="K1261" s="108">
        <v>0.32</v>
      </c>
      <c r="L1261" s="108">
        <v>0.97</v>
      </c>
      <c r="M1261" s="108">
        <v>0.17</v>
      </c>
    </row>
    <row r="1262" spans="1:13" x14ac:dyDescent="0.3">
      <c r="A1262" s="402" t="s">
        <v>14757</v>
      </c>
      <c r="B1262" s="402">
        <v>9210144</v>
      </c>
      <c r="C1262" s="108"/>
      <c r="D1262" s="108">
        <v>3</v>
      </c>
      <c r="E1262" s="108"/>
      <c r="F1262" s="108"/>
      <c r="G1262" s="108">
        <v>2</v>
      </c>
      <c r="H1262" s="108"/>
      <c r="I1262" s="108"/>
      <c r="J1262" s="108"/>
      <c r="K1262" s="108"/>
      <c r="L1262" s="108">
        <v>5</v>
      </c>
      <c r="M1262" s="108">
        <v>3</v>
      </c>
    </row>
    <row r="1263" spans="1:13" x14ac:dyDescent="0.3">
      <c r="A1263" s="402" t="s">
        <v>14758</v>
      </c>
      <c r="B1263" s="402">
        <v>9210144</v>
      </c>
      <c r="C1263" s="108"/>
      <c r="D1263" s="108">
        <v>1</v>
      </c>
      <c r="E1263" s="108"/>
      <c r="F1263" s="108"/>
      <c r="G1263" s="108">
        <v>6</v>
      </c>
      <c r="H1263" s="108"/>
      <c r="I1263" s="108"/>
      <c r="J1263" s="108"/>
      <c r="K1263" s="108"/>
      <c r="L1263" s="108">
        <v>7</v>
      </c>
      <c r="M1263" s="108">
        <v>1</v>
      </c>
    </row>
    <row r="1264" spans="1:13" x14ac:dyDescent="0.3">
      <c r="A1264" s="402" t="s">
        <v>14759</v>
      </c>
      <c r="B1264" s="402">
        <v>9210244</v>
      </c>
      <c r="C1264" s="108"/>
      <c r="D1264" s="108"/>
      <c r="E1264" s="108"/>
      <c r="F1264" s="108">
        <v>0</v>
      </c>
      <c r="G1264" s="108"/>
      <c r="H1264" s="108"/>
      <c r="I1264" s="108"/>
      <c r="J1264" s="108"/>
      <c r="K1264" s="108"/>
      <c r="L1264" s="108">
        <v>0</v>
      </c>
      <c r="M1264" s="108">
        <v>0</v>
      </c>
    </row>
    <row r="1265" spans="1:13" x14ac:dyDescent="0.3">
      <c r="A1265" s="402" t="s">
        <v>14760</v>
      </c>
      <c r="B1265" s="402">
        <v>9210134</v>
      </c>
      <c r="C1265" s="108">
        <v>0.48</v>
      </c>
      <c r="D1265" s="108"/>
      <c r="E1265" s="108"/>
      <c r="F1265" s="108"/>
      <c r="G1265" s="108"/>
      <c r="H1265" s="108"/>
      <c r="I1265" s="108">
        <v>0.96</v>
      </c>
      <c r="J1265" s="108"/>
      <c r="K1265" s="108">
        <v>0.48</v>
      </c>
      <c r="L1265" s="108">
        <v>1.92</v>
      </c>
      <c r="M1265" s="108">
        <v>0.48</v>
      </c>
    </row>
    <row r="1266" spans="1:13" x14ac:dyDescent="0.3">
      <c r="A1266" s="402" t="s">
        <v>14761</v>
      </c>
      <c r="B1266" s="402">
        <v>9210132</v>
      </c>
      <c r="C1266" s="108">
        <v>0.51</v>
      </c>
      <c r="D1266" s="108"/>
      <c r="E1266" s="108"/>
      <c r="F1266" s="108"/>
      <c r="G1266" s="108"/>
      <c r="H1266" s="108"/>
      <c r="I1266" s="108"/>
      <c r="J1266" s="108"/>
      <c r="K1266" s="108"/>
      <c r="L1266" s="108">
        <v>0.51</v>
      </c>
      <c r="M1266" s="108">
        <v>0.51</v>
      </c>
    </row>
    <row r="1267" spans="1:13" x14ac:dyDescent="0.3">
      <c r="A1267" s="402" t="s">
        <v>14762</v>
      </c>
      <c r="B1267" s="402">
        <v>9210132</v>
      </c>
      <c r="C1267" s="108">
        <v>0.51</v>
      </c>
      <c r="D1267" s="108">
        <v>1</v>
      </c>
      <c r="E1267" s="108"/>
      <c r="F1267" s="108"/>
      <c r="G1267" s="108"/>
      <c r="H1267" s="108"/>
      <c r="I1267" s="108"/>
      <c r="J1267" s="108"/>
      <c r="K1267" s="108"/>
      <c r="L1267" s="108">
        <v>1.51</v>
      </c>
      <c r="M1267" s="108">
        <v>1.51</v>
      </c>
    </row>
    <row r="1268" spans="1:13" x14ac:dyDescent="0.3">
      <c r="A1268" s="402" t="s">
        <v>14763</v>
      </c>
      <c r="B1268" s="402">
        <v>9210138</v>
      </c>
      <c r="C1268" s="108"/>
      <c r="D1268" s="108"/>
      <c r="E1268" s="108"/>
      <c r="F1268" s="108"/>
      <c r="G1268" s="108">
        <v>3</v>
      </c>
      <c r="H1268" s="108"/>
      <c r="I1268" s="108"/>
      <c r="J1268" s="108"/>
      <c r="K1268" s="108"/>
      <c r="L1268" s="108">
        <v>3</v>
      </c>
      <c r="M1268" s="108">
        <v>0</v>
      </c>
    </row>
    <row r="1269" spans="1:13" x14ac:dyDescent="0.3">
      <c r="A1269" s="402" t="s">
        <v>14763</v>
      </c>
      <c r="B1269" s="402">
        <v>9210238</v>
      </c>
      <c r="C1269" s="108"/>
      <c r="D1269" s="108"/>
      <c r="E1269" s="108"/>
      <c r="F1269" s="108">
        <v>0</v>
      </c>
      <c r="G1269" s="108"/>
      <c r="H1269" s="108">
        <v>0</v>
      </c>
      <c r="I1269" s="108"/>
      <c r="J1269" s="108"/>
      <c r="K1269" s="108"/>
      <c r="L1269" s="108">
        <v>0</v>
      </c>
      <c r="M1269" s="108">
        <v>0</v>
      </c>
    </row>
    <row r="1270" spans="1:13" x14ac:dyDescent="0.3">
      <c r="A1270" s="402" t="s">
        <v>14764</v>
      </c>
      <c r="B1270" s="402">
        <v>9210144</v>
      </c>
      <c r="C1270" s="108"/>
      <c r="D1270" s="108">
        <v>12</v>
      </c>
      <c r="E1270" s="108"/>
      <c r="F1270" s="108"/>
      <c r="G1270" s="108">
        <v>8</v>
      </c>
      <c r="H1270" s="108"/>
      <c r="I1270" s="108"/>
      <c r="J1270" s="108"/>
      <c r="K1270" s="108"/>
      <c r="L1270" s="108">
        <v>20</v>
      </c>
      <c r="M1270" s="108">
        <v>12</v>
      </c>
    </row>
    <row r="1271" spans="1:13" x14ac:dyDescent="0.3">
      <c r="A1271" s="402" t="s">
        <v>18054</v>
      </c>
      <c r="B1271" s="402">
        <v>9210144</v>
      </c>
      <c r="C1271" s="108"/>
      <c r="D1271" s="108">
        <v>2</v>
      </c>
      <c r="E1271" s="108"/>
      <c r="F1271" s="108"/>
      <c r="G1271" s="108"/>
      <c r="H1271" s="108"/>
      <c r="I1271" s="108">
        <v>0.48</v>
      </c>
      <c r="J1271" s="108">
        <v>0.32</v>
      </c>
      <c r="K1271" s="108"/>
      <c r="L1271" s="108">
        <v>2.8</v>
      </c>
      <c r="M1271" s="108">
        <v>2</v>
      </c>
    </row>
    <row r="1272" spans="1:13" x14ac:dyDescent="0.3">
      <c r="A1272" s="402" t="s">
        <v>14765</v>
      </c>
      <c r="B1272" s="402">
        <v>9210144</v>
      </c>
      <c r="C1272" s="108"/>
      <c r="D1272" s="108">
        <v>2</v>
      </c>
      <c r="E1272" s="108"/>
      <c r="F1272" s="108"/>
      <c r="G1272" s="108"/>
      <c r="H1272" s="108"/>
      <c r="I1272" s="108">
        <v>0.48</v>
      </c>
      <c r="J1272" s="108"/>
      <c r="K1272" s="108">
        <v>0.48</v>
      </c>
      <c r="L1272" s="108">
        <v>2.96</v>
      </c>
      <c r="M1272" s="108">
        <v>2</v>
      </c>
    </row>
    <row r="1273" spans="1:13" x14ac:dyDescent="0.3">
      <c r="A1273" s="402" t="s">
        <v>14766</v>
      </c>
      <c r="B1273" s="402">
        <v>9210134</v>
      </c>
      <c r="C1273" s="108"/>
      <c r="D1273" s="108">
        <v>16</v>
      </c>
      <c r="E1273" s="108"/>
      <c r="F1273" s="108"/>
      <c r="G1273" s="108">
        <v>20</v>
      </c>
      <c r="H1273" s="108"/>
      <c r="I1273" s="108"/>
      <c r="J1273" s="108">
        <v>1</v>
      </c>
      <c r="K1273" s="108"/>
      <c r="L1273" s="108">
        <v>37</v>
      </c>
      <c r="M1273" s="108">
        <v>16</v>
      </c>
    </row>
    <row r="1274" spans="1:13" x14ac:dyDescent="0.3">
      <c r="A1274" s="402" t="s">
        <v>16364</v>
      </c>
      <c r="B1274" s="402">
        <v>9210144</v>
      </c>
      <c r="C1274" s="108"/>
      <c r="D1274" s="108"/>
      <c r="E1274" s="108"/>
      <c r="F1274" s="108"/>
      <c r="G1274" s="108"/>
      <c r="H1274" s="108"/>
      <c r="I1274" s="108"/>
      <c r="J1274" s="108"/>
      <c r="K1274" s="108">
        <v>2.88</v>
      </c>
      <c r="L1274" s="108">
        <v>2.88</v>
      </c>
      <c r="M1274" s="108">
        <v>0</v>
      </c>
    </row>
    <row r="1275" spans="1:13" x14ac:dyDescent="0.3">
      <c r="A1275" s="402" t="s">
        <v>16310</v>
      </c>
      <c r="B1275" s="402">
        <v>9210132</v>
      </c>
      <c r="C1275" s="108"/>
      <c r="D1275" s="108">
        <v>4</v>
      </c>
      <c r="E1275" s="108"/>
      <c r="F1275" s="108"/>
      <c r="G1275" s="108">
        <v>4</v>
      </c>
      <c r="H1275" s="108"/>
      <c r="I1275" s="108"/>
      <c r="J1275" s="108">
        <v>0.32</v>
      </c>
      <c r="K1275" s="108"/>
      <c r="L1275" s="108">
        <v>8.32</v>
      </c>
      <c r="M1275" s="108">
        <v>4</v>
      </c>
    </row>
    <row r="1276" spans="1:13" x14ac:dyDescent="0.3">
      <c r="A1276" s="402" t="s">
        <v>14767</v>
      </c>
      <c r="B1276" s="402">
        <v>9210136</v>
      </c>
      <c r="C1276" s="108">
        <v>0.96</v>
      </c>
      <c r="D1276" s="108"/>
      <c r="E1276" s="108"/>
      <c r="F1276" s="108"/>
      <c r="G1276" s="108"/>
      <c r="H1276" s="108"/>
      <c r="I1276" s="108">
        <v>0.32</v>
      </c>
      <c r="J1276" s="108"/>
      <c r="K1276" s="108"/>
      <c r="L1276" s="108">
        <v>1.28</v>
      </c>
      <c r="M1276" s="108">
        <v>0.96</v>
      </c>
    </row>
    <row r="1277" spans="1:13" x14ac:dyDescent="0.3">
      <c r="A1277" s="402" t="s">
        <v>14768</v>
      </c>
      <c r="B1277" s="402">
        <v>9210144</v>
      </c>
      <c r="C1277" s="108"/>
      <c r="D1277" s="108"/>
      <c r="E1277" s="108">
        <v>1</v>
      </c>
      <c r="F1277" s="108"/>
      <c r="G1277" s="108"/>
      <c r="H1277" s="108"/>
      <c r="I1277" s="108">
        <v>0.48</v>
      </c>
      <c r="J1277" s="108">
        <v>0.32</v>
      </c>
      <c r="K1277" s="108"/>
      <c r="L1277" s="108">
        <v>1.8</v>
      </c>
      <c r="M1277" s="108">
        <v>1</v>
      </c>
    </row>
    <row r="1278" spans="1:13" x14ac:dyDescent="0.3">
      <c r="A1278" s="402" t="s">
        <v>14769</v>
      </c>
      <c r="B1278" s="402">
        <v>9210132</v>
      </c>
      <c r="C1278" s="108"/>
      <c r="D1278" s="108"/>
      <c r="E1278" s="108"/>
      <c r="F1278" s="108"/>
      <c r="G1278" s="108"/>
      <c r="H1278" s="108"/>
      <c r="I1278" s="108"/>
      <c r="J1278" s="108"/>
      <c r="K1278" s="108">
        <v>2.88</v>
      </c>
      <c r="L1278" s="108">
        <v>2.88</v>
      </c>
      <c r="M1278" s="108">
        <v>0</v>
      </c>
    </row>
    <row r="1279" spans="1:13" x14ac:dyDescent="0.3">
      <c r="A1279" s="402" t="s">
        <v>14770</v>
      </c>
      <c r="B1279" s="402">
        <v>9210132</v>
      </c>
      <c r="C1279" s="108"/>
      <c r="D1279" s="108">
        <v>30</v>
      </c>
      <c r="E1279" s="108"/>
      <c r="F1279" s="108"/>
      <c r="G1279" s="108">
        <v>18</v>
      </c>
      <c r="H1279" s="108"/>
      <c r="I1279" s="108"/>
      <c r="J1279" s="108"/>
      <c r="K1279" s="108"/>
      <c r="L1279" s="108">
        <v>48</v>
      </c>
      <c r="M1279" s="108">
        <v>30</v>
      </c>
    </row>
    <row r="1280" spans="1:13" x14ac:dyDescent="0.3">
      <c r="A1280" s="402" t="s">
        <v>14770</v>
      </c>
      <c r="B1280" s="402">
        <v>9210232</v>
      </c>
      <c r="C1280" s="108"/>
      <c r="D1280" s="108"/>
      <c r="E1280" s="108"/>
      <c r="F1280" s="108"/>
      <c r="G1280" s="108"/>
      <c r="H1280" s="108">
        <v>0</v>
      </c>
      <c r="I1280" s="108"/>
      <c r="J1280" s="108"/>
      <c r="K1280" s="108"/>
      <c r="L1280" s="108">
        <v>0</v>
      </c>
      <c r="M1280" s="108">
        <v>0</v>
      </c>
    </row>
    <row r="1281" spans="1:13" x14ac:dyDescent="0.3">
      <c r="A1281" s="402" t="s">
        <v>16855</v>
      </c>
      <c r="B1281" s="402">
        <v>9210232</v>
      </c>
      <c r="C1281" s="108"/>
      <c r="D1281" s="108"/>
      <c r="E1281" s="108"/>
      <c r="F1281" s="108">
        <v>0</v>
      </c>
      <c r="G1281" s="108"/>
      <c r="H1281" s="108"/>
      <c r="I1281" s="108"/>
      <c r="J1281" s="108"/>
      <c r="K1281" s="108"/>
      <c r="L1281" s="108">
        <v>0</v>
      </c>
      <c r="M1281" s="108">
        <v>0</v>
      </c>
    </row>
    <row r="1282" spans="1:13" x14ac:dyDescent="0.3">
      <c r="A1282" s="402" t="s">
        <v>14771</v>
      </c>
      <c r="B1282" s="402">
        <v>9210140</v>
      </c>
      <c r="C1282" s="108"/>
      <c r="D1282" s="108">
        <v>33</v>
      </c>
      <c r="E1282" s="108"/>
      <c r="F1282" s="108"/>
      <c r="G1282" s="108">
        <v>33</v>
      </c>
      <c r="H1282" s="108"/>
      <c r="I1282" s="108"/>
      <c r="J1282" s="108">
        <v>1.92</v>
      </c>
      <c r="K1282" s="108"/>
      <c r="L1282" s="108">
        <v>67.92</v>
      </c>
      <c r="M1282" s="108">
        <v>33</v>
      </c>
    </row>
    <row r="1283" spans="1:13" x14ac:dyDescent="0.3">
      <c r="A1283" s="402" t="s">
        <v>14771</v>
      </c>
      <c r="B1283" s="402">
        <v>9210240</v>
      </c>
      <c r="C1283" s="108"/>
      <c r="D1283" s="108"/>
      <c r="E1283" s="108"/>
      <c r="F1283" s="108"/>
      <c r="G1283" s="108"/>
      <c r="H1283" s="108">
        <v>0</v>
      </c>
      <c r="I1283" s="108"/>
      <c r="J1283" s="108"/>
      <c r="K1283" s="108"/>
      <c r="L1283" s="108">
        <v>0</v>
      </c>
      <c r="M1283" s="108">
        <v>0</v>
      </c>
    </row>
    <row r="1284" spans="1:13" x14ac:dyDescent="0.3">
      <c r="A1284" s="402" t="s">
        <v>14772</v>
      </c>
      <c r="B1284" s="402">
        <v>9210134</v>
      </c>
      <c r="C1284" s="108"/>
      <c r="D1284" s="108">
        <v>2</v>
      </c>
      <c r="E1284" s="108"/>
      <c r="F1284" s="108"/>
      <c r="G1284" s="108"/>
      <c r="H1284" s="108"/>
      <c r="I1284" s="108">
        <v>0.96</v>
      </c>
      <c r="J1284" s="108"/>
      <c r="K1284" s="108">
        <v>0.64</v>
      </c>
      <c r="L1284" s="108">
        <v>3.6</v>
      </c>
      <c r="M1284" s="108">
        <v>2</v>
      </c>
    </row>
    <row r="1285" spans="1:13" x14ac:dyDescent="0.3">
      <c r="A1285" s="402" t="s">
        <v>14773</v>
      </c>
      <c r="B1285" s="402">
        <v>9210132</v>
      </c>
      <c r="C1285" s="108"/>
      <c r="D1285" s="108"/>
      <c r="E1285" s="108"/>
      <c r="F1285" s="108"/>
      <c r="G1285" s="108">
        <v>16</v>
      </c>
      <c r="H1285" s="108"/>
      <c r="I1285" s="108"/>
      <c r="J1285" s="108"/>
      <c r="K1285" s="108"/>
      <c r="L1285" s="108">
        <v>16</v>
      </c>
      <c r="M1285" s="108">
        <v>0</v>
      </c>
    </row>
    <row r="1286" spans="1:13" x14ac:dyDescent="0.3">
      <c r="A1286" s="402" t="s">
        <v>14773</v>
      </c>
      <c r="B1286" s="402">
        <v>9210232</v>
      </c>
      <c r="C1286" s="108"/>
      <c r="D1286" s="108"/>
      <c r="E1286" s="108"/>
      <c r="F1286" s="108">
        <v>0</v>
      </c>
      <c r="G1286" s="108"/>
      <c r="H1286" s="108">
        <v>25</v>
      </c>
      <c r="I1286" s="108"/>
      <c r="J1286" s="108"/>
      <c r="K1286" s="108"/>
      <c r="L1286" s="108">
        <v>25</v>
      </c>
      <c r="M1286" s="108">
        <v>0</v>
      </c>
    </row>
    <row r="1287" spans="1:13" x14ac:dyDescent="0.3">
      <c r="A1287" s="402" t="s">
        <v>17893</v>
      </c>
      <c r="B1287" s="402">
        <v>9210236</v>
      </c>
      <c r="C1287" s="108"/>
      <c r="D1287" s="108"/>
      <c r="E1287" s="108"/>
      <c r="F1287" s="108">
        <v>0</v>
      </c>
      <c r="G1287" s="108"/>
      <c r="H1287" s="108"/>
      <c r="I1287" s="108"/>
      <c r="J1287" s="108"/>
      <c r="K1287" s="108"/>
      <c r="L1287" s="108">
        <v>0</v>
      </c>
      <c r="M1287" s="108">
        <v>0</v>
      </c>
    </row>
    <row r="1288" spans="1:13" x14ac:dyDescent="0.3">
      <c r="A1288" s="402" t="s">
        <v>14774</v>
      </c>
      <c r="B1288" s="402">
        <v>9210134</v>
      </c>
      <c r="C1288" s="108"/>
      <c r="D1288" s="108">
        <v>2</v>
      </c>
      <c r="E1288" s="108"/>
      <c r="F1288" s="108"/>
      <c r="G1288" s="108"/>
      <c r="H1288" s="108"/>
      <c r="I1288" s="108"/>
      <c r="J1288" s="108">
        <v>0.48</v>
      </c>
      <c r="K1288" s="108"/>
      <c r="L1288" s="108">
        <v>2.48</v>
      </c>
      <c r="M1288" s="108">
        <v>2</v>
      </c>
    </row>
    <row r="1289" spans="1:13" x14ac:dyDescent="0.3">
      <c r="A1289" s="402" t="s">
        <v>14775</v>
      </c>
      <c r="B1289" s="402">
        <v>9210134</v>
      </c>
      <c r="C1289" s="108"/>
      <c r="D1289" s="108">
        <v>42</v>
      </c>
      <c r="E1289" s="108"/>
      <c r="F1289" s="108"/>
      <c r="G1289" s="108">
        <v>48</v>
      </c>
      <c r="H1289" s="108"/>
      <c r="I1289" s="108"/>
      <c r="J1289" s="108">
        <v>0.64</v>
      </c>
      <c r="K1289" s="108"/>
      <c r="L1289" s="108">
        <v>90.64</v>
      </c>
      <c r="M1289" s="108">
        <v>42</v>
      </c>
    </row>
    <row r="1290" spans="1:13" x14ac:dyDescent="0.3">
      <c r="A1290" s="402" t="s">
        <v>14776</v>
      </c>
      <c r="B1290" s="402">
        <v>9210144</v>
      </c>
      <c r="C1290" s="108">
        <v>0.48</v>
      </c>
      <c r="D1290" s="108"/>
      <c r="E1290" s="108"/>
      <c r="F1290" s="108"/>
      <c r="G1290" s="108"/>
      <c r="H1290" s="108"/>
      <c r="I1290" s="108">
        <v>0.96</v>
      </c>
      <c r="J1290" s="108"/>
      <c r="K1290" s="108">
        <v>0.64</v>
      </c>
      <c r="L1290" s="108">
        <v>2.08</v>
      </c>
      <c r="M1290" s="108">
        <v>0.48</v>
      </c>
    </row>
    <row r="1291" spans="1:13" x14ac:dyDescent="0.3">
      <c r="A1291" s="402" t="s">
        <v>14777</v>
      </c>
      <c r="B1291" s="402">
        <v>9210134</v>
      </c>
      <c r="C1291" s="108"/>
      <c r="D1291" s="108">
        <v>9</v>
      </c>
      <c r="E1291" s="108"/>
      <c r="F1291" s="108"/>
      <c r="G1291" s="108">
        <v>24</v>
      </c>
      <c r="H1291" s="108"/>
      <c r="I1291" s="108"/>
      <c r="J1291" s="108">
        <v>3.84</v>
      </c>
      <c r="K1291" s="108"/>
      <c r="L1291" s="108">
        <v>36.840000000000003</v>
      </c>
      <c r="M1291" s="108">
        <v>9</v>
      </c>
    </row>
    <row r="1292" spans="1:13" x14ac:dyDescent="0.3">
      <c r="A1292" s="402" t="s">
        <v>14778</v>
      </c>
      <c r="B1292" s="402">
        <v>9210134</v>
      </c>
      <c r="C1292" s="108"/>
      <c r="D1292" s="108"/>
      <c r="E1292" s="108"/>
      <c r="F1292" s="108"/>
      <c r="G1292" s="108">
        <v>16</v>
      </c>
      <c r="H1292" s="108"/>
      <c r="I1292" s="108"/>
      <c r="J1292" s="108">
        <v>12</v>
      </c>
      <c r="K1292" s="108"/>
      <c r="L1292" s="108">
        <v>28</v>
      </c>
      <c r="M1292" s="108">
        <v>0</v>
      </c>
    </row>
    <row r="1293" spans="1:13" x14ac:dyDescent="0.3">
      <c r="A1293" s="402" t="s">
        <v>14778</v>
      </c>
      <c r="B1293" s="402">
        <v>9210234</v>
      </c>
      <c r="C1293" s="108"/>
      <c r="D1293" s="108"/>
      <c r="E1293" s="108"/>
      <c r="F1293" s="108">
        <v>0</v>
      </c>
      <c r="G1293" s="108"/>
      <c r="H1293" s="108">
        <v>0</v>
      </c>
      <c r="I1293" s="108"/>
      <c r="J1293" s="108"/>
      <c r="K1293" s="108"/>
      <c r="L1293" s="108">
        <v>0</v>
      </c>
      <c r="M1293" s="108">
        <v>0</v>
      </c>
    </row>
    <row r="1294" spans="1:13" x14ac:dyDescent="0.3">
      <c r="A1294" s="402" t="s">
        <v>14779</v>
      </c>
      <c r="B1294" s="402">
        <v>9210134</v>
      </c>
      <c r="C1294" s="108"/>
      <c r="D1294" s="108">
        <v>3</v>
      </c>
      <c r="E1294" s="108"/>
      <c r="F1294" s="108"/>
      <c r="G1294" s="108">
        <v>4</v>
      </c>
      <c r="H1294" s="108"/>
      <c r="I1294" s="108"/>
      <c r="J1294" s="108"/>
      <c r="K1294" s="108"/>
      <c r="L1294" s="108">
        <v>7</v>
      </c>
      <c r="M1294" s="108">
        <v>3</v>
      </c>
    </row>
    <row r="1295" spans="1:13" x14ac:dyDescent="0.3">
      <c r="A1295" s="402" t="s">
        <v>14780</v>
      </c>
      <c r="B1295" s="402">
        <v>9210134</v>
      </c>
      <c r="C1295" s="108"/>
      <c r="D1295" s="108">
        <v>6</v>
      </c>
      <c r="E1295" s="108"/>
      <c r="F1295" s="108"/>
      <c r="G1295" s="108">
        <v>4</v>
      </c>
      <c r="H1295" s="108"/>
      <c r="I1295" s="108"/>
      <c r="J1295" s="108">
        <v>0.32</v>
      </c>
      <c r="K1295" s="108"/>
      <c r="L1295" s="108">
        <v>10.32</v>
      </c>
      <c r="M1295" s="108">
        <v>6</v>
      </c>
    </row>
    <row r="1296" spans="1:13" x14ac:dyDescent="0.3">
      <c r="A1296" s="402" t="s">
        <v>14781</v>
      </c>
      <c r="B1296" s="402">
        <v>9210132</v>
      </c>
      <c r="C1296" s="108">
        <v>0.96</v>
      </c>
      <c r="D1296" s="108"/>
      <c r="E1296" s="108"/>
      <c r="F1296" s="108"/>
      <c r="G1296" s="108">
        <v>6</v>
      </c>
      <c r="H1296" s="108"/>
      <c r="I1296" s="108"/>
      <c r="J1296" s="108"/>
      <c r="K1296" s="108"/>
      <c r="L1296" s="108">
        <v>6.96</v>
      </c>
      <c r="M1296" s="108">
        <v>0.96</v>
      </c>
    </row>
    <row r="1297" spans="1:13" x14ac:dyDescent="0.3">
      <c r="A1297" s="402" t="s">
        <v>14782</v>
      </c>
      <c r="B1297" s="402">
        <v>9210136</v>
      </c>
      <c r="C1297" s="108">
        <v>0.48</v>
      </c>
      <c r="D1297" s="108"/>
      <c r="E1297" s="108"/>
      <c r="F1297" s="108"/>
      <c r="G1297" s="108"/>
      <c r="H1297" s="108"/>
      <c r="I1297" s="108">
        <v>0.48</v>
      </c>
      <c r="J1297" s="108"/>
      <c r="K1297" s="108">
        <v>0.32</v>
      </c>
      <c r="L1297" s="108">
        <v>1.28</v>
      </c>
      <c r="M1297" s="108">
        <v>0.48</v>
      </c>
    </row>
    <row r="1298" spans="1:13" x14ac:dyDescent="0.3">
      <c r="A1298" s="402" t="s">
        <v>14783</v>
      </c>
      <c r="B1298" s="402">
        <v>9210134</v>
      </c>
      <c r="C1298" s="108"/>
      <c r="D1298" s="108">
        <v>4</v>
      </c>
      <c r="E1298" s="108"/>
      <c r="F1298" s="108"/>
      <c r="G1298" s="108">
        <v>2</v>
      </c>
      <c r="H1298" s="108"/>
      <c r="I1298" s="108"/>
      <c r="J1298" s="108"/>
      <c r="K1298" s="108"/>
      <c r="L1298" s="108">
        <v>6</v>
      </c>
      <c r="M1298" s="108">
        <v>4</v>
      </c>
    </row>
    <row r="1299" spans="1:13" x14ac:dyDescent="0.3">
      <c r="A1299" s="402" t="s">
        <v>14784</v>
      </c>
      <c r="B1299" s="402">
        <v>9210134</v>
      </c>
      <c r="C1299" s="108"/>
      <c r="D1299" s="108">
        <v>6</v>
      </c>
      <c r="E1299" s="108"/>
      <c r="F1299" s="108"/>
      <c r="G1299" s="108">
        <v>6</v>
      </c>
      <c r="H1299" s="108"/>
      <c r="I1299" s="108"/>
      <c r="J1299" s="108"/>
      <c r="K1299" s="108"/>
      <c r="L1299" s="108">
        <v>12</v>
      </c>
      <c r="M1299" s="108">
        <v>6</v>
      </c>
    </row>
    <row r="1300" spans="1:13" x14ac:dyDescent="0.3">
      <c r="A1300" s="402" t="s">
        <v>14785</v>
      </c>
      <c r="B1300" s="402">
        <v>9210132</v>
      </c>
      <c r="C1300" s="108"/>
      <c r="D1300" s="108">
        <v>12</v>
      </c>
      <c r="E1300" s="108"/>
      <c r="F1300" s="108"/>
      <c r="G1300" s="108">
        <v>9</v>
      </c>
      <c r="H1300" s="108"/>
      <c r="I1300" s="108"/>
      <c r="J1300" s="108"/>
      <c r="K1300" s="108"/>
      <c r="L1300" s="108">
        <v>21</v>
      </c>
      <c r="M1300" s="108">
        <v>12</v>
      </c>
    </row>
    <row r="1301" spans="1:13" x14ac:dyDescent="0.3">
      <c r="A1301" s="402" t="s">
        <v>14786</v>
      </c>
      <c r="B1301" s="402">
        <v>9210134</v>
      </c>
      <c r="C1301" s="108"/>
      <c r="D1301" s="108">
        <v>1</v>
      </c>
      <c r="E1301" s="108"/>
      <c r="F1301" s="108"/>
      <c r="G1301" s="108"/>
      <c r="H1301" s="108"/>
      <c r="I1301" s="108">
        <v>0.48</v>
      </c>
      <c r="J1301" s="108"/>
      <c r="K1301" s="108">
        <v>9.6</v>
      </c>
      <c r="L1301" s="108">
        <v>11.08</v>
      </c>
      <c r="M1301" s="108">
        <v>1</v>
      </c>
    </row>
    <row r="1302" spans="1:13" x14ac:dyDescent="0.3">
      <c r="A1302" s="402" t="s">
        <v>14787</v>
      </c>
      <c r="B1302" s="402">
        <v>9210136</v>
      </c>
      <c r="C1302" s="108"/>
      <c r="D1302" s="108">
        <v>2</v>
      </c>
      <c r="E1302" s="108"/>
      <c r="F1302" s="108"/>
      <c r="G1302" s="108">
        <v>2</v>
      </c>
      <c r="H1302" s="108"/>
      <c r="I1302" s="108"/>
      <c r="J1302" s="108"/>
      <c r="K1302" s="108">
        <v>0.96</v>
      </c>
      <c r="L1302" s="108">
        <v>4.96</v>
      </c>
      <c r="M1302" s="108">
        <v>2</v>
      </c>
    </row>
    <row r="1303" spans="1:13" x14ac:dyDescent="0.3">
      <c r="A1303" s="402" t="s">
        <v>14788</v>
      </c>
      <c r="B1303" s="402">
        <v>9210134</v>
      </c>
      <c r="C1303" s="108">
        <v>0.48</v>
      </c>
      <c r="D1303" s="108"/>
      <c r="E1303" s="108"/>
      <c r="F1303" s="108"/>
      <c r="G1303" s="108">
        <v>1</v>
      </c>
      <c r="H1303" s="108"/>
      <c r="I1303" s="108"/>
      <c r="J1303" s="108"/>
      <c r="K1303" s="108"/>
      <c r="L1303" s="108">
        <v>1.48</v>
      </c>
      <c r="M1303" s="108">
        <v>0.48</v>
      </c>
    </row>
    <row r="1304" spans="1:13" x14ac:dyDescent="0.3">
      <c r="A1304" s="402" t="s">
        <v>14789</v>
      </c>
      <c r="B1304" s="402">
        <v>9210134</v>
      </c>
      <c r="C1304" s="108"/>
      <c r="D1304" s="108">
        <v>6</v>
      </c>
      <c r="E1304" s="108"/>
      <c r="F1304" s="108"/>
      <c r="G1304" s="108">
        <v>8</v>
      </c>
      <c r="H1304" s="108"/>
      <c r="I1304" s="108"/>
      <c r="J1304" s="108">
        <v>0.32</v>
      </c>
      <c r="K1304" s="108"/>
      <c r="L1304" s="108">
        <v>14.32</v>
      </c>
      <c r="M1304" s="108">
        <v>6</v>
      </c>
    </row>
    <row r="1305" spans="1:13" x14ac:dyDescent="0.3">
      <c r="A1305" s="402" t="s">
        <v>16311</v>
      </c>
      <c r="B1305" s="402">
        <v>9210236</v>
      </c>
      <c r="C1305" s="108"/>
      <c r="D1305" s="108"/>
      <c r="E1305" s="108"/>
      <c r="F1305" s="108"/>
      <c r="G1305" s="108"/>
      <c r="H1305" s="108">
        <v>0</v>
      </c>
      <c r="I1305" s="108"/>
      <c r="J1305" s="108"/>
      <c r="K1305" s="108"/>
      <c r="L1305" s="108">
        <v>0</v>
      </c>
      <c r="M1305" s="108">
        <v>0</v>
      </c>
    </row>
    <row r="1306" spans="1:13" x14ac:dyDescent="0.3">
      <c r="A1306" s="402" t="s">
        <v>14790</v>
      </c>
      <c r="B1306" s="402">
        <v>9210144</v>
      </c>
      <c r="C1306" s="108"/>
      <c r="D1306" s="108">
        <v>15</v>
      </c>
      <c r="E1306" s="108"/>
      <c r="F1306" s="108"/>
      <c r="G1306" s="108">
        <v>12</v>
      </c>
      <c r="H1306" s="108"/>
      <c r="I1306" s="108"/>
      <c r="J1306" s="108">
        <v>0.32</v>
      </c>
      <c r="K1306" s="108"/>
      <c r="L1306" s="108">
        <v>27.32</v>
      </c>
      <c r="M1306" s="108">
        <v>15</v>
      </c>
    </row>
    <row r="1307" spans="1:13" x14ac:dyDescent="0.3">
      <c r="A1307" s="402" t="s">
        <v>14791</v>
      </c>
      <c r="B1307" s="402">
        <v>9210134</v>
      </c>
      <c r="C1307" s="108"/>
      <c r="D1307" s="108">
        <v>3</v>
      </c>
      <c r="E1307" s="108"/>
      <c r="F1307" s="108"/>
      <c r="G1307" s="108">
        <v>3</v>
      </c>
      <c r="H1307" s="108"/>
      <c r="I1307" s="108"/>
      <c r="J1307" s="108"/>
      <c r="K1307" s="108">
        <v>0.48</v>
      </c>
      <c r="L1307" s="108">
        <v>6.48</v>
      </c>
      <c r="M1307" s="108">
        <v>3</v>
      </c>
    </row>
    <row r="1308" spans="1:13" x14ac:dyDescent="0.3">
      <c r="A1308" s="402" t="s">
        <v>14792</v>
      </c>
      <c r="B1308" s="402">
        <v>9210134</v>
      </c>
      <c r="C1308" s="108"/>
      <c r="D1308" s="108">
        <v>2</v>
      </c>
      <c r="E1308" s="108"/>
      <c r="F1308" s="108"/>
      <c r="G1308" s="108"/>
      <c r="H1308" s="108"/>
      <c r="I1308" s="108">
        <v>4.8</v>
      </c>
      <c r="J1308" s="108"/>
      <c r="K1308" s="108"/>
      <c r="L1308" s="108">
        <v>6.8</v>
      </c>
      <c r="M1308" s="108">
        <v>2</v>
      </c>
    </row>
    <row r="1309" spans="1:13" x14ac:dyDescent="0.3">
      <c r="A1309" s="402" t="s">
        <v>14793</v>
      </c>
      <c r="B1309" s="402">
        <v>9210136</v>
      </c>
      <c r="C1309" s="108"/>
      <c r="D1309" s="108">
        <v>6</v>
      </c>
      <c r="E1309" s="108"/>
      <c r="F1309" s="108"/>
      <c r="G1309" s="108">
        <v>2</v>
      </c>
      <c r="H1309" s="108"/>
      <c r="I1309" s="108"/>
      <c r="J1309" s="108"/>
      <c r="K1309" s="108">
        <v>0.32</v>
      </c>
      <c r="L1309" s="108">
        <v>8.32</v>
      </c>
      <c r="M1309" s="108">
        <v>6</v>
      </c>
    </row>
    <row r="1310" spans="1:13" x14ac:dyDescent="0.3">
      <c r="A1310" s="402" t="s">
        <v>14794</v>
      </c>
      <c r="B1310" s="402">
        <v>9210132</v>
      </c>
      <c r="C1310" s="108">
        <v>1.44</v>
      </c>
      <c r="D1310" s="108"/>
      <c r="E1310" s="108"/>
      <c r="F1310" s="108"/>
      <c r="G1310" s="108"/>
      <c r="H1310" s="108"/>
      <c r="I1310" s="108">
        <v>1.44</v>
      </c>
      <c r="J1310" s="108"/>
      <c r="K1310" s="108">
        <v>1.44</v>
      </c>
      <c r="L1310" s="108">
        <v>4.32</v>
      </c>
      <c r="M1310" s="108">
        <v>1.44</v>
      </c>
    </row>
    <row r="1311" spans="1:13" x14ac:dyDescent="0.3">
      <c r="A1311" s="402" t="s">
        <v>14795</v>
      </c>
      <c r="B1311" s="402">
        <v>9210134</v>
      </c>
      <c r="C1311" s="108"/>
      <c r="D1311" s="108">
        <v>5</v>
      </c>
      <c r="E1311" s="108"/>
      <c r="F1311" s="108"/>
      <c r="G1311" s="108">
        <v>6</v>
      </c>
      <c r="H1311" s="108"/>
      <c r="I1311" s="108"/>
      <c r="J1311" s="108"/>
      <c r="K1311" s="108"/>
      <c r="L1311" s="108">
        <v>11</v>
      </c>
      <c r="M1311" s="108">
        <v>5</v>
      </c>
    </row>
    <row r="1312" spans="1:13" x14ac:dyDescent="0.3">
      <c r="A1312" s="402" t="s">
        <v>14796</v>
      </c>
      <c r="B1312" s="402">
        <v>9210136</v>
      </c>
      <c r="C1312" s="108"/>
      <c r="D1312" s="108">
        <v>2</v>
      </c>
      <c r="E1312" s="108"/>
      <c r="F1312" s="108"/>
      <c r="G1312" s="108"/>
      <c r="H1312" s="108"/>
      <c r="I1312" s="108">
        <v>0.48</v>
      </c>
      <c r="J1312" s="108"/>
      <c r="K1312" s="108"/>
      <c r="L1312" s="108">
        <v>2.48</v>
      </c>
      <c r="M1312" s="108">
        <v>2</v>
      </c>
    </row>
    <row r="1313" spans="1:13" x14ac:dyDescent="0.3">
      <c r="A1313" s="402" t="s">
        <v>14797</v>
      </c>
      <c r="B1313" s="402">
        <v>9210136</v>
      </c>
      <c r="C1313" s="108">
        <v>0.48</v>
      </c>
      <c r="D1313" s="108"/>
      <c r="E1313" s="108"/>
      <c r="F1313" s="108"/>
      <c r="G1313" s="108"/>
      <c r="H1313" s="108"/>
      <c r="I1313" s="108">
        <v>0.48</v>
      </c>
      <c r="J1313" s="108"/>
      <c r="K1313" s="108">
        <v>2.08</v>
      </c>
      <c r="L1313" s="108">
        <v>3.04</v>
      </c>
      <c r="M1313" s="108">
        <v>0.48</v>
      </c>
    </row>
    <row r="1314" spans="1:13" x14ac:dyDescent="0.3">
      <c r="A1314" s="402" t="s">
        <v>14798</v>
      </c>
      <c r="B1314" s="402">
        <v>9210134</v>
      </c>
      <c r="C1314" s="108">
        <v>0.17</v>
      </c>
      <c r="D1314" s="108"/>
      <c r="E1314" s="108"/>
      <c r="F1314" s="108"/>
      <c r="G1314" s="108"/>
      <c r="H1314" s="108"/>
      <c r="I1314" s="108">
        <v>0.17</v>
      </c>
      <c r="J1314" s="108"/>
      <c r="K1314" s="108"/>
      <c r="L1314" s="108">
        <v>0.34</v>
      </c>
      <c r="M1314" s="108">
        <v>0.17</v>
      </c>
    </row>
    <row r="1315" spans="1:13" x14ac:dyDescent="0.3">
      <c r="A1315" s="402" t="s">
        <v>14799</v>
      </c>
      <c r="B1315" s="402">
        <v>9210136</v>
      </c>
      <c r="C1315" s="108"/>
      <c r="D1315" s="108">
        <v>2</v>
      </c>
      <c r="E1315" s="108"/>
      <c r="F1315" s="108"/>
      <c r="G1315" s="108">
        <v>1</v>
      </c>
      <c r="H1315" s="108"/>
      <c r="I1315" s="108"/>
      <c r="J1315" s="108"/>
      <c r="K1315" s="108">
        <v>1.44</v>
      </c>
      <c r="L1315" s="108">
        <v>4.4399999999999995</v>
      </c>
      <c r="M1315" s="108">
        <v>2</v>
      </c>
    </row>
    <row r="1316" spans="1:13" x14ac:dyDescent="0.3">
      <c r="A1316" s="402" t="s">
        <v>15542</v>
      </c>
      <c r="B1316" s="402">
        <v>9210132</v>
      </c>
      <c r="C1316" s="108"/>
      <c r="D1316" s="108">
        <v>6</v>
      </c>
      <c r="E1316" s="108"/>
      <c r="F1316" s="108"/>
      <c r="G1316" s="108">
        <v>15</v>
      </c>
      <c r="H1316" s="108"/>
      <c r="I1316" s="108"/>
      <c r="J1316" s="108">
        <v>0.32</v>
      </c>
      <c r="K1316" s="108"/>
      <c r="L1316" s="108">
        <v>21.32</v>
      </c>
      <c r="M1316" s="108">
        <v>6</v>
      </c>
    </row>
    <row r="1317" spans="1:13" x14ac:dyDescent="0.3">
      <c r="A1317" s="402" t="s">
        <v>15870</v>
      </c>
      <c r="B1317" s="402">
        <v>9210134</v>
      </c>
      <c r="C1317" s="108">
        <v>0.48</v>
      </c>
      <c r="D1317" s="108"/>
      <c r="E1317" s="108"/>
      <c r="F1317" s="108"/>
      <c r="G1317" s="108"/>
      <c r="H1317" s="108"/>
      <c r="I1317" s="108">
        <v>0.48</v>
      </c>
      <c r="J1317" s="108"/>
      <c r="K1317" s="108"/>
      <c r="L1317" s="108">
        <v>0.96</v>
      </c>
      <c r="M1317" s="108">
        <v>0.48</v>
      </c>
    </row>
    <row r="1318" spans="1:13" x14ac:dyDescent="0.3">
      <c r="A1318" s="402" t="s">
        <v>14800</v>
      </c>
      <c r="B1318" s="402">
        <v>9210136</v>
      </c>
      <c r="C1318" s="108"/>
      <c r="D1318" s="108">
        <v>4</v>
      </c>
      <c r="E1318" s="108"/>
      <c r="F1318" s="108"/>
      <c r="G1318" s="108">
        <v>6</v>
      </c>
      <c r="H1318" s="108"/>
      <c r="I1318" s="108"/>
      <c r="J1318" s="108"/>
      <c r="K1318" s="108">
        <v>0.96</v>
      </c>
      <c r="L1318" s="108">
        <v>10.96</v>
      </c>
      <c r="M1318" s="108">
        <v>4</v>
      </c>
    </row>
    <row r="1319" spans="1:13" x14ac:dyDescent="0.3">
      <c r="A1319" s="402" t="s">
        <v>14801</v>
      </c>
      <c r="B1319" s="402">
        <v>9210134</v>
      </c>
      <c r="C1319" s="108"/>
      <c r="D1319" s="108"/>
      <c r="E1319" s="108"/>
      <c r="F1319" s="108"/>
      <c r="G1319" s="108">
        <v>8</v>
      </c>
      <c r="H1319" s="108"/>
      <c r="I1319" s="108"/>
      <c r="J1319" s="108"/>
      <c r="K1319" s="108">
        <v>1.92</v>
      </c>
      <c r="L1319" s="108">
        <v>9.92</v>
      </c>
      <c r="M1319" s="108">
        <v>0</v>
      </c>
    </row>
    <row r="1320" spans="1:13" x14ac:dyDescent="0.3">
      <c r="A1320" s="402" t="s">
        <v>14801</v>
      </c>
      <c r="B1320" s="402">
        <v>9210234</v>
      </c>
      <c r="C1320" s="108"/>
      <c r="D1320" s="108"/>
      <c r="E1320" s="108"/>
      <c r="F1320" s="108">
        <v>0</v>
      </c>
      <c r="G1320" s="108"/>
      <c r="H1320" s="108"/>
      <c r="I1320" s="108"/>
      <c r="J1320" s="108"/>
      <c r="K1320" s="108"/>
      <c r="L1320" s="108">
        <v>0</v>
      </c>
      <c r="M1320" s="108">
        <v>0</v>
      </c>
    </row>
    <row r="1321" spans="1:13" x14ac:dyDescent="0.3">
      <c r="A1321" s="402" t="s">
        <v>14802</v>
      </c>
      <c r="B1321" s="402">
        <v>9210134</v>
      </c>
      <c r="C1321" s="108"/>
      <c r="D1321" s="108">
        <v>16</v>
      </c>
      <c r="E1321" s="108"/>
      <c r="F1321" s="108"/>
      <c r="G1321" s="108">
        <v>20</v>
      </c>
      <c r="H1321" s="108"/>
      <c r="I1321" s="108"/>
      <c r="J1321" s="108">
        <v>2.88</v>
      </c>
      <c r="K1321" s="108"/>
      <c r="L1321" s="108">
        <v>38.880000000000003</v>
      </c>
      <c r="M1321" s="108">
        <v>16</v>
      </c>
    </row>
    <row r="1322" spans="1:13" x14ac:dyDescent="0.3">
      <c r="A1322" s="402" t="s">
        <v>14803</v>
      </c>
      <c r="B1322" s="402">
        <v>9210136</v>
      </c>
      <c r="C1322" s="108"/>
      <c r="D1322" s="108">
        <v>2</v>
      </c>
      <c r="E1322" s="108"/>
      <c r="F1322" s="108"/>
      <c r="G1322" s="108"/>
      <c r="H1322" s="108"/>
      <c r="I1322" s="108">
        <v>0.96</v>
      </c>
      <c r="J1322" s="108">
        <v>0.64</v>
      </c>
      <c r="K1322" s="108">
        <v>0.96</v>
      </c>
      <c r="L1322" s="108">
        <v>4.5600000000000005</v>
      </c>
      <c r="M1322" s="108">
        <v>2</v>
      </c>
    </row>
    <row r="1323" spans="1:13" x14ac:dyDescent="0.3">
      <c r="A1323" s="402" t="s">
        <v>16144</v>
      </c>
      <c r="B1323" s="402">
        <v>9210134</v>
      </c>
      <c r="C1323" s="108"/>
      <c r="D1323" s="108">
        <v>8</v>
      </c>
      <c r="E1323" s="108"/>
      <c r="F1323" s="108"/>
      <c r="G1323" s="108">
        <v>6</v>
      </c>
      <c r="H1323" s="108"/>
      <c r="I1323" s="108"/>
      <c r="J1323" s="108">
        <v>0.32</v>
      </c>
      <c r="K1323" s="108"/>
      <c r="L1323" s="108">
        <v>14.32</v>
      </c>
      <c r="M1323" s="108">
        <v>8</v>
      </c>
    </row>
    <row r="1324" spans="1:13" x14ac:dyDescent="0.3">
      <c r="A1324" s="402" t="s">
        <v>14804</v>
      </c>
      <c r="B1324" s="402">
        <v>9210136</v>
      </c>
      <c r="C1324" s="108">
        <v>1.92</v>
      </c>
      <c r="D1324" s="108"/>
      <c r="E1324" s="108"/>
      <c r="F1324" s="108"/>
      <c r="G1324" s="108"/>
      <c r="H1324" s="108"/>
      <c r="I1324" s="108">
        <v>0.96</v>
      </c>
      <c r="J1324" s="108"/>
      <c r="K1324" s="108">
        <v>0.96</v>
      </c>
      <c r="L1324" s="108">
        <v>3.84</v>
      </c>
      <c r="M1324" s="108">
        <v>1.92</v>
      </c>
    </row>
    <row r="1325" spans="1:13" x14ac:dyDescent="0.3">
      <c r="A1325" s="402" t="s">
        <v>14805</v>
      </c>
      <c r="B1325" s="402">
        <v>9210144</v>
      </c>
      <c r="C1325" s="108"/>
      <c r="D1325" s="108">
        <v>6</v>
      </c>
      <c r="E1325" s="108"/>
      <c r="F1325" s="108"/>
      <c r="G1325" s="108">
        <v>4</v>
      </c>
      <c r="H1325" s="108"/>
      <c r="I1325" s="108"/>
      <c r="J1325" s="108">
        <v>0.32</v>
      </c>
      <c r="K1325" s="108"/>
      <c r="L1325" s="108">
        <v>10.32</v>
      </c>
      <c r="M1325" s="108">
        <v>6</v>
      </c>
    </row>
    <row r="1326" spans="1:13" x14ac:dyDescent="0.3">
      <c r="A1326" s="402" t="s">
        <v>14806</v>
      </c>
      <c r="B1326" s="402">
        <v>9210136</v>
      </c>
      <c r="C1326" s="108">
        <v>0.48</v>
      </c>
      <c r="D1326" s="108"/>
      <c r="E1326" s="108"/>
      <c r="F1326" s="108"/>
      <c r="G1326" s="108"/>
      <c r="H1326" s="108"/>
      <c r="I1326" s="108">
        <v>0.96</v>
      </c>
      <c r="J1326" s="108"/>
      <c r="K1326" s="108">
        <v>1.6</v>
      </c>
      <c r="L1326" s="108">
        <v>3.04</v>
      </c>
      <c r="M1326" s="108">
        <v>0.48</v>
      </c>
    </row>
    <row r="1327" spans="1:13" x14ac:dyDescent="0.3">
      <c r="A1327" s="402" t="s">
        <v>14807</v>
      </c>
      <c r="B1327" s="402">
        <v>9210136</v>
      </c>
      <c r="C1327" s="108"/>
      <c r="D1327" s="108">
        <v>2</v>
      </c>
      <c r="E1327" s="108"/>
      <c r="F1327" s="108"/>
      <c r="G1327" s="108">
        <v>2</v>
      </c>
      <c r="H1327" s="108"/>
      <c r="I1327" s="108"/>
      <c r="J1327" s="108"/>
      <c r="K1327" s="108"/>
      <c r="L1327" s="108">
        <v>4</v>
      </c>
      <c r="M1327" s="108">
        <v>2</v>
      </c>
    </row>
    <row r="1328" spans="1:13" x14ac:dyDescent="0.3">
      <c r="A1328" s="402" t="s">
        <v>14808</v>
      </c>
      <c r="B1328" s="402">
        <v>9210144</v>
      </c>
      <c r="C1328" s="108"/>
      <c r="D1328" s="108">
        <v>8</v>
      </c>
      <c r="E1328" s="108"/>
      <c r="F1328" s="108"/>
      <c r="G1328" s="108">
        <v>4</v>
      </c>
      <c r="H1328" s="108"/>
      <c r="I1328" s="108"/>
      <c r="J1328" s="108">
        <v>2</v>
      </c>
      <c r="K1328" s="108">
        <v>1.44</v>
      </c>
      <c r="L1328" s="108">
        <v>15.44</v>
      </c>
      <c r="M1328" s="108">
        <v>8</v>
      </c>
    </row>
    <row r="1329" spans="1:13" x14ac:dyDescent="0.3">
      <c r="A1329" s="402" t="s">
        <v>14809</v>
      </c>
      <c r="B1329" s="402">
        <v>9210144</v>
      </c>
      <c r="C1329" s="108">
        <v>0.96</v>
      </c>
      <c r="D1329" s="108"/>
      <c r="E1329" s="108"/>
      <c r="F1329" s="108"/>
      <c r="G1329" s="108"/>
      <c r="H1329" s="108"/>
      <c r="I1329" s="108">
        <v>0.96</v>
      </c>
      <c r="J1329" s="108"/>
      <c r="K1329" s="108">
        <v>0.48</v>
      </c>
      <c r="L1329" s="108">
        <v>2.4</v>
      </c>
      <c r="M1329" s="108">
        <v>0.96</v>
      </c>
    </row>
    <row r="1330" spans="1:13" x14ac:dyDescent="0.3">
      <c r="A1330" s="402" t="s">
        <v>14810</v>
      </c>
      <c r="B1330" s="402">
        <v>9210136</v>
      </c>
      <c r="C1330" s="108"/>
      <c r="D1330" s="108">
        <v>6</v>
      </c>
      <c r="E1330" s="108"/>
      <c r="F1330" s="108"/>
      <c r="G1330" s="108">
        <v>24</v>
      </c>
      <c r="H1330" s="108"/>
      <c r="I1330" s="108"/>
      <c r="J1330" s="108">
        <v>1.92</v>
      </c>
      <c r="K1330" s="108"/>
      <c r="L1330" s="108">
        <v>31.92</v>
      </c>
      <c r="M1330" s="108">
        <v>6</v>
      </c>
    </row>
    <row r="1331" spans="1:13" x14ac:dyDescent="0.3">
      <c r="A1331" s="402" t="s">
        <v>14811</v>
      </c>
      <c r="B1331" s="402">
        <v>9210136</v>
      </c>
      <c r="C1331" s="108"/>
      <c r="D1331" s="108">
        <v>1</v>
      </c>
      <c r="E1331" s="108"/>
      <c r="F1331" s="108"/>
      <c r="G1331" s="108">
        <v>6</v>
      </c>
      <c r="H1331" s="108"/>
      <c r="I1331" s="108"/>
      <c r="J1331" s="108"/>
      <c r="K1331" s="108"/>
      <c r="L1331" s="108">
        <v>7</v>
      </c>
      <c r="M1331" s="108">
        <v>1</v>
      </c>
    </row>
    <row r="1332" spans="1:13" x14ac:dyDescent="0.3">
      <c r="A1332" s="402" t="s">
        <v>14812</v>
      </c>
      <c r="B1332" s="402">
        <v>9210138</v>
      </c>
      <c r="C1332" s="108"/>
      <c r="D1332" s="108">
        <v>3</v>
      </c>
      <c r="E1332" s="108"/>
      <c r="F1332" s="108"/>
      <c r="G1332" s="108">
        <v>1</v>
      </c>
      <c r="H1332" s="108"/>
      <c r="I1332" s="108"/>
      <c r="J1332" s="108"/>
      <c r="K1332" s="108">
        <v>0.64</v>
      </c>
      <c r="L1332" s="108">
        <v>4.6399999999999997</v>
      </c>
      <c r="M1332" s="108">
        <v>3</v>
      </c>
    </row>
    <row r="1333" spans="1:13" x14ac:dyDescent="0.3">
      <c r="A1333" s="402" t="s">
        <v>14813</v>
      </c>
      <c r="B1333" s="402">
        <v>9210136</v>
      </c>
      <c r="C1333" s="108"/>
      <c r="D1333" s="108">
        <v>2</v>
      </c>
      <c r="E1333" s="108"/>
      <c r="F1333" s="108"/>
      <c r="G1333" s="108"/>
      <c r="H1333" s="108"/>
      <c r="I1333" s="108"/>
      <c r="J1333" s="108"/>
      <c r="K1333" s="108"/>
      <c r="L1333" s="108">
        <v>2</v>
      </c>
      <c r="M1333" s="108">
        <v>2</v>
      </c>
    </row>
    <row r="1334" spans="1:13" x14ac:dyDescent="0.3">
      <c r="A1334" s="402" t="s">
        <v>14814</v>
      </c>
      <c r="B1334" s="402">
        <v>9210236</v>
      </c>
      <c r="C1334" s="108"/>
      <c r="D1334" s="108"/>
      <c r="E1334" s="108"/>
      <c r="F1334" s="108"/>
      <c r="G1334" s="108"/>
      <c r="H1334" s="108">
        <v>0</v>
      </c>
      <c r="I1334" s="108"/>
      <c r="J1334" s="108"/>
      <c r="K1334" s="108"/>
      <c r="L1334" s="108">
        <v>0</v>
      </c>
      <c r="M1334" s="108">
        <v>0</v>
      </c>
    </row>
    <row r="1335" spans="1:13" x14ac:dyDescent="0.3">
      <c r="A1335" s="402" t="s">
        <v>14815</v>
      </c>
      <c r="B1335" s="402">
        <v>9210136</v>
      </c>
      <c r="C1335" s="108"/>
      <c r="D1335" s="108">
        <v>2</v>
      </c>
      <c r="E1335" s="108"/>
      <c r="F1335" s="108"/>
      <c r="G1335" s="108">
        <v>1</v>
      </c>
      <c r="H1335" s="108"/>
      <c r="I1335" s="108"/>
      <c r="J1335" s="108"/>
      <c r="K1335" s="108">
        <v>0.32</v>
      </c>
      <c r="L1335" s="108">
        <v>3.32</v>
      </c>
      <c r="M1335" s="108">
        <v>2</v>
      </c>
    </row>
    <row r="1336" spans="1:13" x14ac:dyDescent="0.3">
      <c r="A1336" s="402" t="s">
        <v>14816</v>
      </c>
      <c r="B1336" s="402">
        <v>9210136</v>
      </c>
      <c r="C1336" s="108"/>
      <c r="D1336" s="108">
        <v>1</v>
      </c>
      <c r="E1336" s="108"/>
      <c r="F1336" s="108"/>
      <c r="G1336" s="108">
        <v>2</v>
      </c>
      <c r="H1336" s="108"/>
      <c r="I1336" s="108"/>
      <c r="J1336" s="108"/>
      <c r="K1336" s="108"/>
      <c r="L1336" s="108">
        <v>3</v>
      </c>
      <c r="M1336" s="108">
        <v>1</v>
      </c>
    </row>
    <row r="1337" spans="1:13" x14ac:dyDescent="0.3">
      <c r="A1337" s="402" t="s">
        <v>17405</v>
      </c>
      <c r="B1337" s="402">
        <v>9210134</v>
      </c>
      <c r="C1337" s="108">
        <v>0.48</v>
      </c>
      <c r="D1337" s="108"/>
      <c r="E1337" s="108"/>
      <c r="F1337" s="108"/>
      <c r="G1337" s="108"/>
      <c r="H1337" s="108"/>
      <c r="I1337" s="108">
        <v>0.32</v>
      </c>
      <c r="J1337" s="108">
        <v>0.32</v>
      </c>
      <c r="K1337" s="108"/>
      <c r="L1337" s="108">
        <v>1.1200000000000001</v>
      </c>
      <c r="M1337" s="108">
        <v>0.48</v>
      </c>
    </row>
    <row r="1338" spans="1:13" x14ac:dyDescent="0.3">
      <c r="A1338" s="402" t="s">
        <v>14817</v>
      </c>
      <c r="B1338" s="402">
        <v>9210132</v>
      </c>
      <c r="C1338" s="108"/>
      <c r="D1338" s="108">
        <v>3</v>
      </c>
      <c r="E1338" s="108"/>
      <c r="F1338" s="108"/>
      <c r="G1338" s="108">
        <v>8</v>
      </c>
      <c r="H1338" s="108"/>
      <c r="I1338" s="108"/>
      <c r="J1338" s="108">
        <v>0.64</v>
      </c>
      <c r="K1338" s="108">
        <v>1.44</v>
      </c>
      <c r="L1338" s="108">
        <v>13.08</v>
      </c>
      <c r="M1338" s="108">
        <v>3</v>
      </c>
    </row>
    <row r="1339" spans="1:13" x14ac:dyDescent="0.3">
      <c r="A1339" s="402" t="s">
        <v>14818</v>
      </c>
      <c r="B1339" s="402">
        <v>9210140</v>
      </c>
      <c r="C1339" s="108"/>
      <c r="D1339" s="108">
        <v>2</v>
      </c>
      <c r="E1339" s="108"/>
      <c r="F1339" s="108"/>
      <c r="G1339" s="108">
        <v>2</v>
      </c>
      <c r="H1339" s="108"/>
      <c r="I1339" s="108"/>
      <c r="J1339" s="108"/>
      <c r="K1339" s="108">
        <v>0.48</v>
      </c>
      <c r="L1339" s="108">
        <v>4.4800000000000004</v>
      </c>
      <c r="M1339" s="108">
        <v>2</v>
      </c>
    </row>
    <row r="1340" spans="1:13" x14ac:dyDescent="0.3">
      <c r="A1340" s="402" t="s">
        <v>14819</v>
      </c>
      <c r="B1340" s="402">
        <v>9210144</v>
      </c>
      <c r="C1340" s="108"/>
      <c r="D1340" s="108">
        <v>3</v>
      </c>
      <c r="E1340" s="108"/>
      <c r="F1340" s="108"/>
      <c r="G1340" s="108">
        <v>2</v>
      </c>
      <c r="H1340" s="108"/>
      <c r="I1340" s="108"/>
      <c r="J1340" s="108"/>
      <c r="K1340" s="108">
        <v>0.96</v>
      </c>
      <c r="L1340" s="108">
        <v>5.96</v>
      </c>
      <c r="M1340" s="108">
        <v>3</v>
      </c>
    </row>
    <row r="1341" spans="1:13" x14ac:dyDescent="0.3">
      <c r="A1341" s="402" t="s">
        <v>14820</v>
      </c>
      <c r="B1341" s="402">
        <v>9210132</v>
      </c>
      <c r="C1341" s="108"/>
      <c r="D1341" s="108">
        <v>2</v>
      </c>
      <c r="E1341" s="108"/>
      <c r="F1341" s="108"/>
      <c r="G1341" s="108">
        <v>6</v>
      </c>
      <c r="H1341" s="108"/>
      <c r="I1341" s="108"/>
      <c r="J1341" s="108">
        <v>1</v>
      </c>
      <c r="K1341" s="108"/>
      <c r="L1341" s="108">
        <v>9</v>
      </c>
      <c r="M1341" s="108">
        <v>2</v>
      </c>
    </row>
    <row r="1342" spans="1:13" x14ac:dyDescent="0.3">
      <c r="A1342" s="402" t="s">
        <v>14821</v>
      </c>
      <c r="B1342" s="402">
        <v>9210136</v>
      </c>
      <c r="C1342" s="108"/>
      <c r="D1342" s="108">
        <v>4</v>
      </c>
      <c r="E1342" s="108"/>
      <c r="F1342" s="108"/>
      <c r="G1342" s="108">
        <v>8</v>
      </c>
      <c r="H1342" s="108"/>
      <c r="I1342" s="108"/>
      <c r="J1342" s="108">
        <v>2.64</v>
      </c>
      <c r="K1342" s="108">
        <v>2.88</v>
      </c>
      <c r="L1342" s="108">
        <v>17.52</v>
      </c>
      <c r="M1342" s="108">
        <v>4</v>
      </c>
    </row>
    <row r="1343" spans="1:13" x14ac:dyDescent="0.3">
      <c r="A1343" s="402" t="s">
        <v>14822</v>
      </c>
      <c r="B1343" s="402">
        <v>9210132</v>
      </c>
      <c r="C1343" s="108">
        <v>0.51</v>
      </c>
      <c r="D1343" s="108">
        <v>6</v>
      </c>
      <c r="E1343" s="108"/>
      <c r="F1343" s="108"/>
      <c r="G1343" s="108">
        <v>18</v>
      </c>
      <c r="H1343" s="108"/>
      <c r="I1343" s="108"/>
      <c r="J1343" s="108">
        <v>2.88</v>
      </c>
      <c r="K1343" s="108"/>
      <c r="L1343" s="108">
        <v>27.389999999999997</v>
      </c>
      <c r="M1343" s="108">
        <v>6.51</v>
      </c>
    </row>
    <row r="1344" spans="1:13" x14ac:dyDescent="0.3">
      <c r="A1344" s="402" t="s">
        <v>14823</v>
      </c>
      <c r="B1344" s="402">
        <v>9210136</v>
      </c>
      <c r="C1344" s="108"/>
      <c r="D1344" s="108">
        <v>4</v>
      </c>
      <c r="E1344" s="108"/>
      <c r="F1344" s="108"/>
      <c r="G1344" s="108">
        <v>12</v>
      </c>
      <c r="H1344" s="108"/>
      <c r="I1344" s="108">
        <v>0.32</v>
      </c>
      <c r="J1344" s="108"/>
      <c r="K1344" s="108">
        <v>0.48</v>
      </c>
      <c r="L1344" s="108">
        <v>16.8</v>
      </c>
      <c r="M1344" s="108">
        <v>4</v>
      </c>
    </row>
    <row r="1345" spans="1:13" x14ac:dyDescent="0.3">
      <c r="A1345" s="402" t="s">
        <v>14824</v>
      </c>
      <c r="B1345" s="402">
        <v>9210136</v>
      </c>
      <c r="C1345" s="108"/>
      <c r="D1345" s="108">
        <v>3</v>
      </c>
      <c r="E1345" s="108"/>
      <c r="F1345" s="108"/>
      <c r="G1345" s="108"/>
      <c r="H1345" s="108"/>
      <c r="I1345" s="108">
        <v>3.84</v>
      </c>
      <c r="J1345" s="108"/>
      <c r="K1345" s="108"/>
      <c r="L1345" s="108">
        <v>6.84</v>
      </c>
      <c r="M1345" s="108">
        <v>3</v>
      </c>
    </row>
    <row r="1346" spans="1:13" x14ac:dyDescent="0.3">
      <c r="A1346" s="402" t="s">
        <v>14825</v>
      </c>
      <c r="B1346" s="402">
        <v>9210136</v>
      </c>
      <c r="C1346" s="108">
        <v>0.51</v>
      </c>
      <c r="D1346" s="108">
        <v>3</v>
      </c>
      <c r="E1346" s="108"/>
      <c r="F1346" s="108"/>
      <c r="G1346" s="108">
        <v>4</v>
      </c>
      <c r="H1346" s="108"/>
      <c r="I1346" s="108"/>
      <c r="J1346" s="108">
        <v>0.32</v>
      </c>
      <c r="K1346" s="108"/>
      <c r="L1346" s="108">
        <v>7.83</v>
      </c>
      <c r="M1346" s="108">
        <v>3.51</v>
      </c>
    </row>
    <row r="1347" spans="1:13" x14ac:dyDescent="0.3">
      <c r="A1347" s="402" t="s">
        <v>14826</v>
      </c>
      <c r="B1347" s="402">
        <v>9210136</v>
      </c>
      <c r="C1347" s="108"/>
      <c r="D1347" s="108">
        <v>4</v>
      </c>
      <c r="E1347" s="108"/>
      <c r="F1347" s="108"/>
      <c r="G1347" s="108">
        <v>4</v>
      </c>
      <c r="H1347" s="108"/>
      <c r="I1347" s="108"/>
      <c r="J1347" s="108"/>
      <c r="K1347" s="108"/>
      <c r="L1347" s="108">
        <v>8</v>
      </c>
      <c r="M1347" s="108">
        <v>4</v>
      </c>
    </row>
    <row r="1348" spans="1:13" x14ac:dyDescent="0.3">
      <c r="A1348" s="402" t="s">
        <v>14827</v>
      </c>
      <c r="B1348" s="402">
        <v>9210136</v>
      </c>
      <c r="C1348" s="108"/>
      <c r="D1348" s="108">
        <v>1</v>
      </c>
      <c r="E1348" s="108"/>
      <c r="F1348" s="108"/>
      <c r="G1348" s="108">
        <v>5</v>
      </c>
      <c r="H1348" s="108"/>
      <c r="I1348" s="108"/>
      <c r="J1348" s="108"/>
      <c r="K1348" s="108">
        <v>0.96</v>
      </c>
      <c r="L1348" s="108">
        <v>6.96</v>
      </c>
      <c r="M1348" s="108">
        <v>1</v>
      </c>
    </row>
    <row r="1349" spans="1:13" x14ac:dyDescent="0.3">
      <c r="A1349" s="402" t="s">
        <v>14828</v>
      </c>
      <c r="B1349" s="402">
        <v>9210134</v>
      </c>
      <c r="C1349" s="108"/>
      <c r="D1349" s="108">
        <v>3</v>
      </c>
      <c r="E1349" s="108"/>
      <c r="F1349" s="108"/>
      <c r="G1349" s="108">
        <v>4</v>
      </c>
      <c r="H1349" s="108"/>
      <c r="I1349" s="108"/>
      <c r="J1349" s="108"/>
      <c r="K1349" s="108"/>
      <c r="L1349" s="108">
        <v>7</v>
      </c>
      <c r="M1349" s="108">
        <v>3</v>
      </c>
    </row>
    <row r="1350" spans="1:13" x14ac:dyDescent="0.3">
      <c r="A1350" s="402" t="s">
        <v>14829</v>
      </c>
      <c r="B1350" s="402">
        <v>9210138</v>
      </c>
      <c r="C1350" s="108">
        <v>0.48</v>
      </c>
      <c r="D1350" s="108"/>
      <c r="E1350" s="108"/>
      <c r="F1350" s="108"/>
      <c r="G1350" s="108"/>
      <c r="H1350" s="108"/>
      <c r="I1350" s="108">
        <v>0.96</v>
      </c>
      <c r="J1350" s="108"/>
      <c r="K1350" s="108">
        <v>0.48</v>
      </c>
      <c r="L1350" s="108">
        <v>1.92</v>
      </c>
      <c r="M1350" s="108">
        <v>0.48</v>
      </c>
    </row>
    <row r="1351" spans="1:13" x14ac:dyDescent="0.3">
      <c r="A1351" s="402" t="s">
        <v>14830</v>
      </c>
      <c r="B1351" s="402">
        <v>9210136</v>
      </c>
      <c r="C1351" s="108"/>
      <c r="D1351" s="108">
        <v>6</v>
      </c>
      <c r="E1351" s="108"/>
      <c r="F1351" s="108"/>
      <c r="G1351" s="108">
        <v>4</v>
      </c>
      <c r="H1351" s="108"/>
      <c r="I1351" s="108"/>
      <c r="J1351" s="108"/>
      <c r="K1351" s="108"/>
      <c r="L1351" s="108">
        <v>10</v>
      </c>
      <c r="M1351" s="108">
        <v>6</v>
      </c>
    </row>
    <row r="1352" spans="1:13" x14ac:dyDescent="0.3">
      <c r="A1352" s="402" t="s">
        <v>14831</v>
      </c>
      <c r="B1352" s="402">
        <v>9210136</v>
      </c>
      <c r="C1352" s="108"/>
      <c r="D1352" s="108">
        <v>1</v>
      </c>
      <c r="E1352" s="108"/>
      <c r="F1352" s="108"/>
      <c r="G1352" s="108"/>
      <c r="H1352" s="108"/>
      <c r="I1352" s="108">
        <v>0.48</v>
      </c>
      <c r="J1352" s="108"/>
      <c r="K1352" s="108">
        <v>0.48</v>
      </c>
      <c r="L1352" s="108">
        <v>1.96</v>
      </c>
      <c r="M1352" s="108">
        <v>1</v>
      </c>
    </row>
    <row r="1353" spans="1:13" x14ac:dyDescent="0.3">
      <c r="A1353" s="402" t="s">
        <v>14832</v>
      </c>
      <c r="B1353" s="402">
        <v>9210136</v>
      </c>
      <c r="C1353" s="108"/>
      <c r="D1353" s="108">
        <v>8</v>
      </c>
      <c r="E1353" s="108"/>
      <c r="F1353" s="108"/>
      <c r="G1353" s="108">
        <v>8</v>
      </c>
      <c r="H1353" s="108"/>
      <c r="I1353" s="108"/>
      <c r="J1353" s="108">
        <v>0.64</v>
      </c>
      <c r="K1353" s="108"/>
      <c r="L1353" s="108">
        <v>16.64</v>
      </c>
      <c r="M1353" s="108">
        <v>8</v>
      </c>
    </row>
    <row r="1354" spans="1:13" x14ac:dyDescent="0.3">
      <c r="A1354" s="402" t="s">
        <v>14833</v>
      </c>
      <c r="B1354" s="402">
        <v>9210136</v>
      </c>
      <c r="C1354" s="108"/>
      <c r="D1354" s="108">
        <v>7</v>
      </c>
      <c r="E1354" s="108"/>
      <c r="F1354" s="108"/>
      <c r="G1354" s="108">
        <v>12</v>
      </c>
      <c r="H1354" s="108"/>
      <c r="I1354" s="108"/>
      <c r="J1354" s="108"/>
      <c r="K1354" s="108"/>
      <c r="L1354" s="108">
        <v>19</v>
      </c>
      <c r="M1354" s="108">
        <v>7</v>
      </c>
    </row>
    <row r="1355" spans="1:13" x14ac:dyDescent="0.3">
      <c r="A1355" s="402" t="s">
        <v>14834</v>
      </c>
      <c r="B1355" s="402">
        <v>9210136</v>
      </c>
      <c r="C1355" s="108"/>
      <c r="D1355" s="108"/>
      <c r="E1355" s="108">
        <v>2</v>
      </c>
      <c r="F1355" s="108"/>
      <c r="G1355" s="108">
        <v>4</v>
      </c>
      <c r="H1355" s="108"/>
      <c r="I1355" s="108"/>
      <c r="J1355" s="108"/>
      <c r="K1355" s="108"/>
      <c r="L1355" s="108">
        <v>6</v>
      </c>
      <c r="M1355" s="108">
        <v>2</v>
      </c>
    </row>
    <row r="1356" spans="1:13" x14ac:dyDescent="0.3">
      <c r="A1356" s="402" t="s">
        <v>14835</v>
      </c>
      <c r="B1356" s="402">
        <v>9210138</v>
      </c>
      <c r="C1356" s="108"/>
      <c r="D1356" s="108">
        <v>16</v>
      </c>
      <c r="E1356" s="108"/>
      <c r="F1356" s="108"/>
      <c r="G1356" s="108"/>
      <c r="H1356" s="108"/>
      <c r="I1356" s="108"/>
      <c r="J1356" s="108">
        <v>0.32</v>
      </c>
      <c r="K1356" s="108"/>
      <c r="L1356" s="108">
        <v>16.32</v>
      </c>
      <c r="M1356" s="108">
        <v>16</v>
      </c>
    </row>
    <row r="1357" spans="1:13" x14ac:dyDescent="0.3">
      <c r="A1357" s="402" t="s">
        <v>14836</v>
      </c>
      <c r="B1357" s="402">
        <v>9210136</v>
      </c>
      <c r="C1357" s="108"/>
      <c r="D1357" s="108">
        <v>1</v>
      </c>
      <c r="E1357" s="108"/>
      <c r="F1357" s="108"/>
      <c r="G1357" s="108">
        <v>2</v>
      </c>
      <c r="H1357" s="108"/>
      <c r="I1357" s="108"/>
      <c r="J1357" s="108"/>
      <c r="K1357" s="108">
        <v>0.48</v>
      </c>
      <c r="L1357" s="108">
        <v>3.48</v>
      </c>
      <c r="M1357" s="108">
        <v>1</v>
      </c>
    </row>
    <row r="1358" spans="1:13" x14ac:dyDescent="0.3">
      <c r="A1358" s="402" t="s">
        <v>14837</v>
      </c>
      <c r="B1358" s="402">
        <v>9210136</v>
      </c>
      <c r="C1358" s="108">
        <v>0.17</v>
      </c>
      <c r="D1358" s="108"/>
      <c r="E1358" s="108"/>
      <c r="F1358" s="108"/>
      <c r="G1358" s="108"/>
      <c r="H1358" s="108"/>
      <c r="I1358" s="108">
        <v>0.32</v>
      </c>
      <c r="J1358" s="108"/>
      <c r="K1358" s="108">
        <v>0.32</v>
      </c>
      <c r="L1358" s="108">
        <v>0.81</v>
      </c>
      <c r="M1358" s="108">
        <v>0.17</v>
      </c>
    </row>
    <row r="1359" spans="1:13" x14ac:dyDescent="0.3">
      <c r="A1359" s="402" t="s">
        <v>16239</v>
      </c>
      <c r="B1359" s="402">
        <v>9210136</v>
      </c>
      <c r="C1359" s="108">
        <v>0.32</v>
      </c>
      <c r="D1359" s="108"/>
      <c r="E1359" s="108"/>
      <c r="F1359" s="108"/>
      <c r="G1359" s="108"/>
      <c r="H1359" s="108"/>
      <c r="I1359" s="108">
        <v>0.48</v>
      </c>
      <c r="J1359" s="108">
        <v>0.32</v>
      </c>
      <c r="K1359" s="108"/>
      <c r="L1359" s="108">
        <v>1.1200000000000001</v>
      </c>
      <c r="M1359" s="108">
        <v>0.32</v>
      </c>
    </row>
    <row r="1360" spans="1:13" x14ac:dyDescent="0.3">
      <c r="A1360" s="402" t="s">
        <v>14838</v>
      </c>
      <c r="B1360" s="402">
        <v>9210136</v>
      </c>
      <c r="C1360" s="108"/>
      <c r="D1360" s="108">
        <v>1</v>
      </c>
      <c r="E1360" s="108"/>
      <c r="F1360" s="108"/>
      <c r="G1360" s="108"/>
      <c r="H1360" s="108"/>
      <c r="I1360" s="108">
        <v>0.48</v>
      </c>
      <c r="J1360" s="108"/>
      <c r="K1360" s="108"/>
      <c r="L1360" s="108">
        <v>1.48</v>
      </c>
      <c r="M1360" s="108">
        <v>1</v>
      </c>
    </row>
    <row r="1361" spans="1:13" x14ac:dyDescent="0.3">
      <c r="A1361" s="402" t="s">
        <v>27084</v>
      </c>
      <c r="B1361" s="402">
        <v>9210236</v>
      </c>
      <c r="C1361" s="108"/>
      <c r="D1361" s="108"/>
      <c r="E1361" s="108"/>
      <c r="F1361" s="108"/>
      <c r="G1361" s="108"/>
      <c r="H1361" s="108">
        <v>0</v>
      </c>
      <c r="I1361" s="108"/>
      <c r="J1361" s="108"/>
      <c r="K1361" s="108"/>
      <c r="L1361" s="108">
        <v>0</v>
      </c>
      <c r="M1361" s="108">
        <v>0</v>
      </c>
    </row>
    <row r="1362" spans="1:13" x14ac:dyDescent="0.3">
      <c r="A1362" s="402" t="s">
        <v>14839</v>
      </c>
      <c r="B1362" s="402">
        <v>9210136</v>
      </c>
      <c r="C1362" s="108"/>
      <c r="D1362" s="108">
        <v>1</v>
      </c>
      <c r="E1362" s="108"/>
      <c r="F1362" s="108"/>
      <c r="G1362" s="108"/>
      <c r="H1362" s="108"/>
      <c r="I1362" s="108">
        <v>0.48</v>
      </c>
      <c r="J1362" s="108"/>
      <c r="K1362" s="108"/>
      <c r="L1362" s="108">
        <v>1.48</v>
      </c>
      <c r="M1362" s="108">
        <v>1</v>
      </c>
    </row>
    <row r="1363" spans="1:13" x14ac:dyDescent="0.3">
      <c r="A1363" s="402" t="s">
        <v>14840</v>
      </c>
      <c r="B1363" s="402">
        <v>9210132</v>
      </c>
      <c r="C1363" s="108"/>
      <c r="D1363" s="108">
        <v>20</v>
      </c>
      <c r="E1363" s="108"/>
      <c r="F1363" s="108"/>
      <c r="G1363" s="108">
        <v>12</v>
      </c>
      <c r="H1363" s="108"/>
      <c r="I1363" s="108"/>
      <c r="J1363" s="108">
        <v>0.96</v>
      </c>
      <c r="K1363" s="108"/>
      <c r="L1363" s="108">
        <v>32.96</v>
      </c>
      <c r="M1363" s="108">
        <v>20</v>
      </c>
    </row>
    <row r="1364" spans="1:13" x14ac:dyDescent="0.3">
      <c r="A1364" s="402" t="s">
        <v>14841</v>
      </c>
      <c r="B1364" s="402">
        <v>9210136</v>
      </c>
      <c r="C1364" s="108">
        <v>0.48</v>
      </c>
      <c r="D1364" s="108"/>
      <c r="E1364" s="108"/>
      <c r="F1364" s="108"/>
      <c r="G1364" s="108">
        <v>2</v>
      </c>
      <c r="H1364" s="108"/>
      <c r="I1364" s="108"/>
      <c r="J1364" s="108"/>
      <c r="K1364" s="108"/>
      <c r="L1364" s="108">
        <v>2.48</v>
      </c>
      <c r="M1364" s="108">
        <v>0.48</v>
      </c>
    </row>
    <row r="1365" spans="1:13" x14ac:dyDescent="0.3">
      <c r="A1365" s="402" t="s">
        <v>14842</v>
      </c>
      <c r="B1365" s="402">
        <v>9210136</v>
      </c>
      <c r="C1365" s="108"/>
      <c r="D1365" s="108">
        <v>2</v>
      </c>
      <c r="E1365" s="108"/>
      <c r="F1365" s="108"/>
      <c r="G1365" s="108">
        <v>4</v>
      </c>
      <c r="H1365" s="108"/>
      <c r="I1365" s="108"/>
      <c r="J1365" s="108"/>
      <c r="K1365" s="108">
        <v>0.32</v>
      </c>
      <c r="L1365" s="108">
        <v>6.32</v>
      </c>
      <c r="M1365" s="108">
        <v>2</v>
      </c>
    </row>
    <row r="1366" spans="1:13" x14ac:dyDescent="0.3">
      <c r="A1366" s="402" t="s">
        <v>14843</v>
      </c>
      <c r="B1366" s="402">
        <v>9210136</v>
      </c>
      <c r="C1366" s="108">
        <v>0.48</v>
      </c>
      <c r="D1366" s="108"/>
      <c r="E1366" s="108"/>
      <c r="F1366" s="108"/>
      <c r="G1366" s="108"/>
      <c r="H1366" s="108"/>
      <c r="I1366" s="108">
        <v>0.48</v>
      </c>
      <c r="J1366" s="108"/>
      <c r="K1366" s="108">
        <v>0.48</v>
      </c>
      <c r="L1366" s="108">
        <v>1.44</v>
      </c>
      <c r="M1366" s="108">
        <v>0.48</v>
      </c>
    </row>
    <row r="1367" spans="1:13" x14ac:dyDescent="0.3">
      <c r="A1367" s="402" t="s">
        <v>14844</v>
      </c>
      <c r="B1367" s="402">
        <v>9210136</v>
      </c>
      <c r="C1367" s="108">
        <v>0.17</v>
      </c>
      <c r="D1367" s="108"/>
      <c r="E1367" s="108"/>
      <c r="F1367" s="108"/>
      <c r="G1367" s="108"/>
      <c r="H1367" s="108"/>
      <c r="I1367" s="108">
        <v>0.32</v>
      </c>
      <c r="J1367" s="108"/>
      <c r="K1367" s="108">
        <v>0.32</v>
      </c>
      <c r="L1367" s="108">
        <v>0.81</v>
      </c>
      <c r="M1367" s="108">
        <v>0.17</v>
      </c>
    </row>
    <row r="1368" spans="1:13" x14ac:dyDescent="0.3">
      <c r="A1368" s="402" t="s">
        <v>14845</v>
      </c>
      <c r="B1368" s="402">
        <v>9210136</v>
      </c>
      <c r="C1368" s="108"/>
      <c r="D1368" s="108">
        <v>2</v>
      </c>
      <c r="E1368" s="108"/>
      <c r="F1368" s="108"/>
      <c r="G1368" s="108">
        <v>2</v>
      </c>
      <c r="H1368" s="108"/>
      <c r="I1368" s="108"/>
      <c r="J1368" s="108"/>
      <c r="K1368" s="108"/>
      <c r="L1368" s="108">
        <v>4</v>
      </c>
      <c r="M1368" s="108">
        <v>2</v>
      </c>
    </row>
    <row r="1369" spans="1:13" x14ac:dyDescent="0.3">
      <c r="A1369" s="402" t="s">
        <v>14846</v>
      </c>
      <c r="B1369" s="402">
        <v>9210136</v>
      </c>
      <c r="C1369" s="108"/>
      <c r="D1369" s="108">
        <v>2</v>
      </c>
      <c r="E1369" s="108"/>
      <c r="F1369" s="108"/>
      <c r="G1369" s="108"/>
      <c r="H1369" s="108"/>
      <c r="I1369" s="108"/>
      <c r="J1369" s="108"/>
      <c r="K1369" s="108"/>
      <c r="L1369" s="108">
        <v>2</v>
      </c>
      <c r="M1369" s="108">
        <v>2</v>
      </c>
    </row>
    <row r="1370" spans="1:13" x14ac:dyDescent="0.3">
      <c r="A1370" s="402" t="s">
        <v>14847</v>
      </c>
      <c r="B1370" s="402">
        <v>9210136</v>
      </c>
      <c r="C1370" s="108"/>
      <c r="D1370" s="108">
        <v>1</v>
      </c>
      <c r="E1370" s="108"/>
      <c r="F1370" s="108"/>
      <c r="G1370" s="108"/>
      <c r="H1370" s="108"/>
      <c r="I1370" s="108">
        <v>1.44</v>
      </c>
      <c r="J1370" s="108"/>
      <c r="K1370" s="108">
        <v>0.32</v>
      </c>
      <c r="L1370" s="108">
        <v>2.76</v>
      </c>
      <c r="M1370" s="108">
        <v>1</v>
      </c>
    </row>
    <row r="1371" spans="1:13" x14ac:dyDescent="0.3">
      <c r="A1371" s="402" t="s">
        <v>14848</v>
      </c>
      <c r="B1371" s="402">
        <v>9210136</v>
      </c>
      <c r="C1371" s="108">
        <v>0.51</v>
      </c>
      <c r="D1371" s="108">
        <v>2</v>
      </c>
      <c r="E1371" s="108"/>
      <c r="F1371" s="108"/>
      <c r="G1371" s="108"/>
      <c r="H1371" s="108"/>
      <c r="I1371" s="108">
        <v>0.96</v>
      </c>
      <c r="J1371" s="108"/>
      <c r="K1371" s="108">
        <v>0.48</v>
      </c>
      <c r="L1371" s="108">
        <v>3.9499999999999997</v>
      </c>
      <c r="M1371" s="108">
        <v>2.5099999999999998</v>
      </c>
    </row>
    <row r="1372" spans="1:13" x14ac:dyDescent="0.3">
      <c r="A1372" s="402" t="s">
        <v>14849</v>
      </c>
      <c r="B1372" s="402">
        <v>9210136</v>
      </c>
      <c r="C1372" s="108"/>
      <c r="D1372" s="108">
        <v>2</v>
      </c>
      <c r="E1372" s="108"/>
      <c r="F1372" s="108"/>
      <c r="G1372" s="108"/>
      <c r="H1372" s="108"/>
      <c r="I1372" s="108">
        <v>0.48</v>
      </c>
      <c r="J1372" s="108"/>
      <c r="K1372" s="108">
        <v>0.32</v>
      </c>
      <c r="L1372" s="108">
        <v>2.8</v>
      </c>
      <c r="M1372" s="108">
        <v>2</v>
      </c>
    </row>
    <row r="1373" spans="1:13" x14ac:dyDescent="0.3">
      <c r="A1373" s="402" t="s">
        <v>17060</v>
      </c>
      <c r="B1373" s="402">
        <v>9210136</v>
      </c>
      <c r="C1373" s="108">
        <v>0.34</v>
      </c>
      <c r="D1373" s="108"/>
      <c r="E1373" s="108"/>
      <c r="F1373" s="108"/>
      <c r="G1373" s="108"/>
      <c r="H1373" s="108"/>
      <c r="I1373" s="108">
        <v>0.32</v>
      </c>
      <c r="J1373" s="108"/>
      <c r="K1373" s="108">
        <v>0.32</v>
      </c>
      <c r="L1373" s="108">
        <v>0.98</v>
      </c>
      <c r="M1373" s="108">
        <v>0.34</v>
      </c>
    </row>
    <row r="1374" spans="1:13" x14ac:dyDescent="0.3">
      <c r="A1374" s="402" t="s">
        <v>14850</v>
      </c>
      <c r="B1374" s="402">
        <v>9210136</v>
      </c>
      <c r="C1374" s="108"/>
      <c r="D1374" s="108">
        <v>1</v>
      </c>
      <c r="E1374" s="108"/>
      <c r="F1374" s="108"/>
      <c r="G1374" s="108">
        <v>3</v>
      </c>
      <c r="H1374" s="108"/>
      <c r="I1374" s="108"/>
      <c r="J1374" s="108"/>
      <c r="K1374" s="108"/>
      <c r="L1374" s="108">
        <v>4</v>
      </c>
      <c r="M1374" s="108">
        <v>1</v>
      </c>
    </row>
    <row r="1375" spans="1:13" x14ac:dyDescent="0.3">
      <c r="A1375" s="402" t="s">
        <v>14851</v>
      </c>
      <c r="B1375" s="402">
        <v>9210138</v>
      </c>
      <c r="C1375" s="108">
        <v>0.32</v>
      </c>
      <c r="D1375" s="108"/>
      <c r="E1375" s="108"/>
      <c r="F1375" s="108"/>
      <c r="G1375" s="108"/>
      <c r="H1375" s="108"/>
      <c r="I1375" s="108"/>
      <c r="J1375" s="108"/>
      <c r="K1375" s="108"/>
      <c r="L1375" s="108">
        <v>0.32</v>
      </c>
      <c r="M1375" s="108">
        <v>0.32</v>
      </c>
    </row>
    <row r="1376" spans="1:13" x14ac:dyDescent="0.3">
      <c r="A1376" s="402" t="s">
        <v>14852</v>
      </c>
      <c r="B1376" s="402">
        <v>9210136</v>
      </c>
      <c r="C1376" s="108"/>
      <c r="D1376" s="108">
        <v>3</v>
      </c>
      <c r="E1376" s="108"/>
      <c r="F1376" s="108"/>
      <c r="G1376" s="108">
        <v>2</v>
      </c>
      <c r="H1376" s="108"/>
      <c r="I1376" s="108"/>
      <c r="J1376" s="108"/>
      <c r="K1376" s="108">
        <v>0.96</v>
      </c>
      <c r="L1376" s="108">
        <v>5.96</v>
      </c>
      <c r="M1376" s="108">
        <v>3</v>
      </c>
    </row>
    <row r="1377" spans="1:13" x14ac:dyDescent="0.3">
      <c r="A1377" s="402" t="s">
        <v>14853</v>
      </c>
      <c r="B1377" s="402">
        <v>9210136</v>
      </c>
      <c r="C1377" s="108">
        <v>0.48</v>
      </c>
      <c r="D1377" s="108"/>
      <c r="E1377" s="108"/>
      <c r="F1377" s="108"/>
      <c r="G1377" s="108"/>
      <c r="H1377" s="108"/>
      <c r="I1377" s="108">
        <v>0.32</v>
      </c>
      <c r="J1377" s="108"/>
      <c r="K1377" s="108">
        <v>0.48</v>
      </c>
      <c r="L1377" s="108">
        <v>1.28</v>
      </c>
      <c r="M1377" s="108">
        <v>0.48</v>
      </c>
    </row>
    <row r="1378" spans="1:13" x14ac:dyDescent="0.3">
      <c r="A1378" s="402" t="s">
        <v>14854</v>
      </c>
      <c r="B1378" s="402">
        <v>9210136</v>
      </c>
      <c r="C1378" s="108"/>
      <c r="D1378" s="108">
        <v>1</v>
      </c>
      <c r="E1378" s="108"/>
      <c r="F1378" s="108"/>
      <c r="G1378" s="108">
        <v>2</v>
      </c>
      <c r="H1378" s="108"/>
      <c r="I1378" s="108"/>
      <c r="J1378" s="108"/>
      <c r="K1378" s="108"/>
      <c r="L1378" s="108">
        <v>3</v>
      </c>
      <c r="M1378" s="108">
        <v>1</v>
      </c>
    </row>
    <row r="1379" spans="1:13" x14ac:dyDescent="0.3">
      <c r="A1379" s="402" t="s">
        <v>14855</v>
      </c>
      <c r="B1379" s="402">
        <v>9210136</v>
      </c>
      <c r="C1379" s="108"/>
      <c r="D1379" s="108">
        <v>1</v>
      </c>
      <c r="E1379" s="108"/>
      <c r="F1379" s="108"/>
      <c r="G1379" s="108"/>
      <c r="H1379" s="108"/>
      <c r="I1379" s="108">
        <v>0.48</v>
      </c>
      <c r="J1379" s="108"/>
      <c r="K1379" s="108">
        <v>0.48</v>
      </c>
      <c r="L1379" s="108">
        <v>1.96</v>
      </c>
      <c r="M1379" s="108">
        <v>1</v>
      </c>
    </row>
    <row r="1380" spans="1:13" x14ac:dyDescent="0.3">
      <c r="A1380" s="402" t="s">
        <v>14856</v>
      </c>
      <c r="B1380" s="402">
        <v>9210136</v>
      </c>
      <c r="C1380" s="108">
        <v>0.96</v>
      </c>
      <c r="D1380" s="108"/>
      <c r="E1380" s="108"/>
      <c r="F1380" s="108"/>
      <c r="G1380" s="108"/>
      <c r="H1380" s="108"/>
      <c r="I1380" s="108">
        <v>0.96</v>
      </c>
      <c r="J1380" s="108"/>
      <c r="K1380" s="108"/>
      <c r="L1380" s="108">
        <v>1.92</v>
      </c>
      <c r="M1380" s="108">
        <v>0.96</v>
      </c>
    </row>
    <row r="1381" spans="1:13" x14ac:dyDescent="0.3">
      <c r="A1381" s="402" t="s">
        <v>14857</v>
      </c>
      <c r="B1381" s="402">
        <v>9210132</v>
      </c>
      <c r="C1381" s="108">
        <v>0.68</v>
      </c>
      <c r="D1381" s="108"/>
      <c r="E1381" s="108"/>
      <c r="F1381" s="108"/>
      <c r="G1381" s="108"/>
      <c r="H1381" s="108"/>
      <c r="I1381" s="108">
        <v>1.92</v>
      </c>
      <c r="J1381" s="108"/>
      <c r="K1381" s="108"/>
      <c r="L1381" s="108">
        <v>2.6</v>
      </c>
      <c r="M1381" s="108">
        <v>0.68</v>
      </c>
    </row>
    <row r="1382" spans="1:13" x14ac:dyDescent="0.3">
      <c r="A1382" s="402" t="s">
        <v>14858</v>
      </c>
      <c r="B1382" s="402">
        <v>9210132</v>
      </c>
      <c r="C1382" s="108"/>
      <c r="D1382" s="108">
        <v>8</v>
      </c>
      <c r="E1382" s="108"/>
      <c r="F1382" s="108"/>
      <c r="G1382" s="108">
        <v>12</v>
      </c>
      <c r="H1382" s="108"/>
      <c r="I1382" s="108"/>
      <c r="J1382" s="108">
        <v>3.84</v>
      </c>
      <c r="K1382" s="108">
        <v>1.44</v>
      </c>
      <c r="L1382" s="108">
        <v>25.28</v>
      </c>
      <c r="M1382" s="108">
        <v>8</v>
      </c>
    </row>
    <row r="1383" spans="1:13" x14ac:dyDescent="0.3">
      <c r="A1383" s="402" t="s">
        <v>14859</v>
      </c>
      <c r="B1383" s="402">
        <v>9210144</v>
      </c>
      <c r="C1383" s="108"/>
      <c r="D1383" s="108">
        <v>18</v>
      </c>
      <c r="E1383" s="108"/>
      <c r="F1383" s="108"/>
      <c r="G1383" s="108">
        <v>3</v>
      </c>
      <c r="H1383" s="108"/>
      <c r="I1383" s="108"/>
      <c r="J1383" s="108">
        <v>0.96</v>
      </c>
      <c r="K1383" s="108"/>
      <c r="L1383" s="108">
        <v>21.96</v>
      </c>
      <c r="M1383" s="108">
        <v>18</v>
      </c>
    </row>
    <row r="1384" spans="1:13" x14ac:dyDescent="0.3">
      <c r="A1384" s="402" t="s">
        <v>14860</v>
      </c>
      <c r="B1384" s="402">
        <v>9210136</v>
      </c>
      <c r="C1384" s="108"/>
      <c r="D1384" s="108">
        <v>9</v>
      </c>
      <c r="E1384" s="108"/>
      <c r="F1384" s="108"/>
      <c r="G1384" s="108">
        <v>12</v>
      </c>
      <c r="H1384" s="108"/>
      <c r="I1384" s="108">
        <v>1.92</v>
      </c>
      <c r="J1384" s="108">
        <v>6</v>
      </c>
      <c r="K1384" s="108">
        <v>0.48</v>
      </c>
      <c r="L1384" s="108">
        <v>29.400000000000002</v>
      </c>
      <c r="M1384" s="108">
        <v>9</v>
      </c>
    </row>
    <row r="1385" spans="1:13" x14ac:dyDescent="0.3">
      <c r="A1385" s="402" t="s">
        <v>14861</v>
      </c>
      <c r="B1385" s="402">
        <v>9210136</v>
      </c>
      <c r="C1385" s="108">
        <v>0.34</v>
      </c>
      <c r="D1385" s="108"/>
      <c r="E1385" s="108"/>
      <c r="F1385" s="108"/>
      <c r="G1385" s="108"/>
      <c r="H1385" s="108"/>
      <c r="I1385" s="108">
        <v>1.44</v>
      </c>
      <c r="J1385" s="108"/>
      <c r="K1385" s="108">
        <v>0.48</v>
      </c>
      <c r="L1385" s="108">
        <v>2.2599999999999998</v>
      </c>
      <c r="M1385" s="108">
        <v>0.34</v>
      </c>
    </row>
    <row r="1386" spans="1:13" x14ac:dyDescent="0.3">
      <c r="A1386" s="402" t="s">
        <v>14862</v>
      </c>
      <c r="B1386" s="402">
        <v>9210136</v>
      </c>
      <c r="C1386" s="108">
        <v>0.32</v>
      </c>
      <c r="D1386" s="108"/>
      <c r="E1386" s="108"/>
      <c r="F1386" s="108"/>
      <c r="G1386" s="108"/>
      <c r="H1386" s="108"/>
      <c r="I1386" s="108">
        <v>0.32</v>
      </c>
      <c r="J1386" s="108"/>
      <c r="K1386" s="108">
        <v>0.48</v>
      </c>
      <c r="L1386" s="108">
        <v>1.1200000000000001</v>
      </c>
      <c r="M1386" s="108">
        <v>0.32</v>
      </c>
    </row>
    <row r="1387" spans="1:13" x14ac:dyDescent="0.3">
      <c r="A1387" s="402" t="s">
        <v>14863</v>
      </c>
      <c r="B1387" s="402">
        <v>9210136</v>
      </c>
      <c r="C1387" s="108"/>
      <c r="D1387" s="108">
        <v>4</v>
      </c>
      <c r="E1387" s="108"/>
      <c r="F1387" s="108"/>
      <c r="G1387" s="108">
        <v>6</v>
      </c>
      <c r="H1387" s="108"/>
      <c r="I1387" s="108"/>
      <c r="J1387" s="108">
        <v>1.28</v>
      </c>
      <c r="K1387" s="108"/>
      <c r="L1387" s="108">
        <v>11.28</v>
      </c>
      <c r="M1387" s="108">
        <v>4</v>
      </c>
    </row>
    <row r="1388" spans="1:13" x14ac:dyDescent="0.3">
      <c r="A1388" s="402" t="s">
        <v>16461</v>
      </c>
      <c r="B1388" s="402">
        <v>9210136</v>
      </c>
      <c r="C1388" s="108">
        <v>0.32</v>
      </c>
      <c r="D1388" s="108"/>
      <c r="E1388" s="108"/>
      <c r="F1388" s="108"/>
      <c r="G1388" s="108"/>
      <c r="H1388" s="108"/>
      <c r="I1388" s="108">
        <v>0.17</v>
      </c>
      <c r="J1388" s="108">
        <v>0.32</v>
      </c>
      <c r="K1388" s="108"/>
      <c r="L1388" s="108">
        <v>0.81</v>
      </c>
      <c r="M1388" s="108">
        <v>0.32</v>
      </c>
    </row>
    <row r="1389" spans="1:13" x14ac:dyDescent="0.3">
      <c r="A1389" s="402" t="s">
        <v>14864</v>
      </c>
      <c r="B1389" s="402">
        <v>9210136</v>
      </c>
      <c r="C1389" s="108">
        <v>0.32</v>
      </c>
      <c r="D1389" s="108"/>
      <c r="E1389" s="108"/>
      <c r="F1389" s="108"/>
      <c r="G1389" s="108"/>
      <c r="H1389" s="108"/>
      <c r="I1389" s="108">
        <v>0.32</v>
      </c>
      <c r="J1389" s="108"/>
      <c r="K1389" s="108">
        <v>0.32</v>
      </c>
      <c r="L1389" s="108">
        <v>0.96</v>
      </c>
      <c r="M1389" s="108">
        <v>0.32</v>
      </c>
    </row>
    <row r="1390" spans="1:13" x14ac:dyDescent="0.3">
      <c r="A1390" s="402" t="s">
        <v>14865</v>
      </c>
      <c r="B1390" s="402">
        <v>9210136</v>
      </c>
      <c r="C1390" s="108">
        <v>0.32</v>
      </c>
      <c r="D1390" s="108"/>
      <c r="E1390" s="108"/>
      <c r="F1390" s="108"/>
      <c r="G1390" s="108"/>
      <c r="H1390" s="108"/>
      <c r="I1390" s="108">
        <v>0.48</v>
      </c>
      <c r="J1390" s="108"/>
      <c r="K1390" s="108"/>
      <c r="L1390" s="108">
        <v>0.8</v>
      </c>
      <c r="M1390" s="108">
        <v>0.32</v>
      </c>
    </row>
    <row r="1391" spans="1:13" x14ac:dyDescent="0.3">
      <c r="A1391" s="402" t="s">
        <v>14866</v>
      </c>
      <c r="B1391" s="402">
        <v>9210136</v>
      </c>
      <c r="C1391" s="108"/>
      <c r="D1391" s="108">
        <v>16</v>
      </c>
      <c r="E1391" s="108"/>
      <c r="F1391" s="108"/>
      <c r="G1391" s="108">
        <v>16</v>
      </c>
      <c r="H1391" s="108"/>
      <c r="I1391" s="108"/>
      <c r="J1391" s="108">
        <v>6</v>
      </c>
      <c r="K1391" s="108">
        <v>1.44</v>
      </c>
      <c r="L1391" s="108">
        <v>39.44</v>
      </c>
      <c r="M1391" s="108">
        <v>16</v>
      </c>
    </row>
    <row r="1392" spans="1:13" x14ac:dyDescent="0.3">
      <c r="A1392" s="402" t="s">
        <v>14867</v>
      </c>
      <c r="B1392" s="402">
        <v>9210132</v>
      </c>
      <c r="C1392" s="108">
        <v>0.32</v>
      </c>
      <c r="D1392" s="108"/>
      <c r="E1392" s="108"/>
      <c r="F1392" s="108"/>
      <c r="G1392" s="108"/>
      <c r="H1392" s="108"/>
      <c r="I1392" s="108">
        <v>0.48</v>
      </c>
      <c r="J1392" s="108"/>
      <c r="K1392" s="108"/>
      <c r="L1392" s="108">
        <v>0.8</v>
      </c>
      <c r="M1392" s="108">
        <v>0.32</v>
      </c>
    </row>
    <row r="1393" spans="1:13" x14ac:dyDescent="0.3">
      <c r="A1393" s="402" t="s">
        <v>14868</v>
      </c>
      <c r="B1393" s="402">
        <v>9210132</v>
      </c>
      <c r="C1393" s="108"/>
      <c r="D1393" s="108">
        <v>28</v>
      </c>
      <c r="E1393" s="108"/>
      <c r="F1393" s="108"/>
      <c r="G1393" s="108">
        <v>12</v>
      </c>
      <c r="H1393" s="108"/>
      <c r="I1393" s="108"/>
      <c r="J1393" s="108">
        <v>0.64</v>
      </c>
      <c r="K1393" s="108"/>
      <c r="L1393" s="108">
        <v>40.64</v>
      </c>
      <c r="M1393" s="108">
        <v>28</v>
      </c>
    </row>
    <row r="1394" spans="1:13" x14ac:dyDescent="0.3">
      <c r="A1394" s="402" t="s">
        <v>14869</v>
      </c>
      <c r="B1394" s="402">
        <v>9210132</v>
      </c>
      <c r="C1394" s="108"/>
      <c r="D1394" s="108">
        <v>6</v>
      </c>
      <c r="E1394" s="108"/>
      <c r="F1394" s="108"/>
      <c r="G1394" s="108">
        <v>6</v>
      </c>
      <c r="H1394" s="108"/>
      <c r="I1394" s="108"/>
      <c r="J1394" s="108"/>
      <c r="K1394" s="108"/>
      <c r="L1394" s="108">
        <v>12</v>
      </c>
      <c r="M1394" s="108">
        <v>6</v>
      </c>
    </row>
    <row r="1395" spans="1:13" x14ac:dyDescent="0.3">
      <c r="A1395" s="402" t="s">
        <v>14869</v>
      </c>
      <c r="B1395" s="402">
        <v>9210232</v>
      </c>
      <c r="C1395" s="108"/>
      <c r="D1395" s="108"/>
      <c r="E1395" s="108"/>
      <c r="F1395" s="108"/>
      <c r="G1395" s="108"/>
      <c r="H1395" s="108">
        <v>0</v>
      </c>
      <c r="I1395" s="108"/>
      <c r="J1395" s="108"/>
      <c r="K1395" s="108"/>
      <c r="L1395" s="108">
        <v>0</v>
      </c>
      <c r="M1395" s="108">
        <v>0</v>
      </c>
    </row>
    <row r="1396" spans="1:13" x14ac:dyDescent="0.3">
      <c r="A1396" s="402" t="s">
        <v>14870</v>
      </c>
      <c r="B1396" s="402">
        <v>9210136</v>
      </c>
      <c r="C1396" s="108"/>
      <c r="D1396" s="108">
        <v>1</v>
      </c>
      <c r="E1396" s="108"/>
      <c r="F1396" s="108"/>
      <c r="G1396" s="108">
        <v>2</v>
      </c>
      <c r="H1396" s="108"/>
      <c r="I1396" s="108"/>
      <c r="J1396" s="108"/>
      <c r="K1396" s="108">
        <v>0.48</v>
      </c>
      <c r="L1396" s="108">
        <v>3.48</v>
      </c>
      <c r="M1396" s="108">
        <v>1</v>
      </c>
    </row>
    <row r="1397" spans="1:13" x14ac:dyDescent="0.3">
      <c r="A1397" s="402" t="s">
        <v>14871</v>
      </c>
      <c r="B1397" s="402">
        <v>9210132</v>
      </c>
      <c r="C1397" s="108"/>
      <c r="D1397" s="108">
        <v>8</v>
      </c>
      <c r="E1397" s="108"/>
      <c r="F1397" s="108"/>
      <c r="G1397" s="108"/>
      <c r="H1397" s="108"/>
      <c r="I1397" s="108"/>
      <c r="J1397" s="108"/>
      <c r="K1397" s="108"/>
      <c r="L1397" s="108">
        <v>8</v>
      </c>
      <c r="M1397" s="108">
        <v>8</v>
      </c>
    </row>
    <row r="1398" spans="1:13" x14ac:dyDescent="0.3">
      <c r="A1398" s="402" t="s">
        <v>14872</v>
      </c>
      <c r="B1398" s="402">
        <v>9210136</v>
      </c>
      <c r="C1398" s="108">
        <v>0.83000000000000007</v>
      </c>
      <c r="D1398" s="108"/>
      <c r="E1398" s="108"/>
      <c r="F1398" s="108"/>
      <c r="G1398" s="108"/>
      <c r="H1398" s="108"/>
      <c r="I1398" s="108">
        <v>0.48</v>
      </c>
      <c r="J1398" s="108"/>
      <c r="K1398" s="108">
        <v>0.48</v>
      </c>
      <c r="L1398" s="108">
        <v>1.79</v>
      </c>
      <c r="M1398" s="108">
        <v>0.83000000000000007</v>
      </c>
    </row>
    <row r="1399" spans="1:13" x14ac:dyDescent="0.3">
      <c r="A1399" s="402" t="s">
        <v>14873</v>
      </c>
      <c r="B1399" s="402">
        <v>9210136</v>
      </c>
      <c r="C1399" s="108"/>
      <c r="D1399" s="108">
        <v>2</v>
      </c>
      <c r="E1399" s="108"/>
      <c r="F1399" s="108"/>
      <c r="G1399" s="108">
        <v>4</v>
      </c>
      <c r="H1399" s="108"/>
      <c r="I1399" s="108"/>
      <c r="J1399" s="108"/>
      <c r="K1399" s="108"/>
      <c r="L1399" s="108">
        <v>6</v>
      </c>
      <c r="M1399" s="108">
        <v>2</v>
      </c>
    </row>
    <row r="1400" spans="1:13" x14ac:dyDescent="0.3">
      <c r="A1400" s="402" t="s">
        <v>14874</v>
      </c>
      <c r="B1400" s="402">
        <v>9210138</v>
      </c>
      <c r="C1400" s="108"/>
      <c r="D1400" s="108">
        <v>3</v>
      </c>
      <c r="E1400" s="108"/>
      <c r="F1400" s="108"/>
      <c r="G1400" s="108">
        <v>16</v>
      </c>
      <c r="H1400" s="108"/>
      <c r="I1400" s="108"/>
      <c r="J1400" s="108">
        <v>2.56</v>
      </c>
      <c r="K1400" s="108"/>
      <c r="L1400" s="108">
        <v>21.56</v>
      </c>
      <c r="M1400" s="108">
        <v>3</v>
      </c>
    </row>
    <row r="1401" spans="1:13" x14ac:dyDescent="0.3">
      <c r="A1401" s="402" t="s">
        <v>14875</v>
      </c>
      <c r="B1401" s="402">
        <v>9210136</v>
      </c>
      <c r="C1401" s="108">
        <v>0.48</v>
      </c>
      <c r="D1401" s="108"/>
      <c r="E1401" s="108"/>
      <c r="F1401" s="108"/>
      <c r="G1401" s="108"/>
      <c r="H1401" s="108"/>
      <c r="I1401" s="108">
        <v>0.48</v>
      </c>
      <c r="J1401" s="108"/>
      <c r="K1401" s="108"/>
      <c r="L1401" s="108">
        <v>0.96</v>
      </c>
      <c r="M1401" s="108">
        <v>0.48</v>
      </c>
    </row>
    <row r="1402" spans="1:13" x14ac:dyDescent="0.3">
      <c r="A1402" s="402" t="s">
        <v>17582</v>
      </c>
      <c r="B1402" s="402">
        <v>9210136</v>
      </c>
      <c r="C1402" s="108">
        <v>0.48</v>
      </c>
      <c r="D1402" s="108"/>
      <c r="E1402" s="108"/>
      <c r="F1402" s="108"/>
      <c r="G1402" s="108"/>
      <c r="H1402" s="108"/>
      <c r="I1402" s="108">
        <v>0.48</v>
      </c>
      <c r="J1402" s="108">
        <v>0.32</v>
      </c>
      <c r="K1402" s="108"/>
      <c r="L1402" s="108">
        <v>1.28</v>
      </c>
      <c r="M1402" s="108">
        <v>0.48</v>
      </c>
    </row>
    <row r="1403" spans="1:13" x14ac:dyDescent="0.3">
      <c r="A1403" s="402" t="s">
        <v>14876</v>
      </c>
      <c r="B1403" s="402">
        <v>9210136</v>
      </c>
      <c r="C1403" s="108">
        <v>0.32</v>
      </c>
      <c r="D1403" s="108"/>
      <c r="E1403" s="108"/>
      <c r="F1403" s="108"/>
      <c r="G1403" s="108"/>
      <c r="H1403" s="108"/>
      <c r="I1403" s="108">
        <v>0.48</v>
      </c>
      <c r="J1403" s="108"/>
      <c r="K1403" s="108"/>
      <c r="L1403" s="108">
        <v>0.8</v>
      </c>
      <c r="M1403" s="108">
        <v>0.32</v>
      </c>
    </row>
    <row r="1404" spans="1:13" x14ac:dyDescent="0.3">
      <c r="A1404" s="402" t="s">
        <v>14877</v>
      </c>
      <c r="B1404" s="402">
        <v>9210136</v>
      </c>
      <c r="C1404" s="108">
        <v>0.64</v>
      </c>
      <c r="D1404" s="108"/>
      <c r="E1404" s="108"/>
      <c r="F1404" s="108"/>
      <c r="G1404" s="108"/>
      <c r="H1404" s="108"/>
      <c r="I1404" s="108">
        <v>1.92</v>
      </c>
      <c r="J1404" s="108"/>
      <c r="K1404" s="108">
        <v>0.48</v>
      </c>
      <c r="L1404" s="108">
        <v>3.04</v>
      </c>
      <c r="M1404" s="108">
        <v>0.64</v>
      </c>
    </row>
    <row r="1405" spans="1:13" x14ac:dyDescent="0.3">
      <c r="A1405" s="402" t="s">
        <v>14878</v>
      </c>
      <c r="B1405" s="402">
        <v>9210136</v>
      </c>
      <c r="C1405" s="108">
        <v>0.48</v>
      </c>
      <c r="D1405" s="108"/>
      <c r="E1405" s="108"/>
      <c r="F1405" s="108"/>
      <c r="G1405" s="108">
        <v>2</v>
      </c>
      <c r="H1405" s="108"/>
      <c r="I1405" s="108"/>
      <c r="J1405" s="108"/>
      <c r="K1405" s="108"/>
      <c r="L1405" s="108">
        <v>2.48</v>
      </c>
      <c r="M1405" s="108">
        <v>0.48</v>
      </c>
    </row>
    <row r="1406" spans="1:13" x14ac:dyDescent="0.3">
      <c r="A1406" s="402" t="s">
        <v>14879</v>
      </c>
      <c r="B1406" s="402">
        <v>9210136</v>
      </c>
      <c r="C1406" s="108">
        <v>0.48</v>
      </c>
      <c r="D1406" s="108"/>
      <c r="E1406" s="108"/>
      <c r="F1406" s="108"/>
      <c r="G1406" s="108"/>
      <c r="H1406" s="108"/>
      <c r="I1406" s="108">
        <v>0.48</v>
      </c>
      <c r="J1406" s="108"/>
      <c r="K1406" s="108">
        <v>0.32</v>
      </c>
      <c r="L1406" s="108">
        <v>1.28</v>
      </c>
      <c r="M1406" s="108">
        <v>0.48</v>
      </c>
    </row>
    <row r="1407" spans="1:13" x14ac:dyDescent="0.3">
      <c r="A1407" s="402" t="s">
        <v>14880</v>
      </c>
      <c r="B1407" s="402">
        <v>9210136</v>
      </c>
      <c r="C1407" s="108"/>
      <c r="D1407" s="108">
        <v>2</v>
      </c>
      <c r="E1407" s="108"/>
      <c r="F1407" s="108"/>
      <c r="G1407" s="108">
        <v>2</v>
      </c>
      <c r="H1407" s="108"/>
      <c r="I1407" s="108"/>
      <c r="J1407" s="108"/>
      <c r="K1407" s="108"/>
      <c r="L1407" s="108">
        <v>4</v>
      </c>
      <c r="M1407" s="108">
        <v>2</v>
      </c>
    </row>
    <row r="1408" spans="1:13" x14ac:dyDescent="0.3">
      <c r="A1408" s="402" t="s">
        <v>14881</v>
      </c>
      <c r="B1408" s="402">
        <v>9210136</v>
      </c>
      <c r="C1408" s="108">
        <v>0.32</v>
      </c>
      <c r="D1408" s="108"/>
      <c r="E1408" s="108"/>
      <c r="F1408" s="108"/>
      <c r="G1408" s="108">
        <v>2</v>
      </c>
      <c r="H1408" s="108"/>
      <c r="I1408" s="108"/>
      <c r="J1408" s="108"/>
      <c r="K1408" s="108">
        <v>0.32</v>
      </c>
      <c r="L1408" s="108">
        <v>2.6399999999999997</v>
      </c>
      <c r="M1408" s="108">
        <v>0.32</v>
      </c>
    </row>
    <row r="1409" spans="1:13" x14ac:dyDescent="0.3">
      <c r="A1409" s="402" t="s">
        <v>14882</v>
      </c>
      <c r="B1409" s="402">
        <v>9210136</v>
      </c>
      <c r="C1409" s="108"/>
      <c r="D1409" s="108">
        <v>1</v>
      </c>
      <c r="E1409" s="108"/>
      <c r="F1409" s="108"/>
      <c r="G1409" s="108"/>
      <c r="H1409" s="108"/>
      <c r="I1409" s="108">
        <v>0.48</v>
      </c>
      <c r="J1409" s="108"/>
      <c r="K1409" s="108">
        <v>0.32</v>
      </c>
      <c r="L1409" s="108">
        <v>1.8</v>
      </c>
      <c r="M1409" s="108">
        <v>1</v>
      </c>
    </row>
    <row r="1410" spans="1:13" x14ac:dyDescent="0.3">
      <c r="A1410" s="402" t="s">
        <v>14883</v>
      </c>
      <c r="B1410" s="402">
        <v>9210132</v>
      </c>
      <c r="C1410" s="108">
        <v>0.51</v>
      </c>
      <c r="D1410" s="108">
        <v>12</v>
      </c>
      <c r="E1410" s="108"/>
      <c r="F1410" s="108"/>
      <c r="G1410" s="108">
        <v>8</v>
      </c>
      <c r="H1410" s="108"/>
      <c r="I1410" s="108"/>
      <c r="J1410" s="108">
        <v>19.2</v>
      </c>
      <c r="K1410" s="108"/>
      <c r="L1410" s="108">
        <v>39.709999999999994</v>
      </c>
      <c r="M1410" s="108">
        <v>12.51</v>
      </c>
    </row>
    <row r="1411" spans="1:13" x14ac:dyDescent="0.3">
      <c r="A1411" s="402" t="s">
        <v>14884</v>
      </c>
      <c r="B1411" s="402">
        <v>9210136</v>
      </c>
      <c r="C1411" s="108"/>
      <c r="D1411" s="108">
        <v>1</v>
      </c>
      <c r="E1411" s="108"/>
      <c r="F1411" s="108"/>
      <c r="G1411" s="108">
        <v>2</v>
      </c>
      <c r="H1411" s="108"/>
      <c r="I1411" s="108"/>
      <c r="J1411" s="108"/>
      <c r="K1411" s="108"/>
      <c r="L1411" s="108">
        <v>3</v>
      </c>
      <c r="M1411" s="108">
        <v>1</v>
      </c>
    </row>
    <row r="1412" spans="1:13" x14ac:dyDescent="0.3">
      <c r="A1412" s="402" t="s">
        <v>14885</v>
      </c>
      <c r="B1412" s="402">
        <v>9210132</v>
      </c>
      <c r="C1412" s="108"/>
      <c r="D1412" s="108"/>
      <c r="E1412" s="108"/>
      <c r="F1412" s="108"/>
      <c r="G1412" s="108"/>
      <c r="H1412" s="108"/>
      <c r="I1412" s="108"/>
      <c r="J1412" s="108">
        <v>0.32</v>
      </c>
      <c r="K1412" s="108"/>
      <c r="L1412" s="108">
        <v>0.32</v>
      </c>
      <c r="M1412" s="108">
        <v>0</v>
      </c>
    </row>
    <row r="1413" spans="1:13" x14ac:dyDescent="0.3">
      <c r="A1413" s="402" t="s">
        <v>14886</v>
      </c>
      <c r="B1413" s="402">
        <v>9210132</v>
      </c>
      <c r="C1413" s="108"/>
      <c r="D1413" s="108"/>
      <c r="E1413" s="108"/>
      <c r="F1413" s="108"/>
      <c r="G1413" s="108">
        <v>96</v>
      </c>
      <c r="H1413" s="108"/>
      <c r="I1413" s="108"/>
      <c r="J1413" s="108">
        <v>1.9200000000000002</v>
      </c>
      <c r="K1413" s="108"/>
      <c r="L1413" s="108">
        <v>97.92</v>
      </c>
      <c r="M1413" s="108">
        <v>0</v>
      </c>
    </row>
    <row r="1414" spans="1:13" x14ac:dyDescent="0.3">
      <c r="A1414" s="402" t="s">
        <v>14886</v>
      </c>
      <c r="B1414" s="402">
        <v>9210232</v>
      </c>
      <c r="C1414" s="108"/>
      <c r="D1414" s="108"/>
      <c r="E1414" s="108"/>
      <c r="F1414" s="108">
        <v>15</v>
      </c>
      <c r="G1414" s="108"/>
      <c r="H1414" s="108"/>
      <c r="I1414" s="108"/>
      <c r="J1414" s="108"/>
      <c r="K1414" s="108"/>
      <c r="L1414" s="108">
        <v>15</v>
      </c>
      <c r="M1414" s="108">
        <v>15</v>
      </c>
    </row>
    <row r="1415" spans="1:13" x14ac:dyDescent="0.3">
      <c r="A1415" s="402" t="s">
        <v>14887</v>
      </c>
      <c r="B1415" s="402">
        <v>9210136</v>
      </c>
      <c r="C1415" s="108"/>
      <c r="D1415" s="108">
        <v>6</v>
      </c>
      <c r="E1415" s="108"/>
      <c r="F1415" s="108"/>
      <c r="G1415" s="108">
        <v>6</v>
      </c>
      <c r="H1415" s="108"/>
      <c r="I1415" s="108"/>
      <c r="J1415" s="108">
        <v>2</v>
      </c>
      <c r="K1415" s="108"/>
      <c r="L1415" s="108">
        <v>14</v>
      </c>
      <c r="M1415" s="108">
        <v>6</v>
      </c>
    </row>
    <row r="1416" spans="1:13" x14ac:dyDescent="0.3">
      <c r="A1416" s="402" t="s">
        <v>14888</v>
      </c>
      <c r="B1416" s="402">
        <v>9210136</v>
      </c>
      <c r="C1416" s="108"/>
      <c r="D1416" s="108">
        <v>6</v>
      </c>
      <c r="E1416" s="108"/>
      <c r="F1416" s="108"/>
      <c r="G1416" s="108">
        <v>6</v>
      </c>
      <c r="H1416" s="108"/>
      <c r="I1416" s="108"/>
      <c r="J1416" s="108">
        <v>0.96</v>
      </c>
      <c r="K1416" s="108">
        <v>0.32</v>
      </c>
      <c r="L1416" s="108">
        <v>13.280000000000001</v>
      </c>
      <c r="M1416" s="108">
        <v>6</v>
      </c>
    </row>
    <row r="1417" spans="1:13" x14ac:dyDescent="0.3">
      <c r="A1417" s="402" t="s">
        <v>14889</v>
      </c>
      <c r="B1417" s="402">
        <v>9210136</v>
      </c>
      <c r="C1417" s="108"/>
      <c r="D1417" s="108"/>
      <c r="E1417" s="108"/>
      <c r="F1417" s="108"/>
      <c r="G1417" s="108">
        <v>16</v>
      </c>
      <c r="H1417" s="108"/>
      <c r="I1417" s="108"/>
      <c r="J1417" s="108">
        <v>2</v>
      </c>
      <c r="K1417" s="108">
        <v>1.44</v>
      </c>
      <c r="L1417" s="108">
        <v>19.440000000000001</v>
      </c>
      <c r="M1417" s="108">
        <v>0</v>
      </c>
    </row>
    <row r="1418" spans="1:13" x14ac:dyDescent="0.3">
      <c r="A1418" s="402" t="s">
        <v>14889</v>
      </c>
      <c r="B1418" s="402">
        <v>9210236</v>
      </c>
      <c r="C1418" s="108"/>
      <c r="D1418" s="108"/>
      <c r="E1418" s="108"/>
      <c r="F1418" s="108">
        <v>20</v>
      </c>
      <c r="G1418" s="108"/>
      <c r="H1418" s="108"/>
      <c r="I1418" s="108"/>
      <c r="J1418" s="108"/>
      <c r="K1418" s="108"/>
      <c r="L1418" s="108">
        <v>20</v>
      </c>
      <c r="M1418" s="108">
        <v>20</v>
      </c>
    </row>
    <row r="1419" spans="1:13" x14ac:dyDescent="0.3">
      <c r="A1419" s="402" t="s">
        <v>14890</v>
      </c>
      <c r="B1419" s="402">
        <v>9210136</v>
      </c>
      <c r="C1419" s="108"/>
      <c r="D1419" s="108">
        <v>2</v>
      </c>
      <c r="E1419" s="108"/>
      <c r="F1419" s="108"/>
      <c r="G1419" s="108">
        <v>3</v>
      </c>
      <c r="H1419" s="108"/>
      <c r="I1419" s="108"/>
      <c r="J1419" s="108"/>
      <c r="K1419" s="108"/>
      <c r="L1419" s="108">
        <v>5</v>
      </c>
      <c r="M1419" s="108">
        <v>2</v>
      </c>
    </row>
    <row r="1420" spans="1:13" x14ac:dyDescent="0.3">
      <c r="A1420" s="402" t="s">
        <v>14891</v>
      </c>
      <c r="B1420" s="402">
        <v>9210136</v>
      </c>
      <c r="C1420" s="108"/>
      <c r="D1420" s="108">
        <v>3</v>
      </c>
      <c r="E1420" s="108"/>
      <c r="F1420" s="108"/>
      <c r="G1420" s="108">
        <v>2</v>
      </c>
      <c r="H1420" s="108"/>
      <c r="I1420" s="108"/>
      <c r="J1420" s="108"/>
      <c r="K1420" s="108"/>
      <c r="L1420" s="108">
        <v>5</v>
      </c>
      <c r="M1420" s="108">
        <v>3</v>
      </c>
    </row>
    <row r="1421" spans="1:13" x14ac:dyDescent="0.3">
      <c r="A1421" s="402" t="s">
        <v>14892</v>
      </c>
      <c r="B1421" s="402">
        <v>9210136</v>
      </c>
      <c r="C1421" s="108"/>
      <c r="D1421" s="108">
        <v>8</v>
      </c>
      <c r="E1421" s="108"/>
      <c r="F1421" s="108"/>
      <c r="G1421" s="108">
        <v>9</v>
      </c>
      <c r="H1421" s="108"/>
      <c r="I1421" s="108"/>
      <c r="J1421" s="108">
        <v>0.32</v>
      </c>
      <c r="K1421" s="108"/>
      <c r="L1421" s="108">
        <v>17.32</v>
      </c>
      <c r="M1421" s="108">
        <v>8</v>
      </c>
    </row>
    <row r="1422" spans="1:13" x14ac:dyDescent="0.3">
      <c r="A1422" s="402" t="s">
        <v>14893</v>
      </c>
      <c r="B1422" s="402">
        <v>9210138</v>
      </c>
      <c r="C1422" s="108"/>
      <c r="D1422" s="108">
        <v>2</v>
      </c>
      <c r="E1422" s="108"/>
      <c r="F1422" s="108"/>
      <c r="G1422" s="108">
        <v>2</v>
      </c>
      <c r="H1422" s="108"/>
      <c r="I1422" s="108"/>
      <c r="J1422" s="108"/>
      <c r="K1422" s="108"/>
      <c r="L1422" s="108">
        <v>4</v>
      </c>
      <c r="M1422" s="108">
        <v>2</v>
      </c>
    </row>
    <row r="1423" spans="1:13" x14ac:dyDescent="0.3">
      <c r="A1423" s="402" t="s">
        <v>15871</v>
      </c>
      <c r="B1423" s="402">
        <v>9210136</v>
      </c>
      <c r="C1423" s="108"/>
      <c r="D1423" s="108">
        <v>4</v>
      </c>
      <c r="E1423" s="108"/>
      <c r="F1423" s="108"/>
      <c r="G1423" s="108">
        <v>4</v>
      </c>
      <c r="H1423" s="108"/>
      <c r="I1423" s="108"/>
      <c r="J1423" s="108">
        <v>0.32</v>
      </c>
      <c r="K1423" s="108"/>
      <c r="L1423" s="108">
        <v>8.32</v>
      </c>
      <c r="M1423" s="108">
        <v>4</v>
      </c>
    </row>
    <row r="1424" spans="1:13" x14ac:dyDescent="0.3">
      <c r="A1424" s="402" t="s">
        <v>14894</v>
      </c>
      <c r="B1424" s="402">
        <v>9210134</v>
      </c>
      <c r="C1424" s="108"/>
      <c r="D1424" s="108">
        <v>12</v>
      </c>
      <c r="E1424" s="108"/>
      <c r="F1424" s="108"/>
      <c r="G1424" s="108">
        <v>42</v>
      </c>
      <c r="H1424" s="108"/>
      <c r="I1424" s="108"/>
      <c r="J1424" s="108">
        <v>10</v>
      </c>
      <c r="K1424" s="108"/>
      <c r="L1424" s="108">
        <v>64</v>
      </c>
      <c r="M1424" s="108">
        <v>12</v>
      </c>
    </row>
    <row r="1425" spans="1:13" x14ac:dyDescent="0.3">
      <c r="A1425" s="402" t="s">
        <v>14895</v>
      </c>
      <c r="B1425" s="402">
        <v>9210136</v>
      </c>
      <c r="C1425" s="108">
        <v>0.51</v>
      </c>
      <c r="D1425" s="108">
        <v>2</v>
      </c>
      <c r="E1425" s="108"/>
      <c r="F1425" s="108"/>
      <c r="G1425" s="108">
        <v>2</v>
      </c>
      <c r="H1425" s="108"/>
      <c r="I1425" s="108"/>
      <c r="J1425" s="108"/>
      <c r="K1425" s="108">
        <v>0.96</v>
      </c>
      <c r="L1425" s="108">
        <v>5.47</v>
      </c>
      <c r="M1425" s="108">
        <v>2.5099999999999998</v>
      </c>
    </row>
    <row r="1426" spans="1:13" x14ac:dyDescent="0.3">
      <c r="A1426" s="402" t="s">
        <v>16495</v>
      </c>
      <c r="B1426" s="402">
        <v>9210136</v>
      </c>
      <c r="C1426" s="108">
        <v>0.48</v>
      </c>
      <c r="D1426" s="108"/>
      <c r="E1426" s="108"/>
      <c r="F1426" s="108"/>
      <c r="G1426" s="108"/>
      <c r="H1426" s="108"/>
      <c r="I1426" s="108">
        <v>0.48</v>
      </c>
      <c r="J1426" s="108"/>
      <c r="K1426" s="108"/>
      <c r="L1426" s="108">
        <v>0.96</v>
      </c>
      <c r="M1426" s="108">
        <v>0.48</v>
      </c>
    </row>
    <row r="1427" spans="1:13" x14ac:dyDescent="0.3">
      <c r="A1427" s="402" t="s">
        <v>14896</v>
      </c>
      <c r="B1427" s="402">
        <v>9210132</v>
      </c>
      <c r="C1427" s="108"/>
      <c r="D1427" s="108">
        <v>1</v>
      </c>
      <c r="E1427" s="108"/>
      <c r="F1427" s="108"/>
      <c r="G1427" s="108">
        <v>3</v>
      </c>
      <c r="H1427" s="108"/>
      <c r="I1427" s="108"/>
      <c r="J1427" s="108">
        <v>0.32</v>
      </c>
      <c r="K1427" s="108"/>
      <c r="L1427" s="108">
        <v>4.32</v>
      </c>
      <c r="M1427" s="108">
        <v>1</v>
      </c>
    </row>
    <row r="1428" spans="1:13" x14ac:dyDescent="0.3">
      <c r="A1428" s="402" t="s">
        <v>14897</v>
      </c>
      <c r="B1428" s="402">
        <v>9210132</v>
      </c>
      <c r="C1428" s="108"/>
      <c r="D1428" s="108">
        <v>1</v>
      </c>
      <c r="E1428" s="108"/>
      <c r="F1428" s="108"/>
      <c r="G1428" s="108">
        <v>1</v>
      </c>
      <c r="H1428" s="108"/>
      <c r="I1428" s="108"/>
      <c r="J1428" s="108"/>
      <c r="K1428" s="108"/>
      <c r="L1428" s="108">
        <v>2</v>
      </c>
      <c r="M1428" s="108">
        <v>1</v>
      </c>
    </row>
    <row r="1429" spans="1:13" x14ac:dyDescent="0.3">
      <c r="A1429" s="402" t="s">
        <v>14898</v>
      </c>
      <c r="B1429" s="402">
        <v>9210136</v>
      </c>
      <c r="C1429" s="108">
        <v>0.17</v>
      </c>
      <c r="D1429" s="108"/>
      <c r="E1429" s="108"/>
      <c r="F1429" s="108"/>
      <c r="G1429" s="108"/>
      <c r="H1429" s="108"/>
      <c r="I1429" s="108">
        <v>0.64</v>
      </c>
      <c r="J1429" s="108"/>
      <c r="K1429" s="108"/>
      <c r="L1429" s="108">
        <v>0.81</v>
      </c>
      <c r="M1429" s="108">
        <v>0.17</v>
      </c>
    </row>
    <row r="1430" spans="1:13" x14ac:dyDescent="0.3">
      <c r="A1430" s="402" t="s">
        <v>14899</v>
      </c>
      <c r="B1430" s="402">
        <v>9210136</v>
      </c>
      <c r="C1430" s="108"/>
      <c r="D1430" s="108">
        <v>9</v>
      </c>
      <c r="E1430" s="108"/>
      <c r="F1430" s="108"/>
      <c r="G1430" s="108">
        <v>8</v>
      </c>
      <c r="H1430" s="108"/>
      <c r="I1430" s="108"/>
      <c r="J1430" s="108"/>
      <c r="K1430" s="108">
        <v>0.64</v>
      </c>
      <c r="L1430" s="108">
        <v>17.64</v>
      </c>
      <c r="M1430" s="108">
        <v>9</v>
      </c>
    </row>
    <row r="1431" spans="1:13" x14ac:dyDescent="0.3">
      <c r="A1431" s="402" t="s">
        <v>14900</v>
      </c>
      <c r="B1431" s="402">
        <v>9210136</v>
      </c>
      <c r="C1431" s="108">
        <v>1.44</v>
      </c>
      <c r="D1431" s="108"/>
      <c r="E1431" s="108"/>
      <c r="F1431" s="108"/>
      <c r="G1431" s="108"/>
      <c r="H1431" s="108"/>
      <c r="I1431" s="108">
        <v>1.44</v>
      </c>
      <c r="J1431" s="108"/>
      <c r="K1431" s="108"/>
      <c r="L1431" s="108">
        <v>2.88</v>
      </c>
      <c r="M1431" s="108">
        <v>1.44</v>
      </c>
    </row>
    <row r="1432" spans="1:13" x14ac:dyDescent="0.3">
      <c r="A1432" s="402" t="s">
        <v>15603</v>
      </c>
      <c r="B1432" s="402">
        <v>9210136</v>
      </c>
      <c r="C1432" s="108">
        <v>0.48</v>
      </c>
      <c r="D1432" s="108"/>
      <c r="E1432" s="108"/>
      <c r="F1432" s="108"/>
      <c r="G1432" s="108">
        <v>6</v>
      </c>
      <c r="H1432" s="108"/>
      <c r="I1432" s="108"/>
      <c r="J1432" s="108"/>
      <c r="K1432" s="108">
        <v>0.32</v>
      </c>
      <c r="L1432" s="108">
        <v>6.8000000000000007</v>
      </c>
      <c r="M1432" s="108">
        <v>0.48</v>
      </c>
    </row>
    <row r="1433" spans="1:13" x14ac:dyDescent="0.3">
      <c r="A1433" s="402" t="s">
        <v>14901</v>
      </c>
      <c r="B1433" s="402">
        <v>9210138</v>
      </c>
      <c r="C1433" s="108"/>
      <c r="D1433" s="108">
        <v>12</v>
      </c>
      <c r="E1433" s="108"/>
      <c r="F1433" s="108"/>
      <c r="G1433" s="108">
        <v>9</v>
      </c>
      <c r="H1433" s="108"/>
      <c r="I1433" s="108"/>
      <c r="J1433" s="108">
        <v>1.28</v>
      </c>
      <c r="K1433" s="108">
        <v>2.4</v>
      </c>
      <c r="L1433" s="108">
        <v>24.68</v>
      </c>
      <c r="M1433" s="108">
        <v>12</v>
      </c>
    </row>
    <row r="1434" spans="1:13" x14ac:dyDescent="0.3">
      <c r="A1434" s="402" t="s">
        <v>14902</v>
      </c>
      <c r="B1434" s="402">
        <v>9210136</v>
      </c>
      <c r="C1434" s="108"/>
      <c r="D1434" s="108">
        <v>6</v>
      </c>
      <c r="E1434" s="108"/>
      <c r="F1434" s="108"/>
      <c r="G1434" s="108">
        <v>8</v>
      </c>
      <c r="H1434" s="108"/>
      <c r="I1434" s="108"/>
      <c r="J1434" s="108"/>
      <c r="K1434" s="108">
        <v>0.32</v>
      </c>
      <c r="L1434" s="108">
        <v>14.32</v>
      </c>
      <c r="M1434" s="108">
        <v>6</v>
      </c>
    </row>
    <row r="1435" spans="1:13" x14ac:dyDescent="0.3">
      <c r="A1435" s="402" t="s">
        <v>14903</v>
      </c>
      <c r="B1435" s="402">
        <v>9210136</v>
      </c>
      <c r="C1435" s="108">
        <v>0.51</v>
      </c>
      <c r="D1435" s="108"/>
      <c r="E1435" s="108"/>
      <c r="F1435" s="108"/>
      <c r="G1435" s="108"/>
      <c r="H1435" s="108"/>
      <c r="I1435" s="108">
        <v>0.17</v>
      </c>
      <c r="J1435" s="108"/>
      <c r="K1435" s="108"/>
      <c r="L1435" s="108">
        <v>0.68</v>
      </c>
      <c r="M1435" s="108">
        <v>0.51</v>
      </c>
    </row>
    <row r="1436" spans="1:13" x14ac:dyDescent="0.3">
      <c r="A1436" s="402" t="s">
        <v>14904</v>
      </c>
      <c r="B1436" s="402">
        <v>9210132</v>
      </c>
      <c r="C1436" s="108"/>
      <c r="D1436" s="108">
        <v>1</v>
      </c>
      <c r="E1436" s="108"/>
      <c r="F1436" s="108"/>
      <c r="G1436" s="108">
        <v>2</v>
      </c>
      <c r="H1436" s="108"/>
      <c r="I1436" s="108"/>
      <c r="J1436" s="108"/>
      <c r="K1436" s="108"/>
      <c r="L1436" s="108">
        <v>3</v>
      </c>
      <c r="M1436" s="108">
        <v>1</v>
      </c>
    </row>
    <row r="1437" spans="1:13" x14ac:dyDescent="0.3">
      <c r="A1437" s="402" t="s">
        <v>14905</v>
      </c>
      <c r="B1437" s="402">
        <v>9210136</v>
      </c>
      <c r="C1437" s="108">
        <v>1.53</v>
      </c>
      <c r="D1437" s="108">
        <v>6</v>
      </c>
      <c r="E1437" s="108"/>
      <c r="F1437" s="108"/>
      <c r="G1437" s="108">
        <v>6</v>
      </c>
      <c r="H1437" s="108"/>
      <c r="I1437" s="108">
        <v>0.17</v>
      </c>
      <c r="J1437" s="108">
        <v>0.96</v>
      </c>
      <c r="K1437" s="108"/>
      <c r="L1437" s="108">
        <v>14.660000000000002</v>
      </c>
      <c r="M1437" s="108">
        <v>7.53</v>
      </c>
    </row>
    <row r="1438" spans="1:13" x14ac:dyDescent="0.3">
      <c r="A1438" s="402" t="s">
        <v>14906</v>
      </c>
      <c r="B1438" s="402">
        <v>9210136</v>
      </c>
      <c r="C1438" s="108"/>
      <c r="D1438" s="108">
        <v>4</v>
      </c>
      <c r="E1438" s="108"/>
      <c r="F1438" s="108"/>
      <c r="G1438" s="108">
        <v>4</v>
      </c>
      <c r="H1438" s="108"/>
      <c r="I1438" s="108"/>
      <c r="J1438" s="108"/>
      <c r="K1438" s="108">
        <v>0.32</v>
      </c>
      <c r="L1438" s="108">
        <v>8.32</v>
      </c>
      <c r="M1438" s="108">
        <v>4</v>
      </c>
    </row>
    <row r="1439" spans="1:13" x14ac:dyDescent="0.3">
      <c r="A1439" s="402" t="s">
        <v>14907</v>
      </c>
      <c r="B1439" s="402">
        <v>9210232</v>
      </c>
      <c r="C1439" s="108"/>
      <c r="D1439" s="108"/>
      <c r="E1439" s="108"/>
      <c r="F1439" s="108">
        <v>15</v>
      </c>
      <c r="G1439" s="108"/>
      <c r="H1439" s="108"/>
      <c r="I1439" s="108"/>
      <c r="J1439" s="108"/>
      <c r="K1439" s="108"/>
      <c r="L1439" s="108">
        <v>15</v>
      </c>
      <c r="M1439" s="108">
        <v>15</v>
      </c>
    </row>
    <row r="1440" spans="1:13" x14ac:dyDescent="0.3">
      <c r="A1440" s="402" t="s">
        <v>14908</v>
      </c>
      <c r="B1440" s="402">
        <v>9210132</v>
      </c>
      <c r="C1440" s="108"/>
      <c r="D1440" s="108">
        <v>8</v>
      </c>
      <c r="E1440" s="108"/>
      <c r="F1440" s="108"/>
      <c r="G1440" s="108">
        <v>8</v>
      </c>
      <c r="H1440" s="108"/>
      <c r="I1440" s="108">
        <v>0.96</v>
      </c>
      <c r="J1440" s="108"/>
      <c r="K1440" s="108">
        <v>1.44</v>
      </c>
      <c r="L1440" s="108">
        <v>18.400000000000002</v>
      </c>
      <c r="M1440" s="108">
        <v>8</v>
      </c>
    </row>
    <row r="1441" spans="1:13" x14ac:dyDescent="0.3">
      <c r="A1441" s="402" t="s">
        <v>14909</v>
      </c>
      <c r="B1441" s="402">
        <v>9210140</v>
      </c>
      <c r="C1441" s="108">
        <v>0.83000000000000007</v>
      </c>
      <c r="D1441" s="108"/>
      <c r="E1441" s="108"/>
      <c r="F1441" s="108"/>
      <c r="G1441" s="108"/>
      <c r="H1441" s="108"/>
      <c r="I1441" s="108">
        <v>0.34</v>
      </c>
      <c r="J1441" s="108"/>
      <c r="K1441" s="108"/>
      <c r="L1441" s="108">
        <v>1.1700000000000002</v>
      </c>
      <c r="M1441" s="108">
        <v>0.83000000000000007</v>
      </c>
    </row>
    <row r="1442" spans="1:13" x14ac:dyDescent="0.3">
      <c r="A1442" s="402" t="s">
        <v>14910</v>
      </c>
      <c r="B1442" s="402">
        <v>9210140</v>
      </c>
      <c r="C1442" s="108"/>
      <c r="D1442" s="108">
        <v>4</v>
      </c>
      <c r="E1442" s="108"/>
      <c r="F1442" s="108"/>
      <c r="G1442" s="108">
        <v>8</v>
      </c>
      <c r="H1442" s="108"/>
      <c r="I1442" s="108"/>
      <c r="J1442" s="108">
        <v>2.3199999999999998</v>
      </c>
      <c r="K1442" s="108">
        <v>1.92</v>
      </c>
      <c r="L1442" s="108">
        <v>16.240000000000002</v>
      </c>
      <c r="M1442" s="108">
        <v>4</v>
      </c>
    </row>
    <row r="1443" spans="1:13" x14ac:dyDescent="0.3">
      <c r="A1443" s="402" t="s">
        <v>14911</v>
      </c>
      <c r="B1443" s="402">
        <v>9210138</v>
      </c>
      <c r="C1443" s="108"/>
      <c r="D1443" s="108">
        <v>4</v>
      </c>
      <c r="E1443" s="108"/>
      <c r="F1443" s="108"/>
      <c r="G1443" s="108">
        <v>4</v>
      </c>
      <c r="H1443" s="108"/>
      <c r="I1443" s="108"/>
      <c r="J1443" s="108"/>
      <c r="K1443" s="108"/>
      <c r="L1443" s="108">
        <v>8</v>
      </c>
      <c r="M1443" s="108">
        <v>4</v>
      </c>
    </row>
    <row r="1444" spans="1:13" x14ac:dyDescent="0.3">
      <c r="A1444" s="402" t="s">
        <v>14912</v>
      </c>
      <c r="B1444" s="402">
        <v>9210132</v>
      </c>
      <c r="C1444" s="108">
        <v>0.32</v>
      </c>
      <c r="D1444" s="108"/>
      <c r="E1444" s="108"/>
      <c r="F1444" s="108"/>
      <c r="G1444" s="108"/>
      <c r="H1444" s="108"/>
      <c r="I1444" s="108">
        <v>0.32</v>
      </c>
      <c r="J1444" s="108">
        <v>0.32</v>
      </c>
      <c r="K1444" s="108"/>
      <c r="L1444" s="108">
        <v>0.96</v>
      </c>
      <c r="M1444" s="108">
        <v>0.32</v>
      </c>
    </row>
    <row r="1445" spans="1:13" x14ac:dyDescent="0.3">
      <c r="A1445" s="402" t="s">
        <v>14913</v>
      </c>
      <c r="B1445" s="402">
        <v>9210138</v>
      </c>
      <c r="C1445" s="108"/>
      <c r="D1445" s="108">
        <v>3</v>
      </c>
      <c r="E1445" s="108"/>
      <c r="F1445" s="108"/>
      <c r="G1445" s="108">
        <v>2</v>
      </c>
      <c r="H1445" s="108"/>
      <c r="I1445" s="108"/>
      <c r="J1445" s="108">
        <v>0.32</v>
      </c>
      <c r="K1445" s="108">
        <v>0.32</v>
      </c>
      <c r="L1445" s="108">
        <v>5.6400000000000006</v>
      </c>
      <c r="M1445" s="108">
        <v>3</v>
      </c>
    </row>
    <row r="1446" spans="1:13" x14ac:dyDescent="0.3">
      <c r="A1446" s="402" t="s">
        <v>14914</v>
      </c>
      <c r="B1446" s="402">
        <v>9210132</v>
      </c>
      <c r="C1446" s="108"/>
      <c r="D1446" s="108">
        <v>4</v>
      </c>
      <c r="E1446" s="108"/>
      <c r="F1446" s="108"/>
      <c r="G1446" s="108">
        <v>4</v>
      </c>
      <c r="H1446" s="108"/>
      <c r="I1446" s="108"/>
      <c r="J1446" s="108"/>
      <c r="K1446" s="108"/>
      <c r="L1446" s="108">
        <v>8</v>
      </c>
      <c r="M1446" s="108">
        <v>4</v>
      </c>
    </row>
    <row r="1447" spans="1:13" x14ac:dyDescent="0.3">
      <c r="A1447" s="402" t="s">
        <v>14915</v>
      </c>
      <c r="B1447" s="402">
        <v>9210136</v>
      </c>
      <c r="C1447" s="108"/>
      <c r="D1447" s="108">
        <v>2</v>
      </c>
      <c r="E1447" s="108"/>
      <c r="F1447" s="108"/>
      <c r="G1447" s="108">
        <v>3</v>
      </c>
      <c r="H1447" s="108"/>
      <c r="I1447" s="108"/>
      <c r="J1447" s="108">
        <v>0.64</v>
      </c>
      <c r="K1447" s="108"/>
      <c r="L1447" s="108">
        <v>5.64</v>
      </c>
      <c r="M1447" s="108">
        <v>2</v>
      </c>
    </row>
    <row r="1448" spans="1:13" x14ac:dyDescent="0.3">
      <c r="A1448" s="402" t="s">
        <v>14916</v>
      </c>
      <c r="B1448" s="402">
        <v>9210136</v>
      </c>
      <c r="C1448" s="108"/>
      <c r="D1448" s="108"/>
      <c r="E1448" s="108">
        <v>2</v>
      </c>
      <c r="F1448" s="108"/>
      <c r="G1448" s="108"/>
      <c r="H1448" s="108"/>
      <c r="I1448" s="108">
        <v>1.92</v>
      </c>
      <c r="J1448" s="108"/>
      <c r="K1448" s="108"/>
      <c r="L1448" s="108">
        <v>3.92</v>
      </c>
      <c r="M1448" s="108">
        <v>2</v>
      </c>
    </row>
    <row r="1449" spans="1:13" x14ac:dyDescent="0.3">
      <c r="A1449" s="402" t="s">
        <v>14917</v>
      </c>
      <c r="B1449" s="402">
        <v>9210136</v>
      </c>
      <c r="C1449" s="108"/>
      <c r="D1449" s="108">
        <v>6</v>
      </c>
      <c r="E1449" s="108"/>
      <c r="F1449" s="108"/>
      <c r="G1449" s="108">
        <v>6</v>
      </c>
      <c r="H1449" s="108"/>
      <c r="I1449" s="108"/>
      <c r="J1449" s="108"/>
      <c r="K1449" s="108">
        <v>0.32</v>
      </c>
      <c r="L1449" s="108">
        <v>12.32</v>
      </c>
      <c r="M1449" s="108">
        <v>6</v>
      </c>
    </row>
    <row r="1450" spans="1:13" x14ac:dyDescent="0.3">
      <c r="A1450" s="402" t="s">
        <v>17583</v>
      </c>
      <c r="B1450" s="402">
        <v>9210136</v>
      </c>
      <c r="C1450" s="108">
        <v>0.32</v>
      </c>
      <c r="D1450" s="108"/>
      <c r="E1450" s="108"/>
      <c r="F1450" s="108"/>
      <c r="G1450" s="108"/>
      <c r="H1450" s="108"/>
      <c r="I1450" s="108">
        <v>0.32</v>
      </c>
      <c r="J1450" s="108">
        <v>0.32</v>
      </c>
      <c r="K1450" s="108"/>
      <c r="L1450" s="108">
        <v>0.96</v>
      </c>
      <c r="M1450" s="108">
        <v>0.32</v>
      </c>
    </row>
    <row r="1451" spans="1:13" x14ac:dyDescent="0.3">
      <c r="A1451" s="402" t="s">
        <v>14918</v>
      </c>
      <c r="B1451" s="402">
        <v>9210136</v>
      </c>
      <c r="C1451" s="108"/>
      <c r="D1451" s="108"/>
      <c r="E1451" s="108"/>
      <c r="F1451" s="108"/>
      <c r="G1451" s="108">
        <v>24</v>
      </c>
      <c r="H1451" s="108"/>
      <c r="I1451" s="108"/>
      <c r="J1451" s="108">
        <v>18</v>
      </c>
      <c r="K1451" s="108"/>
      <c r="L1451" s="108">
        <v>42</v>
      </c>
      <c r="M1451" s="108">
        <v>0</v>
      </c>
    </row>
    <row r="1452" spans="1:13" x14ac:dyDescent="0.3">
      <c r="A1452" s="402" t="s">
        <v>14918</v>
      </c>
      <c r="B1452" s="402">
        <v>9210236</v>
      </c>
      <c r="C1452" s="108"/>
      <c r="D1452" s="108"/>
      <c r="E1452" s="108"/>
      <c r="F1452" s="108">
        <v>10</v>
      </c>
      <c r="G1452" s="108"/>
      <c r="H1452" s="108"/>
      <c r="I1452" s="108"/>
      <c r="J1452" s="108"/>
      <c r="K1452" s="108"/>
      <c r="L1452" s="108">
        <v>10</v>
      </c>
      <c r="M1452" s="108">
        <v>10</v>
      </c>
    </row>
    <row r="1453" spans="1:13" x14ac:dyDescent="0.3">
      <c r="A1453" s="402" t="s">
        <v>14919</v>
      </c>
      <c r="B1453" s="402">
        <v>9210136</v>
      </c>
      <c r="C1453" s="108"/>
      <c r="D1453" s="108"/>
      <c r="E1453" s="108"/>
      <c r="F1453" s="108"/>
      <c r="G1453" s="108"/>
      <c r="H1453" s="108"/>
      <c r="I1453" s="108">
        <v>0.17</v>
      </c>
      <c r="J1453" s="108"/>
      <c r="K1453" s="108"/>
      <c r="L1453" s="108">
        <v>0.17</v>
      </c>
      <c r="M1453" s="108">
        <v>0</v>
      </c>
    </row>
    <row r="1454" spans="1:13" x14ac:dyDescent="0.3">
      <c r="A1454" s="402" t="s">
        <v>14920</v>
      </c>
      <c r="B1454" s="402">
        <v>9210136</v>
      </c>
      <c r="C1454" s="108">
        <v>0.96</v>
      </c>
      <c r="D1454" s="108"/>
      <c r="E1454" s="108"/>
      <c r="F1454" s="108"/>
      <c r="G1454" s="108"/>
      <c r="H1454" s="108"/>
      <c r="I1454" s="108">
        <v>0.32</v>
      </c>
      <c r="J1454" s="108"/>
      <c r="K1454" s="108"/>
      <c r="L1454" s="108">
        <v>1.28</v>
      </c>
      <c r="M1454" s="108">
        <v>0.96</v>
      </c>
    </row>
    <row r="1455" spans="1:13" x14ac:dyDescent="0.3">
      <c r="A1455" s="402" t="s">
        <v>14921</v>
      </c>
      <c r="B1455" s="402">
        <v>9210136</v>
      </c>
      <c r="C1455" s="108"/>
      <c r="D1455" s="108">
        <v>2</v>
      </c>
      <c r="E1455" s="108"/>
      <c r="F1455" s="108"/>
      <c r="G1455" s="108"/>
      <c r="H1455" s="108"/>
      <c r="I1455" s="108">
        <v>1.28</v>
      </c>
      <c r="J1455" s="108"/>
      <c r="K1455" s="108"/>
      <c r="L1455" s="108">
        <v>3.2800000000000002</v>
      </c>
      <c r="M1455" s="108">
        <v>2</v>
      </c>
    </row>
    <row r="1456" spans="1:13" x14ac:dyDescent="0.3">
      <c r="A1456" s="402" t="s">
        <v>14922</v>
      </c>
      <c r="B1456" s="402">
        <v>9210138</v>
      </c>
      <c r="C1456" s="108"/>
      <c r="D1456" s="108">
        <v>8</v>
      </c>
      <c r="E1456" s="108"/>
      <c r="F1456" s="108"/>
      <c r="G1456" s="108">
        <v>8</v>
      </c>
      <c r="H1456" s="108"/>
      <c r="I1456" s="108"/>
      <c r="J1456" s="108">
        <v>0.32</v>
      </c>
      <c r="K1456" s="108"/>
      <c r="L1456" s="108">
        <v>16.32</v>
      </c>
      <c r="M1456" s="108">
        <v>8</v>
      </c>
    </row>
    <row r="1457" spans="1:13" x14ac:dyDescent="0.3">
      <c r="A1457" s="402" t="s">
        <v>14923</v>
      </c>
      <c r="B1457" s="402">
        <v>9210136</v>
      </c>
      <c r="C1457" s="108"/>
      <c r="D1457" s="108">
        <v>1</v>
      </c>
      <c r="E1457" s="108"/>
      <c r="F1457" s="108"/>
      <c r="G1457" s="108"/>
      <c r="H1457" s="108"/>
      <c r="I1457" s="108">
        <v>0.48</v>
      </c>
      <c r="J1457" s="108"/>
      <c r="K1457" s="108">
        <v>0.48</v>
      </c>
      <c r="L1457" s="108">
        <v>1.96</v>
      </c>
      <c r="M1457" s="108">
        <v>1</v>
      </c>
    </row>
    <row r="1458" spans="1:13" x14ac:dyDescent="0.3">
      <c r="A1458" s="402" t="s">
        <v>14924</v>
      </c>
      <c r="B1458" s="402">
        <v>9210136</v>
      </c>
      <c r="C1458" s="108">
        <v>0.48</v>
      </c>
      <c r="D1458" s="108"/>
      <c r="E1458" s="108"/>
      <c r="F1458" s="108"/>
      <c r="G1458" s="108"/>
      <c r="H1458" s="108"/>
      <c r="I1458" s="108">
        <v>0.48</v>
      </c>
      <c r="J1458" s="108"/>
      <c r="K1458" s="108"/>
      <c r="L1458" s="108">
        <v>0.96</v>
      </c>
      <c r="M1458" s="108">
        <v>0.48</v>
      </c>
    </row>
    <row r="1459" spans="1:13" x14ac:dyDescent="0.3">
      <c r="A1459" s="402" t="s">
        <v>14925</v>
      </c>
      <c r="B1459" s="402">
        <v>9210136</v>
      </c>
      <c r="C1459" s="108"/>
      <c r="D1459" s="108">
        <v>4</v>
      </c>
      <c r="E1459" s="108"/>
      <c r="F1459" s="108"/>
      <c r="G1459" s="108">
        <v>12</v>
      </c>
      <c r="H1459" s="108"/>
      <c r="I1459" s="108"/>
      <c r="J1459" s="108"/>
      <c r="K1459" s="108"/>
      <c r="L1459" s="108">
        <v>16</v>
      </c>
      <c r="M1459" s="108">
        <v>4</v>
      </c>
    </row>
    <row r="1460" spans="1:13" x14ac:dyDescent="0.3">
      <c r="A1460" s="402" t="s">
        <v>14926</v>
      </c>
      <c r="B1460" s="402">
        <v>9210136</v>
      </c>
      <c r="C1460" s="108"/>
      <c r="D1460" s="108"/>
      <c r="E1460" s="108">
        <v>1</v>
      </c>
      <c r="F1460" s="108"/>
      <c r="G1460" s="108">
        <v>1</v>
      </c>
      <c r="H1460" s="108"/>
      <c r="I1460" s="108"/>
      <c r="J1460" s="108"/>
      <c r="K1460" s="108"/>
      <c r="L1460" s="108">
        <v>2</v>
      </c>
      <c r="M1460" s="108">
        <v>1</v>
      </c>
    </row>
    <row r="1461" spans="1:13" x14ac:dyDescent="0.3">
      <c r="A1461" s="402" t="s">
        <v>14927</v>
      </c>
      <c r="B1461" s="402">
        <v>9210136</v>
      </c>
      <c r="C1461" s="108"/>
      <c r="D1461" s="108">
        <v>1</v>
      </c>
      <c r="E1461" s="108"/>
      <c r="F1461" s="108"/>
      <c r="G1461" s="108">
        <v>1</v>
      </c>
      <c r="H1461" s="108"/>
      <c r="I1461" s="108"/>
      <c r="J1461" s="108"/>
      <c r="K1461" s="108"/>
      <c r="L1461" s="108">
        <v>2</v>
      </c>
      <c r="M1461" s="108">
        <v>1</v>
      </c>
    </row>
    <row r="1462" spans="1:13" x14ac:dyDescent="0.3">
      <c r="A1462" s="402" t="s">
        <v>14928</v>
      </c>
      <c r="B1462" s="402">
        <v>9210136</v>
      </c>
      <c r="C1462" s="108"/>
      <c r="D1462" s="108">
        <v>1</v>
      </c>
      <c r="E1462" s="108"/>
      <c r="F1462" s="108"/>
      <c r="G1462" s="108"/>
      <c r="H1462" s="108"/>
      <c r="I1462" s="108"/>
      <c r="J1462" s="108"/>
      <c r="K1462" s="108"/>
      <c r="L1462" s="108">
        <v>1</v>
      </c>
      <c r="M1462" s="108">
        <v>1</v>
      </c>
    </row>
    <row r="1463" spans="1:13" x14ac:dyDescent="0.3">
      <c r="A1463" s="402" t="s">
        <v>14929</v>
      </c>
      <c r="B1463" s="402">
        <v>9210136</v>
      </c>
      <c r="C1463" s="108"/>
      <c r="D1463" s="108">
        <v>4</v>
      </c>
      <c r="E1463" s="108"/>
      <c r="F1463" s="108"/>
      <c r="G1463" s="108"/>
      <c r="H1463" s="108"/>
      <c r="I1463" s="108"/>
      <c r="J1463" s="108">
        <v>0.32</v>
      </c>
      <c r="K1463" s="108"/>
      <c r="L1463" s="108">
        <v>4.32</v>
      </c>
      <c r="M1463" s="108">
        <v>4</v>
      </c>
    </row>
    <row r="1464" spans="1:13" x14ac:dyDescent="0.3">
      <c r="A1464" s="402" t="s">
        <v>14930</v>
      </c>
      <c r="B1464" s="402">
        <v>9210136</v>
      </c>
      <c r="C1464" s="108">
        <v>0.96</v>
      </c>
      <c r="D1464" s="108">
        <v>15</v>
      </c>
      <c r="E1464" s="108"/>
      <c r="F1464" s="108"/>
      <c r="G1464" s="108">
        <v>18</v>
      </c>
      <c r="H1464" s="108"/>
      <c r="I1464" s="108"/>
      <c r="J1464" s="108">
        <v>0.96</v>
      </c>
      <c r="K1464" s="108"/>
      <c r="L1464" s="108">
        <v>34.92</v>
      </c>
      <c r="M1464" s="108">
        <v>15.96</v>
      </c>
    </row>
    <row r="1465" spans="1:13" x14ac:dyDescent="0.3">
      <c r="A1465" s="402" t="s">
        <v>14931</v>
      </c>
      <c r="B1465" s="402">
        <v>9210136</v>
      </c>
      <c r="C1465" s="108"/>
      <c r="D1465" s="108">
        <v>2</v>
      </c>
      <c r="E1465" s="108"/>
      <c r="F1465" s="108"/>
      <c r="G1465" s="108"/>
      <c r="H1465" s="108"/>
      <c r="I1465" s="108"/>
      <c r="J1465" s="108">
        <v>0.32</v>
      </c>
      <c r="K1465" s="108"/>
      <c r="L1465" s="108">
        <v>2.3199999999999998</v>
      </c>
      <c r="M1465" s="108">
        <v>2</v>
      </c>
    </row>
    <row r="1466" spans="1:13" x14ac:dyDescent="0.3">
      <c r="A1466" s="402" t="s">
        <v>14932</v>
      </c>
      <c r="B1466" s="402">
        <v>9210136</v>
      </c>
      <c r="C1466" s="108">
        <v>0.17</v>
      </c>
      <c r="D1466" s="108"/>
      <c r="E1466" s="108"/>
      <c r="F1466" s="108"/>
      <c r="G1466" s="108"/>
      <c r="H1466" s="108"/>
      <c r="I1466" s="108">
        <v>0.32</v>
      </c>
      <c r="J1466" s="108"/>
      <c r="K1466" s="108"/>
      <c r="L1466" s="108">
        <v>0.49</v>
      </c>
      <c r="M1466" s="108">
        <v>0.17</v>
      </c>
    </row>
    <row r="1467" spans="1:13" x14ac:dyDescent="0.3">
      <c r="A1467" s="402" t="s">
        <v>14933</v>
      </c>
      <c r="B1467" s="402">
        <v>9210136</v>
      </c>
      <c r="C1467" s="108"/>
      <c r="D1467" s="108">
        <v>18</v>
      </c>
      <c r="E1467" s="108"/>
      <c r="F1467" s="108"/>
      <c r="G1467" s="108">
        <v>22</v>
      </c>
      <c r="H1467" s="108"/>
      <c r="I1467" s="108"/>
      <c r="J1467" s="108">
        <v>3.1999999999999997</v>
      </c>
      <c r="K1467" s="108"/>
      <c r="L1467" s="108">
        <v>43.2</v>
      </c>
      <c r="M1467" s="108">
        <v>18</v>
      </c>
    </row>
    <row r="1468" spans="1:13" x14ac:dyDescent="0.3">
      <c r="A1468" s="402" t="s">
        <v>14934</v>
      </c>
      <c r="B1468" s="402">
        <v>9210136</v>
      </c>
      <c r="C1468" s="108">
        <v>0.17</v>
      </c>
      <c r="D1468" s="108"/>
      <c r="E1468" s="108"/>
      <c r="F1468" s="108"/>
      <c r="G1468" s="108"/>
      <c r="H1468" s="108"/>
      <c r="I1468" s="108">
        <v>0.32</v>
      </c>
      <c r="J1468" s="108"/>
      <c r="K1468" s="108">
        <v>0.96</v>
      </c>
      <c r="L1468" s="108">
        <v>1.45</v>
      </c>
      <c r="M1468" s="108">
        <v>0.17</v>
      </c>
    </row>
    <row r="1469" spans="1:13" x14ac:dyDescent="0.3">
      <c r="A1469" s="402" t="s">
        <v>14935</v>
      </c>
      <c r="B1469" s="402">
        <v>9210134</v>
      </c>
      <c r="C1469" s="108"/>
      <c r="D1469" s="108">
        <v>8</v>
      </c>
      <c r="E1469" s="108"/>
      <c r="F1469" s="108"/>
      <c r="G1469" s="108">
        <v>28</v>
      </c>
      <c r="H1469" s="108"/>
      <c r="I1469" s="108"/>
      <c r="J1469" s="108">
        <v>2</v>
      </c>
      <c r="K1469" s="108"/>
      <c r="L1469" s="108">
        <v>38</v>
      </c>
      <c r="M1469" s="108">
        <v>8</v>
      </c>
    </row>
    <row r="1470" spans="1:13" x14ac:dyDescent="0.3">
      <c r="A1470" s="402" t="s">
        <v>14936</v>
      </c>
      <c r="B1470" s="402">
        <v>9210136</v>
      </c>
      <c r="C1470" s="108"/>
      <c r="D1470" s="108">
        <v>3</v>
      </c>
      <c r="E1470" s="108"/>
      <c r="F1470" s="108"/>
      <c r="G1470" s="108">
        <v>3</v>
      </c>
      <c r="H1470" s="108"/>
      <c r="I1470" s="108"/>
      <c r="J1470" s="108"/>
      <c r="K1470" s="108"/>
      <c r="L1470" s="108">
        <v>6</v>
      </c>
      <c r="M1470" s="108">
        <v>3</v>
      </c>
    </row>
    <row r="1471" spans="1:13" x14ac:dyDescent="0.3">
      <c r="A1471" s="402" t="s">
        <v>14937</v>
      </c>
      <c r="B1471" s="402">
        <v>9210136</v>
      </c>
      <c r="C1471" s="108">
        <v>0.51</v>
      </c>
      <c r="D1471" s="108">
        <v>1</v>
      </c>
      <c r="E1471" s="108"/>
      <c r="F1471" s="108"/>
      <c r="G1471" s="108">
        <v>1</v>
      </c>
      <c r="H1471" s="108"/>
      <c r="I1471" s="108"/>
      <c r="J1471" s="108"/>
      <c r="K1471" s="108"/>
      <c r="L1471" s="108">
        <v>2.5099999999999998</v>
      </c>
      <c r="M1471" s="108">
        <v>1.51</v>
      </c>
    </row>
    <row r="1472" spans="1:13" x14ac:dyDescent="0.3">
      <c r="A1472" s="402" t="s">
        <v>14938</v>
      </c>
      <c r="B1472" s="402">
        <v>9210136</v>
      </c>
      <c r="C1472" s="108"/>
      <c r="D1472" s="108">
        <v>4</v>
      </c>
      <c r="E1472" s="108"/>
      <c r="F1472" s="108"/>
      <c r="G1472" s="108">
        <v>6</v>
      </c>
      <c r="H1472" s="108"/>
      <c r="I1472" s="108"/>
      <c r="J1472" s="108">
        <v>1.92</v>
      </c>
      <c r="K1472" s="108"/>
      <c r="L1472" s="108">
        <v>11.92</v>
      </c>
      <c r="M1472" s="108">
        <v>4</v>
      </c>
    </row>
    <row r="1473" spans="1:13" x14ac:dyDescent="0.3">
      <c r="A1473" s="402" t="s">
        <v>14939</v>
      </c>
      <c r="B1473" s="402">
        <v>9210136</v>
      </c>
      <c r="C1473" s="108">
        <v>0.17</v>
      </c>
      <c r="D1473" s="108"/>
      <c r="E1473" s="108"/>
      <c r="F1473" s="108"/>
      <c r="G1473" s="108"/>
      <c r="H1473" s="108"/>
      <c r="I1473" s="108">
        <v>1.92</v>
      </c>
      <c r="J1473" s="108"/>
      <c r="K1473" s="108"/>
      <c r="L1473" s="108">
        <v>2.09</v>
      </c>
      <c r="M1473" s="108">
        <v>0.17</v>
      </c>
    </row>
    <row r="1474" spans="1:13" x14ac:dyDescent="0.3">
      <c r="A1474" s="402" t="s">
        <v>14940</v>
      </c>
      <c r="B1474" s="402">
        <v>9210136</v>
      </c>
      <c r="C1474" s="108"/>
      <c r="D1474" s="108">
        <v>2</v>
      </c>
      <c r="E1474" s="108"/>
      <c r="F1474" s="108"/>
      <c r="G1474" s="108">
        <v>2</v>
      </c>
      <c r="H1474" s="108"/>
      <c r="I1474" s="108"/>
      <c r="J1474" s="108"/>
      <c r="K1474" s="108"/>
      <c r="L1474" s="108">
        <v>4</v>
      </c>
      <c r="M1474" s="108">
        <v>2</v>
      </c>
    </row>
    <row r="1475" spans="1:13" x14ac:dyDescent="0.3">
      <c r="A1475" s="402" t="s">
        <v>14941</v>
      </c>
      <c r="B1475" s="402">
        <v>9210136</v>
      </c>
      <c r="C1475" s="108">
        <v>0.85000000000000009</v>
      </c>
      <c r="D1475" s="108"/>
      <c r="E1475" s="108"/>
      <c r="F1475" s="108"/>
      <c r="G1475" s="108"/>
      <c r="H1475" s="108"/>
      <c r="I1475" s="108"/>
      <c r="J1475" s="108"/>
      <c r="K1475" s="108"/>
      <c r="L1475" s="108">
        <v>0.85000000000000009</v>
      </c>
      <c r="M1475" s="108">
        <v>0.85000000000000009</v>
      </c>
    </row>
    <row r="1476" spans="1:13" x14ac:dyDescent="0.3">
      <c r="A1476" s="402" t="s">
        <v>15872</v>
      </c>
      <c r="B1476" s="402">
        <v>9210136</v>
      </c>
      <c r="C1476" s="108">
        <v>0.32</v>
      </c>
      <c r="D1476" s="108"/>
      <c r="E1476" s="108"/>
      <c r="F1476" s="108"/>
      <c r="G1476" s="108"/>
      <c r="H1476" s="108"/>
      <c r="I1476" s="108">
        <v>1.92</v>
      </c>
      <c r="J1476" s="108">
        <v>0.32</v>
      </c>
      <c r="K1476" s="108"/>
      <c r="L1476" s="108">
        <v>2.56</v>
      </c>
      <c r="M1476" s="108">
        <v>0.32</v>
      </c>
    </row>
    <row r="1477" spans="1:13" x14ac:dyDescent="0.3">
      <c r="A1477" s="402" t="s">
        <v>14942</v>
      </c>
      <c r="B1477" s="402">
        <v>9210136</v>
      </c>
      <c r="C1477" s="108">
        <v>0.85000000000000009</v>
      </c>
      <c r="D1477" s="108"/>
      <c r="E1477" s="108"/>
      <c r="F1477" s="108"/>
      <c r="G1477" s="108"/>
      <c r="H1477" s="108"/>
      <c r="I1477" s="108"/>
      <c r="J1477" s="108"/>
      <c r="K1477" s="108"/>
      <c r="L1477" s="108">
        <v>0.85000000000000009</v>
      </c>
      <c r="M1477" s="108">
        <v>0.85000000000000009</v>
      </c>
    </row>
    <row r="1478" spans="1:13" x14ac:dyDescent="0.3">
      <c r="A1478" s="402" t="s">
        <v>14943</v>
      </c>
      <c r="B1478" s="402">
        <v>9210136</v>
      </c>
      <c r="C1478" s="108">
        <v>0.32</v>
      </c>
      <c r="D1478" s="108"/>
      <c r="E1478" s="108"/>
      <c r="F1478" s="108"/>
      <c r="G1478" s="108"/>
      <c r="H1478" s="108"/>
      <c r="I1478" s="108">
        <v>0.32</v>
      </c>
      <c r="J1478" s="108"/>
      <c r="K1478" s="108"/>
      <c r="L1478" s="108">
        <v>0.64</v>
      </c>
      <c r="M1478" s="108">
        <v>0.32</v>
      </c>
    </row>
    <row r="1479" spans="1:13" x14ac:dyDescent="0.3">
      <c r="A1479" s="402" t="s">
        <v>14944</v>
      </c>
      <c r="B1479" s="402">
        <v>9210136</v>
      </c>
      <c r="C1479" s="108">
        <v>0.17</v>
      </c>
      <c r="D1479" s="108"/>
      <c r="E1479" s="108"/>
      <c r="F1479" s="108"/>
      <c r="G1479" s="108"/>
      <c r="H1479" s="108"/>
      <c r="I1479" s="108">
        <v>0.48</v>
      </c>
      <c r="J1479" s="108"/>
      <c r="K1479" s="108"/>
      <c r="L1479" s="108">
        <v>0.65</v>
      </c>
      <c r="M1479" s="108">
        <v>0.17</v>
      </c>
    </row>
    <row r="1480" spans="1:13" x14ac:dyDescent="0.3">
      <c r="A1480" s="402" t="s">
        <v>14945</v>
      </c>
      <c r="B1480" s="402">
        <v>9210136</v>
      </c>
      <c r="C1480" s="108"/>
      <c r="D1480" s="108"/>
      <c r="E1480" s="108">
        <v>2</v>
      </c>
      <c r="F1480" s="108"/>
      <c r="G1480" s="108">
        <v>2</v>
      </c>
      <c r="H1480" s="108"/>
      <c r="I1480" s="108"/>
      <c r="J1480" s="108"/>
      <c r="K1480" s="108">
        <v>0.32</v>
      </c>
      <c r="L1480" s="108">
        <v>4.32</v>
      </c>
      <c r="M1480" s="108">
        <v>2</v>
      </c>
    </row>
    <row r="1481" spans="1:13" x14ac:dyDescent="0.3">
      <c r="A1481" s="402" t="s">
        <v>14946</v>
      </c>
      <c r="B1481" s="402">
        <v>9210136</v>
      </c>
      <c r="C1481" s="108"/>
      <c r="D1481" s="108">
        <v>6</v>
      </c>
      <c r="E1481" s="108"/>
      <c r="F1481" s="108"/>
      <c r="G1481" s="108">
        <v>24</v>
      </c>
      <c r="H1481" s="108"/>
      <c r="I1481" s="108"/>
      <c r="J1481" s="108">
        <v>3.84</v>
      </c>
      <c r="K1481" s="108"/>
      <c r="L1481" s="108">
        <v>33.840000000000003</v>
      </c>
      <c r="M1481" s="108">
        <v>6</v>
      </c>
    </row>
    <row r="1482" spans="1:13" x14ac:dyDescent="0.3">
      <c r="A1482" s="402" t="s">
        <v>14947</v>
      </c>
      <c r="B1482" s="402">
        <v>9210236</v>
      </c>
      <c r="C1482" s="108"/>
      <c r="D1482" s="108"/>
      <c r="E1482" s="108"/>
      <c r="F1482" s="108">
        <v>10</v>
      </c>
      <c r="G1482" s="108"/>
      <c r="H1482" s="108"/>
      <c r="I1482" s="108"/>
      <c r="J1482" s="108"/>
      <c r="K1482" s="108"/>
      <c r="L1482" s="108">
        <v>10</v>
      </c>
      <c r="M1482" s="108">
        <v>10</v>
      </c>
    </row>
    <row r="1483" spans="1:13" x14ac:dyDescent="0.3">
      <c r="A1483" s="402" t="s">
        <v>14948</v>
      </c>
      <c r="B1483" s="402">
        <v>9210136</v>
      </c>
      <c r="C1483" s="108">
        <v>0.48</v>
      </c>
      <c r="D1483" s="108"/>
      <c r="E1483" s="108"/>
      <c r="F1483" s="108"/>
      <c r="G1483" s="108"/>
      <c r="H1483" s="108"/>
      <c r="I1483" s="108">
        <v>0.96</v>
      </c>
      <c r="J1483" s="108"/>
      <c r="K1483" s="108">
        <v>0.64</v>
      </c>
      <c r="L1483" s="108">
        <v>2.08</v>
      </c>
      <c r="M1483" s="108">
        <v>0.48</v>
      </c>
    </row>
    <row r="1484" spans="1:13" x14ac:dyDescent="0.3">
      <c r="A1484" s="402" t="s">
        <v>16496</v>
      </c>
      <c r="B1484" s="402">
        <v>9210136</v>
      </c>
      <c r="C1484" s="108"/>
      <c r="D1484" s="108"/>
      <c r="E1484" s="108"/>
      <c r="F1484" s="108"/>
      <c r="G1484" s="108"/>
      <c r="H1484" s="108"/>
      <c r="I1484" s="108"/>
      <c r="J1484" s="108"/>
      <c r="K1484" s="108">
        <v>0.48</v>
      </c>
      <c r="L1484" s="108">
        <v>0.48</v>
      </c>
      <c r="M1484" s="108">
        <v>0</v>
      </c>
    </row>
    <row r="1485" spans="1:13" x14ac:dyDescent="0.3">
      <c r="A1485" s="402" t="s">
        <v>14949</v>
      </c>
      <c r="B1485" s="402">
        <v>9210136</v>
      </c>
      <c r="C1485" s="108">
        <v>0.51</v>
      </c>
      <c r="D1485" s="108"/>
      <c r="E1485" s="108"/>
      <c r="F1485" s="108"/>
      <c r="G1485" s="108"/>
      <c r="H1485" s="108"/>
      <c r="I1485" s="108">
        <v>0.17</v>
      </c>
      <c r="J1485" s="108"/>
      <c r="K1485" s="108"/>
      <c r="L1485" s="108">
        <v>0.68</v>
      </c>
      <c r="M1485" s="108">
        <v>0.51</v>
      </c>
    </row>
    <row r="1486" spans="1:13" x14ac:dyDescent="0.3">
      <c r="A1486" s="402" t="s">
        <v>14950</v>
      </c>
      <c r="B1486" s="402">
        <v>9210136</v>
      </c>
      <c r="C1486" s="108">
        <v>0.48</v>
      </c>
      <c r="D1486" s="108"/>
      <c r="E1486" s="108"/>
      <c r="F1486" s="108"/>
      <c r="G1486" s="108"/>
      <c r="H1486" s="108"/>
      <c r="I1486" s="108">
        <v>0.48</v>
      </c>
      <c r="J1486" s="108">
        <v>0.64</v>
      </c>
      <c r="K1486" s="108"/>
      <c r="L1486" s="108">
        <v>1.6</v>
      </c>
      <c r="M1486" s="108">
        <v>0.48</v>
      </c>
    </row>
    <row r="1487" spans="1:13" x14ac:dyDescent="0.3">
      <c r="A1487" s="402" t="s">
        <v>18055</v>
      </c>
      <c r="B1487" s="402">
        <v>9210236</v>
      </c>
      <c r="C1487" s="108"/>
      <c r="D1487" s="108"/>
      <c r="E1487" s="108"/>
      <c r="F1487" s="108"/>
      <c r="G1487" s="108"/>
      <c r="H1487" s="108">
        <v>0</v>
      </c>
      <c r="I1487" s="108"/>
      <c r="J1487" s="108"/>
      <c r="K1487" s="108"/>
      <c r="L1487" s="108">
        <v>0</v>
      </c>
      <c r="M1487" s="108">
        <v>0</v>
      </c>
    </row>
    <row r="1488" spans="1:13" x14ac:dyDescent="0.3">
      <c r="A1488" s="402" t="s">
        <v>17406</v>
      </c>
      <c r="B1488" s="402">
        <v>9210132</v>
      </c>
      <c r="C1488" s="108">
        <v>0.48</v>
      </c>
      <c r="D1488" s="108"/>
      <c r="E1488" s="108"/>
      <c r="F1488" s="108"/>
      <c r="G1488" s="108"/>
      <c r="H1488" s="108"/>
      <c r="I1488" s="108">
        <v>0.17</v>
      </c>
      <c r="J1488" s="108">
        <v>0.32</v>
      </c>
      <c r="K1488" s="108"/>
      <c r="L1488" s="108">
        <v>0.97000000000000008</v>
      </c>
      <c r="M1488" s="108">
        <v>0.48</v>
      </c>
    </row>
    <row r="1489" spans="1:13" x14ac:dyDescent="0.3">
      <c r="A1489" s="402" t="s">
        <v>14951</v>
      </c>
      <c r="B1489" s="402">
        <v>9210144</v>
      </c>
      <c r="C1489" s="108"/>
      <c r="D1489" s="108">
        <v>15</v>
      </c>
      <c r="E1489" s="108"/>
      <c r="F1489" s="108"/>
      <c r="G1489" s="108">
        <v>12</v>
      </c>
      <c r="H1489" s="108"/>
      <c r="I1489" s="108"/>
      <c r="J1489" s="108">
        <v>0.64</v>
      </c>
      <c r="K1489" s="108"/>
      <c r="L1489" s="108">
        <v>27.64</v>
      </c>
      <c r="M1489" s="108">
        <v>15</v>
      </c>
    </row>
    <row r="1490" spans="1:13" x14ac:dyDescent="0.3">
      <c r="A1490" s="402" t="s">
        <v>14952</v>
      </c>
      <c r="B1490" s="402">
        <v>9210134</v>
      </c>
      <c r="C1490" s="108"/>
      <c r="D1490" s="108">
        <v>16</v>
      </c>
      <c r="E1490" s="108"/>
      <c r="F1490" s="108"/>
      <c r="G1490" s="108">
        <v>24</v>
      </c>
      <c r="H1490" s="108"/>
      <c r="I1490" s="108"/>
      <c r="J1490" s="108">
        <v>7.92</v>
      </c>
      <c r="K1490" s="108"/>
      <c r="L1490" s="108">
        <v>47.92</v>
      </c>
      <c r="M1490" s="108">
        <v>16</v>
      </c>
    </row>
    <row r="1491" spans="1:13" x14ac:dyDescent="0.3">
      <c r="A1491" s="402" t="s">
        <v>14953</v>
      </c>
      <c r="B1491" s="402">
        <v>9210136</v>
      </c>
      <c r="C1491" s="108">
        <v>0.51</v>
      </c>
      <c r="D1491" s="108"/>
      <c r="E1491" s="108"/>
      <c r="F1491" s="108"/>
      <c r="G1491" s="108"/>
      <c r="H1491" s="108"/>
      <c r="I1491" s="108"/>
      <c r="J1491" s="108"/>
      <c r="K1491" s="108"/>
      <c r="L1491" s="108">
        <v>0.51</v>
      </c>
      <c r="M1491" s="108">
        <v>0.51</v>
      </c>
    </row>
    <row r="1492" spans="1:13" x14ac:dyDescent="0.3">
      <c r="A1492" s="402" t="s">
        <v>14954</v>
      </c>
      <c r="B1492" s="402">
        <v>9210132</v>
      </c>
      <c r="C1492" s="108">
        <v>0.48</v>
      </c>
      <c r="D1492" s="108"/>
      <c r="E1492" s="108"/>
      <c r="F1492" s="108"/>
      <c r="G1492" s="108"/>
      <c r="H1492" s="108"/>
      <c r="I1492" s="108">
        <v>0.48</v>
      </c>
      <c r="J1492" s="108"/>
      <c r="K1492" s="108">
        <v>0.96</v>
      </c>
      <c r="L1492" s="108">
        <v>1.92</v>
      </c>
      <c r="M1492" s="108">
        <v>0.48</v>
      </c>
    </row>
    <row r="1493" spans="1:13" x14ac:dyDescent="0.3">
      <c r="A1493" s="402" t="s">
        <v>14955</v>
      </c>
      <c r="B1493" s="402">
        <v>9210136</v>
      </c>
      <c r="C1493" s="108">
        <v>0.51</v>
      </c>
      <c r="D1493" s="108">
        <v>2</v>
      </c>
      <c r="E1493" s="108"/>
      <c r="F1493" s="108"/>
      <c r="G1493" s="108">
        <v>3</v>
      </c>
      <c r="H1493" s="108"/>
      <c r="I1493" s="108">
        <v>0.17</v>
      </c>
      <c r="J1493" s="108"/>
      <c r="K1493" s="108">
        <v>0.32</v>
      </c>
      <c r="L1493" s="108">
        <v>6</v>
      </c>
      <c r="M1493" s="108">
        <v>2.5099999999999998</v>
      </c>
    </row>
    <row r="1494" spans="1:13" x14ac:dyDescent="0.3">
      <c r="A1494" s="402" t="s">
        <v>14956</v>
      </c>
      <c r="B1494" s="402">
        <v>9210136</v>
      </c>
      <c r="C1494" s="108">
        <v>0.48</v>
      </c>
      <c r="D1494" s="108"/>
      <c r="E1494" s="108"/>
      <c r="F1494" s="108"/>
      <c r="G1494" s="108">
        <v>4</v>
      </c>
      <c r="H1494" s="108"/>
      <c r="I1494" s="108"/>
      <c r="J1494" s="108">
        <v>0.96</v>
      </c>
      <c r="K1494" s="108"/>
      <c r="L1494" s="108">
        <v>5.44</v>
      </c>
      <c r="M1494" s="108">
        <v>0.48</v>
      </c>
    </row>
    <row r="1495" spans="1:13" x14ac:dyDescent="0.3">
      <c r="A1495" s="402" t="s">
        <v>14957</v>
      </c>
      <c r="B1495" s="402">
        <v>9210136</v>
      </c>
      <c r="C1495" s="108">
        <v>0.32</v>
      </c>
      <c r="D1495" s="108"/>
      <c r="E1495" s="108"/>
      <c r="F1495" s="108"/>
      <c r="G1495" s="108">
        <v>4</v>
      </c>
      <c r="H1495" s="108"/>
      <c r="I1495" s="108"/>
      <c r="J1495" s="108">
        <v>0.96</v>
      </c>
      <c r="K1495" s="108"/>
      <c r="L1495" s="108">
        <v>5.28</v>
      </c>
      <c r="M1495" s="108">
        <v>0.32</v>
      </c>
    </row>
    <row r="1496" spans="1:13" x14ac:dyDescent="0.3">
      <c r="A1496" s="402" t="s">
        <v>14958</v>
      </c>
      <c r="B1496" s="402">
        <v>9210136</v>
      </c>
      <c r="C1496" s="108"/>
      <c r="D1496" s="108">
        <v>1</v>
      </c>
      <c r="E1496" s="108"/>
      <c r="F1496" s="108"/>
      <c r="G1496" s="108"/>
      <c r="H1496" s="108"/>
      <c r="I1496" s="108">
        <v>0.48</v>
      </c>
      <c r="J1496" s="108"/>
      <c r="K1496" s="108"/>
      <c r="L1496" s="108">
        <v>1.48</v>
      </c>
      <c r="M1496" s="108">
        <v>1</v>
      </c>
    </row>
    <row r="1497" spans="1:13" x14ac:dyDescent="0.3">
      <c r="A1497" s="402" t="s">
        <v>14959</v>
      </c>
      <c r="B1497" s="402">
        <v>9210136</v>
      </c>
      <c r="C1497" s="108">
        <v>0.32</v>
      </c>
      <c r="D1497" s="108"/>
      <c r="E1497" s="108"/>
      <c r="F1497" s="108"/>
      <c r="G1497" s="108"/>
      <c r="H1497" s="108"/>
      <c r="I1497" s="108">
        <v>0.48</v>
      </c>
      <c r="J1497" s="108"/>
      <c r="K1497" s="108"/>
      <c r="L1497" s="108">
        <v>0.8</v>
      </c>
      <c r="M1497" s="108">
        <v>0.32</v>
      </c>
    </row>
    <row r="1498" spans="1:13" x14ac:dyDescent="0.3">
      <c r="A1498" s="402" t="s">
        <v>14960</v>
      </c>
      <c r="B1498" s="402">
        <v>9210132</v>
      </c>
      <c r="C1498" s="108"/>
      <c r="D1498" s="108">
        <v>3</v>
      </c>
      <c r="E1498" s="108"/>
      <c r="F1498" s="108"/>
      <c r="G1498" s="108">
        <v>12</v>
      </c>
      <c r="H1498" s="108"/>
      <c r="I1498" s="108"/>
      <c r="J1498" s="108">
        <v>1.92</v>
      </c>
      <c r="K1498" s="108"/>
      <c r="L1498" s="108">
        <v>16.920000000000002</v>
      </c>
      <c r="M1498" s="108">
        <v>3</v>
      </c>
    </row>
    <row r="1499" spans="1:13" x14ac:dyDescent="0.3">
      <c r="A1499" s="402" t="s">
        <v>14961</v>
      </c>
      <c r="B1499" s="402">
        <v>9210138</v>
      </c>
      <c r="C1499" s="108"/>
      <c r="D1499" s="108">
        <v>2</v>
      </c>
      <c r="E1499" s="108"/>
      <c r="F1499" s="108"/>
      <c r="G1499" s="108">
        <v>6</v>
      </c>
      <c r="H1499" s="108"/>
      <c r="I1499" s="108"/>
      <c r="J1499" s="108">
        <v>0.32</v>
      </c>
      <c r="K1499" s="108"/>
      <c r="L1499" s="108">
        <v>8.32</v>
      </c>
      <c r="M1499" s="108">
        <v>2</v>
      </c>
    </row>
    <row r="1500" spans="1:13" x14ac:dyDescent="0.3">
      <c r="A1500" s="402" t="s">
        <v>14962</v>
      </c>
      <c r="B1500" s="402">
        <v>9210144</v>
      </c>
      <c r="C1500" s="108"/>
      <c r="D1500" s="108">
        <v>4</v>
      </c>
      <c r="E1500" s="108"/>
      <c r="F1500" s="108"/>
      <c r="G1500" s="108">
        <v>4</v>
      </c>
      <c r="H1500" s="108"/>
      <c r="I1500" s="108"/>
      <c r="J1500" s="108"/>
      <c r="K1500" s="108"/>
      <c r="L1500" s="108">
        <v>8</v>
      </c>
      <c r="M1500" s="108">
        <v>4</v>
      </c>
    </row>
    <row r="1501" spans="1:13" x14ac:dyDescent="0.3">
      <c r="A1501" s="402" t="s">
        <v>15543</v>
      </c>
      <c r="B1501" s="402">
        <v>9210136</v>
      </c>
      <c r="C1501" s="108">
        <v>0.51</v>
      </c>
      <c r="D1501" s="108"/>
      <c r="E1501" s="108"/>
      <c r="F1501" s="108"/>
      <c r="G1501" s="108"/>
      <c r="H1501" s="108"/>
      <c r="I1501" s="108">
        <v>0.17</v>
      </c>
      <c r="J1501" s="108"/>
      <c r="K1501" s="108"/>
      <c r="L1501" s="108">
        <v>0.68</v>
      </c>
      <c r="M1501" s="108">
        <v>0.51</v>
      </c>
    </row>
    <row r="1502" spans="1:13" x14ac:dyDescent="0.3">
      <c r="A1502" s="402" t="s">
        <v>14963</v>
      </c>
      <c r="B1502" s="402">
        <v>9210136</v>
      </c>
      <c r="C1502" s="108"/>
      <c r="D1502" s="108">
        <v>2</v>
      </c>
      <c r="E1502" s="108"/>
      <c r="F1502" s="108"/>
      <c r="G1502" s="108">
        <v>4</v>
      </c>
      <c r="H1502" s="108"/>
      <c r="I1502" s="108"/>
      <c r="J1502" s="108">
        <v>0.32</v>
      </c>
      <c r="K1502" s="108"/>
      <c r="L1502" s="108">
        <v>6.32</v>
      </c>
      <c r="M1502" s="108">
        <v>2</v>
      </c>
    </row>
    <row r="1503" spans="1:13" x14ac:dyDescent="0.3">
      <c r="A1503" s="402" t="s">
        <v>14964</v>
      </c>
      <c r="B1503" s="402">
        <v>9210136</v>
      </c>
      <c r="C1503" s="108"/>
      <c r="D1503" s="108">
        <v>6</v>
      </c>
      <c r="E1503" s="108"/>
      <c r="F1503" s="108"/>
      <c r="G1503" s="108">
        <v>16</v>
      </c>
      <c r="H1503" s="108"/>
      <c r="I1503" s="108"/>
      <c r="J1503" s="108">
        <v>2.56</v>
      </c>
      <c r="K1503" s="108"/>
      <c r="L1503" s="108">
        <v>24.56</v>
      </c>
      <c r="M1503" s="108">
        <v>6</v>
      </c>
    </row>
    <row r="1504" spans="1:13" x14ac:dyDescent="0.3">
      <c r="A1504" s="402" t="s">
        <v>14965</v>
      </c>
      <c r="B1504" s="402">
        <v>9210136</v>
      </c>
      <c r="C1504" s="108">
        <v>0.48</v>
      </c>
      <c r="D1504" s="108"/>
      <c r="E1504" s="108"/>
      <c r="F1504" s="108"/>
      <c r="G1504" s="108"/>
      <c r="H1504" s="108"/>
      <c r="I1504" s="108">
        <v>0.96</v>
      </c>
      <c r="J1504" s="108"/>
      <c r="K1504" s="108"/>
      <c r="L1504" s="108">
        <v>1.44</v>
      </c>
      <c r="M1504" s="108">
        <v>0.48</v>
      </c>
    </row>
    <row r="1505" spans="1:13" x14ac:dyDescent="0.3">
      <c r="A1505" s="402" t="s">
        <v>19186</v>
      </c>
      <c r="B1505" s="402">
        <v>9210136</v>
      </c>
      <c r="C1505" s="108">
        <v>0.48</v>
      </c>
      <c r="D1505" s="108"/>
      <c r="E1505" s="108"/>
      <c r="F1505" s="108"/>
      <c r="G1505" s="108"/>
      <c r="H1505" s="108"/>
      <c r="I1505" s="108">
        <v>0.48</v>
      </c>
      <c r="J1505" s="108">
        <v>0.32</v>
      </c>
      <c r="K1505" s="108"/>
      <c r="L1505" s="108">
        <v>1.28</v>
      </c>
      <c r="M1505" s="108">
        <v>0.48</v>
      </c>
    </row>
    <row r="1506" spans="1:13" x14ac:dyDescent="0.3">
      <c r="A1506" s="402" t="s">
        <v>15969</v>
      </c>
      <c r="B1506" s="402">
        <v>9210136</v>
      </c>
      <c r="C1506" s="108">
        <v>0.48</v>
      </c>
      <c r="D1506" s="108"/>
      <c r="E1506" s="108"/>
      <c r="F1506" s="108"/>
      <c r="G1506" s="108"/>
      <c r="H1506" s="108"/>
      <c r="I1506" s="108">
        <v>0.48</v>
      </c>
      <c r="J1506" s="108">
        <v>0.32</v>
      </c>
      <c r="K1506" s="108"/>
      <c r="L1506" s="108">
        <v>1.28</v>
      </c>
      <c r="M1506" s="108">
        <v>0.48</v>
      </c>
    </row>
    <row r="1507" spans="1:13" x14ac:dyDescent="0.3">
      <c r="A1507" s="402" t="s">
        <v>15544</v>
      </c>
      <c r="B1507" s="402">
        <v>9210136</v>
      </c>
      <c r="C1507" s="108">
        <v>0.51</v>
      </c>
      <c r="D1507" s="108"/>
      <c r="E1507" s="108"/>
      <c r="F1507" s="108"/>
      <c r="G1507" s="108"/>
      <c r="H1507" s="108"/>
      <c r="I1507" s="108"/>
      <c r="J1507" s="108"/>
      <c r="K1507" s="108"/>
      <c r="L1507" s="108">
        <v>0.51</v>
      </c>
      <c r="M1507" s="108">
        <v>0.51</v>
      </c>
    </row>
    <row r="1508" spans="1:13" x14ac:dyDescent="0.3">
      <c r="A1508" s="402" t="s">
        <v>14966</v>
      </c>
      <c r="B1508" s="402">
        <v>9210136</v>
      </c>
      <c r="C1508" s="108"/>
      <c r="D1508" s="108">
        <v>12</v>
      </c>
      <c r="E1508" s="108"/>
      <c r="F1508" s="108"/>
      <c r="G1508" s="108">
        <v>20</v>
      </c>
      <c r="H1508" s="108"/>
      <c r="I1508" s="108"/>
      <c r="J1508" s="108">
        <v>2.88</v>
      </c>
      <c r="K1508" s="108"/>
      <c r="L1508" s="108">
        <v>34.880000000000003</v>
      </c>
      <c r="M1508" s="108">
        <v>12</v>
      </c>
    </row>
    <row r="1509" spans="1:13" x14ac:dyDescent="0.3">
      <c r="A1509" s="402" t="s">
        <v>14967</v>
      </c>
      <c r="B1509" s="402">
        <v>9210136</v>
      </c>
      <c r="C1509" s="108">
        <v>0.85000000000000009</v>
      </c>
      <c r="D1509" s="108">
        <v>1</v>
      </c>
      <c r="E1509" s="108"/>
      <c r="F1509" s="108"/>
      <c r="G1509" s="108">
        <v>5</v>
      </c>
      <c r="H1509" s="108"/>
      <c r="I1509" s="108"/>
      <c r="J1509" s="108">
        <v>0.32</v>
      </c>
      <c r="K1509" s="108"/>
      <c r="L1509" s="108">
        <v>7.17</v>
      </c>
      <c r="M1509" s="108">
        <v>1.85</v>
      </c>
    </row>
    <row r="1510" spans="1:13" x14ac:dyDescent="0.3">
      <c r="A1510" s="402" t="s">
        <v>14968</v>
      </c>
      <c r="B1510" s="402">
        <v>9210136</v>
      </c>
      <c r="C1510" s="108"/>
      <c r="D1510" s="108"/>
      <c r="E1510" s="108"/>
      <c r="F1510" s="108"/>
      <c r="G1510" s="108"/>
      <c r="H1510" s="108"/>
      <c r="I1510" s="108"/>
      <c r="J1510" s="108">
        <v>1.28</v>
      </c>
      <c r="K1510" s="108"/>
      <c r="L1510" s="108">
        <v>1.28</v>
      </c>
      <c r="M1510" s="108">
        <v>0</v>
      </c>
    </row>
    <row r="1511" spans="1:13" x14ac:dyDescent="0.3">
      <c r="A1511" s="402" t="s">
        <v>14969</v>
      </c>
      <c r="B1511" s="402">
        <v>9210136</v>
      </c>
      <c r="C1511" s="108">
        <v>0.48</v>
      </c>
      <c r="D1511" s="108"/>
      <c r="E1511" s="108"/>
      <c r="F1511" s="108"/>
      <c r="G1511" s="108"/>
      <c r="H1511" s="108"/>
      <c r="I1511" s="108">
        <v>0.48</v>
      </c>
      <c r="J1511" s="108"/>
      <c r="K1511" s="108"/>
      <c r="L1511" s="108">
        <v>0.96</v>
      </c>
      <c r="M1511" s="108">
        <v>0.48</v>
      </c>
    </row>
    <row r="1512" spans="1:13" x14ac:dyDescent="0.3">
      <c r="A1512" s="402" t="s">
        <v>14970</v>
      </c>
      <c r="B1512" s="402">
        <v>9210136</v>
      </c>
      <c r="C1512" s="108">
        <v>0.99</v>
      </c>
      <c r="D1512" s="108"/>
      <c r="E1512" s="108"/>
      <c r="F1512" s="108"/>
      <c r="G1512" s="108"/>
      <c r="H1512" s="108"/>
      <c r="I1512" s="108">
        <v>0.96</v>
      </c>
      <c r="J1512" s="108"/>
      <c r="K1512" s="108">
        <v>0.48</v>
      </c>
      <c r="L1512" s="108">
        <v>2.4299999999999997</v>
      </c>
      <c r="M1512" s="108">
        <v>0.99</v>
      </c>
    </row>
    <row r="1513" spans="1:13" x14ac:dyDescent="0.3">
      <c r="A1513" s="402" t="s">
        <v>14971</v>
      </c>
      <c r="B1513" s="402">
        <v>9210136</v>
      </c>
      <c r="C1513" s="108">
        <v>0.17</v>
      </c>
      <c r="D1513" s="108"/>
      <c r="E1513" s="108"/>
      <c r="F1513" s="108"/>
      <c r="G1513" s="108"/>
      <c r="H1513" s="108"/>
      <c r="I1513" s="108">
        <v>1.6</v>
      </c>
      <c r="J1513" s="108"/>
      <c r="K1513" s="108">
        <v>0.48</v>
      </c>
      <c r="L1513" s="108">
        <v>2.25</v>
      </c>
      <c r="M1513" s="108">
        <v>0.17</v>
      </c>
    </row>
    <row r="1514" spans="1:13" x14ac:dyDescent="0.3">
      <c r="A1514" s="402" t="s">
        <v>14972</v>
      </c>
      <c r="B1514" s="402">
        <v>9210136</v>
      </c>
      <c r="C1514" s="108"/>
      <c r="D1514" s="108"/>
      <c r="E1514" s="108"/>
      <c r="F1514" s="108"/>
      <c r="G1514" s="108">
        <v>15</v>
      </c>
      <c r="H1514" s="108"/>
      <c r="I1514" s="108"/>
      <c r="J1514" s="108">
        <v>8.64</v>
      </c>
      <c r="K1514" s="108"/>
      <c r="L1514" s="108">
        <v>23.64</v>
      </c>
      <c r="M1514" s="108">
        <v>0</v>
      </c>
    </row>
    <row r="1515" spans="1:13" x14ac:dyDescent="0.3">
      <c r="A1515" s="402" t="s">
        <v>14972</v>
      </c>
      <c r="B1515" s="402">
        <v>9210236</v>
      </c>
      <c r="C1515" s="108"/>
      <c r="D1515" s="108"/>
      <c r="E1515" s="108"/>
      <c r="F1515" s="108">
        <v>0</v>
      </c>
      <c r="G1515" s="108"/>
      <c r="H1515" s="108"/>
      <c r="I1515" s="108"/>
      <c r="J1515" s="108"/>
      <c r="K1515" s="108"/>
      <c r="L1515" s="108">
        <v>0</v>
      </c>
      <c r="M1515" s="108">
        <v>0</v>
      </c>
    </row>
    <row r="1516" spans="1:13" x14ac:dyDescent="0.3">
      <c r="A1516" s="402" t="s">
        <v>15545</v>
      </c>
      <c r="B1516" s="402">
        <v>9210136</v>
      </c>
      <c r="C1516" s="108">
        <v>0.51</v>
      </c>
      <c r="D1516" s="108"/>
      <c r="E1516" s="108"/>
      <c r="F1516" s="108"/>
      <c r="G1516" s="108"/>
      <c r="H1516" s="108"/>
      <c r="I1516" s="108">
        <v>0.17</v>
      </c>
      <c r="J1516" s="108"/>
      <c r="K1516" s="108"/>
      <c r="L1516" s="108">
        <v>0.68</v>
      </c>
      <c r="M1516" s="108">
        <v>0.51</v>
      </c>
    </row>
    <row r="1517" spans="1:13" x14ac:dyDescent="0.3">
      <c r="A1517" s="402" t="s">
        <v>17584</v>
      </c>
      <c r="B1517" s="402">
        <v>9210132</v>
      </c>
      <c r="C1517" s="108"/>
      <c r="D1517" s="108">
        <v>1</v>
      </c>
      <c r="E1517" s="108"/>
      <c r="F1517" s="108"/>
      <c r="G1517" s="108"/>
      <c r="H1517" s="108"/>
      <c r="I1517" s="108">
        <v>0.48</v>
      </c>
      <c r="J1517" s="108"/>
      <c r="K1517" s="108">
        <v>0.32</v>
      </c>
      <c r="L1517" s="108">
        <v>1.8</v>
      </c>
      <c r="M1517" s="108">
        <v>1</v>
      </c>
    </row>
    <row r="1518" spans="1:13" x14ac:dyDescent="0.3">
      <c r="A1518" s="402" t="s">
        <v>14973</v>
      </c>
      <c r="B1518" s="402">
        <v>9210138</v>
      </c>
      <c r="C1518" s="108"/>
      <c r="D1518" s="108">
        <v>3</v>
      </c>
      <c r="E1518" s="108"/>
      <c r="F1518" s="108"/>
      <c r="G1518" s="108">
        <v>2</v>
      </c>
      <c r="H1518" s="108"/>
      <c r="I1518" s="108"/>
      <c r="J1518" s="108">
        <v>0.32</v>
      </c>
      <c r="K1518" s="108"/>
      <c r="L1518" s="108">
        <v>5.32</v>
      </c>
      <c r="M1518" s="108">
        <v>3</v>
      </c>
    </row>
    <row r="1519" spans="1:13" x14ac:dyDescent="0.3">
      <c r="A1519" s="402" t="s">
        <v>14974</v>
      </c>
      <c r="B1519" s="402">
        <v>9210132</v>
      </c>
      <c r="C1519" s="108"/>
      <c r="D1519" s="108">
        <v>2</v>
      </c>
      <c r="E1519" s="108"/>
      <c r="F1519" s="108"/>
      <c r="G1519" s="108">
        <v>2</v>
      </c>
      <c r="H1519" s="108"/>
      <c r="I1519" s="108"/>
      <c r="J1519" s="108"/>
      <c r="K1519" s="108"/>
      <c r="L1519" s="108">
        <v>4</v>
      </c>
      <c r="M1519" s="108">
        <v>2</v>
      </c>
    </row>
    <row r="1520" spans="1:13" x14ac:dyDescent="0.3">
      <c r="A1520" s="402" t="s">
        <v>14975</v>
      </c>
      <c r="B1520" s="402">
        <v>9210132</v>
      </c>
      <c r="C1520" s="108"/>
      <c r="D1520" s="108">
        <v>1</v>
      </c>
      <c r="E1520" s="108"/>
      <c r="F1520" s="108"/>
      <c r="G1520" s="108">
        <v>2</v>
      </c>
      <c r="H1520" s="108"/>
      <c r="I1520" s="108"/>
      <c r="J1520" s="108"/>
      <c r="K1520" s="108">
        <v>0.48</v>
      </c>
      <c r="L1520" s="108">
        <v>3.48</v>
      </c>
      <c r="M1520" s="108">
        <v>1</v>
      </c>
    </row>
    <row r="1521" spans="1:13" x14ac:dyDescent="0.3">
      <c r="A1521" s="402" t="s">
        <v>14976</v>
      </c>
      <c r="B1521" s="402">
        <v>9210136</v>
      </c>
      <c r="C1521" s="108"/>
      <c r="D1521" s="108">
        <v>6</v>
      </c>
      <c r="E1521" s="108"/>
      <c r="F1521" s="108"/>
      <c r="G1521" s="108">
        <v>88</v>
      </c>
      <c r="H1521" s="108"/>
      <c r="I1521" s="108"/>
      <c r="J1521" s="108">
        <v>5.76</v>
      </c>
      <c r="K1521" s="108"/>
      <c r="L1521" s="108">
        <v>99.76</v>
      </c>
      <c r="M1521" s="108">
        <v>6</v>
      </c>
    </row>
    <row r="1522" spans="1:13" x14ac:dyDescent="0.3">
      <c r="A1522" s="402" t="s">
        <v>14977</v>
      </c>
      <c r="B1522" s="402">
        <v>9210136</v>
      </c>
      <c r="C1522" s="108"/>
      <c r="D1522" s="108">
        <v>12</v>
      </c>
      <c r="E1522" s="108"/>
      <c r="F1522" s="108"/>
      <c r="G1522" s="108">
        <v>2</v>
      </c>
      <c r="H1522" s="108"/>
      <c r="I1522" s="108">
        <v>0.96</v>
      </c>
      <c r="J1522" s="108"/>
      <c r="K1522" s="108"/>
      <c r="L1522" s="108">
        <v>14.96</v>
      </c>
      <c r="M1522" s="108">
        <v>12</v>
      </c>
    </row>
    <row r="1523" spans="1:13" x14ac:dyDescent="0.3">
      <c r="A1523" s="402" t="s">
        <v>14978</v>
      </c>
      <c r="B1523" s="402">
        <v>9210136</v>
      </c>
      <c r="C1523" s="108">
        <v>1.95</v>
      </c>
      <c r="D1523" s="108"/>
      <c r="E1523" s="108"/>
      <c r="F1523" s="108"/>
      <c r="G1523" s="108"/>
      <c r="H1523" s="108"/>
      <c r="I1523" s="108">
        <v>0.65</v>
      </c>
      <c r="J1523" s="108"/>
      <c r="K1523" s="108"/>
      <c r="L1523" s="108">
        <v>2.6</v>
      </c>
      <c r="M1523" s="108">
        <v>1.95</v>
      </c>
    </row>
    <row r="1524" spans="1:13" x14ac:dyDescent="0.3">
      <c r="A1524" s="402" t="s">
        <v>14979</v>
      </c>
      <c r="B1524" s="402">
        <v>9210136</v>
      </c>
      <c r="C1524" s="108">
        <v>0.32</v>
      </c>
      <c r="D1524" s="108"/>
      <c r="E1524" s="108"/>
      <c r="F1524" s="108"/>
      <c r="G1524" s="108"/>
      <c r="H1524" s="108"/>
      <c r="I1524" s="108">
        <v>0.48</v>
      </c>
      <c r="J1524" s="108"/>
      <c r="K1524" s="108">
        <v>0.32</v>
      </c>
      <c r="L1524" s="108">
        <v>1.1200000000000001</v>
      </c>
      <c r="M1524" s="108">
        <v>0.32</v>
      </c>
    </row>
    <row r="1525" spans="1:13" x14ac:dyDescent="0.3">
      <c r="A1525" s="402" t="s">
        <v>17585</v>
      </c>
      <c r="B1525" s="402">
        <v>9210138</v>
      </c>
      <c r="C1525" s="108"/>
      <c r="D1525" s="108">
        <v>2</v>
      </c>
      <c r="E1525" s="108"/>
      <c r="F1525" s="108"/>
      <c r="G1525" s="108"/>
      <c r="H1525" s="108"/>
      <c r="I1525" s="108"/>
      <c r="J1525" s="108"/>
      <c r="K1525" s="108"/>
      <c r="L1525" s="108">
        <v>2</v>
      </c>
      <c r="M1525" s="108">
        <v>2</v>
      </c>
    </row>
    <row r="1526" spans="1:13" x14ac:dyDescent="0.3">
      <c r="A1526" s="402" t="s">
        <v>14980</v>
      </c>
      <c r="B1526" s="402">
        <v>9210136</v>
      </c>
      <c r="C1526" s="108"/>
      <c r="D1526" s="108">
        <v>2</v>
      </c>
      <c r="E1526" s="108"/>
      <c r="F1526" s="108"/>
      <c r="G1526" s="108"/>
      <c r="H1526" s="108"/>
      <c r="I1526" s="108">
        <v>0.48</v>
      </c>
      <c r="J1526" s="108"/>
      <c r="K1526" s="108"/>
      <c r="L1526" s="108">
        <v>2.48</v>
      </c>
      <c r="M1526" s="108">
        <v>2</v>
      </c>
    </row>
    <row r="1527" spans="1:13" x14ac:dyDescent="0.3">
      <c r="A1527" s="402" t="s">
        <v>14981</v>
      </c>
      <c r="B1527" s="402">
        <v>9210136</v>
      </c>
      <c r="C1527" s="108">
        <v>0.85000000000000009</v>
      </c>
      <c r="D1527" s="108"/>
      <c r="E1527" s="108"/>
      <c r="F1527" s="108"/>
      <c r="G1527" s="108"/>
      <c r="H1527" s="108"/>
      <c r="I1527" s="108"/>
      <c r="J1527" s="108"/>
      <c r="K1527" s="108"/>
      <c r="L1527" s="108">
        <v>0.85000000000000009</v>
      </c>
      <c r="M1527" s="108">
        <v>0.85000000000000009</v>
      </c>
    </row>
    <row r="1528" spans="1:13" x14ac:dyDescent="0.3">
      <c r="A1528" s="402" t="s">
        <v>14982</v>
      </c>
      <c r="B1528" s="402">
        <v>9210136</v>
      </c>
      <c r="C1528" s="108">
        <v>0.51</v>
      </c>
      <c r="D1528" s="108"/>
      <c r="E1528" s="108"/>
      <c r="F1528" s="108"/>
      <c r="G1528" s="108">
        <v>15</v>
      </c>
      <c r="H1528" s="108"/>
      <c r="I1528" s="108">
        <v>0.17</v>
      </c>
      <c r="J1528" s="108">
        <v>16</v>
      </c>
      <c r="K1528" s="108"/>
      <c r="L1528" s="108">
        <v>31.680000000000003</v>
      </c>
      <c r="M1528" s="108">
        <v>0.51</v>
      </c>
    </row>
    <row r="1529" spans="1:13" x14ac:dyDescent="0.3">
      <c r="A1529" s="402" t="s">
        <v>14982</v>
      </c>
      <c r="B1529" s="402">
        <v>9210236</v>
      </c>
      <c r="C1529" s="108"/>
      <c r="D1529" s="108"/>
      <c r="E1529" s="108"/>
      <c r="F1529" s="108">
        <v>0</v>
      </c>
      <c r="G1529" s="108"/>
      <c r="H1529" s="108"/>
      <c r="I1529" s="108"/>
      <c r="J1529" s="108"/>
      <c r="K1529" s="108"/>
      <c r="L1529" s="108">
        <v>0</v>
      </c>
      <c r="M1529" s="108">
        <v>0</v>
      </c>
    </row>
    <row r="1530" spans="1:13" x14ac:dyDescent="0.3">
      <c r="A1530" s="402" t="s">
        <v>14983</v>
      </c>
      <c r="B1530" s="402">
        <v>9210136</v>
      </c>
      <c r="C1530" s="108">
        <v>0.68</v>
      </c>
      <c r="D1530" s="108"/>
      <c r="E1530" s="108"/>
      <c r="F1530" s="108"/>
      <c r="G1530" s="108"/>
      <c r="H1530" s="108"/>
      <c r="I1530" s="108">
        <v>1.92</v>
      </c>
      <c r="J1530" s="108"/>
      <c r="K1530" s="108">
        <v>0.32</v>
      </c>
      <c r="L1530" s="108">
        <v>2.92</v>
      </c>
      <c r="M1530" s="108">
        <v>0.68</v>
      </c>
    </row>
    <row r="1531" spans="1:13" x14ac:dyDescent="0.3">
      <c r="A1531" s="402" t="s">
        <v>14984</v>
      </c>
      <c r="B1531" s="402">
        <v>9210136</v>
      </c>
      <c r="C1531" s="108">
        <v>0.48</v>
      </c>
      <c r="D1531" s="108"/>
      <c r="E1531" s="108"/>
      <c r="F1531" s="108"/>
      <c r="G1531" s="108"/>
      <c r="H1531" s="108"/>
      <c r="I1531" s="108">
        <v>1.92</v>
      </c>
      <c r="J1531" s="108"/>
      <c r="K1531" s="108">
        <v>0.48</v>
      </c>
      <c r="L1531" s="108">
        <v>2.88</v>
      </c>
      <c r="M1531" s="108">
        <v>0.48</v>
      </c>
    </row>
    <row r="1532" spans="1:13" x14ac:dyDescent="0.3">
      <c r="A1532" s="402" t="s">
        <v>14985</v>
      </c>
      <c r="B1532" s="402">
        <v>9210136</v>
      </c>
      <c r="C1532" s="108"/>
      <c r="D1532" s="108">
        <v>1</v>
      </c>
      <c r="E1532" s="108"/>
      <c r="F1532" s="108"/>
      <c r="G1532" s="108">
        <v>10</v>
      </c>
      <c r="H1532" s="108"/>
      <c r="I1532" s="108"/>
      <c r="J1532" s="108">
        <v>0.96</v>
      </c>
      <c r="K1532" s="108"/>
      <c r="L1532" s="108">
        <v>11.96</v>
      </c>
      <c r="M1532" s="108">
        <v>1</v>
      </c>
    </row>
    <row r="1533" spans="1:13" x14ac:dyDescent="0.3">
      <c r="A1533" s="402" t="s">
        <v>14986</v>
      </c>
      <c r="B1533" s="402">
        <v>9210136</v>
      </c>
      <c r="C1533" s="108">
        <v>0.51</v>
      </c>
      <c r="D1533" s="108">
        <v>1</v>
      </c>
      <c r="E1533" s="108"/>
      <c r="F1533" s="108"/>
      <c r="G1533" s="108"/>
      <c r="H1533" s="108"/>
      <c r="I1533" s="108">
        <v>0.17</v>
      </c>
      <c r="J1533" s="108"/>
      <c r="K1533" s="108"/>
      <c r="L1533" s="108">
        <v>1.68</v>
      </c>
      <c r="M1533" s="108">
        <v>1.51</v>
      </c>
    </row>
    <row r="1534" spans="1:13" x14ac:dyDescent="0.3">
      <c r="A1534" s="402" t="s">
        <v>14987</v>
      </c>
      <c r="B1534" s="402">
        <v>9210136</v>
      </c>
      <c r="C1534" s="108">
        <v>0.51</v>
      </c>
      <c r="D1534" s="108">
        <v>6</v>
      </c>
      <c r="E1534" s="108"/>
      <c r="F1534" s="108"/>
      <c r="G1534" s="108">
        <v>3</v>
      </c>
      <c r="H1534" s="108"/>
      <c r="I1534" s="108"/>
      <c r="J1534" s="108"/>
      <c r="K1534" s="108"/>
      <c r="L1534" s="108">
        <v>9.51</v>
      </c>
      <c r="M1534" s="108">
        <v>6.51</v>
      </c>
    </row>
    <row r="1535" spans="1:13" x14ac:dyDescent="0.3">
      <c r="A1535" s="402" t="s">
        <v>14988</v>
      </c>
      <c r="B1535" s="402">
        <v>9210136</v>
      </c>
      <c r="C1535" s="108">
        <v>0.96</v>
      </c>
      <c r="D1535" s="108"/>
      <c r="E1535" s="108"/>
      <c r="F1535" s="108"/>
      <c r="G1535" s="108"/>
      <c r="H1535" s="108"/>
      <c r="I1535" s="108">
        <v>0.48</v>
      </c>
      <c r="J1535" s="108">
        <v>0.32</v>
      </c>
      <c r="K1535" s="108"/>
      <c r="L1535" s="108">
        <v>1.76</v>
      </c>
      <c r="M1535" s="108">
        <v>0.96</v>
      </c>
    </row>
    <row r="1536" spans="1:13" x14ac:dyDescent="0.3">
      <c r="A1536" s="402" t="s">
        <v>14989</v>
      </c>
      <c r="B1536" s="402">
        <v>9210136</v>
      </c>
      <c r="C1536" s="108">
        <v>0.83000000000000007</v>
      </c>
      <c r="D1536" s="108"/>
      <c r="E1536" s="108"/>
      <c r="F1536" s="108"/>
      <c r="G1536" s="108"/>
      <c r="H1536" s="108"/>
      <c r="I1536" s="108">
        <v>0.49</v>
      </c>
      <c r="J1536" s="108"/>
      <c r="K1536" s="108"/>
      <c r="L1536" s="108">
        <v>1.32</v>
      </c>
      <c r="M1536" s="108">
        <v>0.83000000000000007</v>
      </c>
    </row>
    <row r="1537" spans="1:13" x14ac:dyDescent="0.3">
      <c r="A1537" s="402" t="s">
        <v>14990</v>
      </c>
      <c r="B1537" s="402">
        <v>9210136</v>
      </c>
      <c r="C1537" s="108"/>
      <c r="D1537" s="108">
        <v>1</v>
      </c>
      <c r="E1537" s="108"/>
      <c r="F1537" s="108"/>
      <c r="G1537" s="108"/>
      <c r="H1537" s="108"/>
      <c r="I1537" s="108">
        <v>0.32</v>
      </c>
      <c r="J1537" s="108"/>
      <c r="K1537" s="108"/>
      <c r="L1537" s="108">
        <v>1.32</v>
      </c>
      <c r="M1537" s="108">
        <v>1</v>
      </c>
    </row>
    <row r="1538" spans="1:13" x14ac:dyDescent="0.3">
      <c r="A1538" s="402" t="s">
        <v>14991</v>
      </c>
      <c r="B1538" s="402">
        <v>9210136</v>
      </c>
      <c r="C1538" s="108"/>
      <c r="D1538" s="108">
        <v>2</v>
      </c>
      <c r="E1538" s="108"/>
      <c r="F1538" s="108"/>
      <c r="G1538" s="108"/>
      <c r="H1538" s="108"/>
      <c r="I1538" s="108"/>
      <c r="J1538" s="108"/>
      <c r="K1538" s="108"/>
      <c r="L1538" s="108">
        <v>2</v>
      </c>
      <c r="M1538" s="108">
        <v>2</v>
      </c>
    </row>
    <row r="1539" spans="1:13" x14ac:dyDescent="0.3">
      <c r="A1539" s="402" t="s">
        <v>16462</v>
      </c>
      <c r="B1539" s="402">
        <v>9210136</v>
      </c>
      <c r="C1539" s="108">
        <v>0.17</v>
      </c>
      <c r="D1539" s="108"/>
      <c r="E1539" s="108"/>
      <c r="F1539" s="108"/>
      <c r="G1539" s="108"/>
      <c r="H1539" s="108"/>
      <c r="I1539" s="108">
        <v>0.32</v>
      </c>
      <c r="J1539" s="108">
        <v>0.32</v>
      </c>
      <c r="K1539" s="108"/>
      <c r="L1539" s="108">
        <v>0.81</v>
      </c>
      <c r="M1539" s="108">
        <v>0.17</v>
      </c>
    </row>
    <row r="1540" spans="1:13" x14ac:dyDescent="0.3">
      <c r="A1540" s="402" t="s">
        <v>19627</v>
      </c>
      <c r="B1540" s="402">
        <v>9210136</v>
      </c>
      <c r="C1540" s="108"/>
      <c r="D1540" s="108">
        <v>2</v>
      </c>
      <c r="E1540" s="108"/>
      <c r="F1540" s="108"/>
      <c r="G1540" s="108">
        <v>2</v>
      </c>
      <c r="H1540" s="108"/>
      <c r="I1540" s="108"/>
      <c r="J1540" s="108"/>
      <c r="K1540" s="108"/>
      <c r="L1540" s="108">
        <v>4</v>
      </c>
      <c r="M1540" s="108">
        <v>2</v>
      </c>
    </row>
    <row r="1541" spans="1:13" x14ac:dyDescent="0.3">
      <c r="A1541" s="402" t="s">
        <v>14992</v>
      </c>
      <c r="B1541" s="402">
        <v>9210136</v>
      </c>
      <c r="C1541" s="108">
        <v>0.51</v>
      </c>
      <c r="D1541" s="108">
        <v>6</v>
      </c>
      <c r="E1541" s="108"/>
      <c r="F1541" s="108"/>
      <c r="G1541" s="108">
        <v>4</v>
      </c>
      <c r="H1541" s="108"/>
      <c r="I1541" s="108"/>
      <c r="J1541" s="108">
        <v>0.32</v>
      </c>
      <c r="K1541" s="108"/>
      <c r="L1541" s="108">
        <v>10.83</v>
      </c>
      <c r="M1541" s="108">
        <v>6.51</v>
      </c>
    </row>
    <row r="1542" spans="1:13" x14ac:dyDescent="0.3">
      <c r="A1542" s="402" t="s">
        <v>14993</v>
      </c>
      <c r="B1542" s="402">
        <v>9210136</v>
      </c>
      <c r="C1542" s="108">
        <v>0.51</v>
      </c>
      <c r="D1542" s="108">
        <v>3</v>
      </c>
      <c r="E1542" s="108"/>
      <c r="F1542" s="108"/>
      <c r="G1542" s="108">
        <v>4</v>
      </c>
      <c r="H1542" s="108"/>
      <c r="I1542" s="108">
        <v>0.17</v>
      </c>
      <c r="J1542" s="108">
        <v>1.28</v>
      </c>
      <c r="K1542" s="108"/>
      <c r="L1542" s="108">
        <v>8.9599999999999991</v>
      </c>
      <c r="M1542" s="108">
        <v>3.51</v>
      </c>
    </row>
    <row r="1543" spans="1:13" x14ac:dyDescent="0.3">
      <c r="A1543" s="402" t="s">
        <v>14994</v>
      </c>
      <c r="B1543" s="402">
        <v>9210136</v>
      </c>
      <c r="C1543" s="108">
        <v>0.51</v>
      </c>
      <c r="D1543" s="108">
        <v>2</v>
      </c>
      <c r="E1543" s="108"/>
      <c r="F1543" s="108"/>
      <c r="G1543" s="108"/>
      <c r="H1543" s="108"/>
      <c r="I1543" s="108">
        <v>0.65</v>
      </c>
      <c r="J1543" s="108"/>
      <c r="K1543" s="108"/>
      <c r="L1543" s="108">
        <v>3.1599999999999997</v>
      </c>
      <c r="M1543" s="108">
        <v>2.5099999999999998</v>
      </c>
    </row>
    <row r="1544" spans="1:13" x14ac:dyDescent="0.3">
      <c r="A1544" s="402" t="s">
        <v>14995</v>
      </c>
      <c r="B1544" s="402">
        <v>9210136</v>
      </c>
      <c r="C1544" s="108"/>
      <c r="D1544" s="108">
        <v>1</v>
      </c>
      <c r="E1544" s="108"/>
      <c r="F1544" s="108"/>
      <c r="G1544" s="108">
        <v>3</v>
      </c>
      <c r="H1544" s="108"/>
      <c r="I1544" s="108"/>
      <c r="J1544" s="108"/>
      <c r="K1544" s="108">
        <v>0.32</v>
      </c>
      <c r="L1544" s="108">
        <v>4.32</v>
      </c>
      <c r="M1544" s="108">
        <v>1</v>
      </c>
    </row>
    <row r="1545" spans="1:13" x14ac:dyDescent="0.3">
      <c r="A1545" s="402" t="s">
        <v>14996</v>
      </c>
      <c r="B1545" s="402">
        <v>9210136</v>
      </c>
      <c r="C1545" s="108"/>
      <c r="D1545" s="108">
        <v>1</v>
      </c>
      <c r="E1545" s="108"/>
      <c r="F1545" s="108"/>
      <c r="G1545" s="108">
        <v>6</v>
      </c>
      <c r="H1545" s="108"/>
      <c r="I1545" s="108"/>
      <c r="J1545" s="108">
        <v>0.17</v>
      </c>
      <c r="K1545" s="108"/>
      <c r="L1545" s="108">
        <v>7.17</v>
      </c>
      <c r="M1545" s="108">
        <v>1</v>
      </c>
    </row>
    <row r="1546" spans="1:13" x14ac:dyDescent="0.3">
      <c r="A1546" s="402" t="s">
        <v>14997</v>
      </c>
      <c r="B1546" s="402">
        <v>9210136</v>
      </c>
      <c r="C1546" s="108"/>
      <c r="D1546" s="108">
        <v>1</v>
      </c>
      <c r="E1546" s="108"/>
      <c r="F1546" s="108"/>
      <c r="G1546" s="108">
        <v>8</v>
      </c>
      <c r="H1546" s="108"/>
      <c r="I1546" s="108"/>
      <c r="J1546" s="108">
        <v>0.64</v>
      </c>
      <c r="K1546" s="108"/>
      <c r="L1546" s="108">
        <v>9.64</v>
      </c>
      <c r="M1546" s="108">
        <v>1</v>
      </c>
    </row>
    <row r="1547" spans="1:13" x14ac:dyDescent="0.3">
      <c r="A1547" s="402" t="s">
        <v>14998</v>
      </c>
      <c r="B1547" s="402">
        <v>9210136</v>
      </c>
      <c r="C1547" s="108">
        <v>0.51</v>
      </c>
      <c r="D1547" s="108">
        <v>24</v>
      </c>
      <c r="E1547" s="108"/>
      <c r="F1547" s="108"/>
      <c r="G1547" s="108">
        <v>4</v>
      </c>
      <c r="H1547" s="108"/>
      <c r="I1547" s="108">
        <v>0.17</v>
      </c>
      <c r="J1547" s="108">
        <v>0.64</v>
      </c>
      <c r="K1547" s="108"/>
      <c r="L1547" s="108">
        <v>29.320000000000004</v>
      </c>
      <c r="M1547" s="108">
        <v>24.51</v>
      </c>
    </row>
    <row r="1548" spans="1:13" x14ac:dyDescent="0.3">
      <c r="A1548" s="402" t="s">
        <v>14999</v>
      </c>
      <c r="B1548" s="402">
        <v>9210144</v>
      </c>
      <c r="C1548" s="108"/>
      <c r="D1548" s="108">
        <v>15</v>
      </c>
      <c r="E1548" s="108"/>
      <c r="F1548" s="108"/>
      <c r="G1548" s="108">
        <v>12</v>
      </c>
      <c r="H1548" s="108"/>
      <c r="I1548" s="108"/>
      <c r="J1548" s="108">
        <v>0.64</v>
      </c>
      <c r="K1548" s="108"/>
      <c r="L1548" s="108">
        <v>27.64</v>
      </c>
      <c r="M1548" s="108">
        <v>15</v>
      </c>
    </row>
    <row r="1549" spans="1:13" x14ac:dyDescent="0.3">
      <c r="A1549" s="402" t="s">
        <v>15000</v>
      </c>
      <c r="B1549" s="402">
        <v>9210136</v>
      </c>
      <c r="C1549" s="108">
        <v>0.51</v>
      </c>
      <c r="D1549" s="108">
        <v>4</v>
      </c>
      <c r="E1549" s="108"/>
      <c r="F1549" s="108"/>
      <c r="G1549" s="108">
        <v>6</v>
      </c>
      <c r="H1549" s="108"/>
      <c r="I1549" s="108">
        <v>0.17</v>
      </c>
      <c r="J1549" s="108"/>
      <c r="K1549" s="108"/>
      <c r="L1549" s="108">
        <v>10.68</v>
      </c>
      <c r="M1549" s="108">
        <v>4.51</v>
      </c>
    </row>
    <row r="1550" spans="1:13" x14ac:dyDescent="0.3">
      <c r="A1550" s="402" t="s">
        <v>15001</v>
      </c>
      <c r="B1550" s="402">
        <v>9210136</v>
      </c>
      <c r="C1550" s="108">
        <v>0.85000000000000009</v>
      </c>
      <c r="D1550" s="108"/>
      <c r="E1550" s="108"/>
      <c r="F1550" s="108"/>
      <c r="G1550" s="108"/>
      <c r="H1550" s="108"/>
      <c r="I1550" s="108"/>
      <c r="J1550" s="108"/>
      <c r="K1550" s="108"/>
      <c r="L1550" s="108">
        <v>0.85000000000000009</v>
      </c>
      <c r="M1550" s="108">
        <v>0.85000000000000009</v>
      </c>
    </row>
    <row r="1551" spans="1:13" x14ac:dyDescent="0.3">
      <c r="A1551" s="402" t="s">
        <v>15546</v>
      </c>
      <c r="B1551" s="402">
        <v>9210136</v>
      </c>
      <c r="C1551" s="108">
        <v>0.51</v>
      </c>
      <c r="D1551" s="108"/>
      <c r="E1551" s="108"/>
      <c r="F1551" s="108"/>
      <c r="G1551" s="108"/>
      <c r="H1551" s="108"/>
      <c r="I1551" s="108">
        <v>0.17</v>
      </c>
      <c r="J1551" s="108"/>
      <c r="K1551" s="108"/>
      <c r="L1551" s="108">
        <v>0.68</v>
      </c>
      <c r="M1551" s="108">
        <v>0.51</v>
      </c>
    </row>
    <row r="1552" spans="1:13" x14ac:dyDescent="0.3">
      <c r="A1552" s="402" t="s">
        <v>15002</v>
      </c>
      <c r="B1552" s="402">
        <v>9210136</v>
      </c>
      <c r="C1552" s="108">
        <v>0.51</v>
      </c>
      <c r="D1552" s="108">
        <v>2</v>
      </c>
      <c r="E1552" s="108"/>
      <c r="F1552" s="108"/>
      <c r="G1552" s="108">
        <v>2</v>
      </c>
      <c r="H1552" s="108"/>
      <c r="I1552" s="108">
        <v>0.17</v>
      </c>
      <c r="J1552" s="108"/>
      <c r="K1552" s="108"/>
      <c r="L1552" s="108">
        <v>4.68</v>
      </c>
      <c r="M1552" s="108">
        <v>2.5099999999999998</v>
      </c>
    </row>
    <row r="1553" spans="1:13" x14ac:dyDescent="0.3">
      <c r="A1553" s="402" t="s">
        <v>15003</v>
      </c>
      <c r="B1553" s="402">
        <v>9210134</v>
      </c>
      <c r="C1553" s="108">
        <v>0.17</v>
      </c>
      <c r="D1553" s="108"/>
      <c r="E1553" s="108"/>
      <c r="F1553" s="108"/>
      <c r="G1553" s="108"/>
      <c r="H1553" s="108"/>
      <c r="I1553" s="108">
        <v>0.32</v>
      </c>
      <c r="J1553" s="108"/>
      <c r="K1553" s="108"/>
      <c r="L1553" s="108">
        <v>0.49</v>
      </c>
      <c r="M1553" s="108">
        <v>0.17</v>
      </c>
    </row>
    <row r="1554" spans="1:13" x14ac:dyDescent="0.3">
      <c r="A1554" s="402" t="s">
        <v>15004</v>
      </c>
      <c r="B1554" s="402">
        <v>9210136</v>
      </c>
      <c r="C1554" s="108">
        <v>1.44</v>
      </c>
      <c r="D1554" s="108"/>
      <c r="E1554" s="108"/>
      <c r="F1554" s="108"/>
      <c r="G1554" s="108"/>
      <c r="H1554" s="108"/>
      <c r="I1554" s="108">
        <v>1.44</v>
      </c>
      <c r="J1554" s="108"/>
      <c r="K1554" s="108">
        <v>0.48</v>
      </c>
      <c r="L1554" s="108">
        <v>3.36</v>
      </c>
      <c r="M1554" s="108">
        <v>1.44</v>
      </c>
    </row>
    <row r="1555" spans="1:13" x14ac:dyDescent="0.3">
      <c r="A1555" s="402" t="s">
        <v>15005</v>
      </c>
      <c r="B1555" s="402">
        <v>9210136</v>
      </c>
      <c r="C1555" s="108"/>
      <c r="D1555" s="108">
        <v>4</v>
      </c>
      <c r="E1555" s="108"/>
      <c r="F1555" s="108"/>
      <c r="G1555" s="108">
        <v>3</v>
      </c>
      <c r="H1555" s="108"/>
      <c r="I1555" s="108"/>
      <c r="J1555" s="108"/>
      <c r="K1555" s="108">
        <v>0.48</v>
      </c>
      <c r="L1555" s="108">
        <v>7.48</v>
      </c>
      <c r="M1555" s="108">
        <v>4</v>
      </c>
    </row>
    <row r="1556" spans="1:13" x14ac:dyDescent="0.3">
      <c r="A1556" s="402" t="s">
        <v>15006</v>
      </c>
      <c r="B1556" s="402">
        <v>9210136</v>
      </c>
      <c r="C1556" s="108"/>
      <c r="D1556" s="108">
        <v>8</v>
      </c>
      <c r="E1556" s="108"/>
      <c r="F1556" s="108"/>
      <c r="G1556" s="108">
        <v>8</v>
      </c>
      <c r="H1556" s="108"/>
      <c r="I1556" s="108">
        <v>0.48</v>
      </c>
      <c r="J1556" s="108">
        <v>0.32</v>
      </c>
      <c r="K1556" s="108">
        <v>1.28</v>
      </c>
      <c r="L1556" s="108">
        <v>18.080000000000002</v>
      </c>
      <c r="M1556" s="108">
        <v>8</v>
      </c>
    </row>
    <row r="1557" spans="1:13" x14ac:dyDescent="0.3">
      <c r="A1557" s="402" t="s">
        <v>27085</v>
      </c>
      <c r="B1557" s="402">
        <v>9210236</v>
      </c>
      <c r="C1557" s="108"/>
      <c r="D1557" s="108"/>
      <c r="E1557" s="108"/>
      <c r="F1557" s="108"/>
      <c r="G1557" s="108"/>
      <c r="H1557" s="108">
        <v>0</v>
      </c>
      <c r="I1557" s="108"/>
      <c r="J1557" s="108"/>
      <c r="K1557" s="108"/>
      <c r="L1557" s="108">
        <v>0</v>
      </c>
      <c r="M1557" s="108">
        <v>0</v>
      </c>
    </row>
    <row r="1558" spans="1:13" x14ac:dyDescent="0.3">
      <c r="A1558" s="402" t="s">
        <v>15007</v>
      </c>
      <c r="B1558" s="402">
        <v>9210136</v>
      </c>
      <c r="C1558" s="108"/>
      <c r="D1558" s="108">
        <v>6</v>
      </c>
      <c r="E1558" s="108"/>
      <c r="F1558" s="108"/>
      <c r="G1558" s="108">
        <v>6</v>
      </c>
      <c r="H1558" s="108"/>
      <c r="I1558" s="108"/>
      <c r="J1558" s="108"/>
      <c r="K1558" s="108"/>
      <c r="L1558" s="108">
        <v>12</v>
      </c>
      <c r="M1558" s="108">
        <v>6</v>
      </c>
    </row>
    <row r="1559" spans="1:13" x14ac:dyDescent="0.3">
      <c r="A1559" s="402" t="s">
        <v>15008</v>
      </c>
      <c r="B1559" s="402">
        <v>9210136</v>
      </c>
      <c r="C1559" s="108"/>
      <c r="D1559" s="108"/>
      <c r="E1559" s="108"/>
      <c r="F1559" s="108"/>
      <c r="G1559" s="108"/>
      <c r="H1559" s="108"/>
      <c r="I1559" s="108"/>
      <c r="J1559" s="108"/>
      <c r="K1559" s="108">
        <v>0.64</v>
      </c>
      <c r="L1559" s="108">
        <v>0.64</v>
      </c>
      <c r="M1559" s="108">
        <v>0</v>
      </c>
    </row>
    <row r="1560" spans="1:13" x14ac:dyDescent="0.3">
      <c r="A1560" s="402" t="s">
        <v>15009</v>
      </c>
      <c r="B1560" s="402">
        <v>9210136</v>
      </c>
      <c r="C1560" s="108">
        <v>0.48</v>
      </c>
      <c r="D1560" s="108"/>
      <c r="E1560" s="108"/>
      <c r="F1560" s="108"/>
      <c r="G1560" s="108"/>
      <c r="H1560" s="108"/>
      <c r="I1560" s="108">
        <v>0.48</v>
      </c>
      <c r="J1560" s="108"/>
      <c r="K1560" s="108">
        <v>0.32</v>
      </c>
      <c r="L1560" s="108">
        <v>1.28</v>
      </c>
      <c r="M1560" s="108">
        <v>0.48</v>
      </c>
    </row>
    <row r="1561" spans="1:13" x14ac:dyDescent="0.3">
      <c r="A1561" s="402" t="s">
        <v>15010</v>
      </c>
      <c r="B1561" s="402">
        <v>9210132</v>
      </c>
      <c r="C1561" s="108">
        <v>0.99</v>
      </c>
      <c r="D1561" s="108"/>
      <c r="E1561" s="108"/>
      <c r="F1561" s="108"/>
      <c r="G1561" s="108"/>
      <c r="H1561" s="108"/>
      <c r="I1561" s="108">
        <v>1.92</v>
      </c>
      <c r="J1561" s="108"/>
      <c r="K1561" s="108"/>
      <c r="L1561" s="108">
        <v>2.91</v>
      </c>
      <c r="M1561" s="108">
        <v>0.99</v>
      </c>
    </row>
    <row r="1562" spans="1:13" x14ac:dyDescent="0.3">
      <c r="A1562" s="402" t="s">
        <v>15011</v>
      </c>
      <c r="B1562" s="402">
        <v>9210136</v>
      </c>
      <c r="C1562" s="108">
        <v>0.96</v>
      </c>
      <c r="D1562" s="108"/>
      <c r="E1562" s="108"/>
      <c r="F1562" s="108"/>
      <c r="G1562" s="108"/>
      <c r="H1562" s="108"/>
      <c r="I1562" s="108">
        <v>0.96</v>
      </c>
      <c r="J1562" s="108"/>
      <c r="K1562" s="108">
        <v>0.48</v>
      </c>
      <c r="L1562" s="108">
        <v>2.4</v>
      </c>
      <c r="M1562" s="108">
        <v>0.96</v>
      </c>
    </row>
    <row r="1563" spans="1:13" x14ac:dyDescent="0.3">
      <c r="A1563" s="402" t="s">
        <v>15012</v>
      </c>
      <c r="B1563" s="402">
        <v>9210136</v>
      </c>
      <c r="C1563" s="108"/>
      <c r="D1563" s="108">
        <v>2</v>
      </c>
      <c r="E1563" s="108"/>
      <c r="F1563" s="108"/>
      <c r="G1563" s="108">
        <v>8</v>
      </c>
      <c r="H1563" s="108"/>
      <c r="I1563" s="108"/>
      <c r="J1563" s="108"/>
      <c r="K1563" s="108"/>
      <c r="L1563" s="108">
        <v>10</v>
      </c>
      <c r="M1563" s="108">
        <v>2</v>
      </c>
    </row>
    <row r="1564" spans="1:13" x14ac:dyDescent="0.3">
      <c r="A1564" s="402" t="s">
        <v>15725</v>
      </c>
      <c r="B1564" s="402">
        <v>9210134</v>
      </c>
      <c r="C1564" s="108"/>
      <c r="D1564" s="108">
        <v>3</v>
      </c>
      <c r="E1564" s="108"/>
      <c r="F1564" s="108"/>
      <c r="G1564" s="108">
        <v>3</v>
      </c>
      <c r="H1564" s="108"/>
      <c r="I1564" s="108"/>
      <c r="J1564" s="108">
        <v>2</v>
      </c>
      <c r="K1564" s="108">
        <v>1.92</v>
      </c>
      <c r="L1564" s="108">
        <v>9.92</v>
      </c>
      <c r="M1564" s="108">
        <v>3</v>
      </c>
    </row>
    <row r="1565" spans="1:13" x14ac:dyDescent="0.3">
      <c r="A1565" s="402" t="s">
        <v>15013</v>
      </c>
      <c r="B1565" s="402">
        <v>9210140</v>
      </c>
      <c r="C1565" s="108">
        <v>0.48</v>
      </c>
      <c r="D1565" s="108"/>
      <c r="E1565" s="108"/>
      <c r="F1565" s="108"/>
      <c r="G1565" s="108"/>
      <c r="H1565" s="108"/>
      <c r="I1565" s="108">
        <v>0.48</v>
      </c>
      <c r="J1565" s="108"/>
      <c r="K1565" s="108"/>
      <c r="L1565" s="108">
        <v>0.96</v>
      </c>
      <c r="M1565" s="108">
        <v>0.48</v>
      </c>
    </row>
    <row r="1566" spans="1:13" x14ac:dyDescent="0.3">
      <c r="A1566" s="402" t="s">
        <v>15014</v>
      </c>
      <c r="B1566" s="402">
        <v>9210132</v>
      </c>
      <c r="C1566" s="108"/>
      <c r="D1566" s="108">
        <v>9</v>
      </c>
      <c r="E1566" s="108"/>
      <c r="F1566" s="108"/>
      <c r="G1566" s="108"/>
      <c r="H1566" s="108"/>
      <c r="I1566" s="108">
        <v>1.44</v>
      </c>
      <c r="J1566" s="108"/>
      <c r="K1566" s="108"/>
      <c r="L1566" s="108">
        <v>10.44</v>
      </c>
      <c r="M1566" s="108">
        <v>9</v>
      </c>
    </row>
    <row r="1567" spans="1:13" x14ac:dyDescent="0.3">
      <c r="A1567" s="402" t="s">
        <v>15015</v>
      </c>
      <c r="B1567" s="402">
        <v>9210132</v>
      </c>
      <c r="C1567" s="108">
        <v>0.48</v>
      </c>
      <c r="D1567" s="108"/>
      <c r="E1567" s="108"/>
      <c r="F1567" s="108"/>
      <c r="G1567" s="108"/>
      <c r="H1567" s="108"/>
      <c r="I1567" s="108">
        <v>0.48</v>
      </c>
      <c r="J1567" s="108">
        <v>0.32</v>
      </c>
      <c r="K1567" s="108"/>
      <c r="L1567" s="108">
        <v>1.28</v>
      </c>
      <c r="M1567" s="108">
        <v>0.48</v>
      </c>
    </row>
    <row r="1568" spans="1:13" x14ac:dyDescent="0.3">
      <c r="A1568" s="402" t="s">
        <v>15016</v>
      </c>
      <c r="B1568" s="402">
        <v>9210144</v>
      </c>
      <c r="C1568" s="108"/>
      <c r="D1568" s="108">
        <v>24</v>
      </c>
      <c r="E1568" s="108"/>
      <c r="F1568" s="108"/>
      <c r="G1568" s="108">
        <v>8</v>
      </c>
      <c r="H1568" s="108"/>
      <c r="I1568" s="108"/>
      <c r="J1568" s="108"/>
      <c r="K1568" s="108">
        <v>1.92</v>
      </c>
      <c r="L1568" s="108">
        <v>33.92</v>
      </c>
      <c r="M1568" s="108">
        <v>24</v>
      </c>
    </row>
    <row r="1569" spans="1:13" x14ac:dyDescent="0.3">
      <c r="A1569" s="402" t="s">
        <v>15017</v>
      </c>
      <c r="B1569" s="402">
        <v>9210138</v>
      </c>
      <c r="C1569" s="108">
        <v>0.96</v>
      </c>
      <c r="D1569" s="108"/>
      <c r="E1569" s="108"/>
      <c r="F1569" s="108"/>
      <c r="G1569" s="108"/>
      <c r="H1569" s="108"/>
      <c r="I1569" s="108"/>
      <c r="J1569" s="108"/>
      <c r="K1569" s="108"/>
      <c r="L1569" s="108">
        <v>0.96</v>
      </c>
      <c r="M1569" s="108">
        <v>0.96</v>
      </c>
    </row>
    <row r="1570" spans="1:13" x14ac:dyDescent="0.3">
      <c r="A1570" s="402" t="s">
        <v>15018</v>
      </c>
      <c r="B1570" s="402">
        <v>9210138</v>
      </c>
      <c r="C1570" s="108">
        <v>0.32</v>
      </c>
      <c r="D1570" s="108"/>
      <c r="E1570" s="108"/>
      <c r="F1570" s="108"/>
      <c r="G1570" s="108"/>
      <c r="H1570" s="108"/>
      <c r="I1570" s="108">
        <v>0.32</v>
      </c>
      <c r="J1570" s="108"/>
      <c r="K1570" s="108"/>
      <c r="L1570" s="108">
        <v>0.64</v>
      </c>
      <c r="M1570" s="108">
        <v>0.32</v>
      </c>
    </row>
    <row r="1571" spans="1:13" x14ac:dyDescent="0.3">
      <c r="A1571" s="402" t="s">
        <v>17586</v>
      </c>
      <c r="B1571" s="402">
        <v>9210136</v>
      </c>
      <c r="C1571" s="108"/>
      <c r="D1571" s="108">
        <v>3</v>
      </c>
      <c r="E1571" s="108"/>
      <c r="F1571" s="108"/>
      <c r="G1571" s="108">
        <v>3</v>
      </c>
      <c r="H1571" s="108"/>
      <c r="I1571" s="108"/>
      <c r="J1571" s="108"/>
      <c r="K1571" s="108">
        <v>0.17</v>
      </c>
      <c r="L1571" s="108">
        <v>6.17</v>
      </c>
      <c r="M1571" s="108">
        <v>3</v>
      </c>
    </row>
    <row r="1572" spans="1:13" x14ac:dyDescent="0.3">
      <c r="A1572" s="402" t="s">
        <v>18056</v>
      </c>
      <c r="B1572" s="402">
        <v>9210136</v>
      </c>
      <c r="C1572" s="108"/>
      <c r="D1572" s="108">
        <v>3</v>
      </c>
      <c r="E1572" s="108"/>
      <c r="F1572" s="108"/>
      <c r="G1572" s="108">
        <v>3</v>
      </c>
      <c r="H1572" s="108"/>
      <c r="I1572" s="108"/>
      <c r="J1572" s="108"/>
      <c r="K1572" s="108">
        <v>0.32</v>
      </c>
      <c r="L1572" s="108">
        <v>6.32</v>
      </c>
      <c r="M1572" s="108">
        <v>3</v>
      </c>
    </row>
    <row r="1573" spans="1:13" x14ac:dyDescent="0.3">
      <c r="A1573" s="402" t="s">
        <v>15019</v>
      </c>
      <c r="B1573" s="402">
        <v>9210136</v>
      </c>
      <c r="C1573" s="108">
        <v>0.48</v>
      </c>
      <c r="D1573" s="108">
        <v>5</v>
      </c>
      <c r="E1573" s="108"/>
      <c r="F1573" s="108"/>
      <c r="G1573" s="108">
        <v>2</v>
      </c>
      <c r="H1573" s="108"/>
      <c r="I1573" s="108">
        <v>0.48</v>
      </c>
      <c r="J1573" s="108"/>
      <c r="K1573" s="108">
        <v>0.64</v>
      </c>
      <c r="L1573" s="108">
        <v>8.6000000000000014</v>
      </c>
      <c r="M1573" s="108">
        <v>5.48</v>
      </c>
    </row>
    <row r="1574" spans="1:13" x14ac:dyDescent="0.3">
      <c r="A1574" s="402" t="s">
        <v>15019</v>
      </c>
      <c r="B1574" s="402">
        <v>9210236</v>
      </c>
      <c r="C1574" s="108"/>
      <c r="D1574" s="108"/>
      <c r="E1574" s="108"/>
      <c r="F1574" s="108"/>
      <c r="G1574" s="108"/>
      <c r="H1574" s="108">
        <v>0</v>
      </c>
      <c r="I1574" s="108"/>
      <c r="J1574" s="108"/>
      <c r="K1574" s="108"/>
      <c r="L1574" s="108">
        <v>0</v>
      </c>
      <c r="M1574" s="108">
        <v>0</v>
      </c>
    </row>
    <row r="1575" spans="1:13" x14ac:dyDescent="0.3">
      <c r="A1575" s="402" t="s">
        <v>15020</v>
      </c>
      <c r="B1575" s="402">
        <v>9210136</v>
      </c>
      <c r="C1575" s="108">
        <v>0.48</v>
      </c>
      <c r="D1575" s="108"/>
      <c r="E1575" s="108"/>
      <c r="F1575" s="108"/>
      <c r="G1575" s="108"/>
      <c r="H1575" s="108"/>
      <c r="I1575" s="108">
        <v>0.48</v>
      </c>
      <c r="J1575" s="108"/>
      <c r="K1575" s="108"/>
      <c r="L1575" s="108">
        <v>0.96</v>
      </c>
      <c r="M1575" s="108">
        <v>0.48</v>
      </c>
    </row>
    <row r="1576" spans="1:13" x14ac:dyDescent="0.3">
      <c r="A1576" s="402" t="s">
        <v>15021</v>
      </c>
      <c r="B1576" s="402">
        <v>9210136</v>
      </c>
      <c r="C1576" s="108">
        <v>0.32</v>
      </c>
      <c r="D1576" s="108"/>
      <c r="E1576" s="108"/>
      <c r="F1576" s="108"/>
      <c r="G1576" s="108"/>
      <c r="H1576" s="108"/>
      <c r="I1576" s="108">
        <v>0.32</v>
      </c>
      <c r="J1576" s="108"/>
      <c r="K1576" s="108"/>
      <c r="L1576" s="108">
        <v>0.64</v>
      </c>
      <c r="M1576" s="108">
        <v>0.32</v>
      </c>
    </row>
    <row r="1577" spans="1:13" x14ac:dyDescent="0.3">
      <c r="A1577" s="402" t="s">
        <v>15022</v>
      </c>
      <c r="B1577" s="402">
        <v>9210136</v>
      </c>
      <c r="C1577" s="108">
        <v>0.32</v>
      </c>
      <c r="D1577" s="108"/>
      <c r="E1577" s="108"/>
      <c r="F1577" s="108"/>
      <c r="G1577" s="108"/>
      <c r="H1577" s="108"/>
      <c r="I1577" s="108">
        <v>0.48</v>
      </c>
      <c r="J1577" s="108"/>
      <c r="K1577" s="108"/>
      <c r="L1577" s="108">
        <v>0.8</v>
      </c>
      <c r="M1577" s="108">
        <v>0.32</v>
      </c>
    </row>
    <row r="1578" spans="1:13" x14ac:dyDescent="0.3">
      <c r="A1578" s="402" t="s">
        <v>19628</v>
      </c>
      <c r="B1578" s="402">
        <v>9210136</v>
      </c>
      <c r="C1578" s="108"/>
      <c r="D1578" s="108">
        <v>2</v>
      </c>
      <c r="E1578" s="108"/>
      <c r="F1578" s="108"/>
      <c r="G1578" s="108">
        <v>2</v>
      </c>
      <c r="H1578" s="108"/>
      <c r="I1578" s="108"/>
      <c r="J1578" s="108">
        <v>0.32</v>
      </c>
      <c r="K1578" s="108"/>
      <c r="L1578" s="108">
        <v>4.32</v>
      </c>
      <c r="M1578" s="108">
        <v>2</v>
      </c>
    </row>
    <row r="1579" spans="1:13" x14ac:dyDescent="0.3">
      <c r="A1579" s="402" t="s">
        <v>15023</v>
      </c>
      <c r="B1579" s="402">
        <v>9210136</v>
      </c>
      <c r="C1579" s="108">
        <v>0.17</v>
      </c>
      <c r="D1579" s="108"/>
      <c r="E1579" s="108"/>
      <c r="F1579" s="108"/>
      <c r="G1579" s="108">
        <v>4</v>
      </c>
      <c r="H1579" s="108"/>
      <c r="I1579" s="108"/>
      <c r="J1579" s="108"/>
      <c r="K1579" s="108"/>
      <c r="L1579" s="108">
        <v>4.17</v>
      </c>
      <c r="M1579" s="108">
        <v>0.17</v>
      </c>
    </row>
    <row r="1580" spans="1:13" x14ac:dyDescent="0.3">
      <c r="A1580" s="402" t="s">
        <v>15024</v>
      </c>
      <c r="B1580" s="402">
        <v>9210138</v>
      </c>
      <c r="C1580" s="108"/>
      <c r="D1580" s="108">
        <v>2</v>
      </c>
      <c r="E1580" s="108"/>
      <c r="F1580" s="108"/>
      <c r="G1580" s="108"/>
      <c r="H1580" s="108"/>
      <c r="I1580" s="108">
        <v>0.96</v>
      </c>
      <c r="J1580" s="108">
        <v>0.32</v>
      </c>
      <c r="K1580" s="108"/>
      <c r="L1580" s="108">
        <v>3.28</v>
      </c>
      <c r="M1580" s="108">
        <v>2</v>
      </c>
    </row>
    <row r="1581" spans="1:13" x14ac:dyDescent="0.3">
      <c r="A1581" s="402" t="s">
        <v>15025</v>
      </c>
      <c r="B1581" s="402">
        <v>9210136</v>
      </c>
      <c r="C1581" s="108">
        <v>0.48</v>
      </c>
      <c r="D1581" s="108"/>
      <c r="E1581" s="108"/>
      <c r="F1581" s="108"/>
      <c r="G1581" s="108"/>
      <c r="H1581" s="108"/>
      <c r="I1581" s="108">
        <v>0.96</v>
      </c>
      <c r="J1581" s="108"/>
      <c r="K1581" s="108">
        <v>0.48</v>
      </c>
      <c r="L1581" s="108">
        <v>1.92</v>
      </c>
      <c r="M1581" s="108">
        <v>0.48</v>
      </c>
    </row>
    <row r="1582" spans="1:13" x14ac:dyDescent="0.3">
      <c r="A1582" s="402" t="s">
        <v>15026</v>
      </c>
      <c r="B1582" s="402">
        <v>9210136</v>
      </c>
      <c r="C1582" s="108">
        <v>0.48</v>
      </c>
      <c r="D1582" s="108"/>
      <c r="E1582" s="108"/>
      <c r="F1582" s="108"/>
      <c r="G1582" s="108"/>
      <c r="H1582" s="108"/>
      <c r="I1582" s="108">
        <v>0.48</v>
      </c>
      <c r="J1582" s="108"/>
      <c r="K1582" s="108">
        <v>0.32</v>
      </c>
      <c r="L1582" s="108">
        <v>1.28</v>
      </c>
      <c r="M1582" s="108">
        <v>0.48</v>
      </c>
    </row>
    <row r="1583" spans="1:13" x14ac:dyDescent="0.3">
      <c r="A1583" s="402" t="s">
        <v>16463</v>
      </c>
      <c r="B1583" s="402">
        <v>9210240</v>
      </c>
      <c r="C1583" s="108"/>
      <c r="D1583" s="108"/>
      <c r="E1583" s="108"/>
      <c r="F1583" s="108"/>
      <c r="G1583" s="108"/>
      <c r="H1583" s="108">
        <v>0</v>
      </c>
      <c r="I1583" s="108"/>
      <c r="J1583" s="108"/>
      <c r="K1583" s="108"/>
      <c r="L1583" s="108">
        <v>0</v>
      </c>
      <c r="M1583" s="108">
        <v>0</v>
      </c>
    </row>
    <row r="1584" spans="1:13" x14ac:dyDescent="0.3">
      <c r="A1584" s="402" t="s">
        <v>15027</v>
      </c>
      <c r="B1584" s="402">
        <v>9210144</v>
      </c>
      <c r="C1584" s="108"/>
      <c r="D1584" s="108">
        <v>4</v>
      </c>
      <c r="E1584" s="108"/>
      <c r="F1584" s="108"/>
      <c r="G1584" s="108">
        <v>4</v>
      </c>
      <c r="H1584" s="108"/>
      <c r="I1584" s="108"/>
      <c r="J1584" s="108"/>
      <c r="K1584" s="108"/>
      <c r="L1584" s="108">
        <v>8</v>
      </c>
      <c r="M1584" s="108">
        <v>4</v>
      </c>
    </row>
    <row r="1585" spans="1:13" x14ac:dyDescent="0.3">
      <c r="A1585" s="402" t="s">
        <v>15028</v>
      </c>
      <c r="B1585" s="402">
        <v>9210138</v>
      </c>
      <c r="C1585" s="108">
        <v>0.17</v>
      </c>
      <c r="D1585" s="108"/>
      <c r="E1585" s="108"/>
      <c r="F1585" s="108"/>
      <c r="G1585" s="108"/>
      <c r="H1585" s="108"/>
      <c r="I1585" s="108"/>
      <c r="J1585" s="108"/>
      <c r="K1585" s="108"/>
      <c r="L1585" s="108">
        <v>0.17</v>
      </c>
      <c r="M1585" s="108">
        <v>0.17</v>
      </c>
    </row>
    <row r="1586" spans="1:13" x14ac:dyDescent="0.3">
      <c r="A1586" s="402" t="s">
        <v>15029</v>
      </c>
      <c r="B1586" s="402">
        <v>9210136</v>
      </c>
      <c r="C1586" s="108"/>
      <c r="D1586" s="108">
        <v>8</v>
      </c>
      <c r="E1586" s="108"/>
      <c r="F1586" s="108"/>
      <c r="G1586" s="108">
        <v>6</v>
      </c>
      <c r="H1586" s="108"/>
      <c r="I1586" s="108"/>
      <c r="J1586" s="108"/>
      <c r="K1586" s="108"/>
      <c r="L1586" s="108">
        <v>14</v>
      </c>
      <c r="M1586" s="108">
        <v>8</v>
      </c>
    </row>
    <row r="1587" spans="1:13" x14ac:dyDescent="0.3">
      <c r="A1587" s="402" t="s">
        <v>17012</v>
      </c>
      <c r="B1587" s="402">
        <v>9210232</v>
      </c>
      <c r="C1587" s="108"/>
      <c r="D1587" s="108"/>
      <c r="E1587" s="108"/>
      <c r="F1587" s="108"/>
      <c r="G1587" s="108"/>
      <c r="H1587" s="108">
        <v>0</v>
      </c>
      <c r="I1587" s="108"/>
      <c r="J1587" s="108"/>
      <c r="K1587" s="108"/>
      <c r="L1587" s="108">
        <v>0</v>
      </c>
      <c r="M1587" s="108">
        <v>0</v>
      </c>
    </row>
    <row r="1588" spans="1:13" x14ac:dyDescent="0.3">
      <c r="A1588" s="402" t="s">
        <v>15030</v>
      </c>
      <c r="B1588" s="402">
        <v>9210134</v>
      </c>
      <c r="C1588" s="108"/>
      <c r="D1588" s="108">
        <v>8</v>
      </c>
      <c r="E1588" s="108"/>
      <c r="F1588" s="108"/>
      <c r="G1588" s="108">
        <v>6</v>
      </c>
      <c r="H1588" s="108"/>
      <c r="I1588" s="108"/>
      <c r="J1588" s="108">
        <v>1</v>
      </c>
      <c r="K1588" s="108"/>
      <c r="L1588" s="108">
        <v>15</v>
      </c>
      <c r="M1588" s="108">
        <v>8</v>
      </c>
    </row>
    <row r="1589" spans="1:13" x14ac:dyDescent="0.3">
      <c r="A1589" s="402" t="s">
        <v>15031</v>
      </c>
      <c r="B1589" s="402">
        <v>9210138</v>
      </c>
      <c r="C1589" s="108">
        <v>1.44</v>
      </c>
      <c r="D1589" s="108"/>
      <c r="E1589" s="108"/>
      <c r="F1589" s="108"/>
      <c r="G1589" s="108">
        <v>2</v>
      </c>
      <c r="H1589" s="108"/>
      <c r="I1589" s="108"/>
      <c r="J1589" s="108">
        <v>0.32</v>
      </c>
      <c r="K1589" s="108"/>
      <c r="L1589" s="108">
        <v>3.76</v>
      </c>
      <c r="M1589" s="108">
        <v>1.44</v>
      </c>
    </row>
    <row r="1590" spans="1:13" x14ac:dyDescent="0.3">
      <c r="A1590" s="402" t="s">
        <v>15032</v>
      </c>
      <c r="B1590" s="402">
        <v>9210144</v>
      </c>
      <c r="C1590" s="108"/>
      <c r="D1590" s="108">
        <v>1</v>
      </c>
      <c r="E1590" s="108"/>
      <c r="F1590" s="108"/>
      <c r="G1590" s="108">
        <v>1</v>
      </c>
      <c r="H1590" s="108"/>
      <c r="I1590" s="108"/>
      <c r="J1590" s="108"/>
      <c r="K1590" s="108">
        <v>0.96</v>
      </c>
      <c r="L1590" s="108">
        <v>2.96</v>
      </c>
      <c r="M1590" s="108">
        <v>1</v>
      </c>
    </row>
    <row r="1591" spans="1:13" x14ac:dyDescent="0.3">
      <c r="A1591" s="402" t="s">
        <v>15033</v>
      </c>
      <c r="B1591" s="402">
        <v>9210138</v>
      </c>
      <c r="C1591" s="108"/>
      <c r="D1591" s="108">
        <v>2</v>
      </c>
      <c r="E1591" s="108"/>
      <c r="F1591" s="108"/>
      <c r="G1591" s="108">
        <v>1</v>
      </c>
      <c r="H1591" s="108"/>
      <c r="I1591" s="108">
        <v>0.32</v>
      </c>
      <c r="J1591" s="108"/>
      <c r="K1591" s="108"/>
      <c r="L1591" s="108">
        <v>3.32</v>
      </c>
      <c r="M1591" s="108">
        <v>2</v>
      </c>
    </row>
    <row r="1592" spans="1:13" x14ac:dyDescent="0.3">
      <c r="A1592" s="402" t="s">
        <v>15034</v>
      </c>
      <c r="B1592" s="402">
        <v>9210136</v>
      </c>
      <c r="C1592" s="108"/>
      <c r="D1592" s="108">
        <v>0</v>
      </c>
      <c r="E1592" s="108"/>
      <c r="F1592" s="108"/>
      <c r="G1592" s="108">
        <v>0</v>
      </c>
      <c r="H1592" s="108"/>
      <c r="I1592" s="108"/>
      <c r="J1592" s="108"/>
      <c r="K1592" s="108">
        <v>0</v>
      </c>
      <c r="L1592" s="108">
        <v>0</v>
      </c>
      <c r="M1592" s="108">
        <v>0</v>
      </c>
    </row>
    <row r="1593" spans="1:13" x14ac:dyDescent="0.3">
      <c r="A1593" s="402" t="s">
        <v>15035</v>
      </c>
      <c r="B1593" s="402">
        <v>9210132</v>
      </c>
      <c r="C1593" s="108">
        <v>0.48</v>
      </c>
      <c r="D1593" s="108"/>
      <c r="E1593" s="108"/>
      <c r="F1593" s="108"/>
      <c r="G1593" s="108"/>
      <c r="H1593" s="108"/>
      <c r="I1593" s="108">
        <v>0.48</v>
      </c>
      <c r="J1593" s="108"/>
      <c r="K1593" s="108"/>
      <c r="L1593" s="108">
        <v>0.96</v>
      </c>
      <c r="M1593" s="108">
        <v>0.48</v>
      </c>
    </row>
    <row r="1594" spans="1:13" x14ac:dyDescent="0.3">
      <c r="A1594" s="402" t="s">
        <v>18057</v>
      </c>
      <c r="B1594" s="402">
        <v>9210138</v>
      </c>
      <c r="C1594" s="108"/>
      <c r="D1594" s="108">
        <v>1</v>
      </c>
      <c r="E1594" s="108"/>
      <c r="F1594" s="108"/>
      <c r="G1594" s="108"/>
      <c r="H1594" s="108"/>
      <c r="I1594" s="108">
        <v>0.96</v>
      </c>
      <c r="J1594" s="108">
        <v>0.64</v>
      </c>
      <c r="K1594" s="108"/>
      <c r="L1594" s="108">
        <v>2.6</v>
      </c>
      <c r="M1594" s="108">
        <v>1</v>
      </c>
    </row>
    <row r="1595" spans="1:13" x14ac:dyDescent="0.3">
      <c r="A1595" s="402" t="s">
        <v>15036</v>
      </c>
      <c r="B1595" s="402">
        <v>9210136</v>
      </c>
      <c r="C1595" s="108">
        <v>0.51</v>
      </c>
      <c r="D1595" s="108">
        <v>2</v>
      </c>
      <c r="E1595" s="108"/>
      <c r="F1595" s="108"/>
      <c r="G1595" s="108">
        <v>1</v>
      </c>
      <c r="H1595" s="108"/>
      <c r="I1595" s="108">
        <v>0.17</v>
      </c>
      <c r="J1595" s="108"/>
      <c r="K1595" s="108"/>
      <c r="L1595" s="108">
        <v>3.6799999999999997</v>
      </c>
      <c r="M1595" s="108">
        <v>2.5099999999999998</v>
      </c>
    </row>
    <row r="1596" spans="1:13" x14ac:dyDescent="0.3">
      <c r="A1596" s="402" t="s">
        <v>19629</v>
      </c>
      <c r="B1596" s="402">
        <v>9210138</v>
      </c>
      <c r="C1596" s="108"/>
      <c r="D1596" s="108">
        <v>1</v>
      </c>
      <c r="E1596" s="108"/>
      <c r="F1596" s="108"/>
      <c r="G1596" s="108">
        <v>4</v>
      </c>
      <c r="H1596" s="108"/>
      <c r="I1596" s="108"/>
      <c r="J1596" s="108">
        <v>0.64</v>
      </c>
      <c r="K1596" s="108"/>
      <c r="L1596" s="108">
        <v>5.64</v>
      </c>
      <c r="M1596" s="108">
        <v>1</v>
      </c>
    </row>
    <row r="1597" spans="1:13" x14ac:dyDescent="0.3">
      <c r="A1597" s="402" t="s">
        <v>15037</v>
      </c>
      <c r="B1597" s="402">
        <v>9210136</v>
      </c>
      <c r="C1597" s="108"/>
      <c r="D1597" s="108">
        <v>2</v>
      </c>
      <c r="E1597" s="108"/>
      <c r="F1597" s="108"/>
      <c r="G1597" s="108">
        <v>4</v>
      </c>
      <c r="H1597" s="108"/>
      <c r="I1597" s="108"/>
      <c r="J1597" s="108"/>
      <c r="K1597" s="108">
        <v>0.32</v>
      </c>
      <c r="L1597" s="108">
        <v>6.32</v>
      </c>
      <c r="M1597" s="108">
        <v>2</v>
      </c>
    </row>
    <row r="1598" spans="1:13" x14ac:dyDescent="0.3">
      <c r="A1598" s="402" t="s">
        <v>15038</v>
      </c>
      <c r="B1598" s="402">
        <v>9210144</v>
      </c>
      <c r="C1598" s="108"/>
      <c r="D1598" s="108">
        <v>8</v>
      </c>
      <c r="E1598" s="108"/>
      <c r="F1598" s="108"/>
      <c r="G1598" s="108">
        <v>8</v>
      </c>
      <c r="H1598" s="108"/>
      <c r="I1598" s="108"/>
      <c r="J1598" s="108">
        <v>3</v>
      </c>
      <c r="K1598" s="108"/>
      <c r="L1598" s="108">
        <v>19</v>
      </c>
      <c r="M1598" s="108">
        <v>8</v>
      </c>
    </row>
    <row r="1599" spans="1:13" x14ac:dyDescent="0.3">
      <c r="A1599" s="402" t="s">
        <v>15039</v>
      </c>
      <c r="B1599" s="402">
        <v>9210138</v>
      </c>
      <c r="C1599" s="108">
        <v>0.48</v>
      </c>
      <c r="D1599" s="108"/>
      <c r="E1599" s="108"/>
      <c r="F1599" s="108"/>
      <c r="G1599" s="108"/>
      <c r="H1599" s="108"/>
      <c r="I1599" s="108">
        <v>0.96</v>
      </c>
      <c r="J1599" s="108">
        <v>0.32</v>
      </c>
      <c r="K1599" s="108"/>
      <c r="L1599" s="108">
        <v>1.76</v>
      </c>
      <c r="M1599" s="108">
        <v>0.48</v>
      </c>
    </row>
    <row r="1600" spans="1:13" x14ac:dyDescent="0.3">
      <c r="A1600" s="402" t="s">
        <v>15040</v>
      </c>
      <c r="B1600" s="402">
        <v>9210134</v>
      </c>
      <c r="C1600" s="108"/>
      <c r="D1600" s="108">
        <v>10</v>
      </c>
      <c r="E1600" s="108"/>
      <c r="F1600" s="108"/>
      <c r="G1600" s="108">
        <v>4</v>
      </c>
      <c r="H1600" s="108"/>
      <c r="I1600" s="108">
        <v>0.48</v>
      </c>
      <c r="J1600" s="108"/>
      <c r="K1600" s="108"/>
      <c r="L1600" s="108">
        <v>14.48</v>
      </c>
      <c r="M1600" s="108">
        <v>10</v>
      </c>
    </row>
    <row r="1601" spans="1:13" x14ac:dyDescent="0.3">
      <c r="A1601" s="402" t="s">
        <v>15041</v>
      </c>
      <c r="B1601" s="402">
        <v>9210144</v>
      </c>
      <c r="C1601" s="108"/>
      <c r="D1601" s="108">
        <v>2</v>
      </c>
      <c r="E1601" s="108"/>
      <c r="F1601" s="108"/>
      <c r="G1601" s="108">
        <v>3</v>
      </c>
      <c r="H1601" s="108"/>
      <c r="I1601" s="108"/>
      <c r="J1601" s="108"/>
      <c r="K1601" s="108"/>
      <c r="L1601" s="108">
        <v>5</v>
      </c>
      <c r="M1601" s="108">
        <v>2</v>
      </c>
    </row>
    <row r="1602" spans="1:13" x14ac:dyDescent="0.3">
      <c r="A1602" s="402" t="s">
        <v>15042</v>
      </c>
      <c r="B1602" s="402">
        <v>9210138</v>
      </c>
      <c r="C1602" s="108"/>
      <c r="D1602" s="108">
        <v>1</v>
      </c>
      <c r="E1602" s="108"/>
      <c r="F1602" s="108"/>
      <c r="G1602" s="108">
        <v>2</v>
      </c>
      <c r="H1602" s="108"/>
      <c r="I1602" s="108"/>
      <c r="J1602" s="108"/>
      <c r="K1602" s="108">
        <v>0.96</v>
      </c>
      <c r="L1602" s="108">
        <v>3.96</v>
      </c>
      <c r="M1602" s="108">
        <v>1</v>
      </c>
    </row>
    <row r="1603" spans="1:13" x14ac:dyDescent="0.3">
      <c r="A1603" s="402" t="s">
        <v>15043</v>
      </c>
      <c r="B1603" s="402">
        <v>9210138</v>
      </c>
      <c r="C1603" s="108"/>
      <c r="D1603" s="108">
        <v>1</v>
      </c>
      <c r="E1603" s="108"/>
      <c r="F1603" s="108"/>
      <c r="G1603" s="108">
        <v>8</v>
      </c>
      <c r="H1603" s="108"/>
      <c r="I1603" s="108"/>
      <c r="J1603" s="108">
        <v>0.32</v>
      </c>
      <c r="K1603" s="108"/>
      <c r="L1603" s="108">
        <v>9.32</v>
      </c>
      <c r="M1603" s="108">
        <v>1</v>
      </c>
    </row>
    <row r="1604" spans="1:13" x14ac:dyDescent="0.3">
      <c r="A1604" s="402" t="s">
        <v>15044</v>
      </c>
      <c r="B1604" s="402">
        <v>9210136</v>
      </c>
      <c r="C1604" s="108"/>
      <c r="D1604" s="108">
        <v>6</v>
      </c>
      <c r="E1604" s="108"/>
      <c r="F1604" s="108"/>
      <c r="G1604" s="108">
        <v>4</v>
      </c>
      <c r="H1604" s="108"/>
      <c r="I1604" s="108">
        <v>0.48</v>
      </c>
      <c r="J1604" s="108"/>
      <c r="K1604" s="108">
        <v>0.48</v>
      </c>
      <c r="L1604" s="108">
        <v>10.96</v>
      </c>
      <c r="M1604" s="108">
        <v>6</v>
      </c>
    </row>
    <row r="1605" spans="1:13" x14ac:dyDescent="0.3">
      <c r="A1605" s="402" t="s">
        <v>15045</v>
      </c>
      <c r="B1605" s="402">
        <v>9210136</v>
      </c>
      <c r="C1605" s="108">
        <v>0.51</v>
      </c>
      <c r="D1605" s="108"/>
      <c r="E1605" s="108"/>
      <c r="F1605" s="108"/>
      <c r="G1605" s="108">
        <v>1</v>
      </c>
      <c r="H1605" s="108"/>
      <c r="I1605" s="108">
        <v>0.17</v>
      </c>
      <c r="J1605" s="108"/>
      <c r="K1605" s="108"/>
      <c r="L1605" s="108">
        <v>1.68</v>
      </c>
      <c r="M1605" s="108">
        <v>0.51</v>
      </c>
    </row>
    <row r="1606" spans="1:13" x14ac:dyDescent="0.3">
      <c r="A1606" s="402" t="s">
        <v>15045</v>
      </c>
      <c r="B1606" s="402">
        <v>9210236</v>
      </c>
      <c r="C1606" s="108"/>
      <c r="D1606" s="108"/>
      <c r="E1606" s="108"/>
      <c r="F1606" s="108">
        <v>20</v>
      </c>
      <c r="G1606" s="108"/>
      <c r="H1606" s="108"/>
      <c r="I1606" s="108"/>
      <c r="J1606" s="108"/>
      <c r="K1606" s="108"/>
      <c r="L1606" s="108">
        <v>20</v>
      </c>
      <c r="M1606" s="108">
        <v>20</v>
      </c>
    </row>
    <row r="1607" spans="1:13" x14ac:dyDescent="0.3">
      <c r="A1607" s="402" t="s">
        <v>17061</v>
      </c>
      <c r="B1607" s="402">
        <v>9210132</v>
      </c>
      <c r="C1607" s="108"/>
      <c r="D1607" s="108">
        <v>4</v>
      </c>
      <c r="E1607" s="108"/>
      <c r="F1607" s="108"/>
      <c r="G1607" s="108">
        <v>2</v>
      </c>
      <c r="H1607" s="108"/>
      <c r="I1607" s="108"/>
      <c r="J1607" s="108"/>
      <c r="K1607" s="108"/>
      <c r="L1607" s="108">
        <v>6</v>
      </c>
      <c r="M1607" s="108">
        <v>4</v>
      </c>
    </row>
    <row r="1608" spans="1:13" x14ac:dyDescent="0.3">
      <c r="A1608" s="402" t="s">
        <v>17061</v>
      </c>
      <c r="B1608" s="402">
        <v>9210232</v>
      </c>
      <c r="C1608" s="108"/>
      <c r="D1608" s="108"/>
      <c r="E1608" s="108"/>
      <c r="F1608" s="108"/>
      <c r="G1608" s="108"/>
      <c r="H1608" s="108">
        <v>20</v>
      </c>
      <c r="I1608" s="108"/>
      <c r="J1608" s="108"/>
      <c r="K1608" s="108"/>
      <c r="L1608" s="108">
        <v>20</v>
      </c>
      <c r="M1608" s="108">
        <v>0</v>
      </c>
    </row>
    <row r="1609" spans="1:13" x14ac:dyDescent="0.3">
      <c r="A1609" s="402" t="s">
        <v>15046</v>
      </c>
      <c r="B1609" s="402">
        <v>9210136</v>
      </c>
      <c r="C1609" s="108"/>
      <c r="D1609" s="108">
        <v>4</v>
      </c>
      <c r="E1609" s="108"/>
      <c r="F1609" s="108"/>
      <c r="G1609" s="108">
        <v>12</v>
      </c>
      <c r="H1609" s="108"/>
      <c r="I1609" s="108"/>
      <c r="J1609" s="108">
        <v>4</v>
      </c>
      <c r="K1609" s="108">
        <v>1.92</v>
      </c>
      <c r="L1609" s="108">
        <v>21.92</v>
      </c>
      <c r="M1609" s="108">
        <v>4</v>
      </c>
    </row>
    <row r="1610" spans="1:13" x14ac:dyDescent="0.3">
      <c r="A1610" s="402" t="s">
        <v>15047</v>
      </c>
      <c r="B1610" s="402">
        <v>9210132</v>
      </c>
      <c r="C1610" s="108"/>
      <c r="D1610" s="108">
        <v>1</v>
      </c>
      <c r="E1610" s="108"/>
      <c r="F1610" s="108"/>
      <c r="G1610" s="108"/>
      <c r="H1610" s="108"/>
      <c r="I1610" s="108">
        <v>0.48</v>
      </c>
      <c r="J1610" s="108"/>
      <c r="K1610" s="108"/>
      <c r="L1610" s="108">
        <v>1.48</v>
      </c>
      <c r="M1610" s="108">
        <v>1</v>
      </c>
    </row>
    <row r="1611" spans="1:13" x14ac:dyDescent="0.3">
      <c r="A1611" s="402" t="s">
        <v>15048</v>
      </c>
      <c r="B1611" s="402">
        <v>9210144</v>
      </c>
      <c r="C1611" s="108"/>
      <c r="D1611" s="108">
        <v>1</v>
      </c>
      <c r="E1611" s="108"/>
      <c r="F1611" s="108"/>
      <c r="G1611" s="108"/>
      <c r="H1611" s="108"/>
      <c r="I1611" s="108"/>
      <c r="J1611" s="108"/>
      <c r="K1611" s="108"/>
      <c r="L1611" s="108">
        <v>1</v>
      </c>
      <c r="M1611" s="108">
        <v>1</v>
      </c>
    </row>
    <row r="1612" spans="1:13" x14ac:dyDescent="0.3">
      <c r="A1612" s="402" t="s">
        <v>15049</v>
      </c>
      <c r="B1612" s="402">
        <v>9210140</v>
      </c>
      <c r="C1612" s="108">
        <v>0.32</v>
      </c>
      <c r="D1612" s="108"/>
      <c r="E1612" s="108"/>
      <c r="F1612" s="108"/>
      <c r="G1612" s="108"/>
      <c r="H1612" s="108"/>
      <c r="I1612" s="108">
        <v>0.32</v>
      </c>
      <c r="J1612" s="108"/>
      <c r="K1612" s="108">
        <v>1.28</v>
      </c>
      <c r="L1612" s="108">
        <v>1.92</v>
      </c>
      <c r="M1612" s="108">
        <v>0.32</v>
      </c>
    </row>
    <row r="1613" spans="1:13" x14ac:dyDescent="0.3">
      <c r="A1613" s="402" t="s">
        <v>15050</v>
      </c>
      <c r="B1613" s="402">
        <v>9210132</v>
      </c>
      <c r="C1613" s="108"/>
      <c r="D1613" s="108">
        <v>2</v>
      </c>
      <c r="E1613" s="108"/>
      <c r="F1613" s="108"/>
      <c r="G1613" s="108">
        <v>2</v>
      </c>
      <c r="H1613" s="108"/>
      <c r="I1613" s="108"/>
      <c r="J1613" s="108"/>
      <c r="K1613" s="108"/>
      <c r="L1613" s="108">
        <v>4</v>
      </c>
      <c r="M1613" s="108">
        <v>2</v>
      </c>
    </row>
    <row r="1614" spans="1:13" x14ac:dyDescent="0.3">
      <c r="A1614" s="402" t="s">
        <v>15051</v>
      </c>
      <c r="B1614" s="402">
        <v>9210144</v>
      </c>
      <c r="C1614" s="108"/>
      <c r="D1614" s="108">
        <v>0</v>
      </c>
      <c r="E1614" s="108"/>
      <c r="F1614" s="108"/>
      <c r="G1614" s="108"/>
      <c r="H1614" s="108"/>
      <c r="I1614" s="108"/>
      <c r="J1614" s="108"/>
      <c r="K1614" s="108"/>
      <c r="L1614" s="108">
        <v>0</v>
      </c>
      <c r="M1614" s="108">
        <v>0</v>
      </c>
    </row>
    <row r="1615" spans="1:13" x14ac:dyDescent="0.3">
      <c r="A1615" s="402" t="s">
        <v>15052</v>
      </c>
      <c r="B1615" s="402">
        <v>9210132</v>
      </c>
      <c r="C1615" s="108"/>
      <c r="D1615" s="108">
        <v>2</v>
      </c>
      <c r="E1615" s="108"/>
      <c r="F1615" s="108"/>
      <c r="G1615" s="108">
        <v>1</v>
      </c>
      <c r="H1615" s="108"/>
      <c r="I1615" s="108"/>
      <c r="J1615" s="108"/>
      <c r="K1615" s="108">
        <v>0.48</v>
      </c>
      <c r="L1615" s="108">
        <v>3.48</v>
      </c>
      <c r="M1615" s="108">
        <v>2</v>
      </c>
    </row>
    <row r="1616" spans="1:13" x14ac:dyDescent="0.3">
      <c r="A1616" s="402" t="s">
        <v>15053</v>
      </c>
      <c r="B1616" s="402">
        <v>9210132</v>
      </c>
      <c r="C1616" s="108">
        <v>0.51</v>
      </c>
      <c r="D1616" s="108"/>
      <c r="E1616" s="108"/>
      <c r="F1616" s="108"/>
      <c r="G1616" s="108"/>
      <c r="H1616" s="108"/>
      <c r="I1616" s="108"/>
      <c r="J1616" s="108"/>
      <c r="K1616" s="108"/>
      <c r="L1616" s="108">
        <v>0.51</v>
      </c>
      <c r="M1616" s="108">
        <v>0.51</v>
      </c>
    </row>
    <row r="1617" spans="1:13" x14ac:dyDescent="0.3">
      <c r="A1617" s="402" t="s">
        <v>15054</v>
      </c>
      <c r="B1617" s="402">
        <v>9210134</v>
      </c>
      <c r="C1617" s="108"/>
      <c r="D1617" s="108">
        <v>1</v>
      </c>
      <c r="E1617" s="108"/>
      <c r="F1617" s="108"/>
      <c r="G1617" s="108"/>
      <c r="H1617" s="108"/>
      <c r="I1617" s="108">
        <v>0.48</v>
      </c>
      <c r="J1617" s="108"/>
      <c r="K1617" s="108"/>
      <c r="L1617" s="108">
        <v>1.48</v>
      </c>
      <c r="M1617" s="108">
        <v>1</v>
      </c>
    </row>
    <row r="1618" spans="1:13" x14ac:dyDescent="0.3">
      <c r="A1618" s="402" t="s">
        <v>19187</v>
      </c>
      <c r="B1618" s="402">
        <v>9210132</v>
      </c>
      <c r="C1618" s="108">
        <v>0.96</v>
      </c>
      <c r="D1618" s="108"/>
      <c r="E1618" s="108"/>
      <c r="F1618" s="108"/>
      <c r="G1618" s="108"/>
      <c r="H1618" s="108"/>
      <c r="I1618" s="108">
        <v>0.96</v>
      </c>
      <c r="J1618" s="108">
        <v>0.32</v>
      </c>
      <c r="K1618" s="108"/>
      <c r="L1618" s="108">
        <v>2.2400000000000002</v>
      </c>
      <c r="M1618" s="108">
        <v>0.96</v>
      </c>
    </row>
    <row r="1619" spans="1:13" x14ac:dyDescent="0.3">
      <c r="A1619" s="402" t="s">
        <v>15055</v>
      </c>
      <c r="B1619" s="402">
        <v>9210132</v>
      </c>
      <c r="C1619" s="108"/>
      <c r="D1619" s="108">
        <v>1</v>
      </c>
      <c r="E1619" s="108"/>
      <c r="F1619" s="108"/>
      <c r="G1619" s="108"/>
      <c r="H1619" s="108"/>
      <c r="I1619" s="108">
        <v>0.48</v>
      </c>
      <c r="J1619" s="108"/>
      <c r="K1619" s="108">
        <v>0.64</v>
      </c>
      <c r="L1619" s="108">
        <v>2.12</v>
      </c>
      <c r="M1619" s="108">
        <v>1</v>
      </c>
    </row>
    <row r="1620" spans="1:13" x14ac:dyDescent="0.3">
      <c r="A1620" s="402" t="s">
        <v>15056</v>
      </c>
      <c r="B1620" s="402">
        <v>9210132</v>
      </c>
      <c r="C1620" s="108">
        <v>0.96</v>
      </c>
      <c r="D1620" s="108"/>
      <c r="E1620" s="108"/>
      <c r="F1620" s="108"/>
      <c r="G1620" s="108"/>
      <c r="H1620" s="108"/>
      <c r="I1620" s="108">
        <v>0.96</v>
      </c>
      <c r="J1620" s="108"/>
      <c r="K1620" s="108"/>
      <c r="L1620" s="108">
        <v>1.92</v>
      </c>
      <c r="M1620" s="108">
        <v>0.96</v>
      </c>
    </row>
    <row r="1621" spans="1:13" x14ac:dyDescent="0.3">
      <c r="A1621" s="402" t="s">
        <v>27086</v>
      </c>
      <c r="B1621" s="402">
        <v>9210238</v>
      </c>
      <c r="C1621" s="108"/>
      <c r="D1621" s="108"/>
      <c r="E1621" s="108"/>
      <c r="F1621" s="108">
        <v>0</v>
      </c>
      <c r="G1621" s="108"/>
      <c r="H1621" s="108"/>
      <c r="I1621" s="108"/>
      <c r="J1621" s="108"/>
      <c r="K1621" s="108"/>
      <c r="L1621" s="108">
        <v>0</v>
      </c>
      <c r="M1621" s="108">
        <v>0</v>
      </c>
    </row>
    <row r="1622" spans="1:13" x14ac:dyDescent="0.3">
      <c r="A1622" s="402" t="s">
        <v>15057</v>
      </c>
      <c r="B1622" s="402">
        <v>9210138</v>
      </c>
      <c r="C1622" s="108">
        <v>0.48</v>
      </c>
      <c r="D1622" s="108"/>
      <c r="E1622" s="108"/>
      <c r="F1622" s="108"/>
      <c r="G1622" s="108"/>
      <c r="H1622" s="108"/>
      <c r="I1622" s="108">
        <v>0.48</v>
      </c>
      <c r="J1622" s="108">
        <v>0.32</v>
      </c>
      <c r="K1622" s="108"/>
      <c r="L1622" s="108">
        <v>1.28</v>
      </c>
      <c r="M1622" s="108">
        <v>0.48</v>
      </c>
    </row>
    <row r="1623" spans="1:13" x14ac:dyDescent="0.3">
      <c r="A1623" s="402" t="s">
        <v>17894</v>
      </c>
      <c r="B1623" s="402">
        <v>9210236</v>
      </c>
      <c r="C1623" s="108"/>
      <c r="D1623" s="108"/>
      <c r="E1623" s="108"/>
      <c r="F1623" s="108"/>
      <c r="G1623" s="108"/>
      <c r="H1623" s="108">
        <v>0</v>
      </c>
      <c r="I1623" s="108"/>
      <c r="J1623" s="108"/>
      <c r="K1623" s="108"/>
      <c r="L1623" s="108">
        <v>0</v>
      </c>
      <c r="M1623" s="108">
        <v>0</v>
      </c>
    </row>
    <row r="1624" spans="1:13" x14ac:dyDescent="0.3">
      <c r="A1624" s="402" t="s">
        <v>27087</v>
      </c>
      <c r="B1624" s="402">
        <v>9210232</v>
      </c>
      <c r="C1624" s="108"/>
      <c r="D1624" s="108"/>
      <c r="E1624" s="108"/>
      <c r="F1624" s="108"/>
      <c r="G1624" s="108"/>
      <c r="H1624" s="108">
        <v>0</v>
      </c>
      <c r="I1624" s="108"/>
      <c r="J1624" s="108"/>
      <c r="K1624" s="108"/>
      <c r="L1624" s="108">
        <v>0</v>
      </c>
      <c r="M1624" s="108">
        <v>0</v>
      </c>
    </row>
    <row r="1625" spans="1:13" x14ac:dyDescent="0.3">
      <c r="A1625" s="402" t="s">
        <v>15058</v>
      </c>
      <c r="B1625" s="402">
        <v>9210132</v>
      </c>
      <c r="C1625" s="108"/>
      <c r="D1625" s="108">
        <v>9</v>
      </c>
      <c r="E1625" s="108"/>
      <c r="F1625" s="108"/>
      <c r="G1625" s="108">
        <v>8</v>
      </c>
      <c r="H1625" s="108"/>
      <c r="I1625" s="108"/>
      <c r="J1625" s="108">
        <v>0.96</v>
      </c>
      <c r="K1625" s="108"/>
      <c r="L1625" s="108">
        <v>17.96</v>
      </c>
      <c r="M1625" s="108">
        <v>9</v>
      </c>
    </row>
    <row r="1626" spans="1:13" x14ac:dyDescent="0.3">
      <c r="A1626" s="402" t="s">
        <v>15059</v>
      </c>
      <c r="B1626" s="402">
        <v>9210132</v>
      </c>
      <c r="C1626" s="108">
        <v>0.51</v>
      </c>
      <c r="D1626" s="108"/>
      <c r="E1626" s="108"/>
      <c r="F1626" s="108"/>
      <c r="G1626" s="108"/>
      <c r="H1626" s="108"/>
      <c r="I1626" s="108">
        <v>0.51</v>
      </c>
      <c r="J1626" s="108"/>
      <c r="K1626" s="108"/>
      <c r="L1626" s="108">
        <v>1.02</v>
      </c>
      <c r="M1626" s="108">
        <v>0.51</v>
      </c>
    </row>
    <row r="1627" spans="1:13" x14ac:dyDescent="0.3">
      <c r="A1627" s="402" t="s">
        <v>15060</v>
      </c>
      <c r="B1627" s="402">
        <v>9210138</v>
      </c>
      <c r="C1627" s="108"/>
      <c r="D1627" s="108">
        <v>1</v>
      </c>
      <c r="E1627" s="108"/>
      <c r="F1627" s="108"/>
      <c r="G1627" s="108">
        <v>2</v>
      </c>
      <c r="H1627" s="108"/>
      <c r="I1627" s="108"/>
      <c r="J1627" s="108"/>
      <c r="K1627" s="108">
        <v>0.32</v>
      </c>
      <c r="L1627" s="108">
        <v>3.32</v>
      </c>
      <c r="M1627" s="108">
        <v>1</v>
      </c>
    </row>
    <row r="1628" spans="1:13" x14ac:dyDescent="0.3">
      <c r="A1628" s="402" t="s">
        <v>15061</v>
      </c>
      <c r="B1628" s="402">
        <v>9210144</v>
      </c>
      <c r="C1628" s="108"/>
      <c r="D1628" s="108">
        <v>2</v>
      </c>
      <c r="E1628" s="108"/>
      <c r="F1628" s="108"/>
      <c r="G1628" s="108">
        <v>3</v>
      </c>
      <c r="H1628" s="108"/>
      <c r="I1628" s="108"/>
      <c r="J1628" s="108">
        <v>1</v>
      </c>
      <c r="K1628" s="108"/>
      <c r="L1628" s="108">
        <v>6</v>
      </c>
      <c r="M1628" s="108">
        <v>2</v>
      </c>
    </row>
    <row r="1629" spans="1:13" x14ac:dyDescent="0.3">
      <c r="A1629" s="402" t="s">
        <v>15062</v>
      </c>
      <c r="B1629" s="402">
        <v>9210140</v>
      </c>
      <c r="C1629" s="108"/>
      <c r="D1629" s="108"/>
      <c r="E1629" s="108">
        <v>18</v>
      </c>
      <c r="F1629" s="108"/>
      <c r="G1629" s="108">
        <v>12</v>
      </c>
      <c r="H1629" s="108"/>
      <c r="I1629" s="108">
        <v>1.92</v>
      </c>
      <c r="J1629" s="108"/>
      <c r="K1629" s="108">
        <v>1.44</v>
      </c>
      <c r="L1629" s="108">
        <v>33.36</v>
      </c>
      <c r="M1629" s="108">
        <v>18</v>
      </c>
    </row>
    <row r="1630" spans="1:13" x14ac:dyDescent="0.3">
      <c r="A1630" s="402" t="s">
        <v>16856</v>
      </c>
      <c r="B1630" s="402">
        <v>9210140</v>
      </c>
      <c r="C1630" s="108">
        <v>0.17</v>
      </c>
      <c r="D1630" s="108"/>
      <c r="E1630" s="108"/>
      <c r="F1630" s="108"/>
      <c r="G1630" s="108"/>
      <c r="H1630" s="108"/>
      <c r="I1630" s="108">
        <v>1.44</v>
      </c>
      <c r="J1630" s="108"/>
      <c r="K1630" s="108">
        <v>0.96</v>
      </c>
      <c r="L1630" s="108">
        <v>2.57</v>
      </c>
      <c r="M1630" s="108">
        <v>0.17</v>
      </c>
    </row>
    <row r="1631" spans="1:13" x14ac:dyDescent="0.3">
      <c r="A1631" s="402" t="s">
        <v>15805</v>
      </c>
      <c r="B1631" s="402">
        <v>9210132</v>
      </c>
      <c r="C1631" s="108"/>
      <c r="D1631" s="108">
        <v>1</v>
      </c>
      <c r="E1631" s="108"/>
      <c r="F1631" s="108"/>
      <c r="G1631" s="108"/>
      <c r="H1631" s="108"/>
      <c r="I1631" s="108">
        <v>1.44</v>
      </c>
      <c r="J1631" s="108"/>
      <c r="K1631" s="108">
        <v>0.48</v>
      </c>
      <c r="L1631" s="108">
        <v>2.92</v>
      </c>
      <c r="M1631" s="108">
        <v>1</v>
      </c>
    </row>
    <row r="1632" spans="1:13" x14ac:dyDescent="0.3">
      <c r="A1632" s="402" t="s">
        <v>15063</v>
      </c>
      <c r="B1632" s="402">
        <v>9210132</v>
      </c>
      <c r="C1632" s="108"/>
      <c r="D1632" s="108">
        <v>4</v>
      </c>
      <c r="E1632" s="108"/>
      <c r="F1632" s="108"/>
      <c r="G1632" s="108">
        <v>4</v>
      </c>
      <c r="H1632" s="108"/>
      <c r="I1632" s="108"/>
      <c r="J1632" s="108"/>
      <c r="K1632" s="108"/>
      <c r="L1632" s="108">
        <v>8</v>
      </c>
      <c r="M1632" s="108">
        <v>4</v>
      </c>
    </row>
    <row r="1633" spans="1:13" x14ac:dyDescent="0.3">
      <c r="A1633" s="402" t="s">
        <v>15064</v>
      </c>
      <c r="B1633" s="402">
        <v>9210132</v>
      </c>
      <c r="C1633" s="108"/>
      <c r="D1633" s="108">
        <v>8</v>
      </c>
      <c r="E1633" s="108"/>
      <c r="F1633" s="108"/>
      <c r="G1633" s="108">
        <v>9</v>
      </c>
      <c r="H1633" s="108"/>
      <c r="I1633" s="108"/>
      <c r="J1633" s="108">
        <v>0.32</v>
      </c>
      <c r="K1633" s="108"/>
      <c r="L1633" s="108">
        <v>17.32</v>
      </c>
      <c r="M1633" s="108">
        <v>8</v>
      </c>
    </row>
    <row r="1634" spans="1:13" x14ac:dyDescent="0.3">
      <c r="A1634" s="402" t="s">
        <v>15065</v>
      </c>
      <c r="B1634" s="402">
        <v>9210132</v>
      </c>
      <c r="C1634" s="108"/>
      <c r="D1634" s="108">
        <v>12</v>
      </c>
      <c r="E1634" s="108"/>
      <c r="F1634" s="108"/>
      <c r="G1634" s="108">
        <v>3</v>
      </c>
      <c r="H1634" s="108"/>
      <c r="I1634" s="108"/>
      <c r="J1634" s="108">
        <v>0.32</v>
      </c>
      <c r="K1634" s="108"/>
      <c r="L1634" s="108">
        <v>15.32</v>
      </c>
      <c r="M1634" s="108">
        <v>12</v>
      </c>
    </row>
    <row r="1635" spans="1:13" x14ac:dyDescent="0.3">
      <c r="A1635" s="402" t="s">
        <v>15066</v>
      </c>
      <c r="B1635" s="402">
        <v>9210132</v>
      </c>
      <c r="C1635" s="108">
        <v>1.02</v>
      </c>
      <c r="D1635" s="108">
        <v>6</v>
      </c>
      <c r="E1635" s="108"/>
      <c r="F1635" s="108"/>
      <c r="G1635" s="108"/>
      <c r="H1635" s="108"/>
      <c r="I1635" s="108">
        <v>0.48</v>
      </c>
      <c r="J1635" s="108">
        <v>0.64</v>
      </c>
      <c r="K1635" s="108"/>
      <c r="L1635" s="108">
        <v>8.1399999999999988</v>
      </c>
      <c r="M1635" s="108">
        <v>7.02</v>
      </c>
    </row>
    <row r="1636" spans="1:13" x14ac:dyDescent="0.3">
      <c r="A1636" s="402" t="s">
        <v>15067</v>
      </c>
      <c r="B1636" s="402">
        <v>9210144</v>
      </c>
      <c r="C1636" s="108"/>
      <c r="D1636" s="108">
        <v>33</v>
      </c>
      <c r="E1636" s="108"/>
      <c r="F1636" s="108"/>
      <c r="G1636" s="108">
        <v>48</v>
      </c>
      <c r="H1636" s="108"/>
      <c r="I1636" s="108"/>
      <c r="J1636" s="108">
        <v>0.32</v>
      </c>
      <c r="K1636" s="108"/>
      <c r="L1636" s="108">
        <v>81.319999999999993</v>
      </c>
      <c r="M1636" s="108">
        <v>33</v>
      </c>
    </row>
    <row r="1637" spans="1:13" x14ac:dyDescent="0.3">
      <c r="A1637" s="402" t="s">
        <v>15068</v>
      </c>
      <c r="B1637" s="402">
        <v>9210138</v>
      </c>
      <c r="C1637" s="108"/>
      <c r="D1637" s="108">
        <v>6</v>
      </c>
      <c r="E1637" s="108"/>
      <c r="F1637" s="108"/>
      <c r="G1637" s="108">
        <v>6</v>
      </c>
      <c r="H1637" s="108"/>
      <c r="I1637" s="108"/>
      <c r="J1637" s="108">
        <v>1.28</v>
      </c>
      <c r="K1637" s="108"/>
      <c r="L1637" s="108">
        <v>13.28</v>
      </c>
      <c r="M1637" s="108">
        <v>6</v>
      </c>
    </row>
    <row r="1638" spans="1:13" x14ac:dyDescent="0.3">
      <c r="A1638" s="402" t="s">
        <v>15069</v>
      </c>
      <c r="B1638" s="402">
        <v>9210132</v>
      </c>
      <c r="C1638" s="108"/>
      <c r="D1638" s="108">
        <v>6</v>
      </c>
      <c r="E1638" s="108"/>
      <c r="F1638" s="108"/>
      <c r="G1638" s="108">
        <v>6</v>
      </c>
      <c r="H1638" s="108"/>
      <c r="I1638" s="108"/>
      <c r="J1638" s="108">
        <v>0.64</v>
      </c>
      <c r="K1638" s="108"/>
      <c r="L1638" s="108">
        <v>12.64</v>
      </c>
      <c r="M1638" s="108">
        <v>6</v>
      </c>
    </row>
    <row r="1639" spans="1:13" x14ac:dyDescent="0.3">
      <c r="A1639" s="402" t="s">
        <v>15070</v>
      </c>
      <c r="B1639" s="402">
        <v>9210134</v>
      </c>
      <c r="C1639" s="108"/>
      <c r="D1639" s="108"/>
      <c r="E1639" s="108"/>
      <c r="F1639" s="108"/>
      <c r="G1639" s="108"/>
      <c r="H1639" s="108"/>
      <c r="I1639" s="108"/>
      <c r="J1639" s="108">
        <v>0.96</v>
      </c>
      <c r="K1639" s="108"/>
      <c r="L1639" s="108">
        <v>0.96</v>
      </c>
      <c r="M1639" s="108">
        <v>0</v>
      </c>
    </row>
    <row r="1640" spans="1:13" x14ac:dyDescent="0.3">
      <c r="A1640" s="402" t="s">
        <v>15071</v>
      </c>
      <c r="B1640" s="402">
        <v>9210134</v>
      </c>
      <c r="C1640" s="108"/>
      <c r="D1640" s="108">
        <v>12</v>
      </c>
      <c r="E1640" s="108"/>
      <c r="F1640" s="108"/>
      <c r="G1640" s="108">
        <v>24</v>
      </c>
      <c r="H1640" s="108"/>
      <c r="I1640" s="108"/>
      <c r="J1640" s="108">
        <v>6</v>
      </c>
      <c r="K1640" s="108"/>
      <c r="L1640" s="108">
        <v>42</v>
      </c>
      <c r="M1640" s="108">
        <v>12</v>
      </c>
    </row>
    <row r="1641" spans="1:13" x14ac:dyDescent="0.3">
      <c r="A1641" s="402" t="s">
        <v>15072</v>
      </c>
      <c r="B1641" s="402">
        <v>9210136</v>
      </c>
      <c r="C1641" s="108"/>
      <c r="D1641" s="108">
        <v>12</v>
      </c>
      <c r="E1641" s="108"/>
      <c r="F1641" s="108"/>
      <c r="G1641" s="108">
        <v>8</v>
      </c>
      <c r="H1641" s="108"/>
      <c r="I1641" s="108"/>
      <c r="J1641" s="108">
        <v>0.32</v>
      </c>
      <c r="K1641" s="108"/>
      <c r="L1641" s="108">
        <v>20.32</v>
      </c>
      <c r="M1641" s="108">
        <v>12</v>
      </c>
    </row>
    <row r="1642" spans="1:13" x14ac:dyDescent="0.3">
      <c r="A1642" s="402" t="s">
        <v>15073</v>
      </c>
      <c r="B1642" s="402">
        <v>9210136</v>
      </c>
      <c r="C1642" s="108">
        <v>0.8</v>
      </c>
      <c r="D1642" s="108"/>
      <c r="E1642" s="108"/>
      <c r="F1642" s="108"/>
      <c r="G1642" s="108"/>
      <c r="H1642" s="108"/>
      <c r="I1642" s="108">
        <v>0.48</v>
      </c>
      <c r="J1642" s="108"/>
      <c r="K1642" s="108">
        <v>0.32</v>
      </c>
      <c r="L1642" s="108">
        <v>1.6</v>
      </c>
      <c r="M1642" s="108">
        <v>0.8</v>
      </c>
    </row>
    <row r="1643" spans="1:13" x14ac:dyDescent="0.3">
      <c r="A1643" s="402" t="s">
        <v>15074</v>
      </c>
      <c r="B1643" s="402">
        <v>9210132</v>
      </c>
      <c r="C1643" s="108"/>
      <c r="D1643" s="108">
        <v>14</v>
      </c>
      <c r="E1643" s="108"/>
      <c r="F1643" s="108"/>
      <c r="G1643" s="108">
        <v>36</v>
      </c>
      <c r="H1643" s="108"/>
      <c r="I1643" s="108"/>
      <c r="J1643" s="108">
        <v>3.84</v>
      </c>
      <c r="K1643" s="108"/>
      <c r="L1643" s="108">
        <v>53.84</v>
      </c>
      <c r="M1643" s="108">
        <v>14</v>
      </c>
    </row>
    <row r="1644" spans="1:13" x14ac:dyDescent="0.3">
      <c r="A1644" s="402" t="s">
        <v>15075</v>
      </c>
      <c r="B1644" s="402">
        <v>9210144</v>
      </c>
      <c r="C1644" s="108"/>
      <c r="D1644" s="108">
        <v>12</v>
      </c>
      <c r="E1644" s="108"/>
      <c r="F1644" s="108"/>
      <c r="G1644" s="108">
        <v>8</v>
      </c>
      <c r="H1644" s="108"/>
      <c r="I1644" s="108"/>
      <c r="J1644" s="108">
        <v>0.32</v>
      </c>
      <c r="K1644" s="108"/>
      <c r="L1644" s="108">
        <v>20.32</v>
      </c>
      <c r="M1644" s="108">
        <v>12</v>
      </c>
    </row>
    <row r="1645" spans="1:13" x14ac:dyDescent="0.3">
      <c r="A1645" s="402" t="s">
        <v>15076</v>
      </c>
      <c r="B1645" s="402">
        <v>9210134</v>
      </c>
      <c r="C1645" s="108"/>
      <c r="D1645" s="108">
        <v>4</v>
      </c>
      <c r="E1645" s="108"/>
      <c r="F1645" s="108"/>
      <c r="G1645" s="108"/>
      <c r="H1645" s="108"/>
      <c r="I1645" s="108">
        <v>0.32</v>
      </c>
      <c r="J1645" s="108"/>
      <c r="K1645" s="108">
        <v>0.96</v>
      </c>
      <c r="L1645" s="108">
        <v>5.28</v>
      </c>
      <c r="M1645" s="108">
        <v>4</v>
      </c>
    </row>
    <row r="1646" spans="1:13" x14ac:dyDescent="0.3">
      <c r="A1646" s="402" t="s">
        <v>15077</v>
      </c>
      <c r="B1646" s="402">
        <v>9210136</v>
      </c>
      <c r="C1646" s="108"/>
      <c r="D1646" s="108"/>
      <c r="E1646" s="108"/>
      <c r="F1646" s="108"/>
      <c r="G1646" s="108">
        <v>2</v>
      </c>
      <c r="H1646" s="108"/>
      <c r="I1646" s="108"/>
      <c r="J1646" s="108"/>
      <c r="K1646" s="108">
        <v>0.96</v>
      </c>
      <c r="L1646" s="108">
        <v>2.96</v>
      </c>
      <c r="M1646" s="108">
        <v>0</v>
      </c>
    </row>
    <row r="1647" spans="1:13" x14ac:dyDescent="0.3">
      <c r="A1647" s="402" t="s">
        <v>15077</v>
      </c>
      <c r="B1647" s="402">
        <v>9210236</v>
      </c>
      <c r="C1647" s="108"/>
      <c r="D1647" s="108"/>
      <c r="E1647" s="108"/>
      <c r="F1647" s="108">
        <v>0</v>
      </c>
      <c r="G1647" s="108"/>
      <c r="H1647" s="108"/>
      <c r="I1647" s="108"/>
      <c r="J1647" s="108"/>
      <c r="K1647" s="108"/>
      <c r="L1647" s="108">
        <v>0</v>
      </c>
      <c r="M1647" s="108">
        <v>0</v>
      </c>
    </row>
    <row r="1648" spans="1:13" x14ac:dyDescent="0.3">
      <c r="A1648" s="402" t="s">
        <v>15078</v>
      </c>
      <c r="B1648" s="402">
        <v>9210132</v>
      </c>
      <c r="C1648" s="108">
        <v>0.32</v>
      </c>
      <c r="D1648" s="108"/>
      <c r="E1648" s="108"/>
      <c r="F1648" s="108"/>
      <c r="G1648" s="108"/>
      <c r="H1648" s="108"/>
      <c r="I1648" s="108">
        <v>0.96</v>
      </c>
      <c r="J1648" s="108"/>
      <c r="K1648" s="108">
        <v>0.48</v>
      </c>
      <c r="L1648" s="108">
        <v>1.76</v>
      </c>
      <c r="M1648" s="108">
        <v>0.32</v>
      </c>
    </row>
    <row r="1649" spans="1:13" x14ac:dyDescent="0.3">
      <c r="A1649" s="402" t="s">
        <v>15079</v>
      </c>
      <c r="B1649" s="402">
        <v>9210132</v>
      </c>
      <c r="C1649" s="108"/>
      <c r="D1649" s="108">
        <v>6</v>
      </c>
      <c r="E1649" s="108"/>
      <c r="F1649" s="108"/>
      <c r="G1649" s="108">
        <v>8</v>
      </c>
      <c r="H1649" s="108"/>
      <c r="I1649" s="108"/>
      <c r="J1649" s="108"/>
      <c r="K1649" s="108">
        <v>0.32</v>
      </c>
      <c r="L1649" s="108">
        <v>14.32</v>
      </c>
      <c r="M1649" s="108">
        <v>6</v>
      </c>
    </row>
    <row r="1650" spans="1:13" x14ac:dyDescent="0.3">
      <c r="A1650" s="402" t="s">
        <v>15080</v>
      </c>
      <c r="B1650" s="402">
        <v>9210136</v>
      </c>
      <c r="C1650" s="108"/>
      <c r="D1650" s="108">
        <v>6</v>
      </c>
      <c r="E1650" s="108"/>
      <c r="F1650" s="108"/>
      <c r="G1650" s="108">
        <v>6</v>
      </c>
      <c r="H1650" s="108"/>
      <c r="I1650" s="108"/>
      <c r="J1650" s="108">
        <v>0.32</v>
      </c>
      <c r="K1650" s="108"/>
      <c r="L1650" s="108">
        <v>12.32</v>
      </c>
      <c r="M1650" s="108">
        <v>6</v>
      </c>
    </row>
    <row r="1651" spans="1:13" x14ac:dyDescent="0.3">
      <c r="A1651" s="402" t="s">
        <v>15080</v>
      </c>
      <c r="B1651" s="402">
        <v>9210236</v>
      </c>
      <c r="C1651" s="108"/>
      <c r="D1651" s="108"/>
      <c r="E1651" s="108"/>
      <c r="F1651" s="108"/>
      <c r="G1651" s="108"/>
      <c r="H1651" s="108">
        <v>0</v>
      </c>
      <c r="I1651" s="108"/>
      <c r="J1651" s="108"/>
      <c r="K1651" s="108"/>
      <c r="L1651" s="108">
        <v>0</v>
      </c>
      <c r="M1651" s="108">
        <v>0</v>
      </c>
    </row>
    <row r="1652" spans="1:13" x14ac:dyDescent="0.3">
      <c r="A1652" s="402" t="s">
        <v>15672</v>
      </c>
      <c r="B1652" s="402">
        <v>9210144</v>
      </c>
      <c r="C1652" s="108"/>
      <c r="D1652" s="108"/>
      <c r="E1652" s="108">
        <v>2</v>
      </c>
      <c r="F1652" s="108"/>
      <c r="G1652" s="108">
        <v>1</v>
      </c>
      <c r="H1652" s="108"/>
      <c r="I1652" s="108"/>
      <c r="J1652" s="108">
        <v>0.32</v>
      </c>
      <c r="K1652" s="108"/>
      <c r="L1652" s="108">
        <v>3.3200000000000003</v>
      </c>
      <c r="M1652" s="108">
        <v>2</v>
      </c>
    </row>
    <row r="1653" spans="1:13" x14ac:dyDescent="0.3">
      <c r="A1653" s="402" t="s">
        <v>15081</v>
      </c>
      <c r="B1653" s="402">
        <v>9210138</v>
      </c>
      <c r="C1653" s="108">
        <v>0.32</v>
      </c>
      <c r="D1653" s="108"/>
      <c r="E1653" s="108"/>
      <c r="F1653" s="108"/>
      <c r="G1653" s="108"/>
      <c r="H1653" s="108"/>
      <c r="I1653" s="108">
        <v>0.32</v>
      </c>
      <c r="J1653" s="108"/>
      <c r="K1653" s="108">
        <v>0.32</v>
      </c>
      <c r="L1653" s="108">
        <v>0.96</v>
      </c>
      <c r="M1653" s="108">
        <v>0.32</v>
      </c>
    </row>
    <row r="1654" spans="1:13" x14ac:dyDescent="0.3">
      <c r="A1654" s="402" t="s">
        <v>15082</v>
      </c>
      <c r="B1654" s="402">
        <v>9210132</v>
      </c>
      <c r="C1654" s="108">
        <v>1.28</v>
      </c>
      <c r="D1654" s="108"/>
      <c r="E1654" s="108"/>
      <c r="F1654" s="108"/>
      <c r="G1654" s="108"/>
      <c r="H1654" s="108"/>
      <c r="I1654" s="108">
        <v>4.32</v>
      </c>
      <c r="J1654" s="108">
        <v>0.64</v>
      </c>
      <c r="K1654" s="108">
        <v>0.48</v>
      </c>
      <c r="L1654" s="108">
        <v>6.7200000000000006</v>
      </c>
      <c r="M1654" s="108">
        <v>1.28</v>
      </c>
    </row>
    <row r="1655" spans="1:13" x14ac:dyDescent="0.3">
      <c r="A1655" s="402" t="s">
        <v>15083</v>
      </c>
      <c r="B1655" s="402">
        <v>9210132</v>
      </c>
      <c r="C1655" s="108">
        <v>0.17</v>
      </c>
      <c r="D1655" s="108"/>
      <c r="E1655" s="108"/>
      <c r="F1655" s="108"/>
      <c r="G1655" s="108"/>
      <c r="H1655" s="108"/>
      <c r="I1655" s="108">
        <v>0.64</v>
      </c>
      <c r="J1655" s="108"/>
      <c r="K1655" s="108"/>
      <c r="L1655" s="108">
        <v>0.81</v>
      </c>
      <c r="M1655" s="108">
        <v>0.17</v>
      </c>
    </row>
    <row r="1656" spans="1:13" x14ac:dyDescent="0.3">
      <c r="A1656" s="402" t="s">
        <v>15084</v>
      </c>
      <c r="B1656" s="402">
        <v>9210144</v>
      </c>
      <c r="C1656" s="108"/>
      <c r="D1656" s="108">
        <v>2</v>
      </c>
      <c r="E1656" s="108"/>
      <c r="F1656" s="108"/>
      <c r="G1656" s="108">
        <v>6</v>
      </c>
      <c r="H1656" s="108"/>
      <c r="I1656" s="108"/>
      <c r="J1656" s="108">
        <v>2.2400000000000002</v>
      </c>
      <c r="K1656" s="108">
        <v>2.4</v>
      </c>
      <c r="L1656" s="108">
        <v>12.64</v>
      </c>
      <c r="M1656" s="108">
        <v>2</v>
      </c>
    </row>
    <row r="1657" spans="1:13" x14ac:dyDescent="0.3">
      <c r="A1657" s="402" t="s">
        <v>15085</v>
      </c>
      <c r="B1657" s="402">
        <v>9210132</v>
      </c>
      <c r="C1657" s="108">
        <v>0.17</v>
      </c>
      <c r="D1657" s="108"/>
      <c r="E1657" s="108"/>
      <c r="F1657" s="108"/>
      <c r="G1657" s="108"/>
      <c r="H1657" s="108"/>
      <c r="I1657" s="108">
        <v>0.32</v>
      </c>
      <c r="J1657" s="108"/>
      <c r="K1657" s="108"/>
      <c r="L1657" s="108">
        <v>0.49</v>
      </c>
      <c r="M1657" s="108">
        <v>0.17</v>
      </c>
    </row>
    <row r="1658" spans="1:13" x14ac:dyDescent="0.3">
      <c r="A1658" s="402" t="s">
        <v>15086</v>
      </c>
      <c r="B1658" s="402">
        <v>9210134</v>
      </c>
      <c r="C1658" s="108"/>
      <c r="D1658" s="108">
        <v>16</v>
      </c>
      <c r="E1658" s="108"/>
      <c r="F1658" s="108"/>
      <c r="G1658" s="108">
        <v>48</v>
      </c>
      <c r="H1658" s="108"/>
      <c r="I1658" s="108"/>
      <c r="J1658" s="108">
        <v>1.92</v>
      </c>
      <c r="K1658" s="108"/>
      <c r="L1658" s="108">
        <v>65.92</v>
      </c>
      <c r="M1658" s="108">
        <v>16</v>
      </c>
    </row>
    <row r="1659" spans="1:13" x14ac:dyDescent="0.3">
      <c r="A1659" s="402" t="s">
        <v>15087</v>
      </c>
      <c r="B1659" s="402">
        <v>9210132</v>
      </c>
      <c r="C1659" s="108"/>
      <c r="D1659" s="108">
        <v>1</v>
      </c>
      <c r="E1659" s="108"/>
      <c r="F1659" s="108"/>
      <c r="G1659" s="108"/>
      <c r="H1659" s="108"/>
      <c r="I1659" s="108">
        <v>0.8</v>
      </c>
      <c r="J1659" s="108"/>
      <c r="K1659" s="108"/>
      <c r="L1659" s="108">
        <v>1.8</v>
      </c>
      <c r="M1659" s="108">
        <v>1</v>
      </c>
    </row>
    <row r="1660" spans="1:13" x14ac:dyDescent="0.3">
      <c r="A1660" s="402" t="s">
        <v>15088</v>
      </c>
      <c r="B1660" s="402">
        <v>9210140</v>
      </c>
      <c r="C1660" s="108">
        <v>0.48</v>
      </c>
      <c r="D1660" s="108"/>
      <c r="E1660" s="108"/>
      <c r="F1660" s="108"/>
      <c r="G1660" s="108"/>
      <c r="H1660" s="108"/>
      <c r="I1660" s="108">
        <v>0.64</v>
      </c>
      <c r="J1660" s="108">
        <v>0.32</v>
      </c>
      <c r="K1660" s="108"/>
      <c r="L1660" s="108">
        <v>1.44</v>
      </c>
      <c r="M1660" s="108">
        <v>0.48</v>
      </c>
    </row>
    <row r="1661" spans="1:13" x14ac:dyDescent="0.3">
      <c r="A1661" s="402" t="s">
        <v>15089</v>
      </c>
      <c r="B1661" s="402">
        <v>9210138</v>
      </c>
      <c r="C1661" s="108"/>
      <c r="D1661" s="108">
        <v>6</v>
      </c>
      <c r="E1661" s="108"/>
      <c r="F1661" s="108"/>
      <c r="G1661" s="108">
        <v>24</v>
      </c>
      <c r="H1661" s="108"/>
      <c r="I1661" s="108"/>
      <c r="J1661" s="108">
        <v>0.64</v>
      </c>
      <c r="K1661" s="108"/>
      <c r="L1661" s="108">
        <v>30.64</v>
      </c>
      <c r="M1661" s="108">
        <v>6</v>
      </c>
    </row>
    <row r="1662" spans="1:13" x14ac:dyDescent="0.3">
      <c r="A1662" s="402" t="s">
        <v>15090</v>
      </c>
      <c r="B1662" s="402">
        <v>9210134</v>
      </c>
      <c r="C1662" s="108"/>
      <c r="D1662" s="108"/>
      <c r="E1662" s="108"/>
      <c r="F1662" s="108"/>
      <c r="G1662" s="108">
        <v>8</v>
      </c>
      <c r="H1662" s="108"/>
      <c r="I1662" s="108"/>
      <c r="J1662" s="108">
        <v>6</v>
      </c>
      <c r="K1662" s="108"/>
      <c r="L1662" s="108">
        <v>14</v>
      </c>
      <c r="M1662" s="108">
        <v>0</v>
      </c>
    </row>
    <row r="1663" spans="1:13" x14ac:dyDescent="0.3">
      <c r="A1663" s="402" t="s">
        <v>15090</v>
      </c>
      <c r="B1663" s="402">
        <v>9210234</v>
      </c>
      <c r="C1663" s="108"/>
      <c r="D1663" s="108"/>
      <c r="E1663" s="108"/>
      <c r="F1663" s="108">
        <v>0</v>
      </c>
      <c r="G1663" s="108"/>
      <c r="H1663" s="108"/>
      <c r="I1663" s="108"/>
      <c r="J1663" s="108"/>
      <c r="K1663" s="108"/>
      <c r="L1663" s="108">
        <v>0</v>
      </c>
      <c r="M1663" s="108">
        <v>0</v>
      </c>
    </row>
    <row r="1664" spans="1:13" x14ac:dyDescent="0.3">
      <c r="A1664" s="402" t="s">
        <v>16464</v>
      </c>
      <c r="B1664" s="402">
        <v>9210132</v>
      </c>
      <c r="C1664" s="108"/>
      <c r="D1664" s="108"/>
      <c r="E1664" s="108"/>
      <c r="F1664" s="108"/>
      <c r="G1664" s="108"/>
      <c r="H1664" s="108"/>
      <c r="I1664" s="108"/>
      <c r="J1664" s="108"/>
      <c r="K1664" s="108">
        <v>2.4</v>
      </c>
      <c r="L1664" s="108">
        <v>2.4</v>
      </c>
      <c r="M1664" s="108">
        <v>0</v>
      </c>
    </row>
    <row r="1665" spans="1:13" x14ac:dyDescent="0.3">
      <c r="A1665" s="402" t="s">
        <v>15091</v>
      </c>
      <c r="B1665" s="402">
        <v>9210134</v>
      </c>
      <c r="C1665" s="108"/>
      <c r="D1665" s="108">
        <v>1</v>
      </c>
      <c r="E1665" s="108"/>
      <c r="F1665" s="108"/>
      <c r="G1665" s="108"/>
      <c r="H1665" s="108"/>
      <c r="I1665" s="108"/>
      <c r="J1665" s="108"/>
      <c r="K1665" s="108"/>
      <c r="L1665" s="108">
        <v>1</v>
      </c>
      <c r="M1665" s="108">
        <v>1</v>
      </c>
    </row>
    <row r="1666" spans="1:13" x14ac:dyDescent="0.3">
      <c r="A1666" s="402" t="s">
        <v>15092</v>
      </c>
      <c r="B1666" s="402">
        <v>9210134</v>
      </c>
      <c r="C1666" s="108"/>
      <c r="D1666" s="108">
        <v>3</v>
      </c>
      <c r="E1666" s="108"/>
      <c r="F1666" s="108"/>
      <c r="G1666" s="108"/>
      <c r="H1666" s="108"/>
      <c r="I1666" s="108">
        <v>2.4</v>
      </c>
      <c r="J1666" s="108"/>
      <c r="K1666" s="108"/>
      <c r="L1666" s="108">
        <v>5.4</v>
      </c>
      <c r="M1666" s="108">
        <v>3</v>
      </c>
    </row>
    <row r="1667" spans="1:13" x14ac:dyDescent="0.3">
      <c r="A1667" s="402" t="s">
        <v>15093</v>
      </c>
      <c r="B1667" s="402">
        <v>9210132</v>
      </c>
      <c r="C1667" s="108">
        <v>0.32</v>
      </c>
      <c r="D1667" s="108"/>
      <c r="E1667" s="108"/>
      <c r="F1667" s="108"/>
      <c r="G1667" s="108"/>
      <c r="H1667" s="108"/>
      <c r="I1667" s="108">
        <v>0.32</v>
      </c>
      <c r="J1667" s="108"/>
      <c r="K1667" s="108"/>
      <c r="L1667" s="108">
        <v>0.64</v>
      </c>
      <c r="M1667" s="108">
        <v>0.32</v>
      </c>
    </row>
    <row r="1668" spans="1:13" x14ac:dyDescent="0.3">
      <c r="A1668" s="402" t="s">
        <v>15094</v>
      </c>
      <c r="B1668" s="402">
        <v>9210134</v>
      </c>
      <c r="C1668" s="108"/>
      <c r="D1668" s="108">
        <v>8</v>
      </c>
      <c r="E1668" s="108"/>
      <c r="F1668" s="108"/>
      <c r="G1668" s="108">
        <v>9</v>
      </c>
      <c r="H1668" s="108"/>
      <c r="I1668" s="108"/>
      <c r="J1668" s="108"/>
      <c r="K1668" s="108"/>
      <c r="L1668" s="108">
        <v>17</v>
      </c>
      <c r="M1668" s="108">
        <v>8</v>
      </c>
    </row>
    <row r="1669" spans="1:13" x14ac:dyDescent="0.3">
      <c r="A1669" s="402" t="s">
        <v>18058</v>
      </c>
      <c r="B1669" s="402">
        <v>9210240</v>
      </c>
      <c r="C1669" s="108"/>
      <c r="D1669" s="108"/>
      <c r="E1669" s="108"/>
      <c r="F1669" s="108"/>
      <c r="G1669" s="108"/>
      <c r="H1669" s="108">
        <v>0</v>
      </c>
      <c r="I1669" s="108"/>
      <c r="J1669" s="108"/>
      <c r="K1669" s="108"/>
      <c r="L1669" s="108">
        <v>0</v>
      </c>
      <c r="M1669" s="108">
        <v>0</v>
      </c>
    </row>
    <row r="1670" spans="1:13" x14ac:dyDescent="0.3">
      <c r="A1670" s="402" t="s">
        <v>15095</v>
      </c>
      <c r="B1670" s="402">
        <v>9210134</v>
      </c>
      <c r="C1670" s="108"/>
      <c r="D1670" s="108">
        <v>4</v>
      </c>
      <c r="E1670" s="108"/>
      <c r="F1670" s="108"/>
      <c r="G1670" s="108">
        <v>4</v>
      </c>
      <c r="H1670" s="108"/>
      <c r="I1670" s="108"/>
      <c r="J1670" s="108"/>
      <c r="K1670" s="108"/>
      <c r="L1670" s="108">
        <v>8</v>
      </c>
      <c r="M1670" s="108">
        <v>4</v>
      </c>
    </row>
    <row r="1671" spans="1:13" x14ac:dyDescent="0.3">
      <c r="A1671" s="402" t="s">
        <v>15096</v>
      </c>
      <c r="B1671" s="402">
        <v>9210134</v>
      </c>
      <c r="C1671" s="108"/>
      <c r="D1671" s="108">
        <v>8</v>
      </c>
      <c r="E1671" s="108"/>
      <c r="F1671" s="108"/>
      <c r="G1671" s="108">
        <v>9</v>
      </c>
      <c r="H1671" s="108"/>
      <c r="I1671" s="108"/>
      <c r="J1671" s="108"/>
      <c r="K1671" s="108"/>
      <c r="L1671" s="108">
        <v>17</v>
      </c>
      <c r="M1671" s="108">
        <v>8</v>
      </c>
    </row>
    <row r="1672" spans="1:13" x14ac:dyDescent="0.3">
      <c r="A1672" s="402" t="s">
        <v>15097</v>
      </c>
      <c r="B1672" s="402">
        <v>9210134</v>
      </c>
      <c r="C1672" s="108"/>
      <c r="D1672" s="108">
        <v>6</v>
      </c>
      <c r="E1672" s="108"/>
      <c r="F1672" s="108"/>
      <c r="G1672" s="108">
        <v>4</v>
      </c>
      <c r="H1672" s="108"/>
      <c r="I1672" s="108"/>
      <c r="J1672" s="108"/>
      <c r="K1672" s="108"/>
      <c r="L1672" s="108">
        <v>10</v>
      </c>
      <c r="M1672" s="108">
        <v>6</v>
      </c>
    </row>
    <row r="1673" spans="1:13" x14ac:dyDescent="0.3">
      <c r="A1673" s="402" t="s">
        <v>17792</v>
      </c>
      <c r="B1673" s="402">
        <v>9210134</v>
      </c>
      <c r="C1673" s="108"/>
      <c r="D1673" s="108">
        <v>2</v>
      </c>
      <c r="E1673" s="108"/>
      <c r="F1673" s="108"/>
      <c r="G1673" s="108">
        <v>1</v>
      </c>
      <c r="H1673" s="108"/>
      <c r="I1673" s="108"/>
      <c r="J1673" s="108"/>
      <c r="K1673" s="108"/>
      <c r="L1673" s="108">
        <v>3</v>
      </c>
      <c r="M1673" s="108">
        <v>2</v>
      </c>
    </row>
    <row r="1674" spans="1:13" x14ac:dyDescent="0.3">
      <c r="A1674" s="402" t="s">
        <v>15098</v>
      </c>
      <c r="B1674" s="402">
        <v>9210132</v>
      </c>
      <c r="C1674" s="108"/>
      <c r="D1674" s="108">
        <v>6</v>
      </c>
      <c r="E1674" s="108"/>
      <c r="F1674" s="108"/>
      <c r="G1674" s="108">
        <v>6</v>
      </c>
      <c r="H1674" s="108"/>
      <c r="I1674" s="108"/>
      <c r="J1674" s="108">
        <v>1.28</v>
      </c>
      <c r="K1674" s="108"/>
      <c r="L1674" s="108">
        <v>13.28</v>
      </c>
      <c r="M1674" s="108">
        <v>6</v>
      </c>
    </row>
    <row r="1675" spans="1:13" x14ac:dyDescent="0.3">
      <c r="A1675" s="402" t="s">
        <v>15099</v>
      </c>
      <c r="B1675" s="402">
        <v>9210132</v>
      </c>
      <c r="C1675" s="108">
        <v>0.48</v>
      </c>
      <c r="D1675" s="108"/>
      <c r="E1675" s="108"/>
      <c r="F1675" s="108"/>
      <c r="G1675" s="108">
        <v>2</v>
      </c>
      <c r="H1675" s="108"/>
      <c r="I1675" s="108"/>
      <c r="J1675" s="108"/>
      <c r="K1675" s="108"/>
      <c r="L1675" s="108">
        <v>2.48</v>
      </c>
      <c r="M1675" s="108">
        <v>0.48</v>
      </c>
    </row>
    <row r="1676" spans="1:13" x14ac:dyDescent="0.3">
      <c r="A1676" s="402" t="s">
        <v>15100</v>
      </c>
      <c r="B1676" s="402">
        <v>9210144</v>
      </c>
      <c r="C1676" s="108"/>
      <c r="D1676" s="108"/>
      <c r="E1676" s="108"/>
      <c r="F1676" s="108"/>
      <c r="G1676" s="108">
        <v>8</v>
      </c>
      <c r="H1676" s="108"/>
      <c r="I1676" s="108"/>
      <c r="J1676" s="108">
        <v>2</v>
      </c>
      <c r="K1676" s="108"/>
      <c r="L1676" s="108">
        <v>10</v>
      </c>
      <c r="M1676" s="108">
        <v>0</v>
      </c>
    </row>
    <row r="1677" spans="1:13" x14ac:dyDescent="0.3">
      <c r="A1677" s="402" t="s">
        <v>15100</v>
      </c>
      <c r="B1677" s="402">
        <v>9210244</v>
      </c>
      <c r="C1677" s="108"/>
      <c r="D1677" s="108"/>
      <c r="E1677" s="108"/>
      <c r="F1677" s="108">
        <v>0</v>
      </c>
      <c r="G1677" s="108"/>
      <c r="H1677" s="108"/>
      <c r="I1677" s="108"/>
      <c r="J1677" s="108"/>
      <c r="K1677" s="108"/>
      <c r="L1677" s="108">
        <v>0</v>
      </c>
      <c r="M1677" s="108">
        <v>0</v>
      </c>
    </row>
    <row r="1678" spans="1:13" x14ac:dyDescent="0.3">
      <c r="A1678" s="402" t="s">
        <v>15101</v>
      </c>
      <c r="B1678" s="402">
        <v>9210132</v>
      </c>
      <c r="C1678" s="108">
        <v>0.99</v>
      </c>
      <c r="D1678" s="108"/>
      <c r="E1678" s="108"/>
      <c r="F1678" s="108"/>
      <c r="G1678" s="108"/>
      <c r="H1678" s="108"/>
      <c r="I1678" s="108">
        <v>2.88</v>
      </c>
      <c r="J1678" s="108"/>
      <c r="K1678" s="108">
        <v>0.48</v>
      </c>
      <c r="L1678" s="108">
        <v>4.3499999999999996</v>
      </c>
      <c r="M1678" s="108">
        <v>0.99</v>
      </c>
    </row>
    <row r="1679" spans="1:13" x14ac:dyDescent="0.3">
      <c r="A1679" s="402" t="s">
        <v>15102</v>
      </c>
      <c r="B1679" s="402">
        <v>9210138</v>
      </c>
      <c r="C1679" s="108">
        <v>0.48</v>
      </c>
      <c r="D1679" s="108"/>
      <c r="E1679" s="108"/>
      <c r="F1679" s="108"/>
      <c r="G1679" s="108"/>
      <c r="H1679" s="108"/>
      <c r="I1679" s="108">
        <v>0.96</v>
      </c>
      <c r="J1679" s="108"/>
      <c r="K1679" s="108">
        <v>0.48</v>
      </c>
      <c r="L1679" s="108">
        <v>1.92</v>
      </c>
      <c r="M1679" s="108">
        <v>0.48</v>
      </c>
    </row>
    <row r="1680" spans="1:13" x14ac:dyDescent="0.3">
      <c r="A1680" s="402" t="s">
        <v>15103</v>
      </c>
      <c r="B1680" s="402">
        <v>9210132</v>
      </c>
      <c r="C1680" s="108"/>
      <c r="D1680" s="108">
        <v>1</v>
      </c>
      <c r="E1680" s="108"/>
      <c r="F1680" s="108"/>
      <c r="G1680" s="108"/>
      <c r="H1680" s="108"/>
      <c r="I1680" s="108"/>
      <c r="J1680" s="108">
        <v>0.32</v>
      </c>
      <c r="K1680" s="108"/>
      <c r="L1680" s="108">
        <v>1.32</v>
      </c>
      <c r="M1680" s="108">
        <v>1</v>
      </c>
    </row>
    <row r="1681" spans="1:13" x14ac:dyDescent="0.3">
      <c r="A1681" s="402" t="s">
        <v>15104</v>
      </c>
      <c r="B1681" s="402">
        <v>9210132</v>
      </c>
      <c r="C1681" s="108"/>
      <c r="D1681" s="108">
        <v>4</v>
      </c>
      <c r="E1681" s="108"/>
      <c r="F1681" s="108"/>
      <c r="G1681" s="108">
        <v>24</v>
      </c>
      <c r="H1681" s="108"/>
      <c r="I1681" s="108"/>
      <c r="J1681" s="108">
        <v>6.4</v>
      </c>
      <c r="K1681" s="108"/>
      <c r="L1681" s="108">
        <v>34.4</v>
      </c>
      <c r="M1681" s="108">
        <v>4</v>
      </c>
    </row>
    <row r="1682" spans="1:13" x14ac:dyDescent="0.3">
      <c r="A1682" s="402" t="s">
        <v>15105</v>
      </c>
      <c r="B1682" s="402">
        <v>9210132</v>
      </c>
      <c r="C1682" s="108">
        <v>1.47</v>
      </c>
      <c r="D1682" s="108"/>
      <c r="E1682" s="108"/>
      <c r="F1682" s="108"/>
      <c r="G1682" s="108">
        <v>6</v>
      </c>
      <c r="H1682" s="108"/>
      <c r="I1682" s="108"/>
      <c r="J1682" s="108"/>
      <c r="K1682" s="108"/>
      <c r="L1682" s="108">
        <v>7.47</v>
      </c>
      <c r="M1682" s="108">
        <v>1.47</v>
      </c>
    </row>
    <row r="1683" spans="1:13" x14ac:dyDescent="0.3">
      <c r="A1683" s="402" t="s">
        <v>15106</v>
      </c>
      <c r="B1683" s="402">
        <v>9210140</v>
      </c>
      <c r="C1683" s="108">
        <v>0.85000000000000009</v>
      </c>
      <c r="D1683" s="108"/>
      <c r="E1683" s="108"/>
      <c r="F1683" s="108"/>
      <c r="G1683" s="108"/>
      <c r="H1683" s="108"/>
      <c r="I1683" s="108"/>
      <c r="J1683" s="108"/>
      <c r="K1683" s="108"/>
      <c r="L1683" s="108">
        <v>0.85000000000000009</v>
      </c>
      <c r="M1683" s="108">
        <v>0.85000000000000009</v>
      </c>
    </row>
    <row r="1684" spans="1:13" x14ac:dyDescent="0.3">
      <c r="A1684" s="402" t="s">
        <v>15107</v>
      </c>
      <c r="B1684" s="402">
        <v>9210134</v>
      </c>
      <c r="C1684" s="108">
        <v>0.48</v>
      </c>
      <c r="D1684" s="108"/>
      <c r="E1684" s="108"/>
      <c r="F1684" s="108"/>
      <c r="G1684" s="108"/>
      <c r="H1684" s="108"/>
      <c r="I1684" s="108">
        <v>0.48</v>
      </c>
      <c r="J1684" s="108"/>
      <c r="K1684" s="108"/>
      <c r="L1684" s="108">
        <v>0.96</v>
      </c>
      <c r="M1684" s="108">
        <v>0.48</v>
      </c>
    </row>
    <row r="1685" spans="1:13" x14ac:dyDescent="0.3">
      <c r="A1685" s="402" t="s">
        <v>15108</v>
      </c>
      <c r="B1685" s="402">
        <v>9210144</v>
      </c>
      <c r="C1685" s="108"/>
      <c r="D1685" s="108">
        <v>5</v>
      </c>
      <c r="E1685" s="108"/>
      <c r="F1685" s="108"/>
      <c r="G1685" s="108">
        <v>4</v>
      </c>
      <c r="H1685" s="108"/>
      <c r="I1685" s="108"/>
      <c r="J1685" s="108"/>
      <c r="K1685" s="108"/>
      <c r="L1685" s="108">
        <v>9</v>
      </c>
      <c r="M1685" s="108">
        <v>5</v>
      </c>
    </row>
    <row r="1686" spans="1:13" x14ac:dyDescent="0.3">
      <c r="A1686" s="402" t="s">
        <v>15109</v>
      </c>
      <c r="B1686" s="402">
        <v>9210132</v>
      </c>
      <c r="C1686" s="108"/>
      <c r="D1686" s="108">
        <v>1</v>
      </c>
      <c r="E1686" s="108"/>
      <c r="F1686" s="108"/>
      <c r="G1686" s="108">
        <v>1</v>
      </c>
      <c r="H1686" s="108"/>
      <c r="I1686" s="108">
        <v>0.32</v>
      </c>
      <c r="J1686" s="108"/>
      <c r="K1686" s="108"/>
      <c r="L1686" s="108">
        <v>2.3199999999999998</v>
      </c>
      <c r="M1686" s="108">
        <v>1</v>
      </c>
    </row>
    <row r="1687" spans="1:13" x14ac:dyDescent="0.3">
      <c r="A1687" s="402" t="s">
        <v>15110</v>
      </c>
      <c r="B1687" s="402">
        <v>9210140</v>
      </c>
      <c r="C1687" s="108"/>
      <c r="D1687" s="108"/>
      <c r="E1687" s="108">
        <v>2</v>
      </c>
      <c r="F1687" s="108"/>
      <c r="G1687" s="108"/>
      <c r="H1687" s="108"/>
      <c r="I1687" s="108">
        <v>0.48</v>
      </c>
      <c r="J1687" s="108"/>
      <c r="K1687" s="108">
        <v>1.92</v>
      </c>
      <c r="L1687" s="108">
        <v>4.4000000000000004</v>
      </c>
      <c r="M1687" s="108">
        <v>2</v>
      </c>
    </row>
    <row r="1688" spans="1:13" x14ac:dyDescent="0.3">
      <c r="A1688" s="402" t="s">
        <v>15111</v>
      </c>
      <c r="B1688" s="402">
        <v>9210134</v>
      </c>
      <c r="C1688" s="108">
        <v>0.96</v>
      </c>
      <c r="D1688" s="108"/>
      <c r="E1688" s="108"/>
      <c r="F1688" s="108"/>
      <c r="G1688" s="108"/>
      <c r="H1688" s="108"/>
      <c r="I1688" s="108">
        <v>0.96</v>
      </c>
      <c r="J1688" s="108"/>
      <c r="K1688" s="108"/>
      <c r="L1688" s="108">
        <v>1.92</v>
      </c>
      <c r="M1688" s="108">
        <v>0.96</v>
      </c>
    </row>
    <row r="1689" spans="1:13" x14ac:dyDescent="0.3">
      <c r="A1689" s="402" t="s">
        <v>15112</v>
      </c>
      <c r="B1689" s="402">
        <v>9210132</v>
      </c>
      <c r="C1689" s="108"/>
      <c r="D1689" s="108">
        <v>12</v>
      </c>
      <c r="E1689" s="108"/>
      <c r="F1689" s="108"/>
      <c r="G1689" s="108">
        <v>30</v>
      </c>
      <c r="H1689" s="108"/>
      <c r="I1689" s="108"/>
      <c r="J1689" s="108">
        <v>2</v>
      </c>
      <c r="K1689" s="108"/>
      <c r="L1689" s="108">
        <v>44</v>
      </c>
      <c r="M1689" s="108">
        <v>12</v>
      </c>
    </row>
    <row r="1690" spans="1:13" x14ac:dyDescent="0.3">
      <c r="A1690" s="402" t="s">
        <v>15113</v>
      </c>
      <c r="B1690" s="402">
        <v>9210132</v>
      </c>
      <c r="C1690" s="108"/>
      <c r="D1690" s="108">
        <v>1</v>
      </c>
      <c r="E1690" s="108"/>
      <c r="F1690" s="108"/>
      <c r="G1690" s="108">
        <v>2</v>
      </c>
      <c r="H1690" s="108"/>
      <c r="I1690" s="108"/>
      <c r="J1690" s="108">
        <v>1.28</v>
      </c>
      <c r="K1690" s="108"/>
      <c r="L1690" s="108">
        <v>4.28</v>
      </c>
      <c r="M1690" s="108">
        <v>1</v>
      </c>
    </row>
    <row r="1691" spans="1:13" x14ac:dyDescent="0.3">
      <c r="A1691" s="402" t="s">
        <v>15114</v>
      </c>
      <c r="B1691" s="402">
        <v>9210132</v>
      </c>
      <c r="C1691" s="108">
        <v>0.48</v>
      </c>
      <c r="D1691" s="108"/>
      <c r="E1691" s="108"/>
      <c r="F1691" s="108"/>
      <c r="G1691" s="108"/>
      <c r="H1691" s="108"/>
      <c r="I1691" s="108">
        <v>0.48</v>
      </c>
      <c r="J1691" s="108"/>
      <c r="K1691" s="108">
        <v>0.48</v>
      </c>
      <c r="L1691" s="108">
        <v>1.44</v>
      </c>
      <c r="M1691" s="108">
        <v>0.48</v>
      </c>
    </row>
    <row r="1692" spans="1:13" x14ac:dyDescent="0.3">
      <c r="A1692" s="402" t="s">
        <v>15115</v>
      </c>
      <c r="B1692" s="402">
        <v>9210132</v>
      </c>
      <c r="C1692" s="108"/>
      <c r="D1692" s="108">
        <v>3</v>
      </c>
      <c r="E1692" s="108"/>
      <c r="F1692" s="108"/>
      <c r="G1692" s="108">
        <v>16</v>
      </c>
      <c r="H1692" s="108"/>
      <c r="I1692" s="108"/>
      <c r="J1692" s="108">
        <v>1.92</v>
      </c>
      <c r="K1692" s="108"/>
      <c r="L1692" s="108">
        <v>20.92</v>
      </c>
      <c r="M1692" s="108">
        <v>3</v>
      </c>
    </row>
    <row r="1693" spans="1:13" x14ac:dyDescent="0.3">
      <c r="A1693" s="402" t="s">
        <v>15116</v>
      </c>
      <c r="B1693" s="402">
        <v>9210132</v>
      </c>
      <c r="C1693" s="108">
        <v>0.48</v>
      </c>
      <c r="D1693" s="108"/>
      <c r="E1693" s="108"/>
      <c r="F1693" s="108"/>
      <c r="G1693" s="108"/>
      <c r="H1693" s="108"/>
      <c r="I1693" s="108">
        <v>0.96</v>
      </c>
      <c r="J1693" s="108">
        <v>1.28</v>
      </c>
      <c r="K1693" s="108"/>
      <c r="L1693" s="108">
        <v>2.7199999999999998</v>
      </c>
      <c r="M1693" s="108">
        <v>0.48</v>
      </c>
    </row>
    <row r="1694" spans="1:13" x14ac:dyDescent="0.3">
      <c r="A1694" s="402" t="s">
        <v>15117</v>
      </c>
      <c r="B1694" s="402">
        <v>9210132</v>
      </c>
      <c r="C1694" s="108"/>
      <c r="D1694" s="108">
        <v>9</v>
      </c>
      <c r="E1694" s="108"/>
      <c r="F1694" s="108"/>
      <c r="G1694" s="108">
        <v>3</v>
      </c>
      <c r="H1694" s="108"/>
      <c r="I1694" s="108"/>
      <c r="J1694" s="108"/>
      <c r="K1694" s="108">
        <v>1.92</v>
      </c>
      <c r="L1694" s="108">
        <v>13.92</v>
      </c>
      <c r="M1694" s="108">
        <v>9</v>
      </c>
    </row>
    <row r="1695" spans="1:13" x14ac:dyDescent="0.3">
      <c r="A1695" s="402" t="s">
        <v>16145</v>
      </c>
      <c r="B1695" s="402">
        <v>9210132</v>
      </c>
      <c r="C1695" s="108">
        <v>0.51</v>
      </c>
      <c r="D1695" s="108"/>
      <c r="E1695" s="108"/>
      <c r="F1695" s="108"/>
      <c r="G1695" s="108"/>
      <c r="H1695" s="108"/>
      <c r="I1695" s="108"/>
      <c r="J1695" s="108"/>
      <c r="K1695" s="108"/>
      <c r="L1695" s="108">
        <v>0.51</v>
      </c>
      <c r="M1695" s="108">
        <v>0.51</v>
      </c>
    </row>
    <row r="1696" spans="1:13" x14ac:dyDescent="0.3">
      <c r="A1696" s="402" t="s">
        <v>15118</v>
      </c>
      <c r="B1696" s="402">
        <v>9210138</v>
      </c>
      <c r="C1696" s="108"/>
      <c r="D1696" s="108">
        <v>10</v>
      </c>
      <c r="E1696" s="108"/>
      <c r="F1696" s="108"/>
      <c r="G1696" s="108">
        <v>20</v>
      </c>
      <c r="H1696" s="108"/>
      <c r="I1696" s="108"/>
      <c r="J1696" s="108"/>
      <c r="K1696" s="108"/>
      <c r="L1696" s="108">
        <v>30</v>
      </c>
      <c r="M1696" s="108">
        <v>10</v>
      </c>
    </row>
    <row r="1697" spans="1:13" x14ac:dyDescent="0.3">
      <c r="A1697" s="402" t="s">
        <v>15119</v>
      </c>
      <c r="B1697" s="402">
        <v>9210132</v>
      </c>
      <c r="C1697" s="108"/>
      <c r="D1697" s="108">
        <v>4</v>
      </c>
      <c r="E1697" s="108"/>
      <c r="F1697" s="108"/>
      <c r="G1697" s="108">
        <v>6</v>
      </c>
      <c r="H1697" s="108"/>
      <c r="I1697" s="108"/>
      <c r="J1697" s="108"/>
      <c r="K1697" s="108"/>
      <c r="L1697" s="108">
        <v>10</v>
      </c>
      <c r="M1697" s="108">
        <v>4</v>
      </c>
    </row>
    <row r="1698" spans="1:13" x14ac:dyDescent="0.3">
      <c r="A1698" s="402" t="s">
        <v>15120</v>
      </c>
      <c r="B1698" s="402">
        <v>9210132</v>
      </c>
      <c r="C1698" s="108"/>
      <c r="D1698" s="108">
        <v>12</v>
      </c>
      <c r="E1698" s="108"/>
      <c r="F1698" s="108"/>
      <c r="G1698" s="108">
        <v>15</v>
      </c>
      <c r="H1698" s="108"/>
      <c r="I1698" s="108"/>
      <c r="J1698" s="108">
        <v>0.32</v>
      </c>
      <c r="K1698" s="108"/>
      <c r="L1698" s="108">
        <v>27.32</v>
      </c>
      <c r="M1698" s="108">
        <v>12</v>
      </c>
    </row>
    <row r="1699" spans="1:13" x14ac:dyDescent="0.3">
      <c r="A1699" s="402" t="s">
        <v>15604</v>
      </c>
      <c r="B1699" s="402">
        <v>9210132</v>
      </c>
      <c r="C1699" s="108">
        <v>0.17</v>
      </c>
      <c r="D1699" s="108"/>
      <c r="E1699" s="108"/>
      <c r="F1699" s="108"/>
      <c r="G1699" s="108"/>
      <c r="H1699" s="108"/>
      <c r="I1699" s="108"/>
      <c r="J1699" s="108"/>
      <c r="K1699" s="108"/>
      <c r="L1699" s="108">
        <v>0.17</v>
      </c>
      <c r="M1699" s="108">
        <v>0.17</v>
      </c>
    </row>
    <row r="1700" spans="1:13" x14ac:dyDescent="0.3">
      <c r="A1700" s="402" t="s">
        <v>15121</v>
      </c>
      <c r="B1700" s="402">
        <v>9210132</v>
      </c>
      <c r="C1700" s="108">
        <v>0.83000000000000007</v>
      </c>
      <c r="D1700" s="108"/>
      <c r="E1700" s="108"/>
      <c r="F1700" s="108"/>
      <c r="G1700" s="108">
        <v>1</v>
      </c>
      <c r="H1700" s="108"/>
      <c r="I1700" s="108"/>
      <c r="J1700" s="108"/>
      <c r="K1700" s="108"/>
      <c r="L1700" s="108">
        <v>1.83</v>
      </c>
      <c r="M1700" s="108">
        <v>0.83000000000000007</v>
      </c>
    </row>
    <row r="1701" spans="1:13" x14ac:dyDescent="0.3">
      <c r="A1701" s="402" t="s">
        <v>15122</v>
      </c>
      <c r="B1701" s="402">
        <v>9210132</v>
      </c>
      <c r="C1701" s="108"/>
      <c r="D1701" s="108">
        <v>12</v>
      </c>
      <c r="E1701" s="108"/>
      <c r="F1701" s="108"/>
      <c r="G1701" s="108">
        <v>16</v>
      </c>
      <c r="H1701" s="108"/>
      <c r="I1701" s="108"/>
      <c r="J1701" s="108">
        <v>6</v>
      </c>
      <c r="K1701" s="108"/>
      <c r="L1701" s="108">
        <v>34</v>
      </c>
      <c r="M1701" s="108">
        <v>12</v>
      </c>
    </row>
    <row r="1702" spans="1:13" x14ac:dyDescent="0.3">
      <c r="A1702" s="402" t="s">
        <v>19630</v>
      </c>
      <c r="B1702" s="402">
        <v>9210132</v>
      </c>
      <c r="C1702" s="108"/>
      <c r="D1702" s="108">
        <v>2</v>
      </c>
      <c r="E1702" s="108"/>
      <c r="F1702" s="108"/>
      <c r="G1702" s="108">
        <v>6</v>
      </c>
      <c r="H1702" s="108"/>
      <c r="I1702" s="108"/>
      <c r="J1702" s="108"/>
      <c r="K1702" s="108"/>
      <c r="L1702" s="108">
        <v>8</v>
      </c>
      <c r="M1702" s="108">
        <v>2</v>
      </c>
    </row>
    <row r="1703" spans="1:13" x14ac:dyDescent="0.3">
      <c r="A1703" s="402" t="s">
        <v>15123</v>
      </c>
      <c r="B1703" s="402">
        <v>9210140</v>
      </c>
      <c r="C1703" s="108">
        <v>0.48</v>
      </c>
      <c r="D1703" s="108"/>
      <c r="E1703" s="108"/>
      <c r="F1703" s="108"/>
      <c r="G1703" s="108"/>
      <c r="H1703" s="108"/>
      <c r="I1703" s="108">
        <v>0.96</v>
      </c>
      <c r="J1703" s="108"/>
      <c r="K1703" s="108">
        <v>0.96</v>
      </c>
      <c r="L1703" s="108">
        <v>2.4</v>
      </c>
      <c r="M1703" s="108">
        <v>0.48</v>
      </c>
    </row>
    <row r="1704" spans="1:13" x14ac:dyDescent="0.3">
      <c r="A1704" s="402" t="s">
        <v>15124</v>
      </c>
      <c r="B1704" s="402">
        <v>9210138</v>
      </c>
      <c r="C1704" s="108">
        <v>0.17</v>
      </c>
      <c r="D1704" s="108"/>
      <c r="E1704" s="108"/>
      <c r="F1704" s="108"/>
      <c r="G1704" s="108">
        <v>1</v>
      </c>
      <c r="H1704" s="108"/>
      <c r="I1704" s="108"/>
      <c r="J1704" s="108"/>
      <c r="K1704" s="108"/>
      <c r="L1704" s="108">
        <v>1.17</v>
      </c>
      <c r="M1704" s="108">
        <v>0.17</v>
      </c>
    </row>
    <row r="1705" spans="1:13" x14ac:dyDescent="0.3">
      <c r="A1705" s="402" t="s">
        <v>15125</v>
      </c>
      <c r="B1705" s="402">
        <v>9210132</v>
      </c>
      <c r="C1705" s="108"/>
      <c r="D1705" s="108">
        <v>2</v>
      </c>
      <c r="E1705" s="108"/>
      <c r="F1705" s="108"/>
      <c r="G1705" s="108">
        <v>4</v>
      </c>
      <c r="H1705" s="108"/>
      <c r="I1705" s="108"/>
      <c r="J1705" s="108">
        <v>0.64</v>
      </c>
      <c r="K1705" s="108"/>
      <c r="L1705" s="108">
        <v>6.64</v>
      </c>
      <c r="M1705" s="108">
        <v>2</v>
      </c>
    </row>
    <row r="1706" spans="1:13" x14ac:dyDescent="0.3">
      <c r="A1706" s="402" t="s">
        <v>16927</v>
      </c>
      <c r="B1706" s="402">
        <v>9210234</v>
      </c>
      <c r="C1706" s="108"/>
      <c r="D1706" s="108"/>
      <c r="E1706" s="108"/>
      <c r="F1706" s="108"/>
      <c r="G1706" s="108"/>
      <c r="H1706" s="108">
        <v>0</v>
      </c>
      <c r="I1706" s="108"/>
      <c r="J1706" s="108"/>
      <c r="K1706" s="108"/>
      <c r="L1706" s="108">
        <v>0</v>
      </c>
      <c r="M1706" s="108">
        <v>0</v>
      </c>
    </row>
    <row r="1707" spans="1:13" x14ac:dyDescent="0.3">
      <c r="A1707" s="402" t="s">
        <v>15126</v>
      </c>
      <c r="B1707" s="402">
        <v>9210138</v>
      </c>
      <c r="C1707" s="108">
        <v>0.17</v>
      </c>
      <c r="D1707" s="108">
        <v>4</v>
      </c>
      <c r="E1707" s="108"/>
      <c r="F1707" s="108"/>
      <c r="G1707" s="108">
        <v>4</v>
      </c>
      <c r="H1707" s="108"/>
      <c r="I1707" s="108"/>
      <c r="J1707" s="108"/>
      <c r="K1707" s="108">
        <v>0.96</v>
      </c>
      <c r="L1707" s="108">
        <v>9.129999999999999</v>
      </c>
      <c r="M1707" s="108">
        <v>4.17</v>
      </c>
    </row>
    <row r="1708" spans="1:13" x14ac:dyDescent="0.3">
      <c r="A1708" s="402" t="s">
        <v>15127</v>
      </c>
      <c r="B1708" s="402">
        <v>9210144</v>
      </c>
      <c r="C1708" s="108"/>
      <c r="D1708" s="108">
        <v>20</v>
      </c>
      <c r="E1708" s="108"/>
      <c r="F1708" s="108"/>
      <c r="G1708" s="108">
        <v>6</v>
      </c>
      <c r="H1708" s="108"/>
      <c r="I1708" s="108"/>
      <c r="J1708" s="108"/>
      <c r="K1708" s="108"/>
      <c r="L1708" s="108">
        <v>26</v>
      </c>
      <c r="M1708" s="108">
        <v>20</v>
      </c>
    </row>
    <row r="1709" spans="1:13" x14ac:dyDescent="0.3">
      <c r="A1709" s="402" t="s">
        <v>15128</v>
      </c>
      <c r="B1709" s="402">
        <v>9210138</v>
      </c>
      <c r="C1709" s="108"/>
      <c r="D1709" s="108">
        <v>2</v>
      </c>
      <c r="E1709" s="108"/>
      <c r="F1709" s="108"/>
      <c r="G1709" s="108">
        <v>4</v>
      </c>
      <c r="H1709" s="108"/>
      <c r="I1709" s="108"/>
      <c r="J1709" s="108"/>
      <c r="K1709" s="108">
        <v>0.32</v>
      </c>
      <c r="L1709" s="108">
        <v>6.32</v>
      </c>
      <c r="M1709" s="108">
        <v>2</v>
      </c>
    </row>
    <row r="1710" spans="1:13" x14ac:dyDescent="0.3">
      <c r="A1710" s="402" t="s">
        <v>15129</v>
      </c>
      <c r="B1710" s="402">
        <v>9210132</v>
      </c>
      <c r="C1710" s="108">
        <v>0.17</v>
      </c>
      <c r="D1710" s="108"/>
      <c r="E1710" s="108"/>
      <c r="F1710" s="108"/>
      <c r="G1710" s="108"/>
      <c r="H1710" s="108"/>
      <c r="I1710" s="108"/>
      <c r="J1710" s="108"/>
      <c r="K1710" s="108"/>
      <c r="L1710" s="108">
        <v>0.17</v>
      </c>
      <c r="M1710" s="108">
        <v>0.17</v>
      </c>
    </row>
    <row r="1711" spans="1:13" x14ac:dyDescent="0.3">
      <c r="A1711" s="402" t="s">
        <v>15130</v>
      </c>
      <c r="B1711" s="402">
        <v>9210134</v>
      </c>
      <c r="C1711" s="108"/>
      <c r="D1711" s="108"/>
      <c r="E1711" s="108"/>
      <c r="F1711" s="108"/>
      <c r="G1711" s="108"/>
      <c r="H1711" s="108"/>
      <c r="I1711" s="108"/>
      <c r="J1711" s="108"/>
      <c r="K1711" s="108">
        <v>2.4</v>
      </c>
      <c r="L1711" s="108">
        <v>2.4</v>
      </c>
      <c r="M1711" s="108">
        <v>0</v>
      </c>
    </row>
    <row r="1712" spans="1:13" x14ac:dyDescent="0.3">
      <c r="A1712" s="402" t="s">
        <v>15131</v>
      </c>
      <c r="B1712" s="402">
        <v>9210134</v>
      </c>
      <c r="C1712" s="108"/>
      <c r="D1712" s="108">
        <v>2</v>
      </c>
      <c r="E1712" s="108"/>
      <c r="F1712" s="108"/>
      <c r="G1712" s="108">
        <v>4</v>
      </c>
      <c r="H1712" s="108"/>
      <c r="I1712" s="108"/>
      <c r="J1712" s="108"/>
      <c r="K1712" s="108"/>
      <c r="L1712" s="108">
        <v>6</v>
      </c>
      <c r="M1712" s="108">
        <v>2</v>
      </c>
    </row>
    <row r="1713" spans="1:13" x14ac:dyDescent="0.3">
      <c r="A1713" s="402" t="s">
        <v>15132</v>
      </c>
      <c r="B1713" s="402">
        <v>9210138</v>
      </c>
      <c r="C1713" s="108">
        <v>0.17</v>
      </c>
      <c r="D1713" s="108">
        <v>12</v>
      </c>
      <c r="E1713" s="108"/>
      <c r="F1713" s="108"/>
      <c r="G1713" s="108">
        <v>20</v>
      </c>
      <c r="H1713" s="108"/>
      <c r="I1713" s="108"/>
      <c r="J1713" s="108">
        <v>1.92</v>
      </c>
      <c r="K1713" s="108"/>
      <c r="L1713" s="108">
        <v>34.090000000000003</v>
      </c>
      <c r="M1713" s="108">
        <v>12.17</v>
      </c>
    </row>
    <row r="1714" spans="1:13" x14ac:dyDescent="0.3">
      <c r="A1714" s="402" t="s">
        <v>15133</v>
      </c>
      <c r="B1714" s="402">
        <v>9210138</v>
      </c>
      <c r="C1714" s="108"/>
      <c r="D1714" s="108">
        <v>32</v>
      </c>
      <c r="E1714" s="108"/>
      <c r="F1714" s="108"/>
      <c r="G1714" s="108"/>
      <c r="H1714" s="108"/>
      <c r="I1714" s="108"/>
      <c r="J1714" s="108"/>
      <c r="K1714" s="108">
        <v>0.32</v>
      </c>
      <c r="L1714" s="108">
        <v>32.32</v>
      </c>
      <c r="M1714" s="108">
        <v>32</v>
      </c>
    </row>
    <row r="1715" spans="1:13" x14ac:dyDescent="0.3">
      <c r="A1715" s="402" t="s">
        <v>15133</v>
      </c>
      <c r="B1715" s="402">
        <v>9210238</v>
      </c>
      <c r="C1715" s="108"/>
      <c r="D1715" s="108"/>
      <c r="E1715" s="108"/>
      <c r="F1715" s="108"/>
      <c r="G1715" s="108"/>
      <c r="H1715" s="108">
        <v>0</v>
      </c>
      <c r="I1715" s="108"/>
      <c r="J1715" s="108"/>
      <c r="K1715" s="108"/>
      <c r="L1715" s="108">
        <v>0</v>
      </c>
      <c r="M1715" s="108">
        <v>0</v>
      </c>
    </row>
    <row r="1716" spans="1:13" x14ac:dyDescent="0.3">
      <c r="A1716" s="402" t="s">
        <v>15134</v>
      </c>
      <c r="B1716" s="402">
        <v>9210132</v>
      </c>
      <c r="C1716" s="108"/>
      <c r="D1716" s="108">
        <v>12</v>
      </c>
      <c r="E1716" s="108"/>
      <c r="F1716" s="108"/>
      <c r="G1716" s="108">
        <v>3</v>
      </c>
      <c r="H1716" s="108"/>
      <c r="I1716" s="108"/>
      <c r="J1716" s="108">
        <v>6.32</v>
      </c>
      <c r="K1716" s="108"/>
      <c r="L1716" s="108">
        <v>21.32</v>
      </c>
      <c r="M1716" s="108">
        <v>12</v>
      </c>
    </row>
    <row r="1717" spans="1:13" x14ac:dyDescent="0.3">
      <c r="A1717" s="402" t="s">
        <v>15135</v>
      </c>
      <c r="B1717" s="402">
        <v>9210132</v>
      </c>
      <c r="C1717" s="108">
        <v>0.51</v>
      </c>
      <c r="D1717" s="108"/>
      <c r="E1717" s="108"/>
      <c r="F1717" s="108"/>
      <c r="G1717" s="108"/>
      <c r="H1717" s="108"/>
      <c r="I1717" s="108"/>
      <c r="J1717" s="108"/>
      <c r="K1717" s="108"/>
      <c r="L1717" s="108">
        <v>0.51</v>
      </c>
      <c r="M1717" s="108">
        <v>0.51</v>
      </c>
    </row>
    <row r="1718" spans="1:13" x14ac:dyDescent="0.3">
      <c r="A1718" s="402" t="s">
        <v>16928</v>
      </c>
      <c r="B1718" s="402">
        <v>9210234</v>
      </c>
      <c r="C1718" s="108"/>
      <c r="D1718" s="108"/>
      <c r="E1718" s="108"/>
      <c r="F1718" s="108"/>
      <c r="G1718" s="108"/>
      <c r="H1718" s="108">
        <v>0</v>
      </c>
      <c r="I1718" s="108"/>
      <c r="J1718" s="108"/>
      <c r="K1718" s="108"/>
      <c r="L1718" s="108">
        <v>0</v>
      </c>
      <c r="M1718" s="108">
        <v>0</v>
      </c>
    </row>
    <row r="1719" spans="1:13" x14ac:dyDescent="0.3">
      <c r="A1719" s="402" t="s">
        <v>15136</v>
      </c>
      <c r="B1719" s="402">
        <v>9210132</v>
      </c>
      <c r="C1719" s="108">
        <v>0.51</v>
      </c>
      <c r="D1719" s="108">
        <v>15</v>
      </c>
      <c r="E1719" s="108"/>
      <c r="F1719" s="108"/>
      <c r="G1719" s="108">
        <v>42</v>
      </c>
      <c r="H1719" s="108"/>
      <c r="I1719" s="108"/>
      <c r="J1719" s="108">
        <v>3.84</v>
      </c>
      <c r="K1719" s="108"/>
      <c r="L1719" s="108">
        <v>61.349999999999994</v>
      </c>
      <c r="M1719" s="108">
        <v>15.51</v>
      </c>
    </row>
    <row r="1720" spans="1:13" x14ac:dyDescent="0.3">
      <c r="A1720" s="402" t="s">
        <v>15137</v>
      </c>
      <c r="B1720" s="402">
        <v>9210136</v>
      </c>
      <c r="C1720" s="108"/>
      <c r="D1720" s="108">
        <v>4</v>
      </c>
      <c r="E1720" s="108"/>
      <c r="F1720" s="108"/>
      <c r="G1720" s="108">
        <v>2</v>
      </c>
      <c r="H1720" s="108"/>
      <c r="I1720" s="108"/>
      <c r="J1720" s="108"/>
      <c r="K1720" s="108">
        <v>1.92</v>
      </c>
      <c r="L1720" s="108">
        <v>7.92</v>
      </c>
      <c r="M1720" s="108">
        <v>4</v>
      </c>
    </row>
    <row r="1721" spans="1:13" x14ac:dyDescent="0.3">
      <c r="A1721" s="402" t="s">
        <v>15137</v>
      </c>
      <c r="B1721" s="402">
        <v>9210236</v>
      </c>
      <c r="C1721" s="108"/>
      <c r="D1721" s="108"/>
      <c r="E1721" s="108"/>
      <c r="F1721" s="108"/>
      <c r="G1721" s="108"/>
      <c r="H1721" s="108">
        <v>0</v>
      </c>
      <c r="I1721" s="108"/>
      <c r="J1721" s="108"/>
      <c r="K1721" s="108"/>
      <c r="L1721" s="108">
        <v>0</v>
      </c>
      <c r="M1721" s="108">
        <v>0</v>
      </c>
    </row>
    <row r="1722" spans="1:13" x14ac:dyDescent="0.3">
      <c r="A1722" s="402" t="s">
        <v>15138</v>
      </c>
      <c r="B1722" s="402">
        <v>9210132</v>
      </c>
      <c r="C1722" s="108">
        <v>0.17</v>
      </c>
      <c r="D1722" s="108"/>
      <c r="E1722" s="108"/>
      <c r="F1722" s="108"/>
      <c r="G1722" s="108">
        <v>3</v>
      </c>
      <c r="H1722" s="108"/>
      <c r="I1722" s="108"/>
      <c r="J1722" s="108"/>
      <c r="K1722" s="108">
        <v>0.48</v>
      </c>
      <c r="L1722" s="108">
        <v>3.65</v>
      </c>
      <c r="M1722" s="108">
        <v>0.17</v>
      </c>
    </row>
    <row r="1723" spans="1:13" x14ac:dyDescent="0.3">
      <c r="A1723" s="402" t="s">
        <v>15970</v>
      </c>
      <c r="B1723" s="402">
        <v>9210138</v>
      </c>
      <c r="C1723" s="108"/>
      <c r="D1723" s="108">
        <v>1</v>
      </c>
      <c r="E1723" s="108"/>
      <c r="F1723" s="108"/>
      <c r="G1723" s="108">
        <v>3</v>
      </c>
      <c r="H1723" s="108"/>
      <c r="I1723" s="108"/>
      <c r="J1723" s="108">
        <v>0.32</v>
      </c>
      <c r="K1723" s="108"/>
      <c r="L1723" s="108">
        <v>4.32</v>
      </c>
      <c r="M1723" s="108">
        <v>1</v>
      </c>
    </row>
    <row r="1724" spans="1:13" x14ac:dyDescent="0.3">
      <c r="A1724" s="402" t="s">
        <v>15139</v>
      </c>
      <c r="B1724" s="402">
        <v>9210132</v>
      </c>
      <c r="C1724" s="108">
        <v>0.32</v>
      </c>
      <c r="D1724" s="108"/>
      <c r="E1724" s="108"/>
      <c r="F1724" s="108"/>
      <c r="G1724" s="108">
        <v>4</v>
      </c>
      <c r="H1724" s="108"/>
      <c r="I1724" s="108"/>
      <c r="J1724" s="108"/>
      <c r="K1724" s="108"/>
      <c r="L1724" s="108">
        <v>4.32</v>
      </c>
      <c r="M1724" s="108">
        <v>0.32</v>
      </c>
    </row>
    <row r="1725" spans="1:13" x14ac:dyDescent="0.3">
      <c r="A1725" s="402" t="s">
        <v>15140</v>
      </c>
      <c r="B1725" s="402">
        <v>9210132</v>
      </c>
      <c r="C1725" s="108"/>
      <c r="D1725" s="108">
        <v>18</v>
      </c>
      <c r="E1725" s="108"/>
      <c r="F1725" s="108"/>
      <c r="G1725" s="108">
        <v>48</v>
      </c>
      <c r="H1725" s="108"/>
      <c r="I1725" s="108"/>
      <c r="J1725" s="108">
        <v>0.64</v>
      </c>
      <c r="K1725" s="108"/>
      <c r="L1725" s="108">
        <v>66.64</v>
      </c>
      <c r="M1725" s="108">
        <v>18</v>
      </c>
    </row>
    <row r="1726" spans="1:13" x14ac:dyDescent="0.3">
      <c r="A1726" s="402" t="s">
        <v>15141</v>
      </c>
      <c r="B1726" s="402">
        <v>9210136</v>
      </c>
      <c r="C1726" s="108"/>
      <c r="D1726" s="108">
        <v>4</v>
      </c>
      <c r="E1726" s="108"/>
      <c r="F1726" s="108"/>
      <c r="G1726" s="108">
        <v>4</v>
      </c>
      <c r="H1726" s="108"/>
      <c r="I1726" s="108"/>
      <c r="J1726" s="108"/>
      <c r="K1726" s="108">
        <v>3.84</v>
      </c>
      <c r="L1726" s="108">
        <v>11.84</v>
      </c>
      <c r="M1726" s="108">
        <v>4</v>
      </c>
    </row>
    <row r="1727" spans="1:13" x14ac:dyDescent="0.3">
      <c r="A1727" s="402" t="s">
        <v>15142</v>
      </c>
      <c r="B1727" s="402">
        <v>9210244</v>
      </c>
      <c r="C1727" s="108"/>
      <c r="D1727" s="108"/>
      <c r="E1727" s="108"/>
      <c r="F1727" s="108"/>
      <c r="G1727" s="108"/>
      <c r="H1727" s="108">
        <v>0</v>
      </c>
      <c r="I1727" s="108"/>
      <c r="J1727" s="108"/>
      <c r="K1727" s="108"/>
      <c r="L1727" s="108">
        <v>0</v>
      </c>
      <c r="M1727" s="108">
        <v>0</v>
      </c>
    </row>
    <row r="1728" spans="1:13" x14ac:dyDescent="0.3">
      <c r="A1728" s="402" t="s">
        <v>15143</v>
      </c>
      <c r="B1728" s="402">
        <v>9210138</v>
      </c>
      <c r="C1728" s="108">
        <v>0.17</v>
      </c>
      <c r="D1728" s="108"/>
      <c r="E1728" s="108"/>
      <c r="F1728" s="108"/>
      <c r="G1728" s="108"/>
      <c r="H1728" s="108"/>
      <c r="I1728" s="108">
        <v>0.17</v>
      </c>
      <c r="J1728" s="108"/>
      <c r="K1728" s="108"/>
      <c r="L1728" s="108">
        <v>0.34</v>
      </c>
      <c r="M1728" s="108">
        <v>0.17</v>
      </c>
    </row>
    <row r="1729" spans="1:13" x14ac:dyDescent="0.3">
      <c r="A1729" s="402" t="s">
        <v>16312</v>
      </c>
      <c r="B1729" s="402">
        <v>9210132</v>
      </c>
      <c r="C1729" s="108">
        <v>0.17</v>
      </c>
      <c r="D1729" s="108"/>
      <c r="E1729" s="108"/>
      <c r="F1729" s="108"/>
      <c r="G1729" s="108"/>
      <c r="H1729" s="108"/>
      <c r="I1729" s="108">
        <v>0.48</v>
      </c>
      <c r="J1729" s="108"/>
      <c r="K1729" s="108">
        <v>0.32</v>
      </c>
      <c r="L1729" s="108">
        <v>0.97</v>
      </c>
      <c r="M1729" s="108">
        <v>0.17</v>
      </c>
    </row>
    <row r="1730" spans="1:13" x14ac:dyDescent="0.3">
      <c r="A1730" s="402" t="s">
        <v>15144</v>
      </c>
      <c r="B1730" s="402">
        <v>9210132</v>
      </c>
      <c r="C1730" s="108">
        <v>0.51</v>
      </c>
      <c r="D1730" s="108"/>
      <c r="E1730" s="108"/>
      <c r="F1730" s="108"/>
      <c r="G1730" s="108"/>
      <c r="H1730" s="108"/>
      <c r="I1730" s="108"/>
      <c r="J1730" s="108"/>
      <c r="K1730" s="108"/>
      <c r="L1730" s="108">
        <v>0.51</v>
      </c>
      <c r="M1730" s="108">
        <v>0.51</v>
      </c>
    </row>
    <row r="1731" spans="1:13" x14ac:dyDescent="0.3">
      <c r="A1731" s="402" t="s">
        <v>15145</v>
      </c>
      <c r="B1731" s="402">
        <v>9210132</v>
      </c>
      <c r="C1731" s="108"/>
      <c r="D1731" s="108">
        <v>16</v>
      </c>
      <c r="E1731" s="108"/>
      <c r="F1731" s="108"/>
      <c r="G1731" s="108">
        <v>48</v>
      </c>
      <c r="H1731" s="108"/>
      <c r="I1731" s="108"/>
      <c r="J1731" s="108">
        <v>12</v>
      </c>
      <c r="K1731" s="108"/>
      <c r="L1731" s="108">
        <v>76</v>
      </c>
      <c r="M1731" s="108">
        <v>16</v>
      </c>
    </row>
    <row r="1732" spans="1:13" x14ac:dyDescent="0.3">
      <c r="A1732" s="402" t="s">
        <v>15726</v>
      </c>
      <c r="B1732" s="402">
        <v>9210138</v>
      </c>
      <c r="C1732" s="108">
        <v>0.48</v>
      </c>
      <c r="D1732" s="108"/>
      <c r="E1732" s="108"/>
      <c r="F1732" s="108"/>
      <c r="G1732" s="108"/>
      <c r="H1732" s="108"/>
      <c r="I1732" s="108">
        <v>0.48</v>
      </c>
      <c r="J1732" s="108"/>
      <c r="K1732" s="108"/>
      <c r="L1732" s="108">
        <v>0.96</v>
      </c>
      <c r="M1732" s="108">
        <v>0.48</v>
      </c>
    </row>
    <row r="1733" spans="1:13" x14ac:dyDescent="0.3">
      <c r="A1733" s="402" t="s">
        <v>15146</v>
      </c>
      <c r="B1733" s="402">
        <v>9210136</v>
      </c>
      <c r="C1733" s="108">
        <v>2.3800000000000003</v>
      </c>
      <c r="D1733" s="108"/>
      <c r="E1733" s="108"/>
      <c r="F1733" s="108"/>
      <c r="G1733" s="108"/>
      <c r="H1733" s="108"/>
      <c r="I1733" s="108"/>
      <c r="J1733" s="108"/>
      <c r="K1733" s="108"/>
      <c r="L1733" s="108">
        <v>2.3800000000000003</v>
      </c>
      <c r="M1733" s="108">
        <v>2.3800000000000003</v>
      </c>
    </row>
    <row r="1734" spans="1:13" x14ac:dyDescent="0.3">
      <c r="A1734" s="402" t="s">
        <v>15147</v>
      </c>
      <c r="B1734" s="402">
        <v>9210132</v>
      </c>
      <c r="C1734" s="108">
        <v>0.51</v>
      </c>
      <c r="D1734" s="108">
        <v>2</v>
      </c>
      <c r="E1734" s="108"/>
      <c r="F1734" s="108"/>
      <c r="G1734" s="108">
        <v>8</v>
      </c>
      <c r="H1734" s="108"/>
      <c r="I1734" s="108"/>
      <c r="J1734" s="108">
        <v>0.32</v>
      </c>
      <c r="K1734" s="108"/>
      <c r="L1734" s="108">
        <v>10.83</v>
      </c>
      <c r="M1734" s="108">
        <v>2.5099999999999998</v>
      </c>
    </row>
    <row r="1735" spans="1:13" x14ac:dyDescent="0.3">
      <c r="A1735" s="402" t="s">
        <v>27088</v>
      </c>
      <c r="B1735" s="402">
        <v>9210232</v>
      </c>
      <c r="C1735" s="108"/>
      <c r="D1735" s="108"/>
      <c r="E1735" s="108"/>
      <c r="F1735" s="108"/>
      <c r="G1735" s="108"/>
      <c r="H1735" s="108">
        <v>0</v>
      </c>
      <c r="I1735" s="108"/>
      <c r="J1735" s="108"/>
      <c r="K1735" s="108"/>
      <c r="L1735" s="108">
        <v>0</v>
      </c>
      <c r="M1735" s="108">
        <v>0</v>
      </c>
    </row>
    <row r="1736" spans="1:13" x14ac:dyDescent="0.3">
      <c r="A1736" s="402" t="s">
        <v>15148</v>
      </c>
      <c r="B1736" s="402">
        <v>9210136</v>
      </c>
      <c r="C1736" s="108"/>
      <c r="D1736" s="108">
        <v>16</v>
      </c>
      <c r="E1736" s="108"/>
      <c r="F1736" s="108"/>
      <c r="G1736" s="108">
        <v>40</v>
      </c>
      <c r="H1736" s="108"/>
      <c r="I1736" s="108"/>
      <c r="J1736" s="108">
        <v>5.76</v>
      </c>
      <c r="K1736" s="108"/>
      <c r="L1736" s="108">
        <v>61.76</v>
      </c>
      <c r="M1736" s="108">
        <v>16</v>
      </c>
    </row>
    <row r="1737" spans="1:13" x14ac:dyDescent="0.3">
      <c r="A1737" s="402" t="s">
        <v>15149</v>
      </c>
      <c r="B1737" s="402">
        <v>9210140</v>
      </c>
      <c r="C1737" s="108">
        <v>1.1499999999999999</v>
      </c>
      <c r="D1737" s="108"/>
      <c r="E1737" s="108"/>
      <c r="F1737" s="108"/>
      <c r="G1737" s="108"/>
      <c r="H1737" s="108"/>
      <c r="I1737" s="108">
        <v>0.49</v>
      </c>
      <c r="J1737" s="108"/>
      <c r="K1737" s="108"/>
      <c r="L1737" s="108">
        <v>1.64</v>
      </c>
      <c r="M1737" s="108">
        <v>1.1499999999999999</v>
      </c>
    </row>
    <row r="1738" spans="1:13" x14ac:dyDescent="0.3">
      <c r="A1738" s="402" t="s">
        <v>15150</v>
      </c>
      <c r="B1738" s="402">
        <v>9210132</v>
      </c>
      <c r="C1738" s="108"/>
      <c r="D1738" s="108">
        <v>2</v>
      </c>
      <c r="E1738" s="108"/>
      <c r="F1738" s="108"/>
      <c r="G1738" s="108">
        <v>2</v>
      </c>
      <c r="H1738" s="108"/>
      <c r="I1738" s="108"/>
      <c r="J1738" s="108"/>
      <c r="K1738" s="108">
        <v>0.32</v>
      </c>
      <c r="L1738" s="108">
        <v>4.32</v>
      </c>
      <c r="M1738" s="108">
        <v>2</v>
      </c>
    </row>
    <row r="1739" spans="1:13" x14ac:dyDescent="0.3">
      <c r="A1739" s="402" t="s">
        <v>15151</v>
      </c>
      <c r="B1739" s="402">
        <v>9210132</v>
      </c>
      <c r="C1739" s="108">
        <v>0.51</v>
      </c>
      <c r="D1739" s="108">
        <v>8</v>
      </c>
      <c r="E1739" s="108"/>
      <c r="F1739" s="108"/>
      <c r="G1739" s="108">
        <v>24</v>
      </c>
      <c r="H1739" s="108"/>
      <c r="I1739" s="108">
        <v>0.51</v>
      </c>
      <c r="J1739" s="108">
        <v>5</v>
      </c>
      <c r="K1739" s="108"/>
      <c r="L1739" s="108">
        <v>38.019999999999996</v>
      </c>
      <c r="M1739" s="108">
        <v>8.51</v>
      </c>
    </row>
    <row r="1740" spans="1:13" x14ac:dyDescent="0.3">
      <c r="A1740" s="402" t="s">
        <v>15152</v>
      </c>
      <c r="B1740" s="402">
        <v>9210132</v>
      </c>
      <c r="C1740" s="108"/>
      <c r="D1740" s="108"/>
      <c r="E1740" s="108"/>
      <c r="F1740" s="108"/>
      <c r="G1740" s="108">
        <v>3</v>
      </c>
      <c r="H1740" s="108"/>
      <c r="I1740" s="108"/>
      <c r="J1740" s="108">
        <v>0.64</v>
      </c>
      <c r="K1740" s="108"/>
      <c r="L1740" s="108">
        <v>3.64</v>
      </c>
      <c r="M1740" s="108">
        <v>0</v>
      </c>
    </row>
    <row r="1741" spans="1:13" x14ac:dyDescent="0.3">
      <c r="A1741" s="402" t="s">
        <v>15153</v>
      </c>
      <c r="B1741" s="402">
        <v>9210144</v>
      </c>
      <c r="C1741" s="108"/>
      <c r="D1741" s="108">
        <v>12</v>
      </c>
      <c r="E1741" s="108"/>
      <c r="F1741" s="108"/>
      <c r="G1741" s="108">
        <v>16</v>
      </c>
      <c r="H1741" s="108"/>
      <c r="I1741" s="108"/>
      <c r="J1741" s="108"/>
      <c r="K1741" s="108">
        <v>0.96</v>
      </c>
      <c r="L1741" s="108">
        <v>28.96</v>
      </c>
      <c r="M1741" s="108">
        <v>12</v>
      </c>
    </row>
    <row r="1742" spans="1:13" x14ac:dyDescent="0.3">
      <c r="A1742" s="402" t="s">
        <v>15154</v>
      </c>
      <c r="B1742" s="402">
        <v>9210144</v>
      </c>
      <c r="C1742" s="108"/>
      <c r="D1742" s="108">
        <v>2</v>
      </c>
      <c r="E1742" s="108"/>
      <c r="F1742" s="108"/>
      <c r="G1742" s="108">
        <v>2</v>
      </c>
      <c r="H1742" s="108"/>
      <c r="I1742" s="108"/>
      <c r="J1742" s="108"/>
      <c r="K1742" s="108">
        <v>1.44</v>
      </c>
      <c r="L1742" s="108">
        <v>5.4399999999999995</v>
      </c>
      <c r="M1742" s="108">
        <v>2</v>
      </c>
    </row>
    <row r="1743" spans="1:13" x14ac:dyDescent="0.3">
      <c r="A1743" s="402" t="s">
        <v>15155</v>
      </c>
      <c r="B1743" s="402">
        <v>9210140</v>
      </c>
      <c r="C1743" s="108"/>
      <c r="D1743" s="108">
        <v>2</v>
      </c>
      <c r="E1743" s="108"/>
      <c r="F1743" s="108"/>
      <c r="G1743" s="108">
        <v>4</v>
      </c>
      <c r="H1743" s="108"/>
      <c r="I1743" s="108"/>
      <c r="J1743" s="108"/>
      <c r="K1743" s="108"/>
      <c r="L1743" s="108">
        <v>6</v>
      </c>
      <c r="M1743" s="108">
        <v>2</v>
      </c>
    </row>
    <row r="1744" spans="1:13" x14ac:dyDescent="0.3">
      <c r="A1744" s="402" t="s">
        <v>15155</v>
      </c>
      <c r="B1744" s="402">
        <v>9210240</v>
      </c>
      <c r="C1744" s="108"/>
      <c r="D1744" s="108"/>
      <c r="E1744" s="108"/>
      <c r="F1744" s="108">
        <v>0</v>
      </c>
      <c r="G1744" s="108"/>
      <c r="H1744" s="108"/>
      <c r="I1744" s="108"/>
      <c r="J1744" s="108"/>
      <c r="K1744" s="108"/>
      <c r="L1744" s="108">
        <v>0</v>
      </c>
      <c r="M1744" s="108">
        <v>0</v>
      </c>
    </row>
    <row r="1745" spans="1:13" x14ac:dyDescent="0.3">
      <c r="A1745" s="402" t="s">
        <v>15156</v>
      </c>
      <c r="B1745" s="402">
        <v>9210136</v>
      </c>
      <c r="C1745" s="108"/>
      <c r="D1745" s="108">
        <v>4</v>
      </c>
      <c r="E1745" s="108"/>
      <c r="F1745" s="108"/>
      <c r="G1745" s="108">
        <v>2</v>
      </c>
      <c r="H1745" s="108"/>
      <c r="I1745" s="108"/>
      <c r="J1745" s="108"/>
      <c r="K1745" s="108">
        <v>1.92</v>
      </c>
      <c r="L1745" s="108">
        <v>7.92</v>
      </c>
      <c r="M1745" s="108">
        <v>4</v>
      </c>
    </row>
    <row r="1746" spans="1:13" x14ac:dyDescent="0.3">
      <c r="A1746" s="402" t="s">
        <v>16465</v>
      </c>
      <c r="B1746" s="402">
        <v>9210144</v>
      </c>
      <c r="C1746" s="108"/>
      <c r="D1746" s="108">
        <v>4</v>
      </c>
      <c r="E1746" s="108"/>
      <c r="F1746" s="108"/>
      <c r="G1746" s="108"/>
      <c r="H1746" s="108"/>
      <c r="I1746" s="108">
        <v>0.96</v>
      </c>
      <c r="J1746" s="108"/>
      <c r="K1746" s="108">
        <v>1.6</v>
      </c>
      <c r="L1746" s="108">
        <v>6.5600000000000005</v>
      </c>
      <c r="M1746" s="108">
        <v>4</v>
      </c>
    </row>
    <row r="1747" spans="1:13" x14ac:dyDescent="0.3">
      <c r="A1747" s="402" t="s">
        <v>15157</v>
      </c>
      <c r="B1747" s="402">
        <v>9210144</v>
      </c>
      <c r="C1747" s="108"/>
      <c r="D1747" s="108">
        <v>3</v>
      </c>
      <c r="E1747" s="108"/>
      <c r="F1747" s="108"/>
      <c r="G1747" s="108">
        <v>20</v>
      </c>
      <c r="H1747" s="108"/>
      <c r="I1747" s="108"/>
      <c r="J1747" s="108">
        <v>0.96</v>
      </c>
      <c r="K1747" s="108"/>
      <c r="L1747" s="108">
        <v>23.96</v>
      </c>
      <c r="M1747" s="108">
        <v>3</v>
      </c>
    </row>
    <row r="1748" spans="1:13" x14ac:dyDescent="0.3">
      <c r="A1748" s="402" t="s">
        <v>15158</v>
      </c>
      <c r="B1748" s="402">
        <v>9210132</v>
      </c>
      <c r="C1748" s="108">
        <v>2.04</v>
      </c>
      <c r="D1748" s="108"/>
      <c r="E1748" s="108"/>
      <c r="F1748" s="108"/>
      <c r="G1748" s="108"/>
      <c r="H1748" s="108"/>
      <c r="I1748" s="108">
        <v>1.53</v>
      </c>
      <c r="J1748" s="108"/>
      <c r="K1748" s="108">
        <v>3.2</v>
      </c>
      <c r="L1748" s="108">
        <v>6.7700000000000005</v>
      </c>
      <c r="M1748" s="108">
        <v>2.04</v>
      </c>
    </row>
    <row r="1749" spans="1:13" x14ac:dyDescent="0.3">
      <c r="A1749" s="402" t="s">
        <v>15159</v>
      </c>
      <c r="B1749" s="402">
        <v>9210132</v>
      </c>
      <c r="C1749" s="108">
        <v>2.88</v>
      </c>
      <c r="D1749" s="108"/>
      <c r="E1749" s="108"/>
      <c r="F1749" s="108"/>
      <c r="G1749" s="108"/>
      <c r="H1749" s="108"/>
      <c r="I1749" s="108">
        <v>9.6</v>
      </c>
      <c r="J1749" s="108">
        <v>3.2</v>
      </c>
      <c r="K1749" s="108"/>
      <c r="L1749" s="108">
        <v>15.68</v>
      </c>
      <c r="M1749" s="108">
        <v>2.88</v>
      </c>
    </row>
    <row r="1750" spans="1:13" x14ac:dyDescent="0.3">
      <c r="A1750" s="402" t="s">
        <v>15160</v>
      </c>
      <c r="B1750" s="402">
        <v>9210144</v>
      </c>
      <c r="C1750" s="108"/>
      <c r="D1750" s="108">
        <v>1</v>
      </c>
      <c r="E1750" s="108"/>
      <c r="F1750" s="108"/>
      <c r="G1750" s="108"/>
      <c r="H1750" s="108"/>
      <c r="I1750" s="108">
        <v>0.48</v>
      </c>
      <c r="J1750" s="108"/>
      <c r="K1750" s="108"/>
      <c r="L1750" s="108">
        <v>1.48</v>
      </c>
      <c r="M1750" s="108">
        <v>1</v>
      </c>
    </row>
    <row r="1751" spans="1:13" x14ac:dyDescent="0.3">
      <c r="A1751" s="402" t="s">
        <v>15161</v>
      </c>
      <c r="B1751" s="402">
        <v>9210144</v>
      </c>
      <c r="C1751" s="108"/>
      <c r="D1751" s="108">
        <v>5</v>
      </c>
      <c r="E1751" s="108"/>
      <c r="F1751" s="108"/>
      <c r="G1751" s="108">
        <v>8</v>
      </c>
      <c r="H1751" s="108"/>
      <c r="I1751" s="108"/>
      <c r="J1751" s="108">
        <v>2</v>
      </c>
      <c r="K1751" s="108"/>
      <c r="L1751" s="108">
        <v>15</v>
      </c>
      <c r="M1751" s="108">
        <v>5</v>
      </c>
    </row>
    <row r="1752" spans="1:13" x14ac:dyDescent="0.3">
      <c r="A1752" s="402" t="s">
        <v>15161</v>
      </c>
      <c r="B1752" s="402">
        <v>9210244</v>
      </c>
      <c r="C1752" s="108"/>
      <c r="D1752" s="108"/>
      <c r="E1752" s="108"/>
      <c r="F1752" s="108"/>
      <c r="G1752" s="108"/>
      <c r="H1752" s="108">
        <v>0</v>
      </c>
      <c r="I1752" s="108"/>
      <c r="J1752" s="108"/>
      <c r="K1752" s="108"/>
      <c r="L1752" s="108">
        <v>0</v>
      </c>
      <c r="M1752" s="108">
        <v>0</v>
      </c>
    </row>
    <row r="1753" spans="1:13" x14ac:dyDescent="0.3">
      <c r="A1753" s="402" t="s">
        <v>15162</v>
      </c>
      <c r="B1753" s="402">
        <v>9210140</v>
      </c>
      <c r="C1753" s="108">
        <v>1.92</v>
      </c>
      <c r="D1753" s="108"/>
      <c r="E1753" s="108"/>
      <c r="F1753" s="108"/>
      <c r="G1753" s="108"/>
      <c r="H1753" s="108"/>
      <c r="I1753" s="108">
        <v>1.44</v>
      </c>
      <c r="J1753" s="108"/>
      <c r="K1753" s="108">
        <v>0.48</v>
      </c>
      <c r="L1753" s="108">
        <v>3.84</v>
      </c>
      <c r="M1753" s="108">
        <v>1.92</v>
      </c>
    </row>
    <row r="1754" spans="1:13" x14ac:dyDescent="0.3">
      <c r="A1754" s="402" t="s">
        <v>15162</v>
      </c>
      <c r="B1754" s="402">
        <v>9210240</v>
      </c>
      <c r="C1754" s="108"/>
      <c r="D1754" s="108"/>
      <c r="E1754" s="108"/>
      <c r="F1754" s="108"/>
      <c r="G1754" s="108"/>
      <c r="H1754" s="108">
        <v>0</v>
      </c>
      <c r="I1754" s="108"/>
      <c r="J1754" s="108"/>
      <c r="K1754" s="108"/>
      <c r="L1754" s="108">
        <v>0</v>
      </c>
      <c r="M1754" s="108">
        <v>0</v>
      </c>
    </row>
    <row r="1755" spans="1:13" x14ac:dyDescent="0.3">
      <c r="A1755" s="402" t="s">
        <v>15873</v>
      </c>
      <c r="B1755" s="402">
        <v>9210140</v>
      </c>
      <c r="C1755" s="108">
        <v>0.32</v>
      </c>
      <c r="D1755" s="108"/>
      <c r="E1755" s="108"/>
      <c r="F1755" s="108"/>
      <c r="G1755" s="108"/>
      <c r="H1755" s="108"/>
      <c r="I1755" s="108">
        <v>0.32</v>
      </c>
      <c r="J1755" s="108"/>
      <c r="K1755" s="108"/>
      <c r="L1755" s="108">
        <v>0.64</v>
      </c>
      <c r="M1755" s="108">
        <v>0.32</v>
      </c>
    </row>
    <row r="1756" spans="1:13" x14ac:dyDescent="0.3">
      <c r="A1756" s="402" t="s">
        <v>16146</v>
      </c>
      <c r="B1756" s="402">
        <v>9210132</v>
      </c>
      <c r="C1756" s="108"/>
      <c r="D1756" s="108"/>
      <c r="E1756" s="108"/>
      <c r="F1756" s="108"/>
      <c r="G1756" s="108">
        <v>8</v>
      </c>
      <c r="H1756" s="108"/>
      <c r="I1756" s="108"/>
      <c r="J1756" s="108"/>
      <c r="K1756" s="108"/>
      <c r="L1756" s="108">
        <v>8</v>
      </c>
      <c r="M1756" s="108">
        <v>0</v>
      </c>
    </row>
    <row r="1757" spans="1:13" x14ac:dyDescent="0.3">
      <c r="A1757" s="402" t="s">
        <v>15163</v>
      </c>
      <c r="B1757" s="402">
        <v>9210138</v>
      </c>
      <c r="C1757" s="108"/>
      <c r="D1757" s="108">
        <v>2</v>
      </c>
      <c r="E1757" s="108"/>
      <c r="F1757" s="108"/>
      <c r="G1757" s="108">
        <v>2</v>
      </c>
      <c r="H1757" s="108"/>
      <c r="I1757" s="108"/>
      <c r="J1757" s="108">
        <v>0.64</v>
      </c>
      <c r="K1757" s="108"/>
      <c r="L1757" s="108">
        <v>4.6399999999999997</v>
      </c>
      <c r="M1757" s="108">
        <v>2</v>
      </c>
    </row>
    <row r="1758" spans="1:13" x14ac:dyDescent="0.3">
      <c r="A1758" s="402" t="s">
        <v>15164</v>
      </c>
      <c r="B1758" s="402">
        <v>9210134</v>
      </c>
      <c r="C1758" s="108"/>
      <c r="D1758" s="108">
        <v>2</v>
      </c>
      <c r="E1758" s="108"/>
      <c r="F1758" s="108"/>
      <c r="G1758" s="108"/>
      <c r="H1758" s="108"/>
      <c r="I1758" s="108">
        <v>0.48</v>
      </c>
      <c r="J1758" s="108"/>
      <c r="K1758" s="108">
        <v>0.48</v>
      </c>
      <c r="L1758" s="108">
        <v>2.96</v>
      </c>
      <c r="M1758" s="108">
        <v>2</v>
      </c>
    </row>
    <row r="1759" spans="1:13" x14ac:dyDescent="0.3">
      <c r="A1759" s="402" t="s">
        <v>17895</v>
      </c>
      <c r="B1759" s="402">
        <v>9210138</v>
      </c>
      <c r="C1759" s="108">
        <v>0.32</v>
      </c>
      <c r="D1759" s="108"/>
      <c r="E1759" s="108"/>
      <c r="F1759" s="108"/>
      <c r="G1759" s="108"/>
      <c r="H1759" s="108"/>
      <c r="I1759" s="108">
        <v>0.48</v>
      </c>
      <c r="J1759" s="108"/>
      <c r="K1759" s="108"/>
      <c r="L1759" s="108">
        <v>0.8</v>
      </c>
      <c r="M1759" s="108">
        <v>0.32</v>
      </c>
    </row>
    <row r="1760" spans="1:13" x14ac:dyDescent="0.3">
      <c r="A1760" s="402" t="s">
        <v>15165</v>
      </c>
      <c r="B1760" s="402">
        <v>9210132</v>
      </c>
      <c r="C1760" s="108"/>
      <c r="D1760" s="108">
        <v>2</v>
      </c>
      <c r="E1760" s="108"/>
      <c r="F1760" s="108"/>
      <c r="G1760" s="108">
        <v>3</v>
      </c>
      <c r="H1760" s="108"/>
      <c r="I1760" s="108"/>
      <c r="J1760" s="108"/>
      <c r="K1760" s="108"/>
      <c r="L1760" s="108">
        <v>5</v>
      </c>
      <c r="M1760" s="108">
        <v>2</v>
      </c>
    </row>
    <row r="1761" spans="1:13" x14ac:dyDescent="0.3">
      <c r="A1761" s="402" t="s">
        <v>15166</v>
      </c>
      <c r="B1761" s="402">
        <v>9210140</v>
      </c>
      <c r="C1761" s="108"/>
      <c r="D1761" s="108">
        <v>4</v>
      </c>
      <c r="E1761" s="108"/>
      <c r="F1761" s="108"/>
      <c r="G1761" s="108">
        <v>4</v>
      </c>
      <c r="H1761" s="108"/>
      <c r="I1761" s="108"/>
      <c r="J1761" s="108">
        <v>0.32</v>
      </c>
      <c r="K1761" s="108"/>
      <c r="L1761" s="108">
        <v>8.32</v>
      </c>
      <c r="M1761" s="108">
        <v>4</v>
      </c>
    </row>
    <row r="1762" spans="1:13" x14ac:dyDescent="0.3">
      <c r="A1762" s="402" t="s">
        <v>15167</v>
      </c>
      <c r="B1762" s="402">
        <v>9210132</v>
      </c>
      <c r="C1762" s="108"/>
      <c r="D1762" s="108">
        <v>6</v>
      </c>
      <c r="E1762" s="108"/>
      <c r="F1762" s="108"/>
      <c r="G1762" s="108">
        <v>9</v>
      </c>
      <c r="H1762" s="108"/>
      <c r="I1762" s="108"/>
      <c r="J1762" s="108">
        <v>1.92</v>
      </c>
      <c r="K1762" s="108"/>
      <c r="L1762" s="108">
        <v>16.920000000000002</v>
      </c>
      <c r="M1762" s="108">
        <v>6</v>
      </c>
    </row>
    <row r="1763" spans="1:13" x14ac:dyDescent="0.3">
      <c r="A1763" s="402" t="s">
        <v>15168</v>
      </c>
      <c r="B1763" s="402">
        <v>9210144</v>
      </c>
      <c r="C1763" s="108"/>
      <c r="D1763" s="108"/>
      <c r="E1763" s="108"/>
      <c r="F1763" s="108"/>
      <c r="G1763" s="108">
        <v>4</v>
      </c>
      <c r="H1763" s="108"/>
      <c r="I1763" s="108"/>
      <c r="J1763" s="108">
        <v>0.32</v>
      </c>
      <c r="K1763" s="108"/>
      <c r="L1763" s="108">
        <v>4.32</v>
      </c>
      <c r="M1763" s="108">
        <v>0</v>
      </c>
    </row>
    <row r="1764" spans="1:13" x14ac:dyDescent="0.3">
      <c r="A1764" s="402" t="s">
        <v>15168</v>
      </c>
      <c r="B1764" s="402">
        <v>9210244</v>
      </c>
      <c r="C1764" s="108"/>
      <c r="D1764" s="108"/>
      <c r="E1764" s="108"/>
      <c r="F1764" s="108">
        <v>40</v>
      </c>
      <c r="G1764" s="108"/>
      <c r="H1764" s="108"/>
      <c r="I1764" s="108"/>
      <c r="J1764" s="108"/>
      <c r="K1764" s="108"/>
      <c r="L1764" s="108">
        <v>40</v>
      </c>
      <c r="M1764" s="108">
        <v>40</v>
      </c>
    </row>
    <row r="1765" spans="1:13" x14ac:dyDescent="0.3">
      <c r="A1765" s="402" t="s">
        <v>15169</v>
      </c>
      <c r="B1765" s="402">
        <v>9210138</v>
      </c>
      <c r="C1765" s="108">
        <v>0.48</v>
      </c>
      <c r="D1765" s="108"/>
      <c r="E1765" s="108"/>
      <c r="F1765" s="108"/>
      <c r="G1765" s="108">
        <v>1</v>
      </c>
      <c r="H1765" s="108"/>
      <c r="I1765" s="108"/>
      <c r="J1765" s="108">
        <v>0.32</v>
      </c>
      <c r="K1765" s="108"/>
      <c r="L1765" s="108">
        <v>1.8</v>
      </c>
      <c r="M1765" s="108">
        <v>0.48</v>
      </c>
    </row>
    <row r="1766" spans="1:13" x14ac:dyDescent="0.3">
      <c r="A1766" s="402" t="s">
        <v>16682</v>
      </c>
      <c r="B1766" s="402">
        <v>9210244</v>
      </c>
      <c r="C1766" s="108"/>
      <c r="D1766" s="108"/>
      <c r="E1766" s="108"/>
      <c r="F1766" s="108"/>
      <c r="G1766" s="108"/>
      <c r="H1766" s="108">
        <v>0</v>
      </c>
      <c r="I1766" s="108"/>
      <c r="J1766" s="108"/>
      <c r="K1766" s="108"/>
      <c r="L1766" s="108">
        <v>0</v>
      </c>
      <c r="M1766" s="108">
        <v>0</v>
      </c>
    </row>
    <row r="1767" spans="1:13" x14ac:dyDescent="0.3">
      <c r="A1767" s="402" t="s">
        <v>15170</v>
      </c>
      <c r="B1767" s="402">
        <v>9210132</v>
      </c>
      <c r="C1767" s="108"/>
      <c r="D1767" s="108">
        <v>3</v>
      </c>
      <c r="E1767" s="108"/>
      <c r="F1767" s="108"/>
      <c r="G1767" s="108">
        <v>12</v>
      </c>
      <c r="H1767" s="108"/>
      <c r="I1767" s="108"/>
      <c r="J1767" s="108">
        <v>0.64</v>
      </c>
      <c r="K1767" s="108"/>
      <c r="L1767" s="108">
        <v>15.64</v>
      </c>
      <c r="M1767" s="108">
        <v>3</v>
      </c>
    </row>
    <row r="1768" spans="1:13" x14ac:dyDescent="0.3">
      <c r="A1768" s="402" t="s">
        <v>15171</v>
      </c>
      <c r="B1768" s="402">
        <v>9210138</v>
      </c>
      <c r="C1768" s="108">
        <v>0.32</v>
      </c>
      <c r="D1768" s="108"/>
      <c r="E1768" s="108"/>
      <c r="F1768" s="108"/>
      <c r="G1768" s="108"/>
      <c r="H1768" s="108"/>
      <c r="I1768" s="108">
        <v>0.32</v>
      </c>
      <c r="J1768" s="108"/>
      <c r="K1768" s="108"/>
      <c r="L1768" s="108">
        <v>0.64</v>
      </c>
      <c r="M1768" s="108">
        <v>0.32</v>
      </c>
    </row>
    <row r="1769" spans="1:13" x14ac:dyDescent="0.3">
      <c r="A1769" s="402" t="s">
        <v>15172</v>
      </c>
      <c r="B1769" s="402">
        <v>9210144</v>
      </c>
      <c r="C1769" s="108">
        <v>0.32</v>
      </c>
      <c r="D1769" s="108"/>
      <c r="E1769" s="108"/>
      <c r="F1769" s="108"/>
      <c r="G1769" s="108"/>
      <c r="H1769" s="108"/>
      <c r="I1769" s="108">
        <v>0.32</v>
      </c>
      <c r="J1769" s="108"/>
      <c r="K1769" s="108">
        <v>0.32</v>
      </c>
      <c r="L1769" s="108">
        <v>0.96</v>
      </c>
      <c r="M1769" s="108">
        <v>0.32</v>
      </c>
    </row>
    <row r="1770" spans="1:13" x14ac:dyDescent="0.3">
      <c r="A1770" s="402" t="s">
        <v>15173</v>
      </c>
      <c r="B1770" s="402">
        <v>9210132</v>
      </c>
      <c r="C1770" s="108"/>
      <c r="D1770" s="108">
        <v>3</v>
      </c>
      <c r="E1770" s="108"/>
      <c r="F1770" s="108"/>
      <c r="G1770" s="108">
        <v>2</v>
      </c>
      <c r="H1770" s="108"/>
      <c r="I1770" s="108"/>
      <c r="J1770" s="108"/>
      <c r="K1770" s="108">
        <v>0.64</v>
      </c>
      <c r="L1770" s="108">
        <v>5.64</v>
      </c>
      <c r="M1770" s="108">
        <v>3</v>
      </c>
    </row>
    <row r="1771" spans="1:13" x14ac:dyDescent="0.3">
      <c r="A1771" s="402" t="s">
        <v>15174</v>
      </c>
      <c r="B1771" s="402">
        <v>9210138</v>
      </c>
      <c r="C1771" s="108"/>
      <c r="D1771" s="108">
        <v>1</v>
      </c>
      <c r="E1771" s="108"/>
      <c r="F1771" s="108"/>
      <c r="G1771" s="108"/>
      <c r="H1771" s="108"/>
      <c r="I1771" s="108">
        <v>0.96</v>
      </c>
      <c r="J1771" s="108"/>
      <c r="K1771" s="108"/>
      <c r="L1771" s="108">
        <v>1.96</v>
      </c>
      <c r="M1771" s="108">
        <v>1</v>
      </c>
    </row>
    <row r="1772" spans="1:13" x14ac:dyDescent="0.3">
      <c r="A1772" s="402" t="s">
        <v>15175</v>
      </c>
      <c r="B1772" s="402">
        <v>9210136</v>
      </c>
      <c r="C1772" s="108"/>
      <c r="D1772" s="108">
        <v>12</v>
      </c>
      <c r="E1772" s="108"/>
      <c r="F1772" s="108"/>
      <c r="G1772" s="108">
        <v>32</v>
      </c>
      <c r="H1772" s="108"/>
      <c r="I1772" s="108"/>
      <c r="J1772" s="108">
        <v>6.72</v>
      </c>
      <c r="K1772" s="108"/>
      <c r="L1772" s="108">
        <v>50.72</v>
      </c>
      <c r="M1772" s="108">
        <v>12</v>
      </c>
    </row>
    <row r="1773" spans="1:13" x14ac:dyDescent="0.3">
      <c r="A1773" s="402" t="s">
        <v>15176</v>
      </c>
      <c r="B1773" s="402">
        <v>9210132</v>
      </c>
      <c r="C1773" s="108">
        <v>1.92</v>
      </c>
      <c r="D1773" s="108"/>
      <c r="E1773" s="108"/>
      <c r="F1773" s="108"/>
      <c r="G1773" s="108"/>
      <c r="H1773" s="108"/>
      <c r="I1773" s="108">
        <v>0.96</v>
      </c>
      <c r="J1773" s="108"/>
      <c r="K1773" s="108"/>
      <c r="L1773" s="108">
        <v>2.88</v>
      </c>
      <c r="M1773" s="108">
        <v>1.92</v>
      </c>
    </row>
    <row r="1774" spans="1:13" x14ac:dyDescent="0.3">
      <c r="A1774" s="402" t="s">
        <v>15177</v>
      </c>
      <c r="B1774" s="402">
        <v>9210138</v>
      </c>
      <c r="C1774" s="108"/>
      <c r="D1774" s="108">
        <v>1</v>
      </c>
      <c r="E1774" s="108"/>
      <c r="F1774" s="108"/>
      <c r="G1774" s="108"/>
      <c r="H1774" s="108"/>
      <c r="I1774" s="108">
        <v>1.92</v>
      </c>
      <c r="J1774" s="108"/>
      <c r="K1774" s="108"/>
      <c r="L1774" s="108">
        <v>2.92</v>
      </c>
      <c r="M1774" s="108">
        <v>1</v>
      </c>
    </row>
    <row r="1775" spans="1:13" x14ac:dyDescent="0.3">
      <c r="A1775" s="402" t="s">
        <v>15178</v>
      </c>
      <c r="B1775" s="402">
        <v>9210132</v>
      </c>
      <c r="C1775" s="108"/>
      <c r="D1775" s="108">
        <v>2</v>
      </c>
      <c r="E1775" s="108"/>
      <c r="F1775" s="108"/>
      <c r="G1775" s="108">
        <v>1</v>
      </c>
      <c r="H1775" s="108"/>
      <c r="I1775" s="108"/>
      <c r="J1775" s="108"/>
      <c r="K1775" s="108"/>
      <c r="L1775" s="108">
        <v>3</v>
      </c>
      <c r="M1775" s="108">
        <v>2</v>
      </c>
    </row>
    <row r="1776" spans="1:13" x14ac:dyDescent="0.3">
      <c r="A1776" s="402" t="s">
        <v>15179</v>
      </c>
      <c r="B1776" s="402">
        <v>9210132</v>
      </c>
      <c r="C1776" s="108"/>
      <c r="D1776" s="108">
        <v>2</v>
      </c>
      <c r="E1776" s="108"/>
      <c r="F1776" s="108"/>
      <c r="G1776" s="108">
        <v>18</v>
      </c>
      <c r="H1776" s="108"/>
      <c r="I1776" s="108"/>
      <c r="J1776" s="108">
        <v>1.28</v>
      </c>
      <c r="K1776" s="108"/>
      <c r="L1776" s="108">
        <v>21.28</v>
      </c>
      <c r="M1776" s="108">
        <v>2</v>
      </c>
    </row>
    <row r="1777" spans="1:13" x14ac:dyDescent="0.3">
      <c r="A1777" s="402" t="s">
        <v>15180</v>
      </c>
      <c r="B1777" s="402">
        <v>9210138</v>
      </c>
      <c r="C1777" s="108"/>
      <c r="D1777" s="108">
        <v>2</v>
      </c>
      <c r="E1777" s="108"/>
      <c r="F1777" s="108"/>
      <c r="G1777" s="108">
        <v>2</v>
      </c>
      <c r="H1777" s="108"/>
      <c r="I1777" s="108"/>
      <c r="J1777" s="108"/>
      <c r="K1777" s="108"/>
      <c r="L1777" s="108">
        <v>4</v>
      </c>
      <c r="M1777" s="108">
        <v>2</v>
      </c>
    </row>
    <row r="1778" spans="1:13" x14ac:dyDescent="0.3">
      <c r="A1778" s="402" t="s">
        <v>15181</v>
      </c>
      <c r="B1778" s="402">
        <v>9210138</v>
      </c>
      <c r="C1778" s="108">
        <v>0.32</v>
      </c>
      <c r="D1778" s="108"/>
      <c r="E1778" s="108"/>
      <c r="F1778" s="108"/>
      <c r="G1778" s="108"/>
      <c r="H1778" s="108"/>
      <c r="I1778" s="108">
        <v>0.32</v>
      </c>
      <c r="J1778" s="108"/>
      <c r="K1778" s="108"/>
      <c r="L1778" s="108">
        <v>0.64</v>
      </c>
      <c r="M1778" s="108">
        <v>0.32</v>
      </c>
    </row>
    <row r="1779" spans="1:13" x14ac:dyDescent="0.3">
      <c r="A1779" s="402" t="s">
        <v>15182</v>
      </c>
      <c r="B1779" s="402">
        <v>9210132</v>
      </c>
      <c r="C1779" s="108"/>
      <c r="D1779" s="108">
        <v>1</v>
      </c>
      <c r="E1779" s="108"/>
      <c r="F1779" s="108"/>
      <c r="G1779" s="108"/>
      <c r="H1779" s="108"/>
      <c r="I1779" s="108">
        <v>1.92</v>
      </c>
      <c r="J1779" s="108"/>
      <c r="K1779" s="108"/>
      <c r="L1779" s="108">
        <v>2.92</v>
      </c>
      <c r="M1779" s="108">
        <v>1</v>
      </c>
    </row>
    <row r="1780" spans="1:13" x14ac:dyDescent="0.3">
      <c r="A1780" s="402" t="s">
        <v>15183</v>
      </c>
      <c r="B1780" s="402">
        <v>9210144</v>
      </c>
      <c r="C1780" s="108"/>
      <c r="D1780" s="108">
        <v>2</v>
      </c>
      <c r="E1780" s="108"/>
      <c r="F1780" s="108"/>
      <c r="G1780" s="108">
        <v>1</v>
      </c>
      <c r="H1780" s="108"/>
      <c r="I1780" s="108"/>
      <c r="J1780" s="108"/>
      <c r="K1780" s="108">
        <v>0.48</v>
      </c>
      <c r="L1780" s="108">
        <v>3.48</v>
      </c>
      <c r="M1780" s="108">
        <v>2</v>
      </c>
    </row>
    <row r="1781" spans="1:13" x14ac:dyDescent="0.3">
      <c r="A1781" s="402" t="s">
        <v>15184</v>
      </c>
      <c r="B1781" s="402">
        <v>9210138</v>
      </c>
      <c r="C1781" s="108"/>
      <c r="D1781" s="108">
        <v>2</v>
      </c>
      <c r="E1781" s="108"/>
      <c r="F1781" s="108"/>
      <c r="G1781" s="108"/>
      <c r="H1781" s="108"/>
      <c r="I1781" s="108"/>
      <c r="J1781" s="108"/>
      <c r="K1781" s="108"/>
      <c r="L1781" s="108">
        <v>2</v>
      </c>
      <c r="M1781" s="108">
        <v>2</v>
      </c>
    </row>
    <row r="1782" spans="1:13" x14ac:dyDescent="0.3">
      <c r="A1782" s="402" t="s">
        <v>15185</v>
      </c>
      <c r="B1782" s="402">
        <v>9210132</v>
      </c>
      <c r="C1782" s="108">
        <v>0.48</v>
      </c>
      <c r="D1782" s="108"/>
      <c r="E1782" s="108"/>
      <c r="F1782" s="108"/>
      <c r="G1782" s="108"/>
      <c r="H1782" s="108"/>
      <c r="I1782" s="108">
        <v>0.48</v>
      </c>
      <c r="J1782" s="108"/>
      <c r="K1782" s="108"/>
      <c r="L1782" s="108">
        <v>0.96</v>
      </c>
      <c r="M1782" s="108">
        <v>0.48</v>
      </c>
    </row>
    <row r="1783" spans="1:13" x14ac:dyDescent="0.3">
      <c r="A1783" s="402" t="s">
        <v>15186</v>
      </c>
      <c r="B1783" s="402">
        <v>9210144</v>
      </c>
      <c r="C1783" s="108">
        <v>0.17</v>
      </c>
      <c r="D1783" s="108"/>
      <c r="E1783" s="108"/>
      <c r="F1783" s="108"/>
      <c r="G1783" s="108"/>
      <c r="H1783" s="108"/>
      <c r="I1783" s="108">
        <v>0.48</v>
      </c>
      <c r="J1783" s="108"/>
      <c r="K1783" s="108"/>
      <c r="L1783" s="108">
        <v>0.65</v>
      </c>
      <c r="M1783" s="108">
        <v>0.17</v>
      </c>
    </row>
    <row r="1784" spans="1:13" x14ac:dyDescent="0.3">
      <c r="A1784" s="402" t="s">
        <v>15187</v>
      </c>
      <c r="B1784" s="402">
        <v>9210144</v>
      </c>
      <c r="C1784" s="108"/>
      <c r="D1784" s="108">
        <v>2</v>
      </c>
      <c r="E1784" s="108"/>
      <c r="F1784" s="108"/>
      <c r="G1784" s="108">
        <v>2</v>
      </c>
      <c r="H1784" s="108"/>
      <c r="I1784" s="108"/>
      <c r="J1784" s="108"/>
      <c r="K1784" s="108">
        <v>0.64</v>
      </c>
      <c r="L1784" s="108">
        <v>4.6399999999999997</v>
      </c>
      <c r="M1784" s="108">
        <v>2</v>
      </c>
    </row>
    <row r="1785" spans="1:13" x14ac:dyDescent="0.3">
      <c r="A1785" s="402" t="s">
        <v>15188</v>
      </c>
      <c r="B1785" s="402">
        <v>9210132</v>
      </c>
      <c r="C1785" s="108"/>
      <c r="D1785" s="108">
        <v>2</v>
      </c>
      <c r="E1785" s="108"/>
      <c r="F1785" s="108"/>
      <c r="G1785" s="108"/>
      <c r="H1785" s="108"/>
      <c r="I1785" s="108">
        <v>1.92</v>
      </c>
      <c r="J1785" s="108"/>
      <c r="K1785" s="108">
        <v>0.32</v>
      </c>
      <c r="L1785" s="108">
        <v>4.24</v>
      </c>
      <c r="M1785" s="108">
        <v>2</v>
      </c>
    </row>
    <row r="1786" spans="1:13" x14ac:dyDescent="0.3">
      <c r="A1786" s="402" t="s">
        <v>15189</v>
      </c>
      <c r="B1786" s="402">
        <v>9210134</v>
      </c>
      <c r="C1786" s="108"/>
      <c r="D1786" s="108">
        <v>4</v>
      </c>
      <c r="E1786" s="108"/>
      <c r="F1786" s="108"/>
      <c r="G1786" s="108"/>
      <c r="H1786" s="108"/>
      <c r="I1786" s="108">
        <v>0.32</v>
      </c>
      <c r="J1786" s="108"/>
      <c r="K1786" s="108"/>
      <c r="L1786" s="108">
        <v>4.32</v>
      </c>
      <c r="M1786" s="108">
        <v>4</v>
      </c>
    </row>
    <row r="1787" spans="1:13" x14ac:dyDescent="0.3">
      <c r="A1787" s="402" t="s">
        <v>15189</v>
      </c>
      <c r="B1787" s="402">
        <v>9210234</v>
      </c>
      <c r="C1787" s="108"/>
      <c r="D1787" s="108"/>
      <c r="E1787" s="108"/>
      <c r="F1787" s="108"/>
      <c r="G1787" s="108"/>
      <c r="H1787" s="108">
        <v>0</v>
      </c>
      <c r="I1787" s="108"/>
      <c r="J1787" s="108"/>
      <c r="K1787" s="108"/>
      <c r="L1787" s="108">
        <v>0</v>
      </c>
      <c r="M1787" s="108">
        <v>0</v>
      </c>
    </row>
    <row r="1788" spans="1:13" x14ac:dyDescent="0.3">
      <c r="A1788" s="402" t="s">
        <v>15190</v>
      </c>
      <c r="B1788" s="402">
        <v>9210132</v>
      </c>
      <c r="C1788" s="108">
        <v>0.96</v>
      </c>
      <c r="D1788" s="108"/>
      <c r="E1788" s="108"/>
      <c r="F1788" s="108"/>
      <c r="G1788" s="108"/>
      <c r="H1788" s="108"/>
      <c r="I1788" s="108">
        <v>0.96</v>
      </c>
      <c r="J1788" s="108"/>
      <c r="K1788" s="108"/>
      <c r="L1788" s="108">
        <v>1.92</v>
      </c>
      <c r="M1788" s="108">
        <v>0.96</v>
      </c>
    </row>
    <row r="1789" spans="1:13" x14ac:dyDescent="0.3">
      <c r="A1789" s="402" t="s">
        <v>15191</v>
      </c>
      <c r="B1789" s="402">
        <v>9210144</v>
      </c>
      <c r="C1789" s="108"/>
      <c r="D1789" s="108">
        <v>2</v>
      </c>
      <c r="E1789" s="108"/>
      <c r="F1789" s="108"/>
      <c r="G1789" s="108">
        <v>5</v>
      </c>
      <c r="H1789" s="108"/>
      <c r="I1789" s="108"/>
      <c r="J1789" s="108">
        <v>2.56</v>
      </c>
      <c r="K1789" s="108">
        <v>1.92</v>
      </c>
      <c r="L1789" s="108">
        <v>11.48</v>
      </c>
      <c r="M1789" s="108">
        <v>2</v>
      </c>
    </row>
    <row r="1790" spans="1:13" x14ac:dyDescent="0.3">
      <c r="A1790" s="402" t="s">
        <v>15192</v>
      </c>
      <c r="B1790" s="402">
        <v>9210132</v>
      </c>
      <c r="C1790" s="108"/>
      <c r="D1790" s="108">
        <v>2</v>
      </c>
      <c r="E1790" s="108"/>
      <c r="F1790" s="108"/>
      <c r="G1790" s="108">
        <v>4</v>
      </c>
      <c r="H1790" s="108"/>
      <c r="I1790" s="108"/>
      <c r="J1790" s="108"/>
      <c r="K1790" s="108"/>
      <c r="L1790" s="108">
        <v>6</v>
      </c>
      <c r="M1790" s="108">
        <v>2</v>
      </c>
    </row>
    <row r="1791" spans="1:13" x14ac:dyDescent="0.3">
      <c r="A1791" s="402" t="s">
        <v>15193</v>
      </c>
      <c r="B1791" s="402">
        <v>9210134</v>
      </c>
      <c r="C1791" s="108">
        <v>1.44</v>
      </c>
      <c r="D1791" s="108"/>
      <c r="E1791" s="108"/>
      <c r="F1791" s="108"/>
      <c r="G1791" s="108"/>
      <c r="H1791" s="108"/>
      <c r="I1791" s="108">
        <v>1.44</v>
      </c>
      <c r="J1791" s="108"/>
      <c r="K1791" s="108">
        <v>1.44</v>
      </c>
      <c r="L1791" s="108">
        <v>4.32</v>
      </c>
      <c r="M1791" s="108">
        <v>1.44</v>
      </c>
    </row>
    <row r="1792" spans="1:13" x14ac:dyDescent="0.3">
      <c r="A1792" s="402" t="s">
        <v>15194</v>
      </c>
      <c r="B1792" s="402">
        <v>9210144</v>
      </c>
      <c r="C1792" s="108">
        <v>0.17</v>
      </c>
      <c r="D1792" s="108"/>
      <c r="E1792" s="108"/>
      <c r="F1792" s="108"/>
      <c r="G1792" s="108">
        <v>2</v>
      </c>
      <c r="H1792" s="108"/>
      <c r="I1792" s="108"/>
      <c r="J1792" s="108"/>
      <c r="K1792" s="108"/>
      <c r="L1792" s="108">
        <v>2.17</v>
      </c>
      <c r="M1792" s="108">
        <v>0.17</v>
      </c>
    </row>
    <row r="1793" spans="1:13" x14ac:dyDescent="0.3">
      <c r="A1793" s="402" t="s">
        <v>15195</v>
      </c>
      <c r="B1793" s="402">
        <v>9210138</v>
      </c>
      <c r="C1793" s="108">
        <v>0.48</v>
      </c>
      <c r="D1793" s="108"/>
      <c r="E1793" s="108"/>
      <c r="F1793" s="108"/>
      <c r="G1793" s="108">
        <v>2</v>
      </c>
      <c r="H1793" s="108"/>
      <c r="I1793" s="108"/>
      <c r="J1793" s="108"/>
      <c r="K1793" s="108">
        <v>0.64</v>
      </c>
      <c r="L1793" s="108">
        <v>3.12</v>
      </c>
      <c r="M1793" s="108">
        <v>0.48</v>
      </c>
    </row>
    <row r="1794" spans="1:13" x14ac:dyDescent="0.3">
      <c r="A1794" s="402" t="s">
        <v>15196</v>
      </c>
      <c r="B1794" s="402">
        <v>9210138</v>
      </c>
      <c r="C1794" s="108">
        <v>0.48</v>
      </c>
      <c r="D1794" s="108"/>
      <c r="E1794" s="108"/>
      <c r="F1794" s="108"/>
      <c r="G1794" s="108">
        <v>1</v>
      </c>
      <c r="H1794" s="108"/>
      <c r="I1794" s="108"/>
      <c r="J1794" s="108"/>
      <c r="K1794" s="108"/>
      <c r="L1794" s="108">
        <v>1.48</v>
      </c>
      <c r="M1794" s="108">
        <v>0.48</v>
      </c>
    </row>
    <row r="1795" spans="1:13" x14ac:dyDescent="0.3">
      <c r="A1795" s="402" t="s">
        <v>15197</v>
      </c>
      <c r="B1795" s="402">
        <v>9210132</v>
      </c>
      <c r="C1795" s="108">
        <v>0.51</v>
      </c>
      <c r="D1795" s="108">
        <v>1</v>
      </c>
      <c r="E1795" s="108"/>
      <c r="F1795" s="108"/>
      <c r="G1795" s="108">
        <v>3</v>
      </c>
      <c r="H1795" s="108"/>
      <c r="I1795" s="108"/>
      <c r="J1795" s="108">
        <v>1.28</v>
      </c>
      <c r="K1795" s="108">
        <v>0.48</v>
      </c>
      <c r="L1795" s="108">
        <v>6.27</v>
      </c>
      <c r="M1795" s="108">
        <v>1.51</v>
      </c>
    </row>
    <row r="1796" spans="1:13" x14ac:dyDescent="0.3">
      <c r="A1796" s="402" t="s">
        <v>15198</v>
      </c>
      <c r="B1796" s="402">
        <v>9210140</v>
      </c>
      <c r="C1796" s="108"/>
      <c r="D1796" s="108">
        <v>1</v>
      </c>
      <c r="E1796" s="108"/>
      <c r="F1796" s="108"/>
      <c r="G1796" s="108">
        <v>18</v>
      </c>
      <c r="H1796" s="108"/>
      <c r="I1796" s="108"/>
      <c r="J1796" s="108"/>
      <c r="K1796" s="108"/>
      <c r="L1796" s="108">
        <v>19</v>
      </c>
      <c r="M1796" s="108">
        <v>1</v>
      </c>
    </row>
    <row r="1797" spans="1:13" x14ac:dyDescent="0.3">
      <c r="A1797" s="402" t="s">
        <v>15199</v>
      </c>
      <c r="B1797" s="402">
        <v>9210136</v>
      </c>
      <c r="C1797" s="108">
        <v>0.17</v>
      </c>
      <c r="D1797" s="108">
        <v>7</v>
      </c>
      <c r="E1797" s="108"/>
      <c r="F1797" s="108"/>
      <c r="G1797" s="108">
        <v>24</v>
      </c>
      <c r="H1797" s="108"/>
      <c r="I1797" s="108"/>
      <c r="J1797" s="108">
        <v>2</v>
      </c>
      <c r="K1797" s="108">
        <v>4.8000000000000007</v>
      </c>
      <c r="L1797" s="108">
        <v>37.97</v>
      </c>
      <c r="M1797" s="108">
        <v>7.17</v>
      </c>
    </row>
    <row r="1798" spans="1:13" x14ac:dyDescent="0.3">
      <c r="A1798" s="402" t="s">
        <v>17896</v>
      </c>
      <c r="B1798" s="402">
        <v>9210132</v>
      </c>
      <c r="C1798" s="108"/>
      <c r="D1798" s="108">
        <v>4</v>
      </c>
      <c r="E1798" s="108"/>
      <c r="F1798" s="108"/>
      <c r="G1798" s="108">
        <v>8</v>
      </c>
      <c r="H1798" s="108"/>
      <c r="I1798" s="108"/>
      <c r="J1798" s="108">
        <v>4</v>
      </c>
      <c r="K1798" s="108"/>
      <c r="L1798" s="108">
        <v>16</v>
      </c>
      <c r="M1798" s="108">
        <v>4</v>
      </c>
    </row>
    <row r="1799" spans="1:13" x14ac:dyDescent="0.3">
      <c r="A1799" s="402" t="s">
        <v>15200</v>
      </c>
      <c r="B1799" s="402">
        <v>9210132</v>
      </c>
      <c r="C1799" s="108">
        <v>0.48</v>
      </c>
      <c r="D1799" s="108"/>
      <c r="E1799" s="108"/>
      <c r="F1799" s="108"/>
      <c r="G1799" s="108"/>
      <c r="H1799" s="108"/>
      <c r="I1799" s="108">
        <v>0.8</v>
      </c>
      <c r="J1799" s="108"/>
      <c r="K1799" s="108">
        <v>0.32</v>
      </c>
      <c r="L1799" s="108">
        <v>1.6</v>
      </c>
      <c r="M1799" s="108">
        <v>0.48</v>
      </c>
    </row>
    <row r="1800" spans="1:13" x14ac:dyDescent="0.3">
      <c r="A1800" s="402" t="s">
        <v>15201</v>
      </c>
      <c r="B1800" s="402">
        <v>9210144</v>
      </c>
      <c r="C1800" s="108"/>
      <c r="D1800" s="108">
        <v>4</v>
      </c>
      <c r="E1800" s="108"/>
      <c r="F1800" s="108"/>
      <c r="G1800" s="108">
        <v>4</v>
      </c>
      <c r="H1800" s="108"/>
      <c r="I1800" s="108"/>
      <c r="J1800" s="108"/>
      <c r="K1800" s="108">
        <v>1.92</v>
      </c>
      <c r="L1800" s="108">
        <v>9.92</v>
      </c>
      <c r="M1800" s="108">
        <v>4</v>
      </c>
    </row>
    <row r="1801" spans="1:13" x14ac:dyDescent="0.3">
      <c r="A1801" s="402" t="s">
        <v>15201</v>
      </c>
      <c r="B1801" s="402">
        <v>9210244</v>
      </c>
      <c r="C1801" s="108"/>
      <c r="D1801" s="108"/>
      <c r="E1801" s="108"/>
      <c r="F1801" s="108"/>
      <c r="G1801" s="108"/>
      <c r="H1801" s="108">
        <v>0</v>
      </c>
      <c r="I1801" s="108"/>
      <c r="J1801" s="108"/>
      <c r="K1801" s="108"/>
      <c r="L1801" s="108">
        <v>0</v>
      </c>
      <c r="M1801" s="108">
        <v>0</v>
      </c>
    </row>
    <row r="1802" spans="1:13" x14ac:dyDescent="0.3">
      <c r="A1802" s="402" t="s">
        <v>15202</v>
      </c>
      <c r="B1802" s="402">
        <v>9210144</v>
      </c>
      <c r="C1802" s="108">
        <v>0.32</v>
      </c>
      <c r="D1802" s="108"/>
      <c r="E1802" s="108"/>
      <c r="F1802" s="108"/>
      <c r="G1802" s="108"/>
      <c r="H1802" s="108"/>
      <c r="I1802" s="108">
        <v>0.48</v>
      </c>
      <c r="J1802" s="108"/>
      <c r="K1802" s="108">
        <v>0.48</v>
      </c>
      <c r="L1802" s="108">
        <v>1.28</v>
      </c>
      <c r="M1802" s="108">
        <v>0.32</v>
      </c>
    </row>
    <row r="1803" spans="1:13" x14ac:dyDescent="0.3">
      <c r="A1803" s="402" t="s">
        <v>15203</v>
      </c>
      <c r="B1803" s="402">
        <v>9210132</v>
      </c>
      <c r="C1803" s="108"/>
      <c r="D1803" s="108">
        <v>2</v>
      </c>
      <c r="E1803" s="108"/>
      <c r="F1803" s="108"/>
      <c r="G1803" s="108"/>
      <c r="H1803" s="108"/>
      <c r="I1803" s="108">
        <v>1.44</v>
      </c>
      <c r="J1803" s="108"/>
      <c r="K1803" s="108">
        <v>0.32</v>
      </c>
      <c r="L1803" s="108">
        <v>3.76</v>
      </c>
      <c r="M1803" s="108">
        <v>2</v>
      </c>
    </row>
    <row r="1804" spans="1:13" x14ac:dyDescent="0.3">
      <c r="A1804" s="402" t="s">
        <v>19631</v>
      </c>
      <c r="B1804" s="402">
        <v>9210138</v>
      </c>
      <c r="C1804" s="108"/>
      <c r="D1804" s="108">
        <v>4</v>
      </c>
      <c r="E1804" s="108"/>
      <c r="F1804" s="108"/>
      <c r="G1804" s="108">
        <v>2</v>
      </c>
      <c r="H1804" s="108"/>
      <c r="I1804" s="108"/>
      <c r="J1804" s="108"/>
      <c r="K1804" s="108"/>
      <c r="L1804" s="108">
        <v>6</v>
      </c>
      <c r="M1804" s="108">
        <v>4</v>
      </c>
    </row>
    <row r="1805" spans="1:13" x14ac:dyDescent="0.3">
      <c r="A1805" s="402" t="s">
        <v>15204</v>
      </c>
      <c r="B1805" s="402">
        <v>9210138</v>
      </c>
      <c r="C1805" s="108">
        <v>0.96</v>
      </c>
      <c r="D1805" s="108"/>
      <c r="E1805" s="108"/>
      <c r="F1805" s="108"/>
      <c r="G1805" s="108">
        <v>6</v>
      </c>
      <c r="H1805" s="108"/>
      <c r="I1805" s="108"/>
      <c r="J1805" s="108">
        <v>0.64</v>
      </c>
      <c r="K1805" s="108"/>
      <c r="L1805" s="108">
        <v>7.6</v>
      </c>
      <c r="M1805" s="108">
        <v>0.96</v>
      </c>
    </row>
    <row r="1806" spans="1:13" x14ac:dyDescent="0.3">
      <c r="A1806" s="402" t="s">
        <v>15605</v>
      </c>
      <c r="B1806" s="402">
        <v>9210144</v>
      </c>
      <c r="C1806" s="108">
        <v>0.32</v>
      </c>
      <c r="D1806" s="108"/>
      <c r="E1806" s="108"/>
      <c r="F1806" s="108"/>
      <c r="G1806" s="108"/>
      <c r="H1806" s="108"/>
      <c r="I1806" s="108">
        <v>0.48</v>
      </c>
      <c r="J1806" s="108"/>
      <c r="K1806" s="108"/>
      <c r="L1806" s="108">
        <v>0.8</v>
      </c>
      <c r="M1806" s="108">
        <v>0.32</v>
      </c>
    </row>
    <row r="1807" spans="1:13" x14ac:dyDescent="0.3">
      <c r="A1807" s="402" t="s">
        <v>15205</v>
      </c>
      <c r="B1807" s="402">
        <v>9210134</v>
      </c>
      <c r="C1807" s="108"/>
      <c r="D1807" s="108">
        <v>2</v>
      </c>
      <c r="E1807" s="108"/>
      <c r="F1807" s="108"/>
      <c r="G1807" s="108"/>
      <c r="H1807" s="108"/>
      <c r="I1807" s="108"/>
      <c r="J1807" s="108"/>
      <c r="K1807" s="108"/>
      <c r="L1807" s="108">
        <v>2</v>
      </c>
      <c r="M1807" s="108">
        <v>2</v>
      </c>
    </row>
    <row r="1808" spans="1:13" x14ac:dyDescent="0.3">
      <c r="A1808" s="402" t="s">
        <v>15206</v>
      </c>
      <c r="B1808" s="402">
        <v>9210138</v>
      </c>
      <c r="C1808" s="108">
        <v>0.17</v>
      </c>
      <c r="D1808" s="108"/>
      <c r="E1808" s="108"/>
      <c r="F1808" s="108"/>
      <c r="G1808" s="108"/>
      <c r="H1808" s="108"/>
      <c r="I1808" s="108">
        <v>0.32</v>
      </c>
      <c r="J1808" s="108"/>
      <c r="K1808" s="108"/>
      <c r="L1808" s="108">
        <v>0.49</v>
      </c>
      <c r="M1808" s="108">
        <v>0.17</v>
      </c>
    </row>
    <row r="1809" spans="1:13" x14ac:dyDescent="0.3">
      <c r="A1809" s="402" t="s">
        <v>15207</v>
      </c>
      <c r="B1809" s="402">
        <v>9210136</v>
      </c>
      <c r="C1809" s="108"/>
      <c r="D1809" s="108"/>
      <c r="E1809" s="108">
        <v>1</v>
      </c>
      <c r="F1809" s="108"/>
      <c r="G1809" s="108">
        <v>2</v>
      </c>
      <c r="H1809" s="108"/>
      <c r="I1809" s="108"/>
      <c r="J1809" s="108"/>
      <c r="K1809" s="108">
        <v>0.96</v>
      </c>
      <c r="L1809" s="108">
        <v>3.96</v>
      </c>
      <c r="M1809" s="108">
        <v>1</v>
      </c>
    </row>
    <row r="1810" spans="1:13" x14ac:dyDescent="0.3">
      <c r="A1810" s="402" t="s">
        <v>15208</v>
      </c>
      <c r="B1810" s="402">
        <v>9210132</v>
      </c>
      <c r="C1810" s="108">
        <v>0.51</v>
      </c>
      <c r="D1810" s="108"/>
      <c r="E1810" s="108"/>
      <c r="F1810" s="108"/>
      <c r="G1810" s="108"/>
      <c r="H1810" s="108"/>
      <c r="I1810" s="108"/>
      <c r="J1810" s="108"/>
      <c r="K1810" s="108"/>
      <c r="L1810" s="108">
        <v>0.51</v>
      </c>
      <c r="M1810" s="108">
        <v>0.51</v>
      </c>
    </row>
    <row r="1811" spans="1:13" x14ac:dyDescent="0.3">
      <c r="A1811" s="402" t="s">
        <v>15209</v>
      </c>
      <c r="B1811" s="402">
        <v>9210132</v>
      </c>
      <c r="C1811" s="108">
        <v>0.51</v>
      </c>
      <c r="D1811" s="108">
        <v>2</v>
      </c>
      <c r="E1811" s="108"/>
      <c r="F1811" s="108"/>
      <c r="G1811" s="108">
        <v>1</v>
      </c>
      <c r="H1811" s="108"/>
      <c r="I1811" s="108"/>
      <c r="J1811" s="108">
        <v>0.32</v>
      </c>
      <c r="K1811" s="108"/>
      <c r="L1811" s="108">
        <v>3.8299999999999996</v>
      </c>
      <c r="M1811" s="108">
        <v>2.5099999999999998</v>
      </c>
    </row>
    <row r="1812" spans="1:13" x14ac:dyDescent="0.3">
      <c r="A1812" s="402" t="s">
        <v>15210</v>
      </c>
      <c r="B1812" s="402">
        <v>9210138</v>
      </c>
      <c r="C1812" s="108">
        <v>0.17</v>
      </c>
      <c r="D1812" s="108"/>
      <c r="E1812" s="108"/>
      <c r="F1812" s="108"/>
      <c r="G1812" s="108"/>
      <c r="H1812" s="108"/>
      <c r="I1812" s="108">
        <v>0.64</v>
      </c>
      <c r="J1812" s="108"/>
      <c r="K1812" s="108"/>
      <c r="L1812" s="108">
        <v>0.81</v>
      </c>
      <c r="M1812" s="108">
        <v>0.17</v>
      </c>
    </row>
    <row r="1813" spans="1:13" x14ac:dyDescent="0.3">
      <c r="A1813" s="402" t="s">
        <v>15211</v>
      </c>
      <c r="B1813" s="402">
        <v>9210144</v>
      </c>
      <c r="C1813" s="108"/>
      <c r="D1813" s="108">
        <v>4</v>
      </c>
      <c r="E1813" s="108"/>
      <c r="F1813" s="108"/>
      <c r="G1813" s="108">
        <v>4</v>
      </c>
      <c r="H1813" s="108"/>
      <c r="I1813" s="108"/>
      <c r="J1813" s="108">
        <v>1.28</v>
      </c>
      <c r="K1813" s="108">
        <v>0.48</v>
      </c>
      <c r="L1813" s="108">
        <v>9.76</v>
      </c>
      <c r="M1813" s="108">
        <v>4</v>
      </c>
    </row>
    <row r="1814" spans="1:13" x14ac:dyDescent="0.3">
      <c r="A1814" s="402" t="s">
        <v>15212</v>
      </c>
      <c r="B1814" s="402">
        <v>9210132</v>
      </c>
      <c r="C1814" s="108"/>
      <c r="D1814" s="108">
        <v>2</v>
      </c>
      <c r="E1814" s="108"/>
      <c r="F1814" s="108"/>
      <c r="G1814" s="108">
        <v>2</v>
      </c>
      <c r="H1814" s="108"/>
      <c r="I1814" s="108"/>
      <c r="J1814" s="108"/>
      <c r="K1814" s="108">
        <v>1.28</v>
      </c>
      <c r="L1814" s="108">
        <v>5.28</v>
      </c>
      <c r="M1814" s="108">
        <v>2</v>
      </c>
    </row>
    <row r="1815" spans="1:13" x14ac:dyDescent="0.3">
      <c r="A1815" s="402" t="s">
        <v>15213</v>
      </c>
      <c r="B1815" s="402">
        <v>9210132</v>
      </c>
      <c r="C1815" s="108"/>
      <c r="D1815" s="108">
        <v>4</v>
      </c>
      <c r="E1815" s="108"/>
      <c r="F1815" s="108"/>
      <c r="G1815" s="108">
        <v>6</v>
      </c>
      <c r="H1815" s="108"/>
      <c r="I1815" s="108"/>
      <c r="J1815" s="108"/>
      <c r="K1815" s="108"/>
      <c r="L1815" s="108">
        <v>10</v>
      </c>
      <c r="M1815" s="108">
        <v>4</v>
      </c>
    </row>
    <row r="1816" spans="1:13" x14ac:dyDescent="0.3">
      <c r="A1816" s="402" t="s">
        <v>15214</v>
      </c>
      <c r="B1816" s="402">
        <v>9210138</v>
      </c>
      <c r="C1816" s="108"/>
      <c r="D1816" s="108">
        <v>48</v>
      </c>
      <c r="E1816" s="108"/>
      <c r="F1816" s="108"/>
      <c r="G1816" s="108"/>
      <c r="H1816" s="108"/>
      <c r="I1816" s="108"/>
      <c r="J1816" s="108">
        <v>0.32</v>
      </c>
      <c r="K1816" s="108"/>
      <c r="L1816" s="108">
        <v>48.32</v>
      </c>
      <c r="M1816" s="108">
        <v>48</v>
      </c>
    </row>
    <row r="1817" spans="1:13" x14ac:dyDescent="0.3">
      <c r="A1817" s="402" t="s">
        <v>15214</v>
      </c>
      <c r="B1817" s="402">
        <v>9210238</v>
      </c>
      <c r="C1817" s="108"/>
      <c r="D1817" s="108"/>
      <c r="E1817" s="108"/>
      <c r="F1817" s="108"/>
      <c r="G1817" s="108"/>
      <c r="H1817" s="108">
        <v>0</v>
      </c>
      <c r="I1817" s="108"/>
      <c r="J1817" s="108"/>
      <c r="K1817" s="108"/>
      <c r="L1817" s="108">
        <v>0</v>
      </c>
      <c r="M1817" s="108">
        <v>0</v>
      </c>
    </row>
    <row r="1818" spans="1:13" x14ac:dyDescent="0.3">
      <c r="A1818" s="402" t="s">
        <v>15215</v>
      </c>
      <c r="B1818" s="402">
        <v>9210132</v>
      </c>
      <c r="C1818" s="108"/>
      <c r="D1818" s="108">
        <v>2</v>
      </c>
      <c r="E1818" s="108"/>
      <c r="F1818" s="108"/>
      <c r="G1818" s="108">
        <v>6</v>
      </c>
      <c r="H1818" s="108"/>
      <c r="I1818" s="108"/>
      <c r="J1818" s="108"/>
      <c r="K1818" s="108"/>
      <c r="L1818" s="108">
        <v>8</v>
      </c>
      <c r="M1818" s="108">
        <v>2</v>
      </c>
    </row>
    <row r="1819" spans="1:13" x14ac:dyDescent="0.3">
      <c r="A1819" s="402" t="s">
        <v>15216</v>
      </c>
      <c r="B1819" s="402">
        <v>9210144</v>
      </c>
      <c r="C1819" s="108"/>
      <c r="D1819" s="108">
        <v>8</v>
      </c>
      <c r="E1819" s="108"/>
      <c r="F1819" s="108"/>
      <c r="G1819" s="108">
        <v>8</v>
      </c>
      <c r="H1819" s="108"/>
      <c r="I1819" s="108"/>
      <c r="J1819" s="108">
        <v>0.64</v>
      </c>
      <c r="K1819" s="108"/>
      <c r="L1819" s="108">
        <v>16.64</v>
      </c>
      <c r="M1819" s="108">
        <v>8</v>
      </c>
    </row>
    <row r="1820" spans="1:13" x14ac:dyDescent="0.3">
      <c r="A1820" s="402" t="s">
        <v>15217</v>
      </c>
      <c r="B1820" s="402">
        <v>9210135</v>
      </c>
      <c r="C1820" s="108">
        <v>0.48</v>
      </c>
      <c r="D1820" s="108"/>
      <c r="E1820" s="108"/>
      <c r="F1820" s="108"/>
      <c r="G1820" s="108"/>
      <c r="H1820" s="108"/>
      <c r="I1820" s="108">
        <v>0.64</v>
      </c>
      <c r="J1820" s="108"/>
      <c r="K1820" s="108"/>
      <c r="L1820" s="108">
        <v>1.1200000000000001</v>
      </c>
      <c r="M1820" s="108">
        <v>0.48</v>
      </c>
    </row>
    <row r="1821" spans="1:13" x14ac:dyDescent="0.3">
      <c r="A1821" s="402" t="s">
        <v>15218</v>
      </c>
      <c r="B1821" s="402">
        <v>9210142</v>
      </c>
      <c r="C1821" s="108"/>
      <c r="D1821" s="108">
        <v>2</v>
      </c>
      <c r="E1821" s="108"/>
      <c r="F1821" s="108"/>
      <c r="G1821" s="108"/>
      <c r="H1821" s="108"/>
      <c r="I1821" s="108">
        <v>1.44</v>
      </c>
      <c r="J1821" s="108"/>
      <c r="K1821" s="108">
        <v>1.1200000000000001</v>
      </c>
      <c r="L1821" s="108">
        <v>4.5600000000000005</v>
      </c>
      <c r="M1821" s="108">
        <v>2</v>
      </c>
    </row>
    <row r="1822" spans="1:13" x14ac:dyDescent="0.3">
      <c r="A1822" s="402" t="s">
        <v>15219</v>
      </c>
      <c r="B1822" s="402">
        <v>9210138</v>
      </c>
      <c r="C1822" s="108"/>
      <c r="D1822" s="108">
        <v>1</v>
      </c>
      <c r="E1822" s="108"/>
      <c r="F1822" s="108"/>
      <c r="G1822" s="108"/>
      <c r="H1822" s="108"/>
      <c r="I1822" s="108">
        <v>0.48</v>
      </c>
      <c r="J1822" s="108">
        <v>0.32</v>
      </c>
      <c r="K1822" s="108"/>
      <c r="L1822" s="108">
        <v>1.8</v>
      </c>
      <c r="M1822" s="108">
        <v>1</v>
      </c>
    </row>
    <row r="1823" spans="1:13" x14ac:dyDescent="0.3">
      <c r="A1823" s="402" t="s">
        <v>15220</v>
      </c>
      <c r="B1823" s="402">
        <v>9210134</v>
      </c>
      <c r="C1823" s="108"/>
      <c r="D1823" s="108">
        <v>2</v>
      </c>
      <c r="E1823" s="108"/>
      <c r="F1823" s="108"/>
      <c r="G1823" s="108">
        <v>3</v>
      </c>
      <c r="H1823" s="108"/>
      <c r="I1823" s="108"/>
      <c r="J1823" s="108"/>
      <c r="K1823" s="108">
        <v>0.96</v>
      </c>
      <c r="L1823" s="108">
        <v>5.96</v>
      </c>
      <c r="M1823" s="108">
        <v>2</v>
      </c>
    </row>
    <row r="1824" spans="1:13" x14ac:dyDescent="0.3">
      <c r="A1824" s="402" t="s">
        <v>15221</v>
      </c>
      <c r="B1824" s="402">
        <v>9210135</v>
      </c>
      <c r="C1824" s="108"/>
      <c r="D1824" s="108">
        <v>2</v>
      </c>
      <c r="E1824" s="108"/>
      <c r="F1824" s="108"/>
      <c r="G1824" s="108">
        <v>2</v>
      </c>
      <c r="H1824" s="108"/>
      <c r="I1824" s="108"/>
      <c r="J1824" s="108"/>
      <c r="K1824" s="108"/>
      <c r="L1824" s="108">
        <v>4</v>
      </c>
      <c r="M1824" s="108">
        <v>2</v>
      </c>
    </row>
    <row r="1825" spans="1:13" x14ac:dyDescent="0.3">
      <c r="A1825" s="402" t="s">
        <v>15221</v>
      </c>
      <c r="B1825" s="402">
        <v>9210234</v>
      </c>
      <c r="C1825" s="108"/>
      <c r="D1825" s="108"/>
      <c r="E1825" s="108"/>
      <c r="F1825" s="108"/>
      <c r="G1825" s="108"/>
      <c r="H1825" s="108">
        <v>0</v>
      </c>
      <c r="I1825" s="108"/>
      <c r="J1825" s="108"/>
      <c r="K1825" s="108"/>
      <c r="L1825" s="108">
        <v>0</v>
      </c>
      <c r="M1825" s="108">
        <v>0</v>
      </c>
    </row>
    <row r="1826" spans="1:13" x14ac:dyDescent="0.3">
      <c r="A1826" s="402" t="s">
        <v>15222</v>
      </c>
      <c r="B1826" s="402">
        <v>9210134</v>
      </c>
      <c r="C1826" s="108"/>
      <c r="D1826" s="108">
        <v>8</v>
      </c>
      <c r="E1826" s="108"/>
      <c r="F1826" s="108"/>
      <c r="G1826" s="108">
        <v>28</v>
      </c>
      <c r="H1826" s="108"/>
      <c r="I1826" s="108"/>
      <c r="J1826" s="108">
        <v>16</v>
      </c>
      <c r="K1826" s="108"/>
      <c r="L1826" s="108">
        <v>52</v>
      </c>
      <c r="M1826" s="108">
        <v>8</v>
      </c>
    </row>
    <row r="1827" spans="1:13" x14ac:dyDescent="0.3">
      <c r="A1827" s="402" t="s">
        <v>15223</v>
      </c>
      <c r="B1827" s="402">
        <v>9210140</v>
      </c>
      <c r="C1827" s="108"/>
      <c r="D1827" s="108">
        <v>2</v>
      </c>
      <c r="E1827" s="108"/>
      <c r="F1827" s="108"/>
      <c r="G1827" s="108">
        <v>6</v>
      </c>
      <c r="H1827" s="108"/>
      <c r="I1827" s="108"/>
      <c r="J1827" s="108">
        <v>0.32</v>
      </c>
      <c r="K1827" s="108"/>
      <c r="L1827" s="108">
        <v>8.32</v>
      </c>
      <c r="M1827" s="108">
        <v>2</v>
      </c>
    </row>
    <row r="1828" spans="1:13" x14ac:dyDescent="0.3">
      <c r="A1828" s="402" t="s">
        <v>15224</v>
      </c>
      <c r="B1828" s="402">
        <v>9210144</v>
      </c>
      <c r="C1828" s="108"/>
      <c r="D1828" s="108">
        <v>1</v>
      </c>
      <c r="E1828" s="108"/>
      <c r="F1828" s="108"/>
      <c r="G1828" s="108"/>
      <c r="H1828" s="108"/>
      <c r="I1828" s="108">
        <v>0.96</v>
      </c>
      <c r="J1828" s="108"/>
      <c r="K1828" s="108">
        <v>0.48</v>
      </c>
      <c r="L1828" s="108">
        <v>2.44</v>
      </c>
      <c r="M1828" s="108">
        <v>1</v>
      </c>
    </row>
    <row r="1829" spans="1:13" x14ac:dyDescent="0.3">
      <c r="A1829" s="402" t="s">
        <v>15225</v>
      </c>
      <c r="B1829" s="402">
        <v>9210132</v>
      </c>
      <c r="C1829" s="108"/>
      <c r="D1829" s="108"/>
      <c r="E1829" s="108"/>
      <c r="F1829" s="108"/>
      <c r="G1829" s="108"/>
      <c r="H1829" s="108"/>
      <c r="I1829" s="108"/>
      <c r="J1829" s="108"/>
      <c r="K1829" s="108">
        <v>4.8</v>
      </c>
      <c r="L1829" s="108">
        <v>4.8</v>
      </c>
      <c r="M1829" s="108">
        <v>0</v>
      </c>
    </row>
    <row r="1830" spans="1:13" x14ac:dyDescent="0.3">
      <c r="A1830" s="402" t="s">
        <v>15226</v>
      </c>
      <c r="B1830" s="402">
        <v>9210138</v>
      </c>
      <c r="C1830" s="108">
        <v>0.17</v>
      </c>
      <c r="D1830" s="108"/>
      <c r="E1830" s="108"/>
      <c r="F1830" s="108"/>
      <c r="G1830" s="108"/>
      <c r="H1830" s="108"/>
      <c r="I1830" s="108"/>
      <c r="J1830" s="108"/>
      <c r="K1830" s="108"/>
      <c r="L1830" s="108">
        <v>0.17</v>
      </c>
      <c r="M1830" s="108">
        <v>0.17</v>
      </c>
    </row>
    <row r="1831" spans="1:13" x14ac:dyDescent="0.3">
      <c r="A1831" s="402" t="s">
        <v>15227</v>
      </c>
      <c r="B1831" s="402">
        <v>9210244</v>
      </c>
      <c r="C1831" s="108"/>
      <c r="D1831" s="108"/>
      <c r="E1831" s="108"/>
      <c r="F1831" s="108">
        <v>60</v>
      </c>
      <c r="G1831" s="108"/>
      <c r="H1831" s="108">
        <v>20</v>
      </c>
      <c r="I1831" s="108"/>
      <c r="J1831" s="108"/>
      <c r="K1831" s="108"/>
      <c r="L1831" s="108">
        <v>80</v>
      </c>
      <c r="M1831" s="108">
        <v>60</v>
      </c>
    </row>
    <row r="1832" spans="1:13" x14ac:dyDescent="0.3">
      <c r="A1832" s="402" t="s">
        <v>15228</v>
      </c>
      <c r="B1832" s="402">
        <v>9210244</v>
      </c>
      <c r="C1832" s="108"/>
      <c r="D1832" s="108"/>
      <c r="E1832" s="108"/>
      <c r="F1832" s="108">
        <v>12</v>
      </c>
      <c r="G1832" s="108"/>
      <c r="H1832" s="108"/>
      <c r="I1832" s="108"/>
      <c r="J1832" s="108"/>
      <c r="K1832" s="108"/>
      <c r="L1832" s="108">
        <v>12</v>
      </c>
      <c r="M1832" s="108">
        <v>12</v>
      </c>
    </row>
    <row r="1833" spans="1:13" x14ac:dyDescent="0.3">
      <c r="A1833" s="402" t="s">
        <v>15229</v>
      </c>
      <c r="B1833" s="402">
        <v>9210132</v>
      </c>
      <c r="C1833" s="108"/>
      <c r="D1833" s="108">
        <v>6</v>
      </c>
      <c r="E1833" s="108"/>
      <c r="F1833" s="108"/>
      <c r="G1833" s="108">
        <v>6</v>
      </c>
      <c r="H1833" s="108"/>
      <c r="I1833" s="108"/>
      <c r="J1833" s="108"/>
      <c r="K1833" s="108"/>
      <c r="L1833" s="108">
        <v>12</v>
      </c>
      <c r="M1833" s="108">
        <v>6</v>
      </c>
    </row>
    <row r="1834" spans="1:13" x14ac:dyDescent="0.3">
      <c r="A1834" s="402" t="s">
        <v>16857</v>
      </c>
      <c r="B1834" s="402">
        <v>9210142</v>
      </c>
      <c r="C1834" s="108"/>
      <c r="D1834" s="108">
        <v>1</v>
      </c>
      <c r="E1834" s="108"/>
      <c r="F1834" s="108"/>
      <c r="G1834" s="108"/>
      <c r="H1834" s="108"/>
      <c r="I1834" s="108"/>
      <c r="J1834" s="108"/>
      <c r="K1834" s="108"/>
      <c r="L1834" s="108">
        <v>1</v>
      </c>
      <c r="M1834" s="108">
        <v>1</v>
      </c>
    </row>
    <row r="1835" spans="1:13" x14ac:dyDescent="0.3">
      <c r="A1835" s="402" t="s">
        <v>15230</v>
      </c>
      <c r="B1835" s="402">
        <v>9210132</v>
      </c>
      <c r="C1835" s="108"/>
      <c r="D1835" s="108">
        <v>2</v>
      </c>
      <c r="E1835" s="108"/>
      <c r="F1835" s="108"/>
      <c r="G1835" s="108">
        <v>2</v>
      </c>
      <c r="H1835" s="108"/>
      <c r="I1835" s="108"/>
      <c r="J1835" s="108"/>
      <c r="K1835" s="108">
        <v>1.44</v>
      </c>
      <c r="L1835" s="108">
        <v>5.4399999999999995</v>
      </c>
      <c r="M1835" s="108">
        <v>2</v>
      </c>
    </row>
    <row r="1836" spans="1:13" x14ac:dyDescent="0.3">
      <c r="A1836" s="402" t="s">
        <v>15231</v>
      </c>
      <c r="B1836" s="402">
        <v>9210134</v>
      </c>
      <c r="C1836" s="108"/>
      <c r="D1836" s="108"/>
      <c r="E1836" s="108"/>
      <c r="F1836" s="108"/>
      <c r="G1836" s="108"/>
      <c r="H1836" s="108"/>
      <c r="I1836" s="108"/>
      <c r="J1836" s="108"/>
      <c r="K1836" s="108">
        <v>2.4</v>
      </c>
      <c r="L1836" s="108">
        <v>2.4</v>
      </c>
      <c r="M1836" s="108">
        <v>0</v>
      </c>
    </row>
    <row r="1837" spans="1:13" x14ac:dyDescent="0.3">
      <c r="A1837" s="402" t="s">
        <v>15232</v>
      </c>
      <c r="B1837" s="402">
        <v>9210144</v>
      </c>
      <c r="C1837" s="108"/>
      <c r="D1837" s="108">
        <v>2</v>
      </c>
      <c r="E1837" s="108"/>
      <c r="F1837" s="108"/>
      <c r="G1837" s="108"/>
      <c r="H1837" s="108"/>
      <c r="I1837" s="108">
        <v>0.32</v>
      </c>
      <c r="J1837" s="108">
        <v>0.32</v>
      </c>
      <c r="K1837" s="108"/>
      <c r="L1837" s="108">
        <v>2.6399999999999997</v>
      </c>
      <c r="M1837" s="108">
        <v>2</v>
      </c>
    </row>
    <row r="1838" spans="1:13" x14ac:dyDescent="0.3">
      <c r="A1838" s="402" t="s">
        <v>15233</v>
      </c>
      <c r="B1838" s="402">
        <v>9210144</v>
      </c>
      <c r="C1838" s="108"/>
      <c r="D1838" s="108">
        <v>6</v>
      </c>
      <c r="E1838" s="108"/>
      <c r="F1838" s="108"/>
      <c r="G1838" s="108"/>
      <c r="H1838" s="108"/>
      <c r="I1838" s="108">
        <v>0.96</v>
      </c>
      <c r="J1838" s="108"/>
      <c r="K1838" s="108">
        <v>0.17</v>
      </c>
      <c r="L1838" s="108">
        <v>7.13</v>
      </c>
      <c r="M1838" s="108">
        <v>6</v>
      </c>
    </row>
    <row r="1839" spans="1:13" x14ac:dyDescent="0.3">
      <c r="A1839" s="402" t="s">
        <v>16683</v>
      </c>
      <c r="B1839" s="402">
        <v>9210132</v>
      </c>
      <c r="C1839" s="108">
        <v>0.32</v>
      </c>
      <c r="D1839" s="108"/>
      <c r="E1839" s="108"/>
      <c r="F1839" s="108"/>
      <c r="G1839" s="108"/>
      <c r="H1839" s="108"/>
      <c r="I1839" s="108">
        <v>0.48</v>
      </c>
      <c r="J1839" s="108">
        <v>0.32</v>
      </c>
      <c r="K1839" s="108"/>
      <c r="L1839" s="108">
        <v>1.1200000000000001</v>
      </c>
      <c r="M1839" s="108">
        <v>0.32</v>
      </c>
    </row>
    <row r="1840" spans="1:13" x14ac:dyDescent="0.3">
      <c r="A1840" s="402" t="s">
        <v>15234</v>
      </c>
      <c r="B1840" s="402">
        <v>9210132</v>
      </c>
      <c r="C1840" s="108"/>
      <c r="D1840" s="108">
        <v>2</v>
      </c>
      <c r="E1840" s="108"/>
      <c r="F1840" s="108"/>
      <c r="G1840" s="108">
        <v>8</v>
      </c>
      <c r="H1840" s="108"/>
      <c r="I1840" s="108"/>
      <c r="J1840" s="108"/>
      <c r="K1840" s="108"/>
      <c r="L1840" s="108">
        <v>10</v>
      </c>
      <c r="M1840" s="108">
        <v>2</v>
      </c>
    </row>
    <row r="1841" spans="1:13" x14ac:dyDescent="0.3">
      <c r="A1841" s="402" t="s">
        <v>15235</v>
      </c>
      <c r="B1841" s="402">
        <v>9210140</v>
      </c>
      <c r="C1841" s="108"/>
      <c r="D1841" s="108">
        <v>4</v>
      </c>
      <c r="E1841" s="108"/>
      <c r="F1841" s="108"/>
      <c r="G1841" s="108">
        <v>3</v>
      </c>
      <c r="H1841" s="108"/>
      <c r="I1841" s="108"/>
      <c r="J1841" s="108"/>
      <c r="K1841" s="108"/>
      <c r="L1841" s="108">
        <v>7</v>
      </c>
      <c r="M1841" s="108">
        <v>4</v>
      </c>
    </row>
    <row r="1842" spans="1:13" x14ac:dyDescent="0.3">
      <c r="A1842" s="402" t="s">
        <v>15236</v>
      </c>
      <c r="B1842" s="402">
        <v>9210132</v>
      </c>
      <c r="C1842" s="108"/>
      <c r="D1842" s="108"/>
      <c r="E1842" s="108"/>
      <c r="F1842" s="108"/>
      <c r="G1842" s="108"/>
      <c r="H1842" s="108"/>
      <c r="I1842" s="108"/>
      <c r="J1842" s="108">
        <v>0.48</v>
      </c>
      <c r="K1842" s="108"/>
      <c r="L1842" s="108">
        <v>0.48</v>
      </c>
      <c r="M1842" s="108">
        <v>0</v>
      </c>
    </row>
    <row r="1843" spans="1:13" x14ac:dyDescent="0.3">
      <c r="A1843" s="402" t="s">
        <v>15236</v>
      </c>
      <c r="B1843" s="402">
        <v>9210134</v>
      </c>
      <c r="C1843" s="108"/>
      <c r="D1843" s="108">
        <v>8</v>
      </c>
      <c r="E1843" s="108"/>
      <c r="F1843" s="108"/>
      <c r="G1843" s="108">
        <v>2</v>
      </c>
      <c r="H1843" s="108"/>
      <c r="I1843" s="108"/>
      <c r="J1843" s="108"/>
      <c r="K1843" s="108"/>
      <c r="L1843" s="108">
        <v>10</v>
      </c>
      <c r="M1843" s="108">
        <v>8</v>
      </c>
    </row>
    <row r="1844" spans="1:13" x14ac:dyDescent="0.3">
      <c r="A1844" s="402" t="s">
        <v>15237</v>
      </c>
      <c r="B1844" s="402">
        <v>9210134</v>
      </c>
      <c r="C1844" s="108"/>
      <c r="D1844" s="108"/>
      <c r="E1844" s="108"/>
      <c r="F1844" s="108"/>
      <c r="G1844" s="108"/>
      <c r="H1844" s="108"/>
      <c r="I1844" s="108">
        <v>0.32</v>
      </c>
      <c r="J1844" s="108"/>
      <c r="K1844" s="108"/>
      <c r="L1844" s="108">
        <v>0.32</v>
      </c>
      <c r="M1844" s="108">
        <v>0</v>
      </c>
    </row>
    <row r="1845" spans="1:13" x14ac:dyDescent="0.3">
      <c r="A1845" s="402" t="s">
        <v>15237</v>
      </c>
      <c r="B1845" s="402">
        <v>9210135</v>
      </c>
      <c r="C1845" s="108"/>
      <c r="D1845" s="108"/>
      <c r="E1845" s="108">
        <v>1</v>
      </c>
      <c r="F1845" s="108"/>
      <c r="G1845" s="108"/>
      <c r="H1845" s="108"/>
      <c r="I1845" s="108"/>
      <c r="J1845" s="108"/>
      <c r="K1845" s="108"/>
      <c r="L1845" s="108">
        <v>1</v>
      </c>
      <c r="M1845" s="108">
        <v>1</v>
      </c>
    </row>
    <row r="1846" spans="1:13" x14ac:dyDescent="0.3">
      <c r="A1846" s="402" t="s">
        <v>15238</v>
      </c>
      <c r="B1846" s="402">
        <v>9210132</v>
      </c>
      <c r="C1846" s="108"/>
      <c r="D1846" s="108">
        <v>3</v>
      </c>
      <c r="E1846" s="108"/>
      <c r="F1846" s="108"/>
      <c r="G1846" s="108"/>
      <c r="H1846" s="108"/>
      <c r="I1846" s="108">
        <v>0.96</v>
      </c>
      <c r="J1846" s="108"/>
      <c r="K1846" s="108"/>
      <c r="L1846" s="108">
        <v>3.96</v>
      </c>
      <c r="M1846" s="108">
        <v>3</v>
      </c>
    </row>
    <row r="1847" spans="1:13" x14ac:dyDescent="0.3">
      <c r="A1847" s="402" t="s">
        <v>15239</v>
      </c>
      <c r="B1847" s="402">
        <v>9210132</v>
      </c>
      <c r="C1847" s="108">
        <v>0.51</v>
      </c>
      <c r="D1847" s="108">
        <v>2</v>
      </c>
      <c r="E1847" s="108"/>
      <c r="F1847" s="108"/>
      <c r="G1847" s="108">
        <v>1</v>
      </c>
      <c r="H1847" s="108"/>
      <c r="I1847" s="108"/>
      <c r="J1847" s="108"/>
      <c r="K1847" s="108"/>
      <c r="L1847" s="108">
        <v>3.51</v>
      </c>
      <c r="M1847" s="108">
        <v>2.5099999999999998</v>
      </c>
    </row>
    <row r="1848" spans="1:13" x14ac:dyDescent="0.3">
      <c r="A1848" s="402" t="s">
        <v>15240</v>
      </c>
      <c r="B1848" s="402">
        <v>9210136</v>
      </c>
      <c r="C1848" s="108">
        <v>0.48</v>
      </c>
      <c r="D1848" s="108"/>
      <c r="E1848" s="108"/>
      <c r="F1848" s="108"/>
      <c r="G1848" s="108"/>
      <c r="H1848" s="108"/>
      <c r="I1848" s="108">
        <v>0.48</v>
      </c>
      <c r="J1848" s="108"/>
      <c r="K1848" s="108">
        <v>0.48</v>
      </c>
      <c r="L1848" s="108">
        <v>1.44</v>
      </c>
      <c r="M1848" s="108">
        <v>0.48</v>
      </c>
    </row>
    <row r="1849" spans="1:13" x14ac:dyDescent="0.3">
      <c r="A1849" s="402" t="s">
        <v>15241</v>
      </c>
      <c r="B1849" s="402">
        <v>9210132</v>
      </c>
      <c r="C1849" s="108">
        <v>0.32</v>
      </c>
      <c r="D1849" s="108"/>
      <c r="E1849" s="108"/>
      <c r="F1849" s="108"/>
      <c r="G1849" s="108"/>
      <c r="H1849" s="108"/>
      <c r="I1849" s="108">
        <v>0.32</v>
      </c>
      <c r="J1849" s="108"/>
      <c r="K1849" s="108"/>
      <c r="L1849" s="108">
        <v>0.64</v>
      </c>
      <c r="M1849" s="108">
        <v>0.32</v>
      </c>
    </row>
    <row r="1850" spans="1:13" x14ac:dyDescent="0.3">
      <c r="A1850" s="402" t="s">
        <v>15242</v>
      </c>
      <c r="B1850" s="402">
        <v>9210138</v>
      </c>
      <c r="C1850" s="108">
        <v>0.17</v>
      </c>
      <c r="D1850" s="108"/>
      <c r="E1850" s="108"/>
      <c r="F1850" s="108"/>
      <c r="G1850" s="108"/>
      <c r="H1850" s="108"/>
      <c r="I1850" s="108">
        <v>0.32</v>
      </c>
      <c r="J1850" s="108"/>
      <c r="K1850" s="108"/>
      <c r="L1850" s="108">
        <v>0.49</v>
      </c>
      <c r="M1850" s="108">
        <v>0.17</v>
      </c>
    </row>
    <row r="1851" spans="1:13" x14ac:dyDescent="0.3">
      <c r="A1851" s="402" t="s">
        <v>15243</v>
      </c>
      <c r="B1851" s="402">
        <v>9210132</v>
      </c>
      <c r="C1851" s="108"/>
      <c r="D1851" s="108">
        <v>2</v>
      </c>
      <c r="E1851" s="108"/>
      <c r="F1851" s="108"/>
      <c r="G1851" s="108">
        <v>6</v>
      </c>
      <c r="H1851" s="108"/>
      <c r="I1851" s="108"/>
      <c r="J1851" s="108">
        <v>2.88</v>
      </c>
      <c r="K1851" s="108"/>
      <c r="L1851" s="108">
        <v>10.879999999999999</v>
      </c>
      <c r="M1851" s="108">
        <v>2</v>
      </c>
    </row>
    <row r="1852" spans="1:13" x14ac:dyDescent="0.3">
      <c r="A1852" s="402" t="s">
        <v>15244</v>
      </c>
      <c r="B1852" s="402">
        <v>9210140</v>
      </c>
      <c r="C1852" s="108"/>
      <c r="D1852" s="108">
        <v>12</v>
      </c>
      <c r="E1852" s="108"/>
      <c r="F1852" s="108"/>
      <c r="G1852" s="108">
        <v>18</v>
      </c>
      <c r="H1852" s="108"/>
      <c r="I1852" s="108"/>
      <c r="J1852" s="108">
        <v>0.96</v>
      </c>
      <c r="K1852" s="108"/>
      <c r="L1852" s="108">
        <v>30.96</v>
      </c>
      <c r="M1852" s="108">
        <v>12</v>
      </c>
    </row>
    <row r="1853" spans="1:13" x14ac:dyDescent="0.3">
      <c r="A1853" s="402" t="s">
        <v>15245</v>
      </c>
      <c r="B1853" s="402">
        <v>9210140</v>
      </c>
      <c r="C1853" s="108"/>
      <c r="D1853" s="108">
        <v>2</v>
      </c>
      <c r="E1853" s="108"/>
      <c r="F1853" s="108"/>
      <c r="G1853" s="108">
        <v>3</v>
      </c>
      <c r="H1853" s="108"/>
      <c r="I1853" s="108">
        <v>0.64</v>
      </c>
      <c r="J1853" s="108"/>
      <c r="K1853" s="108">
        <v>0.64</v>
      </c>
      <c r="L1853" s="108">
        <v>6.2799999999999994</v>
      </c>
      <c r="M1853" s="108">
        <v>2</v>
      </c>
    </row>
    <row r="1854" spans="1:13" x14ac:dyDescent="0.3">
      <c r="A1854" s="402" t="s">
        <v>15246</v>
      </c>
      <c r="B1854" s="402">
        <v>9210132</v>
      </c>
      <c r="C1854" s="108">
        <v>0.51</v>
      </c>
      <c r="D1854" s="108">
        <v>2</v>
      </c>
      <c r="E1854" s="108"/>
      <c r="F1854" s="108"/>
      <c r="G1854" s="108">
        <v>2</v>
      </c>
      <c r="H1854" s="108"/>
      <c r="I1854" s="108"/>
      <c r="J1854" s="108"/>
      <c r="K1854" s="108"/>
      <c r="L1854" s="108">
        <v>4.51</v>
      </c>
      <c r="M1854" s="108">
        <v>2.5099999999999998</v>
      </c>
    </row>
    <row r="1855" spans="1:13" x14ac:dyDescent="0.3">
      <c r="A1855" s="402" t="s">
        <v>15727</v>
      </c>
      <c r="B1855" s="402">
        <v>9210132</v>
      </c>
      <c r="C1855" s="108">
        <v>0.32</v>
      </c>
      <c r="D1855" s="108"/>
      <c r="E1855" s="108"/>
      <c r="F1855" s="108"/>
      <c r="G1855" s="108"/>
      <c r="H1855" s="108"/>
      <c r="I1855" s="108">
        <v>0.32</v>
      </c>
      <c r="J1855" s="108"/>
      <c r="K1855" s="108">
        <v>0.32</v>
      </c>
      <c r="L1855" s="108">
        <v>0.96</v>
      </c>
      <c r="M1855" s="108">
        <v>0.32</v>
      </c>
    </row>
    <row r="1856" spans="1:13" x14ac:dyDescent="0.3">
      <c r="A1856" s="402" t="s">
        <v>15247</v>
      </c>
      <c r="B1856" s="402">
        <v>9210138</v>
      </c>
      <c r="C1856" s="108">
        <v>0.17</v>
      </c>
      <c r="D1856" s="108">
        <v>3</v>
      </c>
      <c r="E1856" s="108"/>
      <c r="F1856" s="108"/>
      <c r="G1856" s="108">
        <v>9</v>
      </c>
      <c r="H1856" s="108"/>
      <c r="I1856" s="108"/>
      <c r="J1856" s="108"/>
      <c r="K1856" s="108"/>
      <c r="L1856" s="108">
        <v>12.17</v>
      </c>
      <c r="M1856" s="108">
        <v>3.17</v>
      </c>
    </row>
    <row r="1857" spans="1:13" x14ac:dyDescent="0.3">
      <c r="A1857" s="402" t="s">
        <v>15248</v>
      </c>
      <c r="B1857" s="402">
        <v>9210132</v>
      </c>
      <c r="C1857" s="108"/>
      <c r="D1857" s="108">
        <v>6</v>
      </c>
      <c r="E1857" s="108"/>
      <c r="F1857" s="108"/>
      <c r="G1857" s="108">
        <v>8</v>
      </c>
      <c r="H1857" s="108"/>
      <c r="I1857" s="108"/>
      <c r="J1857" s="108"/>
      <c r="K1857" s="108">
        <v>0.32</v>
      </c>
      <c r="L1857" s="108">
        <v>14.32</v>
      </c>
      <c r="M1857" s="108">
        <v>6</v>
      </c>
    </row>
    <row r="1858" spans="1:13" x14ac:dyDescent="0.3">
      <c r="A1858" s="402" t="s">
        <v>15249</v>
      </c>
      <c r="B1858" s="402">
        <v>9210144</v>
      </c>
      <c r="C1858" s="108">
        <v>0.32</v>
      </c>
      <c r="D1858" s="108"/>
      <c r="E1858" s="108"/>
      <c r="F1858" s="108"/>
      <c r="G1858" s="108">
        <v>2</v>
      </c>
      <c r="H1858" s="108"/>
      <c r="I1858" s="108"/>
      <c r="J1858" s="108"/>
      <c r="K1858" s="108">
        <v>0.48</v>
      </c>
      <c r="L1858" s="108">
        <v>2.8</v>
      </c>
      <c r="M1858" s="108">
        <v>0.32</v>
      </c>
    </row>
    <row r="1859" spans="1:13" x14ac:dyDescent="0.3">
      <c r="A1859" s="402" t="s">
        <v>15250</v>
      </c>
      <c r="B1859" s="402">
        <v>9210140</v>
      </c>
      <c r="C1859" s="108"/>
      <c r="D1859" s="108"/>
      <c r="E1859" s="108">
        <v>2</v>
      </c>
      <c r="F1859" s="108"/>
      <c r="G1859" s="108">
        <v>6</v>
      </c>
      <c r="H1859" s="108"/>
      <c r="I1859" s="108"/>
      <c r="J1859" s="108"/>
      <c r="K1859" s="108"/>
      <c r="L1859" s="108">
        <v>8</v>
      </c>
      <c r="M1859" s="108">
        <v>2</v>
      </c>
    </row>
    <row r="1860" spans="1:13" x14ac:dyDescent="0.3">
      <c r="A1860" s="402" t="s">
        <v>15251</v>
      </c>
      <c r="B1860" s="402">
        <v>9210136</v>
      </c>
      <c r="C1860" s="108"/>
      <c r="D1860" s="108">
        <v>4</v>
      </c>
      <c r="E1860" s="108"/>
      <c r="F1860" s="108"/>
      <c r="G1860" s="108">
        <v>2</v>
      </c>
      <c r="H1860" s="108"/>
      <c r="I1860" s="108"/>
      <c r="J1860" s="108"/>
      <c r="K1860" s="108"/>
      <c r="L1860" s="108">
        <v>6</v>
      </c>
      <c r="M1860" s="108">
        <v>4</v>
      </c>
    </row>
    <row r="1861" spans="1:13" x14ac:dyDescent="0.3">
      <c r="A1861" s="402" t="s">
        <v>15252</v>
      </c>
      <c r="B1861" s="402">
        <v>9210144</v>
      </c>
      <c r="C1861" s="108"/>
      <c r="D1861" s="108">
        <v>6</v>
      </c>
      <c r="E1861" s="108"/>
      <c r="F1861" s="108"/>
      <c r="G1861" s="108">
        <v>3</v>
      </c>
      <c r="H1861" s="108"/>
      <c r="I1861" s="108"/>
      <c r="J1861" s="108">
        <v>0.32</v>
      </c>
      <c r="K1861" s="108"/>
      <c r="L1861" s="108">
        <v>9.32</v>
      </c>
      <c r="M1861" s="108">
        <v>6</v>
      </c>
    </row>
    <row r="1862" spans="1:13" x14ac:dyDescent="0.3">
      <c r="A1862" s="402" t="s">
        <v>16240</v>
      </c>
      <c r="B1862" s="402">
        <v>9210140</v>
      </c>
      <c r="C1862" s="108"/>
      <c r="D1862" s="108">
        <v>6</v>
      </c>
      <c r="E1862" s="108"/>
      <c r="F1862" s="108"/>
      <c r="G1862" s="108">
        <v>6</v>
      </c>
      <c r="H1862" s="108"/>
      <c r="I1862" s="108"/>
      <c r="J1862" s="108">
        <v>0.64</v>
      </c>
      <c r="K1862" s="108"/>
      <c r="L1862" s="108">
        <v>12.64</v>
      </c>
      <c r="M1862" s="108">
        <v>6</v>
      </c>
    </row>
    <row r="1863" spans="1:13" x14ac:dyDescent="0.3">
      <c r="A1863" s="402" t="s">
        <v>15253</v>
      </c>
      <c r="B1863" s="402">
        <v>9210132</v>
      </c>
      <c r="C1863" s="108">
        <v>0.32</v>
      </c>
      <c r="D1863" s="108"/>
      <c r="E1863" s="108"/>
      <c r="F1863" s="108"/>
      <c r="G1863" s="108"/>
      <c r="H1863" s="108"/>
      <c r="I1863" s="108">
        <v>2.4</v>
      </c>
      <c r="J1863" s="108"/>
      <c r="K1863" s="108">
        <v>2.4</v>
      </c>
      <c r="L1863" s="108">
        <v>5.1199999999999992</v>
      </c>
      <c r="M1863" s="108">
        <v>0.32</v>
      </c>
    </row>
    <row r="1864" spans="1:13" x14ac:dyDescent="0.3">
      <c r="A1864" s="402" t="s">
        <v>15254</v>
      </c>
      <c r="B1864" s="402">
        <v>9210132</v>
      </c>
      <c r="C1864" s="108">
        <v>0.17</v>
      </c>
      <c r="D1864" s="108"/>
      <c r="E1864" s="108"/>
      <c r="F1864" s="108"/>
      <c r="G1864" s="108"/>
      <c r="H1864" s="108"/>
      <c r="I1864" s="108">
        <v>0.32</v>
      </c>
      <c r="J1864" s="108"/>
      <c r="K1864" s="108">
        <v>0.48</v>
      </c>
      <c r="L1864" s="108">
        <v>0.97</v>
      </c>
      <c r="M1864" s="108">
        <v>0.17</v>
      </c>
    </row>
    <row r="1865" spans="1:13" x14ac:dyDescent="0.3">
      <c r="A1865" s="402" t="s">
        <v>17897</v>
      </c>
      <c r="B1865" s="402">
        <v>9210140</v>
      </c>
      <c r="C1865" s="108"/>
      <c r="D1865" s="108">
        <v>1</v>
      </c>
      <c r="E1865" s="108"/>
      <c r="F1865" s="108"/>
      <c r="G1865" s="108"/>
      <c r="H1865" s="108"/>
      <c r="I1865" s="108">
        <v>0.96</v>
      </c>
      <c r="J1865" s="108"/>
      <c r="K1865" s="108"/>
      <c r="L1865" s="108">
        <v>1.96</v>
      </c>
      <c r="M1865" s="108">
        <v>1</v>
      </c>
    </row>
    <row r="1866" spans="1:13" x14ac:dyDescent="0.3">
      <c r="A1866" s="402" t="s">
        <v>19632</v>
      </c>
      <c r="B1866" s="402">
        <v>9210132</v>
      </c>
      <c r="C1866" s="108"/>
      <c r="D1866" s="108">
        <v>6</v>
      </c>
      <c r="E1866" s="108"/>
      <c r="F1866" s="108"/>
      <c r="G1866" s="108">
        <v>2</v>
      </c>
      <c r="H1866" s="108"/>
      <c r="I1866" s="108"/>
      <c r="J1866" s="108"/>
      <c r="K1866" s="108"/>
      <c r="L1866" s="108">
        <v>8</v>
      </c>
      <c r="M1866" s="108">
        <v>6</v>
      </c>
    </row>
    <row r="1867" spans="1:13" x14ac:dyDescent="0.3">
      <c r="A1867" s="402" t="s">
        <v>15255</v>
      </c>
      <c r="B1867" s="402">
        <v>9210132</v>
      </c>
      <c r="C1867" s="108"/>
      <c r="D1867" s="108">
        <v>2</v>
      </c>
      <c r="E1867" s="108"/>
      <c r="F1867" s="108"/>
      <c r="G1867" s="108">
        <v>1</v>
      </c>
      <c r="H1867" s="108"/>
      <c r="I1867" s="108"/>
      <c r="J1867" s="108"/>
      <c r="K1867" s="108"/>
      <c r="L1867" s="108">
        <v>3</v>
      </c>
      <c r="M1867" s="108">
        <v>2</v>
      </c>
    </row>
    <row r="1868" spans="1:13" x14ac:dyDescent="0.3">
      <c r="A1868" s="402" t="s">
        <v>17013</v>
      </c>
      <c r="B1868" s="402">
        <v>9210236</v>
      </c>
      <c r="C1868" s="108"/>
      <c r="D1868" s="108"/>
      <c r="E1868" s="108"/>
      <c r="F1868" s="108"/>
      <c r="G1868" s="108"/>
      <c r="H1868" s="108">
        <v>0</v>
      </c>
      <c r="I1868" s="108"/>
      <c r="J1868" s="108"/>
      <c r="K1868" s="108"/>
      <c r="L1868" s="108">
        <v>0</v>
      </c>
      <c r="M1868" s="108">
        <v>0</v>
      </c>
    </row>
    <row r="1869" spans="1:13" x14ac:dyDescent="0.3">
      <c r="A1869" s="402" t="s">
        <v>15256</v>
      </c>
      <c r="B1869" s="402">
        <v>9210140</v>
      </c>
      <c r="C1869" s="108">
        <v>0.17</v>
      </c>
      <c r="D1869" s="108">
        <v>2</v>
      </c>
      <c r="E1869" s="108"/>
      <c r="F1869" s="108"/>
      <c r="G1869" s="108">
        <v>2</v>
      </c>
      <c r="H1869" s="108"/>
      <c r="I1869" s="108">
        <v>0.32</v>
      </c>
      <c r="J1869" s="108"/>
      <c r="K1869" s="108">
        <v>2.08</v>
      </c>
      <c r="L1869" s="108">
        <v>6.57</v>
      </c>
      <c r="M1869" s="108">
        <v>2.17</v>
      </c>
    </row>
    <row r="1870" spans="1:13" x14ac:dyDescent="0.3">
      <c r="A1870" s="402" t="s">
        <v>15257</v>
      </c>
      <c r="B1870" s="402">
        <v>9210132</v>
      </c>
      <c r="C1870" s="108">
        <v>0.51</v>
      </c>
      <c r="D1870" s="108"/>
      <c r="E1870" s="108"/>
      <c r="F1870" s="108"/>
      <c r="G1870" s="108">
        <v>2</v>
      </c>
      <c r="H1870" s="108"/>
      <c r="I1870" s="108"/>
      <c r="J1870" s="108"/>
      <c r="K1870" s="108"/>
      <c r="L1870" s="108">
        <v>2.5099999999999998</v>
      </c>
      <c r="M1870" s="108">
        <v>0.51</v>
      </c>
    </row>
    <row r="1871" spans="1:13" x14ac:dyDescent="0.3">
      <c r="A1871" s="402" t="s">
        <v>15257</v>
      </c>
      <c r="B1871" s="402">
        <v>9210232</v>
      </c>
      <c r="C1871" s="108"/>
      <c r="D1871" s="108"/>
      <c r="E1871" s="108"/>
      <c r="F1871" s="108">
        <v>0</v>
      </c>
      <c r="G1871" s="108"/>
      <c r="H1871" s="108"/>
      <c r="I1871" s="108"/>
      <c r="J1871" s="108"/>
      <c r="K1871" s="108"/>
      <c r="L1871" s="108">
        <v>0</v>
      </c>
      <c r="M1871" s="108">
        <v>0</v>
      </c>
    </row>
    <row r="1872" spans="1:13" x14ac:dyDescent="0.3">
      <c r="A1872" s="402" t="s">
        <v>15258</v>
      </c>
      <c r="B1872" s="402">
        <v>9210144</v>
      </c>
      <c r="C1872" s="108"/>
      <c r="D1872" s="108">
        <v>6</v>
      </c>
      <c r="E1872" s="108"/>
      <c r="F1872" s="108"/>
      <c r="G1872" s="108">
        <v>6</v>
      </c>
      <c r="H1872" s="108"/>
      <c r="I1872" s="108"/>
      <c r="J1872" s="108">
        <v>4</v>
      </c>
      <c r="K1872" s="108"/>
      <c r="L1872" s="108">
        <v>16</v>
      </c>
      <c r="M1872" s="108">
        <v>6</v>
      </c>
    </row>
    <row r="1873" spans="1:13" x14ac:dyDescent="0.3">
      <c r="A1873" s="402" t="s">
        <v>15259</v>
      </c>
      <c r="B1873" s="402">
        <v>9210132</v>
      </c>
      <c r="C1873" s="108"/>
      <c r="D1873" s="108">
        <v>12</v>
      </c>
      <c r="E1873" s="108"/>
      <c r="F1873" s="108"/>
      <c r="G1873" s="108">
        <v>12</v>
      </c>
      <c r="H1873" s="108"/>
      <c r="I1873" s="108"/>
      <c r="J1873" s="108">
        <v>2.56</v>
      </c>
      <c r="K1873" s="108"/>
      <c r="L1873" s="108">
        <v>26.56</v>
      </c>
      <c r="M1873" s="108">
        <v>12</v>
      </c>
    </row>
    <row r="1874" spans="1:13" x14ac:dyDescent="0.3">
      <c r="A1874" s="402" t="s">
        <v>15260</v>
      </c>
      <c r="B1874" s="402">
        <v>9210132</v>
      </c>
      <c r="C1874" s="108"/>
      <c r="D1874" s="108"/>
      <c r="E1874" s="108"/>
      <c r="F1874" s="108"/>
      <c r="G1874" s="108"/>
      <c r="H1874" s="108"/>
      <c r="I1874" s="108"/>
      <c r="J1874" s="108"/>
      <c r="K1874" s="108">
        <v>2.88</v>
      </c>
      <c r="L1874" s="108">
        <v>2.88</v>
      </c>
      <c r="M1874" s="108">
        <v>0</v>
      </c>
    </row>
    <row r="1875" spans="1:13" x14ac:dyDescent="0.3">
      <c r="A1875" s="402" t="s">
        <v>16524</v>
      </c>
      <c r="B1875" s="402">
        <v>9210140</v>
      </c>
      <c r="C1875" s="108"/>
      <c r="D1875" s="108"/>
      <c r="E1875" s="108"/>
      <c r="F1875" s="108"/>
      <c r="G1875" s="108"/>
      <c r="H1875" s="108"/>
      <c r="I1875" s="108"/>
      <c r="J1875" s="108"/>
      <c r="K1875" s="108">
        <v>0.64</v>
      </c>
      <c r="L1875" s="108">
        <v>0.64</v>
      </c>
      <c r="M1875" s="108">
        <v>0</v>
      </c>
    </row>
    <row r="1876" spans="1:13" x14ac:dyDescent="0.3">
      <c r="A1876" s="402" t="s">
        <v>15261</v>
      </c>
      <c r="B1876" s="402">
        <v>9210132</v>
      </c>
      <c r="C1876" s="108">
        <v>0.48</v>
      </c>
      <c r="D1876" s="108"/>
      <c r="E1876" s="108"/>
      <c r="F1876" s="108"/>
      <c r="G1876" s="108"/>
      <c r="H1876" s="108"/>
      <c r="I1876" s="108">
        <v>0.48</v>
      </c>
      <c r="J1876" s="108"/>
      <c r="K1876" s="108"/>
      <c r="L1876" s="108">
        <v>0.96</v>
      </c>
      <c r="M1876" s="108">
        <v>0.48</v>
      </c>
    </row>
    <row r="1877" spans="1:13" x14ac:dyDescent="0.3">
      <c r="A1877" s="402" t="s">
        <v>15262</v>
      </c>
      <c r="B1877" s="402">
        <v>9210140</v>
      </c>
      <c r="C1877" s="108">
        <v>0.51</v>
      </c>
      <c r="D1877" s="108">
        <v>2</v>
      </c>
      <c r="E1877" s="108"/>
      <c r="F1877" s="108"/>
      <c r="G1877" s="108"/>
      <c r="H1877" s="108"/>
      <c r="I1877" s="108">
        <v>1.6099999999999999</v>
      </c>
      <c r="J1877" s="108"/>
      <c r="K1877" s="108"/>
      <c r="L1877" s="108">
        <v>4.1199999999999992</v>
      </c>
      <c r="M1877" s="108">
        <v>2.5099999999999998</v>
      </c>
    </row>
    <row r="1878" spans="1:13" x14ac:dyDescent="0.3">
      <c r="A1878" s="402" t="s">
        <v>17898</v>
      </c>
      <c r="B1878" s="402">
        <v>9210132</v>
      </c>
      <c r="C1878" s="108"/>
      <c r="D1878" s="108">
        <v>1</v>
      </c>
      <c r="E1878" s="108"/>
      <c r="F1878" s="108"/>
      <c r="G1878" s="108">
        <v>2</v>
      </c>
      <c r="H1878" s="108"/>
      <c r="I1878" s="108"/>
      <c r="J1878" s="108"/>
      <c r="K1878" s="108">
        <v>0.96</v>
      </c>
      <c r="L1878" s="108">
        <v>3.96</v>
      </c>
      <c r="M1878" s="108">
        <v>1</v>
      </c>
    </row>
    <row r="1879" spans="1:13" x14ac:dyDescent="0.3">
      <c r="A1879" s="402" t="s">
        <v>15263</v>
      </c>
      <c r="B1879" s="402">
        <v>9210144</v>
      </c>
      <c r="C1879" s="108"/>
      <c r="D1879" s="108">
        <v>6</v>
      </c>
      <c r="E1879" s="108"/>
      <c r="F1879" s="108"/>
      <c r="G1879" s="108">
        <v>6</v>
      </c>
      <c r="H1879" s="108"/>
      <c r="I1879" s="108"/>
      <c r="J1879" s="108"/>
      <c r="K1879" s="108"/>
      <c r="L1879" s="108">
        <v>12</v>
      </c>
      <c r="M1879" s="108">
        <v>6</v>
      </c>
    </row>
    <row r="1880" spans="1:13" x14ac:dyDescent="0.3">
      <c r="A1880" s="402" t="s">
        <v>15264</v>
      </c>
      <c r="B1880" s="402">
        <v>9210132</v>
      </c>
      <c r="C1880" s="108">
        <v>2.4</v>
      </c>
      <c r="D1880" s="108"/>
      <c r="E1880" s="108"/>
      <c r="F1880" s="108"/>
      <c r="G1880" s="108">
        <v>16</v>
      </c>
      <c r="H1880" s="108"/>
      <c r="I1880" s="108"/>
      <c r="J1880" s="108">
        <v>0.96</v>
      </c>
      <c r="K1880" s="108"/>
      <c r="L1880" s="108">
        <v>19.36</v>
      </c>
      <c r="M1880" s="108">
        <v>2.4</v>
      </c>
    </row>
    <row r="1881" spans="1:13" x14ac:dyDescent="0.3">
      <c r="A1881" s="402" t="s">
        <v>15265</v>
      </c>
      <c r="B1881" s="402">
        <v>9210132</v>
      </c>
      <c r="C1881" s="108">
        <v>0.32</v>
      </c>
      <c r="D1881" s="108"/>
      <c r="E1881" s="108"/>
      <c r="F1881" s="108"/>
      <c r="G1881" s="108"/>
      <c r="H1881" s="108"/>
      <c r="I1881" s="108">
        <v>0.48</v>
      </c>
      <c r="J1881" s="108"/>
      <c r="K1881" s="108"/>
      <c r="L1881" s="108">
        <v>0.8</v>
      </c>
      <c r="M1881" s="108">
        <v>0.32</v>
      </c>
    </row>
    <row r="1882" spans="1:13" x14ac:dyDescent="0.3">
      <c r="A1882" s="402" t="s">
        <v>15266</v>
      </c>
      <c r="B1882" s="402">
        <v>9210144</v>
      </c>
      <c r="C1882" s="108"/>
      <c r="D1882" s="108">
        <v>1</v>
      </c>
      <c r="E1882" s="108"/>
      <c r="F1882" s="108"/>
      <c r="G1882" s="108"/>
      <c r="H1882" s="108"/>
      <c r="I1882" s="108">
        <v>0.48</v>
      </c>
      <c r="J1882" s="108"/>
      <c r="K1882" s="108"/>
      <c r="L1882" s="108">
        <v>1.48</v>
      </c>
      <c r="M1882" s="108">
        <v>1</v>
      </c>
    </row>
    <row r="1883" spans="1:13" x14ac:dyDescent="0.3">
      <c r="A1883" s="402" t="s">
        <v>15267</v>
      </c>
      <c r="B1883" s="402">
        <v>9210136</v>
      </c>
      <c r="C1883" s="108">
        <v>0.48</v>
      </c>
      <c r="D1883" s="108"/>
      <c r="E1883" s="108"/>
      <c r="F1883" s="108"/>
      <c r="G1883" s="108"/>
      <c r="H1883" s="108"/>
      <c r="I1883" s="108">
        <v>0.64</v>
      </c>
      <c r="J1883" s="108"/>
      <c r="K1883" s="108">
        <v>0.64</v>
      </c>
      <c r="L1883" s="108">
        <v>1.7600000000000002</v>
      </c>
      <c r="M1883" s="108">
        <v>0.48</v>
      </c>
    </row>
    <row r="1884" spans="1:13" x14ac:dyDescent="0.3">
      <c r="A1884" s="402" t="s">
        <v>15268</v>
      </c>
      <c r="B1884" s="402">
        <v>9210132</v>
      </c>
      <c r="C1884" s="108">
        <v>0.17</v>
      </c>
      <c r="D1884" s="108"/>
      <c r="E1884" s="108"/>
      <c r="F1884" s="108"/>
      <c r="G1884" s="108">
        <v>2</v>
      </c>
      <c r="H1884" s="108"/>
      <c r="I1884" s="108"/>
      <c r="J1884" s="108"/>
      <c r="K1884" s="108"/>
      <c r="L1884" s="108">
        <v>2.17</v>
      </c>
      <c r="M1884" s="108">
        <v>0.17</v>
      </c>
    </row>
    <row r="1885" spans="1:13" x14ac:dyDescent="0.3">
      <c r="A1885" s="402" t="s">
        <v>16929</v>
      </c>
      <c r="B1885" s="402">
        <v>9210144</v>
      </c>
      <c r="C1885" s="108"/>
      <c r="D1885" s="108">
        <v>4</v>
      </c>
      <c r="E1885" s="108"/>
      <c r="F1885" s="108"/>
      <c r="G1885" s="108">
        <v>8</v>
      </c>
      <c r="H1885" s="108"/>
      <c r="I1885" s="108"/>
      <c r="J1885" s="108">
        <v>0.48</v>
      </c>
      <c r="K1885" s="108"/>
      <c r="L1885" s="108">
        <v>12.48</v>
      </c>
      <c r="M1885" s="108">
        <v>4</v>
      </c>
    </row>
    <row r="1886" spans="1:13" x14ac:dyDescent="0.3">
      <c r="A1886" s="402" t="s">
        <v>17793</v>
      </c>
      <c r="B1886" s="402">
        <v>9210134</v>
      </c>
      <c r="C1886" s="108">
        <v>0.32</v>
      </c>
      <c r="D1886" s="108"/>
      <c r="E1886" s="108"/>
      <c r="F1886" s="108"/>
      <c r="G1886" s="108"/>
      <c r="H1886" s="108"/>
      <c r="I1886" s="108">
        <v>0.32</v>
      </c>
      <c r="J1886" s="108"/>
      <c r="K1886" s="108">
        <v>0.32</v>
      </c>
      <c r="L1886" s="108">
        <v>0.96</v>
      </c>
      <c r="M1886" s="108">
        <v>0.32</v>
      </c>
    </row>
    <row r="1887" spans="1:13" x14ac:dyDescent="0.3">
      <c r="A1887" s="402" t="s">
        <v>15269</v>
      </c>
      <c r="B1887" s="402">
        <v>9210134</v>
      </c>
      <c r="C1887" s="108"/>
      <c r="D1887" s="108">
        <v>2</v>
      </c>
      <c r="E1887" s="108"/>
      <c r="F1887" s="108"/>
      <c r="G1887" s="108"/>
      <c r="H1887" s="108"/>
      <c r="I1887" s="108">
        <v>1.44</v>
      </c>
      <c r="J1887" s="108"/>
      <c r="K1887" s="108">
        <v>0.96</v>
      </c>
      <c r="L1887" s="108">
        <v>4.4000000000000004</v>
      </c>
      <c r="M1887" s="108">
        <v>2</v>
      </c>
    </row>
    <row r="1888" spans="1:13" x14ac:dyDescent="0.3">
      <c r="A1888" s="402" t="s">
        <v>15270</v>
      </c>
      <c r="B1888" s="402">
        <v>9210132</v>
      </c>
      <c r="C1888" s="108"/>
      <c r="D1888" s="108">
        <v>1</v>
      </c>
      <c r="E1888" s="108"/>
      <c r="F1888" s="108"/>
      <c r="G1888" s="108">
        <v>3</v>
      </c>
      <c r="H1888" s="108"/>
      <c r="I1888" s="108"/>
      <c r="J1888" s="108"/>
      <c r="K1888" s="108"/>
      <c r="L1888" s="108">
        <v>4</v>
      </c>
      <c r="M1888" s="108">
        <v>1</v>
      </c>
    </row>
    <row r="1889" spans="1:13" x14ac:dyDescent="0.3">
      <c r="A1889" s="402" t="s">
        <v>15271</v>
      </c>
      <c r="B1889" s="402">
        <v>9210135</v>
      </c>
      <c r="C1889" s="108"/>
      <c r="D1889" s="108"/>
      <c r="E1889" s="108">
        <v>1</v>
      </c>
      <c r="F1889" s="108"/>
      <c r="G1889" s="108"/>
      <c r="H1889" s="108"/>
      <c r="I1889" s="108">
        <v>0.32</v>
      </c>
      <c r="J1889" s="108"/>
      <c r="K1889" s="108"/>
      <c r="L1889" s="108">
        <v>1.32</v>
      </c>
      <c r="M1889" s="108">
        <v>1</v>
      </c>
    </row>
    <row r="1890" spans="1:13" x14ac:dyDescent="0.3">
      <c r="A1890" s="402" t="s">
        <v>17113</v>
      </c>
      <c r="B1890" s="402">
        <v>9210240</v>
      </c>
      <c r="C1890" s="108"/>
      <c r="D1890" s="108"/>
      <c r="E1890" s="108"/>
      <c r="F1890" s="108"/>
      <c r="G1890" s="108"/>
      <c r="H1890" s="108">
        <v>0</v>
      </c>
      <c r="I1890" s="108"/>
      <c r="J1890" s="108"/>
      <c r="K1890" s="108"/>
      <c r="L1890" s="108">
        <v>0</v>
      </c>
      <c r="M1890" s="108">
        <v>0</v>
      </c>
    </row>
    <row r="1891" spans="1:13" x14ac:dyDescent="0.3">
      <c r="A1891" s="402" t="s">
        <v>15272</v>
      </c>
      <c r="B1891" s="402">
        <v>9210140</v>
      </c>
      <c r="C1891" s="108"/>
      <c r="D1891" s="108">
        <v>1</v>
      </c>
      <c r="E1891" s="108"/>
      <c r="F1891" s="108"/>
      <c r="G1891" s="108"/>
      <c r="H1891" s="108"/>
      <c r="I1891" s="108">
        <v>0.48</v>
      </c>
      <c r="J1891" s="108"/>
      <c r="K1891" s="108"/>
      <c r="L1891" s="108">
        <v>1.48</v>
      </c>
      <c r="M1891" s="108">
        <v>1</v>
      </c>
    </row>
    <row r="1892" spans="1:13" x14ac:dyDescent="0.3">
      <c r="A1892" s="402" t="s">
        <v>17679</v>
      </c>
      <c r="B1892" s="402">
        <v>9210240</v>
      </c>
      <c r="C1892" s="108"/>
      <c r="D1892" s="108"/>
      <c r="E1892" s="108"/>
      <c r="F1892" s="108"/>
      <c r="G1892" s="108"/>
      <c r="H1892" s="108">
        <v>0</v>
      </c>
      <c r="I1892" s="108"/>
      <c r="J1892" s="108"/>
      <c r="K1892" s="108"/>
      <c r="L1892" s="108">
        <v>0</v>
      </c>
      <c r="M1892" s="108">
        <v>0</v>
      </c>
    </row>
    <row r="1893" spans="1:13" x14ac:dyDescent="0.3">
      <c r="A1893" s="402" t="s">
        <v>15273</v>
      </c>
      <c r="B1893" s="402">
        <v>9210134</v>
      </c>
      <c r="C1893" s="108"/>
      <c r="D1893" s="108"/>
      <c r="E1893" s="108"/>
      <c r="F1893" s="108"/>
      <c r="G1893" s="108"/>
      <c r="H1893" s="108"/>
      <c r="I1893" s="108"/>
      <c r="J1893" s="108"/>
      <c r="K1893" s="108">
        <v>0.96</v>
      </c>
      <c r="L1893" s="108">
        <v>0.96</v>
      </c>
      <c r="M1893" s="108">
        <v>0</v>
      </c>
    </row>
    <row r="1894" spans="1:13" x14ac:dyDescent="0.3">
      <c r="A1894" s="402" t="s">
        <v>15273</v>
      </c>
      <c r="B1894" s="402">
        <v>9210234</v>
      </c>
      <c r="C1894" s="108"/>
      <c r="D1894" s="108"/>
      <c r="E1894" s="108"/>
      <c r="F1894" s="108">
        <v>0</v>
      </c>
      <c r="G1894" s="108"/>
      <c r="H1894" s="108"/>
      <c r="I1894" s="108"/>
      <c r="J1894" s="108"/>
      <c r="K1894" s="108"/>
      <c r="L1894" s="108">
        <v>0</v>
      </c>
      <c r="M1894" s="108">
        <v>0</v>
      </c>
    </row>
    <row r="1895" spans="1:13" x14ac:dyDescent="0.3">
      <c r="A1895" s="402" t="s">
        <v>15274</v>
      </c>
      <c r="B1895" s="402">
        <v>9210132</v>
      </c>
      <c r="C1895" s="108">
        <v>0.17</v>
      </c>
      <c r="D1895" s="108"/>
      <c r="E1895" s="108"/>
      <c r="F1895" s="108"/>
      <c r="G1895" s="108"/>
      <c r="H1895" s="108"/>
      <c r="I1895" s="108">
        <v>0.48</v>
      </c>
      <c r="J1895" s="108"/>
      <c r="K1895" s="108">
        <v>0.32</v>
      </c>
      <c r="L1895" s="108">
        <v>0.97</v>
      </c>
      <c r="M1895" s="108">
        <v>0.17</v>
      </c>
    </row>
    <row r="1896" spans="1:13" x14ac:dyDescent="0.3">
      <c r="A1896" s="402" t="s">
        <v>15275</v>
      </c>
      <c r="B1896" s="402">
        <v>9210144</v>
      </c>
      <c r="C1896" s="108"/>
      <c r="D1896" s="108">
        <v>14</v>
      </c>
      <c r="E1896" s="108"/>
      <c r="F1896" s="108"/>
      <c r="G1896" s="108">
        <v>12</v>
      </c>
      <c r="H1896" s="108"/>
      <c r="I1896" s="108"/>
      <c r="J1896" s="108">
        <v>2.88</v>
      </c>
      <c r="K1896" s="108"/>
      <c r="L1896" s="108">
        <v>28.88</v>
      </c>
      <c r="M1896" s="108">
        <v>14</v>
      </c>
    </row>
    <row r="1897" spans="1:13" x14ac:dyDescent="0.3">
      <c r="A1897" s="402" t="s">
        <v>15276</v>
      </c>
      <c r="B1897" s="402">
        <v>9210132</v>
      </c>
      <c r="C1897" s="108">
        <v>0.32</v>
      </c>
      <c r="D1897" s="108"/>
      <c r="E1897" s="108"/>
      <c r="F1897" s="108"/>
      <c r="G1897" s="108"/>
      <c r="H1897" s="108"/>
      <c r="I1897" s="108">
        <v>0.48</v>
      </c>
      <c r="J1897" s="108"/>
      <c r="K1897" s="108">
        <v>0.48</v>
      </c>
      <c r="L1897" s="108">
        <v>1.28</v>
      </c>
      <c r="M1897" s="108">
        <v>0.32</v>
      </c>
    </row>
    <row r="1898" spans="1:13" x14ac:dyDescent="0.3">
      <c r="A1898" s="402" t="s">
        <v>16049</v>
      </c>
      <c r="B1898" s="402">
        <v>9210134</v>
      </c>
      <c r="C1898" s="108">
        <v>0.96</v>
      </c>
      <c r="D1898" s="108"/>
      <c r="E1898" s="108"/>
      <c r="F1898" s="108"/>
      <c r="G1898" s="108"/>
      <c r="H1898" s="108"/>
      <c r="I1898" s="108">
        <v>0.48</v>
      </c>
      <c r="J1898" s="108"/>
      <c r="K1898" s="108">
        <v>0.48</v>
      </c>
      <c r="L1898" s="108">
        <v>1.92</v>
      </c>
      <c r="M1898" s="108">
        <v>0.96</v>
      </c>
    </row>
    <row r="1899" spans="1:13" x14ac:dyDescent="0.3">
      <c r="A1899" s="402" t="s">
        <v>16147</v>
      </c>
      <c r="B1899" s="402">
        <v>9210132</v>
      </c>
      <c r="C1899" s="108"/>
      <c r="D1899" s="108"/>
      <c r="E1899" s="108"/>
      <c r="F1899" s="108"/>
      <c r="G1899" s="108">
        <v>24</v>
      </c>
      <c r="H1899" s="108"/>
      <c r="I1899" s="108"/>
      <c r="J1899" s="108">
        <v>10</v>
      </c>
      <c r="K1899" s="108"/>
      <c r="L1899" s="108">
        <v>34</v>
      </c>
      <c r="M1899" s="108">
        <v>0</v>
      </c>
    </row>
    <row r="1900" spans="1:13" x14ac:dyDescent="0.3">
      <c r="A1900" s="402" t="s">
        <v>16147</v>
      </c>
      <c r="B1900" s="402">
        <v>9210232</v>
      </c>
      <c r="C1900" s="108"/>
      <c r="D1900" s="108"/>
      <c r="E1900" s="108"/>
      <c r="F1900" s="108">
        <v>0</v>
      </c>
      <c r="G1900" s="108"/>
      <c r="H1900" s="108"/>
      <c r="I1900" s="108"/>
      <c r="J1900" s="108"/>
      <c r="K1900" s="108"/>
      <c r="L1900" s="108">
        <v>0</v>
      </c>
      <c r="M1900" s="108">
        <v>0</v>
      </c>
    </row>
    <row r="1901" spans="1:13" x14ac:dyDescent="0.3">
      <c r="A1901" s="402" t="s">
        <v>15277</v>
      </c>
      <c r="B1901" s="402">
        <v>9210144</v>
      </c>
      <c r="C1901" s="108"/>
      <c r="D1901" s="108"/>
      <c r="E1901" s="108">
        <v>2</v>
      </c>
      <c r="F1901" s="108"/>
      <c r="G1901" s="108">
        <v>2</v>
      </c>
      <c r="H1901" s="108"/>
      <c r="I1901" s="108"/>
      <c r="J1901" s="108"/>
      <c r="K1901" s="108">
        <v>0.32</v>
      </c>
      <c r="L1901" s="108">
        <v>4.32</v>
      </c>
      <c r="M1901" s="108">
        <v>2</v>
      </c>
    </row>
    <row r="1902" spans="1:13" x14ac:dyDescent="0.3">
      <c r="A1902" s="402" t="s">
        <v>15278</v>
      </c>
      <c r="B1902" s="402">
        <v>9210144</v>
      </c>
      <c r="C1902" s="108"/>
      <c r="D1902" s="108">
        <v>2</v>
      </c>
      <c r="E1902" s="108"/>
      <c r="F1902" s="108"/>
      <c r="G1902" s="108">
        <v>4</v>
      </c>
      <c r="H1902" s="108"/>
      <c r="I1902" s="108">
        <v>2.88</v>
      </c>
      <c r="J1902" s="108"/>
      <c r="K1902" s="108"/>
      <c r="L1902" s="108">
        <v>8.879999999999999</v>
      </c>
      <c r="M1902" s="108">
        <v>2</v>
      </c>
    </row>
    <row r="1903" spans="1:13" x14ac:dyDescent="0.3">
      <c r="A1903" s="402" t="s">
        <v>15279</v>
      </c>
      <c r="B1903" s="402">
        <v>9210144</v>
      </c>
      <c r="C1903" s="108"/>
      <c r="D1903" s="108"/>
      <c r="E1903" s="108">
        <v>2</v>
      </c>
      <c r="F1903" s="108"/>
      <c r="G1903" s="108"/>
      <c r="H1903" s="108"/>
      <c r="I1903" s="108">
        <v>1.92</v>
      </c>
      <c r="J1903" s="108">
        <v>0.64</v>
      </c>
      <c r="K1903" s="108"/>
      <c r="L1903" s="108">
        <v>4.5600000000000005</v>
      </c>
      <c r="M1903" s="108">
        <v>2</v>
      </c>
    </row>
    <row r="1904" spans="1:13" x14ac:dyDescent="0.3">
      <c r="A1904" s="402" t="s">
        <v>15280</v>
      </c>
      <c r="B1904" s="402">
        <v>9210144</v>
      </c>
      <c r="C1904" s="108"/>
      <c r="D1904" s="108">
        <v>3</v>
      </c>
      <c r="E1904" s="108"/>
      <c r="F1904" s="108"/>
      <c r="G1904" s="108">
        <v>15</v>
      </c>
      <c r="H1904" s="108"/>
      <c r="I1904" s="108"/>
      <c r="J1904" s="108">
        <v>4</v>
      </c>
      <c r="K1904" s="108"/>
      <c r="L1904" s="108">
        <v>22</v>
      </c>
      <c r="M1904" s="108">
        <v>3</v>
      </c>
    </row>
    <row r="1905" spans="1:13" x14ac:dyDescent="0.3">
      <c r="A1905" s="402" t="s">
        <v>16684</v>
      </c>
      <c r="B1905" s="402">
        <v>9210144</v>
      </c>
      <c r="C1905" s="108"/>
      <c r="D1905" s="108">
        <v>1</v>
      </c>
      <c r="E1905" s="108"/>
      <c r="F1905" s="108"/>
      <c r="G1905" s="108">
        <v>1</v>
      </c>
      <c r="H1905" s="108"/>
      <c r="I1905" s="108"/>
      <c r="J1905" s="108">
        <v>0.96</v>
      </c>
      <c r="K1905" s="108"/>
      <c r="L1905" s="108">
        <v>2.96</v>
      </c>
      <c r="M1905" s="108">
        <v>1</v>
      </c>
    </row>
    <row r="1906" spans="1:13" x14ac:dyDescent="0.3">
      <c r="A1906" s="402" t="s">
        <v>15281</v>
      </c>
      <c r="B1906" s="402">
        <v>9210144</v>
      </c>
      <c r="C1906" s="108">
        <v>4.8</v>
      </c>
      <c r="D1906" s="108"/>
      <c r="E1906" s="108"/>
      <c r="F1906" s="108"/>
      <c r="G1906" s="108"/>
      <c r="H1906" s="108"/>
      <c r="I1906" s="108">
        <v>8.64</v>
      </c>
      <c r="J1906" s="108">
        <v>0.96</v>
      </c>
      <c r="K1906" s="108"/>
      <c r="L1906" s="108">
        <v>14.4</v>
      </c>
      <c r="M1906" s="108">
        <v>4.8</v>
      </c>
    </row>
    <row r="1907" spans="1:13" x14ac:dyDescent="0.3">
      <c r="A1907" s="402" t="s">
        <v>15282</v>
      </c>
      <c r="B1907" s="402">
        <v>9210144</v>
      </c>
      <c r="C1907" s="108"/>
      <c r="D1907" s="108">
        <v>12</v>
      </c>
      <c r="E1907" s="108"/>
      <c r="F1907" s="108"/>
      <c r="G1907" s="108">
        <v>12</v>
      </c>
      <c r="H1907" s="108"/>
      <c r="I1907" s="108"/>
      <c r="J1907" s="108"/>
      <c r="K1907" s="108"/>
      <c r="L1907" s="108">
        <v>24</v>
      </c>
      <c r="M1907" s="108">
        <v>12</v>
      </c>
    </row>
    <row r="1908" spans="1:13" x14ac:dyDescent="0.3">
      <c r="A1908" s="402" t="s">
        <v>15283</v>
      </c>
      <c r="B1908" s="402">
        <v>9210144</v>
      </c>
      <c r="C1908" s="108"/>
      <c r="D1908" s="108">
        <v>1</v>
      </c>
      <c r="E1908" s="108"/>
      <c r="F1908" s="108"/>
      <c r="G1908" s="108"/>
      <c r="H1908" s="108"/>
      <c r="I1908" s="108"/>
      <c r="J1908" s="108"/>
      <c r="K1908" s="108"/>
      <c r="L1908" s="108">
        <v>1</v>
      </c>
      <c r="M1908" s="108">
        <v>1</v>
      </c>
    </row>
    <row r="1909" spans="1:13" x14ac:dyDescent="0.3">
      <c r="A1909" s="402" t="s">
        <v>16148</v>
      </c>
      <c r="B1909" s="402">
        <v>9210232</v>
      </c>
      <c r="C1909" s="108"/>
      <c r="D1909" s="108"/>
      <c r="E1909" s="108"/>
      <c r="F1909" s="108"/>
      <c r="G1909" s="108"/>
      <c r="H1909" s="108">
        <v>0</v>
      </c>
      <c r="I1909" s="108"/>
      <c r="J1909" s="108"/>
      <c r="K1909" s="108"/>
      <c r="L1909" s="108">
        <v>0</v>
      </c>
      <c r="M1909" s="108">
        <v>0</v>
      </c>
    </row>
    <row r="1910" spans="1:13" x14ac:dyDescent="0.3">
      <c r="A1910" s="402" t="s">
        <v>16466</v>
      </c>
      <c r="B1910" s="402">
        <v>9210136</v>
      </c>
      <c r="C1910" s="108">
        <v>0.48</v>
      </c>
      <c r="D1910" s="108"/>
      <c r="E1910" s="108"/>
      <c r="F1910" s="108"/>
      <c r="G1910" s="108">
        <v>2</v>
      </c>
      <c r="H1910" s="108"/>
      <c r="I1910" s="108"/>
      <c r="J1910" s="108"/>
      <c r="K1910" s="108">
        <v>0.32</v>
      </c>
      <c r="L1910" s="108">
        <v>2.8</v>
      </c>
      <c r="M1910" s="108">
        <v>0.48</v>
      </c>
    </row>
    <row r="1911" spans="1:13" x14ac:dyDescent="0.3">
      <c r="A1911" s="402" t="s">
        <v>15606</v>
      </c>
      <c r="B1911" s="402">
        <v>9210136</v>
      </c>
      <c r="C1911" s="108">
        <v>0.32</v>
      </c>
      <c r="D1911" s="108"/>
      <c r="E1911" s="108"/>
      <c r="F1911" s="108"/>
      <c r="G1911" s="108"/>
      <c r="H1911" s="108"/>
      <c r="I1911" s="108">
        <v>0.32</v>
      </c>
      <c r="J1911" s="108"/>
      <c r="K1911" s="108"/>
      <c r="L1911" s="108">
        <v>0.64</v>
      </c>
      <c r="M1911" s="108">
        <v>0.32</v>
      </c>
    </row>
    <row r="1912" spans="1:13" x14ac:dyDescent="0.3">
      <c r="A1912" s="402" t="s">
        <v>15284</v>
      </c>
      <c r="B1912" s="402">
        <v>9210244</v>
      </c>
      <c r="C1912" s="108"/>
      <c r="D1912" s="108"/>
      <c r="E1912" s="108"/>
      <c r="F1912" s="108">
        <v>15</v>
      </c>
      <c r="G1912" s="108"/>
      <c r="H1912" s="108"/>
      <c r="I1912" s="108"/>
      <c r="J1912" s="108"/>
      <c r="K1912" s="108"/>
      <c r="L1912" s="108">
        <v>15</v>
      </c>
      <c r="M1912" s="108">
        <v>15</v>
      </c>
    </row>
    <row r="1913" spans="1:13" x14ac:dyDescent="0.3">
      <c r="A1913" s="402" t="s">
        <v>15285</v>
      </c>
      <c r="B1913" s="402">
        <v>9210132</v>
      </c>
      <c r="C1913" s="108"/>
      <c r="D1913" s="108">
        <v>6</v>
      </c>
      <c r="E1913" s="108"/>
      <c r="F1913" s="108"/>
      <c r="G1913" s="108">
        <v>6</v>
      </c>
      <c r="H1913" s="108"/>
      <c r="I1913" s="108"/>
      <c r="J1913" s="108">
        <v>0.64</v>
      </c>
      <c r="K1913" s="108"/>
      <c r="L1913" s="108">
        <v>12.64</v>
      </c>
      <c r="M1913" s="108">
        <v>6</v>
      </c>
    </row>
    <row r="1914" spans="1:13" x14ac:dyDescent="0.3">
      <c r="A1914" s="402" t="s">
        <v>15286</v>
      </c>
      <c r="B1914" s="402">
        <v>9210132</v>
      </c>
      <c r="C1914" s="108"/>
      <c r="D1914" s="108">
        <v>3</v>
      </c>
      <c r="E1914" s="108"/>
      <c r="F1914" s="108"/>
      <c r="G1914" s="108">
        <v>6</v>
      </c>
      <c r="H1914" s="108"/>
      <c r="I1914" s="108"/>
      <c r="J1914" s="108">
        <v>1.92</v>
      </c>
      <c r="K1914" s="108">
        <v>3.84</v>
      </c>
      <c r="L1914" s="108">
        <v>14.76</v>
      </c>
      <c r="M1914" s="108">
        <v>3</v>
      </c>
    </row>
    <row r="1915" spans="1:13" x14ac:dyDescent="0.3">
      <c r="A1915" s="402" t="s">
        <v>15287</v>
      </c>
      <c r="B1915" s="402">
        <v>9210144</v>
      </c>
      <c r="C1915" s="108"/>
      <c r="D1915" s="108">
        <v>9</v>
      </c>
      <c r="E1915" s="108"/>
      <c r="F1915" s="108"/>
      <c r="G1915" s="108">
        <v>8</v>
      </c>
      <c r="H1915" s="108"/>
      <c r="I1915" s="108"/>
      <c r="J1915" s="108"/>
      <c r="K1915" s="108">
        <v>0.32</v>
      </c>
      <c r="L1915" s="108">
        <v>17.32</v>
      </c>
      <c r="M1915" s="108">
        <v>9</v>
      </c>
    </row>
    <row r="1916" spans="1:13" x14ac:dyDescent="0.3">
      <c r="A1916" s="402" t="s">
        <v>16241</v>
      </c>
      <c r="B1916" s="402">
        <v>9210134</v>
      </c>
      <c r="C1916" s="108"/>
      <c r="D1916" s="108">
        <v>1</v>
      </c>
      <c r="E1916" s="108"/>
      <c r="F1916" s="108"/>
      <c r="G1916" s="108"/>
      <c r="H1916" s="108"/>
      <c r="I1916" s="108"/>
      <c r="J1916" s="108"/>
      <c r="K1916" s="108">
        <v>5.12</v>
      </c>
      <c r="L1916" s="108">
        <v>6.12</v>
      </c>
      <c r="M1916" s="108">
        <v>1</v>
      </c>
    </row>
    <row r="1917" spans="1:13" x14ac:dyDescent="0.3">
      <c r="A1917" s="402" t="s">
        <v>16241</v>
      </c>
      <c r="B1917" s="402">
        <v>9210142</v>
      </c>
      <c r="C1917" s="108"/>
      <c r="D1917" s="108"/>
      <c r="E1917" s="108"/>
      <c r="F1917" s="108"/>
      <c r="G1917" s="108">
        <v>2</v>
      </c>
      <c r="H1917" s="108"/>
      <c r="I1917" s="108"/>
      <c r="J1917" s="108"/>
      <c r="K1917" s="108"/>
      <c r="L1917" s="108">
        <v>2</v>
      </c>
      <c r="M1917" s="108">
        <v>0</v>
      </c>
    </row>
    <row r="1918" spans="1:13" x14ac:dyDescent="0.3">
      <c r="A1918" s="402" t="s">
        <v>17062</v>
      </c>
      <c r="B1918" s="402">
        <v>9210132</v>
      </c>
      <c r="C1918" s="108"/>
      <c r="D1918" s="108"/>
      <c r="E1918" s="108"/>
      <c r="F1918" s="108"/>
      <c r="G1918" s="108">
        <v>16</v>
      </c>
      <c r="H1918" s="108"/>
      <c r="I1918" s="108"/>
      <c r="J1918" s="108">
        <v>2</v>
      </c>
      <c r="K1918" s="108"/>
      <c r="L1918" s="108">
        <v>18</v>
      </c>
      <c r="M1918" s="108">
        <v>0</v>
      </c>
    </row>
    <row r="1919" spans="1:13" x14ac:dyDescent="0.3">
      <c r="A1919" s="402" t="s">
        <v>17062</v>
      </c>
      <c r="B1919" s="402">
        <v>9210232</v>
      </c>
      <c r="C1919" s="108"/>
      <c r="D1919" s="108"/>
      <c r="E1919" s="108"/>
      <c r="F1919" s="108">
        <v>0</v>
      </c>
      <c r="G1919" s="108"/>
      <c r="H1919" s="108">
        <v>0</v>
      </c>
      <c r="I1919" s="108"/>
      <c r="J1919" s="108"/>
      <c r="K1919" s="108"/>
      <c r="L1919" s="108">
        <v>0</v>
      </c>
      <c r="M1919" s="108">
        <v>0</v>
      </c>
    </row>
    <row r="1920" spans="1:13" x14ac:dyDescent="0.3">
      <c r="A1920" s="402" t="s">
        <v>15288</v>
      </c>
      <c r="B1920" s="402">
        <v>9210136</v>
      </c>
      <c r="C1920" s="108"/>
      <c r="D1920" s="108"/>
      <c r="E1920" s="108">
        <v>2</v>
      </c>
      <c r="F1920" s="108"/>
      <c r="G1920" s="108">
        <v>2</v>
      </c>
      <c r="H1920" s="108"/>
      <c r="I1920" s="108"/>
      <c r="J1920" s="108"/>
      <c r="K1920" s="108">
        <v>1.92</v>
      </c>
      <c r="L1920" s="108">
        <v>5.92</v>
      </c>
      <c r="M1920" s="108">
        <v>2</v>
      </c>
    </row>
    <row r="1921" spans="1:13" x14ac:dyDescent="0.3">
      <c r="A1921" s="402" t="s">
        <v>15289</v>
      </c>
      <c r="B1921" s="402">
        <v>9210132</v>
      </c>
      <c r="C1921" s="108">
        <v>0.48</v>
      </c>
      <c r="D1921" s="108"/>
      <c r="E1921" s="108"/>
      <c r="F1921" s="108"/>
      <c r="G1921" s="108">
        <v>2</v>
      </c>
      <c r="H1921" s="108"/>
      <c r="I1921" s="108"/>
      <c r="J1921" s="108"/>
      <c r="K1921" s="108"/>
      <c r="L1921" s="108">
        <v>2.48</v>
      </c>
      <c r="M1921" s="108">
        <v>0.48</v>
      </c>
    </row>
    <row r="1922" spans="1:13" x14ac:dyDescent="0.3">
      <c r="A1922" s="402" t="s">
        <v>15290</v>
      </c>
      <c r="B1922" s="402">
        <v>9210244</v>
      </c>
      <c r="C1922" s="108"/>
      <c r="D1922" s="108"/>
      <c r="E1922" s="108"/>
      <c r="F1922" s="108">
        <v>0</v>
      </c>
      <c r="G1922" s="108"/>
      <c r="H1922" s="108">
        <v>0</v>
      </c>
      <c r="I1922" s="108"/>
      <c r="J1922" s="108"/>
      <c r="K1922" s="108"/>
      <c r="L1922" s="108">
        <v>0</v>
      </c>
      <c r="M1922" s="108">
        <v>0</v>
      </c>
    </row>
    <row r="1923" spans="1:13" x14ac:dyDescent="0.3">
      <c r="A1923" s="402" t="s">
        <v>15291</v>
      </c>
      <c r="B1923" s="402">
        <v>9210134</v>
      </c>
      <c r="C1923" s="108"/>
      <c r="D1923" s="108">
        <v>1</v>
      </c>
      <c r="E1923" s="108"/>
      <c r="F1923" s="108"/>
      <c r="G1923" s="108"/>
      <c r="H1923" s="108"/>
      <c r="I1923" s="108">
        <v>0.64</v>
      </c>
      <c r="J1923" s="108"/>
      <c r="K1923" s="108">
        <v>1.92</v>
      </c>
      <c r="L1923" s="108">
        <v>3.56</v>
      </c>
      <c r="M1923" s="108">
        <v>1</v>
      </c>
    </row>
    <row r="1924" spans="1:13" x14ac:dyDescent="0.3">
      <c r="A1924" s="402" t="s">
        <v>15292</v>
      </c>
      <c r="B1924" s="402">
        <v>9210144</v>
      </c>
      <c r="C1924" s="108"/>
      <c r="D1924" s="108">
        <v>12</v>
      </c>
      <c r="E1924" s="108"/>
      <c r="F1924" s="108"/>
      <c r="G1924" s="108">
        <v>12</v>
      </c>
      <c r="H1924" s="108"/>
      <c r="I1924" s="108"/>
      <c r="J1924" s="108"/>
      <c r="K1924" s="108"/>
      <c r="L1924" s="108">
        <v>24</v>
      </c>
      <c r="M1924" s="108">
        <v>12</v>
      </c>
    </row>
    <row r="1925" spans="1:13" x14ac:dyDescent="0.3">
      <c r="A1925" s="402" t="s">
        <v>15293</v>
      </c>
      <c r="B1925" s="402">
        <v>9210142</v>
      </c>
      <c r="C1925" s="108">
        <v>0.96</v>
      </c>
      <c r="D1925" s="108"/>
      <c r="E1925" s="108"/>
      <c r="F1925" s="108"/>
      <c r="G1925" s="108"/>
      <c r="H1925" s="108"/>
      <c r="I1925" s="108">
        <v>0.48</v>
      </c>
      <c r="J1925" s="108"/>
      <c r="K1925" s="108"/>
      <c r="L1925" s="108">
        <v>1.44</v>
      </c>
      <c r="M1925" s="108">
        <v>0.96</v>
      </c>
    </row>
    <row r="1926" spans="1:13" x14ac:dyDescent="0.3">
      <c r="A1926" s="402" t="s">
        <v>15294</v>
      </c>
      <c r="B1926" s="402">
        <v>9210144</v>
      </c>
      <c r="C1926" s="108"/>
      <c r="D1926" s="108">
        <v>4</v>
      </c>
      <c r="E1926" s="108"/>
      <c r="F1926" s="108"/>
      <c r="G1926" s="108">
        <v>16</v>
      </c>
      <c r="H1926" s="108"/>
      <c r="I1926" s="108"/>
      <c r="J1926" s="108"/>
      <c r="K1926" s="108"/>
      <c r="L1926" s="108">
        <v>20</v>
      </c>
      <c r="M1926" s="108">
        <v>4</v>
      </c>
    </row>
    <row r="1927" spans="1:13" x14ac:dyDescent="0.3">
      <c r="A1927" s="402" t="s">
        <v>15295</v>
      </c>
      <c r="B1927" s="402">
        <v>9210144</v>
      </c>
      <c r="C1927" s="108"/>
      <c r="D1927" s="108"/>
      <c r="E1927" s="108"/>
      <c r="F1927" s="108"/>
      <c r="G1927" s="108"/>
      <c r="H1927" s="108"/>
      <c r="I1927" s="108"/>
      <c r="J1927" s="108">
        <v>0.32</v>
      </c>
      <c r="K1927" s="108"/>
      <c r="L1927" s="108">
        <v>0.32</v>
      </c>
      <c r="M1927" s="108">
        <v>0</v>
      </c>
    </row>
    <row r="1928" spans="1:13" x14ac:dyDescent="0.3">
      <c r="A1928" s="402" t="s">
        <v>19633</v>
      </c>
      <c r="B1928" s="402">
        <v>9210144</v>
      </c>
      <c r="C1928" s="108"/>
      <c r="D1928" s="108">
        <v>24</v>
      </c>
      <c r="E1928" s="108"/>
      <c r="F1928" s="108"/>
      <c r="G1928" s="108">
        <v>4</v>
      </c>
      <c r="H1928" s="108"/>
      <c r="I1928" s="108"/>
      <c r="J1928" s="108"/>
      <c r="K1928" s="108">
        <v>2.4</v>
      </c>
      <c r="L1928" s="108">
        <v>30.4</v>
      </c>
      <c r="M1928" s="108">
        <v>24</v>
      </c>
    </row>
    <row r="1929" spans="1:13" x14ac:dyDescent="0.3">
      <c r="A1929" s="402" t="s">
        <v>15607</v>
      </c>
      <c r="B1929" s="402">
        <v>9210142</v>
      </c>
      <c r="C1929" s="108"/>
      <c r="D1929" s="108">
        <v>2</v>
      </c>
      <c r="E1929" s="108"/>
      <c r="F1929" s="108"/>
      <c r="G1929" s="108"/>
      <c r="H1929" s="108"/>
      <c r="I1929" s="108">
        <v>0.96</v>
      </c>
      <c r="J1929" s="108"/>
      <c r="K1929" s="108">
        <v>0.64</v>
      </c>
      <c r="L1929" s="108">
        <v>3.6</v>
      </c>
      <c r="M1929" s="108">
        <v>2</v>
      </c>
    </row>
    <row r="1930" spans="1:13" x14ac:dyDescent="0.3">
      <c r="A1930" s="402" t="s">
        <v>17794</v>
      </c>
      <c r="B1930" s="402">
        <v>9210140</v>
      </c>
      <c r="C1930" s="108"/>
      <c r="D1930" s="108">
        <v>4</v>
      </c>
      <c r="E1930" s="108"/>
      <c r="F1930" s="108"/>
      <c r="G1930" s="108">
        <v>6</v>
      </c>
      <c r="H1930" s="108"/>
      <c r="I1930" s="108"/>
      <c r="J1930" s="108">
        <v>0.32</v>
      </c>
      <c r="K1930" s="108"/>
      <c r="L1930" s="108">
        <v>10.32</v>
      </c>
      <c r="M1930" s="108">
        <v>4</v>
      </c>
    </row>
    <row r="1931" spans="1:13" x14ac:dyDescent="0.3">
      <c r="A1931" s="402" t="s">
        <v>15296</v>
      </c>
      <c r="B1931" s="402">
        <v>9210132</v>
      </c>
      <c r="C1931" s="108"/>
      <c r="D1931" s="108">
        <v>9</v>
      </c>
      <c r="E1931" s="108"/>
      <c r="F1931" s="108"/>
      <c r="G1931" s="108">
        <v>6</v>
      </c>
      <c r="H1931" s="108"/>
      <c r="I1931" s="108"/>
      <c r="J1931" s="108">
        <v>1.92</v>
      </c>
      <c r="K1931" s="108"/>
      <c r="L1931" s="108">
        <v>16.920000000000002</v>
      </c>
      <c r="M1931" s="108">
        <v>9</v>
      </c>
    </row>
    <row r="1932" spans="1:13" x14ac:dyDescent="0.3">
      <c r="A1932" s="402" t="s">
        <v>15297</v>
      </c>
      <c r="B1932" s="402">
        <v>9210142</v>
      </c>
      <c r="C1932" s="108">
        <v>0.96</v>
      </c>
      <c r="D1932" s="108"/>
      <c r="E1932" s="108"/>
      <c r="F1932" s="108"/>
      <c r="G1932" s="108"/>
      <c r="H1932" s="108"/>
      <c r="I1932" s="108">
        <v>0.96</v>
      </c>
      <c r="J1932" s="108"/>
      <c r="K1932" s="108">
        <v>0.96</v>
      </c>
      <c r="L1932" s="108">
        <v>2.88</v>
      </c>
      <c r="M1932" s="108">
        <v>0.96</v>
      </c>
    </row>
    <row r="1933" spans="1:13" x14ac:dyDescent="0.3">
      <c r="A1933" s="402" t="s">
        <v>15298</v>
      </c>
      <c r="B1933" s="402">
        <v>9210142</v>
      </c>
      <c r="C1933" s="108"/>
      <c r="D1933" s="108">
        <v>2</v>
      </c>
      <c r="E1933" s="108"/>
      <c r="F1933" s="108"/>
      <c r="G1933" s="108"/>
      <c r="H1933" s="108"/>
      <c r="I1933" s="108">
        <v>0.32</v>
      </c>
      <c r="J1933" s="108"/>
      <c r="K1933" s="108"/>
      <c r="L1933" s="108">
        <v>2.3199999999999998</v>
      </c>
      <c r="M1933" s="108">
        <v>2</v>
      </c>
    </row>
    <row r="1934" spans="1:13" x14ac:dyDescent="0.3">
      <c r="A1934" s="402" t="s">
        <v>15299</v>
      </c>
      <c r="B1934" s="402">
        <v>9210144</v>
      </c>
      <c r="C1934" s="108"/>
      <c r="D1934" s="108">
        <v>8</v>
      </c>
      <c r="E1934" s="108"/>
      <c r="F1934" s="108"/>
      <c r="G1934" s="108">
        <v>12</v>
      </c>
      <c r="H1934" s="108"/>
      <c r="I1934" s="108"/>
      <c r="J1934" s="108">
        <v>1.28</v>
      </c>
      <c r="K1934" s="108"/>
      <c r="L1934" s="108">
        <v>21.28</v>
      </c>
      <c r="M1934" s="108">
        <v>8</v>
      </c>
    </row>
    <row r="1935" spans="1:13" x14ac:dyDescent="0.3">
      <c r="A1935" s="402" t="s">
        <v>15300</v>
      </c>
      <c r="B1935" s="402">
        <v>9210132</v>
      </c>
      <c r="C1935" s="108"/>
      <c r="D1935" s="108">
        <v>18</v>
      </c>
      <c r="E1935" s="108"/>
      <c r="F1935" s="108"/>
      <c r="G1935" s="108">
        <v>12</v>
      </c>
      <c r="H1935" s="108"/>
      <c r="I1935" s="108"/>
      <c r="J1935" s="108">
        <v>2.88</v>
      </c>
      <c r="K1935" s="108"/>
      <c r="L1935" s="108">
        <v>32.880000000000003</v>
      </c>
      <c r="M1935" s="108">
        <v>18</v>
      </c>
    </row>
    <row r="1936" spans="1:13" x14ac:dyDescent="0.3">
      <c r="A1936" s="402" t="s">
        <v>15301</v>
      </c>
      <c r="B1936" s="402">
        <v>9210132</v>
      </c>
      <c r="C1936" s="108"/>
      <c r="D1936" s="108">
        <v>3</v>
      </c>
      <c r="E1936" s="108"/>
      <c r="F1936" s="108"/>
      <c r="G1936" s="108">
        <v>4</v>
      </c>
      <c r="H1936" s="108"/>
      <c r="I1936" s="108"/>
      <c r="J1936" s="108"/>
      <c r="K1936" s="108">
        <v>1.44</v>
      </c>
      <c r="L1936" s="108">
        <v>8.44</v>
      </c>
      <c r="M1936" s="108">
        <v>3</v>
      </c>
    </row>
    <row r="1937" spans="1:13" x14ac:dyDescent="0.3">
      <c r="A1937" s="402" t="s">
        <v>15302</v>
      </c>
      <c r="B1937" s="402">
        <v>9210132</v>
      </c>
      <c r="C1937" s="108"/>
      <c r="D1937" s="108">
        <v>2</v>
      </c>
      <c r="E1937" s="108"/>
      <c r="F1937" s="108"/>
      <c r="G1937" s="108">
        <v>2</v>
      </c>
      <c r="H1937" s="108"/>
      <c r="I1937" s="108"/>
      <c r="J1937" s="108"/>
      <c r="K1937" s="108"/>
      <c r="L1937" s="108">
        <v>4</v>
      </c>
      <c r="M1937" s="108">
        <v>2</v>
      </c>
    </row>
    <row r="1938" spans="1:13" x14ac:dyDescent="0.3">
      <c r="A1938" s="402" t="s">
        <v>15303</v>
      </c>
      <c r="B1938" s="402">
        <v>9210132</v>
      </c>
      <c r="C1938" s="108">
        <v>0.51</v>
      </c>
      <c r="D1938" s="108"/>
      <c r="E1938" s="108"/>
      <c r="F1938" s="108"/>
      <c r="G1938" s="108"/>
      <c r="H1938" s="108"/>
      <c r="I1938" s="108"/>
      <c r="J1938" s="108"/>
      <c r="K1938" s="108"/>
      <c r="L1938" s="108">
        <v>0.51</v>
      </c>
      <c r="M1938" s="108">
        <v>0.51</v>
      </c>
    </row>
    <row r="1939" spans="1:13" x14ac:dyDescent="0.3">
      <c r="A1939" s="402" t="s">
        <v>15304</v>
      </c>
      <c r="B1939" s="402">
        <v>9210144</v>
      </c>
      <c r="C1939" s="108"/>
      <c r="D1939" s="108">
        <v>15</v>
      </c>
      <c r="E1939" s="108"/>
      <c r="F1939" s="108"/>
      <c r="G1939" s="108">
        <v>9</v>
      </c>
      <c r="H1939" s="108"/>
      <c r="I1939" s="108"/>
      <c r="J1939" s="108"/>
      <c r="K1939" s="108"/>
      <c r="L1939" s="108">
        <v>24</v>
      </c>
      <c r="M1939" s="108">
        <v>15</v>
      </c>
    </row>
    <row r="1940" spans="1:13" x14ac:dyDescent="0.3">
      <c r="A1940" s="402" t="s">
        <v>15305</v>
      </c>
      <c r="B1940" s="402">
        <v>9210144</v>
      </c>
      <c r="C1940" s="108"/>
      <c r="D1940" s="108">
        <v>2</v>
      </c>
      <c r="E1940" s="108"/>
      <c r="F1940" s="108"/>
      <c r="G1940" s="108">
        <v>2</v>
      </c>
      <c r="H1940" s="108"/>
      <c r="I1940" s="108"/>
      <c r="J1940" s="108"/>
      <c r="K1940" s="108">
        <v>1.44</v>
      </c>
      <c r="L1940" s="108">
        <v>5.4399999999999995</v>
      </c>
      <c r="M1940" s="108">
        <v>2</v>
      </c>
    </row>
    <row r="1941" spans="1:13" x14ac:dyDescent="0.3">
      <c r="A1941" s="402" t="s">
        <v>15306</v>
      </c>
      <c r="B1941" s="402">
        <v>9210140</v>
      </c>
      <c r="C1941" s="108">
        <v>0.51</v>
      </c>
      <c r="D1941" s="108"/>
      <c r="E1941" s="108"/>
      <c r="F1941" s="108"/>
      <c r="G1941" s="108"/>
      <c r="H1941" s="108"/>
      <c r="I1941" s="108">
        <v>0.17</v>
      </c>
      <c r="J1941" s="108"/>
      <c r="K1941" s="108"/>
      <c r="L1941" s="108">
        <v>0.68</v>
      </c>
      <c r="M1941" s="108">
        <v>0.51</v>
      </c>
    </row>
    <row r="1942" spans="1:13" x14ac:dyDescent="0.3">
      <c r="A1942" s="402" t="s">
        <v>15307</v>
      </c>
      <c r="B1942" s="402">
        <v>9210132</v>
      </c>
      <c r="C1942" s="108"/>
      <c r="D1942" s="108"/>
      <c r="E1942" s="108"/>
      <c r="F1942" s="108"/>
      <c r="G1942" s="108"/>
      <c r="H1942" s="108"/>
      <c r="I1942" s="108"/>
      <c r="J1942" s="108"/>
      <c r="K1942" s="108">
        <v>2.4</v>
      </c>
      <c r="L1942" s="108">
        <v>2.4</v>
      </c>
      <c r="M1942" s="108">
        <v>0</v>
      </c>
    </row>
    <row r="1943" spans="1:13" x14ac:dyDescent="0.3">
      <c r="A1943" s="402" t="s">
        <v>15308</v>
      </c>
      <c r="B1943" s="402">
        <v>9210132</v>
      </c>
      <c r="C1943" s="108"/>
      <c r="D1943" s="108">
        <v>3</v>
      </c>
      <c r="E1943" s="108"/>
      <c r="F1943" s="108"/>
      <c r="G1943" s="108">
        <v>1</v>
      </c>
      <c r="H1943" s="108"/>
      <c r="I1943" s="108"/>
      <c r="J1943" s="108"/>
      <c r="K1943" s="108">
        <v>0.48</v>
      </c>
      <c r="L1943" s="108">
        <v>4.4800000000000004</v>
      </c>
      <c r="M1943" s="108">
        <v>3</v>
      </c>
    </row>
    <row r="1944" spans="1:13" x14ac:dyDescent="0.3">
      <c r="A1944" s="402" t="s">
        <v>17899</v>
      </c>
      <c r="B1944" s="402">
        <v>9210144</v>
      </c>
      <c r="C1944" s="108"/>
      <c r="D1944" s="108">
        <v>12</v>
      </c>
      <c r="E1944" s="108"/>
      <c r="F1944" s="108"/>
      <c r="G1944" s="108">
        <v>8</v>
      </c>
      <c r="H1944" s="108"/>
      <c r="I1944" s="108"/>
      <c r="J1944" s="108">
        <v>1.92</v>
      </c>
      <c r="K1944" s="108"/>
      <c r="L1944" s="108">
        <v>21.92</v>
      </c>
      <c r="M1944" s="108">
        <v>12</v>
      </c>
    </row>
    <row r="1945" spans="1:13" x14ac:dyDescent="0.3">
      <c r="A1945" s="402" t="s">
        <v>15309</v>
      </c>
      <c r="B1945" s="402">
        <v>9210132</v>
      </c>
      <c r="C1945" s="108"/>
      <c r="D1945" s="108">
        <v>2</v>
      </c>
      <c r="E1945" s="108"/>
      <c r="F1945" s="108"/>
      <c r="G1945" s="108">
        <v>4</v>
      </c>
      <c r="H1945" s="108"/>
      <c r="I1945" s="108"/>
      <c r="J1945" s="108"/>
      <c r="K1945" s="108"/>
      <c r="L1945" s="108">
        <v>6</v>
      </c>
      <c r="M1945" s="108">
        <v>2</v>
      </c>
    </row>
    <row r="1946" spans="1:13" x14ac:dyDescent="0.3">
      <c r="A1946" s="402" t="s">
        <v>15310</v>
      </c>
      <c r="B1946" s="402">
        <v>9210132</v>
      </c>
      <c r="C1946" s="108"/>
      <c r="D1946" s="108">
        <v>9</v>
      </c>
      <c r="E1946" s="108"/>
      <c r="F1946" s="108"/>
      <c r="G1946" s="108">
        <v>16</v>
      </c>
      <c r="H1946" s="108"/>
      <c r="I1946" s="108"/>
      <c r="J1946" s="108">
        <v>2.56</v>
      </c>
      <c r="K1946" s="108"/>
      <c r="L1946" s="108">
        <v>27.56</v>
      </c>
      <c r="M1946" s="108">
        <v>9</v>
      </c>
    </row>
    <row r="1947" spans="1:13" x14ac:dyDescent="0.3">
      <c r="A1947" s="402" t="s">
        <v>15311</v>
      </c>
      <c r="B1947" s="402">
        <v>9210140</v>
      </c>
      <c r="C1947" s="108"/>
      <c r="D1947" s="108"/>
      <c r="E1947" s="108"/>
      <c r="F1947" s="108"/>
      <c r="G1947" s="108">
        <v>30</v>
      </c>
      <c r="H1947" s="108"/>
      <c r="I1947" s="108"/>
      <c r="J1947" s="108">
        <v>6</v>
      </c>
      <c r="K1947" s="108">
        <v>6.72</v>
      </c>
      <c r="L1947" s="108">
        <v>42.72</v>
      </c>
      <c r="M1947" s="108">
        <v>0</v>
      </c>
    </row>
    <row r="1948" spans="1:13" x14ac:dyDescent="0.3">
      <c r="A1948" s="402" t="s">
        <v>15311</v>
      </c>
      <c r="B1948" s="402">
        <v>9210240</v>
      </c>
      <c r="C1948" s="108"/>
      <c r="D1948" s="108"/>
      <c r="E1948" s="108"/>
      <c r="F1948" s="108">
        <v>0</v>
      </c>
      <c r="G1948" s="108"/>
      <c r="H1948" s="108"/>
      <c r="I1948" s="108"/>
      <c r="J1948" s="108"/>
      <c r="K1948" s="108"/>
      <c r="L1948" s="108">
        <v>0</v>
      </c>
      <c r="M1948" s="108">
        <v>0</v>
      </c>
    </row>
    <row r="1949" spans="1:13" x14ac:dyDescent="0.3">
      <c r="A1949" s="402" t="s">
        <v>15312</v>
      </c>
      <c r="B1949" s="402">
        <v>9210132</v>
      </c>
      <c r="C1949" s="108">
        <v>0.32</v>
      </c>
      <c r="D1949" s="108"/>
      <c r="E1949" s="108"/>
      <c r="F1949" s="108"/>
      <c r="G1949" s="108"/>
      <c r="H1949" s="108"/>
      <c r="I1949" s="108">
        <v>0.32</v>
      </c>
      <c r="J1949" s="108"/>
      <c r="K1949" s="108">
        <v>0.32</v>
      </c>
      <c r="L1949" s="108">
        <v>0.96</v>
      </c>
      <c r="M1949" s="108">
        <v>0.32</v>
      </c>
    </row>
    <row r="1950" spans="1:13" x14ac:dyDescent="0.3">
      <c r="A1950" s="402" t="s">
        <v>15313</v>
      </c>
      <c r="B1950" s="402">
        <v>9210134</v>
      </c>
      <c r="C1950" s="108">
        <v>1.44</v>
      </c>
      <c r="D1950" s="108"/>
      <c r="E1950" s="108"/>
      <c r="F1950" s="108"/>
      <c r="G1950" s="108"/>
      <c r="H1950" s="108"/>
      <c r="I1950" s="108">
        <v>0.48</v>
      </c>
      <c r="J1950" s="108"/>
      <c r="K1950" s="108">
        <v>0.48</v>
      </c>
      <c r="L1950" s="108">
        <v>2.4</v>
      </c>
      <c r="M1950" s="108">
        <v>1.44</v>
      </c>
    </row>
    <row r="1951" spans="1:13" x14ac:dyDescent="0.3">
      <c r="A1951" s="402" t="s">
        <v>15314</v>
      </c>
      <c r="B1951" s="402">
        <v>9210140</v>
      </c>
      <c r="C1951" s="108"/>
      <c r="D1951" s="108">
        <v>8</v>
      </c>
      <c r="E1951" s="108"/>
      <c r="F1951" s="108"/>
      <c r="G1951" s="108">
        <v>12</v>
      </c>
      <c r="H1951" s="108"/>
      <c r="I1951" s="108"/>
      <c r="J1951" s="108">
        <v>1.28</v>
      </c>
      <c r="K1951" s="108"/>
      <c r="L1951" s="108">
        <v>21.28</v>
      </c>
      <c r="M1951" s="108">
        <v>8</v>
      </c>
    </row>
    <row r="1952" spans="1:13" x14ac:dyDescent="0.3">
      <c r="A1952" s="402" t="s">
        <v>15315</v>
      </c>
      <c r="B1952" s="402">
        <v>9210132</v>
      </c>
      <c r="C1952" s="108"/>
      <c r="D1952" s="108">
        <v>6</v>
      </c>
      <c r="E1952" s="108"/>
      <c r="F1952" s="108"/>
      <c r="G1952" s="108">
        <v>8</v>
      </c>
      <c r="H1952" s="108"/>
      <c r="I1952" s="108"/>
      <c r="J1952" s="108"/>
      <c r="K1952" s="108"/>
      <c r="L1952" s="108">
        <v>14</v>
      </c>
      <c r="M1952" s="108">
        <v>6</v>
      </c>
    </row>
    <row r="1953" spans="1:13" x14ac:dyDescent="0.3">
      <c r="A1953" s="402" t="s">
        <v>15316</v>
      </c>
      <c r="B1953" s="402">
        <v>9210132</v>
      </c>
      <c r="C1953" s="108"/>
      <c r="D1953" s="108">
        <v>1</v>
      </c>
      <c r="E1953" s="108"/>
      <c r="F1953" s="108"/>
      <c r="G1953" s="108"/>
      <c r="H1953" s="108"/>
      <c r="I1953" s="108">
        <v>1.44</v>
      </c>
      <c r="J1953" s="108"/>
      <c r="K1953" s="108">
        <v>0.64</v>
      </c>
      <c r="L1953" s="108">
        <v>3.08</v>
      </c>
      <c r="M1953" s="108">
        <v>1</v>
      </c>
    </row>
    <row r="1954" spans="1:13" x14ac:dyDescent="0.3">
      <c r="A1954" s="402" t="s">
        <v>15317</v>
      </c>
      <c r="B1954" s="402">
        <v>9210132</v>
      </c>
      <c r="C1954" s="108">
        <v>0.32</v>
      </c>
      <c r="D1954" s="108"/>
      <c r="E1954" s="108"/>
      <c r="F1954" s="108"/>
      <c r="G1954" s="108"/>
      <c r="H1954" s="108"/>
      <c r="I1954" s="108">
        <v>0.48</v>
      </c>
      <c r="J1954" s="108"/>
      <c r="K1954" s="108">
        <v>0.48</v>
      </c>
      <c r="L1954" s="108">
        <v>1.28</v>
      </c>
      <c r="M1954" s="108">
        <v>0.32</v>
      </c>
    </row>
    <row r="1955" spans="1:13" x14ac:dyDescent="0.3">
      <c r="A1955" s="402" t="s">
        <v>16467</v>
      </c>
      <c r="B1955" s="402">
        <v>9210236</v>
      </c>
      <c r="C1955" s="108"/>
      <c r="D1955" s="108"/>
      <c r="E1955" s="108"/>
      <c r="F1955" s="108"/>
      <c r="G1955" s="108"/>
      <c r="H1955" s="108">
        <v>0</v>
      </c>
      <c r="I1955" s="108"/>
      <c r="J1955" s="108"/>
      <c r="K1955" s="108"/>
      <c r="L1955" s="108">
        <v>0</v>
      </c>
      <c r="M1955" s="108">
        <v>0</v>
      </c>
    </row>
    <row r="1956" spans="1:13" x14ac:dyDescent="0.3">
      <c r="A1956" s="402" t="s">
        <v>15318</v>
      </c>
      <c r="B1956" s="402">
        <v>9210140</v>
      </c>
      <c r="C1956" s="108"/>
      <c r="D1956" s="108">
        <v>3</v>
      </c>
      <c r="E1956" s="108"/>
      <c r="F1956" s="108"/>
      <c r="G1956" s="108"/>
      <c r="H1956" s="108"/>
      <c r="I1956" s="108">
        <v>0.96</v>
      </c>
      <c r="J1956" s="108"/>
      <c r="K1956" s="108">
        <v>0.96</v>
      </c>
      <c r="L1956" s="108">
        <v>4.92</v>
      </c>
      <c r="M1956" s="108">
        <v>3</v>
      </c>
    </row>
    <row r="1957" spans="1:13" x14ac:dyDescent="0.3">
      <c r="A1957" s="402" t="s">
        <v>15319</v>
      </c>
      <c r="B1957" s="402">
        <v>9210140</v>
      </c>
      <c r="C1957" s="108">
        <v>0.85000000000000009</v>
      </c>
      <c r="D1957" s="108"/>
      <c r="E1957" s="108"/>
      <c r="F1957" s="108"/>
      <c r="G1957" s="108"/>
      <c r="H1957" s="108"/>
      <c r="I1957" s="108"/>
      <c r="J1957" s="108"/>
      <c r="K1957" s="108"/>
      <c r="L1957" s="108">
        <v>0.85000000000000009</v>
      </c>
      <c r="M1957" s="108">
        <v>0.85000000000000009</v>
      </c>
    </row>
    <row r="1958" spans="1:13" x14ac:dyDescent="0.3">
      <c r="A1958" s="402" t="s">
        <v>15320</v>
      </c>
      <c r="B1958" s="402">
        <v>9210132</v>
      </c>
      <c r="C1958" s="108">
        <v>0.48</v>
      </c>
      <c r="D1958" s="108"/>
      <c r="E1958" s="108"/>
      <c r="F1958" s="108"/>
      <c r="G1958" s="108"/>
      <c r="H1958" s="108"/>
      <c r="I1958" s="108">
        <v>0.48</v>
      </c>
      <c r="J1958" s="108"/>
      <c r="K1958" s="108">
        <v>0.96</v>
      </c>
      <c r="L1958" s="108">
        <v>1.92</v>
      </c>
      <c r="M1958" s="108">
        <v>0.48</v>
      </c>
    </row>
    <row r="1959" spans="1:13" x14ac:dyDescent="0.3">
      <c r="A1959" s="402" t="s">
        <v>15321</v>
      </c>
      <c r="B1959" s="402">
        <v>9210132</v>
      </c>
      <c r="C1959" s="108"/>
      <c r="D1959" s="108">
        <v>4</v>
      </c>
      <c r="E1959" s="108"/>
      <c r="F1959" s="108"/>
      <c r="G1959" s="108">
        <v>4</v>
      </c>
      <c r="H1959" s="108"/>
      <c r="I1959" s="108"/>
      <c r="J1959" s="108"/>
      <c r="K1959" s="108"/>
      <c r="L1959" s="108">
        <v>8</v>
      </c>
      <c r="M1959" s="108">
        <v>4</v>
      </c>
    </row>
    <row r="1960" spans="1:13" x14ac:dyDescent="0.3">
      <c r="A1960" s="402" t="s">
        <v>15322</v>
      </c>
      <c r="B1960" s="402">
        <v>9210132</v>
      </c>
      <c r="C1960" s="108"/>
      <c r="D1960" s="108">
        <v>6</v>
      </c>
      <c r="E1960" s="108"/>
      <c r="F1960" s="108"/>
      <c r="G1960" s="108">
        <v>3</v>
      </c>
      <c r="H1960" s="108"/>
      <c r="I1960" s="108"/>
      <c r="J1960" s="108"/>
      <c r="K1960" s="108">
        <v>0.32</v>
      </c>
      <c r="L1960" s="108">
        <v>9.32</v>
      </c>
      <c r="M1960" s="108">
        <v>6</v>
      </c>
    </row>
    <row r="1961" spans="1:13" x14ac:dyDescent="0.3">
      <c r="A1961" s="402" t="s">
        <v>15323</v>
      </c>
      <c r="B1961" s="402">
        <v>9210132</v>
      </c>
      <c r="C1961" s="108">
        <v>0.48</v>
      </c>
      <c r="D1961" s="108"/>
      <c r="E1961" s="108"/>
      <c r="F1961" s="108"/>
      <c r="G1961" s="108"/>
      <c r="H1961" s="108"/>
      <c r="I1961" s="108">
        <v>0.48</v>
      </c>
      <c r="J1961" s="108"/>
      <c r="K1961" s="108">
        <v>0.48</v>
      </c>
      <c r="L1961" s="108">
        <v>1.44</v>
      </c>
      <c r="M1961" s="108">
        <v>0.48</v>
      </c>
    </row>
    <row r="1962" spans="1:13" x14ac:dyDescent="0.3">
      <c r="A1962" s="402" t="s">
        <v>15324</v>
      </c>
      <c r="B1962" s="402">
        <v>9210144</v>
      </c>
      <c r="C1962" s="108">
        <v>0.48</v>
      </c>
      <c r="D1962" s="108"/>
      <c r="E1962" s="108"/>
      <c r="F1962" s="108"/>
      <c r="G1962" s="108"/>
      <c r="H1962" s="108"/>
      <c r="I1962" s="108">
        <v>0.96</v>
      </c>
      <c r="J1962" s="108"/>
      <c r="K1962" s="108">
        <v>0.32</v>
      </c>
      <c r="L1962" s="108">
        <v>1.76</v>
      </c>
      <c r="M1962" s="108">
        <v>0.48</v>
      </c>
    </row>
    <row r="1963" spans="1:13" x14ac:dyDescent="0.3">
      <c r="A1963" s="402" t="s">
        <v>15325</v>
      </c>
      <c r="B1963" s="402">
        <v>9210135</v>
      </c>
      <c r="C1963" s="108">
        <v>0.48</v>
      </c>
      <c r="D1963" s="108"/>
      <c r="E1963" s="108"/>
      <c r="F1963" s="108"/>
      <c r="G1963" s="108"/>
      <c r="H1963" s="108"/>
      <c r="I1963" s="108">
        <v>0.96</v>
      </c>
      <c r="J1963" s="108"/>
      <c r="K1963" s="108"/>
      <c r="L1963" s="108">
        <v>1.44</v>
      </c>
      <c r="M1963" s="108">
        <v>0.48</v>
      </c>
    </row>
    <row r="1964" spans="1:13" x14ac:dyDescent="0.3">
      <c r="A1964" s="402" t="s">
        <v>15326</v>
      </c>
      <c r="B1964" s="402">
        <v>9210140</v>
      </c>
      <c r="C1964" s="108"/>
      <c r="D1964" s="108">
        <v>1</v>
      </c>
      <c r="E1964" s="108"/>
      <c r="F1964" s="108"/>
      <c r="G1964" s="108">
        <v>2</v>
      </c>
      <c r="H1964" s="108"/>
      <c r="I1964" s="108"/>
      <c r="J1964" s="108">
        <v>1.28</v>
      </c>
      <c r="K1964" s="108"/>
      <c r="L1964" s="108">
        <v>4.28</v>
      </c>
      <c r="M1964" s="108">
        <v>1</v>
      </c>
    </row>
    <row r="1965" spans="1:13" x14ac:dyDescent="0.3">
      <c r="A1965" s="402" t="s">
        <v>15327</v>
      </c>
      <c r="B1965" s="402">
        <v>9210132</v>
      </c>
      <c r="C1965" s="108"/>
      <c r="D1965" s="108">
        <v>2</v>
      </c>
      <c r="E1965" s="108"/>
      <c r="F1965" s="108"/>
      <c r="G1965" s="108">
        <v>2</v>
      </c>
      <c r="H1965" s="108"/>
      <c r="I1965" s="108"/>
      <c r="J1965" s="108"/>
      <c r="K1965" s="108">
        <v>0.96</v>
      </c>
      <c r="L1965" s="108">
        <v>4.96</v>
      </c>
      <c r="M1965" s="108">
        <v>2</v>
      </c>
    </row>
    <row r="1966" spans="1:13" x14ac:dyDescent="0.3">
      <c r="A1966" s="402" t="s">
        <v>17680</v>
      </c>
      <c r="B1966" s="402">
        <v>9210134</v>
      </c>
      <c r="C1966" s="108"/>
      <c r="D1966" s="108">
        <v>1</v>
      </c>
      <c r="E1966" s="108"/>
      <c r="F1966" s="108"/>
      <c r="G1966" s="108"/>
      <c r="H1966" s="108"/>
      <c r="I1966" s="108">
        <v>0.48</v>
      </c>
      <c r="J1966" s="108"/>
      <c r="K1966" s="108">
        <v>0.32</v>
      </c>
      <c r="L1966" s="108">
        <v>1.8</v>
      </c>
      <c r="M1966" s="108">
        <v>1</v>
      </c>
    </row>
    <row r="1967" spans="1:13" x14ac:dyDescent="0.3">
      <c r="A1967" s="402" t="s">
        <v>15328</v>
      </c>
      <c r="B1967" s="402">
        <v>9210135</v>
      </c>
      <c r="C1967" s="108"/>
      <c r="D1967" s="108"/>
      <c r="E1967" s="108">
        <v>1</v>
      </c>
      <c r="F1967" s="108"/>
      <c r="G1967" s="108">
        <v>1</v>
      </c>
      <c r="H1967" s="108"/>
      <c r="I1967" s="108"/>
      <c r="J1967" s="108"/>
      <c r="K1967" s="108"/>
      <c r="L1967" s="108">
        <v>2</v>
      </c>
      <c r="M1967" s="108">
        <v>1</v>
      </c>
    </row>
    <row r="1968" spans="1:13" x14ac:dyDescent="0.3">
      <c r="A1968" s="402" t="s">
        <v>15329</v>
      </c>
      <c r="B1968" s="402">
        <v>9210140</v>
      </c>
      <c r="C1968" s="108"/>
      <c r="D1968" s="108">
        <v>2</v>
      </c>
      <c r="E1968" s="108"/>
      <c r="F1968" s="108"/>
      <c r="G1968" s="108">
        <v>2</v>
      </c>
      <c r="H1968" s="108"/>
      <c r="I1968" s="108"/>
      <c r="J1968" s="108">
        <v>0.32</v>
      </c>
      <c r="K1968" s="108">
        <v>0.48</v>
      </c>
      <c r="L1968" s="108">
        <v>4.8000000000000007</v>
      </c>
      <c r="M1968" s="108">
        <v>2</v>
      </c>
    </row>
    <row r="1969" spans="1:13" x14ac:dyDescent="0.3">
      <c r="A1969" s="402" t="s">
        <v>15330</v>
      </c>
      <c r="B1969" s="402">
        <v>9210140</v>
      </c>
      <c r="C1969" s="108"/>
      <c r="D1969" s="108">
        <v>2</v>
      </c>
      <c r="E1969" s="108"/>
      <c r="F1969" s="108"/>
      <c r="G1969" s="108">
        <v>2</v>
      </c>
      <c r="H1969" s="108"/>
      <c r="I1969" s="108"/>
      <c r="J1969" s="108"/>
      <c r="K1969" s="108"/>
      <c r="L1969" s="108">
        <v>4</v>
      </c>
      <c r="M1969" s="108">
        <v>2</v>
      </c>
    </row>
    <row r="1970" spans="1:13" x14ac:dyDescent="0.3">
      <c r="A1970" s="402" t="s">
        <v>15331</v>
      </c>
      <c r="B1970" s="402">
        <v>9210140</v>
      </c>
      <c r="C1970" s="108">
        <v>1.44</v>
      </c>
      <c r="D1970" s="108"/>
      <c r="E1970" s="108"/>
      <c r="F1970" s="108"/>
      <c r="G1970" s="108"/>
      <c r="H1970" s="108"/>
      <c r="I1970" s="108">
        <v>1.44</v>
      </c>
      <c r="J1970" s="108"/>
      <c r="K1970" s="108"/>
      <c r="L1970" s="108">
        <v>2.88</v>
      </c>
      <c r="M1970" s="108">
        <v>1.44</v>
      </c>
    </row>
    <row r="1971" spans="1:13" x14ac:dyDescent="0.3">
      <c r="A1971" s="402" t="s">
        <v>18620</v>
      </c>
      <c r="B1971" s="402">
        <v>9210240</v>
      </c>
      <c r="C1971" s="108"/>
      <c r="D1971" s="108"/>
      <c r="E1971" s="108"/>
      <c r="F1971" s="108"/>
      <c r="G1971" s="108"/>
      <c r="H1971" s="108">
        <v>0</v>
      </c>
      <c r="I1971" s="108"/>
      <c r="J1971" s="108"/>
      <c r="K1971" s="108"/>
      <c r="L1971" s="108">
        <v>0</v>
      </c>
      <c r="M1971" s="108">
        <v>0</v>
      </c>
    </row>
    <row r="1972" spans="1:13" x14ac:dyDescent="0.3">
      <c r="A1972" s="402" t="s">
        <v>15332</v>
      </c>
      <c r="B1972" s="402">
        <v>9210140</v>
      </c>
      <c r="C1972" s="108"/>
      <c r="D1972" s="108">
        <v>16</v>
      </c>
      <c r="E1972" s="108"/>
      <c r="F1972" s="108"/>
      <c r="G1972" s="108">
        <v>24</v>
      </c>
      <c r="H1972" s="108"/>
      <c r="I1972" s="108"/>
      <c r="J1972" s="108">
        <v>2</v>
      </c>
      <c r="K1972" s="108">
        <v>0.96</v>
      </c>
      <c r="L1972" s="108">
        <v>42.96</v>
      </c>
      <c r="M1972" s="108">
        <v>16</v>
      </c>
    </row>
    <row r="1973" spans="1:13" x14ac:dyDescent="0.3">
      <c r="A1973" s="402" t="s">
        <v>15333</v>
      </c>
      <c r="B1973" s="402">
        <v>9210140</v>
      </c>
      <c r="C1973" s="108">
        <v>0.51</v>
      </c>
      <c r="D1973" s="108">
        <v>2</v>
      </c>
      <c r="E1973" s="108"/>
      <c r="F1973" s="108"/>
      <c r="G1973" s="108">
        <v>2</v>
      </c>
      <c r="H1973" s="108"/>
      <c r="I1973" s="108">
        <v>0.17</v>
      </c>
      <c r="J1973" s="108">
        <v>0.32</v>
      </c>
      <c r="K1973" s="108"/>
      <c r="L1973" s="108">
        <v>5</v>
      </c>
      <c r="M1973" s="108">
        <v>2.5099999999999998</v>
      </c>
    </row>
    <row r="1974" spans="1:13" x14ac:dyDescent="0.3">
      <c r="A1974" s="402" t="s">
        <v>15334</v>
      </c>
      <c r="B1974" s="402">
        <v>9210132</v>
      </c>
      <c r="C1974" s="108">
        <v>0.32</v>
      </c>
      <c r="D1974" s="108"/>
      <c r="E1974" s="108"/>
      <c r="F1974" s="108"/>
      <c r="G1974" s="108"/>
      <c r="H1974" s="108"/>
      <c r="I1974" s="108">
        <v>0.32</v>
      </c>
      <c r="J1974" s="108"/>
      <c r="K1974" s="108">
        <v>0.32</v>
      </c>
      <c r="L1974" s="108">
        <v>0.96</v>
      </c>
      <c r="M1974" s="108">
        <v>0.32</v>
      </c>
    </row>
    <row r="1975" spans="1:13" x14ac:dyDescent="0.3">
      <c r="A1975" s="402" t="s">
        <v>15335</v>
      </c>
      <c r="B1975" s="402">
        <v>9210132</v>
      </c>
      <c r="C1975" s="108"/>
      <c r="D1975" s="108">
        <v>4</v>
      </c>
      <c r="E1975" s="108"/>
      <c r="F1975" s="108"/>
      <c r="G1975" s="108">
        <v>8</v>
      </c>
      <c r="H1975" s="108"/>
      <c r="I1975" s="108"/>
      <c r="J1975" s="108"/>
      <c r="K1975" s="108">
        <v>3.36</v>
      </c>
      <c r="L1975" s="108">
        <v>15.36</v>
      </c>
      <c r="M1975" s="108">
        <v>4</v>
      </c>
    </row>
    <row r="1976" spans="1:13" x14ac:dyDescent="0.3">
      <c r="A1976" s="402" t="s">
        <v>17900</v>
      </c>
      <c r="B1976" s="402">
        <v>9210144</v>
      </c>
      <c r="C1976" s="108"/>
      <c r="D1976" s="108">
        <v>2</v>
      </c>
      <c r="E1976" s="108"/>
      <c r="F1976" s="108"/>
      <c r="G1976" s="108">
        <v>2</v>
      </c>
      <c r="H1976" s="108"/>
      <c r="I1976" s="108"/>
      <c r="J1976" s="108"/>
      <c r="K1976" s="108">
        <v>3.84</v>
      </c>
      <c r="L1976" s="108">
        <v>7.84</v>
      </c>
      <c r="M1976" s="108">
        <v>2</v>
      </c>
    </row>
    <row r="1977" spans="1:13" x14ac:dyDescent="0.3">
      <c r="A1977" s="402" t="s">
        <v>15336</v>
      </c>
      <c r="B1977" s="402">
        <v>9210144</v>
      </c>
      <c r="C1977" s="108"/>
      <c r="D1977" s="108">
        <v>3</v>
      </c>
      <c r="E1977" s="108"/>
      <c r="F1977" s="108"/>
      <c r="G1977" s="108">
        <v>4</v>
      </c>
      <c r="H1977" s="108"/>
      <c r="I1977" s="108"/>
      <c r="J1977" s="108"/>
      <c r="K1977" s="108">
        <v>4.32</v>
      </c>
      <c r="L1977" s="108">
        <v>11.32</v>
      </c>
      <c r="M1977" s="108">
        <v>3</v>
      </c>
    </row>
    <row r="1978" spans="1:13" x14ac:dyDescent="0.3">
      <c r="A1978" s="402" t="s">
        <v>15337</v>
      </c>
      <c r="B1978" s="402">
        <v>9210244</v>
      </c>
      <c r="C1978" s="108"/>
      <c r="D1978" s="108"/>
      <c r="E1978" s="108"/>
      <c r="F1978" s="108"/>
      <c r="G1978" s="108"/>
      <c r="H1978" s="108">
        <v>150</v>
      </c>
      <c r="I1978" s="108"/>
      <c r="J1978" s="108"/>
      <c r="K1978" s="108"/>
      <c r="L1978" s="108">
        <v>150</v>
      </c>
      <c r="M1978" s="108">
        <v>0</v>
      </c>
    </row>
    <row r="1979" spans="1:13" x14ac:dyDescent="0.3">
      <c r="A1979" s="402" t="s">
        <v>17901</v>
      </c>
      <c r="B1979" s="402">
        <v>9210144</v>
      </c>
      <c r="C1979" s="108"/>
      <c r="D1979" s="108">
        <v>12</v>
      </c>
      <c r="E1979" s="108"/>
      <c r="F1979" s="108"/>
      <c r="G1979" s="108"/>
      <c r="H1979" s="108"/>
      <c r="I1979" s="108">
        <v>0.48</v>
      </c>
      <c r="J1979" s="108"/>
      <c r="K1979" s="108"/>
      <c r="L1979" s="108">
        <v>12.48</v>
      </c>
      <c r="M1979" s="108">
        <v>12</v>
      </c>
    </row>
    <row r="1980" spans="1:13" x14ac:dyDescent="0.3">
      <c r="A1980" s="402" t="s">
        <v>15338</v>
      </c>
      <c r="B1980" s="402">
        <v>9210144</v>
      </c>
      <c r="C1980" s="108"/>
      <c r="D1980" s="108">
        <v>10</v>
      </c>
      <c r="E1980" s="108"/>
      <c r="F1980" s="108"/>
      <c r="G1980" s="108"/>
      <c r="H1980" s="108"/>
      <c r="I1980" s="108">
        <v>1.44</v>
      </c>
      <c r="J1980" s="108"/>
      <c r="K1980" s="108"/>
      <c r="L1980" s="108">
        <v>11.44</v>
      </c>
      <c r="M1980" s="108">
        <v>10</v>
      </c>
    </row>
    <row r="1981" spans="1:13" x14ac:dyDescent="0.3">
      <c r="A1981" s="402" t="s">
        <v>15339</v>
      </c>
      <c r="B1981" s="402">
        <v>9210132</v>
      </c>
      <c r="C1981" s="108"/>
      <c r="D1981" s="108">
        <v>4</v>
      </c>
      <c r="E1981" s="108"/>
      <c r="F1981" s="108"/>
      <c r="G1981" s="108"/>
      <c r="H1981" s="108"/>
      <c r="I1981" s="108">
        <v>0.96</v>
      </c>
      <c r="J1981" s="108"/>
      <c r="K1981" s="108">
        <v>0.32</v>
      </c>
      <c r="L1981" s="108">
        <v>5.28</v>
      </c>
      <c r="M1981" s="108">
        <v>4</v>
      </c>
    </row>
    <row r="1982" spans="1:13" x14ac:dyDescent="0.3">
      <c r="A1982" s="402" t="s">
        <v>15340</v>
      </c>
      <c r="B1982" s="402">
        <v>9210132</v>
      </c>
      <c r="C1982" s="108"/>
      <c r="D1982" s="108">
        <v>8</v>
      </c>
      <c r="E1982" s="108"/>
      <c r="F1982" s="108"/>
      <c r="G1982" s="108">
        <v>12</v>
      </c>
      <c r="H1982" s="108"/>
      <c r="I1982" s="108"/>
      <c r="J1982" s="108">
        <v>0.32</v>
      </c>
      <c r="K1982" s="108"/>
      <c r="L1982" s="108">
        <v>20.32</v>
      </c>
      <c r="M1982" s="108">
        <v>8</v>
      </c>
    </row>
    <row r="1983" spans="1:13" x14ac:dyDescent="0.3">
      <c r="A1983" s="402" t="s">
        <v>15341</v>
      </c>
      <c r="B1983" s="402">
        <v>9210132</v>
      </c>
      <c r="C1983" s="108"/>
      <c r="D1983" s="108">
        <v>2</v>
      </c>
      <c r="E1983" s="108"/>
      <c r="F1983" s="108"/>
      <c r="G1983" s="108">
        <v>2</v>
      </c>
      <c r="H1983" s="108"/>
      <c r="I1983" s="108"/>
      <c r="J1983" s="108"/>
      <c r="K1983" s="108">
        <v>0.96</v>
      </c>
      <c r="L1983" s="108">
        <v>4.96</v>
      </c>
      <c r="M1983" s="108">
        <v>2</v>
      </c>
    </row>
    <row r="1984" spans="1:13" x14ac:dyDescent="0.3">
      <c r="A1984" s="402" t="s">
        <v>15342</v>
      </c>
      <c r="B1984" s="402">
        <v>9210144</v>
      </c>
      <c r="C1984" s="108"/>
      <c r="D1984" s="108">
        <v>1</v>
      </c>
      <c r="E1984" s="108"/>
      <c r="F1984" s="108"/>
      <c r="G1984" s="108">
        <v>2</v>
      </c>
      <c r="H1984" s="108"/>
      <c r="I1984" s="108"/>
      <c r="J1984" s="108"/>
      <c r="K1984" s="108">
        <v>0.48</v>
      </c>
      <c r="L1984" s="108">
        <v>3.48</v>
      </c>
      <c r="M1984" s="108">
        <v>1</v>
      </c>
    </row>
    <row r="1985" spans="1:14" x14ac:dyDescent="0.3">
      <c r="A1985" s="402" t="s">
        <v>19634</v>
      </c>
      <c r="B1985" s="402">
        <v>9210134</v>
      </c>
      <c r="C1985" s="108"/>
      <c r="D1985" s="108">
        <v>1</v>
      </c>
      <c r="E1985" s="108"/>
      <c r="F1985" s="108"/>
      <c r="G1985" s="108">
        <v>1</v>
      </c>
      <c r="H1985" s="108"/>
      <c r="I1985" s="108"/>
      <c r="J1985" s="108"/>
      <c r="K1985" s="108"/>
      <c r="L1985" s="108">
        <v>2</v>
      </c>
      <c r="M1985" s="108">
        <v>1</v>
      </c>
    </row>
    <row r="1986" spans="1:14" x14ac:dyDescent="0.3">
      <c r="A1986" s="402" t="s">
        <v>17111</v>
      </c>
      <c r="B1986" s="402">
        <v>9210134</v>
      </c>
      <c r="C1986" s="108"/>
      <c r="D1986" s="108">
        <v>1</v>
      </c>
      <c r="E1986" s="108"/>
      <c r="F1986" s="108"/>
      <c r="G1986" s="108">
        <v>1</v>
      </c>
      <c r="H1986" s="108"/>
      <c r="I1986" s="108"/>
      <c r="J1986" s="108"/>
      <c r="K1986" s="108">
        <v>0.32</v>
      </c>
      <c r="L1986" s="108">
        <v>2.3199999999999998</v>
      </c>
      <c r="M1986" s="108">
        <v>1</v>
      </c>
    </row>
    <row r="1987" spans="1:14" x14ac:dyDescent="0.3">
      <c r="A1987" s="402" t="s">
        <v>15343</v>
      </c>
      <c r="B1987" s="402">
        <v>9210132</v>
      </c>
      <c r="C1987" s="108"/>
      <c r="D1987" s="108">
        <v>6</v>
      </c>
      <c r="E1987" s="108"/>
      <c r="F1987" s="108"/>
      <c r="G1987" s="108">
        <v>4</v>
      </c>
      <c r="H1987" s="108"/>
      <c r="I1987" s="108"/>
      <c r="J1987" s="108"/>
      <c r="K1987" s="108">
        <v>0.64</v>
      </c>
      <c r="L1987" s="108">
        <v>10.64</v>
      </c>
      <c r="M1987" s="108">
        <v>6</v>
      </c>
    </row>
    <row r="1988" spans="1:14" x14ac:dyDescent="0.3">
      <c r="A1988" s="402" t="s">
        <v>15344</v>
      </c>
      <c r="B1988" s="402">
        <v>9210132</v>
      </c>
      <c r="C1988" s="108"/>
      <c r="D1988" s="108">
        <v>8</v>
      </c>
      <c r="E1988" s="108"/>
      <c r="F1988" s="108"/>
      <c r="G1988" s="108">
        <v>9</v>
      </c>
      <c r="H1988" s="108"/>
      <c r="I1988" s="108"/>
      <c r="J1988" s="108">
        <v>2.56</v>
      </c>
      <c r="K1988" s="108">
        <v>0.48</v>
      </c>
      <c r="L1988" s="108">
        <v>20.04</v>
      </c>
      <c r="M1988" s="108">
        <v>8</v>
      </c>
    </row>
    <row r="1989" spans="1:14" x14ac:dyDescent="0.3">
      <c r="A1989" s="402" t="s">
        <v>15345</v>
      </c>
      <c r="B1989" s="402">
        <v>9210132</v>
      </c>
      <c r="C1989" s="108">
        <v>0.48</v>
      </c>
      <c r="D1989" s="108"/>
      <c r="E1989" s="108"/>
      <c r="F1989" s="108"/>
      <c r="G1989" s="108"/>
      <c r="H1989" s="108"/>
      <c r="I1989" s="108">
        <v>0.48</v>
      </c>
      <c r="J1989" s="108"/>
      <c r="K1989" s="108">
        <v>0.64</v>
      </c>
      <c r="L1989" s="108">
        <v>1.6</v>
      </c>
      <c r="M1989" s="108">
        <v>0.48</v>
      </c>
    </row>
    <row r="1990" spans="1:14" x14ac:dyDescent="0.3">
      <c r="A1990" s="402" t="s">
        <v>15346</v>
      </c>
      <c r="B1990" s="402">
        <v>9210136</v>
      </c>
      <c r="C1990" s="108">
        <v>0.48</v>
      </c>
      <c r="D1990" s="108"/>
      <c r="E1990" s="108"/>
      <c r="F1990" s="108"/>
      <c r="G1990" s="108"/>
      <c r="H1990" s="108"/>
      <c r="I1990" s="108">
        <v>2.88</v>
      </c>
      <c r="J1990" s="108"/>
      <c r="K1990" s="108">
        <v>0.32</v>
      </c>
      <c r="L1990" s="108">
        <v>3.6799999999999997</v>
      </c>
      <c r="M1990" s="108">
        <v>0.48</v>
      </c>
    </row>
    <row r="1991" spans="1:14" x14ac:dyDescent="0.3">
      <c r="A1991" s="402" t="s">
        <v>27089</v>
      </c>
      <c r="B1991" s="402">
        <v>9210244</v>
      </c>
      <c r="C1991" s="108"/>
      <c r="D1991" s="108"/>
      <c r="E1991" s="108"/>
      <c r="F1991" s="108"/>
      <c r="G1991" s="108"/>
      <c r="H1991" s="108">
        <v>0</v>
      </c>
      <c r="I1991" s="108"/>
      <c r="J1991" s="108"/>
      <c r="K1991" s="108"/>
      <c r="L1991" s="108">
        <v>0</v>
      </c>
      <c r="M1991" s="108">
        <v>0</v>
      </c>
    </row>
    <row r="1992" spans="1:14" x14ac:dyDescent="0.3">
      <c r="A1992" s="402" t="s">
        <v>15347</v>
      </c>
      <c r="B1992" s="402">
        <v>9210132</v>
      </c>
      <c r="C1992" s="108"/>
      <c r="D1992" s="108">
        <v>4</v>
      </c>
      <c r="E1992" s="108"/>
      <c r="F1992" s="108"/>
      <c r="G1992" s="108">
        <v>6</v>
      </c>
      <c r="H1992" s="108"/>
      <c r="I1992" s="108"/>
      <c r="J1992" s="108"/>
      <c r="K1992" s="108"/>
      <c r="L1992" s="108">
        <v>10</v>
      </c>
      <c r="M1992" s="108">
        <v>4</v>
      </c>
    </row>
    <row r="1993" spans="1:14" x14ac:dyDescent="0.3">
      <c r="A1993" s="402" t="s">
        <v>15348</v>
      </c>
      <c r="B1993" s="402">
        <v>9210132</v>
      </c>
      <c r="C1993" s="108"/>
      <c r="D1993" s="108">
        <v>2</v>
      </c>
      <c r="E1993" s="108"/>
      <c r="F1993" s="108"/>
      <c r="G1993" s="108"/>
      <c r="H1993" s="108"/>
      <c r="I1993" s="108">
        <v>0.48</v>
      </c>
      <c r="J1993" s="108"/>
      <c r="K1993" s="108">
        <v>1.76</v>
      </c>
      <c r="L1993" s="108">
        <v>4.24</v>
      </c>
      <c r="M1993" s="108">
        <v>2</v>
      </c>
    </row>
    <row r="1994" spans="1:14" x14ac:dyDescent="0.3">
      <c r="A1994" s="402" t="s">
        <v>15349</v>
      </c>
      <c r="B1994" s="402">
        <v>9210132</v>
      </c>
      <c r="C1994" s="108"/>
      <c r="D1994" s="108">
        <v>3</v>
      </c>
      <c r="E1994" s="108"/>
      <c r="F1994" s="108"/>
      <c r="G1994" s="108">
        <v>2</v>
      </c>
      <c r="H1994" s="108"/>
      <c r="I1994" s="108"/>
      <c r="J1994" s="108">
        <v>0.32</v>
      </c>
      <c r="K1994" s="108"/>
      <c r="L1994" s="108">
        <v>5.32</v>
      </c>
      <c r="M1994" s="108">
        <v>3</v>
      </c>
    </row>
    <row r="1995" spans="1:14" x14ac:dyDescent="0.3">
      <c r="A1995" s="402" t="s">
        <v>15350</v>
      </c>
      <c r="B1995" s="402">
        <v>9210132</v>
      </c>
      <c r="C1995" s="108"/>
      <c r="D1995" s="108">
        <v>8</v>
      </c>
      <c r="E1995" s="108"/>
      <c r="F1995" s="108"/>
      <c r="G1995" s="108"/>
      <c r="H1995" s="108"/>
      <c r="I1995" s="108">
        <v>0.96</v>
      </c>
      <c r="J1995" s="108"/>
      <c r="K1995" s="108"/>
      <c r="L1995" s="108">
        <v>8.9600000000000009</v>
      </c>
      <c r="M1995" s="108">
        <v>8</v>
      </c>
    </row>
    <row r="1996" spans="1:14" x14ac:dyDescent="0.3">
      <c r="A1996" s="402" t="s">
        <v>15351</v>
      </c>
      <c r="B1996" s="402">
        <v>9210132</v>
      </c>
      <c r="C1996" s="108"/>
      <c r="D1996" s="108">
        <v>2</v>
      </c>
      <c r="E1996" s="108"/>
      <c r="F1996" s="108"/>
      <c r="G1996" s="108"/>
      <c r="H1996" s="108"/>
      <c r="I1996" s="108">
        <v>0.48</v>
      </c>
      <c r="J1996" s="108">
        <v>0.32</v>
      </c>
      <c r="K1996" s="108"/>
      <c r="L1996" s="108">
        <v>2.8</v>
      </c>
      <c r="M1996" s="108">
        <v>2</v>
      </c>
    </row>
    <row r="1997" spans="1:14" x14ac:dyDescent="0.3">
      <c r="A1997" s="402" t="s">
        <v>15352</v>
      </c>
      <c r="B1997" s="402">
        <v>9210135</v>
      </c>
      <c r="C1997" s="108"/>
      <c r="D1997" s="108">
        <v>2</v>
      </c>
      <c r="E1997" s="108"/>
      <c r="F1997" s="108"/>
      <c r="G1997" s="108">
        <v>3</v>
      </c>
      <c r="H1997" s="108"/>
      <c r="I1997" s="108"/>
      <c r="J1997" s="108"/>
      <c r="K1997" s="108"/>
      <c r="L1997" s="108">
        <v>5</v>
      </c>
      <c r="M1997" s="108">
        <v>2</v>
      </c>
    </row>
    <row r="1998" spans="1:14" x14ac:dyDescent="0.3">
      <c r="A1998" s="402" t="s">
        <v>15353</v>
      </c>
      <c r="B1998" s="402">
        <v>9210135</v>
      </c>
      <c r="C1998" s="108"/>
      <c r="D1998" s="108">
        <v>1</v>
      </c>
      <c r="E1998" s="108"/>
      <c r="F1998" s="108"/>
      <c r="G1998" s="108">
        <v>3</v>
      </c>
      <c r="H1998" s="108"/>
      <c r="I1998" s="108"/>
      <c r="J1998" s="108"/>
      <c r="K1998" s="108"/>
      <c r="L1998" s="108">
        <v>4</v>
      </c>
      <c r="M1998" s="108">
        <v>1</v>
      </c>
      <c r="N1998" s="70"/>
    </row>
    <row r="1999" spans="1:14" x14ac:dyDescent="0.3">
      <c r="A1999" s="402" t="s">
        <v>15354</v>
      </c>
      <c r="B1999" s="402">
        <v>9210134</v>
      </c>
      <c r="C1999" s="108"/>
      <c r="D1999" s="108"/>
      <c r="E1999" s="108">
        <v>2</v>
      </c>
      <c r="F1999" s="108"/>
      <c r="G1999" s="108">
        <v>3</v>
      </c>
      <c r="H1999" s="108"/>
      <c r="I1999" s="108"/>
      <c r="J1999" s="108"/>
      <c r="K1999" s="108">
        <v>1.28</v>
      </c>
      <c r="L1999" s="108">
        <v>6.28</v>
      </c>
      <c r="M1999" s="108">
        <v>2</v>
      </c>
    </row>
    <row r="2000" spans="1:14" x14ac:dyDescent="0.3">
      <c r="A2000" s="402" t="s">
        <v>15355</v>
      </c>
      <c r="B2000" s="402">
        <v>9210132</v>
      </c>
      <c r="C2000" s="108"/>
      <c r="D2000" s="108">
        <v>3</v>
      </c>
      <c r="E2000" s="108"/>
      <c r="F2000" s="108"/>
      <c r="G2000" s="108">
        <v>8</v>
      </c>
      <c r="H2000" s="108"/>
      <c r="I2000" s="108"/>
      <c r="J2000" s="108"/>
      <c r="K2000" s="108">
        <v>1.28</v>
      </c>
      <c r="L2000" s="108">
        <v>12.28</v>
      </c>
      <c r="M2000" s="108">
        <v>3</v>
      </c>
    </row>
    <row r="2001" spans="1:13" x14ac:dyDescent="0.3">
      <c r="A2001" s="402" t="s">
        <v>15356</v>
      </c>
      <c r="B2001" s="402">
        <v>9210132</v>
      </c>
      <c r="C2001" s="108">
        <v>0.32</v>
      </c>
      <c r="D2001" s="108"/>
      <c r="E2001" s="108"/>
      <c r="F2001" s="108"/>
      <c r="G2001" s="108"/>
      <c r="H2001" s="108"/>
      <c r="I2001" s="108">
        <v>0.48</v>
      </c>
      <c r="J2001" s="108"/>
      <c r="K2001" s="108">
        <v>0.48</v>
      </c>
      <c r="L2001" s="108">
        <v>1.28</v>
      </c>
      <c r="M2001" s="108">
        <v>0.32</v>
      </c>
    </row>
    <row r="2002" spans="1:13" x14ac:dyDescent="0.3">
      <c r="A2002" s="402" t="s">
        <v>15357</v>
      </c>
      <c r="B2002" s="402">
        <v>9210132</v>
      </c>
      <c r="C2002" s="108"/>
      <c r="D2002" s="108">
        <v>3</v>
      </c>
      <c r="E2002" s="108"/>
      <c r="F2002" s="108"/>
      <c r="G2002" s="108">
        <v>8</v>
      </c>
      <c r="H2002" s="108"/>
      <c r="I2002" s="108"/>
      <c r="J2002" s="108"/>
      <c r="K2002" s="108">
        <v>1.92</v>
      </c>
      <c r="L2002" s="108">
        <v>12.92</v>
      </c>
      <c r="M2002" s="108">
        <v>3</v>
      </c>
    </row>
    <row r="2003" spans="1:13" x14ac:dyDescent="0.3">
      <c r="A2003" s="402" t="s">
        <v>15358</v>
      </c>
      <c r="B2003" s="402">
        <v>9210144</v>
      </c>
      <c r="C2003" s="108"/>
      <c r="D2003" s="108">
        <v>1</v>
      </c>
      <c r="E2003" s="108"/>
      <c r="F2003" s="108"/>
      <c r="G2003" s="108"/>
      <c r="H2003" s="108"/>
      <c r="I2003" s="108">
        <v>0.96</v>
      </c>
      <c r="J2003" s="108"/>
      <c r="K2003" s="108">
        <v>0.96</v>
      </c>
      <c r="L2003" s="108">
        <v>2.92</v>
      </c>
      <c r="M2003" s="108">
        <v>1</v>
      </c>
    </row>
    <row r="2004" spans="1:13" x14ac:dyDescent="0.3">
      <c r="A2004" s="402" t="s">
        <v>15359</v>
      </c>
      <c r="B2004" s="402">
        <v>9210132</v>
      </c>
      <c r="C2004" s="108">
        <v>0.64</v>
      </c>
      <c r="D2004" s="108"/>
      <c r="E2004" s="108"/>
      <c r="F2004" s="108"/>
      <c r="G2004" s="108"/>
      <c r="H2004" s="108"/>
      <c r="I2004" s="108">
        <v>0.64</v>
      </c>
      <c r="J2004" s="108"/>
      <c r="K2004" s="108">
        <v>1.28</v>
      </c>
      <c r="L2004" s="108">
        <v>2.56</v>
      </c>
      <c r="M2004" s="108">
        <v>0.64</v>
      </c>
    </row>
    <row r="2005" spans="1:13" x14ac:dyDescent="0.3">
      <c r="A2005" s="402" t="s">
        <v>15360</v>
      </c>
      <c r="B2005" s="402">
        <v>9210132</v>
      </c>
      <c r="C2005" s="108"/>
      <c r="D2005" s="108">
        <v>1</v>
      </c>
      <c r="E2005" s="108"/>
      <c r="F2005" s="108"/>
      <c r="G2005" s="108">
        <v>1</v>
      </c>
      <c r="H2005" s="108"/>
      <c r="I2005" s="108"/>
      <c r="J2005" s="108"/>
      <c r="K2005" s="108">
        <v>0.32</v>
      </c>
      <c r="L2005" s="108">
        <v>2.3199999999999998</v>
      </c>
      <c r="M2005" s="108">
        <v>1</v>
      </c>
    </row>
    <row r="2006" spans="1:13" x14ac:dyDescent="0.3">
      <c r="A2006" s="402" t="s">
        <v>15361</v>
      </c>
      <c r="B2006" s="402">
        <v>9210140</v>
      </c>
      <c r="C2006" s="108"/>
      <c r="D2006" s="108">
        <v>1</v>
      </c>
      <c r="E2006" s="108"/>
      <c r="F2006" s="108"/>
      <c r="G2006" s="108"/>
      <c r="H2006" s="108"/>
      <c r="I2006" s="108">
        <v>0.96</v>
      </c>
      <c r="J2006" s="108"/>
      <c r="K2006" s="108"/>
      <c r="L2006" s="108">
        <v>1.96</v>
      </c>
      <c r="M2006" s="108">
        <v>1</v>
      </c>
    </row>
    <row r="2007" spans="1:13" x14ac:dyDescent="0.3">
      <c r="A2007" s="402" t="s">
        <v>15728</v>
      </c>
      <c r="B2007" s="402">
        <v>9210132</v>
      </c>
      <c r="C2007" s="108">
        <v>0.32</v>
      </c>
      <c r="D2007" s="108"/>
      <c r="E2007" s="108"/>
      <c r="F2007" s="108"/>
      <c r="G2007" s="108"/>
      <c r="H2007" s="108"/>
      <c r="I2007" s="108">
        <v>0.48</v>
      </c>
      <c r="J2007" s="108"/>
      <c r="K2007" s="108">
        <v>0.32</v>
      </c>
      <c r="L2007" s="108">
        <v>1.1200000000000001</v>
      </c>
      <c r="M2007" s="108">
        <v>0.32</v>
      </c>
    </row>
    <row r="2008" spans="1:13" x14ac:dyDescent="0.3">
      <c r="A2008" s="402" t="s">
        <v>15362</v>
      </c>
      <c r="B2008" s="402">
        <v>9210140</v>
      </c>
      <c r="C2008" s="108">
        <v>0.51</v>
      </c>
      <c r="D2008" s="108"/>
      <c r="E2008" s="108"/>
      <c r="F2008" s="108"/>
      <c r="G2008" s="108"/>
      <c r="H2008" s="108"/>
      <c r="I2008" s="108">
        <v>0.17</v>
      </c>
      <c r="J2008" s="108"/>
      <c r="K2008" s="108"/>
      <c r="L2008" s="108">
        <v>0.68</v>
      </c>
      <c r="M2008" s="108">
        <v>0.51</v>
      </c>
    </row>
    <row r="2009" spans="1:13" x14ac:dyDescent="0.3">
      <c r="A2009" s="402" t="s">
        <v>15363</v>
      </c>
      <c r="B2009" s="402">
        <v>9210132</v>
      </c>
      <c r="C2009" s="108">
        <v>0.51</v>
      </c>
      <c r="D2009" s="108">
        <v>24</v>
      </c>
      <c r="E2009" s="108"/>
      <c r="F2009" s="108"/>
      <c r="G2009" s="108">
        <v>18</v>
      </c>
      <c r="H2009" s="108"/>
      <c r="I2009" s="108"/>
      <c r="J2009" s="108">
        <v>5</v>
      </c>
      <c r="K2009" s="108"/>
      <c r="L2009" s="108">
        <v>47.510000000000005</v>
      </c>
      <c r="M2009" s="108">
        <v>24.51</v>
      </c>
    </row>
    <row r="2010" spans="1:13" x14ac:dyDescent="0.3">
      <c r="A2010" s="402" t="s">
        <v>15364</v>
      </c>
      <c r="B2010" s="402">
        <v>9210135</v>
      </c>
      <c r="C2010" s="108"/>
      <c r="D2010" s="108">
        <v>1</v>
      </c>
      <c r="E2010" s="108"/>
      <c r="F2010" s="108"/>
      <c r="G2010" s="108">
        <v>4</v>
      </c>
      <c r="H2010" s="108"/>
      <c r="I2010" s="108"/>
      <c r="J2010" s="108"/>
      <c r="K2010" s="108"/>
      <c r="L2010" s="108">
        <v>5</v>
      </c>
      <c r="M2010" s="108">
        <v>1</v>
      </c>
    </row>
    <row r="2011" spans="1:13" x14ac:dyDescent="0.3">
      <c r="A2011" s="402" t="s">
        <v>15365</v>
      </c>
      <c r="B2011" s="402">
        <v>9210144</v>
      </c>
      <c r="C2011" s="108"/>
      <c r="D2011" s="108">
        <v>2</v>
      </c>
      <c r="E2011" s="108"/>
      <c r="F2011" s="108"/>
      <c r="G2011" s="108">
        <v>2</v>
      </c>
      <c r="H2011" s="108"/>
      <c r="I2011" s="108"/>
      <c r="J2011" s="108"/>
      <c r="K2011" s="108">
        <v>0.64</v>
      </c>
      <c r="L2011" s="108">
        <v>4.6399999999999997</v>
      </c>
      <c r="M2011" s="108">
        <v>2</v>
      </c>
    </row>
    <row r="2012" spans="1:13" x14ac:dyDescent="0.3">
      <c r="A2012" s="402" t="s">
        <v>15366</v>
      </c>
      <c r="B2012" s="402">
        <v>9210140</v>
      </c>
      <c r="C2012" s="108">
        <v>0.32</v>
      </c>
      <c r="D2012" s="108">
        <v>1</v>
      </c>
      <c r="E2012" s="108"/>
      <c r="F2012" s="108"/>
      <c r="G2012" s="108"/>
      <c r="H2012" s="108"/>
      <c r="I2012" s="108"/>
      <c r="J2012" s="108">
        <v>0.96</v>
      </c>
      <c r="K2012" s="108"/>
      <c r="L2012" s="108">
        <v>2.2800000000000002</v>
      </c>
      <c r="M2012" s="108">
        <v>1.32</v>
      </c>
    </row>
    <row r="2013" spans="1:13" x14ac:dyDescent="0.3">
      <c r="A2013" s="402" t="s">
        <v>15366</v>
      </c>
      <c r="B2013" s="402">
        <v>9210240</v>
      </c>
      <c r="C2013" s="108"/>
      <c r="D2013" s="108"/>
      <c r="E2013" s="108"/>
      <c r="F2013" s="108"/>
      <c r="G2013" s="108">
        <v>1</v>
      </c>
      <c r="H2013" s="108"/>
      <c r="I2013" s="108"/>
      <c r="J2013" s="108"/>
      <c r="K2013" s="108"/>
      <c r="L2013" s="108">
        <v>1</v>
      </c>
      <c r="M2013" s="108">
        <v>0</v>
      </c>
    </row>
    <row r="2014" spans="1:13" x14ac:dyDescent="0.3">
      <c r="A2014" s="402" t="s">
        <v>15367</v>
      </c>
      <c r="B2014" s="402">
        <v>9210138</v>
      </c>
      <c r="C2014" s="108"/>
      <c r="D2014" s="108">
        <v>2</v>
      </c>
      <c r="E2014" s="108"/>
      <c r="F2014" s="108"/>
      <c r="G2014" s="108"/>
      <c r="H2014" s="108"/>
      <c r="I2014" s="108">
        <v>0.48</v>
      </c>
      <c r="J2014" s="108"/>
      <c r="K2014" s="108"/>
      <c r="L2014" s="108">
        <v>2.48</v>
      </c>
      <c r="M2014" s="108">
        <v>2</v>
      </c>
    </row>
    <row r="2015" spans="1:13" x14ac:dyDescent="0.3">
      <c r="A2015" s="402" t="s">
        <v>15368</v>
      </c>
      <c r="B2015" s="402">
        <v>9210144</v>
      </c>
      <c r="C2015" s="108"/>
      <c r="D2015" s="108">
        <v>3</v>
      </c>
      <c r="E2015" s="108"/>
      <c r="F2015" s="108"/>
      <c r="G2015" s="108"/>
      <c r="H2015" s="108"/>
      <c r="I2015" s="108">
        <v>0.96</v>
      </c>
      <c r="J2015" s="108"/>
      <c r="K2015" s="108">
        <v>0.48</v>
      </c>
      <c r="L2015" s="108">
        <v>4.4399999999999995</v>
      </c>
      <c r="M2015" s="108">
        <v>3</v>
      </c>
    </row>
    <row r="2016" spans="1:13" x14ac:dyDescent="0.3">
      <c r="A2016" s="402" t="s">
        <v>15369</v>
      </c>
      <c r="B2016" s="402">
        <v>9210135</v>
      </c>
      <c r="C2016" s="108"/>
      <c r="D2016" s="108">
        <v>1</v>
      </c>
      <c r="E2016" s="108"/>
      <c r="F2016" s="108"/>
      <c r="G2016" s="108">
        <v>1</v>
      </c>
      <c r="H2016" s="108"/>
      <c r="I2016" s="108"/>
      <c r="J2016" s="108"/>
      <c r="K2016" s="108">
        <v>0.48</v>
      </c>
      <c r="L2016" s="108">
        <v>2.48</v>
      </c>
      <c r="M2016" s="108">
        <v>1</v>
      </c>
    </row>
    <row r="2017" spans="1:13" x14ac:dyDescent="0.3">
      <c r="A2017" s="402" t="s">
        <v>15370</v>
      </c>
      <c r="B2017" s="402">
        <v>9210136</v>
      </c>
      <c r="C2017" s="108">
        <v>0.17</v>
      </c>
      <c r="D2017" s="108"/>
      <c r="E2017" s="108"/>
      <c r="F2017" s="108"/>
      <c r="G2017" s="108"/>
      <c r="H2017" s="108"/>
      <c r="I2017" s="108">
        <v>0.48</v>
      </c>
      <c r="J2017" s="108"/>
      <c r="K2017" s="108">
        <v>0.32</v>
      </c>
      <c r="L2017" s="108">
        <v>0.97</v>
      </c>
      <c r="M2017" s="108">
        <v>0.17</v>
      </c>
    </row>
    <row r="2018" spans="1:13" x14ac:dyDescent="0.3">
      <c r="A2018" s="402" t="s">
        <v>15371</v>
      </c>
      <c r="B2018" s="402">
        <v>9210140</v>
      </c>
      <c r="C2018" s="108"/>
      <c r="D2018" s="108">
        <v>4</v>
      </c>
      <c r="E2018" s="108"/>
      <c r="F2018" s="108"/>
      <c r="G2018" s="108">
        <v>2</v>
      </c>
      <c r="H2018" s="108"/>
      <c r="I2018" s="108"/>
      <c r="J2018" s="108"/>
      <c r="K2018" s="108"/>
      <c r="L2018" s="108">
        <v>6</v>
      </c>
      <c r="M2018" s="108">
        <v>4</v>
      </c>
    </row>
    <row r="2019" spans="1:13" x14ac:dyDescent="0.3">
      <c r="A2019" s="402" t="s">
        <v>15372</v>
      </c>
      <c r="B2019" s="402">
        <v>9210140</v>
      </c>
      <c r="C2019" s="108">
        <v>0.48</v>
      </c>
      <c r="D2019" s="108"/>
      <c r="E2019" s="108"/>
      <c r="F2019" s="108"/>
      <c r="G2019" s="108"/>
      <c r="H2019" s="108"/>
      <c r="I2019" s="108">
        <v>0.48</v>
      </c>
      <c r="J2019" s="108"/>
      <c r="K2019" s="108"/>
      <c r="L2019" s="108">
        <v>0.96</v>
      </c>
      <c r="M2019" s="108">
        <v>0.48</v>
      </c>
    </row>
    <row r="2020" spans="1:13" x14ac:dyDescent="0.3">
      <c r="A2020" s="402" t="s">
        <v>15373</v>
      </c>
      <c r="B2020" s="402">
        <v>9210140</v>
      </c>
      <c r="C2020" s="108">
        <v>0.17</v>
      </c>
      <c r="D2020" s="108"/>
      <c r="E2020" s="108"/>
      <c r="F2020" s="108"/>
      <c r="G2020" s="108"/>
      <c r="H2020" s="108"/>
      <c r="I2020" s="108">
        <v>0.32</v>
      </c>
      <c r="J2020" s="108"/>
      <c r="K2020" s="108"/>
      <c r="L2020" s="108">
        <v>0.49</v>
      </c>
      <c r="M2020" s="108">
        <v>0.17</v>
      </c>
    </row>
    <row r="2021" spans="1:13" x14ac:dyDescent="0.3">
      <c r="A2021" s="402" t="s">
        <v>15374</v>
      </c>
      <c r="B2021" s="402">
        <v>9210136</v>
      </c>
      <c r="C2021" s="108"/>
      <c r="D2021" s="108">
        <v>6</v>
      </c>
      <c r="E2021" s="108"/>
      <c r="F2021" s="108"/>
      <c r="G2021" s="108">
        <v>3</v>
      </c>
      <c r="H2021" s="108"/>
      <c r="I2021" s="108"/>
      <c r="J2021" s="108"/>
      <c r="K2021" s="108"/>
      <c r="L2021" s="108">
        <v>9</v>
      </c>
      <c r="M2021" s="108">
        <v>6</v>
      </c>
    </row>
    <row r="2022" spans="1:13" x14ac:dyDescent="0.3">
      <c r="A2022" s="402" t="s">
        <v>15375</v>
      </c>
      <c r="B2022" s="402">
        <v>9210140</v>
      </c>
      <c r="C2022" s="108"/>
      <c r="D2022" s="108">
        <v>2</v>
      </c>
      <c r="E2022" s="108"/>
      <c r="F2022" s="108"/>
      <c r="G2022" s="108">
        <v>1</v>
      </c>
      <c r="H2022" s="108"/>
      <c r="I2022" s="108"/>
      <c r="J2022" s="108"/>
      <c r="K2022" s="108">
        <v>0.96</v>
      </c>
      <c r="L2022" s="108">
        <v>3.96</v>
      </c>
      <c r="M2022" s="108">
        <v>2</v>
      </c>
    </row>
    <row r="2023" spans="1:13" x14ac:dyDescent="0.3">
      <c r="A2023" s="402" t="s">
        <v>15376</v>
      </c>
      <c r="B2023" s="402">
        <v>9210140</v>
      </c>
      <c r="C2023" s="108"/>
      <c r="D2023" s="108">
        <v>2</v>
      </c>
      <c r="E2023" s="108"/>
      <c r="F2023" s="108"/>
      <c r="G2023" s="108">
        <v>2</v>
      </c>
      <c r="H2023" s="108"/>
      <c r="I2023" s="108"/>
      <c r="J2023" s="108"/>
      <c r="K2023" s="108">
        <v>0.96</v>
      </c>
      <c r="L2023" s="108">
        <v>4.96</v>
      </c>
      <c r="M2023" s="108">
        <v>2</v>
      </c>
    </row>
    <row r="2024" spans="1:13" x14ac:dyDescent="0.3">
      <c r="A2024" s="402" t="s">
        <v>15377</v>
      </c>
      <c r="B2024" s="402">
        <v>9210140</v>
      </c>
      <c r="C2024" s="108">
        <v>0.51</v>
      </c>
      <c r="D2024" s="108"/>
      <c r="E2024" s="108"/>
      <c r="F2024" s="108"/>
      <c r="G2024" s="108"/>
      <c r="H2024" s="108"/>
      <c r="I2024" s="108">
        <v>0.17</v>
      </c>
      <c r="J2024" s="108"/>
      <c r="K2024" s="108"/>
      <c r="L2024" s="108">
        <v>0.68</v>
      </c>
      <c r="M2024" s="108">
        <v>0.51</v>
      </c>
    </row>
    <row r="2025" spans="1:13" x14ac:dyDescent="0.3">
      <c r="A2025" s="402" t="s">
        <v>15378</v>
      </c>
      <c r="B2025" s="402">
        <v>9210140</v>
      </c>
      <c r="C2025" s="108"/>
      <c r="D2025" s="108">
        <v>2</v>
      </c>
      <c r="E2025" s="108"/>
      <c r="F2025" s="108"/>
      <c r="G2025" s="108">
        <v>6</v>
      </c>
      <c r="H2025" s="108"/>
      <c r="I2025" s="108"/>
      <c r="J2025" s="108"/>
      <c r="K2025" s="108"/>
      <c r="L2025" s="108">
        <v>8</v>
      </c>
      <c r="M2025" s="108">
        <v>2</v>
      </c>
    </row>
    <row r="2026" spans="1:13" x14ac:dyDescent="0.3">
      <c r="A2026" s="402" t="s">
        <v>15379</v>
      </c>
      <c r="B2026" s="402">
        <v>9210134</v>
      </c>
      <c r="C2026" s="108">
        <v>1.44</v>
      </c>
      <c r="D2026" s="108"/>
      <c r="E2026" s="108"/>
      <c r="F2026" s="108"/>
      <c r="G2026" s="108">
        <v>2</v>
      </c>
      <c r="H2026" s="108"/>
      <c r="I2026" s="108"/>
      <c r="J2026" s="108"/>
      <c r="K2026" s="108">
        <v>0.48</v>
      </c>
      <c r="L2026" s="108">
        <v>3.92</v>
      </c>
      <c r="M2026" s="108">
        <v>1.44</v>
      </c>
    </row>
    <row r="2027" spans="1:13" x14ac:dyDescent="0.3">
      <c r="A2027" s="402" t="s">
        <v>15379</v>
      </c>
      <c r="B2027" s="402">
        <v>9210232</v>
      </c>
      <c r="C2027" s="108"/>
      <c r="D2027" s="108"/>
      <c r="E2027" s="108"/>
      <c r="F2027" s="108"/>
      <c r="G2027" s="108"/>
      <c r="H2027" s="108">
        <v>0</v>
      </c>
      <c r="I2027" s="108"/>
      <c r="J2027" s="108"/>
      <c r="K2027" s="108"/>
      <c r="L2027" s="108">
        <v>0</v>
      </c>
      <c r="M2027" s="108">
        <v>0</v>
      </c>
    </row>
    <row r="2028" spans="1:13" x14ac:dyDescent="0.3">
      <c r="A2028" s="402" t="s">
        <v>15380</v>
      </c>
      <c r="B2028" s="402">
        <v>9210138</v>
      </c>
      <c r="C2028" s="108"/>
      <c r="D2028" s="108">
        <v>4</v>
      </c>
      <c r="E2028" s="108"/>
      <c r="F2028" s="108"/>
      <c r="G2028" s="108">
        <v>8</v>
      </c>
      <c r="H2028" s="108"/>
      <c r="I2028" s="108"/>
      <c r="J2028" s="108">
        <v>2</v>
      </c>
      <c r="K2028" s="108">
        <v>2.88</v>
      </c>
      <c r="L2028" s="108">
        <v>16.88</v>
      </c>
      <c r="M2028" s="108">
        <v>4</v>
      </c>
    </row>
    <row r="2029" spans="1:13" x14ac:dyDescent="0.3">
      <c r="A2029" s="402" t="s">
        <v>15381</v>
      </c>
      <c r="B2029" s="402">
        <v>9210132</v>
      </c>
      <c r="C2029" s="108"/>
      <c r="D2029" s="108">
        <v>6</v>
      </c>
      <c r="E2029" s="108"/>
      <c r="F2029" s="108"/>
      <c r="G2029" s="108">
        <v>6</v>
      </c>
      <c r="H2029" s="108"/>
      <c r="I2029" s="108"/>
      <c r="J2029" s="108">
        <v>2.88</v>
      </c>
      <c r="K2029" s="108"/>
      <c r="L2029" s="108">
        <v>14.879999999999999</v>
      </c>
      <c r="M2029" s="108">
        <v>6</v>
      </c>
    </row>
    <row r="2030" spans="1:13" x14ac:dyDescent="0.3">
      <c r="A2030" s="402" t="s">
        <v>15382</v>
      </c>
      <c r="B2030" s="402">
        <v>9210132</v>
      </c>
      <c r="C2030" s="108"/>
      <c r="D2030" s="108">
        <v>21</v>
      </c>
      <c r="E2030" s="108"/>
      <c r="F2030" s="108"/>
      <c r="G2030" s="108">
        <v>48</v>
      </c>
      <c r="H2030" s="108"/>
      <c r="I2030" s="108"/>
      <c r="J2030" s="108">
        <v>4.8</v>
      </c>
      <c r="K2030" s="108">
        <v>2.2399999999999998</v>
      </c>
      <c r="L2030" s="108">
        <v>76.039999999999992</v>
      </c>
      <c r="M2030" s="108">
        <v>21</v>
      </c>
    </row>
    <row r="2031" spans="1:13" x14ac:dyDescent="0.3">
      <c r="A2031" s="402" t="s">
        <v>15383</v>
      </c>
      <c r="B2031" s="402">
        <v>9210136</v>
      </c>
      <c r="C2031" s="108">
        <v>1.92</v>
      </c>
      <c r="D2031" s="108"/>
      <c r="E2031" s="108"/>
      <c r="F2031" s="108"/>
      <c r="G2031" s="108">
        <v>1</v>
      </c>
      <c r="H2031" s="108"/>
      <c r="I2031" s="108"/>
      <c r="J2031" s="108"/>
      <c r="K2031" s="108">
        <v>0.48</v>
      </c>
      <c r="L2031" s="108">
        <v>3.4</v>
      </c>
      <c r="M2031" s="108">
        <v>1.92</v>
      </c>
    </row>
    <row r="2032" spans="1:13" x14ac:dyDescent="0.3">
      <c r="A2032" s="402" t="s">
        <v>15384</v>
      </c>
      <c r="B2032" s="402">
        <v>9210134</v>
      </c>
      <c r="C2032" s="108"/>
      <c r="D2032" s="108">
        <v>4</v>
      </c>
      <c r="E2032" s="108"/>
      <c r="F2032" s="108"/>
      <c r="G2032" s="108">
        <v>2</v>
      </c>
      <c r="H2032" s="108"/>
      <c r="I2032" s="108"/>
      <c r="J2032" s="108">
        <v>0.64</v>
      </c>
      <c r="K2032" s="108">
        <v>2.7199999999999998</v>
      </c>
      <c r="L2032" s="108">
        <v>9.36</v>
      </c>
      <c r="M2032" s="108">
        <v>4</v>
      </c>
    </row>
    <row r="2033" spans="1:13" x14ac:dyDescent="0.3">
      <c r="A2033" s="402" t="s">
        <v>15385</v>
      </c>
      <c r="B2033" s="402">
        <v>9210136</v>
      </c>
      <c r="C2033" s="108">
        <v>0.8</v>
      </c>
      <c r="D2033" s="108"/>
      <c r="E2033" s="108"/>
      <c r="F2033" s="108"/>
      <c r="G2033" s="108"/>
      <c r="H2033" s="108"/>
      <c r="I2033" s="108">
        <v>0.96</v>
      </c>
      <c r="J2033" s="108"/>
      <c r="K2033" s="108"/>
      <c r="L2033" s="108">
        <v>1.76</v>
      </c>
      <c r="M2033" s="108">
        <v>0.8</v>
      </c>
    </row>
    <row r="2034" spans="1:13" x14ac:dyDescent="0.3">
      <c r="A2034" s="402" t="s">
        <v>15386</v>
      </c>
      <c r="B2034" s="402">
        <v>9210136</v>
      </c>
      <c r="C2034" s="108">
        <v>0.96</v>
      </c>
      <c r="D2034" s="108"/>
      <c r="E2034" s="108"/>
      <c r="F2034" s="108"/>
      <c r="G2034" s="108"/>
      <c r="H2034" s="108"/>
      <c r="I2034" s="108">
        <v>0.48</v>
      </c>
      <c r="J2034" s="108"/>
      <c r="K2034" s="108"/>
      <c r="L2034" s="108">
        <v>1.44</v>
      </c>
      <c r="M2034" s="108">
        <v>0.96</v>
      </c>
    </row>
    <row r="2035" spans="1:13" x14ac:dyDescent="0.3">
      <c r="A2035" s="402" t="s">
        <v>15387</v>
      </c>
      <c r="B2035" s="402">
        <v>9210132</v>
      </c>
      <c r="C2035" s="108"/>
      <c r="D2035" s="108">
        <v>24</v>
      </c>
      <c r="E2035" s="108"/>
      <c r="F2035" s="108"/>
      <c r="G2035" s="108">
        <v>20</v>
      </c>
      <c r="H2035" s="108"/>
      <c r="I2035" s="108"/>
      <c r="J2035" s="108">
        <v>0.32</v>
      </c>
      <c r="K2035" s="108"/>
      <c r="L2035" s="108">
        <v>44.32</v>
      </c>
      <c r="M2035" s="108">
        <v>24</v>
      </c>
    </row>
    <row r="2036" spans="1:13" x14ac:dyDescent="0.3">
      <c r="A2036" s="402" t="s">
        <v>15971</v>
      </c>
      <c r="B2036" s="402">
        <v>9210132</v>
      </c>
      <c r="C2036" s="108">
        <v>0.48</v>
      </c>
      <c r="D2036" s="108"/>
      <c r="E2036" s="108"/>
      <c r="F2036" s="108"/>
      <c r="G2036" s="108"/>
      <c r="H2036" s="108"/>
      <c r="I2036" s="108">
        <v>0.48</v>
      </c>
      <c r="J2036" s="108"/>
      <c r="K2036" s="108">
        <v>0.32</v>
      </c>
      <c r="L2036" s="108">
        <v>1.28</v>
      </c>
      <c r="M2036" s="108">
        <v>0.48</v>
      </c>
    </row>
    <row r="2037" spans="1:13" x14ac:dyDescent="0.3">
      <c r="A2037" s="402" t="s">
        <v>17587</v>
      </c>
      <c r="B2037" s="402">
        <v>9210136</v>
      </c>
      <c r="C2037" s="108">
        <v>0.32</v>
      </c>
      <c r="D2037" s="108"/>
      <c r="E2037" s="108"/>
      <c r="F2037" s="108"/>
      <c r="G2037" s="108"/>
      <c r="H2037" s="108"/>
      <c r="I2037" s="108">
        <v>0.32</v>
      </c>
      <c r="J2037" s="108"/>
      <c r="K2037" s="108">
        <v>0.32</v>
      </c>
      <c r="L2037" s="108">
        <v>0.96</v>
      </c>
      <c r="M2037" s="108">
        <v>0.32</v>
      </c>
    </row>
    <row r="2038" spans="1:13" x14ac:dyDescent="0.3">
      <c r="A2038" s="402" t="s">
        <v>15388</v>
      </c>
      <c r="B2038" s="402">
        <v>9210138</v>
      </c>
      <c r="C2038" s="108"/>
      <c r="D2038" s="108">
        <v>2</v>
      </c>
      <c r="E2038" s="108"/>
      <c r="F2038" s="108"/>
      <c r="G2038" s="108">
        <v>4</v>
      </c>
      <c r="H2038" s="108"/>
      <c r="I2038" s="108"/>
      <c r="J2038" s="108">
        <v>0.32</v>
      </c>
      <c r="K2038" s="108"/>
      <c r="L2038" s="108">
        <v>6.32</v>
      </c>
      <c r="M2038" s="108">
        <v>2</v>
      </c>
    </row>
    <row r="2039" spans="1:13" x14ac:dyDescent="0.3">
      <c r="A2039" s="402" t="s">
        <v>15389</v>
      </c>
      <c r="B2039" s="402">
        <v>9210136</v>
      </c>
      <c r="C2039" s="108"/>
      <c r="D2039" s="108">
        <v>1</v>
      </c>
      <c r="E2039" s="108"/>
      <c r="F2039" s="108"/>
      <c r="G2039" s="108">
        <v>6</v>
      </c>
      <c r="H2039" s="108"/>
      <c r="I2039" s="108"/>
      <c r="J2039" s="108"/>
      <c r="K2039" s="108">
        <v>0.48</v>
      </c>
      <c r="L2039" s="108">
        <v>7.48</v>
      </c>
      <c r="M2039" s="108">
        <v>1</v>
      </c>
    </row>
    <row r="2040" spans="1:13" x14ac:dyDescent="0.3">
      <c r="A2040" s="402" t="s">
        <v>15390</v>
      </c>
      <c r="B2040" s="402">
        <v>9210136</v>
      </c>
      <c r="C2040" s="108">
        <v>0.48</v>
      </c>
      <c r="D2040" s="108"/>
      <c r="E2040" s="108"/>
      <c r="F2040" s="108"/>
      <c r="G2040" s="108"/>
      <c r="H2040" s="108"/>
      <c r="I2040" s="108">
        <v>0.48</v>
      </c>
      <c r="J2040" s="108"/>
      <c r="K2040" s="108">
        <v>0.32</v>
      </c>
      <c r="L2040" s="108">
        <v>1.28</v>
      </c>
      <c r="M2040" s="108">
        <v>0.48</v>
      </c>
    </row>
    <row r="2041" spans="1:13" x14ac:dyDescent="0.3">
      <c r="A2041" s="402" t="s">
        <v>15391</v>
      </c>
      <c r="B2041" s="402">
        <v>9210132</v>
      </c>
      <c r="C2041" s="108">
        <v>0.32</v>
      </c>
      <c r="D2041" s="108"/>
      <c r="E2041" s="108"/>
      <c r="F2041" s="108"/>
      <c r="G2041" s="108"/>
      <c r="H2041" s="108"/>
      <c r="I2041" s="108">
        <v>0.32</v>
      </c>
      <c r="J2041" s="108"/>
      <c r="K2041" s="108">
        <v>0.32</v>
      </c>
      <c r="L2041" s="108">
        <v>0.96</v>
      </c>
      <c r="M2041" s="108">
        <v>0.32</v>
      </c>
    </row>
    <row r="2042" spans="1:13" x14ac:dyDescent="0.3">
      <c r="A2042" s="402" t="s">
        <v>15392</v>
      </c>
      <c r="B2042" s="402">
        <v>9210136</v>
      </c>
      <c r="C2042" s="108">
        <v>0.96</v>
      </c>
      <c r="D2042" s="108"/>
      <c r="E2042" s="108"/>
      <c r="F2042" s="108"/>
      <c r="G2042" s="108">
        <v>1</v>
      </c>
      <c r="H2042" s="108"/>
      <c r="I2042" s="108"/>
      <c r="J2042" s="108"/>
      <c r="K2042" s="108">
        <v>0.48</v>
      </c>
      <c r="L2042" s="108">
        <v>2.44</v>
      </c>
      <c r="M2042" s="108">
        <v>0.96</v>
      </c>
    </row>
    <row r="2043" spans="1:13" x14ac:dyDescent="0.3">
      <c r="A2043" s="402" t="s">
        <v>15393</v>
      </c>
      <c r="B2043" s="402">
        <v>9210138</v>
      </c>
      <c r="C2043" s="108"/>
      <c r="D2043" s="108">
        <v>1</v>
      </c>
      <c r="E2043" s="108"/>
      <c r="F2043" s="108"/>
      <c r="G2043" s="108">
        <v>1</v>
      </c>
      <c r="H2043" s="108"/>
      <c r="I2043" s="108"/>
      <c r="J2043" s="108"/>
      <c r="K2043" s="108"/>
      <c r="L2043" s="108">
        <v>2</v>
      </c>
      <c r="M2043" s="108">
        <v>1</v>
      </c>
    </row>
    <row r="2044" spans="1:13" x14ac:dyDescent="0.3">
      <c r="A2044" s="402" t="s">
        <v>15394</v>
      </c>
      <c r="B2044" s="402">
        <v>9210132</v>
      </c>
      <c r="C2044" s="108"/>
      <c r="D2044" s="108">
        <v>1</v>
      </c>
      <c r="E2044" s="108"/>
      <c r="F2044" s="108"/>
      <c r="G2044" s="108">
        <v>2</v>
      </c>
      <c r="H2044" s="108"/>
      <c r="I2044" s="108"/>
      <c r="J2044" s="108"/>
      <c r="K2044" s="108"/>
      <c r="L2044" s="108">
        <v>3</v>
      </c>
      <c r="M2044" s="108">
        <v>1</v>
      </c>
    </row>
    <row r="2045" spans="1:13" x14ac:dyDescent="0.3">
      <c r="A2045" s="402" t="s">
        <v>15395</v>
      </c>
      <c r="B2045" s="402">
        <v>9210138</v>
      </c>
      <c r="C2045" s="108">
        <v>0.32</v>
      </c>
      <c r="D2045" s="108"/>
      <c r="E2045" s="108"/>
      <c r="F2045" s="108"/>
      <c r="G2045" s="108"/>
      <c r="H2045" s="108"/>
      <c r="I2045" s="108">
        <v>0.32</v>
      </c>
      <c r="J2045" s="108"/>
      <c r="K2045" s="108">
        <v>0.32</v>
      </c>
      <c r="L2045" s="108">
        <v>0.96</v>
      </c>
      <c r="M2045" s="108">
        <v>0.32</v>
      </c>
    </row>
    <row r="2046" spans="1:13" x14ac:dyDescent="0.3">
      <c r="A2046" s="402" t="s">
        <v>15396</v>
      </c>
      <c r="B2046" s="402">
        <v>9210136</v>
      </c>
      <c r="C2046" s="108"/>
      <c r="D2046" s="108">
        <v>1</v>
      </c>
      <c r="E2046" s="108"/>
      <c r="F2046" s="108"/>
      <c r="G2046" s="108"/>
      <c r="H2046" s="108"/>
      <c r="I2046" s="108">
        <v>0.48</v>
      </c>
      <c r="J2046" s="108"/>
      <c r="K2046" s="108">
        <v>0.32</v>
      </c>
      <c r="L2046" s="108">
        <v>1.8</v>
      </c>
      <c r="M2046" s="108">
        <v>1</v>
      </c>
    </row>
    <row r="2047" spans="1:13" x14ac:dyDescent="0.3">
      <c r="A2047" s="402" t="s">
        <v>15397</v>
      </c>
      <c r="B2047" s="402">
        <v>9210136</v>
      </c>
      <c r="C2047" s="108"/>
      <c r="D2047" s="108">
        <v>1</v>
      </c>
      <c r="E2047" s="108"/>
      <c r="F2047" s="108"/>
      <c r="G2047" s="108">
        <v>1</v>
      </c>
      <c r="H2047" s="108"/>
      <c r="I2047" s="108"/>
      <c r="J2047" s="108"/>
      <c r="K2047" s="108">
        <v>0.64</v>
      </c>
      <c r="L2047" s="108">
        <v>2.64</v>
      </c>
      <c r="M2047" s="108">
        <v>1</v>
      </c>
    </row>
    <row r="2048" spans="1:13" x14ac:dyDescent="0.3">
      <c r="A2048" s="402" t="s">
        <v>15398</v>
      </c>
      <c r="B2048" s="402">
        <v>9210144</v>
      </c>
      <c r="C2048" s="108"/>
      <c r="D2048" s="108">
        <v>2</v>
      </c>
      <c r="E2048" s="108"/>
      <c r="F2048" s="108"/>
      <c r="G2048" s="108"/>
      <c r="H2048" s="108"/>
      <c r="I2048" s="108">
        <v>0.96</v>
      </c>
      <c r="J2048" s="108"/>
      <c r="K2048" s="108"/>
      <c r="L2048" s="108">
        <v>2.96</v>
      </c>
      <c r="M2048" s="108">
        <v>2</v>
      </c>
    </row>
    <row r="2049" spans="1:13" x14ac:dyDescent="0.3">
      <c r="A2049" s="402" t="s">
        <v>15399</v>
      </c>
      <c r="B2049" s="402">
        <v>9210140</v>
      </c>
      <c r="C2049" s="108"/>
      <c r="D2049" s="108">
        <v>2</v>
      </c>
      <c r="E2049" s="108"/>
      <c r="F2049" s="108"/>
      <c r="G2049" s="108">
        <v>2</v>
      </c>
      <c r="H2049" s="108"/>
      <c r="I2049" s="108"/>
      <c r="J2049" s="108"/>
      <c r="K2049" s="108"/>
      <c r="L2049" s="108">
        <v>4</v>
      </c>
      <c r="M2049" s="108">
        <v>2</v>
      </c>
    </row>
    <row r="2050" spans="1:13" x14ac:dyDescent="0.3">
      <c r="A2050" s="402" t="s">
        <v>15400</v>
      </c>
      <c r="B2050" s="402">
        <v>9210136</v>
      </c>
      <c r="C2050" s="108"/>
      <c r="D2050" s="108"/>
      <c r="E2050" s="108">
        <v>4</v>
      </c>
      <c r="F2050" s="108"/>
      <c r="G2050" s="108">
        <v>2</v>
      </c>
      <c r="H2050" s="108"/>
      <c r="I2050" s="108"/>
      <c r="J2050" s="108"/>
      <c r="K2050" s="108"/>
      <c r="L2050" s="108">
        <v>6</v>
      </c>
      <c r="M2050" s="108">
        <v>4</v>
      </c>
    </row>
    <row r="2051" spans="1:13" x14ac:dyDescent="0.3">
      <c r="A2051" s="402" t="s">
        <v>15401</v>
      </c>
      <c r="B2051" s="402">
        <v>9210132</v>
      </c>
      <c r="C2051" s="108"/>
      <c r="D2051" s="108">
        <v>3</v>
      </c>
      <c r="E2051" s="108"/>
      <c r="F2051" s="108"/>
      <c r="G2051" s="108">
        <v>3</v>
      </c>
      <c r="H2051" s="108"/>
      <c r="I2051" s="108"/>
      <c r="J2051" s="108"/>
      <c r="K2051" s="108">
        <v>0.48</v>
      </c>
      <c r="L2051" s="108">
        <v>6.48</v>
      </c>
      <c r="M2051" s="108">
        <v>3</v>
      </c>
    </row>
    <row r="2052" spans="1:13" x14ac:dyDescent="0.3">
      <c r="A2052" s="402" t="s">
        <v>15402</v>
      </c>
      <c r="B2052" s="402">
        <v>9210132</v>
      </c>
      <c r="C2052" s="108">
        <v>0.96</v>
      </c>
      <c r="D2052" s="108"/>
      <c r="E2052" s="108"/>
      <c r="F2052" s="108"/>
      <c r="G2052" s="108"/>
      <c r="H2052" s="108"/>
      <c r="I2052" s="108">
        <v>0.32</v>
      </c>
      <c r="J2052" s="108"/>
      <c r="K2052" s="108">
        <v>0.32</v>
      </c>
      <c r="L2052" s="108">
        <v>1.6</v>
      </c>
      <c r="M2052" s="108">
        <v>0.96</v>
      </c>
    </row>
    <row r="2053" spans="1:13" x14ac:dyDescent="0.3">
      <c r="A2053" s="402" t="s">
        <v>16685</v>
      </c>
      <c r="B2053" s="402">
        <v>9210136</v>
      </c>
      <c r="C2053" s="108"/>
      <c r="D2053" s="108">
        <v>2</v>
      </c>
      <c r="E2053" s="108"/>
      <c r="F2053" s="108"/>
      <c r="G2053" s="108">
        <v>1</v>
      </c>
      <c r="H2053" s="108"/>
      <c r="I2053" s="108"/>
      <c r="J2053" s="108">
        <v>0.32</v>
      </c>
      <c r="K2053" s="108"/>
      <c r="L2053" s="108">
        <v>3.32</v>
      </c>
      <c r="M2053" s="108">
        <v>2</v>
      </c>
    </row>
    <row r="2054" spans="1:13" x14ac:dyDescent="0.3">
      <c r="A2054" s="402" t="s">
        <v>15403</v>
      </c>
      <c r="B2054" s="402">
        <v>9210136</v>
      </c>
      <c r="C2054" s="108">
        <v>1.92</v>
      </c>
      <c r="D2054" s="108"/>
      <c r="E2054" s="108"/>
      <c r="F2054" s="108"/>
      <c r="G2054" s="108"/>
      <c r="H2054" s="108"/>
      <c r="I2054" s="108">
        <v>1.44</v>
      </c>
      <c r="J2054" s="108"/>
      <c r="K2054" s="108">
        <v>0.96</v>
      </c>
      <c r="L2054" s="108">
        <v>4.32</v>
      </c>
      <c r="M2054" s="108">
        <v>1.92</v>
      </c>
    </row>
    <row r="2055" spans="1:13" x14ac:dyDescent="0.3">
      <c r="A2055" s="402" t="s">
        <v>15404</v>
      </c>
      <c r="B2055" s="402">
        <v>9210136</v>
      </c>
      <c r="C2055" s="108"/>
      <c r="D2055" s="108"/>
      <c r="E2055" s="108">
        <v>1</v>
      </c>
      <c r="F2055" s="108"/>
      <c r="G2055" s="108"/>
      <c r="H2055" s="108"/>
      <c r="I2055" s="108">
        <v>0.48</v>
      </c>
      <c r="J2055" s="108"/>
      <c r="K2055" s="108"/>
      <c r="L2055" s="108">
        <v>1.48</v>
      </c>
      <c r="M2055" s="108">
        <v>1</v>
      </c>
    </row>
    <row r="2056" spans="1:13" x14ac:dyDescent="0.3">
      <c r="A2056" s="402" t="s">
        <v>15405</v>
      </c>
      <c r="B2056" s="402">
        <v>9210132</v>
      </c>
      <c r="C2056" s="108"/>
      <c r="D2056" s="108">
        <v>2</v>
      </c>
      <c r="E2056" s="108"/>
      <c r="F2056" s="108"/>
      <c r="G2056" s="108"/>
      <c r="H2056" s="108"/>
      <c r="I2056" s="108">
        <v>0.48</v>
      </c>
      <c r="J2056" s="108"/>
      <c r="K2056" s="108">
        <v>0.48</v>
      </c>
      <c r="L2056" s="108">
        <v>2.96</v>
      </c>
      <c r="M2056" s="108">
        <v>2</v>
      </c>
    </row>
    <row r="2057" spans="1:13" x14ac:dyDescent="0.3">
      <c r="A2057" s="402" t="s">
        <v>15406</v>
      </c>
      <c r="B2057" s="402">
        <v>9210132</v>
      </c>
      <c r="C2057" s="108"/>
      <c r="D2057" s="108">
        <v>2</v>
      </c>
      <c r="E2057" s="108"/>
      <c r="F2057" s="108"/>
      <c r="G2057" s="108"/>
      <c r="H2057" s="108"/>
      <c r="I2057" s="108">
        <v>1.44</v>
      </c>
      <c r="J2057" s="108"/>
      <c r="K2057" s="108"/>
      <c r="L2057" s="108">
        <v>3.44</v>
      </c>
      <c r="M2057" s="108">
        <v>2</v>
      </c>
    </row>
    <row r="2058" spans="1:13" x14ac:dyDescent="0.3">
      <c r="A2058" s="402" t="s">
        <v>15407</v>
      </c>
      <c r="B2058" s="402">
        <v>9210144</v>
      </c>
      <c r="C2058" s="108"/>
      <c r="D2058" s="108">
        <v>2</v>
      </c>
      <c r="E2058" s="108"/>
      <c r="F2058" s="108"/>
      <c r="G2058" s="108">
        <v>2</v>
      </c>
      <c r="H2058" s="108"/>
      <c r="I2058" s="108"/>
      <c r="J2058" s="108"/>
      <c r="K2058" s="108"/>
      <c r="L2058" s="108">
        <v>4</v>
      </c>
      <c r="M2058" s="108">
        <v>2</v>
      </c>
    </row>
    <row r="2059" spans="1:13" x14ac:dyDescent="0.3">
      <c r="A2059" s="402" t="s">
        <v>15408</v>
      </c>
      <c r="B2059" s="402">
        <v>9210136</v>
      </c>
      <c r="C2059" s="108"/>
      <c r="D2059" s="108">
        <v>3</v>
      </c>
      <c r="E2059" s="108"/>
      <c r="F2059" s="108"/>
      <c r="G2059" s="108">
        <v>1</v>
      </c>
      <c r="H2059" s="108"/>
      <c r="I2059" s="108"/>
      <c r="J2059" s="108"/>
      <c r="K2059" s="108">
        <v>1.92</v>
      </c>
      <c r="L2059" s="108">
        <v>5.92</v>
      </c>
      <c r="M2059" s="108">
        <v>3</v>
      </c>
    </row>
    <row r="2060" spans="1:13" x14ac:dyDescent="0.3">
      <c r="A2060" s="402" t="s">
        <v>15409</v>
      </c>
      <c r="B2060" s="402">
        <v>9210136</v>
      </c>
      <c r="C2060" s="108"/>
      <c r="D2060" s="108">
        <v>1</v>
      </c>
      <c r="E2060" s="108"/>
      <c r="F2060" s="108"/>
      <c r="G2060" s="108"/>
      <c r="H2060" s="108"/>
      <c r="I2060" s="108">
        <v>0.8</v>
      </c>
      <c r="J2060" s="108"/>
      <c r="K2060" s="108">
        <v>0.32</v>
      </c>
      <c r="L2060" s="108">
        <v>2.12</v>
      </c>
      <c r="M2060" s="108">
        <v>1</v>
      </c>
    </row>
    <row r="2061" spans="1:13" x14ac:dyDescent="0.3">
      <c r="A2061" s="402" t="s">
        <v>15410</v>
      </c>
      <c r="B2061" s="402">
        <v>9210136</v>
      </c>
      <c r="C2061" s="108"/>
      <c r="D2061" s="108">
        <v>3</v>
      </c>
      <c r="E2061" s="108"/>
      <c r="F2061" s="108"/>
      <c r="G2061" s="108">
        <v>12</v>
      </c>
      <c r="H2061" s="108"/>
      <c r="I2061" s="108"/>
      <c r="J2061" s="108">
        <v>2</v>
      </c>
      <c r="K2061" s="108"/>
      <c r="L2061" s="108">
        <v>17</v>
      </c>
      <c r="M2061" s="108">
        <v>3</v>
      </c>
    </row>
    <row r="2062" spans="1:13" x14ac:dyDescent="0.3">
      <c r="A2062" s="402" t="s">
        <v>15411</v>
      </c>
      <c r="B2062" s="402">
        <v>9210136</v>
      </c>
      <c r="C2062" s="108">
        <v>0.51</v>
      </c>
      <c r="D2062" s="108"/>
      <c r="E2062" s="108"/>
      <c r="F2062" s="108"/>
      <c r="G2062" s="108"/>
      <c r="H2062" s="108"/>
      <c r="I2062" s="108"/>
      <c r="J2062" s="108"/>
      <c r="K2062" s="108"/>
      <c r="L2062" s="108">
        <v>0.51</v>
      </c>
      <c r="M2062" s="108">
        <v>0.51</v>
      </c>
    </row>
    <row r="2063" spans="1:13" x14ac:dyDescent="0.3">
      <c r="A2063" s="402" t="s">
        <v>15412</v>
      </c>
      <c r="B2063" s="402">
        <v>9210138</v>
      </c>
      <c r="C2063" s="108"/>
      <c r="D2063" s="108">
        <v>12</v>
      </c>
      <c r="E2063" s="108"/>
      <c r="F2063" s="108"/>
      <c r="G2063" s="108">
        <v>4</v>
      </c>
      <c r="H2063" s="108"/>
      <c r="I2063" s="108"/>
      <c r="J2063" s="108">
        <v>1.28</v>
      </c>
      <c r="K2063" s="108"/>
      <c r="L2063" s="108">
        <v>17.28</v>
      </c>
      <c r="M2063" s="108">
        <v>12</v>
      </c>
    </row>
    <row r="2064" spans="1:13" x14ac:dyDescent="0.3">
      <c r="A2064" s="402" t="s">
        <v>15413</v>
      </c>
      <c r="B2064" s="402">
        <v>9210132</v>
      </c>
      <c r="C2064" s="108"/>
      <c r="D2064" s="108">
        <v>24</v>
      </c>
      <c r="E2064" s="108"/>
      <c r="F2064" s="108"/>
      <c r="G2064" s="108">
        <v>16</v>
      </c>
      <c r="H2064" s="108"/>
      <c r="I2064" s="108"/>
      <c r="J2064" s="108">
        <v>3.2</v>
      </c>
      <c r="K2064" s="108"/>
      <c r="L2064" s="108">
        <v>43.2</v>
      </c>
      <c r="M2064" s="108">
        <v>24</v>
      </c>
    </row>
    <row r="2065" spans="1:13" x14ac:dyDescent="0.3">
      <c r="A2065" s="402" t="s">
        <v>16468</v>
      </c>
      <c r="B2065" s="402">
        <v>9210136</v>
      </c>
      <c r="C2065" s="108">
        <v>0.17</v>
      </c>
      <c r="D2065" s="108"/>
      <c r="E2065" s="108"/>
      <c r="F2065" s="108"/>
      <c r="G2065" s="108"/>
      <c r="H2065" s="108"/>
      <c r="I2065" s="108">
        <v>0.32</v>
      </c>
      <c r="J2065" s="108"/>
      <c r="K2065" s="108">
        <v>0.32</v>
      </c>
      <c r="L2065" s="108">
        <v>0.81</v>
      </c>
      <c r="M2065" s="108">
        <v>0.17</v>
      </c>
    </row>
    <row r="2066" spans="1:13" x14ac:dyDescent="0.3">
      <c r="A2066" s="402" t="s">
        <v>15414</v>
      </c>
      <c r="B2066" s="402">
        <v>9210136</v>
      </c>
      <c r="C2066" s="108"/>
      <c r="D2066" s="108">
        <v>8</v>
      </c>
      <c r="E2066" s="108"/>
      <c r="F2066" s="108"/>
      <c r="G2066" s="108">
        <v>8</v>
      </c>
      <c r="H2066" s="108"/>
      <c r="I2066" s="108"/>
      <c r="J2066" s="108">
        <v>2</v>
      </c>
      <c r="K2066" s="108"/>
      <c r="L2066" s="108">
        <v>18</v>
      </c>
      <c r="M2066" s="108">
        <v>8</v>
      </c>
    </row>
    <row r="2067" spans="1:13" x14ac:dyDescent="0.3">
      <c r="A2067" s="402" t="s">
        <v>15415</v>
      </c>
      <c r="B2067" s="402">
        <v>9210136</v>
      </c>
      <c r="C2067" s="108">
        <v>0.17</v>
      </c>
      <c r="D2067" s="108"/>
      <c r="E2067" s="108"/>
      <c r="F2067" s="108"/>
      <c r="G2067" s="108"/>
      <c r="H2067" s="108"/>
      <c r="I2067" s="108">
        <v>0.48</v>
      </c>
      <c r="J2067" s="108"/>
      <c r="K2067" s="108">
        <v>0.64</v>
      </c>
      <c r="L2067" s="108">
        <v>1.29</v>
      </c>
      <c r="M2067" s="108">
        <v>0.17</v>
      </c>
    </row>
    <row r="2068" spans="1:13" x14ac:dyDescent="0.3">
      <c r="A2068" s="402" t="s">
        <v>15416</v>
      </c>
      <c r="B2068" s="402">
        <v>9210132</v>
      </c>
      <c r="C2068" s="108"/>
      <c r="D2068" s="108">
        <v>2</v>
      </c>
      <c r="E2068" s="108"/>
      <c r="F2068" s="108"/>
      <c r="G2068" s="108">
        <v>2</v>
      </c>
      <c r="H2068" s="108"/>
      <c r="I2068" s="108"/>
      <c r="J2068" s="108"/>
      <c r="K2068" s="108">
        <v>0.64</v>
      </c>
      <c r="L2068" s="108">
        <v>4.6399999999999997</v>
      </c>
      <c r="M2068" s="108">
        <v>2</v>
      </c>
    </row>
    <row r="2069" spans="1:13" x14ac:dyDescent="0.3">
      <c r="A2069" s="402" t="s">
        <v>15417</v>
      </c>
      <c r="B2069" s="402">
        <v>9210136</v>
      </c>
      <c r="C2069" s="108">
        <v>1.7000000000000002</v>
      </c>
      <c r="D2069" s="108"/>
      <c r="E2069" s="108"/>
      <c r="F2069" s="108"/>
      <c r="G2069" s="108"/>
      <c r="H2069" s="108"/>
      <c r="I2069" s="108"/>
      <c r="J2069" s="108"/>
      <c r="K2069" s="108"/>
      <c r="L2069" s="108">
        <v>1.7000000000000002</v>
      </c>
      <c r="M2069" s="108">
        <v>1.7000000000000002</v>
      </c>
    </row>
    <row r="2070" spans="1:13" x14ac:dyDescent="0.3">
      <c r="A2070" s="402" t="s">
        <v>15418</v>
      </c>
      <c r="B2070" s="402">
        <v>9210136</v>
      </c>
      <c r="C2070" s="108">
        <v>0.48</v>
      </c>
      <c r="D2070" s="108"/>
      <c r="E2070" s="108"/>
      <c r="F2070" s="108"/>
      <c r="G2070" s="108"/>
      <c r="H2070" s="108"/>
      <c r="I2070" s="108">
        <v>0.48</v>
      </c>
      <c r="J2070" s="108"/>
      <c r="K2070" s="108">
        <v>0.32</v>
      </c>
      <c r="L2070" s="108">
        <v>1.28</v>
      </c>
      <c r="M2070" s="108">
        <v>0.48</v>
      </c>
    </row>
    <row r="2071" spans="1:13" x14ac:dyDescent="0.3">
      <c r="A2071" s="402" t="s">
        <v>15419</v>
      </c>
      <c r="B2071" s="402">
        <v>9210136</v>
      </c>
      <c r="C2071" s="108"/>
      <c r="D2071" s="108">
        <v>2</v>
      </c>
      <c r="E2071" s="108"/>
      <c r="F2071" s="108"/>
      <c r="G2071" s="108">
        <v>2</v>
      </c>
      <c r="H2071" s="108"/>
      <c r="I2071" s="108"/>
      <c r="J2071" s="108"/>
      <c r="K2071" s="108">
        <v>1.44</v>
      </c>
      <c r="L2071" s="108">
        <v>5.4399999999999995</v>
      </c>
      <c r="M2071" s="108">
        <v>2</v>
      </c>
    </row>
    <row r="2072" spans="1:13" x14ac:dyDescent="0.3">
      <c r="A2072" s="402" t="s">
        <v>15420</v>
      </c>
      <c r="B2072" s="402">
        <v>9210136</v>
      </c>
      <c r="C2072" s="108">
        <v>0.64</v>
      </c>
      <c r="D2072" s="108"/>
      <c r="E2072" s="108"/>
      <c r="F2072" s="108"/>
      <c r="G2072" s="108"/>
      <c r="H2072" s="108"/>
      <c r="I2072" s="108">
        <v>0.48</v>
      </c>
      <c r="J2072" s="108"/>
      <c r="K2072" s="108"/>
      <c r="L2072" s="108">
        <v>1.1200000000000001</v>
      </c>
      <c r="M2072" s="108">
        <v>0.64</v>
      </c>
    </row>
    <row r="2073" spans="1:13" x14ac:dyDescent="0.3">
      <c r="A2073" s="402" t="s">
        <v>15421</v>
      </c>
      <c r="B2073" s="402">
        <v>9210136</v>
      </c>
      <c r="C2073" s="108"/>
      <c r="D2073" s="108">
        <v>4</v>
      </c>
      <c r="E2073" s="108"/>
      <c r="F2073" s="108"/>
      <c r="G2073" s="108">
        <v>20</v>
      </c>
      <c r="H2073" s="108"/>
      <c r="I2073" s="108"/>
      <c r="J2073" s="108">
        <v>0.32</v>
      </c>
      <c r="K2073" s="108"/>
      <c r="L2073" s="108">
        <v>24.32</v>
      </c>
      <c r="M2073" s="108">
        <v>4</v>
      </c>
    </row>
    <row r="2074" spans="1:13" x14ac:dyDescent="0.3">
      <c r="A2074" s="402" t="s">
        <v>15422</v>
      </c>
      <c r="B2074" s="402">
        <v>9210136</v>
      </c>
      <c r="C2074" s="108">
        <v>0.48</v>
      </c>
      <c r="D2074" s="108"/>
      <c r="E2074" s="108"/>
      <c r="F2074" s="108"/>
      <c r="G2074" s="108"/>
      <c r="H2074" s="108"/>
      <c r="I2074" s="108">
        <v>0.48</v>
      </c>
      <c r="J2074" s="108"/>
      <c r="K2074" s="108"/>
      <c r="L2074" s="108">
        <v>0.96</v>
      </c>
      <c r="M2074" s="108">
        <v>0.48</v>
      </c>
    </row>
    <row r="2075" spans="1:13" x14ac:dyDescent="0.3">
      <c r="A2075" s="402" t="s">
        <v>15423</v>
      </c>
      <c r="B2075" s="402">
        <v>9210140</v>
      </c>
      <c r="C2075" s="108"/>
      <c r="D2075" s="108">
        <v>3</v>
      </c>
      <c r="E2075" s="108"/>
      <c r="F2075" s="108"/>
      <c r="G2075" s="108"/>
      <c r="H2075" s="108"/>
      <c r="I2075" s="108">
        <v>0.96</v>
      </c>
      <c r="J2075" s="108"/>
      <c r="K2075" s="108"/>
      <c r="L2075" s="108">
        <v>3.96</v>
      </c>
      <c r="M2075" s="108">
        <v>3</v>
      </c>
    </row>
    <row r="2076" spans="1:13" x14ac:dyDescent="0.3">
      <c r="A2076" s="402" t="s">
        <v>15424</v>
      </c>
      <c r="B2076" s="402">
        <v>9210136</v>
      </c>
      <c r="C2076" s="108"/>
      <c r="D2076" s="108">
        <v>8</v>
      </c>
      <c r="E2076" s="108"/>
      <c r="F2076" s="108"/>
      <c r="G2076" s="108">
        <v>8</v>
      </c>
      <c r="H2076" s="108"/>
      <c r="I2076" s="108"/>
      <c r="J2076" s="108">
        <v>1.92</v>
      </c>
      <c r="K2076" s="108"/>
      <c r="L2076" s="108">
        <v>17.920000000000002</v>
      </c>
      <c r="M2076" s="108">
        <v>8</v>
      </c>
    </row>
    <row r="2077" spans="1:13" x14ac:dyDescent="0.3">
      <c r="A2077" s="402" t="s">
        <v>15425</v>
      </c>
      <c r="B2077" s="402">
        <v>9210144</v>
      </c>
      <c r="C2077" s="108"/>
      <c r="D2077" s="108">
        <v>4</v>
      </c>
      <c r="E2077" s="108"/>
      <c r="F2077" s="108"/>
      <c r="G2077" s="108">
        <v>6</v>
      </c>
      <c r="H2077" s="108"/>
      <c r="I2077" s="108"/>
      <c r="J2077" s="108">
        <v>0.32</v>
      </c>
      <c r="K2077" s="108">
        <v>0.48</v>
      </c>
      <c r="L2077" s="108">
        <v>10.8</v>
      </c>
      <c r="M2077" s="108">
        <v>4</v>
      </c>
    </row>
    <row r="2078" spans="1:13" x14ac:dyDescent="0.3">
      <c r="A2078" s="402" t="s">
        <v>15426</v>
      </c>
      <c r="B2078" s="402">
        <v>9210144</v>
      </c>
      <c r="C2078" s="108"/>
      <c r="D2078" s="108">
        <v>1</v>
      </c>
      <c r="E2078" s="108"/>
      <c r="F2078" s="108"/>
      <c r="G2078" s="108"/>
      <c r="H2078" s="108"/>
      <c r="I2078" s="108">
        <v>0.48</v>
      </c>
      <c r="J2078" s="108"/>
      <c r="K2078" s="108"/>
      <c r="L2078" s="108">
        <v>1.48</v>
      </c>
      <c r="M2078" s="108">
        <v>1</v>
      </c>
    </row>
    <row r="2079" spans="1:13" x14ac:dyDescent="0.3">
      <c r="A2079" s="402" t="s">
        <v>15427</v>
      </c>
      <c r="B2079" s="402">
        <v>9210136</v>
      </c>
      <c r="C2079" s="108">
        <v>0.32</v>
      </c>
      <c r="D2079" s="108"/>
      <c r="E2079" s="108"/>
      <c r="F2079" s="108"/>
      <c r="G2079" s="108"/>
      <c r="H2079" s="108"/>
      <c r="I2079" s="108">
        <v>0.48</v>
      </c>
      <c r="J2079" s="108"/>
      <c r="K2079" s="108"/>
      <c r="L2079" s="108">
        <v>0.8</v>
      </c>
      <c r="M2079" s="108">
        <v>0.32</v>
      </c>
    </row>
    <row r="2080" spans="1:13" x14ac:dyDescent="0.3">
      <c r="A2080" s="402" t="s">
        <v>15428</v>
      </c>
      <c r="B2080" s="402">
        <v>9210136</v>
      </c>
      <c r="C2080" s="108"/>
      <c r="D2080" s="108"/>
      <c r="E2080" s="108"/>
      <c r="F2080" s="108"/>
      <c r="G2080" s="108"/>
      <c r="H2080" s="108"/>
      <c r="I2080" s="108"/>
      <c r="J2080" s="108">
        <v>0.32</v>
      </c>
      <c r="K2080" s="108"/>
      <c r="L2080" s="108">
        <v>0.32</v>
      </c>
      <c r="M2080" s="108">
        <v>0</v>
      </c>
    </row>
    <row r="2081" spans="1:13" x14ac:dyDescent="0.3">
      <c r="A2081" s="402" t="s">
        <v>15429</v>
      </c>
      <c r="B2081" s="402">
        <v>9210132</v>
      </c>
      <c r="C2081" s="108"/>
      <c r="D2081" s="108">
        <v>2</v>
      </c>
      <c r="E2081" s="108"/>
      <c r="F2081" s="108"/>
      <c r="G2081" s="108"/>
      <c r="H2081" s="108"/>
      <c r="I2081" s="108"/>
      <c r="J2081" s="108"/>
      <c r="K2081" s="108">
        <v>2.4</v>
      </c>
      <c r="L2081" s="108">
        <v>4.4000000000000004</v>
      </c>
      <c r="M2081" s="108">
        <v>2</v>
      </c>
    </row>
    <row r="2082" spans="1:13" x14ac:dyDescent="0.3">
      <c r="A2082" s="402" t="s">
        <v>15430</v>
      </c>
      <c r="B2082" s="402">
        <v>9210136</v>
      </c>
      <c r="C2082" s="108">
        <v>2.88</v>
      </c>
      <c r="D2082" s="108"/>
      <c r="E2082" s="108"/>
      <c r="F2082" s="108"/>
      <c r="G2082" s="108"/>
      <c r="H2082" s="108"/>
      <c r="I2082" s="108">
        <v>5.76</v>
      </c>
      <c r="J2082" s="108"/>
      <c r="K2082" s="108"/>
      <c r="L2082" s="108">
        <v>8.64</v>
      </c>
      <c r="M2082" s="108">
        <v>2.88</v>
      </c>
    </row>
    <row r="2083" spans="1:13" x14ac:dyDescent="0.3">
      <c r="A2083" s="402" t="s">
        <v>15431</v>
      </c>
      <c r="B2083" s="402">
        <v>9210136</v>
      </c>
      <c r="C2083" s="108">
        <v>0.48</v>
      </c>
      <c r="D2083" s="108"/>
      <c r="E2083" s="108"/>
      <c r="F2083" s="108"/>
      <c r="G2083" s="108"/>
      <c r="H2083" s="108"/>
      <c r="I2083" s="108">
        <v>0.48</v>
      </c>
      <c r="J2083" s="108"/>
      <c r="K2083" s="108"/>
      <c r="L2083" s="108">
        <v>0.96</v>
      </c>
      <c r="M2083" s="108">
        <v>0.48</v>
      </c>
    </row>
    <row r="2084" spans="1:13" x14ac:dyDescent="0.3">
      <c r="A2084" s="402" t="s">
        <v>15432</v>
      </c>
      <c r="B2084" s="402">
        <v>9210134</v>
      </c>
      <c r="C2084" s="108"/>
      <c r="D2084" s="108">
        <v>2</v>
      </c>
      <c r="E2084" s="108"/>
      <c r="F2084" s="108"/>
      <c r="G2084" s="108">
        <v>12</v>
      </c>
      <c r="H2084" s="108"/>
      <c r="I2084" s="108"/>
      <c r="J2084" s="108">
        <v>3.84</v>
      </c>
      <c r="K2084" s="108">
        <v>1.92</v>
      </c>
      <c r="L2084" s="108">
        <v>19.759999999999998</v>
      </c>
      <c r="M2084" s="108">
        <v>2</v>
      </c>
    </row>
    <row r="2085" spans="1:13" x14ac:dyDescent="0.3">
      <c r="A2085" s="402" t="s">
        <v>15433</v>
      </c>
      <c r="B2085" s="402">
        <v>9210144</v>
      </c>
      <c r="C2085" s="108"/>
      <c r="D2085" s="108">
        <v>1</v>
      </c>
      <c r="E2085" s="108"/>
      <c r="F2085" s="108"/>
      <c r="G2085" s="108"/>
      <c r="H2085" s="108"/>
      <c r="I2085" s="108">
        <v>0.48</v>
      </c>
      <c r="J2085" s="108"/>
      <c r="K2085" s="108">
        <v>0.32</v>
      </c>
      <c r="L2085" s="108">
        <v>1.8</v>
      </c>
      <c r="M2085" s="108">
        <v>1</v>
      </c>
    </row>
    <row r="2086" spans="1:13" x14ac:dyDescent="0.3">
      <c r="A2086" s="402" t="s">
        <v>15434</v>
      </c>
      <c r="B2086" s="402">
        <v>9210136</v>
      </c>
      <c r="C2086" s="108"/>
      <c r="D2086" s="108">
        <v>2</v>
      </c>
      <c r="E2086" s="108"/>
      <c r="F2086" s="108"/>
      <c r="G2086" s="108"/>
      <c r="H2086" s="108"/>
      <c r="I2086" s="108">
        <v>0.48</v>
      </c>
      <c r="J2086" s="108"/>
      <c r="K2086" s="108">
        <v>0.48</v>
      </c>
      <c r="L2086" s="108">
        <v>2.96</v>
      </c>
      <c r="M2086" s="108">
        <v>2</v>
      </c>
    </row>
    <row r="2087" spans="1:13" x14ac:dyDescent="0.3">
      <c r="A2087" s="402" t="s">
        <v>15435</v>
      </c>
      <c r="B2087" s="402">
        <v>9210136</v>
      </c>
      <c r="C2087" s="108">
        <v>0.48</v>
      </c>
      <c r="D2087" s="108"/>
      <c r="E2087" s="108"/>
      <c r="F2087" s="108"/>
      <c r="G2087" s="108"/>
      <c r="H2087" s="108"/>
      <c r="I2087" s="108">
        <v>0.96</v>
      </c>
      <c r="J2087" s="108"/>
      <c r="K2087" s="108">
        <v>0.64</v>
      </c>
      <c r="L2087" s="108">
        <v>2.08</v>
      </c>
      <c r="M2087" s="108">
        <v>0.48</v>
      </c>
    </row>
    <row r="2088" spans="1:13" x14ac:dyDescent="0.3">
      <c r="A2088" s="402" t="s">
        <v>15436</v>
      </c>
      <c r="B2088" s="402">
        <v>9210144</v>
      </c>
      <c r="C2088" s="108"/>
      <c r="D2088" s="108">
        <v>1</v>
      </c>
      <c r="E2088" s="108"/>
      <c r="F2088" s="108"/>
      <c r="G2088" s="108"/>
      <c r="H2088" s="108"/>
      <c r="I2088" s="108">
        <v>0.64</v>
      </c>
      <c r="J2088" s="108"/>
      <c r="K2088" s="108">
        <v>5.2799999999999994</v>
      </c>
      <c r="L2088" s="108">
        <v>6.92</v>
      </c>
      <c r="M2088" s="108">
        <v>1</v>
      </c>
    </row>
    <row r="2089" spans="1:13" x14ac:dyDescent="0.3">
      <c r="A2089" s="402" t="s">
        <v>15437</v>
      </c>
      <c r="B2089" s="402">
        <v>9210136</v>
      </c>
      <c r="C2089" s="108"/>
      <c r="D2089" s="108">
        <v>2</v>
      </c>
      <c r="E2089" s="108"/>
      <c r="F2089" s="108"/>
      <c r="G2089" s="108"/>
      <c r="H2089" s="108"/>
      <c r="I2089" s="108">
        <v>0.96</v>
      </c>
      <c r="J2089" s="108">
        <v>0.32</v>
      </c>
      <c r="K2089" s="108"/>
      <c r="L2089" s="108">
        <v>3.28</v>
      </c>
      <c r="M2089" s="108">
        <v>2</v>
      </c>
    </row>
    <row r="2090" spans="1:13" x14ac:dyDescent="0.3">
      <c r="A2090" s="402" t="s">
        <v>15438</v>
      </c>
      <c r="B2090" s="402">
        <v>9210136</v>
      </c>
      <c r="C2090" s="108"/>
      <c r="D2090" s="108"/>
      <c r="E2090" s="108"/>
      <c r="F2090" s="108"/>
      <c r="G2090" s="108">
        <v>72</v>
      </c>
      <c r="H2090" s="108"/>
      <c r="I2090" s="108"/>
      <c r="J2090" s="108">
        <v>10</v>
      </c>
      <c r="K2090" s="108"/>
      <c r="L2090" s="108">
        <v>82</v>
      </c>
      <c r="M2090" s="108">
        <v>0</v>
      </c>
    </row>
    <row r="2091" spans="1:13" x14ac:dyDescent="0.3">
      <c r="A2091" s="402" t="s">
        <v>15438</v>
      </c>
      <c r="B2091" s="402">
        <v>9210236</v>
      </c>
      <c r="C2091" s="108"/>
      <c r="D2091" s="108"/>
      <c r="E2091" s="108"/>
      <c r="F2091" s="108">
        <v>0</v>
      </c>
      <c r="G2091" s="108"/>
      <c r="H2091" s="108"/>
      <c r="I2091" s="108"/>
      <c r="J2091" s="108"/>
      <c r="K2091" s="108"/>
      <c r="L2091" s="108">
        <v>0</v>
      </c>
      <c r="M2091" s="108">
        <v>0</v>
      </c>
    </row>
    <row r="2092" spans="1:13" x14ac:dyDescent="0.3">
      <c r="A2092" s="402" t="s">
        <v>15439</v>
      </c>
      <c r="B2092" s="402">
        <v>9210132</v>
      </c>
      <c r="C2092" s="108"/>
      <c r="D2092" s="108">
        <v>2</v>
      </c>
      <c r="E2092" s="108"/>
      <c r="F2092" s="108"/>
      <c r="G2092" s="108"/>
      <c r="H2092" s="108"/>
      <c r="I2092" s="108">
        <v>1.44</v>
      </c>
      <c r="J2092" s="108"/>
      <c r="K2092" s="108">
        <v>1.6</v>
      </c>
      <c r="L2092" s="108">
        <v>5.04</v>
      </c>
      <c r="M2092" s="108">
        <v>2</v>
      </c>
    </row>
    <row r="2093" spans="1:13" x14ac:dyDescent="0.3">
      <c r="A2093" s="402" t="s">
        <v>15440</v>
      </c>
      <c r="B2093" s="402">
        <v>9210140</v>
      </c>
      <c r="C2093" s="108">
        <v>0.48</v>
      </c>
      <c r="D2093" s="108"/>
      <c r="E2093" s="108"/>
      <c r="F2093" s="108"/>
      <c r="G2093" s="108"/>
      <c r="H2093" s="108"/>
      <c r="I2093" s="108">
        <v>1.92</v>
      </c>
      <c r="J2093" s="108"/>
      <c r="K2093" s="108">
        <v>0.96</v>
      </c>
      <c r="L2093" s="108">
        <v>3.36</v>
      </c>
      <c r="M2093" s="108">
        <v>0.48</v>
      </c>
    </row>
    <row r="2094" spans="1:13" x14ac:dyDescent="0.3">
      <c r="A2094" s="402" t="s">
        <v>15441</v>
      </c>
      <c r="B2094" s="402">
        <v>9210140</v>
      </c>
      <c r="C2094" s="108">
        <v>0.48</v>
      </c>
      <c r="D2094" s="108"/>
      <c r="E2094" s="108"/>
      <c r="F2094" s="108"/>
      <c r="G2094" s="108">
        <v>6</v>
      </c>
      <c r="H2094" s="108"/>
      <c r="I2094" s="108"/>
      <c r="J2094" s="108">
        <v>0.64</v>
      </c>
      <c r="K2094" s="108"/>
      <c r="L2094" s="108">
        <v>7.12</v>
      </c>
      <c r="M2094" s="108">
        <v>0.48</v>
      </c>
    </row>
    <row r="2095" spans="1:13" x14ac:dyDescent="0.3">
      <c r="A2095" s="402" t="s">
        <v>15442</v>
      </c>
      <c r="B2095" s="402">
        <v>9210132</v>
      </c>
      <c r="C2095" s="108">
        <v>0.51</v>
      </c>
      <c r="D2095" s="108">
        <v>6</v>
      </c>
      <c r="E2095" s="108"/>
      <c r="F2095" s="108"/>
      <c r="G2095" s="108">
        <v>16</v>
      </c>
      <c r="H2095" s="108"/>
      <c r="I2095" s="108"/>
      <c r="J2095" s="108"/>
      <c r="K2095" s="108"/>
      <c r="L2095" s="108">
        <v>22.509999999999998</v>
      </c>
      <c r="M2095" s="108">
        <v>6.51</v>
      </c>
    </row>
    <row r="2096" spans="1:13" x14ac:dyDescent="0.3">
      <c r="A2096" s="402" t="s">
        <v>15443</v>
      </c>
      <c r="B2096" s="402">
        <v>9210132</v>
      </c>
      <c r="C2096" s="108">
        <v>1.92</v>
      </c>
      <c r="D2096" s="108"/>
      <c r="E2096" s="108"/>
      <c r="F2096" s="108"/>
      <c r="G2096" s="108"/>
      <c r="H2096" s="108"/>
      <c r="I2096" s="108">
        <v>0.32</v>
      </c>
      <c r="J2096" s="108"/>
      <c r="K2096" s="108"/>
      <c r="L2096" s="108">
        <v>2.2399999999999998</v>
      </c>
      <c r="M2096" s="108">
        <v>1.92</v>
      </c>
    </row>
    <row r="2097" spans="1:13" x14ac:dyDescent="0.3">
      <c r="A2097" s="402" t="s">
        <v>16497</v>
      </c>
      <c r="B2097" s="402">
        <v>9210136</v>
      </c>
      <c r="C2097" s="108">
        <v>0.32</v>
      </c>
      <c r="D2097" s="108"/>
      <c r="E2097" s="108"/>
      <c r="F2097" s="108"/>
      <c r="G2097" s="108"/>
      <c r="H2097" s="108"/>
      <c r="I2097" s="108">
        <v>0.48</v>
      </c>
      <c r="J2097" s="108"/>
      <c r="K2097" s="108"/>
      <c r="L2097" s="108">
        <v>0.8</v>
      </c>
      <c r="M2097" s="108">
        <v>0.32</v>
      </c>
    </row>
    <row r="2098" spans="1:13" x14ac:dyDescent="0.3">
      <c r="A2098" s="402" t="s">
        <v>15444</v>
      </c>
      <c r="B2098" s="402">
        <v>9210136</v>
      </c>
      <c r="C2098" s="108"/>
      <c r="D2098" s="108">
        <v>4</v>
      </c>
      <c r="E2098" s="108"/>
      <c r="F2098" s="108"/>
      <c r="G2098" s="108">
        <v>4</v>
      </c>
      <c r="H2098" s="108"/>
      <c r="I2098" s="108"/>
      <c r="J2098" s="108">
        <v>3.52</v>
      </c>
      <c r="K2098" s="108">
        <v>3.84</v>
      </c>
      <c r="L2098" s="108">
        <v>15.36</v>
      </c>
      <c r="M2098" s="108">
        <v>4</v>
      </c>
    </row>
    <row r="2099" spans="1:13" x14ac:dyDescent="0.3">
      <c r="A2099" s="402" t="s">
        <v>15445</v>
      </c>
      <c r="B2099" s="402">
        <v>9210136</v>
      </c>
      <c r="C2099" s="108"/>
      <c r="D2099" s="108">
        <v>6</v>
      </c>
      <c r="E2099" s="108"/>
      <c r="F2099" s="108"/>
      <c r="G2099" s="108">
        <v>6</v>
      </c>
      <c r="H2099" s="108"/>
      <c r="I2099" s="108"/>
      <c r="J2099" s="108">
        <v>0.64</v>
      </c>
      <c r="K2099" s="108"/>
      <c r="L2099" s="108">
        <v>12.64</v>
      </c>
      <c r="M2099" s="108">
        <v>6</v>
      </c>
    </row>
    <row r="2100" spans="1:13" x14ac:dyDescent="0.3">
      <c r="A2100" s="402" t="s">
        <v>15874</v>
      </c>
      <c r="B2100" s="402">
        <v>9210244</v>
      </c>
      <c r="C2100" s="108"/>
      <c r="D2100" s="108"/>
      <c r="E2100" s="108"/>
      <c r="F2100" s="108">
        <v>0</v>
      </c>
      <c r="G2100" s="108"/>
      <c r="H2100" s="108"/>
      <c r="I2100" s="108"/>
      <c r="J2100" s="108"/>
      <c r="K2100" s="108"/>
      <c r="L2100" s="108">
        <v>0</v>
      </c>
      <c r="M2100" s="108">
        <v>0</v>
      </c>
    </row>
    <row r="2101" spans="1:13" x14ac:dyDescent="0.3">
      <c r="A2101" s="402" t="s">
        <v>15875</v>
      </c>
      <c r="B2101" s="402">
        <v>9210138</v>
      </c>
      <c r="C2101" s="108">
        <v>3.84</v>
      </c>
      <c r="D2101" s="108"/>
      <c r="E2101" s="108"/>
      <c r="F2101" s="108"/>
      <c r="G2101" s="108"/>
      <c r="H2101" s="108"/>
      <c r="I2101" s="108">
        <v>4.8</v>
      </c>
      <c r="J2101" s="108"/>
      <c r="K2101" s="108">
        <v>1.92</v>
      </c>
      <c r="L2101" s="108">
        <v>10.56</v>
      </c>
      <c r="M2101" s="108">
        <v>3.84</v>
      </c>
    </row>
    <row r="2102" spans="1:13" x14ac:dyDescent="0.3">
      <c r="A2102" s="402" t="s">
        <v>16149</v>
      </c>
      <c r="B2102" s="402">
        <v>9210236</v>
      </c>
      <c r="C2102" s="108"/>
      <c r="D2102" s="108"/>
      <c r="E2102" s="108"/>
      <c r="F2102" s="108"/>
      <c r="G2102" s="108"/>
      <c r="H2102" s="108">
        <v>0</v>
      </c>
      <c r="I2102" s="108"/>
      <c r="J2102" s="108"/>
      <c r="K2102" s="108"/>
      <c r="L2102" s="108">
        <v>0</v>
      </c>
      <c r="M2102" s="108">
        <v>0</v>
      </c>
    </row>
    <row r="2103" spans="1:13" x14ac:dyDescent="0.3">
      <c r="A2103" s="402" t="s">
        <v>15876</v>
      </c>
      <c r="B2103" s="402">
        <v>9210144</v>
      </c>
      <c r="C2103" s="108">
        <v>0.51</v>
      </c>
      <c r="D2103" s="108"/>
      <c r="E2103" s="108"/>
      <c r="F2103" s="108"/>
      <c r="G2103" s="108"/>
      <c r="H2103" s="108"/>
      <c r="I2103" s="108"/>
      <c r="J2103" s="108"/>
      <c r="K2103" s="108"/>
      <c r="L2103" s="108">
        <v>0.51</v>
      </c>
      <c r="M2103" s="108">
        <v>0.51</v>
      </c>
    </row>
    <row r="2104" spans="1:13" x14ac:dyDescent="0.3">
      <c r="A2104" s="402" t="s">
        <v>15877</v>
      </c>
      <c r="B2104" s="402">
        <v>9210132</v>
      </c>
      <c r="C2104" s="108">
        <v>0.32</v>
      </c>
      <c r="D2104" s="108"/>
      <c r="E2104" s="108"/>
      <c r="F2104" s="108"/>
      <c r="G2104" s="108"/>
      <c r="H2104" s="108"/>
      <c r="I2104" s="108">
        <v>0.32</v>
      </c>
      <c r="J2104" s="108"/>
      <c r="K2104" s="108"/>
      <c r="L2104" s="108">
        <v>0.64</v>
      </c>
      <c r="M2104" s="108">
        <v>0.32</v>
      </c>
    </row>
    <row r="2105" spans="1:13" x14ac:dyDescent="0.3">
      <c r="A2105" s="402" t="s">
        <v>15878</v>
      </c>
      <c r="B2105" s="402">
        <v>9210132</v>
      </c>
      <c r="C2105" s="108">
        <v>0.17</v>
      </c>
      <c r="D2105" s="108"/>
      <c r="E2105" s="108"/>
      <c r="F2105" s="108"/>
      <c r="G2105" s="108"/>
      <c r="H2105" s="108"/>
      <c r="I2105" s="108"/>
      <c r="J2105" s="108"/>
      <c r="K2105" s="108"/>
      <c r="L2105" s="108">
        <v>0.17</v>
      </c>
      <c r="M2105" s="108">
        <v>0.17</v>
      </c>
    </row>
    <row r="2106" spans="1:13" x14ac:dyDescent="0.3">
      <c r="A2106" s="402" t="s">
        <v>15879</v>
      </c>
      <c r="B2106" s="402">
        <v>9210132</v>
      </c>
      <c r="C2106" s="108">
        <v>0.51</v>
      </c>
      <c r="D2106" s="108"/>
      <c r="E2106" s="108"/>
      <c r="F2106" s="108"/>
      <c r="G2106" s="108"/>
      <c r="H2106" s="108"/>
      <c r="I2106" s="108"/>
      <c r="J2106" s="108"/>
      <c r="K2106" s="108"/>
      <c r="L2106" s="108">
        <v>0.51</v>
      </c>
      <c r="M2106" s="108">
        <v>0.51</v>
      </c>
    </row>
    <row r="2107" spans="1:13" x14ac:dyDescent="0.3">
      <c r="A2107" s="402" t="s">
        <v>15972</v>
      </c>
      <c r="B2107" s="402">
        <v>9210232</v>
      </c>
      <c r="C2107" s="108"/>
      <c r="D2107" s="108"/>
      <c r="E2107" s="108"/>
      <c r="F2107" s="108"/>
      <c r="G2107" s="108"/>
      <c r="H2107" s="108">
        <v>0</v>
      </c>
      <c r="I2107" s="108"/>
      <c r="J2107" s="108"/>
      <c r="K2107" s="108"/>
      <c r="L2107" s="108">
        <v>0</v>
      </c>
      <c r="M2107" s="108">
        <v>0</v>
      </c>
    </row>
    <row r="2108" spans="1:13" x14ac:dyDescent="0.3">
      <c r="A2108" s="402" t="s">
        <v>15880</v>
      </c>
      <c r="B2108" s="402">
        <v>9210134</v>
      </c>
      <c r="C2108" s="108"/>
      <c r="D2108" s="108">
        <v>2</v>
      </c>
      <c r="E2108" s="108"/>
      <c r="F2108" s="108"/>
      <c r="G2108" s="108"/>
      <c r="H2108" s="108"/>
      <c r="I2108" s="108">
        <v>1.44</v>
      </c>
      <c r="J2108" s="108"/>
      <c r="K2108" s="108">
        <v>0.32</v>
      </c>
      <c r="L2108" s="108">
        <v>3.76</v>
      </c>
      <c r="M2108" s="108">
        <v>2</v>
      </c>
    </row>
    <row r="2109" spans="1:13" x14ac:dyDescent="0.3">
      <c r="A2109" s="402" t="s">
        <v>15881</v>
      </c>
      <c r="B2109" s="402">
        <v>9210132</v>
      </c>
      <c r="C2109" s="108">
        <v>1.02</v>
      </c>
      <c r="D2109" s="108"/>
      <c r="E2109" s="108"/>
      <c r="F2109" s="108"/>
      <c r="G2109" s="108"/>
      <c r="H2109" s="108"/>
      <c r="I2109" s="108">
        <v>0.51</v>
      </c>
      <c r="J2109" s="108"/>
      <c r="K2109" s="108"/>
      <c r="L2109" s="108">
        <v>1.53</v>
      </c>
      <c r="M2109" s="108">
        <v>1.02</v>
      </c>
    </row>
    <row r="2110" spans="1:13" x14ac:dyDescent="0.3">
      <c r="A2110" s="402" t="s">
        <v>15882</v>
      </c>
      <c r="B2110" s="402">
        <v>9210132</v>
      </c>
      <c r="C2110" s="108">
        <v>0.17</v>
      </c>
      <c r="D2110" s="108"/>
      <c r="E2110" s="108"/>
      <c r="F2110" s="108"/>
      <c r="G2110" s="108"/>
      <c r="H2110" s="108"/>
      <c r="I2110" s="108">
        <v>0.49</v>
      </c>
      <c r="J2110" s="108"/>
      <c r="K2110" s="108"/>
      <c r="L2110" s="108">
        <v>0.66</v>
      </c>
      <c r="M2110" s="108">
        <v>0.17</v>
      </c>
    </row>
    <row r="2111" spans="1:13" x14ac:dyDescent="0.3">
      <c r="A2111" s="402" t="s">
        <v>15883</v>
      </c>
      <c r="B2111" s="402">
        <v>9210144</v>
      </c>
      <c r="C2111" s="108"/>
      <c r="D2111" s="108">
        <v>2</v>
      </c>
      <c r="E2111" s="108"/>
      <c r="F2111" s="108"/>
      <c r="G2111" s="108">
        <v>2</v>
      </c>
      <c r="H2111" s="108"/>
      <c r="I2111" s="108"/>
      <c r="J2111" s="108"/>
      <c r="K2111" s="108"/>
      <c r="L2111" s="108">
        <v>4</v>
      </c>
      <c r="M2111" s="108">
        <v>2</v>
      </c>
    </row>
    <row r="2112" spans="1:13" x14ac:dyDescent="0.3">
      <c r="A2112" s="402" t="s">
        <v>15884</v>
      </c>
      <c r="B2112" s="402">
        <v>9210132</v>
      </c>
      <c r="C2112" s="108">
        <v>0.51</v>
      </c>
      <c r="D2112" s="108"/>
      <c r="E2112" s="108"/>
      <c r="F2112" s="108"/>
      <c r="G2112" s="108"/>
      <c r="H2112" s="108"/>
      <c r="I2112" s="108">
        <v>0.51</v>
      </c>
      <c r="J2112" s="108"/>
      <c r="K2112" s="108"/>
      <c r="L2112" s="108">
        <v>1.02</v>
      </c>
      <c r="M2112" s="108">
        <v>0.51</v>
      </c>
    </row>
    <row r="2113" spans="1:13" x14ac:dyDescent="0.3">
      <c r="A2113" s="402" t="s">
        <v>15885</v>
      </c>
      <c r="B2113" s="402">
        <v>9210132</v>
      </c>
      <c r="C2113" s="108">
        <v>0.96</v>
      </c>
      <c r="D2113" s="108"/>
      <c r="E2113" s="108"/>
      <c r="F2113" s="108"/>
      <c r="G2113" s="108"/>
      <c r="H2113" s="108"/>
      <c r="I2113" s="108">
        <v>1.44</v>
      </c>
      <c r="J2113" s="108"/>
      <c r="K2113" s="108">
        <v>1.28</v>
      </c>
      <c r="L2113" s="108">
        <v>3.6799999999999997</v>
      </c>
      <c r="M2113" s="108">
        <v>0.96</v>
      </c>
    </row>
    <row r="2114" spans="1:13" x14ac:dyDescent="0.3">
      <c r="A2114" s="402" t="s">
        <v>15886</v>
      </c>
      <c r="B2114" s="402">
        <v>9210244</v>
      </c>
      <c r="C2114" s="108"/>
      <c r="D2114" s="108"/>
      <c r="E2114" s="108"/>
      <c r="F2114" s="108"/>
      <c r="G2114" s="108"/>
      <c r="H2114" s="108">
        <v>0</v>
      </c>
      <c r="I2114" s="108"/>
      <c r="J2114" s="108"/>
      <c r="K2114" s="108"/>
      <c r="L2114" s="108">
        <v>0</v>
      </c>
      <c r="M2114" s="108">
        <v>0</v>
      </c>
    </row>
    <row r="2115" spans="1:13" x14ac:dyDescent="0.3">
      <c r="A2115" s="402" t="s">
        <v>15887</v>
      </c>
      <c r="B2115" s="402">
        <v>9210136</v>
      </c>
      <c r="C2115" s="108">
        <v>0.51</v>
      </c>
      <c r="D2115" s="108"/>
      <c r="E2115" s="108"/>
      <c r="F2115" s="108"/>
      <c r="G2115" s="108"/>
      <c r="H2115" s="108"/>
      <c r="I2115" s="108"/>
      <c r="J2115" s="108"/>
      <c r="K2115" s="108"/>
      <c r="L2115" s="108">
        <v>0.51</v>
      </c>
      <c r="M2115" s="108">
        <v>0.51</v>
      </c>
    </row>
    <row r="2116" spans="1:13" x14ac:dyDescent="0.3">
      <c r="A2116" s="402" t="s">
        <v>15888</v>
      </c>
      <c r="B2116" s="402">
        <v>9210134</v>
      </c>
      <c r="C2116" s="108"/>
      <c r="D2116" s="108">
        <v>1</v>
      </c>
      <c r="E2116" s="108"/>
      <c r="F2116" s="108"/>
      <c r="G2116" s="108"/>
      <c r="H2116" s="108"/>
      <c r="I2116" s="108">
        <v>0.48</v>
      </c>
      <c r="J2116" s="108"/>
      <c r="K2116" s="108">
        <v>0.48</v>
      </c>
      <c r="L2116" s="108">
        <v>1.96</v>
      </c>
      <c r="M2116" s="108">
        <v>1</v>
      </c>
    </row>
    <row r="2117" spans="1:13" x14ac:dyDescent="0.3">
      <c r="A2117" s="402" t="s">
        <v>15889</v>
      </c>
      <c r="B2117" s="402">
        <v>9210144</v>
      </c>
      <c r="C2117" s="108">
        <v>0.51</v>
      </c>
      <c r="D2117" s="108"/>
      <c r="E2117" s="108"/>
      <c r="F2117" s="108"/>
      <c r="G2117" s="108"/>
      <c r="H2117" s="108"/>
      <c r="I2117" s="108"/>
      <c r="J2117" s="108"/>
      <c r="K2117" s="108"/>
      <c r="L2117" s="108">
        <v>0.51</v>
      </c>
      <c r="M2117" s="108">
        <v>0.51</v>
      </c>
    </row>
    <row r="2118" spans="1:13" x14ac:dyDescent="0.3">
      <c r="A2118" s="402" t="s">
        <v>15890</v>
      </c>
      <c r="B2118" s="402">
        <v>9210140</v>
      </c>
      <c r="C2118" s="108"/>
      <c r="D2118" s="108"/>
      <c r="E2118" s="108"/>
      <c r="F2118" s="108"/>
      <c r="G2118" s="108">
        <v>3</v>
      </c>
      <c r="H2118" s="108"/>
      <c r="I2118" s="108"/>
      <c r="J2118" s="108"/>
      <c r="K2118" s="108"/>
      <c r="L2118" s="108">
        <v>3</v>
      </c>
      <c r="M2118" s="108">
        <v>0</v>
      </c>
    </row>
    <row r="2119" spans="1:13" x14ac:dyDescent="0.3">
      <c r="A2119" s="402" t="s">
        <v>15891</v>
      </c>
      <c r="B2119" s="402">
        <v>9210136</v>
      </c>
      <c r="C2119" s="108">
        <v>2.04</v>
      </c>
      <c r="D2119" s="108"/>
      <c r="E2119" s="108"/>
      <c r="F2119" s="108"/>
      <c r="G2119" s="108"/>
      <c r="H2119" s="108"/>
      <c r="I2119" s="108">
        <v>0.34</v>
      </c>
      <c r="J2119" s="108"/>
      <c r="K2119" s="108"/>
      <c r="L2119" s="108">
        <v>2.38</v>
      </c>
      <c r="M2119" s="108">
        <v>2.04</v>
      </c>
    </row>
    <row r="2120" spans="1:13" x14ac:dyDescent="0.3">
      <c r="A2120" s="402" t="s">
        <v>15892</v>
      </c>
      <c r="B2120" s="402">
        <v>9210132</v>
      </c>
      <c r="C2120" s="108">
        <v>0.51</v>
      </c>
      <c r="D2120" s="108"/>
      <c r="E2120" s="108"/>
      <c r="F2120" s="108"/>
      <c r="G2120" s="108"/>
      <c r="H2120" s="108"/>
      <c r="I2120" s="108">
        <v>0.51</v>
      </c>
      <c r="J2120" s="108"/>
      <c r="K2120" s="108"/>
      <c r="L2120" s="108">
        <v>1.02</v>
      </c>
      <c r="M2120" s="108">
        <v>0.51</v>
      </c>
    </row>
    <row r="2121" spans="1:13" x14ac:dyDescent="0.3">
      <c r="A2121" s="402" t="s">
        <v>15893</v>
      </c>
      <c r="B2121" s="402">
        <v>9210244</v>
      </c>
      <c r="C2121" s="108"/>
      <c r="D2121" s="108"/>
      <c r="E2121" s="108"/>
      <c r="F2121" s="108"/>
      <c r="G2121" s="108"/>
      <c r="H2121" s="108">
        <v>30</v>
      </c>
      <c r="I2121" s="108"/>
      <c r="J2121" s="108"/>
      <c r="K2121" s="108"/>
      <c r="L2121" s="108">
        <v>30</v>
      </c>
      <c r="M2121" s="108">
        <v>0</v>
      </c>
    </row>
    <row r="2122" spans="1:13" x14ac:dyDescent="0.3">
      <c r="A2122" s="402" t="s">
        <v>16150</v>
      </c>
      <c r="B2122" s="402">
        <v>9210132</v>
      </c>
      <c r="C2122" s="108">
        <v>1.53</v>
      </c>
      <c r="D2122" s="108"/>
      <c r="E2122" s="108"/>
      <c r="F2122" s="108"/>
      <c r="G2122" s="108"/>
      <c r="H2122" s="108"/>
      <c r="I2122" s="108"/>
      <c r="J2122" s="108"/>
      <c r="K2122" s="108"/>
      <c r="L2122" s="108">
        <v>1.53</v>
      </c>
      <c r="M2122" s="108">
        <v>1.53</v>
      </c>
    </row>
    <row r="2123" spans="1:13" x14ac:dyDescent="0.3">
      <c r="A2123" s="402" t="s">
        <v>15894</v>
      </c>
      <c r="B2123" s="402">
        <v>9210244</v>
      </c>
      <c r="C2123" s="108"/>
      <c r="D2123" s="108"/>
      <c r="E2123" s="108"/>
      <c r="F2123" s="108"/>
      <c r="G2123" s="108"/>
      <c r="H2123" s="108">
        <v>0</v>
      </c>
      <c r="I2123" s="108"/>
      <c r="J2123" s="108"/>
      <c r="K2123" s="108"/>
      <c r="L2123" s="108">
        <v>0</v>
      </c>
      <c r="M2123" s="108">
        <v>0</v>
      </c>
    </row>
    <row r="2124" spans="1:13" x14ac:dyDescent="0.3">
      <c r="A2124" s="402" t="s">
        <v>15895</v>
      </c>
      <c r="B2124" s="402">
        <v>9210138</v>
      </c>
      <c r="C2124" s="108">
        <v>0.17</v>
      </c>
      <c r="D2124" s="108"/>
      <c r="E2124" s="108"/>
      <c r="F2124" s="108"/>
      <c r="G2124" s="108"/>
      <c r="H2124" s="108"/>
      <c r="I2124" s="108"/>
      <c r="J2124" s="108"/>
      <c r="K2124" s="108"/>
      <c r="L2124" s="108">
        <v>0.17</v>
      </c>
      <c r="M2124" s="108">
        <v>0.17</v>
      </c>
    </row>
    <row r="2125" spans="1:13" x14ac:dyDescent="0.3">
      <c r="A2125" s="402" t="s">
        <v>15896</v>
      </c>
      <c r="B2125" s="402">
        <v>9210144</v>
      </c>
      <c r="C2125" s="108">
        <v>0.17</v>
      </c>
      <c r="D2125" s="108"/>
      <c r="E2125" s="108"/>
      <c r="F2125" s="108"/>
      <c r="G2125" s="108"/>
      <c r="H2125" s="108"/>
      <c r="I2125" s="108">
        <v>0.17</v>
      </c>
      <c r="J2125" s="108"/>
      <c r="K2125" s="108">
        <v>3.06</v>
      </c>
      <c r="L2125" s="108">
        <v>3.4</v>
      </c>
      <c r="M2125" s="108">
        <v>0.17</v>
      </c>
    </row>
    <row r="2126" spans="1:13" x14ac:dyDescent="0.3">
      <c r="A2126" s="402" t="s">
        <v>15897</v>
      </c>
      <c r="B2126" s="402">
        <v>9210132</v>
      </c>
      <c r="C2126" s="108">
        <v>0.17</v>
      </c>
      <c r="D2126" s="108"/>
      <c r="E2126" s="108"/>
      <c r="F2126" s="108"/>
      <c r="G2126" s="108"/>
      <c r="H2126" s="108"/>
      <c r="I2126" s="108">
        <v>0.17</v>
      </c>
      <c r="J2126" s="108"/>
      <c r="K2126" s="108">
        <v>0.32</v>
      </c>
      <c r="L2126" s="108">
        <v>0.66</v>
      </c>
      <c r="M2126" s="108">
        <v>0.17</v>
      </c>
    </row>
    <row r="2127" spans="1:13" x14ac:dyDescent="0.3">
      <c r="A2127" s="402" t="s">
        <v>69</v>
      </c>
      <c r="B2127" s="402"/>
      <c r="C2127" s="108">
        <v>450.21999999999957</v>
      </c>
      <c r="D2127" s="108">
        <v>6736.5</v>
      </c>
      <c r="E2127" s="108">
        <v>94</v>
      </c>
      <c r="F2127" s="108">
        <v>795</v>
      </c>
      <c r="G2127" s="108">
        <v>9698</v>
      </c>
      <c r="H2127" s="108">
        <v>625</v>
      </c>
      <c r="I2127" s="108">
        <v>707.47000000000469</v>
      </c>
      <c r="J2127" s="108">
        <v>1315.7300000000005</v>
      </c>
      <c r="K2127" s="108">
        <v>659.34000000000162</v>
      </c>
      <c r="L2127" s="108">
        <v>21081.259999999693</v>
      </c>
      <c r="M2127" s="108">
        <v>8075.7199999999993</v>
      </c>
    </row>
    <row r="2128" spans="1:13" x14ac:dyDescent="0.3">
      <c r="A2128" s="402"/>
      <c r="B2128" s="402"/>
      <c r="C2128" s="108"/>
      <c r="D2128" s="108"/>
      <c r="E2128" s="108"/>
      <c r="F2128" s="108"/>
      <c r="G2128" s="108"/>
      <c r="H2128" s="108"/>
      <c r="I2128" s="108"/>
      <c r="J2128" s="108"/>
      <c r="K2128" s="108"/>
      <c r="L2128" s="108"/>
      <c r="M2128" s="108"/>
    </row>
    <row r="2129" spans="1:13" x14ac:dyDescent="0.3">
      <c r="A2129" s="402"/>
      <c r="B2129" s="402"/>
      <c r="C2129" s="108"/>
      <c r="D2129" s="108"/>
      <c r="E2129" s="108"/>
      <c r="F2129" s="108"/>
      <c r="G2129" s="108"/>
      <c r="H2129" s="108"/>
      <c r="I2129" s="108"/>
      <c r="J2129" s="108"/>
      <c r="K2129" s="108"/>
      <c r="L2129" s="108"/>
      <c r="M2129" s="108"/>
    </row>
    <row r="2130" spans="1:13" x14ac:dyDescent="0.3">
      <c r="A2130" s="402"/>
      <c r="B2130" s="402"/>
      <c r="C2130" s="108"/>
      <c r="D2130" s="108"/>
      <c r="E2130" s="108"/>
      <c r="F2130" s="108"/>
      <c r="G2130" s="108"/>
      <c r="H2130" s="108"/>
      <c r="I2130" s="108"/>
      <c r="J2130" s="108"/>
      <c r="K2130" s="108"/>
      <c r="L2130" s="108"/>
      <c r="M2130" s="108"/>
    </row>
    <row r="2131" spans="1:13" x14ac:dyDescent="0.3">
      <c r="A2131" s="402"/>
      <c r="B2131" s="402"/>
      <c r="C2131" s="108"/>
      <c r="D2131" s="108"/>
      <c r="E2131" s="108"/>
      <c r="F2131" s="108"/>
      <c r="G2131" s="108"/>
      <c r="H2131" s="108"/>
      <c r="I2131" s="108"/>
      <c r="J2131" s="108"/>
      <c r="K2131" s="108"/>
      <c r="L2131" s="108"/>
      <c r="M2131" s="108"/>
    </row>
    <row r="2132" spans="1:13" x14ac:dyDescent="0.3">
      <c r="A2132" s="402"/>
      <c r="B2132" s="402"/>
      <c r="C2132" s="108"/>
      <c r="D2132" s="108"/>
      <c r="E2132" s="108"/>
      <c r="F2132" s="108"/>
      <c r="G2132" s="108"/>
      <c r="H2132" s="108"/>
      <c r="I2132" s="108"/>
      <c r="J2132" s="108"/>
      <c r="K2132" s="108"/>
      <c r="L2132" s="108"/>
      <c r="M2132" s="108"/>
    </row>
    <row r="2133" spans="1:13" x14ac:dyDescent="0.3">
      <c r="A2133" s="402"/>
      <c r="B2133" s="402"/>
      <c r="C2133" s="108"/>
      <c r="D2133" s="108"/>
      <c r="E2133" s="108"/>
      <c r="F2133" s="108"/>
      <c r="G2133" s="108"/>
      <c r="H2133" s="108"/>
      <c r="I2133" s="108"/>
      <c r="J2133" s="108"/>
      <c r="K2133" s="108"/>
      <c r="L2133" s="108"/>
      <c r="M2133" s="108"/>
    </row>
    <row r="2134" spans="1:13" x14ac:dyDescent="0.3">
      <c r="A2134" s="402"/>
      <c r="B2134" s="402"/>
      <c r="C2134" s="108"/>
      <c r="D2134" s="108"/>
      <c r="E2134" s="108"/>
      <c r="F2134" s="108"/>
      <c r="G2134" s="108"/>
      <c r="H2134" s="108"/>
      <c r="I2134" s="108"/>
      <c r="J2134" s="108"/>
      <c r="K2134" s="108"/>
      <c r="L2134" s="108"/>
      <c r="M2134" s="108"/>
    </row>
    <row r="2135" spans="1:13" x14ac:dyDescent="0.3">
      <c r="A2135" s="402"/>
      <c r="B2135" s="402"/>
      <c r="C2135" s="108"/>
      <c r="D2135" s="108"/>
      <c r="E2135" s="108"/>
      <c r="F2135" s="108"/>
      <c r="G2135" s="108"/>
      <c r="H2135" s="108"/>
      <c r="I2135" s="108"/>
      <c r="J2135" s="108"/>
      <c r="K2135" s="108"/>
      <c r="L2135" s="108"/>
      <c r="M2135" s="108"/>
    </row>
    <row r="2136" spans="1:13" x14ac:dyDescent="0.3">
      <c r="A2136" s="402"/>
      <c r="B2136" s="402"/>
      <c r="C2136" s="108"/>
      <c r="D2136" s="108"/>
      <c r="E2136" s="108"/>
      <c r="F2136" s="108"/>
      <c r="G2136" s="108"/>
      <c r="H2136" s="108"/>
      <c r="I2136" s="108"/>
      <c r="J2136" s="108"/>
      <c r="K2136" s="108"/>
      <c r="L2136" s="108"/>
      <c r="M2136" s="108"/>
    </row>
    <row r="2137" spans="1:13" x14ac:dyDescent="0.3">
      <c r="A2137" s="402"/>
      <c r="B2137" s="402"/>
      <c r="C2137" s="108"/>
      <c r="D2137" s="108"/>
      <c r="E2137" s="108"/>
      <c r="F2137" s="108"/>
      <c r="G2137" s="108"/>
      <c r="H2137" s="108"/>
      <c r="I2137" s="108"/>
      <c r="J2137" s="108"/>
      <c r="K2137" s="108"/>
      <c r="L2137" s="108"/>
      <c r="M2137" s="108"/>
    </row>
    <row r="2138" spans="1:13" x14ac:dyDescent="0.3">
      <c r="C2138" s="108"/>
      <c r="D2138" s="108"/>
      <c r="E2138" s="108"/>
      <c r="F2138" s="108"/>
      <c r="G2138" s="108"/>
      <c r="H2138" s="108"/>
      <c r="I2138" s="108"/>
      <c r="J2138" s="108"/>
      <c r="K2138" s="108"/>
      <c r="L2138" s="108"/>
      <c r="M2138" s="108"/>
    </row>
    <row r="2139" spans="1:13" x14ac:dyDescent="0.3">
      <c r="C2139" s="108"/>
      <c r="D2139" s="108"/>
      <c r="E2139" s="108"/>
      <c r="F2139" s="108"/>
      <c r="G2139" s="108"/>
      <c r="H2139" s="108"/>
      <c r="I2139" s="108"/>
      <c r="J2139" s="108"/>
      <c r="K2139" s="108"/>
      <c r="L2139" s="108"/>
      <c r="M2139" s="108"/>
    </row>
    <row r="2140" spans="1:13" x14ac:dyDescent="0.3">
      <c r="C2140" s="108"/>
      <c r="D2140" s="108"/>
      <c r="E2140" s="108"/>
      <c r="F2140" s="108"/>
      <c r="G2140" s="108"/>
      <c r="H2140" s="108"/>
      <c r="I2140" s="108"/>
      <c r="J2140" s="108"/>
      <c r="K2140" s="108"/>
      <c r="L2140" s="108"/>
      <c r="M2140" s="108"/>
    </row>
    <row r="2141" spans="1:13" x14ac:dyDescent="0.3">
      <c r="C2141" s="108"/>
      <c r="D2141" s="108"/>
      <c r="E2141" s="108"/>
      <c r="F2141" s="108"/>
      <c r="G2141" s="108"/>
      <c r="H2141" s="108"/>
      <c r="I2141" s="108"/>
      <c r="J2141" s="108"/>
      <c r="K2141" s="108"/>
      <c r="L2141" s="108"/>
      <c r="M2141" s="108"/>
    </row>
    <row r="2142" spans="1:13" x14ac:dyDescent="0.3">
      <c r="C2142" s="108"/>
      <c r="D2142" s="108"/>
      <c r="E2142" s="108"/>
      <c r="F2142" s="108"/>
      <c r="G2142" s="108"/>
      <c r="H2142" s="108"/>
      <c r="I2142" s="108"/>
      <c r="J2142" s="108"/>
      <c r="K2142" s="108"/>
      <c r="L2142" s="108"/>
      <c r="M2142" s="108"/>
    </row>
    <row r="2143" spans="1:13" x14ac:dyDescent="0.3">
      <c r="C2143" s="108"/>
      <c r="D2143" s="108"/>
      <c r="E2143" s="108"/>
      <c r="F2143" s="108"/>
      <c r="G2143" s="108"/>
      <c r="H2143" s="108"/>
      <c r="I2143" s="108"/>
      <c r="J2143" s="108"/>
      <c r="K2143" s="108"/>
      <c r="L2143" s="108"/>
      <c r="M2143" s="108"/>
    </row>
    <row r="2144" spans="1:13" x14ac:dyDescent="0.3">
      <c r="C2144" s="108"/>
      <c r="D2144" s="108"/>
      <c r="E2144" s="108"/>
      <c r="F2144" s="108"/>
      <c r="G2144" s="108"/>
      <c r="H2144" s="108"/>
      <c r="I2144" s="108"/>
      <c r="J2144" s="108"/>
      <c r="K2144" s="108"/>
      <c r="L2144" s="108"/>
      <c r="M2144" s="108"/>
    </row>
    <row r="2145" spans="3:13" x14ac:dyDescent="0.3">
      <c r="C2145" s="108"/>
      <c r="D2145" s="108"/>
      <c r="E2145" s="108"/>
      <c r="F2145" s="108"/>
      <c r="G2145" s="108"/>
      <c r="H2145" s="108"/>
      <c r="I2145" s="108"/>
      <c r="J2145" s="108"/>
      <c r="K2145" s="108"/>
      <c r="L2145" s="108"/>
      <c r="M2145" s="108"/>
    </row>
    <row r="2146" spans="3:13" x14ac:dyDescent="0.3">
      <c r="C2146" s="108"/>
      <c r="D2146" s="108"/>
      <c r="E2146" s="108"/>
      <c r="F2146" s="108"/>
      <c r="G2146" s="108"/>
      <c r="H2146" s="108"/>
      <c r="I2146" s="108"/>
      <c r="J2146" s="108"/>
      <c r="K2146" s="108"/>
      <c r="L2146" s="108"/>
      <c r="M2146" s="108"/>
    </row>
    <row r="2147" spans="3:13" x14ac:dyDescent="0.3">
      <c r="C2147" s="108"/>
      <c r="D2147" s="108"/>
      <c r="E2147" s="108"/>
      <c r="F2147" s="108"/>
      <c r="G2147" s="108"/>
      <c r="H2147" s="108"/>
      <c r="I2147" s="108"/>
      <c r="J2147" s="108"/>
      <c r="K2147" s="108"/>
      <c r="L2147" s="108"/>
      <c r="M2147" s="108"/>
    </row>
    <row r="2148" spans="3:13" x14ac:dyDescent="0.3">
      <c r="C2148" s="108"/>
      <c r="D2148" s="108"/>
      <c r="E2148" s="108"/>
      <c r="F2148" s="108"/>
      <c r="G2148" s="108"/>
      <c r="H2148" s="108"/>
      <c r="I2148" s="108"/>
      <c r="J2148" s="108"/>
      <c r="K2148" s="108"/>
      <c r="L2148" s="108"/>
      <c r="M2148" s="108"/>
    </row>
    <row r="2149" spans="3:13" x14ac:dyDescent="0.3">
      <c r="C2149" s="108"/>
      <c r="D2149" s="108"/>
      <c r="E2149" s="108"/>
      <c r="F2149" s="108"/>
      <c r="G2149" s="108"/>
      <c r="H2149" s="108"/>
      <c r="I2149" s="108"/>
      <c r="J2149" s="108"/>
      <c r="K2149" s="108"/>
      <c r="L2149" s="108"/>
      <c r="M2149" s="108"/>
    </row>
    <row r="2150" spans="3:13" x14ac:dyDescent="0.3">
      <c r="C2150" s="108"/>
      <c r="D2150" s="108"/>
      <c r="E2150" s="108"/>
      <c r="F2150" s="108"/>
      <c r="G2150" s="108"/>
      <c r="H2150" s="108"/>
      <c r="I2150" s="108"/>
      <c r="J2150" s="108"/>
      <c r="K2150" s="108"/>
      <c r="L2150" s="108"/>
      <c r="M2150" s="108"/>
    </row>
    <row r="2151" spans="3:13" x14ac:dyDescent="0.3">
      <c r="C2151" s="108"/>
      <c r="D2151" s="108"/>
      <c r="E2151" s="108"/>
      <c r="F2151" s="108"/>
      <c r="G2151" s="108"/>
      <c r="H2151" s="108"/>
      <c r="I2151" s="108"/>
      <c r="J2151" s="108"/>
      <c r="K2151" s="108"/>
      <c r="L2151" s="108"/>
      <c r="M2151" s="108"/>
    </row>
    <row r="2152" spans="3:13" x14ac:dyDescent="0.3">
      <c r="C2152" s="108"/>
      <c r="D2152" s="108"/>
      <c r="E2152" s="108"/>
      <c r="F2152" s="108"/>
      <c r="G2152" s="108"/>
      <c r="H2152" s="108"/>
      <c r="I2152" s="108"/>
      <c r="J2152" s="108"/>
      <c r="K2152" s="108"/>
      <c r="L2152" s="108"/>
      <c r="M2152" s="108"/>
    </row>
    <row r="2153" spans="3:13" x14ac:dyDescent="0.3">
      <c r="C2153" s="108"/>
      <c r="D2153" s="108"/>
      <c r="E2153" s="108"/>
      <c r="F2153" s="108"/>
      <c r="G2153" s="108"/>
      <c r="H2153" s="108"/>
      <c r="I2153" s="108"/>
      <c r="J2153" s="108"/>
      <c r="K2153" s="108"/>
      <c r="L2153" s="108"/>
      <c r="M2153" s="108"/>
    </row>
    <row r="2154" spans="3:13" x14ac:dyDescent="0.3">
      <c r="C2154" s="108"/>
      <c r="D2154" s="108"/>
      <c r="E2154" s="108"/>
      <c r="F2154" s="108"/>
      <c r="G2154" s="108"/>
      <c r="H2154" s="108"/>
      <c r="I2154" s="108"/>
      <c r="J2154" s="108"/>
      <c r="K2154" s="108"/>
      <c r="L2154" s="108"/>
      <c r="M2154" s="108"/>
    </row>
    <row r="2155" spans="3:13" x14ac:dyDescent="0.3">
      <c r="C2155" s="108"/>
      <c r="D2155" s="108"/>
      <c r="E2155" s="108"/>
      <c r="F2155" s="108"/>
      <c r="G2155" s="108"/>
      <c r="H2155" s="108"/>
      <c r="I2155" s="108"/>
      <c r="J2155" s="108"/>
      <c r="K2155" s="108"/>
      <c r="L2155" s="108"/>
      <c r="M2155" s="108"/>
    </row>
    <row r="2156" spans="3:13" x14ac:dyDescent="0.3">
      <c r="C2156" s="108"/>
      <c r="D2156" s="108"/>
      <c r="E2156" s="108"/>
      <c r="F2156" s="108"/>
      <c r="G2156" s="108"/>
      <c r="H2156" s="108"/>
      <c r="I2156" s="108"/>
      <c r="J2156" s="108"/>
      <c r="K2156" s="108"/>
      <c r="L2156" s="108"/>
      <c r="M2156" s="108"/>
    </row>
    <row r="2157" spans="3:13" x14ac:dyDescent="0.3">
      <c r="C2157" s="108"/>
      <c r="D2157" s="108"/>
      <c r="E2157" s="108"/>
      <c r="F2157" s="108"/>
      <c r="G2157" s="108"/>
      <c r="H2157" s="108"/>
      <c r="I2157" s="108"/>
      <c r="J2157" s="108"/>
      <c r="K2157" s="108"/>
      <c r="L2157" s="108"/>
      <c r="M2157" s="108"/>
    </row>
    <row r="2158" spans="3:13" x14ac:dyDescent="0.3">
      <c r="C2158" s="108"/>
      <c r="D2158" s="108"/>
      <c r="E2158" s="108"/>
      <c r="F2158" s="108"/>
      <c r="G2158" s="108"/>
      <c r="H2158" s="108"/>
      <c r="I2158" s="108"/>
      <c r="J2158" s="108"/>
      <c r="K2158" s="108"/>
      <c r="L2158" s="108"/>
      <c r="M2158" s="108"/>
    </row>
    <row r="2159" spans="3:13" x14ac:dyDescent="0.3">
      <c r="C2159" s="108"/>
      <c r="D2159" s="108"/>
      <c r="E2159" s="108"/>
      <c r="F2159" s="108"/>
      <c r="G2159" s="108"/>
      <c r="H2159" s="108"/>
      <c r="I2159" s="108"/>
      <c r="J2159" s="108"/>
      <c r="K2159" s="108"/>
      <c r="L2159" s="108"/>
      <c r="M2159" s="108"/>
    </row>
    <row r="2160" spans="3:13" x14ac:dyDescent="0.3">
      <c r="C2160" s="108"/>
      <c r="D2160" s="108"/>
      <c r="E2160" s="108"/>
      <c r="F2160" s="108"/>
      <c r="G2160" s="108"/>
      <c r="H2160" s="108"/>
      <c r="I2160" s="108"/>
      <c r="J2160" s="108"/>
      <c r="K2160" s="108"/>
      <c r="L2160" s="108"/>
      <c r="M2160" s="108"/>
    </row>
    <row r="2161" spans="3:13" x14ac:dyDescent="0.3">
      <c r="C2161" s="108"/>
      <c r="D2161" s="108"/>
      <c r="E2161" s="108"/>
      <c r="F2161" s="108"/>
      <c r="G2161" s="108"/>
      <c r="H2161" s="108"/>
      <c r="I2161" s="108"/>
      <c r="J2161" s="108"/>
      <c r="K2161" s="108"/>
      <c r="L2161" s="108"/>
      <c r="M2161" s="108"/>
    </row>
    <row r="2162" spans="3:13" x14ac:dyDescent="0.3">
      <c r="C2162" s="108"/>
      <c r="D2162" s="108"/>
      <c r="E2162" s="108"/>
      <c r="F2162" s="108"/>
      <c r="G2162" s="108"/>
      <c r="H2162" s="108"/>
      <c r="I2162" s="108"/>
      <c r="J2162" s="108"/>
      <c r="K2162" s="108"/>
      <c r="L2162" s="108"/>
      <c r="M2162" s="108"/>
    </row>
    <row r="2163" spans="3:13" x14ac:dyDescent="0.3">
      <c r="C2163" s="108"/>
      <c r="D2163" s="108"/>
      <c r="E2163" s="108"/>
      <c r="F2163" s="108"/>
      <c r="G2163" s="108"/>
      <c r="H2163" s="108"/>
      <c r="I2163" s="108"/>
      <c r="J2163" s="108"/>
      <c r="K2163" s="108"/>
      <c r="L2163" s="108"/>
      <c r="M2163" s="108"/>
    </row>
    <row r="2164" spans="3:13" x14ac:dyDescent="0.3">
      <c r="C2164" s="108"/>
      <c r="D2164" s="108"/>
      <c r="E2164" s="108"/>
      <c r="F2164" s="108"/>
      <c r="G2164" s="108"/>
      <c r="H2164" s="108"/>
      <c r="I2164" s="108"/>
      <c r="J2164" s="108"/>
      <c r="K2164" s="108"/>
      <c r="L2164" s="108"/>
      <c r="M2164" s="108"/>
    </row>
    <row r="2165" spans="3:13" x14ac:dyDescent="0.3">
      <c r="C2165" s="108"/>
      <c r="D2165" s="108"/>
      <c r="E2165" s="108"/>
      <c r="F2165" s="108"/>
      <c r="G2165" s="108"/>
      <c r="H2165" s="108"/>
      <c r="I2165" s="108"/>
      <c r="J2165" s="108"/>
      <c r="K2165" s="108"/>
      <c r="L2165" s="108"/>
      <c r="M2165" s="108"/>
    </row>
    <row r="2166" spans="3:13" x14ac:dyDescent="0.3">
      <c r="C2166" s="108"/>
      <c r="D2166" s="108"/>
      <c r="E2166" s="108"/>
      <c r="F2166" s="108"/>
      <c r="G2166" s="108"/>
      <c r="H2166" s="108"/>
      <c r="I2166" s="108"/>
      <c r="J2166" s="108"/>
      <c r="K2166" s="108"/>
      <c r="L2166" s="108"/>
      <c r="M2166" s="108"/>
    </row>
    <row r="2167" spans="3:13" x14ac:dyDescent="0.3">
      <c r="C2167" s="108"/>
      <c r="D2167" s="108"/>
      <c r="E2167" s="108"/>
      <c r="F2167" s="108"/>
      <c r="G2167" s="108"/>
      <c r="H2167" s="108"/>
      <c r="I2167" s="108"/>
      <c r="J2167" s="108"/>
      <c r="K2167" s="108"/>
      <c r="L2167" s="108"/>
      <c r="M2167" s="108"/>
    </row>
    <row r="2168" spans="3:13" x14ac:dyDescent="0.3">
      <c r="C2168" s="108"/>
      <c r="D2168" s="108"/>
      <c r="E2168" s="108"/>
      <c r="F2168" s="108"/>
      <c r="G2168" s="108"/>
      <c r="H2168" s="108"/>
      <c r="I2168" s="108"/>
      <c r="J2168" s="108"/>
      <c r="K2168" s="108"/>
      <c r="L2168" s="108"/>
      <c r="M2168" s="108"/>
    </row>
    <row r="2169" spans="3:13" x14ac:dyDescent="0.3">
      <c r="C2169" s="108"/>
      <c r="D2169" s="108"/>
      <c r="E2169" s="108"/>
      <c r="F2169" s="108"/>
      <c r="G2169" s="108"/>
      <c r="H2169" s="108"/>
      <c r="I2169" s="108"/>
      <c r="J2169" s="108"/>
      <c r="K2169" s="108"/>
      <c r="L2169" s="108"/>
      <c r="M2169" s="108"/>
    </row>
    <row r="2170" spans="3:13" x14ac:dyDescent="0.3">
      <c r="C2170" s="108"/>
      <c r="D2170" s="108"/>
      <c r="E2170" s="108"/>
      <c r="F2170" s="108"/>
      <c r="G2170" s="108"/>
      <c r="H2170" s="108"/>
      <c r="I2170" s="108"/>
      <c r="J2170" s="108"/>
      <c r="K2170" s="108"/>
      <c r="L2170" s="108"/>
      <c r="M2170" s="108"/>
    </row>
    <row r="2171" spans="3:13" x14ac:dyDescent="0.3">
      <c r="C2171" s="108"/>
      <c r="D2171" s="108"/>
      <c r="E2171" s="108"/>
      <c r="F2171" s="108"/>
      <c r="G2171" s="108"/>
      <c r="H2171" s="108"/>
      <c r="I2171" s="108"/>
      <c r="J2171" s="108"/>
      <c r="K2171" s="108"/>
      <c r="L2171" s="108"/>
      <c r="M2171" s="108"/>
    </row>
    <row r="2172" spans="3:13" x14ac:dyDescent="0.3">
      <c r="C2172" s="108"/>
      <c r="D2172" s="108"/>
      <c r="E2172" s="108"/>
      <c r="F2172" s="108"/>
      <c r="G2172" s="108"/>
      <c r="H2172" s="108"/>
      <c r="I2172" s="108"/>
      <c r="J2172" s="108"/>
      <c r="K2172" s="108"/>
      <c r="L2172" s="108"/>
      <c r="M2172" s="108"/>
    </row>
    <row r="2173" spans="3:13" x14ac:dyDescent="0.3">
      <c r="C2173" s="108"/>
      <c r="D2173" s="108"/>
      <c r="E2173" s="108"/>
      <c r="F2173" s="108"/>
      <c r="G2173" s="108"/>
      <c r="H2173" s="108"/>
      <c r="I2173" s="108"/>
      <c r="J2173" s="108"/>
      <c r="K2173" s="108"/>
      <c r="L2173" s="108"/>
      <c r="M2173" s="108"/>
    </row>
    <row r="2174" spans="3:13" x14ac:dyDescent="0.3">
      <c r="C2174" s="108"/>
      <c r="D2174" s="108"/>
      <c r="E2174" s="108"/>
      <c r="F2174" s="108"/>
      <c r="G2174" s="108"/>
      <c r="H2174" s="108"/>
      <c r="I2174" s="108"/>
      <c r="J2174" s="108"/>
      <c r="K2174" s="108"/>
      <c r="L2174" s="108"/>
      <c r="M2174" s="108"/>
    </row>
    <row r="2175" spans="3:13" x14ac:dyDescent="0.3">
      <c r="C2175" s="108"/>
      <c r="D2175" s="108"/>
      <c r="E2175" s="108"/>
      <c r="F2175" s="108"/>
      <c r="G2175" s="108"/>
      <c r="H2175" s="108"/>
      <c r="I2175" s="108"/>
      <c r="J2175" s="108"/>
      <c r="K2175" s="108"/>
      <c r="L2175" s="108"/>
      <c r="M2175" s="108"/>
    </row>
    <row r="2176" spans="3:13" x14ac:dyDescent="0.3">
      <c r="C2176" s="108"/>
      <c r="D2176" s="108"/>
      <c r="E2176" s="108"/>
      <c r="F2176" s="108"/>
      <c r="G2176" s="108"/>
      <c r="H2176" s="108"/>
      <c r="I2176" s="108"/>
      <c r="J2176" s="108"/>
      <c r="K2176" s="108"/>
      <c r="L2176" s="108"/>
      <c r="M2176" s="108"/>
    </row>
    <row r="2177" spans="1:13" x14ac:dyDescent="0.3">
      <c r="C2177" s="108"/>
      <c r="D2177" s="108"/>
      <c r="E2177" s="108"/>
      <c r="F2177" s="108"/>
      <c r="G2177" s="108"/>
      <c r="H2177" s="108"/>
      <c r="I2177" s="108"/>
      <c r="J2177" s="108"/>
      <c r="K2177" s="108"/>
      <c r="L2177" s="108"/>
      <c r="M2177" s="108"/>
    </row>
    <row r="2178" spans="1:13" x14ac:dyDescent="0.3">
      <c r="C2178" s="108"/>
      <c r="D2178" s="108"/>
      <c r="E2178" s="108"/>
      <c r="F2178" s="108"/>
      <c r="G2178" s="108"/>
      <c r="H2178" s="108"/>
      <c r="I2178" s="108"/>
      <c r="J2178" s="108"/>
      <c r="K2178" s="108"/>
      <c r="L2178" s="108"/>
      <c r="M2178" s="108"/>
    </row>
    <row r="2179" spans="1:13" x14ac:dyDescent="0.3">
      <c r="C2179" s="108"/>
      <c r="D2179" s="108"/>
      <c r="E2179" s="108"/>
      <c r="F2179" s="108"/>
      <c r="G2179" s="108"/>
      <c r="H2179" s="108"/>
      <c r="I2179" s="108"/>
      <c r="J2179" s="108"/>
      <c r="K2179" s="108"/>
      <c r="L2179" s="108"/>
      <c r="M2179" s="108"/>
    </row>
    <row r="2180" spans="1:13" x14ac:dyDescent="0.3">
      <c r="C2180" s="108"/>
      <c r="D2180" s="108"/>
      <c r="E2180" s="108"/>
      <c r="F2180" s="108"/>
      <c r="G2180" s="108"/>
      <c r="H2180" s="108"/>
      <c r="I2180" s="108"/>
      <c r="J2180" s="108"/>
      <c r="K2180" s="108"/>
      <c r="L2180" s="108"/>
      <c r="M2180" s="108"/>
    </row>
    <row r="2181" spans="1:13" x14ac:dyDescent="0.3">
      <c r="C2181" s="108"/>
      <c r="D2181" s="108"/>
      <c r="E2181" s="108"/>
      <c r="F2181" s="108"/>
      <c r="G2181" s="108"/>
      <c r="H2181" s="108"/>
      <c r="I2181" s="108"/>
      <c r="J2181" s="108"/>
      <c r="K2181" s="108"/>
      <c r="L2181" s="108"/>
      <c r="M2181" s="108"/>
    </row>
    <row r="2182" spans="1:13" x14ac:dyDescent="0.3">
      <c r="C2182" s="108"/>
      <c r="D2182" s="108"/>
      <c r="E2182" s="108"/>
      <c r="F2182" s="108"/>
      <c r="G2182" s="108"/>
      <c r="H2182" s="108"/>
      <c r="I2182" s="108"/>
      <c r="J2182" s="108"/>
      <c r="K2182" s="108"/>
      <c r="L2182" s="108"/>
      <c r="M2182" s="108"/>
    </row>
    <row r="2183" spans="1:13" x14ac:dyDescent="0.3">
      <c r="C2183" s="108"/>
      <c r="D2183" s="108"/>
      <c r="E2183" s="108"/>
      <c r="F2183" s="108"/>
      <c r="G2183" s="108"/>
      <c r="H2183" s="108"/>
      <c r="I2183" s="108"/>
      <c r="J2183" s="108"/>
      <c r="K2183" s="108"/>
      <c r="L2183" s="108"/>
      <c r="M2183" s="108"/>
    </row>
    <row r="2184" spans="1:13" x14ac:dyDescent="0.3">
      <c r="C2184" s="108"/>
      <c r="D2184" s="108"/>
      <c r="E2184" s="108"/>
      <c r="F2184" s="108"/>
      <c r="G2184" s="108"/>
      <c r="H2184" s="108"/>
      <c r="I2184" s="108"/>
      <c r="J2184" s="108"/>
      <c r="K2184" s="108"/>
      <c r="L2184" s="108"/>
      <c r="M2184" s="108"/>
    </row>
    <row r="2185" spans="1:13" x14ac:dyDescent="0.3">
      <c r="C2185" s="108"/>
      <c r="D2185" s="108"/>
      <c r="E2185" s="108"/>
      <c r="F2185" s="108"/>
      <c r="G2185" s="108"/>
      <c r="H2185" s="108"/>
      <c r="I2185" s="108"/>
      <c r="J2185" s="108"/>
      <c r="K2185" s="108"/>
      <c r="L2185" s="108"/>
      <c r="M2185" s="108"/>
    </row>
    <row r="2186" spans="1:13" x14ac:dyDescent="0.3">
      <c r="C2186" s="108"/>
      <c r="D2186" s="108"/>
      <c r="E2186" s="108"/>
      <c r="F2186" s="108"/>
      <c r="G2186" s="108"/>
      <c r="H2186" s="108"/>
      <c r="I2186" s="108"/>
      <c r="J2186" s="108"/>
      <c r="K2186" s="108"/>
      <c r="L2186" s="108"/>
      <c r="M2186" s="108"/>
    </row>
    <row r="2187" spans="1:13" x14ac:dyDescent="0.3">
      <c r="C2187" s="108"/>
      <c r="D2187" s="108"/>
      <c r="E2187" s="108"/>
      <c r="F2187" s="108"/>
      <c r="G2187" s="108"/>
      <c r="H2187" s="108"/>
      <c r="I2187" s="108"/>
      <c r="J2187" s="108"/>
      <c r="K2187" s="108"/>
      <c r="L2187" s="108"/>
      <c r="M2187" s="108"/>
    </row>
    <row r="2188" spans="1:13" x14ac:dyDescent="0.3">
      <c r="C2188" s="108"/>
      <c r="D2188" s="108"/>
      <c r="E2188" s="108"/>
      <c r="F2188" s="108"/>
      <c r="G2188" s="108"/>
      <c r="H2188" s="108"/>
      <c r="I2188" s="108"/>
      <c r="J2188" s="108"/>
      <c r="K2188" s="108"/>
      <c r="L2188" s="108"/>
      <c r="M2188" s="108"/>
    </row>
    <row r="2189" spans="1:13" x14ac:dyDescent="0.3">
      <c r="C2189" s="108"/>
      <c r="D2189" s="108"/>
      <c r="E2189" s="108"/>
      <c r="F2189" s="108"/>
      <c r="G2189" s="108"/>
      <c r="H2189" s="108"/>
      <c r="I2189" s="108"/>
      <c r="J2189" s="108"/>
      <c r="K2189" s="108"/>
      <c r="L2189" s="108"/>
      <c r="M2189" s="108"/>
    </row>
    <row r="2190" spans="1:13" x14ac:dyDescent="0.3">
      <c r="A2190" s="15"/>
      <c r="C2190" s="322"/>
      <c r="D2190" s="108"/>
      <c r="E2190" s="108"/>
      <c r="F2190" s="108"/>
      <c r="G2190" s="108"/>
      <c r="H2190" s="108"/>
      <c r="I2190" s="108"/>
      <c r="J2190" s="108"/>
      <c r="K2190" s="108"/>
      <c r="L2190" s="108"/>
      <c r="M2190" s="108"/>
    </row>
    <row r="2191" spans="1:13" x14ac:dyDescent="0.3">
      <c r="A2191" s="15"/>
      <c r="C2191" s="322"/>
      <c r="D2191" s="108"/>
      <c r="E2191" s="108"/>
      <c r="F2191" s="108"/>
      <c r="G2191" s="108"/>
      <c r="H2191" s="108"/>
      <c r="I2191" s="108"/>
      <c r="J2191" s="108"/>
      <c r="K2191" s="108"/>
      <c r="L2191" s="108"/>
      <c r="M2191" s="108"/>
    </row>
    <row r="2192" spans="1:13" x14ac:dyDescent="0.3">
      <c r="A2192" s="15"/>
      <c r="C2192" s="322"/>
      <c r="D2192" s="108"/>
      <c r="E2192" s="108"/>
      <c r="F2192" s="108"/>
      <c r="G2192" s="108"/>
      <c r="H2192" s="108"/>
      <c r="I2192" s="108"/>
      <c r="J2192" s="108"/>
      <c r="K2192" s="108"/>
      <c r="L2192" s="108"/>
      <c r="M2192" s="108"/>
    </row>
    <row r="2193" spans="1:13" x14ac:dyDescent="0.3">
      <c r="A2193" s="15"/>
      <c r="C2193" s="322"/>
      <c r="D2193" s="108"/>
      <c r="E2193" s="108"/>
      <c r="F2193" s="108"/>
      <c r="G2193" s="108"/>
      <c r="H2193" s="108"/>
      <c r="I2193" s="108"/>
      <c r="J2193" s="108"/>
      <c r="K2193" s="108"/>
      <c r="L2193" s="108"/>
      <c r="M2193" s="108"/>
    </row>
    <row r="2194" spans="1:13" x14ac:dyDescent="0.3">
      <c r="A2194" s="15"/>
      <c r="C2194" s="322"/>
      <c r="D2194" s="108"/>
      <c r="E2194" s="108"/>
      <c r="F2194" s="108"/>
      <c r="G2194" s="108"/>
      <c r="H2194" s="108"/>
      <c r="I2194" s="108"/>
      <c r="J2194" s="108"/>
      <c r="K2194" s="108"/>
      <c r="L2194" s="108"/>
      <c r="M2194" s="108"/>
    </row>
    <row r="2195" spans="1:13" x14ac:dyDescent="0.3">
      <c r="A2195" s="15"/>
      <c r="C2195" s="322"/>
      <c r="D2195" s="108"/>
      <c r="E2195" s="108"/>
      <c r="F2195" s="108"/>
      <c r="G2195" s="108"/>
      <c r="H2195" s="108"/>
      <c r="I2195" s="108"/>
      <c r="J2195" s="108"/>
      <c r="K2195" s="108"/>
      <c r="L2195" s="108"/>
      <c r="M2195" s="108"/>
    </row>
    <row r="2196" spans="1:13" x14ac:dyDescent="0.3">
      <c r="A2196" s="15"/>
      <c r="C2196" s="322"/>
      <c r="D2196" s="108"/>
      <c r="E2196" s="108"/>
      <c r="F2196" s="108"/>
      <c r="G2196" s="108"/>
      <c r="H2196" s="108"/>
      <c r="I2196" s="108"/>
      <c r="J2196" s="108"/>
      <c r="K2196" s="108"/>
      <c r="L2196" s="108"/>
      <c r="M2196" s="108"/>
    </row>
    <row r="2197" spans="1:13" x14ac:dyDescent="0.3">
      <c r="A2197" s="15"/>
      <c r="C2197" s="322"/>
      <c r="D2197" s="108"/>
      <c r="E2197" s="108"/>
      <c r="F2197" s="108"/>
      <c r="G2197" s="108"/>
      <c r="H2197" s="108"/>
      <c r="I2197" s="108"/>
      <c r="J2197" s="108"/>
      <c r="K2197" s="108"/>
      <c r="L2197" s="108"/>
      <c r="M2197" s="108"/>
    </row>
    <row r="2198" spans="1:13" x14ac:dyDescent="0.3">
      <c r="A2198" s="15"/>
      <c r="C2198" s="322"/>
      <c r="D2198" s="108"/>
      <c r="E2198" s="108"/>
      <c r="F2198" s="108"/>
      <c r="G2198" s="108"/>
      <c r="H2198" s="108"/>
      <c r="I2198" s="108"/>
      <c r="J2198" s="108"/>
      <c r="K2198" s="108"/>
      <c r="L2198" s="108"/>
      <c r="M2198" s="108"/>
    </row>
    <row r="2199" spans="1:13" x14ac:dyDescent="0.3">
      <c r="A2199" s="15"/>
      <c r="C2199" s="322"/>
      <c r="D2199" s="108"/>
      <c r="E2199" s="108"/>
      <c r="F2199" s="108"/>
      <c r="G2199" s="108"/>
      <c r="H2199" s="108"/>
      <c r="I2199" s="108"/>
      <c r="J2199" s="108"/>
      <c r="K2199" s="108"/>
      <c r="L2199" s="108"/>
      <c r="M2199" s="108"/>
    </row>
    <row r="2200" spans="1:13" x14ac:dyDescent="0.3">
      <c r="A2200" s="15"/>
      <c r="C2200" s="322"/>
      <c r="D2200" s="108"/>
      <c r="E2200" s="108"/>
      <c r="F2200" s="108"/>
      <c r="G2200" s="108"/>
      <c r="H2200" s="108"/>
      <c r="I2200" s="108"/>
      <c r="J2200" s="108"/>
      <c r="K2200" s="108"/>
      <c r="L2200" s="108"/>
      <c r="M2200" s="108"/>
    </row>
    <row r="2201" spans="1:13" x14ac:dyDescent="0.3">
      <c r="A2201" s="15"/>
      <c r="C2201" s="322"/>
      <c r="D2201" s="108"/>
      <c r="E2201" s="108"/>
      <c r="F2201" s="108"/>
      <c r="G2201" s="108"/>
      <c r="H2201" s="108"/>
      <c r="I2201" s="108"/>
      <c r="J2201" s="108"/>
      <c r="K2201" s="108"/>
      <c r="L2201" s="108"/>
      <c r="M2201" s="108"/>
    </row>
    <row r="2202" spans="1:13" x14ac:dyDescent="0.3">
      <c r="A2202" s="15"/>
      <c r="C2202" s="322"/>
      <c r="D2202" s="108"/>
      <c r="E2202" s="108"/>
      <c r="F2202" s="108"/>
      <c r="G2202" s="108"/>
      <c r="H2202" s="108"/>
      <c r="I2202" s="108"/>
      <c r="J2202" s="108"/>
      <c r="K2202" s="108"/>
      <c r="L2202" s="108"/>
      <c r="M2202" s="108"/>
    </row>
    <row r="2203" spans="1:13" x14ac:dyDescent="0.3">
      <c r="A2203" s="15"/>
      <c r="C2203" s="322"/>
      <c r="D2203" s="108"/>
      <c r="E2203" s="108"/>
      <c r="F2203" s="108"/>
      <c r="G2203" s="108"/>
      <c r="H2203" s="108"/>
      <c r="I2203" s="108"/>
      <c r="J2203" s="108"/>
      <c r="K2203" s="108"/>
      <c r="L2203" s="108"/>
      <c r="M2203" s="108"/>
    </row>
    <row r="2204" spans="1:13" x14ac:dyDescent="0.3">
      <c r="A2204" s="15"/>
      <c r="C2204" s="322"/>
      <c r="D2204" s="108"/>
      <c r="E2204" s="108"/>
      <c r="F2204" s="108"/>
      <c r="G2204" s="108"/>
      <c r="H2204" s="108"/>
      <c r="I2204" s="108"/>
      <c r="J2204" s="108"/>
      <c r="K2204" s="108"/>
      <c r="L2204" s="108"/>
      <c r="M2204" s="108"/>
    </row>
    <row r="2205" spans="1:13" x14ac:dyDescent="0.3">
      <c r="A2205" s="15"/>
      <c r="C2205" s="322"/>
      <c r="D2205" s="108"/>
      <c r="E2205" s="108"/>
      <c r="F2205" s="108"/>
      <c r="G2205" s="108"/>
      <c r="H2205" s="108"/>
      <c r="I2205" s="108"/>
      <c r="J2205" s="108"/>
      <c r="K2205" s="108"/>
      <c r="L2205" s="108"/>
      <c r="M2205" s="108"/>
    </row>
    <row r="2206" spans="1:13" x14ac:dyDescent="0.3">
      <c r="A2206" s="15"/>
      <c r="C2206" s="322"/>
      <c r="D2206" s="108"/>
      <c r="E2206" s="108"/>
      <c r="F2206" s="108"/>
      <c r="G2206" s="108"/>
      <c r="H2206" s="108"/>
      <c r="I2206" s="108"/>
      <c r="J2206" s="108"/>
      <c r="K2206" s="108"/>
      <c r="L2206" s="108"/>
      <c r="M2206" s="108"/>
    </row>
    <row r="2207" spans="1:13" x14ac:dyDescent="0.3">
      <c r="A2207" s="15"/>
      <c r="C2207" s="322"/>
      <c r="D2207" s="108"/>
      <c r="E2207" s="108"/>
      <c r="F2207" s="108"/>
      <c r="G2207" s="108"/>
      <c r="H2207" s="108"/>
      <c r="I2207" s="108"/>
      <c r="J2207" s="108"/>
      <c r="K2207" s="108"/>
      <c r="L2207" s="108"/>
      <c r="M2207" s="108"/>
    </row>
    <row r="2208" spans="1:13" x14ac:dyDescent="0.3">
      <c r="A2208" s="15"/>
      <c r="C2208" s="322"/>
      <c r="D2208" s="108"/>
      <c r="E2208" s="108"/>
      <c r="F2208" s="108"/>
      <c r="G2208" s="108"/>
      <c r="H2208" s="108"/>
      <c r="I2208" s="108"/>
      <c r="J2208" s="108"/>
      <c r="K2208" s="108"/>
      <c r="L2208" s="108"/>
      <c r="M2208" s="108"/>
    </row>
    <row r="2209" spans="1:13" x14ac:dyDescent="0.3">
      <c r="A2209" s="15"/>
      <c r="C2209" s="322"/>
      <c r="D2209" s="108"/>
      <c r="E2209" s="108"/>
      <c r="F2209" s="108"/>
      <c r="G2209" s="108"/>
      <c r="H2209" s="108"/>
      <c r="I2209" s="108"/>
      <c r="J2209" s="108"/>
      <c r="K2209" s="108"/>
      <c r="L2209" s="108"/>
      <c r="M2209" s="108"/>
    </row>
    <row r="2210" spans="1:13" x14ac:dyDescent="0.3">
      <c r="A2210" s="15"/>
      <c r="C2210" s="322"/>
      <c r="D2210" s="108"/>
      <c r="E2210" s="108"/>
      <c r="F2210" s="108"/>
      <c r="G2210" s="108"/>
      <c r="H2210" s="108"/>
      <c r="I2210" s="108"/>
      <c r="J2210" s="108"/>
      <c r="K2210" s="108"/>
      <c r="L2210" s="108"/>
      <c r="M2210" s="108"/>
    </row>
    <row r="2211" spans="1:13" x14ac:dyDescent="0.3">
      <c r="A2211" s="15"/>
      <c r="C2211" s="322"/>
      <c r="D2211" s="108"/>
      <c r="E2211" s="108"/>
      <c r="F2211" s="108"/>
      <c r="G2211" s="108"/>
      <c r="H2211" s="108"/>
      <c r="I2211" s="108"/>
      <c r="J2211" s="108"/>
      <c r="K2211" s="108"/>
      <c r="L2211" s="108"/>
      <c r="M2211" s="108"/>
    </row>
    <row r="2212" spans="1:13" x14ac:dyDescent="0.3">
      <c r="A2212" s="15"/>
      <c r="C2212" s="322"/>
      <c r="D2212" s="108"/>
      <c r="E2212" s="108"/>
      <c r="F2212" s="108"/>
      <c r="G2212" s="108"/>
      <c r="H2212" s="108"/>
      <c r="I2212" s="108"/>
      <c r="J2212" s="108"/>
      <c r="K2212" s="108"/>
      <c r="L2212" s="108"/>
      <c r="M2212" s="108"/>
    </row>
    <row r="2213" spans="1:13" x14ac:dyDescent="0.3">
      <c r="A2213" s="15"/>
      <c r="C2213" s="322"/>
      <c r="D2213" s="108"/>
      <c r="E2213" s="108"/>
      <c r="F2213" s="108"/>
      <c r="G2213" s="108"/>
      <c r="H2213" s="108"/>
      <c r="I2213" s="108"/>
      <c r="J2213" s="108"/>
      <c r="K2213" s="108"/>
      <c r="L2213" s="108"/>
      <c r="M2213" s="108"/>
    </row>
    <row r="2214" spans="1:13" x14ac:dyDescent="0.3">
      <c r="A2214" s="15"/>
      <c r="C2214" s="322"/>
      <c r="D2214" s="108"/>
      <c r="E2214" s="108"/>
      <c r="F2214" s="108"/>
      <c r="G2214" s="108"/>
      <c r="H2214" s="108"/>
      <c r="I2214" s="108"/>
      <c r="J2214" s="108"/>
      <c r="K2214" s="108"/>
      <c r="L2214" s="108"/>
      <c r="M2214" s="108"/>
    </row>
    <row r="2215" spans="1:13" x14ac:dyDescent="0.3">
      <c r="A2215" s="15"/>
      <c r="C2215" s="322"/>
      <c r="D2215" s="108"/>
      <c r="E2215" s="108"/>
      <c r="F2215" s="108"/>
      <c r="G2215" s="108"/>
      <c r="H2215" s="108"/>
      <c r="I2215" s="108"/>
      <c r="J2215" s="108"/>
      <c r="K2215" s="108"/>
      <c r="L2215" s="108"/>
      <c r="M2215" s="108"/>
    </row>
    <row r="2216" spans="1:13" x14ac:dyDescent="0.3">
      <c r="A2216" s="15"/>
      <c r="C2216" s="322"/>
      <c r="D2216" s="108"/>
      <c r="E2216" s="108"/>
      <c r="F2216" s="108"/>
      <c r="G2216" s="108"/>
      <c r="H2216" s="108"/>
      <c r="I2216" s="108"/>
      <c r="J2216" s="108"/>
      <c r="K2216" s="108"/>
      <c r="L2216" s="108"/>
      <c r="M2216" s="108"/>
    </row>
    <row r="2217" spans="1:13" x14ac:dyDescent="0.3">
      <c r="A2217" s="15"/>
      <c r="C2217" s="322"/>
      <c r="D2217" s="108"/>
      <c r="E2217" s="108"/>
      <c r="F2217" s="108"/>
      <c r="G2217" s="108"/>
      <c r="H2217" s="108"/>
      <c r="I2217" s="108"/>
      <c r="J2217" s="108"/>
      <c r="K2217" s="108"/>
      <c r="L2217" s="108"/>
      <c r="M2217" s="108"/>
    </row>
    <row r="2218" spans="1:13" x14ac:dyDescent="0.3">
      <c r="A2218" s="15"/>
      <c r="C2218" s="322"/>
      <c r="D2218" s="108"/>
      <c r="E2218" s="108"/>
      <c r="F2218" s="108"/>
      <c r="G2218" s="108"/>
      <c r="H2218" s="108"/>
      <c r="I2218" s="108"/>
      <c r="J2218" s="108"/>
      <c r="K2218" s="108"/>
      <c r="L2218" s="108"/>
      <c r="M2218" s="108"/>
    </row>
    <row r="2219" spans="1:13" x14ac:dyDescent="0.3">
      <c r="A2219" s="15"/>
      <c r="C2219" s="322"/>
      <c r="D2219" s="108"/>
      <c r="E2219" s="108"/>
      <c r="F2219" s="108"/>
      <c r="G2219" s="108"/>
      <c r="H2219" s="108"/>
      <c r="I2219" s="108"/>
      <c r="J2219" s="108"/>
      <c r="K2219" s="108"/>
      <c r="L2219" s="108"/>
      <c r="M2219" s="108"/>
    </row>
    <row r="2220" spans="1:13" x14ac:dyDescent="0.3">
      <c r="A2220" s="15"/>
      <c r="C2220" s="322"/>
      <c r="D2220" s="108"/>
      <c r="E2220" s="108"/>
      <c r="F2220" s="108"/>
      <c r="G2220" s="108"/>
      <c r="H2220" s="108"/>
      <c r="I2220" s="108"/>
      <c r="J2220" s="108"/>
      <c r="K2220" s="108"/>
      <c r="L2220" s="108"/>
      <c r="M2220" s="108"/>
    </row>
    <row r="2221" spans="1:13" x14ac:dyDescent="0.3">
      <c r="A2221" s="15"/>
      <c r="C2221" s="322"/>
      <c r="D2221" s="108"/>
      <c r="E2221" s="108"/>
      <c r="F2221" s="108"/>
      <c r="G2221" s="108"/>
      <c r="H2221" s="108"/>
      <c r="I2221" s="108"/>
      <c r="J2221" s="108"/>
      <c r="K2221" s="108"/>
      <c r="L2221" s="108"/>
      <c r="M2221" s="108"/>
    </row>
    <row r="2222" spans="1:13" x14ac:dyDescent="0.3">
      <c r="A2222" s="15"/>
      <c r="C2222" s="322"/>
      <c r="D2222" s="108"/>
      <c r="E2222" s="108"/>
      <c r="F2222" s="108"/>
      <c r="G2222" s="108"/>
      <c r="H2222" s="108"/>
      <c r="I2222" s="108"/>
      <c r="J2222" s="108"/>
      <c r="K2222" s="108"/>
      <c r="L2222" s="108"/>
      <c r="M2222" s="108"/>
    </row>
    <row r="2223" spans="1:13" x14ac:dyDescent="0.3">
      <c r="A2223" s="15"/>
      <c r="C2223" s="322"/>
      <c r="D2223" s="108"/>
      <c r="E2223" s="108"/>
      <c r="F2223" s="108"/>
      <c r="G2223" s="108"/>
      <c r="H2223" s="108"/>
      <c r="I2223" s="108"/>
      <c r="J2223" s="108"/>
      <c r="K2223" s="108"/>
      <c r="L2223" s="108"/>
      <c r="M2223" s="108"/>
    </row>
    <row r="2224" spans="1:13" x14ac:dyDescent="0.3">
      <c r="A2224" s="15"/>
      <c r="C2224" s="322"/>
      <c r="D2224" s="108"/>
      <c r="E2224" s="108"/>
      <c r="F2224" s="108"/>
      <c r="G2224" s="108"/>
      <c r="H2224" s="108"/>
      <c r="I2224" s="108"/>
      <c r="J2224" s="108"/>
      <c r="K2224" s="108"/>
      <c r="L2224" s="108"/>
      <c r="M2224" s="108"/>
    </row>
    <row r="2225" spans="1:13" x14ac:dyDescent="0.3">
      <c r="A2225" s="15"/>
      <c r="C2225" s="322"/>
      <c r="D2225" s="108"/>
      <c r="E2225" s="108"/>
      <c r="F2225" s="108"/>
      <c r="G2225" s="108"/>
      <c r="H2225" s="108"/>
      <c r="I2225" s="108"/>
      <c r="J2225" s="108"/>
      <c r="K2225" s="108"/>
      <c r="L2225" s="108"/>
      <c r="M2225" s="108"/>
    </row>
    <row r="2226" spans="1:13" x14ac:dyDescent="0.3">
      <c r="A2226" s="15"/>
      <c r="C2226" s="322"/>
      <c r="D2226" s="108"/>
      <c r="E2226" s="108"/>
      <c r="F2226" s="108"/>
      <c r="G2226" s="108"/>
      <c r="H2226" s="108"/>
      <c r="I2226" s="108"/>
      <c r="J2226" s="108"/>
      <c r="K2226" s="108"/>
      <c r="L2226" s="108"/>
      <c r="M2226" s="108"/>
    </row>
    <row r="2227" spans="1:13" x14ac:dyDescent="0.3">
      <c r="A2227" s="15"/>
      <c r="C2227" s="322"/>
      <c r="D2227" s="108"/>
      <c r="E2227" s="108"/>
      <c r="F2227" s="108"/>
      <c r="G2227" s="108"/>
      <c r="H2227" s="108"/>
      <c r="I2227" s="108"/>
      <c r="J2227" s="108"/>
      <c r="K2227" s="108"/>
      <c r="L2227" s="108"/>
      <c r="M2227" s="108"/>
    </row>
    <row r="2228" spans="1:13" x14ac:dyDescent="0.3">
      <c r="A2228" s="15"/>
      <c r="C2228" s="322"/>
      <c r="D2228" s="108"/>
      <c r="E2228" s="108"/>
      <c r="F2228" s="108"/>
      <c r="G2228" s="108"/>
      <c r="H2228" s="108"/>
      <c r="I2228" s="108"/>
      <c r="J2228" s="108"/>
      <c r="K2228" s="108"/>
      <c r="L2228" s="108"/>
      <c r="M2228" s="108"/>
    </row>
    <row r="2229" spans="1:13" x14ac:dyDescent="0.3">
      <c r="A2229" s="15"/>
      <c r="C2229" s="322"/>
      <c r="D2229" s="108"/>
      <c r="E2229" s="108"/>
      <c r="F2229" s="108"/>
      <c r="G2229" s="108"/>
      <c r="H2229" s="108"/>
      <c r="I2229" s="108"/>
      <c r="J2229" s="108"/>
      <c r="K2229" s="108"/>
      <c r="L2229" s="108"/>
      <c r="M2229" s="108"/>
    </row>
    <row r="2230" spans="1:13" x14ac:dyDescent="0.3">
      <c r="A2230" s="15"/>
      <c r="C2230" s="322"/>
      <c r="D2230" s="108"/>
      <c r="E2230" s="108"/>
      <c r="F2230" s="108"/>
      <c r="G2230" s="108"/>
      <c r="H2230" s="108"/>
      <c r="I2230" s="108"/>
      <c r="J2230" s="108"/>
      <c r="K2230" s="108"/>
      <c r="L2230" s="108"/>
      <c r="M2230" s="108"/>
    </row>
    <row r="2231" spans="1:13" x14ac:dyDescent="0.3">
      <c r="A2231" s="15"/>
      <c r="C2231" s="322"/>
      <c r="D2231" s="108"/>
      <c r="E2231" s="108"/>
      <c r="F2231" s="108"/>
      <c r="G2231" s="108"/>
      <c r="H2231" s="108"/>
      <c r="I2231" s="108"/>
      <c r="J2231" s="108"/>
      <c r="K2231" s="108"/>
      <c r="L2231" s="108"/>
      <c r="M2231" s="108"/>
    </row>
    <row r="2232" spans="1:13" x14ac:dyDescent="0.3">
      <c r="A2232" s="15"/>
      <c r="C2232" s="322"/>
      <c r="D2232" s="108"/>
      <c r="E2232" s="108"/>
      <c r="F2232" s="108"/>
      <c r="G2232" s="108"/>
      <c r="H2232" s="108"/>
      <c r="I2232" s="108"/>
      <c r="J2232" s="108"/>
      <c r="K2232" s="108"/>
      <c r="L2232" s="108"/>
      <c r="M2232" s="108"/>
    </row>
    <row r="2233" spans="1:13" x14ac:dyDescent="0.3">
      <c r="A2233" s="15"/>
      <c r="C2233" s="15"/>
    </row>
    <row r="2234" spans="1:13" x14ac:dyDescent="0.3">
      <c r="A2234" s="15"/>
      <c r="C2234" s="15"/>
    </row>
    <row r="2235" spans="1:13" x14ac:dyDescent="0.3">
      <c r="A2235" s="15"/>
      <c r="C2235" s="15"/>
    </row>
    <row r="2236" spans="1:13" x14ac:dyDescent="0.3">
      <c r="A2236" s="15"/>
      <c r="C2236" s="15"/>
    </row>
    <row r="2237" spans="1:13" x14ac:dyDescent="0.3">
      <c r="A2237" s="15"/>
      <c r="C2237" s="15"/>
    </row>
    <row r="2238" spans="1:13" x14ac:dyDescent="0.3">
      <c r="A2238" s="15"/>
      <c r="C2238" s="15"/>
    </row>
    <row r="2239" spans="1:13" x14ac:dyDescent="0.3">
      <c r="A2239" s="15"/>
      <c r="C2239" s="15"/>
    </row>
    <row r="2240" spans="1:13" x14ac:dyDescent="0.3">
      <c r="A2240" s="15"/>
      <c r="C2240" s="15"/>
    </row>
    <row r="2241" spans="1:3" x14ac:dyDescent="0.3">
      <c r="A2241" s="15"/>
      <c r="C2241" s="15"/>
    </row>
    <row r="2242" spans="1:3" x14ac:dyDescent="0.3">
      <c r="A2242" s="15"/>
      <c r="C2242" s="15"/>
    </row>
    <row r="2243" spans="1:3" x14ac:dyDescent="0.3">
      <c r="A2243" s="15"/>
      <c r="C2243" s="15"/>
    </row>
    <row r="2244" spans="1:3" x14ac:dyDescent="0.3">
      <c r="A2244" s="15"/>
      <c r="C2244" s="15"/>
    </row>
    <row r="2245" spans="1:3" x14ac:dyDescent="0.3">
      <c r="A2245" s="15"/>
      <c r="C2245" s="15"/>
    </row>
    <row r="2246" spans="1:3" x14ac:dyDescent="0.3">
      <c r="A2246" s="15"/>
      <c r="C2246" s="15"/>
    </row>
    <row r="2247" spans="1:3" x14ac:dyDescent="0.3">
      <c r="A2247" s="15"/>
      <c r="C2247" s="15"/>
    </row>
    <row r="2248" spans="1:3" x14ac:dyDescent="0.3">
      <c r="A2248" s="15"/>
      <c r="C2248" s="15"/>
    </row>
    <row r="2249" spans="1:3" x14ac:dyDescent="0.3">
      <c r="A2249" s="15"/>
      <c r="C2249" s="15"/>
    </row>
    <row r="2250" spans="1:3" x14ac:dyDescent="0.3">
      <c r="A2250" s="15"/>
      <c r="C2250" s="15"/>
    </row>
    <row r="2251" spans="1:3" x14ac:dyDescent="0.3">
      <c r="A2251" s="15"/>
      <c r="C2251" s="15"/>
    </row>
    <row r="2252" spans="1:3" x14ac:dyDescent="0.3">
      <c r="A2252" s="15"/>
      <c r="C2252" s="15"/>
    </row>
    <row r="2253" spans="1:3" x14ac:dyDescent="0.3">
      <c r="A2253" s="15"/>
      <c r="C2253" s="15"/>
    </row>
    <row r="2254" spans="1:3" x14ac:dyDescent="0.3">
      <c r="A2254" s="15"/>
      <c r="C2254" s="15"/>
    </row>
    <row r="2255" spans="1:3" x14ac:dyDescent="0.3">
      <c r="A2255" s="15"/>
      <c r="C2255" s="15"/>
    </row>
    <row r="2256" spans="1:3" x14ac:dyDescent="0.3">
      <c r="A2256" s="15"/>
      <c r="C2256" s="15"/>
    </row>
    <row r="2257" spans="1:3" x14ac:dyDescent="0.3">
      <c r="A2257" s="15"/>
      <c r="C2257" s="15"/>
    </row>
    <row r="2258" spans="1:3" x14ac:dyDescent="0.3">
      <c r="A2258" s="15"/>
      <c r="C2258" s="15"/>
    </row>
    <row r="2259" spans="1:3" x14ac:dyDescent="0.3">
      <c r="A2259" s="15"/>
      <c r="C2259" s="15"/>
    </row>
    <row r="2260" spans="1:3" x14ac:dyDescent="0.3">
      <c r="A2260" s="15"/>
      <c r="C2260" s="15"/>
    </row>
    <row r="2261" spans="1:3" x14ac:dyDescent="0.3">
      <c r="A2261" s="15"/>
      <c r="C2261" s="15"/>
    </row>
    <row r="2262" spans="1:3" x14ac:dyDescent="0.3">
      <c r="A2262" s="15"/>
      <c r="C2262" s="15"/>
    </row>
    <row r="2263" spans="1:3" x14ac:dyDescent="0.3">
      <c r="A2263" s="15"/>
      <c r="C2263" s="15"/>
    </row>
    <row r="2264" spans="1:3" x14ac:dyDescent="0.3">
      <c r="A2264" s="15"/>
      <c r="C2264" s="15"/>
    </row>
    <row r="2265" spans="1:3" x14ac:dyDescent="0.3">
      <c r="A2265" s="15"/>
      <c r="C2265" s="15"/>
    </row>
    <row r="2266" spans="1:3" x14ac:dyDescent="0.3">
      <c r="A2266" s="15"/>
      <c r="C2266" s="15"/>
    </row>
    <row r="2267" spans="1:3" x14ac:dyDescent="0.3">
      <c r="A2267" s="15"/>
      <c r="C2267" s="15"/>
    </row>
    <row r="2268" spans="1:3" x14ac:dyDescent="0.3">
      <c r="A2268" s="15"/>
      <c r="C2268" s="15"/>
    </row>
    <row r="2269" spans="1:3" x14ac:dyDescent="0.3">
      <c r="A2269" s="15"/>
      <c r="C2269" s="15"/>
    </row>
    <row r="2270" spans="1:3" x14ac:dyDescent="0.3">
      <c r="A2270" s="15"/>
      <c r="C2270" s="15"/>
    </row>
    <row r="2271" spans="1:3" x14ac:dyDescent="0.3">
      <c r="A2271" s="15"/>
      <c r="C2271" s="15"/>
    </row>
    <row r="2272" spans="1:3" x14ac:dyDescent="0.3">
      <c r="A2272" s="15"/>
      <c r="C2272" s="15"/>
    </row>
    <row r="2273" spans="1:3" x14ac:dyDescent="0.3">
      <c r="A2273" s="15"/>
      <c r="C2273" s="15"/>
    </row>
    <row r="2274" spans="1:3" x14ac:dyDescent="0.3">
      <c r="A2274" s="15"/>
      <c r="C2274" s="15"/>
    </row>
    <row r="2275" spans="1:3" x14ac:dyDescent="0.3">
      <c r="A2275" s="15"/>
      <c r="C2275" s="15"/>
    </row>
    <row r="2276" spans="1:3" x14ac:dyDescent="0.3">
      <c r="A2276" s="15"/>
      <c r="C2276" s="15"/>
    </row>
    <row r="2277" spans="1:3" x14ac:dyDescent="0.3">
      <c r="A2277" s="15"/>
      <c r="C2277" s="15"/>
    </row>
    <row r="2278" spans="1:3" x14ac:dyDescent="0.3">
      <c r="A2278" s="15"/>
      <c r="C2278" s="15"/>
    </row>
    <row r="2279" spans="1:3" x14ac:dyDescent="0.3">
      <c r="A2279" s="15"/>
      <c r="C2279" s="15"/>
    </row>
    <row r="2280" spans="1:3" x14ac:dyDescent="0.3">
      <c r="A2280" s="15"/>
      <c r="C2280" s="15"/>
    </row>
    <row r="2281" spans="1:3" x14ac:dyDescent="0.3">
      <c r="A2281" s="15"/>
      <c r="C2281" s="15"/>
    </row>
    <row r="2282" spans="1:3" x14ac:dyDescent="0.3">
      <c r="A2282" s="15"/>
      <c r="C2282" s="15"/>
    </row>
    <row r="2283" spans="1:3" x14ac:dyDescent="0.3">
      <c r="A2283" s="15"/>
      <c r="C2283" s="15"/>
    </row>
    <row r="2284" spans="1:3" x14ac:dyDescent="0.3">
      <c r="A2284" s="15"/>
      <c r="C2284" s="15"/>
    </row>
    <row r="2285" spans="1:3" x14ac:dyDescent="0.3">
      <c r="A2285" s="15"/>
      <c r="C2285" s="15"/>
    </row>
    <row r="2286" spans="1:3" x14ac:dyDescent="0.3">
      <c r="A2286" s="15"/>
      <c r="C2286" s="15"/>
    </row>
    <row r="2287" spans="1:3" x14ac:dyDescent="0.3">
      <c r="A2287" s="15"/>
      <c r="C2287" s="15"/>
    </row>
    <row r="2288" spans="1:3" x14ac:dyDescent="0.3">
      <c r="A2288" s="15"/>
      <c r="C2288" s="15"/>
    </row>
    <row r="2289" spans="1:3" x14ac:dyDescent="0.3">
      <c r="A2289" s="15"/>
      <c r="C2289" s="15"/>
    </row>
    <row r="2290" spans="1:3" x14ac:dyDescent="0.3">
      <c r="A2290" s="15"/>
      <c r="C2290" s="15"/>
    </row>
    <row r="2291" spans="1:3" x14ac:dyDescent="0.3">
      <c r="A2291" s="15"/>
      <c r="C2291" s="15"/>
    </row>
    <row r="2292" spans="1:3" x14ac:dyDescent="0.3">
      <c r="A2292" s="15"/>
      <c r="C2292" s="15"/>
    </row>
    <row r="2293" spans="1:3" x14ac:dyDescent="0.3">
      <c r="A2293" s="15"/>
      <c r="C2293" s="15"/>
    </row>
    <row r="2294" spans="1:3" x14ac:dyDescent="0.3">
      <c r="A2294" s="15"/>
      <c r="C2294" s="15"/>
    </row>
    <row r="2295" spans="1:3" x14ac:dyDescent="0.3">
      <c r="A2295" s="15"/>
      <c r="C2295" s="15"/>
    </row>
    <row r="2296" spans="1:3" x14ac:dyDescent="0.3">
      <c r="A2296" s="15"/>
      <c r="C2296" s="15"/>
    </row>
    <row r="2297" spans="1:3" x14ac:dyDescent="0.3">
      <c r="A2297" s="15"/>
      <c r="C2297" s="15"/>
    </row>
    <row r="2298" spans="1:3" x14ac:dyDescent="0.3">
      <c r="A2298" s="15"/>
      <c r="C2298" s="15"/>
    </row>
    <row r="2299" spans="1:3" x14ac:dyDescent="0.3">
      <c r="A2299" s="15"/>
      <c r="C2299" s="15"/>
    </row>
    <row r="2300" spans="1:3" x14ac:dyDescent="0.3">
      <c r="A2300" s="15"/>
      <c r="C2300" s="15"/>
    </row>
    <row r="2301" spans="1:3" x14ac:dyDescent="0.3">
      <c r="A2301" s="15"/>
      <c r="C2301" s="15"/>
    </row>
    <row r="2302" spans="1:3" x14ac:dyDescent="0.3">
      <c r="A2302" s="15"/>
      <c r="C2302" s="15"/>
    </row>
    <row r="2303" spans="1:3" x14ac:dyDescent="0.3">
      <c r="A2303" s="15"/>
      <c r="C2303" s="15"/>
    </row>
    <row r="2304" spans="1:3" x14ac:dyDescent="0.3">
      <c r="A2304" s="15"/>
      <c r="C2304" s="15"/>
    </row>
    <row r="2305" spans="1:3" x14ac:dyDescent="0.3">
      <c r="A2305" s="15"/>
      <c r="C2305" s="15"/>
    </row>
    <row r="2306" spans="1:3" x14ac:dyDescent="0.3">
      <c r="A2306" s="15"/>
      <c r="C2306" s="15"/>
    </row>
    <row r="2307" spans="1:3" x14ac:dyDescent="0.3">
      <c r="A2307" s="15"/>
      <c r="C2307" s="15"/>
    </row>
    <row r="2308" spans="1:3" x14ac:dyDescent="0.3">
      <c r="A2308" s="15"/>
      <c r="C2308" s="15"/>
    </row>
    <row r="2309" spans="1:3" x14ac:dyDescent="0.3">
      <c r="A2309" s="15"/>
      <c r="C2309" s="15"/>
    </row>
    <row r="2310" spans="1:3" x14ac:dyDescent="0.3">
      <c r="A2310" s="15"/>
      <c r="C2310" s="15"/>
    </row>
    <row r="2311" spans="1:3" x14ac:dyDescent="0.3">
      <c r="A2311" s="15"/>
      <c r="C2311" s="15"/>
    </row>
    <row r="2312" spans="1:3" x14ac:dyDescent="0.3">
      <c r="A2312" s="15"/>
      <c r="C2312" s="15"/>
    </row>
    <row r="2313" spans="1:3" x14ac:dyDescent="0.3">
      <c r="A2313" s="15"/>
      <c r="C2313" s="15"/>
    </row>
    <row r="2314" spans="1:3" x14ac:dyDescent="0.3">
      <c r="A2314" s="15"/>
      <c r="C2314" s="15"/>
    </row>
    <row r="2315" spans="1:3" x14ac:dyDescent="0.3">
      <c r="A2315" s="15"/>
      <c r="C2315" s="15"/>
    </row>
    <row r="2316" spans="1:3" x14ac:dyDescent="0.3">
      <c r="A2316" s="15"/>
      <c r="C2316" s="15"/>
    </row>
    <row r="2317" spans="1:3" x14ac:dyDescent="0.3">
      <c r="A2317" s="15"/>
      <c r="C2317" s="15"/>
    </row>
    <row r="2318" spans="1:3" x14ac:dyDescent="0.3">
      <c r="A2318" s="15"/>
      <c r="C2318" s="15"/>
    </row>
    <row r="2319" spans="1:3" x14ac:dyDescent="0.3">
      <c r="A2319" s="15"/>
      <c r="C2319" s="15"/>
    </row>
    <row r="2320" spans="1:3" x14ac:dyDescent="0.3">
      <c r="A2320" s="15"/>
      <c r="C2320" s="15"/>
    </row>
    <row r="2321" spans="1:3" x14ac:dyDescent="0.3">
      <c r="A2321" s="15"/>
      <c r="C2321" s="15"/>
    </row>
    <row r="2322" spans="1:3" x14ac:dyDescent="0.3">
      <c r="A2322" s="15"/>
      <c r="C2322" s="15"/>
    </row>
    <row r="2323" spans="1:3" x14ac:dyDescent="0.3">
      <c r="A2323" s="15"/>
      <c r="C2323" s="15"/>
    </row>
    <row r="2324" spans="1:3" x14ac:dyDescent="0.3">
      <c r="A2324" s="15"/>
      <c r="C2324" s="15"/>
    </row>
    <row r="2325" spans="1:3" x14ac:dyDescent="0.3">
      <c r="A2325" s="15"/>
      <c r="C2325" s="15"/>
    </row>
    <row r="2326" spans="1:3" x14ac:dyDescent="0.3">
      <c r="A2326" s="15"/>
      <c r="C2326" s="15"/>
    </row>
    <row r="2327" spans="1:3" x14ac:dyDescent="0.3">
      <c r="A2327" s="15"/>
      <c r="C2327" s="15"/>
    </row>
    <row r="2328" spans="1:3" x14ac:dyDescent="0.3">
      <c r="A2328" s="15"/>
      <c r="C2328" s="15"/>
    </row>
    <row r="2329" spans="1:3" x14ac:dyDescent="0.3">
      <c r="A2329" s="15"/>
      <c r="C2329" s="15"/>
    </row>
    <row r="2330" spans="1:3" x14ac:dyDescent="0.3">
      <c r="A2330" s="15"/>
      <c r="C2330" s="15"/>
    </row>
    <row r="2331" spans="1:3" x14ac:dyDescent="0.3">
      <c r="A2331" s="15"/>
      <c r="C2331" s="15"/>
    </row>
    <row r="2332" spans="1:3" x14ac:dyDescent="0.3">
      <c r="A2332" s="15"/>
      <c r="C2332" s="15"/>
    </row>
    <row r="2333" spans="1:3" x14ac:dyDescent="0.3">
      <c r="A2333" s="15"/>
      <c r="C2333" s="15"/>
    </row>
    <row r="2334" spans="1:3" x14ac:dyDescent="0.3">
      <c r="A2334" s="15"/>
      <c r="C2334" s="15"/>
    </row>
    <row r="2335" spans="1:3" x14ac:dyDescent="0.3">
      <c r="A2335" s="15"/>
      <c r="C2335" s="15"/>
    </row>
    <row r="2336" spans="1:3" x14ac:dyDescent="0.3">
      <c r="A2336" s="15"/>
      <c r="C2336" s="15"/>
    </row>
    <row r="2337" spans="1:3" x14ac:dyDescent="0.3">
      <c r="A2337" s="15"/>
      <c r="C2337" s="15"/>
    </row>
    <row r="2338" spans="1:3" x14ac:dyDescent="0.3">
      <c r="A2338" s="15"/>
      <c r="C2338" s="15"/>
    </row>
    <row r="2339" spans="1:3" x14ac:dyDescent="0.3">
      <c r="A2339" s="15"/>
      <c r="C2339" s="15"/>
    </row>
    <row r="2340" spans="1:3" x14ac:dyDescent="0.3">
      <c r="A2340" s="15"/>
      <c r="C2340" s="15"/>
    </row>
    <row r="2341" spans="1:3" x14ac:dyDescent="0.3">
      <c r="A2341" s="15"/>
      <c r="C2341" s="15"/>
    </row>
    <row r="2342" spans="1:3" x14ac:dyDescent="0.3">
      <c r="A2342" s="15"/>
      <c r="C2342" s="15"/>
    </row>
    <row r="2343" spans="1:3" x14ac:dyDescent="0.3">
      <c r="A2343" s="15"/>
      <c r="C2343" s="15"/>
    </row>
    <row r="2344" spans="1:3" x14ac:dyDescent="0.3">
      <c r="A2344" s="15"/>
      <c r="C2344" s="15"/>
    </row>
    <row r="2345" spans="1:3" x14ac:dyDescent="0.3">
      <c r="A2345" s="15"/>
      <c r="C2345" s="15"/>
    </row>
    <row r="2346" spans="1:3" x14ac:dyDescent="0.3">
      <c r="A2346" s="15"/>
      <c r="C2346" s="15"/>
    </row>
    <row r="2347" spans="1:3" x14ac:dyDescent="0.3">
      <c r="A2347" s="15"/>
      <c r="C2347" s="15"/>
    </row>
    <row r="2348" spans="1:3" x14ac:dyDescent="0.3">
      <c r="A2348" s="15"/>
      <c r="C2348" s="15"/>
    </row>
    <row r="2349" spans="1:3" x14ac:dyDescent="0.3">
      <c r="A2349" s="15"/>
      <c r="C2349" s="15"/>
    </row>
    <row r="2350" spans="1:3" x14ac:dyDescent="0.3">
      <c r="A2350" s="15"/>
      <c r="C2350" s="15"/>
    </row>
    <row r="2351" spans="1:3" x14ac:dyDescent="0.3">
      <c r="A2351" s="15"/>
      <c r="C2351" s="15"/>
    </row>
    <row r="2352" spans="1:3" x14ac:dyDescent="0.3">
      <c r="A2352" s="15"/>
      <c r="C2352" s="15"/>
    </row>
    <row r="2353" spans="1:3" x14ac:dyDescent="0.3">
      <c r="A2353" s="15"/>
      <c r="C2353" s="15"/>
    </row>
    <row r="2354" spans="1:3" x14ac:dyDescent="0.3">
      <c r="A2354" s="15"/>
      <c r="C2354" s="15"/>
    </row>
    <row r="2355" spans="1:3" x14ac:dyDescent="0.3">
      <c r="A2355" s="15"/>
      <c r="C2355" s="15"/>
    </row>
    <row r="2356" spans="1:3" x14ac:dyDescent="0.3">
      <c r="A2356" s="15"/>
      <c r="C2356" s="15"/>
    </row>
    <row r="2357" spans="1:3" x14ac:dyDescent="0.3">
      <c r="A2357" s="15"/>
      <c r="C2357" s="15"/>
    </row>
    <row r="2358" spans="1:3" x14ac:dyDescent="0.3">
      <c r="A2358" s="15"/>
      <c r="C2358" s="15"/>
    </row>
    <row r="2359" spans="1:3" x14ac:dyDescent="0.3">
      <c r="A2359" s="15"/>
      <c r="C2359" s="15"/>
    </row>
    <row r="2360" spans="1:3" x14ac:dyDescent="0.3">
      <c r="A2360" s="15"/>
      <c r="C2360" s="15"/>
    </row>
    <row r="2361" spans="1:3" x14ac:dyDescent="0.3">
      <c r="A2361" s="15"/>
      <c r="C2361" s="15"/>
    </row>
    <row r="2362" spans="1:3" x14ac:dyDescent="0.3">
      <c r="A2362" s="15"/>
      <c r="C2362" s="15"/>
    </row>
    <row r="2363" spans="1:3" x14ac:dyDescent="0.3">
      <c r="A2363" s="15"/>
      <c r="C2363" s="15"/>
    </row>
    <row r="2364" spans="1:3" x14ac:dyDescent="0.3">
      <c r="A2364" s="15"/>
      <c r="C2364" s="15"/>
    </row>
    <row r="2365" spans="1:3" x14ac:dyDescent="0.3">
      <c r="A2365" s="15"/>
      <c r="C2365" s="15"/>
    </row>
    <row r="2366" spans="1:3" x14ac:dyDescent="0.3">
      <c r="A2366" s="15"/>
      <c r="C2366" s="15"/>
    </row>
    <row r="2367" spans="1:3" x14ac:dyDescent="0.3">
      <c r="A2367" s="15"/>
      <c r="C2367" s="15"/>
    </row>
    <row r="2368" spans="1:3" x14ac:dyDescent="0.3">
      <c r="A2368" s="15"/>
      <c r="C2368" s="15"/>
    </row>
    <row r="2369" spans="1:3" x14ac:dyDescent="0.3">
      <c r="A2369" s="15"/>
      <c r="C2369" s="15"/>
    </row>
    <row r="2370" spans="1:3" x14ac:dyDescent="0.3">
      <c r="A2370" s="15"/>
      <c r="C2370" s="15"/>
    </row>
    <row r="2371" spans="1:3" x14ac:dyDescent="0.3">
      <c r="A2371" s="15"/>
      <c r="C2371" s="15"/>
    </row>
    <row r="2372" spans="1:3" x14ac:dyDescent="0.3">
      <c r="A2372" s="15"/>
      <c r="C2372" s="15"/>
    </row>
    <row r="2373" spans="1:3" x14ac:dyDescent="0.3">
      <c r="A2373" s="15"/>
      <c r="C2373" s="15"/>
    </row>
    <row r="2374" spans="1:3" x14ac:dyDescent="0.3">
      <c r="A2374" s="15"/>
      <c r="C2374" s="15"/>
    </row>
    <row r="2375" spans="1:3" x14ac:dyDescent="0.3">
      <c r="A2375" s="15"/>
      <c r="C2375" s="15"/>
    </row>
    <row r="2376" spans="1:3" x14ac:dyDescent="0.3">
      <c r="A2376" s="15"/>
      <c r="C2376" s="15"/>
    </row>
    <row r="2377" spans="1:3" x14ac:dyDescent="0.3">
      <c r="A2377" s="15"/>
      <c r="C2377" s="15"/>
    </row>
    <row r="2378" spans="1:3" x14ac:dyDescent="0.3">
      <c r="A2378" s="15"/>
      <c r="C2378" s="15"/>
    </row>
    <row r="2379" spans="1:3" x14ac:dyDescent="0.3">
      <c r="A2379" s="15"/>
      <c r="C2379" s="15"/>
    </row>
    <row r="2380" spans="1:3" x14ac:dyDescent="0.3">
      <c r="A2380" s="15"/>
      <c r="C2380" s="15"/>
    </row>
    <row r="2381" spans="1:3" x14ac:dyDescent="0.3">
      <c r="A2381" s="15"/>
      <c r="C2381" s="15"/>
    </row>
    <row r="2382" spans="1:3" x14ac:dyDescent="0.3">
      <c r="A2382" s="15"/>
      <c r="C2382" s="15"/>
    </row>
    <row r="2383" spans="1:3" x14ac:dyDescent="0.3">
      <c r="A2383" s="15"/>
      <c r="C2383" s="15"/>
    </row>
    <row r="2384" spans="1:3" x14ac:dyDescent="0.3">
      <c r="A2384" s="15"/>
      <c r="C2384" s="15"/>
    </row>
    <row r="2385" spans="1:3" x14ac:dyDescent="0.3">
      <c r="A2385" s="15"/>
      <c r="C2385" s="15"/>
    </row>
    <row r="2386" spans="1:3" x14ac:dyDescent="0.3">
      <c r="A2386" s="15"/>
      <c r="C2386" s="15"/>
    </row>
    <row r="2387" spans="1:3" x14ac:dyDescent="0.3">
      <c r="A2387" s="15"/>
      <c r="C2387" s="15"/>
    </row>
    <row r="2388" spans="1:3" x14ac:dyDescent="0.3">
      <c r="A2388" s="15"/>
      <c r="C2388" s="15"/>
    </row>
    <row r="2389" spans="1:3" x14ac:dyDescent="0.3">
      <c r="A2389" s="15"/>
      <c r="C2389" s="15"/>
    </row>
    <row r="2390" spans="1:3" x14ac:dyDescent="0.3">
      <c r="A2390" s="3"/>
      <c r="B2390" s="15"/>
    </row>
    <row r="2391" spans="1:3" x14ac:dyDescent="0.3">
      <c r="A2391" s="3"/>
      <c r="B2391" s="15"/>
    </row>
    <row r="2392" spans="1:3" x14ac:dyDescent="0.3">
      <c r="A2392" s="3"/>
      <c r="B2392" s="15"/>
    </row>
  </sheetData>
  <autoFilter ref="A4:M4" xr:uid="{00000000-0001-0000-1100-000000000000}"/>
  <sortState xmlns:xlrd2="http://schemas.microsoft.com/office/spreadsheetml/2017/richdata2" ref="O14:Z31">
    <sortCondition ref="P29"/>
  </sortState>
  <mergeCells count="1">
    <mergeCell ref="A1:L1"/>
  </mergeCells>
  <pageMargins left="0.7" right="0.7" top="0.75" bottom="0.75" header="0.3" footer="0.3"/>
  <pageSetup scale="10" orientation="landscape" r:id="rId1"/>
  <headerFooter>
    <oddFooter>&amp;L&amp;A
&amp;D
&amp;T&amp;CCentral Contra Costa Solid Waste Authority&amp;R&amp;P of&amp;N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4" tint="0.39997558519241921"/>
    <pageSetUpPr fitToPage="1"/>
  </sheetPr>
  <dimension ref="A1:AE5589"/>
  <sheetViews>
    <sheetView zoomScaleNormal="100" workbookViewId="0">
      <pane ySplit="2" topLeftCell="A3" activePane="bottomLeft" state="frozen"/>
      <selection pane="bottomLeft" sqref="A1:AE1"/>
    </sheetView>
  </sheetViews>
  <sheetFormatPr defaultColWidth="9.44140625" defaultRowHeight="14.4" x14ac:dyDescent="0.3"/>
  <cols>
    <col min="1" max="1" width="13.5546875" bestFit="1" customWidth="1"/>
    <col min="2" max="2" width="12.44140625" bestFit="1" customWidth="1"/>
    <col min="3" max="3" width="6.5546875" bestFit="1" customWidth="1"/>
    <col min="4" max="4" width="37.44140625" bestFit="1" customWidth="1"/>
    <col min="5" max="5" width="50.5546875" bestFit="1" customWidth="1"/>
    <col min="6" max="6" width="12" bestFit="1" customWidth="1"/>
    <col min="7" max="7" width="31.5546875" bestFit="1" customWidth="1"/>
    <col min="8" max="8" width="25.44140625" bestFit="1" customWidth="1"/>
    <col min="9" max="9" width="14.5546875" bestFit="1" customWidth="1"/>
    <col min="10" max="10" width="16.5546875" bestFit="1" customWidth="1"/>
    <col min="11" max="12" width="12.44140625" bestFit="1" customWidth="1"/>
    <col min="13" max="13" width="16.44140625" bestFit="1" customWidth="1"/>
    <col min="14" max="14" width="17.44140625" bestFit="1" customWidth="1"/>
    <col min="15" max="15" width="16.44140625" bestFit="1" customWidth="1"/>
    <col min="16" max="16" width="17.44140625" bestFit="1" customWidth="1"/>
    <col min="17" max="17" width="8" bestFit="1" customWidth="1"/>
    <col min="18" max="18" width="13.44140625" bestFit="1" customWidth="1"/>
    <col min="19" max="19" width="5.5546875" bestFit="1" customWidth="1"/>
    <col min="20" max="20" width="9.5546875" style="108" bestFit="1" customWidth="1"/>
    <col min="21" max="21" width="7.44140625" bestFit="1" customWidth="1"/>
    <col min="22" max="22" width="9.44140625" bestFit="1" customWidth="1"/>
    <col min="23" max="23" width="10" bestFit="1" customWidth="1"/>
    <col min="24" max="24" width="9.5546875" bestFit="1" customWidth="1"/>
    <col min="25" max="25" width="8.44140625" bestFit="1" customWidth="1"/>
    <col min="26" max="26" width="8.5546875" bestFit="1" customWidth="1"/>
    <col min="27" max="27" width="10.5546875" bestFit="1" customWidth="1"/>
    <col min="28" max="28" width="9.44140625" bestFit="1" customWidth="1"/>
    <col min="29" max="29" width="7.5546875" bestFit="1" customWidth="1"/>
    <col min="30" max="30" width="9.44140625" bestFit="1" customWidth="1"/>
    <col min="31" max="31" width="7.5546875" bestFit="1" customWidth="1"/>
  </cols>
  <sheetData>
    <row r="1" spans="1:31" x14ac:dyDescent="0.3">
      <c r="A1" s="530" t="s">
        <v>27090</v>
      </c>
      <c r="B1" s="530"/>
      <c r="C1" s="530"/>
      <c r="D1" s="530"/>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c r="AE1" s="530"/>
    </row>
    <row r="2" spans="1:31" ht="40.200000000000003" x14ac:dyDescent="0.3">
      <c r="A2" s="339" t="s">
        <v>21</v>
      </c>
      <c r="B2" s="339" t="s">
        <v>240</v>
      </c>
      <c r="C2" s="339" t="s">
        <v>241</v>
      </c>
      <c r="D2" s="339" t="s">
        <v>242</v>
      </c>
      <c r="E2" s="339" t="s">
        <v>15552</v>
      </c>
      <c r="F2" s="339" t="s">
        <v>243</v>
      </c>
      <c r="G2" s="339" t="s">
        <v>244</v>
      </c>
      <c r="H2" s="339" t="s">
        <v>245</v>
      </c>
      <c r="I2" s="339" t="s">
        <v>246</v>
      </c>
      <c r="J2" s="339" t="s">
        <v>15553</v>
      </c>
      <c r="K2" s="339" t="s">
        <v>15554</v>
      </c>
      <c r="L2" s="339" t="s">
        <v>247</v>
      </c>
      <c r="M2" s="339" t="s">
        <v>2301</v>
      </c>
      <c r="N2" s="339" t="s">
        <v>2302</v>
      </c>
      <c r="O2" s="339" t="s">
        <v>15668</v>
      </c>
      <c r="P2" s="339" t="s">
        <v>248</v>
      </c>
      <c r="Q2" s="340" t="s">
        <v>249</v>
      </c>
      <c r="R2" s="339" t="s">
        <v>250</v>
      </c>
      <c r="S2" s="340" t="s">
        <v>251</v>
      </c>
      <c r="T2" s="341" t="s">
        <v>15555</v>
      </c>
      <c r="U2" s="340" t="s">
        <v>252</v>
      </c>
      <c r="V2" s="339" t="s">
        <v>253</v>
      </c>
      <c r="W2" s="339" t="s">
        <v>254</v>
      </c>
      <c r="X2" s="342" t="s">
        <v>255</v>
      </c>
      <c r="Y2" s="340" t="s">
        <v>256</v>
      </c>
      <c r="Z2" s="340" t="s">
        <v>257</v>
      </c>
      <c r="AA2" s="340" t="s">
        <v>258</v>
      </c>
      <c r="AB2" s="340" t="s">
        <v>259</v>
      </c>
      <c r="AC2" s="340" t="s">
        <v>260</v>
      </c>
      <c r="AD2" s="340" t="s">
        <v>261</v>
      </c>
      <c r="AE2" s="340" t="s">
        <v>15960</v>
      </c>
    </row>
    <row r="3" spans="1:31" x14ac:dyDescent="0.3">
      <c r="A3" t="s">
        <v>556</v>
      </c>
      <c r="B3" t="s">
        <v>2713</v>
      </c>
      <c r="C3" t="s">
        <v>2714</v>
      </c>
      <c r="D3" t="s">
        <v>2715</v>
      </c>
      <c r="E3" t="s">
        <v>12071</v>
      </c>
      <c r="F3" t="s">
        <v>2716</v>
      </c>
      <c r="G3" t="s">
        <v>2717</v>
      </c>
      <c r="H3" t="s">
        <v>2718</v>
      </c>
      <c r="I3" t="s">
        <v>461</v>
      </c>
      <c r="J3" t="s">
        <v>266</v>
      </c>
      <c r="K3" t="s">
        <v>2719</v>
      </c>
      <c r="L3" t="s">
        <v>15466</v>
      </c>
      <c r="M3" t="s">
        <v>555</v>
      </c>
      <c r="N3" t="s">
        <v>556</v>
      </c>
      <c r="O3">
        <v>13</v>
      </c>
      <c r="P3" t="s">
        <v>266</v>
      </c>
      <c r="Q3">
        <v>0.17</v>
      </c>
      <c r="S3">
        <v>3</v>
      </c>
      <c r="T3" s="108">
        <v>0.51</v>
      </c>
      <c r="U3">
        <v>1</v>
      </c>
      <c r="V3" t="s">
        <v>270</v>
      </c>
      <c r="W3" t="s">
        <v>167</v>
      </c>
      <c r="X3">
        <v>1</v>
      </c>
      <c r="Y3">
        <v>0</v>
      </c>
      <c r="Z3">
        <v>2</v>
      </c>
      <c r="AA3">
        <v>0</v>
      </c>
      <c r="AB3">
        <v>0</v>
      </c>
      <c r="AC3">
        <v>0</v>
      </c>
      <c r="AD3">
        <v>0</v>
      </c>
      <c r="AE3">
        <v>1</v>
      </c>
    </row>
    <row r="4" spans="1:31" x14ac:dyDescent="0.3">
      <c r="A4" t="s">
        <v>556</v>
      </c>
      <c r="B4" t="s">
        <v>19188</v>
      </c>
      <c r="C4" t="s">
        <v>274</v>
      </c>
      <c r="D4" t="s">
        <v>19189</v>
      </c>
      <c r="E4" t="s">
        <v>19190</v>
      </c>
      <c r="F4" t="s">
        <v>4163</v>
      </c>
      <c r="G4" t="s">
        <v>645</v>
      </c>
      <c r="H4" t="s">
        <v>2718</v>
      </c>
      <c r="I4" t="s">
        <v>461</v>
      </c>
      <c r="J4" t="s">
        <v>266</v>
      </c>
      <c r="K4" t="s">
        <v>4164</v>
      </c>
      <c r="L4" t="s">
        <v>19191</v>
      </c>
      <c r="M4" t="s">
        <v>555</v>
      </c>
      <c r="N4" t="s">
        <v>556</v>
      </c>
      <c r="O4">
        <v>1</v>
      </c>
      <c r="P4" t="s">
        <v>266</v>
      </c>
      <c r="Q4">
        <v>0.48</v>
      </c>
      <c r="S4">
        <v>2</v>
      </c>
      <c r="T4" s="108">
        <v>0.96</v>
      </c>
      <c r="U4">
        <v>1</v>
      </c>
      <c r="V4" t="s">
        <v>270</v>
      </c>
      <c r="W4" t="s">
        <v>167</v>
      </c>
      <c r="X4">
        <v>2</v>
      </c>
      <c r="Y4">
        <v>0</v>
      </c>
      <c r="Z4">
        <v>2</v>
      </c>
      <c r="AA4">
        <v>0</v>
      </c>
      <c r="AB4">
        <v>0</v>
      </c>
      <c r="AC4">
        <v>0</v>
      </c>
      <c r="AD4">
        <v>0</v>
      </c>
      <c r="AE4">
        <v>0</v>
      </c>
    </row>
    <row r="5" spans="1:31" x14ac:dyDescent="0.3">
      <c r="A5" t="s">
        <v>556</v>
      </c>
      <c r="B5" t="s">
        <v>19188</v>
      </c>
      <c r="C5" t="s">
        <v>274</v>
      </c>
      <c r="D5" t="s">
        <v>19189</v>
      </c>
      <c r="E5" t="s">
        <v>19190</v>
      </c>
      <c r="F5" t="s">
        <v>4163</v>
      </c>
      <c r="G5" t="s">
        <v>645</v>
      </c>
      <c r="H5" t="s">
        <v>2718</v>
      </c>
      <c r="I5" t="s">
        <v>461</v>
      </c>
      <c r="J5" t="s">
        <v>266</v>
      </c>
      <c r="K5" t="s">
        <v>4164</v>
      </c>
      <c r="L5" t="s">
        <v>19191</v>
      </c>
      <c r="M5" t="s">
        <v>557</v>
      </c>
      <c r="N5" t="s">
        <v>556</v>
      </c>
      <c r="O5">
        <v>2</v>
      </c>
      <c r="P5" t="s">
        <v>288</v>
      </c>
      <c r="Q5">
        <v>0.48</v>
      </c>
      <c r="S5">
        <v>2</v>
      </c>
      <c r="T5" s="108">
        <v>0.96</v>
      </c>
      <c r="U5">
        <v>1</v>
      </c>
      <c r="V5" t="s">
        <v>270</v>
      </c>
      <c r="W5" t="s">
        <v>167</v>
      </c>
      <c r="X5">
        <v>2</v>
      </c>
      <c r="Y5">
        <v>0</v>
      </c>
      <c r="Z5">
        <v>0</v>
      </c>
      <c r="AA5">
        <v>0</v>
      </c>
      <c r="AB5">
        <v>0</v>
      </c>
      <c r="AC5">
        <v>2</v>
      </c>
      <c r="AD5">
        <v>0</v>
      </c>
      <c r="AE5">
        <v>0</v>
      </c>
    </row>
    <row r="6" spans="1:31" x14ac:dyDescent="0.3">
      <c r="A6" t="s">
        <v>556</v>
      </c>
      <c r="B6" t="s">
        <v>19188</v>
      </c>
      <c r="C6" t="s">
        <v>274</v>
      </c>
      <c r="D6" t="s">
        <v>19189</v>
      </c>
      <c r="E6" t="s">
        <v>19190</v>
      </c>
      <c r="F6" t="s">
        <v>4163</v>
      </c>
      <c r="G6" t="s">
        <v>645</v>
      </c>
      <c r="H6" t="s">
        <v>2718</v>
      </c>
      <c r="I6" t="s">
        <v>461</v>
      </c>
      <c r="J6" t="s">
        <v>266</v>
      </c>
      <c r="K6" t="s">
        <v>4164</v>
      </c>
      <c r="L6" t="s">
        <v>19191</v>
      </c>
      <c r="M6" t="s">
        <v>557</v>
      </c>
      <c r="N6" t="s">
        <v>556</v>
      </c>
      <c r="O6">
        <v>20</v>
      </c>
      <c r="P6" t="s">
        <v>425</v>
      </c>
      <c r="Q6">
        <v>0.32</v>
      </c>
      <c r="S6">
        <v>1</v>
      </c>
      <c r="T6" s="108">
        <v>0.32</v>
      </c>
      <c r="U6">
        <v>1</v>
      </c>
      <c r="V6" t="s">
        <v>270</v>
      </c>
      <c r="W6" t="s">
        <v>167</v>
      </c>
      <c r="X6">
        <v>1</v>
      </c>
      <c r="Y6">
        <v>1</v>
      </c>
      <c r="Z6">
        <v>0</v>
      </c>
      <c r="AA6">
        <v>0</v>
      </c>
      <c r="AB6">
        <v>0</v>
      </c>
      <c r="AC6">
        <v>0</v>
      </c>
      <c r="AD6">
        <v>0</v>
      </c>
      <c r="AE6">
        <v>0</v>
      </c>
    </row>
    <row r="7" spans="1:31" x14ac:dyDescent="0.3">
      <c r="A7" t="s">
        <v>556</v>
      </c>
      <c r="B7" t="s">
        <v>4156</v>
      </c>
      <c r="C7" t="s">
        <v>274</v>
      </c>
      <c r="D7" t="s">
        <v>4157</v>
      </c>
      <c r="E7" t="s">
        <v>12212</v>
      </c>
      <c r="F7" t="s">
        <v>4154</v>
      </c>
      <c r="G7" t="s">
        <v>2307</v>
      </c>
      <c r="H7" t="s">
        <v>10237</v>
      </c>
      <c r="I7" t="s">
        <v>461</v>
      </c>
      <c r="J7" t="s">
        <v>266</v>
      </c>
      <c r="K7" t="s">
        <v>4158</v>
      </c>
      <c r="L7" t="s">
        <v>19192</v>
      </c>
      <c r="M7" t="s">
        <v>557</v>
      </c>
      <c r="N7" t="s">
        <v>556</v>
      </c>
      <c r="O7">
        <v>17</v>
      </c>
      <c r="P7" t="s">
        <v>273</v>
      </c>
      <c r="Q7">
        <v>0.48</v>
      </c>
      <c r="S7">
        <v>1</v>
      </c>
      <c r="T7" s="108">
        <v>0.48</v>
      </c>
      <c r="U7">
        <v>1</v>
      </c>
      <c r="V7" t="s">
        <v>270</v>
      </c>
      <c r="W7" t="s">
        <v>167</v>
      </c>
      <c r="X7">
        <v>1</v>
      </c>
      <c r="Y7">
        <v>1</v>
      </c>
      <c r="Z7">
        <v>0</v>
      </c>
      <c r="AA7">
        <v>0</v>
      </c>
      <c r="AB7">
        <v>0</v>
      </c>
      <c r="AC7">
        <v>0</v>
      </c>
      <c r="AD7">
        <v>0</v>
      </c>
      <c r="AE7">
        <v>0</v>
      </c>
    </row>
    <row r="8" spans="1:31" x14ac:dyDescent="0.3">
      <c r="A8" t="s">
        <v>556</v>
      </c>
      <c r="B8" t="s">
        <v>4156</v>
      </c>
      <c r="C8" t="s">
        <v>274</v>
      </c>
      <c r="D8" t="s">
        <v>4157</v>
      </c>
      <c r="E8" t="s">
        <v>12212</v>
      </c>
      <c r="F8" t="s">
        <v>4154</v>
      </c>
      <c r="G8" t="s">
        <v>2307</v>
      </c>
      <c r="H8" t="s">
        <v>10237</v>
      </c>
      <c r="I8" t="s">
        <v>461</v>
      </c>
      <c r="J8" t="s">
        <v>266</v>
      </c>
      <c r="K8" t="s">
        <v>4158</v>
      </c>
      <c r="L8" t="s">
        <v>19192</v>
      </c>
      <c r="M8" t="s">
        <v>557</v>
      </c>
      <c r="N8" t="s">
        <v>556</v>
      </c>
      <c r="O8">
        <v>2</v>
      </c>
      <c r="P8" t="s">
        <v>272</v>
      </c>
      <c r="Q8">
        <v>1</v>
      </c>
      <c r="S8">
        <v>1</v>
      </c>
      <c r="T8" s="108">
        <v>1</v>
      </c>
      <c r="U8">
        <v>1</v>
      </c>
      <c r="V8" t="s">
        <v>270</v>
      </c>
      <c r="W8" t="s">
        <v>167</v>
      </c>
      <c r="X8">
        <v>1</v>
      </c>
      <c r="Y8">
        <v>0</v>
      </c>
      <c r="Z8">
        <v>0</v>
      </c>
      <c r="AA8">
        <v>0</v>
      </c>
      <c r="AB8">
        <v>0</v>
      </c>
      <c r="AC8">
        <v>1</v>
      </c>
      <c r="AD8">
        <v>0</v>
      </c>
      <c r="AE8">
        <v>0</v>
      </c>
    </row>
    <row r="9" spans="1:31" x14ac:dyDescent="0.3">
      <c r="A9" t="s">
        <v>556</v>
      </c>
      <c r="B9" t="s">
        <v>4156</v>
      </c>
      <c r="C9" t="s">
        <v>262</v>
      </c>
      <c r="D9" t="s">
        <v>4157</v>
      </c>
      <c r="E9" t="s">
        <v>12212</v>
      </c>
      <c r="F9" t="s">
        <v>4154</v>
      </c>
      <c r="G9" t="s">
        <v>2307</v>
      </c>
      <c r="H9" t="s">
        <v>10237</v>
      </c>
      <c r="I9" t="s">
        <v>461</v>
      </c>
      <c r="J9" t="s">
        <v>266</v>
      </c>
      <c r="K9" t="s">
        <v>4158</v>
      </c>
      <c r="L9" t="s">
        <v>17407</v>
      </c>
      <c r="M9" t="s">
        <v>555</v>
      </c>
      <c r="N9" t="s">
        <v>556</v>
      </c>
      <c r="O9">
        <v>1</v>
      </c>
      <c r="P9" t="s">
        <v>282</v>
      </c>
      <c r="Q9">
        <v>1</v>
      </c>
      <c r="S9">
        <v>2</v>
      </c>
      <c r="T9" s="108">
        <v>2</v>
      </c>
      <c r="U9">
        <v>1</v>
      </c>
      <c r="V9" t="s">
        <v>270</v>
      </c>
      <c r="W9" t="s">
        <v>167</v>
      </c>
      <c r="X9">
        <v>1</v>
      </c>
      <c r="Y9">
        <v>0</v>
      </c>
      <c r="Z9">
        <v>1</v>
      </c>
      <c r="AA9">
        <v>0</v>
      </c>
      <c r="AB9">
        <v>0</v>
      </c>
      <c r="AC9">
        <v>1</v>
      </c>
      <c r="AD9">
        <v>0</v>
      </c>
      <c r="AE9">
        <v>0</v>
      </c>
    </row>
    <row r="10" spans="1:31" x14ac:dyDescent="0.3">
      <c r="A10" t="s">
        <v>556</v>
      </c>
      <c r="B10" t="s">
        <v>2770</v>
      </c>
      <c r="C10" t="s">
        <v>262</v>
      </c>
      <c r="D10" t="s">
        <v>10623</v>
      </c>
      <c r="E10" t="s">
        <v>12264</v>
      </c>
      <c r="F10" t="s">
        <v>1474</v>
      </c>
      <c r="G10" t="s">
        <v>2771</v>
      </c>
      <c r="H10" t="s">
        <v>2772</v>
      </c>
      <c r="I10" t="s">
        <v>461</v>
      </c>
      <c r="J10" t="s">
        <v>266</v>
      </c>
      <c r="K10" t="s">
        <v>2773</v>
      </c>
      <c r="L10" t="s">
        <v>10223</v>
      </c>
      <c r="M10" t="s">
        <v>555</v>
      </c>
      <c r="N10" t="s">
        <v>556</v>
      </c>
      <c r="O10">
        <v>1</v>
      </c>
      <c r="P10" t="s">
        <v>282</v>
      </c>
      <c r="Q10">
        <v>2</v>
      </c>
      <c r="S10">
        <v>1</v>
      </c>
      <c r="T10" s="108">
        <v>2</v>
      </c>
      <c r="U10">
        <v>1</v>
      </c>
      <c r="V10" t="s">
        <v>270</v>
      </c>
      <c r="W10" t="s">
        <v>167</v>
      </c>
      <c r="X10">
        <v>1</v>
      </c>
      <c r="Y10">
        <v>0</v>
      </c>
      <c r="Z10">
        <v>0</v>
      </c>
      <c r="AA10">
        <v>1</v>
      </c>
      <c r="AB10">
        <v>0</v>
      </c>
      <c r="AC10">
        <v>0</v>
      </c>
      <c r="AD10">
        <v>0</v>
      </c>
      <c r="AE10">
        <v>0</v>
      </c>
    </row>
    <row r="11" spans="1:31" x14ac:dyDescent="0.3">
      <c r="A11" t="s">
        <v>556</v>
      </c>
      <c r="B11" t="s">
        <v>2770</v>
      </c>
      <c r="C11" t="s">
        <v>262</v>
      </c>
      <c r="D11" t="s">
        <v>10623</v>
      </c>
      <c r="E11" t="s">
        <v>12264</v>
      </c>
      <c r="F11" t="s">
        <v>1474</v>
      </c>
      <c r="G11" t="s">
        <v>2771</v>
      </c>
      <c r="H11" t="s">
        <v>2772</v>
      </c>
      <c r="I11" t="s">
        <v>461</v>
      </c>
      <c r="J11" t="s">
        <v>266</v>
      </c>
      <c r="K11" t="s">
        <v>2773</v>
      </c>
      <c r="L11" t="s">
        <v>10223</v>
      </c>
      <c r="M11" t="s">
        <v>557</v>
      </c>
      <c r="N11" t="s">
        <v>556</v>
      </c>
      <c r="O11">
        <v>2</v>
      </c>
      <c r="P11" t="s">
        <v>288</v>
      </c>
      <c r="Q11">
        <v>0.48</v>
      </c>
      <c r="S11">
        <v>1</v>
      </c>
      <c r="T11" s="108">
        <v>0.48</v>
      </c>
      <c r="U11">
        <v>1</v>
      </c>
      <c r="V11" t="s">
        <v>270</v>
      </c>
      <c r="W11" t="s">
        <v>167</v>
      </c>
      <c r="X11">
        <v>1</v>
      </c>
      <c r="Y11">
        <v>0</v>
      </c>
      <c r="Z11">
        <v>0</v>
      </c>
      <c r="AA11">
        <v>0</v>
      </c>
      <c r="AB11">
        <v>0</v>
      </c>
      <c r="AC11">
        <v>1</v>
      </c>
      <c r="AD11">
        <v>0</v>
      </c>
      <c r="AE11">
        <v>0</v>
      </c>
    </row>
    <row r="12" spans="1:31" x14ac:dyDescent="0.3">
      <c r="A12" t="s">
        <v>556</v>
      </c>
      <c r="B12" t="s">
        <v>2770</v>
      </c>
      <c r="C12" t="s">
        <v>262</v>
      </c>
      <c r="D12" t="s">
        <v>10623</v>
      </c>
      <c r="E12" t="s">
        <v>12264</v>
      </c>
      <c r="F12" t="s">
        <v>1474</v>
      </c>
      <c r="G12" t="s">
        <v>2771</v>
      </c>
      <c r="H12" t="s">
        <v>2772</v>
      </c>
      <c r="I12" t="s">
        <v>461</v>
      </c>
      <c r="J12" t="s">
        <v>266</v>
      </c>
      <c r="K12" t="s">
        <v>2773</v>
      </c>
      <c r="L12" t="s">
        <v>10223</v>
      </c>
      <c r="M12" t="s">
        <v>557</v>
      </c>
      <c r="N12" t="s">
        <v>556</v>
      </c>
      <c r="O12">
        <v>17</v>
      </c>
      <c r="P12" t="s">
        <v>273</v>
      </c>
      <c r="Q12">
        <v>0.48</v>
      </c>
      <c r="S12">
        <v>3</v>
      </c>
      <c r="T12" s="108">
        <v>1.44</v>
      </c>
      <c r="U12">
        <v>1</v>
      </c>
      <c r="V12" t="s">
        <v>270</v>
      </c>
      <c r="W12" t="s">
        <v>167</v>
      </c>
      <c r="X12">
        <v>3</v>
      </c>
      <c r="Y12">
        <v>0</v>
      </c>
      <c r="Z12">
        <v>0</v>
      </c>
      <c r="AA12">
        <v>3</v>
      </c>
      <c r="AB12">
        <v>0</v>
      </c>
      <c r="AC12">
        <v>0</v>
      </c>
      <c r="AD12">
        <v>0</v>
      </c>
      <c r="AE12">
        <v>0</v>
      </c>
    </row>
    <row r="13" spans="1:31" x14ac:dyDescent="0.3">
      <c r="A13" t="s">
        <v>556</v>
      </c>
      <c r="B13" t="s">
        <v>2770</v>
      </c>
      <c r="C13" t="s">
        <v>262</v>
      </c>
      <c r="D13" t="s">
        <v>10623</v>
      </c>
      <c r="E13" t="s">
        <v>12264</v>
      </c>
      <c r="F13" t="s">
        <v>1474</v>
      </c>
      <c r="G13" t="s">
        <v>2771</v>
      </c>
      <c r="H13" t="s">
        <v>2772</v>
      </c>
      <c r="I13" t="s">
        <v>461</v>
      </c>
      <c r="J13" t="s">
        <v>266</v>
      </c>
      <c r="K13" t="s">
        <v>2773</v>
      </c>
      <c r="L13" t="s">
        <v>10223</v>
      </c>
      <c r="M13" t="s">
        <v>557</v>
      </c>
      <c r="N13" t="s">
        <v>556</v>
      </c>
      <c r="O13">
        <v>17</v>
      </c>
      <c r="P13" t="s">
        <v>273</v>
      </c>
      <c r="Q13">
        <v>0.32</v>
      </c>
      <c r="S13">
        <v>1</v>
      </c>
      <c r="T13" s="108">
        <v>0.32</v>
      </c>
      <c r="U13">
        <v>1</v>
      </c>
      <c r="V13" t="s">
        <v>270</v>
      </c>
      <c r="W13" t="s">
        <v>167</v>
      </c>
      <c r="X13">
        <v>1</v>
      </c>
      <c r="Y13">
        <v>0</v>
      </c>
      <c r="Z13">
        <v>0</v>
      </c>
      <c r="AA13">
        <v>1</v>
      </c>
      <c r="AB13">
        <v>0</v>
      </c>
      <c r="AC13">
        <v>0</v>
      </c>
      <c r="AD13">
        <v>0</v>
      </c>
      <c r="AE13">
        <v>0</v>
      </c>
    </row>
    <row r="14" spans="1:31" x14ac:dyDescent="0.3">
      <c r="A14" t="s">
        <v>556</v>
      </c>
      <c r="B14" t="s">
        <v>15469</v>
      </c>
      <c r="C14" t="s">
        <v>274</v>
      </c>
      <c r="D14" t="s">
        <v>15470</v>
      </c>
      <c r="E14" t="s">
        <v>15471</v>
      </c>
      <c r="F14" t="s">
        <v>15472</v>
      </c>
      <c r="G14" t="s">
        <v>2896</v>
      </c>
      <c r="H14" t="s">
        <v>495</v>
      </c>
      <c r="I14" t="s">
        <v>461</v>
      </c>
      <c r="J14" t="s">
        <v>266</v>
      </c>
      <c r="K14" t="s">
        <v>15473</v>
      </c>
      <c r="L14" t="s">
        <v>16858</v>
      </c>
      <c r="M14" t="s">
        <v>557</v>
      </c>
      <c r="N14" t="s">
        <v>556</v>
      </c>
      <c r="O14">
        <v>2</v>
      </c>
      <c r="P14" t="s">
        <v>272</v>
      </c>
      <c r="Q14">
        <v>3</v>
      </c>
      <c r="S14">
        <v>5</v>
      </c>
      <c r="T14" s="108">
        <v>15</v>
      </c>
      <c r="U14">
        <v>1</v>
      </c>
      <c r="V14" t="s">
        <v>270</v>
      </c>
      <c r="W14" t="s">
        <v>167</v>
      </c>
      <c r="X14">
        <v>1</v>
      </c>
      <c r="Y14">
        <v>1</v>
      </c>
      <c r="Z14">
        <v>1</v>
      </c>
      <c r="AA14">
        <v>1</v>
      </c>
      <c r="AB14">
        <v>1</v>
      </c>
      <c r="AC14">
        <v>1</v>
      </c>
      <c r="AD14">
        <v>0</v>
      </c>
      <c r="AE14">
        <v>0</v>
      </c>
    </row>
    <row r="15" spans="1:31" x14ac:dyDescent="0.3">
      <c r="A15" t="s">
        <v>556</v>
      </c>
      <c r="B15" t="s">
        <v>15469</v>
      </c>
      <c r="C15" t="s">
        <v>274</v>
      </c>
      <c r="D15" t="s">
        <v>15470</v>
      </c>
      <c r="E15" t="s">
        <v>15471</v>
      </c>
      <c r="F15" t="s">
        <v>15472</v>
      </c>
      <c r="G15" t="s">
        <v>2896</v>
      </c>
      <c r="H15" t="s">
        <v>495</v>
      </c>
      <c r="I15" t="s">
        <v>461</v>
      </c>
      <c r="J15" t="s">
        <v>266</v>
      </c>
      <c r="K15" t="s">
        <v>15473</v>
      </c>
      <c r="L15" t="s">
        <v>16858</v>
      </c>
      <c r="M15" t="s">
        <v>555</v>
      </c>
      <c r="N15" t="s">
        <v>556</v>
      </c>
      <c r="O15">
        <v>1</v>
      </c>
      <c r="P15" t="s">
        <v>282</v>
      </c>
      <c r="Q15">
        <v>3</v>
      </c>
      <c r="S15">
        <v>2</v>
      </c>
      <c r="T15" s="108">
        <v>6</v>
      </c>
      <c r="U15">
        <v>1</v>
      </c>
      <c r="V15" t="s">
        <v>270</v>
      </c>
      <c r="W15" t="s">
        <v>167</v>
      </c>
      <c r="X15">
        <v>1</v>
      </c>
      <c r="Y15">
        <v>1</v>
      </c>
      <c r="Z15">
        <v>0</v>
      </c>
      <c r="AA15">
        <v>0</v>
      </c>
      <c r="AB15">
        <v>0</v>
      </c>
      <c r="AC15">
        <v>1</v>
      </c>
      <c r="AD15">
        <v>0</v>
      </c>
      <c r="AE15">
        <v>0</v>
      </c>
    </row>
    <row r="16" spans="1:31" x14ac:dyDescent="0.3">
      <c r="A16" t="s">
        <v>556</v>
      </c>
      <c r="B16" t="s">
        <v>15469</v>
      </c>
      <c r="C16" t="s">
        <v>274</v>
      </c>
      <c r="D16" t="s">
        <v>15470</v>
      </c>
      <c r="E16" t="s">
        <v>15471</v>
      </c>
      <c r="F16" t="s">
        <v>15472</v>
      </c>
      <c r="G16" t="s">
        <v>2896</v>
      </c>
      <c r="H16" t="s">
        <v>495</v>
      </c>
      <c r="I16" t="s">
        <v>461</v>
      </c>
      <c r="J16" t="s">
        <v>266</v>
      </c>
      <c r="K16" t="s">
        <v>15473</v>
      </c>
      <c r="L16" t="s">
        <v>16858</v>
      </c>
      <c r="M16" t="s">
        <v>557</v>
      </c>
      <c r="N16" t="s">
        <v>556</v>
      </c>
      <c r="O16">
        <v>20</v>
      </c>
      <c r="P16" t="s">
        <v>425</v>
      </c>
      <c r="Q16">
        <v>0.32</v>
      </c>
      <c r="S16">
        <v>1</v>
      </c>
      <c r="T16" s="108">
        <v>0.32</v>
      </c>
      <c r="U16">
        <v>1</v>
      </c>
      <c r="V16" t="s">
        <v>270</v>
      </c>
      <c r="W16" t="s">
        <v>167</v>
      </c>
      <c r="X16">
        <v>1</v>
      </c>
      <c r="Y16">
        <v>1</v>
      </c>
      <c r="Z16">
        <v>0</v>
      </c>
      <c r="AA16">
        <v>0</v>
      </c>
      <c r="AB16">
        <v>0</v>
      </c>
      <c r="AC16">
        <v>0</v>
      </c>
      <c r="AD16">
        <v>0</v>
      </c>
      <c r="AE16">
        <v>0</v>
      </c>
    </row>
    <row r="17" spans="1:31" x14ac:dyDescent="0.3">
      <c r="A17" t="s">
        <v>556</v>
      </c>
      <c r="B17" t="s">
        <v>2781</v>
      </c>
      <c r="C17" t="s">
        <v>1683</v>
      </c>
      <c r="D17" t="s">
        <v>4678</v>
      </c>
      <c r="E17" t="s">
        <v>11994</v>
      </c>
      <c r="F17" t="s">
        <v>2386</v>
      </c>
      <c r="G17" t="s">
        <v>9367</v>
      </c>
      <c r="H17" t="s">
        <v>495</v>
      </c>
      <c r="I17" t="s">
        <v>461</v>
      </c>
      <c r="J17" t="s">
        <v>266</v>
      </c>
      <c r="K17" t="s">
        <v>2782</v>
      </c>
      <c r="L17" t="s">
        <v>15910</v>
      </c>
      <c r="M17" t="s">
        <v>557</v>
      </c>
      <c r="N17" t="s">
        <v>556</v>
      </c>
      <c r="O17">
        <v>2</v>
      </c>
      <c r="P17" t="s">
        <v>272</v>
      </c>
      <c r="Q17">
        <v>3</v>
      </c>
      <c r="S17">
        <v>2</v>
      </c>
      <c r="T17" s="108">
        <v>6</v>
      </c>
      <c r="U17">
        <v>1</v>
      </c>
      <c r="V17" t="s">
        <v>270</v>
      </c>
      <c r="W17" t="s">
        <v>167</v>
      </c>
      <c r="X17">
        <v>1</v>
      </c>
      <c r="Y17">
        <v>1</v>
      </c>
      <c r="Z17">
        <v>0</v>
      </c>
      <c r="AA17">
        <v>0</v>
      </c>
      <c r="AB17">
        <v>1</v>
      </c>
      <c r="AC17">
        <v>0</v>
      </c>
      <c r="AD17">
        <v>0</v>
      </c>
      <c r="AE17">
        <v>0</v>
      </c>
    </row>
    <row r="18" spans="1:31" x14ac:dyDescent="0.3">
      <c r="A18" t="s">
        <v>556</v>
      </c>
      <c r="B18" t="s">
        <v>2781</v>
      </c>
      <c r="C18" t="s">
        <v>1683</v>
      </c>
      <c r="D18" t="s">
        <v>4678</v>
      </c>
      <c r="E18" t="s">
        <v>11994</v>
      </c>
      <c r="F18" t="s">
        <v>2386</v>
      </c>
      <c r="G18" t="s">
        <v>9367</v>
      </c>
      <c r="H18" t="s">
        <v>495</v>
      </c>
      <c r="I18" t="s">
        <v>461</v>
      </c>
      <c r="J18" t="s">
        <v>266</v>
      </c>
      <c r="K18" t="s">
        <v>2782</v>
      </c>
      <c r="L18" t="s">
        <v>15910</v>
      </c>
      <c r="M18" t="s">
        <v>555</v>
      </c>
      <c r="N18" t="s">
        <v>556</v>
      </c>
      <c r="O18">
        <v>1</v>
      </c>
      <c r="P18" t="s">
        <v>282</v>
      </c>
      <c r="Q18">
        <v>2</v>
      </c>
      <c r="S18">
        <v>3</v>
      </c>
      <c r="T18" s="108">
        <v>6</v>
      </c>
      <c r="U18">
        <v>1</v>
      </c>
      <c r="V18" t="s">
        <v>270</v>
      </c>
      <c r="W18" t="s">
        <v>167</v>
      </c>
      <c r="X18">
        <v>1</v>
      </c>
      <c r="Y18">
        <v>1</v>
      </c>
      <c r="Z18">
        <v>0</v>
      </c>
      <c r="AA18">
        <v>1</v>
      </c>
      <c r="AB18">
        <v>0</v>
      </c>
      <c r="AC18">
        <v>1</v>
      </c>
      <c r="AD18">
        <v>0</v>
      </c>
      <c r="AE18">
        <v>0</v>
      </c>
    </row>
    <row r="19" spans="1:31" x14ac:dyDescent="0.3">
      <c r="A19" t="s">
        <v>556</v>
      </c>
      <c r="B19" t="s">
        <v>2781</v>
      </c>
      <c r="C19" t="s">
        <v>1683</v>
      </c>
      <c r="D19" t="s">
        <v>4678</v>
      </c>
      <c r="E19" t="s">
        <v>11994</v>
      </c>
      <c r="F19" t="s">
        <v>2386</v>
      </c>
      <c r="G19" t="s">
        <v>9367</v>
      </c>
      <c r="H19" t="s">
        <v>495</v>
      </c>
      <c r="I19" t="s">
        <v>461</v>
      </c>
      <c r="J19" t="s">
        <v>266</v>
      </c>
      <c r="K19" t="s">
        <v>2782</v>
      </c>
      <c r="L19" t="s">
        <v>15910</v>
      </c>
      <c r="M19" t="s">
        <v>557</v>
      </c>
      <c r="N19" t="s">
        <v>556</v>
      </c>
      <c r="O19">
        <v>20</v>
      </c>
      <c r="P19" t="s">
        <v>425</v>
      </c>
      <c r="Q19">
        <v>0.32</v>
      </c>
      <c r="S19">
        <v>2</v>
      </c>
      <c r="T19" s="108">
        <v>0.64</v>
      </c>
      <c r="U19">
        <v>1</v>
      </c>
      <c r="V19" t="s">
        <v>270</v>
      </c>
      <c r="W19" t="s">
        <v>167</v>
      </c>
      <c r="X19">
        <v>2</v>
      </c>
      <c r="Y19">
        <v>2</v>
      </c>
      <c r="Z19">
        <v>0</v>
      </c>
      <c r="AA19">
        <v>0</v>
      </c>
      <c r="AB19">
        <v>0</v>
      </c>
      <c r="AC19">
        <v>0</v>
      </c>
      <c r="AD19">
        <v>0</v>
      </c>
      <c r="AE19">
        <v>0</v>
      </c>
    </row>
    <row r="20" spans="1:31" x14ac:dyDescent="0.3">
      <c r="A20" t="s">
        <v>556</v>
      </c>
      <c r="B20" t="s">
        <v>2893</v>
      </c>
      <c r="C20" t="s">
        <v>274</v>
      </c>
      <c r="D20" t="s">
        <v>2894</v>
      </c>
      <c r="E20" t="s">
        <v>12138</v>
      </c>
      <c r="F20" t="s">
        <v>2895</v>
      </c>
      <c r="G20" t="s">
        <v>2896</v>
      </c>
      <c r="H20" t="s">
        <v>734</v>
      </c>
      <c r="I20" t="s">
        <v>461</v>
      </c>
      <c r="J20" t="s">
        <v>266</v>
      </c>
      <c r="K20" t="s">
        <v>1611</v>
      </c>
      <c r="L20" t="s">
        <v>17795</v>
      </c>
      <c r="M20" t="s">
        <v>557</v>
      </c>
      <c r="N20" t="s">
        <v>556</v>
      </c>
      <c r="O20">
        <v>2</v>
      </c>
      <c r="P20" t="s">
        <v>272</v>
      </c>
      <c r="Q20">
        <v>3</v>
      </c>
      <c r="S20">
        <v>12</v>
      </c>
      <c r="T20" s="108">
        <v>36</v>
      </c>
      <c r="U20">
        <v>1</v>
      </c>
      <c r="V20" t="s">
        <v>270</v>
      </c>
      <c r="W20" t="s">
        <v>167</v>
      </c>
      <c r="X20">
        <v>3</v>
      </c>
      <c r="Y20">
        <v>3</v>
      </c>
      <c r="Z20">
        <v>0</v>
      </c>
      <c r="AA20">
        <v>3</v>
      </c>
      <c r="AB20">
        <v>0</v>
      </c>
      <c r="AC20">
        <v>3</v>
      </c>
      <c r="AD20">
        <v>3</v>
      </c>
      <c r="AE20">
        <v>0</v>
      </c>
    </row>
    <row r="21" spans="1:31" x14ac:dyDescent="0.3">
      <c r="A21" t="s">
        <v>556</v>
      </c>
      <c r="B21" t="s">
        <v>2893</v>
      </c>
      <c r="C21" t="s">
        <v>274</v>
      </c>
      <c r="D21" t="s">
        <v>2894</v>
      </c>
      <c r="E21" t="s">
        <v>12138</v>
      </c>
      <c r="F21" t="s">
        <v>2895</v>
      </c>
      <c r="G21" t="s">
        <v>2896</v>
      </c>
      <c r="H21" t="s">
        <v>734</v>
      </c>
      <c r="I21" t="s">
        <v>461</v>
      </c>
      <c r="J21" t="s">
        <v>266</v>
      </c>
      <c r="K21" t="s">
        <v>1611</v>
      </c>
      <c r="L21" t="s">
        <v>17795</v>
      </c>
      <c r="M21" t="s">
        <v>557</v>
      </c>
      <c r="N21" t="s">
        <v>556</v>
      </c>
      <c r="O21">
        <v>20</v>
      </c>
      <c r="P21" t="s">
        <v>425</v>
      </c>
      <c r="Q21">
        <v>0.32</v>
      </c>
      <c r="S21">
        <v>12</v>
      </c>
      <c r="T21" s="108">
        <v>3.84</v>
      </c>
      <c r="U21">
        <v>1</v>
      </c>
      <c r="V21" t="s">
        <v>270</v>
      </c>
      <c r="W21" t="s">
        <v>167</v>
      </c>
      <c r="X21">
        <v>4</v>
      </c>
      <c r="Y21">
        <v>4</v>
      </c>
      <c r="Z21">
        <v>0</v>
      </c>
      <c r="AA21">
        <v>4</v>
      </c>
      <c r="AB21">
        <v>0</v>
      </c>
      <c r="AC21">
        <v>4</v>
      </c>
      <c r="AD21">
        <v>0</v>
      </c>
      <c r="AE21">
        <v>0</v>
      </c>
    </row>
    <row r="22" spans="1:31" x14ac:dyDescent="0.3">
      <c r="A22" t="s">
        <v>556</v>
      </c>
      <c r="B22" t="s">
        <v>2893</v>
      </c>
      <c r="C22" t="s">
        <v>274</v>
      </c>
      <c r="D22" t="s">
        <v>2894</v>
      </c>
      <c r="E22" t="s">
        <v>12138</v>
      </c>
      <c r="F22" t="s">
        <v>2895</v>
      </c>
      <c r="G22" t="s">
        <v>2896</v>
      </c>
      <c r="H22" t="s">
        <v>734</v>
      </c>
      <c r="I22" t="s">
        <v>461</v>
      </c>
      <c r="J22" t="s">
        <v>266</v>
      </c>
      <c r="K22" t="s">
        <v>1611</v>
      </c>
      <c r="L22" t="s">
        <v>17795</v>
      </c>
      <c r="M22" t="s">
        <v>555</v>
      </c>
      <c r="N22" t="s">
        <v>556</v>
      </c>
      <c r="O22">
        <v>1</v>
      </c>
      <c r="P22" t="s">
        <v>282</v>
      </c>
      <c r="Q22">
        <v>2</v>
      </c>
      <c r="S22">
        <v>2</v>
      </c>
      <c r="T22" s="108">
        <v>4</v>
      </c>
      <c r="U22">
        <v>1</v>
      </c>
      <c r="V22" t="s">
        <v>270</v>
      </c>
      <c r="W22" t="s">
        <v>167</v>
      </c>
      <c r="X22">
        <v>1</v>
      </c>
      <c r="Y22">
        <v>1</v>
      </c>
      <c r="Z22">
        <v>0</v>
      </c>
      <c r="AA22">
        <v>0</v>
      </c>
      <c r="AB22">
        <v>0</v>
      </c>
      <c r="AC22">
        <v>1</v>
      </c>
      <c r="AD22">
        <v>0</v>
      </c>
      <c r="AE22">
        <v>0</v>
      </c>
    </row>
    <row r="23" spans="1:31" x14ac:dyDescent="0.3">
      <c r="A23" t="s">
        <v>556</v>
      </c>
      <c r="B23" t="s">
        <v>2893</v>
      </c>
      <c r="C23" t="s">
        <v>274</v>
      </c>
      <c r="D23" t="s">
        <v>2894</v>
      </c>
      <c r="E23" t="s">
        <v>12138</v>
      </c>
      <c r="F23" t="s">
        <v>2895</v>
      </c>
      <c r="G23" t="s">
        <v>2896</v>
      </c>
      <c r="H23" t="s">
        <v>734</v>
      </c>
      <c r="I23" t="s">
        <v>461</v>
      </c>
      <c r="J23" t="s">
        <v>266</v>
      </c>
      <c r="K23" t="s">
        <v>1611</v>
      </c>
      <c r="L23" t="s">
        <v>17795</v>
      </c>
      <c r="M23" t="s">
        <v>555</v>
      </c>
      <c r="N23" t="s">
        <v>556</v>
      </c>
      <c r="O23">
        <v>1</v>
      </c>
      <c r="P23" t="s">
        <v>282</v>
      </c>
      <c r="Q23">
        <v>3</v>
      </c>
      <c r="S23">
        <v>3</v>
      </c>
      <c r="T23" s="108">
        <v>9</v>
      </c>
      <c r="U23">
        <v>1</v>
      </c>
      <c r="V23" t="s">
        <v>270</v>
      </c>
      <c r="W23" t="s">
        <v>167</v>
      </c>
      <c r="X23">
        <v>1</v>
      </c>
      <c r="Y23">
        <v>1</v>
      </c>
      <c r="Z23">
        <v>0</v>
      </c>
      <c r="AA23">
        <v>1</v>
      </c>
      <c r="AB23">
        <v>0</v>
      </c>
      <c r="AC23">
        <v>1</v>
      </c>
      <c r="AD23">
        <v>0</v>
      </c>
      <c r="AE23">
        <v>0</v>
      </c>
    </row>
    <row r="24" spans="1:31" x14ac:dyDescent="0.3">
      <c r="A24" t="s">
        <v>556</v>
      </c>
      <c r="B24" t="s">
        <v>2893</v>
      </c>
      <c r="C24" t="s">
        <v>274</v>
      </c>
      <c r="D24" t="s">
        <v>2894</v>
      </c>
      <c r="E24" t="s">
        <v>12138</v>
      </c>
      <c r="F24" t="s">
        <v>2895</v>
      </c>
      <c r="G24" t="s">
        <v>2896</v>
      </c>
      <c r="H24" t="s">
        <v>734</v>
      </c>
      <c r="I24" t="s">
        <v>461</v>
      </c>
      <c r="J24" t="s">
        <v>266</v>
      </c>
      <c r="K24" t="s">
        <v>1611</v>
      </c>
      <c r="L24" t="s">
        <v>17795</v>
      </c>
      <c r="M24" t="s">
        <v>555</v>
      </c>
      <c r="N24" t="s">
        <v>556</v>
      </c>
      <c r="O24">
        <v>1</v>
      </c>
      <c r="P24" t="s">
        <v>282</v>
      </c>
      <c r="Q24">
        <v>1</v>
      </c>
      <c r="S24">
        <v>1</v>
      </c>
      <c r="T24" s="108">
        <v>1</v>
      </c>
      <c r="U24">
        <v>1</v>
      </c>
      <c r="V24" t="s">
        <v>270</v>
      </c>
      <c r="W24" t="s">
        <v>167</v>
      </c>
      <c r="X24">
        <v>1</v>
      </c>
      <c r="Y24">
        <v>0</v>
      </c>
      <c r="Z24">
        <v>0</v>
      </c>
      <c r="AA24">
        <v>0</v>
      </c>
      <c r="AB24">
        <v>0</v>
      </c>
      <c r="AC24">
        <v>1</v>
      </c>
      <c r="AD24">
        <v>0</v>
      </c>
      <c r="AE24">
        <v>0</v>
      </c>
    </row>
    <row r="25" spans="1:31" x14ac:dyDescent="0.3">
      <c r="A25" t="s">
        <v>556</v>
      </c>
      <c r="B25" t="s">
        <v>17408</v>
      </c>
      <c r="C25" t="s">
        <v>274</v>
      </c>
      <c r="D25" t="s">
        <v>17409</v>
      </c>
      <c r="E25" t="s">
        <v>17410</v>
      </c>
      <c r="F25" t="s">
        <v>4104</v>
      </c>
      <c r="G25" t="s">
        <v>2896</v>
      </c>
      <c r="H25" t="s">
        <v>734</v>
      </c>
      <c r="I25" t="s">
        <v>461</v>
      </c>
      <c r="J25" t="s">
        <v>266</v>
      </c>
      <c r="K25" t="s">
        <v>17411</v>
      </c>
      <c r="L25" t="s">
        <v>17412</v>
      </c>
      <c r="M25" t="s">
        <v>555</v>
      </c>
      <c r="N25" t="s">
        <v>556</v>
      </c>
      <c r="O25">
        <v>1</v>
      </c>
      <c r="P25" t="s">
        <v>266</v>
      </c>
      <c r="Q25">
        <v>0.48</v>
      </c>
      <c r="S25">
        <v>1</v>
      </c>
      <c r="T25" s="108">
        <v>0.48</v>
      </c>
      <c r="U25">
        <v>1</v>
      </c>
      <c r="V25" t="s">
        <v>270</v>
      </c>
      <c r="W25" t="s">
        <v>167</v>
      </c>
      <c r="X25">
        <v>1</v>
      </c>
      <c r="Y25">
        <v>0</v>
      </c>
      <c r="Z25">
        <v>1</v>
      </c>
      <c r="AA25">
        <v>0</v>
      </c>
      <c r="AB25">
        <v>0</v>
      </c>
      <c r="AC25">
        <v>0</v>
      </c>
      <c r="AD25">
        <v>0</v>
      </c>
      <c r="AE25">
        <v>0</v>
      </c>
    </row>
    <row r="26" spans="1:31" x14ac:dyDescent="0.3">
      <c r="A26" t="s">
        <v>556</v>
      </c>
      <c r="B26" t="s">
        <v>17408</v>
      </c>
      <c r="C26" t="s">
        <v>274</v>
      </c>
      <c r="D26" t="s">
        <v>17409</v>
      </c>
      <c r="E26" t="s">
        <v>17410</v>
      </c>
      <c r="F26" t="s">
        <v>4104</v>
      </c>
      <c r="G26" t="s">
        <v>2896</v>
      </c>
      <c r="H26" t="s">
        <v>734</v>
      </c>
      <c r="I26" t="s">
        <v>461</v>
      </c>
      <c r="J26" t="s">
        <v>266</v>
      </c>
      <c r="K26" t="s">
        <v>17411</v>
      </c>
      <c r="L26" t="s">
        <v>17412</v>
      </c>
      <c r="M26" t="s">
        <v>557</v>
      </c>
      <c r="N26" t="s">
        <v>556</v>
      </c>
      <c r="O26">
        <v>2</v>
      </c>
      <c r="P26" t="s">
        <v>288</v>
      </c>
      <c r="Q26">
        <v>0.17</v>
      </c>
      <c r="S26">
        <v>1</v>
      </c>
      <c r="T26" s="108">
        <v>0.17</v>
      </c>
      <c r="U26">
        <v>1</v>
      </c>
      <c r="V26" t="s">
        <v>270</v>
      </c>
      <c r="W26" t="s">
        <v>167</v>
      </c>
      <c r="X26">
        <v>1</v>
      </c>
      <c r="Y26">
        <v>0</v>
      </c>
      <c r="Z26">
        <v>0</v>
      </c>
      <c r="AA26">
        <v>0</v>
      </c>
      <c r="AB26">
        <v>0</v>
      </c>
      <c r="AC26">
        <v>1</v>
      </c>
      <c r="AD26">
        <v>0</v>
      </c>
      <c r="AE26">
        <v>0</v>
      </c>
    </row>
    <row r="27" spans="1:31" x14ac:dyDescent="0.3">
      <c r="A27" t="s">
        <v>556</v>
      </c>
      <c r="B27" t="s">
        <v>17408</v>
      </c>
      <c r="C27" t="s">
        <v>274</v>
      </c>
      <c r="D27" t="s">
        <v>17409</v>
      </c>
      <c r="E27" t="s">
        <v>17410</v>
      </c>
      <c r="F27" t="s">
        <v>4104</v>
      </c>
      <c r="G27" t="s">
        <v>2896</v>
      </c>
      <c r="H27" t="s">
        <v>734</v>
      </c>
      <c r="I27" t="s">
        <v>461</v>
      </c>
      <c r="J27" t="s">
        <v>266</v>
      </c>
      <c r="K27" t="s">
        <v>17411</v>
      </c>
      <c r="L27" t="s">
        <v>17412</v>
      </c>
      <c r="M27" t="s">
        <v>557</v>
      </c>
      <c r="N27" t="s">
        <v>556</v>
      </c>
      <c r="O27">
        <v>20</v>
      </c>
      <c r="P27" t="s">
        <v>425</v>
      </c>
      <c r="Q27">
        <v>0.32</v>
      </c>
      <c r="S27">
        <v>1</v>
      </c>
      <c r="T27" s="108">
        <v>0.32</v>
      </c>
      <c r="U27">
        <v>1</v>
      </c>
      <c r="V27" t="s">
        <v>270</v>
      </c>
      <c r="W27" t="s">
        <v>167</v>
      </c>
      <c r="X27">
        <v>1</v>
      </c>
      <c r="Y27">
        <v>1</v>
      </c>
      <c r="Z27">
        <v>0</v>
      </c>
      <c r="AA27">
        <v>0</v>
      </c>
      <c r="AB27">
        <v>0</v>
      </c>
      <c r="AC27">
        <v>0</v>
      </c>
      <c r="AD27">
        <v>0</v>
      </c>
      <c r="AE27">
        <v>0</v>
      </c>
    </row>
    <row r="28" spans="1:31" x14ac:dyDescent="0.3">
      <c r="A28" t="s">
        <v>556</v>
      </c>
      <c r="B28" t="s">
        <v>2964</v>
      </c>
      <c r="C28" t="s">
        <v>262</v>
      </c>
      <c r="D28" t="s">
        <v>2965</v>
      </c>
      <c r="E28" t="s">
        <v>12030</v>
      </c>
      <c r="F28" t="s">
        <v>2966</v>
      </c>
      <c r="G28" t="s">
        <v>2967</v>
      </c>
      <c r="H28" t="s">
        <v>734</v>
      </c>
      <c r="I28" t="s">
        <v>461</v>
      </c>
      <c r="J28" t="s">
        <v>266</v>
      </c>
      <c r="K28" t="s">
        <v>2968</v>
      </c>
      <c r="L28" t="s">
        <v>17413</v>
      </c>
      <c r="M28" t="s">
        <v>555</v>
      </c>
      <c r="N28" t="s">
        <v>556</v>
      </c>
      <c r="O28">
        <v>1</v>
      </c>
      <c r="P28" t="s">
        <v>282</v>
      </c>
      <c r="Q28">
        <v>2</v>
      </c>
      <c r="S28">
        <v>1</v>
      </c>
      <c r="T28" s="108">
        <v>2</v>
      </c>
      <c r="U28">
        <v>1</v>
      </c>
      <c r="V28" t="s">
        <v>270</v>
      </c>
      <c r="W28" t="s">
        <v>167</v>
      </c>
      <c r="X28">
        <v>1</v>
      </c>
      <c r="Y28">
        <v>0</v>
      </c>
      <c r="Z28">
        <v>0</v>
      </c>
      <c r="AA28">
        <v>1</v>
      </c>
      <c r="AB28">
        <v>0</v>
      </c>
      <c r="AC28">
        <v>0</v>
      </c>
      <c r="AD28">
        <v>0</v>
      </c>
      <c r="AE28">
        <v>0</v>
      </c>
    </row>
    <row r="29" spans="1:31" x14ac:dyDescent="0.3">
      <c r="A29" t="s">
        <v>556</v>
      </c>
      <c r="B29" t="s">
        <v>2964</v>
      </c>
      <c r="C29" t="s">
        <v>262</v>
      </c>
      <c r="D29" t="s">
        <v>2965</v>
      </c>
      <c r="E29" t="s">
        <v>12030</v>
      </c>
      <c r="F29" t="s">
        <v>2966</v>
      </c>
      <c r="G29" t="s">
        <v>2967</v>
      </c>
      <c r="H29" t="s">
        <v>734</v>
      </c>
      <c r="I29" t="s">
        <v>461</v>
      </c>
      <c r="J29" t="s">
        <v>266</v>
      </c>
      <c r="K29" t="s">
        <v>2968</v>
      </c>
      <c r="L29" t="s">
        <v>17413</v>
      </c>
      <c r="M29" t="s">
        <v>557</v>
      </c>
      <c r="N29" t="s">
        <v>556</v>
      </c>
      <c r="O29">
        <v>2</v>
      </c>
      <c r="P29" t="s">
        <v>272</v>
      </c>
      <c r="Q29">
        <v>2</v>
      </c>
      <c r="S29">
        <v>1</v>
      </c>
      <c r="T29" s="108">
        <v>2</v>
      </c>
      <c r="U29">
        <v>1</v>
      </c>
      <c r="V29" t="s">
        <v>270</v>
      </c>
      <c r="W29" t="s">
        <v>167</v>
      </c>
      <c r="X29">
        <v>1</v>
      </c>
      <c r="Y29">
        <v>0</v>
      </c>
      <c r="Z29">
        <v>0</v>
      </c>
      <c r="AA29">
        <v>1</v>
      </c>
      <c r="AB29">
        <v>0</v>
      </c>
      <c r="AC29">
        <v>0</v>
      </c>
      <c r="AD29">
        <v>0</v>
      </c>
      <c r="AE29">
        <v>0</v>
      </c>
    </row>
    <row r="30" spans="1:31" x14ac:dyDescent="0.3">
      <c r="A30" t="s">
        <v>556</v>
      </c>
      <c r="B30" t="s">
        <v>2964</v>
      </c>
      <c r="C30" t="s">
        <v>262</v>
      </c>
      <c r="D30" t="s">
        <v>2965</v>
      </c>
      <c r="E30" t="s">
        <v>12030</v>
      </c>
      <c r="F30" t="s">
        <v>2966</v>
      </c>
      <c r="G30" t="s">
        <v>2967</v>
      </c>
      <c r="H30" t="s">
        <v>734</v>
      </c>
      <c r="I30" t="s">
        <v>461</v>
      </c>
      <c r="J30" t="s">
        <v>266</v>
      </c>
      <c r="K30" t="s">
        <v>2968</v>
      </c>
      <c r="L30" t="s">
        <v>17413</v>
      </c>
      <c r="M30" t="s">
        <v>557</v>
      </c>
      <c r="N30" t="s">
        <v>556</v>
      </c>
      <c r="O30">
        <v>17</v>
      </c>
      <c r="P30" t="s">
        <v>273</v>
      </c>
      <c r="Q30">
        <v>0.32</v>
      </c>
      <c r="S30">
        <v>2</v>
      </c>
      <c r="T30" s="108">
        <v>0.64</v>
      </c>
      <c r="U30">
        <v>1</v>
      </c>
      <c r="V30" t="s">
        <v>270</v>
      </c>
      <c r="W30" t="s">
        <v>167</v>
      </c>
      <c r="X30">
        <v>2</v>
      </c>
      <c r="Y30">
        <v>2</v>
      </c>
      <c r="Z30">
        <v>0</v>
      </c>
      <c r="AA30">
        <v>0</v>
      </c>
      <c r="AB30">
        <v>0</v>
      </c>
      <c r="AC30">
        <v>0</v>
      </c>
      <c r="AD30">
        <v>0</v>
      </c>
      <c r="AE30">
        <v>0</v>
      </c>
    </row>
    <row r="31" spans="1:31" x14ac:dyDescent="0.3">
      <c r="A31" t="s">
        <v>556</v>
      </c>
      <c r="B31" t="s">
        <v>4167</v>
      </c>
      <c r="C31" t="s">
        <v>262</v>
      </c>
      <c r="D31" t="s">
        <v>4168</v>
      </c>
      <c r="E31" t="s">
        <v>12135</v>
      </c>
      <c r="F31" t="s">
        <v>4169</v>
      </c>
      <c r="G31" t="s">
        <v>2896</v>
      </c>
      <c r="H31" t="s">
        <v>734</v>
      </c>
      <c r="I31" t="s">
        <v>461</v>
      </c>
      <c r="J31" t="s">
        <v>266</v>
      </c>
      <c r="K31" t="s">
        <v>4170</v>
      </c>
      <c r="L31" t="s">
        <v>17414</v>
      </c>
      <c r="M31" t="s">
        <v>555</v>
      </c>
      <c r="N31" t="s">
        <v>556</v>
      </c>
      <c r="O31">
        <v>1</v>
      </c>
      <c r="P31" t="s">
        <v>282</v>
      </c>
      <c r="Q31">
        <v>3</v>
      </c>
      <c r="S31">
        <v>3</v>
      </c>
      <c r="T31" s="108">
        <v>9</v>
      </c>
      <c r="U31">
        <v>1</v>
      </c>
      <c r="V31" t="s">
        <v>270</v>
      </c>
      <c r="W31" t="s">
        <v>167</v>
      </c>
      <c r="X31">
        <v>1</v>
      </c>
      <c r="Y31">
        <v>1</v>
      </c>
      <c r="Z31">
        <v>0</v>
      </c>
      <c r="AA31">
        <v>1</v>
      </c>
      <c r="AB31">
        <v>0</v>
      </c>
      <c r="AC31">
        <v>1</v>
      </c>
      <c r="AD31">
        <v>0</v>
      </c>
      <c r="AE31">
        <v>0</v>
      </c>
    </row>
    <row r="32" spans="1:31" x14ac:dyDescent="0.3">
      <c r="A32" t="s">
        <v>556</v>
      </c>
      <c r="B32" t="s">
        <v>4167</v>
      </c>
      <c r="C32" t="s">
        <v>262</v>
      </c>
      <c r="D32" t="s">
        <v>4168</v>
      </c>
      <c r="E32" t="s">
        <v>12135</v>
      </c>
      <c r="F32" t="s">
        <v>4169</v>
      </c>
      <c r="G32" t="s">
        <v>2896</v>
      </c>
      <c r="H32" t="s">
        <v>734</v>
      </c>
      <c r="I32" t="s">
        <v>461</v>
      </c>
      <c r="J32" t="s">
        <v>266</v>
      </c>
      <c r="K32" t="s">
        <v>4170</v>
      </c>
      <c r="L32" t="s">
        <v>17414</v>
      </c>
      <c r="M32" t="s">
        <v>557</v>
      </c>
      <c r="N32" t="s">
        <v>556</v>
      </c>
      <c r="O32">
        <v>2</v>
      </c>
      <c r="P32" t="s">
        <v>272</v>
      </c>
      <c r="Q32">
        <v>4</v>
      </c>
      <c r="S32">
        <v>2</v>
      </c>
      <c r="T32" s="108">
        <v>8</v>
      </c>
      <c r="U32">
        <v>1</v>
      </c>
      <c r="V32" t="s">
        <v>270</v>
      </c>
      <c r="W32" t="s">
        <v>167</v>
      </c>
      <c r="X32">
        <v>1</v>
      </c>
      <c r="Y32">
        <v>1</v>
      </c>
      <c r="Z32">
        <v>0</v>
      </c>
      <c r="AA32">
        <v>0</v>
      </c>
      <c r="AB32">
        <v>1</v>
      </c>
      <c r="AC32">
        <v>0</v>
      </c>
      <c r="AD32">
        <v>0</v>
      </c>
      <c r="AE32">
        <v>0</v>
      </c>
    </row>
    <row r="33" spans="1:31" x14ac:dyDescent="0.3">
      <c r="A33" t="s">
        <v>556</v>
      </c>
      <c r="B33" t="s">
        <v>4167</v>
      </c>
      <c r="C33" t="s">
        <v>262</v>
      </c>
      <c r="D33" t="s">
        <v>4168</v>
      </c>
      <c r="E33" t="s">
        <v>12135</v>
      </c>
      <c r="F33" t="s">
        <v>4169</v>
      </c>
      <c r="G33" t="s">
        <v>2896</v>
      </c>
      <c r="H33" t="s">
        <v>734</v>
      </c>
      <c r="I33" t="s">
        <v>461</v>
      </c>
      <c r="J33" t="s">
        <v>266</v>
      </c>
      <c r="K33" t="s">
        <v>4170</v>
      </c>
      <c r="L33" t="s">
        <v>17414</v>
      </c>
      <c r="M33" t="s">
        <v>557</v>
      </c>
      <c r="N33" t="s">
        <v>556</v>
      </c>
      <c r="O33">
        <v>20</v>
      </c>
      <c r="P33" t="s">
        <v>425</v>
      </c>
      <c r="Q33">
        <v>0.32</v>
      </c>
      <c r="S33">
        <v>3</v>
      </c>
      <c r="T33" s="108">
        <v>0.96</v>
      </c>
      <c r="U33">
        <v>1</v>
      </c>
      <c r="V33" t="s">
        <v>270</v>
      </c>
      <c r="W33" t="s">
        <v>167</v>
      </c>
      <c r="X33">
        <v>3</v>
      </c>
      <c r="Y33">
        <v>0</v>
      </c>
      <c r="Z33">
        <v>0</v>
      </c>
      <c r="AA33">
        <v>3</v>
      </c>
      <c r="AB33">
        <v>0</v>
      </c>
      <c r="AC33">
        <v>0</v>
      </c>
      <c r="AD33">
        <v>0</v>
      </c>
      <c r="AE33">
        <v>0</v>
      </c>
    </row>
    <row r="34" spans="1:31" x14ac:dyDescent="0.3">
      <c r="A34" t="s">
        <v>556</v>
      </c>
      <c r="B34" t="s">
        <v>2979</v>
      </c>
      <c r="C34" t="s">
        <v>274</v>
      </c>
      <c r="D34" t="s">
        <v>2980</v>
      </c>
      <c r="E34" t="s">
        <v>16151</v>
      </c>
      <c r="F34" t="s">
        <v>2981</v>
      </c>
      <c r="G34" t="s">
        <v>16152</v>
      </c>
      <c r="H34" t="s">
        <v>1464</v>
      </c>
      <c r="I34" t="s">
        <v>461</v>
      </c>
      <c r="J34" t="s">
        <v>266</v>
      </c>
      <c r="K34" t="s">
        <v>2982</v>
      </c>
      <c r="L34" t="s">
        <v>2983</v>
      </c>
      <c r="M34" t="s">
        <v>557</v>
      </c>
      <c r="N34" t="s">
        <v>556</v>
      </c>
      <c r="O34">
        <v>2</v>
      </c>
      <c r="P34" t="s">
        <v>272</v>
      </c>
      <c r="Q34">
        <v>2</v>
      </c>
      <c r="S34">
        <v>4</v>
      </c>
      <c r="T34" s="108">
        <v>8</v>
      </c>
      <c r="U34">
        <v>1</v>
      </c>
      <c r="V34" t="s">
        <v>270</v>
      </c>
      <c r="W34" t="s">
        <v>167</v>
      </c>
      <c r="X34">
        <v>1</v>
      </c>
      <c r="Y34">
        <v>1</v>
      </c>
      <c r="Z34">
        <v>1</v>
      </c>
      <c r="AA34">
        <v>0</v>
      </c>
      <c r="AB34">
        <v>1</v>
      </c>
      <c r="AC34">
        <v>1</v>
      </c>
      <c r="AD34">
        <v>0</v>
      </c>
      <c r="AE34">
        <v>0</v>
      </c>
    </row>
    <row r="35" spans="1:31" x14ac:dyDescent="0.3">
      <c r="A35" t="s">
        <v>556</v>
      </c>
      <c r="B35" t="s">
        <v>15467</v>
      </c>
      <c r="C35" t="s">
        <v>274</v>
      </c>
      <c r="D35" t="s">
        <v>15468</v>
      </c>
      <c r="E35" t="s">
        <v>12198</v>
      </c>
      <c r="F35" t="s">
        <v>1196</v>
      </c>
      <c r="G35" t="s">
        <v>2307</v>
      </c>
      <c r="H35" t="s">
        <v>1464</v>
      </c>
      <c r="I35" t="s">
        <v>461</v>
      </c>
      <c r="J35" t="s">
        <v>266</v>
      </c>
      <c r="K35" t="s">
        <v>2885</v>
      </c>
      <c r="L35" t="s">
        <v>16370</v>
      </c>
      <c r="M35" t="s">
        <v>555</v>
      </c>
      <c r="N35" t="s">
        <v>556</v>
      </c>
      <c r="O35">
        <v>1</v>
      </c>
      <c r="P35" t="s">
        <v>282</v>
      </c>
      <c r="Q35">
        <v>2</v>
      </c>
      <c r="S35">
        <v>1</v>
      </c>
      <c r="T35" s="108">
        <v>2</v>
      </c>
      <c r="U35">
        <v>1</v>
      </c>
      <c r="V35" t="s">
        <v>270</v>
      </c>
      <c r="W35" t="s">
        <v>167</v>
      </c>
      <c r="X35">
        <v>1</v>
      </c>
      <c r="Y35">
        <v>0</v>
      </c>
      <c r="Z35">
        <v>1</v>
      </c>
      <c r="AA35">
        <v>0</v>
      </c>
      <c r="AB35">
        <v>0</v>
      </c>
      <c r="AC35">
        <v>0</v>
      </c>
      <c r="AD35">
        <v>0</v>
      </c>
      <c r="AE35">
        <v>0</v>
      </c>
    </row>
    <row r="36" spans="1:31" x14ac:dyDescent="0.3">
      <c r="A36" t="s">
        <v>556</v>
      </c>
      <c r="B36" t="s">
        <v>15467</v>
      </c>
      <c r="C36" t="s">
        <v>274</v>
      </c>
      <c r="D36" t="s">
        <v>15468</v>
      </c>
      <c r="E36" t="s">
        <v>12198</v>
      </c>
      <c r="F36" t="s">
        <v>1196</v>
      </c>
      <c r="G36" t="s">
        <v>2307</v>
      </c>
      <c r="H36" t="s">
        <v>1464</v>
      </c>
      <c r="I36" t="s">
        <v>461</v>
      </c>
      <c r="J36" t="s">
        <v>266</v>
      </c>
      <c r="K36" t="s">
        <v>2885</v>
      </c>
      <c r="L36" t="s">
        <v>16370</v>
      </c>
      <c r="M36" t="s">
        <v>557</v>
      </c>
      <c r="N36" t="s">
        <v>556</v>
      </c>
      <c r="O36">
        <v>2</v>
      </c>
      <c r="P36" t="s">
        <v>272</v>
      </c>
      <c r="Q36">
        <v>1</v>
      </c>
      <c r="S36">
        <v>1</v>
      </c>
      <c r="T36" s="108">
        <v>1</v>
      </c>
      <c r="U36">
        <v>1</v>
      </c>
      <c r="V36" t="s">
        <v>270</v>
      </c>
      <c r="W36" t="s">
        <v>167</v>
      </c>
      <c r="X36">
        <v>1</v>
      </c>
      <c r="Y36">
        <v>0</v>
      </c>
      <c r="Z36">
        <v>0</v>
      </c>
      <c r="AA36">
        <v>0</v>
      </c>
      <c r="AB36">
        <v>1</v>
      </c>
      <c r="AC36">
        <v>0</v>
      </c>
      <c r="AD36">
        <v>0</v>
      </c>
      <c r="AE36">
        <v>0</v>
      </c>
    </row>
    <row r="37" spans="1:31" x14ac:dyDescent="0.3">
      <c r="A37" t="s">
        <v>556</v>
      </c>
      <c r="B37" t="s">
        <v>15467</v>
      </c>
      <c r="C37" t="s">
        <v>274</v>
      </c>
      <c r="D37" t="s">
        <v>15468</v>
      </c>
      <c r="E37" t="s">
        <v>12198</v>
      </c>
      <c r="F37" t="s">
        <v>1196</v>
      </c>
      <c r="G37" t="s">
        <v>2307</v>
      </c>
      <c r="H37" t="s">
        <v>1464</v>
      </c>
      <c r="I37" t="s">
        <v>461</v>
      </c>
      <c r="J37" t="s">
        <v>266</v>
      </c>
      <c r="K37" t="s">
        <v>2885</v>
      </c>
      <c r="L37" t="s">
        <v>16370</v>
      </c>
      <c r="M37" t="s">
        <v>557</v>
      </c>
      <c r="N37" t="s">
        <v>556</v>
      </c>
      <c r="O37">
        <v>17</v>
      </c>
      <c r="P37" t="s">
        <v>273</v>
      </c>
      <c r="Q37">
        <v>0.48</v>
      </c>
      <c r="S37">
        <v>1</v>
      </c>
      <c r="T37" s="108">
        <v>0.48</v>
      </c>
      <c r="U37">
        <v>1</v>
      </c>
      <c r="V37" t="s">
        <v>270</v>
      </c>
      <c r="W37" t="s">
        <v>167</v>
      </c>
      <c r="X37">
        <v>1</v>
      </c>
      <c r="Y37">
        <v>1</v>
      </c>
      <c r="Z37">
        <v>0</v>
      </c>
      <c r="AA37">
        <v>0</v>
      </c>
      <c r="AB37">
        <v>0</v>
      </c>
      <c r="AC37">
        <v>0</v>
      </c>
      <c r="AD37">
        <v>0</v>
      </c>
      <c r="AE37">
        <v>0</v>
      </c>
    </row>
    <row r="38" spans="1:31" x14ac:dyDescent="0.3">
      <c r="A38" t="s">
        <v>556</v>
      </c>
      <c r="B38" t="s">
        <v>9216</v>
      </c>
      <c r="C38" t="s">
        <v>274</v>
      </c>
      <c r="D38" t="s">
        <v>9217</v>
      </c>
      <c r="E38" t="s">
        <v>12215</v>
      </c>
      <c r="F38" t="s">
        <v>2348</v>
      </c>
      <c r="G38" t="s">
        <v>2307</v>
      </c>
      <c r="H38" t="s">
        <v>1464</v>
      </c>
      <c r="I38" t="s">
        <v>461</v>
      </c>
      <c r="J38" t="s">
        <v>266</v>
      </c>
      <c r="K38" t="s">
        <v>2349</v>
      </c>
      <c r="L38" t="s">
        <v>9218</v>
      </c>
      <c r="M38" t="s">
        <v>557</v>
      </c>
      <c r="N38" t="s">
        <v>556</v>
      </c>
      <c r="O38">
        <v>20</v>
      </c>
      <c r="P38" t="s">
        <v>425</v>
      </c>
      <c r="Q38">
        <v>0.32</v>
      </c>
      <c r="S38">
        <v>20</v>
      </c>
      <c r="T38" s="108">
        <v>6.4</v>
      </c>
      <c r="U38">
        <v>1</v>
      </c>
      <c r="V38" t="s">
        <v>270</v>
      </c>
      <c r="W38" t="s">
        <v>167</v>
      </c>
      <c r="X38">
        <v>4</v>
      </c>
      <c r="Y38">
        <v>4</v>
      </c>
      <c r="Z38">
        <v>4</v>
      </c>
      <c r="AA38">
        <v>4</v>
      </c>
      <c r="AB38">
        <v>4</v>
      </c>
      <c r="AC38">
        <v>4</v>
      </c>
      <c r="AD38">
        <v>0</v>
      </c>
      <c r="AE38">
        <v>0</v>
      </c>
    </row>
    <row r="39" spans="1:31" x14ac:dyDescent="0.3">
      <c r="A39" t="s">
        <v>556</v>
      </c>
      <c r="B39" t="s">
        <v>9216</v>
      </c>
      <c r="C39" t="s">
        <v>274</v>
      </c>
      <c r="D39" t="s">
        <v>9217</v>
      </c>
      <c r="E39" t="s">
        <v>12215</v>
      </c>
      <c r="F39" t="s">
        <v>2348</v>
      </c>
      <c r="G39" t="s">
        <v>2307</v>
      </c>
      <c r="H39" t="s">
        <v>1464</v>
      </c>
      <c r="I39" t="s">
        <v>461</v>
      </c>
      <c r="J39" t="s">
        <v>266</v>
      </c>
      <c r="K39" t="s">
        <v>2349</v>
      </c>
      <c r="L39" t="s">
        <v>9218</v>
      </c>
      <c r="M39" t="s">
        <v>555</v>
      </c>
      <c r="N39" t="s">
        <v>556</v>
      </c>
      <c r="O39">
        <v>1</v>
      </c>
      <c r="P39" t="s">
        <v>282</v>
      </c>
      <c r="Q39">
        <v>2</v>
      </c>
      <c r="S39">
        <v>2</v>
      </c>
      <c r="T39" s="108">
        <v>4</v>
      </c>
      <c r="U39">
        <v>1</v>
      </c>
      <c r="V39" t="s">
        <v>270</v>
      </c>
      <c r="W39" t="s">
        <v>167</v>
      </c>
      <c r="X39">
        <v>1</v>
      </c>
      <c r="Y39">
        <v>0</v>
      </c>
      <c r="Z39">
        <v>1</v>
      </c>
      <c r="AA39">
        <v>0</v>
      </c>
      <c r="AB39">
        <v>0</v>
      </c>
      <c r="AC39">
        <v>1</v>
      </c>
      <c r="AD39">
        <v>0</v>
      </c>
      <c r="AE39">
        <v>0</v>
      </c>
    </row>
    <row r="40" spans="1:31" x14ac:dyDescent="0.3">
      <c r="A40" t="s">
        <v>556</v>
      </c>
      <c r="B40" t="s">
        <v>9216</v>
      </c>
      <c r="C40" t="s">
        <v>274</v>
      </c>
      <c r="D40" t="s">
        <v>9217</v>
      </c>
      <c r="E40" t="s">
        <v>12215</v>
      </c>
      <c r="F40" t="s">
        <v>2348</v>
      </c>
      <c r="G40" t="s">
        <v>2307</v>
      </c>
      <c r="H40" t="s">
        <v>1464</v>
      </c>
      <c r="I40" t="s">
        <v>461</v>
      </c>
      <c r="J40" t="s">
        <v>266</v>
      </c>
      <c r="K40" t="s">
        <v>2349</v>
      </c>
      <c r="L40" t="s">
        <v>9218</v>
      </c>
      <c r="M40" t="s">
        <v>557</v>
      </c>
      <c r="N40" t="s">
        <v>556</v>
      </c>
      <c r="O40">
        <v>2</v>
      </c>
      <c r="P40" t="s">
        <v>272</v>
      </c>
      <c r="Q40">
        <v>4</v>
      </c>
      <c r="S40">
        <v>6</v>
      </c>
      <c r="T40" s="108">
        <v>24</v>
      </c>
      <c r="U40">
        <v>1</v>
      </c>
      <c r="V40" t="s">
        <v>270</v>
      </c>
      <c r="W40" t="s">
        <v>167</v>
      </c>
      <c r="X40">
        <v>1</v>
      </c>
      <c r="Y40">
        <v>1</v>
      </c>
      <c r="Z40">
        <v>1</v>
      </c>
      <c r="AA40">
        <v>1</v>
      </c>
      <c r="AB40">
        <v>1</v>
      </c>
      <c r="AC40">
        <v>1</v>
      </c>
      <c r="AD40">
        <v>1</v>
      </c>
      <c r="AE40">
        <v>0</v>
      </c>
    </row>
    <row r="41" spans="1:31" x14ac:dyDescent="0.3">
      <c r="A41" t="s">
        <v>556</v>
      </c>
      <c r="B41" t="s">
        <v>2988</v>
      </c>
      <c r="C41" t="s">
        <v>262</v>
      </c>
      <c r="D41" t="s">
        <v>2989</v>
      </c>
      <c r="E41" t="s">
        <v>12173</v>
      </c>
      <c r="F41" t="s">
        <v>2990</v>
      </c>
      <c r="G41" t="s">
        <v>649</v>
      </c>
      <c r="H41" t="s">
        <v>1464</v>
      </c>
      <c r="I41" t="s">
        <v>461</v>
      </c>
      <c r="J41" t="s">
        <v>266</v>
      </c>
      <c r="K41" t="s">
        <v>2991</v>
      </c>
      <c r="L41" t="s">
        <v>15898</v>
      </c>
      <c r="M41" t="s">
        <v>557</v>
      </c>
      <c r="N41" t="s">
        <v>556</v>
      </c>
      <c r="O41">
        <v>2</v>
      </c>
      <c r="P41" t="s">
        <v>272</v>
      </c>
      <c r="Q41">
        <v>6</v>
      </c>
      <c r="S41">
        <v>5</v>
      </c>
      <c r="T41" s="108">
        <v>30</v>
      </c>
      <c r="U41">
        <v>1</v>
      </c>
      <c r="V41" t="s">
        <v>270</v>
      </c>
      <c r="W41" t="s">
        <v>167</v>
      </c>
      <c r="X41">
        <v>1</v>
      </c>
      <c r="Y41">
        <v>1</v>
      </c>
      <c r="Z41">
        <v>1</v>
      </c>
      <c r="AA41">
        <v>1</v>
      </c>
      <c r="AB41">
        <v>1</v>
      </c>
      <c r="AC41">
        <v>1</v>
      </c>
      <c r="AD41">
        <v>0</v>
      </c>
      <c r="AE41">
        <v>0</v>
      </c>
    </row>
    <row r="42" spans="1:31" x14ac:dyDescent="0.3">
      <c r="A42" t="s">
        <v>556</v>
      </c>
      <c r="B42" t="s">
        <v>2988</v>
      </c>
      <c r="C42" t="s">
        <v>262</v>
      </c>
      <c r="D42" t="s">
        <v>2989</v>
      </c>
      <c r="E42" t="s">
        <v>12173</v>
      </c>
      <c r="F42" t="s">
        <v>2990</v>
      </c>
      <c r="G42" t="s">
        <v>649</v>
      </c>
      <c r="H42" t="s">
        <v>1464</v>
      </c>
      <c r="I42" t="s">
        <v>461</v>
      </c>
      <c r="J42" t="s">
        <v>266</v>
      </c>
      <c r="K42" t="s">
        <v>2991</v>
      </c>
      <c r="L42" t="s">
        <v>15898</v>
      </c>
      <c r="M42" t="s">
        <v>557</v>
      </c>
      <c r="N42" t="s">
        <v>556</v>
      </c>
      <c r="O42">
        <v>20</v>
      </c>
      <c r="P42" t="s">
        <v>17796</v>
      </c>
      <c r="Q42">
        <v>2</v>
      </c>
      <c r="S42">
        <v>1</v>
      </c>
      <c r="T42" s="108">
        <v>2</v>
      </c>
      <c r="U42">
        <v>1</v>
      </c>
      <c r="V42" t="s">
        <v>270</v>
      </c>
      <c r="W42" t="s">
        <v>167</v>
      </c>
      <c r="X42">
        <v>1</v>
      </c>
      <c r="Y42">
        <v>0</v>
      </c>
      <c r="Z42">
        <v>0</v>
      </c>
      <c r="AA42">
        <v>1</v>
      </c>
      <c r="AB42">
        <v>0</v>
      </c>
      <c r="AC42">
        <v>0</v>
      </c>
      <c r="AD42">
        <v>0</v>
      </c>
      <c r="AE42">
        <v>0</v>
      </c>
    </row>
    <row r="43" spans="1:31" x14ac:dyDescent="0.3">
      <c r="A43" t="s">
        <v>556</v>
      </c>
      <c r="B43" t="s">
        <v>2988</v>
      </c>
      <c r="C43" t="s">
        <v>262</v>
      </c>
      <c r="D43" t="s">
        <v>2989</v>
      </c>
      <c r="E43" t="s">
        <v>12173</v>
      </c>
      <c r="F43" t="s">
        <v>2990</v>
      </c>
      <c r="G43" t="s">
        <v>649</v>
      </c>
      <c r="H43" t="s">
        <v>1464</v>
      </c>
      <c r="I43" t="s">
        <v>461</v>
      </c>
      <c r="J43" t="s">
        <v>266</v>
      </c>
      <c r="K43" t="s">
        <v>2991</v>
      </c>
      <c r="L43" t="s">
        <v>15898</v>
      </c>
      <c r="M43" t="s">
        <v>555</v>
      </c>
      <c r="N43" t="s">
        <v>556</v>
      </c>
      <c r="O43">
        <v>1</v>
      </c>
      <c r="P43" t="s">
        <v>282</v>
      </c>
      <c r="Q43">
        <v>4</v>
      </c>
      <c r="S43">
        <v>3</v>
      </c>
      <c r="T43" s="108">
        <v>12</v>
      </c>
      <c r="U43">
        <v>1</v>
      </c>
      <c r="V43" t="s">
        <v>270</v>
      </c>
      <c r="W43" t="s">
        <v>167</v>
      </c>
      <c r="X43">
        <v>1</v>
      </c>
      <c r="Y43">
        <v>1</v>
      </c>
      <c r="Z43">
        <v>0</v>
      </c>
      <c r="AA43">
        <v>1</v>
      </c>
      <c r="AB43">
        <v>0</v>
      </c>
      <c r="AC43">
        <v>1</v>
      </c>
      <c r="AD43">
        <v>0</v>
      </c>
      <c r="AE43">
        <v>0</v>
      </c>
    </row>
    <row r="44" spans="1:31" x14ac:dyDescent="0.3">
      <c r="A44" t="s">
        <v>556</v>
      </c>
      <c r="B44" t="s">
        <v>11708</v>
      </c>
      <c r="C44" t="s">
        <v>274</v>
      </c>
      <c r="D44" t="s">
        <v>11697</v>
      </c>
      <c r="E44" t="s">
        <v>17316</v>
      </c>
      <c r="F44" t="s">
        <v>9469</v>
      </c>
      <c r="G44" t="s">
        <v>2319</v>
      </c>
      <c r="H44" t="s">
        <v>1464</v>
      </c>
      <c r="I44" t="s">
        <v>461</v>
      </c>
      <c r="J44" t="s">
        <v>266</v>
      </c>
      <c r="K44" t="s">
        <v>9470</v>
      </c>
      <c r="L44" t="s">
        <v>11709</v>
      </c>
      <c r="M44" t="s">
        <v>555</v>
      </c>
      <c r="N44" t="s">
        <v>556</v>
      </c>
      <c r="O44">
        <v>1</v>
      </c>
      <c r="P44" t="s">
        <v>282</v>
      </c>
      <c r="Q44">
        <v>1</v>
      </c>
      <c r="S44">
        <v>1</v>
      </c>
      <c r="T44" s="108">
        <v>1</v>
      </c>
      <c r="U44">
        <v>1</v>
      </c>
      <c r="V44" t="s">
        <v>270</v>
      </c>
      <c r="W44" t="s">
        <v>167</v>
      </c>
      <c r="X44">
        <v>1</v>
      </c>
      <c r="Y44">
        <v>0</v>
      </c>
      <c r="Z44">
        <v>0</v>
      </c>
      <c r="AA44">
        <v>1</v>
      </c>
      <c r="AB44">
        <v>0</v>
      </c>
      <c r="AC44">
        <v>0</v>
      </c>
      <c r="AD44">
        <v>0</v>
      </c>
      <c r="AE44">
        <v>0</v>
      </c>
    </row>
    <row r="45" spans="1:31" x14ac:dyDescent="0.3">
      <c r="A45" t="s">
        <v>556</v>
      </c>
      <c r="B45" t="s">
        <v>11708</v>
      </c>
      <c r="C45" t="s">
        <v>274</v>
      </c>
      <c r="D45" t="s">
        <v>11697</v>
      </c>
      <c r="E45" t="s">
        <v>17316</v>
      </c>
      <c r="F45" t="s">
        <v>9469</v>
      </c>
      <c r="G45" t="s">
        <v>2319</v>
      </c>
      <c r="H45" t="s">
        <v>1464</v>
      </c>
      <c r="I45" t="s">
        <v>461</v>
      </c>
      <c r="J45" t="s">
        <v>266</v>
      </c>
      <c r="K45" t="s">
        <v>9470</v>
      </c>
      <c r="L45" t="s">
        <v>11709</v>
      </c>
      <c r="M45" t="s">
        <v>557</v>
      </c>
      <c r="N45" t="s">
        <v>556</v>
      </c>
      <c r="O45">
        <v>2</v>
      </c>
      <c r="P45" t="s">
        <v>288</v>
      </c>
      <c r="Q45">
        <v>0.48</v>
      </c>
      <c r="S45">
        <v>1</v>
      </c>
      <c r="T45" s="108">
        <v>0.48</v>
      </c>
      <c r="U45">
        <v>1</v>
      </c>
      <c r="V45" t="s">
        <v>270</v>
      </c>
      <c r="W45" t="s">
        <v>167</v>
      </c>
      <c r="X45">
        <v>1</v>
      </c>
      <c r="Y45">
        <v>0</v>
      </c>
      <c r="Z45">
        <v>0</v>
      </c>
      <c r="AA45">
        <v>0</v>
      </c>
      <c r="AB45">
        <v>0</v>
      </c>
      <c r="AC45">
        <v>1</v>
      </c>
      <c r="AD45">
        <v>0</v>
      </c>
      <c r="AE45">
        <v>0</v>
      </c>
    </row>
    <row r="46" spans="1:31" x14ac:dyDescent="0.3">
      <c r="A46" t="s">
        <v>16686</v>
      </c>
      <c r="B46" t="s">
        <v>11696</v>
      </c>
      <c r="C46" t="s">
        <v>274</v>
      </c>
      <c r="D46" t="s">
        <v>11697</v>
      </c>
      <c r="E46" t="s">
        <v>17116</v>
      </c>
      <c r="F46" t="s">
        <v>9469</v>
      </c>
      <c r="G46" t="s">
        <v>2319</v>
      </c>
      <c r="H46" t="s">
        <v>1464</v>
      </c>
      <c r="I46" t="s">
        <v>461</v>
      </c>
      <c r="J46" t="s">
        <v>266</v>
      </c>
      <c r="K46" t="s">
        <v>9470</v>
      </c>
      <c r="L46" t="s">
        <v>11698</v>
      </c>
      <c r="M46" t="s">
        <v>2312</v>
      </c>
      <c r="N46" t="s">
        <v>16686</v>
      </c>
      <c r="O46">
        <v>17</v>
      </c>
      <c r="P46" t="s">
        <v>3206</v>
      </c>
      <c r="Q46">
        <v>30</v>
      </c>
      <c r="S46">
        <v>0</v>
      </c>
      <c r="T46" s="108">
        <v>0</v>
      </c>
      <c r="U46">
        <v>0</v>
      </c>
      <c r="W46" t="s">
        <v>171</v>
      </c>
      <c r="X46">
        <v>1</v>
      </c>
      <c r="Y46">
        <v>0</v>
      </c>
      <c r="Z46">
        <v>0</v>
      </c>
      <c r="AA46">
        <v>0</v>
      </c>
      <c r="AB46">
        <v>0</v>
      </c>
      <c r="AC46">
        <v>0</v>
      </c>
      <c r="AD46">
        <v>0</v>
      </c>
      <c r="AE46">
        <v>0</v>
      </c>
    </row>
    <row r="47" spans="1:31" x14ac:dyDescent="0.3">
      <c r="A47" t="s">
        <v>556</v>
      </c>
      <c r="B47" t="s">
        <v>3091</v>
      </c>
      <c r="C47" t="s">
        <v>274</v>
      </c>
      <c r="D47" t="s">
        <v>3092</v>
      </c>
      <c r="E47" t="s">
        <v>12139</v>
      </c>
      <c r="F47" t="s">
        <v>3093</v>
      </c>
      <c r="G47" t="s">
        <v>2896</v>
      </c>
      <c r="H47" t="s">
        <v>3089</v>
      </c>
      <c r="I47" t="s">
        <v>461</v>
      </c>
      <c r="J47" t="s">
        <v>266</v>
      </c>
      <c r="K47" t="s">
        <v>3094</v>
      </c>
      <c r="L47" t="s">
        <v>9187</v>
      </c>
      <c r="M47" t="s">
        <v>555</v>
      </c>
      <c r="N47" t="s">
        <v>556</v>
      </c>
      <c r="O47">
        <v>1</v>
      </c>
      <c r="P47" t="s">
        <v>266</v>
      </c>
      <c r="Q47">
        <v>0.32</v>
      </c>
      <c r="S47">
        <v>1</v>
      </c>
      <c r="T47" s="108">
        <v>0.32</v>
      </c>
      <c r="U47">
        <v>1</v>
      </c>
      <c r="V47" t="s">
        <v>270</v>
      </c>
      <c r="W47" t="s">
        <v>167</v>
      </c>
      <c r="X47">
        <v>1</v>
      </c>
      <c r="Y47">
        <v>0</v>
      </c>
      <c r="Z47">
        <v>1</v>
      </c>
      <c r="AA47">
        <v>0</v>
      </c>
      <c r="AB47">
        <v>0</v>
      </c>
      <c r="AC47">
        <v>0</v>
      </c>
      <c r="AD47">
        <v>0</v>
      </c>
      <c r="AE47">
        <v>0</v>
      </c>
    </row>
    <row r="48" spans="1:31" x14ac:dyDescent="0.3">
      <c r="A48" t="s">
        <v>556</v>
      </c>
      <c r="B48" t="s">
        <v>3091</v>
      </c>
      <c r="C48" t="s">
        <v>294</v>
      </c>
      <c r="D48" t="s">
        <v>3092</v>
      </c>
      <c r="E48" t="s">
        <v>12139</v>
      </c>
      <c r="F48" t="s">
        <v>3093</v>
      </c>
      <c r="G48" t="s">
        <v>2896</v>
      </c>
      <c r="H48" t="s">
        <v>3089</v>
      </c>
      <c r="I48" t="s">
        <v>461</v>
      </c>
      <c r="J48" t="s">
        <v>266</v>
      </c>
      <c r="K48" t="s">
        <v>3094</v>
      </c>
      <c r="L48" t="s">
        <v>17415</v>
      </c>
      <c r="M48" t="s">
        <v>557</v>
      </c>
      <c r="N48" t="s">
        <v>556</v>
      </c>
      <c r="O48">
        <v>2</v>
      </c>
      <c r="P48" t="s">
        <v>288</v>
      </c>
      <c r="Q48">
        <v>0.48</v>
      </c>
      <c r="S48">
        <v>2</v>
      </c>
      <c r="T48" s="108">
        <v>0.96</v>
      </c>
      <c r="U48">
        <v>1</v>
      </c>
      <c r="V48" t="s">
        <v>270</v>
      </c>
      <c r="W48" t="s">
        <v>167</v>
      </c>
      <c r="X48">
        <v>2</v>
      </c>
      <c r="Y48">
        <v>0</v>
      </c>
      <c r="Z48">
        <v>0</v>
      </c>
      <c r="AA48">
        <v>2</v>
      </c>
      <c r="AB48">
        <v>0</v>
      </c>
      <c r="AC48">
        <v>0</v>
      </c>
      <c r="AD48">
        <v>0</v>
      </c>
      <c r="AE48">
        <v>0</v>
      </c>
    </row>
    <row r="49" spans="1:31" x14ac:dyDescent="0.3">
      <c r="A49" t="s">
        <v>556</v>
      </c>
      <c r="B49" t="s">
        <v>3091</v>
      </c>
      <c r="C49" t="s">
        <v>294</v>
      </c>
      <c r="D49" t="s">
        <v>3092</v>
      </c>
      <c r="E49" t="s">
        <v>12139</v>
      </c>
      <c r="F49" t="s">
        <v>3093</v>
      </c>
      <c r="G49" t="s">
        <v>2896</v>
      </c>
      <c r="H49" t="s">
        <v>3089</v>
      </c>
      <c r="I49" t="s">
        <v>461</v>
      </c>
      <c r="J49" t="s">
        <v>266</v>
      </c>
      <c r="K49" t="s">
        <v>3094</v>
      </c>
      <c r="L49" t="s">
        <v>17415</v>
      </c>
      <c r="M49" t="s">
        <v>557</v>
      </c>
      <c r="N49" t="s">
        <v>556</v>
      </c>
      <c r="O49">
        <v>17</v>
      </c>
      <c r="P49" t="s">
        <v>273</v>
      </c>
      <c r="Q49">
        <v>0.48</v>
      </c>
      <c r="S49">
        <v>1</v>
      </c>
      <c r="T49" s="108">
        <v>0.48</v>
      </c>
      <c r="U49">
        <v>1</v>
      </c>
      <c r="V49" t="s">
        <v>270</v>
      </c>
      <c r="W49" t="s">
        <v>167</v>
      </c>
      <c r="X49">
        <v>1</v>
      </c>
      <c r="Y49">
        <v>1</v>
      </c>
      <c r="Z49">
        <v>0</v>
      </c>
      <c r="AA49">
        <v>0</v>
      </c>
      <c r="AB49">
        <v>0</v>
      </c>
      <c r="AC49">
        <v>0</v>
      </c>
      <c r="AD49">
        <v>0</v>
      </c>
      <c r="AE49">
        <v>0</v>
      </c>
    </row>
    <row r="50" spans="1:31" x14ac:dyDescent="0.3">
      <c r="A50" t="s">
        <v>556</v>
      </c>
      <c r="B50" t="s">
        <v>16525</v>
      </c>
      <c r="C50" t="s">
        <v>274</v>
      </c>
      <c r="D50" t="s">
        <v>16526</v>
      </c>
      <c r="E50" t="s">
        <v>16313</v>
      </c>
      <c r="F50" t="s">
        <v>4332</v>
      </c>
      <c r="G50" t="s">
        <v>2896</v>
      </c>
      <c r="H50" t="s">
        <v>3089</v>
      </c>
      <c r="I50" t="s">
        <v>461</v>
      </c>
      <c r="J50" t="s">
        <v>266</v>
      </c>
      <c r="K50" t="s">
        <v>4226</v>
      </c>
      <c r="L50" t="s">
        <v>16527</v>
      </c>
      <c r="M50" t="s">
        <v>557</v>
      </c>
      <c r="N50" t="s">
        <v>556</v>
      </c>
      <c r="O50">
        <v>2</v>
      </c>
      <c r="P50" t="s">
        <v>288</v>
      </c>
      <c r="Q50">
        <v>0.48</v>
      </c>
      <c r="S50">
        <v>1</v>
      </c>
      <c r="T50" s="108">
        <v>0.48</v>
      </c>
      <c r="U50">
        <v>1</v>
      </c>
      <c r="V50" t="s">
        <v>270</v>
      </c>
      <c r="W50" t="s">
        <v>167</v>
      </c>
      <c r="X50">
        <v>1</v>
      </c>
      <c r="Y50">
        <v>0</v>
      </c>
      <c r="Z50">
        <v>0</v>
      </c>
      <c r="AA50">
        <v>1</v>
      </c>
      <c r="AB50">
        <v>0</v>
      </c>
      <c r="AC50">
        <v>0</v>
      </c>
      <c r="AD50">
        <v>0</v>
      </c>
      <c r="AE50">
        <v>0</v>
      </c>
    </row>
    <row r="51" spans="1:31" x14ac:dyDescent="0.3">
      <c r="A51" t="s">
        <v>556</v>
      </c>
      <c r="B51" t="s">
        <v>16525</v>
      </c>
      <c r="C51" t="s">
        <v>274</v>
      </c>
      <c r="D51" t="s">
        <v>16526</v>
      </c>
      <c r="E51" t="s">
        <v>16313</v>
      </c>
      <c r="F51" t="s">
        <v>4332</v>
      </c>
      <c r="G51" t="s">
        <v>2896</v>
      </c>
      <c r="H51" t="s">
        <v>3089</v>
      </c>
      <c r="I51" t="s">
        <v>461</v>
      </c>
      <c r="J51" t="s">
        <v>266</v>
      </c>
      <c r="K51" t="s">
        <v>4226</v>
      </c>
      <c r="L51" t="s">
        <v>16527</v>
      </c>
      <c r="M51" t="s">
        <v>555</v>
      </c>
      <c r="N51" t="s">
        <v>556</v>
      </c>
      <c r="O51">
        <v>1</v>
      </c>
      <c r="P51" t="s">
        <v>266</v>
      </c>
      <c r="Q51">
        <v>0.17</v>
      </c>
      <c r="S51">
        <v>1</v>
      </c>
      <c r="T51" s="108">
        <v>0.17</v>
      </c>
      <c r="U51">
        <v>1</v>
      </c>
      <c r="V51" t="s">
        <v>270</v>
      </c>
      <c r="W51" t="s">
        <v>167</v>
      </c>
      <c r="X51">
        <v>1</v>
      </c>
      <c r="Y51">
        <v>0</v>
      </c>
      <c r="Z51">
        <v>0</v>
      </c>
      <c r="AA51">
        <v>0</v>
      </c>
      <c r="AB51">
        <v>0</v>
      </c>
      <c r="AC51">
        <v>1</v>
      </c>
      <c r="AD51">
        <v>0</v>
      </c>
      <c r="AE51">
        <v>0</v>
      </c>
    </row>
    <row r="52" spans="1:31" x14ac:dyDescent="0.3">
      <c r="A52" t="s">
        <v>556</v>
      </c>
      <c r="B52" t="s">
        <v>16525</v>
      </c>
      <c r="C52" t="s">
        <v>274</v>
      </c>
      <c r="D52" t="s">
        <v>16526</v>
      </c>
      <c r="E52" t="s">
        <v>16313</v>
      </c>
      <c r="F52" t="s">
        <v>4332</v>
      </c>
      <c r="G52" t="s">
        <v>2896</v>
      </c>
      <c r="H52" t="s">
        <v>3089</v>
      </c>
      <c r="I52" t="s">
        <v>461</v>
      </c>
      <c r="J52" t="s">
        <v>266</v>
      </c>
      <c r="K52" t="s">
        <v>4226</v>
      </c>
      <c r="L52" t="s">
        <v>16527</v>
      </c>
      <c r="M52" t="s">
        <v>557</v>
      </c>
      <c r="N52" t="s">
        <v>556</v>
      </c>
      <c r="O52">
        <v>17</v>
      </c>
      <c r="P52" t="s">
        <v>273</v>
      </c>
      <c r="Q52">
        <v>0.32</v>
      </c>
      <c r="S52">
        <v>1</v>
      </c>
      <c r="T52" s="108">
        <v>0.32</v>
      </c>
      <c r="U52">
        <v>1</v>
      </c>
      <c r="V52" t="s">
        <v>270</v>
      </c>
      <c r="W52" t="s">
        <v>167</v>
      </c>
      <c r="X52">
        <v>1</v>
      </c>
      <c r="Y52">
        <v>0</v>
      </c>
      <c r="Z52">
        <v>0</v>
      </c>
      <c r="AA52">
        <v>0</v>
      </c>
      <c r="AB52">
        <v>0</v>
      </c>
      <c r="AC52">
        <v>1</v>
      </c>
      <c r="AD52">
        <v>0</v>
      </c>
      <c r="AE52">
        <v>0</v>
      </c>
    </row>
    <row r="53" spans="1:31" x14ac:dyDescent="0.3">
      <c r="A53" t="s">
        <v>556</v>
      </c>
      <c r="B53" t="s">
        <v>16153</v>
      </c>
      <c r="C53" t="s">
        <v>274</v>
      </c>
      <c r="D53" t="s">
        <v>16154</v>
      </c>
      <c r="E53" t="s">
        <v>12085</v>
      </c>
      <c r="F53" t="s">
        <v>2266</v>
      </c>
      <c r="G53" t="s">
        <v>7323</v>
      </c>
      <c r="H53" t="s">
        <v>3089</v>
      </c>
      <c r="I53" t="s">
        <v>461</v>
      </c>
      <c r="J53" t="s">
        <v>266</v>
      </c>
      <c r="K53" t="s">
        <v>10315</v>
      </c>
      <c r="L53" t="s">
        <v>16155</v>
      </c>
      <c r="M53" t="s">
        <v>555</v>
      </c>
      <c r="N53" t="s">
        <v>556</v>
      </c>
      <c r="O53">
        <v>1</v>
      </c>
      <c r="P53" t="s">
        <v>282</v>
      </c>
      <c r="Q53">
        <v>1</v>
      </c>
      <c r="S53">
        <v>1</v>
      </c>
      <c r="T53" s="108">
        <v>1</v>
      </c>
      <c r="U53">
        <v>1</v>
      </c>
      <c r="V53" t="s">
        <v>270</v>
      </c>
      <c r="W53" t="s">
        <v>167</v>
      </c>
      <c r="X53">
        <v>1</v>
      </c>
      <c r="Y53">
        <v>0</v>
      </c>
      <c r="Z53">
        <v>0</v>
      </c>
      <c r="AA53">
        <v>1</v>
      </c>
      <c r="AB53">
        <v>0</v>
      </c>
      <c r="AC53">
        <v>0</v>
      </c>
      <c r="AD53">
        <v>0</v>
      </c>
      <c r="AE53">
        <v>0</v>
      </c>
    </row>
    <row r="54" spans="1:31" x14ac:dyDescent="0.3">
      <c r="A54" t="s">
        <v>556</v>
      </c>
      <c r="B54" t="s">
        <v>16153</v>
      </c>
      <c r="C54" t="s">
        <v>274</v>
      </c>
      <c r="D54" t="s">
        <v>16154</v>
      </c>
      <c r="E54" t="s">
        <v>12085</v>
      </c>
      <c r="F54" t="s">
        <v>2266</v>
      </c>
      <c r="G54" t="s">
        <v>7323</v>
      </c>
      <c r="H54" t="s">
        <v>3089</v>
      </c>
      <c r="I54" t="s">
        <v>461</v>
      </c>
      <c r="J54" t="s">
        <v>266</v>
      </c>
      <c r="K54" t="s">
        <v>10315</v>
      </c>
      <c r="L54" t="s">
        <v>16155</v>
      </c>
      <c r="M54" t="s">
        <v>557</v>
      </c>
      <c r="N54" t="s">
        <v>556</v>
      </c>
      <c r="O54">
        <v>2</v>
      </c>
      <c r="P54" t="s">
        <v>272</v>
      </c>
      <c r="Q54">
        <v>3</v>
      </c>
      <c r="S54">
        <v>1</v>
      </c>
      <c r="T54" s="108">
        <v>3</v>
      </c>
      <c r="U54">
        <v>1</v>
      </c>
      <c r="V54" t="s">
        <v>270</v>
      </c>
      <c r="W54" t="s">
        <v>167</v>
      </c>
      <c r="X54">
        <v>1</v>
      </c>
      <c r="Y54">
        <v>0</v>
      </c>
      <c r="Z54">
        <v>0</v>
      </c>
      <c r="AA54">
        <v>1</v>
      </c>
      <c r="AB54">
        <v>0</v>
      </c>
      <c r="AC54">
        <v>0</v>
      </c>
      <c r="AD54">
        <v>0</v>
      </c>
      <c r="AE54">
        <v>0</v>
      </c>
    </row>
    <row r="55" spans="1:31" x14ac:dyDescent="0.3">
      <c r="A55" t="s">
        <v>556</v>
      </c>
      <c r="B55" t="s">
        <v>16153</v>
      </c>
      <c r="C55" t="s">
        <v>274</v>
      </c>
      <c r="D55" t="s">
        <v>16154</v>
      </c>
      <c r="E55" t="s">
        <v>12085</v>
      </c>
      <c r="F55" t="s">
        <v>2266</v>
      </c>
      <c r="G55" t="s">
        <v>7323</v>
      </c>
      <c r="H55" t="s">
        <v>3089</v>
      </c>
      <c r="I55" t="s">
        <v>461</v>
      </c>
      <c r="J55" t="s">
        <v>266</v>
      </c>
      <c r="K55" t="s">
        <v>10315</v>
      </c>
      <c r="L55" t="s">
        <v>16155</v>
      </c>
      <c r="M55" t="s">
        <v>557</v>
      </c>
      <c r="N55" t="s">
        <v>556</v>
      </c>
      <c r="O55">
        <v>27</v>
      </c>
      <c r="P55" t="s">
        <v>425</v>
      </c>
      <c r="Q55">
        <v>0.32</v>
      </c>
      <c r="S55">
        <v>1</v>
      </c>
      <c r="T55" s="108">
        <v>0.32</v>
      </c>
      <c r="U55">
        <v>1</v>
      </c>
      <c r="V55" t="s">
        <v>270</v>
      </c>
      <c r="W55" t="s">
        <v>167</v>
      </c>
      <c r="X55">
        <v>1</v>
      </c>
      <c r="Y55">
        <v>0</v>
      </c>
      <c r="Z55">
        <v>0</v>
      </c>
      <c r="AA55">
        <v>0</v>
      </c>
      <c r="AB55">
        <v>1</v>
      </c>
      <c r="AC55">
        <v>0</v>
      </c>
      <c r="AD55">
        <v>0</v>
      </c>
      <c r="AE55">
        <v>0</v>
      </c>
    </row>
    <row r="56" spans="1:31" x14ac:dyDescent="0.3">
      <c r="A56" t="s">
        <v>556</v>
      </c>
      <c r="B56" t="s">
        <v>10672</v>
      </c>
      <c r="C56" t="s">
        <v>274</v>
      </c>
      <c r="D56" t="s">
        <v>10663</v>
      </c>
      <c r="E56" t="s">
        <v>11992</v>
      </c>
      <c r="F56" t="s">
        <v>1382</v>
      </c>
      <c r="G56" t="s">
        <v>9367</v>
      </c>
      <c r="H56" t="s">
        <v>3089</v>
      </c>
      <c r="I56" t="s">
        <v>461</v>
      </c>
      <c r="J56" t="s">
        <v>266</v>
      </c>
      <c r="K56" t="s">
        <v>2928</v>
      </c>
      <c r="L56" t="s">
        <v>10665</v>
      </c>
      <c r="M56" t="s">
        <v>557</v>
      </c>
      <c r="N56" t="s">
        <v>556</v>
      </c>
      <c r="O56">
        <v>2</v>
      </c>
      <c r="P56" t="s">
        <v>272</v>
      </c>
      <c r="Q56">
        <v>4</v>
      </c>
      <c r="S56">
        <v>1</v>
      </c>
      <c r="T56" s="108">
        <v>4</v>
      </c>
      <c r="U56">
        <v>1</v>
      </c>
      <c r="V56" t="s">
        <v>270</v>
      </c>
      <c r="W56" t="s">
        <v>167</v>
      </c>
      <c r="X56">
        <v>1</v>
      </c>
      <c r="Y56">
        <v>0</v>
      </c>
      <c r="Z56">
        <v>0</v>
      </c>
      <c r="AA56">
        <v>1</v>
      </c>
      <c r="AB56">
        <v>0</v>
      </c>
      <c r="AC56">
        <v>0</v>
      </c>
      <c r="AD56">
        <v>0</v>
      </c>
      <c r="AE56">
        <v>0</v>
      </c>
    </row>
    <row r="57" spans="1:31" x14ac:dyDescent="0.3">
      <c r="A57" t="s">
        <v>556</v>
      </c>
      <c r="B57" t="s">
        <v>10672</v>
      </c>
      <c r="C57" t="s">
        <v>274</v>
      </c>
      <c r="D57" t="s">
        <v>10663</v>
      </c>
      <c r="E57" t="s">
        <v>11992</v>
      </c>
      <c r="F57" t="s">
        <v>1382</v>
      </c>
      <c r="G57" t="s">
        <v>9367</v>
      </c>
      <c r="H57" t="s">
        <v>3089</v>
      </c>
      <c r="I57" t="s">
        <v>461</v>
      </c>
      <c r="J57" t="s">
        <v>266</v>
      </c>
      <c r="K57" t="s">
        <v>2928</v>
      </c>
      <c r="L57" t="s">
        <v>10665</v>
      </c>
      <c r="M57" t="s">
        <v>555</v>
      </c>
      <c r="N57" t="s">
        <v>556</v>
      </c>
      <c r="O57">
        <v>1</v>
      </c>
      <c r="P57" t="s">
        <v>282</v>
      </c>
      <c r="Q57">
        <v>1</v>
      </c>
      <c r="S57">
        <v>1</v>
      </c>
      <c r="T57" s="108">
        <v>1</v>
      </c>
      <c r="U57">
        <v>1</v>
      </c>
      <c r="V57" t="s">
        <v>270</v>
      </c>
      <c r="W57" t="s">
        <v>167</v>
      </c>
      <c r="X57">
        <v>1</v>
      </c>
      <c r="Y57">
        <v>0</v>
      </c>
      <c r="Z57">
        <v>1</v>
      </c>
      <c r="AA57">
        <v>0</v>
      </c>
      <c r="AB57">
        <v>0</v>
      </c>
      <c r="AC57">
        <v>0</v>
      </c>
      <c r="AD57">
        <v>0</v>
      </c>
      <c r="AE57">
        <v>0</v>
      </c>
    </row>
    <row r="58" spans="1:31" x14ac:dyDescent="0.3">
      <c r="A58" t="s">
        <v>556</v>
      </c>
      <c r="B58" t="s">
        <v>3132</v>
      </c>
      <c r="C58" t="s">
        <v>274</v>
      </c>
      <c r="D58" t="s">
        <v>3133</v>
      </c>
      <c r="E58" t="s">
        <v>12234</v>
      </c>
      <c r="F58" t="s">
        <v>2160</v>
      </c>
      <c r="G58" t="s">
        <v>2771</v>
      </c>
      <c r="H58" t="s">
        <v>679</v>
      </c>
      <c r="I58" t="s">
        <v>461</v>
      </c>
      <c r="J58" t="s">
        <v>266</v>
      </c>
      <c r="K58" t="s">
        <v>3134</v>
      </c>
      <c r="L58" t="s">
        <v>3135</v>
      </c>
      <c r="M58" t="s">
        <v>555</v>
      </c>
      <c r="N58" t="s">
        <v>556</v>
      </c>
      <c r="O58">
        <v>1</v>
      </c>
      <c r="P58" t="s">
        <v>266</v>
      </c>
      <c r="Q58">
        <v>0.48</v>
      </c>
      <c r="S58">
        <v>1</v>
      </c>
      <c r="T58" s="108">
        <v>0.48</v>
      </c>
      <c r="U58">
        <v>1</v>
      </c>
      <c r="V58" t="s">
        <v>270</v>
      </c>
      <c r="W58" t="s">
        <v>167</v>
      </c>
      <c r="X58">
        <v>1</v>
      </c>
      <c r="Y58">
        <v>0</v>
      </c>
      <c r="Z58">
        <v>1</v>
      </c>
      <c r="AA58">
        <v>0</v>
      </c>
      <c r="AB58">
        <v>0</v>
      </c>
      <c r="AC58">
        <v>0</v>
      </c>
      <c r="AD58">
        <v>0</v>
      </c>
      <c r="AE58">
        <v>0</v>
      </c>
    </row>
    <row r="59" spans="1:31" x14ac:dyDescent="0.3">
      <c r="A59" t="s">
        <v>556</v>
      </c>
      <c r="B59" t="s">
        <v>3132</v>
      </c>
      <c r="C59" t="s">
        <v>274</v>
      </c>
      <c r="D59" t="s">
        <v>3133</v>
      </c>
      <c r="E59" t="s">
        <v>12234</v>
      </c>
      <c r="F59" t="s">
        <v>2160</v>
      </c>
      <c r="G59" t="s">
        <v>2771</v>
      </c>
      <c r="H59" t="s">
        <v>679</v>
      </c>
      <c r="I59" t="s">
        <v>461</v>
      </c>
      <c r="J59" t="s">
        <v>266</v>
      </c>
      <c r="K59" t="s">
        <v>3134</v>
      </c>
      <c r="L59" t="s">
        <v>3135</v>
      </c>
      <c r="M59" t="s">
        <v>557</v>
      </c>
      <c r="N59" t="s">
        <v>556</v>
      </c>
      <c r="O59">
        <v>2</v>
      </c>
      <c r="P59" t="s">
        <v>288</v>
      </c>
      <c r="Q59">
        <v>0.48</v>
      </c>
      <c r="S59">
        <v>1</v>
      </c>
      <c r="T59" s="108">
        <v>0.48</v>
      </c>
      <c r="U59">
        <v>1</v>
      </c>
      <c r="V59" t="s">
        <v>270</v>
      </c>
      <c r="W59" t="s">
        <v>167</v>
      </c>
      <c r="X59">
        <v>1</v>
      </c>
      <c r="Y59">
        <v>0</v>
      </c>
      <c r="Z59">
        <v>0</v>
      </c>
      <c r="AA59">
        <v>0</v>
      </c>
      <c r="AB59">
        <v>0</v>
      </c>
      <c r="AC59">
        <v>1</v>
      </c>
      <c r="AD59">
        <v>0</v>
      </c>
      <c r="AE59">
        <v>0</v>
      </c>
    </row>
    <row r="60" spans="1:31" x14ac:dyDescent="0.3">
      <c r="A60" t="s">
        <v>556</v>
      </c>
      <c r="B60" t="s">
        <v>3152</v>
      </c>
      <c r="C60" t="s">
        <v>294</v>
      </c>
      <c r="D60" t="s">
        <v>3153</v>
      </c>
      <c r="E60" t="s">
        <v>11993</v>
      </c>
      <c r="F60" t="s">
        <v>1382</v>
      </c>
      <c r="G60" t="s">
        <v>9367</v>
      </c>
      <c r="H60" t="s">
        <v>3150</v>
      </c>
      <c r="I60" t="s">
        <v>461</v>
      </c>
      <c r="J60" t="s">
        <v>266</v>
      </c>
      <c r="K60" t="s">
        <v>2928</v>
      </c>
      <c r="L60" t="s">
        <v>3154</v>
      </c>
      <c r="M60" t="s">
        <v>557</v>
      </c>
      <c r="N60" t="s">
        <v>556</v>
      </c>
      <c r="O60">
        <v>2</v>
      </c>
      <c r="P60" t="s">
        <v>272</v>
      </c>
      <c r="Q60">
        <v>8</v>
      </c>
      <c r="S60">
        <v>8</v>
      </c>
      <c r="T60" s="108">
        <v>64</v>
      </c>
      <c r="U60">
        <v>1</v>
      </c>
      <c r="V60" t="s">
        <v>270</v>
      </c>
      <c r="W60" t="s">
        <v>167</v>
      </c>
      <c r="X60">
        <v>2</v>
      </c>
      <c r="Y60">
        <v>2</v>
      </c>
      <c r="Z60">
        <v>0</v>
      </c>
      <c r="AA60">
        <v>2</v>
      </c>
      <c r="AB60">
        <v>2</v>
      </c>
      <c r="AC60">
        <v>2</v>
      </c>
      <c r="AD60">
        <v>0</v>
      </c>
      <c r="AE60">
        <v>0</v>
      </c>
    </row>
    <row r="61" spans="1:31" x14ac:dyDescent="0.3">
      <c r="A61" t="s">
        <v>556</v>
      </c>
      <c r="B61" t="s">
        <v>3152</v>
      </c>
      <c r="C61" t="s">
        <v>262</v>
      </c>
      <c r="D61" t="s">
        <v>3153</v>
      </c>
      <c r="E61" t="s">
        <v>11993</v>
      </c>
      <c r="F61" t="s">
        <v>1382</v>
      </c>
      <c r="G61" t="s">
        <v>9367</v>
      </c>
      <c r="H61" t="s">
        <v>3150</v>
      </c>
      <c r="I61" t="s">
        <v>461</v>
      </c>
      <c r="J61" t="s">
        <v>266</v>
      </c>
      <c r="K61" t="s">
        <v>2928</v>
      </c>
      <c r="L61" t="s">
        <v>3154</v>
      </c>
      <c r="M61" t="s">
        <v>555</v>
      </c>
      <c r="N61" t="s">
        <v>556</v>
      </c>
      <c r="O61">
        <v>1</v>
      </c>
      <c r="P61" t="s">
        <v>282</v>
      </c>
      <c r="Q61">
        <v>4</v>
      </c>
      <c r="S61">
        <v>2</v>
      </c>
      <c r="T61" s="108">
        <v>8</v>
      </c>
      <c r="U61">
        <v>1</v>
      </c>
      <c r="V61" t="s">
        <v>270</v>
      </c>
      <c r="W61" t="s">
        <v>167</v>
      </c>
      <c r="X61">
        <v>1</v>
      </c>
      <c r="Y61">
        <v>0</v>
      </c>
      <c r="Z61">
        <v>0</v>
      </c>
      <c r="AA61">
        <v>1</v>
      </c>
      <c r="AB61">
        <v>0</v>
      </c>
      <c r="AC61">
        <v>1</v>
      </c>
      <c r="AD61">
        <v>0</v>
      </c>
      <c r="AE61">
        <v>0</v>
      </c>
    </row>
    <row r="62" spans="1:31" x14ac:dyDescent="0.3">
      <c r="A62" t="s">
        <v>556</v>
      </c>
      <c r="B62" t="s">
        <v>9214</v>
      </c>
      <c r="C62" t="s">
        <v>274</v>
      </c>
      <c r="D62" t="s">
        <v>9215</v>
      </c>
      <c r="E62" t="s">
        <v>12141</v>
      </c>
      <c r="F62" t="s">
        <v>3179</v>
      </c>
      <c r="G62" t="s">
        <v>2896</v>
      </c>
      <c r="H62" t="s">
        <v>10331</v>
      </c>
      <c r="I62" t="s">
        <v>461</v>
      </c>
      <c r="J62" t="s">
        <v>266</v>
      </c>
      <c r="K62" t="s">
        <v>3094</v>
      </c>
      <c r="L62" t="s">
        <v>18059</v>
      </c>
      <c r="M62" t="s">
        <v>555</v>
      </c>
      <c r="N62" t="s">
        <v>556</v>
      </c>
      <c r="O62">
        <v>1</v>
      </c>
      <c r="P62" t="s">
        <v>266</v>
      </c>
      <c r="Q62">
        <v>0.17</v>
      </c>
      <c r="S62">
        <v>1</v>
      </c>
      <c r="T62" s="108">
        <v>0.17</v>
      </c>
      <c r="U62">
        <v>1</v>
      </c>
      <c r="V62" t="s">
        <v>270</v>
      </c>
      <c r="W62" t="s">
        <v>167</v>
      </c>
      <c r="X62">
        <v>1</v>
      </c>
      <c r="Y62">
        <v>0</v>
      </c>
      <c r="Z62">
        <v>1</v>
      </c>
      <c r="AA62">
        <v>0</v>
      </c>
      <c r="AB62">
        <v>0</v>
      </c>
      <c r="AC62">
        <v>0</v>
      </c>
      <c r="AD62">
        <v>0</v>
      </c>
      <c r="AE62">
        <v>0</v>
      </c>
    </row>
    <row r="63" spans="1:31" x14ac:dyDescent="0.3">
      <c r="A63" t="s">
        <v>556</v>
      </c>
      <c r="B63" t="s">
        <v>9214</v>
      </c>
      <c r="C63" t="s">
        <v>274</v>
      </c>
      <c r="D63" t="s">
        <v>9215</v>
      </c>
      <c r="E63" t="s">
        <v>12141</v>
      </c>
      <c r="F63" t="s">
        <v>3179</v>
      </c>
      <c r="G63" t="s">
        <v>2896</v>
      </c>
      <c r="H63" t="s">
        <v>10331</v>
      </c>
      <c r="I63" t="s">
        <v>461</v>
      </c>
      <c r="J63" t="s">
        <v>266</v>
      </c>
      <c r="K63" t="s">
        <v>3094</v>
      </c>
      <c r="L63" t="s">
        <v>18059</v>
      </c>
      <c r="M63" t="s">
        <v>557</v>
      </c>
      <c r="N63" t="s">
        <v>556</v>
      </c>
      <c r="O63">
        <v>2</v>
      </c>
      <c r="P63" t="s">
        <v>288</v>
      </c>
      <c r="Q63">
        <v>0.32</v>
      </c>
      <c r="S63">
        <v>2</v>
      </c>
      <c r="T63" s="108">
        <v>0.64</v>
      </c>
      <c r="U63">
        <v>1</v>
      </c>
      <c r="V63" t="s">
        <v>270</v>
      </c>
      <c r="W63" t="s">
        <v>167</v>
      </c>
      <c r="X63">
        <v>2</v>
      </c>
      <c r="Y63">
        <v>0</v>
      </c>
      <c r="Z63">
        <v>0</v>
      </c>
      <c r="AA63">
        <v>2</v>
      </c>
      <c r="AB63">
        <v>0</v>
      </c>
      <c r="AC63">
        <v>0</v>
      </c>
      <c r="AD63">
        <v>0</v>
      </c>
      <c r="AE63">
        <v>0</v>
      </c>
    </row>
    <row r="64" spans="1:31" x14ac:dyDescent="0.3">
      <c r="A64" t="s">
        <v>556</v>
      </c>
      <c r="B64" t="s">
        <v>3180</v>
      </c>
      <c r="C64" t="s">
        <v>274</v>
      </c>
      <c r="D64" t="s">
        <v>17117</v>
      </c>
      <c r="E64" t="s">
        <v>19635</v>
      </c>
      <c r="F64" t="s">
        <v>3181</v>
      </c>
      <c r="G64" t="s">
        <v>645</v>
      </c>
      <c r="H64" t="s">
        <v>19636</v>
      </c>
      <c r="I64" t="s">
        <v>461</v>
      </c>
      <c r="J64" t="s">
        <v>266</v>
      </c>
      <c r="K64" t="s">
        <v>3182</v>
      </c>
      <c r="L64" t="s">
        <v>398</v>
      </c>
      <c r="M64" t="s">
        <v>555</v>
      </c>
      <c r="N64" t="s">
        <v>556</v>
      </c>
      <c r="O64">
        <v>1</v>
      </c>
      <c r="P64" t="s">
        <v>282</v>
      </c>
      <c r="Q64">
        <v>2</v>
      </c>
      <c r="S64">
        <v>1</v>
      </c>
      <c r="T64" s="108">
        <v>2</v>
      </c>
      <c r="U64">
        <v>1</v>
      </c>
      <c r="V64" t="s">
        <v>270</v>
      </c>
      <c r="W64" t="s">
        <v>167</v>
      </c>
      <c r="X64">
        <v>1</v>
      </c>
      <c r="Y64">
        <v>0</v>
      </c>
      <c r="Z64">
        <v>0</v>
      </c>
      <c r="AA64">
        <v>1</v>
      </c>
      <c r="AB64">
        <v>0</v>
      </c>
      <c r="AC64">
        <v>0</v>
      </c>
      <c r="AD64">
        <v>0</v>
      </c>
      <c r="AE64">
        <v>0</v>
      </c>
    </row>
    <row r="65" spans="1:31" x14ac:dyDescent="0.3">
      <c r="A65" t="s">
        <v>556</v>
      </c>
      <c r="B65" t="s">
        <v>3183</v>
      </c>
      <c r="C65" t="s">
        <v>274</v>
      </c>
      <c r="D65" t="s">
        <v>17118</v>
      </c>
      <c r="E65" t="s">
        <v>19635</v>
      </c>
      <c r="F65" t="s">
        <v>3181</v>
      </c>
      <c r="G65" t="s">
        <v>645</v>
      </c>
      <c r="H65" t="s">
        <v>19636</v>
      </c>
      <c r="I65" t="s">
        <v>461</v>
      </c>
      <c r="J65" t="s">
        <v>266</v>
      </c>
      <c r="K65" t="s">
        <v>3182</v>
      </c>
      <c r="L65" t="s">
        <v>398</v>
      </c>
      <c r="M65" t="s">
        <v>557</v>
      </c>
      <c r="N65" t="s">
        <v>556</v>
      </c>
      <c r="O65">
        <v>2</v>
      </c>
      <c r="P65" t="s">
        <v>272</v>
      </c>
      <c r="Q65">
        <v>3</v>
      </c>
      <c r="S65">
        <v>2</v>
      </c>
      <c r="T65" s="108">
        <v>6</v>
      </c>
      <c r="U65">
        <v>1</v>
      </c>
      <c r="V65" t="s">
        <v>270</v>
      </c>
      <c r="W65" t="s">
        <v>167</v>
      </c>
      <c r="X65">
        <v>1</v>
      </c>
      <c r="Y65">
        <v>0</v>
      </c>
      <c r="Z65">
        <v>1</v>
      </c>
      <c r="AA65">
        <v>0</v>
      </c>
      <c r="AB65">
        <v>0</v>
      </c>
      <c r="AC65">
        <v>1</v>
      </c>
      <c r="AD65">
        <v>0</v>
      </c>
      <c r="AE65">
        <v>0</v>
      </c>
    </row>
    <row r="66" spans="1:31" x14ac:dyDescent="0.3">
      <c r="A66" t="s">
        <v>556</v>
      </c>
      <c r="B66" t="s">
        <v>3663</v>
      </c>
      <c r="C66" t="s">
        <v>274</v>
      </c>
      <c r="D66" t="s">
        <v>3664</v>
      </c>
      <c r="E66" t="s">
        <v>12066</v>
      </c>
      <c r="F66" t="s">
        <v>1637</v>
      </c>
      <c r="G66" t="s">
        <v>2717</v>
      </c>
      <c r="I66" t="s">
        <v>461</v>
      </c>
      <c r="J66" t="s">
        <v>266</v>
      </c>
      <c r="K66" t="s">
        <v>3647</v>
      </c>
      <c r="L66" t="s">
        <v>3665</v>
      </c>
      <c r="M66" t="s">
        <v>555</v>
      </c>
      <c r="N66" t="s">
        <v>556</v>
      </c>
      <c r="O66">
        <v>1</v>
      </c>
      <c r="P66" t="s">
        <v>266</v>
      </c>
      <c r="Q66">
        <v>0.48</v>
      </c>
      <c r="S66">
        <v>2</v>
      </c>
      <c r="T66" s="108">
        <v>0.96</v>
      </c>
      <c r="U66">
        <v>1</v>
      </c>
      <c r="V66" t="s">
        <v>270</v>
      </c>
      <c r="W66" t="s">
        <v>167</v>
      </c>
      <c r="X66">
        <v>1</v>
      </c>
      <c r="Y66">
        <v>0</v>
      </c>
      <c r="Z66">
        <v>1</v>
      </c>
      <c r="AA66">
        <v>0</v>
      </c>
      <c r="AB66">
        <v>0</v>
      </c>
      <c r="AC66">
        <v>1</v>
      </c>
      <c r="AD66">
        <v>0</v>
      </c>
      <c r="AE66">
        <v>0</v>
      </c>
    </row>
    <row r="67" spans="1:31" x14ac:dyDescent="0.3">
      <c r="A67" t="s">
        <v>556</v>
      </c>
      <c r="B67" t="s">
        <v>3663</v>
      </c>
      <c r="C67" t="s">
        <v>294</v>
      </c>
      <c r="D67" t="s">
        <v>3664</v>
      </c>
      <c r="E67" t="s">
        <v>12066</v>
      </c>
      <c r="F67" t="s">
        <v>1637</v>
      </c>
      <c r="G67" t="s">
        <v>2717</v>
      </c>
      <c r="I67" t="s">
        <v>461</v>
      </c>
      <c r="J67" t="s">
        <v>266</v>
      </c>
      <c r="K67" t="s">
        <v>3647</v>
      </c>
      <c r="L67" t="s">
        <v>3665</v>
      </c>
      <c r="M67" t="s">
        <v>557</v>
      </c>
      <c r="N67" t="s">
        <v>556</v>
      </c>
      <c r="O67">
        <v>17</v>
      </c>
      <c r="P67" t="s">
        <v>273</v>
      </c>
      <c r="Q67">
        <v>0.32</v>
      </c>
      <c r="S67">
        <v>1</v>
      </c>
      <c r="T67" s="108">
        <v>0.32</v>
      </c>
      <c r="U67">
        <v>1</v>
      </c>
      <c r="V67" t="s">
        <v>270</v>
      </c>
      <c r="W67" t="s">
        <v>167</v>
      </c>
      <c r="X67">
        <v>1</v>
      </c>
      <c r="Y67">
        <v>1</v>
      </c>
      <c r="Z67">
        <v>0</v>
      </c>
      <c r="AA67">
        <v>0</v>
      </c>
      <c r="AB67">
        <v>0</v>
      </c>
      <c r="AC67">
        <v>0</v>
      </c>
      <c r="AD67">
        <v>0</v>
      </c>
      <c r="AE67">
        <v>0</v>
      </c>
    </row>
    <row r="68" spans="1:31" x14ac:dyDescent="0.3">
      <c r="A68" t="s">
        <v>556</v>
      </c>
      <c r="B68" t="s">
        <v>3663</v>
      </c>
      <c r="C68" t="s">
        <v>294</v>
      </c>
      <c r="D68" t="s">
        <v>3664</v>
      </c>
      <c r="E68" t="s">
        <v>12066</v>
      </c>
      <c r="F68" t="s">
        <v>1637</v>
      </c>
      <c r="G68" t="s">
        <v>2717</v>
      </c>
      <c r="I68" t="s">
        <v>461</v>
      </c>
      <c r="J68" t="s">
        <v>266</v>
      </c>
      <c r="K68" t="s">
        <v>3647</v>
      </c>
      <c r="L68" t="s">
        <v>3665</v>
      </c>
      <c r="M68" t="s">
        <v>557</v>
      </c>
      <c r="N68" t="s">
        <v>556</v>
      </c>
      <c r="O68">
        <v>2</v>
      </c>
      <c r="P68" t="s">
        <v>288</v>
      </c>
      <c r="Q68">
        <v>0.48</v>
      </c>
      <c r="S68">
        <v>2</v>
      </c>
      <c r="T68" s="108">
        <v>0.96</v>
      </c>
      <c r="U68">
        <v>1</v>
      </c>
      <c r="V68" t="s">
        <v>270</v>
      </c>
      <c r="W68" t="s">
        <v>167</v>
      </c>
      <c r="X68">
        <v>2</v>
      </c>
      <c r="Y68">
        <v>0</v>
      </c>
      <c r="Z68">
        <v>0</v>
      </c>
      <c r="AA68">
        <v>0</v>
      </c>
      <c r="AB68">
        <v>0</v>
      </c>
      <c r="AC68">
        <v>2</v>
      </c>
      <c r="AD68">
        <v>0</v>
      </c>
      <c r="AE68">
        <v>0</v>
      </c>
    </row>
    <row r="69" spans="1:31" x14ac:dyDescent="0.3">
      <c r="A69" t="s">
        <v>556</v>
      </c>
      <c r="B69" t="s">
        <v>18060</v>
      </c>
      <c r="C69" t="s">
        <v>274</v>
      </c>
      <c r="D69" t="s">
        <v>18794</v>
      </c>
      <c r="E69" t="s">
        <v>18061</v>
      </c>
      <c r="F69" t="s">
        <v>570</v>
      </c>
      <c r="G69" t="s">
        <v>2717</v>
      </c>
      <c r="I69" t="s">
        <v>461</v>
      </c>
      <c r="J69" t="s">
        <v>266</v>
      </c>
      <c r="K69" t="s">
        <v>3647</v>
      </c>
      <c r="L69" t="s">
        <v>18062</v>
      </c>
      <c r="M69" t="s">
        <v>555</v>
      </c>
      <c r="N69" t="s">
        <v>556</v>
      </c>
      <c r="O69">
        <v>1</v>
      </c>
      <c r="P69" t="s">
        <v>266</v>
      </c>
      <c r="Q69">
        <v>0.32</v>
      </c>
      <c r="S69">
        <v>6</v>
      </c>
      <c r="T69" s="108">
        <v>1.92</v>
      </c>
      <c r="U69">
        <v>1</v>
      </c>
      <c r="V69" t="s">
        <v>270</v>
      </c>
      <c r="W69" t="s">
        <v>167</v>
      </c>
      <c r="X69">
        <v>2</v>
      </c>
      <c r="Y69">
        <v>0</v>
      </c>
      <c r="Z69">
        <v>2</v>
      </c>
      <c r="AA69">
        <v>0</v>
      </c>
      <c r="AB69">
        <v>2</v>
      </c>
      <c r="AC69">
        <v>2</v>
      </c>
      <c r="AD69">
        <v>0</v>
      </c>
      <c r="AE69">
        <v>0</v>
      </c>
    </row>
    <row r="70" spans="1:31" x14ac:dyDescent="0.3">
      <c r="A70" t="s">
        <v>556</v>
      </c>
      <c r="B70" t="s">
        <v>18060</v>
      </c>
      <c r="C70" t="s">
        <v>274</v>
      </c>
      <c r="D70" t="s">
        <v>18794</v>
      </c>
      <c r="E70" t="s">
        <v>18061</v>
      </c>
      <c r="F70" t="s">
        <v>570</v>
      </c>
      <c r="G70" t="s">
        <v>2717</v>
      </c>
      <c r="I70" t="s">
        <v>461</v>
      </c>
      <c r="J70" t="s">
        <v>266</v>
      </c>
      <c r="K70" t="s">
        <v>3647</v>
      </c>
      <c r="L70" t="s">
        <v>18062</v>
      </c>
      <c r="M70" t="s">
        <v>557</v>
      </c>
      <c r="N70" t="s">
        <v>556</v>
      </c>
      <c r="O70">
        <v>2</v>
      </c>
      <c r="P70" t="s">
        <v>288</v>
      </c>
      <c r="Q70">
        <v>0.32</v>
      </c>
      <c r="S70">
        <v>6</v>
      </c>
      <c r="T70" s="108">
        <v>1.92</v>
      </c>
      <c r="U70">
        <v>1</v>
      </c>
      <c r="V70" t="s">
        <v>270</v>
      </c>
      <c r="W70" t="s">
        <v>167</v>
      </c>
      <c r="X70">
        <v>2</v>
      </c>
      <c r="Y70">
        <v>2</v>
      </c>
      <c r="Z70">
        <v>0</v>
      </c>
      <c r="AA70">
        <v>0</v>
      </c>
      <c r="AB70">
        <v>2</v>
      </c>
      <c r="AC70">
        <v>2</v>
      </c>
      <c r="AD70">
        <v>0</v>
      </c>
      <c r="AE70">
        <v>0</v>
      </c>
    </row>
    <row r="71" spans="1:31" x14ac:dyDescent="0.3">
      <c r="A71" t="s">
        <v>556</v>
      </c>
      <c r="B71" t="s">
        <v>18060</v>
      </c>
      <c r="C71" t="s">
        <v>274</v>
      </c>
      <c r="D71" t="s">
        <v>18794</v>
      </c>
      <c r="E71" t="s">
        <v>18061</v>
      </c>
      <c r="F71" t="s">
        <v>570</v>
      </c>
      <c r="G71" t="s">
        <v>2717</v>
      </c>
      <c r="I71" t="s">
        <v>461</v>
      </c>
      <c r="J71" t="s">
        <v>266</v>
      </c>
      <c r="K71" t="s">
        <v>3647</v>
      </c>
      <c r="L71" t="s">
        <v>18062</v>
      </c>
      <c r="M71" t="s">
        <v>557</v>
      </c>
      <c r="N71" t="s">
        <v>556</v>
      </c>
      <c r="O71">
        <v>17</v>
      </c>
      <c r="P71" t="s">
        <v>273</v>
      </c>
      <c r="Q71">
        <v>0.32</v>
      </c>
      <c r="S71">
        <v>2</v>
      </c>
      <c r="T71" s="108">
        <v>0.64</v>
      </c>
      <c r="U71">
        <v>1</v>
      </c>
      <c r="V71" t="s">
        <v>270</v>
      </c>
      <c r="W71" t="s">
        <v>167</v>
      </c>
      <c r="X71">
        <v>1</v>
      </c>
      <c r="Y71">
        <v>1</v>
      </c>
      <c r="Z71">
        <v>0</v>
      </c>
      <c r="AA71">
        <v>0</v>
      </c>
      <c r="AB71">
        <v>0</v>
      </c>
      <c r="AC71">
        <v>1</v>
      </c>
      <c r="AD71">
        <v>0</v>
      </c>
      <c r="AE71">
        <v>0</v>
      </c>
    </row>
    <row r="72" spans="1:31" x14ac:dyDescent="0.3">
      <c r="A72" t="s">
        <v>556</v>
      </c>
      <c r="B72" t="s">
        <v>3773</v>
      </c>
      <c r="C72" t="s">
        <v>274</v>
      </c>
      <c r="D72" t="s">
        <v>3774</v>
      </c>
      <c r="E72" t="s">
        <v>12070</v>
      </c>
      <c r="F72" t="s">
        <v>712</v>
      </c>
      <c r="G72" t="s">
        <v>2717</v>
      </c>
      <c r="I72" t="s">
        <v>461</v>
      </c>
      <c r="J72" t="s">
        <v>266</v>
      </c>
      <c r="K72" t="s">
        <v>3647</v>
      </c>
      <c r="L72" t="s">
        <v>17030</v>
      </c>
      <c r="M72" t="s">
        <v>555</v>
      </c>
      <c r="N72" t="s">
        <v>556</v>
      </c>
      <c r="O72">
        <v>1</v>
      </c>
      <c r="P72" t="s">
        <v>282</v>
      </c>
      <c r="Q72">
        <v>2</v>
      </c>
      <c r="S72">
        <v>3</v>
      </c>
      <c r="T72" s="108">
        <v>6</v>
      </c>
      <c r="U72">
        <v>1</v>
      </c>
      <c r="V72" t="s">
        <v>270</v>
      </c>
      <c r="W72" t="s">
        <v>167</v>
      </c>
      <c r="X72">
        <v>1</v>
      </c>
      <c r="Y72">
        <v>1</v>
      </c>
      <c r="Z72">
        <v>0</v>
      </c>
      <c r="AA72">
        <v>1</v>
      </c>
      <c r="AB72">
        <v>0</v>
      </c>
      <c r="AC72">
        <v>1</v>
      </c>
      <c r="AD72">
        <v>0</v>
      </c>
      <c r="AE72">
        <v>0</v>
      </c>
    </row>
    <row r="73" spans="1:31" x14ac:dyDescent="0.3">
      <c r="A73" t="s">
        <v>556</v>
      </c>
      <c r="B73" t="s">
        <v>3773</v>
      </c>
      <c r="C73" t="s">
        <v>274</v>
      </c>
      <c r="D73" t="s">
        <v>3774</v>
      </c>
      <c r="E73" t="s">
        <v>12070</v>
      </c>
      <c r="F73" t="s">
        <v>712</v>
      </c>
      <c r="G73" t="s">
        <v>2717</v>
      </c>
      <c r="I73" t="s">
        <v>461</v>
      </c>
      <c r="J73" t="s">
        <v>266</v>
      </c>
      <c r="K73" t="s">
        <v>3647</v>
      </c>
      <c r="L73" t="s">
        <v>17030</v>
      </c>
      <c r="M73" t="s">
        <v>557</v>
      </c>
      <c r="N73" t="s">
        <v>556</v>
      </c>
      <c r="O73">
        <v>2</v>
      </c>
      <c r="P73" t="s">
        <v>272</v>
      </c>
      <c r="Q73">
        <v>3</v>
      </c>
      <c r="S73">
        <v>3</v>
      </c>
      <c r="T73" s="108">
        <v>9</v>
      </c>
      <c r="U73">
        <v>1</v>
      </c>
      <c r="V73" t="s">
        <v>270</v>
      </c>
      <c r="W73" t="s">
        <v>167</v>
      </c>
      <c r="X73">
        <v>1</v>
      </c>
      <c r="Y73">
        <v>1</v>
      </c>
      <c r="Z73">
        <v>0</v>
      </c>
      <c r="AA73">
        <v>1</v>
      </c>
      <c r="AB73">
        <v>0</v>
      </c>
      <c r="AC73">
        <v>1</v>
      </c>
      <c r="AD73">
        <v>0</v>
      </c>
      <c r="AE73">
        <v>0</v>
      </c>
    </row>
    <row r="74" spans="1:31" x14ac:dyDescent="0.3">
      <c r="A74" t="s">
        <v>556</v>
      </c>
      <c r="B74" t="s">
        <v>3773</v>
      </c>
      <c r="C74" t="s">
        <v>294</v>
      </c>
      <c r="D74" t="s">
        <v>3774</v>
      </c>
      <c r="E74" t="s">
        <v>12070</v>
      </c>
      <c r="F74" t="s">
        <v>712</v>
      </c>
      <c r="G74" t="s">
        <v>2717</v>
      </c>
      <c r="I74" t="s">
        <v>461</v>
      </c>
      <c r="J74" t="s">
        <v>266</v>
      </c>
      <c r="K74" t="s">
        <v>3647</v>
      </c>
      <c r="L74" t="s">
        <v>17030</v>
      </c>
      <c r="M74" t="s">
        <v>557</v>
      </c>
      <c r="N74" t="s">
        <v>556</v>
      </c>
      <c r="O74">
        <v>20</v>
      </c>
      <c r="P74" t="s">
        <v>425</v>
      </c>
      <c r="Q74">
        <v>0.32</v>
      </c>
      <c r="S74">
        <v>9</v>
      </c>
      <c r="T74" s="108">
        <v>2.88</v>
      </c>
      <c r="U74">
        <v>1</v>
      </c>
      <c r="V74" t="s">
        <v>270</v>
      </c>
      <c r="W74" t="s">
        <v>167</v>
      </c>
      <c r="X74">
        <v>3</v>
      </c>
      <c r="Y74">
        <v>3</v>
      </c>
      <c r="Z74">
        <v>0</v>
      </c>
      <c r="AA74">
        <v>3</v>
      </c>
      <c r="AB74">
        <v>0</v>
      </c>
      <c r="AC74">
        <v>3</v>
      </c>
      <c r="AD74">
        <v>0</v>
      </c>
      <c r="AE74">
        <v>0</v>
      </c>
    </row>
    <row r="75" spans="1:31" x14ac:dyDescent="0.3">
      <c r="A75" t="s">
        <v>556</v>
      </c>
      <c r="B75" t="s">
        <v>2713</v>
      </c>
      <c r="C75" t="s">
        <v>3726</v>
      </c>
      <c r="D75" t="s">
        <v>3727</v>
      </c>
      <c r="E75" t="s">
        <v>12068</v>
      </c>
      <c r="F75" t="s">
        <v>3723</v>
      </c>
      <c r="G75" t="s">
        <v>2717</v>
      </c>
      <c r="I75" t="s">
        <v>461</v>
      </c>
      <c r="J75" t="s">
        <v>266</v>
      </c>
      <c r="K75" t="s">
        <v>3724</v>
      </c>
      <c r="L75" t="s">
        <v>2720</v>
      </c>
      <c r="M75" t="s">
        <v>555</v>
      </c>
      <c r="N75" t="s">
        <v>556</v>
      </c>
      <c r="O75">
        <v>13</v>
      </c>
      <c r="P75" t="s">
        <v>266</v>
      </c>
      <c r="Q75">
        <v>0.17</v>
      </c>
      <c r="S75">
        <v>3</v>
      </c>
      <c r="T75" s="108">
        <v>0.51</v>
      </c>
      <c r="U75">
        <v>1</v>
      </c>
      <c r="V75" t="s">
        <v>270</v>
      </c>
      <c r="W75" t="s">
        <v>167</v>
      </c>
      <c r="X75">
        <v>1</v>
      </c>
      <c r="Y75">
        <v>0</v>
      </c>
      <c r="Z75">
        <v>1</v>
      </c>
      <c r="AA75">
        <v>0</v>
      </c>
      <c r="AB75">
        <v>0</v>
      </c>
      <c r="AC75">
        <v>1</v>
      </c>
      <c r="AD75">
        <v>0</v>
      </c>
      <c r="AE75">
        <v>1</v>
      </c>
    </row>
    <row r="76" spans="1:31" x14ac:dyDescent="0.3">
      <c r="A76" t="s">
        <v>556</v>
      </c>
      <c r="B76" t="s">
        <v>3708</v>
      </c>
      <c r="C76" t="s">
        <v>274</v>
      </c>
      <c r="D76" t="s">
        <v>3709</v>
      </c>
      <c r="E76" t="s">
        <v>12067</v>
      </c>
      <c r="F76" t="s">
        <v>885</v>
      </c>
      <c r="G76" t="s">
        <v>2717</v>
      </c>
      <c r="I76" t="s">
        <v>461</v>
      </c>
      <c r="J76" t="s">
        <v>266</v>
      </c>
      <c r="K76" t="s">
        <v>3647</v>
      </c>
      <c r="L76" t="s">
        <v>3710</v>
      </c>
      <c r="M76" t="s">
        <v>555</v>
      </c>
      <c r="N76" t="s">
        <v>556</v>
      </c>
      <c r="O76">
        <v>1</v>
      </c>
      <c r="P76" t="s">
        <v>266</v>
      </c>
      <c r="Q76">
        <v>0.48</v>
      </c>
      <c r="S76">
        <v>1</v>
      </c>
      <c r="T76" s="108">
        <v>0.48</v>
      </c>
      <c r="U76">
        <v>1</v>
      </c>
      <c r="V76" t="s">
        <v>270</v>
      </c>
      <c r="W76" t="s">
        <v>167</v>
      </c>
      <c r="X76">
        <v>1</v>
      </c>
      <c r="Y76">
        <v>0</v>
      </c>
      <c r="Z76">
        <v>0</v>
      </c>
      <c r="AA76">
        <v>0</v>
      </c>
      <c r="AB76">
        <v>0</v>
      </c>
      <c r="AC76">
        <v>1</v>
      </c>
      <c r="AD76">
        <v>0</v>
      </c>
      <c r="AE76">
        <v>0</v>
      </c>
    </row>
    <row r="77" spans="1:31" x14ac:dyDescent="0.3">
      <c r="A77" t="s">
        <v>556</v>
      </c>
      <c r="B77" t="s">
        <v>3708</v>
      </c>
      <c r="C77" t="s">
        <v>294</v>
      </c>
      <c r="D77" t="s">
        <v>3709</v>
      </c>
      <c r="E77" t="s">
        <v>12067</v>
      </c>
      <c r="F77" t="s">
        <v>885</v>
      </c>
      <c r="G77" t="s">
        <v>2717</v>
      </c>
      <c r="I77" t="s">
        <v>461</v>
      </c>
      <c r="J77" t="s">
        <v>266</v>
      </c>
      <c r="K77" t="s">
        <v>3647</v>
      </c>
      <c r="L77" t="s">
        <v>3710</v>
      </c>
      <c r="M77" t="s">
        <v>557</v>
      </c>
      <c r="N77" t="s">
        <v>556</v>
      </c>
      <c r="O77">
        <v>2</v>
      </c>
      <c r="P77" t="s">
        <v>288</v>
      </c>
      <c r="Q77">
        <v>0.48</v>
      </c>
      <c r="S77">
        <v>2</v>
      </c>
      <c r="T77" s="108">
        <v>0.96</v>
      </c>
      <c r="U77">
        <v>1</v>
      </c>
      <c r="V77" t="s">
        <v>270</v>
      </c>
      <c r="W77" t="s">
        <v>167</v>
      </c>
      <c r="X77">
        <v>2</v>
      </c>
      <c r="Y77">
        <v>0</v>
      </c>
      <c r="Z77">
        <v>0</v>
      </c>
      <c r="AA77">
        <v>0</v>
      </c>
      <c r="AB77">
        <v>0</v>
      </c>
      <c r="AC77">
        <v>2</v>
      </c>
      <c r="AD77">
        <v>0</v>
      </c>
      <c r="AE77">
        <v>0</v>
      </c>
    </row>
    <row r="78" spans="1:31" x14ac:dyDescent="0.3">
      <c r="A78" t="s">
        <v>556</v>
      </c>
      <c r="B78" t="s">
        <v>3708</v>
      </c>
      <c r="C78" t="s">
        <v>294</v>
      </c>
      <c r="D78" t="s">
        <v>3709</v>
      </c>
      <c r="E78" t="s">
        <v>12067</v>
      </c>
      <c r="F78" t="s">
        <v>885</v>
      </c>
      <c r="G78" t="s">
        <v>2717</v>
      </c>
      <c r="I78" t="s">
        <v>461</v>
      </c>
      <c r="J78" t="s">
        <v>266</v>
      </c>
      <c r="K78" t="s">
        <v>3647</v>
      </c>
      <c r="L78" t="s">
        <v>3710</v>
      </c>
      <c r="M78" t="s">
        <v>557</v>
      </c>
      <c r="N78" t="s">
        <v>556</v>
      </c>
      <c r="O78">
        <v>17</v>
      </c>
      <c r="P78" t="s">
        <v>273</v>
      </c>
      <c r="Q78">
        <v>0.48</v>
      </c>
      <c r="S78">
        <v>2</v>
      </c>
      <c r="T78" s="108">
        <v>0.96</v>
      </c>
      <c r="U78">
        <v>1</v>
      </c>
      <c r="V78" t="s">
        <v>270</v>
      </c>
      <c r="W78" t="s">
        <v>167</v>
      </c>
      <c r="X78">
        <v>2</v>
      </c>
      <c r="Y78">
        <v>0</v>
      </c>
      <c r="Z78">
        <v>0</v>
      </c>
      <c r="AA78">
        <v>0</v>
      </c>
      <c r="AB78">
        <v>0</v>
      </c>
      <c r="AC78">
        <v>2</v>
      </c>
      <c r="AD78">
        <v>0</v>
      </c>
      <c r="AE78">
        <v>0</v>
      </c>
    </row>
    <row r="79" spans="1:31" x14ac:dyDescent="0.3">
      <c r="A79" t="s">
        <v>556</v>
      </c>
      <c r="B79" t="s">
        <v>18621</v>
      </c>
      <c r="C79" t="s">
        <v>274</v>
      </c>
      <c r="D79" t="s">
        <v>18622</v>
      </c>
      <c r="E79" t="s">
        <v>18623</v>
      </c>
      <c r="F79" t="s">
        <v>18624</v>
      </c>
      <c r="G79" t="s">
        <v>2717</v>
      </c>
      <c r="I79" t="s">
        <v>461</v>
      </c>
      <c r="J79" t="s">
        <v>266</v>
      </c>
      <c r="K79" t="s">
        <v>3647</v>
      </c>
      <c r="L79" t="s">
        <v>18625</v>
      </c>
      <c r="M79" t="s">
        <v>557</v>
      </c>
      <c r="N79" t="s">
        <v>556</v>
      </c>
      <c r="O79">
        <v>20</v>
      </c>
      <c r="P79" t="s">
        <v>425</v>
      </c>
      <c r="Q79">
        <v>0.32</v>
      </c>
      <c r="S79">
        <v>1</v>
      </c>
      <c r="T79" s="108">
        <v>0.32</v>
      </c>
      <c r="U79">
        <v>1</v>
      </c>
      <c r="V79" t="s">
        <v>270</v>
      </c>
      <c r="W79" t="s">
        <v>167</v>
      </c>
      <c r="X79">
        <v>1</v>
      </c>
      <c r="Y79">
        <v>1</v>
      </c>
      <c r="Z79">
        <v>0</v>
      </c>
      <c r="AA79">
        <v>0</v>
      </c>
      <c r="AB79">
        <v>0</v>
      </c>
      <c r="AC79">
        <v>0</v>
      </c>
      <c r="AD79">
        <v>0</v>
      </c>
      <c r="AE79">
        <v>0</v>
      </c>
    </row>
    <row r="80" spans="1:31" x14ac:dyDescent="0.3">
      <c r="A80" t="s">
        <v>556</v>
      </c>
      <c r="B80" t="s">
        <v>18621</v>
      </c>
      <c r="C80" t="s">
        <v>274</v>
      </c>
      <c r="D80" t="s">
        <v>18622</v>
      </c>
      <c r="E80" t="s">
        <v>18623</v>
      </c>
      <c r="F80" t="s">
        <v>18624</v>
      </c>
      <c r="G80" t="s">
        <v>2717</v>
      </c>
      <c r="I80" t="s">
        <v>461</v>
      </c>
      <c r="J80" t="s">
        <v>266</v>
      </c>
      <c r="K80" t="s">
        <v>3647</v>
      </c>
      <c r="L80" t="s">
        <v>18625</v>
      </c>
      <c r="M80" t="s">
        <v>555</v>
      </c>
      <c r="N80" t="s">
        <v>556</v>
      </c>
      <c r="O80">
        <v>1</v>
      </c>
      <c r="P80" t="s">
        <v>266</v>
      </c>
      <c r="Q80">
        <v>0.32</v>
      </c>
      <c r="S80">
        <v>1</v>
      </c>
      <c r="T80" s="108">
        <v>0.32</v>
      </c>
      <c r="U80">
        <v>1</v>
      </c>
      <c r="V80" t="s">
        <v>270</v>
      </c>
      <c r="W80" t="s">
        <v>167</v>
      </c>
      <c r="X80">
        <v>1</v>
      </c>
      <c r="Y80">
        <v>0</v>
      </c>
      <c r="Z80">
        <v>1</v>
      </c>
      <c r="AA80">
        <v>0</v>
      </c>
      <c r="AB80">
        <v>0</v>
      </c>
      <c r="AC80">
        <v>0</v>
      </c>
      <c r="AD80">
        <v>0</v>
      </c>
      <c r="AE80">
        <v>0</v>
      </c>
    </row>
    <row r="81" spans="1:31" x14ac:dyDescent="0.3">
      <c r="A81" t="s">
        <v>556</v>
      </c>
      <c r="B81" t="s">
        <v>18621</v>
      </c>
      <c r="C81" t="s">
        <v>274</v>
      </c>
      <c r="D81" t="s">
        <v>18622</v>
      </c>
      <c r="E81" t="s">
        <v>18623</v>
      </c>
      <c r="F81" t="s">
        <v>18624</v>
      </c>
      <c r="G81" t="s">
        <v>2717</v>
      </c>
      <c r="I81" t="s">
        <v>461</v>
      </c>
      <c r="J81" t="s">
        <v>266</v>
      </c>
      <c r="K81" t="s">
        <v>3647</v>
      </c>
      <c r="L81" t="s">
        <v>18625</v>
      </c>
      <c r="M81" t="s">
        <v>557</v>
      </c>
      <c r="N81" t="s">
        <v>556</v>
      </c>
      <c r="O81">
        <v>2</v>
      </c>
      <c r="P81" t="s">
        <v>288</v>
      </c>
      <c r="Q81">
        <v>0.32</v>
      </c>
      <c r="S81">
        <v>1</v>
      </c>
      <c r="T81" s="108">
        <v>0.32</v>
      </c>
      <c r="U81">
        <v>1</v>
      </c>
      <c r="V81" t="s">
        <v>270</v>
      </c>
      <c r="W81" t="s">
        <v>167</v>
      </c>
      <c r="X81">
        <v>1</v>
      </c>
      <c r="Y81">
        <v>0</v>
      </c>
      <c r="Z81">
        <v>0</v>
      </c>
      <c r="AA81">
        <v>0</v>
      </c>
      <c r="AB81">
        <v>0</v>
      </c>
      <c r="AC81">
        <v>1</v>
      </c>
      <c r="AD81">
        <v>0</v>
      </c>
      <c r="AE81">
        <v>0</v>
      </c>
    </row>
    <row r="82" spans="1:31" x14ac:dyDescent="0.3">
      <c r="A82" t="s">
        <v>556</v>
      </c>
      <c r="B82" t="s">
        <v>3721</v>
      </c>
      <c r="C82" t="s">
        <v>294</v>
      </c>
      <c r="D82" t="s">
        <v>3722</v>
      </c>
      <c r="E82" t="s">
        <v>12068</v>
      </c>
      <c r="F82" t="s">
        <v>3723</v>
      </c>
      <c r="G82" t="s">
        <v>2717</v>
      </c>
      <c r="I82" t="s">
        <v>461</v>
      </c>
      <c r="J82" t="s">
        <v>266</v>
      </c>
      <c r="K82" t="s">
        <v>3724</v>
      </c>
      <c r="L82" t="s">
        <v>15753</v>
      </c>
      <c r="M82" t="s">
        <v>555</v>
      </c>
      <c r="N82" t="s">
        <v>556</v>
      </c>
      <c r="O82">
        <v>1</v>
      </c>
      <c r="P82" t="s">
        <v>266</v>
      </c>
      <c r="Q82">
        <v>0.48</v>
      </c>
      <c r="S82">
        <v>6</v>
      </c>
      <c r="T82" s="108">
        <v>2.88</v>
      </c>
      <c r="U82">
        <v>1</v>
      </c>
      <c r="V82" t="s">
        <v>270</v>
      </c>
      <c r="W82" t="s">
        <v>167</v>
      </c>
      <c r="X82">
        <v>2</v>
      </c>
      <c r="Y82">
        <v>0</v>
      </c>
      <c r="Z82">
        <v>4</v>
      </c>
      <c r="AA82">
        <v>0</v>
      </c>
      <c r="AB82">
        <v>0</v>
      </c>
      <c r="AC82">
        <v>2</v>
      </c>
      <c r="AD82">
        <v>0</v>
      </c>
      <c r="AE82">
        <v>0</v>
      </c>
    </row>
    <row r="83" spans="1:31" x14ac:dyDescent="0.3">
      <c r="A83" t="s">
        <v>556</v>
      </c>
      <c r="B83" t="s">
        <v>3721</v>
      </c>
      <c r="C83" t="s">
        <v>302</v>
      </c>
      <c r="D83" t="s">
        <v>3722</v>
      </c>
      <c r="E83" t="s">
        <v>12068</v>
      </c>
      <c r="F83" t="s">
        <v>3723</v>
      </c>
      <c r="G83" t="s">
        <v>2717</v>
      </c>
      <c r="I83" t="s">
        <v>461</v>
      </c>
      <c r="J83" t="s">
        <v>266</v>
      </c>
      <c r="K83" t="s">
        <v>3724</v>
      </c>
      <c r="L83" t="s">
        <v>15753</v>
      </c>
      <c r="M83" t="s">
        <v>557</v>
      </c>
      <c r="N83" t="s">
        <v>556</v>
      </c>
      <c r="O83">
        <v>2</v>
      </c>
      <c r="P83" t="s">
        <v>272</v>
      </c>
      <c r="Q83">
        <v>2</v>
      </c>
      <c r="S83">
        <v>6</v>
      </c>
      <c r="T83" s="108">
        <v>12</v>
      </c>
      <c r="U83">
        <v>1</v>
      </c>
      <c r="V83" t="s">
        <v>270</v>
      </c>
      <c r="W83" t="s">
        <v>167</v>
      </c>
      <c r="X83">
        <v>1</v>
      </c>
      <c r="Y83">
        <v>1</v>
      </c>
      <c r="Z83">
        <v>1</v>
      </c>
      <c r="AA83">
        <v>1</v>
      </c>
      <c r="AB83">
        <v>1</v>
      </c>
      <c r="AC83">
        <v>1</v>
      </c>
      <c r="AD83">
        <v>1</v>
      </c>
      <c r="AE83">
        <v>0</v>
      </c>
    </row>
    <row r="84" spans="1:31" x14ac:dyDescent="0.3">
      <c r="A84" t="s">
        <v>556</v>
      </c>
      <c r="B84" t="s">
        <v>3721</v>
      </c>
      <c r="C84" t="s">
        <v>302</v>
      </c>
      <c r="D84" t="s">
        <v>3722</v>
      </c>
      <c r="E84" t="s">
        <v>12068</v>
      </c>
      <c r="F84" t="s">
        <v>3723</v>
      </c>
      <c r="G84" t="s">
        <v>2717</v>
      </c>
      <c r="I84" t="s">
        <v>461</v>
      </c>
      <c r="J84" t="s">
        <v>266</v>
      </c>
      <c r="K84" t="s">
        <v>3724</v>
      </c>
      <c r="L84" t="s">
        <v>15753</v>
      </c>
      <c r="M84" t="s">
        <v>557</v>
      </c>
      <c r="N84" t="s">
        <v>556</v>
      </c>
      <c r="O84">
        <v>17</v>
      </c>
      <c r="P84" t="s">
        <v>273</v>
      </c>
      <c r="Q84">
        <v>0.48</v>
      </c>
      <c r="S84">
        <v>2</v>
      </c>
      <c r="T84" s="108">
        <v>0.96</v>
      </c>
      <c r="U84">
        <v>1</v>
      </c>
      <c r="V84" t="s">
        <v>270</v>
      </c>
      <c r="W84" t="s">
        <v>167</v>
      </c>
      <c r="X84">
        <v>2</v>
      </c>
      <c r="Y84">
        <v>2</v>
      </c>
      <c r="Z84">
        <v>0</v>
      </c>
      <c r="AA84">
        <v>0</v>
      </c>
      <c r="AB84">
        <v>0</v>
      </c>
      <c r="AC84">
        <v>0</v>
      </c>
      <c r="AD84">
        <v>0</v>
      </c>
      <c r="AE84">
        <v>0</v>
      </c>
    </row>
    <row r="85" spans="1:31" x14ac:dyDescent="0.3">
      <c r="A85" t="s">
        <v>556</v>
      </c>
      <c r="B85" t="s">
        <v>3739</v>
      </c>
      <c r="C85" t="s">
        <v>274</v>
      </c>
      <c r="D85" t="s">
        <v>3740</v>
      </c>
      <c r="E85" t="s">
        <v>12069</v>
      </c>
      <c r="F85" t="s">
        <v>3741</v>
      </c>
      <c r="G85" t="s">
        <v>2717</v>
      </c>
      <c r="I85" t="s">
        <v>461</v>
      </c>
      <c r="J85" t="s">
        <v>266</v>
      </c>
      <c r="K85" t="s">
        <v>3647</v>
      </c>
      <c r="L85" t="s">
        <v>3742</v>
      </c>
      <c r="M85" t="s">
        <v>555</v>
      </c>
      <c r="N85" t="s">
        <v>556</v>
      </c>
      <c r="O85">
        <v>1</v>
      </c>
      <c r="P85" t="s">
        <v>266</v>
      </c>
      <c r="Q85">
        <v>0.48</v>
      </c>
      <c r="S85">
        <v>2</v>
      </c>
      <c r="T85" s="108">
        <v>0.96</v>
      </c>
      <c r="U85">
        <v>1</v>
      </c>
      <c r="V85" t="s">
        <v>270</v>
      </c>
      <c r="W85" t="s">
        <v>167</v>
      </c>
      <c r="X85">
        <v>2</v>
      </c>
      <c r="Y85">
        <v>0</v>
      </c>
      <c r="Z85">
        <v>2</v>
      </c>
      <c r="AA85">
        <v>0</v>
      </c>
      <c r="AB85">
        <v>0</v>
      </c>
      <c r="AC85">
        <v>0</v>
      </c>
      <c r="AD85">
        <v>0</v>
      </c>
      <c r="AE85">
        <v>0</v>
      </c>
    </row>
    <row r="86" spans="1:31" x14ac:dyDescent="0.3">
      <c r="A86" t="s">
        <v>556</v>
      </c>
      <c r="B86" t="s">
        <v>3739</v>
      </c>
      <c r="C86" t="s">
        <v>274</v>
      </c>
      <c r="D86" t="s">
        <v>3740</v>
      </c>
      <c r="E86" t="s">
        <v>12069</v>
      </c>
      <c r="F86" t="s">
        <v>3741</v>
      </c>
      <c r="G86" t="s">
        <v>2717</v>
      </c>
      <c r="I86" t="s">
        <v>461</v>
      </c>
      <c r="J86" t="s">
        <v>266</v>
      </c>
      <c r="K86" t="s">
        <v>3647</v>
      </c>
      <c r="L86" t="s">
        <v>3742</v>
      </c>
      <c r="M86" t="s">
        <v>557</v>
      </c>
      <c r="N86" t="s">
        <v>556</v>
      </c>
      <c r="O86">
        <v>2</v>
      </c>
      <c r="P86" t="s">
        <v>288</v>
      </c>
      <c r="Q86">
        <v>0.48</v>
      </c>
      <c r="S86">
        <v>5</v>
      </c>
      <c r="T86" s="108">
        <v>2.4</v>
      </c>
      <c r="U86">
        <v>1</v>
      </c>
      <c r="V86" t="s">
        <v>270</v>
      </c>
      <c r="W86" t="s">
        <v>167</v>
      </c>
      <c r="X86">
        <v>5</v>
      </c>
      <c r="Y86">
        <v>0</v>
      </c>
      <c r="Z86">
        <v>0</v>
      </c>
      <c r="AA86">
        <v>0</v>
      </c>
      <c r="AB86">
        <v>0</v>
      </c>
      <c r="AC86">
        <v>5</v>
      </c>
      <c r="AD86">
        <v>0</v>
      </c>
      <c r="AE86">
        <v>0</v>
      </c>
    </row>
    <row r="87" spans="1:31" x14ac:dyDescent="0.3">
      <c r="A87" t="s">
        <v>556</v>
      </c>
      <c r="B87" t="s">
        <v>3639</v>
      </c>
      <c r="C87" t="s">
        <v>274</v>
      </c>
      <c r="D87" t="s">
        <v>3640</v>
      </c>
      <c r="E87" t="s">
        <v>12289</v>
      </c>
      <c r="F87" t="s">
        <v>3641</v>
      </c>
      <c r="G87" t="s">
        <v>3642</v>
      </c>
      <c r="I87" t="s">
        <v>461</v>
      </c>
      <c r="J87" t="s">
        <v>266</v>
      </c>
      <c r="K87" t="s">
        <v>3643</v>
      </c>
      <c r="L87" t="s">
        <v>10536</v>
      </c>
      <c r="M87" t="s">
        <v>557</v>
      </c>
      <c r="N87" t="s">
        <v>556</v>
      </c>
      <c r="O87">
        <v>2</v>
      </c>
      <c r="P87" t="s">
        <v>272</v>
      </c>
      <c r="Q87">
        <v>1</v>
      </c>
      <c r="S87">
        <v>1</v>
      </c>
      <c r="T87" s="108">
        <v>1</v>
      </c>
      <c r="U87">
        <v>1</v>
      </c>
      <c r="V87" t="s">
        <v>270</v>
      </c>
      <c r="W87" t="s">
        <v>167</v>
      </c>
      <c r="X87">
        <v>1</v>
      </c>
      <c r="Y87">
        <v>0</v>
      </c>
      <c r="Z87">
        <v>0</v>
      </c>
      <c r="AA87">
        <v>1</v>
      </c>
      <c r="AB87">
        <v>0</v>
      </c>
      <c r="AC87">
        <v>0</v>
      </c>
      <c r="AD87">
        <v>0</v>
      </c>
      <c r="AE87">
        <v>0</v>
      </c>
    </row>
    <row r="88" spans="1:31" x14ac:dyDescent="0.3">
      <c r="A88" t="s">
        <v>556</v>
      </c>
      <c r="B88" t="s">
        <v>3639</v>
      </c>
      <c r="C88" t="s">
        <v>274</v>
      </c>
      <c r="D88" t="s">
        <v>3640</v>
      </c>
      <c r="E88" t="s">
        <v>12289</v>
      </c>
      <c r="F88" t="s">
        <v>3641</v>
      </c>
      <c r="G88" t="s">
        <v>3642</v>
      </c>
      <c r="I88" t="s">
        <v>461</v>
      </c>
      <c r="J88" t="s">
        <v>266</v>
      </c>
      <c r="K88" t="s">
        <v>3643</v>
      </c>
      <c r="L88" t="s">
        <v>10536</v>
      </c>
      <c r="M88" t="s">
        <v>555</v>
      </c>
      <c r="N88" t="s">
        <v>556</v>
      </c>
      <c r="O88">
        <v>1</v>
      </c>
      <c r="P88" t="s">
        <v>266</v>
      </c>
      <c r="Q88">
        <v>0.48</v>
      </c>
      <c r="S88">
        <v>1</v>
      </c>
      <c r="T88" s="108">
        <v>0.48</v>
      </c>
      <c r="U88">
        <v>1</v>
      </c>
      <c r="V88" t="s">
        <v>270</v>
      </c>
      <c r="W88" t="s">
        <v>167</v>
      </c>
      <c r="X88">
        <v>1</v>
      </c>
      <c r="Y88">
        <v>0</v>
      </c>
      <c r="Z88">
        <v>1</v>
      </c>
      <c r="AA88">
        <v>0</v>
      </c>
      <c r="AB88">
        <v>0</v>
      </c>
      <c r="AC88">
        <v>0</v>
      </c>
      <c r="AD88">
        <v>0</v>
      </c>
      <c r="AE88">
        <v>0</v>
      </c>
    </row>
    <row r="89" spans="1:31" x14ac:dyDescent="0.3">
      <c r="A89" t="s">
        <v>556</v>
      </c>
      <c r="B89" t="s">
        <v>10747</v>
      </c>
      <c r="C89" t="s">
        <v>274</v>
      </c>
      <c r="D89" t="s">
        <v>10748</v>
      </c>
      <c r="E89" t="s">
        <v>12290</v>
      </c>
      <c r="F89" t="s">
        <v>1637</v>
      </c>
      <c r="G89" t="s">
        <v>3642</v>
      </c>
      <c r="I89" t="s">
        <v>461</v>
      </c>
      <c r="J89" t="s">
        <v>266</v>
      </c>
      <c r="K89" t="s">
        <v>3643</v>
      </c>
      <c r="L89" t="s">
        <v>17797</v>
      </c>
      <c r="M89" t="s">
        <v>555</v>
      </c>
      <c r="N89" t="s">
        <v>556</v>
      </c>
      <c r="O89">
        <v>1</v>
      </c>
      <c r="P89" t="s">
        <v>266</v>
      </c>
      <c r="Q89">
        <v>0.17</v>
      </c>
      <c r="S89">
        <v>1</v>
      </c>
      <c r="T89" s="108">
        <v>0.17</v>
      </c>
      <c r="U89">
        <v>1</v>
      </c>
      <c r="V89" t="s">
        <v>270</v>
      </c>
      <c r="W89" t="s">
        <v>167</v>
      </c>
      <c r="X89">
        <v>1</v>
      </c>
      <c r="Y89">
        <v>0</v>
      </c>
      <c r="Z89">
        <v>1</v>
      </c>
      <c r="AA89">
        <v>0</v>
      </c>
      <c r="AB89">
        <v>0</v>
      </c>
      <c r="AC89">
        <v>0</v>
      </c>
      <c r="AD89">
        <v>0</v>
      </c>
      <c r="AE89">
        <v>0</v>
      </c>
    </row>
    <row r="90" spans="1:31" x14ac:dyDescent="0.3">
      <c r="A90" t="s">
        <v>556</v>
      </c>
      <c r="B90" t="s">
        <v>10747</v>
      </c>
      <c r="C90" t="s">
        <v>274</v>
      </c>
      <c r="D90" t="s">
        <v>10748</v>
      </c>
      <c r="E90" t="s">
        <v>12290</v>
      </c>
      <c r="F90" t="s">
        <v>1637</v>
      </c>
      <c r="G90" t="s">
        <v>3642</v>
      </c>
      <c r="I90" t="s">
        <v>461</v>
      </c>
      <c r="J90" t="s">
        <v>266</v>
      </c>
      <c r="K90" t="s">
        <v>3643</v>
      </c>
      <c r="L90" t="s">
        <v>17797</v>
      </c>
      <c r="M90" t="s">
        <v>557</v>
      </c>
      <c r="N90" t="s">
        <v>556</v>
      </c>
      <c r="O90">
        <v>2</v>
      </c>
      <c r="P90" t="s">
        <v>288</v>
      </c>
      <c r="Q90">
        <v>0.32</v>
      </c>
      <c r="S90">
        <v>1</v>
      </c>
      <c r="T90" s="108">
        <v>0.32</v>
      </c>
      <c r="U90">
        <v>1</v>
      </c>
      <c r="V90" t="s">
        <v>270</v>
      </c>
      <c r="W90" t="s">
        <v>167</v>
      </c>
      <c r="X90">
        <v>1</v>
      </c>
      <c r="Y90">
        <v>0</v>
      </c>
      <c r="Z90">
        <v>0</v>
      </c>
      <c r="AA90">
        <v>1</v>
      </c>
      <c r="AB90">
        <v>0</v>
      </c>
      <c r="AC90">
        <v>0</v>
      </c>
      <c r="AD90">
        <v>0</v>
      </c>
      <c r="AE90">
        <v>0</v>
      </c>
    </row>
    <row r="91" spans="1:31" x14ac:dyDescent="0.3">
      <c r="A91" t="s">
        <v>556</v>
      </c>
      <c r="B91" t="s">
        <v>10747</v>
      </c>
      <c r="C91" t="s">
        <v>274</v>
      </c>
      <c r="D91" t="s">
        <v>10748</v>
      </c>
      <c r="E91" t="s">
        <v>12290</v>
      </c>
      <c r="F91" t="s">
        <v>1637</v>
      </c>
      <c r="G91" t="s">
        <v>3642</v>
      </c>
      <c r="I91" t="s">
        <v>461</v>
      </c>
      <c r="J91" t="s">
        <v>266</v>
      </c>
      <c r="K91" t="s">
        <v>3643</v>
      </c>
      <c r="L91" t="s">
        <v>17797</v>
      </c>
      <c r="M91" t="s">
        <v>557</v>
      </c>
      <c r="N91" t="s">
        <v>556</v>
      </c>
      <c r="O91">
        <v>27</v>
      </c>
      <c r="P91" t="s">
        <v>273</v>
      </c>
      <c r="Q91">
        <v>0.17</v>
      </c>
      <c r="S91">
        <v>1</v>
      </c>
      <c r="T91" s="108">
        <v>0.17</v>
      </c>
      <c r="U91">
        <v>1</v>
      </c>
      <c r="V91" t="s">
        <v>270</v>
      </c>
      <c r="W91" t="s">
        <v>167</v>
      </c>
      <c r="X91">
        <v>1</v>
      </c>
      <c r="Y91">
        <v>0</v>
      </c>
      <c r="Z91">
        <v>0</v>
      </c>
      <c r="AA91">
        <v>1</v>
      </c>
      <c r="AB91">
        <v>0</v>
      </c>
      <c r="AC91">
        <v>0</v>
      </c>
      <c r="AD91">
        <v>0</v>
      </c>
      <c r="AE91">
        <v>0</v>
      </c>
    </row>
    <row r="92" spans="1:31" x14ac:dyDescent="0.3">
      <c r="A92" t="s">
        <v>556</v>
      </c>
      <c r="B92" t="s">
        <v>8593</v>
      </c>
      <c r="C92" t="s">
        <v>274</v>
      </c>
      <c r="D92" t="s">
        <v>9569</v>
      </c>
      <c r="E92" t="s">
        <v>12293</v>
      </c>
      <c r="F92" t="s">
        <v>3757</v>
      </c>
      <c r="G92" t="s">
        <v>3642</v>
      </c>
      <c r="I92" t="s">
        <v>461</v>
      </c>
      <c r="J92" t="s">
        <v>266</v>
      </c>
      <c r="K92" t="s">
        <v>3643</v>
      </c>
      <c r="L92" t="s">
        <v>8594</v>
      </c>
      <c r="M92" t="s">
        <v>557</v>
      </c>
      <c r="N92" t="s">
        <v>556</v>
      </c>
      <c r="O92">
        <v>2</v>
      </c>
      <c r="P92" t="s">
        <v>288</v>
      </c>
      <c r="Q92">
        <v>0.32</v>
      </c>
      <c r="S92">
        <v>1</v>
      </c>
      <c r="T92" s="108">
        <v>0.32</v>
      </c>
      <c r="U92">
        <v>1</v>
      </c>
      <c r="V92" t="s">
        <v>270</v>
      </c>
      <c r="W92" t="s">
        <v>167</v>
      </c>
      <c r="X92">
        <v>1</v>
      </c>
      <c r="Y92">
        <v>0</v>
      </c>
      <c r="Z92">
        <v>0</v>
      </c>
      <c r="AA92">
        <v>1</v>
      </c>
      <c r="AB92">
        <v>0</v>
      </c>
      <c r="AC92">
        <v>0</v>
      </c>
      <c r="AD92">
        <v>0</v>
      </c>
      <c r="AE92">
        <v>0</v>
      </c>
    </row>
    <row r="93" spans="1:31" x14ac:dyDescent="0.3">
      <c r="A93" t="s">
        <v>556</v>
      </c>
      <c r="B93" t="s">
        <v>8593</v>
      </c>
      <c r="C93" t="s">
        <v>274</v>
      </c>
      <c r="D93" t="s">
        <v>9569</v>
      </c>
      <c r="E93" t="s">
        <v>12293</v>
      </c>
      <c r="F93" t="s">
        <v>3757</v>
      </c>
      <c r="G93" t="s">
        <v>3642</v>
      </c>
      <c r="I93" t="s">
        <v>461</v>
      </c>
      <c r="J93" t="s">
        <v>266</v>
      </c>
      <c r="K93" t="s">
        <v>3643</v>
      </c>
      <c r="L93" t="s">
        <v>8594</v>
      </c>
      <c r="M93" t="s">
        <v>555</v>
      </c>
      <c r="N93" t="s">
        <v>556</v>
      </c>
      <c r="O93">
        <v>1</v>
      </c>
      <c r="P93" t="s">
        <v>266</v>
      </c>
      <c r="Q93">
        <v>0.17</v>
      </c>
      <c r="S93">
        <v>1</v>
      </c>
      <c r="T93" s="108">
        <v>0.17</v>
      </c>
      <c r="U93">
        <v>1</v>
      </c>
      <c r="V93" t="s">
        <v>270</v>
      </c>
      <c r="W93" t="s">
        <v>167</v>
      </c>
      <c r="X93">
        <v>1</v>
      </c>
      <c r="Y93">
        <v>0</v>
      </c>
      <c r="Z93">
        <v>0</v>
      </c>
      <c r="AA93">
        <v>1</v>
      </c>
      <c r="AB93">
        <v>0</v>
      </c>
      <c r="AC93">
        <v>0</v>
      </c>
      <c r="AD93">
        <v>0</v>
      </c>
      <c r="AE93">
        <v>0</v>
      </c>
    </row>
    <row r="94" spans="1:31" x14ac:dyDescent="0.3">
      <c r="A94" t="s">
        <v>556</v>
      </c>
      <c r="B94" t="s">
        <v>8593</v>
      </c>
      <c r="C94" t="s">
        <v>274</v>
      </c>
      <c r="D94" t="s">
        <v>9569</v>
      </c>
      <c r="E94" t="s">
        <v>12293</v>
      </c>
      <c r="F94" t="s">
        <v>3757</v>
      </c>
      <c r="G94" t="s">
        <v>3642</v>
      </c>
      <c r="I94" t="s">
        <v>461</v>
      </c>
      <c r="J94" t="s">
        <v>266</v>
      </c>
      <c r="K94" t="s">
        <v>3643</v>
      </c>
      <c r="L94" t="s">
        <v>8594</v>
      </c>
      <c r="M94" t="s">
        <v>557</v>
      </c>
      <c r="N94" t="s">
        <v>556</v>
      </c>
      <c r="O94">
        <v>17</v>
      </c>
      <c r="P94" t="s">
        <v>273</v>
      </c>
      <c r="Q94">
        <v>0.32</v>
      </c>
      <c r="S94">
        <v>1</v>
      </c>
      <c r="T94" s="108">
        <v>0.32</v>
      </c>
      <c r="U94">
        <v>1</v>
      </c>
      <c r="V94" t="s">
        <v>270</v>
      </c>
      <c r="W94" t="s">
        <v>167</v>
      </c>
      <c r="X94">
        <v>1</v>
      </c>
      <c r="Y94">
        <v>0</v>
      </c>
      <c r="Z94">
        <v>0</v>
      </c>
      <c r="AA94">
        <v>1</v>
      </c>
      <c r="AB94">
        <v>0</v>
      </c>
      <c r="AC94">
        <v>0</v>
      </c>
      <c r="AD94">
        <v>0</v>
      </c>
      <c r="AE94">
        <v>0</v>
      </c>
    </row>
    <row r="95" spans="1:31" x14ac:dyDescent="0.3">
      <c r="A95" t="s">
        <v>556</v>
      </c>
      <c r="B95" t="s">
        <v>3751</v>
      </c>
      <c r="C95" t="s">
        <v>274</v>
      </c>
      <c r="D95" t="s">
        <v>3752</v>
      </c>
      <c r="E95" t="s">
        <v>12292</v>
      </c>
      <c r="F95" t="s">
        <v>3743</v>
      </c>
      <c r="G95" t="s">
        <v>3642</v>
      </c>
      <c r="I95" t="s">
        <v>461</v>
      </c>
      <c r="J95" t="s">
        <v>266</v>
      </c>
      <c r="K95" t="s">
        <v>3753</v>
      </c>
      <c r="L95" t="s">
        <v>3754</v>
      </c>
      <c r="M95" t="s">
        <v>555</v>
      </c>
      <c r="N95" t="s">
        <v>556</v>
      </c>
      <c r="O95">
        <v>1</v>
      </c>
      <c r="P95" t="s">
        <v>282</v>
      </c>
      <c r="Q95">
        <v>3</v>
      </c>
      <c r="S95">
        <v>1</v>
      </c>
      <c r="T95" s="108">
        <v>3</v>
      </c>
      <c r="U95">
        <v>1</v>
      </c>
      <c r="V95" t="s">
        <v>270</v>
      </c>
      <c r="W95" t="s">
        <v>167</v>
      </c>
      <c r="X95">
        <v>1</v>
      </c>
      <c r="Y95">
        <v>0</v>
      </c>
      <c r="Z95">
        <v>1</v>
      </c>
      <c r="AA95">
        <v>0</v>
      </c>
      <c r="AB95">
        <v>0</v>
      </c>
      <c r="AC95">
        <v>0</v>
      </c>
      <c r="AD95">
        <v>0</v>
      </c>
      <c r="AE95">
        <v>0</v>
      </c>
    </row>
    <row r="96" spans="1:31" x14ac:dyDescent="0.3">
      <c r="A96" t="s">
        <v>556</v>
      </c>
      <c r="B96" t="s">
        <v>3751</v>
      </c>
      <c r="C96" t="s">
        <v>274</v>
      </c>
      <c r="D96" t="s">
        <v>3752</v>
      </c>
      <c r="E96" t="s">
        <v>12292</v>
      </c>
      <c r="F96" t="s">
        <v>3743</v>
      </c>
      <c r="G96" t="s">
        <v>3642</v>
      </c>
      <c r="I96" t="s">
        <v>461</v>
      </c>
      <c r="J96" t="s">
        <v>266</v>
      </c>
      <c r="K96" t="s">
        <v>3753</v>
      </c>
      <c r="L96" t="s">
        <v>3754</v>
      </c>
      <c r="M96" t="s">
        <v>557</v>
      </c>
      <c r="N96" t="s">
        <v>556</v>
      </c>
      <c r="O96">
        <v>2</v>
      </c>
      <c r="P96" t="s">
        <v>272</v>
      </c>
      <c r="Q96">
        <v>3</v>
      </c>
      <c r="S96">
        <v>1</v>
      </c>
      <c r="T96" s="108">
        <v>3</v>
      </c>
      <c r="U96">
        <v>1</v>
      </c>
      <c r="V96" t="s">
        <v>270</v>
      </c>
      <c r="W96" t="s">
        <v>167</v>
      </c>
      <c r="X96">
        <v>1</v>
      </c>
      <c r="Y96">
        <v>0</v>
      </c>
      <c r="Z96">
        <v>1</v>
      </c>
      <c r="AA96">
        <v>0</v>
      </c>
      <c r="AB96">
        <v>0</v>
      </c>
      <c r="AC96">
        <v>0</v>
      </c>
      <c r="AD96">
        <v>0</v>
      </c>
      <c r="AE96">
        <v>0</v>
      </c>
    </row>
    <row r="97" spans="1:31" x14ac:dyDescent="0.3">
      <c r="A97" t="s">
        <v>556</v>
      </c>
      <c r="B97" t="s">
        <v>2713</v>
      </c>
      <c r="C97" t="s">
        <v>3601</v>
      </c>
      <c r="D97" t="s">
        <v>3602</v>
      </c>
      <c r="E97" t="s">
        <v>12295</v>
      </c>
      <c r="F97" t="s">
        <v>1480</v>
      </c>
      <c r="G97" t="s">
        <v>654</v>
      </c>
      <c r="I97" t="s">
        <v>461</v>
      </c>
      <c r="J97" t="s">
        <v>266</v>
      </c>
      <c r="K97" t="s">
        <v>1611</v>
      </c>
      <c r="L97" t="s">
        <v>2720</v>
      </c>
      <c r="M97" t="s">
        <v>555</v>
      </c>
      <c r="N97" t="s">
        <v>556</v>
      </c>
      <c r="O97">
        <v>13</v>
      </c>
      <c r="P97" t="s">
        <v>266</v>
      </c>
      <c r="Q97">
        <v>0.17</v>
      </c>
      <c r="S97">
        <v>3</v>
      </c>
      <c r="T97" s="108">
        <v>0.51</v>
      </c>
      <c r="U97">
        <v>1</v>
      </c>
      <c r="V97" t="s">
        <v>270</v>
      </c>
      <c r="W97" t="s">
        <v>167</v>
      </c>
      <c r="X97">
        <v>1</v>
      </c>
      <c r="Y97">
        <v>0</v>
      </c>
      <c r="Z97">
        <v>0</v>
      </c>
      <c r="AA97">
        <v>1</v>
      </c>
      <c r="AB97">
        <v>0</v>
      </c>
      <c r="AC97">
        <v>1</v>
      </c>
      <c r="AD97">
        <v>0</v>
      </c>
      <c r="AE97">
        <v>1</v>
      </c>
    </row>
    <row r="98" spans="1:31" x14ac:dyDescent="0.3">
      <c r="A98" t="s">
        <v>556</v>
      </c>
      <c r="B98" t="s">
        <v>17592</v>
      </c>
      <c r="C98" t="s">
        <v>274</v>
      </c>
      <c r="D98" t="s">
        <v>3874</v>
      </c>
      <c r="E98" t="s">
        <v>12286</v>
      </c>
      <c r="F98" t="s">
        <v>3875</v>
      </c>
      <c r="G98" t="s">
        <v>9368</v>
      </c>
      <c r="I98" t="s">
        <v>461</v>
      </c>
      <c r="J98" t="s">
        <v>266</v>
      </c>
      <c r="K98" t="s">
        <v>3876</v>
      </c>
      <c r="L98" t="s">
        <v>17593</v>
      </c>
      <c r="M98" t="s">
        <v>555</v>
      </c>
      <c r="N98" t="s">
        <v>556</v>
      </c>
      <c r="O98">
        <v>1</v>
      </c>
      <c r="P98" t="s">
        <v>266</v>
      </c>
      <c r="Q98">
        <v>0.17</v>
      </c>
      <c r="S98">
        <v>1</v>
      </c>
      <c r="T98" s="108">
        <v>0.17</v>
      </c>
      <c r="U98">
        <v>1</v>
      </c>
      <c r="V98" t="s">
        <v>270</v>
      </c>
      <c r="W98" t="s">
        <v>167</v>
      </c>
      <c r="X98">
        <v>1</v>
      </c>
      <c r="Y98">
        <v>0</v>
      </c>
      <c r="Z98">
        <v>0</v>
      </c>
      <c r="AA98">
        <v>1</v>
      </c>
      <c r="AB98">
        <v>0</v>
      </c>
      <c r="AC98">
        <v>0</v>
      </c>
      <c r="AD98">
        <v>0</v>
      </c>
      <c r="AE98">
        <v>0</v>
      </c>
    </row>
    <row r="99" spans="1:31" x14ac:dyDescent="0.3">
      <c r="A99" t="s">
        <v>556</v>
      </c>
      <c r="B99" t="s">
        <v>17592</v>
      </c>
      <c r="C99" t="s">
        <v>274</v>
      </c>
      <c r="D99" t="s">
        <v>3874</v>
      </c>
      <c r="E99" t="s">
        <v>12286</v>
      </c>
      <c r="F99" t="s">
        <v>3875</v>
      </c>
      <c r="G99" t="s">
        <v>9368</v>
      </c>
      <c r="I99" t="s">
        <v>461</v>
      </c>
      <c r="J99" t="s">
        <v>266</v>
      </c>
      <c r="K99" t="s">
        <v>3876</v>
      </c>
      <c r="L99" t="s">
        <v>17593</v>
      </c>
      <c r="M99" t="s">
        <v>557</v>
      </c>
      <c r="N99" t="s">
        <v>556</v>
      </c>
      <c r="O99">
        <v>2</v>
      </c>
      <c r="P99" t="s">
        <v>288</v>
      </c>
      <c r="Q99">
        <v>0.17</v>
      </c>
      <c r="S99">
        <v>1</v>
      </c>
      <c r="T99" s="108">
        <v>0.17</v>
      </c>
      <c r="U99">
        <v>1</v>
      </c>
      <c r="V99" t="s">
        <v>270</v>
      </c>
      <c r="W99" t="s">
        <v>167</v>
      </c>
      <c r="X99">
        <v>1</v>
      </c>
      <c r="Y99">
        <v>0</v>
      </c>
      <c r="Z99">
        <v>0</v>
      </c>
      <c r="AA99">
        <v>0</v>
      </c>
      <c r="AB99">
        <v>0</v>
      </c>
      <c r="AC99">
        <v>1</v>
      </c>
      <c r="AD99">
        <v>0</v>
      </c>
      <c r="AE99">
        <v>0</v>
      </c>
    </row>
    <row r="100" spans="1:31" x14ac:dyDescent="0.3">
      <c r="A100" t="s">
        <v>556</v>
      </c>
      <c r="B100" t="s">
        <v>17592</v>
      </c>
      <c r="C100" t="s">
        <v>274</v>
      </c>
      <c r="D100" t="s">
        <v>3874</v>
      </c>
      <c r="E100" t="s">
        <v>12286</v>
      </c>
      <c r="F100" t="s">
        <v>3875</v>
      </c>
      <c r="G100" t="s">
        <v>9368</v>
      </c>
      <c r="I100" t="s">
        <v>461</v>
      </c>
      <c r="J100" t="s">
        <v>266</v>
      </c>
      <c r="K100" t="s">
        <v>3876</v>
      </c>
      <c r="L100" t="s">
        <v>17593</v>
      </c>
      <c r="M100" t="s">
        <v>557</v>
      </c>
      <c r="N100" t="s">
        <v>556</v>
      </c>
      <c r="O100">
        <v>17</v>
      </c>
      <c r="P100" t="s">
        <v>273</v>
      </c>
      <c r="Q100">
        <v>0.32</v>
      </c>
      <c r="S100">
        <v>1</v>
      </c>
      <c r="T100" s="108">
        <v>0.32</v>
      </c>
      <c r="U100">
        <v>1</v>
      </c>
      <c r="V100" t="s">
        <v>270</v>
      </c>
      <c r="W100" t="s">
        <v>167</v>
      </c>
      <c r="X100">
        <v>1</v>
      </c>
      <c r="Y100">
        <v>1</v>
      </c>
      <c r="Z100">
        <v>0</v>
      </c>
      <c r="AA100">
        <v>0</v>
      </c>
      <c r="AB100">
        <v>0</v>
      </c>
      <c r="AC100">
        <v>0</v>
      </c>
      <c r="AD100">
        <v>0</v>
      </c>
      <c r="AE100">
        <v>0</v>
      </c>
    </row>
    <row r="101" spans="1:31" x14ac:dyDescent="0.3">
      <c r="A101" t="s">
        <v>556</v>
      </c>
      <c r="B101" t="s">
        <v>10213</v>
      </c>
      <c r="C101" t="s">
        <v>274</v>
      </c>
      <c r="D101" t="s">
        <v>10214</v>
      </c>
      <c r="E101" t="s">
        <v>12288</v>
      </c>
      <c r="F101" t="s">
        <v>4181</v>
      </c>
      <c r="G101" t="s">
        <v>9368</v>
      </c>
      <c r="I101" t="s">
        <v>461</v>
      </c>
      <c r="J101" t="s">
        <v>266</v>
      </c>
      <c r="K101" t="s">
        <v>4195</v>
      </c>
      <c r="L101" t="s">
        <v>2306</v>
      </c>
      <c r="M101" t="s">
        <v>557</v>
      </c>
      <c r="N101" t="s">
        <v>556</v>
      </c>
      <c r="O101">
        <v>20</v>
      </c>
      <c r="P101" t="s">
        <v>425</v>
      </c>
      <c r="Q101">
        <v>0.32</v>
      </c>
      <c r="S101">
        <v>2</v>
      </c>
      <c r="T101" s="108">
        <v>0.64</v>
      </c>
      <c r="U101">
        <v>1</v>
      </c>
      <c r="V101" t="s">
        <v>270</v>
      </c>
      <c r="W101" t="s">
        <v>167</v>
      </c>
      <c r="X101">
        <v>1</v>
      </c>
      <c r="Y101">
        <v>0</v>
      </c>
      <c r="Z101">
        <v>0</v>
      </c>
      <c r="AA101">
        <v>0</v>
      </c>
      <c r="AB101">
        <v>2</v>
      </c>
      <c r="AC101">
        <v>0</v>
      </c>
      <c r="AD101">
        <v>0</v>
      </c>
      <c r="AE101">
        <v>0</v>
      </c>
    </row>
    <row r="102" spans="1:31" x14ac:dyDescent="0.3">
      <c r="A102" t="s">
        <v>556</v>
      </c>
      <c r="B102" t="s">
        <v>2713</v>
      </c>
      <c r="C102" t="s">
        <v>3877</v>
      </c>
      <c r="D102" t="s">
        <v>3878</v>
      </c>
      <c r="E102" t="s">
        <v>12286</v>
      </c>
      <c r="F102" t="s">
        <v>3875</v>
      </c>
      <c r="G102" t="s">
        <v>9368</v>
      </c>
      <c r="I102" t="s">
        <v>461</v>
      </c>
      <c r="J102" t="s">
        <v>266</v>
      </c>
      <c r="K102" t="s">
        <v>3876</v>
      </c>
      <c r="L102" t="s">
        <v>2720</v>
      </c>
      <c r="M102" t="s">
        <v>555</v>
      </c>
      <c r="N102" t="s">
        <v>556</v>
      </c>
      <c r="O102">
        <v>13</v>
      </c>
      <c r="P102" t="s">
        <v>266</v>
      </c>
      <c r="Q102">
        <v>0.17</v>
      </c>
      <c r="S102">
        <v>3</v>
      </c>
      <c r="T102" s="108">
        <v>0.51</v>
      </c>
      <c r="U102">
        <v>1</v>
      </c>
      <c r="V102" t="s">
        <v>270</v>
      </c>
      <c r="W102" t="s">
        <v>167</v>
      </c>
      <c r="X102">
        <v>1</v>
      </c>
      <c r="Y102">
        <v>0</v>
      </c>
      <c r="Z102">
        <v>0</v>
      </c>
      <c r="AA102">
        <v>1</v>
      </c>
      <c r="AB102">
        <v>0</v>
      </c>
      <c r="AC102">
        <v>1</v>
      </c>
      <c r="AD102">
        <v>0</v>
      </c>
      <c r="AE102">
        <v>1</v>
      </c>
    </row>
    <row r="103" spans="1:31" x14ac:dyDescent="0.3">
      <c r="A103" t="s">
        <v>16686</v>
      </c>
      <c r="B103" t="s">
        <v>17015</v>
      </c>
      <c r="C103" t="s">
        <v>274</v>
      </c>
      <c r="D103" t="s">
        <v>17016</v>
      </c>
      <c r="E103" t="s">
        <v>17137</v>
      </c>
      <c r="F103" t="s">
        <v>4141</v>
      </c>
      <c r="G103" t="s">
        <v>9368</v>
      </c>
      <c r="I103" t="s">
        <v>461</v>
      </c>
      <c r="J103" t="s">
        <v>266</v>
      </c>
      <c r="K103" t="s">
        <v>17017</v>
      </c>
      <c r="L103" t="s">
        <v>17018</v>
      </c>
      <c r="M103" t="s">
        <v>3521</v>
      </c>
      <c r="N103" t="s">
        <v>16686</v>
      </c>
      <c r="O103">
        <v>17</v>
      </c>
      <c r="P103" t="s">
        <v>3206</v>
      </c>
      <c r="Q103">
        <v>40</v>
      </c>
      <c r="S103">
        <v>0</v>
      </c>
      <c r="T103" s="108">
        <v>0</v>
      </c>
      <c r="U103">
        <v>0</v>
      </c>
      <c r="W103" t="s">
        <v>171</v>
      </c>
      <c r="X103">
        <v>1</v>
      </c>
      <c r="Y103">
        <v>0</v>
      </c>
      <c r="Z103">
        <v>0</v>
      </c>
      <c r="AA103">
        <v>0</v>
      </c>
      <c r="AB103">
        <v>0</v>
      </c>
      <c r="AC103">
        <v>0</v>
      </c>
      <c r="AD103">
        <v>0</v>
      </c>
      <c r="AE103">
        <v>0</v>
      </c>
    </row>
    <row r="104" spans="1:31" x14ac:dyDescent="0.3">
      <c r="A104" t="s">
        <v>16686</v>
      </c>
      <c r="B104" t="s">
        <v>8473</v>
      </c>
      <c r="C104" t="s">
        <v>3576</v>
      </c>
      <c r="D104" t="s">
        <v>18630</v>
      </c>
      <c r="E104" t="s">
        <v>17137</v>
      </c>
      <c r="F104" t="s">
        <v>4141</v>
      </c>
      <c r="G104" t="s">
        <v>9368</v>
      </c>
      <c r="I104" t="s">
        <v>461</v>
      </c>
      <c r="J104" t="s">
        <v>266</v>
      </c>
      <c r="K104" t="s">
        <v>17017</v>
      </c>
      <c r="L104" t="s">
        <v>19199</v>
      </c>
      <c r="M104" t="s">
        <v>2312</v>
      </c>
      <c r="N104" t="s">
        <v>16686</v>
      </c>
      <c r="O104">
        <v>20</v>
      </c>
      <c r="P104" t="s">
        <v>3206</v>
      </c>
      <c r="Q104">
        <v>10</v>
      </c>
      <c r="S104">
        <v>0</v>
      </c>
      <c r="T104" s="108">
        <v>0</v>
      </c>
      <c r="U104">
        <v>0</v>
      </c>
      <c r="W104" t="s">
        <v>171</v>
      </c>
      <c r="X104">
        <v>1</v>
      </c>
      <c r="Y104">
        <v>0</v>
      </c>
      <c r="Z104">
        <v>0</v>
      </c>
      <c r="AA104">
        <v>0</v>
      </c>
      <c r="AB104">
        <v>0</v>
      </c>
      <c r="AC104">
        <v>0</v>
      </c>
      <c r="AD104">
        <v>0</v>
      </c>
      <c r="AE104">
        <v>0</v>
      </c>
    </row>
    <row r="105" spans="1:31" x14ac:dyDescent="0.3">
      <c r="A105" t="s">
        <v>16686</v>
      </c>
      <c r="B105" t="s">
        <v>8473</v>
      </c>
      <c r="C105" t="s">
        <v>3576</v>
      </c>
      <c r="D105" t="s">
        <v>18630</v>
      </c>
      <c r="E105" t="s">
        <v>17137</v>
      </c>
      <c r="F105" t="s">
        <v>4141</v>
      </c>
      <c r="G105" t="s">
        <v>9368</v>
      </c>
      <c r="I105" t="s">
        <v>461</v>
      </c>
      <c r="J105" t="s">
        <v>266</v>
      </c>
      <c r="K105" t="s">
        <v>17017</v>
      </c>
      <c r="L105" t="s">
        <v>19199</v>
      </c>
      <c r="M105" t="s">
        <v>3521</v>
      </c>
      <c r="N105" t="s">
        <v>16686</v>
      </c>
      <c r="O105">
        <v>20</v>
      </c>
      <c r="P105" t="s">
        <v>3206</v>
      </c>
      <c r="Q105">
        <v>40</v>
      </c>
      <c r="S105">
        <v>0</v>
      </c>
      <c r="T105" s="108">
        <v>0</v>
      </c>
      <c r="U105">
        <v>0</v>
      </c>
      <c r="W105" t="s">
        <v>171</v>
      </c>
      <c r="X105">
        <v>1</v>
      </c>
      <c r="Y105">
        <v>0</v>
      </c>
      <c r="Z105">
        <v>0</v>
      </c>
      <c r="AA105">
        <v>0</v>
      </c>
      <c r="AB105">
        <v>0</v>
      </c>
      <c r="AC105">
        <v>0</v>
      </c>
      <c r="AD105">
        <v>0</v>
      </c>
      <c r="AE105">
        <v>0</v>
      </c>
    </row>
    <row r="106" spans="1:31" x14ac:dyDescent="0.3">
      <c r="A106" t="s">
        <v>556</v>
      </c>
      <c r="B106" t="s">
        <v>10681</v>
      </c>
      <c r="C106" t="s">
        <v>274</v>
      </c>
      <c r="D106" t="s">
        <v>16709</v>
      </c>
      <c r="E106" t="s">
        <v>12288</v>
      </c>
      <c r="F106" t="s">
        <v>4181</v>
      </c>
      <c r="G106" t="s">
        <v>9368</v>
      </c>
      <c r="I106" t="s">
        <v>461</v>
      </c>
      <c r="J106" t="s">
        <v>266</v>
      </c>
      <c r="K106" t="s">
        <v>4195</v>
      </c>
      <c r="L106" t="s">
        <v>2306</v>
      </c>
      <c r="M106" t="s">
        <v>557</v>
      </c>
      <c r="N106" t="s">
        <v>556</v>
      </c>
      <c r="O106">
        <v>2</v>
      </c>
      <c r="P106" t="s">
        <v>272</v>
      </c>
      <c r="Q106">
        <v>3</v>
      </c>
      <c r="S106">
        <v>2</v>
      </c>
      <c r="T106" s="108">
        <v>6</v>
      </c>
      <c r="U106">
        <v>1</v>
      </c>
      <c r="V106" t="s">
        <v>270</v>
      </c>
      <c r="W106" t="s">
        <v>167</v>
      </c>
      <c r="X106">
        <v>1</v>
      </c>
      <c r="Y106">
        <v>0</v>
      </c>
      <c r="Z106">
        <v>1</v>
      </c>
      <c r="AA106">
        <v>0</v>
      </c>
      <c r="AB106">
        <v>0</v>
      </c>
      <c r="AC106">
        <v>1</v>
      </c>
      <c r="AD106">
        <v>0</v>
      </c>
      <c r="AE106">
        <v>0</v>
      </c>
    </row>
    <row r="107" spans="1:31" x14ac:dyDescent="0.3">
      <c r="A107" t="s">
        <v>556</v>
      </c>
      <c r="B107" t="s">
        <v>4194</v>
      </c>
      <c r="C107" t="s">
        <v>274</v>
      </c>
      <c r="D107" t="s">
        <v>16710</v>
      </c>
      <c r="E107" t="s">
        <v>12288</v>
      </c>
      <c r="F107" t="s">
        <v>4181</v>
      </c>
      <c r="G107" t="s">
        <v>9368</v>
      </c>
      <c r="I107" t="s">
        <v>461</v>
      </c>
      <c r="J107" t="s">
        <v>266</v>
      </c>
      <c r="K107" t="s">
        <v>4195</v>
      </c>
      <c r="L107" t="s">
        <v>2306</v>
      </c>
      <c r="M107" t="s">
        <v>555</v>
      </c>
      <c r="N107" t="s">
        <v>556</v>
      </c>
      <c r="O107">
        <v>1</v>
      </c>
      <c r="P107" t="s">
        <v>282</v>
      </c>
      <c r="Q107">
        <v>3</v>
      </c>
      <c r="S107">
        <v>2</v>
      </c>
      <c r="T107" s="108">
        <v>6</v>
      </c>
      <c r="U107">
        <v>1</v>
      </c>
      <c r="V107" t="s">
        <v>270</v>
      </c>
      <c r="W107" t="s">
        <v>167</v>
      </c>
      <c r="X107">
        <v>1</v>
      </c>
      <c r="Y107">
        <v>0</v>
      </c>
      <c r="Z107">
        <v>1</v>
      </c>
      <c r="AA107">
        <v>0</v>
      </c>
      <c r="AB107">
        <v>0</v>
      </c>
      <c r="AC107">
        <v>1</v>
      </c>
      <c r="AD107">
        <v>0</v>
      </c>
      <c r="AE107">
        <v>0</v>
      </c>
    </row>
    <row r="108" spans="1:31" x14ac:dyDescent="0.3">
      <c r="A108" t="s">
        <v>556</v>
      </c>
      <c r="B108" t="s">
        <v>2713</v>
      </c>
      <c r="C108" t="s">
        <v>8155</v>
      </c>
      <c r="D108" t="s">
        <v>8156</v>
      </c>
      <c r="E108" t="s">
        <v>16156</v>
      </c>
      <c r="G108" t="s">
        <v>16157</v>
      </c>
      <c r="I108" t="s">
        <v>461</v>
      </c>
      <c r="J108" t="s">
        <v>266</v>
      </c>
      <c r="K108" t="s">
        <v>1611</v>
      </c>
      <c r="L108" t="s">
        <v>2720</v>
      </c>
      <c r="M108" t="s">
        <v>555</v>
      </c>
      <c r="N108" t="s">
        <v>556</v>
      </c>
      <c r="O108">
        <v>13</v>
      </c>
      <c r="P108" t="s">
        <v>266</v>
      </c>
      <c r="Q108">
        <v>0.17</v>
      </c>
      <c r="S108">
        <v>3</v>
      </c>
      <c r="T108" s="108">
        <v>0.51</v>
      </c>
      <c r="U108">
        <v>1</v>
      </c>
      <c r="V108" t="s">
        <v>270</v>
      </c>
      <c r="W108" t="s">
        <v>167</v>
      </c>
      <c r="X108">
        <v>1</v>
      </c>
      <c r="Y108">
        <v>0</v>
      </c>
      <c r="Z108">
        <v>0</v>
      </c>
      <c r="AA108">
        <v>1</v>
      </c>
      <c r="AB108">
        <v>0</v>
      </c>
      <c r="AC108">
        <v>1</v>
      </c>
      <c r="AD108">
        <v>0</v>
      </c>
      <c r="AE108">
        <v>1</v>
      </c>
    </row>
    <row r="109" spans="1:31" x14ac:dyDescent="0.3">
      <c r="A109" t="s">
        <v>556</v>
      </c>
      <c r="B109" t="s">
        <v>2713</v>
      </c>
      <c r="C109" t="s">
        <v>8157</v>
      </c>
      <c r="D109" t="s">
        <v>8158</v>
      </c>
      <c r="E109" t="s">
        <v>16156</v>
      </c>
      <c r="G109" t="s">
        <v>16157</v>
      </c>
      <c r="I109" t="s">
        <v>461</v>
      </c>
      <c r="J109" t="s">
        <v>266</v>
      </c>
      <c r="K109" t="s">
        <v>1611</v>
      </c>
      <c r="L109" t="s">
        <v>2720</v>
      </c>
      <c r="M109" t="s">
        <v>555</v>
      </c>
      <c r="N109" t="s">
        <v>556</v>
      </c>
      <c r="O109">
        <v>13</v>
      </c>
      <c r="P109" t="s">
        <v>266</v>
      </c>
      <c r="Q109">
        <v>0.17</v>
      </c>
      <c r="S109">
        <v>3</v>
      </c>
      <c r="T109" s="108">
        <v>0.51</v>
      </c>
      <c r="U109">
        <v>1</v>
      </c>
      <c r="V109" t="s">
        <v>270</v>
      </c>
      <c r="W109" t="s">
        <v>167</v>
      </c>
      <c r="X109">
        <v>1</v>
      </c>
      <c r="Y109">
        <v>0</v>
      </c>
      <c r="Z109">
        <v>0</v>
      </c>
      <c r="AA109">
        <v>1</v>
      </c>
      <c r="AB109">
        <v>0</v>
      </c>
      <c r="AC109">
        <v>1</v>
      </c>
      <c r="AD109">
        <v>0</v>
      </c>
      <c r="AE109">
        <v>1</v>
      </c>
    </row>
    <row r="110" spans="1:31" x14ac:dyDescent="0.3">
      <c r="A110" t="s">
        <v>556</v>
      </c>
      <c r="B110" t="s">
        <v>2713</v>
      </c>
      <c r="C110" t="s">
        <v>8159</v>
      </c>
      <c r="D110" t="s">
        <v>8160</v>
      </c>
      <c r="E110" t="s">
        <v>16156</v>
      </c>
      <c r="G110" t="s">
        <v>16157</v>
      </c>
      <c r="I110" t="s">
        <v>461</v>
      </c>
      <c r="J110" t="s">
        <v>266</v>
      </c>
      <c r="K110" t="s">
        <v>1611</v>
      </c>
      <c r="L110" t="s">
        <v>2720</v>
      </c>
      <c r="M110" t="s">
        <v>555</v>
      </c>
      <c r="N110" t="s">
        <v>556</v>
      </c>
      <c r="O110">
        <v>13</v>
      </c>
      <c r="P110" t="s">
        <v>266</v>
      </c>
      <c r="Q110">
        <v>0.17</v>
      </c>
      <c r="S110">
        <v>3</v>
      </c>
      <c r="T110" s="108">
        <v>0.51</v>
      </c>
      <c r="U110">
        <v>1</v>
      </c>
      <c r="V110" t="s">
        <v>270</v>
      </c>
      <c r="W110" t="s">
        <v>167</v>
      </c>
      <c r="X110">
        <v>1</v>
      </c>
      <c r="Y110">
        <v>0</v>
      </c>
      <c r="Z110">
        <v>0</v>
      </c>
      <c r="AA110">
        <v>1</v>
      </c>
      <c r="AB110">
        <v>0</v>
      </c>
      <c r="AC110">
        <v>1</v>
      </c>
      <c r="AD110">
        <v>0</v>
      </c>
      <c r="AE110">
        <v>1</v>
      </c>
    </row>
    <row r="111" spans="1:31" x14ac:dyDescent="0.3">
      <c r="A111" t="s">
        <v>556</v>
      </c>
      <c r="B111" t="s">
        <v>4373</v>
      </c>
      <c r="C111" t="s">
        <v>274</v>
      </c>
      <c r="D111" t="s">
        <v>2980</v>
      </c>
      <c r="E111" t="s">
        <v>16158</v>
      </c>
      <c r="F111" t="s">
        <v>2100</v>
      </c>
      <c r="G111" t="s">
        <v>16152</v>
      </c>
      <c r="I111" t="s">
        <v>461</v>
      </c>
      <c r="J111" t="s">
        <v>266</v>
      </c>
      <c r="K111" t="s">
        <v>4374</v>
      </c>
      <c r="L111" t="s">
        <v>2983</v>
      </c>
      <c r="M111" t="s">
        <v>557</v>
      </c>
      <c r="N111" t="s">
        <v>556</v>
      </c>
      <c r="O111">
        <v>2</v>
      </c>
      <c r="P111" t="s">
        <v>272</v>
      </c>
      <c r="Q111">
        <v>2</v>
      </c>
      <c r="S111">
        <v>4</v>
      </c>
      <c r="T111" s="108">
        <v>8</v>
      </c>
      <c r="U111">
        <v>1</v>
      </c>
      <c r="V111" t="s">
        <v>270</v>
      </c>
      <c r="W111" t="s">
        <v>167</v>
      </c>
      <c r="X111">
        <v>1</v>
      </c>
      <c r="Y111">
        <v>1</v>
      </c>
      <c r="Z111">
        <v>1</v>
      </c>
      <c r="AA111">
        <v>0</v>
      </c>
      <c r="AB111">
        <v>1</v>
      </c>
      <c r="AC111">
        <v>1</v>
      </c>
      <c r="AD111">
        <v>0</v>
      </c>
      <c r="AE111">
        <v>0</v>
      </c>
    </row>
    <row r="112" spans="1:31" x14ac:dyDescent="0.3">
      <c r="A112" t="s">
        <v>556</v>
      </c>
      <c r="B112" t="s">
        <v>4617</v>
      </c>
      <c r="C112" t="s">
        <v>1683</v>
      </c>
      <c r="D112" t="s">
        <v>2980</v>
      </c>
      <c r="E112" t="s">
        <v>16159</v>
      </c>
      <c r="F112" t="s">
        <v>2747</v>
      </c>
      <c r="G112" t="s">
        <v>16152</v>
      </c>
      <c r="I112" t="s">
        <v>461</v>
      </c>
      <c r="J112" t="s">
        <v>266</v>
      </c>
      <c r="K112" t="s">
        <v>4618</v>
      </c>
      <c r="L112" t="s">
        <v>2983</v>
      </c>
      <c r="M112" t="s">
        <v>557</v>
      </c>
      <c r="N112" t="s">
        <v>556</v>
      </c>
      <c r="O112">
        <v>20</v>
      </c>
      <c r="P112" t="s">
        <v>17796</v>
      </c>
      <c r="Q112">
        <v>2</v>
      </c>
      <c r="S112">
        <v>5</v>
      </c>
      <c r="T112" s="108">
        <v>10</v>
      </c>
      <c r="U112">
        <v>1</v>
      </c>
      <c r="V112" t="s">
        <v>270</v>
      </c>
      <c r="W112" t="s">
        <v>167</v>
      </c>
      <c r="X112">
        <v>1</v>
      </c>
      <c r="Y112">
        <v>1</v>
      </c>
      <c r="Z112">
        <v>1</v>
      </c>
      <c r="AA112">
        <v>1</v>
      </c>
      <c r="AB112">
        <v>1</v>
      </c>
      <c r="AC112">
        <v>1</v>
      </c>
      <c r="AD112">
        <v>0</v>
      </c>
      <c r="AE112">
        <v>0</v>
      </c>
    </row>
    <row r="113" spans="1:31" x14ac:dyDescent="0.3">
      <c r="A113" t="s">
        <v>556</v>
      </c>
      <c r="B113" t="s">
        <v>4617</v>
      </c>
      <c r="C113" t="s">
        <v>3620</v>
      </c>
      <c r="D113" t="s">
        <v>2980</v>
      </c>
      <c r="E113" t="s">
        <v>16159</v>
      </c>
      <c r="F113" t="s">
        <v>2747</v>
      </c>
      <c r="G113" t="s">
        <v>16152</v>
      </c>
      <c r="I113" t="s">
        <v>461</v>
      </c>
      <c r="J113" t="s">
        <v>266</v>
      </c>
      <c r="K113" t="s">
        <v>4618</v>
      </c>
      <c r="L113" t="s">
        <v>2983</v>
      </c>
      <c r="M113" t="s">
        <v>557</v>
      </c>
      <c r="N113" t="s">
        <v>556</v>
      </c>
      <c r="O113">
        <v>2</v>
      </c>
      <c r="P113" t="s">
        <v>272</v>
      </c>
      <c r="Q113">
        <v>2</v>
      </c>
      <c r="S113">
        <v>12</v>
      </c>
      <c r="T113" s="108">
        <v>24</v>
      </c>
      <c r="U113">
        <v>1</v>
      </c>
      <c r="V113" t="s">
        <v>270</v>
      </c>
      <c r="W113" t="s">
        <v>167</v>
      </c>
      <c r="X113">
        <v>2</v>
      </c>
      <c r="Y113">
        <v>2</v>
      </c>
      <c r="Z113">
        <v>2</v>
      </c>
      <c r="AA113">
        <v>2</v>
      </c>
      <c r="AB113">
        <v>2</v>
      </c>
      <c r="AC113">
        <v>2</v>
      </c>
      <c r="AD113">
        <v>2</v>
      </c>
      <c r="AE113">
        <v>0</v>
      </c>
    </row>
    <row r="114" spans="1:31" x14ac:dyDescent="0.3">
      <c r="A114" t="s">
        <v>16686</v>
      </c>
      <c r="B114" t="s">
        <v>4617</v>
      </c>
      <c r="C114" t="s">
        <v>294</v>
      </c>
      <c r="D114" t="s">
        <v>2980</v>
      </c>
      <c r="E114" t="s">
        <v>17119</v>
      </c>
      <c r="F114" t="s">
        <v>2747</v>
      </c>
      <c r="G114" t="s">
        <v>16152</v>
      </c>
      <c r="I114" t="s">
        <v>461</v>
      </c>
      <c r="J114" t="s">
        <v>266</v>
      </c>
      <c r="K114" t="s">
        <v>4618</v>
      </c>
      <c r="L114" t="s">
        <v>4549</v>
      </c>
      <c r="M114" t="s">
        <v>3372</v>
      </c>
      <c r="N114" t="s">
        <v>16686</v>
      </c>
      <c r="O114">
        <v>3</v>
      </c>
      <c r="P114" t="s">
        <v>388</v>
      </c>
      <c r="Q114">
        <v>10</v>
      </c>
      <c r="R114" t="s">
        <v>389</v>
      </c>
      <c r="S114">
        <v>0</v>
      </c>
      <c r="T114" s="108">
        <v>0</v>
      </c>
      <c r="U114">
        <v>0</v>
      </c>
      <c r="W114" t="s">
        <v>171</v>
      </c>
      <c r="X114">
        <v>1</v>
      </c>
      <c r="Y114">
        <v>0</v>
      </c>
      <c r="Z114">
        <v>0</v>
      </c>
      <c r="AA114">
        <v>0</v>
      </c>
      <c r="AB114">
        <v>0</v>
      </c>
      <c r="AC114">
        <v>0</v>
      </c>
      <c r="AD114">
        <v>0</v>
      </c>
      <c r="AE114">
        <v>0</v>
      </c>
    </row>
    <row r="115" spans="1:31" x14ac:dyDescent="0.3">
      <c r="A115" t="s">
        <v>16686</v>
      </c>
      <c r="B115" t="s">
        <v>4617</v>
      </c>
      <c r="C115" t="s">
        <v>3623</v>
      </c>
      <c r="D115" t="s">
        <v>4622</v>
      </c>
      <c r="E115" t="s">
        <v>17120</v>
      </c>
      <c r="F115" t="s">
        <v>2902</v>
      </c>
      <c r="G115" t="s">
        <v>16152</v>
      </c>
      <c r="I115" t="s">
        <v>461</v>
      </c>
      <c r="J115" t="s">
        <v>266</v>
      </c>
      <c r="K115" t="s">
        <v>4618</v>
      </c>
      <c r="L115" t="s">
        <v>2983</v>
      </c>
      <c r="M115" t="s">
        <v>2312</v>
      </c>
      <c r="N115" t="s">
        <v>16686</v>
      </c>
      <c r="O115">
        <v>4</v>
      </c>
      <c r="P115" t="s">
        <v>3206</v>
      </c>
      <c r="Q115">
        <v>40</v>
      </c>
      <c r="R115" t="s">
        <v>389</v>
      </c>
      <c r="S115">
        <v>0</v>
      </c>
      <c r="T115" s="108">
        <v>0</v>
      </c>
      <c r="U115">
        <v>0</v>
      </c>
      <c r="W115" t="s">
        <v>171</v>
      </c>
      <c r="X115">
        <v>1</v>
      </c>
      <c r="Y115">
        <v>0</v>
      </c>
      <c r="Z115">
        <v>0</v>
      </c>
      <c r="AA115">
        <v>0</v>
      </c>
      <c r="AB115">
        <v>0</v>
      </c>
      <c r="AC115">
        <v>0</v>
      </c>
      <c r="AD115">
        <v>0</v>
      </c>
      <c r="AE115">
        <v>0</v>
      </c>
    </row>
    <row r="116" spans="1:31" x14ac:dyDescent="0.3">
      <c r="A116" t="s">
        <v>556</v>
      </c>
      <c r="B116" t="s">
        <v>2713</v>
      </c>
      <c r="C116" t="s">
        <v>4264</v>
      </c>
      <c r="D116" t="s">
        <v>4265</v>
      </c>
      <c r="E116" t="s">
        <v>16160</v>
      </c>
      <c r="F116" t="s">
        <v>4259</v>
      </c>
      <c r="G116" t="s">
        <v>16152</v>
      </c>
      <c r="I116" t="s">
        <v>461</v>
      </c>
      <c r="J116" t="s">
        <v>266</v>
      </c>
      <c r="K116" t="s">
        <v>4266</v>
      </c>
      <c r="L116" t="s">
        <v>2720</v>
      </c>
      <c r="M116" t="s">
        <v>555</v>
      </c>
      <c r="N116" t="s">
        <v>556</v>
      </c>
      <c r="O116">
        <v>13</v>
      </c>
      <c r="P116" t="s">
        <v>266</v>
      </c>
      <c r="Q116">
        <v>0.17</v>
      </c>
      <c r="S116">
        <v>3</v>
      </c>
      <c r="T116" s="108">
        <v>0.51</v>
      </c>
      <c r="U116">
        <v>1</v>
      </c>
      <c r="V116" t="s">
        <v>270</v>
      </c>
      <c r="W116" t="s">
        <v>167</v>
      </c>
      <c r="X116">
        <v>1</v>
      </c>
      <c r="Y116">
        <v>0</v>
      </c>
      <c r="Z116">
        <v>0</v>
      </c>
      <c r="AA116">
        <v>1</v>
      </c>
      <c r="AB116">
        <v>0</v>
      </c>
      <c r="AC116">
        <v>1</v>
      </c>
      <c r="AD116">
        <v>0</v>
      </c>
      <c r="AE116">
        <v>1</v>
      </c>
    </row>
    <row r="117" spans="1:31" x14ac:dyDescent="0.3">
      <c r="A117" t="s">
        <v>556</v>
      </c>
      <c r="B117" t="s">
        <v>4011</v>
      </c>
      <c r="C117" t="s">
        <v>274</v>
      </c>
      <c r="D117" t="s">
        <v>4012</v>
      </c>
      <c r="E117" t="s">
        <v>12123</v>
      </c>
      <c r="F117" t="s">
        <v>4013</v>
      </c>
      <c r="G117" t="s">
        <v>2896</v>
      </c>
      <c r="I117" t="s">
        <v>461</v>
      </c>
      <c r="J117" t="s">
        <v>266</v>
      </c>
      <c r="K117" t="s">
        <v>4014</v>
      </c>
      <c r="L117" t="s">
        <v>4015</v>
      </c>
      <c r="M117" t="s">
        <v>555</v>
      </c>
      <c r="N117" t="s">
        <v>556</v>
      </c>
      <c r="O117">
        <v>1</v>
      </c>
      <c r="P117" t="s">
        <v>282</v>
      </c>
      <c r="Q117">
        <v>1</v>
      </c>
      <c r="S117">
        <v>1</v>
      </c>
      <c r="T117" s="108">
        <v>1</v>
      </c>
      <c r="U117">
        <v>1</v>
      </c>
      <c r="V117" t="s">
        <v>270</v>
      </c>
      <c r="W117" t="s">
        <v>167</v>
      </c>
      <c r="X117">
        <v>1</v>
      </c>
      <c r="Y117">
        <v>0</v>
      </c>
      <c r="Z117">
        <v>0</v>
      </c>
      <c r="AA117">
        <v>0</v>
      </c>
      <c r="AB117">
        <v>1</v>
      </c>
      <c r="AC117">
        <v>0</v>
      </c>
      <c r="AD117">
        <v>0</v>
      </c>
      <c r="AE117">
        <v>0</v>
      </c>
    </row>
    <row r="118" spans="1:31" x14ac:dyDescent="0.3">
      <c r="A118" t="s">
        <v>556</v>
      </c>
      <c r="B118" t="s">
        <v>3888</v>
      </c>
      <c r="C118" t="s">
        <v>274</v>
      </c>
      <c r="D118" t="s">
        <v>3889</v>
      </c>
      <c r="E118" t="s">
        <v>12119</v>
      </c>
      <c r="F118" t="s">
        <v>3890</v>
      </c>
      <c r="G118" t="s">
        <v>2896</v>
      </c>
      <c r="I118" t="s">
        <v>461</v>
      </c>
      <c r="J118" t="s">
        <v>266</v>
      </c>
      <c r="K118" t="s">
        <v>3843</v>
      </c>
      <c r="L118" t="s">
        <v>3891</v>
      </c>
      <c r="M118" t="s">
        <v>555</v>
      </c>
      <c r="N118" t="s">
        <v>556</v>
      </c>
      <c r="O118">
        <v>1</v>
      </c>
      <c r="P118" t="s">
        <v>266</v>
      </c>
      <c r="Q118">
        <v>0.32</v>
      </c>
      <c r="S118">
        <v>1</v>
      </c>
      <c r="T118" s="108">
        <v>0.32</v>
      </c>
      <c r="U118">
        <v>1</v>
      </c>
      <c r="V118" t="s">
        <v>270</v>
      </c>
      <c r="W118" t="s">
        <v>167</v>
      </c>
      <c r="X118">
        <v>1</v>
      </c>
      <c r="Y118">
        <v>0</v>
      </c>
      <c r="Z118">
        <v>1</v>
      </c>
      <c r="AA118">
        <v>0</v>
      </c>
      <c r="AB118">
        <v>0</v>
      </c>
      <c r="AC118">
        <v>0</v>
      </c>
      <c r="AD118">
        <v>0</v>
      </c>
      <c r="AE118">
        <v>0</v>
      </c>
    </row>
    <row r="119" spans="1:31" x14ac:dyDescent="0.3">
      <c r="A119" t="s">
        <v>556</v>
      </c>
      <c r="B119" t="s">
        <v>3888</v>
      </c>
      <c r="C119" t="s">
        <v>294</v>
      </c>
      <c r="D119" t="s">
        <v>3889</v>
      </c>
      <c r="E119" t="s">
        <v>12119</v>
      </c>
      <c r="F119" t="s">
        <v>3890</v>
      </c>
      <c r="G119" t="s">
        <v>2896</v>
      </c>
      <c r="I119" t="s">
        <v>461</v>
      </c>
      <c r="J119" t="s">
        <v>266</v>
      </c>
      <c r="K119" t="s">
        <v>3843</v>
      </c>
      <c r="L119" t="s">
        <v>3891</v>
      </c>
      <c r="M119" t="s">
        <v>557</v>
      </c>
      <c r="N119" t="s">
        <v>556</v>
      </c>
      <c r="O119">
        <v>17</v>
      </c>
      <c r="P119" t="s">
        <v>273</v>
      </c>
      <c r="Q119">
        <v>0.32</v>
      </c>
      <c r="S119">
        <v>3</v>
      </c>
      <c r="T119" s="108">
        <v>0.96</v>
      </c>
      <c r="U119">
        <v>1</v>
      </c>
      <c r="V119" t="s">
        <v>270</v>
      </c>
      <c r="W119" t="s">
        <v>167</v>
      </c>
      <c r="X119">
        <v>3</v>
      </c>
      <c r="Y119">
        <v>3</v>
      </c>
      <c r="Z119">
        <v>0</v>
      </c>
      <c r="AA119">
        <v>0</v>
      </c>
      <c r="AB119">
        <v>0</v>
      </c>
      <c r="AC119">
        <v>0</v>
      </c>
      <c r="AD119">
        <v>0</v>
      </c>
      <c r="AE119">
        <v>0</v>
      </c>
    </row>
    <row r="120" spans="1:31" x14ac:dyDescent="0.3">
      <c r="A120" t="s">
        <v>556</v>
      </c>
      <c r="B120" t="s">
        <v>3888</v>
      </c>
      <c r="C120" t="s">
        <v>302</v>
      </c>
      <c r="D120" t="s">
        <v>3889</v>
      </c>
      <c r="E120" t="s">
        <v>12119</v>
      </c>
      <c r="F120" t="s">
        <v>3890</v>
      </c>
      <c r="G120" t="s">
        <v>2896</v>
      </c>
      <c r="I120" t="s">
        <v>461</v>
      </c>
      <c r="J120" t="s">
        <v>266</v>
      </c>
      <c r="K120" t="s">
        <v>3843</v>
      </c>
      <c r="L120" t="s">
        <v>3891</v>
      </c>
      <c r="M120" t="s">
        <v>557</v>
      </c>
      <c r="N120" t="s">
        <v>556</v>
      </c>
      <c r="O120">
        <v>2</v>
      </c>
      <c r="P120" t="s">
        <v>272</v>
      </c>
      <c r="Q120">
        <v>2</v>
      </c>
      <c r="S120">
        <v>3</v>
      </c>
      <c r="T120" s="108">
        <v>6</v>
      </c>
      <c r="U120">
        <v>1</v>
      </c>
      <c r="V120" t="s">
        <v>270</v>
      </c>
      <c r="W120" t="s">
        <v>167</v>
      </c>
      <c r="X120">
        <v>1</v>
      </c>
      <c r="Y120">
        <v>1</v>
      </c>
      <c r="Z120">
        <v>0</v>
      </c>
      <c r="AA120">
        <v>1</v>
      </c>
      <c r="AB120">
        <v>0</v>
      </c>
      <c r="AC120">
        <v>1</v>
      </c>
      <c r="AD120">
        <v>0</v>
      </c>
      <c r="AE120">
        <v>0</v>
      </c>
    </row>
    <row r="121" spans="1:31" x14ac:dyDescent="0.3">
      <c r="A121" t="s">
        <v>556</v>
      </c>
      <c r="B121" t="s">
        <v>11740</v>
      </c>
      <c r="C121" t="s">
        <v>274</v>
      </c>
      <c r="D121" t="s">
        <v>11741</v>
      </c>
      <c r="E121" t="s">
        <v>12142</v>
      </c>
      <c r="F121" t="s">
        <v>648</v>
      </c>
      <c r="G121" t="s">
        <v>2896</v>
      </c>
      <c r="I121" t="s">
        <v>461</v>
      </c>
      <c r="J121" t="s">
        <v>266</v>
      </c>
      <c r="K121" t="s">
        <v>3094</v>
      </c>
      <c r="L121" t="s">
        <v>11742</v>
      </c>
      <c r="M121" t="s">
        <v>555</v>
      </c>
      <c r="N121" t="s">
        <v>556</v>
      </c>
      <c r="O121">
        <v>1</v>
      </c>
      <c r="P121" t="s">
        <v>266</v>
      </c>
      <c r="Q121">
        <v>0.17</v>
      </c>
      <c r="S121">
        <v>1</v>
      </c>
      <c r="T121" s="108">
        <v>0.17</v>
      </c>
      <c r="U121">
        <v>1</v>
      </c>
      <c r="V121" t="s">
        <v>270</v>
      </c>
      <c r="W121" t="s">
        <v>167</v>
      </c>
      <c r="X121">
        <v>1</v>
      </c>
      <c r="Y121">
        <v>0</v>
      </c>
      <c r="Z121">
        <v>1</v>
      </c>
      <c r="AA121">
        <v>0</v>
      </c>
      <c r="AB121">
        <v>0</v>
      </c>
      <c r="AC121">
        <v>0</v>
      </c>
      <c r="AD121">
        <v>0</v>
      </c>
      <c r="AE121">
        <v>0</v>
      </c>
    </row>
    <row r="122" spans="1:31" x14ac:dyDescent="0.3">
      <c r="A122" t="s">
        <v>556</v>
      </c>
      <c r="B122" t="s">
        <v>11740</v>
      </c>
      <c r="C122" t="s">
        <v>274</v>
      </c>
      <c r="D122" t="s">
        <v>11741</v>
      </c>
      <c r="E122" t="s">
        <v>12142</v>
      </c>
      <c r="F122" t="s">
        <v>648</v>
      </c>
      <c r="G122" t="s">
        <v>2896</v>
      </c>
      <c r="I122" t="s">
        <v>461</v>
      </c>
      <c r="J122" t="s">
        <v>266</v>
      </c>
      <c r="K122" t="s">
        <v>3094</v>
      </c>
      <c r="L122" t="s">
        <v>11742</v>
      </c>
      <c r="M122" t="s">
        <v>557</v>
      </c>
      <c r="N122" t="s">
        <v>556</v>
      </c>
      <c r="O122">
        <v>2</v>
      </c>
      <c r="P122" t="s">
        <v>288</v>
      </c>
      <c r="Q122">
        <v>0.32</v>
      </c>
      <c r="S122">
        <v>1</v>
      </c>
      <c r="T122" s="108">
        <v>0.32</v>
      </c>
      <c r="U122">
        <v>1</v>
      </c>
      <c r="V122" t="s">
        <v>270</v>
      </c>
      <c r="W122" t="s">
        <v>167</v>
      </c>
      <c r="X122">
        <v>1</v>
      </c>
      <c r="Y122">
        <v>0</v>
      </c>
      <c r="Z122">
        <v>0</v>
      </c>
      <c r="AA122">
        <v>0</v>
      </c>
      <c r="AB122">
        <v>0</v>
      </c>
      <c r="AC122">
        <v>1</v>
      </c>
      <c r="AD122">
        <v>0</v>
      </c>
      <c r="AE122">
        <v>0</v>
      </c>
    </row>
    <row r="123" spans="1:31" x14ac:dyDescent="0.3">
      <c r="A123" t="s">
        <v>556</v>
      </c>
      <c r="B123" t="s">
        <v>3526</v>
      </c>
      <c r="C123" t="s">
        <v>274</v>
      </c>
      <c r="D123" t="s">
        <v>3527</v>
      </c>
      <c r="E123" t="s">
        <v>12220</v>
      </c>
      <c r="F123" t="s">
        <v>903</v>
      </c>
      <c r="G123" t="s">
        <v>2307</v>
      </c>
      <c r="I123" t="s">
        <v>461</v>
      </c>
      <c r="J123" t="s">
        <v>266</v>
      </c>
      <c r="K123" t="s">
        <v>3512</v>
      </c>
      <c r="L123" t="s">
        <v>3528</v>
      </c>
      <c r="M123" t="s">
        <v>555</v>
      </c>
      <c r="N123" t="s">
        <v>556</v>
      </c>
      <c r="O123">
        <v>1</v>
      </c>
      <c r="P123" t="s">
        <v>266</v>
      </c>
      <c r="Q123">
        <v>0.32</v>
      </c>
      <c r="S123">
        <v>1</v>
      </c>
      <c r="T123" s="108">
        <v>0.32</v>
      </c>
      <c r="U123">
        <v>1</v>
      </c>
      <c r="V123" t="s">
        <v>270</v>
      </c>
      <c r="W123" t="s">
        <v>167</v>
      </c>
      <c r="X123">
        <v>1</v>
      </c>
      <c r="Y123">
        <v>0</v>
      </c>
      <c r="Z123">
        <v>1</v>
      </c>
      <c r="AA123">
        <v>0</v>
      </c>
      <c r="AB123">
        <v>0</v>
      </c>
      <c r="AC123">
        <v>0</v>
      </c>
      <c r="AD123">
        <v>0</v>
      </c>
      <c r="AE123">
        <v>0</v>
      </c>
    </row>
    <row r="124" spans="1:31" x14ac:dyDescent="0.3">
      <c r="A124" t="s">
        <v>556</v>
      </c>
      <c r="B124" t="s">
        <v>3526</v>
      </c>
      <c r="C124" t="s">
        <v>294</v>
      </c>
      <c r="D124" t="s">
        <v>3527</v>
      </c>
      <c r="E124" t="s">
        <v>12220</v>
      </c>
      <c r="F124" t="s">
        <v>903</v>
      </c>
      <c r="G124" t="s">
        <v>2307</v>
      </c>
      <c r="I124" t="s">
        <v>461</v>
      </c>
      <c r="J124" t="s">
        <v>266</v>
      </c>
      <c r="K124" t="s">
        <v>3512</v>
      </c>
      <c r="L124" t="s">
        <v>3528</v>
      </c>
      <c r="M124" t="s">
        <v>557</v>
      </c>
      <c r="N124" t="s">
        <v>556</v>
      </c>
      <c r="O124">
        <v>2</v>
      </c>
      <c r="P124" t="s">
        <v>288</v>
      </c>
      <c r="Q124">
        <v>0.32</v>
      </c>
      <c r="S124">
        <v>1</v>
      </c>
      <c r="T124" s="108">
        <v>0.32</v>
      </c>
      <c r="U124">
        <v>1</v>
      </c>
      <c r="V124" t="s">
        <v>270</v>
      </c>
      <c r="W124" t="s">
        <v>167</v>
      </c>
      <c r="X124">
        <v>1</v>
      </c>
      <c r="Y124">
        <v>0</v>
      </c>
      <c r="Z124">
        <v>0</v>
      </c>
      <c r="AA124">
        <v>0</v>
      </c>
      <c r="AB124">
        <v>0</v>
      </c>
      <c r="AC124">
        <v>1</v>
      </c>
      <c r="AD124">
        <v>0</v>
      </c>
      <c r="AE124">
        <v>0</v>
      </c>
    </row>
    <row r="125" spans="1:31" x14ac:dyDescent="0.3">
      <c r="A125" t="s">
        <v>556</v>
      </c>
      <c r="B125" t="s">
        <v>3526</v>
      </c>
      <c r="C125" t="s">
        <v>294</v>
      </c>
      <c r="D125" t="s">
        <v>3527</v>
      </c>
      <c r="E125" t="s">
        <v>12220</v>
      </c>
      <c r="F125" t="s">
        <v>903</v>
      </c>
      <c r="G125" t="s">
        <v>2307</v>
      </c>
      <c r="I125" t="s">
        <v>461</v>
      </c>
      <c r="J125" t="s">
        <v>266</v>
      </c>
      <c r="K125" t="s">
        <v>3512</v>
      </c>
      <c r="L125" t="s">
        <v>3528</v>
      </c>
      <c r="M125" t="s">
        <v>557</v>
      </c>
      <c r="N125" t="s">
        <v>556</v>
      </c>
      <c r="O125">
        <v>17</v>
      </c>
      <c r="P125" t="s">
        <v>273</v>
      </c>
      <c r="Q125">
        <v>0.32</v>
      </c>
      <c r="S125">
        <v>1</v>
      </c>
      <c r="T125" s="108">
        <v>0.32</v>
      </c>
      <c r="U125">
        <v>1</v>
      </c>
      <c r="V125" t="s">
        <v>270</v>
      </c>
      <c r="W125" t="s">
        <v>167</v>
      </c>
      <c r="X125">
        <v>1</v>
      </c>
      <c r="Y125">
        <v>1</v>
      </c>
      <c r="Z125">
        <v>0</v>
      </c>
      <c r="AA125">
        <v>0</v>
      </c>
      <c r="AB125">
        <v>0</v>
      </c>
      <c r="AC125">
        <v>0</v>
      </c>
      <c r="AD125">
        <v>0</v>
      </c>
      <c r="AE125">
        <v>0</v>
      </c>
    </row>
    <row r="126" spans="1:31" x14ac:dyDescent="0.3">
      <c r="A126" t="s">
        <v>556</v>
      </c>
      <c r="B126" t="s">
        <v>3558</v>
      </c>
      <c r="C126" t="s">
        <v>274</v>
      </c>
      <c r="D126" t="s">
        <v>3559</v>
      </c>
      <c r="E126" t="s">
        <v>12223</v>
      </c>
      <c r="F126" t="s">
        <v>3560</v>
      </c>
      <c r="G126" t="s">
        <v>2307</v>
      </c>
      <c r="I126" t="s">
        <v>461</v>
      </c>
      <c r="J126" t="s">
        <v>266</v>
      </c>
      <c r="K126" t="s">
        <v>3512</v>
      </c>
      <c r="L126" t="s">
        <v>15979</v>
      </c>
      <c r="M126" t="s">
        <v>555</v>
      </c>
      <c r="N126" t="s">
        <v>556</v>
      </c>
      <c r="O126">
        <v>1</v>
      </c>
      <c r="P126" t="s">
        <v>282</v>
      </c>
      <c r="Q126">
        <v>1</v>
      </c>
      <c r="S126">
        <v>6</v>
      </c>
      <c r="T126" s="108">
        <v>6</v>
      </c>
      <c r="U126">
        <v>1</v>
      </c>
      <c r="V126" t="s">
        <v>270</v>
      </c>
      <c r="W126" t="s">
        <v>167</v>
      </c>
      <c r="X126">
        <v>1</v>
      </c>
      <c r="Y126">
        <v>1</v>
      </c>
      <c r="Z126">
        <v>1</v>
      </c>
      <c r="AA126">
        <v>1</v>
      </c>
      <c r="AB126">
        <v>1</v>
      </c>
      <c r="AC126">
        <v>1</v>
      </c>
      <c r="AD126">
        <v>1</v>
      </c>
      <c r="AE126">
        <v>0</v>
      </c>
    </row>
    <row r="127" spans="1:31" x14ac:dyDescent="0.3">
      <c r="A127" t="s">
        <v>556</v>
      </c>
      <c r="B127" t="s">
        <v>3558</v>
      </c>
      <c r="C127" t="s">
        <v>294</v>
      </c>
      <c r="D127" t="s">
        <v>3559</v>
      </c>
      <c r="E127" t="s">
        <v>12223</v>
      </c>
      <c r="F127" t="s">
        <v>3560</v>
      </c>
      <c r="G127" t="s">
        <v>2307</v>
      </c>
      <c r="I127" t="s">
        <v>461</v>
      </c>
      <c r="J127" t="s">
        <v>266</v>
      </c>
      <c r="K127" t="s">
        <v>3512</v>
      </c>
      <c r="L127" t="s">
        <v>17419</v>
      </c>
      <c r="M127" t="s">
        <v>557</v>
      </c>
      <c r="N127" t="s">
        <v>556</v>
      </c>
      <c r="O127">
        <v>20</v>
      </c>
      <c r="P127" t="s">
        <v>425</v>
      </c>
      <c r="Q127">
        <v>0.32</v>
      </c>
      <c r="S127">
        <v>9</v>
      </c>
      <c r="T127" s="108">
        <v>2.88</v>
      </c>
      <c r="U127">
        <v>1</v>
      </c>
      <c r="V127" t="s">
        <v>270</v>
      </c>
      <c r="W127" t="s">
        <v>167</v>
      </c>
      <c r="X127">
        <v>3</v>
      </c>
      <c r="Y127">
        <v>3</v>
      </c>
      <c r="Z127">
        <v>0</v>
      </c>
      <c r="AA127">
        <v>3</v>
      </c>
      <c r="AB127">
        <v>0</v>
      </c>
      <c r="AC127">
        <v>3</v>
      </c>
      <c r="AD127">
        <v>0</v>
      </c>
      <c r="AE127">
        <v>0</v>
      </c>
    </row>
    <row r="128" spans="1:31" x14ac:dyDescent="0.3">
      <c r="A128" t="s">
        <v>556</v>
      </c>
      <c r="B128" t="s">
        <v>3558</v>
      </c>
      <c r="C128" t="s">
        <v>302</v>
      </c>
      <c r="D128" t="s">
        <v>3559</v>
      </c>
      <c r="E128" t="s">
        <v>12223</v>
      </c>
      <c r="F128" t="s">
        <v>3560</v>
      </c>
      <c r="G128" t="s">
        <v>2307</v>
      </c>
      <c r="I128" t="s">
        <v>461</v>
      </c>
      <c r="J128" t="s">
        <v>266</v>
      </c>
      <c r="K128" t="s">
        <v>3512</v>
      </c>
      <c r="L128" t="s">
        <v>17419</v>
      </c>
      <c r="M128" t="s">
        <v>557</v>
      </c>
      <c r="N128" t="s">
        <v>556</v>
      </c>
      <c r="O128">
        <v>2</v>
      </c>
      <c r="P128" t="s">
        <v>272</v>
      </c>
      <c r="Q128">
        <v>1</v>
      </c>
      <c r="S128">
        <v>6</v>
      </c>
      <c r="T128" s="108">
        <v>6</v>
      </c>
      <c r="U128">
        <v>1</v>
      </c>
      <c r="V128" t="s">
        <v>270</v>
      </c>
      <c r="W128" t="s">
        <v>167</v>
      </c>
      <c r="X128">
        <v>1</v>
      </c>
      <c r="Y128">
        <v>1</v>
      </c>
      <c r="Z128">
        <v>1</v>
      </c>
      <c r="AA128">
        <v>1</v>
      </c>
      <c r="AB128">
        <v>1</v>
      </c>
      <c r="AC128">
        <v>1</v>
      </c>
      <c r="AD128">
        <v>1</v>
      </c>
      <c r="AE128">
        <v>0</v>
      </c>
    </row>
    <row r="129" spans="1:31" x14ac:dyDescent="0.3">
      <c r="A129" t="s">
        <v>556</v>
      </c>
      <c r="B129" t="s">
        <v>9477</v>
      </c>
      <c r="C129" t="s">
        <v>274</v>
      </c>
      <c r="D129" t="s">
        <v>15812</v>
      </c>
      <c r="E129" t="s">
        <v>12272</v>
      </c>
      <c r="F129" t="s">
        <v>2261</v>
      </c>
      <c r="G129" t="s">
        <v>9478</v>
      </c>
      <c r="I129" t="s">
        <v>461</v>
      </c>
      <c r="J129" t="s">
        <v>266</v>
      </c>
      <c r="K129" t="s">
        <v>9479</v>
      </c>
      <c r="L129" t="s">
        <v>9480</v>
      </c>
      <c r="M129" t="s">
        <v>555</v>
      </c>
      <c r="N129" t="s">
        <v>556</v>
      </c>
      <c r="O129">
        <v>1</v>
      </c>
      <c r="P129" t="s">
        <v>282</v>
      </c>
      <c r="Q129">
        <v>1</v>
      </c>
      <c r="S129">
        <v>1</v>
      </c>
      <c r="T129" s="108">
        <v>1</v>
      </c>
      <c r="U129">
        <v>1</v>
      </c>
      <c r="V129" t="s">
        <v>270</v>
      </c>
      <c r="W129" t="s">
        <v>167</v>
      </c>
      <c r="X129">
        <v>1</v>
      </c>
      <c r="Y129">
        <v>0</v>
      </c>
      <c r="Z129">
        <v>0</v>
      </c>
      <c r="AA129">
        <v>1</v>
      </c>
      <c r="AB129">
        <v>0</v>
      </c>
      <c r="AC129">
        <v>0</v>
      </c>
      <c r="AD129">
        <v>0</v>
      </c>
      <c r="AE129">
        <v>0</v>
      </c>
    </row>
    <row r="130" spans="1:31" x14ac:dyDescent="0.3">
      <c r="A130" t="s">
        <v>556</v>
      </c>
      <c r="B130" t="s">
        <v>9477</v>
      </c>
      <c r="C130" t="s">
        <v>274</v>
      </c>
      <c r="D130" t="s">
        <v>15812</v>
      </c>
      <c r="E130" t="s">
        <v>12272</v>
      </c>
      <c r="F130" t="s">
        <v>2261</v>
      </c>
      <c r="G130" t="s">
        <v>9478</v>
      </c>
      <c r="I130" t="s">
        <v>461</v>
      </c>
      <c r="J130" t="s">
        <v>266</v>
      </c>
      <c r="K130" t="s">
        <v>9479</v>
      </c>
      <c r="L130" t="s">
        <v>9480</v>
      </c>
      <c r="M130" t="s">
        <v>557</v>
      </c>
      <c r="N130" t="s">
        <v>556</v>
      </c>
      <c r="O130">
        <v>2</v>
      </c>
      <c r="P130" t="s">
        <v>272</v>
      </c>
      <c r="Q130">
        <v>1</v>
      </c>
      <c r="S130">
        <v>1</v>
      </c>
      <c r="T130" s="108">
        <v>1</v>
      </c>
      <c r="U130">
        <v>1</v>
      </c>
      <c r="V130" t="s">
        <v>270</v>
      </c>
      <c r="W130" t="s">
        <v>167</v>
      </c>
      <c r="X130">
        <v>1</v>
      </c>
      <c r="Y130">
        <v>0</v>
      </c>
      <c r="Z130">
        <v>0</v>
      </c>
      <c r="AA130">
        <v>1</v>
      </c>
      <c r="AB130">
        <v>0</v>
      </c>
      <c r="AC130">
        <v>0</v>
      </c>
      <c r="AD130">
        <v>0</v>
      </c>
      <c r="AE130">
        <v>0</v>
      </c>
    </row>
    <row r="131" spans="1:31" x14ac:dyDescent="0.3">
      <c r="A131" t="s">
        <v>556</v>
      </c>
      <c r="B131" t="s">
        <v>9477</v>
      </c>
      <c r="C131" t="s">
        <v>274</v>
      </c>
      <c r="D131" t="s">
        <v>15812</v>
      </c>
      <c r="E131" t="s">
        <v>12272</v>
      </c>
      <c r="F131" t="s">
        <v>2261</v>
      </c>
      <c r="G131" t="s">
        <v>9478</v>
      </c>
      <c r="I131" t="s">
        <v>461</v>
      </c>
      <c r="J131" t="s">
        <v>266</v>
      </c>
      <c r="K131" t="s">
        <v>9479</v>
      </c>
      <c r="L131" t="s">
        <v>9480</v>
      </c>
      <c r="M131" t="s">
        <v>557</v>
      </c>
      <c r="N131" t="s">
        <v>556</v>
      </c>
      <c r="O131">
        <v>17</v>
      </c>
      <c r="P131" t="s">
        <v>273</v>
      </c>
      <c r="Q131">
        <v>0.48</v>
      </c>
      <c r="S131">
        <v>2</v>
      </c>
      <c r="T131" s="108">
        <v>0.96</v>
      </c>
      <c r="U131">
        <v>1</v>
      </c>
      <c r="V131" t="s">
        <v>270</v>
      </c>
      <c r="W131" t="s">
        <v>167</v>
      </c>
      <c r="X131">
        <v>2</v>
      </c>
      <c r="Y131">
        <v>0</v>
      </c>
      <c r="Z131">
        <v>0</v>
      </c>
      <c r="AA131">
        <v>2</v>
      </c>
      <c r="AB131">
        <v>0</v>
      </c>
      <c r="AC131">
        <v>0</v>
      </c>
      <c r="AD131">
        <v>0</v>
      </c>
      <c r="AE131">
        <v>0</v>
      </c>
    </row>
    <row r="132" spans="1:31" x14ac:dyDescent="0.3">
      <c r="A132" t="s">
        <v>556</v>
      </c>
      <c r="B132" t="s">
        <v>16242</v>
      </c>
      <c r="C132" t="s">
        <v>274</v>
      </c>
      <c r="D132" t="s">
        <v>16243</v>
      </c>
      <c r="E132" t="s">
        <v>12104</v>
      </c>
      <c r="F132" t="s">
        <v>3618</v>
      </c>
      <c r="G132" t="s">
        <v>2896</v>
      </c>
      <c r="I132" t="s">
        <v>461</v>
      </c>
      <c r="J132" t="s">
        <v>266</v>
      </c>
      <c r="K132" t="s">
        <v>3598</v>
      </c>
      <c r="L132" t="s">
        <v>17420</v>
      </c>
      <c r="M132" t="s">
        <v>555</v>
      </c>
      <c r="N132" t="s">
        <v>556</v>
      </c>
      <c r="O132">
        <v>1</v>
      </c>
      <c r="P132" t="s">
        <v>282</v>
      </c>
      <c r="Q132">
        <v>2</v>
      </c>
      <c r="S132">
        <v>1</v>
      </c>
      <c r="T132" s="108">
        <v>2</v>
      </c>
      <c r="U132">
        <v>1</v>
      </c>
      <c r="V132" t="s">
        <v>270</v>
      </c>
      <c r="W132" t="s">
        <v>167</v>
      </c>
      <c r="X132">
        <v>1</v>
      </c>
      <c r="Y132">
        <v>0</v>
      </c>
      <c r="Z132">
        <v>0</v>
      </c>
      <c r="AA132">
        <v>0</v>
      </c>
      <c r="AB132">
        <v>0</v>
      </c>
      <c r="AC132">
        <v>1</v>
      </c>
      <c r="AD132">
        <v>0</v>
      </c>
      <c r="AE132">
        <v>0</v>
      </c>
    </row>
    <row r="133" spans="1:31" x14ac:dyDescent="0.3">
      <c r="A133" t="s">
        <v>556</v>
      </c>
      <c r="B133" t="s">
        <v>16242</v>
      </c>
      <c r="C133" t="s">
        <v>274</v>
      </c>
      <c r="D133" t="s">
        <v>16243</v>
      </c>
      <c r="E133" t="s">
        <v>12104</v>
      </c>
      <c r="F133" t="s">
        <v>3618</v>
      </c>
      <c r="G133" t="s">
        <v>2896</v>
      </c>
      <c r="I133" t="s">
        <v>461</v>
      </c>
      <c r="J133" t="s">
        <v>266</v>
      </c>
      <c r="K133" t="s">
        <v>3598</v>
      </c>
      <c r="L133" t="s">
        <v>17420</v>
      </c>
      <c r="M133" t="s">
        <v>557</v>
      </c>
      <c r="N133" t="s">
        <v>556</v>
      </c>
      <c r="O133">
        <v>2</v>
      </c>
      <c r="P133" t="s">
        <v>272</v>
      </c>
      <c r="Q133">
        <v>2</v>
      </c>
      <c r="S133">
        <v>1</v>
      </c>
      <c r="T133" s="108">
        <v>2</v>
      </c>
      <c r="U133">
        <v>1</v>
      </c>
      <c r="V133" t="s">
        <v>270</v>
      </c>
      <c r="W133" t="s">
        <v>167</v>
      </c>
      <c r="X133">
        <v>1</v>
      </c>
      <c r="Y133">
        <v>0</v>
      </c>
      <c r="Z133">
        <v>0</v>
      </c>
      <c r="AA133">
        <v>0</v>
      </c>
      <c r="AB133">
        <v>0</v>
      </c>
      <c r="AC133">
        <v>1</v>
      </c>
      <c r="AD133">
        <v>0</v>
      </c>
      <c r="AE133">
        <v>0</v>
      </c>
    </row>
    <row r="134" spans="1:31" x14ac:dyDescent="0.3">
      <c r="A134" t="s">
        <v>556</v>
      </c>
      <c r="B134" t="s">
        <v>16242</v>
      </c>
      <c r="C134" t="s">
        <v>274</v>
      </c>
      <c r="D134" t="s">
        <v>16243</v>
      </c>
      <c r="E134" t="s">
        <v>12104</v>
      </c>
      <c r="F134" t="s">
        <v>3618</v>
      </c>
      <c r="G134" t="s">
        <v>2896</v>
      </c>
      <c r="I134" t="s">
        <v>461</v>
      </c>
      <c r="J134" t="s">
        <v>266</v>
      </c>
      <c r="K134" t="s">
        <v>3598</v>
      </c>
      <c r="L134" t="s">
        <v>17420</v>
      </c>
      <c r="M134" t="s">
        <v>557</v>
      </c>
      <c r="N134" t="s">
        <v>556</v>
      </c>
      <c r="O134">
        <v>20</v>
      </c>
      <c r="P134" t="s">
        <v>425</v>
      </c>
      <c r="Q134">
        <v>0.32</v>
      </c>
      <c r="S134">
        <v>1</v>
      </c>
      <c r="T134" s="108">
        <v>0.32</v>
      </c>
      <c r="U134">
        <v>1</v>
      </c>
      <c r="V134" t="s">
        <v>270</v>
      </c>
      <c r="W134" t="s">
        <v>167</v>
      </c>
      <c r="X134">
        <v>1</v>
      </c>
      <c r="Y134">
        <v>0</v>
      </c>
      <c r="Z134">
        <v>0</v>
      </c>
      <c r="AA134">
        <v>0</v>
      </c>
      <c r="AB134">
        <v>1</v>
      </c>
      <c r="AC134">
        <v>0</v>
      </c>
      <c r="AD134">
        <v>0</v>
      </c>
      <c r="AE134">
        <v>0</v>
      </c>
    </row>
    <row r="135" spans="1:31" x14ac:dyDescent="0.3">
      <c r="A135" t="s">
        <v>556</v>
      </c>
      <c r="B135" t="s">
        <v>3666</v>
      </c>
      <c r="C135" t="s">
        <v>274</v>
      </c>
      <c r="D135" t="s">
        <v>3667</v>
      </c>
      <c r="E135" t="s">
        <v>12106</v>
      </c>
      <c r="F135" t="s">
        <v>1637</v>
      </c>
      <c r="G135" t="s">
        <v>2896</v>
      </c>
      <c r="I135" t="s">
        <v>461</v>
      </c>
      <c r="J135" t="s">
        <v>266</v>
      </c>
      <c r="K135" t="s">
        <v>3598</v>
      </c>
      <c r="L135" t="s">
        <v>3668</v>
      </c>
      <c r="M135" t="s">
        <v>555</v>
      </c>
      <c r="N135" t="s">
        <v>556</v>
      </c>
      <c r="O135">
        <v>1</v>
      </c>
      <c r="P135" t="s">
        <v>266</v>
      </c>
      <c r="Q135">
        <v>0.32</v>
      </c>
      <c r="S135">
        <v>1</v>
      </c>
      <c r="T135" s="108">
        <v>0.32</v>
      </c>
      <c r="U135">
        <v>1</v>
      </c>
      <c r="V135" t="s">
        <v>270</v>
      </c>
      <c r="W135" t="s">
        <v>167</v>
      </c>
      <c r="X135">
        <v>1</v>
      </c>
      <c r="Y135">
        <v>0</v>
      </c>
      <c r="Z135">
        <v>1</v>
      </c>
      <c r="AA135">
        <v>0</v>
      </c>
      <c r="AB135">
        <v>0</v>
      </c>
      <c r="AC135">
        <v>0</v>
      </c>
      <c r="AD135">
        <v>0</v>
      </c>
      <c r="AE135">
        <v>0</v>
      </c>
    </row>
    <row r="136" spans="1:31" x14ac:dyDescent="0.3">
      <c r="A136" t="s">
        <v>556</v>
      </c>
      <c r="B136" t="s">
        <v>3666</v>
      </c>
      <c r="C136" t="s">
        <v>274</v>
      </c>
      <c r="D136" t="s">
        <v>3667</v>
      </c>
      <c r="E136" t="s">
        <v>12106</v>
      </c>
      <c r="F136" t="s">
        <v>1637</v>
      </c>
      <c r="G136" t="s">
        <v>2896</v>
      </c>
      <c r="I136" t="s">
        <v>461</v>
      </c>
      <c r="J136" t="s">
        <v>266</v>
      </c>
      <c r="K136" t="s">
        <v>3598</v>
      </c>
      <c r="L136" t="s">
        <v>3668</v>
      </c>
      <c r="M136" t="s">
        <v>557</v>
      </c>
      <c r="N136" t="s">
        <v>556</v>
      </c>
      <c r="O136">
        <v>2</v>
      </c>
      <c r="P136" t="s">
        <v>288</v>
      </c>
      <c r="Q136">
        <v>0.48</v>
      </c>
      <c r="S136">
        <v>1</v>
      </c>
      <c r="T136" s="108">
        <v>0.48</v>
      </c>
      <c r="U136">
        <v>1</v>
      </c>
      <c r="V136" t="s">
        <v>270</v>
      </c>
      <c r="W136" t="s">
        <v>167</v>
      </c>
      <c r="X136">
        <v>1</v>
      </c>
      <c r="Y136">
        <v>0</v>
      </c>
      <c r="Z136">
        <v>0</v>
      </c>
      <c r="AA136">
        <v>0</v>
      </c>
      <c r="AB136">
        <v>0</v>
      </c>
      <c r="AC136">
        <v>1</v>
      </c>
      <c r="AD136">
        <v>0</v>
      </c>
      <c r="AE136">
        <v>0</v>
      </c>
    </row>
    <row r="137" spans="1:31" x14ac:dyDescent="0.3">
      <c r="A137" t="s">
        <v>556</v>
      </c>
      <c r="B137" t="s">
        <v>15754</v>
      </c>
      <c r="C137" t="s">
        <v>274</v>
      </c>
      <c r="D137" t="s">
        <v>15755</v>
      </c>
      <c r="E137" t="s">
        <v>12108</v>
      </c>
      <c r="F137" t="s">
        <v>983</v>
      </c>
      <c r="G137" t="s">
        <v>2896</v>
      </c>
      <c r="I137" t="s">
        <v>461</v>
      </c>
      <c r="J137" t="s">
        <v>266</v>
      </c>
      <c r="K137" t="s">
        <v>3598</v>
      </c>
      <c r="L137" t="s">
        <v>15756</v>
      </c>
      <c r="M137" t="s">
        <v>557</v>
      </c>
      <c r="N137" t="s">
        <v>556</v>
      </c>
      <c r="O137">
        <v>2</v>
      </c>
      <c r="P137" t="s">
        <v>272</v>
      </c>
      <c r="Q137">
        <v>3</v>
      </c>
      <c r="S137">
        <v>1</v>
      </c>
      <c r="T137" s="108">
        <v>3</v>
      </c>
      <c r="U137">
        <v>1</v>
      </c>
      <c r="V137" t="s">
        <v>270</v>
      </c>
      <c r="W137" t="s">
        <v>167</v>
      </c>
      <c r="X137">
        <v>1</v>
      </c>
      <c r="Y137">
        <v>0</v>
      </c>
      <c r="Z137">
        <v>0</v>
      </c>
      <c r="AA137">
        <v>0</v>
      </c>
      <c r="AB137">
        <v>1</v>
      </c>
      <c r="AC137">
        <v>0</v>
      </c>
      <c r="AD137">
        <v>0</v>
      </c>
      <c r="AE137">
        <v>0</v>
      </c>
    </row>
    <row r="138" spans="1:31" x14ac:dyDescent="0.3">
      <c r="A138" t="s">
        <v>556</v>
      </c>
      <c r="B138" t="s">
        <v>15754</v>
      </c>
      <c r="C138" t="s">
        <v>274</v>
      </c>
      <c r="D138" t="s">
        <v>15755</v>
      </c>
      <c r="E138" t="s">
        <v>12108</v>
      </c>
      <c r="F138" t="s">
        <v>983</v>
      </c>
      <c r="G138" t="s">
        <v>2896</v>
      </c>
      <c r="I138" t="s">
        <v>461</v>
      </c>
      <c r="J138" t="s">
        <v>266</v>
      </c>
      <c r="K138" t="s">
        <v>3598</v>
      </c>
      <c r="L138" t="s">
        <v>15756</v>
      </c>
      <c r="M138" t="s">
        <v>555</v>
      </c>
      <c r="N138" t="s">
        <v>556</v>
      </c>
      <c r="O138">
        <v>1</v>
      </c>
      <c r="P138" t="s">
        <v>282</v>
      </c>
      <c r="Q138">
        <v>1</v>
      </c>
      <c r="S138">
        <v>1</v>
      </c>
      <c r="T138" s="108">
        <v>1</v>
      </c>
      <c r="U138">
        <v>1</v>
      </c>
      <c r="V138" t="s">
        <v>270</v>
      </c>
      <c r="W138" t="s">
        <v>167</v>
      </c>
      <c r="X138">
        <v>1</v>
      </c>
      <c r="Y138">
        <v>0</v>
      </c>
      <c r="Z138">
        <v>0</v>
      </c>
      <c r="AA138">
        <v>0</v>
      </c>
      <c r="AB138">
        <v>1</v>
      </c>
      <c r="AC138">
        <v>0</v>
      </c>
      <c r="AD138">
        <v>0</v>
      </c>
      <c r="AE138">
        <v>0</v>
      </c>
    </row>
    <row r="139" spans="1:31" x14ac:dyDescent="0.3">
      <c r="A139" t="s">
        <v>556</v>
      </c>
      <c r="B139" t="s">
        <v>15754</v>
      </c>
      <c r="C139" t="s">
        <v>274</v>
      </c>
      <c r="D139" t="s">
        <v>15755</v>
      </c>
      <c r="E139" t="s">
        <v>12108</v>
      </c>
      <c r="F139" t="s">
        <v>983</v>
      </c>
      <c r="G139" t="s">
        <v>2896</v>
      </c>
      <c r="I139" t="s">
        <v>461</v>
      </c>
      <c r="J139" t="s">
        <v>266</v>
      </c>
      <c r="K139" t="s">
        <v>3598</v>
      </c>
      <c r="L139" t="s">
        <v>15756</v>
      </c>
      <c r="M139" t="s">
        <v>557</v>
      </c>
      <c r="N139" t="s">
        <v>556</v>
      </c>
      <c r="O139">
        <v>20</v>
      </c>
      <c r="P139" t="s">
        <v>17796</v>
      </c>
      <c r="Q139">
        <v>2</v>
      </c>
      <c r="S139">
        <v>1</v>
      </c>
      <c r="T139" s="108">
        <v>2</v>
      </c>
      <c r="U139">
        <v>1</v>
      </c>
      <c r="V139" t="s">
        <v>270</v>
      </c>
      <c r="W139" t="s">
        <v>167</v>
      </c>
      <c r="X139">
        <v>1</v>
      </c>
      <c r="Y139">
        <v>1</v>
      </c>
      <c r="Z139">
        <v>0</v>
      </c>
      <c r="AA139">
        <v>0</v>
      </c>
      <c r="AB139">
        <v>0</v>
      </c>
      <c r="AC139">
        <v>0</v>
      </c>
      <c r="AD139">
        <v>0</v>
      </c>
      <c r="AE139">
        <v>0</v>
      </c>
    </row>
    <row r="140" spans="1:31" x14ac:dyDescent="0.3">
      <c r="A140" t="s">
        <v>556</v>
      </c>
      <c r="B140" t="s">
        <v>10384</v>
      </c>
      <c r="C140" t="s">
        <v>274</v>
      </c>
      <c r="D140" t="s">
        <v>5722</v>
      </c>
      <c r="E140" t="s">
        <v>12109</v>
      </c>
      <c r="F140" t="s">
        <v>3723</v>
      </c>
      <c r="G140" t="s">
        <v>2896</v>
      </c>
      <c r="I140" t="s">
        <v>461</v>
      </c>
      <c r="J140" t="s">
        <v>266</v>
      </c>
      <c r="K140" t="s">
        <v>3615</v>
      </c>
      <c r="L140" t="s">
        <v>9186</v>
      </c>
      <c r="M140" t="s">
        <v>557</v>
      </c>
      <c r="N140" t="s">
        <v>556</v>
      </c>
      <c r="O140">
        <v>20</v>
      </c>
      <c r="P140" t="s">
        <v>425</v>
      </c>
      <c r="Q140">
        <v>0.32</v>
      </c>
      <c r="S140">
        <v>1</v>
      </c>
      <c r="T140" s="108">
        <v>0.32</v>
      </c>
      <c r="U140">
        <v>1</v>
      </c>
      <c r="V140" t="s">
        <v>270</v>
      </c>
      <c r="W140" t="s">
        <v>167</v>
      </c>
      <c r="X140">
        <v>1</v>
      </c>
      <c r="Y140">
        <v>0</v>
      </c>
      <c r="Z140">
        <v>0</v>
      </c>
      <c r="AA140">
        <v>0</v>
      </c>
      <c r="AB140">
        <v>1</v>
      </c>
      <c r="AC140">
        <v>0</v>
      </c>
      <c r="AD140">
        <v>0</v>
      </c>
      <c r="AE140">
        <v>0</v>
      </c>
    </row>
    <row r="141" spans="1:31" x14ac:dyDescent="0.3">
      <c r="A141" t="s">
        <v>556</v>
      </c>
      <c r="B141" t="s">
        <v>9253</v>
      </c>
      <c r="C141" t="s">
        <v>274</v>
      </c>
      <c r="D141" t="s">
        <v>9254</v>
      </c>
      <c r="E141" t="s">
        <v>12110</v>
      </c>
      <c r="F141" t="s">
        <v>1552</v>
      </c>
      <c r="G141" t="s">
        <v>2896</v>
      </c>
      <c r="I141" t="s">
        <v>461</v>
      </c>
      <c r="J141" t="s">
        <v>266</v>
      </c>
      <c r="K141" t="s">
        <v>3598</v>
      </c>
      <c r="L141" t="s">
        <v>9255</v>
      </c>
      <c r="M141" t="s">
        <v>557</v>
      </c>
      <c r="N141" t="s">
        <v>556</v>
      </c>
      <c r="O141">
        <v>20</v>
      </c>
      <c r="P141" t="s">
        <v>425</v>
      </c>
      <c r="Q141">
        <v>0.32</v>
      </c>
      <c r="S141">
        <v>2</v>
      </c>
      <c r="T141" s="108">
        <v>0.64</v>
      </c>
      <c r="U141">
        <v>1</v>
      </c>
      <c r="V141" t="s">
        <v>270</v>
      </c>
      <c r="W141" t="s">
        <v>167</v>
      </c>
      <c r="X141">
        <v>2</v>
      </c>
      <c r="Y141">
        <v>0</v>
      </c>
      <c r="Z141">
        <v>0</v>
      </c>
      <c r="AA141">
        <v>0</v>
      </c>
      <c r="AB141">
        <v>2</v>
      </c>
      <c r="AC141">
        <v>0</v>
      </c>
      <c r="AD141">
        <v>0</v>
      </c>
      <c r="AE141">
        <v>0</v>
      </c>
    </row>
    <row r="142" spans="1:31" x14ac:dyDescent="0.3">
      <c r="A142" t="s">
        <v>556</v>
      </c>
      <c r="B142" t="s">
        <v>9253</v>
      </c>
      <c r="C142" t="s">
        <v>274</v>
      </c>
      <c r="D142" t="s">
        <v>9254</v>
      </c>
      <c r="E142" t="s">
        <v>12110</v>
      </c>
      <c r="F142" t="s">
        <v>1552</v>
      </c>
      <c r="G142" t="s">
        <v>2896</v>
      </c>
      <c r="I142" t="s">
        <v>461</v>
      </c>
      <c r="J142" t="s">
        <v>266</v>
      </c>
      <c r="K142" t="s">
        <v>3598</v>
      </c>
      <c r="L142" t="s">
        <v>9255</v>
      </c>
      <c r="M142" t="s">
        <v>557</v>
      </c>
      <c r="N142" t="s">
        <v>556</v>
      </c>
      <c r="O142">
        <v>2</v>
      </c>
      <c r="P142" t="s">
        <v>272</v>
      </c>
      <c r="Q142">
        <v>3</v>
      </c>
      <c r="S142">
        <v>2</v>
      </c>
      <c r="T142" s="108">
        <v>6</v>
      </c>
      <c r="U142">
        <v>1</v>
      </c>
      <c r="V142" t="s">
        <v>270</v>
      </c>
      <c r="W142" t="s">
        <v>167</v>
      </c>
      <c r="X142">
        <v>1</v>
      </c>
      <c r="Y142">
        <v>1</v>
      </c>
      <c r="Z142">
        <v>0</v>
      </c>
      <c r="AA142">
        <v>0</v>
      </c>
      <c r="AB142">
        <v>1</v>
      </c>
      <c r="AC142">
        <v>0</v>
      </c>
      <c r="AD142">
        <v>0</v>
      </c>
      <c r="AE142">
        <v>0</v>
      </c>
    </row>
    <row r="143" spans="1:31" x14ac:dyDescent="0.3">
      <c r="A143" t="s">
        <v>556</v>
      </c>
      <c r="B143" t="s">
        <v>9253</v>
      </c>
      <c r="C143" t="s">
        <v>274</v>
      </c>
      <c r="D143" t="s">
        <v>9254</v>
      </c>
      <c r="E143" t="s">
        <v>12110</v>
      </c>
      <c r="F143" t="s">
        <v>1552</v>
      </c>
      <c r="G143" t="s">
        <v>2896</v>
      </c>
      <c r="I143" t="s">
        <v>461</v>
      </c>
      <c r="J143" t="s">
        <v>266</v>
      </c>
      <c r="K143" t="s">
        <v>3598</v>
      </c>
      <c r="L143" t="s">
        <v>9255</v>
      </c>
      <c r="M143" t="s">
        <v>555</v>
      </c>
      <c r="N143" t="s">
        <v>556</v>
      </c>
      <c r="O143">
        <v>1</v>
      </c>
      <c r="P143" t="s">
        <v>266</v>
      </c>
      <c r="Q143">
        <v>0.48</v>
      </c>
      <c r="S143">
        <v>1</v>
      </c>
      <c r="T143" s="108">
        <v>0.48</v>
      </c>
      <c r="U143">
        <v>1</v>
      </c>
      <c r="V143" t="s">
        <v>270</v>
      </c>
      <c r="W143" t="s">
        <v>167</v>
      </c>
      <c r="X143">
        <v>1</v>
      </c>
      <c r="Y143">
        <v>0</v>
      </c>
      <c r="Z143">
        <v>0</v>
      </c>
      <c r="AA143">
        <v>0</v>
      </c>
      <c r="AB143">
        <v>0</v>
      </c>
      <c r="AC143">
        <v>1</v>
      </c>
      <c r="AD143">
        <v>0</v>
      </c>
      <c r="AE143">
        <v>0</v>
      </c>
    </row>
    <row r="144" spans="1:31" x14ac:dyDescent="0.3">
      <c r="A144" t="s">
        <v>556</v>
      </c>
      <c r="B144" t="s">
        <v>3769</v>
      </c>
      <c r="C144" t="s">
        <v>274</v>
      </c>
      <c r="D144" t="s">
        <v>3770</v>
      </c>
      <c r="E144" t="s">
        <v>12111</v>
      </c>
      <c r="F144" t="s">
        <v>3771</v>
      </c>
      <c r="G144" t="s">
        <v>2896</v>
      </c>
      <c r="I144" t="s">
        <v>461</v>
      </c>
      <c r="J144" t="s">
        <v>266</v>
      </c>
      <c r="K144" t="s">
        <v>3615</v>
      </c>
      <c r="L144" t="s">
        <v>3772</v>
      </c>
      <c r="M144" t="s">
        <v>557</v>
      </c>
      <c r="N144" t="s">
        <v>556</v>
      </c>
      <c r="O144">
        <v>20</v>
      </c>
      <c r="P144" t="s">
        <v>425</v>
      </c>
      <c r="Q144">
        <v>0.32</v>
      </c>
      <c r="S144">
        <v>4</v>
      </c>
      <c r="T144" s="108">
        <v>1.28</v>
      </c>
      <c r="U144">
        <v>1</v>
      </c>
      <c r="V144" t="s">
        <v>270</v>
      </c>
      <c r="W144" t="s">
        <v>167</v>
      </c>
      <c r="X144">
        <v>2</v>
      </c>
      <c r="Y144">
        <v>2</v>
      </c>
      <c r="Z144">
        <v>0</v>
      </c>
      <c r="AA144">
        <v>0</v>
      </c>
      <c r="AB144">
        <v>2</v>
      </c>
      <c r="AC144">
        <v>0</v>
      </c>
      <c r="AD144">
        <v>0</v>
      </c>
      <c r="AE144">
        <v>0</v>
      </c>
    </row>
    <row r="145" spans="1:31" x14ac:dyDescent="0.3">
      <c r="A145" t="s">
        <v>556</v>
      </c>
      <c r="B145" t="s">
        <v>3769</v>
      </c>
      <c r="C145" t="s">
        <v>274</v>
      </c>
      <c r="D145" t="s">
        <v>3770</v>
      </c>
      <c r="E145" t="s">
        <v>12111</v>
      </c>
      <c r="F145" t="s">
        <v>3771</v>
      </c>
      <c r="G145" t="s">
        <v>2896</v>
      </c>
      <c r="I145" t="s">
        <v>461</v>
      </c>
      <c r="J145" t="s">
        <v>266</v>
      </c>
      <c r="K145" t="s">
        <v>3615</v>
      </c>
      <c r="L145" t="s">
        <v>3772</v>
      </c>
      <c r="M145" t="s">
        <v>557</v>
      </c>
      <c r="N145" t="s">
        <v>556</v>
      </c>
      <c r="O145">
        <v>2</v>
      </c>
      <c r="P145" t="s">
        <v>272</v>
      </c>
      <c r="Q145">
        <v>2</v>
      </c>
      <c r="S145">
        <v>2</v>
      </c>
      <c r="T145" s="108">
        <v>4</v>
      </c>
      <c r="U145">
        <v>1</v>
      </c>
      <c r="V145" t="s">
        <v>270</v>
      </c>
      <c r="W145" t="s">
        <v>167</v>
      </c>
      <c r="X145">
        <v>1</v>
      </c>
      <c r="Y145">
        <v>0</v>
      </c>
      <c r="Z145">
        <v>1</v>
      </c>
      <c r="AA145">
        <v>0</v>
      </c>
      <c r="AB145">
        <v>0</v>
      </c>
      <c r="AC145">
        <v>1</v>
      </c>
      <c r="AD145">
        <v>0</v>
      </c>
      <c r="AE145">
        <v>0</v>
      </c>
    </row>
    <row r="146" spans="1:31" x14ac:dyDescent="0.3">
      <c r="A146" t="s">
        <v>556</v>
      </c>
      <c r="B146" t="s">
        <v>3769</v>
      </c>
      <c r="C146" t="s">
        <v>274</v>
      </c>
      <c r="D146" t="s">
        <v>3770</v>
      </c>
      <c r="E146" t="s">
        <v>12111</v>
      </c>
      <c r="F146" t="s">
        <v>3771</v>
      </c>
      <c r="G146" t="s">
        <v>2896</v>
      </c>
      <c r="I146" t="s">
        <v>461</v>
      </c>
      <c r="J146" t="s">
        <v>266</v>
      </c>
      <c r="K146" t="s">
        <v>3615</v>
      </c>
      <c r="L146" t="s">
        <v>3772</v>
      </c>
      <c r="M146" t="s">
        <v>555</v>
      </c>
      <c r="N146" t="s">
        <v>556</v>
      </c>
      <c r="O146">
        <v>1</v>
      </c>
      <c r="P146" t="s">
        <v>282</v>
      </c>
      <c r="Q146">
        <v>1</v>
      </c>
      <c r="S146">
        <v>1</v>
      </c>
      <c r="T146" s="108">
        <v>1</v>
      </c>
      <c r="U146">
        <v>1</v>
      </c>
      <c r="V146" t="s">
        <v>270</v>
      </c>
      <c r="W146" t="s">
        <v>167</v>
      </c>
      <c r="X146">
        <v>1</v>
      </c>
      <c r="Y146">
        <v>0</v>
      </c>
      <c r="Z146">
        <v>1</v>
      </c>
      <c r="AA146">
        <v>0</v>
      </c>
      <c r="AB146">
        <v>0</v>
      </c>
      <c r="AC146">
        <v>0</v>
      </c>
      <c r="AD146">
        <v>0</v>
      </c>
      <c r="AE146">
        <v>0</v>
      </c>
    </row>
    <row r="147" spans="1:31" x14ac:dyDescent="0.3">
      <c r="A147" t="s">
        <v>556</v>
      </c>
      <c r="B147" t="s">
        <v>16930</v>
      </c>
      <c r="C147" t="s">
        <v>274</v>
      </c>
      <c r="D147" t="s">
        <v>16931</v>
      </c>
      <c r="E147" t="s">
        <v>16932</v>
      </c>
      <c r="F147" t="s">
        <v>2716</v>
      </c>
      <c r="G147" t="s">
        <v>2896</v>
      </c>
      <c r="I147" t="s">
        <v>461</v>
      </c>
      <c r="J147" t="s">
        <v>266</v>
      </c>
      <c r="K147" t="s">
        <v>3615</v>
      </c>
      <c r="L147" t="s">
        <v>16933</v>
      </c>
      <c r="M147" t="s">
        <v>555</v>
      </c>
      <c r="N147" t="s">
        <v>556</v>
      </c>
      <c r="O147">
        <v>1</v>
      </c>
      <c r="P147" t="s">
        <v>266</v>
      </c>
      <c r="Q147">
        <v>0.48</v>
      </c>
      <c r="S147">
        <v>1</v>
      </c>
      <c r="T147" s="108">
        <v>0.48</v>
      </c>
      <c r="U147">
        <v>1</v>
      </c>
      <c r="V147" t="s">
        <v>270</v>
      </c>
      <c r="W147" t="s">
        <v>167</v>
      </c>
      <c r="X147">
        <v>1</v>
      </c>
      <c r="Y147">
        <v>0</v>
      </c>
      <c r="Z147">
        <v>0</v>
      </c>
      <c r="AA147">
        <v>0</v>
      </c>
      <c r="AB147">
        <v>0</v>
      </c>
      <c r="AC147">
        <v>1</v>
      </c>
      <c r="AD147">
        <v>0</v>
      </c>
      <c r="AE147">
        <v>0</v>
      </c>
    </row>
    <row r="148" spans="1:31" x14ac:dyDescent="0.3">
      <c r="A148" t="s">
        <v>556</v>
      </c>
      <c r="B148" t="s">
        <v>16930</v>
      </c>
      <c r="C148" t="s">
        <v>274</v>
      </c>
      <c r="D148" t="s">
        <v>16931</v>
      </c>
      <c r="E148" t="s">
        <v>16932</v>
      </c>
      <c r="F148" t="s">
        <v>2716</v>
      </c>
      <c r="G148" t="s">
        <v>2896</v>
      </c>
      <c r="I148" t="s">
        <v>461</v>
      </c>
      <c r="J148" t="s">
        <v>266</v>
      </c>
      <c r="K148" t="s">
        <v>3615</v>
      </c>
      <c r="L148" t="s">
        <v>16933</v>
      </c>
      <c r="M148" t="s">
        <v>557</v>
      </c>
      <c r="N148" t="s">
        <v>556</v>
      </c>
      <c r="O148">
        <v>20</v>
      </c>
      <c r="P148" t="s">
        <v>425</v>
      </c>
      <c r="Q148">
        <v>0.32</v>
      </c>
      <c r="S148">
        <v>1</v>
      </c>
      <c r="T148" s="108">
        <v>0.32</v>
      </c>
      <c r="U148">
        <v>1</v>
      </c>
      <c r="V148" t="s">
        <v>270</v>
      </c>
      <c r="W148" t="s">
        <v>167</v>
      </c>
      <c r="X148">
        <v>1</v>
      </c>
      <c r="Y148">
        <v>0</v>
      </c>
      <c r="Z148">
        <v>0</v>
      </c>
      <c r="AA148">
        <v>0</v>
      </c>
      <c r="AB148">
        <v>0</v>
      </c>
      <c r="AC148">
        <v>1</v>
      </c>
      <c r="AD148">
        <v>0</v>
      </c>
      <c r="AE148">
        <v>0</v>
      </c>
    </row>
    <row r="149" spans="1:31" x14ac:dyDescent="0.3">
      <c r="A149" t="s">
        <v>556</v>
      </c>
      <c r="B149" t="s">
        <v>19637</v>
      </c>
      <c r="C149" t="s">
        <v>274</v>
      </c>
      <c r="D149" t="s">
        <v>19638</v>
      </c>
      <c r="E149" t="s">
        <v>12112</v>
      </c>
      <c r="F149" t="s">
        <v>9475</v>
      </c>
      <c r="G149" t="s">
        <v>2896</v>
      </c>
      <c r="I149" t="s">
        <v>461</v>
      </c>
      <c r="J149" t="s">
        <v>266</v>
      </c>
      <c r="K149" t="s">
        <v>3615</v>
      </c>
      <c r="L149" t="s">
        <v>19639</v>
      </c>
      <c r="M149" t="s">
        <v>555</v>
      </c>
      <c r="N149" t="s">
        <v>556</v>
      </c>
      <c r="O149">
        <v>1</v>
      </c>
      <c r="P149" t="s">
        <v>266</v>
      </c>
      <c r="Q149">
        <v>0.17</v>
      </c>
      <c r="S149">
        <v>1</v>
      </c>
      <c r="T149" s="108">
        <v>0.17</v>
      </c>
      <c r="U149">
        <v>1</v>
      </c>
      <c r="V149" t="s">
        <v>270</v>
      </c>
      <c r="W149" t="s">
        <v>167</v>
      </c>
      <c r="X149">
        <v>1</v>
      </c>
      <c r="Y149">
        <v>0</v>
      </c>
      <c r="Z149">
        <v>0</v>
      </c>
      <c r="AA149">
        <v>0</v>
      </c>
      <c r="AB149">
        <v>0</v>
      </c>
      <c r="AC149">
        <v>1</v>
      </c>
      <c r="AD149">
        <v>0</v>
      </c>
      <c r="AE149">
        <v>0</v>
      </c>
    </row>
    <row r="150" spans="1:31" x14ac:dyDescent="0.3">
      <c r="A150" t="s">
        <v>556</v>
      </c>
      <c r="B150" t="s">
        <v>19637</v>
      </c>
      <c r="C150" t="s">
        <v>274</v>
      </c>
      <c r="D150" t="s">
        <v>19638</v>
      </c>
      <c r="E150" t="s">
        <v>12112</v>
      </c>
      <c r="F150" t="s">
        <v>9475</v>
      </c>
      <c r="G150" t="s">
        <v>2896</v>
      </c>
      <c r="I150" t="s">
        <v>461</v>
      </c>
      <c r="J150" t="s">
        <v>266</v>
      </c>
      <c r="K150" t="s">
        <v>3615</v>
      </c>
      <c r="L150" t="s">
        <v>19639</v>
      </c>
      <c r="M150" t="s">
        <v>557</v>
      </c>
      <c r="N150" t="s">
        <v>556</v>
      </c>
      <c r="O150">
        <v>2</v>
      </c>
      <c r="P150" t="s">
        <v>288</v>
      </c>
      <c r="Q150">
        <v>0.32</v>
      </c>
      <c r="S150">
        <v>1</v>
      </c>
      <c r="T150" s="108">
        <v>0.32</v>
      </c>
      <c r="U150">
        <v>1</v>
      </c>
      <c r="V150" t="s">
        <v>270</v>
      </c>
      <c r="W150" t="s">
        <v>167</v>
      </c>
      <c r="X150">
        <v>1</v>
      </c>
      <c r="Y150">
        <v>0</v>
      </c>
      <c r="Z150">
        <v>0</v>
      </c>
      <c r="AA150">
        <v>0</v>
      </c>
      <c r="AB150">
        <v>0</v>
      </c>
      <c r="AC150">
        <v>1</v>
      </c>
      <c r="AD150">
        <v>0</v>
      </c>
      <c r="AE150">
        <v>0</v>
      </c>
    </row>
    <row r="151" spans="1:31" x14ac:dyDescent="0.3">
      <c r="A151" t="s">
        <v>556</v>
      </c>
      <c r="B151" t="s">
        <v>19637</v>
      </c>
      <c r="C151" t="s">
        <v>274</v>
      </c>
      <c r="D151" t="s">
        <v>19638</v>
      </c>
      <c r="E151" t="s">
        <v>12112</v>
      </c>
      <c r="F151" t="s">
        <v>9475</v>
      </c>
      <c r="G151" t="s">
        <v>2896</v>
      </c>
      <c r="I151" t="s">
        <v>461</v>
      </c>
      <c r="J151" t="s">
        <v>266</v>
      </c>
      <c r="K151" t="s">
        <v>3615</v>
      </c>
      <c r="L151" t="s">
        <v>19639</v>
      </c>
      <c r="M151" t="s">
        <v>557</v>
      </c>
      <c r="N151" t="s">
        <v>556</v>
      </c>
      <c r="O151">
        <v>20</v>
      </c>
      <c r="P151" t="s">
        <v>425</v>
      </c>
      <c r="Q151">
        <v>0.32</v>
      </c>
      <c r="S151">
        <v>1</v>
      </c>
      <c r="T151" s="108">
        <v>0.32</v>
      </c>
      <c r="U151">
        <v>1</v>
      </c>
      <c r="V151" t="s">
        <v>270</v>
      </c>
      <c r="W151" t="s">
        <v>167</v>
      </c>
      <c r="X151">
        <v>1</v>
      </c>
      <c r="Y151">
        <v>0</v>
      </c>
      <c r="Z151">
        <v>1</v>
      </c>
      <c r="AA151">
        <v>0</v>
      </c>
      <c r="AB151">
        <v>0</v>
      </c>
      <c r="AC151">
        <v>0</v>
      </c>
      <c r="AD151">
        <v>0</v>
      </c>
      <c r="AE151">
        <v>0</v>
      </c>
    </row>
    <row r="152" spans="1:31" x14ac:dyDescent="0.3">
      <c r="A152" t="s">
        <v>556</v>
      </c>
      <c r="B152" t="s">
        <v>17121</v>
      </c>
      <c r="C152" t="s">
        <v>274</v>
      </c>
      <c r="D152" t="s">
        <v>17122</v>
      </c>
      <c r="E152" t="s">
        <v>17123</v>
      </c>
      <c r="F152" t="s">
        <v>17124</v>
      </c>
      <c r="G152" t="s">
        <v>2896</v>
      </c>
      <c r="I152" t="s">
        <v>461</v>
      </c>
      <c r="J152" t="s">
        <v>266</v>
      </c>
      <c r="K152" t="s">
        <v>3615</v>
      </c>
      <c r="L152" t="s">
        <v>17125</v>
      </c>
      <c r="M152" t="s">
        <v>555</v>
      </c>
      <c r="N152" t="s">
        <v>556</v>
      </c>
      <c r="O152">
        <v>1</v>
      </c>
      <c r="P152" t="s">
        <v>266</v>
      </c>
      <c r="Q152">
        <v>0.17</v>
      </c>
      <c r="S152">
        <v>1</v>
      </c>
      <c r="T152" s="108">
        <v>0.17</v>
      </c>
      <c r="U152">
        <v>1</v>
      </c>
      <c r="V152" t="s">
        <v>270</v>
      </c>
      <c r="W152" t="s">
        <v>167</v>
      </c>
      <c r="X152">
        <v>1</v>
      </c>
      <c r="Y152">
        <v>0</v>
      </c>
      <c r="Z152">
        <v>1</v>
      </c>
      <c r="AA152">
        <v>0</v>
      </c>
      <c r="AB152">
        <v>0</v>
      </c>
      <c r="AC152">
        <v>0</v>
      </c>
      <c r="AD152">
        <v>0</v>
      </c>
      <c r="AE152">
        <v>0</v>
      </c>
    </row>
    <row r="153" spans="1:31" x14ac:dyDescent="0.3">
      <c r="A153" t="s">
        <v>556</v>
      </c>
      <c r="B153" t="s">
        <v>17121</v>
      </c>
      <c r="C153" t="s">
        <v>274</v>
      </c>
      <c r="D153" t="s">
        <v>17122</v>
      </c>
      <c r="E153" t="s">
        <v>17123</v>
      </c>
      <c r="F153" t="s">
        <v>17124</v>
      </c>
      <c r="G153" t="s">
        <v>2896</v>
      </c>
      <c r="I153" t="s">
        <v>461</v>
      </c>
      <c r="J153" t="s">
        <v>266</v>
      </c>
      <c r="K153" t="s">
        <v>3615</v>
      </c>
      <c r="L153" t="s">
        <v>17125</v>
      </c>
      <c r="M153" t="s">
        <v>557</v>
      </c>
      <c r="N153" t="s">
        <v>556</v>
      </c>
      <c r="O153">
        <v>2</v>
      </c>
      <c r="P153" t="s">
        <v>288</v>
      </c>
      <c r="Q153">
        <v>0.17</v>
      </c>
      <c r="S153">
        <v>1</v>
      </c>
      <c r="T153" s="108">
        <v>0.17</v>
      </c>
      <c r="U153">
        <v>1</v>
      </c>
      <c r="V153" t="s">
        <v>270</v>
      </c>
      <c r="W153" t="s">
        <v>167</v>
      </c>
      <c r="X153">
        <v>1</v>
      </c>
      <c r="Y153">
        <v>0</v>
      </c>
      <c r="Z153">
        <v>0</v>
      </c>
      <c r="AA153">
        <v>0</v>
      </c>
      <c r="AB153">
        <v>0</v>
      </c>
      <c r="AC153">
        <v>1</v>
      </c>
      <c r="AD153">
        <v>0</v>
      </c>
      <c r="AE153">
        <v>0</v>
      </c>
    </row>
    <row r="154" spans="1:31" x14ac:dyDescent="0.3">
      <c r="A154" t="s">
        <v>556</v>
      </c>
      <c r="B154" t="s">
        <v>17121</v>
      </c>
      <c r="C154" t="s">
        <v>274</v>
      </c>
      <c r="D154" t="s">
        <v>17122</v>
      </c>
      <c r="E154" t="s">
        <v>17123</v>
      </c>
      <c r="F154" t="s">
        <v>17124</v>
      </c>
      <c r="G154" t="s">
        <v>2896</v>
      </c>
      <c r="I154" t="s">
        <v>461</v>
      </c>
      <c r="J154" t="s">
        <v>266</v>
      </c>
      <c r="K154" t="s">
        <v>3615</v>
      </c>
      <c r="L154" t="s">
        <v>17125</v>
      </c>
      <c r="M154" t="s">
        <v>557</v>
      </c>
      <c r="N154" t="s">
        <v>556</v>
      </c>
      <c r="O154">
        <v>20</v>
      </c>
      <c r="P154" t="s">
        <v>425</v>
      </c>
      <c r="Q154">
        <v>0.32</v>
      </c>
      <c r="S154">
        <v>1</v>
      </c>
      <c r="T154" s="108">
        <v>0.32</v>
      </c>
      <c r="U154">
        <v>1</v>
      </c>
      <c r="V154" t="s">
        <v>270</v>
      </c>
      <c r="W154" t="s">
        <v>167</v>
      </c>
      <c r="X154">
        <v>1</v>
      </c>
      <c r="Y154">
        <v>0</v>
      </c>
      <c r="Z154">
        <v>1</v>
      </c>
      <c r="AA154">
        <v>0</v>
      </c>
      <c r="AB154">
        <v>0</v>
      </c>
      <c r="AC154">
        <v>0</v>
      </c>
      <c r="AD154">
        <v>0</v>
      </c>
      <c r="AE154">
        <v>0</v>
      </c>
    </row>
    <row r="155" spans="1:31" x14ac:dyDescent="0.3">
      <c r="A155" t="s">
        <v>556</v>
      </c>
      <c r="B155" t="s">
        <v>3798</v>
      </c>
      <c r="C155" t="s">
        <v>274</v>
      </c>
      <c r="D155" t="s">
        <v>3799</v>
      </c>
      <c r="E155" t="s">
        <v>12114</v>
      </c>
      <c r="F155" t="s">
        <v>3800</v>
      </c>
      <c r="G155" t="s">
        <v>2896</v>
      </c>
      <c r="I155" t="s">
        <v>461</v>
      </c>
      <c r="J155" t="s">
        <v>266</v>
      </c>
      <c r="K155" t="s">
        <v>3615</v>
      </c>
      <c r="L155" t="s">
        <v>3802</v>
      </c>
      <c r="M155" t="s">
        <v>557</v>
      </c>
      <c r="N155" t="s">
        <v>556</v>
      </c>
      <c r="O155">
        <v>2</v>
      </c>
      <c r="P155" t="s">
        <v>288</v>
      </c>
      <c r="Q155">
        <v>0.48</v>
      </c>
      <c r="S155">
        <v>1</v>
      </c>
      <c r="T155" s="108">
        <v>0.48</v>
      </c>
      <c r="U155">
        <v>1</v>
      </c>
      <c r="V155" t="s">
        <v>270</v>
      </c>
      <c r="W155" t="s">
        <v>167</v>
      </c>
      <c r="X155">
        <v>1</v>
      </c>
      <c r="Y155">
        <v>0</v>
      </c>
      <c r="Z155">
        <v>0</v>
      </c>
      <c r="AA155">
        <v>0</v>
      </c>
      <c r="AB155">
        <v>0</v>
      </c>
      <c r="AC155">
        <v>1</v>
      </c>
      <c r="AD155">
        <v>0</v>
      </c>
      <c r="AE155">
        <v>0</v>
      </c>
    </row>
    <row r="156" spans="1:31" x14ac:dyDescent="0.3">
      <c r="A156" t="s">
        <v>556</v>
      </c>
      <c r="B156" t="s">
        <v>11608</v>
      </c>
      <c r="C156" t="s">
        <v>274</v>
      </c>
      <c r="D156" t="s">
        <v>11609</v>
      </c>
      <c r="E156" t="s">
        <v>12116</v>
      </c>
      <c r="F156" t="s">
        <v>3821</v>
      </c>
      <c r="G156" t="s">
        <v>2896</v>
      </c>
      <c r="I156" t="s">
        <v>461</v>
      </c>
      <c r="J156" t="s">
        <v>266</v>
      </c>
      <c r="K156" t="s">
        <v>3615</v>
      </c>
      <c r="L156" t="s">
        <v>11610</v>
      </c>
      <c r="M156" t="s">
        <v>555</v>
      </c>
      <c r="N156" t="s">
        <v>556</v>
      </c>
      <c r="O156">
        <v>1</v>
      </c>
      <c r="P156" t="s">
        <v>266</v>
      </c>
      <c r="Q156">
        <v>0.17</v>
      </c>
      <c r="S156">
        <v>1</v>
      </c>
      <c r="T156" s="108">
        <v>0.17</v>
      </c>
      <c r="U156">
        <v>1</v>
      </c>
      <c r="V156" t="s">
        <v>270</v>
      </c>
      <c r="W156" t="s">
        <v>167</v>
      </c>
      <c r="X156">
        <v>1</v>
      </c>
      <c r="Y156">
        <v>0</v>
      </c>
      <c r="Z156">
        <v>1</v>
      </c>
      <c r="AA156">
        <v>0</v>
      </c>
      <c r="AB156">
        <v>0</v>
      </c>
      <c r="AC156">
        <v>0</v>
      </c>
      <c r="AD156">
        <v>0</v>
      </c>
      <c r="AE156">
        <v>0</v>
      </c>
    </row>
    <row r="157" spans="1:31" x14ac:dyDescent="0.3">
      <c r="A157" t="s">
        <v>556</v>
      </c>
      <c r="B157" t="s">
        <v>11608</v>
      </c>
      <c r="C157" t="s">
        <v>274</v>
      </c>
      <c r="D157" t="s">
        <v>11609</v>
      </c>
      <c r="E157" t="s">
        <v>12116</v>
      </c>
      <c r="F157" t="s">
        <v>3821</v>
      </c>
      <c r="G157" t="s">
        <v>2896</v>
      </c>
      <c r="I157" t="s">
        <v>461</v>
      </c>
      <c r="J157" t="s">
        <v>266</v>
      </c>
      <c r="K157" t="s">
        <v>3615</v>
      </c>
      <c r="L157" t="s">
        <v>11610</v>
      </c>
      <c r="M157" t="s">
        <v>557</v>
      </c>
      <c r="N157" t="s">
        <v>556</v>
      </c>
      <c r="O157">
        <v>2</v>
      </c>
      <c r="P157" t="s">
        <v>272</v>
      </c>
      <c r="Q157">
        <v>1</v>
      </c>
      <c r="S157">
        <v>1</v>
      </c>
      <c r="T157" s="108">
        <v>1</v>
      </c>
      <c r="U157">
        <v>1</v>
      </c>
      <c r="V157" t="s">
        <v>270</v>
      </c>
      <c r="W157" t="s">
        <v>167</v>
      </c>
      <c r="X157">
        <v>1</v>
      </c>
      <c r="Y157">
        <v>0</v>
      </c>
      <c r="Z157">
        <v>0</v>
      </c>
      <c r="AA157">
        <v>0</v>
      </c>
      <c r="AB157">
        <v>0</v>
      </c>
      <c r="AC157">
        <v>1</v>
      </c>
      <c r="AD157">
        <v>0</v>
      </c>
      <c r="AE157">
        <v>0</v>
      </c>
    </row>
    <row r="158" spans="1:31" x14ac:dyDescent="0.3">
      <c r="A158" t="s">
        <v>556</v>
      </c>
      <c r="B158" t="s">
        <v>16934</v>
      </c>
      <c r="C158" t="s">
        <v>274</v>
      </c>
      <c r="D158" t="s">
        <v>16935</v>
      </c>
      <c r="E158" t="s">
        <v>12118</v>
      </c>
      <c r="F158" t="s">
        <v>1674</v>
      </c>
      <c r="G158" t="s">
        <v>2896</v>
      </c>
      <c r="I158" t="s">
        <v>461</v>
      </c>
      <c r="J158" t="s">
        <v>266</v>
      </c>
      <c r="K158" t="s">
        <v>3843</v>
      </c>
      <c r="L158" t="s">
        <v>3844</v>
      </c>
      <c r="M158" t="s">
        <v>555</v>
      </c>
      <c r="N158" t="s">
        <v>556</v>
      </c>
      <c r="O158">
        <v>1</v>
      </c>
      <c r="P158" t="s">
        <v>282</v>
      </c>
      <c r="Q158">
        <v>1</v>
      </c>
      <c r="S158">
        <v>3</v>
      </c>
      <c r="T158" s="108">
        <v>3</v>
      </c>
      <c r="U158">
        <v>1</v>
      </c>
      <c r="V158" t="s">
        <v>270</v>
      </c>
      <c r="W158" t="s">
        <v>167</v>
      </c>
      <c r="X158">
        <v>1</v>
      </c>
      <c r="Y158">
        <v>1</v>
      </c>
      <c r="Z158">
        <v>0</v>
      </c>
      <c r="AA158">
        <v>1</v>
      </c>
      <c r="AB158">
        <v>0</v>
      </c>
      <c r="AC158">
        <v>1</v>
      </c>
      <c r="AD158">
        <v>0</v>
      </c>
      <c r="AE158">
        <v>0</v>
      </c>
    </row>
    <row r="159" spans="1:31" x14ac:dyDescent="0.3">
      <c r="A159" t="s">
        <v>556</v>
      </c>
      <c r="B159" t="s">
        <v>16934</v>
      </c>
      <c r="C159" t="s">
        <v>274</v>
      </c>
      <c r="D159" t="s">
        <v>16935</v>
      </c>
      <c r="E159" t="s">
        <v>12118</v>
      </c>
      <c r="F159" t="s">
        <v>1674</v>
      </c>
      <c r="G159" t="s">
        <v>2896</v>
      </c>
      <c r="I159" t="s">
        <v>461</v>
      </c>
      <c r="J159" t="s">
        <v>266</v>
      </c>
      <c r="K159" t="s">
        <v>3843</v>
      </c>
      <c r="L159" t="s">
        <v>3844</v>
      </c>
      <c r="M159" t="s">
        <v>557</v>
      </c>
      <c r="N159" t="s">
        <v>556</v>
      </c>
      <c r="O159">
        <v>20</v>
      </c>
      <c r="P159" t="s">
        <v>17796</v>
      </c>
      <c r="Q159">
        <v>1</v>
      </c>
      <c r="S159">
        <v>2</v>
      </c>
      <c r="T159" s="108">
        <v>2</v>
      </c>
      <c r="U159">
        <v>1</v>
      </c>
      <c r="V159" t="s">
        <v>270</v>
      </c>
      <c r="W159" t="s">
        <v>167</v>
      </c>
      <c r="X159">
        <v>2</v>
      </c>
      <c r="Y159">
        <v>2</v>
      </c>
      <c r="Z159">
        <v>0</v>
      </c>
      <c r="AA159">
        <v>0</v>
      </c>
      <c r="AB159">
        <v>0</v>
      </c>
      <c r="AC159">
        <v>0</v>
      </c>
      <c r="AD159">
        <v>0</v>
      </c>
      <c r="AE159">
        <v>0</v>
      </c>
    </row>
    <row r="160" spans="1:31" x14ac:dyDescent="0.3">
      <c r="A160" t="s">
        <v>556</v>
      </c>
      <c r="B160" t="s">
        <v>16934</v>
      </c>
      <c r="C160" t="s">
        <v>274</v>
      </c>
      <c r="D160" t="s">
        <v>16935</v>
      </c>
      <c r="E160" t="s">
        <v>12118</v>
      </c>
      <c r="F160" t="s">
        <v>1674</v>
      </c>
      <c r="G160" t="s">
        <v>2896</v>
      </c>
      <c r="I160" t="s">
        <v>461</v>
      </c>
      <c r="J160" t="s">
        <v>266</v>
      </c>
      <c r="K160" t="s">
        <v>3843</v>
      </c>
      <c r="L160" t="s">
        <v>3844</v>
      </c>
      <c r="M160" t="s">
        <v>557</v>
      </c>
      <c r="N160" t="s">
        <v>556</v>
      </c>
      <c r="O160">
        <v>2</v>
      </c>
      <c r="P160" t="s">
        <v>272</v>
      </c>
      <c r="Q160">
        <v>1</v>
      </c>
      <c r="S160">
        <v>4</v>
      </c>
      <c r="T160" s="108">
        <v>4</v>
      </c>
      <c r="U160">
        <v>1</v>
      </c>
      <c r="V160" t="s">
        <v>270</v>
      </c>
      <c r="W160" t="s">
        <v>167</v>
      </c>
      <c r="X160">
        <v>1</v>
      </c>
      <c r="Y160">
        <v>1</v>
      </c>
      <c r="Z160">
        <v>0</v>
      </c>
      <c r="AA160">
        <v>1</v>
      </c>
      <c r="AB160">
        <v>0</v>
      </c>
      <c r="AC160">
        <v>1</v>
      </c>
      <c r="AD160">
        <v>1</v>
      </c>
      <c r="AE160">
        <v>0</v>
      </c>
    </row>
    <row r="161" spans="1:31" x14ac:dyDescent="0.3">
      <c r="A161" t="s">
        <v>556</v>
      </c>
      <c r="B161" t="s">
        <v>17681</v>
      </c>
      <c r="C161" t="s">
        <v>274</v>
      </c>
      <c r="D161" t="s">
        <v>17682</v>
      </c>
      <c r="E161" t="s">
        <v>17683</v>
      </c>
      <c r="F161" t="s">
        <v>8706</v>
      </c>
      <c r="G161" t="s">
        <v>2896</v>
      </c>
      <c r="I161" t="s">
        <v>461</v>
      </c>
      <c r="J161" t="s">
        <v>266</v>
      </c>
      <c r="K161" t="s">
        <v>3843</v>
      </c>
      <c r="L161" t="s">
        <v>17684</v>
      </c>
      <c r="M161" t="s">
        <v>555</v>
      </c>
      <c r="N161" t="s">
        <v>556</v>
      </c>
      <c r="O161">
        <v>1</v>
      </c>
      <c r="P161" t="s">
        <v>266</v>
      </c>
      <c r="Q161">
        <v>0.48</v>
      </c>
      <c r="S161">
        <v>1</v>
      </c>
      <c r="T161" s="108">
        <v>0.48</v>
      </c>
      <c r="U161">
        <v>1</v>
      </c>
      <c r="V161" t="s">
        <v>270</v>
      </c>
      <c r="W161" t="s">
        <v>167</v>
      </c>
      <c r="X161">
        <v>1</v>
      </c>
      <c r="Y161">
        <v>0</v>
      </c>
      <c r="Z161">
        <v>1</v>
      </c>
      <c r="AA161">
        <v>0</v>
      </c>
      <c r="AB161">
        <v>0</v>
      </c>
      <c r="AC161">
        <v>0</v>
      </c>
      <c r="AD161">
        <v>0</v>
      </c>
      <c r="AE161">
        <v>0</v>
      </c>
    </row>
    <row r="162" spans="1:31" x14ac:dyDescent="0.3">
      <c r="A162" t="s">
        <v>556</v>
      </c>
      <c r="B162" t="s">
        <v>17681</v>
      </c>
      <c r="C162" t="s">
        <v>274</v>
      </c>
      <c r="D162" t="s">
        <v>17682</v>
      </c>
      <c r="E162" t="s">
        <v>17683</v>
      </c>
      <c r="F162" t="s">
        <v>8706</v>
      </c>
      <c r="G162" t="s">
        <v>2896</v>
      </c>
      <c r="I162" t="s">
        <v>461</v>
      </c>
      <c r="J162" t="s">
        <v>266</v>
      </c>
      <c r="K162" t="s">
        <v>3843</v>
      </c>
      <c r="L162" t="s">
        <v>17684</v>
      </c>
      <c r="M162" t="s">
        <v>557</v>
      </c>
      <c r="N162" t="s">
        <v>556</v>
      </c>
      <c r="O162">
        <v>2</v>
      </c>
      <c r="P162" t="s">
        <v>272</v>
      </c>
      <c r="Q162">
        <v>2</v>
      </c>
      <c r="S162">
        <v>1</v>
      </c>
      <c r="T162" s="108">
        <v>2</v>
      </c>
      <c r="U162">
        <v>1</v>
      </c>
      <c r="V162" t="s">
        <v>270</v>
      </c>
      <c r="W162" t="s">
        <v>167</v>
      </c>
      <c r="X162">
        <v>1</v>
      </c>
      <c r="Y162">
        <v>1</v>
      </c>
      <c r="Z162">
        <v>0</v>
      </c>
      <c r="AA162">
        <v>0</v>
      </c>
      <c r="AB162">
        <v>0</v>
      </c>
      <c r="AC162">
        <v>0</v>
      </c>
      <c r="AD162">
        <v>0</v>
      </c>
      <c r="AE162">
        <v>0</v>
      </c>
    </row>
    <row r="163" spans="1:31" x14ac:dyDescent="0.3">
      <c r="A163" t="s">
        <v>556</v>
      </c>
      <c r="B163" t="s">
        <v>15623</v>
      </c>
      <c r="C163" t="s">
        <v>274</v>
      </c>
      <c r="D163" t="s">
        <v>15624</v>
      </c>
      <c r="E163" t="s">
        <v>15625</v>
      </c>
      <c r="F163" t="s">
        <v>15626</v>
      </c>
      <c r="G163" t="s">
        <v>2896</v>
      </c>
      <c r="I163" t="s">
        <v>461</v>
      </c>
      <c r="J163" t="s">
        <v>266</v>
      </c>
      <c r="K163" t="s">
        <v>3843</v>
      </c>
      <c r="L163" t="s">
        <v>15627</v>
      </c>
      <c r="M163" t="s">
        <v>555</v>
      </c>
      <c r="N163" t="s">
        <v>556</v>
      </c>
      <c r="O163">
        <v>1</v>
      </c>
      <c r="P163" t="s">
        <v>282</v>
      </c>
      <c r="Q163">
        <v>2</v>
      </c>
      <c r="S163">
        <v>2</v>
      </c>
      <c r="T163" s="108">
        <v>4</v>
      </c>
      <c r="U163">
        <v>1</v>
      </c>
      <c r="V163" t="s">
        <v>270</v>
      </c>
      <c r="W163" t="s">
        <v>167</v>
      </c>
      <c r="X163">
        <v>1</v>
      </c>
      <c r="Y163">
        <v>1</v>
      </c>
      <c r="Z163">
        <v>0</v>
      </c>
      <c r="AA163">
        <v>0</v>
      </c>
      <c r="AB163">
        <v>0</v>
      </c>
      <c r="AC163">
        <v>1</v>
      </c>
      <c r="AD163">
        <v>0</v>
      </c>
      <c r="AE163">
        <v>0</v>
      </c>
    </row>
    <row r="164" spans="1:31" x14ac:dyDescent="0.3">
      <c r="A164" t="s">
        <v>556</v>
      </c>
      <c r="B164" t="s">
        <v>15623</v>
      </c>
      <c r="C164" t="s">
        <v>274</v>
      </c>
      <c r="D164" t="s">
        <v>15624</v>
      </c>
      <c r="E164" t="s">
        <v>15625</v>
      </c>
      <c r="F164" t="s">
        <v>15626</v>
      </c>
      <c r="G164" t="s">
        <v>2896</v>
      </c>
      <c r="I164" t="s">
        <v>461</v>
      </c>
      <c r="J164" t="s">
        <v>266</v>
      </c>
      <c r="K164" t="s">
        <v>3843</v>
      </c>
      <c r="L164" t="s">
        <v>15627</v>
      </c>
      <c r="M164" t="s">
        <v>557</v>
      </c>
      <c r="N164" t="s">
        <v>556</v>
      </c>
      <c r="O164">
        <v>2</v>
      </c>
      <c r="P164" t="s">
        <v>272</v>
      </c>
      <c r="Q164">
        <v>2</v>
      </c>
      <c r="S164">
        <v>2</v>
      </c>
      <c r="T164" s="108">
        <v>4</v>
      </c>
      <c r="U164">
        <v>1</v>
      </c>
      <c r="V164" t="s">
        <v>270</v>
      </c>
      <c r="W164" t="s">
        <v>167</v>
      </c>
      <c r="X164">
        <v>1</v>
      </c>
      <c r="Y164">
        <v>1</v>
      </c>
      <c r="Z164">
        <v>0</v>
      </c>
      <c r="AA164">
        <v>0</v>
      </c>
      <c r="AB164">
        <v>0</v>
      </c>
      <c r="AC164">
        <v>1</v>
      </c>
      <c r="AD164">
        <v>0</v>
      </c>
      <c r="AE164">
        <v>0</v>
      </c>
    </row>
    <row r="165" spans="1:31" x14ac:dyDescent="0.3">
      <c r="A165" t="s">
        <v>556</v>
      </c>
      <c r="B165" t="s">
        <v>15623</v>
      </c>
      <c r="C165" t="s">
        <v>274</v>
      </c>
      <c r="D165" t="s">
        <v>15624</v>
      </c>
      <c r="E165" t="s">
        <v>15625</v>
      </c>
      <c r="F165" t="s">
        <v>15626</v>
      </c>
      <c r="G165" t="s">
        <v>2896</v>
      </c>
      <c r="I165" t="s">
        <v>461</v>
      </c>
      <c r="J165" t="s">
        <v>266</v>
      </c>
      <c r="K165" t="s">
        <v>3843</v>
      </c>
      <c r="L165" t="s">
        <v>15627</v>
      </c>
      <c r="M165" t="s">
        <v>557</v>
      </c>
      <c r="N165" t="s">
        <v>556</v>
      </c>
      <c r="O165">
        <v>20</v>
      </c>
      <c r="P165" t="s">
        <v>425</v>
      </c>
      <c r="Q165">
        <v>0.32</v>
      </c>
      <c r="S165">
        <v>2</v>
      </c>
      <c r="T165" s="108">
        <v>0.64</v>
      </c>
      <c r="U165">
        <v>1</v>
      </c>
      <c r="V165" t="s">
        <v>270</v>
      </c>
      <c r="W165" t="s">
        <v>167</v>
      </c>
      <c r="X165">
        <v>1</v>
      </c>
      <c r="Y165">
        <v>1</v>
      </c>
      <c r="Z165">
        <v>0</v>
      </c>
      <c r="AA165">
        <v>0</v>
      </c>
      <c r="AB165">
        <v>0</v>
      </c>
      <c r="AC165">
        <v>1</v>
      </c>
      <c r="AD165">
        <v>0</v>
      </c>
      <c r="AE165">
        <v>0</v>
      </c>
    </row>
    <row r="166" spans="1:31" x14ac:dyDescent="0.3">
      <c r="A166" t="s">
        <v>556</v>
      </c>
      <c r="B166" t="s">
        <v>3967</v>
      </c>
      <c r="C166" t="s">
        <v>294</v>
      </c>
      <c r="D166" t="s">
        <v>3968</v>
      </c>
      <c r="E166" t="s">
        <v>12121</v>
      </c>
      <c r="F166" t="s">
        <v>3969</v>
      </c>
      <c r="G166" t="s">
        <v>2896</v>
      </c>
      <c r="I166" t="s">
        <v>461</v>
      </c>
      <c r="J166" t="s">
        <v>266</v>
      </c>
      <c r="K166" t="s">
        <v>3960</v>
      </c>
      <c r="L166" t="s">
        <v>19193</v>
      </c>
      <c r="M166" t="s">
        <v>557</v>
      </c>
      <c r="N166" t="s">
        <v>556</v>
      </c>
      <c r="O166">
        <v>2</v>
      </c>
      <c r="P166" t="s">
        <v>272</v>
      </c>
      <c r="Q166">
        <v>1</v>
      </c>
      <c r="S166">
        <v>6</v>
      </c>
      <c r="T166" s="108">
        <v>6</v>
      </c>
      <c r="U166">
        <v>1</v>
      </c>
      <c r="V166" t="s">
        <v>270</v>
      </c>
      <c r="W166" t="s">
        <v>167</v>
      </c>
      <c r="X166">
        <v>1</v>
      </c>
      <c r="Y166">
        <v>1</v>
      </c>
      <c r="Z166">
        <v>1</v>
      </c>
      <c r="AA166">
        <v>1</v>
      </c>
      <c r="AB166">
        <v>1</v>
      </c>
      <c r="AC166">
        <v>1</v>
      </c>
      <c r="AD166">
        <v>1</v>
      </c>
      <c r="AE166">
        <v>0</v>
      </c>
    </row>
    <row r="167" spans="1:31" x14ac:dyDescent="0.3">
      <c r="A167" t="s">
        <v>556</v>
      </c>
      <c r="B167" t="s">
        <v>3967</v>
      </c>
      <c r="C167" t="s">
        <v>294</v>
      </c>
      <c r="D167" t="s">
        <v>3968</v>
      </c>
      <c r="E167" t="s">
        <v>12121</v>
      </c>
      <c r="F167" t="s">
        <v>3969</v>
      </c>
      <c r="G167" t="s">
        <v>2896</v>
      </c>
      <c r="I167" t="s">
        <v>461</v>
      </c>
      <c r="J167" t="s">
        <v>266</v>
      </c>
      <c r="K167" t="s">
        <v>3960</v>
      </c>
      <c r="L167" t="s">
        <v>19193</v>
      </c>
      <c r="M167" t="s">
        <v>557</v>
      </c>
      <c r="N167" t="s">
        <v>556</v>
      </c>
      <c r="O167">
        <v>20</v>
      </c>
      <c r="P167" t="s">
        <v>425</v>
      </c>
      <c r="Q167">
        <v>0.32</v>
      </c>
      <c r="S167">
        <v>5</v>
      </c>
      <c r="T167" s="108">
        <v>1.6</v>
      </c>
      <c r="U167">
        <v>1</v>
      </c>
      <c r="V167" t="s">
        <v>270</v>
      </c>
      <c r="W167" t="s">
        <v>167</v>
      </c>
      <c r="X167">
        <v>1</v>
      </c>
      <c r="Y167">
        <v>1</v>
      </c>
      <c r="Z167">
        <v>1</v>
      </c>
      <c r="AA167">
        <v>1</v>
      </c>
      <c r="AB167">
        <v>1</v>
      </c>
      <c r="AC167">
        <v>1</v>
      </c>
      <c r="AD167">
        <v>0</v>
      </c>
      <c r="AE167">
        <v>0</v>
      </c>
    </row>
    <row r="168" spans="1:31" x14ac:dyDescent="0.3">
      <c r="A168" t="s">
        <v>556</v>
      </c>
      <c r="B168" t="s">
        <v>16687</v>
      </c>
      <c r="C168" t="s">
        <v>274</v>
      </c>
      <c r="D168" t="s">
        <v>16688</v>
      </c>
      <c r="E168" t="s">
        <v>16314</v>
      </c>
      <c r="F168" t="s">
        <v>8720</v>
      </c>
      <c r="G168" t="s">
        <v>2307</v>
      </c>
      <c r="I168" t="s">
        <v>461</v>
      </c>
      <c r="J168" t="s">
        <v>266</v>
      </c>
      <c r="K168" t="s">
        <v>4073</v>
      </c>
      <c r="L168" t="s">
        <v>16689</v>
      </c>
      <c r="M168" t="s">
        <v>555</v>
      </c>
      <c r="N168" t="s">
        <v>556</v>
      </c>
      <c r="O168">
        <v>1</v>
      </c>
      <c r="P168" t="s">
        <v>282</v>
      </c>
      <c r="Q168">
        <v>2</v>
      </c>
      <c r="S168">
        <v>2</v>
      </c>
      <c r="T168" s="108">
        <v>4</v>
      </c>
      <c r="U168">
        <v>1</v>
      </c>
      <c r="V168" t="s">
        <v>270</v>
      </c>
      <c r="W168" t="s">
        <v>167</v>
      </c>
      <c r="X168">
        <v>1</v>
      </c>
      <c r="Y168">
        <v>1</v>
      </c>
      <c r="Z168">
        <v>0</v>
      </c>
      <c r="AA168">
        <v>0</v>
      </c>
      <c r="AB168">
        <v>0</v>
      </c>
      <c r="AC168">
        <v>1</v>
      </c>
      <c r="AD168">
        <v>0</v>
      </c>
      <c r="AE168">
        <v>0</v>
      </c>
    </row>
    <row r="169" spans="1:31" x14ac:dyDescent="0.3">
      <c r="A169" t="s">
        <v>556</v>
      </c>
      <c r="B169" t="s">
        <v>16687</v>
      </c>
      <c r="C169" t="s">
        <v>274</v>
      </c>
      <c r="D169" t="s">
        <v>16688</v>
      </c>
      <c r="E169" t="s">
        <v>16314</v>
      </c>
      <c r="F169" t="s">
        <v>8720</v>
      </c>
      <c r="G169" t="s">
        <v>2307</v>
      </c>
      <c r="I169" t="s">
        <v>461</v>
      </c>
      <c r="J169" t="s">
        <v>266</v>
      </c>
      <c r="K169" t="s">
        <v>4073</v>
      </c>
      <c r="L169" t="s">
        <v>16689</v>
      </c>
      <c r="M169" t="s">
        <v>557</v>
      </c>
      <c r="N169" t="s">
        <v>556</v>
      </c>
      <c r="O169">
        <v>20</v>
      </c>
      <c r="P169" t="s">
        <v>425</v>
      </c>
      <c r="Q169">
        <v>0.32</v>
      </c>
      <c r="S169">
        <v>1</v>
      </c>
      <c r="T169" s="108">
        <v>0.32</v>
      </c>
      <c r="U169">
        <v>1</v>
      </c>
      <c r="V169" t="s">
        <v>270</v>
      </c>
      <c r="W169" t="s">
        <v>167</v>
      </c>
      <c r="X169">
        <v>1</v>
      </c>
      <c r="Y169">
        <v>0</v>
      </c>
      <c r="Z169">
        <v>0</v>
      </c>
      <c r="AA169">
        <v>0</v>
      </c>
      <c r="AB169">
        <v>0</v>
      </c>
      <c r="AC169">
        <v>1</v>
      </c>
      <c r="AD169">
        <v>0</v>
      </c>
      <c r="AE169">
        <v>0</v>
      </c>
    </row>
    <row r="170" spans="1:31" x14ac:dyDescent="0.3">
      <c r="A170" t="s">
        <v>556</v>
      </c>
      <c r="B170" t="s">
        <v>16687</v>
      </c>
      <c r="C170" t="s">
        <v>274</v>
      </c>
      <c r="D170" t="s">
        <v>16688</v>
      </c>
      <c r="E170" t="s">
        <v>16314</v>
      </c>
      <c r="F170" t="s">
        <v>8720</v>
      </c>
      <c r="G170" t="s">
        <v>2307</v>
      </c>
      <c r="I170" t="s">
        <v>461</v>
      </c>
      <c r="J170" t="s">
        <v>266</v>
      </c>
      <c r="K170" t="s">
        <v>4073</v>
      </c>
      <c r="L170" t="s">
        <v>16689</v>
      </c>
      <c r="M170" t="s">
        <v>557</v>
      </c>
      <c r="N170" t="s">
        <v>556</v>
      </c>
      <c r="O170">
        <v>2</v>
      </c>
      <c r="P170" t="s">
        <v>272</v>
      </c>
      <c r="Q170">
        <v>1</v>
      </c>
      <c r="S170">
        <v>2</v>
      </c>
      <c r="T170" s="108">
        <v>2</v>
      </c>
      <c r="U170">
        <v>1</v>
      </c>
      <c r="V170" t="s">
        <v>270</v>
      </c>
      <c r="W170" t="s">
        <v>167</v>
      </c>
      <c r="X170">
        <v>1</v>
      </c>
      <c r="Y170">
        <v>1</v>
      </c>
      <c r="Z170">
        <v>0</v>
      </c>
      <c r="AA170">
        <v>0</v>
      </c>
      <c r="AB170">
        <v>0</v>
      </c>
      <c r="AC170">
        <v>1</v>
      </c>
      <c r="AD170">
        <v>0</v>
      </c>
      <c r="AE170">
        <v>0</v>
      </c>
    </row>
    <row r="171" spans="1:31" x14ac:dyDescent="0.3">
      <c r="A171" t="s">
        <v>556</v>
      </c>
      <c r="B171" t="s">
        <v>16687</v>
      </c>
      <c r="C171" t="s">
        <v>274</v>
      </c>
      <c r="D171" t="s">
        <v>16688</v>
      </c>
      <c r="E171" t="s">
        <v>16314</v>
      </c>
      <c r="F171" t="s">
        <v>8720</v>
      </c>
      <c r="G171" t="s">
        <v>2307</v>
      </c>
      <c r="I171" t="s">
        <v>461</v>
      </c>
      <c r="J171" t="s">
        <v>266</v>
      </c>
      <c r="K171" t="s">
        <v>4073</v>
      </c>
      <c r="L171" t="s">
        <v>16689</v>
      </c>
      <c r="M171" t="s">
        <v>271</v>
      </c>
      <c r="N171" t="s">
        <v>556</v>
      </c>
      <c r="O171">
        <v>2</v>
      </c>
      <c r="P171" t="s">
        <v>272</v>
      </c>
      <c r="Q171">
        <v>1</v>
      </c>
      <c r="S171">
        <v>2</v>
      </c>
      <c r="T171" s="108">
        <v>2</v>
      </c>
      <c r="U171">
        <v>1</v>
      </c>
      <c r="V171" t="s">
        <v>270</v>
      </c>
      <c r="W171" t="s">
        <v>167</v>
      </c>
      <c r="X171">
        <v>1</v>
      </c>
      <c r="Y171">
        <v>1</v>
      </c>
      <c r="Z171">
        <v>0</v>
      </c>
      <c r="AA171">
        <v>0</v>
      </c>
      <c r="AB171">
        <v>0</v>
      </c>
      <c r="AC171">
        <v>1</v>
      </c>
      <c r="AD171">
        <v>0</v>
      </c>
      <c r="AE171">
        <v>0</v>
      </c>
    </row>
    <row r="172" spans="1:31" x14ac:dyDescent="0.3">
      <c r="A172" t="s">
        <v>556</v>
      </c>
      <c r="B172" t="s">
        <v>4054</v>
      </c>
      <c r="C172" t="s">
        <v>274</v>
      </c>
      <c r="D172" t="s">
        <v>4057</v>
      </c>
      <c r="E172" t="s">
        <v>12124</v>
      </c>
      <c r="F172" t="s">
        <v>4055</v>
      </c>
      <c r="G172" t="s">
        <v>2896</v>
      </c>
      <c r="I172" t="s">
        <v>461</v>
      </c>
      <c r="J172" t="s">
        <v>266</v>
      </c>
      <c r="K172" t="s">
        <v>4014</v>
      </c>
      <c r="L172" t="s">
        <v>4056</v>
      </c>
      <c r="M172" t="s">
        <v>557</v>
      </c>
      <c r="N172" t="s">
        <v>556</v>
      </c>
      <c r="O172">
        <v>20</v>
      </c>
      <c r="P172" t="s">
        <v>17796</v>
      </c>
      <c r="Q172">
        <v>1</v>
      </c>
      <c r="S172">
        <v>1</v>
      </c>
      <c r="T172" s="108">
        <v>1</v>
      </c>
      <c r="U172">
        <v>1</v>
      </c>
      <c r="V172" t="s">
        <v>270</v>
      </c>
      <c r="W172" t="s">
        <v>167</v>
      </c>
      <c r="X172">
        <v>1</v>
      </c>
      <c r="Y172">
        <v>1</v>
      </c>
      <c r="Z172">
        <v>0</v>
      </c>
      <c r="AA172">
        <v>0</v>
      </c>
      <c r="AB172">
        <v>0</v>
      </c>
      <c r="AC172">
        <v>0</v>
      </c>
      <c r="AD172">
        <v>0</v>
      </c>
      <c r="AE172">
        <v>0</v>
      </c>
    </row>
    <row r="173" spans="1:31" x14ac:dyDescent="0.3">
      <c r="A173" t="s">
        <v>556</v>
      </c>
      <c r="B173" t="s">
        <v>4054</v>
      </c>
      <c r="C173" t="s">
        <v>294</v>
      </c>
      <c r="D173" t="s">
        <v>4057</v>
      </c>
      <c r="E173" t="s">
        <v>12124</v>
      </c>
      <c r="F173" t="s">
        <v>4055</v>
      </c>
      <c r="G173" t="s">
        <v>2896</v>
      </c>
      <c r="I173" t="s">
        <v>461</v>
      </c>
      <c r="J173" t="s">
        <v>266</v>
      </c>
      <c r="K173" t="s">
        <v>4014</v>
      </c>
      <c r="L173" t="s">
        <v>4056</v>
      </c>
      <c r="M173" t="s">
        <v>557</v>
      </c>
      <c r="N173" t="s">
        <v>556</v>
      </c>
      <c r="O173">
        <v>2</v>
      </c>
      <c r="P173" t="s">
        <v>272</v>
      </c>
      <c r="Q173">
        <v>2</v>
      </c>
      <c r="S173">
        <v>3</v>
      </c>
      <c r="T173" s="108">
        <v>6</v>
      </c>
      <c r="U173">
        <v>1</v>
      </c>
      <c r="V173" t="s">
        <v>270</v>
      </c>
      <c r="W173" t="s">
        <v>167</v>
      </c>
      <c r="X173">
        <v>1</v>
      </c>
      <c r="Y173">
        <v>1</v>
      </c>
      <c r="Z173">
        <v>0</v>
      </c>
      <c r="AA173">
        <v>1</v>
      </c>
      <c r="AB173">
        <v>0</v>
      </c>
      <c r="AC173">
        <v>1</v>
      </c>
      <c r="AD173">
        <v>0</v>
      </c>
      <c r="AE173">
        <v>0</v>
      </c>
    </row>
    <row r="174" spans="1:31" x14ac:dyDescent="0.3">
      <c r="A174" t="s">
        <v>556</v>
      </c>
      <c r="B174" t="s">
        <v>4054</v>
      </c>
      <c r="C174" t="s">
        <v>262</v>
      </c>
      <c r="D174" t="s">
        <v>4057</v>
      </c>
      <c r="E174" t="s">
        <v>12124</v>
      </c>
      <c r="F174" t="s">
        <v>4055</v>
      </c>
      <c r="G174" t="s">
        <v>2896</v>
      </c>
      <c r="I174" t="s">
        <v>461</v>
      </c>
      <c r="J174" t="s">
        <v>266</v>
      </c>
      <c r="K174" t="s">
        <v>4014</v>
      </c>
      <c r="L174" t="s">
        <v>4056</v>
      </c>
      <c r="M174" t="s">
        <v>555</v>
      </c>
      <c r="N174" t="s">
        <v>556</v>
      </c>
      <c r="O174">
        <v>1</v>
      </c>
      <c r="P174" t="s">
        <v>282</v>
      </c>
      <c r="Q174">
        <v>2</v>
      </c>
      <c r="S174">
        <v>1</v>
      </c>
      <c r="T174" s="108">
        <v>2</v>
      </c>
      <c r="U174">
        <v>1</v>
      </c>
      <c r="V174" t="s">
        <v>270</v>
      </c>
      <c r="W174" t="s">
        <v>167</v>
      </c>
      <c r="X174">
        <v>1</v>
      </c>
      <c r="Y174">
        <v>0</v>
      </c>
      <c r="Z174">
        <v>1</v>
      </c>
      <c r="AA174">
        <v>0</v>
      </c>
      <c r="AB174">
        <v>0</v>
      </c>
      <c r="AC174">
        <v>0</v>
      </c>
      <c r="AD174">
        <v>0</v>
      </c>
      <c r="AE174">
        <v>0</v>
      </c>
    </row>
    <row r="175" spans="1:31" x14ac:dyDescent="0.3">
      <c r="A175" t="s">
        <v>556</v>
      </c>
      <c r="B175" t="s">
        <v>4058</v>
      </c>
      <c r="C175" t="s">
        <v>274</v>
      </c>
      <c r="D175" t="s">
        <v>8592</v>
      </c>
      <c r="E175" t="s">
        <v>12125</v>
      </c>
      <c r="F175" t="s">
        <v>4059</v>
      </c>
      <c r="G175" t="s">
        <v>2896</v>
      </c>
      <c r="I175" t="s">
        <v>461</v>
      </c>
      <c r="J175" t="s">
        <v>266</v>
      </c>
      <c r="K175" t="s">
        <v>4060</v>
      </c>
      <c r="L175" t="s">
        <v>19194</v>
      </c>
      <c r="M175" t="s">
        <v>555</v>
      </c>
      <c r="N175" t="s">
        <v>556</v>
      </c>
      <c r="O175">
        <v>1</v>
      </c>
      <c r="P175" t="s">
        <v>282</v>
      </c>
      <c r="Q175">
        <v>3</v>
      </c>
      <c r="S175">
        <v>2</v>
      </c>
      <c r="T175" s="108">
        <v>6</v>
      </c>
      <c r="U175">
        <v>1</v>
      </c>
      <c r="V175" t="s">
        <v>270</v>
      </c>
      <c r="W175" t="s">
        <v>167</v>
      </c>
      <c r="X175">
        <v>1</v>
      </c>
      <c r="Y175">
        <v>1</v>
      </c>
      <c r="Z175">
        <v>0</v>
      </c>
      <c r="AA175">
        <v>0</v>
      </c>
      <c r="AB175">
        <v>0</v>
      </c>
      <c r="AC175">
        <v>1</v>
      </c>
      <c r="AD175">
        <v>0</v>
      </c>
      <c r="AE175">
        <v>0</v>
      </c>
    </row>
    <row r="176" spans="1:31" x14ac:dyDescent="0.3">
      <c r="A176" t="s">
        <v>556</v>
      </c>
      <c r="B176" t="s">
        <v>4058</v>
      </c>
      <c r="C176" t="s">
        <v>274</v>
      </c>
      <c r="D176" t="s">
        <v>8592</v>
      </c>
      <c r="E176" t="s">
        <v>12125</v>
      </c>
      <c r="F176" t="s">
        <v>4059</v>
      </c>
      <c r="G176" t="s">
        <v>2896</v>
      </c>
      <c r="I176" t="s">
        <v>461</v>
      </c>
      <c r="J176" t="s">
        <v>266</v>
      </c>
      <c r="K176" t="s">
        <v>4060</v>
      </c>
      <c r="L176" t="s">
        <v>19194</v>
      </c>
      <c r="M176" t="s">
        <v>557</v>
      </c>
      <c r="N176" t="s">
        <v>556</v>
      </c>
      <c r="O176">
        <v>2</v>
      </c>
      <c r="P176" t="s">
        <v>272</v>
      </c>
      <c r="Q176">
        <v>3</v>
      </c>
      <c r="S176">
        <v>6</v>
      </c>
      <c r="T176" s="108">
        <v>18</v>
      </c>
      <c r="U176">
        <v>1</v>
      </c>
      <c r="V176" t="s">
        <v>270</v>
      </c>
      <c r="W176" t="s">
        <v>167</v>
      </c>
      <c r="X176">
        <v>1</v>
      </c>
      <c r="Y176">
        <v>1</v>
      </c>
      <c r="Z176">
        <v>1</v>
      </c>
      <c r="AA176">
        <v>1</v>
      </c>
      <c r="AB176">
        <v>1</v>
      </c>
      <c r="AC176">
        <v>1</v>
      </c>
      <c r="AD176">
        <v>1</v>
      </c>
      <c r="AE176">
        <v>0</v>
      </c>
    </row>
    <row r="177" spans="1:31" x14ac:dyDescent="0.3">
      <c r="A177" t="s">
        <v>556</v>
      </c>
      <c r="B177" t="s">
        <v>4058</v>
      </c>
      <c r="C177" t="s">
        <v>294</v>
      </c>
      <c r="D177" t="s">
        <v>8592</v>
      </c>
      <c r="E177" t="s">
        <v>12125</v>
      </c>
      <c r="F177" t="s">
        <v>4059</v>
      </c>
      <c r="G177" t="s">
        <v>2896</v>
      </c>
      <c r="I177" t="s">
        <v>461</v>
      </c>
      <c r="J177" t="s">
        <v>266</v>
      </c>
      <c r="K177" t="s">
        <v>4060</v>
      </c>
      <c r="L177" t="s">
        <v>17317</v>
      </c>
      <c r="M177" t="s">
        <v>557</v>
      </c>
      <c r="N177" t="s">
        <v>556</v>
      </c>
      <c r="O177">
        <v>20</v>
      </c>
      <c r="P177" t="s">
        <v>425</v>
      </c>
      <c r="Q177">
        <v>0.32</v>
      </c>
      <c r="S177">
        <v>9</v>
      </c>
      <c r="T177" s="108">
        <v>2.88</v>
      </c>
      <c r="U177">
        <v>1</v>
      </c>
      <c r="V177" t="s">
        <v>270</v>
      </c>
      <c r="W177" t="s">
        <v>167</v>
      </c>
      <c r="X177">
        <v>3</v>
      </c>
      <c r="Y177">
        <v>3</v>
      </c>
      <c r="Z177">
        <v>0</v>
      </c>
      <c r="AA177">
        <v>3</v>
      </c>
      <c r="AB177">
        <v>0</v>
      </c>
      <c r="AC177">
        <v>3</v>
      </c>
      <c r="AD177">
        <v>0</v>
      </c>
      <c r="AE177">
        <v>0</v>
      </c>
    </row>
    <row r="178" spans="1:31" x14ac:dyDescent="0.3">
      <c r="A178" t="s">
        <v>556</v>
      </c>
      <c r="B178" t="s">
        <v>4107</v>
      </c>
      <c r="C178" t="s">
        <v>274</v>
      </c>
      <c r="D178" t="s">
        <v>4108</v>
      </c>
      <c r="E178" t="s">
        <v>12128</v>
      </c>
      <c r="F178" t="s">
        <v>4109</v>
      </c>
      <c r="G178" t="s">
        <v>2896</v>
      </c>
      <c r="I178" t="s">
        <v>461</v>
      </c>
      <c r="J178" t="s">
        <v>266</v>
      </c>
      <c r="K178" t="s">
        <v>4014</v>
      </c>
      <c r="L178" t="s">
        <v>4110</v>
      </c>
      <c r="M178" t="s">
        <v>557</v>
      </c>
      <c r="N178" t="s">
        <v>556</v>
      </c>
      <c r="O178">
        <v>20</v>
      </c>
      <c r="P178" t="s">
        <v>425</v>
      </c>
      <c r="Q178">
        <v>0.32</v>
      </c>
      <c r="S178">
        <v>6</v>
      </c>
      <c r="T178" s="108">
        <v>1.92</v>
      </c>
      <c r="U178">
        <v>1</v>
      </c>
      <c r="V178" t="s">
        <v>270</v>
      </c>
      <c r="W178" t="s">
        <v>167</v>
      </c>
      <c r="X178">
        <v>3</v>
      </c>
      <c r="Y178">
        <v>3</v>
      </c>
      <c r="Z178">
        <v>0</v>
      </c>
      <c r="AA178">
        <v>0</v>
      </c>
      <c r="AB178">
        <v>3</v>
      </c>
      <c r="AC178">
        <v>0</v>
      </c>
      <c r="AD178">
        <v>0</v>
      </c>
      <c r="AE178">
        <v>0</v>
      </c>
    </row>
    <row r="179" spans="1:31" x14ac:dyDescent="0.3">
      <c r="A179" t="s">
        <v>556</v>
      </c>
      <c r="B179" t="s">
        <v>4107</v>
      </c>
      <c r="C179" t="s">
        <v>262</v>
      </c>
      <c r="D179" t="s">
        <v>4108</v>
      </c>
      <c r="E179" t="s">
        <v>12128</v>
      </c>
      <c r="F179" t="s">
        <v>4109</v>
      </c>
      <c r="G179" t="s">
        <v>2896</v>
      </c>
      <c r="I179" t="s">
        <v>461</v>
      </c>
      <c r="J179" t="s">
        <v>266</v>
      </c>
      <c r="K179" t="s">
        <v>4014</v>
      </c>
      <c r="L179" t="s">
        <v>4110</v>
      </c>
      <c r="M179" t="s">
        <v>555</v>
      </c>
      <c r="N179" t="s">
        <v>556</v>
      </c>
      <c r="O179">
        <v>1</v>
      </c>
      <c r="P179" t="s">
        <v>282</v>
      </c>
      <c r="Q179">
        <v>3</v>
      </c>
      <c r="S179">
        <v>1</v>
      </c>
      <c r="T179" s="108">
        <v>3</v>
      </c>
      <c r="U179">
        <v>1</v>
      </c>
      <c r="V179" t="s">
        <v>270</v>
      </c>
      <c r="W179" t="s">
        <v>167</v>
      </c>
      <c r="X179">
        <v>1</v>
      </c>
      <c r="Y179">
        <v>0</v>
      </c>
      <c r="Z179">
        <v>1</v>
      </c>
      <c r="AA179">
        <v>0</v>
      </c>
      <c r="AB179">
        <v>0</v>
      </c>
      <c r="AC179">
        <v>0</v>
      </c>
      <c r="AD179">
        <v>0</v>
      </c>
      <c r="AE179">
        <v>0</v>
      </c>
    </row>
    <row r="180" spans="1:31" x14ac:dyDescent="0.3">
      <c r="A180" t="s">
        <v>556</v>
      </c>
      <c r="B180" t="s">
        <v>4107</v>
      </c>
      <c r="C180" t="s">
        <v>525</v>
      </c>
      <c r="D180" t="s">
        <v>4108</v>
      </c>
      <c r="E180" t="s">
        <v>12128</v>
      </c>
      <c r="F180" t="s">
        <v>4109</v>
      </c>
      <c r="G180" t="s">
        <v>2896</v>
      </c>
      <c r="I180" t="s">
        <v>461</v>
      </c>
      <c r="J180" t="s">
        <v>266</v>
      </c>
      <c r="K180" t="s">
        <v>4014</v>
      </c>
      <c r="L180" t="s">
        <v>16529</v>
      </c>
      <c r="M180" t="s">
        <v>557</v>
      </c>
      <c r="N180" t="s">
        <v>556</v>
      </c>
      <c r="O180">
        <v>2</v>
      </c>
      <c r="P180" t="s">
        <v>272</v>
      </c>
      <c r="Q180">
        <v>4</v>
      </c>
      <c r="S180">
        <v>3</v>
      </c>
      <c r="T180" s="108">
        <v>12</v>
      </c>
      <c r="U180">
        <v>1</v>
      </c>
      <c r="V180" t="s">
        <v>270</v>
      </c>
      <c r="W180" t="s">
        <v>167</v>
      </c>
      <c r="X180">
        <v>1</v>
      </c>
      <c r="Y180">
        <v>1</v>
      </c>
      <c r="Z180">
        <v>0</v>
      </c>
      <c r="AA180">
        <v>1</v>
      </c>
      <c r="AB180">
        <v>0</v>
      </c>
      <c r="AC180">
        <v>1</v>
      </c>
      <c r="AD180">
        <v>0</v>
      </c>
      <c r="AE180">
        <v>0</v>
      </c>
    </row>
    <row r="181" spans="1:31" x14ac:dyDescent="0.3">
      <c r="A181" t="s">
        <v>556</v>
      </c>
      <c r="B181" t="s">
        <v>4114</v>
      </c>
      <c r="C181" t="s">
        <v>274</v>
      </c>
      <c r="D181" t="s">
        <v>4115</v>
      </c>
      <c r="E181" t="s">
        <v>12225</v>
      </c>
      <c r="F181" t="s">
        <v>4113</v>
      </c>
      <c r="G181" t="s">
        <v>4116</v>
      </c>
      <c r="I181" t="s">
        <v>461</v>
      </c>
      <c r="J181" t="s">
        <v>266</v>
      </c>
      <c r="K181" t="s">
        <v>4117</v>
      </c>
      <c r="L181" t="s">
        <v>4118</v>
      </c>
      <c r="M181" t="s">
        <v>557</v>
      </c>
      <c r="N181" t="s">
        <v>556</v>
      </c>
      <c r="O181">
        <v>2</v>
      </c>
      <c r="P181" t="s">
        <v>272</v>
      </c>
      <c r="Q181">
        <v>2</v>
      </c>
      <c r="S181">
        <v>1</v>
      </c>
      <c r="T181" s="108">
        <v>2</v>
      </c>
      <c r="U181">
        <v>1</v>
      </c>
      <c r="V181" t="s">
        <v>270</v>
      </c>
      <c r="W181" t="s">
        <v>167</v>
      </c>
      <c r="X181">
        <v>1</v>
      </c>
      <c r="Y181">
        <v>0</v>
      </c>
      <c r="Z181">
        <v>0</v>
      </c>
      <c r="AA181">
        <v>1</v>
      </c>
      <c r="AB181">
        <v>0</v>
      </c>
      <c r="AC181">
        <v>0</v>
      </c>
      <c r="AD181">
        <v>0</v>
      </c>
      <c r="AE181">
        <v>0</v>
      </c>
    </row>
    <row r="182" spans="1:31" x14ac:dyDescent="0.3">
      <c r="A182" t="s">
        <v>556</v>
      </c>
      <c r="B182" t="s">
        <v>4114</v>
      </c>
      <c r="C182" t="s">
        <v>274</v>
      </c>
      <c r="D182" t="s">
        <v>4115</v>
      </c>
      <c r="E182" t="s">
        <v>12225</v>
      </c>
      <c r="F182" t="s">
        <v>4113</v>
      </c>
      <c r="G182" t="s">
        <v>4116</v>
      </c>
      <c r="I182" t="s">
        <v>461</v>
      </c>
      <c r="J182" t="s">
        <v>266</v>
      </c>
      <c r="K182" t="s">
        <v>4117</v>
      </c>
      <c r="L182" t="s">
        <v>4118</v>
      </c>
      <c r="M182" t="s">
        <v>555</v>
      </c>
      <c r="N182" t="s">
        <v>556</v>
      </c>
      <c r="O182">
        <v>1</v>
      </c>
      <c r="P182" t="s">
        <v>282</v>
      </c>
      <c r="Q182">
        <v>2</v>
      </c>
      <c r="S182">
        <v>1</v>
      </c>
      <c r="T182" s="108">
        <v>2</v>
      </c>
      <c r="U182">
        <v>1</v>
      </c>
      <c r="V182" t="s">
        <v>270</v>
      </c>
      <c r="W182" t="s">
        <v>167</v>
      </c>
      <c r="X182">
        <v>1</v>
      </c>
      <c r="Y182">
        <v>0</v>
      </c>
      <c r="Z182">
        <v>1</v>
      </c>
      <c r="AA182">
        <v>0</v>
      </c>
      <c r="AB182">
        <v>0</v>
      </c>
      <c r="AC182">
        <v>0</v>
      </c>
      <c r="AD182">
        <v>0</v>
      </c>
      <c r="AE182">
        <v>0</v>
      </c>
    </row>
    <row r="183" spans="1:31" x14ac:dyDescent="0.3">
      <c r="A183" t="s">
        <v>556</v>
      </c>
      <c r="B183" t="s">
        <v>12130</v>
      </c>
      <c r="C183" t="s">
        <v>274</v>
      </c>
      <c r="D183" t="s">
        <v>12131</v>
      </c>
      <c r="E183" t="s">
        <v>12132</v>
      </c>
      <c r="F183" t="s">
        <v>3129</v>
      </c>
      <c r="G183" t="s">
        <v>2896</v>
      </c>
      <c r="I183" t="s">
        <v>461</v>
      </c>
      <c r="J183" t="s">
        <v>266</v>
      </c>
      <c r="K183" t="s">
        <v>4014</v>
      </c>
      <c r="L183" t="s">
        <v>19195</v>
      </c>
      <c r="M183" t="s">
        <v>555</v>
      </c>
      <c r="N183" t="s">
        <v>556</v>
      </c>
      <c r="O183">
        <v>1</v>
      </c>
      <c r="P183" t="s">
        <v>266</v>
      </c>
      <c r="Q183">
        <v>0.48</v>
      </c>
      <c r="S183">
        <v>1</v>
      </c>
      <c r="T183" s="108">
        <v>0.48</v>
      </c>
      <c r="U183">
        <v>1</v>
      </c>
      <c r="V183" t="s">
        <v>270</v>
      </c>
      <c r="W183" t="s">
        <v>167</v>
      </c>
      <c r="X183">
        <v>1</v>
      </c>
      <c r="Y183">
        <v>0</v>
      </c>
      <c r="Z183">
        <v>0</v>
      </c>
      <c r="AA183">
        <v>0</v>
      </c>
      <c r="AB183">
        <v>0</v>
      </c>
      <c r="AC183">
        <v>1</v>
      </c>
      <c r="AD183">
        <v>0</v>
      </c>
      <c r="AE183">
        <v>0</v>
      </c>
    </row>
    <row r="184" spans="1:31" x14ac:dyDescent="0.3">
      <c r="A184" t="s">
        <v>556</v>
      </c>
      <c r="B184" t="s">
        <v>12130</v>
      </c>
      <c r="C184" t="s">
        <v>274</v>
      </c>
      <c r="D184" t="s">
        <v>12131</v>
      </c>
      <c r="E184" t="s">
        <v>12132</v>
      </c>
      <c r="F184" t="s">
        <v>3129</v>
      </c>
      <c r="G184" t="s">
        <v>2896</v>
      </c>
      <c r="I184" t="s">
        <v>461</v>
      </c>
      <c r="J184" t="s">
        <v>266</v>
      </c>
      <c r="K184" t="s">
        <v>4014</v>
      </c>
      <c r="L184" t="s">
        <v>19195</v>
      </c>
      <c r="M184" t="s">
        <v>557</v>
      </c>
      <c r="N184" t="s">
        <v>556</v>
      </c>
      <c r="O184">
        <v>2</v>
      </c>
      <c r="P184" t="s">
        <v>288</v>
      </c>
      <c r="Q184">
        <v>0.48</v>
      </c>
      <c r="S184">
        <v>1</v>
      </c>
      <c r="T184" s="108">
        <v>0.48</v>
      </c>
      <c r="U184">
        <v>1</v>
      </c>
      <c r="V184" t="s">
        <v>270</v>
      </c>
      <c r="W184" t="s">
        <v>167</v>
      </c>
      <c r="X184">
        <v>1</v>
      </c>
      <c r="Y184">
        <v>0</v>
      </c>
      <c r="Z184">
        <v>0</v>
      </c>
      <c r="AA184">
        <v>0</v>
      </c>
      <c r="AB184">
        <v>0</v>
      </c>
      <c r="AC184">
        <v>1</v>
      </c>
      <c r="AD184">
        <v>0</v>
      </c>
      <c r="AE184">
        <v>0</v>
      </c>
    </row>
    <row r="185" spans="1:31" x14ac:dyDescent="0.3">
      <c r="A185" t="s">
        <v>556</v>
      </c>
      <c r="B185" t="s">
        <v>12130</v>
      </c>
      <c r="C185" t="s">
        <v>274</v>
      </c>
      <c r="D185" t="s">
        <v>12131</v>
      </c>
      <c r="E185" t="s">
        <v>12132</v>
      </c>
      <c r="F185" t="s">
        <v>3129</v>
      </c>
      <c r="G185" t="s">
        <v>2896</v>
      </c>
      <c r="I185" t="s">
        <v>461</v>
      </c>
      <c r="J185" t="s">
        <v>266</v>
      </c>
      <c r="K185" t="s">
        <v>4014</v>
      </c>
      <c r="L185" t="s">
        <v>19195</v>
      </c>
      <c r="M185" t="s">
        <v>557</v>
      </c>
      <c r="N185" t="s">
        <v>556</v>
      </c>
      <c r="O185">
        <v>20</v>
      </c>
      <c r="P185" t="s">
        <v>425</v>
      </c>
      <c r="Q185">
        <v>0.32</v>
      </c>
      <c r="S185">
        <v>1</v>
      </c>
      <c r="T185" s="108">
        <v>0.32</v>
      </c>
      <c r="U185">
        <v>1</v>
      </c>
      <c r="V185" t="s">
        <v>270</v>
      </c>
      <c r="W185" t="s">
        <v>167</v>
      </c>
      <c r="X185">
        <v>1</v>
      </c>
      <c r="Y185">
        <v>0</v>
      </c>
      <c r="Z185">
        <v>0</v>
      </c>
      <c r="AA185">
        <v>0</v>
      </c>
      <c r="AB185">
        <v>1</v>
      </c>
      <c r="AC185">
        <v>0</v>
      </c>
      <c r="AD185">
        <v>0</v>
      </c>
      <c r="AE185">
        <v>0</v>
      </c>
    </row>
    <row r="186" spans="1:31" x14ac:dyDescent="0.3">
      <c r="A186" t="s">
        <v>556</v>
      </c>
      <c r="B186" t="s">
        <v>16579</v>
      </c>
      <c r="C186" t="s">
        <v>274</v>
      </c>
      <c r="D186" t="s">
        <v>16580</v>
      </c>
      <c r="E186" t="s">
        <v>16581</v>
      </c>
      <c r="F186" t="s">
        <v>1480</v>
      </c>
      <c r="G186" t="s">
        <v>2896</v>
      </c>
      <c r="I186" t="s">
        <v>461</v>
      </c>
      <c r="J186" t="s">
        <v>266</v>
      </c>
      <c r="K186" t="s">
        <v>3598</v>
      </c>
      <c r="L186" t="s">
        <v>16582</v>
      </c>
      <c r="M186" t="s">
        <v>555</v>
      </c>
      <c r="N186" t="s">
        <v>556</v>
      </c>
      <c r="O186">
        <v>1</v>
      </c>
      <c r="P186" t="s">
        <v>266</v>
      </c>
      <c r="Q186">
        <v>0.17</v>
      </c>
      <c r="S186">
        <v>1</v>
      </c>
      <c r="T186" s="108">
        <v>0.17</v>
      </c>
      <c r="U186">
        <v>1</v>
      </c>
      <c r="V186" t="s">
        <v>270</v>
      </c>
      <c r="W186" t="s">
        <v>167</v>
      </c>
      <c r="X186">
        <v>1</v>
      </c>
      <c r="Y186">
        <v>0</v>
      </c>
      <c r="Z186">
        <v>0</v>
      </c>
      <c r="AA186">
        <v>1</v>
      </c>
      <c r="AB186">
        <v>0</v>
      </c>
      <c r="AC186">
        <v>0</v>
      </c>
      <c r="AD186">
        <v>0</v>
      </c>
      <c r="AE186">
        <v>0</v>
      </c>
    </row>
    <row r="187" spans="1:31" x14ac:dyDescent="0.3">
      <c r="A187" t="s">
        <v>556</v>
      </c>
      <c r="B187" t="s">
        <v>16579</v>
      </c>
      <c r="C187" t="s">
        <v>274</v>
      </c>
      <c r="D187" t="s">
        <v>16580</v>
      </c>
      <c r="E187" t="s">
        <v>16581</v>
      </c>
      <c r="F187" t="s">
        <v>1480</v>
      </c>
      <c r="G187" t="s">
        <v>2896</v>
      </c>
      <c r="I187" t="s">
        <v>461</v>
      </c>
      <c r="J187" t="s">
        <v>266</v>
      </c>
      <c r="K187" t="s">
        <v>3598</v>
      </c>
      <c r="L187" t="s">
        <v>16582</v>
      </c>
      <c r="M187" t="s">
        <v>557</v>
      </c>
      <c r="N187" t="s">
        <v>556</v>
      </c>
      <c r="O187">
        <v>2</v>
      </c>
      <c r="P187" t="s">
        <v>288</v>
      </c>
      <c r="Q187">
        <v>0.32</v>
      </c>
      <c r="S187">
        <v>1</v>
      </c>
      <c r="T187" s="108">
        <v>0.32</v>
      </c>
      <c r="U187">
        <v>1</v>
      </c>
      <c r="V187" t="s">
        <v>270</v>
      </c>
      <c r="W187" t="s">
        <v>167</v>
      </c>
      <c r="X187">
        <v>1</v>
      </c>
      <c r="Y187">
        <v>0</v>
      </c>
      <c r="Z187">
        <v>0</v>
      </c>
      <c r="AA187">
        <v>0</v>
      </c>
      <c r="AB187">
        <v>0</v>
      </c>
      <c r="AC187">
        <v>1</v>
      </c>
      <c r="AD187">
        <v>0</v>
      </c>
      <c r="AE187">
        <v>0</v>
      </c>
    </row>
    <row r="188" spans="1:31" x14ac:dyDescent="0.3">
      <c r="A188" t="s">
        <v>556</v>
      </c>
      <c r="B188" t="s">
        <v>16579</v>
      </c>
      <c r="C188" t="s">
        <v>274</v>
      </c>
      <c r="D188" t="s">
        <v>16580</v>
      </c>
      <c r="E188" t="s">
        <v>16581</v>
      </c>
      <c r="F188" t="s">
        <v>1480</v>
      </c>
      <c r="G188" t="s">
        <v>2896</v>
      </c>
      <c r="I188" t="s">
        <v>461</v>
      </c>
      <c r="J188" t="s">
        <v>266</v>
      </c>
      <c r="K188" t="s">
        <v>3598</v>
      </c>
      <c r="L188" t="s">
        <v>16582</v>
      </c>
      <c r="M188" t="s">
        <v>557</v>
      </c>
      <c r="N188" t="s">
        <v>556</v>
      </c>
      <c r="O188">
        <v>17</v>
      </c>
      <c r="P188" t="s">
        <v>273</v>
      </c>
      <c r="Q188">
        <v>0.32</v>
      </c>
      <c r="S188">
        <v>2</v>
      </c>
      <c r="T188" s="108">
        <v>0.64</v>
      </c>
      <c r="U188">
        <v>1</v>
      </c>
      <c r="V188" t="s">
        <v>270</v>
      </c>
      <c r="W188" t="s">
        <v>167</v>
      </c>
      <c r="X188">
        <v>2</v>
      </c>
      <c r="Y188">
        <v>2</v>
      </c>
      <c r="Z188">
        <v>0</v>
      </c>
      <c r="AA188">
        <v>0</v>
      </c>
      <c r="AB188">
        <v>0</v>
      </c>
      <c r="AC188">
        <v>0</v>
      </c>
      <c r="AD188">
        <v>0</v>
      </c>
      <c r="AE188">
        <v>0</v>
      </c>
    </row>
    <row r="189" spans="1:31" x14ac:dyDescent="0.3">
      <c r="A189" t="s">
        <v>556</v>
      </c>
      <c r="B189" t="s">
        <v>4208</v>
      </c>
      <c r="C189" t="s">
        <v>294</v>
      </c>
      <c r="D189" t="s">
        <v>4209</v>
      </c>
      <c r="E189" t="s">
        <v>12140</v>
      </c>
      <c r="F189" t="s">
        <v>3179</v>
      </c>
      <c r="G189" t="s">
        <v>2896</v>
      </c>
      <c r="I189" t="s">
        <v>461</v>
      </c>
      <c r="J189" t="s">
        <v>266</v>
      </c>
      <c r="K189" t="s">
        <v>3094</v>
      </c>
      <c r="L189" t="s">
        <v>4210</v>
      </c>
      <c r="M189" t="s">
        <v>557</v>
      </c>
      <c r="N189" t="s">
        <v>556</v>
      </c>
      <c r="O189">
        <v>2</v>
      </c>
      <c r="P189" t="s">
        <v>288</v>
      </c>
      <c r="Q189">
        <v>0.48</v>
      </c>
      <c r="S189">
        <v>9</v>
      </c>
      <c r="T189" s="108">
        <v>4.32</v>
      </c>
      <c r="U189">
        <v>1</v>
      </c>
      <c r="V189" t="s">
        <v>270</v>
      </c>
      <c r="W189" t="s">
        <v>167</v>
      </c>
      <c r="X189">
        <v>9</v>
      </c>
      <c r="Y189">
        <v>0</v>
      </c>
      <c r="Z189">
        <v>0</v>
      </c>
      <c r="AA189">
        <v>0</v>
      </c>
      <c r="AB189">
        <v>0</v>
      </c>
      <c r="AC189">
        <v>9</v>
      </c>
      <c r="AD189">
        <v>0</v>
      </c>
      <c r="AE189">
        <v>0</v>
      </c>
    </row>
    <row r="190" spans="1:31" x14ac:dyDescent="0.3">
      <c r="A190" t="s">
        <v>556</v>
      </c>
      <c r="B190" t="s">
        <v>4208</v>
      </c>
      <c r="C190" t="s">
        <v>294</v>
      </c>
      <c r="D190" t="s">
        <v>4209</v>
      </c>
      <c r="E190" t="s">
        <v>12140</v>
      </c>
      <c r="F190" t="s">
        <v>3179</v>
      </c>
      <c r="G190" t="s">
        <v>2896</v>
      </c>
      <c r="I190" t="s">
        <v>461</v>
      </c>
      <c r="J190" t="s">
        <v>266</v>
      </c>
      <c r="K190" t="s">
        <v>3094</v>
      </c>
      <c r="L190" t="s">
        <v>4210</v>
      </c>
      <c r="M190" t="s">
        <v>557</v>
      </c>
      <c r="N190" t="s">
        <v>556</v>
      </c>
      <c r="O190">
        <v>20</v>
      </c>
      <c r="P190" t="s">
        <v>425</v>
      </c>
      <c r="Q190">
        <v>0.32</v>
      </c>
      <c r="S190">
        <v>2</v>
      </c>
      <c r="T190" s="108">
        <v>0.64</v>
      </c>
      <c r="U190">
        <v>1</v>
      </c>
      <c r="V190" t="s">
        <v>270</v>
      </c>
      <c r="W190" t="s">
        <v>167</v>
      </c>
      <c r="X190">
        <v>2</v>
      </c>
      <c r="Y190">
        <v>0</v>
      </c>
      <c r="Z190">
        <v>0</v>
      </c>
      <c r="AA190">
        <v>0</v>
      </c>
      <c r="AB190">
        <v>2</v>
      </c>
      <c r="AC190">
        <v>0</v>
      </c>
      <c r="AD190">
        <v>0</v>
      </c>
      <c r="AE190">
        <v>0</v>
      </c>
    </row>
    <row r="191" spans="1:31" x14ac:dyDescent="0.3">
      <c r="A191" t="s">
        <v>556</v>
      </c>
      <c r="B191" t="s">
        <v>4208</v>
      </c>
      <c r="C191" t="s">
        <v>294</v>
      </c>
      <c r="D191" t="s">
        <v>4209</v>
      </c>
      <c r="E191" t="s">
        <v>12140</v>
      </c>
      <c r="F191" t="s">
        <v>3179</v>
      </c>
      <c r="G191" t="s">
        <v>2896</v>
      </c>
      <c r="I191" t="s">
        <v>461</v>
      </c>
      <c r="J191" t="s">
        <v>266</v>
      </c>
      <c r="K191" t="s">
        <v>3094</v>
      </c>
      <c r="L191" t="s">
        <v>4210</v>
      </c>
      <c r="M191" t="s">
        <v>555</v>
      </c>
      <c r="N191" t="s">
        <v>556</v>
      </c>
      <c r="O191">
        <v>1</v>
      </c>
      <c r="P191" t="s">
        <v>266</v>
      </c>
      <c r="Q191">
        <v>0.32</v>
      </c>
      <c r="S191">
        <v>4</v>
      </c>
      <c r="T191" s="108">
        <v>1.28</v>
      </c>
      <c r="U191">
        <v>1</v>
      </c>
      <c r="V191" t="s">
        <v>270</v>
      </c>
      <c r="W191" t="s">
        <v>167</v>
      </c>
      <c r="X191">
        <v>2</v>
      </c>
      <c r="Y191">
        <v>0</v>
      </c>
      <c r="Z191">
        <v>2</v>
      </c>
      <c r="AA191">
        <v>0</v>
      </c>
      <c r="AB191">
        <v>0</v>
      </c>
      <c r="AC191">
        <v>2</v>
      </c>
      <c r="AD191">
        <v>0</v>
      </c>
      <c r="AE191">
        <v>0</v>
      </c>
    </row>
    <row r="192" spans="1:31" x14ac:dyDescent="0.3">
      <c r="A192" t="s">
        <v>556</v>
      </c>
      <c r="B192" t="s">
        <v>4208</v>
      </c>
      <c r="C192" t="s">
        <v>294</v>
      </c>
      <c r="D192" t="s">
        <v>4209</v>
      </c>
      <c r="E192" t="s">
        <v>12140</v>
      </c>
      <c r="F192" t="s">
        <v>3179</v>
      </c>
      <c r="G192" t="s">
        <v>2896</v>
      </c>
      <c r="I192" t="s">
        <v>461</v>
      </c>
      <c r="J192" t="s">
        <v>266</v>
      </c>
      <c r="K192" t="s">
        <v>3094</v>
      </c>
      <c r="L192" t="s">
        <v>4210</v>
      </c>
      <c r="M192" t="s">
        <v>557</v>
      </c>
      <c r="N192" t="s">
        <v>556</v>
      </c>
      <c r="O192">
        <v>17</v>
      </c>
      <c r="P192" t="s">
        <v>273</v>
      </c>
      <c r="Q192">
        <v>0.48</v>
      </c>
      <c r="S192">
        <v>1</v>
      </c>
      <c r="T192" s="108">
        <v>0.48</v>
      </c>
      <c r="U192">
        <v>1</v>
      </c>
      <c r="V192" t="s">
        <v>270</v>
      </c>
      <c r="W192" t="s">
        <v>167</v>
      </c>
      <c r="X192">
        <v>1</v>
      </c>
      <c r="Y192">
        <v>1</v>
      </c>
      <c r="Z192">
        <v>0</v>
      </c>
      <c r="AA192">
        <v>0</v>
      </c>
      <c r="AB192">
        <v>0</v>
      </c>
      <c r="AC192">
        <v>0</v>
      </c>
      <c r="AD192">
        <v>0</v>
      </c>
      <c r="AE192">
        <v>0</v>
      </c>
    </row>
    <row r="193" spans="1:31" x14ac:dyDescent="0.3">
      <c r="A193" t="s">
        <v>556</v>
      </c>
      <c r="B193" t="s">
        <v>4214</v>
      </c>
      <c r="C193" t="s">
        <v>274</v>
      </c>
      <c r="D193" t="s">
        <v>4215</v>
      </c>
      <c r="E193" t="s">
        <v>12143</v>
      </c>
      <c r="F193" t="s">
        <v>4216</v>
      </c>
      <c r="G193" t="s">
        <v>2896</v>
      </c>
      <c r="I193" t="s">
        <v>461</v>
      </c>
      <c r="J193" t="s">
        <v>266</v>
      </c>
      <c r="K193" t="s">
        <v>3094</v>
      </c>
      <c r="L193" t="s">
        <v>17318</v>
      </c>
      <c r="M193" t="s">
        <v>555</v>
      </c>
      <c r="N193" t="s">
        <v>556</v>
      </c>
      <c r="O193">
        <v>1</v>
      </c>
      <c r="P193" t="s">
        <v>266</v>
      </c>
      <c r="Q193">
        <v>0.32</v>
      </c>
      <c r="S193">
        <v>1</v>
      </c>
      <c r="T193" s="108">
        <v>0.32</v>
      </c>
      <c r="U193">
        <v>1</v>
      </c>
      <c r="V193" t="s">
        <v>270</v>
      </c>
      <c r="W193" t="s">
        <v>167</v>
      </c>
      <c r="X193">
        <v>1</v>
      </c>
      <c r="Y193">
        <v>0</v>
      </c>
      <c r="Z193">
        <v>1</v>
      </c>
      <c r="AA193">
        <v>0</v>
      </c>
      <c r="AB193">
        <v>0</v>
      </c>
      <c r="AC193">
        <v>0</v>
      </c>
      <c r="AD193">
        <v>0</v>
      </c>
      <c r="AE193">
        <v>0</v>
      </c>
    </row>
    <row r="194" spans="1:31" x14ac:dyDescent="0.3">
      <c r="A194" t="s">
        <v>556</v>
      </c>
      <c r="B194" t="s">
        <v>4214</v>
      </c>
      <c r="C194" t="s">
        <v>274</v>
      </c>
      <c r="D194" t="s">
        <v>4215</v>
      </c>
      <c r="E194" t="s">
        <v>12143</v>
      </c>
      <c r="F194" t="s">
        <v>4216</v>
      </c>
      <c r="G194" t="s">
        <v>2896</v>
      </c>
      <c r="I194" t="s">
        <v>461</v>
      </c>
      <c r="J194" t="s">
        <v>266</v>
      </c>
      <c r="K194" t="s">
        <v>3094</v>
      </c>
      <c r="L194" t="s">
        <v>17318</v>
      </c>
      <c r="M194" t="s">
        <v>557</v>
      </c>
      <c r="N194" t="s">
        <v>556</v>
      </c>
      <c r="O194">
        <v>2</v>
      </c>
      <c r="P194" t="s">
        <v>288</v>
      </c>
      <c r="Q194">
        <v>0.32</v>
      </c>
      <c r="S194">
        <v>1</v>
      </c>
      <c r="T194" s="108">
        <v>0.32</v>
      </c>
      <c r="U194">
        <v>1</v>
      </c>
      <c r="V194" t="s">
        <v>270</v>
      </c>
      <c r="W194" t="s">
        <v>167</v>
      </c>
      <c r="X194">
        <v>1</v>
      </c>
      <c r="Y194">
        <v>0</v>
      </c>
      <c r="Z194">
        <v>0</v>
      </c>
      <c r="AA194">
        <v>0</v>
      </c>
      <c r="AB194">
        <v>0</v>
      </c>
      <c r="AC194">
        <v>1</v>
      </c>
      <c r="AD194">
        <v>0</v>
      </c>
      <c r="AE194">
        <v>0</v>
      </c>
    </row>
    <row r="195" spans="1:31" x14ac:dyDescent="0.3">
      <c r="A195" t="s">
        <v>556</v>
      </c>
      <c r="B195" t="s">
        <v>2713</v>
      </c>
      <c r="C195" t="s">
        <v>3621</v>
      </c>
      <c r="D195" t="s">
        <v>3669</v>
      </c>
      <c r="E195" t="s">
        <v>12106</v>
      </c>
      <c r="F195" t="s">
        <v>1637</v>
      </c>
      <c r="G195" t="s">
        <v>2896</v>
      </c>
      <c r="I195" t="s">
        <v>461</v>
      </c>
      <c r="J195" t="s">
        <v>266</v>
      </c>
      <c r="K195" t="s">
        <v>3598</v>
      </c>
      <c r="L195" t="s">
        <v>2720</v>
      </c>
      <c r="M195" t="s">
        <v>555</v>
      </c>
      <c r="N195" t="s">
        <v>556</v>
      </c>
      <c r="O195">
        <v>13</v>
      </c>
      <c r="P195" t="s">
        <v>266</v>
      </c>
      <c r="Q195">
        <v>0.48</v>
      </c>
      <c r="S195">
        <v>1</v>
      </c>
      <c r="T195" s="108">
        <v>0.48</v>
      </c>
      <c r="U195">
        <v>1</v>
      </c>
      <c r="V195" t="s">
        <v>270</v>
      </c>
      <c r="W195" t="s">
        <v>167</v>
      </c>
      <c r="X195">
        <v>1</v>
      </c>
      <c r="Y195">
        <v>0</v>
      </c>
      <c r="Z195">
        <v>1</v>
      </c>
      <c r="AA195">
        <v>0</v>
      </c>
      <c r="AB195">
        <v>0</v>
      </c>
      <c r="AC195">
        <v>0</v>
      </c>
      <c r="AD195">
        <v>0</v>
      </c>
      <c r="AE195">
        <v>0</v>
      </c>
    </row>
    <row r="196" spans="1:31" x14ac:dyDescent="0.3">
      <c r="A196" t="s">
        <v>556</v>
      </c>
      <c r="B196" t="s">
        <v>2713</v>
      </c>
      <c r="C196" t="s">
        <v>3626</v>
      </c>
      <c r="D196" t="s">
        <v>3627</v>
      </c>
      <c r="E196" t="s">
        <v>12104</v>
      </c>
      <c r="F196" t="s">
        <v>3618</v>
      </c>
      <c r="G196" t="s">
        <v>2896</v>
      </c>
      <c r="I196" t="s">
        <v>461</v>
      </c>
      <c r="J196" t="s">
        <v>266</v>
      </c>
      <c r="K196" t="s">
        <v>3598</v>
      </c>
      <c r="L196" t="s">
        <v>2720</v>
      </c>
      <c r="M196" t="s">
        <v>555</v>
      </c>
      <c r="N196" t="s">
        <v>556</v>
      </c>
      <c r="O196">
        <v>13</v>
      </c>
      <c r="P196" t="s">
        <v>266</v>
      </c>
      <c r="Q196">
        <v>0.17</v>
      </c>
      <c r="S196">
        <v>2</v>
      </c>
      <c r="T196" s="108">
        <v>0.34</v>
      </c>
      <c r="U196">
        <v>1</v>
      </c>
      <c r="V196" t="s">
        <v>270</v>
      </c>
      <c r="W196" t="s">
        <v>167</v>
      </c>
      <c r="X196">
        <v>1</v>
      </c>
      <c r="Y196">
        <v>0</v>
      </c>
      <c r="Z196">
        <v>0</v>
      </c>
      <c r="AA196">
        <v>1</v>
      </c>
      <c r="AB196">
        <v>0</v>
      </c>
      <c r="AC196">
        <v>0</v>
      </c>
      <c r="AD196">
        <v>0</v>
      </c>
      <c r="AE196">
        <v>1</v>
      </c>
    </row>
    <row r="197" spans="1:31" x14ac:dyDescent="0.3">
      <c r="A197" t="s">
        <v>556</v>
      </c>
      <c r="B197" t="s">
        <v>2713</v>
      </c>
      <c r="C197" t="s">
        <v>3626</v>
      </c>
      <c r="D197" t="s">
        <v>3627</v>
      </c>
      <c r="E197" t="s">
        <v>12104</v>
      </c>
      <c r="F197" t="s">
        <v>3618</v>
      </c>
      <c r="G197" t="s">
        <v>2896</v>
      </c>
      <c r="I197" t="s">
        <v>461</v>
      </c>
      <c r="J197" t="s">
        <v>266</v>
      </c>
      <c r="K197" t="s">
        <v>3598</v>
      </c>
      <c r="L197" t="s">
        <v>2720</v>
      </c>
      <c r="M197" t="s">
        <v>557</v>
      </c>
      <c r="N197" t="s">
        <v>556</v>
      </c>
      <c r="O197">
        <v>14</v>
      </c>
      <c r="P197" t="s">
        <v>288</v>
      </c>
      <c r="Q197">
        <v>0.17</v>
      </c>
      <c r="S197">
        <v>6</v>
      </c>
      <c r="T197" s="108">
        <v>1.02</v>
      </c>
      <c r="U197">
        <v>1</v>
      </c>
      <c r="V197" t="s">
        <v>270</v>
      </c>
      <c r="W197" t="s">
        <v>167</v>
      </c>
      <c r="X197">
        <v>1</v>
      </c>
      <c r="Y197">
        <v>0</v>
      </c>
      <c r="Z197">
        <v>0</v>
      </c>
      <c r="AA197">
        <v>0</v>
      </c>
      <c r="AB197">
        <v>0</v>
      </c>
      <c r="AC197">
        <v>6</v>
      </c>
      <c r="AD197">
        <v>0</v>
      </c>
      <c r="AE197">
        <v>0</v>
      </c>
    </row>
    <row r="198" spans="1:31" x14ac:dyDescent="0.3">
      <c r="A198" t="s">
        <v>556</v>
      </c>
      <c r="B198" t="s">
        <v>2713</v>
      </c>
      <c r="C198" t="s">
        <v>3733</v>
      </c>
      <c r="D198" t="s">
        <v>3734</v>
      </c>
      <c r="E198" t="s">
        <v>12110</v>
      </c>
      <c r="F198" t="s">
        <v>1552</v>
      </c>
      <c r="G198" t="s">
        <v>2896</v>
      </c>
      <c r="I198" t="s">
        <v>461</v>
      </c>
      <c r="J198" t="s">
        <v>266</v>
      </c>
      <c r="K198" t="s">
        <v>3598</v>
      </c>
      <c r="L198" t="s">
        <v>2720</v>
      </c>
      <c r="M198" t="s">
        <v>555</v>
      </c>
      <c r="N198" t="s">
        <v>556</v>
      </c>
      <c r="O198">
        <v>13</v>
      </c>
      <c r="P198" t="s">
        <v>266</v>
      </c>
      <c r="Q198">
        <v>0.17</v>
      </c>
      <c r="S198">
        <v>3</v>
      </c>
      <c r="T198" s="108">
        <v>0.51</v>
      </c>
      <c r="U198">
        <v>1</v>
      </c>
      <c r="V198" t="s">
        <v>270</v>
      </c>
      <c r="W198" t="s">
        <v>167</v>
      </c>
      <c r="X198">
        <v>1</v>
      </c>
      <c r="Y198">
        <v>0</v>
      </c>
      <c r="Z198">
        <v>0</v>
      </c>
      <c r="AA198">
        <v>1</v>
      </c>
      <c r="AB198">
        <v>0</v>
      </c>
      <c r="AC198">
        <v>1</v>
      </c>
      <c r="AD198">
        <v>0</v>
      </c>
      <c r="AE198">
        <v>1</v>
      </c>
    </row>
    <row r="199" spans="1:31" x14ac:dyDescent="0.3">
      <c r="A199" t="s">
        <v>556</v>
      </c>
      <c r="B199" t="s">
        <v>2713</v>
      </c>
      <c r="C199" t="s">
        <v>3822</v>
      </c>
      <c r="D199" t="s">
        <v>3823</v>
      </c>
      <c r="E199" t="s">
        <v>12116</v>
      </c>
      <c r="F199" t="s">
        <v>3821</v>
      </c>
      <c r="G199" t="s">
        <v>2896</v>
      </c>
      <c r="I199" t="s">
        <v>461</v>
      </c>
      <c r="J199" t="s">
        <v>266</v>
      </c>
      <c r="K199" t="s">
        <v>3615</v>
      </c>
      <c r="L199" t="s">
        <v>2720</v>
      </c>
      <c r="M199" t="s">
        <v>555</v>
      </c>
      <c r="N199" t="s">
        <v>556</v>
      </c>
      <c r="O199">
        <v>13</v>
      </c>
      <c r="P199" t="s">
        <v>266</v>
      </c>
      <c r="Q199">
        <v>0.17</v>
      </c>
      <c r="S199">
        <v>3</v>
      </c>
      <c r="T199" s="108">
        <v>0.51</v>
      </c>
      <c r="U199">
        <v>1</v>
      </c>
      <c r="V199" t="s">
        <v>270</v>
      </c>
      <c r="W199" t="s">
        <v>167</v>
      </c>
      <c r="X199">
        <v>1</v>
      </c>
      <c r="Y199">
        <v>0</v>
      </c>
      <c r="Z199">
        <v>0</v>
      </c>
      <c r="AA199">
        <v>1</v>
      </c>
      <c r="AB199">
        <v>0</v>
      </c>
      <c r="AC199">
        <v>1</v>
      </c>
      <c r="AD199">
        <v>0</v>
      </c>
      <c r="AE199">
        <v>1</v>
      </c>
    </row>
    <row r="200" spans="1:31" x14ac:dyDescent="0.3">
      <c r="A200" t="s">
        <v>556</v>
      </c>
      <c r="B200" t="s">
        <v>2713</v>
      </c>
      <c r="C200" t="s">
        <v>3822</v>
      </c>
      <c r="D200" t="s">
        <v>3823</v>
      </c>
      <c r="E200" t="s">
        <v>12116</v>
      </c>
      <c r="F200" t="s">
        <v>3821</v>
      </c>
      <c r="G200" t="s">
        <v>2896</v>
      </c>
      <c r="I200" t="s">
        <v>461</v>
      </c>
      <c r="J200" t="s">
        <v>266</v>
      </c>
      <c r="K200" t="s">
        <v>3615</v>
      </c>
      <c r="L200" t="s">
        <v>2720</v>
      </c>
      <c r="M200" t="s">
        <v>557</v>
      </c>
      <c r="N200" t="s">
        <v>556</v>
      </c>
      <c r="O200">
        <v>14</v>
      </c>
      <c r="P200" t="s">
        <v>288</v>
      </c>
      <c r="Q200">
        <v>0.17</v>
      </c>
      <c r="S200">
        <v>3</v>
      </c>
      <c r="T200" s="108">
        <v>0.51</v>
      </c>
      <c r="U200">
        <v>1</v>
      </c>
      <c r="V200" t="s">
        <v>270</v>
      </c>
      <c r="W200" t="s">
        <v>167</v>
      </c>
      <c r="X200">
        <v>1</v>
      </c>
      <c r="Y200">
        <v>0</v>
      </c>
      <c r="Z200">
        <v>0</v>
      </c>
      <c r="AA200">
        <v>0</v>
      </c>
      <c r="AB200">
        <v>0</v>
      </c>
      <c r="AC200">
        <v>3</v>
      </c>
      <c r="AD200">
        <v>0</v>
      </c>
      <c r="AE200">
        <v>0</v>
      </c>
    </row>
    <row r="201" spans="1:31" x14ac:dyDescent="0.3">
      <c r="A201" t="s">
        <v>556</v>
      </c>
      <c r="B201" t="s">
        <v>2713</v>
      </c>
      <c r="C201" t="s">
        <v>3829</v>
      </c>
      <c r="D201" t="s">
        <v>3830</v>
      </c>
      <c r="E201" t="s">
        <v>12117</v>
      </c>
      <c r="F201" t="s">
        <v>553</v>
      </c>
      <c r="G201" t="s">
        <v>2896</v>
      </c>
      <c r="I201" t="s">
        <v>461</v>
      </c>
      <c r="J201" t="s">
        <v>266</v>
      </c>
      <c r="K201" t="s">
        <v>3828</v>
      </c>
      <c r="L201" t="s">
        <v>2720</v>
      </c>
      <c r="M201" t="s">
        <v>555</v>
      </c>
      <c r="N201" t="s">
        <v>556</v>
      </c>
      <c r="O201">
        <v>13</v>
      </c>
      <c r="P201" t="s">
        <v>266</v>
      </c>
      <c r="Q201">
        <v>0.17</v>
      </c>
      <c r="S201">
        <v>3</v>
      </c>
      <c r="T201" s="108">
        <v>0.51</v>
      </c>
      <c r="U201">
        <v>1</v>
      </c>
      <c r="V201" t="s">
        <v>270</v>
      </c>
      <c r="W201" t="s">
        <v>167</v>
      </c>
      <c r="X201">
        <v>1</v>
      </c>
      <c r="Y201">
        <v>0</v>
      </c>
      <c r="Z201">
        <v>0</v>
      </c>
      <c r="AA201">
        <v>1</v>
      </c>
      <c r="AB201">
        <v>0</v>
      </c>
      <c r="AC201">
        <v>1</v>
      </c>
      <c r="AD201">
        <v>0</v>
      </c>
      <c r="AE201">
        <v>1</v>
      </c>
    </row>
    <row r="202" spans="1:31" x14ac:dyDescent="0.3">
      <c r="A202" t="s">
        <v>556</v>
      </c>
      <c r="B202" t="s">
        <v>2713</v>
      </c>
      <c r="C202" t="s">
        <v>3957</v>
      </c>
      <c r="D202" t="s">
        <v>3958</v>
      </c>
      <c r="E202" t="s">
        <v>12120</v>
      </c>
      <c r="F202" t="s">
        <v>3959</v>
      </c>
      <c r="G202" t="s">
        <v>2896</v>
      </c>
      <c r="I202" t="s">
        <v>461</v>
      </c>
      <c r="J202" t="s">
        <v>266</v>
      </c>
      <c r="K202" t="s">
        <v>3960</v>
      </c>
      <c r="L202" t="s">
        <v>2720</v>
      </c>
      <c r="M202" t="s">
        <v>555</v>
      </c>
      <c r="N202" t="s">
        <v>556</v>
      </c>
      <c r="O202">
        <v>13</v>
      </c>
      <c r="P202" t="s">
        <v>266</v>
      </c>
      <c r="Q202">
        <v>0.17</v>
      </c>
      <c r="S202">
        <v>3</v>
      </c>
      <c r="T202" s="108">
        <v>0.51</v>
      </c>
      <c r="U202">
        <v>1</v>
      </c>
      <c r="V202" t="s">
        <v>270</v>
      </c>
      <c r="W202" t="s">
        <v>167</v>
      </c>
      <c r="X202">
        <v>1</v>
      </c>
      <c r="Y202">
        <v>0</v>
      </c>
      <c r="Z202">
        <v>0</v>
      </c>
      <c r="AA202">
        <v>1</v>
      </c>
      <c r="AB202">
        <v>0</v>
      </c>
      <c r="AC202">
        <v>1</v>
      </c>
      <c r="AD202">
        <v>0</v>
      </c>
      <c r="AE202">
        <v>1</v>
      </c>
    </row>
    <row r="203" spans="1:31" x14ac:dyDescent="0.3">
      <c r="A203" t="s">
        <v>556</v>
      </c>
      <c r="B203" t="s">
        <v>2713</v>
      </c>
      <c r="C203" t="s">
        <v>3996</v>
      </c>
      <c r="D203" t="s">
        <v>3997</v>
      </c>
      <c r="E203" t="s">
        <v>12122</v>
      </c>
      <c r="F203" t="s">
        <v>2981</v>
      </c>
      <c r="G203" t="s">
        <v>2896</v>
      </c>
      <c r="I203" t="s">
        <v>461</v>
      </c>
      <c r="J203" t="s">
        <v>266</v>
      </c>
      <c r="K203" t="s">
        <v>3994</v>
      </c>
      <c r="L203" t="s">
        <v>2720</v>
      </c>
      <c r="M203" t="s">
        <v>555</v>
      </c>
      <c r="N203" t="s">
        <v>556</v>
      </c>
      <c r="O203">
        <v>13</v>
      </c>
      <c r="P203" t="s">
        <v>266</v>
      </c>
      <c r="Q203">
        <v>0.17</v>
      </c>
      <c r="S203">
        <v>3</v>
      </c>
      <c r="T203" s="108">
        <v>0.51</v>
      </c>
      <c r="U203">
        <v>1</v>
      </c>
      <c r="V203" t="s">
        <v>270</v>
      </c>
      <c r="W203" t="s">
        <v>167</v>
      </c>
      <c r="X203">
        <v>1</v>
      </c>
      <c r="Y203">
        <v>0</v>
      </c>
      <c r="Z203">
        <v>0</v>
      </c>
      <c r="AA203">
        <v>1</v>
      </c>
      <c r="AB203">
        <v>0</v>
      </c>
      <c r="AC203">
        <v>1</v>
      </c>
      <c r="AD203">
        <v>0</v>
      </c>
      <c r="AE203">
        <v>1</v>
      </c>
    </row>
    <row r="204" spans="1:31" x14ac:dyDescent="0.3">
      <c r="A204" t="s">
        <v>556</v>
      </c>
      <c r="B204" t="s">
        <v>2713</v>
      </c>
      <c r="C204" t="s">
        <v>4016</v>
      </c>
      <c r="D204" t="s">
        <v>4017</v>
      </c>
      <c r="E204" t="s">
        <v>12123</v>
      </c>
      <c r="F204" t="s">
        <v>4013</v>
      </c>
      <c r="G204" t="s">
        <v>2896</v>
      </c>
      <c r="I204" t="s">
        <v>461</v>
      </c>
      <c r="J204" t="s">
        <v>266</v>
      </c>
      <c r="K204" t="s">
        <v>4014</v>
      </c>
      <c r="L204" t="s">
        <v>2720</v>
      </c>
      <c r="M204" t="s">
        <v>555</v>
      </c>
      <c r="N204" t="s">
        <v>556</v>
      </c>
      <c r="O204">
        <v>13</v>
      </c>
      <c r="P204" t="s">
        <v>266</v>
      </c>
      <c r="Q204">
        <v>0.17</v>
      </c>
      <c r="S204">
        <v>3</v>
      </c>
      <c r="T204" s="108">
        <v>0.51</v>
      </c>
      <c r="U204">
        <v>1</v>
      </c>
      <c r="V204" t="s">
        <v>270</v>
      </c>
      <c r="W204" t="s">
        <v>167</v>
      </c>
      <c r="X204">
        <v>1</v>
      </c>
      <c r="Y204">
        <v>0</v>
      </c>
      <c r="Z204">
        <v>0</v>
      </c>
      <c r="AA204">
        <v>1</v>
      </c>
      <c r="AB204">
        <v>0</v>
      </c>
      <c r="AC204">
        <v>1</v>
      </c>
      <c r="AD204">
        <v>0</v>
      </c>
      <c r="AE204">
        <v>1</v>
      </c>
    </row>
    <row r="205" spans="1:31" x14ac:dyDescent="0.3">
      <c r="A205" t="s">
        <v>556</v>
      </c>
      <c r="B205" t="s">
        <v>2713</v>
      </c>
      <c r="C205" t="s">
        <v>4061</v>
      </c>
      <c r="D205" t="s">
        <v>4062</v>
      </c>
      <c r="E205" t="s">
        <v>12125</v>
      </c>
      <c r="F205" t="s">
        <v>4059</v>
      </c>
      <c r="G205" t="s">
        <v>2896</v>
      </c>
      <c r="I205" t="s">
        <v>461</v>
      </c>
      <c r="J205" t="s">
        <v>266</v>
      </c>
      <c r="K205" t="s">
        <v>4060</v>
      </c>
      <c r="L205" t="s">
        <v>2720</v>
      </c>
      <c r="M205" t="s">
        <v>555</v>
      </c>
      <c r="N205" t="s">
        <v>556</v>
      </c>
      <c r="O205">
        <v>13</v>
      </c>
      <c r="P205" t="s">
        <v>266</v>
      </c>
      <c r="Q205">
        <v>0.17</v>
      </c>
      <c r="S205">
        <v>3</v>
      </c>
      <c r="T205" s="108">
        <v>0.51</v>
      </c>
      <c r="U205">
        <v>1</v>
      </c>
      <c r="V205" t="s">
        <v>270</v>
      </c>
      <c r="W205" t="s">
        <v>167</v>
      </c>
      <c r="X205">
        <v>1</v>
      </c>
      <c r="Y205">
        <v>0</v>
      </c>
      <c r="Z205">
        <v>0</v>
      </c>
      <c r="AA205">
        <v>1</v>
      </c>
      <c r="AB205">
        <v>0</v>
      </c>
      <c r="AC205">
        <v>1</v>
      </c>
      <c r="AD205">
        <v>0</v>
      </c>
      <c r="AE205">
        <v>1</v>
      </c>
    </row>
    <row r="206" spans="1:31" x14ac:dyDescent="0.3">
      <c r="A206" t="s">
        <v>556</v>
      </c>
      <c r="B206" t="s">
        <v>2713</v>
      </c>
      <c r="C206" t="s">
        <v>4133</v>
      </c>
      <c r="D206" t="s">
        <v>4134</v>
      </c>
      <c r="E206" t="s">
        <v>12129</v>
      </c>
      <c r="F206" t="s">
        <v>4132</v>
      </c>
      <c r="G206" t="s">
        <v>2896</v>
      </c>
      <c r="I206" t="s">
        <v>461</v>
      </c>
      <c r="J206" t="s">
        <v>266</v>
      </c>
      <c r="K206" t="s">
        <v>4060</v>
      </c>
      <c r="L206" t="s">
        <v>2720</v>
      </c>
      <c r="M206" t="s">
        <v>555</v>
      </c>
      <c r="N206" t="s">
        <v>556</v>
      </c>
      <c r="O206">
        <v>13</v>
      </c>
      <c r="P206" t="s">
        <v>266</v>
      </c>
      <c r="Q206">
        <v>0.17</v>
      </c>
      <c r="S206">
        <v>3</v>
      </c>
      <c r="T206" s="108">
        <v>0.51</v>
      </c>
      <c r="U206">
        <v>1</v>
      </c>
      <c r="V206" t="s">
        <v>270</v>
      </c>
      <c r="W206" t="s">
        <v>167</v>
      </c>
      <c r="X206">
        <v>1</v>
      </c>
      <c r="Y206">
        <v>1</v>
      </c>
      <c r="Z206">
        <v>0</v>
      </c>
      <c r="AA206">
        <v>1</v>
      </c>
      <c r="AB206">
        <v>0</v>
      </c>
      <c r="AC206">
        <v>1</v>
      </c>
      <c r="AD206">
        <v>0</v>
      </c>
      <c r="AE206">
        <v>0</v>
      </c>
    </row>
    <row r="207" spans="1:31" x14ac:dyDescent="0.3">
      <c r="A207" t="s">
        <v>556</v>
      </c>
      <c r="B207" t="s">
        <v>2713</v>
      </c>
      <c r="C207" t="s">
        <v>4165</v>
      </c>
      <c r="D207" t="s">
        <v>4166</v>
      </c>
      <c r="E207" t="s">
        <v>12134</v>
      </c>
      <c r="F207" t="s">
        <v>4163</v>
      </c>
      <c r="G207" t="s">
        <v>2896</v>
      </c>
      <c r="I207" t="s">
        <v>461</v>
      </c>
      <c r="J207" t="s">
        <v>266</v>
      </c>
      <c r="K207" t="s">
        <v>4060</v>
      </c>
      <c r="L207" t="s">
        <v>2720</v>
      </c>
      <c r="M207" t="s">
        <v>555</v>
      </c>
      <c r="N207" t="s">
        <v>556</v>
      </c>
      <c r="O207">
        <v>13</v>
      </c>
      <c r="P207" t="s">
        <v>266</v>
      </c>
      <c r="Q207">
        <v>0.32</v>
      </c>
      <c r="S207">
        <v>3</v>
      </c>
      <c r="T207" s="108">
        <v>0.96</v>
      </c>
      <c r="U207">
        <v>1</v>
      </c>
      <c r="V207" t="s">
        <v>270</v>
      </c>
      <c r="W207" t="s">
        <v>167</v>
      </c>
      <c r="X207">
        <v>1</v>
      </c>
      <c r="Y207">
        <v>0</v>
      </c>
      <c r="Z207">
        <v>0</v>
      </c>
      <c r="AA207">
        <v>1</v>
      </c>
      <c r="AB207">
        <v>0</v>
      </c>
      <c r="AC207">
        <v>1</v>
      </c>
      <c r="AD207">
        <v>0</v>
      </c>
      <c r="AE207">
        <v>1</v>
      </c>
    </row>
    <row r="208" spans="1:31" x14ac:dyDescent="0.3">
      <c r="A208" t="s">
        <v>556</v>
      </c>
      <c r="B208" t="s">
        <v>2713</v>
      </c>
      <c r="C208" t="s">
        <v>4165</v>
      </c>
      <c r="D208" t="s">
        <v>4166</v>
      </c>
      <c r="E208" t="s">
        <v>12134</v>
      </c>
      <c r="F208" t="s">
        <v>4163</v>
      </c>
      <c r="G208" t="s">
        <v>2896</v>
      </c>
      <c r="I208" t="s">
        <v>461</v>
      </c>
      <c r="J208" t="s">
        <v>266</v>
      </c>
      <c r="K208" t="s">
        <v>4060</v>
      </c>
      <c r="L208" t="s">
        <v>2720</v>
      </c>
      <c r="M208" t="s">
        <v>557</v>
      </c>
      <c r="N208" t="s">
        <v>556</v>
      </c>
      <c r="O208">
        <v>14</v>
      </c>
      <c r="P208" t="s">
        <v>288</v>
      </c>
      <c r="Q208">
        <v>0.32</v>
      </c>
      <c r="S208">
        <v>3</v>
      </c>
      <c r="T208" s="108">
        <v>0.96</v>
      </c>
      <c r="U208">
        <v>1</v>
      </c>
      <c r="V208" t="s">
        <v>270</v>
      </c>
      <c r="W208" t="s">
        <v>167</v>
      </c>
      <c r="X208">
        <v>1</v>
      </c>
      <c r="Y208">
        <v>0</v>
      </c>
      <c r="Z208">
        <v>0</v>
      </c>
      <c r="AA208">
        <v>0</v>
      </c>
      <c r="AB208">
        <v>0</v>
      </c>
      <c r="AC208">
        <v>3</v>
      </c>
      <c r="AD208">
        <v>0</v>
      </c>
      <c r="AE208">
        <v>0</v>
      </c>
    </row>
    <row r="209" spans="1:31" x14ac:dyDescent="0.3">
      <c r="A209" t="s">
        <v>556</v>
      </c>
      <c r="B209" t="s">
        <v>2713</v>
      </c>
      <c r="C209" t="s">
        <v>4228</v>
      </c>
      <c r="D209" t="s">
        <v>4229</v>
      </c>
      <c r="E209" t="s">
        <v>12144</v>
      </c>
      <c r="F209" t="s">
        <v>4225</v>
      </c>
      <c r="G209" t="s">
        <v>2896</v>
      </c>
      <c r="I209" t="s">
        <v>461</v>
      </c>
      <c r="J209" t="s">
        <v>266</v>
      </c>
      <c r="K209" t="s">
        <v>4226</v>
      </c>
      <c r="L209" t="s">
        <v>2720</v>
      </c>
      <c r="M209" t="s">
        <v>555</v>
      </c>
      <c r="N209" t="s">
        <v>556</v>
      </c>
      <c r="O209">
        <v>13</v>
      </c>
      <c r="P209" t="s">
        <v>266</v>
      </c>
      <c r="Q209">
        <v>0.17</v>
      </c>
      <c r="S209">
        <v>3</v>
      </c>
      <c r="T209" s="108">
        <v>0.51</v>
      </c>
      <c r="U209">
        <v>1</v>
      </c>
      <c r="V209" t="s">
        <v>270</v>
      </c>
      <c r="W209" t="s">
        <v>167</v>
      </c>
      <c r="X209">
        <v>1</v>
      </c>
      <c r="Y209">
        <v>0</v>
      </c>
      <c r="Z209">
        <v>0</v>
      </c>
      <c r="AA209">
        <v>1</v>
      </c>
      <c r="AB209">
        <v>0</v>
      </c>
      <c r="AC209">
        <v>1</v>
      </c>
      <c r="AD209">
        <v>0</v>
      </c>
      <c r="AE209">
        <v>1</v>
      </c>
    </row>
    <row r="210" spans="1:31" x14ac:dyDescent="0.3">
      <c r="A210" t="s">
        <v>556</v>
      </c>
      <c r="B210" t="s">
        <v>2713</v>
      </c>
      <c r="C210" t="s">
        <v>4171</v>
      </c>
      <c r="D210" t="s">
        <v>4172</v>
      </c>
      <c r="E210" t="s">
        <v>12136</v>
      </c>
      <c r="F210" t="s">
        <v>4169</v>
      </c>
      <c r="G210" t="s">
        <v>2896</v>
      </c>
      <c r="I210" t="s">
        <v>461</v>
      </c>
      <c r="J210" t="s">
        <v>266</v>
      </c>
      <c r="K210" t="s">
        <v>4170</v>
      </c>
      <c r="L210" t="s">
        <v>2720</v>
      </c>
      <c r="M210" t="s">
        <v>555</v>
      </c>
      <c r="N210" t="s">
        <v>556</v>
      </c>
      <c r="O210">
        <v>13</v>
      </c>
      <c r="P210" t="s">
        <v>266</v>
      </c>
      <c r="Q210">
        <v>0.17</v>
      </c>
      <c r="S210">
        <v>3</v>
      </c>
      <c r="T210" s="108">
        <v>0.51</v>
      </c>
      <c r="U210">
        <v>1</v>
      </c>
      <c r="V210" t="s">
        <v>270</v>
      </c>
      <c r="W210" t="s">
        <v>167</v>
      </c>
      <c r="X210">
        <v>1</v>
      </c>
      <c r="Y210">
        <v>1</v>
      </c>
      <c r="Z210">
        <v>0</v>
      </c>
      <c r="AA210">
        <v>1</v>
      </c>
      <c r="AB210">
        <v>0</v>
      </c>
      <c r="AC210">
        <v>1</v>
      </c>
      <c r="AD210">
        <v>0</v>
      </c>
      <c r="AE210">
        <v>0</v>
      </c>
    </row>
    <row r="211" spans="1:31" x14ac:dyDescent="0.3">
      <c r="A211" t="s">
        <v>556</v>
      </c>
      <c r="B211" t="s">
        <v>2713</v>
      </c>
      <c r="C211" t="s">
        <v>4171</v>
      </c>
      <c r="D211" t="s">
        <v>4172</v>
      </c>
      <c r="E211" t="s">
        <v>12136</v>
      </c>
      <c r="F211" t="s">
        <v>4169</v>
      </c>
      <c r="G211" t="s">
        <v>2896</v>
      </c>
      <c r="I211" t="s">
        <v>461</v>
      </c>
      <c r="J211" t="s">
        <v>266</v>
      </c>
      <c r="K211" t="s">
        <v>4170</v>
      </c>
      <c r="L211" t="s">
        <v>2720</v>
      </c>
      <c r="M211" t="s">
        <v>557</v>
      </c>
      <c r="N211" t="s">
        <v>556</v>
      </c>
      <c r="O211">
        <v>14</v>
      </c>
      <c r="P211" t="s">
        <v>288</v>
      </c>
      <c r="Q211">
        <v>0.17</v>
      </c>
      <c r="S211">
        <v>3</v>
      </c>
      <c r="T211" s="108">
        <v>0.51</v>
      </c>
      <c r="U211">
        <v>1</v>
      </c>
      <c r="V211" t="s">
        <v>270</v>
      </c>
      <c r="W211" t="s">
        <v>167</v>
      </c>
      <c r="X211">
        <v>1</v>
      </c>
      <c r="Y211">
        <v>1</v>
      </c>
      <c r="Z211">
        <v>0</v>
      </c>
      <c r="AA211">
        <v>1</v>
      </c>
      <c r="AB211">
        <v>0</v>
      </c>
      <c r="AC211">
        <v>1</v>
      </c>
      <c r="AD211">
        <v>0</v>
      </c>
      <c r="AE211">
        <v>0</v>
      </c>
    </row>
    <row r="212" spans="1:31" x14ac:dyDescent="0.3">
      <c r="A212" t="s">
        <v>556</v>
      </c>
      <c r="B212" t="s">
        <v>2713</v>
      </c>
      <c r="C212" t="s">
        <v>4189</v>
      </c>
      <c r="D212" t="s">
        <v>4190</v>
      </c>
      <c r="E212" t="s">
        <v>12137</v>
      </c>
      <c r="F212" t="s">
        <v>4181</v>
      </c>
      <c r="G212" t="s">
        <v>2896</v>
      </c>
      <c r="I212" t="s">
        <v>461</v>
      </c>
      <c r="J212" t="s">
        <v>266</v>
      </c>
      <c r="K212" t="s">
        <v>3094</v>
      </c>
      <c r="L212" t="s">
        <v>2720</v>
      </c>
      <c r="M212" t="s">
        <v>555</v>
      </c>
      <c r="N212" t="s">
        <v>556</v>
      </c>
      <c r="O212">
        <v>13</v>
      </c>
      <c r="P212" t="s">
        <v>266</v>
      </c>
      <c r="Q212">
        <v>0.17</v>
      </c>
      <c r="S212">
        <v>3</v>
      </c>
      <c r="T212" s="108">
        <v>0.51</v>
      </c>
      <c r="U212">
        <v>1</v>
      </c>
      <c r="V212" t="s">
        <v>270</v>
      </c>
      <c r="W212" t="s">
        <v>167</v>
      </c>
      <c r="X212">
        <v>1</v>
      </c>
      <c r="Y212">
        <v>0</v>
      </c>
      <c r="Z212">
        <v>2</v>
      </c>
      <c r="AA212">
        <v>1</v>
      </c>
      <c r="AB212">
        <v>0</v>
      </c>
      <c r="AC212">
        <v>0</v>
      </c>
      <c r="AD212">
        <v>0</v>
      </c>
      <c r="AE212">
        <v>0</v>
      </c>
    </row>
    <row r="213" spans="1:31" x14ac:dyDescent="0.3">
      <c r="A213" t="s">
        <v>556</v>
      </c>
      <c r="B213" t="s">
        <v>2713</v>
      </c>
      <c r="C213" t="s">
        <v>4189</v>
      </c>
      <c r="D213" t="s">
        <v>4190</v>
      </c>
      <c r="E213" t="s">
        <v>12137</v>
      </c>
      <c r="F213" t="s">
        <v>4181</v>
      </c>
      <c r="G213" t="s">
        <v>2896</v>
      </c>
      <c r="I213" t="s">
        <v>461</v>
      </c>
      <c r="J213" t="s">
        <v>266</v>
      </c>
      <c r="K213" t="s">
        <v>3094</v>
      </c>
      <c r="L213" t="s">
        <v>2720</v>
      </c>
      <c r="M213" t="s">
        <v>555</v>
      </c>
      <c r="N213" t="s">
        <v>556</v>
      </c>
      <c r="O213">
        <v>13</v>
      </c>
      <c r="P213" t="s">
        <v>266</v>
      </c>
      <c r="Q213">
        <v>0.17</v>
      </c>
      <c r="S213">
        <v>3</v>
      </c>
      <c r="T213" s="108">
        <v>0.51</v>
      </c>
      <c r="U213">
        <v>1</v>
      </c>
      <c r="V213" t="s">
        <v>270</v>
      </c>
      <c r="W213" t="s">
        <v>167</v>
      </c>
      <c r="X213">
        <v>1</v>
      </c>
      <c r="Y213">
        <v>0</v>
      </c>
      <c r="Z213">
        <v>1</v>
      </c>
      <c r="AA213">
        <v>0</v>
      </c>
      <c r="AB213">
        <v>0</v>
      </c>
      <c r="AC213">
        <v>1</v>
      </c>
      <c r="AD213">
        <v>0</v>
      </c>
      <c r="AE213">
        <v>1</v>
      </c>
    </row>
    <row r="214" spans="1:31" x14ac:dyDescent="0.3">
      <c r="A214" t="s">
        <v>556</v>
      </c>
      <c r="B214" t="s">
        <v>2713</v>
      </c>
      <c r="C214" t="s">
        <v>4277</v>
      </c>
      <c r="D214" t="s">
        <v>4278</v>
      </c>
      <c r="E214" t="s">
        <v>12147</v>
      </c>
      <c r="F214" t="s">
        <v>4275</v>
      </c>
      <c r="G214" t="s">
        <v>2896</v>
      </c>
      <c r="I214" t="s">
        <v>461</v>
      </c>
      <c r="J214" t="s">
        <v>266</v>
      </c>
      <c r="K214" t="s">
        <v>4226</v>
      </c>
      <c r="L214" t="s">
        <v>2720</v>
      </c>
      <c r="M214" t="s">
        <v>555</v>
      </c>
      <c r="N214" t="s">
        <v>556</v>
      </c>
      <c r="O214">
        <v>13</v>
      </c>
      <c r="P214" t="s">
        <v>266</v>
      </c>
      <c r="Q214">
        <v>0.17</v>
      </c>
      <c r="S214">
        <v>3</v>
      </c>
      <c r="T214" s="108">
        <v>0.51</v>
      </c>
      <c r="U214">
        <v>1</v>
      </c>
      <c r="V214" t="s">
        <v>270</v>
      </c>
      <c r="W214" t="s">
        <v>167</v>
      </c>
      <c r="X214">
        <v>1</v>
      </c>
      <c r="Y214">
        <v>0</v>
      </c>
      <c r="Z214">
        <v>0</v>
      </c>
      <c r="AA214">
        <v>1</v>
      </c>
      <c r="AB214">
        <v>0</v>
      </c>
      <c r="AC214">
        <v>1</v>
      </c>
      <c r="AD214">
        <v>0</v>
      </c>
      <c r="AE214">
        <v>1</v>
      </c>
    </row>
    <row r="215" spans="1:31" x14ac:dyDescent="0.3">
      <c r="A215" t="s">
        <v>556</v>
      </c>
      <c r="B215" t="s">
        <v>2713</v>
      </c>
      <c r="C215" t="s">
        <v>4333</v>
      </c>
      <c r="D215" t="s">
        <v>4334</v>
      </c>
      <c r="E215" t="s">
        <v>12153</v>
      </c>
      <c r="F215" t="s">
        <v>4332</v>
      </c>
      <c r="G215" t="s">
        <v>2896</v>
      </c>
      <c r="I215" t="s">
        <v>461</v>
      </c>
      <c r="J215" t="s">
        <v>266</v>
      </c>
      <c r="K215" t="s">
        <v>4226</v>
      </c>
      <c r="L215" t="s">
        <v>2720</v>
      </c>
      <c r="M215" t="s">
        <v>555</v>
      </c>
      <c r="N215" t="s">
        <v>556</v>
      </c>
      <c r="O215">
        <v>13</v>
      </c>
      <c r="P215" t="s">
        <v>266</v>
      </c>
      <c r="Q215">
        <v>0.17</v>
      </c>
      <c r="S215">
        <v>3</v>
      </c>
      <c r="T215" s="108">
        <v>0.51</v>
      </c>
      <c r="U215">
        <v>1</v>
      </c>
      <c r="V215" t="s">
        <v>270</v>
      </c>
      <c r="W215" t="s">
        <v>167</v>
      </c>
      <c r="X215">
        <v>1</v>
      </c>
      <c r="Y215">
        <v>0</v>
      </c>
      <c r="Z215">
        <v>1</v>
      </c>
      <c r="AA215">
        <v>1</v>
      </c>
      <c r="AB215">
        <v>0</v>
      </c>
      <c r="AC215">
        <v>1</v>
      </c>
      <c r="AD215">
        <v>0</v>
      </c>
      <c r="AE215">
        <v>0</v>
      </c>
    </row>
    <row r="216" spans="1:31" x14ac:dyDescent="0.3">
      <c r="A216" t="s">
        <v>556</v>
      </c>
      <c r="B216" t="s">
        <v>2713</v>
      </c>
      <c r="C216" t="s">
        <v>4310</v>
      </c>
      <c r="D216" t="s">
        <v>4311</v>
      </c>
      <c r="E216" t="s">
        <v>12150</v>
      </c>
      <c r="F216" t="s">
        <v>4309</v>
      </c>
      <c r="G216" t="s">
        <v>2896</v>
      </c>
      <c r="I216" t="s">
        <v>461</v>
      </c>
      <c r="J216" t="s">
        <v>266</v>
      </c>
      <c r="K216" t="s">
        <v>3094</v>
      </c>
      <c r="L216" t="s">
        <v>2720</v>
      </c>
      <c r="M216" t="s">
        <v>555</v>
      </c>
      <c r="N216" t="s">
        <v>556</v>
      </c>
      <c r="O216">
        <v>13</v>
      </c>
      <c r="P216" t="s">
        <v>266</v>
      </c>
      <c r="Q216">
        <v>0.17</v>
      </c>
      <c r="S216">
        <v>3</v>
      </c>
      <c r="T216" s="108">
        <v>0.51</v>
      </c>
      <c r="U216">
        <v>1</v>
      </c>
      <c r="V216" t="s">
        <v>270</v>
      </c>
      <c r="W216" t="s">
        <v>167</v>
      </c>
      <c r="X216">
        <v>1</v>
      </c>
      <c r="Y216">
        <v>0</v>
      </c>
      <c r="Z216">
        <v>0</v>
      </c>
      <c r="AA216">
        <v>1</v>
      </c>
      <c r="AB216">
        <v>0</v>
      </c>
      <c r="AC216">
        <v>1</v>
      </c>
      <c r="AD216">
        <v>0</v>
      </c>
      <c r="AE216">
        <v>1</v>
      </c>
    </row>
    <row r="217" spans="1:31" x14ac:dyDescent="0.3">
      <c r="A217" t="s">
        <v>556</v>
      </c>
      <c r="B217" t="s">
        <v>2713</v>
      </c>
      <c r="C217" t="s">
        <v>4346</v>
      </c>
      <c r="D217" t="s">
        <v>4347</v>
      </c>
      <c r="E217" t="s">
        <v>12154</v>
      </c>
      <c r="F217" t="s">
        <v>2848</v>
      </c>
      <c r="G217" t="s">
        <v>2896</v>
      </c>
      <c r="I217" t="s">
        <v>461</v>
      </c>
      <c r="J217" t="s">
        <v>266</v>
      </c>
      <c r="K217" t="s">
        <v>4345</v>
      </c>
      <c r="L217" t="s">
        <v>2720</v>
      </c>
      <c r="M217" t="s">
        <v>555</v>
      </c>
      <c r="N217" t="s">
        <v>556</v>
      </c>
      <c r="O217">
        <v>13</v>
      </c>
      <c r="P217" t="s">
        <v>266</v>
      </c>
      <c r="Q217">
        <v>0.17</v>
      </c>
      <c r="S217">
        <v>3</v>
      </c>
      <c r="T217" s="108">
        <v>0.51</v>
      </c>
      <c r="U217">
        <v>1</v>
      </c>
      <c r="V217" t="s">
        <v>270</v>
      </c>
      <c r="W217" t="s">
        <v>167</v>
      </c>
      <c r="X217">
        <v>1</v>
      </c>
      <c r="Y217">
        <v>0</v>
      </c>
      <c r="Z217">
        <v>0</v>
      </c>
      <c r="AA217">
        <v>1</v>
      </c>
      <c r="AB217">
        <v>0</v>
      </c>
      <c r="AC217">
        <v>1</v>
      </c>
      <c r="AD217">
        <v>0</v>
      </c>
      <c r="AE217">
        <v>1</v>
      </c>
    </row>
    <row r="218" spans="1:31" x14ac:dyDescent="0.3">
      <c r="A218" t="s">
        <v>556</v>
      </c>
      <c r="B218" t="s">
        <v>2713</v>
      </c>
      <c r="C218" t="s">
        <v>4346</v>
      </c>
      <c r="D218" t="s">
        <v>4347</v>
      </c>
      <c r="E218" t="s">
        <v>12154</v>
      </c>
      <c r="F218" t="s">
        <v>2848</v>
      </c>
      <c r="G218" t="s">
        <v>2896</v>
      </c>
      <c r="I218" t="s">
        <v>461</v>
      </c>
      <c r="J218" t="s">
        <v>266</v>
      </c>
      <c r="K218" t="s">
        <v>4345</v>
      </c>
      <c r="L218" t="s">
        <v>2720</v>
      </c>
      <c r="M218" t="s">
        <v>557</v>
      </c>
      <c r="N218" t="s">
        <v>556</v>
      </c>
      <c r="O218">
        <v>14</v>
      </c>
      <c r="P218" t="s">
        <v>288</v>
      </c>
      <c r="Q218">
        <v>0.17</v>
      </c>
      <c r="S218">
        <v>3</v>
      </c>
      <c r="T218" s="108">
        <v>0.51</v>
      </c>
      <c r="U218">
        <v>1</v>
      </c>
      <c r="V218" t="s">
        <v>270</v>
      </c>
      <c r="W218" t="s">
        <v>167</v>
      </c>
      <c r="X218">
        <v>1</v>
      </c>
      <c r="Y218">
        <v>0</v>
      </c>
      <c r="Z218">
        <v>0</v>
      </c>
      <c r="AA218">
        <v>0</v>
      </c>
      <c r="AB218">
        <v>0</v>
      </c>
      <c r="AC218">
        <v>3</v>
      </c>
      <c r="AD218">
        <v>0</v>
      </c>
      <c r="AE218">
        <v>0</v>
      </c>
    </row>
    <row r="219" spans="1:31" x14ac:dyDescent="0.3">
      <c r="A219" t="s">
        <v>556</v>
      </c>
      <c r="B219" t="s">
        <v>2713</v>
      </c>
      <c r="C219" t="s">
        <v>4488</v>
      </c>
      <c r="D219" t="s">
        <v>4489</v>
      </c>
      <c r="E219" t="s">
        <v>12159</v>
      </c>
      <c r="F219" t="s">
        <v>2187</v>
      </c>
      <c r="G219" t="s">
        <v>2896</v>
      </c>
      <c r="I219" t="s">
        <v>461</v>
      </c>
      <c r="J219" t="s">
        <v>266</v>
      </c>
      <c r="K219" t="s">
        <v>4372</v>
      </c>
      <c r="L219" t="s">
        <v>2720</v>
      </c>
      <c r="M219" t="s">
        <v>555</v>
      </c>
      <c r="N219" t="s">
        <v>556</v>
      </c>
      <c r="O219">
        <v>13</v>
      </c>
      <c r="P219" t="s">
        <v>266</v>
      </c>
      <c r="Q219">
        <v>0.17</v>
      </c>
      <c r="S219">
        <v>3</v>
      </c>
      <c r="T219" s="108">
        <v>0.51</v>
      </c>
      <c r="U219">
        <v>1</v>
      </c>
      <c r="V219" t="s">
        <v>270</v>
      </c>
      <c r="W219" t="s">
        <v>167</v>
      </c>
      <c r="X219">
        <v>1</v>
      </c>
      <c r="Y219">
        <v>0</v>
      </c>
      <c r="Z219">
        <v>0</v>
      </c>
      <c r="AA219">
        <v>1</v>
      </c>
      <c r="AB219">
        <v>0</v>
      </c>
      <c r="AC219">
        <v>1</v>
      </c>
      <c r="AD219">
        <v>0</v>
      </c>
      <c r="AE219">
        <v>1</v>
      </c>
    </row>
    <row r="220" spans="1:31" x14ac:dyDescent="0.3">
      <c r="A220" t="s">
        <v>556</v>
      </c>
      <c r="B220" t="s">
        <v>2713</v>
      </c>
      <c r="C220" t="s">
        <v>4244</v>
      </c>
      <c r="D220" t="s">
        <v>4245</v>
      </c>
      <c r="E220" t="s">
        <v>12216</v>
      </c>
      <c r="F220" t="s">
        <v>2348</v>
      </c>
      <c r="G220" t="s">
        <v>2307</v>
      </c>
      <c r="I220" t="s">
        <v>461</v>
      </c>
      <c r="J220" t="s">
        <v>266</v>
      </c>
      <c r="K220" t="s">
        <v>2349</v>
      </c>
      <c r="L220" t="s">
        <v>2720</v>
      </c>
      <c r="M220" t="s">
        <v>555</v>
      </c>
      <c r="N220" t="s">
        <v>556</v>
      </c>
      <c r="O220">
        <v>13</v>
      </c>
      <c r="P220" t="s">
        <v>266</v>
      </c>
      <c r="Q220">
        <v>0.17</v>
      </c>
      <c r="S220">
        <v>3</v>
      </c>
      <c r="T220" s="108">
        <v>0.51</v>
      </c>
      <c r="U220">
        <v>1</v>
      </c>
      <c r="V220" t="s">
        <v>270</v>
      </c>
      <c r="W220" t="s">
        <v>167</v>
      </c>
      <c r="X220">
        <v>1</v>
      </c>
      <c r="Y220">
        <v>0</v>
      </c>
      <c r="Z220">
        <v>0</v>
      </c>
      <c r="AA220">
        <v>1</v>
      </c>
      <c r="AB220">
        <v>0</v>
      </c>
      <c r="AC220">
        <v>1</v>
      </c>
      <c r="AD220">
        <v>0</v>
      </c>
      <c r="AE220">
        <v>1</v>
      </c>
    </row>
    <row r="221" spans="1:31" x14ac:dyDescent="0.3">
      <c r="A221" t="s">
        <v>556</v>
      </c>
      <c r="B221" t="s">
        <v>2713</v>
      </c>
      <c r="C221" t="s">
        <v>3861</v>
      </c>
      <c r="D221" t="s">
        <v>3862</v>
      </c>
      <c r="E221" t="s">
        <v>12203</v>
      </c>
      <c r="F221" t="s">
        <v>3855</v>
      </c>
      <c r="G221" t="s">
        <v>2307</v>
      </c>
      <c r="I221" t="s">
        <v>461</v>
      </c>
      <c r="J221" t="s">
        <v>266</v>
      </c>
      <c r="K221" t="s">
        <v>3859</v>
      </c>
      <c r="L221" t="s">
        <v>2720</v>
      </c>
      <c r="M221" t="s">
        <v>555</v>
      </c>
      <c r="N221" t="s">
        <v>556</v>
      </c>
      <c r="O221">
        <v>13</v>
      </c>
      <c r="P221" t="s">
        <v>266</v>
      </c>
      <c r="Q221">
        <v>0.17</v>
      </c>
      <c r="S221">
        <v>3</v>
      </c>
      <c r="T221" s="108">
        <v>0.51</v>
      </c>
      <c r="U221">
        <v>1</v>
      </c>
      <c r="V221" t="s">
        <v>270</v>
      </c>
      <c r="W221" t="s">
        <v>167</v>
      </c>
      <c r="X221">
        <v>1</v>
      </c>
      <c r="Y221">
        <v>0</v>
      </c>
      <c r="Z221">
        <v>0</v>
      </c>
      <c r="AA221">
        <v>1</v>
      </c>
      <c r="AB221">
        <v>0</v>
      </c>
      <c r="AC221">
        <v>1</v>
      </c>
      <c r="AD221">
        <v>0</v>
      </c>
      <c r="AE221">
        <v>1</v>
      </c>
    </row>
    <row r="222" spans="1:31" x14ac:dyDescent="0.3">
      <c r="A222" t="s">
        <v>556</v>
      </c>
      <c r="B222" t="s">
        <v>2713</v>
      </c>
      <c r="C222" t="s">
        <v>3861</v>
      </c>
      <c r="D222" t="s">
        <v>3862</v>
      </c>
      <c r="E222" t="s">
        <v>12203</v>
      </c>
      <c r="F222" t="s">
        <v>3855</v>
      </c>
      <c r="G222" t="s">
        <v>2307</v>
      </c>
      <c r="I222" t="s">
        <v>461</v>
      </c>
      <c r="J222" t="s">
        <v>266</v>
      </c>
      <c r="K222" t="s">
        <v>3859</v>
      </c>
      <c r="L222" t="s">
        <v>2720</v>
      </c>
      <c r="M222" t="s">
        <v>557</v>
      </c>
      <c r="N222" t="s">
        <v>556</v>
      </c>
      <c r="O222">
        <v>2</v>
      </c>
      <c r="P222" t="s">
        <v>288</v>
      </c>
      <c r="Q222">
        <v>0.32</v>
      </c>
      <c r="S222">
        <v>3</v>
      </c>
      <c r="T222" s="108">
        <v>0.96</v>
      </c>
      <c r="U222">
        <v>1</v>
      </c>
      <c r="V222" t="s">
        <v>270</v>
      </c>
      <c r="W222" t="s">
        <v>167</v>
      </c>
      <c r="X222">
        <v>1</v>
      </c>
      <c r="Y222">
        <v>0</v>
      </c>
      <c r="Z222">
        <v>0</v>
      </c>
      <c r="AA222">
        <v>2</v>
      </c>
      <c r="AB222">
        <v>0</v>
      </c>
      <c r="AC222">
        <v>1</v>
      </c>
      <c r="AD222">
        <v>0</v>
      </c>
      <c r="AE222">
        <v>0</v>
      </c>
    </row>
    <row r="223" spans="1:31" x14ac:dyDescent="0.3">
      <c r="A223" t="s">
        <v>556</v>
      </c>
      <c r="B223" t="s">
        <v>2713</v>
      </c>
      <c r="C223" t="s">
        <v>3810</v>
      </c>
      <c r="D223" t="s">
        <v>3811</v>
      </c>
      <c r="E223" t="s">
        <v>12202</v>
      </c>
      <c r="F223" t="s">
        <v>3805</v>
      </c>
      <c r="G223" t="s">
        <v>2307</v>
      </c>
      <c r="I223" t="s">
        <v>461</v>
      </c>
      <c r="J223" t="s">
        <v>266</v>
      </c>
      <c r="K223" t="s">
        <v>3809</v>
      </c>
      <c r="L223" t="s">
        <v>2720</v>
      </c>
      <c r="M223" t="s">
        <v>555</v>
      </c>
      <c r="N223" t="s">
        <v>556</v>
      </c>
      <c r="O223">
        <v>13</v>
      </c>
      <c r="P223" t="s">
        <v>266</v>
      </c>
      <c r="Q223">
        <v>0.17</v>
      </c>
      <c r="S223">
        <v>3</v>
      </c>
      <c r="T223" s="108">
        <v>0.51</v>
      </c>
      <c r="U223">
        <v>1</v>
      </c>
      <c r="V223" t="s">
        <v>270</v>
      </c>
      <c r="W223" t="s">
        <v>167</v>
      </c>
      <c r="X223">
        <v>1</v>
      </c>
      <c r="Y223">
        <v>0</v>
      </c>
      <c r="Z223">
        <v>0</v>
      </c>
      <c r="AA223">
        <v>1</v>
      </c>
      <c r="AB223">
        <v>0</v>
      </c>
      <c r="AC223">
        <v>1</v>
      </c>
      <c r="AD223">
        <v>0</v>
      </c>
      <c r="AE223">
        <v>1</v>
      </c>
    </row>
    <row r="224" spans="1:31" x14ac:dyDescent="0.3">
      <c r="A224" t="s">
        <v>556</v>
      </c>
      <c r="B224" t="s">
        <v>2713</v>
      </c>
      <c r="C224" t="s">
        <v>3863</v>
      </c>
      <c r="D224" t="s">
        <v>3864</v>
      </c>
      <c r="E224" t="s">
        <v>12203</v>
      </c>
      <c r="F224" t="s">
        <v>3855</v>
      </c>
      <c r="G224" t="s">
        <v>2307</v>
      </c>
      <c r="I224" t="s">
        <v>461</v>
      </c>
      <c r="J224" t="s">
        <v>266</v>
      </c>
      <c r="K224" t="s">
        <v>3859</v>
      </c>
      <c r="L224" t="s">
        <v>2720</v>
      </c>
      <c r="M224" t="s">
        <v>555</v>
      </c>
      <c r="N224" t="s">
        <v>556</v>
      </c>
      <c r="O224">
        <v>13</v>
      </c>
      <c r="P224" t="s">
        <v>266</v>
      </c>
      <c r="Q224">
        <v>0.17</v>
      </c>
      <c r="S224">
        <v>3</v>
      </c>
      <c r="T224" s="108">
        <v>0.51</v>
      </c>
      <c r="U224">
        <v>1</v>
      </c>
      <c r="V224" t="s">
        <v>270</v>
      </c>
      <c r="W224" t="s">
        <v>167</v>
      </c>
      <c r="X224">
        <v>1</v>
      </c>
      <c r="Y224">
        <v>0</v>
      </c>
      <c r="Z224">
        <v>0</v>
      </c>
      <c r="AA224">
        <v>0</v>
      </c>
      <c r="AB224">
        <v>1</v>
      </c>
      <c r="AC224">
        <v>1</v>
      </c>
      <c r="AD224">
        <v>0</v>
      </c>
      <c r="AE224">
        <v>1</v>
      </c>
    </row>
    <row r="225" spans="1:31" x14ac:dyDescent="0.3">
      <c r="A225" t="s">
        <v>556</v>
      </c>
      <c r="B225" t="s">
        <v>2713</v>
      </c>
      <c r="C225" t="s">
        <v>3865</v>
      </c>
      <c r="D225" t="s">
        <v>3866</v>
      </c>
      <c r="E225" t="s">
        <v>12203</v>
      </c>
      <c r="F225" t="s">
        <v>3855</v>
      </c>
      <c r="G225" t="s">
        <v>2307</v>
      </c>
      <c r="I225" t="s">
        <v>461</v>
      </c>
      <c r="J225" t="s">
        <v>266</v>
      </c>
      <c r="K225" t="s">
        <v>3859</v>
      </c>
      <c r="L225" t="s">
        <v>2720</v>
      </c>
      <c r="M225" t="s">
        <v>555</v>
      </c>
      <c r="N225" t="s">
        <v>556</v>
      </c>
      <c r="O225">
        <v>13</v>
      </c>
      <c r="P225" t="s">
        <v>266</v>
      </c>
      <c r="Q225">
        <v>0.17</v>
      </c>
      <c r="S225">
        <v>3</v>
      </c>
      <c r="T225" s="108">
        <v>0.51</v>
      </c>
      <c r="U225">
        <v>1</v>
      </c>
      <c r="V225" t="s">
        <v>270</v>
      </c>
      <c r="W225" t="s">
        <v>167</v>
      </c>
      <c r="X225">
        <v>1</v>
      </c>
      <c r="Y225">
        <v>0</v>
      </c>
      <c r="Z225">
        <v>1</v>
      </c>
      <c r="AA225">
        <v>0</v>
      </c>
      <c r="AB225">
        <v>0</v>
      </c>
      <c r="AC225">
        <v>1</v>
      </c>
      <c r="AD225">
        <v>0</v>
      </c>
      <c r="AE225">
        <v>1</v>
      </c>
    </row>
    <row r="226" spans="1:31" x14ac:dyDescent="0.3">
      <c r="A226" t="s">
        <v>556</v>
      </c>
      <c r="B226" t="s">
        <v>2713</v>
      </c>
      <c r="C226" t="s">
        <v>3867</v>
      </c>
      <c r="D226" t="s">
        <v>3868</v>
      </c>
      <c r="E226" t="s">
        <v>12203</v>
      </c>
      <c r="F226" t="s">
        <v>3855</v>
      </c>
      <c r="G226" t="s">
        <v>2307</v>
      </c>
      <c r="I226" t="s">
        <v>461</v>
      </c>
      <c r="J226" t="s">
        <v>266</v>
      </c>
      <c r="K226" t="s">
        <v>3859</v>
      </c>
      <c r="L226" t="s">
        <v>2720</v>
      </c>
      <c r="M226" t="s">
        <v>555</v>
      </c>
      <c r="N226" t="s">
        <v>556</v>
      </c>
      <c r="O226">
        <v>13</v>
      </c>
      <c r="P226" t="s">
        <v>266</v>
      </c>
      <c r="Q226">
        <v>0.17</v>
      </c>
      <c r="S226">
        <v>3</v>
      </c>
      <c r="T226" s="108">
        <v>0.51</v>
      </c>
      <c r="U226">
        <v>1</v>
      </c>
      <c r="V226" t="s">
        <v>270</v>
      </c>
      <c r="W226" t="s">
        <v>167</v>
      </c>
      <c r="X226">
        <v>1</v>
      </c>
      <c r="Y226">
        <v>0</v>
      </c>
      <c r="Z226">
        <v>0</v>
      </c>
      <c r="AA226">
        <v>0</v>
      </c>
      <c r="AB226">
        <v>1</v>
      </c>
      <c r="AC226">
        <v>1</v>
      </c>
      <c r="AD226">
        <v>0</v>
      </c>
      <c r="AE226">
        <v>1</v>
      </c>
    </row>
    <row r="227" spans="1:31" x14ac:dyDescent="0.3">
      <c r="A227" t="s">
        <v>556</v>
      </c>
      <c r="B227" t="s">
        <v>2713</v>
      </c>
      <c r="C227" t="s">
        <v>4159</v>
      </c>
      <c r="D227" t="s">
        <v>4160</v>
      </c>
      <c r="E227" t="s">
        <v>12213</v>
      </c>
      <c r="F227" t="s">
        <v>4154</v>
      </c>
      <c r="G227" t="s">
        <v>2307</v>
      </c>
      <c r="I227" t="s">
        <v>461</v>
      </c>
      <c r="J227" t="s">
        <v>266</v>
      </c>
      <c r="K227" t="s">
        <v>4158</v>
      </c>
      <c r="L227" t="s">
        <v>2720</v>
      </c>
      <c r="M227" t="s">
        <v>555</v>
      </c>
      <c r="N227" t="s">
        <v>556</v>
      </c>
      <c r="O227">
        <v>13</v>
      </c>
      <c r="P227" t="s">
        <v>266</v>
      </c>
      <c r="Q227">
        <v>0.17</v>
      </c>
      <c r="S227">
        <v>3</v>
      </c>
      <c r="T227" s="108">
        <v>0.51</v>
      </c>
      <c r="U227">
        <v>1</v>
      </c>
      <c r="V227" t="s">
        <v>270</v>
      </c>
      <c r="W227" t="s">
        <v>167</v>
      </c>
      <c r="X227">
        <v>1</v>
      </c>
      <c r="Y227">
        <v>0</v>
      </c>
      <c r="Z227">
        <v>0</v>
      </c>
      <c r="AA227">
        <v>1</v>
      </c>
      <c r="AB227">
        <v>0</v>
      </c>
      <c r="AC227">
        <v>1</v>
      </c>
      <c r="AD227">
        <v>0</v>
      </c>
      <c r="AE227">
        <v>1</v>
      </c>
    </row>
    <row r="228" spans="1:31" x14ac:dyDescent="0.3">
      <c r="A228" t="s">
        <v>556</v>
      </c>
      <c r="B228" t="s">
        <v>2713</v>
      </c>
      <c r="C228" t="s">
        <v>3961</v>
      </c>
      <c r="D228" t="s">
        <v>3962</v>
      </c>
      <c r="E228" t="s">
        <v>12207</v>
      </c>
      <c r="F228" t="s">
        <v>2886</v>
      </c>
      <c r="G228" t="s">
        <v>2307</v>
      </c>
      <c r="I228" t="s">
        <v>461</v>
      </c>
      <c r="J228" t="s">
        <v>266</v>
      </c>
      <c r="K228" t="s">
        <v>2887</v>
      </c>
      <c r="L228" t="s">
        <v>2720</v>
      </c>
      <c r="M228" t="s">
        <v>555</v>
      </c>
      <c r="N228" t="s">
        <v>556</v>
      </c>
      <c r="O228">
        <v>13</v>
      </c>
      <c r="P228" t="s">
        <v>266</v>
      </c>
      <c r="Q228">
        <v>0.17</v>
      </c>
      <c r="S228">
        <v>3</v>
      </c>
      <c r="T228" s="108">
        <v>0.51</v>
      </c>
      <c r="U228">
        <v>1</v>
      </c>
      <c r="V228" t="s">
        <v>270</v>
      </c>
      <c r="W228" t="s">
        <v>167</v>
      </c>
      <c r="X228">
        <v>1</v>
      </c>
      <c r="Y228">
        <v>0</v>
      </c>
      <c r="Z228">
        <v>0</v>
      </c>
      <c r="AA228">
        <v>1</v>
      </c>
      <c r="AB228">
        <v>0</v>
      </c>
      <c r="AC228">
        <v>1</v>
      </c>
      <c r="AD228">
        <v>0</v>
      </c>
      <c r="AE228">
        <v>1</v>
      </c>
    </row>
    <row r="229" spans="1:31" x14ac:dyDescent="0.3">
      <c r="A229" t="s">
        <v>556</v>
      </c>
      <c r="B229" t="s">
        <v>2713</v>
      </c>
      <c r="C229" t="s">
        <v>3961</v>
      </c>
      <c r="D229" t="s">
        <v>3962</v>
      </c>
      <c r="E229" t="s">
        <v>12207</v>
      </c>
      <c r="F229" t="s">
        <v>2886</v>
      </c>
      <c r="G229" t="s">
        <v>2307</v>
      </c>
      <c r="I229" t="s">
        <v>461</v>
      </c>
      <c r="J229" t="s">
        <v>266</v>
      </c>
      <c r="K229" t="s">
        <v>2887</v>
      </c>
      <c r="L229" t="s">
        <v>2720</v>
      </c>
      <c r="M229" t="s">
        <v>557</v>
      </c>
      <c r="N229" t="s">
        <v>556</v>
      </c>
      <c r="O229">
        <v>14</v>
      </c>
      <c r="P229" t="s">
        <v>288</v>
      </c>
      <c r="Q229">
        <v>0.17</v>
      </c>
      <c r="S229">
        <v>3</v>
      </c>
      <c r="T229" s="108">
        <v>0.51</v>
      </c>
      <c r="U229">
        <v>1</v>
      </c>
      <c r="V229" t="s">
        <v>270</v>
      </c>
      <c r="W229" t="s">
        <v>167</v>
      </c>
      <c r="X229">
        <v>1</v>
      </c>
      <c r="Y229">
        <v>0</v>
      </c>
      <c r="Z229">
        <v>0</v>
      </c>
      <c r="AA229">
        <v>0</v>
      </c>
      <c r="AB229">
        <v>0</v>
      </c>
      <c r="AC229">
        <v>2</v>
      </c>
      <c r="AD229">
        <v>0</v>
      </c>
      <c r="AE229">
        <v>1</v>
      </c>
    </row>
    <row r="230" spans="1:31" x14ac:dyDescent="0.3">
      <c r="A230" t="s">
        <v>556</v>
      </c>
      <c r="B230" t="s">
        <v>2713</v>
      </c>
      <c r="C230" t="s">
        <v>4083</v>
      </c>
      <c r="D230" t="s">
        <v>4084</v>
      </c>
      <c r="E230" t="s">
        <v>12210</v>
      </c>
      <c r="F230" t="s">
        <v>4080</v>
      </c>
      <c r="G230" t="s">
        <v>2307</v>
      </c>
      <c r="I230" t="s">
        <v>461</v>
      </c>
      <c r="J230" t="s">
        <v>266</v>
      </c>
      <c r="K230" t="s">
        <v>4081</v>
      </c>
      <c r="L230" t="s">
        <v>2720</v>
      </c>
      <c r="M230" t="s">
        <v>555</v>
      </c>
      <c r="N230" t="s">
        <v>556</v>
      </c>
      <c r="O230">
        <v>13</v>
      </c>
      <c r="P230" t="s">
        <v>266</v>
      </c>
      <c r="Q230">
        <v>0.17</v>
      </c>
      <c r="S230">
        <v>3</v>
      </c>
      <c r="T230" s="108">
        <v>0.51</v>
      </c>
      <c r="U230">
        <v>1</v>
      </c>
      <c r="V230" t="s">
        <v>270</v>
      </c>
      <c r="W230" t="s">
        <v>167</v>
      </c>
      <c r="X230">
        <v>1</v>
      </c>
      <c r="Y230">
        <v>0</v>
      </c>
      <c r="Z230">
        <v>1</v>
      </c>
      <c r="AA230">
        <v>1</v>
      </c>
      <c r="AB230">
        <v>0</v>
      </c>
      <c r="AC230">
        <v>1</v>
      </c>
      <c r="AD230">
        <v>0</v>
      </c>
      <c r="AE230">
        <v>0</v>
      </c>
    </row>
    <row r="231" spans="1:31" x14ac:dyDescent="0.3">
      <c r="A231" t="s">
        <v>556</v>
      </c>
      <c r="B231" t="s">
        <v>2713</v>
      </c>
      <c r="C231" t="s">
        <v>8154</v>
      </c>
      <c r="D231" t="s">
        <v>3602</v>
      </c>
      <c r="E231" t="s">
        <v>15900</v>
      </c>
      <c r="G231" t="s">
        <v>2307</v>
      </c>
      <c r="I231" t="s">
        <v>461</v>
      </c>
      <c r="J231" t="s">
        <v>266</v>
      </c>
      <c r="K231" t="s">
        <v>1611</v>
      </c>
      <c r="L231" t="s">
        <v>2720</v>
      </c>
      <c r="M231" t="s">
        <v>555</v>
      </c>
      <c r="N231" t="s">
        <v>556</v>
      </c>
      <c r="O231">
        <v>13</v>
      </c>
      <c r="P231" t="s">
        <v>266</v>
      </c>
      <c r="Q231">
        <v>0.17</v>
      </c>
      <c r="S231">
        <v>3</v>
      </c>
      <c r="T231" s="108">
        <v>0.51</v>
      </c>
      <c r="U231">
        <v>1</v>
      </c>
      <c r="V231" t="s">
        <v>270</v>
      </c>
      <c r="W231" t="s">
        <v>167</v>
      </c>
      <c r="X231">
        <v>1</v>
      </c>
      <c r="Y231">
        <v>0</v>
      </c>
      <c r="Z231">
        <v>1</v>
      </c>
      <c r="AA231">
        <v>0</v>
      </c>
      <c r="AB231">
        <v>0</v>
      </c>
      <c r="AC231">
        <v>1</v>
      </c>
      <c r="AD231">
        <v>0</v>
      </c>
      <c r="AE231">
        <v>1</v>
      </c>
    </row>
    <row r="232" spans="1:31" x14ac:dyDescent="0.3">
      <c r="A232" t="s">
        <v>556</v>
      </c>
      <c r="B232" t="s">
        <v>2713</v>
      </c>
      <c r="C232" t="s">
        <v>8154</v>
      </c>
      <c r="D232" t="s">
        <v>3602</v>
      </c>
      <c r="E232" t="s">
        <v>15900</v>
      </c>
      <c r="G232" t="s">
        <v>2307</v>
      </c>
      <c r="I232" t="s">
        <v>461</v>
      </c>
      <c r="J232" t="s">
        <v>266</v>
      </c>
      <c r="K232" t="s">
        <v>1611</v>
      </c>
      <c r="L232" t="s">
        <v>2720</v>
      </c>
      <c r="M232" t="s">
        <v>557</v>
      </c>
      <c r="N232" t="s">
        <v>556</v>
      </c>
      <c r="O232">
        <v>14</v>
      </c>
      <c r="P232" t="s">
        <v>288</v>
      </c>
      <c r="Q232">
        <v>0.17</v>
      </c>
      <c r="S232">
        <v>3</v>
      </c>
      <c r="T232" s="108">
        <v>0.51</v>
      </c>
      <c r="U232">
        <v>1</v>
      </c>
      <c r="V232" t="s">
        <v>270</v>
      </c>
      <c r="W232" t="s">
        <v>167</v>
      </c>
      <c r="X232">
        <v>1</v>
      </c>
      <c r="Y232">
        <v>0</v>
      </c>
      <c r="Z232">
        <v>0</v>
      </c>
      <c r="AA232">
        <v>0</v>
      </c>
      <c r="AB232">
        <v>0</v>
      </c>
      <c r="AC232">
        <v>2</v>
      </c>
      <c r="AD232">
        <v>0</v>
      </c>
      <c r="AE232">
        <v>1</v>
      </c>
    </row>
    <row r="233" spans="1:31" x14ac:dyDescent="0.3">
      <c r="A233" t="s">
        <v>556</v>
      </c>
      <c r="B233" t="s">
        <v>2713</v>
      </c>
      <c r="C233" t="s">
        <v>3747</v>
      </c>
      <c r="D233" t="s">
        <v>3748</v>
      </c>
      <c r="E233" t="s">
        <v>12201</v>
      </c>
      <c r="F233" t="s">
        <v>3743</v>
      </c>
      <c r="G233" t="s">
        <v>2307</v>
      </c>
      <c r="I233" t="s">
        <v>461</v>
      </c>
      <c r="J233" t="s">
        <v>266</v>
      </c>
      <c r="K233" t="s">
        <v>3746</v>
      </c>
      <c r="L233" t="s">
        <v>2720</v>
      </c>
      <c r="M233" t="s">
        <v>555</v>
      </c>
      <c r="N233" t="s">
        <v>556</v>
      </c>
      <c r="O233">
        <v>13</v>
      </c>
      <c r="P233" t="s">
        <v>266</v>
      </c>
      <c r="Q233">
        <v>0.17</v>
      </c>
      <c r="S233">
        <v>3</v>
      </c>
      <c r="T233" s="108">
        <v>0.51</v>
      </c>
      <c r="U233">
        <v>1</v>
      </c>
      <c r="V233" t="s">
        <v>270</v>
      </c>
      <c r="W233" t="s">
        <v>167</v>
      </c>
      <c r="X233">
        <v>1</v>
      </c>
      <c r="Y233">
        <v>0</v>
      </c>
      <c r="Z233">
        <v>0</v>
      </c>
      <c r="AA233">
        <v>1</v>
      </c>
      <c r="AB233">
        <v>0</v>
      </c>
      <c r="AC233">
        <v>1</v>
      </c>
      <c r="AD233">
        <v>0</v>
      </c>
      <c r="AE233">
        <v>1</v>
      </c>
    </row>
    <row r="234" spans="1:31" x14ac:dyDescent="0.3">
      <c r="A234" t="s">
        <v>556</v>
      </c>
      <c r="B234" t="s">
        <v>2713</v>
      </c>
      <c r="C234" t="s">
        <v>3687</v>
      </c>
      <c r="D234" t="s">
        <v>3688</v>
      </c>
      <c r="E234" t="s">
        <v>12200</v>
      </c>
      <c r="F234" t="s">
        <v>628</v>
      </c>
      <c r="G234" t="s">
        <v>2307</v>
      </c>
      <c r="I234" t="s">
        <v>461</v>
      </c>
      <c r="J234" t="s">
        <v>266</v>
      </c>
      <c r="K234" t="s">
        <v>3686</v>
      </c>
      <c r="L234" t="s">
        <v>2720</v>
      </c>
      <c r="M234" t="s">
        <v>555</v>
      </c>
      <c r="N234" t="s">
        <v>556</v>
      </c>
      <c r="O234">
        <v>13</v>
      </c>
      <c r="P234" t="s">
        <v>266</v>
      </c>
      <c r="Q234">
        <v>0.17</v>
      </c>
      <c r="S234">
        <v>3</v>
      </c>
      <c r="T234" s="108">
        <v>0.51</v>
      </c>
      <c r="U234">
        <v>1</v>
      </c>
      <c r="V234" t="s">
        <v>270</v>
      </c>
      <c r="W234" t="s">
        <v>167</v>
      </c>
      <c r="X234">
        <v>1</v>
      </c>
      <c r="Y234">
        <v>0</v>
      </c>
      <c r="Z234">
        <v>0</v>
      </c>
      <c r="AA234">
        <v>1</v>
      </c>
      <c r="AB234">
        <v>0</v>
      </c>
      <c r="AC234">
        <v>1</v>
      </c>
      <c r="AD234">
        <v>0</v>
      </c>
      <c r="AE234">
        <v>1</v>
      </c>
    </row>
    <row r="235" spans="1:31" x14ac:dyDescent="0.3">
      <c r="A235" t="s">
        <v>556</v>
      </c>
      <c r="B235" t="s">
        <v>2713</v>
      </c>
      <c r="C235" t="s">
        <v>3650</v>
      </c>
      <c r="D235" t="s">
        <v>3651</v>
      </c>
      <c r="E235" t="s">
        <v>12199</v>
      </c>
      <c r="F235" t="s">
        <v>1196</v>
      </c>
      <c r="G235" t="s">
        <v>2307</v>
      </c>
      <c r="I235" t="s">
        <v>461</v>
      </c>
      <c r="J235" t="s">
        <v>266</v>
      </c>
      <c r="K235" t="s">
        <v>2885</v>
      </c>
      <c r="L235" t="s">
        <v>2720</v>
      </c>
      <c r="M235" t="s">
        <v>555</v>
      </c>
      <c r="N235" t="s">
        <v>556</v>
      </c>
      <c r="O235">
        <v>13</v>
      </c>
      <c r="P235" t="s">
        <v>266</v>
      </c>
      <c r="Q235">
        <v>0.17</v>
      </c>
      <c r="S235">
        <v>3</v>
      </c>
      <c r="T235" s="108">
        <v>0.51</v>
      </c>
      <c r="U235">
        <v>1</v>
      </c>
      <c r="V235" t="s">
        <v>270</v>
      </c>
      <c r="W235" t="s">
        <v>167</v>
      </c>
      <c r="X235">
        <v>1</v>
      </c>
      <c r="Y235">
        <v>0</v>
      </c>
      <c r="Z235">
        <v>0</v>
      </c>
      <c r="AA235">
        <v>1</v>
      </c>
      <c r="AB235">
        <v>0</v>
      </c>
      <c r="AC235">
        <v>1</v>
      </c>
      <c r="AD235">
        <v>0</v>
      </c>
      <c r="AE235">
        <v>1</v>
      </c>
    </row>
    <row r="236" spans="1:31" x14ac:dyDescent="0.3">
      <c r="A236" t="s">
        <v>556</v>
      </c>
      <c r="B236" t="s">
        <v>2713</v>
      </c>
      <c r="C236" t="s">
        <v>3409</v>
      </c>
      <c r="D236" t="s">
        <v>3410</v>
      </c>
      <c r="E236" t="s">
        <v>12208</v>
      </c>
      <c r="F236" t="s">
        <v>1700</v>
      </c>
      <c r="G236" t="s">
        <v>2307</v>
      </c>
      <c r="I236" t="s">
        <v>461</v>
      </c>
      <c r="J236" t="s">
        <v>266</v>
      </c>
      <c r="K236" t="s">
        <v>3411</v>
      </c>
      <c r="L236" t="s">
        <v>2720</v>
      </c>
      <c r="M236" t="s">
        <v>555</v>
      </c>
      <c r="N236" t="s">
        <v>556</v>
      </c>
      <c r="O236">
        <v>13</v>
      </c>
      <c r="P236" t="s">
        <v>266</v>
      </c>
      <c r="Q236">
        <v>0.17</v>
      </c>
      <c r="S236">
        <v>3</v>
      </c>
      <c r="T236" s="108">
        <v>0.51</v>
      </c>
      <c r="U236">
        <v>1</v>
      </c>
      <c r="V236" t="s">
        <v>270</v>
      </c>
      <c r="W236" t="s">
        <v>167</v>
      </c>
      <c r="X236">
        <v>1</v>
      </c>
      <c r="Y236">
        <v>0</v>
      </c>
      <c r="Z236">
        <v>0</v>
      </c>
      <c r="AA236">
        <v>1</v>
      </c>
      <c r="AB236">
        <v>0</v>
      </c>
      <c r="AC236">
        <v>1</v>
      </c>
      <c r="AD236">
        <v>0</v>
      </c>
      <c r="AE236">
        <v>1</v>
      </c>
    </row>
    <row r="237" spans="1:31" x14ac:dyDescent="0.3">
      <c r="A237" t="s">
        <v>556</v>
      </c>
      <c r="B237" t="s">
        <v>2713</v>
      </c>
      <c r="C237" t="s">
        <v>3576</v>
      </c>
      <c r="D237" t="s">
        <v>3577</v>
      </c>
      <c r="E237" t="s">
        <v>12224</v>
      </c>
      <c r="F237" t="s">
        <v>3573</v>
      </c>
      <c r="G237" t="s">
        <v>2307</v>
      </c>
      <c r="I237" t="s">
        <v>461</v>
      </c>
      <c r="J237" t="s">
        <v>266</v>
      </c>
      <c r="K237" t="s">
        <v>3411</v>
      </c>
      <c r="L237" t="s">
        <v>2720</v>
      </c>
      <c r="M237" t="s">
        <v>555</v>
      </c>
      <c r="N237" t="s">
        <v>556</v>
      </c>
      <c r="O237">
        <v>13</v>
      </c>
      <c r="P237" t="s">
        <v>266</v>
      </c>
      <c r="Q237">
        <v>0.17</v>
      </c>
      <c r="S237">
        <v>3</v>
      </c>
      <c r="T237" s="108">
        <v>0.51</v>
      </c>
      <c r="U237">
        <v>1</v>
      </c>
      <c r="V237" t="s">
        <v>270</v>
      </c>
      <c r="W237" t="s">
        <v>167</v>
      </c>
      <c r="X237">
        <v>1</v>
      </c>
      <c r="Y237">
        <v>0</v>
      </c>
      <c r="Z237">
        <v>0</v>
      </c>
      <c r="AA237">
        <v>1</v>
      </c>
      <c r="AB237">
        <v>0</v>
      </c>
      <c r="AC237">
        <v>1</v>
      </c>
      <c r="AD237">
        <v>0</v>
      </c>
      <c r="AE237">
        <v>1</v>
      </c>
    </row>
    <row r="238" spans="1:31" x14ac:dyDescent="0.3">
      <c r="A238" t="s">
        <v>556</v>
      </c>
      <c r="B238" t="s">
        <v>2713</v>
      </c>
      <c r="C238" t="s">
        <v>3538</v>
      </c>
      <c r="D238" t="s">
        <v>3199</v>
      </c>
      <c r="E238" t="s">
        <v>12221</v>
      </c>
      <c r="F238" t="s">
        <v>3536</v>
      </c>
      <c r="G238" t="s">
        <v>2307</v>
      </c>
      <c r="I238" t="s">
        <v>461</v>
      </c>
      <c r="J238" t="s">
        <v>266</v>
      </c>
      <c r="K238" t="s">
        <v>3411</v>
      </c>
      <c r="L238" t="s">
        <v>2720</v>
      </c>
      <c r="M238" t="s">
        <v>555</v>
      </c>
      <c r="N238" t="s">
        <v>556</v>
      </c>
      <c r="O238">
        <v>13</v>
      </c>
      <c r="P238" t="s">
        <v>266</v>
      </c>
      <c r="Q238">
        <v>0.17</v>
      </c>
      <c r="S238">
        <v>3</v>
      </c>
      <c r="T238" s="108">
        <v>0.51</v>
      </c>
      <c r="U238">
        <v>1</v>
      </c>
      <c r="V238" t="s">
        <v>270</v>
      </c>
      <c r="W238" t="s">
        <v>167</v>
      </c>
      <c r="X238">
        <v>1</v>
      </c>
      <c r="Y238">
        <v>0</v>
      </c>
      <c r="Z238">
        <v>0</v>
      </c>
      <c r="AA238">
        <v>1</v>
      </c>
      <c r="AB238">
        <v>0</v>
      </c>
      <c r="AC238">
        <v>1</v>
      </c>
      <c r="AD238">
        <v>0</v>
      </c>
      <c r="AE238">
        <v>1</v>
      </c>
    </row>
    <row r="239" spans="1:31" x14ac:dyDescent="0.3">
      <c r="A239" t="s">
        <v>556</v>
      </c>
      <c r="B239" t="s">
        <v>2713</v>
      </c>
      <c r="C239" t="s">
        <v>3749</v>
      </c>
      <c r="D239" t="s">
        <v>3750</v>
      </c>
      <c r="E239" t="s">
        <v>12201</v>
      </c>
      <c r="F239" t="s">
        <v>3743</v>
      </c>
      <c r="G239" t="s">
        <v>2307</v>
      </c>
      <c r="I239" t="s">
        <v>461</v>
      </c>
      <c r="J239" t="s">
        <v>266</v>
      </c>
      <c r="K239" t="s">
        <v>3746</v>
      </c>
      <c r="L239" t="s">
        <v>2720</v>
      </c>
      <c r="M239" t="s">
        <v>555</v>
      </c>
      <c r="N239" t="s">
        <v>556</v>
      </c>
      <c r="O239">
        <v>13</v>
      </c>
      <c r="P239" t="s">
        <v>266</v>
      </c>
      <c r="Q239">
        <v>0.17</v>
      </c>
      <c r="S239">
        <v>3</v>
      </c>
      <c r="T239" s="108">
        <v>0.51</v>
      </c>
      <c r="U239">
        <v>1</v>
      </c>
      <c r="V239" t="s">
        <v>270</v>
      </c>
      <c r="W239" t="s">
        <v>167</v>
      </c>
      <c r="X239">
        <v>1</v>
      </c>
      <c r="Y239">
        <v>0</v>
      </c>
      <c r="Z239">
        <v>1</v>
      </c>
      <c r="AA239">
        <v>0</v>
      </c>
      <c r="AB239">
        <v>2</v>
      </c>
      <c r="AC239">
        <v>0</v>
      </c>
      <c r="AD239">
        <v>0</v>
      </c>
      <c r="AE239">
        <v>0</v>
      </c>
    </row>
    <row r="240" spans="1:31" x14ac:dyDescent="0.3">
      <c r="A240" t="s">
        <v>556</v>
      </c>
      <c r="B240" t="s">
        <v>15628</v>
      </c>
      <c r="C240" t="s">
        <v>274</v>
      </c>
      <c r="D240" t="s">
        <v>15629</v>
      </c>
      <c r="E240" t="s">
        <v>15630</v>
      </c>
      <c r="F240" t="s">
        <v>4269</v>
      </c>
      <c r="G240" t="s">
        <v>2896</v>
      </c>
      <c r="I240" t="s">
        <v>461</v>
      </c>
      <c r="J240" t="s">
        <v>266</v>
      </c>
      <c r="K240" t="s">
        <v>3094</v>
      </c>
      <c r="L240" t="s">
        <v>15631</v>
      </c>
      <c r="M240" t="s">
        <v>555</v>
      </c>
      <c r="N240" t="s">
        <v>556</v>
      </c>
      <c r="O240">
        <v>1</v>
      </c>
      <c r="P240" t="s">
        <v>266</v>
      </c>
      <c r="Q240">
        <v>0.17</v>
      </c>
      <c r="S240">
        <v>1</v>
      </c>
      <c r="T240" s="108">
        <v>0.17</v>
      </c>
      <c r="U240">
        <v>1</v>
      </c>
      <c r="V240" t="s">
        <v>270</v>
      </c>
      <c r="W240" t="s">
        <v>167</v>
      </c>
      <c r="X240">
        <v>1</v>
      </c>
      <c r="Y240">
        <v>0</v>
      </c>
      <c r="Z240">
        <v>1</v>
      </c>
      <c r="AA240">
        <v>0</v>
      </c>
      <c r="AB240">
        <v>0</v>
      </c>
      <c r="AC240">
        <v>0</v>
      </c>
      <c r="AD240">
        <v>0</v>
      </c>
      <c r="AE240">
        <v>0</v>
      </c>
    </row>
    <row r="241" spans="1:31" x14ac:dyDescent="0.3">
      <c r="A241" t="s">
        <v>556</v>
      </c>
      <c r="B241" t="s">
        <v>4273</v>
      </c>
      <c r="C241" t="s">
        <v>274</v>
      </c>
      <c r="D241" t="s">
        <v>4274</v>
      </c>
      <c r="E241" t="s">
        <v>12147</v>
      </c>
      <c r="F241" t="s">
        <v>4275</v>
      </c>
      <c r="G241" t="s">
        <v>2896</v>
      </c>
      <c r="I241" t="s">
        <v>461</v>
      </c>
      <c r="J241" t="s">
        <v>266</v>
      </c>
      <c r="K241" t="s">
        <v>4226</v>
      </c>
      <c r="L241" t="s">
        <v>4276</v>
      </c>
      <c r="M241" t="s">
        <v>555</v>
      </c>
      <c r="N241" t="s">
        <v>556</v>
      </c>
      <c r="O241">
        <v>1</v>
      </c>
      <c r="P241" t="s">
        <v>266</v>
      </c>
      <c r="Q241">
        <v>0.32</v>
      </c>
      <c r="S241">
        <v>1</v>
      </c>
      <c r="T241" s="108">
        <v>0.32</v>
      </c>
      <c r="U241">
        <v>1</v>
      </c>
      <c r="V241" t="s">
        <v>270</v>
      </c>
      <c r="W241" t="s">
        <v>167</v>
      </c>
      <c r="X241">
        <v>1</v>
      </c>
      <c r="Y241">
        <v>0</v>
      </c>
      <c r="Z241">
        <v>1</v>
      </c>
      <c r="AA241">
        <v>0</v>
      </c>
      <c r="AB241">
        <v>0</v>
      </c>
      <c r="AC241">
        <v>0</v>
      </c>
      <c r="AD241">
        <v>0</v>
      </c>
      <c r="AE241">
        <v>0</v>
      </c>
    </row>
    <row r="242" spans="1:31" x14ac:dyDescent="0.3">
      <c r="A242" t="s">
        <v>556</v>
      </c>
      <c r="B242" t="s">
        <v>4273</v>
      </c>
      <c r="C242" t="s">
        <v>274</v>
      </c>
      <c r="D242" t="s">
        <v>4274</v>
      </c>
      <c r="E242" t="s">
        <v>12147</v>
      </c>
      <c r="F242" t="s">
        <v>4275</v>
      </c>
      <c r="G242" t="s">
        <v>2896</v>
      </c>
      <c r="I242" t="s">
        <v>461</v>
      </c>
      <c r="J242" t="s">
        <v>266</v>
      </c>
      <c r="K242" t="s">
        <v>4226</v>
      </c>
      <c r="L242" t="s">
        <v>4276</v>
      </c>
      <c r="M242" t="s">
        <v>557</v>
      </c>
      <c r="N242" t="s">
        <v>556</v>
      </c>
      <c r="O242">
        <v>2</v>
      </c>
      <c r="P242" t="s">
        <v>272</v>
      </c>
      <c r="Q242">
        <v>1</v>
      </c>
      <c r="S242">
        <v>1</v>
      </c>
      <c r="T242" s="108">
        <v>1</v>
      </c>
      <c r="U242">
        <v>1</v>
      </c>
      <c r="V242" t="s">
        <v>270</v>
      </c>
      <c r="W242" t="s">
        <v>167</v>
      </c>
      <c r="X242">
        <v>1</v>
      </c>
      <c r="Y242">
        <v>0</v>
      </c>
      <c r="Z242">
        <v>0</v>
      </c>
      <c r="AA242">
        <v>0</v>
      </c>
      <c r="AB242">
        <v>0</v>
      </c>
      <c r="AC242">
        <v>1</v>
      </c>
      <c r="AD242">
        <v>0</v>
      </c>
      <c r="AE242">
        <v>0</v>
      </c>
    </row>
    <row r="243" spans="1:31" x14ac:dyDescent="0.3">
      <c r="A243" t="s">
        <v>556</v>
      </c>
      <c r="B243" t="s">
        <v>10141</v>
      </c>
      <c r="C243" t="s">
        <v>274</v>
      </c>
      <c r="D243" t="s">
        <v>10142</v>
      </c>
      <c r="E243" t="s">
        <v>12217</v>
      </c>
      <c r="F243" t="s">
        <v>4275</v>
      </c>
      <c r="G243" t="s">
        <v>2307</v>
      </c>
      <c r="I243" t="s">
        <v>461</v>
      </c>
      <c r="J243" t="s">
        <v>266</v>
      </c>
      <c r="K243" t="s">
        <v>10049</v>
      </c>
      <c r="L243" t="s">
        <v>1164</v>
      </c>
      <c r="M243" t="s">
        <v>555</v>
      </c>
      <c r="N243" t="s">
        <v>556</v>
      </c>
      <c r="O243">
        <v>1</v>
      </c>
      <c r="P243" t="s">
        <v>282</v>
      </c>
      <c r="Q243">
        <v>4</v>
      </c>
      <c r="S243">
        <v>3</v>
      </c>
      <c r="T243" s="108">
        <v>12</v>
      </c>
      <c r="U243">
        <v>1</v>
      </c>
      <c r="V243" t="s">
        <v>270</v>
      </c>
      <c r="W243" t="s">
        <v>167</v>
      </c>
      <c r="X243">
        <v>1</v>
      </c>
      <c r="Y243">
        <v>1</v>
      </c>
      <c r="Z243">
        <v>0</v>
      </c>
      <c r="AA243">
        <v>1</v>
      </c>
      <c r="AB243">
        <v>0</v>
      </c>
      <c r="AC243">
        <v>1</v>
      </c>
      <c r="AD243">
        <v>0</v>
      </c>
      <c r="AE243">
        <v>0</v>
      </c>
    </row>
    <row r="244" spans="1:31" x14ac:dyDescent="0.3">
      <c r="A244" t="s">
        <v>556</v>
      </c>
      <c r="B244" t="s">
        <v>10141</v>
      </c>
      <c r="C244" t="s">
        <v>274</v>
      </c>
      <c r="D244" t="s">
        <v>10142</v>
      </c>
      <c r="E244" t="s">
        <v>12217</v>
      </c>
      <c r="F244" t="s">
        <v>4275</v>
      </c>
      <c r="G244" t="s">
        <v>2307</v>
      </c>
      <c r="I244" t="s">
        <v>461</v>
      </c>
      <c r="J244" t="s">
        <v>266</v>
      </c>
      <c r="K244" t="s">
        <v>10049</v>
      </c>
      <c r="L244" t="s">
        <v>1164</v>
      </c>
      <c r="M244" t="s">
        <v>557</v>
      </c>
      <c r="N244" t="s">
        <v>556</v>
      </c>
      <c r="O244">
        <v>2</v>
      </c>
      <c r="P244" t="s">
        <v>272</v>
      </c>
      <c r="Q244">
        <v>4</v>
      </c>
      <c r="S244">
        <v>4</v>
      </c>
      <c r="T244" s="108">
        <v>16</v>
      </c>
      <c r="U244">
        <v>1</v>
      </c>
      <c r="V244" t="s">
        <v>270</v>
      </c>
      <c r="W244" t="s">
        <v>167</v>
      </c>
      <c r="X244">
        <v>1</v>
      </c>
      <c r="Y244">
        <v>1</v>
      </c>
      <c r="Z244">
        <v>0</v>
      </c>
      <c r="AA244">
        <v>1</v>
      </c>
      <c r="AB244">
        <v>1</v>
      </c>
      <c r="AC244">
        <v>1</v>
      </c>
      <c r="AD244">
        <v>0</v>
      </c>
      <c r="AE244">
        <v>0</v>
      </c>
    </row>
    <row r="245" spans="1:31" x14ac:dyDescent="0.3">
      <c r="A245" t="s">
        <v>556</v>
      </c>
      <c r="B245" t="s">
        <v>10141</v>
      </c>
      <c r="C245" t="s">
        <v>274</v>
      </c>
      <c r="D245" t="s">
        <v>10142</v>
      </c>
      <c r="E245" t="s">
        <v>12217</v>
      </c>
      <c r="F245" t="s">
        <v>4275</v>
      </c>
      <c r="G245" t="s">
        <v>2307</v>
      </c>
      <c r="I245" t="s">
        <v>461</v>
      </c>
      <c r="J245" t="s">
        <v>266</v>
      </c>
      <c r="K245" t="s">
        <v>10049</v>
      </c>
      <c r="L245" t="s">
        <v>1164</v>
      </c>
      <c r="M245" t="s">
        <v>557</v>
      </c>
      <c r="N245" t="s">
        <v>556</v>
      </c>
      <c r="O245">
        <v>20</v>
      </c>
      <c r="P245" t="s">
        <v>17796</v>
      </c>
      <c r="Q245">
        <v>2</v>
      </c>
      <c r="S245">
        <v>3</v>
      </c>
      <c r="T245" s="108">
        <v>6</v>
      </c>
      <c r="U245">
        <v>1</v>
      </c>
      <c r="V245" t="s">
        <v>270</v>
      </c>
      <c r="W245" t="s">
        <v>167</v>
      </c>
      <c r="X245">
        <v>1</v>
      </c>
      <c r="Y245">
        <v>1</v>
      </c>
      <c r="Z245">
        <v>0</v>
      </c>
      <c r="AA245">
        <v>1</v>
      </c>
      <c r="AB245">
        <v>0</v>
      </c>
      <c r="AC245">
        <v>1</v>
      </c>
      <c r="AD245">
        <v>0</v>
      </c>
      <c r="AE245">
        <v>0</v>
      </c>
    </row>
    <row r="246" spans="1:31" x14ac:dyDescent="0.3">
      <c r="A246" t="s">
        <v>556</v>
      </c>
      <c r="B246" t="s">
        <v>4282</v>
      </c>
      <c r="C246" t="s">
        <v>274</v>
      </c>
      <c r="D246" t="s">
        <v>4283</v>
      </c>
      <c r="E246" t="s">
        <v>12148</v>
      </c>
      <c r="F246" t="s">
        <v>4284</v>
      </c>
      <c r="G246" t="s">
        <v>2896</v>
      </c>
      <c r="I246" t="s">
        <v>461</v>
      </c>
      <c r="J246" t="s">
        <v>266</v>
      </c>
      <c r="K246" t="s">
        <v>4226</v>
      </c>
      <c r="L246" t="s">
        <v>4286</v>
      </c>
      <c r="M246" t="s">
        <v>555</v>
      </c>
      <c r="N246" t="s">
        <v>556</v>
      </c>
      <c r="O246">
        <v>1</v>
      </c>
      <c r="P246" t="s">
        <v>282</v>
      </c>
      <c r="Q246">
        <v>2</v>
      </c>
      <c r="S246">
        <v>1</v>
      </c>
      <c r="T246" s="108">
        <v>2</v>
      </c>
      <c r="U246">
        <v>1</v>
      </c>
      <c r="V246" t="s">
        <v>270</v>
      </c>
      <c r="W246" t="s">
        <v>167</v>
      </c>
      <c r="X246">
        <v>1</v>
      </c>
      <c r="Y246">
        <v>0</v>
      </c>
      <c r="Z246">
        <v>0</v>
      </c>
      <c r="AA246">
        <v>0</v>
      </c>
      <c r="AB246">
        <v>0</v>
      </c>
      <c r="AC246">
        <v>1</v>
      </c>
      <c r="AD246">
        <v>0</v>
      </c>
      <c r="AE246">
        <v>0</v>
      </c>
    </row>
    <row r="247" spans="1:31" x14ac:dyDescent="0.3">
      <c r="A247" t="s">
        <v>556</v>
      </c>
      <c r="B247" t="s">
        <v>4282</v>
      </c>
      <c r="C247" t="s">
        <v>274</v>
      </c>
      <c r="D247" t="s">
        <v>4283</v>
      </c>
      <c r="E247" t="s">
        <v>12148</v>
      </c>
      <c r="F247" t="s">
        <v>4284</v>
      </c>
      <c r="G247" t="s">
        <v>2896</v>
      </c>
      <c r="I247" t="s">
        <v>461</v>
      </c>
      <c r="J247" t="s">
        <v>266</v>
      </c>
      <c r="K247" t="s">
        <v>4226</v>
      </c>
      <c r="L247" t="s">
        <v>4286</v>
      </c>
      <c r="M247" t="s">
        <v>557</v>
      </c>
      <c r="N247" t="s">
        <v>556</v>
      </c>
      <c r="O247">
        <v>2</v>
      </c>
      <c r="P247" t="s">
        <v>272</v>
      </c>
      <c r="Q247">
        <v>2</v>
      </c>
      <c r="S247">
        <v>2</v>
      </c>
      <c r="T247" s="108">
        <v>4</v>
      </c>
      <c r="U247">
        <v>1</v>
      </c>
      <c r="V247" t="s">
        <v>270</v>
      </c>
      <c r="W247" t="s">
        <v>167</v>
      </c>
      <c r="X247">
        <v>1</v>
      </c>
      <c r="Y247">
        <v>0</v>
      </c>
      <c r="Z247">
        <v>1</v>
      </c>
      <c r="AA247">
        <v>0</v>
      </c>
      <c r="AB247">
        <v>0</v>
      </c>
      <c r="AC247">
        <v>1</v>
      </c>
      <c r="AD247">
        <v>0</v>
      </c>
      <c r="AE247">
        <v>0</v>
      </c>
    </row>
    <row r="248" spans="1:31" x14ac:dyDescent="0.3">
      <c r="A248" t="s">
        <v>556</v>
      </c>
      <c r="B248" t="s">
        <v>4282</v>
      </c>
      <c r="C248" t="s">
        <v>294</v>
      </c>
      <c r="D248" t="s">
        <v>4285</v>
      </c>
      <c r="E248" t="s">
        <v>12148</v>
      </c>
      <c r="F248" t="s">
        <v>4284</v>
      </c>
      <c r="G248" t="s">
        <v>2896</v>
      </c>
      <c r="I248" t="s">
        <v>461</v>
      </c>
      <c r="J248" t="s">
        <v>266</v>
      </c>
      <c r="K248" t="s">
        <v>4226</v>
      </c>
      <c r="L248" t="s">
        <v>4286</v>
      </c>
      <c r="M248" t="s">
        <v>557</v>
      </c>
      <c r="N248" t="s">
        <v>556</v>
      </c>
      <c r="O248">
        <v>20</v>
      </c>
      <c r="P248" t="s">
        <v>425</v>
      </c>
      <c r="Q248">
        <v>0.32</v>
      </c>
      <c r="S248">
        <v>2</v>
      </c>
      <c r="T248" s="108">
        <v>0.64</v>
      </c>
      <c r="U248">
        <v>1</v>
      </c>
      <c r="V248" t="s">
        <v>270</v>
      </c>
      <c r="W248" t="s">
        <v>167</v>
      </c>
      <c r="X248">
        <v>1</v>
      </c>
      <c r="Y248">
        <v>0</v>
      </c>
      <c r="Z248">
        <v>0</v>
      </c>
      <c r="AA248">
        <v>1</v>
      </c>
      <c r="AB248">
        <v>0</v>
      </c>
      <c r="AC248">
        <v>1</v>
      </c>
      <c r="AD248">
        <v>0</v>
      </c>
      <c r="AE248">
        <v>0</v>
      </c>
    </row>
    <row r="249" spans="1:31" x14ac:dyDescent="0.3">
      <c r="A249" t="s">
        <v>556</v>
      </c>
      <c r="B249" t="s">
        <v>4300</v>
      </c>
      <c r="C249" t="s">
        <v>274</v>
      </c>
      <c r="D249" t="s">
        <v>4301</v>
      </c>
      <c r="E249" t="s">
        <v>12149</v>
      </c>
      <c r="F249" t="s">
        <v>4302</v>
      </c>
      <c r="G249" t="s">
        <v>2896</v>
      </c>
      <c r="I249" t="s">
        <v>461</v>
      </c>
      <c r="J249" t="s">
        <v>266</v>
      </c>
      <c r="K249" t="s">
        <v>3094</v>
      </c>
      <c r="L249" t="s">
        <v>4303</v>
      </c>
      <c r="M249" t="s">
        <v>555</v>
      </c>
      <c r="N249" t="s">
        <v>556</v>
      </c>
      <c r="O249">
        <v>1</v>
      </c>
      <c r="P249" t="s">
        <v>266</v>
      </c>
      <c r="Q249">
        <v>0.17</v>
      </c>
      <c r="S249">
        <v>1</v>
      </c>
      <c r="T249" s="108">
        <v>0.17</v>
      </c>
      <c r="U249">
        <v>1</v>
      </c>
      <c r="V249" t="s">
        <v>270</v>
      </c>
      <c r="W249" t="s">
        <v>167</v>
      </c>
      <c r="X249">
        <v>1</v>
      </c>
      <c r="Y249">
        <v>0</v>
      </c>
      <c r="Z249">
        <v>1</v>
      </c>
      <c r="AA249">
        <v>0</v>
      </c>
      <c r="AB249">
        <v>0</v>
      </c>
      <c r="AC249">
        <v>0</v>
      </c>
      <c r="AD249">
        <v>0</v>
      </c>
      <c r="AE249">
        <v>0</v>
      </c>
    </row>
    <row r="250" spans="1:31" x14ac:dyDescent="0.3">
      <c r="A250" t="s">
        <v>556</v>
      </c>
      <c r="B250" t="s">
        <v>10071</v>
      </c>
      <c r="C250" t="s">
        <v>274</v>
      </c>
      <c r="D250" t="s">
        <v>10143</v>
      </c>
      <c r="E250" t="s">
        <v>12151</v>
      </c>
      <c r="F250" t="s">
        <v>10072</v>
      </c>
      <c r="G250" t="s">
        <v>2896</v>
      </c>
      <c r="I250" t="s">
        <v>461</v>
      </c>
      <c r="J250" t="s">
        <v>266</v>
      </c>
      <c r="K250" t="s">
        <v>3094</v>
      </c>
      <c r="L250" t="s">
        <v>10073</v>
      </c>
      <c r="M250" t="s">
        <v>557</v>
      </c>
      <c r="N250" t="s">
        <v>556</v>
      </c>
      <c r="O250">
        <v>2</v>
      </c>
      <c r="P250" t="s">
        <v>272</v>
      </c>
      <c r="Q250">
        <v>3</v>
      </c>
      <c r="S250">
        <v>1</v>
      </c>
      <c r="T250" s="108">
        <v>3</v>
      </c>
      <c r="U250">
        <v>1</v>
      </c>
      <c r="V250" t="s">
        <v>270</v>
      </c>
      <c r="W250" t="s">
        <v>167</v>
      </c>
      <c r="X250">
        <v>1</v>
      </c>
      <c r="Y250">
        <v>0</v>
      </c>
      <c r="Z250">
        <v>0</v>
      </c>
      <c r="AA250">
        <v>0</v>
      </c>
      <c r="AB250">
        <v>0</v>
      </c>
      <c r="AC250">
        <v>1</v>
      </c>
      <c r="AD250">
        <v>0</v>
      </c>
      <c r="AE250">
        <v>0</v>
      </c>
    </row>
    <row r="251" spans="1:31" x14ac:dyDescent="0.3">
      <c r="A251" t="s">
        <v>556</v>
      </c>
      <c r="B251" t="s">
        <v>10071</v>
      </c>
      <c r="C251" t="s">
        <v>274</v>
      </c>
      <c r="D251" t="s">
        <v>10143</v>
      </c>
      <c r="E251" t="s">
        <v>12151</v>
      </c>
      <c r="F251" t="s">
        <v>10072</v>
      </c>
      <c r="G251" t="s">
        <v>2896</v>
      </c>
      <c r="I251" t="s">
        <v>461</v>
      </c>
      <c r="J251" t="s">
        <v>266</v>
      </c>
      <c r="K251" t="s">
        <v>3094</v>
      </c>
      <c r="L251" t="s">
        <v>10073</v>
      </c>
      <c r="M251" t="s">
        <v>555</v>
      </c>
      <c r="N251" t="s">
        <v>556</v>
      </c>
      <c r="O251">
        <v>1</v>
      </c>
      <c r="P251" t="s">
        <v>266</v>
      </c>
      <c r="Q251">
        <v>0.17</v>
      </c>
      <c r="S251">
        <v>1</v>
      </c>
      <c r="T251" s="108">
        <v>0.17</v>
      </c>
      <c r="U251">
        <v>1</v>
      </c>
      <c r="V251" t="s">
        <v>270</v>
      </c>
      <c r="W251" t="s">
        <v>167</v>
      </c>
      <c r="X251">
        <v>1</v>
      </c>
      <c r="Y251">
        <v>0</v>
      </c>
      <c r="Z251">
        <v>1</v>
      </c>
      <c r="AA251">
        <v>0</v>
      </c>
      <c r="AB251">
        <v>0</v>
      </c>
      <c r="AC251">
        <v>0</v>
      </c>
      <c r="AD251">
        <v>0</v>
      </c>
      <c r="AE251">
        <v>0</v>
      </c>
    </row>
    <row r="252" spans="1:31" x14ac:dyDescent="0.3">
      <c r="A252" t="s">
        <v>556</v>
      </c>
      <c r="B252" t="s">
        <v>10071</v>
      </c>
      <c r="C252" t="s">
        <v>274</v>
      </c>
      <c r="D252" t="s">
        <v>10143</v>
      </c>
      <c r="E252" t="s">
        <v>12151</v>
      </c>
      <c r="F252" t="s">
        <v>10072</v>
      </c>
      <c r="G252" t="s">
        <v>2896</v>
      </c>
      <c r="I252" t="s">
        <v>461</v>
      </c>
      <c r="J252" t="s">
        <v>266</v>
      </c>
      <c r="K252" t="s">
        <v>3094</v>
      </c>
      <c r="L252" t="s">
        <v>10073</v>
      </c>
      <c r="M252" t="s">
        <v>557</v>
      </c>
      <c r="N252" t="s">
        <v>556</v>
      </c>
      <c r="O252">
        <v>17</v>
      </c>
      <c r="P252" t="s">
        <v>273</v>
      </c>
      <c r="Q252">
        <v>0.48</v>
      </c>
      <c r="S252">
        <v>1</v>
      </c>
      <c r="T252" s="108">
        <v>0.48</v>
      </c>
      <c r="U252">
        <v>1</v>
      </c>
      <c r="V252" t="s">
        <v>270</v>
      </c>
      <c r="W252" t="s">
        <v>167</v>
      </c>
      <c r="X252">
        <v>1</v>
      </c>
      <c r="Y252">
        <v>1</v>
      </c>
      <c r="Z252">
        <v>0</v>
      </c>
      <c r="AA252">
        <v>0</v>
      </c>
      <c r="AB252">
        <v>0</v>
      </c>
      <c r="AC252">
        <v>0</v>
      </c>
      <c r="AD252">
        <v>0</v>
      </c>
      <c r="AE252">
        <v>0</v>
      </c>
    </row>
    <row r="253" spans="1:31" x14ac:dyDescent="0.3">
      <c r="A253" t="s">
        <v>556</v>
      </c>
      <c r="B253" t="s">
        <v>4320</v>
      </c>
      <c r="C253" t="s">
        <v>274</v>
      </c>
      <c r="D253" t="s">
        <v>4321</v>
      </c>
      <c r="E253" t="s">
        <v>12152</v>
      </c>
      <c r="F253" t="s">
        <v>4322</v>
      </c>
      <c r="G253" t="s">
        <v>2896</v>
      </c>
      <c r="I253" t="s">
        <v>461</v>
      </c>
      <c r="J253" t="s">
        <v>266</v>
      </c>
      <c r="K253" t="s">
        <v>4323</v>
      </c>
      <c r="L253" t="s">
        <v>4324</v>
      </c>
      <c r="M253" t="s">
        <v>555</v>
      </c>
      <c r="N253" t="s">
        <v>556</v>
      </c>
      <c r="O253">
        <v>1</v>
      </c>
      <c r="P253" t="s">
        <v>266</v>
      </c>
      <c r="Q253">
        <v>0.32</v>
      </c>
      <c r="S253">
        <v>1</v>
      </c>
      <c r="T253" s="108">
        <v>0.32</v>
      </c>
      <c r="U253">
        <v>1</v>
      </c>
      <c r="V253" t="s">
        <v>270</v>
      </c>
      <c r="W253" t="s">
        <v>167</v>
      </c>
      <c r="X253">
        <v>1</v>
      </c>
      <c r="Y253">
        <v>0</v>
      </c>
      <c r="Z253">
        <v>1</v>
      </c>
      <c r="AA253">
        <v>0</v>
      </c>
      <c r="AB253">
        <v>0</v>
      </c>
      <c r="AC253">
        <v>0</v>
      </c>
      <c r="AD253">
        <v>0</v>
      </c>
      <c r="AE253">
        <v>0</v>
      </c>
    </row>
    <row r="254" spans="1:31" x14ac:dyDescent="0.3">
      <c r="A254" t="s">
        <v>556</v>
      </c>
      <c r="B254" t="s">
        <v>4320</v>
      </c>
      <c r="C254" t="s">
        <v>274</v>
      </c>
      <c r="D254" t="s">
        <v>4321</v>
      </c>
      <c r="E254" t="s">
        <v>12152</v>
      </c>
      <c r="F254" t="s">
        <v>4322</v>
      </c>
      <c r="G254" t="s">
        <v>2896</v>
      </c>
      <c r="I254" t="s">
        <v>461</v>
      </c>
      <c r="J254" t="s">
        <v>266</v>
      </c>
      <c r="K254" t="s">
        <v>4323</v>
      </c>
      <c r="L254" t="s">
        <v>4324</v>
      </c>
      <c r="M254" t="s">
        <v>557</v>
      </c>
      <c r="N254" t="s">
        <v>556</v>
      </c>
      <c r="O254">
        <v>2</v>
      </c>
      <c r="P254" t="s">
        <v>272</v>
      </c>
      <c r="Q254">
        <v>2</v>
      </c>
      <c r="S254">
        <v>2</v>
      </c>
      <c r="T254" s="108">
        <v>4</v>
      </c>
      <c r="U254">
        <v>1</v>
      </c>
      <c r="V254" t="s">
        <v>270</v>
      </c>
      <c r="W254" t="s">
        <v>167</v>
      </c>
      <c r="X254">
        <v>1</v>
      </c>
      <c r="Y254">
        <v>1</v>
      </c>
      <c r="Z254">
        <v>0</v>
      </c>
      <c r="AA254">
        <v>1</v>
      </c>
      <c r="AB254">
        <v>0</v>
      </c>
      <c r="AC254">
        <v>0</v>
      </c>
      <c r="AD254">
        <v>0</v>
      </c>
      <c r="AE254">
        <v>0</v>
      </c>
    </row>
    <row r="255" spans="1:31" x14ac:dyDescent="0.3">
      <c r="A255" t="s">
        <v>556</v>
      </c>
      <c r="B255" t="s">
        <v>4344</v>
      </c>
      <c r="C255" t="s">
        <v>274</v>
      </c>
      <c r="D255" t="s">
        <v>10216</v>
      </c>
      <c r="E255" t="s">
        <v>12154</v>
      </c>
      <c r="F255" t="s">
        <v>2848</v>
      </c>
      <c r="G255" t="s">
        <v>2896</v>
      </c>
      <c r="I255" t="s">
        <v>461</v>
      </c>
      <c r="J255" t="s">
        <v>266</v>
      </c>
      <c r="K255" t="s">
        <v>4345</v>
      </c>
      <c r="L255" t="s">
        <v>17422</v>
      </c>
      <c r="M255" t="s">
        <v>557</v>
      </c>
      <c r="N255" t="s">
        <v>556</v>
      </c>
      <c r="O255">
        <v>2</v>
      </c>
      <c r="P255" t="s">
        <v>272</v>
      </c>
      <c r="Q255">
        <v>4</v>
      </c>
      <c r="S255">
        <v>6</v>
      </c>
      <c r="T255" s="108">
        <v>24</v>
      </c>
      <c r="U255">
        <v>1</v>
      </c>
      <c r="V255" t="s">
        <v>270</v>
      </c>
      <c r="W255" t="s">
        <v>167</v>
      </c>
      <c r="X255">
        <v>1</v>
      </c>
      <c r="Y255">
        <v>1</v>
      </c>
      <c r="Z255">
        <v>1</v>
      </c>
      <c r="AA255">
        <v>1</v>
      </c>
      <c r="AB255">
        <v>1</v>
      </c>
      <c r="AC255">
        <v>1</v>
      </c>
      <c r="AD255">
        <v>1</v>
      </c>
      <c r="AE255">
        <v>0</v>
      </c>
    </row>
    <row r="256" spans="1:31" x14ac:dyDescent="0.3">
      <c r="A256" t="s">
        <v>556</v>
      </c>
      <c r="B256" t="s">
        <v>4344</v>
      </c>
      <c r="C256" t="s">
        <v>274</v>
      </c>
      <c r="D256" t="s">
        <v>10216</v>
      </c>
      <c r="E256" t="s">
        <v>12154</v>
      </c>
      <c r="F256" t="s">
        <v>2848</v>
      </c>
      <c r="G256" t="s">
        <v>2896</v>
      </c>
      <c r="I256" t="s">
        <v>461</v>
      </c>
      <c r="J256" t="s">
        <v>266</v>
      </c>
      <c r="K256" t="s">
        <v>4345</v>
      </c>
      <c r="L256" t="s">
        <v>17422</v>
      </c>
      <c r="M256" t="s">
        <v>555</v>
      </c>
      <c r="N256" t="s">
        <v>556</v>
      </c>
      <c r="O256">
        <v>1</v>
      </c>
      <c r="P256" t="s">
        <v>282</v>
      </c>
      <c r="Q256">
        <v>4</v>
      </c>
      <c r="S256">
        <v>2</v>
      </c>
      <c r="T256" s="108">
        <v>8</v>
      </c>
      <c r="U256">
        <v>1</v>
      </c>
      <c r="V256" t="s">
        <v>270</v>
      </c>
      <c r="W256" t="s">
        <v>167</v>
      </c>
      <c r="X256">
        <v>1</v>
      </c>
      <c r="Y256">
        <v>1</v>
      </c>
      <c r="Z256">
        <v>0</v>
      </c>
      <c r="AA256">
        <v>0</v>
      </c>
      <c r="AB256">
        <v>0</v>
      </c>
      <c r="AC256">
        <v>1</v>
      </c>
      <c r="AD256">
        <v>0</v>
      </c>
      <c r="AE256">
        <v>0</v>
      </c>
    </row>
    <row r="257" spans="1:31" x14ac:dyDescent="0.3">
      <c r="A257" t="s">
        <v>556</v>
      </c>
      <c r="B257" t="s">
        <v>4344</v>
      </c>
      <c r="C257" t="s">
        <v>274</v>
      </c>
      <c r="D257" t="s">
        <v>10216</v>
      </c>
      <c r="E257" t="s">
        <v>12154</v>
      </c>
      <c r="F257" t="s">
        <v>2848</v>
      </c>
      <c r="G257" t="s">
        <v>2896</v>
      </c>
      <c r="I257" t="s">
        <v>461</v>
      </c>
      <c r="J257" t="s">
        <v>266</v>
      </c>
      <c r="K257" t="s">
        <v>4345</v>
      </c>
      <c r="L257" t="s">
        <v>17422</v>
      </c>
      <c r="M257" t="s">
        <v>557</v>
      </c>
      <c r="N257" t="s">
        <v>556</v>
      </c>
      <c r="O257">
        <v>20</v>
      </c>
      <c r="P257" t="s">
        <v>17796</v>
      </c>
      <c r="Q257">
        <v>1</v>
      </c>
      <c r="S257">
        <v>5</v>
      </c>
      <c r="T257" s="108">
        <v>5</v>
      </c>
      <c r="U257">
        <v>1</v>
      </c>
      <c r="V257" t="s">
        <v>270</v>
      </c>
      <c r="W257" t="s">
        <v>167</v>
      </c>
      <c r="X257">
        <v>1</v>
      </c>
      <c r="Y257">
        <v>1</v>
      </c>
      <c r="Z257">
        <v>1</v>
      </c>
      <c r="AA257">
        <v>1</v>
      </c>
      <c r="AB257">
        <v>1</v>
      </c>
      <c r="AC257">
        <v>1</v>
      </c>
      <c r="AD257">
        <v>0</v>
      </c>
      <c r="AE257">
        <v>0</v>
      </c>
    </row>
    <row r="258" spans="1:31" x14ac:dyDescent="0.3">
      <c r="A258" t="s">
        <v>556</v>
      </c>
      <c r="B258" t="s">
        <v>9567</v>
      </c>
      <c r="C258" t="s">
        <v>274</v>
      </c>
      <c r="D258" t="s">
        <v>9568</v>
      </c>
      <c r="E258" t="s">
        <v>12155</v>
      </c>
      <c r="F258" t="s">
        <v>2100</v>
      </c>
      <c r="G258" t="s">
        <v>2896</v>
      </c>
      <c r="I258" t="s">
        <v>461</v>
      </c>
      <c r="J258" t="s">
        <v>266</v>
      </c>
      <c r="K258" t="s">
        <v>4372</v>
      </c>
      <c r="L258" t="s">
        <v>17422</v>
      </c>
      <c r="M258" t="s">
        <v>555</v>
      </c>
      <c r="N258" t="s">
        <v>556</v>
      </c>
      <c r="O258">
        <v>1</v>
      </c>
      <c r="P258" t="s">
        <v>266</v>
      </c>
      <c r="Q258">
        <v>0.48</v>
      </c>
      <c r="S258">
        <v>6</v>
      </c>
      <c r="T258" s="108">
        <v>2.88</v>
      </c>
      <c r="U258">
        <v>1</v>
      </c>
      <c r="V258" t="s">
        <v>270</v>
      </c>
      <c r="W258" t="s">
        <v>167</v>
      </c>
      <c r="X258">
        <v>2</v>
      </c>
      <c r="Y258">
        <v>2</v>
      </c>
      <c r="Z258">
        <v>0</v>
      </c>
      <c r="AA258">
        <v>2</v>
      </c>
      <c r="AB258">
        <v>0</v>
      </c>
      <c r="AC258">
        <v>2</v>
      </c>
      <c r="AD258">
        <v>0</v>
      </c>
      <c r="AE258">
        <v>0</v>
      </c>
    </row>
    <row r="259" spans="1:31" x14ac:dyDescent="0.3">
      <c r="A259" t="s">
        <v>556</v>
      </c>
      <c r="B259" t="s">
        <v>9567</v>
      </c>
      <c r="C259" t="s">
        <v>294</v>
      </c>
      <c r="D259" t="s">
        <v>9568</v>
      </c>
      <c r="E259" t="s">
        <v>12155</v>
      </c>
      <c r="F259" t="s">
        <v>2100</v>
      </c>
      <c r="G259" t="s">
        <v>2896</v>
      </c>
      <c r="I259" t="s">
        <v>461</v>
      </c>
      <c r="J259" t="s">
        <v>266</v>
      </c>
      <c r="K259" t="s">
        <v>4372</v>
      </c>
      <c r="L259" t="s">
        <v>17422</v>
      </c>
      <c r="M259" t="s">
        <v>557</v>
      </c>
      <c r="N259" t="s">
        <v>556</v>
      </c>
      <c r="O259">
        <v>2</v>
      </c>
      <c r="P259" t="s">
        <v>288</v>
      </c>
      <c r="Q259">
        <v>0.48</v>
      </c>
      <c r="S259">
        <v>20</v>
      </c>
      <c r="T259" s="108">
        <v>9.6</v>
      </c>
      <c r="U259">
        <v>1</v>
      </c>
      <c r="V259" t="s">
        <v>270</v>
      </c>
      <c r="W259" t="s">
        <v>167</v>
      </c>
      <c r="X259">
        <v>4</v>
      </c>
      <c r="Y259">
        <v>4</v>
      </c>
      <c r="Z259">
        <v>4</v>
      </c>
      <c r="AA259">
        <v>4</v>
      </c>
      <c r="AB259">
        <v>4</v>
      </c>
      <c r="AC259">
        <v>4</v>
      </c>
      <c r="AD259">
        <v>0</v>
      </c>
      <c r="AE259">
        <v>0</v>
      </c>
    </row>
    <row r="260" spans="1:31" x14ac:dyDescent="0.3">
      <c r="A260" t="s">
        <v>556</v>
      </c>
      <c r="B260" t="s">
        <v>9567</v>
      </c>
      <c r="C260" t="s">
        <v>294</v>
      </c>
      <c r="D260" t="s">
        <v>9568</v>
      </c>
      <c r="E260" t="s">
        <v>12155</v>
      </c>
      <c r="F260" t="s">
        <v>2100</v>
      </c>
      <c r="G260" t="s">
        <v>2896</v>
      </c>
      <c r="I260" t="s">
        <v>461</v>
      </c>
      <c r="J260" t="s">
        <v>266</v>
      </c>
      <c r="K260" t="s">
        <v>4372</v>
      </c>
      <c r="L260" t="s">
        <v>17422</v>
      </c>
      <c r="M260" t="s">
        <v>557</v>
      </c>
      <c r="N260" t="s">
        <v>556</v>
      </c>
      <c r="O260">
        <v>20</v>
      </c>
      <c r="P260" t="s">
        <v>425</v>
      </c>
      <c r="Q260">
        <v>0.32</v>
      </c>
      <c r="S260">
        <v>10</v>
      </c>
      <c r="T260" s="108">
        <v>3.2</v>
      </c>
      <c r="U260">
        <v>1</v>
      </c>
      <c r="V260" t="s">
        <v>270</v>
      </c>
      <c r="W260" t="s">
        <v>167</v>
      </c>
      <c r="X260">
        <v>2</v>
      </c>
      <c r="Y260">
        <v>2</v>
      </c>
      <c r="Z260">
        <v>2</v>
      </c>
      <c r="AA260">
        <v>2</v>
      </c>
      <c r="AB260">
        <v>2</v>
      </c>
      <c r="AC260">
        <v>2</v>
      </c>
      <c r="AD260">
        <v>0</v>
      </c>
      <c r="AE260">
        <v>0</v>
      </c>
    </row>
    <row r="261" spans="1:31" x14ac:dyDescent="0.3">
      <c r="A261" t="s">
        <v>556</v>
      </c>
      <c r="B261" t="s">
        <v>4191</v>
      </c>
      <c r="C261" t="s">
        <v>274</v>
      </c>
      <c r="D261" t="s">
        <v>4192</v>
      </c>
      <c r="E261" t="s">
        <v>12137</v>
      </c>
      <c r="F261" t="s">
        <v>4181</v>
      </c>
      <c r="G261" t="s">
        <v>2896</v>
      </c>
      <c r="I261" t="s">
        <v>461</v>
      </c>
      <c r="J261" t="s">
        <v>266</v>
      </c>
      <c r="K261" t="s">
        <v>3094</v>
      </c>
      <c r="L261" t="s">
        <v>4193</v>
      </c>
      <c r="M261" t="s">
        <v>555</v>
      </c>
      <c r="N261" t="s">
        <v>556</v>
      </c>
      <c r="O261">
        <v>13</v>
      </c>
      <c r="P261" t="s">
        <v>282</v>
      </c>
      <c r="Q261">
        <v>2</v>
      </c>
      <c r="S261">
        <v>3</v>
      </c>
      <c r="T261" s="108">
        <v>6</v>
      </c>
      <c r="U261">
        <v>1</v>
      </c>
      <c r="V261" t="s">
        <v>270</v>
      </c>
      <c r="W261" t="s">
        <v>167</v>
      </c>
      <c r="X261">
        <v>1</v>
      </c>
      <c r="Y261">
        <v>1</v>
      </c>
      <c r="Z261">
        <v>0</v>
      </c>
      <c r="AA261">
        <v>1</v>
      </c>
      <c r="AB261">
        <v>0</v>
      </c>
      <c r="AC261">
        <v>1</v>
      </c>
      <c r="AD261">
        <v>0</v>
      </c>
      <c r="AE261">
        <v>0</v>
      </c>
    </row>
    <row r="262" spans="1:31" x14ac:dyDescent="0.3">
      <c r="A262" t="s">
        <v>556</v>
      </c>
      <c r="B262" t="s">
        <v>4191</v>
      </c>
      <c r="C262" t="s">
        <v>294</v>
      </c>
      <c r="D262" t="s">
        <v>4192</v>
      </c>
      <c r="E262" t="s">
        <v>12137</v>
      </c>
      <c r="F262" t="s">
        <v>4181</v>
      </c>
      <c r="G262" t="s">
        <v>2896</v>
      </c>
      <c r="I262" t="s">
        <v>461</v>
      </c>
      <c r="J262" t="s">
        <v>266</v>
      </c>
      <c r="K262" t="s">
        <v>3094</v>
      </c>
      <c r="L262" t="s">
        <v>4193</v>
      </c>
      <c r="M262" t="s">
        <v>557</v>
      </c>
      <c r="N262" t="s">
        <v>556</v>
      </c>
      <c r="O262">
        <v>14</v>
      </c>
      <c r="P262" t="s">
        <v>288</v>
      </c>
      <c r="Q262">
        <v>0.48</v>
      </c>
      <c r="S262">
        <v>1</v>
      </c>
      <c r="T262" s="108">
        <v>0.48</v>
      </c>
      <c r="U262">
        <v>1</v>
      </c>
      <c r="V262" t="s">
        <v>270</v>
      </c>
      <c r="W262" t="s">
        <v>167</v>
      </c>
      <c r="X262">
        <v>1</v>
      </c>
      <c r="Y262">
        <v>0</v>
      </c>
      <c r="Z262">
        <v>0</v>
      </c>
      <c r="AA262">
        <v>0</v>
      </c>
      <c r="AB262">
        <v>0</v>
      </c>
      <c r="AC262">
        <v>1</v>
      </c>
      <c r="AD262">
        <v>0</v>
      </c>
      <c r="AE262">
        <v>0</v>
      </c>
    </row>
    <row r="263" spans="1:31" x14ac:dyDescent="0.3">
      <c r="A263" t="s">
        <v>556</v>
      </c>
      <c r="B263" t="s">
        <v>4191</v>
      </c>
      <c r="C263" t="s">
        <v>294</v>
      </c>
      <c r="D263" t="s">
        <v>4192</v>
      </c>
      <c r="E263" t="s">
        <v>12137</v>
      </c>
      <c r="F263" t="s">
        <v>4181</v>
      </c>
      <c r="G263" t="s">
        <v>2896</v>
      </c>
      <c r="I263" t="s">
        <v>461</v>
      </c>
      <c r="J263" t="s">
        <v>266</v>
      </c>
      <c r="K263" t="s">
        <v>3094</v>
      </c>
      <c r="L263" t="s">
        <v>4193</v>
      </c>
      <c r="M263" t="s">
        <v>557</v>
      </c>
      <c r="N263" t="s">
        <v>556</v>
      </c>
      <c r="O263">
        <v>23</v>
      </c>
      <c r="P263" t="s">
        <v>425</v>
      </c>
      <c r="Q263">
        <v>0.32</v>
      </c>
      <c r="S263">
        <v>2</v>
      </c>
      <c r="T263" s="108">
        <v>0.64</v>
      </c>
      <c r="U263">
        <v>1</v>
      </c>
      <c r="V263" t="s">
        <v>270</v>
      </c>
      <c r="W263" t="s">
        <v>167</v>
      </c>
      <c r="X263">
        <v>1</v>
      </c>
      <c r="Y263">
        <v>1</v>
      </c>
      <c r="Z263">
        <v>0</v>
      </c>
      <c r="AA263">
        <v>0</v>
      </c>
      <c r="AB263">
        <v>1</v>
      </c>
      <c r="AC263">
        <v>0</v>
      </c>
      <c r="AD263">
        <v>0</v>
      </c>
      <c r="AE263">
        <v>0</v>
      </c>
    </row>
    <row r="264" spans="1:31" x14ac:dyDescent="0.3">
      <c r="A264" t="s">
        <v>556</v>
      </c>
      <c r="B264" t="s">
        <v>4424</v>
      </c>
      <c r="C264" t="s">
        <v>274</v>
      </c>
      <c r="D264" t="s">
        <v>4425</v>
      </c>
      <c r="E264" t="s">
        <v>12156</v>
      </c>
      <c r="F264" t="s">
        <v>4426</v>
      </c>
      <c r="G264" t="s">
        <v>2896</v>
      </c>
      <c r="I264" t="s">
        <v>461</v>
      </c>
      <c r="J264" t="s">
        <v>266</v>
      </c>
      <c r="K264" t="s">
        <v>4372</v>
      </c>
      <c r="L264" t="s">
        <v>19640</v>
      </c>
      <c r="M264" t="s">
        <v>555</v>
      </c>
      <c r="N264" t="s">
        <v>556</v>
      </c>
      <c r="O264">
        <v>1</v>
      </c>
      <c r="P264" t="s">
        <v>282</v>
      </c>
      <c r="Q264">
        <v>2</v>
      </c>
      <c r="S264">
        <v>1</v>
      </c>
      <c r="T264" s="108">
        <v>2</v>
      </c>
      <c r="U264">
        <v>1</v>
      </c>
      <c r="V264" t="s">
        <v>270</v>
      </c>
      <c r="W264" t="s">
        <v>167</v>
      </c>
      <c r="X264">
        <v>1</v>
      </c>
      <c r="Y264">
        <v>1</v>
      </c>
      <c r="Z264">
        <v>0</v>
      </c>
      <c r="AA264">
        <v>0</v>
      </c>
      <c r="AB264">
        <v>0</v>
      </c>
      <c r="AC264">
        <v>0</v>
      </c>
      <c r="AD264">
        <v>0</v>
      </c>
      <c r="AE264">
        <v>0</v>
      </c>
    </row>
    <row r="265" spans="1:31" x14ac:dyDescent="0.3">
      <c r="A265" t="s">
        <v>556</v>
      </c>
      <c r="B265" t="s">
        <v>4424</v>
      </c>
      <c r="C265" t="s">
        <v>294</v>
      </c>
      <c r="D265" t="s">
        <v>4425</v>
      </c>
      <c r="E265" t="s">
        <v>12156</v>
      </c>
      <c r="F265" t="s">
        <v>4426</v>
      </c>
      <c r="G265" t="s">
        <v>2896</v>
      </c>
      <c r="I265" t="s">
        <v>461</v>
      </c>
      <c r="J265" t="s">
        <v>266</v>
      </c>
      <c r="K265" t="s">
        <v>4372</v>
      </c>
      <c r="L265" t="s">
        <v>19640</v>
      </c>
      <c r="M265" t="s">
        <v>557</v>
      </c>
      <c r="N265" t="s">
        <v>556</v>
      </c>
      <c r="O265">
        <v>20</v>
      </c>
      <c r="P265" t="s">
        <v>425</v>
      </c>
      <c r="Q265">
        <v>0.32</v>
      </c>
      <c r="S265">
        <v>2</v>
      </c>
      <c r="T265" s="108">
        <v>0.64</v>
      </c>
      <c r="U265">
        <v>1</v>
      </c>
      <c r="V265" t="s">
        <v>270</v>
      </c>
      <c r="W265" t="s">
        <v>167</v>
      </c>
      <c r="X265">
        <v>1</v>
      </c>
      <c r="Y265">
        <v>1</v>
      </c>
      <c r="Z265">
        <v>0</v>
      </c>
      <c r="AA265">
        <v>0</v>
      </c>
      <c r="AB265">
        <v>1</v>
      </c>
      <c r="AC265">
        <v>0</v>
      </c>
      <c r="AD265">
        <v>0</v>
      </c>
      <c r="AE265">
        <v>0</v>
      </c>
    </row>
    <row r="266" spans="1:31" x14ac:dyDescent="0.3">
      <c r="A266" t="s">
        <v>556</v>
      </c>
      <c r="B266" t="s">
        <v>4424</v>
      </c>
      <c r="C266" t="s">
        <v>294</v>
      </c>
      <c r="D266" t="s">
        <v>4425</v>
      </c>
      <c r="E266" t="s">
        <v>12156</v>
      </c>
      <c r="F266" t="s">
        <v>4426</v>
      </c>
      <c r="G266" t="s">
        <v>2896</v>
      </c>
      <c r="I266" t="s">
        <v>461</v>
      </c>
      <c r="J266" t="s">
        <v>266</v>
      </c>
      <c r="K266" t="s">
        <v>4372</v>
      </c>
      <c r="L266" t="s">
        <v>19640</v>
      </c>
      <c r="M266" t="s">
        <v>557</v>
      </c>
      <c r="N266" t="s">
        <v>556</v>
      </c>
      <c r="O266">
        <v>20</v>
      </c>
      <c r="P266" t="s">
        <v>425</v>
      </c>
      <c r="Q266">
        <v>0.32</v>
      </c>
      <c r="S266">
        <v>2</v>
      </c>
      <c r="T266" s="108">
        <v>0.64</v>
      </c>
      <c r="U266">
        <v>1</v>
      </c>
      <c r="V266" t="s">
        <v>270</v>
      </c>
      <c r="W266" t="s">
        <v>167</v>
      </c>
      <c r="X266">
        <v>1</v>
      </c>
      <c r="Y266">
        <v>1</v>
      </c>
      <c r="Z266">
        <v>0</v>
      </c>
      <c r="AA266">
        <v>0</v>
      </c>
      <c r="AB266">
        <v>1</v>
      </c>
      <c r="AC266">
        <v>0</v>
      </c>
      <c r="AD266">
        <v>0</v>
      </c>
      <c r="AE266">
        <v>0</v>
      </c>
    </row>
    <row r="267" spans="1:31" x14ac:dyDescent="0.3">
      <c r="A267" t="s">
        <v>556</v>
      </c>
      <c r="B267" t="s">
        <v>4424</v>
      </c>
      <c r="C267" t="s">
        <v>294</v>
      </c>
      <c r="D267" t="s">
        <v>4425</v>
      </c>
      <c r="E267" t="s">
        <v>12156</v>
      </c>
      <c r="F267" t="s">
        <v>4426</v>
      </c>
      <c r="G267" t="s">
        <v>2896</v>
      </c>
      <c r="I267" t="s">
        <v>461</v>
      </c>
      <c r="J267" t="s">
        <v>266</v>
      </c>
      <c r="K267" t="s">
        <v>4372</v>
      </c>
      <c r="L267" t="s">
        <v>19640</v>
      </c>
      <c r="M267" t="s">
        <v>557</v>
      </c>
      <c r="N267" t="s">
        <v>556</v>
      </c>
      <c r="O267">
        <v>2</v>
      </c>
      <c r="P267" t="s">
        <v>272</v>
      </c>
      <c r="Q267">
        <v>3</v>
      </c>
      <c r="S267">
        <v>6</v>
      </c>
      <c r="T267" s="108">
        <v>18</v>
      </c>
      <c r="U267">
        <v>1</v>
      </c>
      <c r="V267" t="s">
        <v>270</v>
      </c>
      <c r="W267" t="s">
        <v>167</v>
      </c>
      <c r="X267">
        <v>1</v>
      </c>
      <c r="Y267">
        <v>1</v>
      </c>
      <c r="Z267">
        <v>1</v>
      </c>
      <c r="AA267">
        <v>1</v>
      </c>
      <c r="AB267">
        <v>1</v>
      </c>
      <c r="AC267">
        <v>1</v>
      </c>
      <c r="AD267">
        <v>1</v>
      </c>
      <c r="AE267">
        <v>0</v>
      </c>
    </row>
    <row r="268" spans="1:31" x14ac:dyDescent="0.3">
      <c r="A268" t="s">
        <v>556</v>
      </c>
      <c r="B268" t="s">
        <v>4438</v>
      </c>
      <c r="C268" t="s">
        <v>274</v>
      </c>
      <c r="D268" t="s">
        <v>4439</v>
      </c>
      <c r="E268" t="s">
        <v>12157</v>
      </c>
      <c r="F268" t="s">
        <v>4440</v>
      </c>
      <c r="G268" t="s">
        <v>2896</v>
      </c>
      <c r="I268" t="s">
        <v>461</v>
      </c>
      <c r="J268" t="s">
        <v>266</v>
      </c>
      <c r="K268" t="s">
        <v>4372</v>
      </c>
      <c r="L268" t="s">
        <v>4441</v>
      </c>
      <c r="M268" t="s">
        <v>555</v>
      </c>
      <c r="N268" t="s">
        <v>556</v>
      </c>
      <c r="O268">
        <v>1</v>
      </c>
      <c r="P268" t="s">
        <v>266</v>
      </c>
      <c r="Q268">
        <v>0.48</v>
      </c>
      <c r="S268">
        <v>2</v>
      </c>
      <c r="T268" s="108">
        <v>0.96</v>
      </c>
      <c r="U268">
        <v>1</v>
      </c>
      <c r="V268" t="s">
        <v>270</v>
      </c>
      <c r="W268" t="s">
        <v>167</v>
      </c>
      <c r="X268">
        <v>2</v>
      </c>
      <c r="Y268">
        <v>0</v>
      </c>
      <c r="Z268">
        <v>2</v>
      </c>
      <c r="AA268">
        <v>0</v>
      </c>
      <c r="AB268">
        <v>0</v>
      </c>
      <c r="AC268">
        <v>0</v>
      </c>
      <c r="AD268">
        <v>0</v>
      </c>
      <c r="AE268">
        <v>0</v>
      </c>
    </row>
    <row r="269" spans="1:31" x14ac:dyDescent="0.3">
      <c r="A269" t="s">
        <v>556</v>
      </c>
      <c r="B269" t="s">
        <v>4438</v>
      </c>
      <c r="C269" t="s">
        <v>274</v>
      </c>
      <c r="D269" t="s">
        <v>4439</v>
      </c>
      <c r="E269" t="s">
        <v>12157</v>
      </c>
      <c r="F269" t="s">
        <v>4440</v>
      </c>
      <c r="G269" t="s">
        <v>2896</v>
      </c>
      <c r="I269" t="s">
        <v>461</v>
      </c>
      <c r="J269" t="s">
        <v>266</v>
      </c>
      <c r="K269" t="s">
        <v>4372</v>
      </c>
      <c r="L269" t="s">
        <v>4441</v>
      </c>
      <c r="M269" t="s">
        <v>557</v>
      </c>
      <c r="N269" t="s">
        <v>556</v>
      </c>
      <c r="O269">
        <v>2</v>
      </c>
      <c r="P269" t="s">
        <v>288</v>
      </c>
      <c r="Q269">
        <v>0.48</v>
      </c>
      <c r="S269">
        <v>2</v>
      </c>
      <c r="T269" s="108">
        <v>0.96</v>
      </c>
      <c r="U269">
        <v>1</v>
      </c>
      <c r="V269" t="s">
        <v>270</v>
      </c>
      <c r="W269" t="s">
        <v>167</v>
      </c>
      <c r="X269">
        <v>2</v>
      </c>
      <c r="Y269">
        <v>0</v>
      </c>
      <c r="Z269">
        <v>0</v>
      </c>
      <c r="AA269">
        <v>0</v>
      </c>
      <c r="AB269">
        <v>0</v>
      </c>
      <c r="AC269">
        <v>2</v>
      </c>
      <c r="AD269">
        <v>0</v>
      </c>
      <c r="AE269">
        <v>0</v>
      </c>
    </row>
    <row r="270" spans="1:31" x14ac:dyDescent="0.3">
      <c r="A270" t="s">
        <v>556</v>
      </c>
      <c r="B270" t="s">
        <v>10679</v>
      </c>
      <c r="C270" t="s">
        <v>274</v>
      </c>
      <c r="D270" t="s">
        <v>16530</v>
      </c>
      <c r="E270" t="s">
        <v>12133</v>
      </c>
      <c r="F270" t="s">
        <v>10680</v>
      </c>
      <c r="G270" t="s">
        <v>2896</v>
      </c>
      <c r="I270" t="s">
        <v>461</v>
      </c>
      <c r="J270" t="s">
        <v>266</v>
      </c>
      <c r="K270" t="s">
        <v>1611</v>
      </c>
      <c r="L270" t="s">
        <v>15757</v>
      </c>
      <c r="M270" t="s">
        <v>555</v>
      </c>
      <c r="N270" t="s">
        <v>556</v>
      </c>
      <c r="O270">
        <v>1</v>
      </c>
      <c r="P270" t="s">
        <v>266</v>
      </c>
      <c r="Q270">
        <v>0.48</v>
      </c>
      <c r="S270">
        <v>1</v>
      </c>
      <c r="T270" s="108">
        <v>0.48</v>
      </c>
      <c r="U270">
        <v>1</v>
      </c>
      <c r="V270" t="s">
        <v>270</v>
      </c>
      <c r="W270" t="s">
        <v>167</v>
      </c>
      <c r="X270">
        <v>1</v>
      </c>
      <c r="Y270">
        <v>0</v>
      </c>
      <c r="Z270">
        <v>0</v>
      </c>
      <c r="AA270">
        <v>0</v>
      </c>
      <c r="AB270">
        <v>0</v>
      </c>
      <c r="AC270">
        <v>1</v>
      </c>
      <c r="AD270">
        <v>0</v>
      </c>
      <c r="AE270">
        <v>0</v>
      </c>
    </row>
    <row r="271" spans="1:31" x14ac:dyDescent="0.3">
      <c r="A271" t="s">
        <v>556</v>
      </c>
      <c r="B271" t="s">
        <v>10679</v>
      </c>
      <c r="C271" t="s">
        <v>274</v>
      </c>
      <c r="D271" t="s">
        <v>16530</v>
      </c>
      <c r="E271" t="s">
        <v>12133</v>
      </c>
      <c r="F271" t="s">
        <v>10680</v>
      </c>
      <c r="G271" t="s">
        <v>2896</v>
      </c>
      <c r="I271" t="s">
        <v>461</v>
      </c>
      <c r="J271" t="s">
        <v>266</v>
      </c>
      <c r="K271" t="s">
        <v>1611</v>
      </c>
      <c r="L271" t="s">
        <v>15757</v>
      </c>
      <c r="M271" t="s">
        <v>557</v>
      </c>
      <c r="N271" t="s">
        <v>556</v>
      </c>
      <c r="O271">
        <v>2</v>
      </c>
      <c r="P271" t="s">
        <v>288</v>
      </c>
      <c r="Q271">
        <v>0.48</v>
      </c>
      <c r="S271">
        <v>1</v>
      </c>
      <c r="T271" s="108">
        <v>0.48</v>
      </c>
      <c r="U271">
        <v>1</v>
      </c>
      <c r="V271" t="s">
        <v>270</v>
      </c>
      <c r="W271" t="s">
        <v>167</v>
      </c>
      <c r="X271">
        <v>1</v>
      </c>
      <c r="Y271">
        <v>0</v>
      </c>
      <c r="Z271">
        <v>0</v>
      </c>
      <c r="AA271">
        <v>0</v>
      </c>
      <c r="AB271">
        <v>0</v>
      </c>
      <c r="AC271">
        <v>1</v>
      </c>
      <c r="AD271">
        <v>0</v>
      </c>
      <c r="AE271">
        <v>0</v>
      </c>
    </row>
    <row r="272" spans="1:31" x14ac:dyDescent="0.3">
      <c r="A272" t="s">
        <v>556</v>
      </c>
      <c r="B272" t="s">
        <v>3373</v>
      </c>
      <c r="C272" t="s">
        <v>274</v>
      </c>
      <c r="D272" t="s">
        <v>16052</v>
      </c>
      <c r="E272" t="s">
        <v>12206</v>
      </c>
      <c r="F272" t="s">
        <v>3160</v>
      </c>
      <c r="G272" t="s">
        <v>2307</v>
      </c>
      <c r="I272" t="s">
        <v>461</v>
      </c>
      <c r="J272" t="s">
        <v>266</v>
      </c>
      <c r="K272" t="s">
        <v>3375</v>
      </c>
      <c r="L272" t="s">
        <v>3377</v>
      </c>
      <c r="M272" t="s">
        <v>557</v>
      </c>
      <c r="N272" t="s">
        <v>556</v>
      </c>
      <c r="O272">
        <v>2</v>
      </c>
      <c r="P272" t="s">
        <v>288</v>
      </c>
      <c r="Q272">
        <v>0.48</v>
      </c>
      <c r="S272">
        <v>3</v>
      </c>
      <c r="T272" s="108">
        <v>1.44</v>
      </c>
      <c r="U272">
        <v>1</v>
      </c>
      <c r="V272" t="s">
        <v>270</v>
      </c>
      <c r="W272" t="s">
        <v>167</v>
      </c>
      <c r="X272">
        <v>3</v>
      </c>
      <c r="Y272">
        <v>0</v>
      </c>
      <c r="Z272">
        <v>0</v>
      </c>
      <c r="AA272">
        <v>0</v>
      </c>
      <c r="AB272">
        <v>0</v>
      </c>
      <c r="AC272">
        <v>3</v>
      </c>
      <c r="AD272">
        <v>0</v>
      </c>
      <c r="AE272">
        <v>0</v>
      </c>
    </row>
    <row r="273" spans="1:31" x14ac:dyDescent="0.3">
      <c r="A273" t="s">
        <v>556</v>
      </c>
      <c r="B273" t="s">
        <v>3373</v>
      </c>
      <c r="C273" t="s">
        <v>262</v>
      </c>
      <c r="D273" t="s">
        <v>3374</v>
      </c>
      <c r="E273" t="s">
        <v>12206</v>
      </c>
      <c r="F273" t="s">
        <v>3160</v>
      </c>
      <c r="G273" t="s">
        <v>2307</v>
      </c>
      <c r="I273" t="s">
        <v>461</v>
      </c>
      <c r="J273" t="s">
        <v>266</v>
      </c>
      <c r="K273" t="s">
        <v>3375</v>
      </c>
      <c r="L273" t="s">
        <v>3376</v>
      </c>
      <c r="M273" t="s">
        <v>555</v>
      </c>
      <c r="N273" t="s">
        <v>556</v>
      </c>
      <c r="O273">
        <v>1</v>
      </c>
      <c r="P273" t="s">
        <v>266</v>
      </c>
      <c r="Q273">
        <v>0.17</v>
      </c>
      <c r="S273">
        <v>1</v>
      </c>
      <c r="T273" s="108">
        <v>0.17</v>
      </c>
      <c r="U273">
        <v>1</v>
      </c>
      <c r="V273" t="s">
        <v>270</v>
      </c>
      <c r="W273" t="s">
        <v>167</v>
      </c>
      <c r="X273">
        <v>1</v>
      </c>
      <c r="Y273">
        <v>0</v>
      </c>
      <c r="Z273">
        <v>0</v>
      </c>
      <c r="AA273">
        <v>0</v>
      </c>
      <c r="AB273">
        <v>1</v>
      </c>
      <c r="AC273">
        <v>0</v>
      </c>
      <c r="AD273">
        <v>0</v>
      </c>
      <c r="AE273">
        <v>0</v>
      </c>
    </row>
    <row r="274" spans="1:31" x14ac:dyDescent="0.3">
      <c r="A274" t="s">
        <v>556</v>
      </c>
      <c r="B274" t="s">
        <v>4095</v>
      </c>
      <c r="C274" t="s">
        <v>274</v>
      </c>
      <c r="D274" t="s">
        <v>4096</v>
      </c>
      <c r="E274" t="s">
        <v>12211</v>
      </c>
      <c r="F274" t="s">
        <v>4097</v>
      </c>
      <c r="G274" t="s">
        <v>2307</v>
      </c>
      <c r="I274" t="s">
        <v>461</v>
      </c>
      <c r="J274" t="s">
        <v>266</v>
      </c>
      <c r="K274" t="s">
        <v>16395</v>
      </c>
      <c r="L274" t="s">
        <v>4098</v>
      </c>
      <c r="M274" t="s">
        <v>555</v>
      </c>
      <c r="N274" t="s">
        <v>556</v>
      </c>
      <c r="O274">
        <v>1</v>
      </c>
      <c r="P274" t="s">
        <v>266</v>
      </c>
      <c r="Q274">
        <v>0.32</v>
      </c>
      <c r="S274">
        <v>1</v>
      </c>
      <c r="T274" s="108">
        <v>0.32</v>
      </c>
      <c r="U274">
        <v>1</v>
      </c>
      <c r="V274" t="s">
        <v>270</v>
      </c>
      <c r="W274" t="s">
        <v>167</v>
      </c>
      <c r="X274">
        <v>1</v>
      </c>
      <c r="Y274">
        <v>0</v>
      </c>
      <c r="Z274">
        <v>0</v>
      </c>
      <c r="AA274">
        <v>0</v>
      </c>
      <c r="AB274">
        <v>0</v>
      </c>
      <c r="AC274">
        <v>1</v>
      </c>
      <c r="AD274">
        <v>0</v>
      </c>
      <c r="AE274">
        <v>0</v>
      </c>
    </row>
    <row r="275" spans="1:31" x14ac:dyDescent="0.3">
      <c r="A275" t="s">
        <v>556</v>
      </c>
      <c r="B275" t="s">
        <v>4095</v>
      </c>
      <c r="C275" t="s">
        <v>274</v>
      </c>
      <c r="D275" t="s">
        <v>4096</v>
      </c>
      <c r="E275" t="s">
        <v>12211</v>
      </c>
      <c r="F275" t="s">
        <v>4097</v>
      </c>
      <c r="G275" t="s">
        <v>2307</v>
      </c>
      <c r="I275" t="s">
        <v>461</v>
      </c>
      <c r="J275" t="s">
        <v>266</v>
      </c>
      <c r="K275" t="s">
        <v>16395</v>
      </c>
      <c r="L275" t="s">
        <v>4098</v>
      </c>
      <c r="M275" t="s">
        <v>557</v>
      </c>
      <c r="N275" t="s">
        <v>556</v>
      </c>
      <c r="O275">
        <v>2</v>
      </c>
      <c r="P275" t="s">
        <v>288</v>
      </c>
      <c r="Q275">
        <v>0.32</v>
      </c>
      <c r="S275">
        <v>1</v>
      </c>
      <c r="T275" s="108">
        <v>0.32</v>
      </c>
      <c r="U275">
        <v>1</v>
      </c>
      <c r="V275" t="s">
        <v>270</v>
      </c>
      <c r="W275" t="s">
        <v>167</v>
      </c>
      <c r="X275">
        <v>1</v>
      </c>
      <c r="Y275">
        <v>0</v>
      </c>
      <c r="Z275">
        <v>0</v>
      </c>
      <c r="AA275">
        <v>0</v>
      </c>
      <c r="AB275">
        <v>0</v>
      </c>
      <c r="AC275">
        <v>1</v>
      </c>
      <c r="AD275">
        <v>0</v>
      </c>
      <c r="AE275">
        <v>0</v>
      </c>
    </row>
    <row r="276" spans="1:31" x14ac:dyDescent="0.3">
      <c r="A276" t="s">
        <v>556</v>
      </c>
      <c r="B276" t="s">
        <v>4095</v>
      </c>
      <c r="C276" t="s">
        <v>274</v>
      </c>
      <c r="D276" t="s">
        <v>4096</v>
      </c>
      <c r="E276" t="s">
        <v>12211</v>
      </c>
      <c r="F276" t="s">
        <v>4097</v>
      </c>
      <c r="G276" t="s">
        <v>2307</v>
      </c>
      <c r="I276" t="s">
        <v>461</v>
      </c>
      <c r="J276" t="s">
        <v>266</v>
      </c>
      <c r="K276" t="s">
        <v>16395</v>
      </c>
      <c r="L276" t="s">
        <v>4098</v>
      </c>
      <c r="M276" t="s">
        <v>557</v>
      </c>
      <c r="N276" t="s">
        <v>556</v>
      </c>
      <c r="O276">
        <v>20</v>
      </c>
      <c r="P276" t="s">
        <v>425</v>
      </c>
      <c r="Q276">
        <v>0.32</v>
      </c>
      <c r="S276">
        <v>1</v>
      </c>
      <c r="T276" s="108">
        <v>0.32</v>
      </c>
      <c r="U276">
        <v>1</v>
      </c>
      <c r="V276" t="s">
        <v>270</v>
      </c>
      <c r="W276" t="s">
        <v>167</v>
      </c>
      <c r="X276">
        <v>1</v>
      </c>
      <c r="Y276">
        <v>0</v>
      </c>
      <c r="Z276">
        <v>0</v>
      </c>
      <c r="AA276">
        <v>0</v>
      </c>
      <c r="AB276">
        <v>0</v>
      </c>
      <c r="AC276">
        <v>1</v>
      </c>
      <c r="AD276">
        <v>0</v>
      </c>
      <c r="AE276">
        <v>0</v>
      </c>
    </row>
    <row r="277" spans="1:31" x14ac:dyDescent="0.3">
      <c r="A277" t="s">
        <v>556</v>
      </c>
      <c r="B277" t="s">
        <v>11743</v>
      </c>
      <c r="C277" t="s">
        <v>274</v>
      </c>
      <c r="D277" t="s">
        <v>11744</v>
      </c>
      <c r="E277" t="s">
        <v>12197</v>
      </c>
      <c r="F277" t="s">
        <v>1480</v>
      </c>
      <c r="G277" t="s">
        <v>2307</v>
      </c>
      <c r="I277" t="s">
        <v>461</v>
      </c>
      <c r="J277" t="s">
        <v>266</v>
      </c>
      <c r="K277" t="s">
        <v>3599</v>
      </c>
      <c r="L277" t="s">
        <v>11745</v>
      </c>
      <c r="M277" t="s">
        <v>555</v>
      </c>
      <c r="N277" t="s">
        <v>556</v>
      </c>
      <c r="O277">
        <v>1</v>
      </c>
      <c r="P277" t="s">
        <v>282</v>
      </c>
      <c r="Q277">
        <v>1</v>
      </c>
      <c r="S277">
        <v>3</v>
      </c>
      <c r="T277" s="108">
        <v>3</v>
      </c>
      <c r="U277">
        <v>1</v>
      </c>
      <c r="V277" t="s">
        <v>270</v>
      </c>
      <c r="W277" t="s">
        <v>167</v>
      </c>
      <c r="X277">
        <v>1</v>
      </c>
      <c r="Y277">
        <v>1</v>
      </c>
      <c r="Z277">
        <v>0</v>
      </c>
      <c r="AA277">
        <v>1</v>
      </c>
      <c r="AB277">
        <v>0</v>
      </c>
      <c r="AC277">
        <v>1</v>
      </c>
      <c r="AD277">
        <v>0</v>
      </c>
      <c r="AE277">
        <v>0</v>
      </c>
    </row>
    <row r="278" spans="1:31" x14ac:dyDescent="0.3">
      <c r="A278" t="s">
        <v>556</v>
      </c>
      <c r="B278" t="s">
        <v>11743</v>
      </c>
      <c r="C278" t="s">
        <v>274</v>
      </c>
      <c r="D278" t="s">
        <v>11744</v>
      </c>
      <c r="E278" t="s">
        <v>12197</v>
      </c>
      <c r="F278" t="s">
        <v>1480</v>
      </c>
      <c r="G278" t="s">
        <v>2307</v>
      </c>
      <c r="I278" t="s">
        <v>461</v>
      </c>
      <c r="J278" t="s">
        <v>266</v>
      </c>
      <c r="K278" t="s">
        <v>3599</v>
      </c>
      <c r="L278" t="s">
        <v>11745</v>
      </c>
      <c r="M278" t="s">
        <v>557</v>
      </c>
      <c r="N278" t="s">
        <v>556</v>
      </c>
      <c r="O278">
        <v>2</v>
      </c>
      <c r="P278" t="s">
        <v>272</v>
      </c>
      <c r="Q278">
        <v>1</v>
      </c>
      <c r="S278">
        <v>4</v>
      </c>
      <c r="T278" s="108">
        <v>4</v>
      </c>
      <c r="U278">
        <v>1</v>
      </c>
      <c r="V278" t="s">
        <v>270</v>
      </c>
      <c r="W278" t="s">
        <v>167</v>
      </c>
      <c r="X278">
        <v>1</v>
      </c>
      <c r="Y278">
        <v>1</v>
      </c>
      <c r="Z278">
        <v>0</v>
      </c>
      <c r="AA278">
        <v>1</v>
      </c>
      <c r="AB278">
        <v>1</v>
      </c>
      <c r="AC278">
        <v>1</v>
      </c>
      <c r="AD278">
        <v>0</v>
      </c>
      <c r="AE278">
        <v>0</v>
      </c>
    </row>
    <row r="279" spans="1:31" x14ac:dyDescent="0.3">
      <c r="A279" t="s">
        <v>556</v>
      </c>
      <c r="B279" t="s">
        <v>11743</v>
      </c>
      <c r="C279" t="s">
        <v>274</v>
      </c>
      <c r="D279" t="s">
        <v>11744</v>
      </c>
      <c r="E279" t="s">
        <v>12197</v>
      </c>
      <c r="F279" t="s">
        <v>1480</v>
      </c>
      <c r="G279" t="s">
        <v>2307</v>
      </c>
      <c r="I279" t="s">
        <v>461</v>
      </c>
      <c r="J279" t="s">
        <v>266</v>
      </c>
      <c r="K279" t="s">
        <v>3599</v>
      </c>
      <c r="L279" t="s">
        <v>11745</v>
      </c>
      <c r="M279" t="s">
        <v>557</v>
      </c>
      <c r="N279" t="s">
        <v>556</v>
      </c>
      <c r="O279">
        <v>20</v>
      </c>
      <c r="P279" t="s">
        <v>425</v>
      </c>
      <c r="Q279">
        <v>0.32</v>
      </c>
      <c r="S279">
        <v>2</v>
      </c>
      <c r="T279" s="108">
        <v>0.64</v>
      </c>
      <c r="U279">
        <v>1</v>
      </c>
      <c r="V279" t="s">
        <v>270</v>
      </c>
      <c r="W279" t="s">
        <v>167</v>
      </c>
      <c r="X279">
        <v>1</v>
      </c>
      <c r="Y279">
        <v>1</v>
      </c>
      <c r="Z279">
        <v>0</v>
      </c>
      <c r="AA279">
        <v>0</v>
      </c>
      <c r="AB279">
        <v>0</v>
      </c>
      <c r="AC279">
        <v>1</v>
      </c>
      <c r="AD279">
        <v>0</v>
      </c>
      <c r="AE279">
        <v>0</v>
      </c>
    </row>
    <row r="280" spans="1:31" x14ac:dyDescent="0.3">
      <c r="A280" t="s">
        <v>556</v>
      </c>
      <c r="B280" t="s">
        <v>11743</v>
      </c>
      <c r="C280" t="s">
        <v>274</v>
      </c>
      <c r="D280" t="s">
        <v>11744</v>
      </c>
      <c r="E280" t="s">
        <v>12197</v>
      </c>
      <c r="F280" t="s">
        <v>1480</v>
      </c>
      <c r="G280" t="s">
        <v>2307</v>
      </c>
      <c r="I280" t="s">
        <v>461</v>
      </c>
      <c r="J280" t="s">
        <v>266</v>
      </c>
      <c r="K280" t="s">
        <v>3599</v>
      </c>
      <c r="L280" t="s">
        <v>11745</v>
      </c>
      <c r="M280" t="s">
        <v>557</v>
      </c>
      <c r="N280" t="s">
        <v>556</v>
      </c>
      <c r="O280">
        <v>17</v>
      </c>
      <c r="P280" t="s">
        <v>273</v>
      </c>
      <c r="Q280">
        <v>0.48</v>
      </c>
      <c r="S280">
        <v>1</v>
      </c>
      <c r="T280" s="108">
        <v>0.48</v>
      </c>
      <c r="U280">
        <v>1</v>
      </c>
      <c r="V280" t="s">
        <v>270</v>
      </c>
      <c r="W280" t="s">
        <v>167</v>
      </c>
      <c r="X280">
        <v>1</v>
      </c>
      <c r="Y280">
        <v>1</v>
      </c>
      <c r="Z280">
        <v>0</v>
      </c>
      <c r="AA280">
        <v>0</v>
      </c>
      <c r="AB280">
        <v>0</v>
      </c>
      <c r="AC280">
        <v>0</v>
      </c>
      <c r="AD280">
        <v>0</v>
      </c>
      <c r="AE280">
        <v>0</v>
      </c>
    </row>
    <row r="281" spans="1:31" x14ac:dyDescent="0.3">
      <c r="A281" t="s">
        <v>556</v>
      </c>
      <c r="B281" t="s">
        <v>17416</v>
      </c>
      <c r="C281" t="s">
        <v>274</v>
      </c>
      <c r="D281" t="s">
        <v>17417</v>
      </c>
      <c r="E281" t="s">
        <v>12218</v>
      </c>
      <c r="F281" t="s">
        <v>4332</v>
      </c>
      <c r="G281" t="s">
        <v>2307</v>
      </c>
      <c r="I281" t="s">
        <v>461</v>
      </c>
      <c r="J281" t="s">
        <v>266</v>
      </c>
      <c r="K281" t="s">
        <v>1611</v>
      </c>
      <c r="L281" t="s">
        <v>17418</v>
      </c>
      <c r="M281" t="s">
        <v>555</v>
      </c>
      <c r="N281" t="s">
        <v>556</v>
      </c>
      <c r="O281">
        <v>1</v>
      </c>
      <c r="P281" t="s">
        <v>282</v>
      </c>
      <c r="Q281">
        <v>4</v>
      </c>
      <c r="S281">
        <v>4</v>
      </c>
      <c r="T281" s="108">
        <v>16</v>
      </c>
      <c r="U281">
        <v>1</v>
      </c>
      <c r="V281" t="s">
        <v>270</v>
      </c>
      <c r="W281" t="s">
        <v>167</v>
      </c>
      <c r="X281">
        <v>1</v>
      </c>
      <c r="Y281">
        <v>1</v>
      </c>
      <c r="Z281">
        <v>1</v>
      </c>
      <c r="AA281">
        <v>0</v>
      </c>
      <c r="AB281">
        <v>1</v>
      </c>
      <c r="AC281">
        <v>1</v>
      </c>
      <c r="AD281">
        <v>0</v>
      </c>
      <c r="AE281">
        <v>0</v>
      </c>
    </row>
    <row r="282" spans="1:31" x14ac:dyDescent="0.3">
      <c r="A282" t="s">
        <v>556</v>
      </c>
      <c r="B282" t="s">
        <v>17416</v>
      </c>
      <c r="C282" t="s">
        <v>274</v>
      </c>
      <c r="D282" t="s">
        <v>17417</v>
      </c>
      <c r="E282" t="s">
        <v>12218</v>
      </c>
      <c r="F282" t="s">
        <v>4332</v>
      </c>
      <c r="G282" t="s">
        <v>2307</v>
      </c>
      <c r="I282" t="s">
        <v>461</v>
      </c>
      <c r="J282" t="s">
        <v>266</v>
      </c>
      <c r="K282" t="s">
        <v>1611</v>
      </c>
      <c r="L282" t="s">
        <v>17418</v>
      </c>
      <c r="M282" t="s">
        <v>557</v>
      </c>
      <c r="N282" t="s">
        <v>556</v>
      </c>
      <c r="O282">
        <v>2</v>
      </c>
      <c r="P282" t="s">
        <v>272</v>
      </c>
      <c r="Q282">
        <v>4</v>
      </c>
      <c r="S282">
        <v>6</v>
      </c>
      <c r="T282" s="108">
        <v>24</v>
      </c>
      <c r="U282">
        <v>1</v>
      </c>
      <c r="V282" t="s">
        <v>270</v>
      </c>
      <c r="W282" t="s">
        <v>167</v>
      </c>
      <c r="X282">
        <v>1</v>
      </c>
      <c r="Y282">
        <v>1</v>
      </c>
      <c r="Z282">
        <v>1</v>
      </c>
      <c r="AA282">
        <v>1</v>
      </c>
      <c r="AB282">
        <v>1</v>
      </c>
      <c r="AC282">
        <v>1</v>
      </c>
      <c r="AD282">
        <v>1</v>
      </c>
      <c r="AE282">
        <v>0</v>
      </c>
    </row>
    <row r="283" spans="1:31" x14ac:dyDescent="0.3">
      <c r="A283" t="s">
        <v>556</v>
      </c>
      <c r="B283" t="s">
        <v>17416</v>
      </c>
      <c r="C283" t="s">
        <v>274</v>
      </c>
      <c r="D283" t="s">
        <v>17417</v>
      </c>
      <c r="E283" t="s">
        <v>12218</v>
      </c>
      <c r="F283" t="s">
        <v>4332</v>
      </c>
      <c r="G283" t="s">
        <v>2307</v>
      </c>
      <c r="I283" t="s">
        <v>461</v>
      </c>
      <c r="J283" t="s">
        <v>266</v>
      </c>
      <c r="K283" t="s">
        <v>1611</v>
      </c>
      <c r="L283" t="s">
        <v>17418</v>
      </c>
      <c r="M283" t="s">
        <v>557</v>
      </c>
      <c r="N283" t="s">
        <v>556</v>
      </c>
      <c r="O283">
        <v>2</v>
      </c>
      <c r="P283" t="s">
        <v>272</v>
      </c>
      <c r="Q283">
        <v>4</v>
      </c>
      <c r="S283">
        <v>6</v>
      </c>
      <c r="T283" s="108">
        <v>24</v>
      </c>
      <c r="U283">
        <v>1</v>
      </c>
      <c r="V283" t="s">
        <v>270</v>
      </c>
      <c r="W283" t="s">
        <v>167</v>
      </c>
      <c r="X283">
        <v>1</v>
      </c>
      <c r="Y283">
        <v>1</v>
      </c>
      <c r="Z283">
        <v>1</v>
      </c>
      <c r="AA283">
        <v>1</v>
      </c>
      <c r="AB283">
        <v>1</v>
      </c>
      <c r="AC283">
        <v>1</v>
      </c>
      <c r="AD283">
        <v>1</v>
      </c>
      <c r="AE283">
        <v>0</v>
      </c>
    </row>
    <row r="284" spans="1:31" x14ac:dyDescent="0.3">
      <c r="A284" t="s">
        <v>556</v>
      </c>
      <c r="B284" t="s">
        <v>17416</v>
      </c>
      <c r="C284" t="s">
        <v>274</v>
      </c>
      <c r="D284" t="s">
        <v>17417</v>
      </c>
      <c r="E284" t="s">
        <v>12218</v>
      </c>
      <c r="F284" t="s">
        <v>4332</v>
      </c>
      <c r="G284" t="s">
        <v>2307</v>
      </c>
      <c r="I284" t="s">
        <v>461</v>
      </c>
      <c r="J284" t="s">
        <v>266</v>
      </c>
      <c r="K284" t="s">
        <v>1611</v>
      </c>
      <c r="L284" t="s">
        <v>17418</v>
      </c>
      <c r="M284" t="s">
        <v>557</v>
      </c>
      <c r="N284" t="s">
        <v>556</v>
      </c>
      <c r="O284">
        <v>20</v>
      </c>
      <c r="P284" t="s">
        <v>17796</v>
      </c>
      <c r="Q284">
        <v>1</v>
      </c>
      <c r="S284">
        <v>12</v>
      </c>
      <c r="T284" s="108">
        <v>12</v>
      </c>
      <c r="U284">
        <v>1</v>
      </c>
      <c r="V284" t="s">
        <v>270</v>
      </c>
      <c r="W284" t="s">
        <v>167</v>
      </c>
      <c r="X284">
        <v>3</v>
      </c>
      <c r="Y284">
        <v>3</v>
      </c>
      <c r="Z284">
        <v>3</v>
      </c>
      <c r="AA284">
        <v>0</v>
      </c>
      <c r="AB284">
        <v>3</v>
      </c>
      <c r="AC284">
        <v>3</v>
      </c>
      <c r="AD284">
        <v>0</v>
      </c>
      <c r="AE284">
        <v>0</v>
      </c>
    </row>
    <row r="285" spans="1:31" x14ac:dyDescent="0.3">
      <c r="A285" t="s">
        <v>556</v>
      </c>
      <c r="B285" t="s">
        <v>3815</v>
      </c>
      <c r="C285" t="s">
        <v>294</v>
      </c>
      <c r="D285" t="s">
        <v>3816</v>
      </c>
      <c r="E285" t="s">
        <v>12115</v>
      </c>
      <c r="F285" t="s">
        <v>1008</v>
      </c>
      <c r="G285" t="s">
        <v>2896</v>
      </c>
      <c r="I285" t="s">
        <v>461</v>
      </c>
      <c r="J285" t="s">
        <v>266</v>
      </c>
      <c r="K285" t="s">
        <v>3817</v>
      </c>
      <c r="L285" t="s">
        <v>15899</v>
      </c>
      <c r="M285" t="s">
        <v>557</v>
      </c>
      <c r="N285" t="s">
        <v>556</v>
      </c>
      <c r="O285">
        <v>20</v>
      </c>
      <c r="P285" t="s">
        <v>425</v>
      </c>
      <c r="Q285">
        <v>0.32</v>
      </c>
      <c r="S285">
        <v>2</v>
      </c>
      <c r="T285" s="108">
        <v>0.64</v>
      </c>
      <c r="U285">
        <v>1</v>
      </c>
      <c r="V285" t="s">
        <v>270</v>
      </c>
      <c r="W285" t="s">
        <v>167</v>
      </c>
      <c r="X285">
        <v>2</v>
      </c>
      <c r="Y285">
        <v>0</v>
      </c>
      <c r="Z285">
        <v>0</v>
      </c>
      <c r="AA285">
        <v>0</v>
      </c>
      <c r="AB285">
        <v>2</v>
      </c>
      <c r="AC285">
        <v>0</v>
      </c>
      <c r="AD285">
        <v>0</v>
      </c>
      <c r="AE285">
        <v>0</v>
      </c>
    </row>
    <row r="286" spans="1:31" x14ac:dyDescent="0.3">
      <c r="A286" t="s">
        <v>556</v>
      </c>
      <c r="B286" t="s">
        <v>3815</v>
      </c>
      <c r="C286" t="s">
        <v>294</v>
      </c>
      <c r="D286" t="s">
        <v>3816</v>
      </c>
      <c r="E286" t="s">
        <v>12115</v>
      </c>
      <c r="F286" t="s">
        <v>1008</v>
      </c>
      <c r="G286" t="s">
        <v>2896</v>
      </c>
      <c r="I286" t="s">
        <v>461</v>
      </c>
      <c r="J286" t="s">
        <v>266</v>
      </c>
      <c r="K286" t="s">
        <v>3817</v>
      </c>
      <c r="L286" t="s">
        <v>15899</v>
      </c>
      <c r="M286" t="s">
        <v>557</v>
      </c>
      <c r="N286" t="s">
        <v>556</v>
      </c>
      <c r="O286">
        <v>2</v>
      </c>
      <c r="P286" t="s">
        <v>272</v>
      </c>
      <c r="Q286">
        <v>3</v>
      </c>
      <c r="S286">
        <v>2</v>
      </c>
      <c r="T286" s="108">
        <v>6</v>
      </c>
      <c r="U286">
        <v>1</v>
      </c>
      <c r="V286" t="s">
        <v>270</v>
      </c>
      <c r="W286" t="s">
        <v>167</v>
      </c>
      <c r="X286">
        <v>1</v>
      </c>
      <c r="Y286">
        <v>0</v>
      </c>
      <c r="Z286">
        <v>1</v>
      </c>
      <c r="AA286">
        <v>0</v>
      </c>
      <c r="AB286">
        <v>1</v>
      </c>
      <c r="AC286">
        <v>0</v>
      </c>
      <c r="AD286">
        <v>0</v>
      </c>
      <c r="AE286">
        <v>0</v>
      </c>
    </row>
    <row r="287" spans="1:31" x14ac:dyDescent="0.3">
      <c r="A287" t="s">
        <v>556</v>
      </c>
      <c r="B287" t="s">
        <v>3815</v>
      </c>
      <c r="C287" t="s">
        <v>294</v>
      </c>
      <c r="D287" t="s">
        <v>3816</v>
      </c>
      <c r="E287" t="s">
        <v>12115</v>
      </c>
      <c r="F287" t="s">
        <v>1008</v>
      </c>
      <c r="G287" t="s">
        <v>2896</v>
      </c>
      <c r="I287" t="s">
        <v>461</v>
      </c>
      <c r="J287" t="s">
        <v>266</v>
      </c>
      <c r="K287" t="s">
        <v>3817</v>
      </c>
      <c r="L287" t="s">
        <v>15899</v>
      </c>
      <c r="M287" t="s">
        <v>555</v>
      </c>
      <c r="N287" t="s">
        <v>556</v>
      </c>
      <c r="O287">
        <v>1</v>
      </c>
      <c r="P287" t="s">
        <v>282</v>
      </c>
      <c r="Q287">
        <v>2</v>
      </c>
      <c r="S287">
        <v>1</v>
      </c>
      <c r="T287" s="108">
        <v>2</v>
      </c>
      <c r="U287">
        <v>1</v>
      </c>
      <c r="V287" t="s">
        <v>270</v>
      </c>
      <c r="W287" t="s">
        <v>167</v>
      </c>
      <c r="X287">
        <v>1</v>
      </c>
      <c r="Y287">
        <v>0</v>
      </c>
      <c r="Z287">
        <v>0</v>
      </c>
      <c r="AA287">
        <v>0</v>
      </c>
      <c r="AB287">
        <v>1</v>
      </c>
      <c r="AC287">
        <v>0</v>
      </c>
      <c r="AD287">
        <v>0</v>
      </c>
      <c r="AE287">
        <v>0</v>
      </c>
    </row>
    <row r="288" spans="1:31" x14ac:dyDescent="0.3">
      <c r="A288" t="s">
        <v>556</v>
      </c>
      <c r="B288" t="s">
        <v>8472</v>
      </c>
      <c r="C288" t="s">
        <v>274</v>
      </c>
      <c r="D288" t="s">
        <v>3740</v>
      </c>
      <c r="E288" t="s">
        <v>12105</v>
      </c>
      <c r="F288" t="s">
        <v>1196</v>
      </c>
      <c r="G288" t="s">
        <v>2896</v>
      </c>
      <c r="I288" t="s">
        <v>461</v>
      </c>
      <c r="J288" t="s">
        <v>266</v>
      </c>
      <c r="K288" t="s">
        <v>3615</v>
      </c>
      <c r="L288" t="s">
        <v>8818</v>
      </c>
      <c r="M288" t="s">
        <v>557</v>
      </c>
      <c r="N288" t="s">
        <v>556</v>
      </c>
      <c r="O288">
        <v>2</v>
      </c>
      <c r="P288" t="s">
        <v>272</v>
      </c>
      <c r="Q288">
        <v>3</v>
      </c>
      <c r="S288">
        <v>4</v>
      </c>
      <c r="T288" s="108">
        <v>12</v>
      </c>
      <c r="U288">
        <v>1</v>
      </c>
      <c r="V288" t="s">
        <v>270</v>
      </c>
      <c r="W288" t="s">
        <v>167</v>
      </c>
      <c r="X288">
        <v>2</v>
      </c>
      <c r="Y288">
        <v>2</v>
      </c>
      <c r="Z288">
        <v>0</v>
      </c>
      <c r="AA288">
        <v>0</v>
      </c>
      <c r="AB288">
        <v>2</v>
      </c>
      <c r="AC288">
        <v>0</v>
      </c>
      <c r="AD288">
        <v>0</v>
      </c>
      <c r="AE288">
        <v>0</v>
      </c>
    </row>
    <row r="289" spans="1:31" x14ac:dyDescent="0.3">
      <c r="A289" t="s">
        <v>556</v>
      </c>
      <c r="B289" t="s">
        <v>8472</v>
      </c>
      <c r="C289" t="s">
        <v>274</v>
      </c>
      <c r="D289" t="s">
        <v>3740</v>
      </c>
      <c r="E289" t="s">
        <v>12105</v>
      </c>
      <c r="F289" t="s">
        <v>1196</v>
      </c>
      <c r="G289" t="s">
        <v>2896</v>
      </c>
      <c r="I289" t="s">
        <v>461</v>
      </c>
      <c r="J289" t="s">
        <v>266</v>
      </c>
      <c r="K289" t="s">
        <v>3615</v>
      </c>
      <c r="L289" t="s">
        <v>8818</v>
      </c>
      <c r="M289" t="s">
        <v>557</v>
      </c>
      <c r="N289" t="s">
        <v>556</v>
      </c>
      <c r="O289">
        <v>20</v>
      </c>
      <c r="P289" t="s">
        <v>425</v>
      </c>
      <c r="Q289">
        <v>0.32</v>
      </c>
      <c r="S289">
        <v>6</v>
      </c>
      <c r="T289" s="108">
        <v>1.92</v>
      </c>
      <c r="U289">
        <v>1</v>
      </c>
      <c r="V289" t="s">
        <v>270</v>
      </c>
      <c r="W289" t="s">
        <v>167</v>
      </c>
      <c r="X289">
        <v>2</v>
      </c>
      <c r="Y289">
        <v>2</v>
      </c>
      <c r="Z289">
        <v>0</v>
      </c>
      <c r="AA289">
        <v>2</v>
      </c>
      <c r="AB289">
        <v>0</v>
      </c>
      <c r="AC289">
        <v>2</v>
      </c>
      <c r="AD289">
        <v>0</v>
      </c>
      <c r="AE289">
        <v>0</v>
      </c>
    </row>
    <row r="290" spans="1:31" x14ac:dyDescent="0.3">
      <c r="A290" t="s">
        <v>556</v>
      </c>
      <c r="B290" t="s">
        <v>8472</v>
      </c>
      <c r="C290" t="s">
        <v>274</v>
      </c>
      <c r="D290" t="s">
        <v>3740</v>
      </c>
      <c r="E290" t="s">
        <v>12105</v>
      </c>
      <c r="F290" t="s">
        <v>1196</v>
      </c>
      <c r="G290" t="s">
        <v>2896</v>
      </c>
      <c r="I290" t="s">
        <v>461</v>
      </c>
      <c r="J290" t="s">
        <v>266</v>
      </c>
      <c r="K290" t="s">
        <v>3615</v>
      </c>
      <c r="L290" t="s">
        <v>8818</v>
      </c>
      <c r="M290" t="s">
        <v>555</v>
      </c>
      <c r="N290" t="s">
        <v>556</v>
      </c>
      <c r="O290">
        <v>1</v>
      </c>
      <c r="P290" t="s">
        <v>282</v>
      </c>
      <c r="Q290">
        <v>3</v>
      </c>
      <c r="S290">
        <v>1</v>
      </c>
      <c r="T290" s="108">
        <v>3</v>
      </c>
      <c r="U290">
        <v>1</v>
      </c>
      <c r="V290" t="s">
        <v>270</v>
      </c>
      <c r="W290" t="s">
        <v>167</v>
      </c>
      <c r="X290">
        <v>1</v>
      </c>
      <c r="Y290">
        <v>0</v>
      </c>
      <c r="Z290">
        <v>0</v>
      </c>
      <c r="AA290">
        <v>0</v>
      </c>
      <c r="AB290">
        <v>1</v>
      </c>
      <c r="AC290">
        <v>0</v>
      </c>
      <c r="AD290">
        <v>0</v>
      </c>
      <c r="AE290">
        <v>0</v>
      </c>
    </row>
    <row r="291" spans="1:31" x14ac:dyDescent="0.3">
      <c r="A291" t="s">
        <v>556</v>
      </c>
      <c r="B291" t="s">
        <v>9501</v>
      </c>
      <c r="C291" t="s">
        <v>274</v>
      </c>
      <c r="D291" t="s">
        <v>3993</v>
      </c>
      <c r="E291" t="s">
        <v>12122</v>
      </c>
      <c r="F291" t="s">
        <v>2981</v>
      </c>
      <c r="G291" t="s">
        <v>2896</v>
      </c>
      <c r="I291" t="s">
        <v>461</v>
      </c>
      <c r="J291" t="s">
        <v>266</v>
      </c>
      <c r="K291" t="s">
        <v>3994</v>
      </c>
      <c r="L291" t="s">
        <v>10782</v>
      </c>
      <c r="M291" t="s">
        <v>557</v>
      </c>
      <c r="N291" t="s">
        <v>556</v>
      </c>
      <c r="O291">
        <v>20</v>
      </c>
      <c r="P291" t="s">
        <v>425</v>
      </c>
      <c r="Q291">
        <v>0.32</v>
      </c>
      <c r="S291">
        <v>6</v>
      </c>
      <c r="T291" s="108">
        <v>1.92</v>
      </c>
      <c r="U291">
        <v>1</v>
      </c>
      <c r="V291" t="s">
        <v>270</v>
      </c>
      <c r="W291" t="s">
        <v>167</v>
      </c>
      <c r="X291">
        <v>2</v>
      </c>
      <c r="Y291">
        <v>2</v>
      </c>
      <c r="Z291">
        <v>0</v>
      </c>
      <c r="AA291">
        <v>2</v>
      </c>
      <c r="AB291">
        <v>0</v>
      </c>
      <c r="AC291">
        <v>2</v>
      </c>
      <c r="AD291">
        <v>0</v>
      </c>
      <c r="AE291">
        <v>0</v>
      </c>
    </row>
    <row r="292" spans="1:31" x14ac:dyDescent="0.3">
      <c r="A292" t="s">
        <v>556</v>
      </c>
      <c r="B292" t="s">
        <v>9501</v>
      </c>
      <c r="C292" t="s">
        <v>274</v>
      </c>
      <c r="D292" t="s">
        <v>3993</v>
      </c>
      <c r="E292" t="s">
        <v>12122</v>
      </c>
      <c r="F292" t="s">
        <v>2981</v>
      </c>
      <c r="G292" t="s">
        <v>2896</v>
      </c>
      <c r="I292" t="s">
        <v>461</v>
      </c>
      <c r="J292" t="s">
        <v>266</v>
      </c>
      <c r="K292" t="s">
        <v>3994</v>
      </c>
      <c r="L292" t="s">
        <v>10782</v>
      </c>
      <c r="M292" t="s">
        <v>555</v>
      </c>
      <c r="N292" t="s">
        <v>556</v>
      </c>
      <c r="O292">
        <v>1</v>
      </c>
      <c r="P292" t="s">
        <v>282</v>
      </c>
      <c r="Q292">
        <v>2</v>
      </c>
      <c r="S292">
        <v>5</v>
      </c>
      <c r="T292" s="108">
        <v>10</v>
      </c>
      <c r="U292">
        <v>1</v>
      </c>
      <c r="V292" t="s">
        <v>270</v>
      </c>
      <c r="W292" t="s">
        <v>167</v>
      </c>
      <c r="X292">
        <v>1</v>
      </c>
      <c r="Y292">
        <v>1</v>
      </c>
      <c r="Z292">
        <v>1</v>
      </c>
      <c r="AA292">
        <v>1</v>
      </c>
      <c r="AB292">
        <v>1</v>
      </c>
      <c r="AC292">
        <v>1</v>
      </c>
      <c r="AD292">
        <v>0</v>
      </c>
      <c r="AE292">
        <v>0</v>
      </c>
    </row>
    <row r="293" spans="1:31" x14ac:dyDescent="0.3">
      <c r="A293" t="s">
        <v>556</v>
      </c>
      <c r="B293" t="s">
        <v>9501</v>
      </c>
      <c r="C293" t="s">
        <v>274</v>
      </c>
      <c r="D293" t="s">
        <v>3993</v>
      </c>
      <c r="E293" t="s">
        <v>12122</v>
      </c>
      <c r="F293" t="s">
        <v>2981</v>
      </c>
      <c r="G293" t="s">
        <v>2896</v>
      </c>
      <c r="I293" t="s">
        <v>461</v>
      </c>
      <c r="J293" t="s">
        <v>266</v>
      </c>
      <c r="K293" t="s">
        <v>3994</v>
      </c>
      <c r="L293" t="s">
        <v>10782</v>
      </c>
      <c r="M293" t="s">
        <v>557</v>
      </c>
      <c r="N293" t="s">
        <v>556</v>
      </c>
      <c r="O293">
        <v>2</v>
      </c>
      <c r="P293" t="s">
        <v>272</v>
      </c>
      <c r="Q293">
        <v>2</v>
      </c>
      <c r="S293">
        <v>6</v>
      </c>
      <c r="T293" s="108">
        <v>12</v>
      </c>
      <c r="U293">
        <v>1</v>
      </c>
      <c r="V293" t="s">
        <v>270</v>
      </c>
      <c r="W293" t="s">
        <v>167</v>
      </c>
      <c r="X293">
        <v>1</v>
      </c>
      <c r="Y293">
        <v>1</v>
      </c>
      <c r="Z293">
        <v>1</v>
      </c>
      <c r="AA293">
        <v>1</v>
      </c>
      <c r="AB293">
        <v>1</v>
      </c>
      <c r="AC293">
        <v>1</v>
      </c>
      <c r="AD293">
        <v>1</v>
      </c>
      <c r="AE293">
        <v>0</v>
      </c>
    </row>
    <row r="294" spans="1:31" x14ac:dyDescent="0.3">
      <c r="A294" t="s">
        <v>556</v>
      </c>
      <c r="B294" t="s">
        <v>9565</v>
      </c>
      <c r="C294" t="s">
        <v>274</v>
      </c>
      <c r="D294" t="s">
        <v>9566</v>
      </c>
      <c r="E294" t="s">
        <v>12146</v>
      </c>
      <c r="F294" t="s">
        <v>4256</v>
      </c>
      <c r="G294" t="s">
        <v>2896</v>
      </c>
      <c r="I294" t="s">
        <v>461</v>
      </c>
      <c r="J294" t="s">
        <v>266</v>
      </c>
      <c r="K294" t="s">
        <v>3094</v>
      </c>
      <c r="L294" t="s">
        <v>3609</v>
      </c>
      <c r="M294" t="s">
        <v>555</v>
      </c>
      <c r="N294" t="s">
        <v>556</v>
      </c>
      <c r="O294">
        <v>1</v>
      </c>
      <c r="P294" t="s">
        <v>266</v>
      </c>
      <c r="Q294">
        <v>0.48</v>
      </c>
      <c r="S294">
        <v>1</v>
      </c>
      <c r="T294" s="108">
        <v>0.48</v>
      </c>
      <c r="U294">
        <v>1</v>
      </c>
      <c r="V294" t="s">
        <v>270</v>
      </c>
      <c r="W294" t="s">
        <v>167</v>
      </c>
      <c r="X294">
        <v>1</v>
      </c>
      <c r="Y294">
        <v>0</v>
      </c>
      <c r="Z294">
        <v>1</v>
      </c>
      <c r="AA294">
        <v>0</v>
      </c>
      <c r="AB294">
        <v>0</v>
      </c>
      <c r="AC294">
        <v>0</v>
      </c>
      <c r="AD294">
        <v>0</v>
      </c>
      <c r="AE294">
        <v>0</v>
      </c>
    </row>
    <row r="295" spans="1:31" x14ac:dyDescent="0.3">
      <c r="A295" t="s">
        <v>556</v>
      </c>
      <c r="B295" t="s">
        <v>9565</v>
      </c>
      <c r="C295" t="s">
        <v>274</v>
      </c>
      <c r="D295" t="s">
        <v>9566</v>
      </c>
      <c r="E295" t="s">
        <v>12146</v>
      </c>
      <c r="F295" t="s">
        <v>4256</v>
      </c>
      <c r="G295" t="s">
        <v>2896</v>
      </c>
      <c r="I295" t="s">
        <v>461</v>
      </c>
      <c r="J295" t="s">
        <v>266</v>
      </c>
      <c r="K295" t="s">
        <v>3094</v>
      </c>
      <c r="L295" t="s">
        <v>3609</v>
      </c>
      <c r="M295" t="s">
        <v>557</v>
      </c>
      <c r="N295" t="s">
        <v>556</v>
      </c>
      <c r="O295">
        <v>2</v>
      </c>
      <c r="P295" t="s">
        <v>288</v>
      </c>
      <c r="Q295">
        <v>0.48</v>
      </c>
      <c r="S295">
        <v>1</v>
      </c>
      <c r="T295" s="108">
        <v>0.48</v>
      </c>
      <c r="U295">
        <v>1</v>
      </c>
      <c r="V295" t="s">
        <v>270</v>
      </c>
      <c r="W295" t="s">
        <v>167</v>
      </c>
      <c r="X295">
        <v>1</v>
      </c>
      <c r="Y295">
        <v>0</v>
      </c>
      <c r="Z295">
        <v>0</v>
      </c>
      <c r="AA295">
        <v>0</v>
      </c>
      <c r="AB295">
        <v>0</v>
      </c>
      <c r="AC295">
        <v>1</v>
      </c>
      <c r="AD295">
        <v>0</v>
      </c>
      <c r="AE295">
        <v>0</v>
      </c>
    </row>
    <row r="296" spans="1:31" x14ac:dyDescent="0.3">
      <c r="A296" t="s">
        <v>556</v>
      </c>
      <c r="B296" t="s">
        <v>9565</v>
      </c>
      <c r="C296" t="s">
        <v>274</v>
      </c>
      <c r="D296" t="s">
        <v>9566</v>
      </c>
      <c r="E296" t="s">
        <v>12146</v>
      </c>
      <c r="F296" t="s">
        <v>4256</v>
      </c>
      <c r="G296" t="s">
        <v>2896</v>
      </c>
      <c r="I296" t="s">
        <v>461</v>
      </c>
      <c r="J296" t="s">
        <v>266</v>
      </c>
      <c r="K296" t="s">
        <v>3094</v>
      </c>
      <c r="L296" t="s">
        <v>3609</v>
      </c>
      <c r="M296" t="s">
        <v>557</v>
      </c>
      <c r="N296" t="s">
        <v>556</v>
      </c>
      <c r="O296">
        <v>17</v>
      </c>
      <c r="P296" t="s">
        <v>273</v>
      </c>
      <c r="Q296">
        <v>0.48</v>
      </c>
      <c r="S296">
        <v>1</v>
      </c>
      <c r="T296" s="108">
        <v>0.48</v>
      </c>
      <c r="U296">
        <v>1</v>
      </c>
      <c r="V296" t="s">
        <v>270</v>
      </c>
      <c r="W296" t="s">
        <v>167</v>
      </c>
      <c r="X296">
        <v>1</v>
      </c>
      <c r="Y296">
        <v>1</v>
      </c>
      <c r="Z296">
        <v>0</v>
      </c>
      <c r="AA296">
        <v>0</v>
      </c>
      <c r="AB296">
        <v>0</v>
      </c>
      <c r="AC296">
        <v>0</v>
      </c>
      <c r="AD296">
        <v>0</v>
      </c>
      <c r="AE296">
        <v>0</v>
      </c>
    </row>
    <row r="297" spans="1:31" x14ac:dyDescent="0.3">
      <c r="A297" t="s">
        <v>556</v>
      </c>
      <c r="B297" t="s">
        <v>10893</v>
      </c>
      <c r="C297" t="s">
        <v>262</v>
      </c>
      <c r="D297" t="s">
        <v>10894</v>
      </c>
      <c r="E297" t="s">
        <v>12117</v>
      </c>
      <c r="F297" t="s">
        <v>553</v>
      </c>
      <c r="G297" t="s">
        <v>2896</v>
      </c>
      <c r="I297" t="s">
        <v>461</v>
      </c>
      <c r="J297" t="s">
        <v>266</v>
      </c>
      <c r="K297" t="s">
        <v>3828</v>
      </c>
      <c r="L297" t="s">
        <v>10895</v>
      </c>
      <c r="M297" t="s">
        <v>555</v>
      </c>
      <c r="N297" t="s">
        <v>556</v>
      </c>
      <c r="O297">
        <v>1</v>
      </c>
      <c r="P297" t="s">
        <v>282</v>
      </c>
      <c r="Q297">
        <v>3</v>
      </c>
      <c r="S297">
        <v>4</v>
      </c>
      <c r="T297" s="108">
        <v>12</v>
      </c>
      <c r="U297">
        <v>1</v>
      </c>
      <c r="V297" t="s">
        <v>270</v>
      </c>
      <c r="W297" t="s">
        <v>167</v>
      </c>
      <c r="X297">
        <v>1</v>
      </c>
      <c r="Y297">
        <v>1</v>
      </c>
      <c r="Z297">
        <v>0</v>
      </c>
      <c r="AA297">
        <v>1</v>
      </c>
      <c r="AB297">
        <v>0</v>
      </c>
      <c r="AC297">
        <v>1</v>
      </c>
      <c r="AD297">
        <v>1</v>
      </c>
      <c r="AE297">
        <v>0</v>
      </c>
    </row>
    <row r="298" spans="1:31" x14ac:dyDescent="0.3">
      <c r="A298" t="s">
        <v>556</v>
      </c>
      <c r="B298" t="s">
        <v>10893</v>
      </c>
      <c r="C298" t="s">
        <v>262</v>
      </c>
      <c r="D298" t="s">
        <v>10894</v>
      </c>
      <c r="E298" t="s">
        <v>12117</v>
      </c>
      <c r="F298" t="s">
        <v>553</v>
      </c>
      <c r="G298" t="s">
        <v>2896</v>
      </c>
      <c r="I298" t="s">
        <v>461</v>
      </c>
      <c r="J298" t="s">
        <v>266</v>
      </c>
      <c r="K298" t="s">
        <v>3828</v>
      </c>
      <c r="L298" t="s">
        <v>10895</v>
      </c>
      <c r="M298" t="s">
        <v>557</v>
      </c>
      <c r="N298" t="s">
        <v>556</v>
      </c>
      <c r="O298">
        <v>20</v>
      </c>
      <c r="P298" t="s">
        <v>425</v>
      </c>
      <c r="Q298">
        <v>0.32</v>
      </c>
      <c r="S298">
        <v>10</v>
      </c>
      <c r="T298" s="108">
        <v>3.2</v>
      </c>
      <c r="U298">
        <v>1</v>
      </c>
      <c r="V298" t="s">
        <v>270</v>
      </c>
      <c r="W298" t="s">
        <v>167</v>
      </c>
      <c r="X298">
        <v>5</v>
      </c>
      <c r="Y298">
        <v>5</v>
      </c>
      <c r="Z298">
        <v>0</v>
      </c>
      <c r="AA298">
        <v>0</v>
      </c>
      <c r="AB298">
        <v>5</v>
      </c>
      <c r="AC298">
        <v>0</v>
      </c>
      <c r="AD298">
        <v>0</v>
      </c>
      <c r="AE298">
        <v>0</v>
      </c>
    </row>
    <row r="299" spans="1:31" x14ac:dyDescent="0.3">
      <c r="A299" t="s">
        <v>556</v>
      </c>
      <c r="B299" t="s">
        <v>10893</v>
      </c>
      <c r="C299" t="s">
        <v>262</v>
      </c>
      <c r="D299" t="s">
        <v>10894</v>
      </c>
      <c r="E299" t="s">
        <v>12117</v>
      </c>
      <c r="F299" t="s">
        <v>553</v>
      </c>
      <c r="G299" t="s">
        <v>2896</v>
      </c>
      <c r="I299" t="s">
        <v>461</v>
      </c>
      <c r="J299" t="s">
        <v>266</v>
      </c>
      <c r="K299" t="s">
        <v>3828</v>
      </c>
      <c r="L299" t="s">
        <v>10895</v>
      </c>
      <c r="M299" t="s">
        <v>557</v>
      </c>
      <c r="N299" t="s">
        <v>556</v>
      </c>
      <c r="O299">
        <v>2</v>
      </c>
      <c r="P299" t="s">
        <v>272</v>
      </c>
      <c r="Q299">
        <v>4</v>
      </c>
      <c r="S299">
        <v>4</v>
      </c>
      <c r="T299" s="108">
        <v>16</v>
      </c>
      <c r="U299">
        <v>1</v>
      </c>
      <c r="V299" t="s">
        <v>270</v>
      </c>
      <c r="W299" t="s">
        <v>167</v>
      </c>
      <c r="X299">
        <v>1</v>
      </c>
      <c r="Y299">
        <v>1</v>
      </c>
      <c r="Z299">
        <v>0</v>
      </c>
      <c r="AA299">
        <v>1</v>
      </c>
      <c r="AB299">
        <v>0</v>
      </c>
      <c r="AC299">
        <v>1</v>
      </c>
      <c r="AD299">
        <v>1</v>
      </c>
      <c r="AE299">
        <v>0</v>
      </c>
    </row>
    <row r="300" spans="1:31" x14ac:dyDescent="0.3">
      <c r="A300" t="s">
        <v>556</v>
      </c>
      <c r="B300" t="s">
        <v>3574</v>
      </c>
      <c r="C300" t="s">
        <v>274</v>
      </c>
      <c r="D300" t="s">
        <v>3199</v>
      </c>
      <c r="E300" t="s">
        <v>12224</v>
      </c>
      <c r="F300" t="s">
        <v>3573</v>
      </c>
      <c r="G300" t="s">
        <v>2307</v>
      </c>
      <c r="I300" t="s">
        <v>461</v>
      </c>
      <c r="J300" t="s">
        <v>266</v>
      </c>
      <c r="K300" t="s">
        <v>3411</v>
      </c>
      <c r="L300" t="s">
        <v>3575</v>
      </c>
      <c r="M300" t="s">
        <v>555</v>
      </c>
      <c r="N300" t="s">
        <v>556</v>
      </c>
      <c r="O300">
        <v>1</v>
      </c>
      <c r="P300" t="s">
        <v>282</v>
      </c>
      <c r="Q300">
        <v>3</v>
      </c>
      <c r="S300">
        <v>2</v>
      </c>
      <c r="T300" s="108">
        <v>6</v>
      </c>
      <c r="U300">
        <v>1</v>
      </c>
      <c r="V300" t="s">
        <v>270</v>
      </c>
      <c r="W300" t="s">
        <v>167</v>
      </c>
      <c r="X300">
        <v>1</v>
      </c>
      <c r="Y300">
        <v>1</v>
      </c>
      <c r="Z300">
        <v>0</v>
      </c>
      <c r="AA300">
        <v>0</v>
      </c>
      <c r="AB300">
        <v>0</v>
      </c>
      <c r="AC300">
        <v>1</v>
      </c>
      <c r="AD300">
        <v>0</v>
      </c>
      <c r="AE300">
        <v>0</v>
      </c>
    </row>
    <row r="301" spans="1:31" x14ac:dyDescent="0.3">
      <c r="A301" t="s">
        <v>556</v>
      </c>
      <c r="B301" t="s">
        <v>3574</v>
      </c>
      <c r="C301" t="s">
        <v>274</v>
      </c>
      <c r="D301" t="s">
        <v>3199</v>
      </c>
      <c r="E301" t="s">
        <v>12224</v>
      </c>
      <c r="F301" t="s">
        <v>3573</v>
      </c>
      <c r="G301" t="s">
        <v>2307</v>
      </c>
      <c r="I301" t="s">
        <v>461</v>
      </c>
      <c r="J301" t="s">
        <v>266</v>
      </c>
      <c r="K301" t="s">
        <v>3411</v>
      </c>
      <c r="L301" t="s">
        <v>3575</v>
      </c>
      <c r="M301" t="s">
        <v>557</v>
      </c>
      <c r="N301" t="s">
        <v>556</v>
      </c>
      <c r="O301">
        <v>2</v>
      </c>
      <c r="P301" t="s">
        <v>272</v>
      </c>
      <c r="Q301">
        <v>4</v>
      </c>
      <c r="S301">
        <v>4</v>
      </c>
      <c r="T301" s="108">
        <v>16</v>
      </c>
      <c r="U301">
        <v>1</v>
      </c>
      <c r="V301" t="s">
        <v>270</v>
      </c>
      <c r="W301" t="s">
        <v>167</v>
      </c>
      <c r="X301">
        <v>1</v>
      </c>
      <c r="Y301">
        <v>1</v>
      </c>
      <c r="Z301">
        <v>0</v>
      </c>
      <c r="AA301">
        <v>1</v>
      </c>
      <c r="AB301">
        <v>1</v>
      </c>
      <c r="AC301">
        <v>1</v>
      </c>
      <c r="AD301">
        <v>0</v>
      </c>
      <c r="AE301">
        <v>0</v>
      </c>
    </row>
    <row r="302" spans="1:31" x14ac:dyDescent="0.3">
      <c r="A302" t="s">
        <v>556</v>
      </c>
      <c r="B302" t="s">
        <v>3198</v>
      </c>
      <c r="C302" t="s">
        <v>274</v>
      </c>
      <c r="D302" t="s">
        <v>3199</v>
      </c>
      <c r="E302" t="s">
        <v>12196</v>
      </c>
      <c r="F302" t="s">
        <v>1459</v>
      </c>
      <c r="G302" t="s">
        <v>2307</v>
      </c>
      <c r="I302" t="s">
        <v>461</v>
      </c>
      <c r="J302" t="s">
        <v>266</v>
      </c>
      <c r="K302" t="s">
        <v>3200</v>
      </c>
      <c r="L302" t="s">
        <v>3575</v>
      </c>
      <c r="M302" t="s">
        <v>557</v>
      </c>
      <c r="N302" t="s">
        <v>556</v>
      </c>
      <c r="O302">
        <v>20</v>
      </c>
      <c r="P302" t="s">
        <v>425</v>
      </c>
      <c r="Q302">
        <v>0.32</v>
      </c>
      <c r="S302">
        <v>6</v>
      </c>
      <c r="T302" s="108">
        <v>1.92</v>
      </c>
      <c r="U302">
        <v>1</v>
      </c>
      <c r="V302" t="s">
        <v>270</v>
      </c>
      <c r="W302" t="s">
        <v>167</v>
      </c>
      <c r="X302">
        <v>3</v>
      </c>
      <c r="Y302">
        <v>0</v>
      </c>
      <c r="Z302">
        <v>0</v>
      </c>
      <c r="AA302">
        <v>3</v>
      </c>
      <c r="AB302">
        <v>0</v>
      </c>
      <c r="AC302">
        <v>3</v>
      </c>
      <c r="AD302">
        <v>0</v>
      </c>
      <c r="AE302">
        <v>0</v>
      </c>
    </row>
    <row r="303" spans="1:31" x14ac:dyDescent="0.3">
      <c r="A303" t="s">
        <v>556</v>
      </c>
      <c r="B303" t="s">
        <v>3198</v>
      </c>
      <c r="C303" t="s">
        <v>274</v>
      </c>
      <c r="D303" t="s">
        <v>3199</v>
      </c>
      <c r="E303" t="s">
        <v>12196</v>
      </c>
      <c r="F303" t="s">
        <v>1459</v>
      </c>
      <c r="G303" t="s">
        <v>2307</v>
      </c>
      <c r="I303" t="s">
        <v>461</v>
      </c>
      <c r="J303" t="s">
        <v>266</v>
      </c>
      <c r="K303" t="s">
        <v>3200</v>
      </c>
      <c r="L303" t="s">
        <v>3575</v>
      </c>
      <c r="M303" t="s">
        <v>557</v>
      </c>
      <c r="N303" t="s">
        <v>556</v>
      </c>
      <c r="O303">
        <v>2</v>
      </c>
      <c r="P303" t="s">
        <v>272</v>
      </c>
      <c r="Q303">
        <v>4</v>
      </c>
      <c r="S303">
        <v>12</v>
      </c>
      <c r="T303" s="108">
        <v>48</v>
      </c>
      <c r="U303">
        <v>1</v>
      </c>
      <c r="V303" t="s">
        <v>270</v>
      </c>
      <c r="W303" t="s">
        <v>167</v>
      </c>
      <c r="X303">
        <v>2</v>
      </c>
      <c r="Y303">
        <v>2</v>
      </c>
      <c r="Z303">
        <v>2</v>
      </c>
      <c r="AA303">
        <v>2</v>
      </c>
      <c r="AB303">
        <v>2</v>
      </c>
      <c r="AC303">
        <v>2</v>
      </c>
      <c r="AD303">
        <v>2</v>
      </c>
      <c r="AE303">
        <v>0</v>
      </c>
    </row>
    <row r="304" spans="1:31" x14ac:dyDescent="0.3">
      <c r="A304" t="s">
        <v>556</v>
      </c>
      <c r="B304" t="s">
        <v>3198</v>
      </c>
      <c r="C304" t="s">
        <v>274</v>
      </c>
      <c r="D304" t="s">
        <v>3199</v>
      </c>
      <c r="E304" t="s">
        <v>12196</v>
      </c>
      <c r="F304" t="s">
        <v>1459</v>
      </c>
      <c r="G304" t="s">
        <v>2307</v>
      </c>
      <c r="I304" t="s">
        <v>461</v>
      </c>
      <c r="J304" t="s">
        <v>266</v>
      </c>
      <c r="K304" t="s">
        <v>3200</v>
      </c>
      <c r="L304" t="s">
        <v>3575</v>
      </c>
      <c r="M304" t="s">
        <v>557</v>
      </c>
      <c r="N304" t="s">
        <v>556</v>
      </c>
      <c r="O304">
        <v>17</v>
      </c>
      <c r="P304" t="s">
        <v>273</v>
      </c>
      <c r="Q304">
        <v>0.48</v>
      </c>
      <c r="S304">
        <v>3</v>
      </c>
      <c r="T304" s="108">
        <v>1.44</v>
      </c>
      <c r="U304">
        <v>1</v>
      </c>
      <c r="V304" t="s">
        <v>270</v>
      </c>
      <c r="W304" t="s">
        <v>167</v>
      </c>
      <c r="X304">
        <v>3</v>
      </c>
      <c r="Y304">
        <v>3</v>
      </c>
      <c r="Z304">
        <v>0</v>
      </c>
      <c r="AA304">
        <v>0</v>
      </c>
      <c r="AB304">
        <v>0</v>
      </c>
      <c r="AC304">
        <v>0</v>
      </c>
      <c r="AD304">
        <v>0</v>
      </c>
      <c r="AE304">
        <v>0</v>
      </c>
    </row>
    <row r="305" spans="1:31" x14ac:dyDescent="0.3">
      <c r="A305" t="s">
        <v>556</v>
      </c>
      <c r="B305" t="s">
        <v>3198</v>
      </c>
      <c r="C305" t="s">
        <v>274</v>
      </c>
      <c r="D305" t="s">
        <v>3199</v>
      </c>
      <c r="E305" t="s">
        <v>12196</v>
      </c>
      <c r="F305" t="s">
        <v>1459</v>
      </c>
      <c r="G305" t="s">
        <v>2307</v>
      </c>
      <c r="I305" t="s">
        <v>461</v>
      </c>
      <c r="J305" t="s">
        <v>266</v>
      </c>
      <c r="K305" t="s">
        <v>3200</v>
      </c>
      <c r="L305" t="s">
        <v>3575</v>
      </c>
      <c r="M305" t="s">
        <v>557</v>
      </c>
      <c r="N305" t="s">
        <v>556</v>
      </c>
      <c r="O305">
        <v>20</v>
      </c>
      <c r="P305" t="s">
        <v>425</v>
      </c>
      <c r="Q305">
        <v>0.32</v>
      </c>
      <c r="S305">
        <v>6</v>
      </c>
      <c r="T305" s="108">
        <v>1.92</v>
      </c>
      <c r="U305">
        <v>1</v>
      </c>
      <c r="V305" t="s">
        <v>270</v>
      </c>
      <c r="W305" t="s">
        <v>167</v>
      </c>
      <c r="X305">
        <v>3</v>
      </c>
      <c r="Y305">
        <v>0</v>
      </c>
      <c r="Z305">
        <v>0</v>
      </c>
      <c r="AA305">
        <v>3</v>
      </c>
      <c r="AB305">
        <v>0</v>
      </c>
      <c r="AC305">
        <v>3</v>
      </c>
      <c r="AD305">
        <v>0</v>
      </c>
      <c r="AE305">
        <v>0</v>
      </c>
    </row>
    <row r="306" spans="1:31" x14ac:dyDescent="0.3">
      <c r="A306" t="s">
        <v>556</v>
      </c>
      <c r="B306" t="s">
        <v>4078</v>
      </c>
      <c r="C306" t="s">
        <v>294</v>
      </c>
      <c r="D306" t="s">
        <v>4079</v>
      </c>
      <c r="E306" t="s">
        <v>12210</v>
      </c>
      <c r="F306" t="s">
        <v>4080</v>
      </c>
      <c r="G306" t="s">
        <v>2307</v>
      </c>
      <c r="I306" t="s">
        <v>461</v>
      </c>
      <c r="J306" t="s">
        <v>266</v>
      </c>
      <c r="K306" t="s">
        <v>4081</v>
      </c>
      <c r="L306" t="s">
        <v>4082</v>
      </c>
      <c r="M306" t="s">
        <v>557</v>
      </c>
      <c r="N306" t="s">
        <v>556</v>
      </c>
      <c r="O306">
        <v>20</v>
      </c>
      <c r="P306" t="s">
        <v>425</v>
      </c>
      <c r="Q306">
        <v>0.32</v>
      </c>
      <c r="S306">
        <v>60</v>
      </c>
      <c r="T306" s="108">
        <v>19.2</v>
      </c>
      <c r="U306">
        <v>1</v>
      </c>
      <c r="V306" t="s">
        <v>270</v>
      </c>
      <c r="W306" t="s">
        <v>167</v>
      </c>
      <c r="X306">
        <v>20</v>
      </c>
      <c r="Y306">
        <v>20</v>
      </c>
      <c r="Z306">
        <v>0</v>
      </c>
      <c r="AA306">
        <v>20</v>
      </c>
      <c r="AB306">
        <v>0</v>
      </c>
      <c r="AC306">
        <v>20</v>
      </c>
      <c r="AD306">
        <v>0</v>
      </c>
      <c r="AE306">
        <v>0</v>
      </c>
    </row>
    <row r="307" spans="1:31" x14ac:dyDescent="0.3">
      <c r="A307" t="s">
        <v>556</v>
      </c>
      <c r="B307" t="s">
        <v>4078</v>
      </c>
      <c r="C307" t="s">
        <v>302</v>
      </c>
      <c r="D307" t="s">
        <v>4079</v>
      </c>
      <c r="E307" t="s">
        <v>12210</v>
      </c>
      <c r="F307" t="s">
        <v>4080</v>
      </c>
      <c r="G307" t="s">
        <v>2307</v>
      </c>
      <c r="I307" t="s">
        <v>461</v>
      </c>
      <c r="J307" t="s">
        <v>266</v>
      </c>
      <c r="K307" t="s">
        <v>4081</v>
      </c>
      <c r="L307" t="s">
        <v>4082</v>
      </c>
      <c r="M307" t="s">
        <v>557</v>
      </c>
      <c r="N307" t="s">
        <v>556</v>
      </c>
      <c r="O307">
        <v>2</v>
      </c>
      <c r="P307" t="s">
        <v>272</v>
      </c>
      <c r="Q307">
        <v>4</v>
      </c>
      <c r="S307">
        <v>2</v>
      </c>
      <c r="T307" s="108">
        <v>8</v>
      </c>
      <c r="U307">
        <v>1</v>
      </c>
      <c r="V307" t="s">
        <v>270</v>
      </c>
      <c r="W307" t="s">
        <v>167</v>
      </c>
      <c r="X307">
        <v>1</v>
      </c>
      <c r="Y307">
        <v>1</v>
      </c>
      <c r="Z307">
        <v>0</v>
      </c>
      <c r="AA307">
        <v>0</v>
      </c>
      <c r="AB307">
        <v>1</v>
      </c>
      <c r="AC307">
        <v>0</v>
      </c>
      <c r="AD307">
        <v>0</v>
      </c>
      <c r="AE307">
        <v>0</v>
      </c>
    </row>
    <row r="308" spans="1:31" x14ac:dyDescent="0.3">
      <c r="A308" t="s">
        <v>556</v>
      </c>
      <c r="B308" t="s">
        <v>3477</v>
      </c>
      <c r="C308" t="s">
        <v>294</v>
      </c>
      <c r="D308" t="s">
        <v>3478</v>
      </c>
      <c r="E308" t="s">
        <v>12126</v>
      </c>
      <c r="F308" t="s">
        <v>4094</v>
      </c>
      <c r="G308" t="s">
        <v>2896</v>
      </c>
      <c r="I308" t="s">
        <v>461</v>
      </c>
      <c r="J308" t="s">
        <v>266</v>
      </c>
      <c r="K308" t="s">
        <v>4060</v>
      </c>
      <c r="L308" t="s">
        <v>12127</v>
      </c>
      <c r="M308" t="s">
        <v>555</v>
      </c>
      <c r="N308" t="s">
        <v>556</v>
      </c>
      <c r="O308">
        <v>1</v>
      </c>
      <c r="P308" t="s">
        <v>282</v>
      </c>
      <c r="Q308">
        <v>1</v>
      </c>
      <c r="S308">
        <v>1</v>
      </c>
      <c r="T308" s="108">
        <v>1</v>
      </c>
      <c r="U308">
        <v>1</v>
      </c>
      <c r="V308" t="s">
        <v>270</v>
      </c>
      <c r="W308" t="s">
        <v>167</v>
      </c>
      <c r="X308">
        <v>1</v>
      </c>
      <c r="Y308">
        <v>0</v>
      </c>
      <c r="Z308">
        <v>1</v>
      </c>
      <c r="AA308">
        <v>0</v>
      </c>
      <c r="AB308">
        <v>0</v>
      </c>
      <c r="AC308">
        <v>0</v>
      </c>
      <c r="AD308">
        <v>0</v>
      </c>
      <c r="AE308">
        <v>0</v>
      </c>
    </row>
    <row r="309" spans="1:31" x14ac:dyDescent="0.3">
      <c r="A309" t="s">
        <v>556</v>
      </c>
      <c r="B309" t="s">
        <v>3477</v>
      </c>
      <c r="C309" t="s">
        <v>294</v>
      </c>
      <c r="D309" t="s">
        <v>3478</v>
      </c>
      <c r="E309" t="s">
        <v>12126</v>
      </c>
      <c r="F309" t="s">
        <v>4094</v>
      </c>
      <c r="G309" t="s">
        <v>2896</v>
      </c>
      <c r="I309" t="s">
        <v>461</v>
      </c>
      <c r="J309" t="s">
        <v>266</v>
      </c>
      <c r="K309" t="s">
        <v>4060</v>
      </c>
      <c r="L309" t="s">
        <v>12127</v>
      </c>
      <c r="M309" t="s">
        <v>557</v>
      </c>
      <c r="N309" t="s">
        <v>556</v>
      </c>
      <c r="O309">
        <v>2</v>
      </c>
      <c r="P309" t="s">
        <v>272</v>
      </c>
      <c r="Q309">
        <v>2</v>
      </c>
      <c r="S309">
        <v>1</v>
      </c>
      <c r="T309" s="108">
        <v>2</v>
      </c>
      <c r="U309">
        <v>1</v>
      </c>
      <c r="V309" t="s">
        <v>270</v>
      </c>
      <c r="W309" t="s">
        <v>167</v>
      </c>
      <c r="X309">
        <v>1</v>
      </c>
      <c r="Y309">
        <v>0</v>
      </c>
      <c r="Z309">
        <v>0</v>
      </c>
      <c r="AA309">
        <v>0</v>
      </c>
      <c r="AB309">
        <v>0</v>
      </c>
      <c r="AC309">
        <v>1</v>
      </c>
      <c r="AD309">
        <v>0</v>
      </c>
      <c r="AE309">
        <v>0</v>
      </c>
    </row>
    <row r="310" spans="1:31" x14ac:dyDescent="0.3">
      <c r="A310" t="s">
        <v>556</v>
      </c>
      <c r="B310" t="s">
        <v>10407</v>
      </c>
      <c r="C310" t="s">
        <v>274</v>
      </c>
      <c r="D310" t="s">
        <v>10408</v>
      </c>
      <c r="E310" t="s">
        <v>12221</v>
      </c>
      <c r="F310" t="s">
        <v>3536</v>
      </c>
      <c r="G310" t="s">
        <v>2307</v>
      </c>
      <c r="I310" t="s">
        <v>461</v>
      </c>
      <c r="J310" t="s">
        <v>266</v>
      </c>
      <c r="K310" t="s">
        <v>3411</v>
      </c>
      <c r="L310" t="s">
        <v>12222</v>
      </c>
      <c r="M310" t="s">
        <v>557</v>
      </c>
      <c r="N310" t="s">
        <v>556</v>
      </c>
      <c r="O310">
        <v>2</v>
      </c>
      <c r="P310" t="s">
        <v>272</v>
      </c>
      <c r="Q310">
        <v>3</v>
      </c>
      <c r="S310">
        <v>6</v>
      </c>
      <c r="T310" s="108">
        <v>18</v>
      </c>
      <c r="U310">
        <v>1</v>
      </c>
      <c r="V310" t="s">
        <v>270</v>
      </c>
      <c r="W310" t="s">
        <v>167</v>
      </c>
      <c r="X310">
        <v>1</v>
      </c>
      <c r="Y310">
        <v>1</v>
      </c>
      <c r="Z310">
        <v>1</v>
      </c>
      <c r="AA310">
        <v>1</v>
      </c>
      <c r="AB310">
        <v>1</v>
      </c>
      <c r="AC310">
        <v>1</v>
      </c>
      <c r="AD310">
        <v>1</v>
      </c>
      <c r="AE310">
        <v>0</v>
      </c>
    </row>
    <row r="311" spans="1:31" x14ac:dyDescent="0.3">
      <c r="A311" t="s">
        <v>556</v>
      </c>
      <c r="B311" t="s">
        <v>10407</v>
      </c>
      <c r="C311" t="s">
        <v>274</v>
      </c>
      <c r="D311" t="s">
        <v>10408</v>
      </c>
      <c r="E311" t="s">
        <v>12221</v>
      </c>
      <c r="F311" t="s">
        <v>3536</v>
      </c>
      <c r="G311" t="s">
        <v>2307</v>
      </c>
      <c r="I311" t="s">
        <v>461</v>
      </c>
      <c r="J311" t="s">
        <v>266</v>
      </c>
      <c r="K311" t="s">
        <v>3411</v>
      </c>
      <c r="L311" t="s">
        <v>12222</v>
      </c>
      <c r="M311" t="s">
        <v>555</v>
      </c>
      <c r="N311" t="s">
        <v>556</v>
      </c>
      <c r="O311">
        <v>1</v>
      </c>
      <c r="P311" t="s">
        <v>282</v>
      </c>
      <c r="Q311">
        <v>4</v>
      </c>
      <c r="S311">
        <v>6</v>
      </c>
      <c r="T311" s="108">
        <v>24</v>
      </c>
      <c r="U311">
        <v>1</v>
      </c>
      <c r="V311" t="s">
        <v>270</v>
      </c>
      <c r="W311" t="s">
        <v>167</v>
      </c>
      <c r="X311">
        <v>1</v>
      </c>
      <c r="Y311">
        <v>1</v>
      </c>
      <c r="Z311">
        <v>1</v>
      </c>
      <c r="AA311">
        <v>1</v>
      </c>
      <c r="AB311">
        <v>1</v>
      </c>
      <c r="AC311">
        <v>1</v>
      </c>
      <c r="AD311">
        <v>1</v>
      </c>
      <c r="AE311">
        <v>0</v>
      </c>
    </row>
    <row r="312" spans="1:31" x14ac:dyDescent="0.3">
      <c r="A312" t="s">
        <v>556</v>
      </c>
      <c r="B312" t="s">
        <v>10407</v>
      </c>
      <c r="C312" t="s">
        <v>274</v>
      </c>
      <c r="D312" t="s">
        <v>10408</v>
      </c>
      <c r="E312" t="s">
        <v>12221</v>
      </c>
      <c r="F312" t="s">
        <v>3536</v>
      </c>
      <c r="G312" t="s">
        <v>2307</v>
      </c>
      <c r="I312" t="s">
        <v>461</v>
      </c>
      <c r="J312" t="s">
        <v>266</v>
      </c>
      <c r="K312" t="s">
        <v>3411</v>
      </c>
      <c r="L312" t="s">
        <v>12222</v>
      </c>
      <c r="M312" t="s">
        <v>557</v>
      </c>
      <c r="N312" t="s">
        <v>556</v>
      </c>
      <c r="O312">
        <v>20</v>
      </c>
      <c r="P312" t="s">
        <v>17796</v>
      </c>
      <c r="Q312">
        <v>1</v>
      </c>
      <c r="S312">
        <v>5</v>
      </c>
      <c r="T312" s="108">
        <v>5</v>
      </c>
      <c r="U312">
        <v>1</v>
      </c>
      <c r="V312" t="s">
        <v>270</v>
      </c>
      <c r="W312" t="s">
        <v>167</v>
      </c>
      <c r="X312">
        <v>1</v>
      </c>
      <c r="Y312">
        <v>1</v>
      </c>
      <c r="Z312">
        <v>1</v>
      </c>
      <c r="AA312">
        <v>1</v>
      </c>
      <c r="AB312">
        <v>1</v>
      </c>
      <c r="AC312">
        <v>1</v>
      </c>
      <c r="AD312">
        <v>0</v>
      </c>
      <c r="AE312">
        <v>0</v>
      </c>
    </row>
    <row r="313" spans="1:31" x14ac:dyDescent="0.3">
      <c r="A313" t="s">
        <v>556</v>
      </c>
      <c r="B313" t="s">
        <v>10358</v>
      </c>
      <c r="C313" t="s">
        <v>274</v>
      </c>
      <c r="D313" t="s">
        <v>10359</v>
      </c>
      <c r="E313" t="s">
        <v>12209</v>
      </c>
      <c r="F313" t="s">
        <v>10360</v>
      </c>
      <c r="G313" t="s">
        <v>2307</v>
      </c>
      <c r="I313" t="s">
        <v>461</v>
      </c>
      <c r="J313" t="s">
        <v>266</v>
      </c>
      <c r="K313" t="s">
        <v>4073</v>
      </c>
      <c r="L313" t="s">
        <v>10361</v>
      </c>
      <c r="M313" t="s">
        <v>555</v>
      </c>
      <c r="N313" t="s">
        <v>556</v>
      </c>
      <c r="O313">
        <v>1</v>
      </c>
      <c r="P313" t="s">
        <v>266</v>
      </c>
      <c r="Q313">
        <v>0.32</v>
      </c>
      <c r="S313">
        <v>1</v>
      </c>
      <c r="T313" s="108">
        <v>0.32</v>
      </c>
      <c r="U313">
        <v>1</v>
      </c>
      <c r="V313" t="s">
        <v>270</v>
      </c>
      <c r="W313" t="s">
        <v>167</v>
      </c>
      <c r="X313">
        <v>1</v>
      </c>
      <c r="Y313">
        <v>0</v>
      </c>
      <c r="Z313">
        <v>1</v>
      </c>
      <c r="AA313">
        <v>0</v>
      </c>
      <c r="AB313">
        <v>0</v>
      </c>
      <c r="AC313">
        <v>0</v>
      </c>
      <c r="AD313">
        <v>0</v>
      </c>
      <c r="AE313">
        <v>0</v>
      </c>
    </row>
    <row r="314" spans="1:31" x14ac:dyDescent="0.3">
      <c r="A314" t="s">
        <v>556</v>
      </c>
      <c r="B314" t="s">
        <v>10358</v>
      </c>
      <c r="C314" t="s">
        <v>274</v>
      </c>
      <c r="D314" t="s">
        <v>10359</v>
      </c>
      <c r="E314" t="s">
        <v>12209</v>
      </c>
      <c r="F314" t="s">
        <v>10360</v>
      </c>
      <c r="G314" t="s">
        <v>2307</v>
      </c>
      <c r="I314" t="s">
        <v>461</v>
      </c>
      <c r="J314" t="s">
        <v>266</v>
      </c>
      <c r="K314" t="s">
        <v>4073</v>
      </c>
      <c r="L314" t="s">
        <v>10361</v>
      </c>
      <c r="M314" t="s">
        <v>557</v>
      </c>
      <c r="N314" t="s">
        <v>556</v>
      </c>
      <c r="O314">
        <v>2</v>
      </c>
      <c r="P314" t="s">
        <v>288</v>
      </c>
      <c r="Q314">
        <v>0.48</v>
      </c>
      <c r="S314">
        <v>1</v>
      </c>
      <c r="T314" s="108">
        <v>0.48</v>
      </c>
      <c r="U314">
        <v>1</v>
      </c>
      <c r="V314" t="s">
        <v>270</v>
      </c>
      <c r="W314" t="s">
        <v>167</v>
      </c>
      <c r="X314">
        <v>1</v>
      </c>
      <c r="Y314">
        <v>0</v>
      </c>
      <c r="Z314">
        <v>0</v>
      </c>
      <c r="AA314">
        <v>0</v>
      </c>
      <c r="AB314">
        <v>0</v>
      </c>
      <c r="AC314">
        <v>1</v>
      </c>
      <c r="AD314">
        <v>0</v>
      </c>
      <c r="AE314">
        <v>0</v>
      </c>
    </row>
    <row r="315" spans="1:31" x14ac:dyDescent="0.3">
      <c r="A315" t="s">
        <v>556</v>
      </c>
      <c r="B315" t="s">
        <v>10673</v>
      </c>
      <c r="C315" t="s">
        <v>274</v>
      </c>
      <c r="D315" t="s">
        <v>10674</v>
      </c>
      <c r="E315" t="s">
        <v>12109</v>
      </c>
      <c r="F315" t="s">
        <v>3723</v>
      </c>
      <c r="G315" t="s">
        <v>2896</v>
      </c>
      <c r="I315" t="s">
        <v>461</v>
      </c>
      <c r="J315" t="s">
        <v>266</v>
      </c>
      <c r="K315" t="s">
        <v>3615</v>
      </c>
      <c r="L315" t="s">
        <v>2306</v>
      </c>
      <c r="M315" t="s">
        <v>557</v>
      </c>
      <c r="N315" t="s">
        <v>556</v>
      </c>
      <c r="O315">
        <v>2</v>
      </c>
      <c r="P315" t="s">
        <v>272</v>
      </c>
      <c r="Q315">
        <v>4</v>
      </c>
      <c r="S315">
        <v>2</v>
      </c>
      <c r="T315" s="108">
        <v>8</v>
      </c>
      <c r="U315">
        <v>1</v>
      </c>
      <c r="V315" t="s">
        <v>270</v>
      </c>
      <c r="W315" t="s">
        <v>167</v>
      </c>
      <c r="X315">
        <v>1</v>
      </c>
      <c r="Y315">
        <v>0</v>
      </c>
      <c r="Z315">
        <v>1</v>
      </c>
      <c r="AA315">
        <v>0</v>
      </c>
      <c r="AB315">
        <v>0</v>
      </c>
      <c r="AC315">
        <v>1</v>
      </c>
      <c r="AD315">
        <v>0</v>
      </c>
      <c r="AE315">
        <v>0</v>
      </c>
    </row>
    <row r="316" spans="1:31" x14ac:dyDescent="0.3">
      <c r="A316" t="s">
        <v>556</v>
      </c>
      <c r="B316" t="s">
        <v>3728</v>
      </c>
      <c r="C316" t="s">
        <v>274</v>
      </c>
      <c r="D316" t="s">
        <v>10675</v>
      </c>
      <c r="E316" t="s">
        <v>12109</v>
      </c>
      <c r="F316" t="s">
        <v>3723</v>
      </c>
      <c r="G316" t="s">
        <v>2896</v>
      </c>
      <c r="I316" t="s">
        <v>461</v>
      </c>
      <c r="J316" t="s">
        <v>266</v>
      </c>
      <c r="K316" t="s">
        <v>3615</v>
      </c>
      <c r="L316" t="s">
        <v>385</v>
      </c>
      <c r="M316" t="s">
        <v>555</v>
      </c>
      <c r="N316" t="s">
        <v>556</v>
      </c>
      <c r="O316">
        <v>1</v>
      </c>
      <c r="P316" t="s">
        <v>282</v>
      </c>
      <c r="Q316">
        <v>3</v>
      </c>
      <c r="S316">
        <v>3</v>
      </c>
      <c r="T316" s="108">
        <v>9</v>
      </c>
      <c r="U316">
        <v>1</v>
      </c>
      <c r="V316" t="s">
        <v>270</v>
      </c>
      <c r="W316" t="s">
        <v>167</v>
      </c>
      <c r="X316">
        <v>1</v>
      </c>
      <c r="Y316">
        <v>1</v>
      </c>
      <c r="Z316">
        <v>0</v>
      </c>
      <c r="AA316">
        <v>1</v>
      </c>
      <c r="AB316">
        <v>0</v>
      </c>
      <c r="AC316">
        <v>1</v>
      </c>
      <c r="AD316">
        <v>0</v>
      </c>
      <c r="AE316">
        <v>0</v>
      </c>
    </row>
    <row r="317" spans="1:31" x14ac:dyDescent="0.3">
      <c r="A317" t="s">
        <v>556</v>
      </c>
      <c r="B317" t="s">
        <v>17906</v>
      </c>
      <c r="C317" t="s">
        <v>274</v>
      </c>
      <c r="D317" t="s">
        <v>17907</v>
      </c>
      <c r="E317" t="s">
        <v>17908</v>
      </c>
      <c r="F317" t="s">
        <v>4593</v>
      </c>
      <c r="G317" t="s">
        <v>2896</v>
      </c>
      <c r="I317" t="s">
        <v>461</v>
      </c>
      <c r="J317" t="s">
        <v>266</v>
      </c>
      <c r="K317" t="s">
        <v>17909</v>
      </c>
      <c r="L317" t="s">
        <v>15753</v>
      </c>
      <c r="M317" t="s">
        <v>555</v>
      </c>
      <c r="N317" t="s">
        <v>556</v>
      </c>
      <c r="O317">
        <v>1</v>
      </c>
      <c r="P317" t="s">
        <v>282</v>
      </c>
      <c r="Q317">
        <v>1</v>
      </c>
      <c r="S317">
        <v>1</v>
      </c>
      <c r="T317" s="108">
        <v>1</v>
      </c>
      <c r="U317">
        <v>1</v>
      </c>
      <c r="V317" t="s">
        <v>270</v>
      </c>
      <c r="W317" t="s">
        <v>167</v>
      </c>
      <c r="X317">
        <v>1</v>
      </c>
      <c r="Y317">
        <v>1</v>
      </c>
      <c r="Z317">
        <v>0</v>
      </c>
      <c r="AA317">
        <v>0</v>
      </c>
      <c r="AB317">
        <v>0</v>
      </c>
      <c r="AC317">
        <v>0</v>
      </c>
      <c r="AD317">
        <v>0</v>
      </c>
      <c r="AE317">
        <v>0</v>
      </c>
    </row>
    <row r="318" spans="1:31" x14ac:dyDescent="0.3">
      <c r="A318" t="s">
        <v>556</v>
      </c>
      <c r="B318" t="s">
        <v>17906</v>
      </c>
      <c r="C318" t="s">
        <v>274</v>
      </c>
      <c r="D318" t="s">
        <v>17907</v>
      </c>
      <c r="E318" t="s">
        <v>17908</v>
      </c>
      <c r="F318" t="s">
        <v>4593</v>
      </c>
      <c r="G318" t="s">
        <v>2896</v>
      </c>
      <c r="I318" t="s">
        <v>461</v>
      </c>
      <c r="J318" t="s">
        <v>266</v>
      </c>
      <c r="K318" t="s">
        <v>17909</v>
      </c>
      <c r="L318" t="s">
        <v>15753</v>
      </c>
      <c r="M318" t="s">
        <v>557</v>
      </c>
      <c r="N318" t="s">
        <v>556</v>
      </c>
      <c r="O318">
        <v>2</v>
      </c>
      <c r="P318" t="s">
        <v>272</v>
      </c>
      <c r="Q318">
        <v>2</v>
      </c>
      <c r="S318">
        <v>1</v>
      </c>
      <c r="T318" s="108">
        <v>2</v>
      </c>
      <c r="U318">
        <v>1</v>
      </c>
      <c r="V318" t="s">
        <v>270</v>
      </c>
      <c r="W318" t="s">
        <v>167</v>
      </c>
      <c r="X318">
        <v>1</v>
      </c>
      <c r="Y318">
        <v>0</v>
      </c>
      <c r="Z318">
        <v>1</v>
      </c>
      <c r="AA318">
        <v>0</v>
      </c>
      <c r="AB318">
        <v>0</v>
      </c>
      <c r="AC318">
        <v>0</v>
      </c>
      <c r="AD318">
        <v>0</v>
      </c>
      <c r="AE318">
        <v>0</v>
      </c>
    </row>
    <row r="319" spans="1:31" x14ac:dyDescent="0.3">
      <c r="A319" t="s">
        <v>556</v>
      </c>
      <c r="B319" t="s">
        <v>17906</v>
      </c>
      <c r="C319" t="s">
        <v>274</v>
      </c>
      <c r="D319" t="s">
        <v>17907</v>
      </c>
      <c r="E319" t="s">
        <v>17908</v>
      </c>
      <c r="F319" t="s">
        <v>4593</v>
      </c>
      <c r="G319" t="s">
        <v>2896</v>
      </c>
      <c r="I319" t="s">
        <v>461</v>
      </c>
      <c r="J319" t="s">
        <v>266</v>
      </c>
      <c r="K319" t="s">
        <v>17909</v>
      </c>
      <c r="L319" t="s">
        <v>15753</v>
      </c>
      <c r="M319" t="s">
        <v>557</v>
      </c>
      <c r="N319" t="s">
        <v>556</v>
      </c>
      <c r="O319">
        <v>17</v>
      </c>
      <c r="P319" t="s">
        <v>273</v>
      </c>
      <c r="Q319">
        <v>0.48</v>
      </c>
      <c r="S319">
        <v>2</v>
      </c>
      <c r="T319" s="108">
        <v>0.96</v>
      </c>
      <c r="U319">
        <v>1</v>
      </c>
      <c r="V319" t="s">
        <v>270</v>
      </c>
      <c r="W319" t="s">
        <v>167</v>
      </c>
      <c r="X319">
        <v>2</v>
      </c>
      <c r="Y319">
        <v>2</v>
      </c>
      <c r="Z319">
        <v>0</v>
      </c>
      <c r="AA319">
        <v>0</v>
      </c>
      <c r="AB319">
        <v>0</v>
      </c>
      <c r="AC319">
        <v>0</v>
      </c>
      <c r="AD319">
        <v>0</v>
      </c>
      <c r="AE319">
        <v>0</v>
      </c>
    </row>
    <row r="320" spans="1:31" x14ac:dyDescent="0.3">
      <c r="A320" t="s">
        <v>556</v>
      </c>
      <c r="B320" t="s">
        <v>4546</v>
      </c>
      <c r="C320" t="s">
        <v>274</v>
      </c>
      <c r="D320" t="s">
        <v>4547</v>
      </c>
      <c r="E320" t="s">
        <v>12247</v>
      </c>
      <c r="F320" t="s">
        <v>4548</v>
      </c>
      <c r="G320" t="s">
        <v>2771</v>
      </c>
      <c r="I320" t="s">
        <v>461</v>
      </c>
      <c r="J320" t="s">
        <v>266</v>
      </c>
      <c r="K320" t="s">
        <v>4533</v>
      </c>
      <c r="L320" t="s">
        <v>4549</v>
      </c>
      <c r="M320" t="s">
        <v>557</v>
      </c>
      <c r="N320" t="s">
        <v>556</v>
      </c>
      <c r="O320">
        <v>2</v>
      </c>
      <c r="P320" t="s">
        <v>272</v>
      </c>
      <c r="Q320">
        <v>2</v>
      </c>
      <c r="S320">
        <v>3</v>
      </c>
      <c r="T320" s="108">
        <v>6</v>
      </c>
      <c r="U320">
        <v>1</v>
      </c>
      <c r="V320" t="s">
        <v>270</v>
      </c>
      <c r="W320" t="s">
        <v>167</v>
      </c>
      <c r="X320">
        <v>1</v>
      </c>
      <c r="Y320">
        <v>1</v>
      </c>
      <c r="Z320">
        <v>0</v>
      </c>
      <c r="AA320">
        <v>1</v>
      </c>
      <c r="AB320">
        <v>0</v>
      </c>
      <c r="AC320">
        <v>1</v>
      </c>
      <c r="AD320">
        <v>0</v>
      </c>
      <c r="AE320">
        <v>0</v>
      </c>
    </row>
    <row r="321" spans="1:31" x14ac:dyDescent="0.3">
      <c r="A321" t="s">
        <v>556</v>
      </c>
      <c r="B321" t="s">
        <v>4546</v>
      </c>
      <c r="C321" t="s">
        <v>274</v>
      </c>
      <c r="D321" t="s">
        <v>4547</v>
      </c>
      <c r="E321" t="s">
        <v>12247</v>
      </c>
      <c r="F321" t="s">
        <v>4548</v>
      </c>
      <c r="G321" t="s">
        <v>2771</v>
      </c>
      <c r="I321" t="s">
        <v>461</v>
      </c>
      <c r="J321" t="s">
        <v>266</v>
      </c>
      <c r="K321" t="s">
        <v>4533</v>
      </c>
      <c r="L321" t="s">
        <v>4549</v>
      </c>
      <c r="M321" t="s">
        <v>555</v>
      </c>
      <c r="N321" t="s">
        <v>556</v>
      </c>
      <c r="O321">
        <v>1</v>
      </c>
      <c r="P321" t="s">
        <v>282</v>
      </c>
      <c r="Q321">
        <v>2</v>
      </c>
      <c r="S321">
        <v>1</v>
      </c>
      <c r="T321" s="108">
        <v>2</v>
      </c>
      <c r="U321">
        <v>1</v>
      </c>
      <c r="V321" t="s">
        <v>270</v>
      </c>
      <c r="W321" t="s">
        <v>167</v>
      </c>
      <c r="X321">
        <v>1</v>
      </c>
      <c r="Y321">
        <v>1</v>
      </c>
      <c r="Z321">
        <v>0</v>
      </c>
      <c r="AA321">
        <v>0</v>
      </c>
      <c r="AB321">
        <v>0</v>
      </c>
      <c r="AC321">
        <v>0</v>
      </c>
      <c r="AD321">
        <v>0</v>
      </c>
      <c r="AE321">
        <v>0</v>
      </c>
    </row>
    <row r="322" spans="1:31" x14ac:dyDescent="0.3">
      <c r="A322" t="s">
        <v>556</v>
      </c>
      <c r="B322" t="s">
        <v>4546</v>
      </c>
      <c r="C322" t="s">
        <v>274</v>
      </c>
      <c r="D322" t="s">
        <v>4547</v>
      </c>
      <c r="E322" t="s">
        <v>12247</v>
      </c>
      <c r="F322" t="s">
        <v>4548</v>
      </c>
      <c r="G322" t="s">
        <v>2771</v>
      </c>
      <c r="I322" t="s">
        <v>461</v>
      </c>
      <c r="J322" t="s">
        <v>266</v>
      </c>
      <c r="K322" t="s">
        <v>4533</v>
      </c>
      <c r="L322" t="s">
        <v>4549</v>
      </c>
      <c r="M322" t="s">
        <v>557</v>
      </c>
      <c r="N322" t="s">
        <v>556</v>
      </c>
      <c r="O322">
        <v>20</v>
      </c>
      <c r="P322" t="s">
        <v>425</v>
      </c>
      <c r="Q322">
        <v>0.32</v>
      </c>
      <c r="S322">
        <v>9</v>
      </c>
      <c r="T322" s="108">
        <v>2.88</v>
      </c>
      <c r="U322">
        <v>1</v>
      </c>
      <c r="V322" t="s">
        <v>270</v>
      </c>
      <c r="W322" t="s">
        <v>167</v>
      </c>
      <c r="X322">
        <v>3</v>
      </c>
      <c r="Y322">
        <v>3</v>
      </c>
      <c r="Z322">
        <v>0</v>
      </c>
      <c r="AA322">
        <v>3</v>
      </c>
      <c r="AB322">
        <v>0</v>
      </c>
      <c r="AC322">
        <v>3</v>
      </c>
      <c r="AD322">
        <v>0</v>
      </c>
      <c r="AE322">
        <v>0</v>
      </c>
    </row>
    <row r="323" spans="1:31" x14ac:dyDescent="0.3">
      <c r="A323" t="s">
        <v>556</v>
      </c>
      <c r="B323" t="s">
        <v>2713</v>
      </c>
      <c r="C323" t="s">
        <v>4363</v>
      </c>
      <c r="D323" t="s">
        <v>4364</v>
      </c>
      <c r="E323" t="s">
        <v>12032</v>
      </c>
      <c r="F323" t="s">
        <v>2100</v>
      </c>
      <c r="G323" t="s">
        <v>334</v>
      </c>
      <c r="I323" t="s">
        <v>461</v>
      </c>
      <c r="J323" t="s">
        <v>266</v>
      </c>
      <c r="K323" t="s">
        <v>4365</v>
      </c>
      <c r="L323" t="s">
        <v>2720</v>
      </c>
      <c r="M323" t="s">
        <v>555</v>
      </c>
      <c r="N323" t="s">
        <v>556</v>
      </c>
      <c r="O323">
        <v>13</v>
      </c>
      <c r="P323" t="s">
        <v>266</v>
      </c>
      <c r="Q323">
        <v>0.17</v>
      </c>
      <c r="S323">
        <v>3</v>
      </c>
      <c r="T323" s="108">
        <v>0.51</v>
      </c>
      <c r="U323">
        <v>1</v>
      </c>
      <c r="V323" t="s">
        <v>270</v>
      </c>
      <c r="W323" t="s">
        <v>167</v>
      </c>
      <c r="X323">
        <v>1</v>
      </c>
      <c r="Y323">
        <v>0</v>
      </c>
      <c r="Z323">
        <v>0</v>
      </c>
      <c r="AA323">
        <v>1</v>
      </c>
      <c r="AB323">
        <v>0</v>
      </c>
      <c r="AC323">
        <v>1</v>
      </c>
      <c r="AD323">
        <v>0</v>
      </c>
      <c r="AE323">
        <v>1</v>
      </c>
    </row>
    <row r="324" spans="1:31" x14ac:dyDescent="0.3">
      <c r="A324" t="s">
        <v>556</v>
      </c>
      <c r="B324" t="s">
        <v>2713</v>
      </c>
      <c r="C324" t="s">
        <v>4363</v>
      </c>
      <c r="D324" t="s">
        <v>4364</v>
      </c>
      <c r="E324" t="s">
        <v>12032</v>
      </c>
      <c r="F324" t="s">
        <v>2100</v>
      </c>
      <c r="G324" t="s">
        <v>334</v>
      </c>
      <c r="I324" t="s">
        <v>461</v>
      </c>
      <c r="J324" t="s">
        <v>266</v>
      </c>
      <c r="K324" t="s">
        <v>4365</v>
      </c>
      <c r="L324" t="s">
        <v>2720</v>
      </c>
      <c r="M324" t="s">
        <v>557</v>
      </c>
      <c r="N324" t="s">
        <v>556</v>
      </c>
      <c r="O324">
        <v>14</v>
      </c>
      <c r="P324" t="s">
        <v>288</v>
      </c>
      <c r="Q324">
        <v>0.17</v>
      </c>
      <c r="S324">
        <v>3</v>
      </c>
      <c r="T324" s="108">
        <v>0.51</v>
      </c>
      <c r="U324">
        <v>1</v>
      </c>
      <c r="V324" t="s">
        <v>270</v>
      </c>
      <c r="W324" t="s">
        <v>167</v>
      </c>
      <c r="X324">
        <v>1</v>
      </c>
      <c r="Y324">
        <v>0</v>
      </c>
      <c r="Z324">
        <v>0</v>
      </c>
      <c r="AA324">
        <v>0</v>
      </c>
      <c r="AB324">
        <v>0</v>
      </c>
      <c r="AC324">
        <v>3</v>
      </c>
      <c r="AD324">
        <v>0</v>
      </c>
      <c r="AE324">
        <v>0</v>
      </c>
    </row>
    <row r="325" spans="1:31" x14ac:dyDescent="0.3">
      <c r="A325" t="s">
        <v>556</v>
      </c>
      <c r="B325" t="s">
        <v>2713</v>
      </c>
      <c r="C325" t="s">
        <v>4366</v>
      </c>
      <c r="D325" t="s">
        <v>4367</v>
      </c>
      <c r="E325" t="s">
        <v>12032</v>
      </c>
      <c r="F325" t="s">
        <v>2100</v>
      </c>
      <c r="G325" t="s">
        <v>334</v>
      </c>
      <c r="I325" t="s">
        <v>461</v>
      </c>
      <c r="J325" t="s">
        <v>266</v>
      </c>
      <c r="K325" t="s">
        <v>4365</v>
      </c>
      <c r="L325" t="s">
        <v>2720</v>
      </c>
      <c r="M325" t="s">
        <v>555</v>
      </c>
      <c r="N325" t="s">
        <v>556</v>
      </c>
      <c r="O325">
        <v>13</v>
      </c>
      <c r="P325" t="s">
        <v>266</v>
      </c>
      <c r="Q325">
        <v>0.17</v>
      </c>
      <c r="S325">
        <v>3</v>
      </c>
      <c r="T325" s="108">
        <v>0.51</v>
      </c>
      <c r="U325">
        <v>1</v>
      </c>
      <c r="V325" t="s">
        <v>270</v>
      </c>
      <c r="W325" t="s">
        <v>167</v>
      </c>
      <c r="X325">
        <v>1</v>
      </c>
      <c r="Y325">
        <v>0</v>
      </c>
      <c r="Z325">
        <v>0</v>
      </c>
      <c r="AA325">
        <v>1</v>
      </c>
      <c r="AB325">
        <v>0</v>
      </c>
      <c r="AC325">
        <v>1</v>
      </c>
      <c r="AD325">
        <v>0</v>
      </c>
      <c r="AE325">
        <v>1</v>
      </c>
    </row>
    <row r="326" spans="1:31" x14ac:dyDescent="0.3">
      <c r="A326" t="s">
        <v>556</v>
      </c>
      <c r="B326" t="s">
        <v>2713</v>
      </c>
      <c r="C326" t="s">
        <v>4366</v>
      </c>
      <c r="D326" t="s">
        <v>4367</v>
      </c>
      <c r="E326" t="s">
        <v>12032</v>
      </c>
      <c r="F326" t="s">
        <v>2100</v>
      </c>
      <c r="G326" t="s">
        <v>334</v>
      </c>
      <c r="I326" t="s">
        <v>461</v>
      </c>
      <c r="J326" t="s">
        <v>266</v>
      </c>
      <c r="K326" t="s">
        <v>4365</v>
      </c>
      <c r="L326" t="s">
        <v>2720</v>
      </c>
      <c r="M326" t="s">
        <v>557</v>
      </c>
      <c r="N326" t="s">
        <v>556</v>
      </c>
      <c r="O326">
        <v>14</v>
      </c>
      <c r="P326" t="s">
        <v>288</v>
      </c>
      <c r="Q326">
        <v>0.17</v>
      </c>
      <c r="S326">
        <v>3</v>
      </c>
      <c r="T326" s="108">
        <v>0.51</v>
      </c>
      <c r="U326">
        <v>1</v>
      </c>
      <c r="V326" t="s">
        <v>270</v>
      </c>
      <c r="W326" t="s">
        <v>167</v>
      </c>
      <c r="X326">
        <v>1</v>
      </c>
      <c r="Y326">
        <v>0</v>
      </c>
      <c r="Z326">
        <v>0</v>
      </c>
      <c r="AA326">
        <v>0</v>
      </c>
      <c r="AB326">
        <v>0</v>
      </c>
      <c r="AC326">
        <v>3</v>
      </c>
      <c r="AD326">
        <v>0</v>
      </c>
      <c r="AE326">
        <v>0</v>
      </c>
    </row>
    <row r="327" spans="1:31" x14ac:dyDescent="0.3">
      <c r="A327" t="s">
        <v>556</v>
      </c>
      <c r="B327" t="s">
        <v>2713</v>
      </c>
      <c r="C327" t="s">
        <v>4368</v>
      </c>
      <c r="D327" t="s">
        <v>4369</v>
      </c>
      <c r="E327" t="s">
        <v>12032</v>
      </c>
      <c r="F327" t="s">
        <v>2100</v>
      </c>
      <c r="G327" t="s">
        <v>334</v>
      </c>
      <c r="I327" t="s">
        <v>461</v>
      </c>
      <c r="J327" t="s">
        <v>266</v>
      </c>
      <c r="K327" t="s">
        <v>4365</v>
      </c>
      <c r="L327" t="s">
        <v>2720</v>
      </c>
      <c r="M327" t="s">
        <v>555</v>
      </c>
      <c r="N327" t="s">
        <v>556</v>
      </c>
      <c r="O327">
        <v>13</v>
      </c>
      <c r="P327" t="s">
        <v>266</v>
      </c>
      <c r="Q327">
        <v>0.17</v>
      </c>
      <c r="S327">
        <v>3</v>
      </c>
      <c r="T327" s="108">
        <v>0.51</v>
      </c>
      <c r="U327">
        <v>1</v>
      </c>
      <c r="V327" t="s">
        <v>270</v>
      </c>
      <c r="W327" t="s">
        <v>167</v>
      </c>
      <c r="X327">
        <v>1</v>
      </c>
      <c r="Y327">
        <v>0</v>
      </c>
      <c r="Z327">
        <v>0</v>
      </c>
      <c r="AA327">
        <v>1</v>
      </c>
      <c r="AB327">
        <v>0</v>
      </c>
      <c r="AC327">
        <v>1</v>
      </c>
      <c r="AD327">
        <v>0</v>
      </c>
      <c r="AE327">
        <v>1</v>
      </c>
    </row>
    <row r="328" spans="1:31" x14ac:dyDescent="0.3">
      <c r="A328" t="s">
        <v>556</v>
      </c>
      <c r="B328" t="s">
        <v>2713</v>
      </c>
      <c r="C328" t="s">
        <v>4370</v>
      </c>
      <c r="D328" t="s">
        <v>4371</v>
      </c>
      <c r="E328" t="s">
        <v>12032</v>
      </c>
      <c r="F328" t="s">
        <v>2100</v>
      </c>
      <c r="G328" t="s">
        <v>334</v>
      </c>
      <c r="I328" t="s">
        <v>461</v>
      </c>
      <c r="J328" t="s">
        <v>266</v>
      </c>
      <c r="K328" t="s">
        <v>4365</v>
      </c>
      <c r="L328" t="s">
        <v>2720</v>
      </c>
      <c r="M328" t="s">
        <v>555</v>
      </c>
      <c r="N328" t="s">
        <v>556</v>
      </c>
      <c r="O328">
        <v>13</v>
      </c>
      <c r="P328" t="s">
        <v>266</v>
      </c>
      <c r="Q328">
        <v>0.17</v>
      </c>
      <c r="S328">
        <v>3</v>
      </c>
      <c r="T328" s="108">
        <v>0.51</v>
      </c>
      <c r="U328">
        <v>1</v>
      </c>
      <c r="V328" t="s">
        <v>270</v>
      </c>
      <c r="W328" t="s">
        <v>167</v>
      </c>
      <c r="X328">
        <v>1</v>
      </c>
      <c r="Y328">
        <v>0</v>
      </c>
      <c r="Z328">
        <v>0</v>
      </c>
      <c r="AA328">
        <v>0</v>
      </c>
      <c r="AB328">
        <v>0</v>
      </c>
      <c r="AC328">
        <v>2</v>
      </c>
      <c r="AD328">
        <v>0</v>
      </c>
      <c r="AE328">
        <v>1</v>
      </c>
    </row>
    <row r="329" spans="1:31" x14ac:dyDescent="0.3">
      <c r="A329" t="s">
        <v>556</v>
      </c>
      <c r="B329" t="s">
        <v>2713</v>
      </c>
      <c r="C329" t="s">
        <v>4370</v>
      </c>
      <c r="D329" t="s">
        <v>4371</v>
      </c>
      <c r="E329" t="s">
        <v>12032</v>
      </c>
      <c r="F329" t="s">
        <v>2100</v>
      </c>
      <c r="G329" t="s">
        <v>334</v>
      </c>
      <c r="I329" t="s">
        <v>461</v>
      </c>
      <c r="J329" t="s">
        <v>266</v>
      </c>
      <c r="K329" t="s">
        <v>4365</v>
      </c>
      <c r="L329" t="s">
        <v>2720</v>
      </c>
      <c r="M329" t="s">
        <v>557</v>
      </c>
      <c r="N329" t="s">
        <v>556</v>
      </c>
      <c r="O329">
        <v>14</v>
      </c>
      <c r="P329" t="s">
        <v>288</v>
      </c>
      <c r="Q329">
        <v>0.17</v>
      </c>
      <c r="S329">
        <v>3</v>
      </c>
      <c r="T329" s="108">
        <v>0.51</v>
      </c>
      <c r="U329">
        <v>1</v>
      </c>
      <c r="V329" t="s">
        <v>270</v>
      </c>
      <c r="W329" t="s">
        <v>167</v>
      </c>
      <c r="X329">
        <v>1</v>
      </c>
      <c r="Y329">
        <v>0</v>
      </c>
      <c r="Z329">
        <v>0</v>
      </c>
      <c r="AA329">
        <v>0</v>
      </c>
      <c r="AB329">
        <v>1</v>
      </c>
      <c r="AC329">
        <v>2</v>
      </c>
      <c r="AD329">
        <v>0</v>
      </c>
      <c r="AE329">
        <v>0</v>
      </c>
    </row>
    <row r="330" spans="1:31" x14ac:dyDescent="0.3">
      <c r="A330" t="s">
        <v>556</v>
      </c>
      <c r="B330" t="s">
        <v>2713</v>
      </c>
      <c r="C330" t="s">
        <v>4342</v>
      </c>
      <c r="D330" t="s">
        <v>4343</v>
      </c>
      <c r="E330" t="s">
        <v>12229</v>
      </c>
      <c r="F330" t="s">
        <v>4340</v>
      </c>
      <c r="G330" t="s">
        <v>2771</v>
      </c>
      <c r="I330" t="s">
        <v>461</v>
      </c>
      <c r="J330" t="s">
        <v>266</v>
      </c>
      <c r="K330" t="s">
        <v>4341</v>
      </c>
      <c r="L330" t="s">
        <v>2720</v>
      </c>
      <c r="M330" t="s">
        <v>555</v>
      </c>
      <c r="N330" t="s">
        <v>556</v>
      </c>
      <c r="O330">
        <v>13</v>
      </c>
      <c r="P330" t="s">
        <v>266</v>
      </c>
      <c r="Q330">
        <v>0.17</v>
      </c>
      <c r="S330">
        <v>3</v>
      </c>
      <c r="T330" s="108">
        <v>0.51</v>
      </c>
      <c r="U330">
        <v>1</v>
      </c>
      <c r="V330" t="s">
        <v>270</v>
      </c>
      <c r="W330" t="s">
        <v>167</v>
      </c>
      <c r="X330">
        <v>1</v>
      </c>
      <c r="Y330">
        <v>1</v>
      </c>
      <c r="Z330">
        <v>0</v>
      </c>
      <c r="AA330">
        <v>1</v>
      </c>
      <c r="AB330">
        <v>0</v>
      </c>
      <c r="AC330">
        <v>1</v>
      </c>
      <c r="AD330">
        <v>0</v>
      </c>
      <c r="AE330">
        <v>0</v>
      </c>
    </row>
    <row r="331" spans="1:31" x14ac:dyDescent="0.3">
      <c r="A331" t="s">
        <v>556</v>
      </c>
      <c r="B331" t="s">
        <v>2713</v>
      </c>
      <c r="C331" t="s">
        <v>4453</v>
      </c>
      <c r="D331" t="s">
        <v>4454</v>
      </c>
      <c r="E331" t="s">
        <v>12236</v>
      </c>
      <c r="F331" t="s">
        <v>2176</v>
      </c>
      <c r="G331" t="s">
        <v>2771</v>
      </c>
      <c r="I331" t="s">
        <v>461</v>
      </c>
      <c r="J331" t="s">
        <v>266</v>
      </c>
      <c r="K331" t="s">
        <v>4405</v>
      </c>
      <c r="L331" t="s">
        <v>2720</v>
      </c>
      <c r="M331" t="s">
        <v>555</v>
      </c>
      <c r="N331" t="s">
        <v>556</v>
      </c>
      <c r="O331">
        <v>13</v>
      </c>
      <c r="P331" t="s">
        <v>266</v>
      </c>
      <c r="Q331">
        <v>0.17</v>
      </c>
      <c r="S331">
        <v>3</v>
      </c>
      <c r="T331" s="108">
        <v>0.51</v>
      </c>
      <c r="U331">
        <v>1</v>
      </c>
      <c r="V331" t="s">
        <v>270</v>
      </c>
      <c r="W331" t="s">
        <v>167</v>
      </c>
      <c r="X331">
        <v>1</v>
      </c>
      <c r="Y331">
        <v>0</v>
      </c>
      <c r="Z331">
        <v>0</v>
      </c>
      <c r="AA331">
        <v>1</v>
      </c>
      <c r="AB331">
        <v>0</v>
      </c>
      <c r="AC331">
        <v>1</v>
      </c>
      <c r="AD331">
        <v>0</v>
      </c>
      <c r="AE331">
        <v>1</v>
      </c>
    </row>
    <row r="332" spans="1:31" x14ac:dyDescent="0.3">
      <c r="A332" t="s">
        <v>556</v>
      </c>
      <c r="B332" t="s">
        <v>2713</v>
      </c>
      <c r="C332" t="s">
        <v>4491</v>
      </c>
      <c r="D332" t="s">
        <v>4492</v>
      </c>
      <c r="E332" t="s">
        <v>12238</v>
      </c>
      <c r="F332" t="s">
        <v>2187</v>
      </c>
      <c r="G332" t="s">
        <v>2771</v>
      </c>
      <c r="I332" t="s">
        <v>461</v>
      </c>
      <c r="J332" t="s">
        <v>266</v>
      </c>
      <c r="K332" t="s">
        <v>4448</v>
      </c>
      <c r="L332" t="s">
        <v>2720</v>
      </c>
      <c r="M332" t="s">
        <v>555</v>
      </c>
      <c r="N332" t="s">
        <v>556</v>
      </c>
      <c r="O332">
        <v>13</v>
      </c>
      <c r="P332" t="s">
        <v>266</v>
      </c>
      <c r="Q332">
        <v>0.17</v>
      </c>
      <c r="S332">
        <v>3</v>
      </c>
      <c r="T332" s="108">
        <v>0.51</v>
      </c>
      <c r="U332">
        <v>1</v>
      </c>
      <c r="V332" t="s">
        <v>270</v>
      </c>
      <c r="W332" t="s">
        <v>167</v>
      </c>
      <c r="X332">
        <v>1</v>
      </c>
      <c r="Y332">
        <v>0</v>
      </c>
      <c r="Z332">
        <v>0</v>
      </c>
      <c r="AA332">
        <v>1</v>
      </c>
      <c r="AB332">
        <v>0</v>
      </c>
      <c r="AC332">
        <v>1</v>
      </c>
      <c r="AD332">
        <v>0</v>
      </c>
      <c r="AE332">
        <v>1</v>
      </c>
    </row>
    <row r="333" spans="1:31" x14ac:dyDescent="0.3">
      <c r="A333" t="s">
        <v>556</v>
      </c>
      <c r="B333" t="s">
        <v>2713</v>
      </c>
      <c r="C333" t="s">
        <v>4539</v>
      </c>
      <c r="D333" t="s">
        <v>4540</v>
      </c>
      <c r="E333" t="s">
        <v>12245</v>
      </c>
      <c r="F333" t="s">
        <v>4537</v>
      </c>
      <c r="G333" t="s">
        <v>2771</v>
      </c>
      <c r="I333" t="s">
        <v>461</v>
      </c>
      <c r="J333" t="s">
        <v>266</v>
      </c>
      <c r="K333" t="s">
        <v>4538</v>
      </c>
      <c r="L333" t="s">
        <v>2720</v>
      </c>
      <c r="M333" t="s">
        <v>555</v>
      </c>
      <c r="N333" t="s">
        <v>556</v>
      </c>
      <c r="O333">
        <v>13</v>
      </c>
      <c r="P333" t="s">
        <v>266</v>
      </c>
      <c r="Q333">
        <v>0.17</v>
      </c>
      <c r="S333">
        <v>3</v>
      </c>
      <c r="T333" s="108">
        <v>0.51</v>
      </c>
      <c r="U333">
        <v>1</v>
      </c>
      <c r="V333" t="s">
        <v>270</v>
      </c>
      <c r="W333" t="s">
        <v>167</v>
      </c>
      <c r="X333">
        <v>1</v>
      </c>
      <c r="Y333">
        <v>0</v>
      </c>
      <c r="Z333">
        <v>0</v>
      </c>
      <c r="AA333">
        <v>1</v>
      </c>
      <c r="AB333">
        <v>0</v>
      </c>
      <c r="AC333">
        <v>1</v>
      </c>
      <c r="AD333">
        <v>0</v>
      </c>
      <c r="AE333">
        <v>1</v>
      </c>
    </row>
    <row r="334" spans="1:31" x14ac:dyDescent="0.3">
      <c r="A334" t="s">
        <v>556</v>
      </c>
      <c r="B334" t="s">
        <v>2713</v>
      </c>
      <c r="C334" t="s">
        <v>4554</v>
      </c>
      <c r="D334" t="s">
        <v>4555</v>
      </c>
      <c r="E334" t="s">
        <v>12248</v>
      </c>
      <c r="F334" t="s">
        <v>4552</v>
      </c>
      <c r="G334" t="s">
        <v>2771</v>
      </c>
      <c r="I334" t="s">
        <v>461</v>
      </c>
      <c r="J334" t="s">
        <v>266</v>
      </c>
      <c r="K334" t="s">
        <v>4553</v>
      </c>
      <c r="L334" t="s">
        <v>2720</v>
      </c>
      <c r="M334" t="s">
        <v>555</v>
      </c>
      <c r="N334" t="s">
        <v>556</v>
      </c>
      <c r="O334">
        <v>13</v>
      </c>
      <c r="P334" t="s">
        <v>266</v>
      </c>
      <c r="Q334">
        <v>0.17</v>
      </c>
      <c r="S334">
        <v>3</v>
      </c>
      <c r="T334" s="108">
        <v>0.51</v>
      </c>
      <c r="U334">
        <v>1</v>
      </c>
      <c r="V334" t="s">
        <v>270</v>
      </c>
      <c r="W334" t="s">
        <v>167</v>
      </c>
      <c r="X334">
        <v>1</v>
      </c>
      <c r="Y334">
        <v>0</v>
      </c>
      <c r="Z334">
        <v>0</v>
      </c>
      <c r="AA334">
        <v>1</v>
      </c>
      <c r="AB334">
        <v>0</v>
      </c>
      <c r="AC334">
        <v>1</v>
      </c>
      <c r="AD334">
        <v>0</v>
      </c>
      <c r="AE334">
        <v>1</v>
      </c>
    </row>
    <row r="335" spans="1:31" x14ac:dyDescent="0.3">
      <c r="A335" t="s">
        <v>556</v>
      </c>
      <c r="B335" t="s">
        <v>2713</v>
      </c>
      <c r="C335" t="s">
        <v>4315</v>
      </c>
      <c r="D335" t="s">
        <v>3436</v>
      </c>
      <c r="E335" t="s">
        <v>12227</v>
      </c>
      <c r="F335" t="s">
        <v>4309</v>
      </c>
      <c r="G335" t="s">
        <v>2771</v>
      </c>
      <c r="I335" t="s">
        <v>461</v>
      </c>
      <c r="J335" t="s">
        <v>266</v>
      </c>
      <c r="K335" t="s">
        <v>4314</v>
      </c>
      <c r="L335" t="s">
        <v>2720</v>
      </c>
      <c r="M335" t="s">
        <v>555</v>
      </c>
      <c r="N335" t="s">
        <v>556</v>
      </c>
      <c r="O335">
        <v>13</v>
      </c>
      <c r="P335" t="s">
        <v>266</v>
      </c>
      <c r="Q335">
        <v>0.17</v>
      </c>
      <c r="S335">
        <v>3</v>
      </c>
      <c r="T335" s="108">
        <v>0.51</v>
      </c>
      <c r="U335">
        <v>1</v>
      </c>
      <c r="V335" t="s">
        <v>270</v>
      </c>
      <c r="W335" t="s">
        <v>167</v>
      </c>
      <c r="X335">
        <v>1</v>
      </c>
      <c r="Y335">
        <v>0</v>
      </c>
      <c r="Z335">
        <v>0</v>
      </c>
      <c r="AA335">
        <v>1</v>
      </c>
      <c r="AB335">
        <v>0</v>
      </c>
      <c r="AC335">
        <v>1</v>
      </c>
      <c r="AD335">
        <v>0</v>
      </c>
      <c r="AE335">
        <v>1</v>
      </c>
    </row>
    <row r="336" spans="1:31" x14ac:dyDescent="0.3">
      <c r="A336" t="s">
        <v>556</v>
      </c>
      <c r="B336" t="s">
        <v>2713</v>
      </c>
      <c r="C336" t="s">
        <v>4579</v>
      </c>
      <c r="D336" t="s">
        <v>4580</v>
      </c>
      <c r="E336" t="s">
        <v>12249</v>
      </c>
      <c r="F336" t="s">
        <v>1011</v>
      </c>
      <c r="G336" t="s">
        <v>2771</v>
      </c>
      <c r="I336" t="s">
        <v>461</v>
      </c>
      <c r="J336" t="s">
        <v>266</v>
      </c>
      <c r="K336" t="s">
        <v>4574</v>
      </c>
      <c r="L336" t="s">
        <v>2720</v>
      </c>
      <c r="M336" t="s">
        <v>555</v>
      </c>
      <c r="N336" t="s">
        <v>556</v>
      </c>
      <c r="O336">
        <v>13</v>
      </c>
      <c r="P336" t="s">
        <v>266</v>
      </c>
      <c r="Q336">
        <v>0.17</v>
      </c>
      <c r="S336">
        <v>3</v>
      </c>
      <c r="T336" s="108">
        <v>0.51</v>
      </c>
      <c r="U336">
        <v>1</v>
      </c>
      <c r="V336" t="s">
        <v>270</v>
      </c>
      <c r="W336" t="s">
        <v>167</v>
      </c>
      <c r="X336">
        <v>1</v>
      </c>
      <c r="Y336">
        <v>0</v>
      </c>
      <c r="Z336">
        <v>0</v>
      </c>
      <c r="AA336">
        <v>1</v>
      </c>
      <c r="AB336">
        <v>0</v>
      </c>
      <c r="AC336">
        <v>1</v>
      </c>
      <c r="AD336">
        <v>0</v>
      </c>
      <c r="AE336">
        <v>1</v>
      </c>
    </row>
    <row r="337" spans="1:31" x14ac:dyDescent="0.3">
      <c r="A337" t="s">
        <v>556</v>
      </c>
      <c r="B337" t="s">
        <v>2713</v>
      </c>
      <c r="C337" t="s">
        <v>831</v>
      </c>
      <c r="D337" t="s">
        <v>5753</v>
      </c>
      <c r="E337" t="s">
        <v>12031</v>
      </c>
      <c r="F337" t="s">
        <v>631</v>
      </c>
      <c r="G337" t="s">
        <v>334</v>
      </c>
      <c r="I337" t="s">
        <v>461</v>
      </c>
      <c r="J337" t="s">
        <v>266</v>
      </c>
      <c r="K337" t="s">
        <v>658</v>
      </c>
      <c r="L337" t="s">
        <v>2720</v>
      </c>
      <c r="M337" t="s">
        <v>555</v>
      </c>
      <c r="N337" t="s">
        <v>556</v>
      </c>
      <c r="O337">
        <v>13</v>
      </c>
      <c r="P337" t="s">
        <v>266</v>
      </c>
      <c r="Q337">
        <v>0.17</v>
      </c>
      <c r="S337">
        <v>3</v>
      </c>
      <c r="T337" s="108">
        <v>0.51</v>
      </c>
      <c r="U337">
        <v>1</v>
      </c>
      <c r="V337" t="s">
        <v>270</v>
      </c>
      <c r="W337" t="s">
        <v>167</v>
      </c>
      <c r="X337">
        <v>1</v>
      </c>
      <c r="Y337">
        <v>0</v>
      </c>
      <c r="Z337">
        <v>2</v>
      </c>
      <c r="AA337">
        <v>1</v>
      </c>
      <c r="AB337">
        <v>0</v>
      </c>
      <c r="AC337">
        <v>0</v>
      </c>
      <c r="AD337">
        <v>0</v>
      </c>
      <c r="AE337">
        <v>0</v>
      </c>
    </row>
    <row r="338" spans="1:31" x14ac:dyDescent="0.3">
      <c r="A338" t="s">
        <v>556</v>
      </c>
      <c r="B338" t="s">
        <v>2713</v>
      </c>
      <c r="C338" t="s">
        <v>831</v>
      </c>
      <c r="D338" t="s">
        <v>5753</v>
      </c>
      <c r="E338" t="s">
        <v>12031</v>
      </c>
      <c r="F338" t="s">
        <v>631</v>
      </c>
      <c r="G338" t="s">
        <v>334</v>
      </c>
      <c r="I338" t="s">
        <v>461</v>
      </c>
      <c r="J338" t="s">
        <v>266</v>
      </c>
      <c r="K338" t="s">
        <v>658</v>
      </c>
      <c r="L338" t="s">
        <v>2720</v>
      </c>
      <c r="M338" t="s">
        <v>555</v>
      </c>
      <c r="N338" t="s">
        <v>556</v>
      </c>
      <c r="O338">
        <v>13</v>
      </c>
      <c r="P338" t="s">
        <v>266</v>
      </c>
      <c r="Q338">
        <v>0.17</v>
      </c>
      <c r="S338">
        <v>3</v>
      </c>
      <c r="T338" s="108">
        <v>0.51</v>
      </c>
      <c r="U338">
        <v>1</v>
      </c>
      <c r="V338" t="s">
        <v>270</v>
      </c>
      <c r="W338" t="s">
        <v>167</v>
      </c>
      <c r="X338">
        <v>1</v>
      </c>
      <c r="Y338">
        <v>0</v>
      </c>
      <c r="Z338">
        <v>1</v>
      </c>
      <c r="AA338">
        <v>0</v>
      </c>
      <c r="AB338">
        <v>0</v>
      </c>
      <c r="AC338">
        <v>1</v>
      </c>
      <c r="AD338">
        <v>0</v>
      </c>
      <c r="AE338">
        <v>1</v>
      </c>
    </row>
    <row r="339" spans="1:31" x14ac:dyDescent="0.3">
      <c r="A339" t="s">
        <v>556</v>
      </c>
      <c r="B339" t="s">
        <v>2713</v>
      </c>
      <c r="C339" t="s">
        <v>875</v>
      </c>
      <c r="D339" t="s">
        <v>10524</v>
      </c>
      <c r="E339" t="s">
        <v>12032</v>
      </c>
      <c r="F339" t="s">
        <v>2100</v>
      </c>
      <c r="G339" t="s">
        <v>334</v>
      </c>
      <c r="I339" t="s">
        <v>461</v>
      </c>
      <c r="J339" t="s">
        <v>266</v>
      </c>
      <c r="K339" t="s">
        <v>4365</v>
      </c>
      <c r="L339" t="s">
        <v>2720</v>
      </c>
      <c r="M339" t="s">
        <v>557</v>
      </c>
      <c r="N339" t="s">
        <v>556</v>
      </c>
      <c r="O339">
        <v>25</v>
      </c>
      <c r="P339" t="s">
        <v>273</v>
      </c>
      <c r="Q339">
        <v>0.32</v>
      </c>
      <c r="S339">
        <v>10</v>
      </c>
      <c r="T339" s="108">
        <v>3.2</v>
      </c>
      <c r="U339">
        <v>1</v>
      </c>
      <c r="V339" t="s">
        <v>270</v>
      </c>
      <c r="W339" t="s">
        <v>167</v>
      </c>
      <c r="X339">
        <v>10</v>
      </c>
      <c r="Y339">
        <v>10</v>
      </c>
      <c r="Z339">
        <v>0</v>
      </c>
      <c r="AA339">
        <v>0</v>
      </c>
      <c r="AB339">
        <v>0</v>
      </c>
      <c r="AC339">
        <v>0</v>
      </c>
      <c r="AD339">
        <v>0</v>
      </c>
      <c r="AE339">
        <v>0</v>
      </c>
    </row>
    <row r="340" spans="1:31" x14ac:dyDescent="0.3">
      <c r="A340" t="s">
        <v>556</v>
      </c>
      <c r="B340" t="s">
        <v>4530</v>
      </c>
      <c r="C340" t="s">
        <v>262</v>
      </c>
      <c r="D340" t="s">
        <v>4531</v>
      </c>
      <c r="E340" t="s">
        <v>12243</v>
      </c>
      <c r="F340" t="s">
        <v>4532</v>
      </c>
      <c r="G340" t="s">
        <v>2771</v>
      </c>
      <c r="I340" t="s">
        <v>461</v>
      </c>
      <c r="J340" t="s">
        <v>266</v>
      </c>
      <c r="K340" t="s">
        <v>4533</v>
      </c>
      <c r="L340" t="s">
        <v>11719</v>
      </c>
      <c r="M340" t="s">
        <v>555</v>
      </c>
      <c r="N340" t="s">
        <v>556</v>
      </c>
      <c r="O340">
        <v>1</v>
      </c>
      <c r="P340" t="s">
        <v>282</v>
      </c>
      <c r="Q340">
        <v>2</v>
      </c>
      <c r="S340">
        <v>1</v>
      </c>
      <c r="T340" s="108">
        <v>2</v>
      </c>
      <c r="U340">
        <v>1</v>
      </c>
      <c r="V340" t="s">
        <v>270</v>
      </c>
      <c r="W340" t="s">
        <v>167</v>
      </c>
      <c r="X340">
        <v>1</v>
      </c>
      <c r="Y340">
        <v>0</v>
      </c>
      <c r="Z340">
        <v>0</v>
      </c>
      <c r="AA340">
        <v>0</v>
      </c>
      <c r="AB340">
        <v>1</v>
      </c>
      <c r="AC340">
        <v>0</v>
      </c>
      <c r="AD340">
        <v>0</v>
      </c>
      <c r="AE340">
        <v>0</v>
      </c>
    </row>
    <row r="341" spans="1:31" x14ac:dyDescent="0.3">
      <c r="A341" t="s">
        <v>556</v>
      </c>
      <c r="B341" t="s">
        <v>4530</v>
      </c>
      <c r="C341" t="s">
        <v>262</v>
      </c>
      <c r="D341" t="s">
        <v>4531</v>
      </c>
      <c r="E341" t="s">
        <v>12243</v>
      </c>
      <c r="F341" t="s">
        <v>4532</v>
      </c>
      <c r="G341" t="s">
        <v>2771</v>
      </c>
      <c r="I341" t="s">
        <v>461</v>
      </c>
      <c r="J341" t="s">
        <v>266</v>
      </c>
      <c r="K341" t="s">
        <v>4533</v>
      </c>
      <c r="L341" t="s">
        <v>11719</v>
      </c>
      <c r="M341" t="s">
        <v>557</v>
      </c>
      <c r="N341" t="s">
        <v>556</v>
      </c>
      <c r="O341">
        <v>2</v>
      </c>
      <c r="P341" t="s">
        <v>272</v>
      </c>
      <c r="Q341">
        <v>4</v>
      </c>
      <c r="S341">
        <v>2</v>
      </c>
      <c r="T341" s="108">
        <v>8</v>
      </c>
      <c r="U341">
        <v>1</v>
      </c>
      <c r="V341" t="s">
        <v>270</v>
      </c>
      <c r="W341" t="s">
        <v>167</v>
      </c>
      <c r="X341">
        <v>2</v>
      </c>
      <c r="Y341">
        <v>0</v>
      </c>
      <c r="Z341">
        <v>0</v>
      </c>
      <c r="AA341">
        <v>0</v>
      </c>
      <c r="AB341">
        <v>2</v>
      </c>
      <c r="AC341">
        <v>0</v>
      </c>
      <c r="AD341">
        <v>0</v>
      </c>
      <c r="AE341">
        <v>0</v>
      </c>
    </row>
    <row r="342" spans="1:31" x14ac:dyDescent="0.3">
      <c r="A342" t="s">
        <v>556</v>
      </c>
      <c r="B342" t="s">
        <v>4427</v>
      </c>
      <c r="C342" t="s">
        <v>274</v>
      </c>
      <c r="D342" t="s">
        <v>4428</v>
      </c>
      <c r="E342" t="s">
        <v>12233</v>
      </c>
      <c r="F342" t="s">
        <v>2152</v>
      </c>
      <c r="G342" t="s">
        <v>2771</v>
      </c>
      <c r="I342" t="s">
        <v>461</v>
      </c>
      <c r="J342" t="s">
        <v>266</v>
      </c>
      <c r="K342" t="s">
        <v>4395</v>
      </c>
      <c r="L342" t="s">
        <v>4429</v>
      </c>
      <c r="M342" t="s">
        <v>555</v>
      </c>
      <c r="N342" t="s">
        <v>556</v>
      </c>
      <c r="O342">
        <v>1</v>
      </c>
      <c r="P342" t="s">
        <v>282</v>
      </c>
      <c r="Q342">
        <v>1</v>
      </c>
      <c r="S342">
        <v>1</v>
      </c>
      <c r="T342" s="108">
        <v>1</v>
      </c>
      <c r="U342">
        <v>1</v>
      </c>
      <c r="V342" t="s">
        <v>270</v>
      </c>
      <c r="W342" t="s">
        <v>167</v>
      </c>
      <c r="X342">
        <v>1</v>
      </c>
      <c r="Y342">
        <v>0</v>
      </c>
      <c r="Z342">
        <v>0</v>
      </c>
      <c r="AA342">
        <v>1</v>
      </c>
      <c r="AB342">
        <v>0</v>
      </c>
      <c r="AC342">
        <v>0</v>
      </c>
      <c r="AD342">
        <v>0</v>
      </c>
      <c r="AE342">
        <v>0</v>
      </c>
    </row>
    <row r="343" spans="1:31" x14ac:dyDescent="0.3">
      <c r="A343" t="s">
        <v>556</v>
      </c>
      <c r="B343" t="s">
        <v>4427</v>
      </c>
      <c r="C343" t="s">
        <v>274</v>
      </c>
      <c r="D343" t="s">
        <v>4428</v>
      </c>
      <c r="E343" t="s">
        <v>12233</v>
      </c>
      <c r="F343" t="s">
        <v>2152</v>
      </c>
      <c r="G343" t="s">
        <v>2771</v>
      </c>
      <c r="I343" t="s">
        <v>461</v>
      </c>
      <c r="J343" t="s">
        <v>266</v>
      </c>
      <c r="K343" t="s">
        <v>4395</v>
      </c>
      <c r="L343" t="s">
        <v>4429</v>
      </c>
      <c r="M343" t="s">
        <v>557</v>
      </c>
      <c r="N343" t="s">
        <v>556</v>
      </c>
      <c r="O343">
        <v>2</v>
      </c>
      <c r="P343" t="s">
        <v>288</v>
      </c>
      <c r="Q343">
        <v>0.48</v>
      </c>
      <c r="S343">
        <v>4</v>
      </c>
      <c r="T343" s="108">
        <v>1.92</v>
      </c>
      <c r="U343">
        <v>1</v>
      </c>
      <c r="V343" t="s">
        <v>270</v>
      </c>
      <c r="W343" t="s">
        <v>167</v>
      </c>
      <c r="X343">
        <v>2</v>
      </c>
      <c r="Y343">
        <v>0</v>
      </c>
      <c r="Z343">
        <v>0</v>
      </c>
      <c r="AA343">
        <v>2</v>
      </c>
      <c r="AB343">
        <v>0</v>
      </c>
      <c r="AC343">
        <v>2</v>
      </c>
      <c r="AD343">
        <v>0</v>
      </c>
      <c r="AE343">
        <v>0</v>
      </c>
    </row>
    <row r="344" spans="1:31" x14ac:dyDescent="0.3">
      <c r="A344" t="s">
        <v>556</v>
      </c>
      <c r="B344" t="s">
        <v>10145</v>
      </c>
      <c r="C344" t="s">
        <v>274</v>
      </c>
      <c r="D344" t="s">
        <v>10146</v>
      </c>
      <c r="E344" t="s">
        <v>12236</v>
      </c>
      <c r="F344" t="s">
        <v>2176</v>
      </c>
      <c r="G344" t="s">
        <v>2771</v>
      </c>
      <c r="I344" t="s">
        <v>461</v>
      </c>
      <c r="J344" t="s">
        <v>266</v>
      </c>
      <c r="K344" t="s">
        <v>4405</v>
      </c>
      <c r="L344" t="s">
        <v>16161</v>
      </c>
      <c r="M344" t="s">
        <v>555</v>
      </c>
      <c r="N344" t="s">
        <v>556</v>
      </c>
      <c r="O344">
        <v>1</v>
      </c>
      <c r="P344" t="s">
        <v>282</v>
      </c>
      <c r="Q344">
        <v>1</v>
      </c>
      <c r="S344">
        <v>1</v>
      </c>
      <c r="T344" s="108">
        <v>1</v>
      </c>
      <c r="U344">
        <v>1</v>
      </c>
      <c r="V344" t="s">
        <v>270</v>
      </c>
      <c r="W344" t="s">
        <v>167</v>
      </c>
      <c r="X344">
        <v>1</v>
      </c>
      <c r="Y344">
        <v>0</v>
      </c>
      <c r="Z344">
        <v>1</v>
      </c>
      <c r="AA344">
        <v>0</v>
      </c>
      <c r="AB344">
        <v>0</v>
      </c>
      <c r="AC344">
        <v>0</v>
      </c>
      <c r="AD344">
        <v>0</v>
      </c>
      <c r="AE344">
        <v>0</v>
      </c>
    </row>
    <row r="345" spans="1:31" x14ac:dyDescent="0.3">
      <c r="A345" t="s">
        <v>556</v>
      </c>
      <c r="B345" t="s">
        <v>10145</v>
      </c>
      <c r="C345" t="s">
        <v>294</v>
      </c>
      <c r="D345" t="s">
        <v>10146</v>
      </c>
      <c r="E345" t="s">
        <v>12236</v>
      </c>
      <c r="F345" t="s">
        <v>2176</v>
      </c>
      <c r="G345" t="s">
        <v>2771</v>
      </c>
      <c r="I345" t="s">
        <v>461</v>
      </c>
      <c r="J345" t="s">
        <v>266</v>
      </c>
      <c r="K345" t="s">
        <v>4405</v>
      </c>
      <c r="L345" t="s">
        <v>16161</v>
      </c>
      <c r="M345" t="s">
        <v>557</v>
      </c>
      <c r="N345" t="s">
        <v>556</v>
      </c>
      <c r="O345">
        <v>2</v>
      </c>
      <c r="P345" t="s">
        <v>272</v>
      </c>
      <c r="Q345">
        <v>3</v>
      </c>
      <c r="S345">
        <v>1</v>
      </c>
      <c r="T345" s="108">
        <v>3</v>
      </c>
      <c r="U345">
        <v>1</v>
      </c>
      <c r="V345" t="s">
        <v>270</v>
      </c>
      <c r="W345" t="s">
        <v>167</v>
      </c>
      <c r="X345">
        <v>1</v>
      </c>
      <c r="Y345">
        <v>0</v>
      </c>
      <c r="Z345">
        <v>0</v>
      </c>
      <c r="AA345">
        <v>0</v>
      </c>
      <c r="AB345">
        <v>1</v>
      </c>
      <c r="AC345">
        <v>0</v>
      </c>
      <c r="AD345">
        <v>0</v>
      </c>
      <c r="AE345">
        <v>0</v>
      </c>
    </row>
    <row r="346" spans="1:31" x14ac:dyDescent="0.3">
      <c r="A346" t="s">
        <v>556</v>
      </c>
      <c r="B346" t="s">
        <v>10145</v>
      </c>
      <c r="C346" t="s">
        <v>294</v>
      </c>
      <c r="D346" t="s">
        <v>10146</v>
      </c>
      <c r="E346" t="s">
        <v>12236</v>
      </c>
      <c r="F346" t="s">
        <v>2176</v>
      </c>
      <c r="G346" t="s">
        <v>2771</v>
      </c>
      <c r="I346" t="s">
        <v>461</v>
      </c>
      <c r="J346" t="s">
        <v>266</v>
      </c>
      <c r="K346" t="s">
        <v>4405</v>
      </c>
      <c r="L346" t="s">
        <v>16161</v>
      </c>
      <c r="M346" t="s">
        <v>557</v>
      </c>
      <c r="N346" t="s">
        <v>556</v>
      </c>
      <c r="O346">
        <v>20</v>
      </c>
      <c r="P346" t="s">
        <v>425</v>
      </c>
      <c r="Q346">
        <v>0.32</v>
      </c>
      <c r="S346">
        <v>4</v>
      </c>
      <c r="T346" s="108">
        <v>1.28</v>
      </c>
      <c r="U346">
        <v>1</v>
      </c>
      <c r="V346" t="s">
        <v>270</v>
      </c>
      <c r="W346" t="s">
        <v>167</v>
      </c>
      <c r="X346">
        <v>2</v>
      </c>
      <c r="Y346">
        <v>2</v>
      </c>
      <c r="Z346">
        <v>0</v>
      </c>
      <c r="AA346">
        <v>0</v>
      </c>
      <c r="AB346">
        <v>2</v>
      </c>
      <c r="AC346">
        <v>0</v>
      </c>
      <c r="AD346">
        <v>0</v>
      </c>
      <c r="AE346">
        <v>0</v>
      </c>
    </row>
    <row r="347" spans="1:31" x14ac:dyDescent="0.3">
      <c r="A347" t="s">
        <v>556</v>
      </c>
      <c r="B347" t="s">
        <v>10145</v>
      </c>
      <c r="C347" t="s">
        <v>294</v>
      </c>
      <c r="D347" t="s">
        <v>10146</v>
      </c>
      <c r="E347" t="s">
        <v>12236</v>
      </c>
      <c r="F347" t="s">
        <v>2176</v>
      </c>
      <c r="G347" t="s">
        <v>2771</v>
      </c>
      <c r="I347" t="s">
        <v>461</v>
      </c>
      <c r="J347" t="s">
        <v>266</v>
      </c>
      <c r="K347" t="s">
        <v>4405</v>
      </c>
      <c r="L347" t="s">
        <v>16161</v>
      </c>
      <c r="M347" t="s">
        <v>557</v>
      </c>
      <c r="N347" t="s">
        <v>556</v>
      </c>
      <c r="O347">
        <v>17</v>
      </c>
      <c r="P347" t="s">
        <v>273</v>
      </c>
      <c r="Q347">
        <v>0.48</v>
      </c>
      <c r="S347">
        <v>1</v>
      </c>
      <c r="T347" s="108">
        <v>0.48</v>
      </c>
      <c r="U347">
        <v>1</v>
      </c>
      <c r="V347" t="s">
        <v>270</v>
      </c>
      <c r="W347" t="s">
        <v>167</v>
      </c>
      <c r="X347">
        <v>1</v>
      </c>
      <c r="Y347">
        <v>1</v>
      </c>
      <c r="Z347">
        <v>0</v>
      </c>
      <c r="AA347">
        <v>0</v>
      </c>
      <c r="AB347">
        <v>0</v>
      </c>
      <c r="AC347">
        <v>0</v>
      </c>
      <c r="AD347">
        <v>0</v>
      </c>
      <c r="AE347">
        <v>0</v>
      </c>
    </row>
    <row r="348" spans="1:31" x14ac:dyDescent="0.3">
      <c r="A348" t="s">
        <v>556</v>
      </c>
      <c r="B348" t="s">
        <v>4406</v>
      </c>
      <c r="C348" t="s">
        <v>274</v>
      </c>
      <c r="D348" t="s">
        <v>4407</v>
      </c>
      <c r="E348" t="s">
        <v>12231</v>
      </c>
      <c r="F348" t="s">
        <v>2122</v>
      </c>
      <c r="G348" t="s">
        <v>2771</v>
      </c>
      <c r="I348" t="s">
        <v>461</v>
      </c>
      <c r="J348" t="s">
        <v>266</v>
      </c>
      <c r="K348" t="s">
        <v>4395</v>
      </c>
      <c r="L348" t="s">
        <v>4408</v>
      </c>
      <c r="M348" t="s">
        <v>555</v>
      </c>
      <c r="N348" t="s">
        <v>556</v>
      </c>
      <c r="O348">
        <v>1</v>
      </c>
      <c r="P348" t="s">
        <v>282</v>
      </c>
      <c r="Q348">
        <v>3</v>
      </c>
      <c r="S348">
        <v>1</v>
      </c>
      <c r="T348" s="108">
        <v>3</v>
      </c>
      <c r="U348">
        <v>1</v>
      </c>
      <c r="V348" t="s">
        <v>270</v>
      </c>
      <c r="W348" t="s">
        <v>167</v>
      </c>
      <c r="X348">
        <v>1</v>
      </c>
      <c r="Y348">
        <v>0</v>
      </c>
      <c r="Z348">
        <v>0</v>
      </c>
      <c r="AA348">
        <v>1</v>
      </c>
      <c r="AB348">
        <v>0</v>
      </c>
      <c r="AC348">
        <v>0</v>
      </c>
      <c r="AD348">
        <v>0</v>
      </c>
      <c r="AE348">
        <v>0</v>
      </c>
    </row>
    <row r="349" spans="1:31" x14ac:dyDescent="0.3">
      <c r="A349" t="s">
        <v>556</v>
      </c>
      <c r="B349" t="s">
        <v>4406</v>
      </c>
      <c r="C349" t="s">
        <v>294</v>
      </c>
      <c r="D349" t="s">
        <v>4407</v>
      </c>
      <c r="E349" t="s">
        <v>12231</v>
      </c>
      <c r="F349" t="s">
        <v>2122</v>
      </c>
      <c r="G349" t="s">
        <v>2771</v>
      </c>
      <c r="I349" t="s">
        <v>461</v>
      </c>
      <c r="J349" t="s">
        <v>266</v>
      </c>
      <c r="K349" t="s">
        <v>4395</v>
      </c>
      <c r="L349" t="s">
        <v>4408</v>
      </c>
      <c r="M349" t="s">
        <v>557</v>
      </c>
      <c r="N349" t="s">
        <v>556</v>
      </c>
      <c r="O349">
        <v>20</v>
      </c>
      <c r="P349" t="s">
        <v>425</v>
      </c>
      <c r="Q349">
        <v>0.32</v>
      </c>
      <c r="S349">
        <v>2</v>
      </c>
      <c r="T349" s="108">
        <v>0.64</v>
      </c>
      <c r="U349">
        <v>1</v>
      </c>
      <c r="V349" t="s">
        <v>270</v>
      </c>
      <c r="W349" t="s">
        <v>167</v>
      </c>
      <c r="X349">
        <v>2</v>
      </c>
      <c r="Y349">
        <v>0</v>
      </c>
      <c r="Z349">
        <v>0</v>
      </c>
      <c r="AA349">
        <v>0</v>
      </c>
      <c r="AB349">
        <v>2</v>
      </c>
      <c r="AC349">
        <v>0</v>
      </c>
      <c r="AD349">
        <v>0</v>
      </c>
      <c r="AE349">
        <v>0</v>
      </c>
    </row>
    <row r="350" spans="1:31" x14ac:dyDescent="0.3">
      <c r="A350" t="s">
        <v>556</v>
      </c>
      <c r="B350" t="s">
        <v>4406</v>
      </c>
      <c r="C350" t="s">
        <v>302</v>
      </c>
      <c r="D350" t="s">
        <v>4407</v>
      </c>
      <c r="E350" t="s">
        <v>12231</v>
      </c>
      <c r="F350" t="s">
        <v>2122</v>
      </c>
      <c r="G350" t="s">
        <v>2771</v>
      </c>
      <c r="I350" t="s">
        <v>461</v>
      </c>
      <c r="J350" t="s">
        <v>266</v>
      </c>
      <c r="K350" t="s">
        <v>4395</v>
      </c>
      <c r="L350" t="s">
        <v>4408</v>
      </c>
      <c r="M350" t="s">
        <v>557</v>
      </c>
      <c r="N350" t="s">
        <v>556</v>
      </c>
      <c r="O350">
        <v>2</v>
      </c>
      <c r="P350" t="s">
        <v>272</v>
      </c>
      <c r="Q350">
        <v>4</v>
      </c>
      <c r="S350">
        <v>3</v>
      </c>
      <c r="T350" s="108">
        <v>12</v>
      </c>
      <c r="U350">
        <v>1</v>
      </c>
      <c r="V350" t="s">
        <v>270</v>
      </c>
      <c r="W350" t="s">
        <v>167</v>
      </c>
      <c r="X350">
        <v>1</v>
      </c>
      <c r="Y350">
        <v>1</v>
      </c>
      <c r="Z350">
        <v>0</v>
      </c>
      <c r="AA350">
        <v>1</v>
      </c>
      <c r="AB350">
        <v>0</v>
      </c>
      <c r="AC350">
        <v>1</v>
      </c>
      <c r="AD350">
        <v>0</v>
      </c>
      <c r="AE350">
        <v>0</v>
      </c>
    </row>
    <row r="351" spans="1:31" x14ac:dyDescent="0.3">
      <c r="A351" t="s">
        <v>556</v>
      </c>
      <c r="B351" t="s">
        <v>17913</v>
      </c>
      <c r="C351" t="s">
        <v>274</v>
      </c>
      <c r="D351" t="s">
        <v>17914</v>
      </c>
      <c r="E351" t="s">
        <v>17915</v>
      </c>
      <c r="F351" t="s">
        <v>17916</v>
      </c>
      <c r="G351" t="s">
        <v>2771</v>
      </c>
      <c r="I351" t="s">
        <v>461</v>
      </c>
      <c r="J351" t="s">
        <v>266</v>
      </c>
      <c r="K351" t="s">
        <v>4448</v>
      </c>
      <c r="L351" t="s">
        <v>17917</v>
      </c>
      <c r="M351" t="s">
        <v>555</v>
      </c>
      <c r="N351" t="s">
        <v>556</v>
      </c>
      <c r="O351">
        <v>1</v>
      </c>
      <c r="P351" t="s">
        <v>282</v>
      </c>
      <c r="Q351">
        <v>2</v>
      </c>
      <c r="S351">
        <v>2</v>
      </c>
      <c r="T351" s="108">
        <v>4</v>
      </c>
      <c r="U351">
        <v>1</v>
      </c>
      <c r="V351" t="s">
        <v>270</v>
      </c>
      <c r="W351" t="s">
        <v>167</v>
      </c>
      <c r="X351">
        <v>1</v>
      </c>
      <c r="Y351">
        <v>1</v>
      </c>
      <c r="Z351">
        <v>0</v>
      </c>
      <c r="AA351">
        <v>0</v>
      </c>
      <c r="AB351">
        <v>1</v>
      </c>
      <c r="AC351">
        <v>0</v>
      </c>
      <c r="AD351">
        <v>0</v>
      </c>
      <c r="AE351">
        <v>0</v>
      </c>
    </row>
    <row r="352" spans="1:31" x14ac:dyDescent="0.3">
      <c r="A352" t="s">
        <v>556</v>
      </c>
      <c r="B352" t="s">
        <v>17913</v>
      </c>
      <c r="C352" t="s">
        <v>274</v>
      </c>
      <c r="D352" t="s">
        <v>17914</v>
      </c>
      <c r="E352" t="s">
        <v>17915</v>
      </c>
      <c r="F352" t="s">
        <v>17916</v>
      </c>
      <c r="G352" t="s">
        <v>2771</v>
      </c>
      <c r="I352" t="s">
        <v>461</v>
      </c>
      <c r="J352" t="s">
        <v>266</v>
      </c>
      <c r="K352" t="s">
        <v>4448</v>
      </c>
      <c r="L352" t="s">
        <v>17917</v>
      </c>
      <c r="M352" t="s">
        <v>557</v>
      </c>
      <c r="N352" t="s">
        <v>556</v>
      </c>
      <c r="O352">
        <v>2</v>
      </c>
      <c r="P352" t="s">
        <v>272</v>
      </c>
      <c r="Q352">
        <v>4</v>
      </c>
      <c r="S352">
        <v>2</v>
      </c>
      <c r="T352" s="108">
        <v>8</v>
      </c>
      <c r="U352">
        <v>1</v>
      </c>
      <c r="V352" t="s">
        <v>270</v>
      </c>
      <c r="W352" t="s">
        <v>167</v>
      </c>
      <c r="X352">
        <v>1</v>
      </c>
      <c r="Y352">
        <v>1</v>
      </c>
      <c r="Z352">
        <v>0</v>
      </c>
      <c r="AA352">
        <v>0</v>
      </c>
      <c r="AB352">
        <v>1</v>
      </c>
      <c r="AC352">
        <v>0</v>
      </c>
      <c r="AD352">
        <v>0</v>
      </c>
      <c r="AE352">
        <v>0</v>
      </c>
    </row>
    <row r="353" spans="1:31" x14ac:dyDescent="0.3">
      <c r="A353" t="s">
        <v>556</v>
      </c>
      <c r="B353" t="s">
        <v>17913</v>
      </c>
      <c r="C353" t="s">
        <v>274</v>
      </c>
      <c r="D353" t="s">
        <v>17914</v>
      </c>
      <c r="E353" t="s">
        <v>17915</v>
      </c>
      <c r="F353" t="s">
        <v>17916</v>
      </c>
      <c r="G353" t="s">
        <v>2771</v>
      </c>
      <c r="I353" t="s">
        <v>461</v>
      </c>
      <c r="J353" t="s">
        <v>266</v>
      </c>
      <c r="K353" t="s">
        <v>4448</v>
      </c>
      <c r="L353" t="s">
        <v>17917</v>
      </c>
      <c r="M353" t="s">
        <v>557</v>
      </c>
      <c r="N353" t="s">
        <v>556</v>
      </c>
      <c r="O353">
        <v>20</v>
      </c>
      <c r="P353" t="s">
        <v>17796</v>
      </c>
      <c r="Q353">
        <v>2</v>
      </c>
      <c r="S353">
        <v>2</v>
      </c>
      <c r="T353" s="108">
        <v>4</v>
      </c>
      <c r="U353">
        <v>1</v>
      </c>
      <c r="V353" t="s">
        <v>270</v>
      </c>
      <c r="W353" t="s">
        <v>167</v>
      </c>
      <c r="X353">
        <v>1</v>
      </c>
      <c r="Y353">
        <v>1</v>
      </c>
      <c r="Z353">
        <v>0</v>
      </c>
      <c r="AA353">
        <v>0</v>
      </c>
      <c r="AB353">
        <v>1</v>
      </c>
      <c r="AC353">
        <v>0</v>
      </c>
      <c r="AD353">
        <v>0</v>
      </c>
      <c r="AE353">
        <v>0</v>
      </c>
    </row>
    <row r="354" spans="1:31" x14ac:dyDescent="0.3">
      <c r="A354" t="s">
        <v>556</v>
      </c>
      <c r="B354" t="s">
        <v>15901</v>
      </c>
      <c r="C354" t="s">
        <v>274</v>
      </c>
      <c r="D354" t="s">
        <v>15902</v>
      </c>
      <c r="E354" t="s">
        <v>12237</v>
      </c>
      <c r="F354" t="s">
        <v>4473</v>
      </c>
      <c r="G354" t="s">
        <v>2771</v>
      </c>
      <c r="I354" t="s">
        <v>461</v>
      </c>
      <c r="J354" t="s">
        <v>266</v>
      </c>
      <c r="K354" t="s">
        <v>4448</v>
      </c>
      <c r="L354" t="s">
        <v>17425</v>
      </c>
      <c r="M354" t="s">
        <v>555</v>
      </c>
      <c r="N354" t="s">
        <v>556</v>
      </c>
      <c r="O354">
        <v>1</v>
      </c>
      <c r="P354" t="s">
        <v>282</v>
      </c>
      <c r="Q354">
        <v>2</v>
      </c>
      <c r="S354">
        <v>1</v>
      </c>
      <c r="T354" s="108">
        <v>2</v>
      </c>
      <c r="U354">
        <v>1</v>
      </c>
      <c r="V354" t="s">
        <v>270</v>
      </c>
      <c r="W354" t="s">
        <v>167</v>
      </c>
      <c r="X354">
        <v>1</v>
      </c>
      <c r="Y354">
        <v>0</v>
      </c>
      <c r="Z354">
        <v>0</v>
      </c>
      <c r="AA354">
        <v>1</v>
      </c>
      <c r="AB354">
        <v>0</v>
      </c>
      <c r="AC354">
        <v>0</v>
      </c>
      <c r="AD354">
        <v>0</v>
      </c>
      <c r="AE354">
        <v>0</v>
      </c>
    </row>
    <row r="355" spans="1:31" x14ac:dyDescent="0.3">
      <c r="A355" t="s">
        <v>556</v>
      </c>
      <c r="B355" t="s">
        <v>15901</v>
      </c>
      <c r="C355" t="s">
        <v>274</v>
      </c>
      <c r="D355" t="s">
        <v>15902</v>
      </c>
      <c r="E355" t="s">
        <v>12237</v>
      </c>
      <c r="F355" t="s">
        <v>4473</v>
      </c>
      <c r="G355" t="s">
        <v>2771</v>
      </c>
      <c r="I355" t="s">
        <v>461</v>
      </c>
      <c r="J355" t="s">
        <v>266</v>
      </c>
      <c r="K355" t="s">
        <v>4448</v>
      </c>
      <c r="L355" t="s">
        <v>17425</v>
      </c>
      <c r="M355" t="s">
        <v>557</v>
      </c>
      <c r="N355" t="s">
        <v>556</v>
      </c>
      <c r="O355">
        <v>2</v>
      </c>
      <c r="P355" t="s">
        <v>288</v>
      </c>
      <c r="Q355">
        <v>0.48</v>
      </c>
      <c r="S355">
        <v>3</v>
      </c>
      <c r="T355" s="108">
        <v>1.44</v>
      </c>
      <c r="U355">
        <v>1</v>
      </c>
      <c r="V355" t="s">
        <v>270</v>
      </c>
      <c r="W355" t="s">
        <v>167</v>
      </c>
      <c r="X355">
        <v>3</v>
      </c>
      <c r="Y355">
        <v>0</v>
      </c>
      <c r="Z355">
        <v>0</v>
      </c>
      <c r="AA355">
        <v>0</v>
      </c>
      <c r="AB355">
        <v>0</v>
      </c>
      <c r="AC355">
        <v>3</v>
      </c>
      <c r="AD355">
        <v>0</v>
      </c>
      <c r="AE355">
        <v>0</v>
      </c>
    </row>
    <row r="356" spans="1:31" x14ac:dyDescent="0.3">
      <c r="A356" t="s">
        <v>556</v>
      </c>
      <c r="B356" t="s">
        <v>15901</v>
      </c>
      <c r="C356" t="s">
        <v>274</v>
      </c>
      <c r="D356" t="s">
        <v>15902</v>
      </c>
      <c r="E356" t="s">
        <v>12237</v>
      </c>
      <c r="F356" t="s">
        <v>4473</v>
      </c>
      <c r="G356" t="s">
        <v>2771</v>
      </c>
      <c r="I356" t="s">
        <v>461</v>
      </c>
      <c r="J356" t="s">
        <v>266</v>
      </c>
      <c r="K356" t="s">
        <v>4448</v>
      </c>
      <c r="L356" t="s">
        <v>17425</v>
      </c>
      <c r="M356" t="s">
        <v>557</v>
      </c>
      <c r="N356" t="s">
        <v>556</v>
      </c>
      <c r="O356">
        <v>17</v>
      </c>
      <c r="P356" t="s">
        <v>273</v>
      </c>
      <c r="Q356">
        <v>0.32</v>
      </c>
      <c r="S356">
        <v>1</v>
      </c>
      <c r="T356" s="108">
        <v>0.32</v>
      </c>
      <c r="U356">
        <v>1</v>
      </c>
      <c r="V356" t="s">
        <v>270</v>
      </c>
      <c r="W356" t="s">
        <v>167</v>
      </c>
      <c r="X356">
        <v>1</v>
      </c>
      <c r="Y356">
        <v>1</v>
      </c>
      <c r="Z356">
        <v>0</v>
      </c>
      <c r="AA356">
        <v>0</v>
      </c>
      <c r="AB356">
        <v>0</v>
      </c>
      <c r="AC356">
        <v>0</v>
      </c>
      <c r="AD356">
        <v>0</v>
      </c>
      <c r="AE356">
        <v>0</v>
      </c>
    </row>
    <row r="357" spans="1:31" x14ac:dyDescent="0.3">
      <c r="A357" t="s">
        <v>556</v>
      </c>
      <c r="B357" t="s">
        <v>10050</v>
      </c>
      <c r="C357" t="s">
        <v>274</v>
      </c>
      <c r="D357" t="s">
        <v>10051</v>
      </c>
      <c r="E357" t="s">
        <v>12238</v>
      </c>
      <c r="F357" t="s">
        <v>2187</v>
      </c>
      <c r="G357" t="s">
        <v>2771</v>
      </c>
      <c r="I357" t="s">
        <v>461</v>
      </c>
      <c r="J357" t="s">
        <v>266</v>
      </c>
      <c r="K357" t="s">
        <v>4448</v>
      </c>
      <c r="L357" t="s">
        <v>10052</v>
      </c>
      <c r="M357" t="s">
        <v>557</v>
      </c>
      <c r="N357" t="s">
        <v>556</v>
      </c>
      <c r="O357">
        <v>2</v>
      </c>
      <c r="P357" t="s">
        <v>272</v>
      </c>
      <c r="Q357">
        <v>1</v>
      </c>
      <c r="S357">
        <v>1</v>
      </c>
      <c r="T357" s="108">
        <v>1</v>
      </c>
      <c r="U357">
        <v>1</v>
      </c>
      <c r="V357" t="s">
        <v>270</v>
      </c>
      <c r="W357" t="s">
        <v>167</v>
      </c>
      <c r="X357">
        <v>1</v>
      </c>
      <c r="Y357">
        <v>0</v>
      </c>
      <c r="Z357">
        <v>0</v>
      </c>
      <c r="AA357">
        <v>0</v>
      </c>
      <c r="AB357">
        <v>0</v>
      </c>
      <c r="AC357">
        <v>1</v>
      </c>
      <c r="AD357">
        <v>0</v>
      </c>
      <c r="AE357">
        <v>0</v>
      </c>
    </row>
    <row r="358" spans="1:31" x14ac:dyDescent="0.3">
      <c r="A358" t="s">
        <v>556</v>
      </c>
      <c r="B358" t="s">
        <v>16690</v>
      </c>
      <c r="C358" t="s">
        <v>274</v>
      </c>
      <c r="D358" t="s">
        <v>16691</v>
      </c>
      <c r="E358" t="s">
        <v>16692</v>
      </c>
      <c r="F358" t="s">
        <v>2206</v>
      </c>
      <c r="G358" t="s">
        <v>2771</v>
      </c>
      <c r="I358" t="s">
        <v>461</v>
      </c>
      <c r="J358" t="s">
        <v>266</v>
      </c>
      <c r="K358" t="s">
        <v>4533</v>
      </c>
      <c r="L358" t="s">
        <v>16693</v>
      </c>
      <c r="M358" t="s">
        <v>555</v>
      </c>
      <c r="N358" t="s">
        <v>556</v>
      </c>
      <c r="O358">
        <v>1</v>
      </c>
      <c r="P358" t="s">
        <v>266</v>
      </c>
      <c r="Q358">
        <v>0.32</v>
      </c>
      <c r="S358">
        <v>1</v>
      </c>
      <c r="T358" s="108">
        <v>0.32</v>
      </c>
      <c r="U358">
        <v>1</v>
      </c>
      <c r="V358" t="s">
        <v>270</v>
      </c>
      <c r="W358" t="s">
        <v>167</v>
      </c>
      <c r="X358">
        <v>1</v>
      </c>
      <c r="Y358">
        <v>0</v>
      </c>
      <c r="Z358">
        <v>1</v>
      </c>
      <c r="AA358">
        <v>0</v>
      </c>
      <c r="AB358">
        <v>0</v>
      </c>
      <c r="AC358">
        <v>0</v>
      </c>
      <c r="AD358">
        <v>0</v>
      </c>
      <c r="AE358">
        <v>0</v>
      </c>
    </row>
    <row r="359" spans="1:31" x14ac:dyDescent="0.3">
      <c r="A359" t="s">
        <v>556</v>
      </c>
      <c r="B359" t="s">
        <v>16690</v>
      </c>
      <c r="C359" t="s">
        <v>274</v>
      </c>
      <c r="D359" t="s">
        <v>16691</v>
      </c>
      <c r="E359" t="s">
        <v>16692</v>
      </c>
      <c r="F359" t="s">
        <v>2206</v>
      </c>
      <c r="G359" t="s">
        <v>2771</v>
      </c>
      <c r="I359" t="s">
        <v>461</v>
      </c>
      <c r="J359" t="s">
        <v>266</v>
      </c>
      <c r="K359" t="s">
        <v>4533</v>
      </c>
      <c r="L359" t="s">
        <v>16693</v>
      </c>
      <c r="M359" t="s">
        <v>557</v>
      </c>
      <c r="N359" t="s">
        <v>556</v>
      </c>
      <c r="O359">
        <v>2</v>
      </c>
      <c r="P359" t="s">
        <v>288</v>
      </c>
      <c r="Q359">
        <v>0.48</v>
      </c>
      <c r="S359">
        <v>1</v>
      </c>
      <c r="T359" s="108">
        <v>0.48</v>
      </c>
      <c r="U359">
        <v>1</v>
      </c>
      <c r="V359" t="s">
        <v>270</v>
      </c>
      <c r="W359" t="s">
        <v>167</v>
      </c>
      <c r="X359">
        <v>1</v>
      </c>
      <c r="Y359">
        <v>0</v>
      </c>
      <c r="Z359">
        <v>0</v>
      </c>
      <c r="AA359">
        <v>0</v>
      </c>
      <c r="AB359">
        <v>0</v>
      </c>
      <c r="AC359">
        <v>1</v>
      </c>
      <c r="AD359">
        <v>0</v>
      </c>
      <c r="AE359">
        <v>0</v>
      </c>
    </row>
    <row r="360" spans="1:31" x14ac:dyDescent="0.3">
      <c r="A360" t="s">
        <v>556</v>
      </c>
      <c r="B360" t="s">
        <v>16690</v>
      </c>
      <c r="C360" t="s">
        <v>274</v>
      </c>
      <c r="D360" t="s">
        <v>16691</v>
      </c>
      <c r="E360" t="s">
        <v>16692</v>
      </c>
      <c r="F360" t="s">
        <v>2206</v>
      </c>
      <c r="G360" t="s">
        <v>2771</v>
      </c>
      <c r="I360" t="s">
        <v>461</v>
      </c>
      <c r="J360" t="s">
        <v>266</v>
      </c>
      <c r="K360" t="s">
        <v>4533</v>
      </c>
      <c r="L360" t="s">
        <v>16693</v>
      </c>
      <c r="M360" t="s">
        <v>557</v>
      </c>
      <c r="N360" t="s">
        <v>556</v>
      </c>
      <c r="O360">
        <v>17</v>
      </c>
      <c r="P360" t="s">
        <v>425</v>
      </c>
      <c r="Q360">
        <v>0.32</v>
      </c>
      <c r="S360">
        <v>1</v>
      </c>
      <c r="T360" s="108">
        <v>0.32</v>
      </c>
      <c r="U360">
        <v>1</v>
      </c>
      <c r="V360" t="s">
        <v>270</v>
      </c>
      <c r="W360" t="s">
        <v>167</v>
      </c>
      <c r="X360">
        <v>1</v>
      </c>
      <c r="Y360">
        <v>0</v>
      </c>
      <c r="Z360">
        <v>0</v>
      </c>
      <c r="AA360">
        <v>0</v>
      </c>
      <c r="AB360">
        <v>0</v>
      </c>
      <c r="AC360">
        <v>1</v>
      </c>
      <c r="AD360">
        <v>0</v>
      </c>
      <c r="AE360">
        <v>0</v>
      </c>
    </row>
    <row r="361" spans="1:31" x14ac:dyDescent="0.3">
      <c r="A361" t="s">
        <v>556</v>
      </c>
      <c r="B361" t="s">
        <v>4583</v>
      </c>
      <c r="C361" t="s">
        <v>274</v>
      </c>
      <c r="D361" t="s">
        <v>4584</v>
      </c>
      <c r="E361" t="s">
        <v>12250</v>
      </c>
      <c r="F361" t="s">
        <v>4585</v>
      </c>
      <c r="G361" t="s">
        <v>2771</v>
      </c>
      <c r="I361" t="s">
        <v>461</v>
      </c>
      <c r="J361" t="s">
        <v>266</v>
      </c>
      <c r="K361" t="s">
        <v>4574</v>
      </c>
      <c r="L361" t="s">
        <v>17426</v>
      </c>
      <c r="M361" t="s">
        <v>555</v>
      </c>
      <c r="N361" t="s">
        <v>556</v>
      </c>
      <c r="O361">
        <v>1</v>
      </c>
      <c r="P361" t="s">
        <v>282</v>
      </c>
      <c r="Q361">
        <v>4</v>
      </c>
      <c r="S361">
        <v>3</v>
      </c>
      <c r="T361" s="108">
        <v>12</v>
      </c>
      <c r="U361">
        <v>1</v>
      </c>
      <c r="V361" t="s">
        <v>270</v>
      </c>
      <c r="W361" t="s">
        <v>167</v>
      </c>
      <c r="X361">
        <v>1</v>
      </c>
      <c r="Y361">
        <v>1</v>
      </c>
      <c r="Z361">
        <v>0</v>
      </c>
      <c r="AA361">
        <v>1</v>
      </c>
      <c r="AB361">
        <v>0</v>
      </c>
      <c r="AC361">
        <v>1</v>
      </c>
      <c r="AD361">
        <v>0</v>
      </c>
      <c r="AE361">
        <v>0</v>
      </c>
    </row>
    <row r="362" spans="1:31" x14ac:dyDescent="0.3">
      <c r="A362" t="s">
        <v>556</v>
      </c>
      <c r="B362" t="s">
        <v>4583</v>
      </c>
      <c r="C362" t="s">
        <v>274</v>
      </c>
      <c r="D362" t="s">
        <v>4584</v>
      </c>
      <c r="E362" t="s">
        <v>12250</v>
      </c>
      <c r="F362" t="s">
        <v>4585</v>
      </c>
      <c r="G362" t="s">
        <v>2771</v>
      </c>
      <c r="I362" t="s">
        <v>461</v>
      </c>
      <c r="J362" t="s">
        <v>266</v>
      </c>
      <c r="K362" t="s">
        <v>4574</v>
      </c>
      <c r="L362" t="s">
        <v>17426</v>
      </c>
      <c r="M362" t="s">
        <v>557</v>
      </c>
      <c r="N362" t="s">
        <v>556</v>
      </c>
      <c r="O362">
        <v>2</v>
      </c>
      <c r="P362" t="s">
        <v>272</v>
      </c>
      <c r="Q362">
        <v>4</v>
      </c>
      <c r="S362">
        <v>3</v>
      </c>
      <c r="T362" s="108">
        <v>12</v>
      </c>
      <c r="U362">
        <v>1</v>
      </c>
      <c r="V362" t="s">
        <v>270</v>
      </c>
      <c r="W362" t="s">
        <v>167</v>
      </c>
      <c r="X362">
        <v>1</v>
      </c>
      <c r="Y362">
        <v>1</v>
      </c>
      <c r="Z362">
        <v>0</v>
      </c>
      <c r="AA362">
        <v>1</v>
      </c>
      <c r="AB362">
        <v>0</v>
      </c>
      <c r="AC362">
        <v>1</v>
      </c>
      <c r="AD362">
        <v>0</v>
      </c>
      <c r="AE362">
        <v>0</v>
      </c>
    </row>
    <row r="363" spans="1:31" x14ac:dyDescent="0.3">
      <c r="A363" t="s">
        <v>556</v>
      </c>
      <c r="B363" t="s">
        <v>4583</v>
      </c>
      <c r="C363" t="s">
        <v>274</v>
      </c>
      <c r="D363" t="s">
        <v>4584</v>
      </c>
      <c r="E363" t="s">
        <v>12250</v>
      </c>
      <c r="F363" t="s">
        <v>4585</v>
      </c>
      <c r="G363" t="s">
        <v>2771</v>
      </c>
      <c r="I363" t="s">
        <v>461</v>
      </c>
      <c r="J363" t="s">
        <v>266</v>
      </c>
      <c r="K363" t="s">
        <v>4574</v>
      </c>
      <c r="L363" t="s">
        <v>17426</v>
      </c>
      <c r="M363" t="s">
        <v>557</v>
      </c>
      <c r="N363" t="s">
        <v>556</v>
      </c>
      <c r="O363">
        <v>20</v>
      </c>
      <c r="P363" t="s">
        <v>425</v>
      </c>
      <c r="Q363">
        <v>0.32</v>
      </c>
      <c r="S363">
        <v>8</v>
      </c>
      <c r="T363" s="108">
        <v>2.56</v>
      </c>
      <c r="U363">
        <v>1</v>
      </c>
      <c r="V363" t="s">
        <v>270</v>
      </c>
      <c r="W363" t="s">
        <v>167</v>
      </c>
      <c r="X363">
        <v>4</v>
      </c>
      <c r="Y363">
        <v>4</v>
      </c>
      <c r="Z363">
        <v>0</v>
      </c>
      <c r="AA363">
        <v>0</v>
      </c>
      <c r="AB363">
        <v>0</v>
      </c>
      <c r="AC363">
        <v>4</v>
      </c>
      <c r="AD363">
        <v>0</v>
      </c>
      <c r="AE363">
        <v>0</v>
      </c>
    </row>
    <row r="364" spans="1:31" x14ac:dyDescent="0.3">
      <c r="A364" t="s">
        <v>556</v>
      </c>
      <c r="B364" t="s">
        <v>10725</v>
      </c>
      <c r="C364" t="s">
        <v>274</v>
      </c>
      <c r="D364" t="s">
        <v>10726</v>
      </c>
      <c r="E364" t="s">
        <v>12251</v>
      </c>
      <c r="F364" t="s">
        <v>1421</v>
      </c>
      <c r="G364" t="s">
        <v>2771</v>
      </c>
      <c r="I364" t="s">
        <v>461</v>
      </c>
      <c r="J364" t="s">
        <v>266</v>
      </c>
      <c r="K364" t="s">
        <v>4574</v>
      </c>
      <c r="L364" t="s">
        <v>10727</v>
      </c>
      <c r="M364" t="s">
        <v>555</v>
      </c>
      <c r="N364" t="s">
        <v>556</v>
      </c>
      <c r="O364">
        <v>1</v>
      </c>
      <c r="P364" t="s">
        <v>266</v>
      </c>
      <c r="Q364">
        <v>0.32</v>
      </c>
      <c r="S364">
        <v>1</v>
      </c>
      <c r="T364" s="108">
        <v>0.32</v>
      </c>
      <c r="U364">
        <v>1</v>
      </c>
      <c r="V364" t="s">
        <v>270</v>
      </c>
      <c r="W364" t="s">
        <v>167</v>
      </c>
      <c r="X364">
        <v>1</v>
      </c>
      <c r="Y364">
        <v>0</v>
      </c>
      <c r="Z364">
        <v>1</v>
      </c>
      <c r="AA364">
        <v>0</v>
      </c>
      <c r="AB364">
        <v>0</v>
      </c>
      <c r="AC364">
        <v>0</v>
      </c>
      <c r="AD364">
        <v>0</v>
      </c>
      <c r="AE364">
        <v>0</v>
      </c>
    </row>
    <row r="365" spans="1:31" x14ac:dyDescent="0.3">
      <c r="A365" t="s">
        <v>556</v>
      </c>
      <c r="B365" t="s">
        <v>10725</v>
      </c>
      <c r="C365" t="s">
        <v>274</v>
      </c>
      <c r="D365" t="s">
        <v>10726</v>
      </c>
      <c r="E365" t="s">
        <v>12251</v>
      </c>
      <c r="F365" t="s">
        <v>1421</v>
      </c>
      <c r="G365" t="s">
        <v>2771</v>
      </c>
      <c r="I365" t="s">
        <v>461</v>
      </c>
      <c r="J365" t="s">
        <v>266</v>
      </c>
      <c r="K365" t="s">
        <v>4574</v>
      </c>
      <c r="L365" t="s">
        <v>10727</v>
      </c>
      <c r="M365" t="s">
        <v>557</v>
      </c>
      <c r="N365" t="s">
        <v>556</v>
      </c>
      <c r="O365">
        <v>2</v>
      </c>
      <c r="P365" t="s">
        <v>288</v>
      </c>
      <c r="Q365">
        <v>0.48</v>
      </c>
      <c r="S365">
        <v>1</v>
      </c>
      <c r="T365" s="108">
        <v>0.48</v>
      </c>
      <c r="U365">
        <v>1</v>
      </c>
      <c r="V365" t="s">
        <v>270</v>
      </c>
      <c r="W365" t="s">
        <v>167</v>
      </c>
      <c r="X365">
        <v>1</v>
      </c>
      <c r="Y365">
        <v>0</v>
      </c>
      <c r="Z365">
        <v>0</v>
      </c>
      <c r="AA365">
        <v>1</v>
      </c>
      <c r="AB365">
        <v>0</v>
      </c>
      <c r="AC365">
        <v>0</v>
      </c>
      <c r="AD365">
        <v>0</v>
      </c>
      <c r="AE365">
        <v>0</v>
      </c>
    </row>
    <row r="366" spans="1:31" x14ac:dyDescent="0.3">
      <c r="A366" t="s">
        <v>556</v>
      </c>
      <c r="B366" t="s">
        <v>10561</v>
      </c>
      <c r="C366" t="s">
        <v>274</v>
      </c>
      <c r="D366" t="s">
        <v>4611</v>
      </c>
      <c r="E366" t="s">
        <v>12253</v>
      </c>
      <c r="F366" t="s">
        <v>4612</v>
      </c>
      <c r="G366" t="s">
        <v>2771</v>
      </c>
      <c r="I366" t="s">
        <v>461</v>
      </c>
      <c r="J366" t="s">
        <v>266</v>
      </c>
      <c r="K366" t="s">
        <v>4574</v>
      </c>
      <c r="L366" t="s">
        <v>4613</v>
      </c>
      <c r="M366" t="s">
        <v>555</v>
      </c>
      <c r="N366" t="s">
        <v>556</v>
      </c>
      <c r="O366">
        <v>1</v>
      </c>
      <c r="P366" t="s">
        <v>282</v>
      </c>
      <c r="Q366">
        <v>1</v>
      </c>
      <c r="S366">
        <v>1</v>
      </c>
      <c r="T366" s="108">
        <v>1</v>
      </c>
      <c r="U366">
        <v>1</v>
      </c>
      <c r="V366" t="s">
        <v>270</v>
      </c>
      <c r="W366" t="s">
        <v>167</v>
      </c>
      <c r="X366">
        <v>1</v>
      </c>
      <c r="Y366">
        <v>0</v>
      </c>
      <c r="Z366">
        <v>0</v>
      </c>
      <c r="AA366">
        <v>0</v>
      </c>
      <c r="AB366">
        <v>1</v>
      </c>
      <c r="AC366">
        <v>0</v>
      </c>
      <c r="AD366">
        <v>0</v>
      </c>
      <c r="AE366">
        <v>0</v>
      </c>
    </row>
    <row r="367" spans="1:31" x14ac:dyDescent="0.3">
      <c r="A367" t="s">
        <v>556</v>
      </c>
      <c r="B367" t="s">
        <v>10561</v>
      </c>
      <c r="C367" t="s">
        <v>274</v>
      </c>
      <c r="D367" t="s">
        <v>4611</v>
      </c>
      <c r="E367" t="s">
        <v>12253</v>
      </c>
      <c r="F367" t="s">
        <v>4612</v>
      </c>
      <c r="G367" t="s">
        <v>2771</v>
      </c>
      <c r="I367" t="s">
        <v>461</v>
      </c>
      <c r="J367" t="s">
        <v>266</v>
      </c>
      <c r="K367" t="s">
        <v>4574</v>
      </c>
      <c r="L367" t="s">
        <v>4613</v>
      </c>
      <c r="M367" t="s">
        <v>557</v>
      </c>
      <c r="N367" t="s">
        <v>556</v>
      </c>
      <c r="O367">
        <v>2</v>
      </c>
      <c r="P367" t="s">
        <v>272</v>
      </c>
      <c r="Q367">
        <v>1</v>
      </c>
      <c r="S367">
        <v>3</v>
      </c>
      <c r="T367" s="108">
        <v>3</v>
      </c>
      <c r="U367">
        <v>1</v>
      </c>
      <c r="V367" t="s">
        <v>270</v>
      </c>
      <c r="W367" t="s">
        <v>167</v>
      </c>
      <c r="X367">
        <v>1</v>
      </c>
      <c r="Y367">
        <v>1</v>
      </c>
      <c r="Z367">
        <v>0</v>
      </c>
      <c r="AA367">
        <v>1</v>
      </c>
      <c r="AB367">
        <v>0</v>
      </c>
      <c r="AC367">
        <v>1</v>
      </c>
      <c r="AD367">
        <v>0</v>
      </c>
      <c r="AE367">
        <v>0</v>
      </c>
    </row>
    <row r="368" spans="1:31" x14ac:dyDescent="0.3">
      <c r="A368" t="s">
        <v>556</v>
      </c>
      <c r="B368" t="s">
        <v>4634</v>
      </c>
      <c r="C368" t="s">
        <v>274</v>
      </c>
      <c r="D368" t="s">
        <v>9220</v>
      </c>
      <c r="E368" t="s">
        <v>12254</v>
      </c>
      <c r="F368" t="s">
        <v>4635</v>
      </c>
      <c r="G368" t="s">
        <v>2771</v>
      </c>
      <c r="I368" t="s">
        <v>461</v>
      </c>
      <c r="J368" t="s">
        <v>266</v>
      </c>
      <c r="K368" t="s">
        <v>4636</v>
      </c>
      <c r="L368" t="s">
        <v>4637</v>
      </c>
      <c r="M368" t="s">
        <v>555</v>
      </c>
      <c r="N368" t="s">
        <v>556</v>
      </c>
      <c r="O368">
        <v>1</v>
      </c>
      <c r="P368" t="s">
        <v>266</v>
      </c>
      <c r="Q368">
        <v>0.48</v>
      </c>
      <c r="S368">
        <v>1</v>
      </c>
      <c r="T368" s="108">
        <v>0.48</v>
      </c>
      <c r="U368">
        <v>1</v>
      </c>
      <c r="V368" t="s">
        <v>270</v>
      </c>
      <c r="W368" t="s">
        <v>167</v>
      </c>
      <c r="X368">
        <v>1</v>
      </c>
      <c r="Y368">
        <v>0</v>
      </c>
      <c r="Z368">
        <v>1</v>
      </c>
      <c r="AA368">
        <v>0</v>
      </c>
      <c r="AB368">
        <v>0</v>
      </c>
      <c r="AC368">
        <v>0</v>
      </c>
      <c r="AD368">
        <v>0</v>
      </c>
      <c r="AE368">
        <v>0</v>
      </c>
    </row>
    <row r="369" spans="1:31" x14ac:dyDescent="0.3">
      <c r="A369" t="s">
        <v>556</v>
      </c>
      <c r="B369" t="s">
        <v>4634</v>
      </c>
      <c r="C369" t="s">
        <v>274</v>
      </c>
      <c r="D369" t="s">
        <v>9220</v>
      </c>
      <c r="E369" t="s">
        <v>12254</v>
      </c>
      <c r="F369" t="s">
        <v>4635</v>
      </c>
      <c r="G369" t="s">
        <v>2771</v>
      </c>
      <c r="I369" t="s">
        <v>461</v>
      </c>
      <c r="J369" t="s">
        <v>266</v>
      </c>
      <c r="K369" t="s">
        <v>4636</v>
      </c>
      <c r="L369" t="s">
        <v>4637</v>
      </c>
      <c r="M369" t="s">
        <v>557</v>
      </c>
      <c r="N369" t="s">
        <v>556</v>
      </c>
      <c r="O369">
        <v>2</v>
      </c>
      <c r="P369" t="s">
        <v>272</v>
      </c>
      <c r="Q369">
        <v>2</v>
      </c>
      <c r="S369">
        <v>1</v>
      </c>
      <c r="T369" s="108">
        <v>2</v>
      </c>
      <c r="U369">
        <v>1</v>
      </c>
      <c r="V369" t="s">
        <v>270</v>
      </c>
      <c r="W369" t="s">
        <v>167</v>
      </c>
      <c r="X369">
        <v>1</v>
      </c>
      <c r="Y369">
        <v>0</v>
      </c>
      <c r="Z369">
        <v>0</v>
      </c>
      <c r="AA369">
        <v>1</v>
      </c>
      <c r="AB369">
        <v>0</v>
      </c>
      <c r="AC369">
        <v>0</v>
      </c>
      <c r="AD369">
        <v>0</v>
      </c>
      <c r="AE369">
        <v>0</v>
      </c>
    </row>
    <row r="370" spans="1:31" x14ac:dyDescent="0.3">
      <c r="A370" t="s">
        <v>556</v>
      </c>
      <c r="B370" t="s">
        <v>15474</v>
      </c>
      <c r="C370" t="s">
        <v>274</v>
      </c>
      <c r="D370" t="s">
        <v>15475</v>
      </c>
      <c r="E370" t="s">
        <v>12256</v>
      </c>
      <c r="F370" t="s">
        <v>4658</v>
      </c>
      <c r="G370" t="s">
        <v>2771</v>
      </c>
      <c r="I370" t="s">
        <v>461</v>
      </c>
      <c r="J370" t="s">
        <v>266</v>
      </c>
      <c r="K370" t="s">
        <v>4636</v>
      </c>
      <c r="L370" t="s">
        <v>4659</v>
      </c>
      <c r="M370" t="s">
        <v>555</v>
      </c>
      <c r="N370" t="s">
        <v>556</v>
      </c>
      <c r="O370">
        <v>1</v>
      </c>
      <c r="P370" t="s">
        <v>282</v>
      </c>
      <c r="Q370">
        <v>2</v>
      </c>
      <c r="S370">
        <v>1</v>
      </c>
      <c r="T370" s="108">
        <v>2</v>
      </c>
      <c r="U370">
        <v>1</v>
      </c>
      <c r="V370" t="s">
        <v>270</v>
      </c>
      <c r="W370" t="s">
        <v>167</v>
      </c>
      <c r="X370">
        <v>1</v>
      </c>
      <c r="Y370">
        <v>0</v>
      </c>
      <c r="Z370">
        <v>0</v>
      </c>
      <c r="AA370">
        <v>0</v>
      </c>
      <c r="AB370">
        <v>1</v>
      </c>
      <c r="AC370">
        <v>0</v>
      </c>
      <c r="AD370">
        <v>0</v>
      </c>
      <c r="AE370">
        <v>0</v>
      </c>
    </row>
    <row r="371" spans="1:31" x14ac:dyDescent="0.3">
      <c r="A371" t="s">
        <v>556</v>
      </c>
      <c r="B371" t="s">
        <v>15474</v>
      </c>
      <c r="C371" t="s">
        <v>274</v>
      </c>
      <c r="D371" t="s">
        <v>15475</v>
      </c>
      <c r="E371" t="s">
        <v>12256</v>
      </c>
      <c r="F371" t="s">
        <v>4658</v>
      </c>
      <c r="G371" t="s">
        <v>2771</v>
      </c>
      <c r="I371" t="s">
        <v>461</v>
      </c>
      <c r="J371" t="s">
        <v>266</v>
      </c>
      <c r="K371" t="s">
        <v>4636</v>
      </c>
      <c r="L371" t="s">
        <v>4659</v>
      </c>
      <c r="M371" t="s">
        <v>557</v>
      </c>
      <c r="N371" t="s">
        <v>556</v>
      </c>
      <c r="O371">
        <v>2</v>
      </c>
      <c r="P371" t="s">
        <v>272</v>
      </c>
      <c r="Q371">
        <v>2</v>
      </c>
      <c r="S371">
        <v>1</v>
      </c>
      <c r="T371" s="108">
        <v>2</v>
      </c>
      <c r="U371">
        <v>1</v>
      </c>
      <c r="V371" t="s">
        <v>270</v>
      </c>
      <c r="W371" t="s">
        <v>167</v>
      </c>
      <c r="X371">
        <v>1</v>
      </c>
      <c r="Y371">
        <v>0</v>
      </c>
      <c r="Z371">
        <v>1</v>
      </c>
      <c r="AA371">
        <v>0</v>
      </c>
      <c r="AB371">
        <v>0</v>
      </c>
      <c r="AC371">
        <v>0</v>
      </c>
      <c r="AD371">
        <v>0</v>
      </c>
      <c r="AE371">
        <v>0</v>
      </c>
    </row>
    <row r="372" spans="1:31" x14ac:dyDescent="0.3">
      <c r="A372" t="s">
        <v>556</v>
      </c>
      <c r="B372" t="s">
        <v>4674</v>
      </c>
      <c r="C372" t="s">
        <v>262</v>
      </c>
      <c r="D372" t="s">
        <v>4675</v>
      </c>
      <c r="E372" t="s">
        <v>12257</v>
      </c>
      <c r="F372" t="s">
        <v>4676</v>
      </c>
      <c r="G372" t="s">
        <v>2771</v>
      </c>
      <c r="I372" t="s">
        <v>461</v>
      </c>
      <c r="J372" t="s">
        <v>266</v>
      </c>
      <c r="K372" t="s">
        <v>4677</v>
      </c>
      <c r="L372" t="s">
        <v>11746</v>
      </c>
      <c r="M372" t="s">
        <v>557</v>
      </c>
      <c r="N372" t="s">
        <v>556</v>
      </c>
      <c r="O372">
        <v>2</v>
      </c>
      <c r="P372" t="s">
        <v>272</v>
      </c>
      <c r="Q372">
        <v>2</v>
      </c>
      <c r="S372">
        <v>2</v>
      </c>
      <c r="T372" s="108">
        <v>4</v>
      </c>
      <c r="U372">
        <v>1</v>
      </c>
      <c r="V372" t="s">
        <v>270</v>
      </c>
      <c r="W372" t="s">
        <v>167</v>
      </c>
      <c r="X372">
        <v>1</v>
      </c>
      <c r="Y372">
        <v>1</v>
      </c>
      <c r="Z372">
        <v>0</v>
      </c>
      <c r="AA372">
        <v>0</v>
      </c>
      <c r="AB372">
        <v>0</v>
      </c>
      <c r="AC372">
        <v>1</v>
      </c>
      <c r="AD372">
        <v>0</v>
      </c>
      <c r="AE372">
        <v>0</v>
      </c>
    </row>
    <row r="373" spans="1:31" x14ac:dyDescent="0.3">
      <c r="A373" t="s">
        <v>556</v>
      </c>
      <c r="B373" t="s">
        <v>4674</v>
      </c>
      <c r="C373" t="s">
        <v>262</v>
      </c>
      <c r="D373" t="s">
        <v>4675</v>
      </c>
      <c r="E373" t="s">
        <v>12257</v>
      </c>
      <c r="F373" t="s">
        <v>4676</v>
      </c>
      <c r="G373" t="s">
        <v>2771</v>
      </c>
      <c r="I373" t="s">
        <v>461</v>
      </c>
      <c r="J373" t="s">
        <v>266</v>
      </c>
      <c r="K373" t="s">
        <v>4677</v>
      </c>
      <c r="L373" t="s">
        <v>11746</v>
      </c>
      <c r="M373" t="s">
        <v>555</v>
      </c>
      <c r="N373" t="s">
        <v>556</v>
      </c>
      <c r="O373">
        <v>1</v>
      </c>
      <c r="P373" t="s">
        <v>282</v>
      </c>
      <c r="Q373">
        <v>2</v>
      </c>
      <c r="S373">
        <v>1</v>
      </c>
      <c r="T373" s="108">
        <v>2</v>
      </c>
      <c r="U373">
        <v>1</v>
      </c>
      <c r="V373" t="s">
        <v>270</v>
      </c>
      <c r="W373" t="s">
        <v>167</v>
      </c>
      <c r="X373">
        <v>1</v>
      </c>
      <c r="Y373">
        <v>0</v>
      </c>
      <c r="Z373">
        <v>0</v>
      </c>
      <c r="AA373">
        <v>0</v>
      </c>
      <c r="AB373">
        <v>1</v>
      </c>
      <c r="AC373">
        <v>0</v>
      </c>
      <c r="AD373">
        <v>0</v>
      </c>
      <c r="AE373">
        <v>0</v>
      </c>
    </row>
    <row r="374" spans="1:31" x14ac:dyDescent="0.3">
      <c r="A374" t="s">
        <v>556</v>
      </c>
      <c r="B374" t="s">
        <v>4687</v>
      </c>
      <c r="C374" t="s">
        <v>274</v>
      </c>
      <c r="D374" t="s">
        <v>4688</v>
      </c>
      <c r="E374" t="s">
        <v>12259</v>
      </c>
      <c r="F374" t="s">
        <v>4689</v>
      </c>
      <c r="G374" t="s">
        <v>2771</v>
      </c>
      <c r="I374" t="s">
        <v>461</v>
      </c>
      <c r="J374" t="s">
        <v>266</v>
      </c>
      <c r="K374" t="s">
        <v>4690</v>
      </c>
      <c r="L374" t="s">
        <v>4691</v>
      </c>
      <c r="M374" t="s">
        <v>555</v>
      </c>
      <c r="N374" t="s">
        <v>556</v>
      </c>
      <c r="O374">
        <v>1</v>
      </c>
      <c r="P374" t="s">
        <v>266</v>
      </c>
      <c r="Q374">
        <v>0.48</v>
      </c>
      <c r="S374">
        <v>1</v>
      </c>
      <c r="T374" s="108">
        <v>0.48</v>
      </c>
      <c r="U374">
        <v>1</v>
      </c>
      <c r="V374" t="s">
        <v>270</v>
      </c>
      <c r="W374" t="s">
        <v>167</v>
      </c>
      <c r="X374">
        <v>1</v>
      </c>
      <c r="Y374">
        <v>0</v>
      </c>
      <c r="Z374">
        <v>1</v>
      </c>
      <c r="AA374">
        <v>0</v>
      </c>
      <c r="AB374">
        <v>0</v>
      </c>
      <c r="AC374">
        <v>0</v>
      </c>
      <c r="AD374">
        <v>0</v>
      </c>
      <c r="AE374">
        <v>0</v>
      </c>
    </row>
    <row r="375" spans="1:31" x14ac:dyDescent="0.3">
      <c r="A375" t="s">
        <v>556</v>
      </c>
      <c r="B375" t="s">
        <v>4687</v>
      </c>
      <c r="C375" t="s">
        <v>294</v>
      </c>
      <c r="D375" t="s">
        <v>4688</v>
      </c>
      <c r="E375" t="s">
        <v>12259</v>
      </c>
      <c r="F375" t="s">
        <v>4689</v>
      </c>
      <c r="G375" t="s">
        <v>2771</v>
      </c>
      <c r="I375" t="s">
        <v>461</v>
      </c>
      <c r="J375" t="s">
        <v>266</v>
      </c>
      <c r="K375" t="s">
        <v>4690</v>
      </c>
      <c r="L375" t="s">
        <v>4691</v>
      </c>
      <c r="M375" t="s">
        <v>557</v>
      </c>
      <c r="N375" t="s">
        <v>556</v>
      </c>
      <c r="O375">
        <v>2</v>
      </c>
      <c r="P375" t="s">
        <v>288</v>
      </c>
      <c r="Q375">
        <v>0.48</v>
      </c>
      <c r="S375">
        <v>1</v>
      </c>
      <c r="T375" s="108">
        <v>0.48</v>
      </c>
      <c r="U375">
        <v>1</v>
      </c>
      <c r="V375" t="s">
        <v>270</v>
      </c>
      <c r="W375" t="s">
        <v>167</v>
      </c>
      <c r="X375">
        <v>1</v>
      </c>
      <c r="Y375">
        <v>0</v>
      </c>
      <c r="Z375">
        <v>0</v>
      </c>
      <c r="AA375">
        <v>0</v>
      </c>
      <c r="AB375">
        <v>0</v>
      </c>
      <c r="AC375">
        <v>1</v>
      </c>
      <c r="AD375">
        <v>0</v>
      </c>
      <c r="AE375">
        <v>0</v>
      </c>
    </row>
    <row r="376" spans="1:31" x14ac:dyDescent="0.3">
      <c r="A376" t="s">
        <v>556</v>
      </c>
      <c r="B376" t="s">
        <v>4687</v>
      </c>
      <c r="C376" t="s">
        <v>294</v>
      </c>
      <c r="D376" t="s">
        <v>4688</v>
      </c>
      <c r="E376" t="s">
        <v>12259</v>
      </c>
      <c r="F376" t="s">
        <v>4689</v>
      </c>
      <c r="G376" t="s">
        <v>2771</v>
      </c>
      <c r="I376" t="s">
        <v>461</v>
      </c>
      <c r="J376" t="s">
        <v>266</v>
      </c>
      <c r="K376" t="s">
        <v>4690</v>
      </c>
      <c r="L376" t="s">
        <v>4691</v>
      </c>
      <c r="M376" t="s">
        <v>557</v>
      </c>
      <c r="N376" t="s">
        <v>556</v>
      </c>
      <c r="O376">
        <v>17</v>
      </c>
      <c r="P376" t="s">
        <v>273</v>
      </c>
      <c r="Q376">
        <v>0.48</v>
      </c>
      <c r="S376">
        <v>2</v>
      </c>
      <c r="T376" s="108">
        <v>0.96</v>
      </c>
      <c r="U376">
        <v>1</v>
      </c>
      <c r="V376" t="s">
        <v>270</v>
      </c>
      <c r="W376" t="s">
        <v>167</v>
      </c>
      <c r="X376">
        <v>2</v>
      </c>
      <c r="Y376">
        <v>2</v>
      </c>
      <c r="Z376">
        <v>0</v>
      </c>
      <c r="AA376">
        <v>0</v>
      </c>
      <c r="AB376">
        <v>0</v>
      </c>
      <c r="AC376">
        <v>0</v>
      </c>
      <c r="AD376">
        <v>0</v>
      </c>
      <c r="AE376">
        <v>0</v>
      </c>
    </row>
    <row r="377" spans="1:31" x14ac:dyDescent="0.3">
      <c r="A377" t="s">
        <v>556</v>
      </c>
      <c r="B377" t="s">
        <v>4939</v>
      </c>
      <c r="C377" t="s">
        <v>274</v>
      </c>
      <c r="D377" t="s">
        <v>4940</v>
      </c>
      <c r="E377" t="s">
        <v>12266</v>
      </c>
      <c r="F377" t="s">
        <v>4941</v>
      </c>
      <c r="G377" t="s">
        <v>2771</v>
      </c>
      <c r="I377" t="s">
        <v>461</v>
      </c>
      <c r="J377" t="s">
        <v>266</v>
      </c>
      <c r="K377" t="s">
        <v>4942</v>
      </c>
      <c r="L377" t="s">
        <v>4943</v>
      </c>
      <c r="M377" t="s">
        <v>557</v>
      </c>
      <c r="N377" t="s">
        <v>556</v>
      </c>
      <c r="O377">
        <v>2</v>
      </c>
      <c r="P377" t="s">
        <v>288</v>
      </c>
      <c r="Q377">
        <v>0.48</v>
      </c>
      <c r="S377">
        <v>3</v>
      </c>
      <c r="T377" s="108">
        <v>1.44</v>
      </c>
      <c r="U377">
        <v>1</v>
      </c>
      <c r="V377" t="s">
        <v>270</v>
      </c>
      <c r="W377" t="s">
        <v>167</v>
      </c>
      <c r="X377">
        <v>3</v>
      </c>
      <c r="Y377">
        <v>0</v>
      </c>
      <c r="Z377">
        <v>0</v>
      </c>
      <c r="AA377">
        <v>0</v>
      </c>
      <c r="AB377">
        <v>0</v>
      </c>
      <c r="AC377">
        <v>3</v>
      </c>
      <c r="AD377">
        <v>0</v>
      </c>
      <c r="AE377">
        <v>0</v>
      </c>
    </row>
    <row r="378" spans="1:31" x14ac:dyDescent="0.3">
      <c r="A378" t="s">
        <v>556</v>
      </c>
      <c r="B378" t="s">
        <v>4939</v>
      </c>
      <c r="C378" t="s">
        <v>274</v>
      </c>
      <c r="D378" t="s">
        <v>4940</v>
      </c>
      <c r="E378" t="s">
        <v>12266</v>
      </c>
      <c r="F378" t="s">
        <v>4941</v>
      </c>
      <c r="G378" t="s">
        <v>2771</v>
      </c>
      <c r="I378" t="s">
        <v>461</v>
      </c>
      <c r="J378" t="s">
        <v>266</v>
      </c>
      <c r="K378" t="s">
        <v>4942</v>
      </c>
      <c r="L378" t="s">
        <v>4943</v>
      </c>
      <c r="M378" t="s">
        <v>557</v>
      </c>
      <c r="N378" t="s">
        <v>556</v>
      </c>
      <c r="O378">
        <v>17</v>
      </c>
      <c r="P378" t="s">
        <v>273</v>
      </c>
      <c r="Q378">
        <v>0.48</v>
      </c>
      <c r="S378">
        <v>2</v>
      </c>
      <c r="T378" s="108">
        <v>0.96</v>
      </c>
      <c r="U378">
        <v>1</v>
      </c>
      <c r="V378" t="s">
        <v>270</v>
      </c>
      <c r="W378" t="s">
        <v>167</v>
      </c>
      <c r="X378">
        <v>2</v>
      </c>
      <c r="Y378">
        <v>2</v>
      </c>
      <c r="Z378">
        <v>0</v>
      </c>
      <c r="AA378">
        <v>0</v>
      </c>
      <c r="AB378">
        <v>0</v>
      </c>
      <c r="AC378">
        <v>0</v>
      </c>
      <c r="AD378">
        <v>0</v>
      </c>
      <c r="AE378">
        <v>0</v>
      </c>
    </row>
    <row r="379" spans="1:31" x14ac:dyDescent="0.3">
      <c r="A379" t="s">
        <v>556</v>
      </c>
      <c r="B379" t="s">
        <v>4939</v>
      </c>
      <c r="C379" t="s">
        <v>274</v>
      </c>
      <c r="D379" t="s">
        <v>4940</v>
      </c>
      <c r="E379" t="s">
        <v>12266</v>
      </c>
      <c r="F379" t="s">
        <v>4941</v>
      </c>
      <c r="G379" t="s">
        <v>2771</v>
      </c>
      <c r="I379" t="s">
        <v>461</v>
      </c>
      <c r="J379" t="s">
        <v>266</v>
      </c>
      <c r="K379" t="s">
        <v>4942</v>
      </c>
      <c r="L379" t="s">
        <v>4943</v>
      </c>
      <c r="M379" t="s">
        <v>557</v>
      </c>
      <c r="N379" t="s">
        <v>556</v>
      </c>
      <c r="O379">
        <v>17</v>
      </c>
      <c r="P379" t="s">
        <v>273</v>
      </c>
      <c r="Q379">
        <v>0.32</v>
      </c>
      <c r="S379">
        <v>2</v>
      </c>
      <c r="T379" s="108">
        <v>0.64</v>
      </c>
      <c r="U379">
        <v>1</v>
      </c>
      <c r="V379" t="s">
        <v>270</v>
      </c>
      <c r="W379" t="s">
        <v>167</v>
      </c>
      <c r="X379">
        <v>2</v>
      </c>
      <c r="Y379">
        <v>2</v>
      </c>
      <c r="Z379">
        <v>0</v>
      </c>
      <c r="AA379">
        <v>0</v>
      </c>
      <c r="AB379">
        <v>0</v>
      </c>
      <c r="AC379">
        <v>0</v>
      </c>
      <c r="AD379">
        <v>0</v>
      </c>
      <c r="AE379">
        <v>0</v>
      </c>
    </row>
    <row r="380" spans="1:31" x14ac:dyDescent="0.3">
      <c r="A380" t="s">
        <v>556</v>
      </c>
      <c r="B380" t="s">
        <v>4939</v>
      </c>
      <c r="C380" t="s">
        <v>262</v>
      </c>
      <c r="D380" t="s">
        <v>4940</v>
      </c>
      <c r="E380" t="s">
        <v>12266</v>
      </c>
      <c r="F380" t="s">
        <v>4941</v>
      </c>
      <c r="G380" t="s">
        <v>2771</v>
      </c>
      <c r="I380" t="s">
        <v>461</v>
      </c>
      <c r="J380" t="s">
        <v>266</v>
      </c>
      <c r="K380" t="s">
        <v>4942</v>
      </c>
      <c r="L380" t="s">
        <v>4943</v>
      </c>
      <c r="M380" t="s">
        <v>555</v>
      </c>
      <c r="N380" t="s">
        <v>556</v>
      </c>
      <c r="O380">
        <v>1</v>
      </c>
      <c r="P380" t="s">
        <v>282</v>
      </c>
      <c r="Q380">
        <v>2</v>
      </c>
      <c r="S380">
        <v>1</v>
      </c>
      <c r="T380" s="108">
        <v>2</v>
      </c>
      <c r="U380">
        <v>1</v>
      </c>
      <c r="V380" t="s">
        <v>270</v>
      </c>
      <c r="W380" t="s">
        <v>167</v>
      </c>
      <c r="X380">
        <v>1</v>
      </c>
      <c r="Y380">
        <v>0</v>
      </c>
      <c r="Z380">
        <v>1</v>
      </c>
      <c r="AA380">
        <v>0</v>
      </c>
      <c r="AB380">
        <v>0</v>
      </c>
      <c r="AC380">
        <v>0</v>
      </c>
      <c r="AD380">
        <v>0</v>
      </c>
      <c r="AE380">
        <v>0</v>
      </c>
    </row>
    <row r="381" spans="1:31" x14ac:dyDescent="0.3">
      <c r="A381" t="s">
        <v>556</v>
      </c>
      <c r="B381" t="s">
        <v>16531</v>
      </c>
      <c r="C381" t="s">
        <v>274</v>
      </c>
      <c r="D381" t="s">
        <v>4544</v>
      </c>
      <c r="E381" t="s">
        <v>12246</v>
      </c>
      <c r="F381" t="s">
        <v>2216</v>
      </c>
      <c r="G381" t="s">
        <v>2771</v>
      </c>
      <c r="I381" t="s">
        <v>461</v>
      </c>
      <c r="J381" t="s">
        <v>266</v>
      </c>
      <c r="K381" t="s">
        <v>4533</v>
      </c>
      <c r="L381" t="s">
        <v>16532</v>
      </c>
      <c r="M381" t="s">
        <v>555</v>
      </c>
      <c r="N381" t="s">
        <v>556</v>
      </c>
      <c r="O381">
        <v>1</v>
      </c>
      <c r="P381" t="s">
        <v>266</v>
      </c>
      <c r="Q381">
        <v>0.32</v>
      </c>
      <c r="S381">
        <v>1</v>
      </c>
      <c r="T381" s="108">
        <v>0.32</v>
      </c>
      <c r="U381">
        <v>1</v>
      </c>
      <c r="V381" t="s">
        <v>270</v>
      </c>
      <c r="W381" t="s">
        <v>167</v>
      </c>
      <c r="X381">
        <v>1</v>
      </c>
      <c r="Y381">
        <v>0</v>
      </c>
      <c r="Z381">
        <v>1</v>
      </c>
      <c r="AA381">
        <v>0</v>
      </c>
      <c r="AB381">
        <v>0</v>
      </c>
      <c r="AC381">
        <v>0</v>
      </c>
      <c r="AD381">
        <v>0</v>
      </c>
      <c r="AE381">
        <v>0</v>
      </c>
    </row>
    <row r="382" spans="1:31" x14ac:dyDescent="0.3">
      <c r="A382" t="s">
        <v>556</v>
      </c>
      <c r="B382" t="s">
        <v>16531</v>
      </c>
      <c r="C382" t="s">
        <v>274</v>
      </c>
      <c r="D382" t="s">
        <v>4544</v>
      </c>
      <c r="E382" t="s">
        <v>12246</v>
      </c>
      <c r="F382" t="s">
        <v>2216</v>
      </c>
      <c r="G382" t="s">
        <v>2771</v>
      </c>
      <c r="I382" t="s">
        <v>461</v>
      </c>
      <c r="J382" t="s">
        <v>266</v>
      </c>
      <c r="K382" t="s">
        <v>4533</v>
      </c>
      <c r="L382" t="s">
        <v>16532</v>
      </c>
      <c r="M382" t="s">
        <v>557</v>
      </c>
      <c r="N382" t="s">
        <v>556</v>
      </c>
      <c r="O382">
        <v>2</v>
      </c>
      <c r="P382" t="s">
        <v>288</v>
      </c>
      <c r="Q382">
        <v>0.32</v>
      </c>
      <c r="S382">
        <v>1</v>
      </c>
      <c r="T382" s="108">
        <v>0.32</v>
      </c>
      <c r="U382">
        <v>1</v>
      </c>
      <c r="V382" t="s">
        <v>270</v>
      </c>
      <c r="W382" t="s">
        <v>167</v>
      </c>
      <c r="X382">
        <v>1</v>
      </c>
      <c r="Y382">
        <v>0</v>
      </c>
      <c r="Z382">
        <v>0</v>
      </c>
      <c r="AA382">
        <v>0</v>
      </c>
      <c r="AB382">
        <v>0</v>
      </c>
      <c r="AC382">
        <v>1</v>
      </c>
      <c r="AD382">
        <v>0</v>
      </c>
      <c r="AE382">
        <v>0</v>
      </c>
    </row>
    <row r="383" spans="1:31" x14ac:dyDescent="0.3">
      <c r="A383" t="s">
        <v>556</v>
      </c>
      <c r="B383" t="s">
        <v>4713</v>
      </c>
      <c r="C383" t="s">
        <v>274</v>
      </c>
      <c r="D383" t="s">
        <v>4714</v>
      </c>
      <c r="E383" t="s">
        <v>12263</v>
      </c>
      <c r="F383" t="s">
        <v>4715</v>
      </c>
      <c r="G383" t="s">
        <v>2771</v>
      </c>
      <c r="I383" t="s">
        <v>461</v>
      </c>
      <c r="J383" t="s">
        <v>266</v>
      </c>
      <c r="K383" t="s">
        <v>4716</v>
      </c>
      <c r="L383" t="s">
        <v>4717</v>
      </c>
      <c r="M383" t="s">
        <v>555</v>
      </c>
      <c r="N383" t="s">
        <v>556</v>
      </c>
      <c r="O383">
        <v>1</v>
      </c>
      <c r="P383" t="s">
        <v>282</v>
      </c>
      <c r="Q383">
        <v>2</v>
      </c>
      <c r="S383">
        <v>1</v>
      </c>
      <c r="T383" s="108">
        <v>2</v>
      </c>
      <c r="U383">
        <v>1</v>
      </c>
      <c r="V383" t="s">
        <v>270</v>
      </c>
      <c r="W383" t="s">
        <v>167</v>
      </c>
      <c r="X383">
        <v>1</v>
      </c>
      <c r="Y383">
        <v>0</v>
      </c>
      <c r="Z383">
        <v>0</v>
      </c>
      <c r="AA383">
        <v>0</v>
      </c>
      <c r="AB383">
        <v>1</v>
      </c>
      <c r="AC383">
        <v>0</v>
      </c>
      <c r="AD383">
        <v>0</v>
      </c>
      <c r="AE383">
        <v>0</v>
      </c>
    </row>
    <row r="384" spans="1:31" x14ac:dyDescent="0.3">
      <c r="A384" t="s">
        <v>556</v>
      </c>
      <c r="B384" t="s">
        <v>4713</v>
      </c>
      <c r="C384" t="s">
        <v>274</v>
      </c>
      <c r="D384" t="s">
        <v>4714</v>
      </c>
      <c r="E384" t="s">
        <v>12263</v>
      </c>
      <c r="F384" t="s">
        <v>4715</v>
      </c>
      <c r="G384" t="s">
        <v>2771</v>
      </c>
      <c r="I384" t="s">
        <v>461</v>
      </c>
      <c r="J384" t="s">
        <v>266</v>
      </c>
      <c r="K384" t="s">
        <v>4716</v>
      </c>
      <c r="L384" t="s">
        <v>4717</v>
      </c>
      <c r="M384" t="s">
        <v>557</v>
      </c>
      <c r="N384" t="s">
        <v>556</v>
      </c>
      <c r="O384">
        <v>2</v>
      </c>
      <c r="P384" t="s">
        <v>272</v>
      </c>
      <c r="Q384">
        <v>2</v>
      </c>
      <c r="S384">
        <v>1</v>
      </c>
      <c r="T384" s="108">
        <v>2</v>
      </c>
      <c r="U384">
        <v>1</v>
      </c>
      <c r="V384" t="s">
        <v>270</v>
      </c>
      <c r="W384" t="s">
        <v>167</v>
      </c>
      <c r="X384">
        <v>1</v>
      </c>
      <c r="Y384">
        <v>0</v>
      </c>
      <c r="Z384">
        <v>0</v>
      </c>
      <c r="AA384">
        <v>0</v>
      </c>
      <c r="AB384">
        <v>0</v>
      </c>
      <c r="AC384">
        <v>1</v>
      </c>
      <c r="AD384">
        <v>0</v>
      </c>
      <c r="AE384">
        <v>0</v>
      </c>
    </row>
    <row r="385" spans="1:31" x14ac:dyDescent="0.3">
      <c r="A385" t="s">
        <v>556</v>
      </c>
      <c r="B385" t="s">
        <v>4713</v>
      </c>
      <c r="C385" t="s">
        <v>274</v>
      </c>
      <c r="D385" t="s">
        <v>4714</v>
      </c>
      <c r="E385" t="s">
        <v>12263</v>
      </c>
      <c r="F385" t="s">
        <v>4715</v>
      </c>
      <c r="G385" t="s">
        <v>2771</v>
      </c>
      <c r="I385" t="s">
        <v>461</v>
      </c>
      <c r="J385" t="s">
        <v>266</v>
      </c>
      <c r="K385" t="s">
        <v>4716</v>
      </c>
      <c r="L385" t="s">
        <v>4717</v>
      </c>
      <c r="M385" t="s">
        <v>557</v>
      </c>
      <c r="N385" t="s">
        <v>556</v>
      </c>
      <c r="O385">
        <v>17</v>
      </c>
      <c r="P385" t="s">
        <v>273</v>
      </c>
      <c r="Q385">
        <v>0.48</v>
      </c>
      <c r="S385">
        <v>2</v>
      </c>
      <c r="T385" s="108">
        <v>0.96</v>
      </c>
      <c r="U385">
        <v>1</v>
      </c>
      <c r="V385" t="s">
        <v>270</v>
      </c>
      <c r="W385" t="s">
        <v>167</v>
      </c>
      <c r="X385">
        <v>2</v>
      </c>
      <c r="Y385">
        <v>2</v>
      </c>
      <c r="Z385">
        <v>0</v>
      </c>
      <c r="AA385">
        <v>0</v>
      </c>
      <c r="AB385">
        <v>0</v>
      </c>
      <c r="AC385">
        <v>0</v>
      </c>
      <c r="AD385">
        <v>0</v>
      </c>
      <c r="AE385">
        <v>0</v>
      </c>
    </row>
    <row r="386" spans="1:31" x14ac:dyDescent="0.3">
      <c r="A386" t="s">
        <v>556</v>
      </c>
      <c r="B386" t="s">
        <v>17798</v>
      </c>
      <c r="C386" t="s">
        <v>274</v>
      </c>
      <c r="D386" t="s">
        <v>17296</v>
      </c>
      <c r="E386" t="s">
        <v>12245</v>
      </c>
      <c r="F386" t="s">
        <v>4537</v>
      </c>
      <c r="G386" t="s">
        <v>2771</v>
      </c>
      <c r="I386" t="s">
        <v>461</v>
      </c>
      <c r="J386" t="s">
        <v>266</v>
      </c>
      <c r="K386" t="s">
        <v>4538</v>
      </c>
      <c r="L386" t="s">
        <v>17799</v>
      </c>
      <c r="M386" t="s">
        <v>555</v>
      </c>
      <c r="N386" t="s">
        <v>556</v>
      </c>
      <c r="O386">
        <v>1</v>
      </c>
      <c r="P386" t="s">
        <v>282</v>
      </c>
      <c r="Q386">
        <v>2</v>
      </c>
      <c r="S386">
        <v>1</v>
      </c>
      <c r="T386" s="108">
        <v>2</v>
      </c>
      <c r="U386">
        <v>1</v>
      </c>
      <c r="V386" t="s">
        <v>270</v>
      </c>
      <c r="W386" t="s">
        <v>167</v>
      </c>
      <c r="X386">
        <v>1</v>
      </c>
      <c r="Y386">
        <v>0</v>
      </c>
      <c r="Z386">
        <v>0</v>
      </c>
      <c r="AA386">
        <v>0</v>
      </c>
      <c r="AB386">
        <v>1</v>
      </c>
      <c r="AC386">
        <v>0</v>
      </c>
      <c r="AD386">
        <v>0</v>
      </c>
      <c r="AE386">
        <v>0</v>
      </c>
    </row>
    <row r="387" spans="1:31" x14ac:dyDescent="0.3">
      <c r="A387" t="s">
        <v>556</v>
      </c>
      <c r="B387" t="s">
        <v>17798</v>
      </c>
      <c r="C387" t="s">
        <v>274</v>
      </c>
      <c r="D387" t="s">
        <v>17296</v>
      </c>
      <c r="E387" t="s">
        <v>12245</v>
      </c>
      <c r="F387" t="s">
        <v>4537</v>
      </c>
      <c r="G387" t="s">
        <v>2771</v>
      </c>
      <c r="I387" t="s">
        <v>461</v>
      </c>
      <c r="J387" t="s">
        <v>266</v>
      </c>
      <c r="K387" t="s">
        <v>4538</v>
      </c>
      <c r="L387" t="s">
        <v>17799</v>
      </c>
      <c r="M387" t="s">
        <v>557</v>
      </c>
      <c r="N387" t="s">
        <v>556</v>
      </c>
      <c r="O387">
        <v>2</v>
      </c>
      <c r="P387" t="s">
        <v>272</v>
      </c>
      <c r="Q387">
        <v>1</v>
      </c>
      <c r="S387">
        <v>1</v>
      </c>
      <c r="T387" s="108">
        <v>1</v>
      </c>
      <c r="U387">
        <v>1</v>
      </c>
      <c r="V387" t="s">
        <v>270</v>
      </c>
      <c r="W387" t="s">
        <v>167</v>
      </c>
      <c r="X387">
        <v>1</v>
      </c>
      <c r="Y387">
        <v>0</v>
      </c>
      <c r="Z387">
        <v>1</v>
      </c>
      <c r="AA387">
        <v>0</v>
      </c>
      <c r="AB387">
        <v>0</v>
      </c>
      <c r="AC387">
        <v>0</v>
      </c>
      <c r="AD387">
        <v>0</v>
      </c>
      <c r="AE387">
        <v>0</v>
      </c>
    </row>
    <row r="388" spans="1:31" x14ac:dyDescent="0.3">
      <c r="A388" t="s">
        <v>556</v>
      </c>
      <c r="B388" t="s">
        <v>4604</v>
      </c>
      <c r="C388" t="s">
        <v>274</v>
      </c>
      <c r="D388" t="s">
        <v>4605</v>
      </c>
      <c r="E388" t="s">
        <v>12252</v>
      </c>
      <c r="F388" t="s">
        <v>4606</v>
      </c>
      <c r="G388" t="s">
        <v>2771</v>
      </c>
      <c r="I388" t="s">
        <v>461</v>
      </c>
      <c r="J388" t="s">
        <v>266</v>
      </c>
      <c r="K388" t="s">
        <v>4574</v>
      </c>
      <c r="L388" t="s">
        <v>10074</v>
      </c>
      <c r="M388" t="s">
        <v>555</v>
      </c>
      <c r="N388" t="s">
        <v>556</v>
      </c>
      <c r="O388">
        <v>1</v>
      </c>
      <c r="P388" t="s">
        <v>266</v>
      </c>
      <c r="Q388">
        <v>0.17</v>
      </c>
      <c r="S388">
        <v>1</v>
      </c>
      <c r="T388" s="108">
        <v>0.17</v>
      </c>
      <c r="U388">
        <v>1</v>
      </c>
      <c r="V388" t="s">
        <v>270</v>
      </c>
      <c r="W388" t="s">
        <v>167</v>
      </c>
      <c r="X388">
        <v>1</v>
      </c>
      <c r="Y388">
        <v>0</v>
      </c>
      <c r="Z388">
        <v>1</v>
      </c>
      <c r="AA388">
        <v>0</v>
      </c>
      <c r="AB388">
        <v>0</v>
      </c>
      <c r="AC388">
        <v>0</v>
      </c>
      <c r="AD388">
        <v>0</v>
      </c>
      <c r="AE388">
        <v>0</v>
      </c>
    </row>
    <row r="389" spans="1:31" x14ac:dyDescent="0.3">
      <c r="A389" t="s">
        <v>556</v>
      </c>
      <c r="B389" t="s">
        <v>4604</v>
      </c>
      <c r="C389" t="s">
        <v>294</v>
      </c>
      <c r="D389" t="s">
        <v>4605</v>
      </c>
      <c r="E389" t="s">
        <v>12252</v>
      </c>
      <c r="F389" t="s">
        <v>4606</v>
      </c>
      <c r="G389" t="s">
        <v>2771</v>
      </c>
      <c r="I389" t="s">
        <v>461</v>
      </c>
      <c r="J389" t="s">
        <v>266</v>
      </c>
      <c r="K389" t="s">
        <v>4574</v>
      </c>
      <c r="L389" t="s">
        <v>10074</v>
      </c>
      <c r="M389" t="s">
        <v>557</v>
      </c>
      <c r="N389" t="s">
        <v>556</v>
      </c>
      <c r="O389">
        <v>2</v>
      </c>
      <c r="P389" t="s">
        <v>272</v>
      </c>
      <c r="Q389">
        <v>2</v>
      </c>
      <c r="S389">
        <v>1</v>
      </c>
      <c r="T389" s="108">
        <v>2</v>
      </c>
      <c r="U389">
        <v>1</v>
      </c>
      <c r="V389" t="s">
        <v>270</v>
      </c>
      <c r="W389" t="s">
        <v>167</v>
      </c>
      <c r="X389">
        <v>1</v>
      </c>
      <c r="Y389">
        <v>0</v>
      </c>
      <c r="Z389">
        <v>0</v>
      </c>
      <c r="AA389">
        <v>0</v>
      </c>
      <c r="AB389">
        <v>0</v>
      </c>
      <c r="AC389">
        <v>1</v>
      </c>
      <c r="AD389">
        <v>0</v>
      </c>
      <c r="AE389">
        <v>0</v>
      </c>
    </row>
    <row r="390" spans="1:31" x14ac:dyDescent="0.3">
      <c r="A390" t="s">
        <v>556</v>
      </c>
      <c r="B390" t="s">
        <v>4577</v>
      </c>
      <c r="C390" t="s">
        <v>274</v>
      </c>
      <c r="D390" t="s">
        <v>4578</v>
      </c>
      <c r="E390" t="s">
        <v>12249</v>
      </c>
      <c r="F390" t="s">
        <v>1011</v>
      </c>
      <c r="G390" t="s">
        <v>2771</v>
      </c>
      <c r="I390" t="s">
        <v>461</v>
      </c>
      <c r="J390" t="s">
        <v>266</v>
      </c>
      <c r="K390" t="s">
        <v>4574</v>
      </c>
      <c r="L390" t="s">
        <v>17918</v>
      </c>
      <c r="M390" t="s">
        <v>557</v>
      </c>
      <c r="N390" t="s">
        <v>556</v>
      </c>
      <c r="O390">
        <v>2</v>
      </c>
      <c r="P390" t="s">
        <v>272</v>
      </c>
      <c r="Q390">
        <v>2</v>
      </c>
      <c r="S390">
        <v>1</v>
      </c>
      <c r="T390" s="108">
        <v>2</v>
      </c>
      <c r="U390">
        <v>1</v>
      </c>
      <c r="V390" t="s">
        <v>270</v>
      </c>
      <c r="W390" t="s">
        <v>167</v>
      </c>
      <c r="X390">
        <v>1</v>
      </c>
      <c r="Y390">
        <v>1</v>
      </c>
      <c r="Z390">
        <v>0</v>
      </c>
      <c r="AA390">
        <v>0</v>
      </c>
      <c r="AB390">
        <v>0</v>
      </c>
      <c r="AC390">
        <v>0</v>
      </c>
      <c r="AD390">
        <v>0</v>
      </c>
      <c r="AE390">
        <v>0</v>
      </c>
    </row>
    <row r="391" spans="1:31" x14ac:dyDescent="0.3">
      <c r="A391" t="s">
        <v>556</v>
      </c>
      <c r="B391" t="s">
        <v>4498</v>
      </c>
      <c r="C391" t="s">
        <v>274</v>
      </c>
      <c r="D391" t="s">
        <v>3137</v>
      </c>
      <c r="E391" t="s">
        <v>12239</v>
      </c>
      <c r="F391" t="s">
        <v>4499</v>
      </c>
      <c r="G391" t="s">
        <v>2771</v>
      </c>
      <c r="I391" t="s">
        <v>461</v>
      </c>
      <c r="J391" t="s">
        <v>266</v>
      </c>
      <c r="K391" t="s">
        <v>4500</v>
      </c>
      <c r="L391" t="s">
        <v>4501</v>
      </c>
      <c r="M391" t="s">
        <v>555</v>
      </c>
      <c r="N391" t="s">
        <v>556</v>
      </c>
      <c r="O391">
        <v>1</v>
      </c>
      <c r="P391" t="s">
        <v>282</v>
      </c>
      <c r="Q391">
        <v>2</v>
      </c>
      <c r="S391">
        <v>1</v>
      </c>
      <c r="T391" s="108">
        <v>2</v>
      </c>
      <c r="U391">
        <v>1</v>
      </c>
      <c r="V391" t="s">
        <v>270</v>
      </c>
      <c r="W391" t="s">
        <v>167</v>
      </c>
      <c r="X391">
        <v>1</v>
      </c>
      <c r="Y391">
        <v>0</v>
      </c>
      <c r="Z391">
        <v>0</v>
      </c>
      <c r="AA391">
        <v>1</v>
      </c>
      <c r="AB391">
        <v>0</v>
      </c>
      <c r="AC391">
        <v>0</v>
      </c>
      <c r="AD391">
        <v>0</v>
      </c>
      <c r="AE391">
        <v>0</v>
      </c>
    </row>
    <row r="392" spans="1:31" x14ac:dyDescent="0.3">
      <c r="A392" t="s">
        <v>556</v>
      </c>
      <c r="B392" t="s">
        <v>4498</v>
      </c>
      <c r="C392" t="s">
        <v>274</v>
      </c>
      <c r="D392" t="s">
        <v>3137</v>
      </c>
      <c r="E392" t="s">
        <v>12239</v>
      </c>
      <c r="F392" t="s">
        <v>4499</v>
      </c>
      <c r="G392" t="s">
        <v>2771</v>
      </c>
      <c r="I392" t="s">
        <v>461</v>
      </c>
      <c r="J392" t="s">
        <v>266</v>
      </c>
      <c r="K392" t="s">
        <v>4500</v>
      </c>
      <c r="L392" t="s">
        <v>4501</v>
      </c>
      <c r="M392" t="s">
        <v>557</v>
      </c>
      <c r="N392" t="s">
        <v>556</v>
      </c>
      <c r="O392">
        <v>2</v>
      </c>
      <c r="P392" t="s">
        <v>272</v>
      </c>
      <c r="Q392">
        <v>2</v>
      </c>
      <c r="S392">
        <v>1</v>
      </c>
      <c r="T392" s="108">
        <v>2</v>
      </c>
      <c r="U392">
        <v>1</v>
      </c>
      <c r="V392" t="s">
        <v>270</v>
      </c>
      <c r="W392" t="s">
        <v>167</v>
      </c>
      <c r="X392">
        <v>1</v>
      </c>
      <c r="Y392">
        <v>0</v>
      </c>
      <c r="Z392">
        <v>0</v>
      </c>
      <c r="AA392">
        <v>0</v>
      </c>
      <c r="AB392">
        <v>1</v>
      </c>
      <c r="AC392">
        <v>0</v>
      </c>
      <c r="AD392">
        <v>0</v>
      </c>
      <c r="AE392">
        <v>0</v>
      </c>
    </row>
    <row r="393" spans="1:31" x14ac:dyDescent="0.3">
      <c r="A393" t="s">
        <v>556</v>
      </c>
      <c r="B393" t="s">
        <v>4498</v>
      </c>
      <c r="C393" t="s">
        <v>274</v>
      </c>
      <c r="D393" t="s">
        <v>3137</v>
      </c>
      <c r="E393" t="s">
        <v>12239</v>
      </c>
      <c r="F393" t="s">
        <v>4499</v>
      </c>
      <c r="G393" t="s">
        <v>2771</v>
      </c>
      <c r="I393" t="s">
        <v>461</v>
      </c>
      <c r="J393" t="s">
        <v>266</v>
      </c>
      <c r="K393" t="s">
        <v>4500</v>
      </c>
      <c r="L393" t="s">
        <v>4501</v>
      </c>
      <c r="M393" t="s">
        <v>557</v>
      </c>
      <c r="N393" t="s">
        <v>556</v>
      </c>
      <c r="O393">
        <v>17</v>
      </c>
      <c r="P393" t="s">
        <v>273</v>
      </c>
      <c r="Q393">
        <v>0.48</v>
      </c>
      <c r="S393">
        <v>2</v>
      </c>
      <c r="T393" s="108">
        <v>0.96</v>
      </c>
      <c r="U393">
        <v>1</v>
      </c>
      <c r="V393" t="s">
        <v>270</v>
      </c>
      <c r="W393" t="s">
        <v>167</v>
      </c>
      <c r="X393">
        <v>2</v>
      </c>
      <c r="Y393">
        <v>2</v>
      </c>
      <c r="Z393">
        <v>0</v>
      </c>
      <c r="AA393">
        <v>0</v>
      </c>
      <c r="AB393">
        <v>0</v>
      </c>
      <c r="AC393">
        <v>0</v>
      </c>
      <c r="AD393">
        <v>0</v>
      </c>
      <c r="AE393">
        <v>0</v>
      </c>
    </row>
    <row r="394" spans="1:31" x14ac:dyDescent="0.3">
      <c r="A394" t="s">
        <v>556</v>
      </c>
      <c r="B394" t="s">
        <v>4498</v>
      </c>
      <c r="C394" t="s">
        <v>274</v>
      </c>
      <c r="D394" t="s">
        <v>3137</v>
      </c>
      <c r="E394" t="s">
        <v>12239</v>
      </c>
      <c r="F394" t="s">
        <v>4499</v>
      </c>
      <c r="G394" t="s">
        <v>2771</v>
      </c>
      <c r="I394" t="s">
        <v>461</v>
      </c>
      <c r="J394" t="s">
        <v>266</v>
      </c>
      <c r="K394" t="s">
        <v>4500</v>
      </c>
      <c r="L394" t="s">
        <v>4501</v>
      </c>
      <c r="M394" t="s">
        <v>557</v>
      </c>
      <c r="N394" t="s">
        <v>556</v>
      </c>
      <c r="O394">
        <v>17</v>
      </c>
      <c r="P394" t="s">
        <v>273</v>
      </c>
      <c r="Q394">
        <v>0.32</v>
      </c>
      <c r="S394">
        <v>1</v>
      </c>
      <c r="T394" s="108">
        <v>0.32</v>
      </c>
      <c r="U394">
        <v>1</v>
      </c>
      <c r="V394" t="s">
        <v>270</v>
      </c>
      <c r="W394" t="s">
        <v>167</v>
      </c>
      <c r="X394">
        <v>1</v>
      </c>
      <c r="Y394">
        <v>1</v>
      </c>
      <c r="Z394">
        <v>0</v>
      </c>
      <c r="AA394">
        <v>0</v>
      </c>
      <c r="AB394">
        <v>0</v>
      </c>
      <c r="AC394">
        <v>0</v>
      </c>
      <c r="AD394">
        <v>0</v>
      </c>
      <c r="AE394">
        <v>0</v>
      </c>
    </row>
    <row r="395" spans="1:31" x14ac:dyDescent="0.3">
      <c r="A395" t="s">
        <v>556</v>
      </c>
      <c r="B395" t="s">
        <v>4774</v>
      </c>
      <c r="C395" t="s">
        <v>274</v>
      </c>
      <c r="D395" t="s">
        <v>4775</v>
      </c>
      <c r="E395" t="s">
        <v>12265</v>
      </c>
      <c r="F395" t="s">
        <v>4776</v>
      </c>
      <c r="G395" t="s">
        <v>2771</v>
      </c>
      <c r="I395" t="s">
        <v>461</v>
      </c>
      <c r="J395" t="s">
        <v>266</v>
      </c>
      <c r="K395" t="s">
        <v>4777</v>
      </c>
      <c r="L395" t="s">
        <v>15910</v>
      </c>
      <c r="M395" t="s">
        <v>555</v>
      </c>
      <c r="N395" t="s">
        <v>556</v>
      </c>
      <c r="O395">
        <v>1</v>
      </c>
      <c r="P395" t="s">
        <v>282</v>
      </c>
      <c r="Q395">
        <v>4</v>
      </c>
      <c r="S395">
        <v>6</v>
      </c>
      <c r="T395" s="108">
        <v>24</v>
      </c>
      <c r="U395">
        <v>1</v>
      </c>
      <c r="V395" t="s">
        <v>270</v>
      </c>
      <c r="W395" t="s">
        <v>167</v>
      </c>
      <c r="X395">
        <v>1</v>
      </c>
      <c r="Y395">
        <v>1</v>
      </c>
      <c r="Z395">
        <v>1</v>
      </c>
      <c r="AA395">
        <v>1</v>
      </c>
      <c r="AB395">
        <v>1</v>
      </c>
      <c r="AC395">
        <v>1</v>
      </c>
      <c r="AD395">
        <v>1</v>
      </c>
      <c r="AE395">
        <v>0</v>
      </c>
    </row>
    <row r="396" spans="1:31" x14ac:dyDescent="0.3">
      <c r="A396" t="s">
        <v>556</v>
      </c>
      <c r="B396" t="s">
        <v>4774</v>
      </c>
      <c r="C396" t="s">
        <v>274</v>
      </c>
      <c r="D396" t="s">
        <v>4775</v>
      </c>
      <c r="E396" t="s">
        <v>12265</v>
      </c>
      <c r="F396" t="s">
        <v>4776</v>
      </c>
      <c r="G396" t="s">
        <v>2771</v>
      </c>
      <c r="I396" t="s">
        <v>461</v>
      </c>
      <c r="J396" t="s">
        <v>266</v>
      </c>
      <c r="K396" t="s">
        <v>4777</v>
      </c>
      <c r="L396" t="s">
        <v>15910</v>
      </c>
      <c r="M396" t="s">
        <v>557</v>
      </c>
      <c r="N396" t="s">
        <v>556</v>
      </c>
      <c r="O396">
        <v>2</v>
      </c>
      <c r="P396" t="s">
        <v>272</v>
      </c>
      <c r="Q396">
        <v>4</v>
      </c>
      <c r="S396">
        <v>2</v>
      </c>
      <c r="T396" s="108">
        <v>8</v>
      </c>
      <c r="U396">
        <v>1</v>
      </c>
      <c r="V396" t="s">
        <v>270</v>
      </c>
      <c r="W396" t="s">
        <v>167</v>
      </c>
      <c r="X396">
        <v>1</v>
      </c>
      <c r="Y396">
        <v>0</v>
      </c>
      <c r="Z396">
        <v>1</v>
      </c>
      <c r="AA396">
        <v>0</v>
      </c>
      <c r="AB396">
        <v>1</v>
      </c>
      <c r="AC396">
        <v>0</v>
      </c>
      <c r="AD396">
        <v>0</v>
      </c>
      <c r="AE396">
        <v>0</v>
      </c>
    </row>
    <row r="397" spans="1:31" x14ac:dyDescent="0.3">
      <c r="A397" t="s">
        <v>556</v>
      </c>
      <c r="B397" t="s">
        <v>4774</v>
      </c>
      <c r="C397" t="s">
        <v>274</v>
      </c>
      <c r="D397" t="s">
        <v>4775</v>
      </c>
      <c r="E397" t="s">
        <v>12265</v>
      </c>
      <c r="F397" t="s">
        <v>4776</v>
      </c>
      <c r="G397" t="s">
        <v>2771</v>
      </c>
      <c r="I397" t="s">
        <v>461</v>
      </c>
      <c r="J397" t="s">
        <v>266</v>
      </c>
      <c r="K397" t="s">
        <v>4777</v>
      </c>
      <c r="L397" t="s">
        <v>15910</v>
      </c>
      <c r="M397" t="s">
        <v>557</v>
      </c>
      <c r="N397" t="s">
        <v>556</v>
      </c>
      <c r="O397">
        <v>2</v>
      </c>
      <c r="P397" t="s">
        <v>272</v>
      </c>
      <c r="Q397">
        <v>4</v>
      </c>
      <c r="S397">
        <v>3</v>
      </c>
      <c r="T397" s="108">
        <v>12</v>
      </c>
      <c r="U397">
        <v>1</v>
      </c>
      <c r="V397" t="s">
        <v>270</v>
      </c>
      <c r="W397" t="s">
        <v>167</v>
      </c>
      <c r="X397">
        <v>1</v>
      </c>
      <c r="Y397">
        <v>0</v>
      </c>
      <c r="Z397">
        <v>1</v>
      </c>
      <c r="AA397">
        <v>0</v>
      </c>
      <c r="AB397">
        <v>1</v>
      </c>
      <c r="AC397">
        <v>1</v>
      </c>
      <c r="AD397">
        <v>0</v>
      </c>
      <c r="AE397">
        <v>0</v>
      </c>
    </row>
    <row r="398" spans="1:31" x14ac:dyDescent="0.3">
      <c r="A398" t="s">
        <v>556</v>
      </c>
      <c r="B398" t="s">
        <v>4774</v>
      </c>
      <c r="C398" t="s">
        <v>274</v>
      </c>
      <c r="D398" t="s">
        <v>4775</v>
      </c>
      <c r="E398" t="s">
        <v>12265</v>
      </c>
      <c r="F398" t="s">
        <v>4776</v>
      </c>
      <c r="G398" t="s">
        <v>2771</v>
      </c>
      <c r="I398" t="s">
        <v>461</v>
      </c>
      <c r="J398" t="s">
        <v>266</v>
      </c>
      <c r="K398" t="s">
        <v>4777</v>
      </c>
      <c r="L398" t="s">
        <v>15910</v>
      </c>
      <c r="M398" t="s">
        <v>557</v>
      </c>
      <c r="N398" t="s">
        <v>556</v>
      </c>
      <c r="O398">
        <v>20</v>
      </c>
      <c r="P398" t="s">
        <v>425</v>
      </c>
      <c r="Q398">
        <v>0.32</v>
      </c>
      <c r="S398">
        <v>1</v>
      </c>
      <c r="T398" s="108">
        <v>0.32</v>
      </c>
      <c r="U398">
        <v>1</v>
      </c>
      <c r="V398" t="s">
        <v>270</v>
      </c>
      <c r="W398" t="s">
        <v>167</v>
      </c>
      <c r="X398">
        <v>1</v>
      </c>
      <c r="Y398">
        <v>0</v>
      </c>
      <c r="Z398">
        <v>0</v>
      </c>
      <c r="AA398">
        <v>0</v>
      </c>
      <c r="AB398">
        <v>1</v>
      </c>
      <c r="AC398">
        <v>0</v>
      </c>
      <c r="AD398">
        <v>0</v>
      </c>
      <c r="AE398">
        <v>0</v>
      </c>
    </row>
    <row r="399" spans="1:31" x14ac:dyDescent="0.3">
      <c r="A399" t="s">
        <v>556</v>
      </c>
      <c r="B399" t="s">
        <v>4550</v>
      </c>
      <c r="C399" t="s">
        <v>262</v>
      </c>
      <c r="D399" t="s">
        <v>4551</v>
      </c>
      <c r="E399" t="s">
        <v>12248</v>
      </c>
      <c r="F399" t="s">
        <v>4552</v>
      </c>
      <c r="G399" t="s">
        <v>2771</v>
      </c>
      <c r="I399" t="s">
        <v>461</v>
      </c>
      <c r="J399" t="s">
        <v>266</v>
      </c>
      <c r="K399" t="s">
        <v>4553</v>
      </c>
      <c r="L399" t="s">
        <v>1496</v>
      </c>
      <c r="M399" t="s">
        <v>555</v>
      </c>
      <c r="N399" t="s">
        <v>556</v>
      </c>
      <c r="O399">
        <v>1</v>
      </c>
      <c r="P399" t="s">
        <v>282</v>
      </c>
      <c r="Q399">
        <v>2</v>
      </c>
      <c r="S399">
        <v>1</v>
      </c>
      <c r="T399" s="108">
        <v>2</v>
      </c>
      <c r="U399">
        <v>1</v>
      </c>
      <c r="V399" t="s">
        <v>270</v>
      </c>
      <c r="W399" t="s">
        <v>167</v>
      </c>
      <c r="X399">
        <v>1</v>
      </c>
      <c r="Y399">
        <v>0</v>
      </c>
      <c r="Z399">
        <v>0</v>
      </c>
      <c r="AA399">
        <v>0</v>
      </c>
      <c r="AB399">
        <v>1</v>
      </c>
      <c r="AC399">
        <v>0</v>
      </c>
      <c r="AD399">
        <v>0</v>
      </c>
      <c r="AE399">
        <v>0</v>
      </c>
    </row>
    <row r="400" spans="1:31" x14ac:dyDescent="0.3">
      <c r="A400" t="s">
        <v>556</v>
      </c>
      <c r="B400" t="s">
        <v>4550</v>
      </c>
      <c r="C400" t="s">
        <v>262</v>
      </c>
      <c r="D400" t="s">
        <v>4551</v>
      </c>
      <c r="E400" t="s">
        <v>12248</v>
      </c>
      <c r="F400" t="s">
        <v>4552</v>
      </c>
      <c r="G400" t="s">
        <v>2771</v>
      </c>
      <c r="I400" t="s">
        <v>461</v>
      </c>
      <c r="J400" t="s">
        <v>266</v>
      </c>
      <c r="K400" t="s">
        <v>4553</v>
      </c>
      <c r="L400" t="s">
        <v>1496</v>
      </c>
      <c r="M400" t="s">
        <v>557</v>
      </c>
      <c r="N400" t="s">
        <v>556</v>
      </c>
      <c r="O400">
        <v>2</v>
      </c>
      <c r="P400" t="s">
        <v>272</v>
      </c>
      <c r="Q400">
        <v>2</v>
      </c>
      <c r="S400">
        <v>1</v>
      </c>
      <c r="T400" s="108">
        <v>2</v>
      </c>
      <c r="U400">
        <v>1</v>
      </c>
      <c r="V400" t="s">
        <v>270</v>
      </c>
      <c r="W400" t="s">
        <v>167</v>
      </c>
      <c r="X400">
        <v>1</v>
      </c>
      <c r="Y400">
        <v>0</v>
      </c>
      <c r="Z400">
        <v>0</v>
      </c>
      <c r="AA400">
        <v>0</v>
      </c>
      <c r="AB400">
        <v>1</v>
      </c>
      <c r="AC400">
        <v>0</v>
      </c>
      <c r="AD400">
        <v>0</v>
      </c>
      <c r="AE400">
        <v>0</v>
      </c>
    </row>
    <row r="401" spans="1:31" x14ac:dyDescent="0.3">
      <c r="A401" t="s">
        <v>556</v>
      </c>
      <c r="B401" t="s">
        <v>4419</v>
      </c>
      <c r="C401" t="s">
        <v>1683</v>
      </c>
      <c r="D401" t="s">
        <v>4420</v>
      </c>
      <c r="E401" t="s">
        <v>12232</v>
      </c>
      <c r="F401" t="s">
        <v>579</v>
      </c>
      <c r="G401" t="s">
        <v>2771</v>
      </c>
      <c r="I401" t="s">
        <v>461</v>
      </c>
      <c r="J401" t="s">
        <v>266</v>
      </c>
      <c r="K401" t="s">
        <v>4405</v>
      </c>
      <c r="L401" t="s">
        <v>17423</v>
      </c>
      <c r="M401" t="s">
        <v>557</v>
      </c>
      <c r="N401" t="s">
        <v>556</v>
      </c>
      <c r="O401">
        <v>2</v>
      </c>
      <c r="P401" t="s">
        <v>272</v>
      </c>
      <c r="Q401">
        <v>1</v>
      </c>
      <c r="S401">
        <v>1</v>
      </c>
      <c r="T401" s="108">
        <v>1</v>
      </c>
      <c r="U401">
        <v>1</v>
      </c>
      <c r="V401" t="s">
        <v>270</v>
      </c>
      <c r="W401" t="s">
        <v>167</v>
      </c>
      <c r="X401">
        <v>1</v>
      </c>
      <c r="Y401">
        <v>0</v>
      </c>
      <c r="Z401">
        <v>1</v>
      </c>
      <c r="AA401">
        <v>0</v>
      </c>
      <c r="AB401">
        <v>0</v>
      </c>
      <c r="AC401">
        <v>0</v>
      </c>
      <c r="AD401">
        <v>0</v>
      </c>
      <c r="AE401">
        <v>0</v>
      </c>
    </row>
    <row r="402" spans="1:31" x14ac:dyDescent="0.3">
      <c r="A402" t="s">
        <v>556</v>
      </c>
      <c r="B402" t="s">
        <v>4419</v>
      </c>
      <c r="C402" t="s">
        <v>1683</v>
      </c>
      <c r="D402" t="s">
        <v>4420</v>
      </c>
      <c r="E402" t="s">
        <v>12232</v>
      </c>
      <c r="F402" t="s">
        <v>579</v>
      </c>
      <c r="G402" t="s">
        <v>2771</v>
      </c>
      <c r="I402" t="s">
        <v>461</v>
      </c>
      <c r="J402" t="s">
        <v>266</v>
      </c>
      <c r="K402" t="s">
        <v>4405</v>
      </c>
      <c r="L402" t="s">
        <v>17423</v>
      </c>
      <c r="M402" t="s">
        <v>555</v>
      </c>
      <c r="N402" t="s">
        <v>556</v>
      </c>
      <c r="O402">
        <v>1</v>
      </c>
      <c r="P402" t="s">
        <v>282</v>
      </c>
      <c r="Q402">
        <v>2</v>
      </c>
      <c r="S402">
        <v>1</v>
      </c>
      <c r="T402" s="108">
        <v>2</v>
      </c>
      <c r="U402">
        <v>1</v>
      </c>
      <c r="V402" t="s">
        <v>270</v>
      </c>
      <c r="W402" t="s">
        <v>167</v>
      </c>
      <c r="X402">
        <v>1</v>
      </c>
      <c r="Y402">
        <v>0</v>
      </c>
      <c r="Z402">
        <v>1</v>
      </c>
      <c r="AA402">
        <v>0</v>
      </c>
      <c r="AB402">
        <v>0</v>
      </c>
      <c r="AC402">
        <v>0</v>
      </c>
      <c r="AD402">
        <v>0</v>
      </c>
      <c r="AE402">
        <v>0</v>
      </c>
    </row>
    <row r="403" spans="1:31" x14ac:dyDescent="0.3">
      <c r="A403" t="s">
        <v>556</v>
      </c>
      <c r="B403" t="s">
        <v>10222</v>
      </c>
      <c r="C403" t="s">
        <v>274</v>
      </c>
      <c r="D403" t="s">
        <v>4524</v>
      </c>
      <c r="E403" t="s">
        <v>12242</v>
      </c>
      <c r="F403" t="s">
        <v>1135</v>
      </c>
      <c r="G403" t="s">
        <v>2771</v>
      </c>
      <c r="I403" t="s">
        <v>461</v>
      </c>
      <c r="J403" t="s">
        <v>266</v>
      </c>
      <c r="K403" t="s">
        <v>4525</v>
      </c>
      <c r="L403" t="s">
        <v>10223</v>
      </c>
      <c r="M403" t="s">
        <v>555</v>
      </c>
      <c r="N403" t="s">
        <v>556</v>
      </c>
      <c r="O403">
        <v>1</v>
      </c>
      <c r="P403" t="s">
        <v>282</v>
      </c>
      <c r="Q403">
        <v>2</v>
      </c>
      <c r="S403">
        <v>3</v>
      </c>
      <c r="T403" s="108">
        <v>6</v>
      </c>
      <c r="U403">
        <v>1</v>
      </c>
      <c r="V403" t="s">
        <v>270</v>
      </c>
      <c r="W403" t="s">
        <v>167</v>
      </c>
      <c r="X403">
        <v>1</v>
      </c>
      <c r="Y403">
        <v>1</v>
      </c>
      <c r="Z403">
        <v>0</v>
      </c>
      <c r="AA403">
        <v>1</v>
      </c>
      <c r="AB403">
        <v>0</v>
      </c>
      <c r="AC403">
        <v>1</v>
      </c>
      <c r="AD403">
        <v>0</v>
      </c>
      <c r="AE403">
        <v>0</v>
      </c>
    </row>
    <row r="404" spans="1:31" x14ac:dyDescent="0.3">
      <c r="A404" t="s">
        <v>556</v>
      </c>
      <c r="B404" t="s">
        <v>10222</v>
      </c>
      <c r="C404" t="s">
        <v>274</v>
      </c>
      <c r="D404" t="s">
        <v>4524</v>
      </c>
      <c r="E404" t="s">
        <v>12242</v>
      </c>
      <c r="F404" t="s">
        <v>1135</v>
      </c>
      <c r="G404" t="s">
        <v>2771</v>
      </c>
      <c r="I404" t="s">
        <v>461</v>
      </c>
      <c r="J404" t="s">
        <v>266</v>
      </c>
      <c r="K404" t="s">
        <v>4525</v>
      </c>
      <c r="L404" t="s">
        <v>10223</v>
      </c>
      <c r="M404" t="s">
        <v>557</v>
      </c>
      <c r="N404" t="s">
        <v>556</v>
      </c>
      <c r="O404">
        <v>2</v>
      </c>
      <c r="P404" t="s">
        <v>272</v>
      </c>
      <c r="Q404">
        <v>2</v>
      </c>
      <c r="S404">
        <v>3</v>
      </c>
      <c r="T404" s="108">
        <v>6</v>
      </c>
      <c r="U404">
        <v>1</v>
      </c>
      <c r="V404" t="s">
        <v>270</v>
      </c>
      <c r="W404" t="s">
        <v>167</v>
      </c>
      <c r="X404">
        <v>1</v>
      </c>
      <c r="Y404">
        <v>1</v>
      </c>
      <c r="Z404">
        <v>0</v>
      </c>
      <c r="AA404">
        <v>1</v>
      </c>
      <c r="AB404">
        <v>0</v>
      </c>
      <c r="AC404">
        <v>1</v>
      </c>
      <c r="AD404">
        <v>0</v>
      </c>
      <c r="AE404">
        <v>0</v>
      </c>
    </row>
    <row r="405" spans="1:31" x14ac:dyDescent="0.3">
      <c r="A405" t="s">
        <v>556</v>
      </c>
      <c r="B405" t="s">
        <v>4655</v>
      </c>
      <c r="C405" t="s">
        <v>274</v>
      </c>
      <c r="D405" t="s">
        <v>4656</v>
      </c>
      <c r="E405" t="s">
        <v>12255</v>
      </c>
      <c r="F405" t="s">
        <v>4652</v>
      </c>
      <c r="G405" t="s">
        <v>2771</v>
      </c>
      <c r="I405" t="s">
        <v>461</v>
      </c>
      <c r="J405" t="s">
        <v>266</v>
      </c>
      <c r="K405" t="s">
        <v>4636</v>
      </c>
      <c r="L405" t="s">
        <v>17424</v>
      </c>
      <c r="M405" t="s">
        <v>557</v>
      </c>
      <c r="N405" t="s">
        <v>556</v>
      </c>
      <c r="O405">
        <v>17</v>
      </c>
      <c r="P405" t="s">
        <v>273</v>
      </c>
      <c r="Q405">
        <v>0.48</v>
      </c>
      <c r="S405">
        <v>3</v>
      </c>
      <c r="T405" s="108">
        <v>1.44</v>
      </c>
      <c r="U405">
        <v>1</v>
      </c>
      <c r="V405" t="s">
        <v>270</v>
      </c>
      <c r="W405" t="s">
        <v>167</v>
      </c>
      <c r="X405">
        <v>3</v>
      </c>
      <c r="Y405">
        <v>3</v>
      </c>
      <c r="Z405">
        <v>0</v>
      </c>
      <c r="AA405">
        <v>0</v>
      </c>
      <c r="AB405">
        <v>0</v>
      </c>
      <c r="AC405">
        <v>0</v>
      </c>
      <c r="AD405">
        <v>0</v>
      </c>
      <c r="AE405">
        <v>0</v>
      </c>
    </row>
    <row r="406" spans="1:31" x14ac:dyDescent="0.3">
      <c r="A406" t="s">
        <v>556</v>
      </c>
      <c r="B406" t="s">
        <v>4655</v>
      </c>
      <c r="C406" t="s">
        <v>274</v>
      </c>
      <c r="D406" t="s">
        <v>4656</v>
      </c>
      <c r="E406" t="s">
        <v>12255</v>
      </c>
      <c r="F406" t="s">
        <v>4652</v>
      </c>
      <c r="G406" t="s">
        <v>2771</v>
      </c>
      <c r="I406" t="s">
        <v>461</v>
      </c>
      <c r="J406" t="s">
        <v>266</v>
      </c>
      <c r="K406" t="s">
        <v>4636</v>
      </c>
      <c r="L406" t="s">
        <v>17424</v>
      </c>
      <c r="M406" t="s">
        <v>555</v>
      </c>
      <c r="N406" t="s">
        <v>556</v>
      </c>
      <c r="O406">
        <v>1</v>
      </c>
      <c r="P406" t="s">
        <v>282</v>
      </c>
      <c r="Q406">
        <v>3</v>
      </c>
      <c r="S406">
        <v>1</v>
      </c>
      <c r="T406" s="108">
        <v>3</v>
      </c>
      <c r="U406">
        <v>1</v>
      </c>
      <c r="V406" t="s">
        <v>270</v>
      </c>
      <c r="W406" t="s">
        <v>167</v>
      </c>
      <c r="X406">
        <v>1</v>
      </c>
      <c r="Y406">
        <v>0</v>
      </c>
      <c r="Z406">
        <v>0</v>
      </c>
      <c r="AA406">
        <v>1</v>
      </c>
      <c r="AB406">
        <v>0</v>
      </c>
      <c r="AC406">
        <v>0</v>
      </c>
      <c r="AD406">
        <v>0</v>
      </c>
      <c r="AE406">
        <v>0</v>
      </c>
    </row>
    <row r="407" spans="1:31" x14ac:dyDescent="0.3">
      <c r="A407" t="s">
        <v>556</v>
      </c>
      <c r="B407" t="s">
        <v>4655</v>
      </c>
      <c r="C407" t="s">
        <v>274</v>
      </c>
      <c r="D407" t="s">
        <v>4656</v>
      </c>
      <c r="E407" t="s">
        <v>12255</v>
      </c>
      <c r="F407" t="s">
        <v>4652</v>
      </c>
      <c r="G407" t="s">
        <v>2771</v>
      </c>
      <c r="I407" t="s">
        <v>461</v>
      </c>
      <c r="J407" t="s">
        <v>266</v>
      </c>
      <c r="K407" t="s">
        <v>4636</v>
      </c>
      <c r="L407" t="s">
        <v>17424</v>
      </c>
      <c r="M407" t="s">
        <v>557</v>
      </c>
      <c r="N407" t="s">
        <v>556</v>
      </c>
      <c r="O407">
        <v>2</v>
      </c>
      <c r="P407" t="s">
        <v>272</v>
      </c>
      <c r="Q407">
        <v>4</v>
      </c>
      <c r="S407">
        <v>1</v>
      </c>
      <c r="T407" s="108">
        <v>4</v>
      </c>
      <c r="U407">
        <v>1</v>
      </c>
      <c r="V407" t="s">
        <v>270</v>
      </c>
      <c r="W407" t="s">
        <v>167</v>
      </c>
      <c r="X407">
        <v>1</v>
      </c>
      <c r="Y407">
        <v>0</v>
      </c>
      <c r="Z407">
        <v>0</v>
      </c>
      <c r="AA407">
        <v>1</v>
      </c>
      <c r="AB407">
        <v>0</v>
      </c>
      <c r="AC407">
        <v>0</v>
      </c>
      <c r="AD407">
        <v>0</v>
      </c>
      <c r="AE407">
        <v>0</v>
      </c>
    </row>
    <row r="408" spans="1:31" x14ac:dyDescent="0.3">
      <c r="A408" t="s">
        <v>556</v>
      </c>
      <c r="B408" t="s">
        <v>4697</v>
      </c>
      <c r="C408" t="s">
        <v>274</v>
      </c>
      <c r="D408" t="s">
        <v>4698</v>
      </c>
      <c r="E408" t="s">
        <v>12261</v>
      </c>
      <c r="F408" t="s">
        <v>4699</v>
      </c>
      <c r="G408" t="s">
        <v>2771</v>
      </c>
      <c r="I408" t="s">
        <v>461</v>
      </c>
      <c r="J408" t="s">
        <v>266</v>
      </c>
      <c r="K408" t="s">
        <v>4700</v>
      </c>
      <c r="L408" t="s">
        <v>17347</v>
      </c>
      <c r="M408" t="s">
        <v>557</v>
      </c>
      <c r="N408" t="s">
        <v>556</v>
      </c>
      <c r="O408">
        <v>17</v>
      </c>
      <c r="P408" t="s">
        <v>273</v>
      </c>
      <c r="Q408">
        <v>0.48</v>
      </c>
      <c r="S408">
        <v>2</v>
      </c>
      <c r="T408" s="108">
        <v>0.96</v>
      </c>
      <c r="U408">
        <v>1</v>
      </c>
      <c r="V408" t="s">
        <v>270</v>
      </c>
      <c r="W408" t="s">
        <v>167</v>
      </c>
      <c r="X408">
        <v>2</v>
      </c>
      <c r="Y408">
        <v>2</v>
      </c>
      <c r="Z408">
        <v>0</v>
      </c>
      <c r="AA408">
        <v>0</v>
      </c>
      <c r="AB408">
        <v>0</v>
      </c>
      <c r="AC408">
        <v>0</v>
      </c>
      <c r="AD408">
        <v>0</v>
      </c>
      <c r="AE408">
        <v>0</v>
      </c>
    </row>
    <row r="409" spans="1:31" x14ac:dyDescent="0.3">
      <c r="A409" t="s">
        <v>556</v>
      </c>
      <c r="B409" t="s">
        <v>4697</v>
      </c>
      <c r="C409" t="s">
        <v>274</v>
      </c>
      <c r="D409" t="s">
        <v>4698</v>
      </c>
      <c r="E409" t="s">
        <v>12261</v>
      </c>
      <c r="F409" t="s">
        <v>4699</v>
      </c>
      <c r="G409" t="s">
        <v>2771</v>
      </c>
      <c r="I409" t="s">
        <v>461</v>
      </c>
      <c r="J409" t="s">
        <v>266</v>
      </c>
      <c r="K409" t="s">
        <v>4700</v>
      </c>
      <c r="L409" t="s">
        <v>17347</v>
      </c>
      <c r="M409" t="s">
        <v>555</v>
      </c>
      <c r="N409" t="s">
        <v>556</v>
      </c>
      <c r="O409">
        <v>1</v>
      </c>
      <c r="P409" t="s">
        <v>282</v>
      </c>
      <c r="Q409">
        <v>2</v>
      </c>
      <c r="S409">
        <v>1</v>
      </c>
      <c r="T409" s="108">
        <v>2</v>
      </c>
      <c r="U409">
        <v>1</v>
      </c>
      <c r="V409" t="s">
        <v>270</v>
      </c>
      <c r="W409" t="s">
        <v>167</v>
      </c>
      <c r="X409">
        <v>1</v>
      </c>
      <c r="Y409">
        <v>0</v>
      </c>
      <c r="Z409">
        <v>0</v>
      </c>
      <c r="AA409">
        <v>0</v>
      </c>
      <c r="AB409">
        <v>1</v>
      </c>
      <c r="AC409">
        <v>0</v>
      </c>
      <c r="AD409">
        <v>0</v>
      </c>
      <c r="AE409">
        <v>0</v>
      </c>
    </row>
    <row r="410" spans="1:31" x14ac:dyDescent="0.3">
      <c r="A410" t="s">
        <v>556</v>
      </c>
      <c r="B410" t="s">
        <v>4697</v>
      </c>
      <c r="C410" t="s">
        <v>274</v>
      </c>
      <c r="D410" t="s">
        <v>4698</v>
      </c>
      <c r="E410" t="s">
        <v>12261</v>
      </c>
      <c r="F410" t="s">
        <v>4699</v>
      </c>
      <c r="G410" t="s">
        <v>2771</v>
      </c>
      <c r="I410" t="s">
        <v>461</v>
      </c>
      <c r="J410" t="s">
        <v>266</v>
      </c>
      <c r="K410" t="s">
        <v>4700</v>
      </c>
      <c r="L410" t="s">
        <v>17347</v>
      </c>
      <c r="M410" t="s">
        <v>557</v>
      </c>
      <c r="N410" t="s">
        <v>556</v>
      </c>
      <c r="O410">
        <v>2</v>
      </c>
      <c r="P410" t="s">
        <v>272</v>
      </c>
      <c r="Q410">
        <v>2</v>
      </c>
      <c r="S410">
        <v>1</v>
      </c>
      <c r="T410" s="108">
        <v>2</v>
      </c>
      <c r="U410">
        <v>1</v>
      </c>
      <c r="V410" t="s">
        <v>270</v>
      </c>
      <c r="W410" t="s">
        <v>167</v>
      </c>
      <c r="X410">
        <v>1</v>
      </c>
      <c r="Y410">
        <v>0</v>
      </c>
      <c r="Z410">
        <v>0</v>
      </c>
      <c r="AA410">
        <v>0</v>
      </c>
      <c r="AB410">
        <v>0</v>
      </c>
      <c r="AC410">
        <v>1</v>
      </c>
      <c r="AD410">
        <v>0</v>
      </c>
      <c r="AE410">
        <v>0</v>
      </c>
    </row>
    <row r="411" spans="1:31" x14ac:dyDescent="0.3">
      <c r="A411" t="s">
        <v>556</v>
      </c>
      <c r="B411" t="s">
        <v>4692</v>
      </c>
      <c r="C411" t="s">
        <v>274</v>
      </c>
      <c r="D411" t="s">
        <v>4693</v>
      </c>
      <c r="E411" t="s">
        <v>12260</v>
      </c>
      <c r="F411" t="s">
        <v>4694</v>
      </c>
      <c r="G411" t="s">
        <v>2771</v>
      </c>
      <c r="I411" t="s">
        <v>461</v>
      </c>
      <c r="J411" t="s">
        <v>266</v>
      </c>
      <c r="K411" t="s">
        <v>4695</v>
      </c>
      <c r="L411" t="s">
        <v>4696</v>
      </c>
      <c r="M411" t="s">
        <v>555</v>
      </c>
      <c r="N411" t="s">
        <v>556</v>
      </c>
      <c r="O411">
        <v>1</v>
      </c>
      <c r="P411" t="s">
        <v>266</v>
      </c>
      <c r="Q411">
        <v>0.48</v>
      </c>
      <c r="S411">
        <v>1</v>
      </c>
      <c r="T411" s="108">
        <v>0.48</v>
      </c>
      <c r="U411">
        <v>1</v>
      </c>
      <c r="V411" t="s">
        <v>270</v>
      </c>
      <c r="W411" t="s">
        <v>167</v>
      </c>
      <c r="X411">
        <v>1</v>
      </c>
      <c r="Y411">
        <v>0</v>
      </c>
      <c r="Z411">
        <v>1</v>
      </c>
      <c r="AA411">
        <v>0</v>
      </c>
      <c r="AB411">
        <v>0</v>
      </c>
      <c r="AC411">
        <v>0</v>
      </c>
      <c r="AD411">
        <v>0</v>
      </c>
      <c r="AE411">
        <v>0</v>
      </c>
    </row>
    <row r="412" spans="1:31" x14ac:dyDescent="0.3">
      <c r="A412" t="s">
        <v>556</v>
      </c>
      <c r="B412" t="s">
        <v>4692</v>
      </c>
      <c r="C412" t="s">
        <v>274</v>
      </c>
      <c r="D412" t="s">
        <v>4693</v>
      </c>
      <c r="E412" t="s">
        <v>12260</v>
      </c>
      <c r="F412" t="s">
        <v>4694</v>
      </c>
      <c r="G412" t="s">
        <v>2771</v>
      </c>
      <c r="I412" t="s">
        <v>461</v>
      </c>
      <c r="J412" t="s">
        <v>266</v>
      </c>
      <c r="K412" t="s">
        <v>4695</v>
      </c>
      <c r="L412" t="s">
        <v>4696</v>
      </c>
      <c r="M412" t="s">
        <v>557</v>
      </c>
      <c r="N412" t="s">
        <v>556</v>
      </c>
      <c r="O412">
        <v>2</v>
      </c>
      <c r="P412" t="s">
        <v>288</v>
      </c>
      <c r="Q412">
        <v>0.48</v>
      </c>
      <c r="S412">
        <v>1</v>
      </c>
      <c r="T412" s="108">
        <v>0.48</v>
      </c>
      <c r="U412">
        <v>1</v>
      </c>
      <c r="V412" t="s">
        <v>270</v>
      </c>
      <c r="W412" t="s">
        <v>167</v>
      </c>
      <c r="X412">
        <v>1</v>
      </c>
      <c r="Y412">
        <v>0</v>
      </c>
      <c r="Z412">
        <v>0</v>
      </c>
      <c r="AA412">
        <v>0</v>
      </c>
      <c r="AB412">
        <v>0</v>
      </c>
      <c r="AC412">
        <v>1</v>
      </c>
      <c r="AD412">
        <v>0</v>
      </c>
      <c r="AE412">
        <v>0</v>
      </c>
    </row>
    <row r="413" spans="1:31" x14ac:dyDescent="0.3">
      <c r="A413" t="s">
        <v>556</v>
      </c>
      <c r="B413" t="s">
        <v>4692</v>
      </c>
      <c r="C413" t="s">
        <v>274</v>
      </c>
      <c r="D413" t="s">
        <v>4693</v>
      </c>
      <c r="E413" t="s">
        <v>12260</v>
      </c>
      <c r="F413" t="s">
        <v>4694</v>
      </c>
      <c r="G413" t="s">
        <v>2771</v>
      </c>
      <c r="I413" t="s">
        <v>461</v>
      </c>
      <c r="J413" t="s">
        <v>266</v>
      </c>
      <c r="K413" t="s">
        <v>4695</v>
      </c>
      <c r="L413" t="s">
        <v>4696</v>
      </c>
      <c r="M413" t="s">
        <v>557</v>
      </c>
      <c r="N413" t="s">
        <v>556</v>
      </c>
      <c r="O413">
        <v>17</v>
      </c>
      <c r="P413" t="s">
        <v>273</v>
      </c>
      <c r="Q413">
        <v>0.48</v>
      </c>
      <c r="S413">
        <v>1</v>
      </c>
      <c r="T413" s="108">
        <v>0.48</v>
      </c>
      <c r="U413">
        <v>1</v>
      </c>
      <c r="V413" t="s">
        <v>270</v>
      </c>
      <c r="W413" t="s">
        <v>167</v>
      </c>
      <c r="X413">
        <v>1</v>
      </c>
      <c r="Y413">
        <v>1</v>
      </c>
      <c r="Z413">
        <v>0</v>
      </c>
      <c r="AA413">
        <v>0</v>
      </c>
      <c r="AB413">
        <v>0</v>
      </c>
      <c r="AC413">
        <v>0</v>
      </c>
      <c r="AD413">
        <v>0</v>
      </c>
      <c r="AE413">
        <v>0</v>
      </c>
    </row>
    <row r="414" spans="1:31" x14ac:dyDescent="0.3">
      <c r="A414" t="s">
        <v>556</v>
      </c>
      <c r="B414" t="s">
        <v>4312</v>
      </c>
      <c r="C414" t="s">
        <v>294</v>
      </c>
      <c r="D414" t="s">
        <v>4313</v>
      </c>
      <c r="E414" t="s">
        <v>12227</v>
      </c>
      <c r="F414" t="s">
        <v>4309</v>
      </c>
      <c r="G414" t="s">
        <v>2771</v>
      </c>
      <c r="I414" t="s">
        <v>461</v>
      </c>
      <c r="J414" t="s">
        <v>266</v>
      </c>
      <c r="K414" t="s">
        <v>4314</v>
      </c>
      <c r="L414" t="s">
        <v>17912</v>
      </c>
      <c r="M414" t="s">
        <v>557</v>
      </c>
      <c r="N414" t="s">
        <v>556</v>
      </c>
      <c r="O414">
        <v>2</v>
      </c>
      <c r="P414" t="s">
        <v>272</v>
      </c>
      <c r="Q414">
        <v>4</v>
      </c>
      <c r="S414">
        <v>6</v>
      </c>
      <c r="T414" s="108">
        <v>24</v>
      </c>
      <c r="U414">
        <v>1</v>
      </c>
      <c r="V414" t="s">
        <v>270</v>
      </c>
      <c r="W414" t="s">
        <v>167</v>
      </c>
      <c r="X414">
        <v>1</v>
      </c>
      <c r="Y414">
        <v>1</v>
      </c>
      <c r="Z414">
        <v>1</v>
      </c>
      <c r="AA414">
        <v>1</v>
      </c>
      <c r="AB414">
        <v>1</v>
      </c>
      <c r="AC414">
        <v>1</v>
      </c>
      <c r="AD414">
        <v>1</v>
      </c>
      <c r="AE414">
        <v>0</v>
      </c>
    </row>
    <row r="415" spans="1:31" x14ac:dyDescent="0.3">
      <c r="A415" t="s">
        <v>556</v>
      </c>
      <c r="B415" t="s">
        <v>4312</v>
      </c>
      <c r="C415" t="s">
        <v>294</v>
      </c>
      <c r="D415" t="s">
        <v>4313</v>
      </c>
      <c r="E415" t="s">
        <v>12227</v>
      </c>
      <c r="F415" t="s">
        <v>4309</v>
      </c>
      <c r="G415" t="s">
        <v>2771</v>
      </c>
      <c r="I415" t="s">
        <v>461</v>
      </c>
      <c r="J415" t="s">
        <v>266</v>
      </c>
      <c r="K415" t="s">
        <v>4314</v>
      </c>
      <c r="L415" t="s">
        <v>17912</v>
      </c>
      <c r="M415" t="s">
        <v>557</v>
      </c>
      <c r="N415" t="s">
        <v>556</v>
      </c>
      <c r="O415">
        <v>20</v>
      </c>
      <c r="P415" t="s">
        <v>425</v>
      </c>
      <c r="Q415">
        <v>0.32</v>
      </c>
      <c r="S415">
        <v>12</v>
      </c>
      <c r="T415" s="108">
        <v>3.84</v>
      </c>
      <c r="U415">
        <v>1</v>
      </c>
      <c r="V415" t="s">
        <v>270</v>
      </c>
      <c r="W415" t="s">
        <v>167</v>
      </c>
      <c r="X415">
        <v>4</v>
      </c>
      <c r="Y415">
        <v>4</v>
      </c>
      <c r="Z415">
        <v>0</v>
      </c>
      <c r="AA415">
        <v>4</v>
      </c>
      <c r="AB415">
        <v>0</v>
      </c>
      <c r="AC415">
        <v>4</v>
      </c>
      <c r="AD415">
        <v>0</v>
      </c>
      <c r="AE415">
        <v>0</v>
      </c>
    </row>
    <row r="416" spans="1:31" x14ac:dyDescent="0.3">
      <c r="A416" t="s">
        <v>556</v>
      </c>
      <c r="B416" t="s">
        <v>4312</v>
      </c>
      <c r="C416" t="s">
        <v>294</v>
      </c>
      <c r="D416" t="s">
        <v>4313</v>
      </c>
      <c r="E416" t="s">
        <v>12227</v>
      </c>
      <c r="F416" t="s">
        <v>4309</v>
      </c>
      <c r="G416" t="s">
        <v>2771</v>
      </c>
      <c r="I416" t="s">
        <v>461</v>
      </c>
      <c r="J416" t="s">
        <v>266</v>
      </c>
      <c r="K416" t="s">
        <v>4314</v>
      </c>
      <c r="L416" t="s">
        <v>17912</v>
      </c>
      <c r="M416" t="s">
        <v>557</v>
      </c>
      <c r="N416" t="s">
        <v>556</v>
      </c>
      <c r="O416">
        <v>2</v>
      </c>
      <c r="P416" t="s">
        <v>272</v>
      </c>
      <c r="Q416">
        <v>3</v>
      </c>
      <c r="S416">
        <v>6</v>
      </c>
      <c r="T416" s="108">
        <v>18</v>
      </c>
      <c r="U416">
        <v>1</v>
      </c>
      <c r="V416" t="s">
        <v>270</v>
      </c>
      <c r="W416" t="s">
        <v>167</v>
      </c>
      <c r="X416">
        <v>1</v>
      </c>
      <c r="Y416">
        <v>1</v>
      </c>
      <c r="Z416">
        <v>1</v>
      </c>
      <c r="AA416">
        <v>1</v>
      </c>
      <c r="AB416">
        <v>1</v>
      </c>
      <c r="AC416">
        <v>1</v>
      </c>
      <c r="AD416">
        <v>1</v>
      </c>
      <c r="AE416">
        <v>0</v>
      </c>
    </row>
    <row r="417" spans="1:31" x14ac:dyDescent="0.3">
      <c r="A417" t="s">
        <v>556</v>
      </c>
      <c r="B417" t="s">
        <v>4312</v>
      </c>
      <c r="C417" t="s">
        <v>262</v>
      </c>
      <c r="D417" t="s">
        <v>4313</v>
      </c>
      <c r="E417" t="s">
        <v>12227</v>
      </c>
      <c r="F417" t="s">
        <v>4309</v>
      </c>
      <c r="G417" t="s">
        <v>2771</v>
      </c>
      <c r="I417" t="s">
        <v>461</v>
      </c>
      <c r="J417" t="s">
        <v>266</v>
      </c>
      <c r="K417" t="s">
        <v>4314</v>
      </c>
      <c r="L417" t="s">
        <v>17912</v>
      </c>
      <c r="M417" t="s">
        <v>555</v>
      </c>
      <c r="N417" t="s">
        <v>556</v>
      </c>
      <c r="O417">
        <v>1</v>
      </c>
      <c r="P417" t="s">
        <v>282</v>
      </c>
      <c r="Q417">
        <v>3</v>
      </c>
      <c r="S417">
        <v>5</v>
      </c>
      <c r="T417" s="108">
        <v>15</v>
      </c>
      <c r="U417">
        <v>1</v>
      </c>
      <c r="V417" t="s">
        <v>270</v>
      </c>
      <c r="W417" t="s">
        <v>167</v>
      </c>
      <c r="X417">
        <v>1</v>
      </c>
      <c r="Y417">
        <v>0</v>
      </c>
      <c r="Z417">
        <v>1</v>
      </c>
      <c r="AA417">
        <v>1</v>
      </c>
      <c r="AB417">
        <v>1</v>
      </c>
      <c r="AC417">
        <v>1</v>
      </c>
      <c r="AD417">
        <v>1</v>
      </c>
      <c r="AE417">
        <v>0</v>
      </c>
    </row>
    <row r="418" spans="1:31" x14ac:dyDescent="0.3">
      <c r="A418" t="s">
        <v>556</v>
      </c>
      <c r="B418" t="s">
        <v>11872</v>
      </c>
      <c r="C418" t="s">
        <v>274</v>
      </c>
      <c r="D418" t="s">
        <v>16694</v>
      </c>
      <c r="E418" t="s">
        <v>12238</v>
      </c>
      <c r="F418" t="s">
        <v>2187</v>
      </c>
      <c r="G418" t="s">
        <v>2771</v>
      </c>
      <c r="I418" t="s">
        <v>461</v>
      </c>
      <c r="J418" t="s">
        <v>266</v>
      </c>
      <c r="K418" t="s">
        <v>4448</v>
      </c>
      <c r="L418" t="s">
        <v>2306</v>
      </c>
      <c r="M418" t="s">
        <v>557</v>
      </c>
      <c r="N418" t="s">
        <v>556</v>
      </c>
      <c r="O418">
        <v>20</v>
      </c>
      <c r="P418" t="s">
        <v>425</v>
      </c>
      <c r="Q418">
        <v>0.32</v>
      </c>
      <c r="S418">
        <v>1</v>
      </c>
      <c r="T418" s="108">
        <v>0.32</v>
      </c>
      <c r="U418">
        <v>1</v>
      </c>
      <c r="V418" t="s">
        <v>270</v>
      </c>
      <c r="W418" t="s">
        <v>167</v>
      </c>
      <c r="X418">
        <v>1</v>
      </c>
      <c r="Y418">
        <v>0</v>
      </c>
      <c r="Z418">
        <v>1</v>
      </c>
      <c r="AA418">
        <v>0</v>
      </c>
      <c r="AB418">
        <v>0</v>
      </c>
      <c r="AC418">
        <v>0</v>
      </c>
      <c r="AD418">
        <v>0</v>
      </c>
      <c r="AE418">
        <v>0</v>
      </c>
    </row>
    <row r="419" spans="1:31" x14ac:dyDescent="0.3">
      <c r="A419" t="s">
        <v>556</v>
      </c>
      <c r="B419" t="s">
        <v>9505</v>
      </c>
      <c r="C419" t="s">
        <v>274</v>
      </c>
      <c r="D419" t="s">
        <v>16695</v>
      </c>
      <c r="E419" t="s">
        <v>12241</v>
      </c>
      <c r="F419" t="s">
        <v>2190</v>
      </c>
      <c r="G419" t="s">
        <v>2771</v>
      </c>
      <c r="I419" t="s">
        <v>461</v>
      </c>
      <c r="J419" t="s">
        <v>266</v>
      </c>
      <c r="K419" t="s">
        <v>4405</v>
      </c>
      <c r="L419" t="s">
        <v>2306</v>
      </c>
      <c r="M419" t="s">
        <v>555</v>
      </c>
      <c r="N419" t="s">
        <v>556</v>
      </c>
      <c r="O419">
        <v>1</v>
      </c>
      <c r="P419" t="s">
        <v>282</v>
      </c>
      <c r="Q419">
        <v>2</v>
      </c>
      <c r="S419">
        <v>1</v>
      </c>
      <c r="T419" s="108">
        <v>2</v>
      </c>
      <c r="U419">
        <v>1</v>
      </c>
      <c r="V419" t="s">
        <v>270</v>
      </c>
      <c r="W419" t="s">
        <v>167</v>
      </c>
      <c r="X419">
        <v>1</v>
      </c>
      <c r="Y419">
        <v>0</v>
      </c>
      <c r="Z419">
        <v>1</v>
      </c>
      <c r="AA419">
        <v>0</v>
      </c>
      <c r="AB419">
        <v>0</v>
      </c>
      <c r="AC419">
        <v>0</v>
      </c>
      <c r="AD419">
        <v>0</v>
      </c>
      <c r="AE419">
        <v>0</v>
      </c>
    </row>
    <row r="420" spans="1:31" x14ac:dyDescent="0.3">
      <c r="A420" t="s">
        <v>556</v>
      </c>
      <c r="B420" t="s">
        <v>9506</v>
      </c>
      <c r="C420" t="s">
        <v>274</v>
      </c>
      <c r="D420" t="s">
        <v>16696</v>
      </c>
      <c r="E420" t="s">
        <v>12241</v>
      </c>
      <c r="F420" t="s">
        <v>2190</v>
      </c>
      <c r="G420" t="s">
        <v>2771</v>
      </c>
      <c r="I420" t="s">
        <v>461</v>
      </c>
      <c r="J420" t="s">
        <v>266</v>
      </c>
      <c r="K420" t="s">
        <v>4405</v>
      </c>
      <c r="L420" t="s">
        <v>2306</v>
      </c>
      <c r="M420" t="s">
        <v>557</v>
      </c>
      <c r="N420" t="s">
        <v>556</v>
      </c>
      <c r="O420">
        <v>2</v>
      </c>
      <c r="P420" t="s">
        <v>272</v>
      </c>
      <c r="Q420">
        <v>3</v>
      </c>
      <c r="S420">
        <v>2</v>
      </c>
      <c r="T420" s="108">
        <v>6</v>
      </c>
      <c r="U420">
        <v>1</v>
      </c>
      <c r="V420" t="s">
        <v>270</v>
      </c>
      <c r="W420" t="s">
        <v>167</v>
      </c>
      <c r="X420">
        <v>1</v>
      </c>
      <c r="Y420">
        <v>1</v>
      </c>
      <c r="Z420">
        <v>0</v>
      </c>
      <c r="AA420">
        <v>0</v>
      </c>
      <c r="AB420">
        <v>1</v>
      </c>
      <c r="AC420">
        <v>0</v>
      </c>
      <c r="AD420">
        <v>0</v>
      </c>
      <c r="AE420">
        <v>0</v>
      </c>
    </row>
    <row r="421" spans="1:31" x14ac:dyDescent="0.3">
      <c r="A421" t="s">
        <v>556</v>
      </c>
      <c r="B421" t="s">
        <v>19196</v>
      </c>
      <c r="C421" t="s">
        <v>274</v>
      </c>
      <c r="D421" t="s">
        <v>19197</v>
      </c>
      <c r="E421" t="s">
        <v>19641</v>
      </c>
      <c r="F421" t="s">
        <v>4571</v>
      </c>
      <c r="G421" t="s">
        <v>2771</v>
      </c>
      <c r="I421" t="s">
        <v>461</v>
      </c>
      <c r="J421" t="s">
        <v>266</v>
      </c>
      <c r="K421" t="s">
        <v>4574</v>
      </c>
      <c r="L421" t="s">
        <v>19198</v>
      </c>
      <c r="M421" t="s">
        <v>555</v>
      </c>
      <c r="N421" t="s">
        <v>556</v>
      </c>
      <c r="O421">
        <v>1</v>
      </c>
      <c r="P421" t="s">
        <v>282</v>
      </c>
      <c r="Q421">
        <v>3</v>
      </c>
      <c r="S421">
        <v>2</v>
      </c>
      <c r="T421" s="108">
        <v>6</v>
      </c>
      <c r="U421">
        <v>1</v>
      </c>
      <c r="V421" t="s">
        <v>270</v>
      </c>
      <c r="W421" t="s">
        <v>167</v>
      </c>
      <c r="X421">
        <v>1</v>
      </c>
      <c r="Y421">
        <v>0</v>
      </c>
      <c r="Z421">
        <v>1</v>
      </c>
      <c r="AA421">
        <v>0</v>
      </c>
      <c r="AB421">
        <v>0</v>
      </c>
      <c r="AC421">
        <v>1</v>
      </c>
      <c r="AD421">
        <v>0</v>
      </c>
      <c r="AE421">
        <v>0</v>
      </c>
    </row>
    <row r="422" spans="1:31" x14ac:dyDescent="0.3">
      <c r="A422" t="s">
        <v>556</v>
      </c>
      <c r="B422" t="s">
        <v>19196</v>
      </c>
      <c r="C422" t="s">
        <v>274</v>
      </c>
      <c r="D422" t="s">
        <v>19197</v>
      </c>
      <c r="E422" t="s">
        <v>19641</v>
      </c>
      <c r="F422" t="s">
        <v>4571</v>
      </c>
      <c r="G422" t="s">
        <v>2771</v>
      </c>
      <c r="I422" t="s">
        <v>461</v>
      </c>
      <c r="J422" t="s">
        <v>266</v>
      </c>
      <c r="K422" t="s">
        <v>4574</v>
      </c>
      <c r="L422" t="s">
        <v>19198</v>
      </c>
      <c r="M422" t="s">
        <v>557</v>
      </c>
      <c r="N422" t="s">
        <v>556</v>
      </c>
      <c r="O422">
        <v>2</v>
      </c>
      <c r="P422" t="s">
        <v>272</v>
      </c>
      <c r="Q422">
        <v>2</v>
      </c>
      <c r="S422">
        <v>1</v>
      </c>
      <c r="T422" s="108">
        <v>2</v>
      </c>
      <c r="U422">
        <v>1</v>
      </c>
      <c r="V422" t="s">
        <v>270</v>
      </c>
      <c r="W422" t="s">
        <v>167</v>
      </c>
      <c r="X422">
        <v>1</v>
      </c>
      <c r="Y422">
        <v>0</v>
      </c>
      <c r="Z422">
        <v>1</v>
      </c>
      <c r="AA422">
        <v>0</v>
      </c>
      <c r="AB422">
        <v>0</v>
      </c>
      <c r="AC422">
        <v>0</v>
      </c>
      <c r="AD422">
        <v>0</v>
      </c>
      <c r="AE422">
        <v>0</v>
      </c>
    </row>
    <row r="423" spans="1:31" x14ac:dyDescent="0.3">
      <c r="A423" t="s">
        <v>556</v>
      </c>
      <c r="B423" t="s">
        <v>4534</v>
      </c>
      <c r="C423" t="s">
        <v>294</v>
      </c>
      <c r="D423" t="s">
        <v>4535</v>
      </c>
      <c r="E423" t="s">
        <v>12244</v>
      </c>
      <c r="F423" t="s">
        <v>2209</v>
      </c>
      <c r="G423" t="s">
        <v>2771</v>
      </c>
      <c r="I423" t="s">
        <v>461</v>
      </c>
      <c r="J423" t="s">
        <v>266</v>
      </c>
      <c r="K423" t="s">
        <v>4533</v>
      </c>
      <c r="L423" t="s">
        <v>4536</v>
      </c>
      <c r="M423" t="s">
        <v>557</v>
      </c>
      <c r="N423" t="s">
        <v>556</v>
      </c>
      <c r="O423">
        <v>2</v>
      </c>
      <c r="P423" t="s">
        <v>288</v>
      </c>
      <c r="Q423">
        <v>0.48</v>
      </c>
      <c r="S423">
        <v>2</v>
      </c>
      <c r="T423" s="108">
        <v>0.96</v>
      </c>
      <c r="U423">
        <v>1</v>
      </c>
      <c r="V423" t="s">
        <v>270</v>
      </c>
      <c r="W423" t="s">
        <v>167</v>
      </c>
      <c r="X423">
        <v>2</v>
      </c>
      <c r="Y423">
        <v>0</v>
      </c>
      <c r="Z423">
        <v>0</v>
      </c>
      <c r="AA423">
        <v>0</v>
      </c>
      <c r="AB423">
        <v>0</v>
      </c>
      <c r="AC423">
        <v>2</v>
      </c>
      <c r="AD423">
        <v>0</v>
      </c>
      <c r="AE423">
        <v>0</v>
      </c>
    </row>
    <row r="424" spans="1:31" x14ac:dyDescent="0.3">
      <c r="A424" t="s">
        <v>556</v>
      </c>
      <c r="B424" t="s">
        <v>16697</v>
      </c>
      <c r="C424" t="s">
        <v>274</v>
      </c>
      <c r="D424" t="s">
        <v>16698</v>
      </c>
      <c r="E424" t="s">
        <v>16699</v>
      </c>
      <c r="F424" t="s">
        <v>16700</v>
      </c>
      <c r="G424" t="s">
        <v>16701</v>
      </c>
      <c r="I424" t="s">
        <v>461</v>
      </c>
      <c r="J424" t="s">
        <v>266</v>
      </c>
      <c r="K424" t="s">
        <v>16702</v>
      </c>
      <c r="L424" t="s">
        <v>3980</v>
      </c>
      <c r="M424" t="s">
        <v>555</v>
      </c>
      <c r="N424" t="s">
        <v>556</v>
      </c>
      <c r="O424">
        <v>1</v>
      </c>
      <c r="P424" t="s">
        <v>266</v>
      </c>
      <c r="Q424">
        <v>0.32</v>
      </c>
      <c r="S424">
        <v>1</v>
      </c>
      <c r="T424" s="108">
        <v>0.32</v>
      </c>
      <c r="U424">
        <v>1</v>
      </c>
      <c r="V424" t="s">
        <v>270</v>
      </c>
      <c r="W424" t="s">
        <v>167</v>
      </c>
      <c r="X424">
        <v>1</v>
      </c>
      <c r="Y424">
        <v>0</v>
      </c>
      <c r="Z424">
        <v>0</v>
      </c>
      <c r="AA424">
        <v>0</v>
      </c>
      <c r="AB424">
        <v>0</v>
      </c>
      <c r="AC424">
        <v>1</v>
      </c>
      <c r="AD424">
        <v>0</v>
      </c>
      <c r="AE424">
        <v>0</v>
      </c>
    </row>
    <row r="425" spans="1:31" x14ac:dyDescent="0.3">
      <c r="A425" t="s">
        <v>556</v>
      </c>
      <c r="B425" t="s">
        <v>16697</v>
      </c>
      <c r="C425" t="s">
        <v>274</v>
      </c>
      <c r="D425" t="s">
        <v>16698</v>
      </c>
      <c r="E425" t="s">
        <v>16699</v>
      </c>
      <c r="F425" t="s">
        <v>16700</v>
      </c>
      <c r="G425" t="s">
        <v>16701</v>
      </c>
      <c r="I425" t="s">
        <v>461</v>
      </c>
      <c r="J425" t="s">
        <v>266</v>
      </c>
      <c r="K425" t="s">
        <v>16702</v>
      </c>
      <c r="L425" t="s">
        <v>3980</v>
      </c>
      <c r="M425" t="s">
        <v>557</v>
      </c>
      <c r="N425" t="s">
        <v>556</v>
      </c>
      <c r="O425">
        <v>2</v>
      </c>
      <c r="P425" t="s">
        <v>288</v>
      </c>
      <c r="Q425">
        <v>0.32</v>
      </c>
      <c r="S425">
        <v>1</v>
      </c>
      <c r="T425" s="108">
        <v>0.32</v>
      </c>
      <c r="U425">
        <v>1</v>
      </c>
      <c r="V425" t="s">
        <v>270</v>
      </c>
      <c r="W425" t="s">
        <v>167</v>
      </c>
      <c r="X425">
        <v>1</v>
      </c>
      <c r="Y425">
        <v>1</v>
      </c>
      <c r="Z425">
        <v>0</v>
      </c>
      <c r="AA425">
        <v>0</v>
      </c>
      <c r="AB425">
        <v>0</v>
      </c>
      <c r="AC425">
        <v>0</v>
      </c>
      <c r="AD425">
        <v>0</v>
      </c>
      <c r="AE425">
        <v>0</v>
      </c>
    </row>
    <row r="426" spans="1:31" x14ac:dyDescent="0.3">
      <c r="A426" t="s">
        <v>556</v>
      </c>
      <c r="B426" t="s">
        <v>10302</v>
      </c>
      <c r="C426" t="s">
        <v>274</v>
      </c>
      <c r="D426" t="s">
        <v>10303</v>
      </c>
      <c r="E426" t="s">
        <v>12297</v>
      </c>
      <c r="F426" t="s">
        <v>4679</v>
      </c>
      <c r="G426" t="s">
        <v>10304</v>
      </c>
      <c r="I426" t="s">
        <v>461</v>
      </c>
      <c r="J426" t="s">
        <v>266</v>
      </c>
      <c r="K426" t="s">
        <v>10305</v>
      </c>
      <c r="L426" t="s">
        <v>10306</v>
      </c>
      <c r="M426" t="s">
        <v>555</v>
      </c>
      <c r="N426" t="s">
        <v>556</v>
      </c>
      <c r="O426">
        <v>1</v>
      </c>
      <c r="P426" t="s">
        <v>266</v>
      </c>
      <c r="Q426">
        <v>0.32</v>
      </c>
      <c r="S426">
        <v>1</v>
      </c>
      <c r="T426" s="108">
        <v>0.32</v>
      </c>
      <c r="U426">
        <v>1</v>
      </c>
      <c r="V426" t="s">
        <v>270</v>
      </c>
      <c r="W426" t="s">
        <v>167</v>
      </c>
      <c r="X426">
        <v>1</v>
      </c>
      <c r="Y426">
        <v>0</v>
      </c>
      <c r="Z426">
        <v>1</v>
      </c>
      <c r="AA426">
        <v>0</v>
      </c>
      <c r="AB426">
        <v>0</v>
      </c>
      <c r="AC426">
        <v>0</v>
      </c>
      <c r="AD426">
        <v>0</v>
      </c>
      <c r="AE426">
        <v>0</v>
      </c>
    </row>
    <row r="427" spans="1:31" x14ac:dyDescent="0.3">
      <c r="A427" t="s">
        <v>556</v>
      </c>
      <c r="B427" t="s">
        <v>10302</v>
      </c>
      <c r="C427" t="s">
        <v>274</v>
      </c>
      <c r="D427" t="s">
        <v>10303</v>
      </c>
      <c r="E427" t="s">
        <v>12297</v>
      </c>
      <c r="F427" t="s">
        <v>4679</v>
      </c>
      <c r="G427" t="s">
        <v>10304</v>
      </c>
      <c r="I427" t="s">
        <v>461</v>
      </c>
      <c r="J427" t="s">
        <v>266</v>
      </c>
      <c r="K427" t="s">
        <v>10305</v>
      </c>
      <c r="L427" t="s">
        <v>10306</v>
      </c>
      <c r="M427" t="s">
        <v>557</v>
      </c>
      <c r="N427" t="s">
        <v>556</v>
      </c>
      <c r="O427">
        <v>2</v>
      </c>
      <c r="P427" t="s">
        <v>288</v>
      </c>
      <c r="Q427">
        <v>0.32</v>
      </c>
      <c r="S427">
        <v>1</v>
      </c>
      <c r="T427" s="108">
        <v>0.32</v>
      </c>
      <c r="U427">
        <v>1</v>
      </c>
      <c r="V427" t="s">
        <v>270</v>
      </c>
      <c r="W427" t="s">
        <v>167</v>
      </c>
      <c r="X427">
        <v>1</v>
      </c>
      <c r="Y427">
        <v>0</v>
      </c>
      <c r="Z427">
        <v>1</v>
      </c>
      <c r="AA427">
        <v>0</v>
      </c>
      <c r="AB427">
        <v>0</v>
      </c>
      <c r="AC427">
        <v>0</v>
      </c>
      <c r="AD427">
        <v>0</v>
      </c>
      <c r="AE427">
        <v>0</v>
      </c>
    </row>
    <row r="428" spans="1:31" x14ac:dyDescent="0.3">
      <c r="A428" t="s">
        <v>556</v>
      </c>
      <c r="B428" t="s">
        <v>10302</v>
      </c>
      <c r="C428" t="s">
        <v>274</v>
      </c>
      <c r="D428" t="s">
        <v>10303</v>
      </c>
      <c r="E428" t="s">
        <v>12297</v>
      </c>
      <c r="F428" t="s">
        <v>4679</v>
      </c>
      <c r="G428" t="s">
        <v>10304</v>
      </c>
      <c r="I428" t="s">
        <v>461</v>
      </c>
      <c r="J428" t="s">
        <v>266</v>
      </c>
      <c r="K428" t="s">
        <v>10305</v>
      </c>
      <c r="L428" t="s">
        <v>10306</v>
      </c>
      <c r="M428" t="s">
        <v>557</v>
      </c>
      <c r="N428" t="s">
        <v>556</v>
      </c>
      <c r="O428">
        <v>17</v>
      </c>
      <c r="P428" t="s">
        <v>273</v>
      </c>
      <c r="Q428">
        <v>0.32</v>
      </c>
      <c r="S428">
        <v>1</v>
      </c>
      <c r="T428" s="108">
        <v>0.32</v>
      </c>
      <c r="U428">
        <v>1</v>
      </c>
      <c r="V428" t="s">
        <v>270</v>
      </c>
      <c r="W428" t="s">
        <v>167</v>
      </c>
      <c r="X428">
        <v>1</v>
      </c>
      <c r="Y428">
        <v>0</v>
      </c>
      <c r="Z428">
        <v>1</v>
      </c>
      <c r="AA428">
        <v>0</v>
      </c>
      <c r="AB428">
        <v>0</v>
      </c>
      <c r="AC428">
        <v>0</v>
      </c>
      <c r="AD428">
        <v>0</v>
      </c>
      <c r="AE428">
        <v>0</v>
      </c>
    </row>
    <row r="429" spans="1:31" x14ac:dyDescent="0.3">
      <c r="A429" t="s">
        <v>556</v>
      </c>
      <c r="B429" t="s">
        <v>3193</v>
      </c>
      <c r="C429" t="s">
        <v>274</v>
      </c>
      <c r="D429" t="s">
        <v>3194</v>
      </c>
      <c r="E429" t="s">
        <v>11988</v>
      </c>
      <c r="F429" t="s">
        <v>1459</v>
      </c>
      <c r="G429" t="s">
        <v>3195</v>
      </c>
      <c r="I429" t="s">
        <v>461</v>
      </c>
      <c r="J429" t="s">
        <v>266</v>
      </c>
      <c r="K429" t="s">
        <v>3196</v>
      </c>
      <c r="L429" t="s">
        <v>3197</v>
      </c>
      <c r="M429" t="s">
        <v>557</v>
      </c>
      <c r="N429" t="s">
        <v>556</v>
      </c>
      <c r="O429">
        <v>2</v>
      </c>
      <c r="P429" t="s">
        <v>272</v>
      </c>
      <c r="Q429">
        <v>2</v>
      </c>
      <c r="S429">
        <v>1</v>
      </c>
      <c r="T429" s="108">
        <v>2</v>
      </c>
      <c r="U429">
        <v>1</v>
      </c>
      <c r="V429" t="s">
        <v>270</v>
      </c>
      <c r="W429" t="s">
        <v>167</v>
      </c>
      <c r="X429">
        <v>1</v>
      </c>
      <c r="Y429">
        <v>0</v>
      </c>
      <c r="Z429">
        <v>0</v>
      </c>
      <c r="AA429">
        <v>1</v>
      </c>
      <c r="AB429">
        <v>0</v>
      </c>
      <c r="AC429">
        <v>0</v>
      </c>
      <c r="AD429">
        <v>0</v>
      </c>
      <c r="AE429">
        <v>0</v>
      </c>
    </row>
    <row r="430" spans="1:31" x14ac:dyDescent="0.3">
      <c r="A430" t="s">
        <v>556</v>
      </c>
      <c r="B430" t="s">
        <v>10777</v>
      </c>
      <c r="C430" t="s">
        <v>274</v>
      </c>
      <c r="D430" t="s">
        <v>10778</v>
      </c>
      <c r="E430" t="s">
        <v>12188</v>
      </c>
      <c r="F430" t="s">
        <v>3499</v>
      </c>
      <c r="G430" t="s">
        <v>3348</v>
      </c>
      <c r="I430" t="s">
        <v>461</v>
      </c>
      <c r="J430" t="s">
        <v>266</v>
      </c>
      <c r="K430" t="s">
        <v>3349</v>
      </c>
      <c r="L430" t="s">
        <v>10779</v>
      </c>
      <c r="M430" t="s">
        <v>555</v>
      </c>
      <c r="N430" t="s">
        <v>556</v>
      </c>
      <c r="O430">
        <v>1</v>
      </c>
      <c r="P430" t="s">
        <v>266</v>
      </c>
      <c r="Q430">
        <v>0.32</v>
      </c>
      <c r="S430">
        <v>1</v>
      </c>
      <c r="T430" s="108">
        <v>0.32</v>
      </c>
      <c r="U430">
        <v>1</v>
      </c>
      <c r="V430" t="s">
        <v>270</v>
      </c>
      <c r="W430" t="s">
        <v>167</v>
      </c>
      <c r="X430">
        <v>1</v>
      </c>
      <c r="Y430">
        <v>0</v>
      </c>
      <c r="Z430">
        <v>1</v>
      </c>
      <c r="AA430">
        <v>0</v>
      </c>
      <c r="AB430">
        <v>0</v>
      </c>
      <c r="AC430">
        <v>0</v>
      </c>
      <c r="AD430">
        <v>0</v>
      </c>
      <c r="AE430">
        <v>0</v>
      </c>
    </row>
    <row r="431" spans="1:31" x14ac:dyDescent="0.3">
      <c r="A431" t="s">
        <v>556</v>
      </c>
      <c r="B431" t="s">
        <v>10777</v>
      </c>
      <c r="C431" t="s">
        <v>274</v>
      </c>
      <c r="D431" t="s">
        <v>10778</v>
      </c>
      <c r="E431" t="s">
        <v>12188</v>
      </c>
      <c r="F431" t="s">
        <v>3499</v>
      </c>
      <c r="G431" t="s">
        <v>3348</v>
      </c>
      <c r="I431" t="s">
        <v>461</v>
      </c>
      <c r="J431" t="s">
        <v>266</v>
      </c>
      <c r="K431" t="s">
        <v>3349</v>
      </c>
      <c r="L431" t="s">
        <v>10779</v>
      </c>
      <c r="M431" t="s">
        <v>557</v>
      </c>
      <c r="N431" t="s">
        <v>556</v>
      </c>
      <c r="O431">
        <v>2</v>
      </c>
      <c r="P431" t="s">
        <v>288</v>
      </c>
      <c r="Q431">
        <v>0.48</v>
      </c>
      <c r="S431">
        <v>5</v>
      </c>
      <c r="T431" s="108">
        <v>2.4</v>
      </c>
      <c r="U431">
        <v>1</v>
      </c>
      <c r="V431" t="s">
        <v>270</v>
      </c>
      <c r="W431" t="s">
        <v>167</v>
      </c>
      <c r="X431">
        <v>5</v>
      </c>
      <c r="Y431">
        <v>0</v>
      </c>
      <c r="Z431">
        <v>0</v>
      </c>
      <c r="AA431">
        <v>0</v>
      </c>
      <c r="AB431">
        <v>0</v>
      </c>
      <c r="AC431">
        <v>5</v>
      </c>
      <c r="AD431">
        <v>0</v>
      </c>
      <c r="AE431">
        <v>0</v>
      </c>
    </row>
    <row r="432" spans="1:31" x14ac:dyDescent="0.3">
      <c r="A432" t="s">
        <v>556</v>
      </c>
      <c r="B432" t="s">
        <v>10777</v>
      </c>
      <c r="C432" t="s">
        <v>274</v>
      </c>
      <c r="D432" t="s">
        <v>10778</v>
      </c>
      <c r="E432" t="s">
        <v>12188</v>
      </c>
      <c r="F432" t="s">
        <v>3499</v>
      </c>
      <c r="G432" t="s">
        <v>3348</v>
      </c>
      <c r="I432" t="s">
        <v>461</v>
      </c>
      <c r="J432" t="s">
        <v>266</v>
      </c>
      <c r="K432" t="s">
        <v>3349</v>
      </c>
      <c r="L432" t="s">
        <v>10779</v>
      </c>
      <c r="M432" t="s">
        <v>557</v>
      </c>
      <c r="N432" t="s">
        <v>556</v>
      </c>
      <c r="O432">
        <v>17</v>
      </c>
      <c r="P432" t="s">
        <v>273</v>
      </c>
      <c r="Q432">
        <v>0.48</v>
      </c>
      <c r="S432">
        <v>5</v>
      </c>
      <c r="T432" s="108">
        <v>2.4</v>
      </c>
      <c r="U432">
        <v>1</v>
      </c>
      <c r="V432" t="s">
        <v>270</v>
      </c>
      <c r="W432" t="s">
        <v>167</v>
      </c>
      <c r="X432">
        <v>5</v>
      </c>
      <c r="Y432">
        <v>5</v>
      </c>
      <c r="Z432">
        <v>0</v>
      </c>
      <c r="AA432">
        <v>0</v>
      </c>
      <c r="AB432">
        <v>0</v>
      </c>
      <c r="AC432">
        <v>0</v>
      </c>
      <c r="AD432">
        <v>0</v>
      </c>
      <c r="AE432">
        <v>0</v>
      </c>
    </row>
    <row r="433" spans="1:31" x14ac:dyDescent="0.3">
      <c r="A433" t="s">
        <v>556</v>
      </c>
      <c r="B433" t="s">
        <v>15758</v>
      </c>
      <c r="C433" t="s">
        <v>274</v>
      </c>
      <c r="D433" t="s">
        <v>15759</v>
      </c>
      <c r="E433" t="s">
        <v>15760</v>
      </c>
      <c r="F433" t="s">
        <v>3536</v>
      </c>
      <c r="G433" t="s">
        <v>3348</v>
      </c>
      <c r="I433" t="s">
        <v>461</v>
      </c>
      <c r="J433" t="s">
        <v>266</v>
      </c>
      <c r="K433" t="s">
        <v>3349</v>
      </c>
      <c r="L433" t="s">
        <v>15761</v>
      </c>
      <c r="M433" t="s">
        <v>555</v>
      </c>
      <c r="N433" t="s">
        <v>556</v>
      </c>
      <c r="O433">
        <v>1</v>
      </c>
      <c r="P433" t="s">
        <v>266</v>
      </c>
      <c r="Q433">
        <v>0.32</v>
      </c>
      <c r="S433">
        <v>1</v>
      </c>
      <c r="T433" s="108">
        <v>0.32</v>
      </c>
      <c r="U433">
        <v>1</v>
      </c>
      <c r="V433" t="s">
        <v>270</v>
      </c>
      <c r="W433" t="s">
        <v>167</v>
      </c>
      <c r="X433">
        <v>1</v>
      </c>
      <c r="Y433">
        <v>0</v>
      </c>
      <c r="Z433">
        <v>1</v>
      </c>
      <c r="AA433">
        <v>0</v>
      </c>
      <c r="AB433">
        <v>0</v>
      </c>
      <c r="AC433">
        <v>0</v>
      </c>
      <c r="AD433">
        <v>0</v>
      </c>
      <c r="AE433">
        <v>0</v>
      </c>
    </row>
    <row r="434" spans="1:31" x14ac:dyDescent="0.3">
      <c r="A434" t="s">
        <v>556</v>
      </c>
      <c r="B434" t="s">
        <v>15758</v>
      </c>
      <c r="C434" t="s">
        <v>274</v>
      </c>
      <c r="D434" t="s">
        <v>15759</v>
      </c>
      <c r="E434" t="s">
        <v>15760</v>
      </c>
      <c r="F434" t="s">
        <v>3536</v>
      </c>
      <c r="G434" t="s">
        <v>3348</v>
      </c>
      <c r="I434" t="s">
        <v>461</v>
      </c>
      <c r="J434" t="s">
        <v>266</v>
      </c>
      <c r="K434" t="s">
        <v>3349</v>
      </c>
      <c r="L434" t="s">
        <v>15761</v>
      </c>
      <c r="M434" t="s">
        <v>557</v>
      </c>
      <c r="N434" t="s">
        <v>556</v>
      </c>
      <c r="O434">
        <v>2</v>
      </c>
      <c r="P434" t="s">
        <v>288</v>
      </c>
      <c r="Q434">
        <v>0.48</v>
      </c>
      <c r="S434">
        <v>1</v>
      </c>
      <c r="T434" s="108">
        <v>0.48</v>
      </c>
      <c r="U434">
        <v>1</v>
      </c>
      <c r="V434" t="s">
        <v>270</v>
      </c>
      <c r="W434" t="s">
        <v>167</v>
      </c>
      <c r="X434">
        <v>1</v>
      </c>
      <c r="Y434">
        <v>0</v>
      </c>
      <c r="Z434">
        <v>0</v>
      </c>
      <c r="AA434">
        <v>0</v>
      </c>
      <c r="AB434">
        <v>0</v>
      </c>
      <c r="AC434">
        <v>1</v>
      </c>
      <c r="AD434">
        <v>0</v>
      </c>
      <c r="AE434">
        <v>0</v>
      </c>
    </row>
    <row r="435" spans="1:31" x14ac:dyDescent="0.3">
      <c r="A435" t="s">
        <v>556</v>
      </c>
      <c r="B435" t="s">
        <v>15758</v>
      </c>
      <c r="C435" t="s">
        <v>274</v>
      </c>
      <c r="D435" t="s">
        <v>15759</v>
      </c>
      <c r="E435" t="s">
        <v>15760</v>
      </c>
      <c r="F435" t="s">
        <v>3536</v>
      </c>
      <c r="G435" t="s">
        <v>3348</v>
      </c>
      <c r="I435" t="s">
        <v>461</v>
      </c>
      <c r="J435" t="s">
        <v>266</v>
      </c>
      <c r="K435" t="s">
        <v>3349</v>
      </c>
      <c r="L435" t="s">
        <v>15761</v>
      </c>
      <c r="M435" t="s">
        <v>557</v>
      </c>
      <c r="N435" t="s">
        <v>556</v>
      </c>
      <c r="O435">
        <v>17</v>
      </c>
      <c r="P435" t="s">
        <v>273</v>
      </c>
      <c r="Q435">
        <v>0.32</v>
      </c>
      <c r="S435">
        <v>1</v>
      </c>
      <c r="T435" s="108">
        <v>0.32</v>
      </c>
      <c r="U435">
        <v>1</v>
      </c>
      <c r="V435" t="s">
        <v>270</v>
      </c>
      <c r="W435" t="s">
        <v>167</v>
      </c>
      <c r="X435">
        <v>1</v>
      </c>
      <c r="Y435">
        <v>1</v>
      </c>
      <c r="Z435">
        <v>0</v>
      </c>
      <c r="AA435">
        <v>0</v>
      </c>
      <c r="AB435">
        <v>0</v>
      </c>
      <c r="AC435">
        <v>0</v>
      </c>
      <c r="AD435">
        <v>0</v>
      </c>
      <c r="AE435">
        <v>0</v>
      </c>
    </row>
    <row r="436" spans="1:31" x14ac:dyDescent="0.3">
      <c r="A436" t="s">
        <v>556</v>
      </c>
      <c r="B436" t="s">
        <v>10677</v>
      </c>
      <c r="C436" t="s">
        <v>262</v>
      </c>
      <c r="D436" t="s">
        <v>16315</v>
      </c>
      <c r="E436" t="s">
        <v>11989</v>
      </c>
      <c r="F436" t="s">
        <v>553</v>
      </c>
      <c r="G436" t="s">
        <v>3195</v>
      </c>
      <c r="I436" t="s">
        <v>461</v>
      </c>
      <c r="J436" t="s">
        <v>266</v>
      </c>
      <c r="K436" t="s">
        <v>10678</v>
      </c>
      <c r="L436" t="s">
        <v>17427</v>
      </c>
      <c r="M436" t="s">
        <v>557</v>
      </c>
      <c r="N436" t="s">
        <v>556</v>
      </c>
      <c r="O436">
        <v>2</v>
      </c>
      <c r="P436" t="s">
        <v>272</v>
      </c>
      <c r="Q436">
        <v>2</v>
      </c>
      <c r="S436">
        <v>1</v>
      </c>
      <c r="T436" s="108">
        <v>2</v>
      </c>
      <c r="U436">
        <v>1</v>
      </c>
      <c r="V436" t="s">
        <v>270</v>
      </c>
      <c r="W436" t="s">
        <v>167</v>
      </c>
      <c r="X436">
        <v>1</v>
      </c>
      <c r="Y436">
        <v>1</v>
      </c>
      <c r="Z436">
        <v>0</v>
      </c>
      <c r="AA436">
        <v>0</v>
      </c>
      <c r="AB436">
        <v>0</v>
      </c>
      <c r="AC436">
        <v>0</v>
      </c>
      <c r="AD436">
        <v>0</v>
      </c>
      <c r="AE436">
        <v>0</v>
      </c>
    </row>
    <row r="437" spans="1:31" x14ac:dyDescent="0.3">
      <c r="A437" t="s">
        <v>556</v>
      </c>
      <c r="B437" t="s">
        <v>10677</v>
      </c>
      <c r="C437" t="s">
        <v>262</v>
      </c>
      <c r="D437" t="s">
        <v>16315</v>
      </c>
      <c r="E437" t="s">
        <v>11989</v>
      </c>
      <c r="F437" t="s">
        <v>553</v>
      </c>
      <c r="G437" t="s">
        <v>3195</v>
      </c>
      <c r="I437" t="s">
        <v>461</v>
      </c>
      <c r="J437" t="s">
        <v>266</v>
      </c>
      <c r="K437" t="s">
        <v>10678</v>
      </c>
      <c r="L437" t="s">
        <v>17427</v>
      </c>
      <c r="M437" t="s">
        <v>555</v>
      </c>
      <c r="N437" t="s">
        <v>556</v>
      </c>
      <c r="O437">
        <v>1</v>
      </c>
      <c r="P437" t="s">
        <v>282</v>
      </c>
      <c r="Q437">
        <v>6</v>
      </c>
      <c r="S437">
        <v>1</v>
      </c>
      <c r="T437" s="108">
        <v>6</v>
      </c>
      <c r="U437">
        <v>1</v>
      </c>
      <c r="V437" t="s">
        <v>270</v>
      </c>
      <c r="W437" t="s">
        <v>167</v>
      </c>
      <c r="X437">
        <v>1</v>
      </c>
      <c r="Y437">
        <v>1</v>
      </c>
      <c r="Z437">
        <v>0</v>
      </c>
      <c r="AA437">
        <v>0</v>
      </c>
      <c r="AB437">
        <v>0</v>
      </c>
      <c r="AC437">
        <v>0</v>
      </c>
      <c r="AD437">
        <v>0</v>
      </c>
      <c r="AE437">
        <v>0</v>
      </c>
    </row>
    <row r="438" spans="1:31" x14ac:dyDescent="0.3">
      <c r="A438" t="s">
        <v>556</v>
      </c>
      <c r="B438" t="s">
        <v>10677</v>
      </c>
      <c r="C438" t="s">
        <v>262</v>
      </c>
      <c r="D438" t="s">
        <v>16315</v>
      </c>
      <c r="E438" t="s">
        <v>11989</v>
      </c>
      <c r="F438" t="s">
        <v>553</v>
      </c>
      <c r="G438" t="s">
        <v>3195</v>
      </c>
      <c r="I438" t="s">
        <v>461</v>
      </c>
      <c r="J438" t="s">
        <v>266</v>
      </c>
      <c r="K438" t="s">
        <v>10678</v>
      </c>
      <c r="L438" t="s">
        <v>17427</v>
      </c>
      <c r="M438" t="s">
        <v>557</v>
      </c>
      <c r="N438" t="s">
        <v>556</v>
      </c>
      <c r="O438">
        <v>17</v>
      </c>
      <c r="P438" t="s">
        <v>273</v>
      </c>
      <c r="Q438">
        <v>0.48</v>
      </c>
      <c r="S438">
        <v>1</v>
      </c>
      <c r="T438" s="108">
        <v>0.48</v>
      </c>
      <c r="U438">
        <v>1</v>
      </c>
      <c r="V438" t="s">
        <v>270</v>
      </c>
      <c r="W438" t="s">
        <v>167</v>
      </c>
      <c r="X438">
        <v>1</v>
      </c>
      <c r="Y438">
        <v>1</v>
      </c>
      <c r="Z438">
        <v>0</v>
      </c>
      <c r="AA438">
        <v>0</v>
      </c>
      <c r="AB438">
        <v>0</v>
      </c>
      <c r="AC438">
        <v>0</v>
      </c>
      <c r="AD438">
        <v>0</v>
      </c>
      <c r="AE438">
        <v>0</v>
      </c>
    </row>
    <row r="439" spans="1:31" x14ac:dyDescent="0.3">
      <c r="A439" t="s">
        <v>556</v>
      </c>
      <c r="B439" t="s">
        <v>3404</v>
      </c>
      <c r="C439" t="s">
        <v>274</v>
      </c>
      <c r="D439" t="s">
        <v>3405</v>
      </c>
      <c r="E439" t="s">
        <v>12185</v>
      </c>
      <c r="F439" t="s">
        <v>3406</v>
      </c>
      <c r="G439" t="s">
        <v>3348</v>
      </c>
      <c r="I439" t="s">
        <v>461</v>
      </c>
      <c r="J439" t="s">
        <v>266</v>
      </c>
      <c r="K439" t="s">
        <v>3349</v>
      </c>
      <c r="L439" t="s">
        <v>17428</v>
      </c>
      <c r="M439" t="s">
        <v>555</v>
      </c>
      <c r="N439" t="s">
        <v>556</v>
      </c>
      <c r="O439">
        <v>1</v>
      </c>
      <c r="P439" t="s">
        <v>266</v>
      </c>
      <c r="Q439">
        <v>0.32</v>
      </c>
      <c r="S439">
        <v>1</v>
      </c>
      <c r="T439" s="108">
        <v>0.32</v>
      </c>
      <c r="U439">
        <v>1</v>
      </c>
      <c r="V439" t="s">
        <v>270</v>
      </c>
      <c r="W439" t="s">
        <v>167</v>
      </c>
      <c r="X439">
        <v>1</v>
      </c>
      <c r="Y439">
        <v>0</v>
      </c>
      <c r="Z439">
        <v>1</v>
      </c>
      <c r="AA439">
        <v>0</v>
      </c>
      <c r="AB439">
        <v>0</v>
      </c>
      <c r="AC439">
        <v>0</v>
      </c>
      <c r="AD439">
        <v>0</v>
      </c>
      <c r="AE439">
        <v>0</v>
      </c>
    </row>
    <row r="440" spans="1:31" x14ac:dyDescent="0.3">
      <c r="A440" t="s">
        <v>556</v>
      </c>
      <c r="B440" t="s">
        <v>3404</v>
      </c>
      <c r="C440" t="s">
        <v>274</v>
      </c>
      <c r="D440" t="s">
        <v>3405</v>
      </c>
      <c r="E440" t="s">
        <v>12185</v>
      </c>
      <c r="F440" t="s">
        <v>3406</v>
      </c>
      <c r="G440" t="s">
        <v>3348</v>
      </c>
      <c r="I440" t="s">
        <v>461</v>
      </c>
      <c r="J440" t="s">
        <v>266</v>
      </c>
      <c r="K440" t="s">
        <v>3349</v>
      </c>
      <c r="L440" t="s">
        <v>17428</v>
      </c>
      <c r="M440" t="s">
        <v>557</v>
      </c>
      <c r="N440" t="s">
        <v>556</v>
      </c>
      <c r="O440">
        <v>2</v>
      </c>
      <c r="P440" t="s">
        <v>288</v>
      </c>
      <c r="Q440">
        <v>0.48</v>
      </c>
      <c r="S440">
        <v>1</v>
      </c>
      <c r="T440" s="108">
        <v>0.48</v>
      </c>
      <c r="U440">
        <v>1</v>
      </c>
      <c r="V440" t="s">
        <v>270</v>
      </c>
      <c r="W440" t="s">
        <v>167</v>
      </c>
      <c r="X440">
        <v>1</v>
      </c>
      <c r="Y440">
        <v>0</v>
      </c>
      <c r="Z440">
        <v>0</v>
      </c>
      <c r="AA440">
        <v>0</v>
      </c>
      <c r="AB440">
        <v>0</v>
      </c>
      <c r="AC440">
        <v>1</v>
      </c>
      <c r="AD440">
        <v>0</v>
      </c>
      <c r="AE440">
        <v>0</v>
      </c>
    </row>
    <row r="441" spans="1:31" x14ac:dyDescent="0.3">
      <c r="A441" t="s">
        <v>556</v>
      </c>
      <c r="B441" t="s">
        <v>3404</v>
      </c>
      <c r="C441" t="s">
        <v>274</v>
      </c>
      <c r="D441" t="s">
        <v>3405</v>
      </c>
      <c r="E441" t="s">
        <v>12185</v>
      </c>
      <c r="F441" t="s">
        <v>3406</v>
      </c>
      <c r="G441" t="s">
        <v>3348</v>
      </c>
      <c r="I441" t="s">
        <v>461</v>
      </c>
      <c r="J441" t="s">
        <v>266</v>
      </c>
      <c r="K441" t="s">
        <v>3349</v>
      </c>
      <c r="L441" t="s">
        <v>17428</v>
      </c>
      <c r="M441" t="s">
        <v>557</v>
      </c>
      <c r="N441" t="s">
        <v>556</v>
      </c>
      <c r="O441">
        <v>17</v>
      </c>
      <c r="P441" t="s">
        <v>273</v>
      </c>
      <c r="Q441">
        <v>0.48</v>
      </c>
      <c r="S441">
        <v>1</v>
      </c>
      <c r="T441" s="108">
        <v>0.48</v>
      </c>
      <c r="U441">
        <v>1</v>
      </c>
      <c r="V441" t="s">
        <v>270</v>
      </c>
      <c r="W441" t="s">
        <v>167</v>
      </c>
      <c r="X441">
        <v>1</v>
      </c>
      <c r="Y441">
        <v>1</v>
      </c>
      <c r="Z441">
        <v>0</v>
      </c>
      <c r="AA441">
        <v>0</v>
      </c>
      <c r="AB441">
        <v>0</v>
      </c>
      <c r="AC441">
        <v>0</v>
      </c>
      <c r="AD441">
        <v>0</v>
      </c>
      <c r="AE441">
        <v>0</v>
      </c>
    </row>
    <row r="442" spans="1:31" x14ac:dyDescent="0.3">
      <c r="A442" t="s">
        <v>16686</v>
      </c>
      <c r="B442" t="s">
        <v>16859</v>
      </c>
      <c r="C442" t="s">
        <v>274</v>
      </c>
      <c r="D442" t="s">
        <v>16860</v>
      </c>
      <c r="E442" t="s">
        <v>17126</v>
      </c>
      <c r="F442" t="s">
        <v>4026</v>
      </c>
      <c r="G442" t="s">
        <v>16861</v>
      </c>
      <c r="I442" t="s">
        <v>461</v>
      </c>
      <c r="J442" t="s">
        <v>266</v>
      </c>
      <c r="K442" t="s">
        <v>16862</v>
      </c>
      <c r="L442" t="s">
        <v>16863</v>
      </c>
      <c r="M442" t="s">
        <v>3372</v>
      </c>
      <c r="N442" t="s">
        <v>16686</v>
      </c>
      <c r="O442">
        <v>3</v>
      </c>
      <c r="P442" t="s">
        <v>388</v>
      </c>
      <c r="Q442">
        <v>20</v>
      </c>
      <c r="S442">
        <v>0</v>
      </c>
      <c r="T442" s="108">
        <v>0</v>
      </c>
      <c r="U442">
        <v>0</v>
      </c>
      <c r="W442" t="s">
        <v>171</v>
      </c>
      <c r="X442">
        <v>1</v>
      </c>
      <c r="Y442">
        <v>0</v>
      </c>
      <c r="Z442">
        <v>0</v>
      </c>
      <c r="AA442">
        <v>0</v>
      </c>
      <c r="AB442">
        <v>0</v>
      </c>
      <c r="AC442">
        <v>0</v>
      </c>
      <c r="AD442">
        <v>0</v>
      </c>
      <c r="AE442">
        <v>0</v>
      </c>
    </row>
    <row r="443" spans="1:31" x14ac:dyDescent="0.3">
      <c r="A443" t="s">
        <v>556</v>
      </c>
      <c r="B443" t="s">
        <v>15808</v>
      </c>
      <c r="C443" t="s">
        <v>274</v>
      </c>
      <c r="D443" t="s">
        <v>15809</v>
      </c>
      <c r="E443" t="s">
        <v>15810</v>
      </c>
      <c r="F443" t="s">
        <v>661</v>
      </c>
      <c r="G443" t="s">
        <v>3348</v>
      </c>
      <c r="I443" t="s">
        <v>461</v>
      </c>
      <c r="J443" t="s">
        <v>266</v>
      </c>
      <c r="K443" t="s">
        <v>3349</v>
      </c>
      <c r="L443" t="s">
        <v>15811</v>
      </c>
      <c r="M443" t="s">
        <v>555</v>
      </c>
      <c r="N443" t="s">
        <v>556</v>
      </c>
      <c r="O443">
        <v>1</v>
      </c>
      <c r="P443" t="s">
        <v>282</v>
      </c>
      <c r="Q443">
        <v>1</v>
      </c>
      <c r="S443">
        <v>1</v>
      </c>
      <c r="T443" s="108">
        <v>1</v>
      </c>
      <c r="U443">
        <v>1</v>
      </c>
      <c r="V443" t="s">
        <v>270</v>
      </c>
      <c r="W443" t="s">
        <v>167</v>
      </c>
      <c r="X443">
        <v>1</v>
      </c>
      <c r="Y443">
        <v>0</v>
      </c>
      <c r="Z443">
        <v>1</v>
      </c>
      <c r="AA443">
        <v>0</v>
      </c>
      <c r="AB443">
        <v>0</v>
      </c>
      <c r="AC443">
        <v>0</v>
      </c>
      <c r="AD443">
        <v>0</v>
      </c>
      <c r="AE443">
        <v>0</v>
      </c>
    </row>
    <row r="444" spans="1:31" x14ac:dyDescent="0.3">
      <c r="A444" t="s">
        <v>556</v>
      </c>
      <c r="B444" t="s">
        <v>15808</v>
      </c>
      <c r="C444" t="s">
        <v>274</v>
      </c>
      <c r="D444" t="s">
        <v>15809</v>
      </c>
      <c r="E444" t="s">
        <v>15810</v>
      </c>
      <c r="F444" t="s">
        <v>661</v>
      </c>
      <c r="G444" t="s">
        <v>3348</v>
      </c>
      <c r="I444" t="s">
        <v>461</v>
      </c>
      <c r="J444" t="s">
        <v>266</v>
      </c>
      <c r="K444" t="s">
        <v>3349</v>
      </c>
      <c r="L444" t="s">
        <v>15811</v>
      </c>
      <c r="M444" t="s">
        <v>557</v>
      </c>
      <c r="N444" t="s">
        <v>556</v>
      </c>
      <c r="O444">
        <v>2</v>
      </c>
      <c r="P444" t="s">
        <v>288</v>
      </c>
      <c r="Q444">
        <v>0.48</v>
      </c>
      <c r="S444">
        <v>3</v>
      </c>
      <c r="T444" s="108">
        <v>1.44</v>
      </c>
      <c r="U444">
        <v>1</v>
      </c>
      <c r="V444" t="s">
        <v>270</v>
      </c>
      <c r="W444" t="s">
        <v>167</v>
      </c>
      <c r="X444">
        <v>3</v>
      </c>
      <c r="Y444">
        <v>0</v>
      </c>
      <c r="Z444">
        <v>0</v>
      </c>
      <c r="AA444">
        <v>0</v>
      </c>
      <c r="AB444">
        <v>0</v>
      </c>
      <c r="AC444">
        <v>3</v>
      </c>
      <c r="AD444">
        <v>0</v>
      </c>
      <c r="AE444">
        <v>0</v>
      </c>
    </row>
    <row r="445" spans="1:31" x14ac:dyDescent="0.3">
      <c r="A445" t="s">
        <v>556</v>
      </c>
      <c r="B445" t="s">
        <v>15808</v>
      </c>
      <c r="C445" t="s">
        <v>274</v>
      </c>
      <c r="D445" t="s">
        <v>15809</v>
      </c>
      <c r="E445" t="s">
        <v>15810</v>
      </c>
      <c r="F445" t="s">
        <v>661</v>
      </c>
      <c r="G445" t="s">
        <v>3348</v>
      </c>
      <c r="I445" t="s">
        <v>461</v>
      </c>
      <c r="J445" t="s">
        <v>266</v>
      </c>
      <c r="K445" t="s">
        <v>3349</v>
      </c>
      <c r="L445" t="s">
        <v>15811</v>
      </c>
      <c r="M445" t="s">
        <v>557</v>
      </c>
      <c r="N445" t="s">
        <v>556</v>
      </c>
      <c r="O445">
        <v>17</v>
      </c>
      <c r="P445" t="s">
        <v>273</v>
      </c>
      <c r="Q445">
        <v>0.48</v>
      </c>
      <c r="S445">
        <v>1</v>
      </c>
      <c r="T445" s="108">
        <v>0.48</v>
      </c>
      <c r="U445">
        <v>1</v>
      </c>
      <c r="V445" t="s">
        <v>270</v>
      </c>
      <c r="W445" t="s">
        <v>167</v>
      </c>
      <c r="X445">
        <v>1</v>
      </c>
      <c r="Y445">
        <v>1</v>
      </c>
      <c r="Z445">
        <v>0</v>
      </c>
      <c r="AA445">
        <v>0</v>
      </c>
      <c r="AB445">
        <v>0</v>
      </c>
      <c r="AC445">
        <v>0</v>
      </c>
      <c r="AD445">
        <v>0</v>
      </c>
      <c r="AE445">
        <v>0</v>
      </c>
    </row>
    <row r="446" spans="1:31" x14ac:dyDescent="0.3">
      <c r="A446" t="s">
        <v>556</v>
      </c>
      <c r="B446" t="s">
        <v>17685</v>
      </c>
      <c r="C446" t="s">
        <v>274</v>
      </c>
      <c r="D446" t="s">
        <v>17686</v>
      </c>
      <c r="E446" t="s">
        <v>12187</v>
      </c>
      <c r="F446" t="s">
        <v>3479</v>
      </c>
      <c r="G446" t="s">
        <v>3348</v>
      </c>
      <c r="I446" t="s">
        <v>461</v>
      </c>
      <c r="J446" t="s">
        <v>266</v>
      </c>
      <c r="K446" t="s">
        <v>3480</v>
      </c>
      <c r="L446" t="s">
        <v>17687</v>
      </c>
      <c r="M446" t="s">
        <v>555</v>
      </c>
      <c r="N446" t="s">
        <v>556</v>
      </c>
      <c r="O446">
        <v>1</v>
      </c>
      <c r="P446" t="s">
        <v>282</v>
      </c>
      <c r="Q446">
        <v>1</v>
      </c>
      <c r="S446">
        <v>2</v>
      </c>
      <c r="T446" s="108">
        <v>2</v>
      </c>
      <c r="U446">
        <v>1</v>
      </c>
      <c r="V446" t="s">
        <v>270</v>
      </c>
      <c r="W446" t="s">
        <v>167</v>
      </c>
      <c r="X446">
        <v>1</v>
      </c>
      <c r="Y446">
        <v>0</v>
      </c>
      <c r="Z446">
        <v>2</v>
      </c>
      <c r="AA446">
        <v>0</v>
      </c>
      <c r="AB446">
        <v>0</v>
      </c>
      <c r="AC446">
        <v>0</v>
      </c>
      <c r="AD446">
        <v>0</v>
      </c>
      <c r="AE446">
        <v>0</v>
      </c>
    </row>
    <row r="447" spans="1:31" x14ac:dyDescent="0.3">
      <c r="A447" t="s">
        <v>556</v>
      </c>
      <c r="B447" t="s">
        <v>17685</v>
      </c>
      <c r="C447" t="s">
        <v>274</v>
      </c>
      <c r="D447" t="s">
        <v>17686</v>
      </c>
      <c r="E447" t="s">
        <v>12187</v>
      </c>
      <c r="F447" t="s">
        <v>3479</v>
      </c>
      <c r="G447" t="s">
        <v>3348</v>
      </c>
      <c r="I447" t="s">
        <v>461</v>
      </c>
      <c r="J447" t="s">
        <v>266</v>
      </c>
      <c r="K447" t="s">
        <v>3480</v>
      </c>
      <c r="L447" t="s">
        <v>17687</v>
      </c>
      <c r="M447" t="s">
        <v>557</v>
      </c>
      <c r="N447" t="s">
        <v>556</v>
      </c>
      <c r="O447">
        <v>2</v>
      </c>
      <c r="P447" t="s">
        <v>288</v>
      </c>
      <c r="Q447">
        <v>0.48</v>
      </c>
      <c r="S447">
        <v>4</v>
      </c>
      <c r="T447" s="108">
        <v>1.92</v>
      </c>
      <c r="U447">
        <v>1</v>
      </c>
      <c r="V447" t="s">
        <v>270</v>
      </c>
      <c r="W447" t="s">
        <v>167</v>
      </c>
      <c r="X447">
        <v>2</v>
      </c>
      <c r="Y447">
        <v>0</v>
      </c>
      <c r="Z447">
        <v>0</v>
      </c>
      <c r="AA447">
        <v>0</v>
      </c>
      <c r="AB447">
        <v>0</v>
      </c>
      <c r="AC447">
        <v>4</v>
      </c>
      <c r="AD447">
        <v>0</v>
      </c>
      <c r="AE447">
        <v>0</v>
      </c>
    </row>
    <row r="448" spans="1:31" x14ac:dyDescent="0.3">
      <c r="A448" t="s">
        <v>556</v>
      </c>
      <c r="B448" t="s">
        <v>17685</v>
      </c>
      <c r="C448" t="s">
        <v>274</v>
      </c>
      <c r="D448" t="s">
        <v>17686</v>
      </c>
      <c r="E448" t="s">
        <v>12187</v>
      </c>
      <c r="F448" t="s">
        <v>3479</v>
      </c>
      <c r="G448" t="s">
        <v>3348</v>
      </c>
      <c r="I448" t="s">
        <v>461</v>
      </c>
      <c r="J448" t="s">
        <v>266</v>
      </c>
      <c r="K448" t="s">
        <v>3480</v>
      </c>
      <c r="L448" t="s">
        <v>17687</v>
      </c>
      <c r="M448" t="s">
        <v>557</v>
      </c>
      <c r="N448" t="s">
        <v>556</v>
      </c>
      <c r="O448">
        <v>17</v>
      </c>
      <c r="P448" t="s">
        <v>273</v>
      </c>
      <c r="Q448">
        <v>0.32</v>
      </c>
      <c r="S448">
        <v>1</v>
      </c>
      <c r="T448" s="108">
        <v>0.32</v>
      </c>
      <c r="U448">
        <v>1</v>
      </c>
      <c r="V448" t="s">
        <v>270</v>
      </c>
      <c r="W448" t="s">
        <v>167</v>
      </c>
      <c r="X448">
        <v>1</v>
      </c>
      <c r="Y448">
        <v>1</v>
      </c>
      <c r="Z448">
        <v>0</v>
      </c>
      <c r="AA448">
        <v>0</v>
      </c>
      <c r="AB448">
        <v>0</v>
      </c>
      <c r="AC448">
        <v>0</v>
      </c>
      <c r="AD448">
        <v>0</v>
      </c>
      <c r="AE448">
        <v>0</v>
      </c>
    </row>
    <row r="449" spans="1:31" x14ac:dyDescent="0.3">
      <c r="A449" t="s">
        <v>16686</v>
      </c>
      <c r="B449" t="s">
        <v>17068</v>
      </c>
      <c r="C449" t="s">
        <v>274</v>
      </c>
      <c r="D449" t="s">
        <v>17064</v>
      </c>
      <c r="E449" t="s">
        <v>17127</v>
      </c>
      <c r="F449" t="s">
        <v>4629</v>
      </c>
      <c r="G449" t="s">
        <v>4556</v>
      </c>
      <c r="I449" t="s">
        <v>461</v>
      </c>
      <c r="J449" t="s">
        <v>266</v>
      </c>
      <c r="K449" t="s">
        <v>17066</v>
      </c>
      <c r="L449" t="s">
        <v>17067</v>
      </c>
      <c r="M449" t="s">
        <v>3372</v>
      </c>
      <c r="N449" t="s">
        <v>16686</v>
      </c>
      <c r="O449">
        <v>3</v>
      </c>
      <c r="P449" t="s">
        <v>388</v>
      </c>
      <c r="Q449">
        <v>15</v>
      </c>
      <c r="R449" t="s">
        <v>389</v>
      </c>
      <c r="S449">
        <v>0</v>
      </c>
      <c r="T449" s="108">
        <v>0</v>
      </c>
      <c r="U449">
        <v>0</v>
      </c>
      <c r="W449" t="s">
        <v>171</v>
      </c>
      <c r="X449">
        <v>1</v>
      </c>
      <c r="Y449">
        <v>0</v>
      </c>
      <c r="Z449">
        <v>0</v>
      </c>
      <c r="AA449">
        <v>0</v>
      </c>
      <c r="AB449">
        <v>0</v>
      </c>
      <c r="AC449">
        <v>0</v>
      </c>
      <c r="AD449">
        <v>0</v>
      </c>
      <c r="AE449">
        <v>0</v>
      </c>
    </row>
    <row r="450" spans="1:31" x14ac:dyDescent="0.3">
      <c r="A450" t="s">
        <v>16686</v>
      </c>
      <c r="B450" t="s">
        <v>27091</v>
      </c>
      <c r="C450" t="s">
        <v>274</v>
      </c>
      <c r="D450" t="s">
        <v>17064</v>
      </c>
      <c r="E450" t="s">
        <v>17127</v>
      </c>
      <c r="F450" t="s">
        <v>4629</v>
      </c>
      <c r="G450" t="s">
        <v>4556</v>
      </c>
      <c r="I450" t="s">
        <v>461</v>
      </c>
      <c r="J450" t="s">
        <v>266</v>
      </c>
      <c r="K450" t="s">
        <v>17066</v>
      </c>
      <c r="L450" t="s">
        <v>27092</v>
      </c>
      <c r="M450" t="s">
        <v>3372</v>
      </c>
      <c r="N450" t="s">
        <v>16686</v>
      </c>
      <c r="O450">
        <v>3</v>
      </c>
      <c r="P450" t="s">
        <v>388</v>
      </c>
      <c r="Q450">
        <v>20</v>
      </c>
      <c r="S450">
        <v>0</v>
      </c>
      <c r="T450" s="108">
        <v>0</v>
      </c>
      <c r="U450">
        <v>0</v>
      </c>
      <c r="W450" t="s">
        <v>171</v>
      </c>
      <c r="X450">
        <v>1</v>
      </c>
      <c r="Y450">
        <v>0</v>
      </c>
      <c r="Z450">
        <v>0</v>
      </c>
      <c r="AA450">
        <v>0</v>
      </c>
      <c r="AB450">
        <v>0</v>
      </c>
      <c r="AC450">
        <v>0</v>
      </c>
      <c r="AD450">
        <v>0</v>
      </c>
      <c r="AE450">
        <v>0</v>
      </c>
    </row>
    <row r="451" spans="1:31" x14ac:dyDescent="0.3">
      <c r="A451" t="s">
        <v>16686</v>
      </c>
      <c r="B451" t="s">
        <v>27093</v>
      </c>
      <c r="C451" t="s">
        <v>274</v>
      </c>
      <c r="D451" t="s">
        <v>27094</v>
      </c>
      <c r="E451" t="s">
        <v>27095</v>
      </c>
      <c r="F451" t="s">
        <v>4169</v>
      </c>
      <c r="G451" t="s">
        <v>27096</v>
      </c>
      <c r="I451" t="s">
        <v>461</v>
      </c>
      <c r="J451" t="s">
        <v>266</v>
      </c>
      <c r="K451" t="s">
        <v>27097</v>
      </c>
      <c r="L451" t="s">
        <v>27098</v>
      </c>
      <c r="M451" t="s">
        <v>2312</v>
      </c>
      <c r="N451" t="s">
        <v>16686</v>
      </c>
      <c r="O451">
        <v>4</v>
      </c>
      <c r="P451" t="s">
        <v>3206</v>
      </c>
      <c r="Q451">
        <v>8</v>
      </c>
      <c r="S451">
        <v>0</v>
      </c>
      <c r="T451" s="108">
        <v>0</v>
      </c>
      <c r="U451">
        <v>0</v>
      </c>
      <c r="W451" t="s">
        <v>171</v>
      </c>
      <c r="X451">
        <v>1</v>
      </c>
      <c r="Y451">
        <v>0</v>
      </c>
      <c r="Z451">
        <v>0</v>
      </c>
      <c r="AA451">
        <v>0</v>
      </c>
      <c r="AB451">
        <v>0</v>
      </c>
      <c r="AC451">
        <v>0</v>
      </c>
      <c r="AD451">
        <v>0</v>
      </c>
      <c r="AE451">
        <v>0</v>
      </c>
    </row>
    <row r="452" spans="1:31" x14ac:dyDescent="0.3">
      <c r="A452" t="s">
        <v>16686</v>
      </c>
      <c r="B452" t="s">
        <v>18063</v>
      </c>
      <c r="C452" t="s">
        <v>274</v>
      </c>
      <c r="D452" t="s">
        <v>18064</v>
      </c>
      <c r="E452" t="s">
        <v>18065</v>
      </c>
      <c r="F452" t="s">
        <v>2392</v>
      </c>
      <c r="G452" t="s">
        <v>18066</v>
      </c>
      <c r="I452" t="s">
        <v>461</v>
      </c>
      <c r="J452" t="s">
        <v>266</v>
      </c>
      <c r="K452" t="s">
        <v>18067</v>
      </c>
      <c r="L452" t="s">
        <v>18068</v>
      </c>
      <c r="M452" t="s">
        <v>3521</v>
      </c>
      <c r="N452" t="s">
        <v>16686</v>
      </c>
      <c r="O452">
        <v>20</v>
      </c>
      <c r="P452" t="s">
        <v>3206</v>
      </c>
      <c r="Q452">
        <v>40</v>
      </c>
      <c r="S452">
        <v>0</v>
      </c>
      <c r="T452" s="108">
        <v>0</v>
      </c>
      <c r="U452">
        <v>0</v>
      </c>
      <c r="W452" t="s">
        <v>171</v>
      </c>
      <c r="X452">
        <v>1</v>
      </c>
      <c r="Y452">
        <v>0</v>
      </c>
      <c r="Z452">
        <v>0</v>
      </c>
      <c r="AA452">
        <v>0</v>
      </c>
      <c r="AB452">
        <v>0</v>
      </c>
      <c r="AC452">
        <v>0</v>
      </c>
      <c r="AD452">
        <v>0</v>
      </c>
      <c r="AE452">
        <v>0</v>
      </c>
    </row>
    <row r="453" spans="1:31" x14ac:dyDescent="0.3">
      <c r="A453" t="s">
        <v>16686</v>
      </c>
      <c r="B453" t="s">
        <v>8464</v>
      </c>
      <c r="C453" t="s">
        <v>581</v>
      </c>
      <c r="D453" t="s">
        <v>15581</v>
      </c>
      <c r="E453" t="s">
        <v>17128</v>
      </c>
      <c r="F453" t="s">
        <v>3267</v>
      </c>
      <c r="G453" t="s">
        <v>3270</v>
      </c>
      <c r="I453" t="s">
        <v>461</v>
      </c>
      <c r="J453" t="s">
        <v>266</v>
      </c>
      <c r="K453" t="s">
        <v>3271</v>
      </c>
      <c r="L453" t="s">
        <v>8466</v>
      </c>
      <c r="M453" t="s">
        <v>3521</v>
      </c>
      <c r="N453" t="s">
        <v>16686</v>
      </c>
      <c r="O453">
        <v>17</v>
      </c>
      <c r="P453" t="s">
        <v>3206</v>
      </c>
      <c r="Q453">
        <v>20</v>
      </c>
      <c r="S453">
        <v>0</v>
      </c>
      <c r="T453" s="108">
        <v>0</v>
      </c>
      <c r="U453">
        <v>0</v>
      </c>
      <c r="W453" t="s">
        <v>171</v>
      </c>
      <c r="X453">
        <v>1</v>
      </c>
      <c r="Y453">
        <v>0</v>
      </c>
      <c r="Z453">
        <v>0</v>
      </c>
      <c r="AA453">
        <v>0</v>
      </c>
      <c r="AB453">
        <v>0</v>
      </c>
      <c r="AC453">
        <v>0</v>
      </c>
      <c r="AD453">
        <v>0</v>
      </c>
      <c r="AE453">
        <v>0</v>
      </c>
    </row>
    <row r="454" spans="1:31" x14ac:dyDescent="0.3">
      <c r="A454" t="s">
        <v>556</v>
      </c>
      <c r="B454" t="s">
        <v>4518</v>
      </c>
      <c r="C454" t="s">
        <v>274</v>
      </c>
      <c r="D454" t="s">
        <v>4519</v>
      </c>
      <c r="E454" t="s">
        <v>12076</v>
      </c>
      <c r="F454" t="s">
        <v>1135</v>
      </c>
      <c r="G454" t="s">
        <v>4520</v>
      </c>
      <c r="I454" t="s">
        <v>461</v>
      </c>
      <c r="J454" t="s">
        <v>266</v>
      </c>
      <c r="K454" t="s">
        <v>4521</v>
      </c>
      <c r="L454" t="s">
        <v>4522</v>
      </c>
      <c r="M454" t="s">
        <v>557</v>
      </c>
      <c r="N454" t="s">
        <v>556</v>
      </c>
      <c r="O454">
        <v>25</v>
      </c>
      <c r="P454" t="s">
        <v>273</v>
      </c>
      <c r="Q454">
        <v>0.48</v>
      </c>
      <c r="S454">
        <v>10</v>
      </c>
      <c r="T454" s="108">
        <v>4.8</v>
      </c>
      <c r="U454">
        <v>1</v>
      </c>
      <c r="V454" t="s">
        <v>270</v>
      </c>
      <c r="W454" t="s">
        <v>167</v>
      </c>
      <c r="X454">
        <v>10</v>
      </c>
      <c r="Y454">
        <v>10</v>
      </c>
      <c r="Z454">
        <v>0</v>
      </c>
      <c r="AA454">
        <v>0</v>
      </c>
      <c r="AB454">
        <v>0</v>
      </c>
      <c r="AC454">
        <v>0</v>
      </c>
      <c r="AD454">
        <v>0</v>
      </c>
      <c r="AE454">
        <v>0</v>
      </c>
    </row>
    <row r="455" spans="1:31" x14ac:dyDescent="0.3">
      <c r="A455" t="s">
        <v>556</v>
      </c>
      <c r="B455" t="s">
        <v>17063</v>
      </c>
      <c r="C455" t="s">
        <v>274</v>
      </c>
      <c r="D455" t="s">
        <v>17064</v>
      </c>
      <c r="E455" t="s">
        <v>17065</v>
      </c>
      <c r="F455" t="s">
        <v>4629</v>
      </c>
      <c r="G455" t="s">
        <v>4556</v>
      </c>
      <c r="I455" t="s">
        <v>461</v>
      </c>
      <c r="J455" t="s">
        <v>266</v>
      </c>
      <c r="K455" t="s">
        <v>17066</v>
      </c>
      <c r="L455" t="s">
        <v>17067</v>
      </c>
      <c r="M455" t="s">
        <v>557</v>
      </c>
      <c r="N455" t="s">
        <v>556</v>
      </c>
      <c r="O455">
        <v>2</v>
      </c>
      <c r="P455" t="s">
        <v>272</v>
      </c>
      <c r="Q455">
        <v>4</v>
      </c>
      <c r="S455">
        <v>4</v>
      </c>
      <c r="T455" s="108">
        <v>16</v>
      </c>
      <c r="U455">
        <v>1</v>
      </c>
      <c r="V455" t="s">
        <v>270</v>
      </c>
      <c r="W455" t="s">
        <v>167</v>
      </c>
      <c r="X455">
        <v>1</v>
      </c>
      <c r="Y455">
        <v>1</v>
      </c>
      <c r="Z455">
        <v>0</v>
      </c>
      <c r="AA455">
        <v>1</v>
      </c>
      <c r="AB455">
        <v>1</v>
      </c>
      <c r="AC455">
        <v>1</v>
      </c>
      <c r="AD455">
        <v>0</v>
      </c>
      <c r="AE455">
        <v>0</v>
      </c>
    </row>
    <row r="456" spans="1:31" x14ac:dyDescent="0.3">
      <c r="A456" t="s">
        <v>556</v>
      </c>
      <c r="B456" t="s">
        <v>17063</v>
      </c>
      <c r="C456" t="s">
        <v>274</v>
      </c>
      <c r="D456" t="s">
        <v>17064</v>
      </c>
      <c r="E456" t="s">
        <v>17065</v>
      </c>
      <c r="F456" t="s">
        <v>4629</v>
      </c>
      <c r="G456" t="s">
        <v>4556</v>
      </c>
      <c r="I456" t="s">
        <v>461</v>
      </c>
      <c r="J456" t="s">
        <v>266</v>
      </c>
      <c r="K456" t="s">
        <v>17066</v>
      </c>
      <c r="L456" t="s">
        <v>17067</v>
      </c>
      <c r="M456" t="s">
        <v>557</v>
      </c>
      <c r="N456" t="s">
        <v>556</v>
      </c>
      <c r="O456">
        <v>20</v>
      </c>
      <c r="P456" t="s">
        <v>17796</v>
      </c>
      <c r="Q456">
        <v>1</v>
      </c>
      <c r="S456">
        <v>2</v>
      </c>
      <c r="T456" s="108">
        <v>2</v>
      </c>
      <c r="U456">
        <v>1</v>
      </c>
      <c r="V456" t="s">
        <v>270</v>
      </c>
      <c r="W456" t="s">
        <v>167</v>
      </c>
      <c r="X456">
        <v>1</v>
      </c>
      <c r="Y456">
        <v>0</v>
      </c>
      <c r="Z456">
        <v>1</v>
      </c>
      <c r="AA456">
        <v>0</v>
      </c>
      <c r="AB456">
        <v>0</v>
      </c>
      <c r="AC456">
        <v>1</v>
      </c>
      <c r="AD456">
        <v>0</v>
      </c>
      <c r="AE456">
        <v>0</v>
      </c>
    </row>
    <row r="457" spans="1:31" x14ac:dyDescent="0.3">
      <c r="A457" t="s">
        <v>556</v>
      </c>
      <c r="B457" t="s">
        <v>4664</v>
      </c>
      <c r="C457" t="s">
        <v>274</v>
      </c>
      <c r="D457" t="s">
        <v>4665</v>
      </c>
      <c r="E457" t="s">
        <v>11990</v>
      </c>
      <c r="F457" t="s">
        <v>4666</v>
      </c>
      <c r="G457" t="s">
        <v>4667</v>
      </c>
      <c r="I457" t="s">
        <v>461</v>
      </c>
      <c r="J457" t="s">
        <v>266</v>
      </c>
      <c r="K457" t="s">
        <v>4668</v>
      </c>
      <c r="L457" t="s">
        <v>4669</v>
      </c>
      <c r="M457" t="s">
        <v>557</v>
      </c>
      <c r="N457" t="s">
        <v>556</v>
      </c>
      <c r="O457">
        <v>28</v>
      </c>
      <c r="P457" t="s">
        <v>273</v>
      </c>
      <c r="Q457">
        <v>0.48</v>
      </c>
      <c r="S457">
        <v>5</v>
      </c>
      <c r="T457" s="108">
        <v>2.4</v>
      </c>
      <c r="U457">
        <v>1</v>
      </c>
      <c r="V457" t="s">
        <v>270</v>
      </c>
      <c r="W457" t="s">
        <v>167</v>
      </c>
      <c r="X457">
        <v>5</v>
      </c>
      <c r="Y457">
        <v>0</v>
      </c>
      <c r="Z457">
        <v>5</v>
      </c>
      <c r="AA457">
        <v>0</v>
      </c>
      <c r="AB457">
        <v>0</v>
      </c>
      <c r="AC457">
        <v>0</v>
      </c>
      <c r="AD457">
        <v>0</v>
      </c>
      <c r="AE457">
        <v>0</v>
      </c>
    </row>
    <row r="458" spans="1:31" x14ac:dyDescent="0.3">
      <c r="A458" t="s">
        <v>556</v>
      </c>
      <c r="B458" t="s">
        <v>5757</v>
      </c>
      <c r="C458" t="s">
        <v>274</v>
      </c>
      <c r="D458" t="s">
        <v>5758</v>
      </c>
      <c r="E458" t="s">
        <v>12102</v>
      </c>
      <c r="F458" t="s">
        <v>5759</v>
      </c>
      <c r="G458" t="s">
        <v>5760</v>
      </c>
      <c r="I458" t="s">
        <v>461</v>
      </c>
      <c r="J458" t="s">
        <v>266</v>
      </c>
      <c r="K458" t="s">
        <v>5761</v>
      </c>
      <c r="L458" t="s">
        <v>11841</v>
      </c>
      <c r="M458" t="s">
        <v>557</v>
      </c>
      <c r="N458" t="s">
        <v>556</v>
      </c>
      <c r="O458">
        <v>25</v>
      </c>
      <c r="P458" t="s">
        <v>273</v>
      </c>
      <c r="Q458">
        <v>0.48</v>
      </c>
      <c r="S458">
        <v>6</v>
      </c>
      <c r="T458" s="108">
        <v>2.88</v>
      </c>
      <c r="U458">
        <v>1</v>
      </c>
      <c r="V458" t="s">
        <v>270</v>
      </c>
      <c r="W458" t="s">
        <v>167</v>
      </c>
      <c r="X458">
        <v>6</v>
      </c>
      <c r="Y458">
        <v>6</v>
      </c>
      <c r="Z458">
        <v>0</v>
      </c>
      <c r="AA458">
        <v>0</v>
      </c>
      <c r="AB458">
        <v>0</v>
      </c>
      <c r="AC458">
        <v>0</v>
      </c>
      <c r="AD458">
        <v>0</v>
      </c>
      <c r="AE458">
        <v>0</v>
      </c>
    </row>
    <row r="459" spans="1:31" x14ac:dyDescent="0.3">
      <c r="A459" t="s">
        <v>556</v>
      </c>
      <c r="B459" t="s">
        <v>6345</v>
      </c>
      <c r="C459" t="s">
        <v>274</v>
      </c>
      <c r="D459" t="s">
        <v>6346</v>
      </c>
      <c r="E459" t="s">
        <v>12168</v>
      </c>
      <c r="F459" t="s">
        <v>431</v>
      </c>
      <c r="G459" t="s">
        <v>6347</v>
      </c>
      <c r="I459" t="s">
        <v>461</v>
      </c>
      <c r="J459" t="s">
        <v>266</v>
      </c>
      <c r="K459" t="s">
        <v>6348</v>
      </c>
      <c r="L459" t="s">
        <v>6349</v>
      </c>
      <c r="M459" t="s">
        <v>557</v>
      </c>
      <c r="N459" t="s">
        <v>556</v>
      </c>
      <c r="O459">
        <v>2</v>
      </c>
      <c r="P459" t="s">
        <v>272</v>
      </c>
      <c r="Q459">
        <v>2</v>
      </c>
      <c r="S459">
        <v>1</v>
      </c>
      <c r="T459" s="108">
        <v>2</v>
      </c>
      <c r="U459">
        <v>1</v>
      </c>
      <c r="V459" t="s">
        <v>270</v>
      </c>
      <c r="W459" t="s">
        <v>167</v>
      </c>
      <c r="X459">
        <v>1</v>
      </c>
      <c r="Y459">
        <v>0</v>
      </c>
      <c r="Z459">
        <v>1</v>
      </c>
      <c r="AA459">
        <v>0</v>
      </c>
      <c r="AB459">
        <v>0</v>
      </c>
      <c r="AC459">
        <v>0</v>
      </c>
      <c r="AD459">
        <v>0</v>
      </c>
      <c r="AE459">
        <v>0</v>
      </c>
    </row>
    <row r="460" spans="1:31" x14ac:dyDescent="0.3">
      <c r="A460" t="s">
        <v>556</v>
      </c>
      <c r="B460" t="s">
        <v>3283</v>
      </c>
      <c r="C460" t="s">
        <v>274</v>
      </c>
      <c r="D460" t="s">
        <v>3284</v>
      </c>
      <c r="E460" t="s">
        <v>12278</v>
      </c>
      <c r="F460" t="s">
        <v>2882</v>
      </c>
      <c r="G460" t="s">
        <v>3270</v>
      </c>
      <c r="I460" t="s">
        <v>461</v>
      </c>
      <c r="J460" t="s">
        <v>266</v>
      </c>
      <c r="K460" t="s">
        <v>3285</v>
      </c>
      <c r="L460" t="s">
        <v>3286</v>
      </c>
      <c r="M460" t="s">
        <v>555</v>
      </c>
      <c r="N460" t="s">
        <v>556</v>
      </c>
      <c r="O460">
        <v>1</v>
      </c>
      <c r="P460" t="s">
        <v>266</v>
      </c>
      <c r="Q460">
        <v>0.48</v>
      </c>
      <c r="S460">
        <v>1</v>
      </c>
      <c r="T460" s="108">
        <v>0.48</v>
      </c>
      <c r="U460">
        <v>1</v>
      </c>
      <c r="V460" t="s">
        <v>270</v>
      </c>
      <c r="W460" t="s">
        <v>167</v>
      </c>
      <c r="X460">
        <v>1</v>
      </c>
      <c r="Y460">
        <v>1</v>
      </c>
      <c r="Z460">
        <v>0</v>
      </c>
      <c r="AA460">
        <v>0</v>
      </c>
      <c r="AB460">
        <v>0</v>
      </c>
      <c r="AC460">
        <v>0</v>
      </c>
      <c r="AD460">
        <v>0</v>
      </c>
      <c r="AE460">
        <v>0</v>
      </c>
    </row>
    <row r="461" spans="1:31" x14ac:dyDescent="0.3">
      <c r="A461" t="s">
        <v>556</v>
      </c>
      <c r="B461" t="s">
        <v>3283</v>
      </c>
      <c r="C461" t="s">
        <v>294</v>
      </c>
      <c r="D461" t="s">
        <v>3284</v>
      </c>
      <c r="E461" t="s">
        <v>12278</v>
      </c>
      <c r="F461" t="s">
        <v>2882</v>
      </c>
      <c r="G461" t="s">
        <v>3270</v>
      </c>
      <c r="I461" t="s">
        <v>461</v>
      </c>
      <c r="J461" t="s">
        <v>266</v>
      </c>
      <c r="K461" t="s">
        <v>3285</v>
      </c>
      <c r="L461" t="s">
        <v>3286</v>
      </c>
      <c r="M461" t="s">
        <v>557</v>
      </c>
      <c r="N461" t="s">
        <v>556</v>
      </c>
      <c r="O461">
        <v>2</v>
      </c>
      <c r="P461" t="s">
        <v>288</v>
      </c>
      <c r="Q461">
        <v>0.48</v>
      </c>
      <c r="S461">
        <v>1</v>
      </c>
      <c r="T461" s="108">
        <v>0.48</v>
      </c>
      <c r="U461">
        <v>1</v>
      </c>
      <c r="V461" t="s">
        <v>270</v>
      </c>
      <c r="W461" t="s">
        <v>167</v>
      </c>
      <c r="X461">
        <v>1</v>
      </c>
      <c r="Y461">
        <v>1</v>
      </c>
      <c r="Z461">
        <v>0</v>
      </c>
      <c r="AA461">
        <v>0</v>
      </c>
      <c r="AB461">
        <v>0</v>
      </c>
      <c r="AC461">
        <v>0</v>
      </c>
      <c r="AD461">
        <v>0</v>
      </c>
      <c r="AE461">
        <v>0</v>
      </c>
    </row>
    <row r="462" spans="1:31" x14ac:dyDescent="0.3">
      <c r="A462" t="s">
        <v>556</v>
      </c>
      <c r="B462" t="s">
        <v>3283</v>
      </c>
      <c r="C462" t="s">
        <v>294</v>
      </c>
      <c r="D462" t="s">
        <v>3284</v>
      </c>
      <c r="E462" t="s">
        <v>12278</v>
      </c>
      <c r="F462" t="s">
        <v>2882</v>
      </c>
      <c r="G462" t="s">
        <v>3270</v>
      </c>
      <c r="I462" t="s">
        <v>461</v>
      </c>
      <c r="J462" t="s">
        <v>266</v>
      </c>
      <c r="K462" t="s">
        <v>3285</v>
      </c>
      <c r="L462" t="s">
        <v>3286</v>
      </c>
      <c r="M462" t="s">
        <v>557</v>
      </c>
      <c r="N462" t="s">
        <v>556</v>
      </c>
      <c r="O462">
        <v>17</v>
      </c>
      <c r="P462" t="s">
        <v>273</v>
      </c>
      <c r="Q462">
        <v>0.32</v>
      </c>
      <c r="S462">
        <v>3</v>
      </c>
      <c r="T462" s="108">
        <v>0.96</v>
      </c>
      <c r="U462">
        <v>1</v>
      </c>
      <c r="V462" t="s">
        <v>270</v>
      </c>
      <c r="W462" t="s">
        <v>167</v>
      </c>
      <c r="X462">
        <v>3</v>
      </c>
      <c r="Y462">
        <v>3</v>
      </c>
      <c r="Z462">
        <v>0</v>
      </c>
      <c r="AA462">
        <v>0</v>
      </c>
      <c r="AB462">
        <v>0</v>
      </c>
      <c r="AC462">
        <v>0</v>
      </c>
      <c r="AD462">
        <v>0</v>
      </c>
      <c r="AE462">
        <v>0</v>
      </c>
    </row>
    <row r="463" spans="1:31" x14ac:dyDescent="0.3">
      <c r="A463" t="s">
        <v>556</v>
      </c>
      <c r="B463" t="s">
        <v>6757</v>
      </c>
      <c r="C463" t="s">
        <v>274</v>
      </c>
      <c r="D463" t="s">
        <v>6758</v>
      </c>
      <c r="E463" t="s">
        <v>12169</v>
      </c>
      <c r="F463" t="s">
        <v>6759</v>
      </c>
      <c r="G463" t="s">
        <v>6347</v>
      </c>
      <c r="I463" t="s">
        <v>461</v>
      </c>
      <c r="J463" t="s">
        <v>266</v>
      </c>
      <c r="K463" t="s">
        <v>6760</v>
      </c>
      <c r="L463" t="s">
        <v>6761</v>
      </c>
      <c r="M463" t="s">
        <v>557</v>
      </c>
      <c r="N463" t="s">
        <v>556</v>
      </c>
      <c r="O463">
        <v>25</v>
      </c>
      <c r="P463" t="s">
        <v>273</v>
      </c>
      <c r="Q463">
        <v>0.32</v>
      </c>
      <c r="S463">
        <v>7</v>
      </c>
      <c r="T463" s="108">
        <v>2.2400000000000002</v>
      </c>
      <c r="U463">
        <v>1</v>
      </c>
      <c r="V463" t="s">
        <v>270</v>
      </c>
      <c r="W463" t="s">
        <v>167</v>
      </c>
      <c r="X463">
        <v>7</v>
      </c>
      <c r="Y463">
        <v>7</v>
      </c>
      <c r="Z463">
        <v>0</v>
      </c>
      <c r="AA463">
        <v>0</v>
      </c>
      <c r="AB463">
        <v>0</v>
      </c>
      <c r="AC463">
        <v>0</v>
      </c>
      <c r="AD463">
        <v>0</v>
      </c>
      <c r="AE463">
        <v>0</v>
      </c>
    </row>
    <row r="464" spans="1:31" x14ac:dyDescent="0.3">
      <c r="A464" t="s">
        <v>556</v>
      </c>
      <c r="B464" t="s">
        <v>4561</v>
      </c>
      <c r="C464" t="s">
        <v>274</v>
      </c>
      <c r="D464" t="s">
        <v>4562</v>
      </c>
      <c r="E464" t="s">
        <v>12189</v>
      </c>
      <c r="F464" t="s">
        <v>2227</v>
      </c>
      <c r="G464" t="s">
        <v>4563</v>
      </c>
      <c r="I464" t="s">
        <v>461</v>
      </c>
      <c r="J464" t="s">
        <v>266</v>
      </c>
      <c r="K464" t="s">
        <v>4564</v>
      </c>
      <c r="L464" t="s">
        <v>4565</v>
      </c>
      <c r="M464" t="s">
        <v>557</v>
      </c>
      <c r="N464" t="s">
        <v>556</v>
      </c>
      <c r="O464">
        <v>2</v>
      </c>
      <c r="P464" t="s">
        <v>272</v>
      </c>
      <c r="Q464">
        <v>4</v>
      </c>
      <c r="S464">
        <v>2</v>
      </c>
      <c r="T464" s="108">
        <v>8</v>
      </c>
      <c r="U464">
        <v>1</v>
      </c>
      <c r="V464" t="s">
        <v>270</v>
      </c>
      <c r="W464" t="s">
        <v>167</v>
      </c>
      <c r="X464">
        <v>1</v>
      </c>
      <c r="Y464">
        <v>0</v>
      </c>
      <c r="Z464">
        <v>1</v>
      </c>
      <c r="AA464">
        <v>0</v>
      </c>
      <c r="AB464">
        <v>0</v>
      </c>
      <c r="AC464">
        <v>1</v>
      </c>
      <c r="AD464">
        <v>0</v>
      </c>
      <c r="AE464">
        <v>0</v>
      </c>
    </row>
    <row r="465" spans="1:31" x14ac:dyDescent="0.3">
      <c r="A465" t="s">
        <v>556</v>
      </c>
      <c r="B465" t="s">
        <v>4561</v>
      </c>
      <c r="C465" t="s">
        <v>274</v>
      </c>
      <c r="D465" t="s">
        <v>4562</v>
      </c>
      <c r="E465" t="s">
        <v>12189</v>
      </c>
      <c r="F465" t="s">
        <v>2227</v>
      </c>
      <c r="G465" t="s">
        <v>4563</v>
      </c>
      <c r="I465" t="s">
        <v>461</v>
      </c>
      <c r="J465" t="s">
        <v>266</v>
      </c>
      <c r="K465" t="s">
        <v>4564</v>
      </c>
      <c r="L465" t="s">
        <v>4565</v>
      </c>
      <c r="M465" t="s">
        <v>557</v>
      </c>
      <c r="N465" t="s">
        <v>556</v>
      </c>
      <c r="O465">
        <v>27</v>
      </c>
      <c r="P465" t="s">
        <v>273</v>
      </c>
      <c r="Q465">
        <v>0.32</v>
      </c>
      <c r="S465">
        <v>1</v>
      </c>
      <c r="T465" s="108">
        <v>0.32</v>
      </c>
      <c r="U465">
        <v>1</v>
      </c>
      <c r="V465" t="s">
        <v>270</v>
      </c>
      <c r="W465" t="s">
        <v>167</v>
      </c>
      <c r="X465">
        <v>1</v>
      </c>
      <c r="Y465">
        <v>1</v>
      </c>
      <c r="Z465">
        <v>0</v>
      </c>
      <c r="AA465">
        <v>0</v>
      </c>
      <c r="AB465">
        <v>0</v>
      </c>
      <c r="AC465">
        <v>0</v>
      </c>
      <c r="AD465">
        <v>0</v>
      </c>
      <c r="AE465">
        <v>0</v>
      </c>
    </row>
    <row r="466" spans="1:31" x14ac:dyDescent="0.3">
      <c r="A466" t="s">
        <v>556</v>
      </c>
      <c r="B466" t="s">
        <v>4561</v>
      </c>
      <c r="C466" t="s">
        <v>262</v>
      </c>
      <c r="D466" t="s">
        <v>4562</v>
      </c>
      <c r="E466" t="s">
        <v>12189</v>
      </c>
      <c r="F466" t="s">
        <v>2227</v>
      </c>
      <c r="G466" t="s">
        <v>4563</v>
      </c>
      <c r="I466" t="s">
        <v>461</v>
      </c>
      <c r="J466" t="s">
        <v>266</v>
      </c>
      <c r="K466" t="s">
        <v>4564</v>
      </c>
      <c r="L466" t="s">
        <v>4565</v>
      </c>
      <c r="M466" t="s">
        <v>555</v>
      </c>
      <c r="N466" t="s">
        <v>556</v>
      </c>
      <c r="O466">
        <v>1</v>
      </c>
      <c r="P466" t="s">
        <v>282</v>
      </c>
      <c r="Q466">
        <v>6</v>
      </c>
      <c r="S466">
        <v>1</v>
      </c>
      <c r="T466" s="108">
        <v>6</v>
      </c>
      <c r="U466">
        <v>1</v>
      </c>
      <c r="V466" t="s">
        <v>270</v>
      </c>
      <c r="W466" t="s">
        <v>167</v>
      </c>
      <c r="X466">
        <v>1</v>
      </c>
      <c r="Y466">
        <v>0</v>
      </c>
      <c r="Z466">
        <v>1</v>
      </c>
      <c r="AA466">
        <v>0</v>
      </c>
      <c r="AB466">
        <v>0</v>
      </c>
      <c r="AC466">
        <v>0</v>
      </c>
      <c r="AD466">
        <v>0</v>
      </c>
      <c r="AE466">
        <v>0</v>
      </c>
    </row>
    <row r="467" spans="1:31" x14ac:dyDescent="0.3">
      <c r="A467" t="s">
        <v>556</v>
      </c>
      <c r="B467" t="s">
        <v>17910</v>
      </c>
      <c r="C467" t="s">
        <v>274</v>
      </c>
      <c r="D467" t="s">
        <v>3603</v>
      </c>
      <c r="E467" t="s">
        <v>12190</v>
      </c>
      <c r="F467" t="s">
        <v>4576</v>
      </c>
      <c r="G467" t="s">
        <v>4563</v>
      </c>
      <c r="I467" t="s">
        <v>461</v>
      </c>
      <c r="J467" t="s">
        <v>266</v>
      </c>
      <c r="K467" t="s">
        <v>4564</v>
      </c>
      <c r="L467" t="s">
        <v>17911</v>
      </c>
      <c r="M467" t="s">
        <v>555</v>
      </c>
      <c r="N467" t="s">
        <v>556</v>
      </c>
      <c r="O467">
        <v>1</v>
      </c>
      <c r="P467" t="s">
        <v>282</v>
      </c>
      <c r="Q467">
        <v>2</v>
      </c>
      <c r="S467">
        <v>1</v>
      </c>
      <c r="T467" s="108">
        <v>2</v>
      </c>
      <c r="U467">
        <v>1</v>
      </c>
      <c r="V467" t="s">
        <v>270</v>
      </c>
      <c r="W467" t="s">
        <v>167</v>
      </c>
      <c r="X467">
        <v>1</v>
      </c>
      <c r="Y467">
        <v>0</v>
      </c>
      <c r="Z467">
        <v>1</v>
      </c>
      <c r="AA467">
        <v>0</v>
      </c>
      <c r="AB467">
        <v>0</v>
      </c>
      <c r="AC467">
        <v>0</v>
      </c>
      <c r="AD467">
        <v>0</v>
      </c>
      <c r="AE467">
        <v>0</v>
      </c>
    </row>
    <row r="468" spans="1:31" x14ac:dyDescent="0.3">
      <c r="A468" t="s">
        <v>556</v>
      </c>
      <c r="B468" t="s">
        <v>17910</v>
      </c>
      <c r="C468" t="s">
        <v>274</v>
      </c>
      <c r="D468" t="s">
        <v>3603</v>
      </c>
      <c r="E468" t="s">
        <v>12190</v>
      </c>
      <c r="F468" t="s">
        <v>4576</v>
      </c>
      <c r="G468" t="s">
        <v>4563</v>
      </c>
      <c r="I468" t="s">
        <v>461</v>
      </c>
      <c r="J468" t="s">
        <v>266</v>
      </c>
      <c r="K468" t="s">
        <v>4564</v>
      </c>
      <c r="L468" t="s">
        <v>17911</v>
      </c>
      <c r="M468" t="s">
        <v>557</v>
      </c>
      <c r="N468" t="s">
        <v>556</v>
      </c>
      <c r="O468">
        <v>2</v>
      </c>
      <c r="P468" t="s">
        <v>272</v>
      </c>
      <c r="Q468">
        <v>1</v>
      </c>
      <c r="S468">
        <v>1</v>
      </c>
      <c r="T468" s="108">
        <v>1</v>
      </c>
      <c r="U468">
        <v>1</v>
      </c>
      <c r="V468" t="s">
        <v>270</v>
      </c>
      <c r="W468" t="s">
        <v>167</v>
      </c>
      <c r="X468">
        <v>1</v>
      </c>
      <c r="Y468">
        <v>0</v>
      </c>
      <c r="Z468">
        <v>1</v>
      </c>
      <c r="AA468">
        <v>0</v>
      </c>
      <c r="AB468">
        <v>0</v>
      </c>
      <c r="AC468">
        <v>0</v>
      </c>
      <c r="AD468">
        <v>0</v>
      </c>
      <c r="AE468">
        <v>0</v>
      </c>
    </row>
    <row r="469" spans="1:31" x14ac:dyDescent="0.3">
      <c r="A469" t="s">
        <v>556</v>
      </c>
      <c r="B469" t="s">
        <v>5401</v>
      </c>
      <c r="C469" t="s">
        <v>274</v>
      </c>
      <c r="D469" t="s">
        <v>5402</v>
      </c>
      <c r="E469" t="s">
        <v>12075</v>
      </c>
      <c r="F469" t="s">
        <v>437</v>
      </c>
      <c r="G469" t="s">
        <v>4520</v>
      </c>
      <c r="I469" t="s">
        <v>461</v>
      </c>
      <c r="J469" t="s">
        <v>266</v>
      </c>
      <c r="K469" t="s">
        <v>5403</v>
      </c>
      <c r="L469" t="s">
        <v>5404</v>
      </c>
      <c r="M469" t="s">
        <v>555</v>
      </c>
      <c r="N469" t="s">
        <v>556</v>
      </c>
      <c r="O469">
        <v>1</v>
      </c>
      <c r="P469" t="s">
        <v>282</v>
      </c>
      <c r="Q469">
        <v>2</v>
      </c>
      <c r="S469">
        <v>5</v>
      </c>
      <c r="T469" s="108">
        <v>10</v>
      </c>
      <c r="U469">
        <v>1</v>
      </c>
      <c r="V469" t="s">
        <v>270</v>
      </c>
      <c r="W469" t="s">
        <v>167</v>
      </c>
      <c r="X469">
        <v>1</v>
      </c>
      <c r="Y469">
        <v>1</v>
      </c>
      <c r="Z469">
        <v>1</v>
      </c>
      <c r="AA469">
        <v>1</v>
      </c>
      <c r="AB469">
        <v>1</v>
      </c>
      <c r="AC469">
        <v>1</v>
      </c>
      <c r="AD469">
        <v>0</v>
      </c>
      <c r="AE469">
        <v>0</v>
      </c>
    </row>
    <row r="470" spans="1:31" x14ac:dyDescent="0.3">
      <c r="A470" t="s">
        <v>556</v>
      </c>
      <c r="B470" t="s">
        <v>5401</v>
      </c>
      <c r="C470" t="s">
        <v>274</v>
      </c>
      <c r="D470" t="s">
        <v>5402</v>
      </c>
      <c r="E470" t="s">
        <v>12075</v>
      </c>
      <c r="F470" t="s">
        <v>437</v>
      </c>
      <c r="G470" t="s">
        <v>4520</v>
      </c>
      <c r="I470" t="s">
        <v>461</v>
      </c>
      <c r="J470" t="s">
        <v>266</v>
      </c>
      <c r="K470" t="s">
        <v>5403</v>
      </c>
      <c r="L470" t="s">
        <v>5404</v>
      </c>
      <c r="M470" t="s">
        <v>557</v>
      </c>
      <c r="N470" t="s">
        <v>556</v>
      </c>
      <c r="O470">
        <v>2</v>
      </c>
      <c r="P470" t="s">
        <v>272</v>
      </c>
      <c r="Q470">
        <v>3</v>
      </c>
      <c r="S470">
        <v>2</v>
      </c>
      <c r="T470" s="108">
        <v>6</v>
      </c>
      <c r="U470">
        <v>1</v>
      </c>
      <c r="V470" t="s">
        <v>270</v>
      </c>
      <c r="W470" t="s">
        <v>167</v>
      </c>
      <c r="X470">
        <v>1</v>
      </c>
      <c r="Y470">
        <v>1</v>
      </c>
      <c r="Z470">
        <v>0</v>
      </c>
      <c r="AA470">
        <v>0</v>
      </c>
      <c r="AB470">
        <v>1</v>
      </c>
      <c r="AC470">
        <v>0</v>
      </c>
      <c r="AD470">
        <v>0</v>
      </c>
      <c r="AE470">
        <v>0</v>
      </c>
    </row>
    <row r="471" spans="1:31" x14ac:dyDescent="0.3">
      <c r="A471" t="s">
        <v>16686</v>
      </c>
      <c r="B471" t="s">
        <v>17069</v>
      </c>
      <c r="C471" t="s">
        <v>274</v>
      </c>
      <c r="D471" t="s">
        <v>17070</v>
      </c>
      <c r="E471" t="s">
        <v>17127</v>
      </c>
      <c r="F471" t="s">
        <v>4629</v>
      </c>
      <c r="G471" t="s">
        <v>4556</v>
      </c>
      <c r="I471" t="s">
        <v>461</v>
      </c>
      <c r="J471" t="s">
        <v>266</v>
      </c>
      <c r="K471" t="s">
        <v>17066</v>
      </c>
      <c r="L471" t="s">
        <v>15752</v>
      </c>
      <c r="M471" t="s">
        <v>2312</v>
      </c>
      <c r="N471" t="s">
        <v>16686</v>
      </c>
      <c r="O471">
        <v>17</v>
      </c>
      <c r="P471" t="s">
        <v>3206</v>
      </c>
      <c r="Q471">
        <v>30</v>
      </c>
      <c r="S471">
        <v>0</v>
      </c>
      <c r="T471" s="108">
        <v>0</v>
      </c>
      <c r="U471">
        <v>0</v>
      </c>
      <c r="W471" t="s">
        <v>171</v>
      </c>
      <c r="X471">
        <v>1</v>
      </c>
      <c r="Y471">
        <v>0</v>
      </c>
      <c r="Z471">
        <v>0</v>
      </c>
      <c r="AA471">
        <v>0</v>
      </c>
      <c r="AB471">
        <v>0</v>
      </c>
      <c r="AC471">
        <v>0</v>
      </c>
      <c r="AD471">
        <v>0</v>
      </c>
      <c r="AE471">
        <v>0</v>
      </c>
    </row>
    <row r="472" spans="1:31" x14ac:dyDescent="0.3">
      <c r="A472" t="s">
        <v>556</v>
      </c>
      <c r="B472" t="s">
        <v>3711</v>
      </c>
      <c r="C472" t="s">
        <v>274</v>
      </c>
      <c r="D472" t="s">
        <v>3712</v>
      </c>
      <c r="E472" t="s">
        <v>12282</v>
      </c>
      <c r="F472" t="s">
        <v>885</v>
      </c>
      <c r="G472" t="s">
        <v>3287</v>
      </c>
      <c r="I472" t="s">
        <v>461</v>
      </c>
      <c r="J472" t="s">
        <v>266</v>
      </c>
      <c r="K472" t="s">
        <v>3713</v>
      </c>
      <c r="L472" t="s">
        <v>8628</v>
      </c>
      <c r="M472" t="s">
        <v>555</v>
      </c>
      <c r="N472" t="s">
        <v>556</v>
      </c>
      <c r="O472">
        <v>1</v>
      </c>
      <c r="P472" t="s">
        <v>282</v>
      </c>
      <c r="Q472">
        <v>3</v>
      </c>
      <c r="S472">
        <v>1</v>
      </c>
      <c r="T472" s="108">
        <v>3</v>
      </c>
      <c r="U472">
        <v>1</v>
      </c>
      <c r="V472" t="s">
        <v>270</v>
      </c>
      <c r="W472" t="s">
        <v>167</v>
      </c>
      <c r="X472">
        <v>1</v>
      </c>
      <c r="Y472">
        <v>0</v>
      </c>
      <c r="Z472">
        <v>0</v>
      </c>
      <c r="AA472">
        <v>0</v>
      </c>
      <c r="AB472">
        <v>1</v>
      </c>
      <c r="AC472">
        <v>0</v>
      </c>
      <c r="AD472">
        <v>0</v>
      </c>
      <c r="AE472">
        <v>0</v>
      </c>
    </row>
    <row r="473" spans="1:31" x14ac:dyDescent="0.3">
      <c r="A473" t="s">
        <v>556</v>
      </c>
      <c r="B473" t="s">
        <v>3711</v>
      </c>
      <c r="C473" t="s">
        <v>274</v>
      </c>
      <c r="D473" t="s">
        <v>3712</v>
      </c>
      <c r="E473" t="s">
        <v>12282</v>
      </c>
      <c r="F473" t="s">
        <v>885</v>
      </c>
      <c r="G473" t="s">
        <v>3287</v>
      </c>
      <c r="I473" t="s">
        <v>461</v>
      </c>
      <c r="J473" t="s">
        <v>266</v>
      </c>
      <c r="K473" t="s">
        <v>3713</v>
      </c>
      <c r="L473" t="s">
        <v>8628</v>
      </c>
      <c r="M473" t="s">
        <v>557</v>
      </c>
      <c r="N473" t="s">
        <v>556</v>
      </c>
      <c r="O473">
        <v>2</v>
      </c>
      <c r="P473" t="s">
        <v>272</v>
      </c>
      <c r="Q473">
        <v>2</v>
      </c>
      <c r="S473">
        <v>2</v>
      </c>
      <c r="T473" s="108">
        <v>4</v>
      </c>
      <c r="U473">
        <v>1</v>
      </c>
      <c r="V473" t="s">
        <v>270</v>
      </c>
      <c r="W473" t="s">
        <v>167</v>
      </c>
      <c r="X473">
        <v>2</v>
      </c>
      <c r="Y473">
        <v>2</v>
      </c>
      <c r="Z473">
        <v>0</v>
      </c>
      <c r="AA473">
        <v>0</v>
      </c>
      <c r="AB473">
        <v>0</v>
      </c>
      <c r="AC473">
        <v>0</v>
      </c>
      <c r="AD473">
        <v>0</v>
      </c>
      <c r="AE473">
        <v>0</v>
      </c>
    </row>
    <row r="474" spans="1:31" x14ac:dyDescent="0.3">
      <c r="A474" t="s">
        <v>556</v>
      </c>
      <c r="B474" t="s">
        <v>3711</v>
      </c>
      <c r="C474" t="s">
        <v>274</v>
      </c>
      <c r="D474" t="s">
        <v>3712</v>
      </c>
      <c r="E474" t="s">
        <v>12282</v>
      </c>
      <c r="F474" t="s">
        <v>885</v>
      </c>
      <c r="G474" t="s">
        <v>3287</v>
      </c>
      <c r="I474" t="s">
        <v>461</v>
      </c>
      <c r="J474" t="s">
        <v>266</v>
      </c>
      <c r="K474" t="s">
        <v>3713</v>
      </c>
      <c r="L474" t="s">
        <v>8628</v>
      </c>
      <c r="M474" t="s">
        <v>557</v>
      </c>
      <c r="N474" t="s">
        <v>556</v>
      </c>
      <c r="O474">
        <v>17</v>
      </c>
      <c r="P474" t="s">
        <v>273</v>
      </c>
      <c r="Q474">
        <v>0.32</v>
      </c>
      <c r="S474">
        <v>2</v>
      </c>
      <c r="T474" s="108">
        <v>0.64</v>
      </c>
      <c r="U474">
        <v>1</v>
      </c>
      <c r="V474" t="s">
        <v>270</v>
      </c>
      <c r="W474" t="s">
        <v>167</v>
      </c>
      <c r="X474">
        <v>2</v>
      </c>
      <c r="Y474">
        <v>0</v>
      </c>
      <c r="Z474">
        <v>0</v>
      </c>
      <c r="AA474">
        <v>2</v>
      </c>
      <c r="AB474">
        <v>0</v>
      </c>
      <c r="AC474">
        <v>0</v>
      </c>
      <c r="AD474">
        <v>0</v>
      </c>
      <c r="AE474">
        <v>0</v>
      </c>
    </row>
    <row r="475" spans="1:31" x14ac:dyDescent="0.3">
      <c r="A475" t="s">
        <v>556</v>
      </c>
      <c r="B475" t="s">
        <v>15980</v>
      </c>
      <c r="C475" t="s">
        <v>274</v>
      </c>
      <c r="D475" t="s">
        <v>15981</v>
      </c>
      <c r="E475" t="s">
        <v>12280</v>
      </c>
      <c r="F475" t="s">
        <v>1039</v>
      </c>
      <c r="G475" t="s">
        <v>3287</v>
      </c>
      <c r="I475" t="s">
        <v>461</v>
      </c>
      <c r="J475" t="s">
        <v>266</v>
      </c>
      <c r="K475" t="s">
        <v>15982</v>
      </c>
      <c r="L475" t="s">
        <v>17430</v>
      </c>
      <c r="M475" t="s">
        <v>555</v>
      </c>
      <c r="N475" t="s">
        <v>556</v>
      </c>
      <c r="O475">
        <v>1</v>
      </c>
      <c r="P475" t="s">
        <v>282</v>
      </c>
      <c r="Q475">
        <v>3</v>
      </c>
      <c r="S475">
        <v>6</v>
      </c>
      <c r="T475" s="108">
        <v>18</v>
      </c>
      <c r="U475">
        <v>1</v>
      </c>
      <c r="V475" t="s">
        <v>270</v>
      </c>
      <c r="W475" t="s">
        <v>167</v>
      </c>
      <c r="X475">
        <v>2</v>
      </c>
      <c r="Y475">
        <v>2</v>
      </c>
      <c r="Z475">
        <v>0</v>
      </c>
      <c r="AA475">
        <v>2</v>
      </c>
      <c r="AB475">
        <v>0</v>
      </c>
      <c r="AC475">
        <v>2</v>
      </c>
      <c r="AD475">
        <v>0</v>
      </c>
      <c r="AE475">
        <v>0</v>
      </c>
    </row>
    <row r="476" spans="1:31" x14ac:dyDescent="0.3">
      <c r="A476" t="s">
        <v>556</v>
      </c>
      <c r="B476" t="s">
        <v>15980</v>
      </c>
      <c r="C476" t="s">
        <v>274</v>
      </c>
      <c r="D476" t="s">
        <v>15981</v>
      </c>
      <c r="E476" t="s">
        <v>12280</v>
      </c>
      <c r="F476" t="s">
        <v>1039</v>
      </c>
      <c r="G476" t="s">
        <v>3287</v>
      </c>
      <c r="I476" t="s">
        <v>461</v>
      </c>
      <c r="J476" t="s">
        <v>266</v>
      </c>
      <c r="K476" t="s">
        <v>15982</v>
      </c>
      <c r="L476" t="s">
        <v>17430</v>
      </c>
      <c r="M476" t="s">
        <v>555</v>
      </c>
      <c r="N476" t="s">
        <v>556</v>
      </c>
      <c r="O476">
        <v>1</v>
      </c>
      <c r="P476" t="s">
        <v>282</v>
      </c>
      <c r="Q476">
        <v>3</v>
      </c>
      <c r="S476">
        <v>6</v>
      </c>
      <c r="T476" s="108">
        <v>18</v>
      </c>
      <c r="U476">
        <v>1</v>
      </c>
      <c r="V476" t="s">
        <v>270</v>
      </c>
      <c r="W476" t="s">
        <v>167</v>
      </c>
      <c r="X476">
        <v>3</v>
      </c>
      <c r="Y476">
        <v>3</v>
      </c>
      <c r="Z476">
        <v>0</v>
      </c>
      <c r="AA476">
        <v>3</v>
      </c>
      <c r="AB476">
        <v>0</v>
      </c>
      <c r="AC476">
        <v>0</v>
      </c>
      <c r="AD476">
        <v>0</v>
      </c>
      <c r="AE476">
        <v>0</v>
      </c>
    </row>
    <row r="477" spans="1:31" x14ac:dyDescent="0.3">
      <c r="A477" t="s">
        <v>556</v>
      </c>
      <c r="B477" t="s">
        <v>15980</v>
      </c>
      <c r="C477" t="s">
        <v>274</v>
      </c>
      <c r="D477" t="s">
        <v>15981</v>
      </c>
      <c r="E477" t="s">
        <v>12280</v>
      </c>
      <c r="F477" t="s">
        <v>1039</v>
      </c>
      <c r="G477" t="s">
        <v>3287</v>
      </c>
      <c r="I477" t="s">
        <v>461</v>
      </c>
      <c r="J477" t="s">
        <v>266</v>
      </c>
      <c r="K477" t="s">
        <v>15982</v>
      </c>
      <c r="L477" t="s">
        <v>17430</v>
      </c>
      <c r="M477" t="s">
        <v>557</v>
      </c>
      <c r="N477" t="s">
        <v>556</v>
      </c>
      <c r="O477">
        <v>2</v>
      </c>
      <c r="P477" t="s">
        <v>272</v>
      </c>
      <c r="Q477">
        <v>3</v>
      </c>
      <c r="S477">
        <v>9</v>
      </c>
      <c r="T477" s="108">
        <v>27</v>
      </c>
      <c r="U477">
        <v>1</v>
      </c>
      <c r="V477" t="s">
        <v>270</v>
      </c>
      <c r="W477" t="s">
        <v>167</v>
      </c>
      <c r="X477">
        <v>3</v>
      </c>
      <c r="Y477">
        <v>3</v>
      </c>
      <c r="Z477">
        <v>0</v>
      </c>
      <c r="AA477">
        <v>3</v>
      </c>
      <c r="AB477">
        <v>0</v>
      </c>
      <c r="AC477">
        <v>3</v>
      </c>
      <c r="AD477">
        <v>0</v>
      </c>
      <c r="AE477">
        <v>0</v>
      </c>
    </row>
    <row r="478" spans="1:31" x14ac:dyDescent="0.3">
      <c r="A478" t="s">
        <v>556</v>
      </c>
      <c r="B478" t="s">
        <v>15980</v>
      </c>
      <c r="C478" t="s">
        <v>274</v>
      </c>
      <c r="D478" t="s">
        <v>15981</v>
      </c>
      <c r="E478" t="s">
        <v>12280</v>
      </c>
      <c r="F478" t="s">
        <v>1039</v>
      </c>
      <c r="G478" t="s">
        <v>3287</v>
      </c>
      <c r="I478" t="s">
        <v>461</v>
      </c>
      <c r="J478" t="s">
        <v>266</v>
      </c>
      <c r="K478" t="s">
        <v>15982</v>
      </c>
      <c r="L478" t="s">
        <v>17430</v>
      </c>
      <c r="M478" t="s">
        <v>557</v>
      </c>
      <c r="N478" t="s">
        <v>556</v>
      </c>
      <c r="O478">
        <v>20</v>
      </c>
      <c r="P478" t="s">
        <v>425</v>
      </c>
      <c r="Q478">
        <v>0.32</v>
      </c>
      <c r="S478">
        <v>1</v>
      </c>
      <c r="T478" s="108">
        <v>0.32</v>
      </c>
      <c r="U478">
        <v>1</v>
      </c>
      <c r="V478" t="s">
        <v>270</v>
      </c>
      <c r="W478" t="s">
        <v>167</v>
      </c>
      <c r="X478">
        <v>1</v>
      </c>
      <c r="Y478">
        <v>0</v>
      </c>
      <c r="Z478">
        <v>0</v>
      </c>
      <c r="AA478">
        <v>1</v>
      </c>
      <c r="AB478">
        <v>0</v>
      </c>
      <c r="AC478">
        <v>0</v>
      </c>
      <c r="AD478">
        <v>0</v>
      </c>
      <c r="AE478">
        <v>0</v>
      </c>
    </row>
    <row r="479" spans="1:31" x14ac:dyDescent="0.3">
      <c r="A479" t="s">
        <v>556</v>
      </c>
      <c r="B479" t="s">
        <v>15980</v>
      </c>
      <c r="C479" t="s">
        <v>274</v>
      </c>
      <c r="D479" t="s">
        <v>15981</v>
      </c>
      <c r="E479" t="s">
        <v>12280</v>
      </c>
      <c r="F479" t="s">
        <v>1039</v>
      </c>
      <c r="G479" t="s">
        <v>3287</v>
      </c>
      <c r="I479" t="s">
        <v>461</v>
      </c>
      <c r="J479" t="s">
        <v>266</v>
      </c>
      <c r="K479" t="s">
        <v>15982</v>
      </c>
      <c r="L479" t="s">
        <v>17430</v>
      </c>
      <c r="M479" t="s">
        <v>557</v>
      </c>
      <c r="N479" t="s">
        <v>556</v>
      </c>
      <c r="O479">
        <v>27</v>
      </c>
      <c r="P479" t="s">
        <v>425</v>
      </c>
      <c r="Q479">
        <v>0.32</v>
      </c>
      <c r="S479">
        <v>1</v>
      </c>
      <c r="T479" s="108">
        <v>0.32</v>
      </c>
      <c r="U479">
        <v>1</v>
      </c>
      <c r="V479" t="s">
        <v>270</v>
      </c>
      <c r="W479" t="s">
        <v>167</v>
      </c>
      <c r="X479">
        <v>1</v>
      </c>
      <c r="Y479">
        <v>0</v>
      </c>
      <c r="Z479">
        <v>0</v>
      </c>
      <c r="AA479">
        <v>1</v>
      </c>
      <c r="AB479">
        <v>0</v>
      </c>
      <c r="AC479">
        <v>0</v>
      </c>
      <c r="AD479">
        <v>0</v>
      </c>
      <c r="AE479">
        <v>0</v>
      </c>
    </row>
    <row r="480" spans="1:31" x14ac:dyDescent="0.3">
      <c r="A480" t="s">
        <v>556</v>
      </c>
      <c r="B480" t="s">
        <v>15980</v>
      </c>
      <c r="C480" t="s">
        <v>274</v>
      </c>
      <c r="D480" t="s">
        <v>15981</v>
      </c>
      <c r="E480" t="s">
        <v>12280</v>
      </c>
      <c r="F480" t="s">
        <v>1039</v>
      </c>
      <c r="G480" t="s">
        <v>3287</v>
      </c>
      <c r="I480" t="s">
        <v>461</v>
      </c>
      <c r="J480" t="s">
        <v>266</v>
      </c>
      <c r="K480" t="s">
        <v>15982</v>
      </c>
      <c r="L480" t="s">
        <v>17430</v>
      </c>
      <c r="M480" t="s">
        <v>557</v>
      </c>
      <c r="N480" t="s">
        <v>556</v>
      </c>
      <c r="O480">
        <v>20</v>
      </c>
      <c r="P480" t="s">
        <v>17796</v>
      </c>
      <c r="Q480">
        <v>1</v>
      </c>
      <c r="S480">
        <v>1</v>
      </c>
      <c r="T480" s="108">
        <v>1</v>
      </c>
      <c r="U480">
        <v>1</v>
      </c>
      <c r="V480" t="s">
        <v>270</v>
      </c>
      <c r="W480" t="s">
        <v>167</v>
      </c>
      <c r="X480">
        <v>1</v>
      </c>
      <c r="Y480">
        <v>0</v>
      </c>
      <c r="Z480">
        <v>0</v>
      </c>
      <c r="AA480">
        <v>1</v>
      </c>
      <c r="AB480">
        <v>0</v>
      </c>
      <c r="AC480">
        <v>0</v>
      </c>
      <c r="AD480">
        <v>0</v>
      </c>
      <c r="AE480">
        <v>0</v>
      </c>
    </row>
    <row r="481" spans="1:31" x14ac:dyDescent="0.3">
      <c r="A481" t="s">
        <v>556</v>
      </c>
      <c r="B481" t="s">
        <v>4623</v>
      </c>
      <c r="C481" t="s">
        <v>274</v>
      </c>
      <c r="D481" t="s">
        <v>4624</v>
      </c>
      <c r="E481" t="s">
        <v>12167</v>
      </c>
      <c r="F481" t="s">
        <v>2386</v>
      </c>
      <c r="G481" t="s">
        <v>4403</v>
      </c>
      <c r="I481" t="s">
        <v>461</v>
      </c>
      <c r="J481" t="s">
        <v>266</v>
      </c>
      <c r="K481" t="s">
        <v>4625</v>
      </c>
      <c r="L481" t="s">
        <v>17429</v>
      </c>
      <c r="M481" t="s">
        <v>557</v>
      </c>
      <c r="N481" t="s">
        <v>556</v>
      </c>
      <c r="O481">
        <v>2</v>
      </c>
      <c r="P481" t="s">
        <v>272</v>
      </c>
      <c r="Q481">
        <v>6</v>
      </c>
      <c r="S481">
        <v>1</v>
      </c>
      <c r="T481" s="108">
        <v>6</v>
      </c>
      <c r="U481">
        <v>1</v>
      </c>
      <c r="V481" t="s">
        <v>270</v>
      </c>
      <c r="W481" t="s">
        <v>167</v>
      </c>
      <c r="X481">
        <v>1</v>
      </c>
      <c r="Y481">
        <v>0</v>
      </c>
      <c r="Z481">
        <v>0</v>
      </c>
      <c r="AA481">
        <v>0</v>
      </c>
      <c r="AB481">
        <v>1</v>
      </c>
      <c r="AC481">
        <v>0</v>
      </c>
      <c r="AD481">
        <v>0</v>
      </c>
      <c r="AE481">
        <v>0</v>
      </c>
    </row>
    <row r="482" spans="1:31" x14ac:dyDescent="0.3">
      <c r="A482" t="s">
        <v>556</v>
      </c>
      <c r="B482" t="s">
        <v>4623</v>
      </c>
      <c r="C482" t="s">
        <v>294</v>
      </c>
      <c r="D482" t="s">
        <v>4624</v>
      </c>
      <c r="E482" t="s">
        <v>12167</v>
      </c>
      <c r="F482" t="s">
        <v>2386</v>
      </c>
      <c r="G482" t="s">
        <v>4403</v>
      </c>
      <c r="I482" t="s">
        <v>461</v>
      </c>
      <c r="J482" t="s">
        <v>266</v>
      </c>
      <c r="K482" t="s">
        <v>4625</v>
      </c>
      <c r="L482" t="s">
        <v>17429</v>
      </c>
      <c r="M482" t="s">
        <v>557</v>
      </c>
      <c r="N482" t="s">
        <v>556</v>
      </c>
      <c r="O482">
        <v>20</v>
      </c>
      <c r="P482" t="s">
        <v>425</v>
      </c>
      <c r="Q482">
        <v>0.32</v>
      </c>
      <c r="S482">
        <v>6</v>
      </c>
      <c r="T482" s="108">
        <v>1.92</v>
      </c>
      <c r="U482">
        <v>1</v>
      </c>
      <c r="V482" t="s">
        <v>270</v>
      </c>
      <c r="W482" t="s">
        <v>167</v>
      </c>
      <c r="X482">
        <v>3</v>
      </c>
      <c r="Y482">
        <v>3</v>
      </c>
      <c r="Z482">
        <v>0</v>
      </c>
      <c r="AA482">
        <v>0</v>
      </c>
      <c r="AB482">
        <v>3</v>
      </c>
      <c r="AC482">
        <v>0</v>
      </c>
      <c r="AD482">
        <v>0</v>
      </c>
      <c r="AE482">
        <v>0</v>
      </c>
    </row>
    <row r="483" spans="1:31" x14ac:dyDescent="0.3">
      <c r="A483" t="s">
        <v>556</v>
      </c>
      <c r="B483" t="s">
        <v>4623</v>
      </c>
      <c r="C483" t="s">
        <v>294</v>
      </c>
      <c r="D483" t="s">
        <v>4624</v>
      </c>
      <c r="E483" t="s">
        <v>12167</v>
      </c>
      <c r="F483" t="s">
        <v>2386</v>
      </c>
      <c r="G483" t="s">
        <v>4403</v>
      </c>
      <c r="I483" t="s">
        <v>461</v>
      </c>
      <c r="J483" t="s">
        <v>266</v>
      </c>
      <c r="K483" t="s">
        <v>4625</v>
      </c>
      <c r="L483" t="s">
        <v>17429</v>
      </c>
      <c r="M483" t="s">
        <v>557</v>
      </c>
      <c r="N483" t="s">
        <v>556</v>
      </c>
      <c r="O483">
        <v>27</v>
      </c>
      <c r="P483" t="s">
        <v>273</v>
      </c>
      <c r="Q483">
        <v>0.48</v>
      </c>
      <c r="S483">
        <v>6</v>
      </c>
      <c r="T483" s="108">
        <v>2.88</v>
      </c>
      <c r="U483">
        <v>1</v>
      </c>
      <c r="V483" t="s">
        <v>270</v>
      </c>
      <c r="W483" t="s">
        <v>167</v>
      </c>
      <c r="X483">
        <v>6</v>
      </c>
      <c r="Y483">
        <v>0</v>
      </c>
      <c r="Z483">
        <v>0</v>
      </c>
      <c r="AA483">
        <v>6</v>
      </c>
      <c r="AB483">
        <v>0</v>
      </c>
      <c r="AC483">
        <v>0</v>
      </c>
      <c r="AD483">
        <v>0</v>
      </c>
      <c r="AE483">
        <v>0</v>
      </c>
    </row>
    <row r="484" spans="1:31" x14ac:dyDescent="0.3">
      <c r="A484" t="s">
        <v>556</v>
      </c>
      <c r="B484" t="s">
        <v>4623</v>
      </c>
      <c r="C484" t="s">
        <v>294</v>
      </c>
      <c r="D484" t="s">
        <v>4624</v>
      </c>
      <c r="E484" t="s">
        <v>12167</v>
      </c>
      <c r="F484" t="s">
        <v>2386</v>
      </c>
      <c r="G484" t="s">
        <v>4403</v>
      </c>
      <c r="I484" t="s">
        <v>461</v>
      </c>
      <c r="J484" t="s">
        <v>266</v>
      </c>
      <c r="K484" t="s">
        <v>4625</v>
      </c>
      <c r="L484" t="s">
        <v>17429</v>
      </c>
      <c r="M484" t="s">
        <v>557</v>
      </c>
      <c r="N484" t="s">
        <v>556</v>
      </c>
      <c r="O484">
        <v>27</v>
      </c>
      <c r="P484" t="s">
        <v>273</v>
      </c>
      <c r="Q484">
        <v>0.32</v>
      </c>
      <c r="S484">
        <v>3</v>
      </c>
      <c r="T484" s="108">
        <v>0.96</v>
      </c>
      <c r="U484">
        <v>1</v>
      </c>
      <c r="V484" t="s">
        <v>270</v>
      </c>
      <c r="W484" t="s">
        <v>167</v>
      </c>
      <c r="X484">
        <v>3</v>
      </c>
      <c r="Y484">
        <v>0</v>
      </c>
      <c r="Z484">
        <v>0</v>
      </c>
      <c r="AA484">
        <v>3</v>
      </c>
      <c r="AB484">
        <v>0</v>
      </c>
      <c r="AC484">
        <v>0</v>
      </c>
      <c r="AD484">
        <v>0</v>
      </c>
      <c r="AE484">
        <v>0</v>
      </c>
    </row>
    <row r="485" spans="1:31" x14ac:dyDescent="0.3">
      <c r="A485" t="s">
        <v>556</v>
      </c>
      <c r="B485" t="s">
        <v>3981</v>
      </c>
      <c r="C485" t="s">
        <v>274</v>
      </c>
      <c r="D485" t="s">
        <v>3982</v>
      </c>
      <c r="E485" t="s">
        <v>12195</v>
      </c>
      <c r="F485" t="s">
        <v>2309</v>
      </c>
      <c r="G485" t="s">
        <v>3983</v>
      </c>
      <c r="I485" t="s">
        <v>461</v>
      </c>
      <c r="J485" t="s">
        <v>266</v>
      </c>
      <c r="K485" t="s">
        <v>3984</v>
      </c>
      <c r="L485" t="s">
        <v>3985</v>
      </c>
      <c r="M485" t="s">
        <v>557</v>
      </c>
      <c r="N485" t="s">
        <v>556</v>
      </c>
      <c r="O485">
        <v>25</v>
      </c>
      <c r="P485" t="s">
        <v>273</v>
      </c>
      <c r="Q485">
        <v>0.48</v>
      </c>
      <c r="S485">
        <v>2</v>
      </c>
      <c r="T485" s="108">
        <v>0.96</v>
      </c>
      <c r="U485">
        <v>1</v>
      </c>
      <c r="V485" t="s">
        <v>270</v>
      </c>
      <c r="W485" t="s">
        <v>167</v>
      </c>
      <c r="X485">
        <v>2</v>
      </c>
      <c r="Y485">
        <v>2</v>
      </c>
      <c r="Z485">
        <v>0</v>
      </c>
      <c r="AA485">
        <v>0</v>
      </c>
      <c r="AB485">
        <v>0</v>
      </c>
      <c r="AC485">
        <v>0</v>
      </c>
      <c r="AD485">
        <v>0</v>
      </c>
      <c r="AE485">
        <v>0</v>
      </c>
    </row>
    <row r="486" spans="1:31" x14ac:dyDescent="0.3">
      <c r="A486" t="s">
        <v>556</v>
      </c>
      <c r="B486" t="s">
        <v>15903</v>
      </c>
      <c r="C486" t="s">
        <v>262</v>
      </c>
      <c r="D486" t="s">
        <v>15904</v>
      </c>
      <c r="E486" t="s">
        <v>15905</v>
      </c>
      <c r="F486" t="s">
        <v>481</v>
      </c>
      <c r="G486" t="s">
        <v>15906</v>
      </c>
      <c r="I486" t="s">
        <v>461</v>
      </c>
      <c r="J486" t="s">
        <v>266</v>
      </c>
      <c r="K486" t="s">
        <v>1611</v>
      </c>
      <c r="L486" t="s">
        <v>4565</v>
      </c>
      <c r="M486" t="s">
        <v>555</v>
      </c>
      <c r="N486" t="s">
        <v>556</v>
      </c>
      <c r="O486">
        <v>1</v>
      </c>
      <c r="P486" t="s">
        <v>266</v>
      </c>
      <c r="Q486">
        <v>0.32</v>
      </c>
      <c r="S486">
        <v>1</v>
      </c>
      <c r="T486" s="108">
        <v>0.32</v>
      </c>
      <c r="U486">
        <v>1</v>
      </c>
      <c r="V486" t="s">
        <v>270</v>
      </c>
      <c r="W486" t="s">
        <v>167</v>
      </c>
      <c r="X486">
        <v>1</v>
      </c>
      <c r="Y486">
        <v>0</v>
      </c>
      <c r="Z486">
        <v>0</v>
      </c>
      <c r="AA486">
        <v>1</v>
      </c>
      <c r="AB486">
        <v>0</v>
      </c>
      <c r="AC486">
        <v>0</v>
      </c>
      <c r="AD486">
        <v>0</v>
      </c>
      <c r="AE486">
        <v>0</v>
      </c>
    </row>
    <row r="487" spans="1:31" x14ac:dyDescent="0.3">
      <c r="A487" t="s">
        <v>556</v>
      </c>
      <c r="B487" t="s">
        <v>15903</v>
      </c>
      <c r="C487" t="s">
        <v>262</v>
      </c>
      <c r="D487" t="s">
        <v>15904</v>
      </c>
      <c r="E487" t="s">
        <v>15905</v>
      </c>
      <c r="F487" t="s">
        <v>481</v>
      </c>
      <c r="G487" t="s">
        <v>15906</v>
      </c>
      <c r="I487" t="s">
        <v>461</v>
      </c>
      <c r="J487" t="s">
        <v>266</v>
      </c>
      <c r="K487" t="s">
        <v>1611</v>
      </c>
      <c r="L487" t="s">
        <v>4565</v>
      </c>
      <c r="M487" t="s">
        <v>557</v>
      </c>
      <c r="N487" t="s">
        <v>556</v>
      </c>
      <c r="O487">
        <v>2</v>
      </c>
      <c r="P487" t="s">
        <v>288</v>
      </c>
      <c r="Q487">
        <v>0.32</v>
      </c>
      <c r="S487">
        <v>1</v>
      </c>
      <c r="T487" s="108">
        <v>0.32</v>
      </c>
      <c r="U487">
        <v>1</v>
      </c>
      <c r="V487" t="s">
        <v>270</v>
      </c>
      <c r="W487" t="s">
        <v>167</v>
      </c>
      <c r="X487">
        <v>1</v>
      </c>
      <c r="Y487">
        <v>0</v>
      </c>
      <c r="Z487">
        <v>0</v>
      </c>
      <c r="AA487">
        <v>1</v>
      </c>
      <c r="AB487">
        <v>0</v>
      </c>
      <c r="AC487">
        <v>0</v>
      </c>
      <c r="AD487">
        <v>0</v>
      </c>
      <c r="AE487">
        <v>0</v>
      </c>
    </row>
    <row r="488" spans="1:31" x14ac:dyDescent="0.3">
      <c r="A488" t="s">
        <v>556</v>
      </c>
      <c r="B488" t="s">
        <v>15903</v>
      </c>
      <c r="C488" t="s">
        <v>262</v>
      </c>
      <c r="D488" t="s">
        <v>15904</v>
      </c>
      <c r="E488" t="s">
        <v>15905</v>
      </c>
      <c r="F488" t="s">
        <v>481</v>
      </c>
      <c r="G488" t="s">
        <v>15906</v>
      </c>
      <c r="I488" t="s">
        <v>461</v>
      </c>
      <c r="J488" t="s">
        <v>266</v>
      </c>
      <c r="K488" t="s">
        <v>1611</v>
      </c>
      <c r="L488" t="s">
        <v>4565</v>
      </c>
      <c r="M488" t="s">
        <v>557</v>
      </c>
      <c r="N488" t="s">
        <v>556</v>
      </c>
      <c r="O488">
        <v>17</v>
      </c>
      <c r="P488" t="s">
        <v>273</v>
      </c>
      <c r="Q488">
        <v>0.32</v>
      </c>
      <c r="S488">
        <v>1</v>
      </c>
      <c r="T488" s="108">
        <v>0.32</v>
      </c>
      <c r="U488">
        <v>1</v>
      </c>
      <c r="V488" t="s">
        <v>270</v>
      </c>
      <c r="W488" t="s">
        <v>167</v>
      </c>
      <c r="X488">
        <v>1</v>
      </c>
      <c r="Y488">
        <v>0</v>
      </c>
      <c r="Z488">
        <v>0</v>
      </c>
      <c r="AA488">
        <v>1</v>
      </c>
      <c r="AB488">
        <v>0</v>
      </c>
      <c r="AC488">
        <v>0</v>
      </c>
      <c r="AD488">
        <v>0</v>
      </c>
      <c r="AE488">
        <v>0</v>
      </c>
    </row>
    <row r="489" spans="1:31" x14ac:dyDescent="0.3">
      <c r="A489" t="s">
        <v>16686</v>
      </c>
      <c r="B489" t="s">
        <v>27099</v>
      </c>
      <c r="C489" t="s">
        <v>274</v>
      </c>
      <c r="D489" t="s">
        <v>27100</v>
      </c>
      <c r="E489" t="s">
        <v>27101</v>
      </c>
      <c r="F489" t="s">
        <v>3656</v>
      </c>
      <c r="G489" t="s">
        <v>27102</v>
      </c>
      <c r="I489" t="s">
        <v>461</v>
      </c>
      <c r="J489" t="s">
        <v>266</v>
      </c>
      <c r="K489" t="s">
        <v>27103</v>
      </c>
      <c r="L489" t="s">
        <v>27104</v>
      </c>
      <c r="M489" t="s">
        <v>2312</v>
      </c>
      <c r="N489" t="s">
        <v>16686</v>
      </c>
      <c r="O489">
        <v>4</v>
      </c>
      <c r="P489" t="s">
        <v>3206</v>
      </c>
      <c r="Q489">
        <v>10</v>
      </c>
      <c r="S489">
        <v>0</v>
      </c>
      <c r="T489" s="108">
        <v>0</v>
      </c>
      <c r="U489">
        <v>0</v>
      </c>
      <c r="W489" t="s">
        <v>171</v>
      </c>
      <c r="X489">
        <v>1</v>
      </c>
      <c r="Y489">
        <v>0</v>
      </c>
      <c r="Z489">
        <v>0</v>
      </c>
      <c r="AA489">
        <v>0</v>
      </c>
      <c r="AB489">
        <v>0</v>
      </c>
      <c r="AC489">
        <v>0</v>
      </c>
      <c r="AD489">
        <v>0</v>
      </c>
      <c r="AE489">
        <v>0</v>
      </c>
    </row>
    <row r="490" spans="1:31" x14ac:dyDescent="0.3">
      <c r="A490" t="s">
        <v>16686</v>
      </c>
      <c r="B490" t="s">
        <v>8464</v>
      </c>
      <c r="C490" t="s">
        <v>294</v>
      </c>
      <c r="D490" t="s">
        <v>10525</v>
      </c>
      <c r="E490" t="s">
        <v>17129</v>
      </c>
      <c r="F490" t="s">
        <v>8465</v>
      </c>
      <c r="G490" t="s">
        <v>2334</v>
      </c>
      <c r="I490" t="s">
        <v>461</v>
      </c>
      <c r="J490" t="s">
        <v>266</v>
      </c>
      <c r="K490" t="s">
        <v>2332</v>
      </c>
      <c r="L490" t="s">
        <v>8466</v>
      </c>
      <c r="M490" t="s">
        <v>2312</v>
      </c>
      <c r="N490" t="s">
        <v>16686</v>
      </c>
      <c r="O490">
        <v>17</v>
      </c>
      <c r="P490" t="s">
        <v>3206</v>
      </c>
      <c r="Q490">
        <v>30</v>
      </c>
      <c r="S490">
        <v>0</v>
      </c>
      <c r="T490" s="108">
        <v>0</v>
      </c>
      <c r="U490">
        <v>0</v>
      </c>
      <c r="W490" t="s">
        <v>171</v>
      </c>
      <c r="X490">
        <v>1</v>
      </c>
      <c r="Y490">
        <v>0</v>
      </c>
      <c r="Z490">
        <v>0</v>
      </c>
      <c r="AA490">
        <v>0</v>
      </c>
      <c r="AB490">
        <v>0</v>
      </c>
      <c r="AC490">
        <v>0</v>
      </c>
      <c r="AD490">
        <v>0</v>
      </c>
      <c r="AE490">
        <v>0</v>
      </c>
    </row>
    <row r="491" spans="1:31" x14ac:dyDescent="0.3">
      <c r="A491" t="s">
        <v>16686</v>
      </c>
      <c r="B491" t="s">
        <v>8464</v>
      </c>
      <c r="C491" t="s">
        <v>294</v>
      </c>
      <c r="D491" t="s">
        <v>10525</v>
      </c>
      <c r="E491" t="s">
        <v>17129</v>
      </c>
      <c r="F491" t="s">
        <v>8465</v>
      </c>
      <c r="G491" t="s">
        <v>2334</v>
      </c>
      <c r="I491" t="s">
        <v>461</v>
      </c>
      <c r="J491" t="s">
        <v>266</v>
      </c>
      <c r="K491" t="s">
        <v>2332</v>
      </c>
      <c r="L491" t="s">
        <v>8466</v>
      </c>
      <c r="M491" t="s">
        <v>2312</v>
      </c>
      <c r="N491" t="s">
        <v>16686</v>
      </c>
      <c r="O491">
        <v>17</v>
      </c>
      <c r="P491" t="s">
        <v>3206</v>
      </c>
      <c r="Q491">
        <v>30</v>
      </c>
      <c r="S491">
        <v>0</v>
      </c>
      <c r="T491" s="108">
        <v>0</v>
      </c>
      <c r="U491">
        <v>0</v>
      </c>
      <c r="W491" t="s">
        <v>171</v>
      </c>
      <c r="X491">
        <v>1</v>
      </c>
      <c r="Y491">
        <v>0</v>
      </c>
      <c r="Z491">
        <v>0</v>
      </c>
      <c r="AA491">
        <v>0</v>
      </c>
      <c r="AB491">
        <v>0</v>
      </c>
      <c r="AC491">
        <v>0</v>
      </c>
      <c r="AD491">
        <v>0</v>
      </c>
      <c r="AE491">
        <v>0</v>
      </c>
    </row>
    <row r="492" spans="1:31" x14ac:dyDescent="0.3">
      <c r="A492" t="s">
        <v>16686</v>
      </c>
      <c r="B492" t="s">
        <v>8464</v>
      </c>
      <c r="C492" t="s">
        <v>294</v>
      </c>
      <c r="D492" t="s">
        <v>10525</v>
      </c>
      <c r="E492" t="s">
        <v>17129</v>
      </c>
      <c r="F492" t="s">
        <v>8465</v>
      </c>
      <c r="G492" t="s">
        <v>2334</v>
      </c>
      <c r="I492" t="s">
        <v>461</v>
      </c>
      <c r="J492" t="s">
        <v>266</v>
      </c>
      <c r="K492" t="s">
        <v>2332</v>
      </c>
      <c r="L492" t="s">
        <v>8466</v>
      </c>
      <c r="M492" t="s">
        <v>2312</v>
      </c>
      <c r="N492" t="s">
        <v>16686</v>
      </c>
      <c r="O492">
        <v>17</v>
      </c>
      <c r="P492" t="s">
        <v>3206</v>
      </c>
      <c r="Q492">
        <v>30</v>
      </c>
      <c r="S492">
        <v>0</v>
      </c>
      <c r="T492" s="108">
        <v>0</v>
      </c>
      <c r="U492">
        <v>0</v>
      </c>
      <c r="W492" t="s">
        <v>171</v>
      </c>
      <c r="X492">
        <v>1</v>
      </c>
      <c r="Y492">
        <v>0</v>
      </c>
      <c r="Z492">
        <v>0</v>
      </c>
      <c r="AA492">
        <v>0</v>
      </c>
      <c r="AB492">
        <v>0</v>
      </c>
      <c r="AC492">
        <v>0</v>
      </c>
      <c r="AD492">
        <v>0</v>
      </c>
      <c r="AE492">
        <v>0</v>
      </c>
    </row>
    <row r="493" spans="1:31" x14ac:dyDescent="0.3">
      <c r="A493" t="s">
        <v>16686</v>
      </c>
      <c r="B493" t="s">
        <v>17068</v>
      </c>
      <c r="C493" t="s">
        <v>294</v>
      </c>
      <c r="D493" t="s">
        <v>17064</v>
      </c>
      <c r="E493" t="s">
        <v>17131</v>
      </c>
      <c r="F493" t="s">
        <v>17072</v>
      </c>
      <c r="G493" t="s">
        <v>2967</v>
      </c>
      <c r="I493" t="s">
        <v>461</v>
      </c>
      <c r="J493" t="s">
        <v>266</v>
      </c>
      <c r="K493" t="s">
        <v>17066</v>
      </c>
      <c r="L493" t="s">
        <v>17073</v>
      </c>
      <c r="M493" t="s">
        <v>2312</v>
      </c>
      <c r="N493" t="s">
        <v>16686</v>
      </c>
      <c r="O493">
        <v>17</v>
      </c>
      <c r="P493" t="s">
        <v>3206</v>
      </c>
      <c r="Q493">
        <v>20</v>
      </c>
      <c r="S493">
        <v>1</v>
      </c>
      <c r="T493" s="108">
        <v>20</v>
      </c>
      <c r="U493">
        <v>1</v>
      </c>
      <c r="V493" t="s">
        <v>270</v>
      </c>
      <c r="W493" t="s">
        <v>167</v>
      </c>
      <c r="X493">
        <v>1</v>
      </c>
      <c r="Y493">
        <v>0</v>
      </c>
      <c r="Z493">
        <v>0</v>
      </c>
      <c r="AA493">
        <v>0</v>
      </c>
      <c r="AB493">
        <v>0</v>
      </c>
      <c r="AC493">
        <v>1</v>
      </c>
      <c r="AD493">
        <v>0</v>
      </c>
      <c r="AE493">
        <v>0</v>
      </c>
    </row>
    <row r="494" spans="1:31" x14ac:dyDescent="0.3">
      <c r="A494" t="s">
        <v>556</v>
      </c>
      <c r="B494" t="s">
        <v>17431</v>
      </c>
      <c r="C494" t="s">
        <v>274</v>
      </c>
      <c r="D494" t="s">
        <v>17432</v>
      </c>
      <c r="E494" t="s">
        <v>12038</v>
      </c>
      <c r="F494" t="s">
        <v>3729</v>
      </c>
      <c r="G494" t="s">
        <v>645</v>
      </c>
      <c r="I494" t="s">
        <v>461</v>
      </c>
      <c r="J494" t="s">
        <v>266</v>
      </c>
      <c r="K494" t="s">
        <v>3730</v>
      </c>
      <c r="L494" t="s">
        <v>17322</v>
      </c>
      <c r="M494" t="s">
        <v>555</v>
      </c>
      <c r="N494" t="s">
        <v>556</v>
      </c>
      <c r="O494">
        <v>1</v>
      </c>
      <c r="P494" t="s">
        <v>266</v>
      </c>
      <c r="Q494">
        <v>0.32</v>
      </c>
      <c r="S494">
        <v>1</v>
      </c>
      <c r="T494" s="108">
        <v>0.32</v>
      </c>
      <c r="U494">
        <v>1</v>
      </c>
      <c r="V494" t="s">
        <v>270</v>
      </c>
      <c r="W494" t="s">
        <v>167</v>
      </c>
      <c r="X494">
        <v>1</v>
      </c>
      <c r="Y494">
        <v>0</v>
      </c>
      <c r="Z494">
        <v>1</v>
      </c>
      <c r="AA494">
        <v>0</v>
      </c>
      <c r="AB494">
        <v>0</v>
      </c>
      <c r="AC494">
        <v>0</v>
      </c>
      <c r="AD494">
        <v>0</v>
      </c>
      <c r="AE494">
        <v>0</v>
      </c>
    </row>
    <row r="495" spans="1:31" x14ac:dyDescent="0.3">
      <c r="A495" t="s">
        <v>556</v>
      </c>
      <c r="B495" t="s">
        <v>17431</v>
      </c>
      <c r="C495" t="s">
        <v>274</v>
      </c>
      <c r="D495" t="s">
        <v>17432</v>
      </c>
      <c r="E495" t="s">
        <v>12038</v>
      </c>
      <c r="F495" t="s">
        <v>3729</v>
      </c>
      <c r="G495" t="s">
        <v>645</v>
      </c>
      <c r="I495" t="s">
        <v>461</v>
      </c>
      <c r="J495" t="s">
        <v>266</v>
      </c>
      <c r="K495" t="s">
        <v>3730</v>
      </c>
      <c r="L495" t="s">
        <v>17322</v>
      </c>
      <c r="M495" t="s">
        <v>557</v>
      </c>
      <c r="N495" t="s">
        <v>556</v>
      </c>
      <c r="O495">
        <v>2</v>
      </c>
      <c r="P495" t="s">
        <v>288</v>
      </c>
      <c r="Q495">
        <v>0.48</v>
      </c>
      <c r="S495">
        <v>2</v>
      </c>
      <c r="T495" s="108">
        <v>0.96</v>
      </c>
      <c r="U495">
        <v>1</v>
      </c>
      <c r="V495" t="s">
        <v>270</v>
      </c>
      <c r="W495" t="s">
        <v>167</v>
      </c>
      <c r="X495">
        <v>2</v>
      </c>
      <c r="Y495">
        <v>0</v>
      </c>
      <c r="Z495">
        <v>0</v>
      </c>
      <c r="AA495">
        <v>0</v>
      </c>
      <c r="AB495">
        <v>0</v>
      </c>
      <c r="AC495">
        <v>2</v>
      </c>
      <c r="AD495">
        <v>0</v>
      </c>
      <c r="AE495">
        <v>0</v>
      </c>
    </row>
    <row r="496" spans="1:31" x14ac:dyDescent="0.3">
      <c r="A496" t="s">
        <v>556</v>
      </c>
      <c r="B496" t="s">
        <v>17431</v>
      </c>
      <c r="C496" t="s">
        <v>274</v>
      </c>
      <c r="D496" t="s">
        <v>17432</v>
      </c>
      <c r="E496" t="s">
        <v>12038</v>
      </c>
      <c r="F496" t="s">
        <v>3729</v>
      </c>
      <c r="G496" t="s">
        <v>645</v>
      </c>
      <c r="I496" t="s">
        <v>461</v>
      </c>
      <c r="J496" t="s">
        <v>266</v>
      </c>
      <c r="K496" t="s">
        <v>3730</v>
      </c>
      <c r="L496" t="s">
        <v>17322</v>
      </c>
      <c r="M496" t="s">
        <v>557</v>
      </c>
      <c r="N496" t="s">
        <v>556</v>
      </c>
      <c r="O496">
        <v>27</v>
      </c>
      <c r="P496" t="s">
        <v>273</v>
      </c>
      <c r="Q496">
        <v>0.32</v>
      </c>
      <c r="S496">
        <v>2</v>
      </c>
      <c r="T496" s="108">
        <v>0.64</v>
      </c>
      <c r="U496">
        <v>1</v>
      </c>
      <c r="V496" t="s">
        <v>270</v>
      </c>
      <c r="W496" t="s">
        <v>167</v>
      </c>
      <c r="X496">
        <v>2</v>
      </c>
      <c r="Y496">
        <v>2</v>
      </c>
      <c r="Z496">
        <v>0</v>
      </c>
      <c r="AA496">
        <v>0</v>
      </c>
      <c r="AB496">
        <v>0</v>
      </c>
      <c r="AC496">
        <v>0</v>
      </c>
      <c r="AD496">
        <v>0</v>
      </c>
      <c r="AE496">
        <v>0</v>
      </c>
    </row>
    <row r="497" spans="1:31" x14ac:dyDescent="0.3">
      <c r="A497" t="s">
        <v>556</v>
      </c>
      <c r="B497" t="s">
        <v>17589</v>
      </c>
      <c r="C497" t="s">
        <v>274</v>
      </c>
      <c r="D497" t="s">
        <v>17590</v>
      </c>
      <c r="E497" t="s">
        <v>17591</v>
      </c>
      <c r="F497" t="s">
        <v>4113</v>
      </c>
      <c r="G497" t="s">
        <v>645</v>
      </c>
      <c r="I497" t="s">
        <v>461</v>
      </c>
      <c r="J497" t="s">
        <v>266</v>
      </c>
      <c r="K497" t="s">
        <v>4068</v>
      </c>
      <c r="L497" t="s">
        <v>17407</v>
      </c>
      <c r="M497" t="s">
        <v>555</v>
      </c>
      <c r="N497" t="s">
        <v>556</v>
      </c>
      <c r="O497">
        <v>1</v>
      </c>
      <c r="P497" t="s">
        <v>282</v>
      </c>
      <c r="Q497">
        <v>1</v>
      </c>
      <c r="S497">
        <v>1</v>
      </c>
      <c r="T497" s="108">
        <v>1</v>
      </c>
      <c r="U497">
        <v>1</v>
      </c>
      <c r="V497" t="s">
        <v>270</v>
      </c>
      <c r="W497" t="s">
        <v>167</v>
      </c>
      <c r="X497">
        <v>1</v>
      </c>
      <c r="Y497">
        <v>1</v>
      </c>
      <c r="Z497">
        <v>0</v>
      </c>
      <c r="AA497">
        <v>0</v>
      </c>
      <c r="AB497">
        <v>0</v>
      </c>
      <c r="AC497">
        <v>0</v>
      </c>
      <c r="AD497">
        <v>0</v>
      </c>
      <c r="AE497">
        <v>0</v>
      </c>
    </row>
    <row r="498" spans="1:31" x14ac:dyDescent="0.3">
      <c r="A498" t="s">
        <v>556</v>
      </c>
      <c r="B498" t="s">
        <v>17589</v>
      </c>
      <c r="C498" t="s">
        <v>274</v>
      </c>
      <c r="D498" t="s">
        <v>17590</v>
      </c>
      <c r="E498" t="s">
        <v>17591</v>
      </c>
      <c r="F498" t="s">
        <v>4113</v>
      </c>
      <c r="G498" t="s">
        <v>645</v>
      </c>
      <c r="I498" t="s">
        <v>461</v>
      </c>
      <c r="J498" t="s">
        <v>266</v>
      </c>
      <c r="K498" t="s">
        <v>4068</v>
      </c>
      <c r="L498" t="s">
        <v>17407</v>
      </c>
      <c r="M498" t="s">
        <v>557</v>
      </c>
      <c r="N498" t="s">
        <v>556</v>
      </c>
      <c r="O498">
        <v>2</v>
      </c>
      <c r="P498" t="s">
        <v>288</v>
      </c>
      <c r="Q498">
        <v>0.48</v>
      </c>
      <c r="S498">
        <v>1</v>
      </c>
      <c r="T498" s="108">
        <v>0.48</v>
      </c>
      <c r="U498">
        <v>1</v>
      </c>
      <c r="V498" t="s">
        <v>270</v>
      </c>
      <c r="W498" t="s">
        <v>167</v>
      </c>
      <c r="X498">
        <v>1</v>
      </c>
      <c r="Y498">
        <v>1</v>
      </c>
      <c r="Z498">
        <v>0</v>
      </c>
      <c r="AA498">
        <v>0</v>
      </c>
      <c r="AB498">
        <v>0</v>
      </c>
      <c r="AC498">
        <v>0</v>
      </c>
      <c r="AD498">
        <v>0</v>
      </c>
      <c r="AE498">
        <v>0</v>
      </c>
    </row>
    <row r="499" spans="1:31" x14ac:dyDescent="0.3">
      <c r="A499" t="s">
        <v>556</v>
      </c>
      <c r="B499" t="s">
        <v>17589</v>
      </c>
      <c r="C499" t="s">
        <v>274</v>
      </c>
      <c r="D499" t="s">
        <v>17590</v>
      </c>
      <c r="E499" t="s">
        <v>17591</v>
      </c>
      <c r="F499" t="s">
        <v>4113</v>
      </c>
      <c r="G499" t="s">
        <v>645</v>
      </c>
      <c r="I499" t="s">
        <v>461</v>
      </c>
      <c r="J499" t="s">
        <v>266</v>
      </c>
      <c r="K499" t="s">
        <v>4068</v>
      </c>
      <c r="L499" t="s">
        <v>17407</v>
      </c>
      <c r="M499" t="s">
        <v>557</v>
      </c>
      <c r="N499" t="s">
        <v>556</v>
      </c>
      <c r="O499">
        <v>17</v>
      </c>
      <c r="P499" t="s">
        <v>273</v>
      </c>
      <c r="Q499">
        <v>0.32</v>
      </c>
      <c r="S499">
        <v>1</v>
      </c>
      <c r="T499" s="108">
        <v>0.32</v>
      </c>
      <c r="U499">
        <v>1</v>
      </c>
      <c r="V499" t="s">
        <v>270</v>
      </c>
      <c r="W499" t="s">
        <v>167</v>
      </c>
      <c r="X499">
        <v>1</v>
      </c>
      <c r="Y499">
        <v>1</v>
      </c>
      <c r="Z499">
        <v>0</v>
      </c>
      <c r="AA499">
        <v>0</v>
      </c>
      <c r="AB499">
        <v>0</v>
      </c>
      <c r="AC499">
        <v>0</v>
      </c>
      <c r="AD499">
        <v>0</v>
      </c>
      <c r="AE499">
        <v>0</v>
      </c>
    </row>
    <row r="500" spans="1:31" x14ac:dyDescent="0.3">
      <c r="A500" t="s">
        <v>556</v>
      </c>
      <c r="B500" t="s">
        <v>10751</v>
      </c>
      <c r="C500" t="s">
        <v>274</v>
      </c>
      <c r="D500" t="s">
        <v>10783</v>
      </c>
      <c r="E500" t="s">
        <v>12042</v>
      </c>
      <c r="F500" t="s">
        <v>10752</v>
      </c>
      <c r="G500" t="s">
        <v>645</v>
      </c>
      <c r="I500" t="s">
        <v>461</v>
      </c>
      <c r="J500" t="s">
        <v>266</v>
      </c>
      <c r="K500" t="s">
        <v>4068</v>
      </c>
      <c r="L500" t="s">
        <v>10753</v>
      </c>
      <c r="M500" t="s">
        <v>555</v>
      </c>
      <c r="N500" t="s">
        <v>556</v>
      </c>
      <c r="O500">
        <v>1</v>
      </c>
      <c r="P500" t="s">
        <v>266</v>
      </c>
      <c r="Q500">
        <v>0.17</v>
      </c>
      <c r="S500">
        <v>1</v>
      </c>
      <c r="T500" s="108">
        <v>0.17</v>
      </c>
      <c r="U500">
        <v>1</v>
      </c>
      <c r="V500" t="s">
        <v>270</v>
      </c>
      <c r="W500" t="s">
        <v>167</v>
      </c>
      <c r="X500">
        <v>1</v>
      </c>
      <c r="Y500">
        <v>0</v>
      </c>
      <c r="Z500">
        <v>1</v>
      </c>
      <c r="AA500">
        <v>0</v>
      </c>
      <c r="AB500">
        <v>0</v>
      </c>
      <c r="AC500">
        <v>0</v>
      </c>
      <c r="AD500">
        <v>0</v>
      </c>
      <c r="AE500">
        <v>0</v>
      </c>
    </row>
    <row r="501" spans="1:31" x14ac:dyDescent="0.3">
      <c r="A501" t="s">
        <v>556</v>
      </c>
      <c r="B501" t="s">
        <v>10751</v>
      </c>
      <c r="C501" t="s">
        <v>274</v>
      </c>
      <c r="D501" t="s">
        <v>10783</v>
      </c>
      <c r="E501" t="s">
        <v>12042</v>
      </c>
      <c r="F501" t="s">
        <v>10752</v>
      </c>
      <c r="G501" t="s">
        <v>645</v>
      </c>
      <c r="I501" t="s">
        <v>461</v>
      </c>
      <c r="J501" t="s">
        <v>266</v>
      </c>
      <c r="K501" t="s">
        <v>4068</v>
      </c>
      <c r="L501" t="s">
        <v>10753</v>
      </c>
      <c r="M501" t="s">
        <v>557</v>
      </c>
      <c r="N501" t="s">
        <v>556</v>
      </c>
      <c r="O501">
        <v>17</v>
      </c>
      <c r="P501" t="s">
        <v>273</v>
      </c>
      <c r="Q501">
        <v>0.32</v>
      </c>
      <c r="S501">
        <v>1</v>
      </c>
      <c r="T501" s="108">
        <v>0.32</v>
      </c>
      <c r="U501">
        <v>1</v>
      </c>
      <c r="V501" t="s">
        <v>270</v>
      </c>
      <c r="W501" t="s">
        <v>167</v>
      </c>
      <c r="X501">
        <v>1</v>
      </c>
      <c r="Y501">
        <v>1</v>
      </c>
      <c r="Z501">
        <v>0</v>
      </c>
      <c r="AA501">
        <v>0</v>
      </c>
      <c r="AB501">
        <v>0</v>
      </c>
      <c r="AC501">
        <v>0</v>
      </c>
      <c r="AD501">
        <v>0</v>
      </c>
      <c r="AE501">
        <v>0</v>
      </c>
    </row>
    <row r="502" spans="1:31" x14ac:dyDescent="0.3">
      <c r="A502" t="s">
        <v>556</v>
      </c>
      <c r="B502" t="s">
        <v>10751</v>
      </c>
      <c r="C502" t="s">
        <v>274</v>
      </c>
      <c r="D502" t="s">
        <v>10783</v>
      </c>
      <c r="E502" t="s">
        <v>12042</v>
      </c>
      <c r="F502" t="s">
        <v>10752</v>
      </c>
      <c r="G502" t="s">
        <v>645</v>
      </c>
      <c r="I502" t="s">
        <v>461</v>
      </c>
      <c r="J502" t="s">
        <v>266</v>
      </c>
      <c r="K502" t="s">
        <v>4068</v>
      </c>
      <c r="L502" t="s">
        <v>10753</v>
      </c>
      <c r="M502" t="s">
        <v>557</v>
      </c>
      <c r="N502" t="s">
        <v>556</v>
      </c>
      <c r="O502">
        <v>2</v>
      </c>
      <c r="P502" t="s">
        <v>288</v>
      </c>
      <c r="Q502">
        <v>0.48</v>
      </c>
      <c r="S502">
        <v>1</v>
      </c>
      <c r="T502" s="108">
        <v>0.48</v>
      </c>
      <c r="U502">
        <v>1</v>
      </c>
      <c r="V502" t="s">
        <v>270</v>
      </c>
      <c r="W502" t="s">
        <v>167</v>
      </c>
      <c r="X502">
        <v>1</v>
      </c>
      <c r="Y502">
        <v>0</v>
      </c>
      <c r="Z502">
        <v>0</v>
      </c>
      <c r="AA502">
        <v>0</v>
      </c>
      <c r="AB502">
        <v>0</v>
      </c>
      <c r="AC502">
        <v>1</v>
      </c>
      <c r="AD502">
        <v>0</v>
      </c>
      <c r="AE502">
        <v>0</v>
      </c>
    </row>
    <row r="503" spans="1:31" x14ac:dyDescent="0.3">
      <c r="A503" t="s">
        <v>556</v>
      </c>
      <c r="B503" t="s">
        <v>4237</v>
      </c>
      <c r="C503" t="s">
        <v>274</v>
      </c>
      <c r="D503" t="s">
        <v>4238</v>
      </c>
      <c r="E503" t="s">
        <v>12054</v>
      </c>
      <c r="F503" t="s">
        <v>4239</v>
      </c>
      <c r="G503" t="s">
        <v>645</v>
      </c>
      <c r="I503" t="s">
        <v>461</v>
      </c>
      <c r="J503" t="s">
        <v>266</v>
      </c>
      <c r="K503" t="s">
        <v>3182</v>
      </c>
      <c r="L503" t="s">
        <v>4240</v>
      </c>
      <c r="M503" t="s">
        <v>555</v>
      </c>
      <c r="N503" t="s">
        <v>556</v>
      </c>
      <c r="O503">
        <v>1</v>
      </c>
      <c r="P503" t="s">
        <v>282</v>
      </c>
      <c r="Q503">
        <v>1</v>
      </c>
      <c r="S503">
        <v>1</v>
      </c>
      <c r="T503" s="108">
        <v>1</v>
      </c>
      <c r="U503">
        <v>1</v>
      </c>
      <c r="V503" t="s">
        <v>270</v>
      </c>
      <c r="W503" t="s">
        <v>167</v>
      </c>
      <c r="X503">
        <v>1</v>
      </c>
      <c r="Y503">
        <v>0</v>
      </c>
      <c r="Z503">
        <v>0</v>
      </c>
      <c r="AA503">
        <v>0</v>
      </c>
      <c r="AB503">
        <v>1</v>
      </c>
      <c r="AC503">
        <v>0</v>
      </c>
      <c r="AD503">
        <v>0</v>
      </c>
      <c r="AE503">
        <v>0</v>
      </c>
    </row>
    <row r="504" spans="1:31" x14ac:dyDescent="0.3">
      <c r="A504" t="s">
        <v>556</v>
      </c>
      <c r="B504" t="s">
        <v>4237</v>
      </c>
      <c r="C504" t="s">
        <v>294</v>
      </c>
      <c r="D504" t="s">
        <v>4238</v>
      </c>
      <c r="E504" t="s">
        <v>12054</v>
      </c>
      <c r="F504" t="s">
        <v>4239</v>
      </c>
      <c r="G504" t="s">
        <v>645</v>
      </c>
      <c r="I504" t="s">
        <v>461</v>
      </c>
      <c r="J504" t="s">
        <v>266</v>
      </c>
      <c r="K504" t="s">
        <v>3182</v>
      </c>
      <c r="L504" t="s">
        <v>4240</v>
      </c>
      <c r="M504" t="s">
        <v>557</v>
      </c>
      <c r="N504" t="s">
        <v>556</v>
      </c>
      <c r="O504">
        <v>20</v>
      </c>
      <c r="P504" t="s">
        <v>425</v>
      </c>
      <c r="Q504">
        <v>0.32</v>
      </c>
      <c r="S504">
        <v>1</v>
      </c>
      <c r="T504" s="108">
        <v>0.32</v>
      </c>
      <c r="U504">
        <v>1</v>
      </c>
      <c r="V504" t="s">
        <v>270</v>
      </c>
      <c r="W504" t="s">
        <v>167</v>
      </c>
      <c r="X504">
        <v>1</v>
      </c>
      <c r="Y504">
        <v>0</v>
      </c>
      <c r="Z504">
        <v>0</v>
      </c>
      <c r="AA504">
        <v>0</v>
      </c>
      <c r="AB504">
        <v>1</v>
      </c>
      <c r="AC504">
        <v>0</v>
      </c>
      <c r="AD504">
        <v>0</v>
      </c>
      <c r="AE504">
        <v>0</v>
      </c>
    </row>
    <row r="505" spans="1:31" x14ac:dyDescent="0.3">
      <c r="A505" t="s">
        <v>556</v>
      </c>
      <c r="B505" t="s">
        <v>10522</v>
      </c>
      <c r="C505" t="s">
        <v>274</v>
      </c>
      <c r="D505" t="s">
        <v>4254</v>
      </c>
      <c r="E505" t="s">
        <v>12055</v>
      </c>
      <c r="F505" t="s">
        <v>4255</v>
      </c>
      <c r="G505" t="s">
        <v>645</v>
      </c>
      <c r="I505" t="s">
        <v>461</v>
      </c>
      <c r="J505" t="s">
        <v>266</v>
      </c>
      <c r="K505" t="s">
        <v>3182</v>
      </c>
      <c r="L505" t="s">
        <v>10523</v>
      </c>
      <c r="M505" t="s">
        <v>555</v>
      </c>
      <c r="N505" t="s">
        <v>556</v>
      </c>
      <c r="O505">
        <v>1</v>
      </c>
      <c r="P505" t="s">
        <v>282</v>
      </c>
      <c r="Q505">
        <v>1</v>
      </c>
      <c r="S505">
        <v>1</v>
      </c>
      <c r="T505" s="108">
        <v>1</v>
      </c>
      <c r="U505">
        <v>1</v>
      </c>
      <c r="V505" t="s">
        <v>270</v>
      </c>
      <c r="W505" t="s">
        <v>167</v>
      </c>
      <c r="X505">
        <v>1</v>
      </c>
      <c r="Y505">
        <v>0</v>
      </c>
      <c r="Z505">
        <v>0</v>
      </c>
      <c r="AA505">
        <v>0</v>
      </c>
      <c r="AB505">
        <v>1</v>
      </c>
      <c r="AC505">
        <v>0</v>
      </c>
      <c r="AD505">
        <v>0</v>
      </c>
      <c r="AE505">
        <v>0</v>
      </c>
    </row>
    <row r="506" spans="1:31" x14ac:dyDescent="0.3">
      <c r="A506" t="s">
        <v>556</v>
      </c>
      <c r="B506" t="s">
        <v>10522</v>
      </c>
      <c r="C506" t="s">
        <v>274</v>
      </c>
      <c r="D506" t="s">
        <v>4254</v>
      </c>
      <c r="E506" t="s">
        <v>12055</v>
      </c>
      <c r="F506" t="s">
        <v>4255</v>
      </c>
      <c r="G506" t="s">
        <v>645</v>
      </c>
      <c r="I506" t="s">
        <v>461</v>
      </c>
      <c r="J506" t="s">
        <v>266</v>
      </c>
      <c r="K506" t="s">
        <v>3182</v>
      </c>
      <c r="L506" t="s">
        <v>10523</v>
      </c>
      <c r="M506" t="s">
        <v>557</v>
      </c>
      <c r="N506" t="s">
        <v>556</v>
      </c>
      <c r="O506">
        <v>2</v>
      </c>
      <c r="P506" t="s">
        <v>272</v>
      </c>
      <c r="Q506">
        <v>2</v>
      </c>
      <c r="S506">
        <v>1</v>
      </c>
      <c r="T506" s="108">
        <v>2</v>
      </c>
      <c r="U506">
        <v>1</v>
      </c>
      <c r="V506" t="s">
        <v>270</v>
      </c>
      <c r="W506" t="s">
        <v>167</v>
      </c>
      <c r="X506">
        <v>1</v>
      </c>
      <c r="Y506">
        <v>0</v>
      </c>
      <c r="Z506">
        <v>1</v>
      </c>
      <c r="AA506">
        <v>0</v>
      </c>
      <c r="AB506">
        <v>0</v>
      </c>
      <c r="AC506">
        <v>0</v>
      </c>
      <c r="AD506">
        <v>0</v>
      </c>
      <c r="AE506">
        <v>0</v>
      </c>
    </row>
    <row r="507" spans="1:31" x14ac:dyDescent="0.3">
      <c r="A507" t="s">
        <v>556</v>
      </c>
      <c r="B507" t="s">
        <v>10522</v>
      </c>
      <c r="C507" t="s">
        <v>274</v>
      </c>
      <c r="D507" t="s">
        <v>4254</v>
      </c>
      <c r="E507" t="s">
        <v>12055</v>
      </c>
      <c r="F507" t="s">
        <v>4255</v>
      </c>
      <c r="G507" t="s">
        <v>645</v>
      </c>
      <c r="I507" t="s">
        <v>461</v>
      </c>
      <c r="J507" t="s">
        <v>266</v>
      </c>
      <c r="K507" t="s">
        <v>3182</v>
      </c>
      <c r="L507" t="s">
        <v>10523</v>
      </c>
      <c r="M507" t="s">
        <v>557</v>
      </c>
      <c r="N507" t="s">
        <v>556</v>
      </c>
      <c r="O507">
        <v>20</v>
      </c>
      <c r="P507" t="s">
        <v>425</v>
      </c>
      <c r="Q507">
        <v>0.32</v>
      </c>
      <c r="S507">
        <v>4</v>
      </c>
      <c r="T507" s="108">
        <v>1.28</v>
      </c>
      <c r="U507">
        <v>1</v>
      </c>
      <c r="V507" t="s">
        <v>270</v>
      </c>
      <c r="W507" t="s">
        <v>167</v>
      </c>
      <c r="X507">
        <v>2</v>
      </c>
      <c r="Y507">
        <v>2</v>
      </c>
      <c r="Z507">
        <v>0</v>
      </c>
      <c r="AA507">
        <v>0</v>
      </c>
      <c r="AB507">
        <v>2</v>
      </c>
      <c r="AC507">
        <v>0</v>
      </c>
      <c r="AD507">
        <v>0</v>
      </c>
      <c r="AE507">
        <v>0</v>
      </c>
    </row>
    <row r="508" spans="1:31" x14ac:dyDescent="0.3">
      <c r="A508" t="s">
        <v>556</v>
      </c>
      <c r="B508" t="s">
        <v>4257</v>
      </c>
      <c r="C508" t="s">
        <v>274</v>
      </c>
      <c r="D508" t="s">
        <v>4258</v>
      </c>
      <c r="E508" t="s">
        <v>12056</v>
      </c>
      <c r="F508" t="s">
        <v>4259</v>
      </c>
      <c r="G508" t="s">
        <v>645</v>
      </c>
      <c r="I508" t="s">
        <v>461</v>
      </c>
      <c r="J508" t="s">
        <v>266</v>
      </c>
      <c r="K508" t="s">
        <v>3182</v>
      </c>
      <c r="L508" t="s">
        <v>4260</v>
      </c>
      <c r="M508" t="s">
        <v>555</v>
      </c>
      <c r="N508" t="s">
        <v>556</v>
      </c>
      <c r="O508">
        <v>1</v>
      </c>
      <c r="P508" t="s">
        <v>266</v>
      </c>
      <c r="Q508">
        <v>0.48</v>
      </c>
      <c r="S508">
        <v>1</v>
      </c>
      <c r="T508" s="108">
        <v>0.48</v>
      </c>
      <c r="U508">
        <v>1</v>
      </c>
      <c r="V508" t="s">
        <v>270</v>
      </c>
      <c r="W508" t="s">
        <v>167</v>
      </c>
      <c r="X508">
        <v>1</v>
      </c>
      <c r="Y508">
        <v>0</v>
      </c>
      <c r="Z508">
        <v>1</v>
      </c>
      <c r="AA508">
        <v>0</v>
      </c>
      <c r="AB508">
        <v>0</v>
      </c>
      <c r="AC508">
        <v>0</v>
      </c>
      <c r="AD508">
        <v>0</v>
      </c>
      <c r="AE508">
        <v>0</v>
      </c>
    </row>
    <row r="509" spans="1:31" x14ac:dyDescent="0.3">
      <c r="A509" t="s">
        <v>556</v>
      </c>
      <c r="B509" t="s">
        <v>4257</v>
      </c>
      <c r="C509" t="s">
        <v>274</v>
      </c>
      <c r="D509" t="s">
        <v>4258</v>
      </c>
      <c r="E509" t="s">
        <v>12056</v>
      </c>
      <c r="F509" t="s">
        <v>4259</v>
      </c>
      <c r="G509" t="s">
        <v>645</v>
      </c>
      <c r="I509" t="s">
        <v>461</v>
      </c>
      <c r="J509" t="s">
        <v>266</v>
      </c>
      <c r="K509" t="s">
        <v>3182</v>
      </c>
      <c r="L509" t="s">
        <v>4260</v>
      </c>
      <c r="M509" t="s">
        <v>557</v>
      </c>
      <c r="N509" t="s">
        <v>556</v>
      </c>
      <c r="O509">
        <v>2</v>
      </c>
      <c r="P509" t="s">
        <v>288</v>
      </c>
      <c r="Q509">
        <v>0.48</v>
      </c>
      <c r="S509">
        <v>2</v>
      </c>
      <c r="T509" s="108">
        <v>0.96</v>
      </c>
      <c r="U509">
        <v>1</v>
      </c>
      <c r="V509" t="s">
        <v>270</v>
      </c>
      <c r="W509" t="s">
        <v>167</v>
      </c>
      <c r="X509">
        <v>2</v>
      </c>
      <c r="Y509">
        <v>0</v>
      </c>
      <c r="Z509">
        <v>0</v>
      </c>
      <c r="AA509">
        <v>0</v>
      </c>
      <c r="AB509">
        <v>0</v>
      </c>
      <c r="AC509">
        <v>2</v>
      </c>
      <c r="AD509">
        <v>0</v>
      </c>
      <c r="AE509">
        <v>0</v>
      </c>
    </row>
    <row r="510" spans="1:31" x14ac:dyDescent="0.3">
      <c r="A510" t="s">
        <v>556</v>
      </c>
      <c r="B510" t="s">
        <v>4257</v>
      </c>
      <c r="C510" t="s">
        <v>274</v>
      </c>
      <c r="D510" t="s">
        <v>4258</v>
      </c>
      <c r="E510" t="s">
        <v>12056</v>
      </c>
      <c r="F510" t="s">
        <v>4259</v>
      </c>
      <c r="G510" t="s">
        <v>645</v>
      </c>
      <c r="I510" t="s">
        <v>461</v>
      </c>
      <c r="J510" t="s">
        <v>266</v>
      </c>
      <c r="K510" t="s">
        <v>3182</v>
      </c>
      <c r="L510" t="s">
        <v>4260</v>
      </c>
      <c r="M510" t="s">
        <v>557</v>
      </c>
      <c r="N510" t="s">
        <v>556</v>
      </c>
      <c r="O510">
        <v>20</v>
      </c>
      <c r="P510" t="s">
        <v>425</v>
      </c>
      <c r="Q510">
        <v>0.32</v>
      </c>
      <c r="S510">
        <v>4</v>
      </c>
      <c r="T510" s="108">
        <v>1.28</v>
      </c>
      <c r="U510">
        <v>1</v>
      </c>
      <c r="V510" t="s">
        <v>270</v>
      </c>
      <c r="W510" t="s">
        <v>167</v>
      </c>
      <c r="X510">
        <v>2</v>
      </c>
      <c r="Y510">
        <v>2</v>
      </c>
      <c r="Z510">
        <v>0</v>
      </c>
      <c r="AA510">
        <v>0</v>
      </c>
      <c r="AB510">
        <v>2</v>
      </c>
      <c r="AC510">
        <v>0</v>
      </c>
      <c r="AD510">
        <v>0</v>
      </c>
      <c r="AE510">
        <v>0</v>
      </c>
    </row>
    <row r="511" spans="1:31" x14ac:dyDescent="0.3">
      <c r="A511" t="s">
        <v>556</v>
      </c>
      <c r="B511" t="s">
        <v>2713</v>
      </c>
      <c r="C511" t="s">
        <v>4960</v>
      </c>
      <c r="D511" t="s">
        <v>8215</v>
      </c>
      <c r="E511" t="s">
        <v>12268</v>
      </c>
      <c r="F511" t="s">
        <v>481</v>
      </c>
      <c r="G511" t="s">
        <v>4961</v>
      </c>
      <c r="I511" t="s">
        <v>461</v>
      </c>
      <c r="J511" t="s">
        <v>266</v>
      </c>
      <c r="K511" t="s">
        <v>4962</v>
      </c>
      <c r="L511" t="s">
        <v>2720</v>
      </c>
      <c r="M511" t="s">
        <v>557</v>
      </c>
      <c r="N511" t="s">
        <v>556</v>
      </c>
      <c r="O511">
        <v>2</v>
      </c>
      <c r="P511" t="s">
        <v>272</v>
      </c>
      <c r="Q511">
        <v>6</v>
      </c>
      <c r="S511">
        <v>1</v>
      </c>
      <c r="T511" s="108">
        <v>6</v>
      </c>
      <c r="U511">
        <v>1</v>
      </c>
      <c r="V511" t="s">
        <v>270</v>
      </c>
      <c r="W511" t="s">
        <v>167</v>
      </c>
      <c r="X511">
        <v>1</v>
      </c>
      <c r="Y511">
        <v>0</v>
      </c>
      <c r="Z511">
        <v>0</v>
      </c>
      <c r="AA511">
        <v>0</v>
      </c>
      <c r="AB511">
        <v>1</v>
      </c>
      <c r="AC511">
        <v>0</v>
      </c>
      <c r="AD511">
        <v>0</v>
      </c>
      <c r="AE511">
        <v>0</v>
      </c>
    </row>
    <row r="512" spans="1:31" x14ac:dyDescent="0.3">
      <c r="A512" t="s">
        <v>556</v>
      </c>
      <c r="B512" t="s">
        <v>2713</v>
      </c>
      <c r="C512" t="s">
        <v>3731</v>
      </c>
      <c r="D512" t="s">
        <v>3732</v>
      </c>
      <c r="E512" t="s">
        <v>12038</v>
      </c>
      <c r="F512" t="s">
        <v>3729</v>
      </c>
      <c r="G512" t="s">
        <v>645</v>
      </c>
      <c r="I512" t="s">
        <v>461</v>
      </c>
      <c r="J512" t="s">
        <v>266</v>
      </c>
      <c r="K512" t="s">
        <v>3730</v>
      </c>
      <c r="L512" t="s">
        <v>2720</v>
      </c>
      <c r="M512" t="s">
        <v>555</v>
      </c>
      <c r="N512" t="s">
        <v>556</v>
      </c>
      <c r="O512">
        <v>13</v>
      </c>
      <c r="P512" t="s">
        <v>266</v>
      </c>
      <c r="Q512">
        <v>0.17</v>
      </c>
      <c r="S512">
        <v>3</v>
      </c>
      <c r="T512" s="108">
        <v>0.51</v>
      </c>
      <c r="U512">
        <v>1</v>
      </c>
      <c r="V512" t="s">
        <v>270</v>
      </c>
      <c r="W512" t="s">
        <v>167</v>
      </c>
      <c r="X512">
        <v>1</v>
      </c>
      <c r="Y512">
        <v>0</v>
      </c>
      <c r="Z512">
        <v>0</v>
      </c>
      <c r="AA512">
        <v>1</v>
      </c>
      <c r="AB512">
        <v>0</v>
      </c>
      <c r="AC512">
        <v>1</v>
      </c>
      <c r="AD512">
        <v>0</v>
      </c>
      <c r="AE512">
        <v>1</v>
      </c>
    </row>
    <row r="513" spans="1:31" x14ac:dyDescent="0.3">
      <c r="A513" t="s">
        <v>556</v>
      </c>
      <c r="B513" t="s">
        <v>2713</v>
      </c>
      <c r="C513" t="s">
        <v>3744</v>
      </c>
      <c r="D513" t="s">
        <v>3745</v>
      </c>
      <c r="E513" t="s">
        <v>12039</v>
      </c>
      <c r="F513" t="s">
        <v>3743</v>
      </c>
      <c r="G513" t="s">
        <v>645</v>
      </c>
      <c r="I513" t="s">
        <v>461</v>
      </c>
      <c r="J513" t="s">
        <v>266</v>
      </c>
      <c r="K513" t="s">
        <v>3675</v>
      </c>
      <c r="L513" t="s">
        <v>2720</v>
      </c>
      <c r="M513" t="s">
        <v>555</v>
      </c>
      <c r="N513" t="s">
        <v>556</v>
      </c>
      <c r="O513">
        <v>13</v>
      </c>
      <c r="P513" t="s">
        <v>266</v>
      </c>
      <c r="Q513">
        <v>0.17</v>
      </c>
      <c r="S513">
        <v>1</v>
      </c>
      <c r="T513" s="108">
        <v>0.17</v>
      </c>
      <c r="U513">
        <v>1</v>
      </c>
      <c r="V513" t="s">
        <v>270</v>
      </c>
      <c r="W513" t="s">
        <v>167</v>
      </c>
      <c r="X513">
        <v>1</v>
      </c>
      <c r="Y513">
        <v>0</v>
      </c>
      <c r="Z513">
        <v>0</v>
      </c>
      <c r="AA513">
        <v>0</v>
      </c>
      <c r="AB513">
        <v>0</v>
      </c>
      <c r="AC513">
        <v>1</v>
      </c>
      <c r="AD513">
        <v>0</v>
      </c>
      <c r="AE513">
        <v>0</v>
      </c>
    </row>
    <row r="514" spans="1:31" x14ac:dyDescent="0.3">
      <c r="A514" t="s">
        <v>556</v>
      </c>
      <c r="B514" t="s">
        <v>2713</v>
      </c>
      <c r="C514" t="s">
        <v>4660</v>
      </c>
      <c r="D514" t="s">
        <v>4661</v>
      </c>
      <c r="E514" t="s">
        <v>12276</v>
      </c>
      <c r="F514" t="s">
        <v>4658</v>
      </c>
      <c r="G514" t="s">
        <v>4662</v>
      </c>
      <c r="I514" t="s">
        <v>461</v>
      </c>
      <c r="J514" t="s">
        <v>266</v>
      </c>
      <c r="K514" t="s">
        <v>4618</v>
      </c>
      <c r="L514" t="s">
        <v>2720</v>
      </c>
      <c r="M514" t="s">
        <v>555</v>
      </c>
      <c r="N514" t="s">
        <v>556</v>
      </c>
      <c r="O514">
        <v>13</v>
      </c>
      <c r="P514" t="s">
        <v>266</v>
      </c>
      <c r="Q514">
        <v>0.17</v>
      </c>
      <c r="S514">
        <v>3</v>
      </c>
      <c r="T514" s="108">
        <v>0.51</v>
      </c>
      <c r="U514">
        <v>1</v>
      </c>
      <c r="V514" t="s">
        <v>270</v>
      </c>
      <c r="W514" t="s">
        <v>167</v>
      </c>
      <c r="X514">
        <v>1</v>
      </c>
      <c r="Y514">
        <v>0</v>
      </c>
      <c r="Z514">
        <v>0</v>
      </c>
      <c r="AA514">
        <v>1</v>
      </c>
      <c r="AB514">
        <v>0</v>
      </c>
      <c r="AC514">
        <v>1</v>
      </c>
      <c r="AD514">
        <v>0</v>
      </c>
      <c r="AE514">
        <v>1</v>
      </c>
    </row>
    <row r="515" spans="1:31" x14ac:dyDescent="0.3">
      <c r="A515" t="s">
        <v>556</v>
      </c>
      <c r="B515" t="s">
        <v>2713</v>
      </c>
      <c r="C515" t="s">
        <v>4009</v>
      </c>
      <c r="D515" t="s">
        <v>4010</v>
      </c>
      <c r="E515" t="s">
        <v>12043</v>
      </c>
      <c r="F515" t="s">
        <v>4007</v>
      </c>
      <c r="G515" t="s">
        <v>645</v>
      </c>
      <c r="I515" t="s">
        <v>461</v>
      </c>
      <c r="J515" t="s">
        <v>266</v>
      </c>
      <c r="K515" t="s">
        <v>4008</v>
      </c>
      <c r="L515" t="s">
        <v>2720</v>
      </c>
      <c r="M515" t="s">
        <v>555</v>
      </c>
      <c r="N515" t="s">
        <v>556</v>
      </c>
      <c r="O515">
        <v>13</v>
      </c>
      <c r="P515" t="s">
        <v>266</v>
      </c>
      <c r="Q515">
        <v>0.17</v>
      </c>
      <c r="S515">
        <v>3</v>
      </c>
      <c r="T515" s="108">
        <v>0.51</v>
      </c>
      <c r="U515">
        <v>1</v>
      </c>
      <c r="V515" t="s">
        <v>270</v>
      </c>
      <c r="W515" t="s">
        <v>167</v>
      </c>
      <c r="X515">
        <v>1</v>
      </c>
      <c r="Y515">
        <v>0</v>
      </c>
      <c r="Z515">
        <v>0</v>
      </c>
      <c r="AA515">
        <v>1</v>
      </c>
      <c r="AB515">
        <v>0</v>
      </c>
      <c r="AC515">
        <v>1</v>
      </c>
      <c r="AD515">
        <v>0</v>
      </c>
      <c r="AE515">
        <v>1</v>
      </c>
    </row>
    <row r="516" spans="1:31" x14ac:dyDescent="0.3">
      <c r="A516" t="s">
        <v>556</v>
      </c>
      <c r="B516" t="s">
        <v>9355</v>
      </c>
      <c r="C516" t="s">
        <v>274</v>
      </c>
      <c r="D516" t="s">
        <v>9356</v>
      </c>
      <c r="E516" t="s">
        <v>12268</v>
      </c>
      <c r="F516" t="s">
        <v>481</v>
      </c>
      <c r="G516" t="s">
        <v>4961</v>
      </c>
      <c r="I516" t="s">
        <v>461</v>
      </c>
      <c r="J516" t="s">
        <v>266</v>
      </c>
      <c r="K516" t="s">
        <v>4962</v>
      </c>
      <c r="L516" t="s">
        <v>2720</v>
      </c>
      <c r="M516" t="s">
        <v>557</v>
      </c>
      <c r="N516" t="s">
        <v>556</v>
      </c>
      <c r="O516">
        <v>23</v>
      </c>
      <c r="P516" t="s">
        <v>425</v>
      </c>
      <c r="Q516">
        <v>0.32</v>
      </c>
      <c r="S516">
        <v>1</v>
      </c>
      <c r="T516" s="108">
        <v>0.32</v>
      </c>
      <c r="U516">
        <v>1</v>
      </c>
      <c r="V516" t="s">
        <v>270</v>
      </c>
      <c r="W516" t="s">
        <v>167</v>
      </c>
      <c r="X516">
        <v>1</v>
      </c>
      <c r="Y516">
        <v>1</v>
      </c>
      <c r="Z516">
        <v>0</v>
      </c>
      <c r="AA516">
        <v>0</v>
      </c>
      <c r="AB516">
        <v>0</v>
      </c>
      <c r="AC516">
        <v>0</v>
      </c>
      <c r="AD516">
        <v>0</v>
      </c>
      <c r="AE516">
        <v>0</v>
      </c>
    </row>
    <row r="517" spans="1:31" x14ac:dyDescent="0.3">
      <c r="A517" t="s">
        <v>16686</v>
      </c>
      <c r="B517" t="s">
        <v>8479</v>
      </c>
      <c r="C517" t="s">
        <v>274</v>
      </c>
      <c r="D517" t="s">
        <v>8480</v>
      </c>
      <c r="E517" t="s">
        <v>17132</v>
      </c>
      <c r="F517" t="s">
        <v>481</v>
      </c>
      <c r="G517" t="s">
        <v>4961</v>
      </c>
      <c r="I517" t="s">
        <v>461</v>
      </c>
      <c r="J517" t="s">
        <v>266</v>
      </c>
      <c r="K517" t="s">
        <v>4962</v>
      </c>
      <c r="L517" t="s">
        <v>4188</v>
      </c>
      <c r="M517" t="s">
        <v>3372</v>
      </c>
      <c r="N517" t="s">
        <v>16686</v>
      </c>
      <c r="O517">
        <v>13</v>
      </c>
      <c r="P517" t="s">
        <v>388</v>
      </c>
      <c r="Q517">
        <v>30</v>
      </c>
      <c r="S517">
        <v>2</v>
      </c>
      <c r="T517" s="108">
        <v>60</v>
      </c>
      <c r="U517">
        <v>1</v>
      </c>
      <c r="V517" t="s">
        <v>270</v>
      </c>
      <c r="W517" t="s">
        <v>167</v>
      </c>
      <c r="X517">
        <v>1</v>
      </c>
      <c r="Y517">
        <v>1</v>
      </c>
      <c r="Z517">
        <v>0</v>
      </c>
      <c r="AA517">
        <v>1</v>
      </c>
      <c r="AB517">
        <v>0</v>
      </c>
      <c r="AC517">
        <v>0</v>
      </c>
      <c r="AD517">
        <v>0</v>
      </c>
      <c r="AE517">
        <v>0</v>
      </c>
    </row>
    <row r="518" spans="1:31" x14ac:dyDescent="0.3">
      <c r="A518" t="s">
        <v>16686</v>
      </c>
      <c r="B518" t="s">
        <v>8479</v>
      </c>
      <c r="C518" t="s">
        <v>274</v>
      </c>
      <c r="D518" t="s">
        <v>8480</v>
      </c>
      <c r="E518" t="s">
        <v>17132</v>
      </c>
      <c r="F518" t="s">
        <v>481</v>
      </c>
      <c r="G518" t="s">
        <v>4961</v>
      </c>
      <c r="I518" t="s">
        <v>461</v>
      </c>
      <c r="J518" t="s">
        <v>266</v>
      </c>
      <c r="K518" t="s">
        <v>4962</v>
      </c>
      <c r="L518" t="s">
        <v>4188</v>
      </c>
      <c r="M518" t="s">
        <v>2312</v>
      </c>
      <c r="N518" t="s">
        <v>16686</v>
      </c>
      <c r="O518">
        <v>15</v>
      </c>
      <c r="P518" t="s">
        <v>3206</v>
      </c>
      <c r="Q518">
        <v>30</v>
      </c>
      <c r="S518">
        <v>3</v>
      </c>
      <c r="T518" s="108">
        <v>90</v>
      </c>
      <c r="U518">
        <v>1</v>
      </c>
      <c r="V518" t="s">
        <v>270</v>
      </c>
      <c r="W518" t="s">
        <v>167</v>
      </c>
      <c r="X518">
        <v>1</v>
      </c>
      <c r="Y518">
        <v>1</v>
      </c>
      <c r="Z518">
        <v>0</v>
      </c>
      <c r="AA518">
        <v>1</v>
      </c>
      <c r="AB518">
        <v>1</v>
      </c>
      <c r="AC518">
        <v>0</v>
      </c>
      <c r="AD518">
        <v>0</v>
      </c>
      <c r="AE518">
        <v>0</v>
      </c>
    </row>
    <row r="519" spans="1:31" x14ac:dyDescent="0.3">
      <c r="A519" t="s">
        <v>556</v>
      </c>
      <c r="B519" t="s">
        <v>4586</v>
      </c>
      <c r="C519" t="s">
        <v>274</v>
      </c>
      <c r="D519" t="s">
        <v>4587</v>
      </c>
      <c r="E519" t="s">
        <v>12059</v>
      </c>
      <c r="F519" t="s">
        <v>4588</v>
      </c>
      <c r="G519" t="s">
        <v>645</v>
      </c>
      <c r="I519" t="s">
        <v>461</v>
      </c>
      <c r="J519" t="s">
        <v>266</v>
      </c>
      <c r="K519" t="s">
        <v>4589</v>
      </c>
      <c r="L519" t="s">
        <v>4590</v>
      </c>
      <c r="M519" t="s">
        <v>557</v>
      </c>
      <c r="N519" t="s">
        <v>556</v>
      </c>
      <c r="O519">
        <v>25</v>
      </c>
      <c r="P519" t="s">
        <v>273</v>
      </c>
      <c r="Q519">
        <v>0.48</v>
      </c>
      <c r="S519">
        <v>6</v>
      </c>
      <c r="T519" s="108">
        <v>2.88</v>
      </c>
      <c r="U519">
        <v>1</v>
      </c>
      <c r="V519" t="s">
        <v>270</v>
      </c>
      <c r="W519" t="s">
        <v>167</v>
      </c>
      <c r="X519">
        <v>6</v>
      </c>
      <c r="Y519">
        <v>0</v>
      </c>
      <c r="Z519">
        <v>6</v>
      </c>
      <c r="AA519">
        <v>0</v>
      </c>
      <c r="AB519">
        <v>0</v>
      </c>
      <c r="AC519">
        <v>0</v>
      </c>
      <c r="AD519">
        <v>0</v>
      </c>
      <c r="AE519">
        <v>0</v>
      </c>
    </row>
    <row r="520" spans="1:31" x14ac:dyDescent="0.3">
      <c r="A520" t="s">
        <v>556</v>
      </c>
      <c r="B520" t="s">
        <v>17063</v>
      </c>
      <c r="C520" t="s">
        <v>294</v>
      </c>
      <c r="D520" t="s">
        <v>17064</v>
      </c>
      <c r="E520" t="s">
        <v>17071</v>
      </c>
      <c r="F520" t="s">
        <v>17072</v>
      </c>
      <c r="G520" t="s">
        <v>2967</v>
      </c>
      <c r="I520" t="s">
        <v>461</v>
      </c>
      <c r="J520" t="s">
        <v>266</v>
      </c>
      <c r="K520" t="s">
        <v>17066</v>
      </c>
      <c r="L520" t="s">
        <v>17073</v>
      </c>
      <c r="M520" t="s">
        <v>557</v>
      </c>
      <c r="N520" t="s">
        <v>556</v>
      </c>
      <c r="O520">
        <v>2</v>
      </c>
      <c r="P520" t="s">
        <v>272</v>
      </c>
      <c r="Q520">
        <v>2</v>
      </c>
      <c r="S520">
        <v>1</v>
      </c>
      <c r="T520" s="108">
        <v>2</v>
      </c>
      <c r="U520">
        <v>1</v>
      </c>
      <c r="V520" t="s">
        <v>270</v>
      </c>
      <c r="W520" t="s">
        <v>167</v>
      </c>
      <c r="X520">
        <v>1</v>
      </c>
      <c r="Y520">
        <v>1</v>
      </c>
      <c r="Z520">
        <v>0</v>
      </c>
      <c r="AA520">
        <v>0</v>
      </c>
      <c r="AB520">
        <v>0</v>
      </c>
      <c r="AC520">
        <v>0</v>
      </c>
      <c r="AD520">
        <v>0</v>
      </c>
      <c r="AE520">
        <v>0</v>
      </c>
    </row>
    <row r="521" spans="1:31" x14ac:dyDescent="0.3">
      <c r="A521" t="s">
        <v>556</v>
      </c>
      <c r="B521" t="s">
        <v>17063</v>
      </c>
      <c r="C521" t="s">
        <v>294</v>
      </c>
      <c r="D521" t="s">
        <v>17064</v>
      </c>
      <c r="E521" t="s">
        <v>17071</v>
      </c>
      <c r="F521" t="s">
        <v>17072</v>
      </c>
      <c r="G521" t="s">
        <v>2967</v>
      </c>
      <c r="I521" t="s">
        <v>461</v>
      </c>
      <c r="J521" t="s">
        <v>266</v>
      </c>
      <c r="K521" t="s">
        <v>17066</v>
      </c>
      <c r="L521" t="s">
        <v>17073</v>
      </c>
      <c r="M521" t="s">
        <v>555</v>
      </c>
      <c r="N521" t="s">
        <v>556</v>
      </c>
      <c r="O521">
        <v>1</v>
      </c>
      <c r="P521" t="s">
        <v>282</v>
      </c>
      <c r="Q521">
        <v>4</v>
      </c>
      <c r="S521">
        <v>1</v>
      </c>
      <c r="T521" s="108">
        <v>4</v>
      </c>
      <c r="U521">
        <v>1</v>
      </c>
      <c r="V521" t="s">
        <v>270</v>
      </c>
      <c r="W521" t="s">
        <v>167</v>
      </c>
      <c r="X521">
        <v>1</v>
      </c>
      <c r="Y521">
        <v>0</v>
      </c>
      <c r="Z521">
        <v>1</v>
      </c>
      <c r="AA521">
        <v>0</v>
      </c>
      <c r="AB521">
        <v>0</v>
      </c>
      <c r="AC521">
        <v>0</v>
      </c>
      <c r="AD521">
        <v>0</v>
      </c>
      <c r="AE521">
        <v>0</v>
      </c>
    </row>
    <row r="522" spans="1:31" x14ac:dyDescent="0.3">
      <c r="A522" t="s">
        <v>556</v>
      </c>
      <c r="B522" t="s">
        <v>16936</v>
      </c>
      <c r="C522" t="s">
        <v>274</v>
      </c>
      <c r="D522" t="s">
        <v>16937</v>
      </c>
      <c r="E522" t="s">
        <v>12194</v>
      </c>
      <c r="F522" t="s">
        <v>4729</v>
      </c>
      <c r="G522" t="s">
        <v>1565</v>
      </c>
      <c r="I522" t="s">
        <v>461</v>
      </c>
      <c r="J522" t="s">
        <v>266</v>
      </c>
      <c r="K522" t="s">
        <v>4730</v>
      </c>
      <c r="L522" t="s">
        <v>16938</v>
      </c>
      <c r="M522" t="s">
        <v>555</v>
      </c>
      <c r="N522" t="s">
        <v>556</v>
      </c>
      <c r="O522">
        <v>1</v>
      </c>
      <c r="P522" t="s">
        <v>266</v>
      </c>
      <c r="Q522">
        <v>0.48</v>
      </c>
      <c r="S522">
        <v>1</v>
      </c>
      <c r="T522" s="108">
        <v>0.48</v>
      </c>
      <c r="U522">
        <v>1</v>
      </c>
      <c r="V522" t="s">
        <v>270</v>
      </c>
      <c r="W522" t="s">
        <v>167</v>
      </c>
      <c r="X522">
        <v>1</v>
      </c>
      <c r="Y522">
        <v>0</v>
      </c>
      <c r="Z522">
        <v>0</v>
      </c>
      <c r="AA522">
        <v>1</v>
      </c>
      <c r="AB522">
        <v>0</v>
      </c>
      <c r="AC522">
        <v>0</v>
      </c>
      <c r="AD522">
        <v>0</v>
      </c>
      <c r="AE522">
        <v>0</v>
      </c>
    </row>
    <row r="523" spans="1:31" x14ac:dyDescent="0.3">
      <c r="A523" t="s">
        <v>556</v>
      </c>
      <c r="B523" t="s">
        <v>16936</v>
      </c>
      <c r="C523" t="s">
        <v>274</v>
      </c>
      <c r="D523" t="s">
        <v>16937</v>
      </c>
      <c r="E523" t="s">
        <v>12194</v>
      </c>
      <c r="F523" t="s">
        <v>4729</v>
      </c>
      <c r="G523" t="s">
        <v>1565</v>
      </c>
      <c r="I523" t="s">
        <v>461</v>
      </c>
      <c r="J523" t="s">
        <v>266</v>
      </c>
      <c r="K523" t="s">
        <v>4730</v>
      </c>
      <c r="L523" t="s">
        <v>16938</v>
      </c>
      <c r="M523" t="s">
        <v>557</v>
      </c>
      <c r="N523" t="s">
        <v>556</v>
      </c>
      <c r="O523">
        <v>2</v>
      </c>
      <c r="P523" t="s">
        <v>288</v>
      </c>
      <c r="Q523">
        <v>0.48</v>
      </c>
      <c r="S523">
        <v>1</v>
      </c>
      <c r="T523" s="108">
        <v>0.48</v>
      </c>
      <c r="U523">
        <v>1</v>
      </c>
      <c r="V523" t="s">
        <v>270</v>
      </c>
      <c r="W523" t="s">
        <v>167</v>
      </c>
      <c r="X523">
        <v>1</v>
      </c>
      <c r="Y523">
        <v>0</v>
      </c>
      <c r="Z523">
        <v>0</v>
      </c>
      <c r="AA523">
        <v>1</v>
      </c>
      <c r="AB523">
        <v>0</v>
      </c>
      <c r="AC523">
        <v>0</v>
      </c>
      <c r="AD523">
        <v>0</v>
      </c>
      <c r="AE523">
        <v>0</v>
      </c>
    </row>
    <row r="524" spans="1:31" x14ac:dyDescent="0.3">
      <c r="A524" t="s">
        <v>556</v>
      </c>
      <c r="B524" t="s">
        <v>16936</v>
      </c>
      <c r="C524" t="s">
        <v>274</v>
      </c>
      <c r="D524" t="s">
        <v>16937</v>
      </c>
      <c r="E524" t="s">
        <v>12194</v>
      </c>
      <c r="F524" t="s">
        <v>4729</v>
      </c>
      <c r="G524" t="s">
        <v>1565</v>
      </c>
      <c r="I524" t="s">
        <v>461</v>
      </c>
      <c r="J524" t="s">
        <v>266</v>
      </c>
      <c r="K524" t="s">
        <v>4730</v>
      </c>
      <c r="L524" t="s">
        <v>16938</v>
      </c>
      <c r="M524" t="s">
        <v>557</v>
      </c>
      <c r="N524" t="s">
        <v>556</v>
      </c>
      <c r="O524">
        <v>17</v>
      </c>
      <c r="P524" t="s">
        <v>273</v>
      </c>
      <c r="Q524">
        <v>0.32</v>
      </c>
      <c r="S524">
        <v>2</v>
      </c>
      <c r="T524" s="108">
        <v>0.64</v>
      </c>
      <c r="U524">
        <v>1</v>
      </c>
      <c r="V524" t="s">
        <v>270</v>
      </c>
      <c r="W524" t="s">
        <v>167</v>
      </c>
      <c r="X524">
        <v>2</v>
      </c>
      <c r="Y524">
        <v>0</v>
      </c>
      <c r="Z524">
        <v>0</v>
      </c>
      <c r="AA524">
        <v>2</v>
      </c>
      <c r="AB524">
        <v>0</v>
      </c>
      <c r="AC524">
        <v>0</v>
      </c>
      <c r="AD524">
        <v>0</v>
      </c>
      <c r="AE524">
        <v>0</v>
      </c>
    </row>
    <row r="525" spans="1:31" x14ac:dyDescent="0.3">
      <c r="A525" t="s">
        <v>556</v>
      </c>
      <c r="B525" t="s">
        <v>4795</v>
      </c>
      <c r="C525" t="s">
        <v>262</v>
      </c>
      <c r="D525" t="s">
        <v>4796</v>
      </c>
      <c r="E525" t="s">
        <v>12063</v>
      </c>
      <c r="F525" t="s">
        <v>1509</v>
      </c>
      <c r="G525" t="s">
        <v>645</v>
      </c>
      <c r="I525" t="s">
        <v>461</v>
      </c>
      <c r="J525" t="s">
        <v>266</v>
      </c>
      <c r="K525" t="s">
        <v>10728</v>
      </c>
      <c r="L525" t="s">
        <v>8462</v>
      </c>
      <c r="M525" t="s">
        <v>555</v>
      </c>
      <c r="N525" t="s">
        <v>556</v>
      </c>
      <c r="O525">
        <v>1</v>
      </c>
      <c r="P525" t="s">
        <v>282</v>
      </c>
      <c r="Q525">
        <v>1</v>
      </c>
      <c r="S525">
        <v>1</v>
      </c>
      <c r="T525" s="108">
        <v>1</v>
      </c>
      <c r="U525">
        <v>1</v>
      </c>
      <c r="V525" t="s">
        <v>270</v>
      </c>
      <c r="W525" t="s">
        <v>167</v>
      </c>
      <c r="X525">
        <v>1</v>
      </c>
      <c r="Y525">
        <v>0</v>
      </c>
      <c r="Z525">
        <v>1</v>
      </c>
      <c r="AA525">
        <v>0</v>
      </c>
      <c r="AB525">
        <v>0</v>
      </c>
      <c r="AC525">
        <v>0</v>
      </c>
      <c r="AD525">
        <v>0</v>
      </c>
      <c r="AE525">
        <v>0</v>
      </c>
    </row>
    <row r="526" spans="1:31" x14ac:dyDescent="0.3">
      <c r="A526" t="s">
        <v>556</v>
      </c>
      <c r="B526" t="s">
        <v>4795</v>
      </c>
      <c r="C526" t="s">
        <v>262</v>
      </c>
      <c r="D526" t="s">
        <v>4796</v>
      </c>
      <c r="E526" t="s">
        <v>12063</v>
      </c>
      <c r="F526" t="s">
        <v>1509</v>
      </c>
      <c r="G526" t="s">
        <v>645</v>
      </c>
      <c r="I526" t="s">
        <v>461</v>
      </c>
      <c r="J526" t="s">
        <v>266</v>
      </c>
      <c r="K526" t="s">
        <v>10728</v>
      </c>
      <c r="L526" t="s">
        <v>8462</v>
      </c>
      <c r="M526" t="s">
        <v>557</v>
      </c>
      <c r="N526" t="s">
        <v>556</v>
      </c>
      <c r="O526">
        <v>2</v>
      </c>
      <c r="P526" t="s">
        <v>272</v>
      </c>
      <c r="Q526">
        <v>2</v>
      </c>
      <c r="S526">
        <v>1</v>
      </c>
      <c r="T526" s="108">
        <v>2</v>
      </c>
      <c r="U526">
        <v>1</v>
      </c>
      <c r="V526" t="s">
        <v>270</v>
      </c>
      <c r="W526" t="s">
        <v>167</v>
      </c>
      <c r="X526">
        <v>1</v>
      </c>
      <c r="Y526">
        <v>0</v>
      </c>
      <c r="Z526">
        <v>0</v>
      </c>
      <c r="AA526">
        <v>1</v>
      </c>
      <c r="AB526">
        <v>0</v>
      </c>
      <c r="AC526">
        <v>0</v>
      </c>
      <c r="AD526">
        <v>0</v>
      </c>
      <c r="AE526">
        <v>0</v>
      </c>
    </row>
    <row r="527" spans="1:31" x14ac:dyDescent="0.3">
      <c r="A527" t="s">
        <v>556</v>
      </c>
      <c r="B527" t="s">
        <v>4912</v>
      </c>
      <c r="C527" t="s">
        <v>274</v>
      </c>
      <c r="D527" t="s">
        <v>4913</v>
      </c>
      <c r="E527" t="s">
        <v>11987</v>
      </c>
      <c r="F527" t="s">
        <v>4909</v>
      </c>
      <c r="G527" t="s">
        <v>4910</v>
      </c>
      <c r="I527" t="s">
        <v>461</v>
      </c>
      <c r="J527" t="s">
        <v>266</v>
      </c>
      <c r="K527" t="s">
        <v>4911</v>
      </c>
      <c r="L527" t="s">
        <v>4914</v>
      </c>
      <c r="M527" t="s">
        <v>557</v>
      </c>
      <c r="N527" t="s">
        <v>556</v>
      </c>
      <c r="O527">
        <v>25</v>
      </c>
      <c r="P527" t="s">
        <v>273</v>
      </c>
      <c r="Q527">
        <v>0.48</v>
      </c>
      <c r="S527">
        <v>5</v>
      </c>
      <c r="T527" s="108">
        <v>2.4</v>
      </c>
      <c r="U527">
        <v>1</v>
      </c>
      <c r="V527" t="s">
        <v>270</v>
      </c>
      <c r="W527" t="s">
        <v>167</v>
      </c>
      <c r="X527">
        <v>5</v>
      </c>
      <c r="Y527">
        <v>5</v>
      </c>
      <c r="Z527">
        <v>0</v>
      </c>
      <c r="AA527">
        <v>0</v>
      </c>
      <c r="AB527">
        <v>0</v>
      </c>
      <c r="AC527">
        <v>0</v>
      </c>
      <c r="AD527">
        <v>0</v>
      </c>
      <c r="AE527">
        <v>0</v>
      </c>
    </row>
    <row r="528" spans="1:31" x14ac:dyDescent="0.3">
      <c r="A528" t="s">
        <v>556</v>
      </c>
      <c r="B528" t="s">
        <v>4970</v>
      </c>
      <c r="C528" t="s">
        <v>274</v>
      </c>
      <c r="D528" t="s">
        <v>4971</v>
      </c>
      <c r="E528" t="s">
        <v>12034</v>
      </c>
      <c r="F528" t="s">
        <v>428</v>
      </c>
      <c r="G528" t="s">
        <v>645</v>
      </c>
      <c r="I528" t="s">
        <v>461</v>
      </c>
      <c r="J528" t="s">
        <v>266</v>
      </c>
      <c r="K528" t="s">
        <v>4972</v>
      </c>
      <c r="L528" t="s">
        <v>17319</v>
      </c>
      <c r="M528" t="s">
        <v>557</v>
      </c>
      <c r="N528" t="s">
        <v>556</v>
      </c>
      <c r="O528">
        <v>25</v>
      </c>
      <c r="P528" t="s">
        <v>273</v>
      </c>
      <c r="Q528">
        <v>0.48</v>
      </c>
      <c r="S528">
        <v>2</v>
      </c>
      <c r="T528" s="108">
        <v>0.96</v>
      </c>
      <c r="U528">
        <v>1</v>
      </c>
      <c r="V528" t="s">
        <v>270</v>
      </c>
      <c r="W528" t="s">
        <v>167</v>
      </c>
      <c r="X528">
        <v>2</v>
      </c>
      <c r="Y528">
        <v>2</v>
      </c>
      <c r="Z528">
        <v>0</v>
      </c>
      <c r="AA528">
        <v>0</v>
      </c>
      <c r="AB528">
        <v>0</v>
      </c>
      <c r="AC528">
        <v>0</v>
      </c>
      <c r="AD528">
        <v>0</v>
      </c>
      <c r="AE528">
        <v>0</v>
      </c>
    </row>
    <row r="529" spans="1:31" x14ac:dyDescent="0.3">
      <c r="A529" t="s">
        <v>556</v>
      </c>
      <c r="B529" t="s">
        <v>18626</v>
      </c>
      <c r="C529" t="s">
        <v>274</v>
      </c>
      <c r="D529" t="s">
        <v>18627</v>
      </c>
      <c r="E529" t="s">
        <v>12269</v>
      </c>
      <c r="F529" t="s">
        <v>741</v>
      </c>
      <c r="G529" t="s">
        <v>4961</v>
      </c>
      <c r="I529" t="s">
        <v>461</v>
      </c>
      <c r="J529" t="s">
        <v>266</v>
      </c>
      <c r="K529" t="s">
        <v>5787</v>
      </c>
      <c r="L529" t="s">
        <v>15482</v>
      </c>
      <c r="M529" t="s">
        <v>555</v>
      </c>
      <c r="N529" t="s">
        <v>556</v>
      </c>
      <c r="O529">
        <v>1</v>
      </c>
      <c r="P529" t="s">
        <v>282</v>
      </c>
      <c r="Q529">
        <v>1</v>
      </c>
      <c r="S529">
        <v>1</v>
      </c>
      <c r="T529" s="108">
        <v>1</v>
      </c>
      <c r="U529">
        <v>1</v>
      </c>
      <c r="V529" t="s">
        <v>270</v>
      </c>
      <c r="W529" t="s">
        <v>167</v>
      </c>
      <c r="X529">
        <v>1</v>
      </c>
      <c r="Y529">
        <v>0</v>
      </c>
      <c r="Z529">
        <v>0</v>
      </c>
      <c r="AA529">
        <v>0</v>
      </c>
      <c r="AB529">
        <v>1</v>
      </c>
      <c r="AC529">
        <v>0</v>
      </c>
      <c r="AD529">
        <v>0</v>
      </c>
      <c r="AE529">
        <v>0</v>
      </c>
    </row>
    <row r="530" spans="1:31" x14ac:dyDescent="0.3">
      <c r="A530" t="s">
        <v>556</v>
      </c>
      <c r="B530" t="s">
        <v>18626</v>
      </c>
      <c r="C530" t="s">
        <v>274</v>
      </c>
      <c r="D530" t="s">
        <v>18627</v>
      </c>
      <c r="E530" t="s">
        <v>12269</v>
      </c>
      <c r="F530" t="s">
        <v>741</v>
      </c>
      <c r="G530" t="s">
        <v>4961</v>
      </c>
      <c r="I530" t="s">
        <v>461</v>
      </c>
      <c r="J530" t="s">
        <v>266</v>
      </c>
      <c r="K530" t="s">
        <v>5787</v>
      </c>
      <c r="L530" t="s">
        <v>15482</v>
      </c>
      <c r="M530" t="s">
        <v>557</v>
      </c>
      <c r="N530" t="s">
        <v>556</v>
      </c>
      <c r="O530">
        <v>2</v>
      </c>
      <c r="P530" t="s">
        <v>272</v>
      </c>
      <c r="Q530">
        <v>1</v>
      </c>
      <c r="S530">
        <v>1</v>
      </c>
      <c r="T530" s="108">
        <v>1</v>
      </c>
      <c r="U530">
        <v>1</v>
      </c>
      <c r="V530" t="s">
        <v>270</v>
      </c>
      <c r="W530" t="s">
        <v>167</v>
      </c>
      <c r="X530">
        <v>1</v>
      </c>
      <c r="Y530">
        <v>0</v>
      </c>
      <c r="Z530">
        <v>0</v>
      </c>
      <c r="AA530">
        <v>1</v>
      </c>
      <c r="AB530">
        <v>0</v>
      </c>
      <c r="AC530">
        <v>0</v>
      </c>
      <c r="AD530">
        <v>0</v>
      </c>
      <c r="AE530">
        <v>0</v>
      </c>
    </row>
    <row r="531" spans="1:31" x14ac:dyDescent="0.3">
      <c r="A531" t="s">
        <v>556</v>
      </c>
      <c r="B531" t="s">
        <v>18626</v>
      </c>
      <c r="C531" t="s">
        <v>274</v>
      </c>
      <c r="D531" t="s">
        <v>18627</v>
      </c>
      <c r="E531" t="s">
        <v>12269</v>
      </c>
      <c r="F531" t="s">
        <v>741</v>
      </c>
      <c r="G531" t="s">
        <v>4961</v>
      </c>
      <c r="I531" t="s">
        <v>461</v>
      </c>
      <c r="J531" t="s">
        <v>266</v>
      </c>
      <c r="K531" t="s">
        <v>5787</v>
      </c>
      <c r="L531" t="s">
        <v>15482</v>
      </c>
      <c r="M531" t="s">
        <v>557</v>
      </c>
      <c r="N531" t="s">
        <v>556</v>
      </c>
      <c r="O531">
        <v>17</v>
      </c>
      <c r="P531" t="s">
        <v>273</v>
      </c>
      <c r="Q531">
        <v>0.48</v>
      </c>
      <c r="S531">
        <v>3</v>
      </c>
      <c r="T531" s="108">
        <v>1.44</v>
      </c>
      <c r="U531">
        <v>1</v>
      </c>
      <c r="V531" t="s">
        <v>270</v>
      </c>
      <c r="W531" t="s">
        <v>167</v>
      </c>
      <c r="X531">
        <v>3</v>
      </c>
      <c r="Y531">
        <v>3</v>
      </c>
      <c r="Z531">
        <v>0</v>
      </c>
      <c r="AA531">
        <v>0</v>
      </c>
      <c r="AB531">
        <v>0</v>
      </c>
      <c r="AC531">
        <v>0</v>
      </c>
      <c r="AD531">
        <v>0</v>
      </c>
      <c r="AE531">
        <v>0</v>
      </c>
    </row>
    <row r="532" spans="1:31" x14ac:dyDescent="0.3">
      <c r="A532" t="s">
        <v>556</v>
      </c>
      <c r="B532" t="s">
        <v>4956</v>
      </c>
      <c r="C532" t="s">
        <v>262</v>
      </c>
      <c r="D532" t="s">
        <v>4957</v>
      </c>
      <c r="E532" t="s">
        <v>12182</v>
      </c>
      <c r="F532" t="s">
        <v>481</v>
      </c>
      <c r="G532" t="s">
        <v>4958</v>
      </c>
      <c r="I532" t="s">
        <v>461</v>
      </c>
      <c r="J532" t="s">
        <v>266</v>
      </c>
      <c r="K532" t="s">
        <v>4959</v>
      </c>
      <c r="L532" t="s">
        <v>4565</v>
      </c>
      <c r="M532" t="s">
        <v>557</v>
      </c>
      <c r="N532" t="s">
        <v>556</v>
      </c>
      <c r="O532">
        <v>2</v>
      </c>
      <c r="P532" t="s">
        <v>272</v>
      </c>
      <c r="Q532">
        <v>1</v>
      </c>
      <c r="S532">
        <v>1</v>
      </c>
      <c r="T532" s="108">
        <v>1</v>
      </c>
      <c r="U532">
        <v>1</v>
      </c>
      <c r="V532" t="s">
        <v>270</v>
      </c>
      <c r="W532" t="s">
        <v>167</v>
      </c>
      <c r="X532">
        <v>1</v>
      </c>
      <c r="Y532">
        <v>0</v>
      </c>
      <c r="Z532">
        <v>0</v>
      </c>
      <c r="AA532">
        <v>1</v>
      </c>
      <c r="AB532">
        <v>0</v>
      </c>
      <c r="AC532">
        <v>0</v>
      </c>
      <c r="AD532">
        <v>0</v>
      </c>
      <c r="AE532">
        <v>0</v>
      </c>
    </row>
    <row r="533" spans="1:31" x14ac:dyDescent="0.3">
      <c r="A533" t="s">
        <v>556</v>
      </c>
      <c r="B533" t="s">
        <v>4956</v>
      </c>
      <c r="C533" t="s">
        <v>262</v>
      </c>
      <c r="D533" t="s">
        <v>4957</v>
      </c>
      <c r="E533" t="s">
        <v>12182</v>
      </c>
      <c r="F533" t="s">
        <v>481</v>
      </c>
      <c r="G533" t="s">
        <v>4958</v>
      </c>
      <c r="I533" t="s">
        <v>461</v>
      </c>
      <c r="J533" t="s">
        <v>266</v>
      </c>
      <c r="K533" t="s">
        <v>4959</v>
      </c>
      <c r="L533" t="s">
        <v>4565</v>
      </c>
      <c r="M533" t="s">
        <v>555</v>
      </c>
      <c r="N533" t="s">
        <v>556</v>
      </c>
      <c r="O533">
        <v>1</v>
      </c>
      <c r="P533" t="s">
        <v>282</v>
      </c>
      <c r="Q533">
        <v>2</v>
      </c>
      <c r="S533">
        <v>1</v>
      </c>
      <c r="T533" s="108">
        <v>2</v>
      </c>
      <c r="U533">
        <v>1</v>
      </c>
      <c r="V533" t="s">
        <v>270</v>
      </c>
      <c r="W533" t="s">
        <v>167</v>
      </c>
      <c r="X533">
        <v>1</v>
      </c>
      <c r="Y533">
        <v>0</v>
      </c>
      <c r="Z533">
        <v>0</v>
      </c>
      <c r="AA533">
        <v>1</v>
      </c>
      <c r="AB533">
        <v>0</v>
      </c>
      <c r="AC533">
        <v>0</v>
      </c>
      <c r="AD533">
        <v>0</v>
      </c>
      <c r="AE533">
        <v>0</v>
      </c>
    </row>
    <row r="534" spans="1:31" x14ac:dyDescent="0.3">
      <c r="A534" t="s">
        <v>556</v>
      </c>
      <c r="B534" t="s">
        <v>4956</v>
      </c>
      <c r="C534" t="s">
        <v>262</v>
      </c>
      <c r="D534" t="s">
        <v>4957</v>
      </c>
      <c r="E534" t="s">
        <v>12182</v>
      </c>
      <c r="F534" t="s">
        <v>481</v>
      </c>
      <c r="G534" t="s">
        <v>4958</v>
      </c>
      <c r="I534" t="s">
        <v>461</v>
      </c>
      <c r="J534" t="s">
        <v>266</v>
      </c>
      <c r="K534" t="s">
        <v>4959</v>
      </c>
      <c r="L534" t="s">
        <v>4565</v>
      </c>
      <c r="M534" t="s">
        <v>557</v>
      </c>
      <c r="N534" t="s">
        <v>556</v>
      </c>
      <c r="O534">
        <v>17</v>
      </c>
      <c r="P534" t="s">
        <v>273</v>
      </c>
      <c r="Q534">
        <v>0.48</v>
      </c>
      <c r="S534">
        <v>1</v>
      </c>
      <c r="T534" s="108">
        <v>0.48</v>
      </c>
      <c r="U534">
        <v>1</v>
      </c>
      <c r="V534" t="s">
        <v>270</v>
      </c>
      <c r="W534" t="s">
        <v>167</v>
      </c>
      <c r="X534">
        <v>1</v>
      </c>
      <c r="Y534">
        <v>1</v>
      </c>
      <c r="Z534">
        <v>0</v>
      </c>
      <c r="AA534">
        <v>0</v>
      </c>
      <c r="AB534">
        <v>0</v>
      </c>
      <c r="AC534">
        <v>0</v>
      </c>
      <c r="AD534">
        <v>0</v>
      </c>
      <c r="AE534">
        <v>0</v>
      </c>
    </row>
    <row r="535" spans="1:31" x14ac:dyDescent="0.3">
      <c r="A535" t="s">
        <v>556</v>
      </c>
      <c r="B535" t="s">
        <v>8123</v>
      </c>
      <c r="C535" t="s">
        <v>274</v>
      </c>
      <c r="D535" t="s">
        <v>7652</v>
      </c>
      <c r="E535" t="s">
        <v>12023</v>
      </c>
      <c r="F535" t="s">
        <v>8124</v>
      </c>
      <c r="G535" t="s">
        <v>2967</v>
      </c>
      <c r="I535" t="s">
        <v>461</v>
      </c>
      <c r="J535" t="s">
        <v>266</v>
      </c>
      <c r="K535" t="s">
        <v>8125</v>
      </c>
      <c r="L535" t="s">
        <v>17433</v>
      </c>
      <c r="M535" t="s">
        <v>557</v>
      </c>
      <c r="N535" t="s">
        <v>556</v>
      </c>
      <c r="O535">
        <v>20</v>
      </c>
      <c r="P535" t="s">
        <v>425</v>
      </c>
      <c r="Q535">
        <v>0.32</v>
      </c>
      <c r="S535">
        <v>6</v>
      </c>
      <c r="T535" s="108">
        <v>1.92</v>
      </c>
      <c r="U535">
        <v>1</v>
      </c>
      <c r="V535" t="s">
        <v>270</v>
      </c>
      <c r="W535" t="s">
        <v>167</v>
      </c>
      <c r="X535">
        <v>3</v>
      </c>
      <c r="Y535">
        <v>3</v>
      </c>
      <c r="Z535">
        <v>0</v>
      </c>
      <c r="AA535">
        <v>0</v>
      </c>
      <c r="AB535">
        <v>3</v>
      </c>
      <c r="AC535">
        <v>0</v>
      </c>
      <c r="AD535">
        <v>0</v>
      </c>
      <c r="AE535">
        <v>0</v>
      </c>
    </row>
    <row r="536" spans="1:31" x14ac:dyDescent="0.3">
      <c r="A536" t="s">
        <v>556</v>
      </c>
      <c r="B536" t="s">
        <v>8123</v>
      </c>
      <c r="C536" t="s">
        <v>262</v>
      </c>
      <c r="D536" t="s">
        <v>7652</v>
      </c>
      <c r="E536" t="s">
        <v>12023</v>
      </c>
      <c r="F536" t="s">
        <v>8124</v>
      </c>
      <c r="G536" t="s">
        <v>2967</v>
      </c>
      <c r="I536" t="s">
        <v>461</v>
      </c>
      <c r="J536" t="s">
        <v>266</v>
      </c>
      <c r="K536" t="s">
        <v>8125</v>
      </c>
      <c r="L536" t="s">
        <v>8126</v>
      </c>
      <c r="M536" t="s">
        <v>557</v>
      </c>
      <c r="N536" t="s">
        <v>556</v>
      </c>
      <c r="O536">
        <v>2</v>
      </c>
      <c r="P536" t="s">
        <v>272</v>
      </c>
      <c r="Q536">
        <v>2</v>
      </c>
      <c r="S536">
        <v>3</v>
      </c>
      <c r="T536" s="108">
        <v>6</v>
      </c>
      <c r="U536">
        <v>1</v>
      </c>
      <c r="V536" t="s">
        <v>270</v>
      </c>
      <c r="W536" t="s">
        <v>167</v>
      </c>
      <c r="X536">
        <v>1</v>
      </c>
      <c r="Y536">
        <v>1</v>
      </c>
      <c r="Z536">
        <v>0</v>
      </c>
      <c r="AA536">
        <v>1</v>
      </c>
      <c r="AB536">
        <v>0</v>
      </c>
      <c r="AC536">
        <v>1</v>
      </c>
      <c r="AD536">
        <v>0</v>
      </c>
      <c r="AE536">
        <v>0</v>
      </c>
    </row>
    <row r="537" spans="1:31" x14ac:dyDescent="0.3">
      <c r="A537" t="s">
        <v>556</v>
      </c>
      <c r="B537" t="s">
        <v>8123</v>
      </c>
      <c r="C537" t="s">
        <v>262</v>
      </c>
      <c r="D537" t="s">
        <v>7652</v>
      </c>
      <c r="E537" t="s">
        <v>12023</v>
      </c>
      <c r="F537" t="s">
        <v>8124</v>
      </c>
      <c r="G537" t="s">
        <v>2967</v>
      </c>
      <c r="I537" t="s">
        <v>461</v>
      </c>
      <c r="J537" t="s">
        <v>266</v>
      </c>
      <c r="K537" t="s">
        <v>8125</v>
      </c>
      <c r="L537" t="s">
        <v>8126</v>
      </c>
      <c r="M537" t="s">
        <v>555</v>
      </c>
      <c r="N537" t="s">
        <v>556</v>
      </c>
      <c r="O537">
        <v>1</v>
      </c>
      <c r="P537" t="s">
        <v>282</v>
      </c>
      <c r="Q537">
        <v>4</v>
      </c>
      <c r="S537">
        <v>1</v>
      </c>
      <c r="T537" s="108">
        <v>4</v>
      </c>
      <c r="U537">
        <v>1</v>
      </c>
      <c r="V537" t="s">
        <v>270</v>
      </c>
      <c r="W537" t="s">
        <v>167</v>
      </c>
      <c r="X537">
        <v>1</v>
      </c>
      <c r="Y537">
        <v>0</v>
      </c>
      <c r="Z537">
        <v>0</v>
      </c>
      <c r="AA537">
        <v>0</v>
      </c>
      <c r="AB537">
        <v>0</v>
      </c>
      <c r="AC537">
        <v>1</v>
      </c>
      <c r="AD537">
        <v>0</v>
      </c>
      <c r="AE537">
        <v>0</v>
      </c>
    </row>
    <row r="538" spans="1:31" x14ac:dyDescent="0.3">
      <c r="A538" t="s">
        <v>556</v>
      </c>
      <c r="B538" t="s">
        <v>3673</v>
      </c>
      <c r="C538" t="s">
        <v>274</v>
      </c>
      <c r="D538" t="s">
        <v>3674</v>
      </c>
      <c r="E538" t="s">
        <v>12037</v>
      </c>
      <c r="F538" t="s">
        <v>395</v>
      </c>
      <c r="G538" t="s">
        <v>645</v>
      </c>
      <c r="I538" t="s">
        <v>461</v>
      </c>
      <c r="J538" t="s">
        <v>266</v>
      </c>
      <c r="K538" t="s">
        <v>3675</v>
      </c>
      <c r="L538" t="s">
        <v>3676</v>
      </c>
      <c r="M538" t="s">
        <v>557</v>
      </c>
      <c r="N538" t="s">
        <v>556</v>
      </c>
      <c r="O538">
        <v>2</v>
      </c>
      <c r="P538" t="s">
        <v>272</v>
      </c>
      <c r="Q538">
        <v>1</v>
      </c>
      <c r="S538">
        <v>1</v>
      </c>
      <c r="T538" s="108">
        <v>1</v>
      </c>
      <c r="U538">
        <v>1</v>
      </c>
      <c r="V538" t="s">
        <v>270</v>
      </c>
      <c r="W538" t="s">
        <v>167</v>
      </c>
      <c r="X538">
        <v>1</v>
      </c>
      <c r="Y538">
        <v>0</v>
      </c>
      <c r="Z538">
        <v>1</v>
      </c>
      <c r="AA538">
        <v>0</v>
      </c>
      <c r="AB538">
        <v>0</v>
      </c>
      <c r="AC538">
        <v>0</v>
      </c>
      <c r="AD538">
        <v>0</v>
      </c>
      <c r="AE538">
        <v>0</v>
      </c>
    </row>
    <row r="539" spans="1:31" x14ac:dyDescent="0.3">
      <c r="A539" t="s">
        <v>556</v>
      </c>
      <c r="B539" t="s">
        <v>11747</v>
      </c>
      <c r="C539" t="s">
        <v>274</v>
      </c>
      <c r="D539" t="s">
        <v>11748</v>
      </c>
      <c r="E539" t="s">
        <v>12274</v>
      </c>
      <c r="F539" t="s">
        <v>2089</v>
      </c>
      <c r="G539" t="s">
        <v>5363</v>
      </c>
      <c r="I539" t="s">
        <v>461</v>
      </c>
      <c r="J539" t="s">
        <v>266</v>
      </c>
      <c r="K539" t="s">
        <v>11847</v>
      </c>
      <c r="L539" t="s">
        <v>11749</v>
      </c>
      <c r="M539" t="s">
        <v>557</v>
      </c>
      <c r="N539" t="s">
        <v>556</v>
      </c>
      <c r="O539">
        <v>25</v>
      </c>
      <c r="P539" t="s">
        <v>273</v>
      </c>
      <c r="Q539">
        <v>0.48</v>
      </c>
      <c r="S539">
        <v>6</v>
      </c>
      <c r="T539" s="108">
        <v>2.88</v>
      </c>
      <c r="U539">
        <v>1</v>
      </c>
      <c r="V539" t="s">
        <v>270</v>
      </c>
      <c r="W539" t="s">
        <v>167</v>
      </c>
      <c r="X539">
        <v>6</v>
      </c>
      <c r="Y539">
        <v>6</v>
      </c>
      <c r="Z539">
        <v>0</v>
      </c>
      <c r="AA539">
        <v>0</v>
      </c>
      <c r="AB539">
        <v>0</v>
      </c>
      <c r="AC539">
        <v>0</v>
      </c>
      <c r="AD539">
        <v>0</v>
      </c>
      <c r="AE539">
        <v>0</v>
      </c>
    </row>
    <row r="540" spans="1:31" x14ac:dyDescent="0.3">
      <c r="A540" t="s">
        <v>556</v>
      </c>
      <c r="B540" t="s">
        <v>4267</v>
      </c>
      <c r="C540" t="s">
        <v>274</v>
      </c>
      <c r="D540" t="s">
        <v>4268</v>
      </c>
      <c r="E540" t="s">
        <v>12057</v>
      </c>
      <c r="F540" t="s">
        <v>4269</v>
      </c>
      <c r="G540" t="s">
        <v>645</v>
      </c>
      <c r="I540" t="s">
        <v>461</v>
      </c>
      <c r="J540" t="s">
        <v>266</v>
      </c>
      <c r="K540" t="s">
        <v>3182</v>
      </c>
      <c r="L540" t="s">
        <v>11594</v>
      </c>
      <c r="M540" t="s">
        <v>557</v>
      </c>
      <c r="N540" t="s">
        <v>556</v>
      </c>
      <c r="O540">
        <v>2</v>
      </c>
      <c r="P540" t="s">
        <v>272</v>
      </c>
      <c r="Q540">
        <v>2</v>
      </c>
      <c r="S540">
        <v>3</v>
      </c>
      <c r="T540" s="108">
        <v>6</v>
      </c>
      <c r="U540">
        <v>1</v>
      </c>
      <c r="V540" t="s">
        <v>270</v>
      </c>
      <c r="W540" t="s">
        <v>167</v>
      </c>
      <c r="X540">
        <v>1</v>
      </c>
      <c r="Y540">
        <v>1</v>
      </c>
      <c r="Z540">
        <v>0</v>
      </c>
      <c r="AA540">
        <v>1</v>
      </c>
      <c r="AB540">
        <v>0</v>
      </c>
      <c r="AC540">
        <v>1</v>
      </c>
      <c r="AD540">
        <v>0</v>
      </c>
      <c r="AE540">
        <v>0</v>
      </c>
    </row>
    <row r="541" spans="1:31" x14ac:dyDescent="0.3">
      <c r="A541" t="s">
        <v>556</v>
      </c>
      <c r="B541" t="s">
        <v>8088</v>
      </c>
      <c r="C541" t="s">
        <v>274</v>
      </c>
      <c r="D541" t="s">
        <v>8089</v>
      </c>
      <c r="E541" t="s">
        <v>12026</v>
      </c>
      <c r="F541" t="s">
        <v>8090</v>
      </c>
      <c r="G541" t="s">
        <v>2967</v>
      </c>
      <c r="I541" t="s">
        <v>461</v>
      </c>
      <c r="J541" t="s">
        <v>266</v>
      </c>
      <c r="K541" t="s">
        <v>8091</v>
      </c>
      <c r="L541" t="s">
        <v>8092</v>
      </c>
      <c r="M541" t="s">
        <v>557</v>
      </c>
      <c r="N541" t="s">
        <v>556</v>
      </c>
      <c r="O541">
        <v>2</v>
      </c>
      <c r="P541" t="s">
        <v>272</v>
      </c>
      <c r="Q541">
        <v>2</v>
      </c>
      <c r="S541">
        <v>2</v>
      </c>
      <c r="T541" s="108">
        <v>4</v>
      </c>
      <c r="U541">
        <v>1</v>
      </c>
      <c r="V541" t="s">
        <v>270</v>
      </c>
      <c r="W541" t="s">
        <v>167</v>
      </c>
      <c r="X541">
        <v>1</v>
      </c>
      <c r="Y541">
        <v>1</v>
      </c>
      <c r="Z541">
        <v>0</v>
      </c>
      <c r="AA541">
        <v>0</v>
      </c>
      <c r="AB541">
        <v>0</v>
      </c>
      <c r="AC541">
        <v>1</v>
      </c>
      <c r="AD541">
        <v>0</v>
      </c>
      <c r="AE541">
        <v>0</v>
      </c>
    </row>
    <row r="542" spans="1:31" x14ac:dyDescent="0.3">
      <c r="A542" t="s">
        <v>556</v>
      </c>
      <c r="B542" t="s">
        <v>4038</v>
      </c>
      <c r="C542" t="s">
        <v>274</v>
      </c>
      <c r="D542" t="s">
        <v>4039</v>
      </c>
      <c r="E542" t="s">
        <v>12045</v>
      </c>
      <c r="F542" t="s">
        <v>4040</v>
      </c>
      <c r="G542" t="s">
        <v>645</v>
      </c>
      <c r="I542" t="s">
        <v>461</v>
      </c>
      <c r="J542" t="s">
        <v>266</v>
      </c>
      <c r="K542" t="s">
        <v>4041</v>
      </c>
      <c r="L542" t="s">
        <v>1496</v>
      </c>
      <c r="M542" t="s">
        <v>555</v>
      </c>
      <c r="N542" t="s">
        <v>556</v>
      </c>
      <c r="O542">
        <v>1</v>
      </c>
      <c r="P542" t="s">
        <v>282</v>
      </c>
      <c r="Q542">
        <v>4</v>
      </c>
      <c r="S542">
        <v>3</v>
      </c>
      <c r="T542" s="108">
        <v>12</v>
      </c>
      <c r="U542">
        <v>1</v>
      </c>
      <c r="V542" t="s">
        <v>270</v>
      </c>
      <c r="W542" t="s">
        <v>167</v>
      </c>
      <c r="X542">
        <v>1</v>
      </c>
      <c r="Y542">
        <v>1</v>
      </c>
      <c r="Z542">
        <v>0</v>
      </c>
      <c r="AA542">
        <v>1</v>
      </c>
      <c r="AB542">
        <v>0</v>
      </c>
      <c r="AC542">
        <v>1</v>
      </c>
      <c r="AD542">
        <v>0</v>
      </c>
      <c r="AE542">
        <v>0</v>
      </c>
    </row>
    <row r="543" spans="1:31" x14ac:dyDescent="0.3">
      <c r="A543" t="s">
        <v>556</v>
      </c>
      <c r="B543" t="s">
        <v>4038</v>
      </c>
      <c r="C543" t="s">
        <v>274</v>
      </c>
      <c r="D543" t="s">
        <v>4039</v>
      </c>
      <c r="E543" t="s">
        <v>12045</v>
      </c>
      <c r="F543" t="s">
        <v>4040</v>
      </c>
      <c r="G543" t="s">
        <v>645</v>
      </c>
      <c r="I543" t="s">
        <v>461</v>
      </c>
      <c r="J543" t="s">
        <v>266</v>
      </c>
      <c r="K543" t="s">
        <v>4041</v>
      </c>
      <c r="L543" t="s">
        <v>1496</v>
      </c>
      <c r="M543" t="s">
        <v>557</v>
      </c>
      <c r="N543" t="s">
        <v>556</v>
      </c>
      <c r="O543">
        <v>2</v>
      </c>
      <c r="P543" t="s">
        <v>272</v>
      </c>
      <c r="Q543">
        <v>3</v>
      </c>
      <c r="S543">
        <v>3</v>
      </c>
      <c r="T543" s="108">
        <v>9</v>
      </c>
      <c r="U543">
        <v>1</v>
      </c>
      <c r="V543" t="s">
        <v>270</v>
      </c>
      <c r="W543" t="s">
        <v>167</v>
      </c>
      <c r="X543">
        <v>1</v>
      </c>
      <c r="Y543">
        <v>1</v>
      </c>
      <c r="Z543">
        <v>0</v>
      </c>
      <c r="AA543">
        <v>1</v>
      </c>
      <c r="AB543">
        <v>0</v>
      </c>
      <c r="AC543">
        <v>1</v>
      </c>
      <c r="AD543">
        <v>0</v>
      </c>
      <c r="AE543">
        <v>0</v>
      </c>
    </row>
    <row r="544" spans="1:31" x14ac:dyDescent="0.3">
      <c r="A544" t="s">
        <v>556</v>
      </c>
      <c r="B544" t="s">
        <v>3755</v>
      </c>
      <c r="C544" t="s">
        <v>262</v>
      </c>
      <c r="D544" t="s">
        <v>3756</v>
      </c>
      <c r="E544" t="s">
        <v>12041</v>
      </c>
      <c r="F544" t="s">
        <v>3757</v>
      </c>
      <c r="G544" t="s">
        <v>645</v>
      </c>
      <c r="I544" t="s">
        <v>461</v>
      </c>
      <c r="J544" t="s">
        <v>266</v>
      </c>
      <c r="K544" t="s">
        <v>16864</v>
      </c>
      <c r="L544" t="s">
        <v>3758</v>
      </c>
      <c r="M544" t="s">
        <v>555</v>
      </c>
      <c r="N544" t="s">
        <v>556</v>
      </c>
      <c r="O544">
        <v>1</v>
      </c>
      <c r="P544" t="s">
        <v>282</v>
      </c>
      <c r="Q544">
        <v>2</v>
      </c>
      <c r="S544">
        <v>2</v>
      </c>
      <c r="T544" s="108">
        <v>4</v>
      </c>
      <c r="U544">
        <v>1</v>
      </c>
      <c r="V544" t="s">
        <v>270</v>
      </c>
      <c r="W544" t="s">
        <v>167</v>
      </c>
      <c r="X544">
        <v>1</v>
      </c>
      <c r="Y544">
        <v>0</v>
      </c>
      <c r="Z544">
        <v>1</v>
      </c>
      <c r="AA544">
        <v>0</v>
      </c>
      <c r="AB544">
        <v>0</v>
      </c>
      <c r="AC544">
        <v>1</v>
      </c>
      <c r="AD544">
        <v>0</v>
      </c>
      <c r="AE544">
        <v>0</v>
      </c>
    </row>
    <row r="545" spans="1:31" x14ac:dyDescent="0.3">
      <c r="A545" t="s">
        <v>556</v>
      </c>
      <c r="B545" t="s">
        <v>3755</v>
      </c>
      <c r="C545" t="s">
        <v>262</v>
      </c>
      <c r="D545" t="s">
        <v>3756</v>
      </c>
      <c r="E545" t="s">
        <v>12041</v>
      </c>
      <c r="F545" t="s">
        <v>3757</v>
      </c>
      <c r="G545" t="s">
        <v>645</v>
      </c>
      <c r="I545" t="s">
        <v>461</v>
      </c>
      <c r="J545" t="s">
        <v>266</v>
      </c>
      <c r="K545" t="s">
        <v>16864</v>
      </c>
      <c r="L545" t="s">
        <v>3758</v>
      </c>
      <c r="M545" t="s">
        <v>557</v>
      </c>
      <c r="N545" t="s">
        <v>556</v>
      </c>
      <c r="O545">
        <v>2</v>
      </c>
      <c r="P545" t="s">
        <v>272</v>
      </c>
      <c r="Q545">
        <v>2</v>
      </c>
      <c r="S545">
        <v>1</v>
      </c>
      <c r="T545" s="108">
        <v>2</v>
      </c>
      <c r="U545">
        <v>1</v>
      </c>
      <c r="V545" t="s">
        <v>270</v>
      </c>
      <c r="W545" t="s">
        <v>167</v>
      </c>
      <c r="X545">
        <v>1</v>
      </c>
      <c r="Y545">
        <v>0</v>
      </c>
      <c r="Z545">
        <v>0</v>
      </c>
      <c r="AA545">
        <v>1</v>
      </c>
      <c r="AB545">
        <v>0</v>
      </c>
      <c r="AC545">
        <v>0</v>
      </c>
      <c r="AD545">
        <v>0</v>
      </c>
      <c r="AE545">
        <v>0</v>
      </c>
    </row>
    <row r="546" spans="1:31" x14ac:dyDescent="0.3">
      <c r="A546" t="s">
        <v>16686</v>
      </c>
      <c r="B546" t="s">
        <v>16703</v>
      </c>
      <c r="C546" t="s">
        <v>294</v>
      </c>
      <c r="D546" t="s">
        <v>15907</v>
      </c>
      <c r="E546" t="s">
        <v>17130</v>
      </c>
      <c r="G546" t="s">
        <v>16029</v>
      </c>
      <c r="I546" t="s">
        <v>461</v>
      </c>
      <c r="J546" t="s">
        <v>266</v>
      </c>
      <c r="K546" t="s">
        <v>1611</v>
      </c>
      <c r="L546" t="s">
        <v>16118</v>
      </c>
      <c r="M546" t="s">
        <v>3521</v>
      </c>
      <c r="N546" t="s">
        <v>16686</v>
      </c>
      <c r="O546">
        <v>20</v>
      </c>
      <c r="P546" t="s">
        <v>3206</v>
      </c>
      <c r="Q546">
        <v>20</v>
      </c>
      <c r="S546">
        <v>0</v>
      </c>
      <c r="T546" s="108">
        <v>0</v>
      </c>
      <c r="U546">
        <v>0</v>
      </c>
      <c r="W546" t="s">
        <v>171</v>
      </c>
      <c r="X546">
        <v>1</v>
      </c>
      <c r="Y546">
        <v>0</v>
      </c>
      <c r="Z546">
        <v>0</v>
      </c>
      <c r="AA546">
        <v>0</v>
      </c>
      <c r="AB546">
        <v>0</v>
      </c>
      <c r="AC546">
        <v>0</v>
      </c>
      <c r="AD546">
        <v>0</v>
      </c>
      <c r="AE546">
        <v>0</v>
      </c>
    </row>
    <row r="547" spans="1:31" x14ac:dyDescent="0.3">
      <c r="A547" t="s">
        <v>16686</v>
      </c>
      <c r="B547" t="s">
        <v>16703</v>
      </c>
      <c r="C547" t="s">
        <v>294</v>
      </c>
      <c r="D547" t="s">
        <v>15907</v>
      </c>
      <c r="E547" t="s">
        <v>17130</v>
      </c>
      <c r="G547" t="s">
        <v>16029</v>
      </c>
      <c r="I547" t="s">
        <v>461</v>
      </c>
      <c r="J547" t="s">
        <v>266</v>
      </c>
      <c r="K547" t="s">
        <v>1611</v>
      </c>
      <c r="L547" t="s">
        <v>16118</v>
      </c>
      <c r="M547" t="s">
        <v>3521</v>
      </c>
      <c r="N547" t="s">
        <v>16686</v>
      </c>
      <c r="O547">
        <v>20</v>
      </c>
      <c r="P547" t="s">
        <v>3206</v>
      </c>
      <c r="Q547">
        <v>40</v>
      </c>
      <c r="S547">
        <v>0</v>
      </c>
      <c r="T547" s="108">
        <v>0</v>
      </c>
      <c r="U547">
        <v>0</v>
      </c>
      <c r="W547" t="s">
        <v>171</v>
      </c>
      <c r="X547">
        <v>1</v>
      </c>
      <c r="Y547">
        <v>0</v>
      </c>
      <c r="Z547">
        <v>0</v>
      </c>
      <c r="AA547">
        <v>0</v>
      </c>
      <c r="AB547">
        <v>0</v>
      </c>
      <c r="AC547">
        <v>0</v>
      </c>
      <c r="AD547">
        <v>0</v>
      </c>
      <c r="AE547">
        <v>0</v>
      </c>
    </row>
    <row r="548" spans="1:31" x14ac:dyDescent="0.3">
      <c r="A548" t="s">
        <v>16686</v>
      </c>
      <c r="B548" t="s">
        <v>16703</v>
      </c>
      <c r="C548" t="s">
        <v>294</v>
      </c>
      <c r="D548" t="s">
        <v>15907</v>
      </c>
      <c r="E548" t="s">
        <v>17130</v>
      </c>
      <c r="G548" t="s">
        <v>16029</v>
      </c>
      <c r="I548" t="s">
        <v>461</v>
      </c>
      <c r="J548" t="s">
        <v>266</v>
      </c>
      <c r="K548" t="s">
        <v>1611</v>
      </c>
      <c r="L548" t="s">
        <v>16118</v>
      </c>
      <c r="M548" t="s">
        <v>3521</v>
      </c>
      <c r="N548" t="s">
        <v>16686</v>
      </c>
      <c r="O548">
        <v>20</v>
      </c>
      <c r="P548" t="s">
        <v>3206</v>
      </c>
      <c r="Q548">
        <v>20</v>
      </c>
      <c r="S548">
        <v>0</v>
      </c>
      <c r="T548" s="108">
        <v>0</v>
      </c>
      <c r="U548">
        <v>0</v>
      </c>
      <c r="W548" t="s">
        <v>171</v>
      </c>
      <c r="X548">
        <v>1</v>
      </c>
      <c r="Y548">
        <v>0</v>
      </c>
      <c r="Z548">
        <v>0</v>
      </c>
      <c r="AA548">
        <v>0</v>
      </c>
      <c r="AB548">
        <v>0</v>
      </c>
      <c r="AC548">
        <v>0</v>
      </c>
      <c r="AD548">
        <v>0</v>
      </c>
      <c r="AE548">
        <v>0</v>
      </c>
    </row>
    <row r="549" spans="1:31" x14ac:dyDescent="0.3">
      <c r="A549" t="s">
        <v>556</v>
      </c>
      <c r="B549" t="s">
        <v>4148</v>
      </c>
      <c r="C549" t="s">
        <v>274</v>
      </c>
      <c r="D549" t="s">
        <v>4149</v>
      </c>
      <c r="E549" t="s">
        <v>12048</v>
      </c>
      <c r="F549" t="s">
        <v>4150</v>
      </c>
      <c r="G549" t="s">
        <v>645</v>
      </c>
      <c r="I549" t="s">
        <v>461</v>
      </c>
      <c r="J549" t="s">
        <v>266</v>
      </c>
      <c r="K549" t="s">
        <v>4008</v>
      </c>
      <c r="L549" t="s">
        <v>4152</v>
      </c>
      <c r="M549" t="s">
        <v>557</v>
      </c>
      <c r="N549" t="s">
        <v>556</v>
      </c>
      <c r="O549">
        <v>2</v>
      </c>
      <c r="P549" t="s">
        <v>288</v>
      </c>
      <c r="Q549">
        <v>0.48</v>
      </c>
      <c r="S549">
        <v>1</v>
      </c>
      <c r="T549" s="108">
        <v>0.48</v>
      </c>
      <c r="U549">
        <v>1</v>
      </c>
      <c r="V549" t="s">
        <v>270</v>
      </c>
      <c r="W549" t="s">
        <v>167</v>
      </c>
      <c r="X549">
        <v>1</v>
      </c>
      <c r="Y549">
        <v>0</v>
      </c>
      <c r="Z549">
        <v>0</v>
      </c>
      <c r="AA549">
        <v>0</v>
      </c>
      <c r="AB549">
        <v>0</v>
      </c>
      <c r="AC549">
        <v>1</v>
      </c>
      <c r="AD549">
        <v>0</v>
      </c>
      <c r="AE549">
        <v>0</v>
      </c>
    </row>
    <row r="550" spans="1:31" x14ac:dyDescent="0.3">
      <c r="A550" t="s">
        <v>556</v>
      </c>
      <c r="B550" t="s">
        <v>11601</v>
      </c>
      <c r="C550" t="s">
        <v>274</v>
      </c>
      <c r="D550" t="s">
        <v>11602</v>
      </c>
      <c r="E550" t="s">
        <v>12079</v>
      </c>
      <c r="F550" t="s">
        <v>11603</v>
      </c>
      <c r="G550" t="s">
        <v>4836</v>
      </c>
      <c r="I550" t="s">
        <v>461</v>
      </c>
      <c r="J550" t="s">
        <v>266</v>
      </c>
      <c r="K550" t="s">
        <v>11604</v>
      </c>
      <c r="L550" t="s">
        <v>11605</v>
      </c>
      <c r="M550" t="s">
        <v>557</v>
      </c>
      <c r="N550" t="s">
        <v>556</v>
      </c>
      <c r="O550">
        <v>2</v>
      </c>
      <c r="P550" t="s">
        <v>288</v>
      </c>
      <c r="Q550">
        <v>0.32</v>
      </c>
      <c r="S550">
        <v>2</v>
      </c>
      <c r="T550" s="108">
        <v>0.64</v>
      </c>
      <c r="U550">
        <v>1</v>
      </c>
      <c r="V550" t="s">
        <v>270</v>
      </c>
      <c r="W550" t="s">
        <v>167</v>
      </c>
      <c r="X550">
        <v>2</v>
      </c>
      <c r="Y550">
        <v>0</v>
      </c>
      <c r="Z550">
        <v>2</v>
      </c>
      <c r="AA550">
        <v>0</v>
      </c>
      <c r="AB550">
        <v>0</v>
      </c>
      <c r="AC550">
        <v>0</v>
      </c>
      <c r="AD550">
        <v>0</v>
      </c>
      <c r="AE550">
        <v>0</v>
      </c>
    </row>
    <row r="551" spans="1:31" x14ac:dyDescent="0.3">
      <c r="A551" t="s">
        <v>556</v>
      </c>
      <c r="B551" t="s">
        <v>11601</v>
      </c>
      <c r="C551" t="s">
        <v>274</v>
      </c>
      <c r="D551" t="s">
        <v>11602</v>
      </c>
      <c r="E551" t="s">
        <v>12079</v>
      </c>
      <c r="F551" t="s">
        <v>11603</v>
      </c>
      <c r="G551" t="s">
        <v>4836</v>
      </c>
      <c r="I551" t="s">
        <v>461</v>
      </c>
      <c r="J551" t="s">
        <v>266</v>
      </c>
      <c r="K551" t="s">
        <v>11604</v>
      </c>
      <c r="L551" t="s">
        <v>11605</v>
      </c>
      <c r="M551" t="s">
        <v>557</v>
      </c>
      <c r="N551" t="s">
        <v>556</v>
      </c>
      <c r="O551">
        <v>17</v>
      </c>
      <c r="P551" t="s">
        <v>273</v>
      </c>
      <c r="Q551">
        <v>0.32</v>
      </c>
      <c r="S551">
        <v>4</v>
      </c>
      <c r="T551" s="108">
        <v>1.28</v>
      </c>
      <c r="U551">
        <v>1</v>
      </c>
      <c r="V551" t="s">
        <v>270</v>
      </c>
      <c r="W551" t="s">
        <v>167</v>
      </c>
      <c r="X551">
        <v>4</v>
      </c>
      <c r="Y551">
        <v>0</v>
      </c>
      <c r="Z551">
        <v>4</v>
      </c>
      <c r="AA551">
        <v>0</v>
      </c>
      <c r="AB551">
        <v>0</v>
      </c>
      <c r="AC551">
        <v>0</v>
      </c>
      <c r="AD551">
        <v>0</v>
      </c>
      <c r="AE551">
        <v>0</v>
      </c>
    </row>
    <row r="552" spans="1:31" x14ac:dyDescent="0.3">
      <c r="A552" t="s">
        <v>556</v>
      </c>
      <c r="B552" t="s">
        <v>11601</v>
      </c>
      <c r="C552" t="s">
        <v>274</v>
      </c>
      <c r="D552" t="s">
        <v>11602</v>
      </c>
      <c r="E552" t="s">
        <v>12079</v>
      </c>
      <c r="F552" t="s">
        <v>11603</v>
      </c>
      <c r="G552" t="s">
        <v>4836</v>
      </c>
      <c r="I552" t="s">
        <v>461</v>
      </c>
      <c r="J552" t="s">
        <v>266</v>
      </c>
      <c r="K552" t="s">
        <v>11604</v>
      </c>
      <c r="L552" t="s">
        <v>11605</v>
      </c>
      <c r="M552" t="s">
        <v>555</v>
      </c>
      <c r="N552" t="s">
        <v>556</v>
      </c>
      <c r="O552">
        <v>1</v>
      </c>
      <c r="P552" t="s">
        <v>266</v>
      </c>
      <c r="Q552">
        <v>0.32</v>
      </c>
      <c r="S552">
        <v>2</v>
      </c>
      <c r="T552" s="108">
        <v>0.64</v>
      </c>
      <c r="U552">
        <v>1</v>
      </c>
      <c r="V552" t="s">
        <v>270</v>
      </c>
      <c r="W552" t="s">
        <v>167</v>
      </c>
      <c r="X552">
        <v>2</v>
      </c>
      <c r="Y552">
        <v>0</v>
      </c>
      <c r="Z552">
        <v>2</v>
      </c>
      <c r="AA552">
        <v>0</v>
      </c>
      <c r="AB552">
        <v>0</v>
      </c>
      <c r="AC552">
        <v>0</v>
      </c>
      <c r="AD552">
        <v>0</v>
      </c>
      <c r="AE552">
        <v>0</v>
      </c>
    </row>
    <row r="553" spans="1:31" x14ac:dyDescent="0.3">
      <c r="A553" t="s">
        <v>556</v>
      </c>
      <c r="B553" t="s">
        <v>10754</v>
      </c>
      <c r="C553" t="s">
        <v>274</v>
      </c>
      <c r="D553" t="s">
        <v>10755</v>
      </c>
      <c r="E553" t="s">
        <v>12051</v>
      </c>
      <c r="F553" t="s">
        <v>4181</v>
      </c>
      <c r="G553" t="s">
        <v>645</v>
      </c>
      <c r="I553" t="s">
        <v>461</v>
      </c>
      <c r="J553" t="s">
        <v>266</v>
      </c>
      <c r="K553" t="s">
        <v>3182</v>
      </c>
      <c r="L553" t="s">
        <v>10756</v>
      </c>
      <c r="M553" t="s">
        <v>555</v>
      </c>
      <c r="N553" t="s">
        <v>556</v>
      </c>
      <c r="O553">
        <v>1</v>
      </c>
      <c r="P553" t="s">
        <v>282</v>
      </c>
      <c r="Q553">
        <v>2</v>
      </c>
      <c r="S553">
        <v>2</v>
      </c>
      <c r="T553" s="108">
        <v>4</v>
      </c>
      <c r="U553">
        <v>1</v>
      </c>
      <c r="V553" t="s">
        <v>270</v>
      </c>
      <c r="W553" t="s">
        <v>167</v>
      </c>
      <c r="X553">
        <v>1</v>
      </c>
      <c r="Y553">
        <v>1</v>
      </c>
      <c r="Z553">
        <v>0</v>
      </c>
      <c r="AA553">
        <v>0</v>
      </c>
      <c r="AB553">
        <v>1</v>
      </c>
      <c r="AC553">
        <v>0</v>
      </c>
      <c r="AD553">
        <v>0</v>
      </c>
      <c r="AE553">
        <v>0</v>
      </c>
    </row>
    <row r="554" spans="1:31" x14ac:dyDescent="0.3">
      <c r="A554" t="s">
        <v>556</v>
      </c>
      <c r="B554" t="s">
        <v>10754</v>
      </c>
      <c r="C554" t="s">
        <v>294</v>
      </c>
      <c r="D554" t="s">
        <v>10755</v>
      </c>
      <c r="E554" t="s">
        <v>12051</v>
      </c>
      <c r="F554" t="s">
        <v>4181</v>
      </c>
      <c r="G554" t="s">
        <v>645</v>
      </c>
      <c r="I554" t="s">
        <v>461</v>
      </c>
      <c r="J554" t="s">
        <v>266</v>
      </c>
      <c r="K554" t="s">
        <v>3182</v>
      </c>
      <c r="L554" t="s">
        <v>10756</v>
      </c>
      <c r="M554" t="s">
        <v>557</v>
      </c>
      <c r="N554" t="s">
        <v>556</v>
      </c>
      <c r="O554">
        <v>2</v>
      </c>
      <c r="P554" t="s">
        <v>272</v>
      </c>
      <c r="Q554">
        <v>2</v>
      </c>
      <c r="S554">
        <v>2</v>
      </c>
      <c r="T554" s="108">
        <v>4</v>
      </c>
      <c r="U554">
        <v>1</v>
      </c>
      <c r="V554" t="s">
        <v>270</v>
      </c>
      <c r="W554" t="s">
        <v>167</v>
      </c>
      <c r="X554">
        <v>1</v>
      </c>
      <c r="Y554">
        <v>0</v>
      </c>
      <c r="Z554">
        <v>1</v>
      </c>
      <c r="AA554">
        <v>0</v>
      </c>
      <c r="AB554">
        <v>0</v>
      </c>
      <c r="AC554">
        <v>1</v>
      </c>
      <c r="AD554">
        <v>0</v>
      </c>
      <c r="AE554">
        <v>0</v>
      </c>
    </row>
    <row r="555" spans="1:31" x14ac:dyDescent="0.3">
      <c r="A555" t="s">
        <v>556</v>
      </c>
      <c r="B555" t="s">
        <v>4834</v>
      </c>
      <c r="C555" t="s">
        <v>262</v>
      </c>
      <c r="D555" t="s">
        <v>4835</v>
      </c>
      <c r="E555" t="s">
        <v>12080</v>
      </c>
      <c r="F555" t="s">
        <v>1695</v>
      </c>
      <c r="G555" t="s">
        <v>4836</v>
      </c>
      <c r="I555" t="s">
        <v>461</v>
      </c>
      <c r="J555" t="s">
        <v>266</v>
      </c>
      <c r="K555" t="s">
        <v>4837</v>
      </c>
      <c r="L555" t="s">
        <v>4838</v>
      </c>
      <c r="M555" t="s">
        <v>555</v>
      </c>
      <c r="N555" t="s">
        <v>556</v>
      </c>
      <c r="O555">
        <v>1</v>
      </c>
      <c r="P555" t="s">
        <v>282</v>
      </c>
      <c r="Q555">
        <v>1</v>
      </c>
      <c r="S555">
        <v>2</v>
      </c>
      <c r="T555" s="108">
        <v>2</v>
      </c>
      <c r="U555">
        <v>1</v>
      </c>
      <c r="V555" t="s">
        <v>270</v>
      </c>
      <c r="W555" t="s">
        <v>167</v>
      </c>
      <c r="X555">
        <v>1</v>
      </c>
      <c r="Y555">
        <v>0</v>
      </c>
      <c r="Z555">
        <v>1</v>
      </c>
      <c r="AA555">
        <v>0</v>
      </c>
      <c r="AB555">
        <v>0</v>
      </c>
      <c r="AC555">
        <v>1</v>
      </c>
      <c r="AD555">
        <v>0</v>
      </c>
      <c r="AE555">
        <v>0</v>
      </c>
    </row>
    <row r="556" spans="1:31" x14ac:dyDescent="0.3">
      <c r="A556" t="s">
        <v>556</v>
      </c>
      <c r="B556" t="s">
        <v>4834</v>
      </c>
      <c r="C556" t="s">
        <v>262</v>
      </c>
      <c r="D556" t="s">
        <v>4835</v>
      </c>
      <c r="E556" t="s">
        <v>12080</v>
      </c>
      <c r="F556" t="s">
        <v>1695</v>
      </c>
      <c r="G556" t="s">
        <v>4836</v>
      </c>
      <c r="I556" t="s">
        <v>461</v>
      </c>
      <c r="J556" t="s">
        <v>266</v>
      </c>
      <c r="K556" t="s">
        <v>4837</v>
      </c>
      <c r="L556" t="s">
        <v>4838</v>
      </c>
      <c r="M556" t="s">
        <v>557</v>
      </c>
      <c r="N556" t="s">
        <v>556</v>
      </c>
      <c r="O556">
        <v>2</v>
      </c>
      <c r="P556" t="s">
        <v>288</v>
      </c>
      <c r="Q556">
        <v>0.48</v>
      </c>
      <c r="S556">
        <v>1</v>
      </c>
      <c r="T556" s="108">
        <v>0.48</v>
      </c>
      <c r="U556">
        <v>1</v>
      </c>
      <c r="V556" t="s">
        <v>270</v>
      </c>
      <c r="W556" t="s">
        <v>167</v>
      </c>
      <c r="X556">
        <v>1</v>
      </c>
      <c r="Y556">
        <v>0</v>
      </c>
      <c r="Z556">
        <v>1</v>
      </c>
      <c r="AA556">
        <v>0</v>
      </c>
      <c r="AB556">
        <v>0</v>
      </c>
      <c r="AC556">
        <v>0</v>
      </c>
      <c r="AD556">
        <v>0</v>
      </c>
      <c r="AE556">
        <v>0</v>
      </c>
    </row>
    <row r="557" spans="1:31" x14ac:dyDescent="0.3">
      <c r="A557" t="s">
        <v>556</v>
      </c>
      <c r="B557" t="s">
        <v>4834</v>
      </c>
      <c r="C557" t="s">
        <v>262</v>
      </c>
      <c r="D557" t="s">
        <v>4835</v>
      </c>
      <c r="E557" t="s">
        <v>12080</v>
      </c>
      <c r="F557" t="s">
        <v>1695</v>
      </c>
      <c r="G557" t="s">
        <v>4836</v>
      </c>
      <c r="I557" t="s">
        <v>461</v>
      </c>
      <c r="J557" t="s">
        <v>266</v>
      </c>
      <c r="K557" t="s">
        <v>4837</v>
      </c>
      <c r="L557" t="s">
        <v>4838</v>
      </c>
      <c r="M557" t="s">
        <v>557</v>
      </c>
      <c r="N557" t="s">
        <v>556</v>
      </c>
      <c r="O557">
        <v>17</v>
      </c>
      <c r="P557" t="s">
        <v>273</v>
      </c>
      <c r="Q557">
        <v>0.48</v>
      </c>
      <c r="S557">
        <v>1</v>
      </c>
      <c r="T557" s="108">
        <v>0.48</v>
      </c>
      <c r="U557">
        <v>1</v>
      </c>
      <c r="V557" t="s">
        <v>270</v>
      </c>
      <c r="W557" t="s">
        <v>167</v>
      </c>
      <c r="X557">
        <v>1</v>
      </c>
      <c r="Y557">
        <v>1</v>
      </c>
      <c r="Z557">
        <v>0</v>
      </c>
      <c r="AA557">
        <v>0</v>
      </c>
      <c r="AB557">
        <v>0</v>
      </c>
      <c r="AC557">
        <v>0</v>
      </c>
      <c r="AD557">
        <v>0</v>
      </c>
      <c r="AE557">
        <v>0</v>
      </c>
    </row>
    <row r="558" spans="1:31" x14ac:dyDescent="0.3">
      <c r="A558" t="s">
        <v>556</v>
      </c>
      <c r="B558" t="s">
        <v>11528</v>
      </c>
      <c r="C558" t="s">
        <v>302</v>
      </c>
      <c r="D558" t="s">
        <v>11529</v>
      </c>
      <c r="E558" t="s">
        <v>11987</v>
      </c>
      <c r="F558" t="s">
        <v>4909</v>
      </c>
      <c r="G558" t="s">
        <v>4910</v>
      </c>
      <c r="I558" t="s">
        <v>461</v>
      </c>
      <c r="J558" t="s">
        <v>266</v>
      </c>
      <c r="K558" t="s">
        <v>4911</v>
      </c>
      <c r="L558" t="s">
        <v>11530</v>
      </c>
      <c r="M558" t="s">
        <v>555</v>
      </c>
      <c r="N558" t="s">
        <v>556</v>
      </c>
      <c r="O558">
        <v>1</v>
      </c>
      <c r="P558" t="s">
        <v>282</v>
      </c>
      <c r="Q558">
        <v>2</v>
      </c>
      <c r="S558">
        <v>1</v>
      </c>
      <c r="T558" s="108">
        <v>2</v>
      </c>
      <c r="U558">
        <v>1</v>
      </c>
      <c r="V558" t="s">
        <v>270</v>
      </c>
      <c r="W558" t="s">
        <v>167</v>
      </c>
      <c r="X558">
        <v>1</v>
      </c>
      <c r="Y558">
        <v>0</v>
      </c>
      <c r="Z558">
        <v>0</v>
      </c>
      <c r="AA558">
        <v>0</v>
      </c>
      <c r="AB558">
        <v>1</v>
      </c>
      <c r="AC558">
        <v>0</v>
      </c>
      <c r="AD558">
        <v>0</v>
      </c>
      <c r="AE558">
        <v>0</v>
      </c>
    </row>
    <row r="559" spans="1:31" x14ac:dyDescent="0.3">
      <c r="A559" t="s">
        <v>556</v>
      </c>
      <c r="B559" t="s">
        <v>17074</v>
      </c>
      <c r="C559" t="s">
        <v>274</v>
      </c>
      <c r="D559" t="s">
        <v>11582</v>
      </c>
      <c r="E559" t="s">
        <v>17075</v>
      </c>
      <c r="F559" t="s">
        <v>263</v>
      </c>
      <c r="G559" t="s">
        <v>9362</v>
      </c>
      <c r="I559" t="s">
        <v>461</v>
      </c>
      <c r="J559" t="s">
        <v>266</v>
      </c>
      <c r="K559" t="s">
        <v>17076</v>
      </c>
      <c r="L559" t="s">
        <v>11585</v>
      </c>
      <c r="M559" t="s">
        <v>555</v>
      </c>
      <c r="N559" t="s">
        <v>556</v>
      </c>
      <c r="O559">
        <v>1</v>
      </c>
      <c r="P559" t="s">
        <v>266</v>
      </c>
      <c r="Q559">
        <v>0.48</v>
      </c>
      <c r="S559">
        <v>1</v>
      </c>
      <c r="T559" s="108">
        <v>0.48</v>
      </c>
      <c r="U559">
        <v>1</v>
      </c>
      <c r="V559" t="s">
        <v>270</v>
      </c>
      <c r="W559" t="s">
        <v>167</v>
      </c>
      <c r="X559">
        <v>1</v>
      </c>
      <c r="Y559">
        <v>1</v>
      </c>
      <c r="Z559">
        <v>0</v>
      </c>
      <c r="AA559">
        <v>0</v>
      </c>
      <c r="AB559">
        <v>0</v>
      </c>
      <c r="AC559">
        <v>0</v>
      </c>
      <c r="AD559">
        <v>0</v>
      </c>
      <c r="AE559">
        <v>0</v>
      </c>
    </row>
    <row r="560" spans="1:31" x14ac:dyDescent="0.3">
      <c r="A560" t="s">
        <v>556</v>
      </c>
      <c r="B560" t="s">
        <v>17074</v>
      </c>
      <c r="C560" t="s">
        <v>274</v>
      </c>
      <c r="D560" t="s">
        <v>11582</v>
      </c>
      <c r="E560" t="s">
        <v>17075</v>
      </c>
      <c r="F560" t="s">
        <v>263</v>
      </c>
      <c r="G560" t="s">
        <v>9362</v>
      </c>
      <c r="I560" t="s">
        <v>461</v>
      </c>
      <c r="J560" t="s">
        <v>266</v>
      </c>
      <c r="K560" t="s">
        <v>17076</v>
      </c>
      <c r="L560" t="s">
        <v>11585</v>
      </c>
      <c r="M560" t="s">
        <v>555</v>
      </c>
      <c r="N560" t="s">
        <v>556</v>
      </c>
      <c r="O560">
        <v>1</v>
      </c>
      <c r="P560" t="s">
        <v>266</v>
      </c>
      <c r="Q560">
        <v>0.48</v>
      </c>
      <c r="S560">
        <v>1</v>
      </c>
      <c r="T560" s="108">
        <v>0.48</v>
      </c>
      <c r="U560">
        <v>1</v>
      </c>
      <c r="V560" t="s">
        <v>270</v>
      </c>
      <c r="W560" t="s">
        <v>167</v>
      </c>
      <c r="X560">
        <v>1</v>
      </c>
      <c r="Y560">
        <v>1</v>
      </c>
      <c r="Z560">
        <v>0</v>
      </c>
      <c r="AA560">
        <v>0</v>
      </c>
      <c r="AB560">
        <v>0</v>
      </c>
      <c r="AC560">
        <v>0</v>
      </c>
      <c r="AD560">
        <v>0</v>
      </c>
      <c r="AE560">
        <v>0</v>
      </c>
    </row>
    <row r="561" spans="1:31" x14ac:dyDescent="0.3">
      <c r="A561" t="s">
        <v>556</v>
      </c>
      <c r="B561" t="s">
        <v>17074</v>
      </c>
      <c r="C561" t="s">
        <v>274</v>
      </c>
      <c r="D561" t="s">
        <v>11582</v>
      </c>
      <c r="E561" t="s">
        <v>17075</v>
      </c>
      <c r="F561" t="s">
        <v>263</v>
      </c>
      <c r="G561" t="s">
        <v>9362</v>
      </c>
      <c r="I561" t="s">
        <v>461</v>
      </c>
      <c r="J561" t="s">
        <v>266</v>
      </c>
      <c r="K561" t="s">
        <v>17076</v>
      </c>
      <c r="L561" t="s">
        <v>11585</v>
      </c>
      <c r="M561" t="s">
        <v>557</v>
      </c>
      <c r="N561" t="s">
        <v>556</v>
      </c>
      <c r="O561">
        <v>17</v>
      </c>
      <c r="P561" t="s">
        <v>273</v>
      </c>
      <c r="Q561">
        <v>0.48</v>
      </c>
      <c r="S561">
        <v>2</v>
      </c>
      <c r="T561" s="108">
        <v>0.96</v>
      </c>
      <c r="U561">
        <v>1</v>
      </c>
      <c r="V561" t="s">
        <v>270</v>
      </c>
      <c r="W561" t="s">
        <v>167</v>
      </c>
      <c r="X561">
        <v>2</v>
      </c>
      <c r="Y561">
        <v>2</v>
      </c>
      <c r="Z561">
        <v>0</v>
      </c>
      <c r="AA561">
        <v>0</v>
      </c>
      <c r="AB561">
        <v>0</v>
      </c>
      <c r="AC561">
        <v>0</v>
      </c>
      <c r="AD561">
        <v>0</v>
      </c>
      <c r="AE561">
        <v>0</v>
      </c>
    </row>
    <row r="562" spans="1:31" x14ac:dyDescent="0.3">
      <c r="A562" t="s">
        <v>556</v>
      </c>
      <c r="B562" t="s">
        <v>17074</v>
      </c>
      <c r="C562" t="s">
        <v>274</v>
      </c>
      <c r="D562" t="s">
        <v>11582</v>
      </c>
      <c r="E562" t="s">
        <v>17075</v>
      </c>
      <c r="F562" t="s">
        <v>263</v>
      </c>
      <c r="G562" t="s">
        <v>9362</v>
      </c>
      <c r="I562" t="s">
        <v>461</v>
      </c>
      <c r="J562" t="s">
        <v>266</v>
      </c>
      <c r="K562" t="s">
        <v>17076</v>
      </c>
      <c r="L562" t="s">
        <v>11585</v>
      </c>
      <c r="M562" t="s">
        <v>557</v>
      </c>
      <c r="N562" t="s">
        <v>556</v>
      </c>
      <c r="O562">
        <v>2</v>
      </c>
      <c r="P562" t="s">
        <v>288</v>
      </c>
      <c r="Q562">
        <v>0.48</v>
      </c>
      <c r="S562">
        <v>2</v>
      </c>
      <c r="T562" s="108">
        <v>0.96</v>
      </c>
      <c r="U562">
        <v>1</v>
      </c>
      <c r="V562" t="s">
        <v>270</v>
      </c>
      <c r="W562" t="s">
        <v>167</v>
      </c>
      <c r="X562">
        <v>2</v>
      </c>
      <c r="Y562">
        <v>2</v>
      </c>
      <c r="Z562">
        <v>0</v>
      </c>
      <c r="AA562">
        <v>0</v>
      </c>
      <c r="AB562">
        <v>0</v>
      </c>
      <c r="AC562">
        <v>0</v>
      </c>
      <c r="AD562">
        <v>0</v>
      </c>
      <c r="AE562">
        <v>0</v>
      </c>
    </row>
    <row r="563" spans="1:31" x14ac:dyDescent="0.3">
      <c r="A563" t="s">
        <v>556</v>
      </c>
      <c r="B563" t="s">
        <v>10807</v>
      </c>
      <c r="C563" t="s">
        <v>274</v>
      </c>
      <c r="D563" t="s">
        <v>10808</v>
      </c>
      <c r="E563" t="s">
        <v>12052</v>
      </c>
      <c r="F563" t="s">
        <v>4218</v>
      </c>
      <c r="G563" t="s">
        <v>645</v>
      </c>
      <c r="I563" t="s">
        <v>461</v>
      </c>
      <c r="J563" t="s">
        <v>266</v>
      </c>
      <c r="K563" t="s">
        <v>3182</v>
      </c>
      <c r="L563" t="s">
        <v>10809</v>
      </c>
      <c r="M563" t="s">
        <v>555</v>
      </c>
      <c r="N563" t="s">
        <v>556</v>
      </c>
      <c r="O563">
        <v>1</v>
      </c>
      <c r="P563" t="s">
        <v>282</v>
      </c>
      <c r="Q563">
        <v>3</v>
      </c>
      <c r="S563">
        <v>2</v>
      </c>
      <c r="T563" s="108">
        <v>6</v>
      </c>
      <c r="U563">
        <v>1</v>
      </c>
      <c r="V563" t="s">
        <v>270</v>
      </c>
      <c r="W563" t="s">
        <v>167</v>
      </c>
      <c r="X563">
        <v>1</v>
      </c>
      <c r="Y563">
        <v>0</v>
      </c>
      <c r="Z563">
        <v>1</v>
      </c>
      <c r="AA563">
        <v>0</v>
      </c>
      <c r="AB563">
        <v>1</v>
      </c>
      <c r="AC563">
        <v>0</v>
      </c>
      <c r="AD563">
        <v>0</v>
      </c>
      <c r="AE563">
        <v>0</v>
      </c>
    </row>
    <row r="564" spans="1:31" x14ac:dyDescent="0.3">
      <c r="A564" t="s">
        <v>556</v>
      </c>
      <c r="B564" t="s">
        <v>10807</v>
      </c>
      <c r="C564" t="s">
        <v>274</v>
      </c>
      <c r="D564" t="s">
        <v>10808</v>
      </c>
      <c r="E564" t="s">
        <v>12052</v>
      </c>
      <c r="F564" t="s">
        <v>4218</v>
      </c>
      <c r="G564" t="s">
        <v>645</v>
      </c>
      <c r="I564" t="s">
        <v>461</v>
      </c>
      <c r="J564" t="s">
        <v>266</v>
      </c>
      <c r="K564" t="s">
        <v>3182</v>
      </c>
      <c r="L564" t="s">
        <v>10809</v>
      </c>
      <c r="M564" t="s">
        <v>557</v>
      </c>
      <c r="N564" t="s">
        <v>556</v>
      </c>
      <c r="O564">
        <v>2</v>
      </c>
      <c r="P564" t="s">
        <v>272</v>
      </c>
      <c r="Q564">
        <v>3</v>
      </c>
      <c r="S564">
        <v>2</v>
      </c>
      <c r="T564" s="108">
        <v>6</v>
      </c>
      <c r="U564">
        <v>1</v>
      </c>
      <c r="V564" t="s">
        <v>270</v>
      </c>
      <c r="W564" t="s">
        <v>167</v>
      </c>
      <c r="X564">
        <v>1</v>
      </c>
      <c r="Y564">
        <v>0</v>
      </c>
      <c r="Z564">
        <v>1</v>
      </c>
      <c r="AA564">
        <v>0</v>
      </c>
      <c r="AB564">
        <v>1</v>
      </c>
      <c r="AC564">
        <v>0</v>
      </c>
      <c r="AD564">
        <v>0</v>
      </c>
      <c r="AE564">
        <v>0</v>
      </c>
    </row>
    <row r="565" spans="1:31" x14ac:dyDescent="0.3">
      <c r="A565" t="s">
        <v>556</v>
      </c>
      <c r="B565" t="s">
        <v>10807</v>
      </c>
      <c r="C565" t="s">
        <v>274</v>
      </c>
      <c r="D565" t="s">
        <v>10808</v>
      </c>
      <c r="E565" t="s">
        <v>12052</v>
      </c>
      <c r="F565" t="s">
        <v>4218</v>
      </c>
      <c r="G565" t="s">
        <v>645</v>
      </c>
      <c r="I565" t="s">
        <v>461</v>
      </c>
      <c r="J565" t="s">
        <v>266</v>
      </c>
      <c r="K565" t="s">
        <v>3182</v>
      </c>
      <c r="L565" t="s">
        <v>10809</v>
      </c>
      <c r="M565" t="s">
        <v>557</v>
      </c>
      <c r="N565" t="s">
        <v>556</v>
      </c>
      <c r="O565">
        <v>20</v>
      </c>
      <c r="P565" t="s">
        <v>425</v>
      </c>
      <c r="Q565">
        <v>0.32</v>
      </c>
      <c r="S565">
        <v>4</v>
      </c>
      <c r="T565" s="108">
        <v>1.28</v>
      </c>
      <c r="U565">
        <v>1</v>
      </c>
      <c r="V565" t="s">
        <v>270</v>
      </c>
      <c r="W565" t="s">
        <v>167</v>
      </c>
      <c r="X565">
        <v>2</v>
      </c>
      <c r="Y565">
        <v>2</v>
      </c>
      <c r="Z565">
        <v>0</v>
      </c>
      <c r="AA565">
        <v>0</v>
      </c>
      <c r="AB565">
        <v>2</v>
      </c>
      <c r="AC565">
        <v>0</v>
      </c>
      <c r="AD565">
        <v>0</v>
      </c>
      <c r="AE565">
        <v>0</v>
      </c>
    </row>
    <row r="566" spans="1:31" x14ac:dyDescent="0.3">
      <c r="A566" t="s">
        <v>556</v>
      </c>
      <c r="B566" t="s">
        <v>16070</v>
      </c>
      <c r="C566" t="s">
        <v>274</v>
      </c>
      <c r="D566" t="s">
        <v>4737</v>
      </c>
      <c r="E566" t="s">
        <v>12061</v>
      </c>
      <c r="F566" t="s">
        <v>4736</v>
      </c>
      <c r="G566" t="s">
        <v>645</v>
      </c>
      <c r="I566" t="s">
        <v>461</v>
      </c>
      <c r="J566" t="s">
        <v>266</v>
      </c>
      <c r="K566" t="s">
        <v>4738</v>
      </c>
      <c r="L566" t="s">
        <v>398</v>
      </c>
      <c r="M566" t="s">
        <v>555</v>
      </c>
      <c r="N566" t="s">
        <v>556</v>
      </c>
      <c r="O566">
        <v>1</v>
      </c>
      <c r="P566" t="s">
        <v>282</v>
      </c>
      <c r="Q566">
        <v>2</v>
      </c>
      <c r="S566">
        <v>1</v>
      </c>
      <c r="T566" s="108">
        <v>2</v>
      </c>
      <c r="U566">
        <v>1</v>
      </c>
      <c r="V566" t="s">
        <v>270</v>
      </c>
      <c r="W566" t="s">
        <v>167</v>
      </c>
      <c r="X566">
        <v>1</v>
      </c>
      <c r="Y566">
        <v>0</v>
      </c>
      <c r="Z566">
        <v>0</v>
      </c>
      <c r="AA566">
        <v>1</v>
      </c>
      <c r="AB566">
        <v>0</v>
      </c>
      <c r="AC566">
        <v>0</v>
      </c>
      <c r="AD566">
        <v>0</v>
      </c>
      <c r="AE566">
        <v>0</v>
      </c>
    </row>
    <row r="567" spans="1:31" x14ac:dyDescent="0.3">
      <c r="A567" t="s">
        <v>556</v>
      </c>
      <c r="B567" t="s">
        <v>16070</v>
      </c>
      <c r="C567" t="s">
        <v>274</v>
      </c>
      <c r="D567" t="s">
        <v>4737</v>
      </c>
      <c r="E567" t="s">
        <v>12061</v>
      </c>
      <c r="F567" t="s">
        <v>4736</v>
      </c>
      <c r="G567" t="s">
        <v>645</v>
      </c>
      <c r="I567" t="s">
        <v>461</v>
      </c>
      <c r="J567" t="s">
        <v>266</v>
      </c>
      <c r="K567" t="s">
        <v>4738</v>
      </c>
      <c r="L567" t="s">
        <v>398</v>
      </c>
      <c r="M567" t="s">
        <v>557</v>
      </c>
      <c r="N567" t="s">
        <v>556</v>
      </c>
      <c r="O567">
        <v>2</v>
      </c>
      <c r="P567" t="s">
        <v>288</v>
      </c>
      <c r="Q567">
        <v>0.48</v>
      </c>
      <c r="S567">
        <v>1</v>
      </c>
      <c r="T567" s="108">
        <v>0.48</v>
      </c>
      <c r="U567">
        <v>1</v>
      </c>
      <c r="V567" t="s">
        <v>270</v>
      </c>
      <c r="W567" t="s">
        <v>167</v>
      </c>
      <c r="X567">
        <v>1</v>
      </c>
      <c r="Y567">
        <v>0</v>
      </c>
      <c r="Z567">
        <v>1</v>
      </c>
      <c r="AA567">
        <v>0</v>
      </c>
      <c r="AB567">
        <v>0</v>
      </c>
      <c r="AC567">
        <v>0</v>
      </c>
      <c r="AD567">
        <v>0</v>
      </c>
      <c r="AE567">
        <v>0</v>
      </c>
    </row>
    <row r="568" spans="1:31" x14ac:dyDescent="0.3">
      <c r="A568" t="s">
        <v>556</v>
      </c>
      <c r="B568" t="s">
        <v>16865</v>
      </c>
      <c r="C568" t="s">
        <v>274</v>
      </c>
      <c r="D568" t="s">
        <v>16866</v>
      </c>
      <c r="E568" t="s">
        <v>12061</v>
      </c>
      <c r="F568" t="s">
        <v>4736</v>
      </c>
      <c r="G568" t="s">
        <v>645</v>
      </c>
      <c r="I568" t="s">
        <v>461</v>
      </c>
      <c r="J568" t="s">
        <v>266</v>
      </c>
      <c r="K568" t="s">
        <v>4738</v>
      </c>
      <c r="L568" t="s">
        <v>398</v>
      </c>
      <c r="M568" t="s">
        <v>557</v>
      </c>
      <c r="N568" t="s">
        <v>556</v>
      </c>
      <c r="O568">
        <v>20</v>
      </c>
      <c r="P568" t="s">
        <v>425</v>
      </c>
      <c r="Q568">
        <v>0.32</v>
      </c>
      <c r="S568">
        <v>1</v>
      </c>
      <c r="T568" s="108">
        <v>0.32</v>
      </c>
      <c r="U568">
        <v>1</v>
      </c>
      <c r="V568" t="s">
        <v>270</v>
      </c>
      <c r="W568" t="s">
        <v>167</v>
      </c>
      <c r="X568">
        <v>1</v>
      </c>
      <c r="Y568">
        <v>0</v>
      </c>
      <c r="Z568">
        <v>1</v>
      </c>
      <c r="AA568">
        <v>0</v>
      </c>
      <c r="AB568">
        <v>0</v>
      </c>
      <c r="AC568">
        <v>0</v>
      </c>
      <c r="AD568">
        <v>0</v>
      </c>
      <c r="AE568">
        <v>0</v>
      </c>
    </row>
    <row r="569" spans="1:31" x14ac:dyDescent="0.3">
      <c r="A569" t="s">
        <v>556</v>
      </c>
      <c r="B569" t="s">
        <v>18628</v>
      </c>
      <c r="C569" t="s">
        <v>274</v>
      </c>
      <c r="D569" t="s">
        <v>18629</v>
      </c>
      <c r="E569" t="s">
        <v>12058</v>
      </c>
      <c r="F569" t="s">
        <v>4309</v>
      </c>
      <c r="G569" t="s">
        <v>645</v>
      </c>
      <c r="I569" t="s">
        <v>461</v>
      </c>
      <c r="J569" t="s">
        <v>266</v>
      </c>
      <c r="K569" t="s">
        <v>3182</v>
      </c>
      <c r="L569" t="s">
        <v>398</v>
      </c>
      <c r="M569" t="s">
        <v>557</v>
      </c>
      <c r="N569" t="s">
        <v>556</v>
      </c>
      <c r="O569">
        <v>20</v>
      </c>
      <c r="P569" t="s">
        <v>425</v>
      </c>
      <c r="Q569">
        <v>0.32</v>
      </c>
      <c r="S569">
        <v>1</v>
      </c>
      <c r="T569" s="108">
        <v>0.32</v>
      </c>
      <c r="U569">
        <v>1</v>
      </c>
      <c r="V569" t="s">
        <v>270</v>
      </c>
      <c r="W569" t="s">
        <v>167</v>
      </c>
      <c r="X569">
        <v>1</v>
      </c>
      <c r="Y569">
        <v>0</v>
      </c>
      <c r="Z569">
        <v>0</v>
      </c>
      <c r="AA569">
        <v>0</v>
      </c>
      <c r="AB569">
        <v>1</v>
      </c>
      <c r="AC569">
        <v>0</v>
      </c>
      <c r="AD569">
        <v>0</v>
      </c>
      <c r="AE569">
        <v>0</v>
      </c>
    </row>
    <row r="570" spans="1:31" x14ac:dyDescent="0.3">
      <c r="A570" t="s">
        <v>556</v>
      </c>
      <c r="B570" t="s">
        <v>9471</v>
      </c>
      <c r="C570" t="s">
        <v>274</v>
      </c>
      <c r="D570" t="s">
        <v>10091</v>
      </c>
      <c r="E570" t="s">
        <v>12035</v>
      </c>
      <c r="F570" t="s">
        <v>5055</v>
      </c>
      <c r="G570" t="s">
        <v>645</v>
      </c>
      <c r="I570" t="s">
        <v>461</v>
      </c>
      <c r="J570" t="s">
        <v>266</v>
      </c>
      <c r="K570" t="s">
        <v>4972</v>
      </c>
      <c r="L570" t="s">
        <v>398</v>
      </c>
      <c r="M570" t="s">
        <v>557</v>
      </c>
      <c r="N570" t="s">
        <v>556</v>
      </c>
      <c r="O570">
        <v>2</v>
      </c>
      <c r="P570" t="s">
        <v>272</v>
      </c>
      <c r="Q570">
        <v>4</v>
      </c>
      <c r="S570">
        <v>2</v>
      </c>
      <c r="T570" s="108">
        <v>8</v>
      </c>
      <c r="U570">
        <v>1</v>
      </c>
      <c r="V570" t="s">
        <v>270</v>
      </c>
      <c r="W570" t="s">
        <v>167</v>
      </c>
      <c r="X570">
        <v>1</v>
      </c>
      <c r="Y570">
        <v>1</v>
      </c>
      <c r="Z570">
        <v>0</v>
      </c>
      <c r="AA570">
        <v>0</v>
      </c>
      <c r="AB570">
        <v>1</v>
      </c>
      <c r="AC570">
        <v>0</v>
      </c>
      <c r="AD570">
        <v>0</v>
      </c>
      <c r="AE570">
        <v>0</v>
      </c>
    </row>
    <row r="571" spans="1:31" x14ac:dyDescent="0.3">
      <c r="A571" t="s">
        <v>556</v>
      </c>
      <c r="B571" t="s">
        <v>9472</v>
      </c>
      <c r="C571" t="s">
        <v>274</v>
      </c>
      <c r="D571" t="s">
        <v>9473</v>
      </c>
      <c r="E571" t="s">
        <v>12035</v>
      </c>
      <c r="F571" t="s">
        <v>5055</v>
      </c>
      <c r="G571" t="s">
        <v>645</v>
      </c>
      <c r="I571" t="s">
        <v>461</v>
      </c>
      <c r="J571" t="s">
        <v>266</v>
      </c>
      <c r="K571" t="s">
        <v>4972</v>
      </c>
      <c r="L571" t="s">
        <v>398</v>
      </c>
      <c r="M571" t="s">
        <v>557</v>
      </c>
      <c r="N571" t="s">
        <v>556</v>
      </c>
      <c r="O571">
        <v>20</v>
      </c>
      <c r="P571" t="s">
        <v>425</v>
      </c>
      <c r="Q571">
        <v>0.32</v>
      </c>
      <c r="S571">
        <v>4</v>
      </c>
      <c r="T571" s="108">
        <v>1.28</v>
      </c>
      <c r="U571">
        <v>1</v>
      </c>
      <c r="V571" t="s">
        <v>270</v>
      </c>
      <c r="W571" t="s">
        <v>167</v>
      </c>
      <c r="X571">
        <v>2</v>
      </c>
      <c r="Y571">
        <v>2</v>
      </c>
      <c r="Z571">
        <v>0</v>
      </c>
      <c r="AA571">
        <v>0</v>
      </c>
      <c r="AB571">
        <v>2</v>
      </c>
      <c r="AC571">
        <v>0</v>
      </c>
      <c r="AD571">
        <v>0</v>
      </c>
      <c r="AE571">
        <v>0</v>
      </c>
    </row>
    <row r="572" spans="1:31" x14ac:dyDescent="0.3">
      <c r="A572" t="s">
        <v>556</v>
      </c>
      <c r="B572" t="s">
        <v>9474</v>
      </c>
      <c r="C572" t="s">
        <v>274</v>
      </c>
      <c r="D572" t="s">
        <v>17014</v>
      </c>
      <c r="E572" t="s">
        <v>12035</v>
      </c>
      <c r="F572" t="s">
        <v>5055</v>
      </c>
      <c r="G572" t="s">
        <v>645</v>
      </c>
      <c r="I572" t="s">
        <v>461</v>
      </c>
      <c r="J572" t="s">
        <v>266</v>
      </c>
      <c r="K572" t="s">
        <v>4972</v>
      </c>
      <c r="L572" t="s">
        <v>398</v>
      </c>
      <c r="M572" t="s">
        <v>555</v>
      </c>
      <c r="N572" t="s">
        <v>556</v>
      </c>
      <c r="O572">
        <v>1</v>
      </c>
      <c r="P572" t="s">
        <v>282</v>
      </c>
      <c r="Q572">
        <v>4</v>
      </c>
      <c r="S572">
        <v>6</v>
      </c>
      <c r="T572" s="108">
        <v>24</v>
      </c>
      <c r="U572">
        <v>1</v>
      </c>
      <c r="V572" t="s">
        <v>270</v>
      </c>
      <c r="W572" t="s">
        <v>167</v>
      </c>
      <c r="X572">
        <v>1</v>
      </c>
      <c r="Y572">
        <v>1</v>
      </c>
      <c r="Z572">
        <v>1</v>
      </c>
      <c r="AA572">
        <v>1</v>
      </c>
      <c r="AB572">
        <v>1</v>
      </c>
      <c r="AC572">
        <v>1</v>
      </c>
      <c r="AD572">
        <v>1</v>
      </c>
      <c r="AE572">
        <v>0</v>
      </c>
    </row>
    <row r="573" spans="1:31" x14ac:dyDescent="0.3">
      <c r="A573" t="s">
        <v>556</v>
      </c>
      <c r="B573" t="s">
        <v>11595</v>
      </c>
      <c r="C573" t="s">
        <v>274</v>
      </c>
      <c r="D573" t="s">
        <v>11596</v>
      </c>
      <c r="E573" t="s">
        <v>12058</v>
      </c>
      <c r="F573" t="s">
        <v>4309</v>
      </c>
      <c r="G573" t="s">
        <v>645</v>
      </c>
      <c r="I573" t="s">
        <v>461</v>
      </c>
      <c r="J573" t="s">
        <v>266</v>
      </c>
      <c r="K573" t="s">
        <v>3182</v>
      </c>
      <c r="L573" t="s">
        <v>398</v>
      </c>
      <c r="M573" t="s">
        <v>555</v>
      </c>
      <c r="N573" t="s">
        <v>556</v>
      </c>
      <c r="O573">
        <v>1</v>
      </c>
      <c r="P573" t="s">
        <v>282</v>
      </c>
      <c r="Q573">
        <v>3</v>
      </c>
      <c r="S573">
        <v>4</v>
      </c>
      <c r="T573" s="108">
        <v>12</v>
      </c>
      <c r="U573">
        <v>1</v>
      </c>
      <c r="V573" t="s">
        <v>270</v>
      </c>
      <c r="W573" t="s">
        <v>167</v>
      </c>
      <c r="X573">
        <v>1</v>
      </c>
      <c r="Y573">
        <v>1</v>
      </c>
      <c r="Z573">
        <v>0</v>
      </c>
      <c r="AA573">
        <v>1</v>
      </c>
      <c r="AB573">
        <v>0</v>
      </c>
      <c r="AC573">
        <v>1</v>
      </c>
      <c r="AD573">
        <v>1</v>
      </c>
      <c r="AE573">
        <v>0</v>
      </c>
    </row>
    <row r="574" spans="1:31" x14ac:dyDescent="0.3">
      <c r="A574" t="s">
        <v>556</v>
      </c>
      <c r="B574" t="s">
        <v>11597</v>
      </c>
      <c r="C574" t="s">
        <v>274</v>
      </c>
      <c r="D574" t="s">
        <v>11598</v>
      </c>
      <c r="E574" t="s">
        <v>12058</v>
      </c>
      <c r="F574" t="s">
        <v>4309</v>
      </c>
      <c r="G574" t="s">
        <v>645</v>
      </c>
      <c r="I574" t="s">
        <v>461</v>
      </c>
      <c r="J574" t="s">
        <v>266</v>
      </c>
      <c r="K574" t="s">
        <v>3182</v>
      </c>
      <c r="L574" t="s">
        <v>15986</v>
      </c>
      <c r="M574" t="s">
        <v>557</v>
      </c>
      <c r="N574" t="s">
        <v>556</v>
      </c>
      <c r="O574">
        <v>2</v>
      </c>
      <c r="P574" t="s">
        <v>272</v>
      </c>
      <c r="Q574">
        <v>3</v>
      </c>
      <c r="S574">
        <v>1</v>
      </c>
      <c r="T574" s="108">
        <v>3</v>
      </c>
      <c r="U574">
        <v>1</v>
      </c>
      <c r="V574" t="s">
        <v>270</v>
      </c>
      <c r="W574" t="s">
        <v>167</v>
      </c>
      <c r="X574">
        <v>1</v>
      </c>
      <c r="Y574">
        <v>0</v>
      </c>
      <c r="Z574">
        <v>0</v>
      </c>
      <c r="AA574">
        <v>0</v>
      </c>
      <c r="AB574">
        <v>0</v>
      </c>
      <c r="AC574">
        <v>1</v>
      </c>
      <c r="AD574">
        <v>0</v>
      </c>
      <c r="AE574">
        <v>0</v>
      </c>
    </row>
    <row r="575" spans="1:31" x14ac:dyDescent="0.3">
      <c r="A575" t="s">
        <v>556</v>
      </c>
      <c r="B575" t="s">
        <v>11599</v>
      </c>
      <c r="C575" t="s">
        <v>274</v>
      </c>
      <c r="D575" t="s">
        <v>11600</v>
      </c>
      <c r="E575" t="s">
        <v>12058</v>
      </c>
      <c r="F575" t="s">
        <v>4309</v>
      </c>
      <c r="G575" t="s">
        <v>645</v>
      </c>
      <c r="I575" t="s">
        <v>461</v>
      </c>
      <c r="J575" t="s">
        <v>266</v>
      </c>
      <c r="K575" t="s">
        <v>3182</v>
      </c>
      <c r="L575" t="s">
        <v>398</v>
      </c>
      <c r="M575" t="s">
        <v>557</v>
      </c>
      <c r="N575" t="s">
        <v>556</v>
      </c>
      <c r="O575">
        <v>20</v>
      </c>
      <c r="P575" t="s">
        <v>17796</v>
      </c>
      <c r="Q575">
        <v>2</v>
      </c>
      <c r="S575">
        <v>3</v>
      </c>
      <c r="T575" s="108">
        <v>6</v>
      </c>
      <c r="U575">
        <v>1</v>
      </c>
      <c r="V575" t="s">
        <v>270</v>
      </c>
      <c r="W575" t="s">
        <v>167</v>
      </c>
      <c r="X575">
        <v>1</v>
      </c>
      <c r="Y575">
        <v>1</v>
      </c>
      <c r="Z575">
        <v>0</v>
      </c>
      <c r="AA575">
        <v>1</v>
      </c>
      <c r="AB575">
        <v>0</v>
      </c>
      <c r="AC575">
        <v>1</v>
      </c>
      <c r="AD575">
        <v>0</v>
      </c>
      <c r="AE575">
        <v>0</v>
      </c>
    </row>
    <row r="576" spans="1:31" x14ac:dyDescent="0.3">
      <c r="A576" t="s">
        <v>556</v>
      </c>
      <c r="B576" t="s">
        <v>9940</v>
      </c>
      <c r="C576" t="s">
        <v>274</v>
      </c>
      <c r="D576" t="s">
        <v>154</v>
      </c>
      <c r="E576" t="s">
        <v>12025</v>
      </c>
      <c r="F576" t="s">
        <v>7557</v>
      </c>
      <c r="G576" t="s">
        <v>2967</v>
      </c>
      <c r="I576" t="s">
        <v>461</v>
      </c>
      <c r="J576" t="s">
        <v>266</v>
      </c>
      <c r="K576" t="s">
        <v>1611</v>
      </c>
      <c r="L576" t="s">
        <v>17434</v>
      </c>
      <c r="M576" t="s">
        <v>555</v>
      </c>
      <c r="N576" t="s">
        <v>556</v>
      </c>
      <c r="O576">
        <v>1</v>
      </c>
      <c r="P576" t="s">
        <v>282</v>
      </c>
      <c r="Q576">
        <v>4</v>
      </c>
      <c r="S576">
        <v>2</v>
      </c>
      <c r="T576" s="108">
        <v>8</v>
      </c>
      <c r="U576">
        <v>1</v>
      </c>
      <c r="V576" t="s">
        <v>270</v>
      </c>
      <c r="W576" t="s">
        <v>167</v>
      </c>
      <c r="X576">
        <v>1</v>
      </c>
      <c r="Y576">
        <v>1</v>
      </c>
      <c r="Z576">
        <v>0</v>
      </c>
      <c r="AA576">
        <v>0</v>
      </c>
      <c r="AB576">
        <v>1</v>
      </c>
      <c r="AC576">
        <v>0</v>
      </c>
      <c r="AD576">
        <v>0</v>
      </c>
      <c r="AE576">
        <v>0</v>
      </c>
    </row>
    <row r="577" spans="1:31" x14ac:dyDescent="0.3">
      <c r="A577" t="s">
        <v>556</v>
      </c>
      <c r="B577" t="s">
        <v>9940</v>
      </c>
      <c r="C577" t="s">
        <v>274</v>
      </c>
      <c r="D577" t="s">
        <v>154</v>
      </c>
      <c r="E577" t="s">
        <v>12025</v>
      </c>
      <c r="F577" t="s">
        <v>7557</v>
      </c>
      <c r="G577" t="s">
        <v>2967</v>
      </c>
      <c r="I577" t="s">
        <v>461</v>
      </c>
      <c r="J577" t="s">
        <v>266</v>
      </c>
      <c r="K577" t="s">
        <v>1611</v>
      </c>
      <c r="L577" t="s">
        <v>17434</v>
      </c>
      <c r="M577" t="s">
        <v>557</v>
      </c>
      <c r="N577" t="s">
        <v>556</v>
      </c>
      <c r="O577">
        <v>2</v>
      </c>
      <c r="P577" t="s">
        <v>272</v>
      </c>
      <c r="Q577">
        <v>4</v>
      </c>
      <c r="S577">
        <v>3</v>
      </c>
      <c r="T577" s="108">
        <v>12</v>
      </c>
      <c r="U577">
        <v>1</v>
      </c>
      <c r="V577" t="s">
        <v>270</v>
      </c>
      <c r="W577" t="s">
        <v>167</v>
      </c>
      <c r="X577">
        <v>1</v>
      </c>
      <c r="Y577">
        <v>1</v>
      </c>
      <c r="Z577">
        <v>0</v>
      </c>
      <c r="AA577">
        <v>1</v>
      </c>
      <c r="AB577">
        <v>0</v>
      </c>
      <c r="AC577">
        <v>1</v>
      </c>
      <c r="AD577">
        <v>0</v>
      </c>
      <c r="AE577">
        <v>0</v>
      </c>
    </row>
    <row r="578" spans="1:31" x14ac:dyDescent="0.3">
      <c r="A578" t="s">
        <v>556</v>
      </c>
      <c r="B578" t="s">
        <v>9940</v>
      </c>
      <c r="C578" t="s">
        <v>274</v>
      </c>
      <c r="D578" t="s">
        <v>154</v>
      </c>
      <c r="E578" t="s">
        <v>12025</v>
      </c>
      <c r="F578" t="s">
        <v>7557</v>
      </c>
      <c r="G578" t="s">
        <v>2967</v>
      </c>
      <c r="I578" t="s">
        <v>461</v>
      </c>
      <c r="J578" t="s">
        <v>266</v>
      </c>
      <c r="K578" t="s">
        <v>1611</v>
      </c>
      <c r="L578" t="s">
        <v>17434</v>
      </c>
      <c r="M578" t="s">
        <v>557</v>
      </c>
      <c r="N578" t="s">
        <v>556</v>
      </c>
      <c r="O578">
        <v>20</v>
      </c>
      <c r="P578" t="s">
        <v>425</v>
      </c>
      <c r="Q578">
        <v>0.32</v>
      </c>
      <c r="S578">
        <v>12</v>
      </c>
      <c r="T578" s="108">
        <v>3.84</v>
      </c>
      <c r="U578">
        <v>1</v>
      </c>
      <c r="V578" t="s">
        <v>270</v>
      </c>
      <c r="W578" t="s">
        <v>167</v>
      </c>
      <c r="X578">
        <v>6</v>
      </c>
      <c r="Y578">
        <v>6</v>
      </c>
      <c r="Z578">
        <v>0</v>
      </c>
      <c r="AA578">
        <v>0</v>
      </c>
      <c r="AB578">
        <v>6</v>
      </c>
      <c r="AC578">
        <v>0</v>
      </c>
      <c r="AD578">
        <v>0</v>
      </c>
      <c r="AE578">
        <v>0</v>
      </c>
    </row>
    <row r="579" spans="1:31" x14ac:dyDescent="0.3">
      <c r="A579" t="s">
        <v>556</v>
      </c>
      <c r="B579" t="s">
        <v>9940</v>
      </c>
      <c r="C579" t="s">
        <v>274</v>
      </c>
      <c r="D579" t="s">
        <v>154</v>
      </c>
      <c r="E579" t="s">
        <v>12025</v>
      </c>
      <c r="F579" t="s">
        <v>7557</v>
      </c>
      <c r="G579" t="s">
        <v>2967</v>
      </c>
      <c r="I579" t="s">
        <v>461</v>
      </c>
      <c r="J579" t="s">
        <v>266</v>
      </c>
      <c r="K579" t="s">
        <v>1611</v>
      </c>
      <c r="L579" t="s">
        <v>17434</v>
      </c>
      <c r="M579" t="s">
        <v>557</v>
      </c>
      <c r="N579" t="s">
        <v>556</v>
      </c>
      <c r="O579">
        <v>27</v>
      </c>
      <c r="P579" t="s">
        <v>273</v>
      </c>
      <c r="Q579">
        <v>0.48</v>
      </c>
      <c r="S579">
        <v>3</v>
      </c>
      <c r="T579" s="108">
        <v>1.44</v>
      </c>
      <c r="U579">
        <v>1</v>
      </c>
      <c r="V579" t="s">
        <v>270</v>
      </c>
      <c r="W579" t="s">
        <v>167</v>
      </c>
      <c r="X579">
        <v>3</v>
      </c>
      <c r="Y579">
        <v>3</v>
      </c>
      <c r="Z579">
        <v>0</v>
      </c>
      <c r="AA579">
        <v>0</v>
      </c>
      <c r="AB579">
        <v>0</v>
      </c>
      <c r="AC579">
        <v>0</v>
      </c>
      <c r="AD579">
        <v>0</v>
      </c>
      <c r="AE579">
        <v>0</v>
      </c>
    </row>
    <row r="580" spans="1:31" x14ac:dyDescent="0.3">
      <c r="A580" t="s">
        <v>556</v>
      </c>
      <c r="B580" t="s">
        <v>17588</v>
      </c>
      <c r="C580" t="s">
        <v>274</v>
      </c>
      <c r="D580" t="s">
        <v>17904</v>
      </c>
      <c r="E580" t="s">
        <v>12039</v>
      </c>
      <c r="F580" t="s">
        <v>3743</v>
      </c>
      <c r="G580" t="s">
        <v>645</v>
      </c>
      <c r="I580" t="s">
        <v>461</v>
      </c>
      <c r="J580" t="s">
        <v>266</v>
      </c>
      <c r="K580" t="s">
        <v>3675</v>
      </c>
      <c r="L580" t="s">
        <v>4307</v>
      </c>
      <c r="M580" t="s">
        <v>555</v>
      </c>
      <c r="N580" t="s">
        <v>556</v>
      </c>
      <c r="O580">
        <v>1</v>
      </c>
      <c r="P580" t="s">
        <v>282</v>
      </c>
      <c r="Q580">
        <v>4</v>
      </c>
      <c r="S580">
        <v>1</v>
      </c>
      <c r="T580" s="108">
        <v>4</v>
      </c>
      <c r="U580">
        <v>1</v>
      </c>
      <c r="V580" t="s">
        <v>270</v>
      </c>
      <c r="W580" t="s">
        <v>167</v>
      </c>
      <c r="X580">
        <v>1</v>
      </c>
      <c r="Y580">
        <v>1</v>
      </c>
      <c r="Z580">
        <v>0</v>
      </c>
      <c r="AA580">
        <v>0</v>
      </c>
      <c r="AB580">
        <v>0</v>
      </c>
      <c r="AC580">
        <v>0</v>
      </c>
      <c r="AD580">
        <v>0</v>
      </c>
      <c r="AE580">
        <v>0</v>
      </c>
    </row>
    <row r="581" spans="1:31" x14ac:dyDescent="0.3">
      <c r="A581" t="s">
        <v>556</v>
      </c>
      <c r="B581" t="s">
        <v>17588</v>
      </c>
      <c r="C581" t="s">
        <v>274</v>
      </c>
      <c r="D581" t="s">
        <v>17904</v>
      </c>
      <c r="E581" t="s">
        <v>12039</v>
      </c>
      <c r="F581" t="s">
        <v>3743</v>
      </c>
      <c r="G581" t="s">
        <v>645</v>
      </c>
      <c r="I581" t="s">
        <v>461</v>
      </c>
      <c r="J581" t="s">
        <v>266</v>
      </c>
      <c r="K581" t="s">
        <v>3675</v>
      </c>
      <c r="L581" t="s">
        <v>4307</v>
      </c>
      <c r="M581" t="s">
        <v>557</v>
      </c>
      <c r="N581" t="s">
        <v>556</v>
      </c>
      <c r="O581">
        <v>2</v>
      </c>
      <c r="P581" t="s">
        <v>272</v>
      </c>
      <c r="Q581">
        <v>4</v>
      </c>
      <c r="S581">
        <v>1</v>
      </c>
      <c r="T581" s="108">
        <v>4</v>
      </c>
      <c r="U581">
        <v>1</v>
      </c>
      <c r="V581" t="s">
        <v>270</v>
      </c>
      <c r="W581" t="s">
        <v>167</v>
      </c>
      <c r="X581">
        <v>1</v>
      </c>
      <c r="Y581">
        <v>0</v>
      </c>
      <c r="Z581">
        <v>1</v>
      </c>
      <c r="AA581">
        <v>0</v>
      </c>
      <c r="AB581">
        <v>0</v>
      </c>
      <c r="AC581">
        <v>0</v>
      </c>
      <c r="AD581">
        <v>0</v>
      </c>
      <c r="AE581">
        <v>0</v>
      </c>
    </row>
    <row r="582" spans="1:31" x14ac:dyDescent="0.3">
      <c r="A582" t="s">
        <v>556</v>
      </c>
      <c r="B582" t="s">
        <v>17588</v>
      </c>
      <c r="C582" t="s">
        <v>274</v>
      </c>
      <c r="D582" t="s">
        <v>17904</v>
      </c>
      <c r="E582" t="s">
        <v>12039</v>
      </c>
      <c r="F582" t="s">
        <v>3743</v>
      </c>
      <c r="G582" t="s">
        <v>645</v>
      </c>
      <c r="I582" t="s">
        <v>461</v>
      </c>
      <c r="J582" t="s">
        <v>266</v>
      </c>
      <c r="K582" t="s">
        <v>3675</v>
      </c>
      <c r="L582" t="s">
        <v>4307</v>
      </c>
      <c r="M582" t="s">
        <v>557</v>
      </c>
      <c r="N582" t="s">
        <v>556</v>
      </c>
      <c r="O582">
        <v>20</v>
      </c>
      <c r="P582" t="s">
        <v>425</v>
      </c>
      <c r="Q582">
        <v>0.32</v>
      </c>
      <c r="S582">
        <v>1</v>
      </c>
      <c r="T582" s="108">
        <v>0.32</v>
      </c>
      <c r="U582">
        <v>1</v>
      </c>
      <c r="V582" t="s">
        <v>270</v>
      </c>
      <c r="W582" t="s">
        <v>167</v>
      </c>
      <c r="X582">
        <v>1</v>
      </c>
      <c r="Y582">
        <v>1</v>
      </c>
      <c r="Z582">
        <v>0</v>
      </c>
      <c r="AA582">
        <v>0</v>
      </c>
      <c r="AB582">
        <v>0</v>
      </c>
      <c r="AC582">
        <v>0</v>
      </c>
      <c r="AD582">
        <v>0</v>
      </c>
      <c r="AE582">
        <v>0</v>
      </c>
    </row>
    <row r="583" spans="1:31" x14ac:dyDescent="0.3">
      <c r="A583" t="s">
        <v>556</v>
      </c>
      <c r="B583" t="s">
        <v>4861</v>
      </c>
      <c r="C583" t="s">
        <v>274</v>
      </c>
      <c r="D583" t="s">
        <v>16704</v>
      </c>
      <c r="E583" t="s">
        <v>12064</v>
      </c>
      <c r="F583" t="s">
        <v>1436</v>
      </c>
      <c r="G583" t="s">
        <v>645</v>
      </c>
      <c r="I583" t="s">
        <v>461</v>
      </c>
      <c r="J583" t="s">
        <v>266</v>
      </c>
      <c r="K583" t="s">
        <v>4862</v>
      </c>
      <c r="L583" t="s">
        <v>2306</v>
      </c>
      <c r="M583" t="s">
        <v>555</v>
      </c>
      <c r="N583" t="s">
        <v>556</v>
      </c>
      <c r="O583">
        <v>1</v>
      </c>
      <c r="P583" t="s">
        <v>282</v>
      </c>
      <c r="Q583">
        <v>4</v>
      </c>
      <c r="S583">
        <v>6</v>
      </c>
      <c r="T583" s="108">
        <v>24</v>
      </c>
      <c r="U583">
        <v>1</v>
      </c>
      <c r="V583" t="s">
        <v>270</v>
      </c>
      <c r="W583" t="s">
        <v>167</v>
      </c>
      <c r="X583">
        <v>1</v>
      </c>
      <c r="Y583">
        <v>1</v>
      </c>
      <c r="Z583">
        <v>1</v>
      </c>
      <c r="AA583">
        <v>1</v>
      </c>
      <c r="AB583">
        <v>1</v>
      </c>
      <c r="AC583">
        <v>1</v>
      </c>
      <c r="AD583">
        <v>1</v>
      </c>
      <c r="AE583">
        <v>0</v>
      </c>
    </row>
    <row r="584" spans="1:31" x14ac:dyDescent="0.3">
      <c r="A584" t="s">
        <v>556</v>
      </c>
      <c r="B584" t="s">
        <v>4863</v>
      </c>
      <c r="C584" t="s">
        <v>274</v>
      </c>
      <c r="D584" t="s">
        <v>2360</v>
      </c>
      <c r="E584" t="s">
        <v>12064</v>
      </c>
      <c r="F584" t="s">
        <v>1436</v>
      </c>
      <c r="G584" t="s">
        <v>645</v>
      </c>
      <c r="I584" t="s">
        <v>461</v>
      </c>
      <c r="J584" t="s">
        <v>266</v>
      </c>
      <c r="K584" t="s">
        <v>4862</v>
      </c>
      <c r="L584" t="s">
        <v>2306</v>
      </c>
      <c r="M584" t="s">
        <v>557</v>
      </c>
      <c r="N584" t="s">
        <v>556</v>
      </c>
      <c r="O584">
        <v>2</v>
      </c>
      <c r="P584" t="s">
        <v>272</v>
      </c>
      <c r="Q584">
        <v>4</v>
      </c>
      <c r="S584">
        <v>4</v>
      </c>
      <c r="T584" s="108">
        <v>16</v>
      </c>
      <c r="U584">
        <v>1</v>
      </c>
      <c r="V584" t="s">
        <v>270</v>
      </c>
      <c r="W584" t="s">
        <v>167</v>
      </c>
      <c r="X584">
        <v>1</v>
      </c>
      <c r="Y584">
        <v>1</v>
      </c>
      <c r="Z584">
        <v>1</v>
      </c>
      <c r="AA584">
        <v>1</v>
      </c>
      <c r="AB584">
        <v>0</v>
      </c>
      <c r="AC584">
        <v>1</v>
      </c>
      <c r="AD584">
        <v>0</v>
      </c>
      <c r="AE584">
        <v>0</v>
      </c>
    </row>
    <row r="585" spans="1:31" x14ac:dyDescent="0.3">
      <c r="A585" t="s">
        <v>556</v>
      </c>
      <c r="B585" t="s">
        <v>8368</v>
      </c>
      <c r="C585" t="s">
        <v>274</v>
      </c>
      <c r="D585" t="s">
        <v>16705</v>
      </c>
      <c r="E585" t="s">
        <v>12028</v>
      </c>
      <c r="F585" t="s">
        <v>8108</v>
      </c>
      <c r="G585" t="s">
        <v>2967</v>
      </c>
      <c r="I585" t="s">
        <v>461</v>
      </c>
      <c r="J585" t="s">
        <v>266</v>
      </c>
      <c r="K585" t="s">
        <v>8109</v>
      </c>
      <c r="L585" t="s">
        <v>385</v>
      </c>
      <c r="M585" t="s">
        <v>557</v>
      </c>
      <c r="N585" t="s">
        <v>556</v>
      </c>
      <c r="O585">
        <v>2</v>
      </c>
      <c r="P585" t="s">
        <v>272</v>
      </c>
      <c r="Q585">
        <v>3</v>
      </c>
      <c r="S585">
        <v>4</v>
      </c>
      <c r="T585" s="108">
        <v>12</v>
      </c>
      <c r="U585">
        <v>1</v>
      </c>
      <c r="V585" t="s">
        <v>270</v>
      </c>
      <c r="W585" t="s">
        <v>167</v>
      </c>
      <c r="X585">
        <v>1</v>
      </c>
      <c r="Y585">
        <v>1</v>
      </c>
      <c r="Z585">
        <v>1</v>
      </c>
      <c r="AA585">
        <v>0</v>
      </c>
      <c r="AB585">
        <v>1</v>
      </c>
      <c r="AC585">
        <v>1</v>
      </c>
      <c r="AD585">
        <v>0</v>
      </c>
      <c r="AE585">
        <v>0</v>
      </c>
    </row>
    <row r="586" spans="1:31" x14ac:dyDescent="0.3">
      <c r="A586" t="s">
        <v>556</v>
      </c>
      <c r="B586" t="s">
        <v>9184</v>
      </c>
      <c r="C586" t="s">
        <v>274</v>
      </c>
      <c r="D586" t="s">
        <v>16706</v>
      </c>
      <c r="E586" t="s">
        <v>12064</v>
      </c>
      <c r="F586" t="s">
        <v>1436</v>
      </c>
      <c r="G586" t="s">
        <v>645</v>
      </c>
      <c r="I586" t="s">
        <v>461</v>
      </c>
      <c r="J586" t="s">
        <v>266</v>
      </c>
      <c r="K586" t="s">
        <v>4862</v>
      </c>
      <c r="L586" t="s">
        <v>4864</v>
      </c>
      <c r="M586" t="s">
        <v>557</v>
      </c>
      <c r="N586" t="s">
        <v>556</v>
      </c>
      <c r="O586">
        <v>20</v>
      </c>
      <c r="P586" t="s">
        <v>425</v>
      </c>
      <c r="Q586">
        <v>0.32</v>
      </c>
      <c r="S586">
        <v>10</v>
      </c>
      <c r="T586" s="108">
        <v>3.2</v>
      </c>
      <c r="U586">
        <v>1</v>
      </c>
      <c r="V586" t="s">
        <v>270</v>
      </c>
      <c r="W586" t="s">
        <v>167</v>
      </c>
      <c r="X586">
        <v>2</v>
      </c>
      <c r="Y586">
        <v>2</v>
      </c>
      <c r="Z586">
        <v>2</v>
      </c>
      <c r="AA586">
        <v>2</v>
      </c>
      <c r="AB586">
        <v>2</v>
      </c>
      <c r="AC586">
        <v>2</v>
      </c>
      <c r="AD586">
        <v>0</v>
      </c>
      <c r="AE586">
        <v>0</v>
      </c>
    </row>
    <row r="587" spans="1:31" x14ac:dyDescent="0.3">
      <c r="A587" t="s">
        <v>556</v>
      </c>
      <c r="B587" t="s">
        <v>10102</v>
      </c>
      <c r="C587" t="s">
        <v>274</v>
      </c>
      <c r="D587" t="s">
        <v>16707</v>
      </c>
      <c r="E587" t="s">
        <v>12028</v>
      </c>
      <c r="F587" t="s">
        <v>8108</v>
      </c>
      <c r="G587" t="s">
        <v>2967</v>
      </c>
      <c r="I587" t="s">
        <v>461</v>
      </c>
      <c r="J587" t="s">
        <v>266</v>
      </c>
      <c r="K587" t="s">
        <v>8109</v>
      </c>
      <c r="L587" t="s">
        <v>2306</v>
      </c>
      <c r="M587" t="s">
        <v>557</v>
      </c>
      <c r="N587" t="s">
        <v>556</v>
      </c>
      <c r="O587">
        <v>20</v>
      </c>
      <c r="P587" t="s">
        <v>425</v>
      </c>
      <c r="Q587">
        <v>0.32</v>
      </c>
      <c r="S587">
        <v>1</v>
      </c>
      <c r="T587" s="108">
        <v>0.32</v>
      </c>
      <c r="U587">
        <v>1</v>
      </c>
      <c r="V587" t="s">
        <v>270</v>
      </c>
      <c r="W587" t="s">
        <v>167</v>
      </c>
      <c r="X587">
        <v>1</v>
      </c>
      <c r="Y587">
        <v>0</v>
      </c>
      <c r="Z587">
        <v>0</v>
      </c>
      <c r="AA587">
        <v>0</v>
      </c>
      <c r="AB587">
        <v>1</v>
      </c>
      <c r="AC587">
        <v>0</v>
      </c>
      <c r="AD587">
        <v>0</v>
      </c>
      <c r="AE587">
        <v>0</v>
      </c>
    </row>
    <row r="588" spans="1:31" x14ac:dyDescent="0.3">
      <c r="A588" t="s">
        <v>556</v>
      </c>
      <c r="B588" t="s">
        <v>8107</v>
      </c>
      <c r="C588" t="s">
        <v>274</v>
      </c>
      <c r="D588" t="s">
        <v>16708</v>
      </c>
      <c r="E588" t="s">
        <v>12028</v>
      </c>
      <c r="F588" t="s">
        <v>8108</v>
      </c>
      <c r="G588" t="s">
        <v>2967</v>
      </c>
      <c r="I588" t="s">
        <v>461</v>
      </c>
      <c r="J588" t="s">
        <v>266</v>
      </c>
      <c r="K588" t="s">
        <v>8109</v>
      </c>
      <c r="L588" t="s">
        <v>385</v>
      </c>
      <c r="M588" t="s">
        <v>555</v>
      </c>
      <c r="N588" t="s">
        <v>556</v>
      </c>
      <c r="O588">
        <v>1</v>
      </c>
      <c r="P588" t="s">
        <v>282</v>
      </c>
      <c r="Q588">
        <v>2</v>
      </c>
      <c r="S588">
        <v>4</v>
      </c>
      <c r="T588" s="108">
        <v>8</v>
      </c>
      <c r="U588">
        <v>1</v>
      </c>
      <c r="V588" t="s">
        <v>270</v>
      </c>
      <c r="W588" t="s">
        <v>167</v>
      </c>
      <c r="X588">
        <v>1</v>
      </c>
      <c r="Y588">
        <v>1</v>
      </c>
      <c r="Z588">
        <v>1</v>
      </c>
      <c r="AA588">
        <v>0</v>
      </c>
      <c r="AB588">
        <v>1</v>
      </c>
      <c r="AC588">
        <v>1</v>
      </c>
      <c r="AD588">
        <v>0</v>
      </c>
      <c r="AE588">
        <v>0</v>
      </c>
    </row>
    <row r="589" spans="1:31" x14ac:dyDescent="0.3">
      <c r="A589" t="s">
        <v>556</v>
      </c>
      <c r="B589" t="s">
        <v>10193</v>
      </c>
      <c r="C589" t="s">
        <v>274</v>
      </c>
      <c r="D589" t="s">
        <v>17905</v>
      </c>
      <c r="E589" t="s">
        <v>12043</v>
      </c>
      <c r="F589" t="s">
        <v>4007</v>
      </c>
      <c r="G589" t="s">
        <v>645</v>
      </c>
      <c r="I589" t="s">
        <v>461</v>
      </c>
      <c r="J589" t="s">
        <v>266</v>
      </c>
      <c r="K589" t="s">
        <v>4008</v>
      </c>
      <c r="L589" t="s">
        <v>4536</v>
      </c>
      <c r="M589" t="s">
        <v>555</v>
      </c>
      <c r="N589" t="s">
        <v>556</v>
      </c>
      <c r="O589">
        <v>1</v>
      </c>
      <c r="P589" t="s">
        <v>266</v>
      </c>
      <c r="Q589">
        <v>0.32</v>
      </c>
      <c r="S589">
        <v>1</v>
      </c>
      <c r="T589" s="108">
        <v>0.32</v>
      </c>
      <c r="U589">
        <v>1</v>
      </c>
      <c r="V589" t="s">
        <v>270</v>
      </c>
      <c r="W589" t="s">
        <v>167</v>
      </c>
      <c r="X589">
        <v>1</v>
      </c>
      <c r="Y589">
        <v>0</v>
      </c>
      <c r="Z589">
        <v>1</v>
      </c>
      <c r="AA589">
        <v>0</v>
      </c>
      <c r="AB589">
        <v>0</v>
      </c>
      <c r="AC589">
        <v>0</v>
      </c>
      <c r="AD589">
        <v>0</v>
      </c>
      <c r="AE589">
        <v>0</v>
      </c>
    </row>
    <row r="590" spans="1:31" x14ac:dyDescent="0.3">
      <c r="A590" t="s">
        <v>556</v>
      </c>
      <c r="B590" t="s">
        <v>10193</v>
      </c>
      <c r="C590" t="s">
        <v>274</v>
      </c>
      <c r="D590" t="s">
        <v>17905</v>
      </c>
      <c r="E590" t="s">
        <v>12043</v>
      </c>
      <c r="F590" t="s">
        <v>4007</v>
      </c>
      <c r="G590" t="s">
        <v>645</v>
      </c>
      <c r="I590" t="s">
        <v>461</v>
      </c>
      <c r="J590" t="s">
        <v>266</v>
      </c>
      <c r="K590" t="s">
        <v>4008</v>
      </c>
      <c r="L590" t="s">
        <v>4536</v>
      </c>
      <c r="M590" t="s">
        <v>557</v>
      </c>
      <c r="N590" t="s">
        <v>556</v>
      </c>
      <c r="O590">
        <v>2</v>
      </c>
      <c r="P590" t="s">
        <v>288</v>
      </c>
      <c r="Q590">
        <v>0.32</v>
      </c>
      <c r="S590">
        <v>1</v>
      </c>
      <c r="T590" s="108">
        <v>0.32</v>
      </c>
      <c r="U590">
        <v>1</v>
      </c>
      <c r="V590" t="s">
        <v>270</v>
      </c>
      <c r="W590" t="s">
        <v>167</v>
      </c>
      <c r="X590">
        <v>1</v>
      </c>
      <c r="Y590">
        <v>0</v>
      </c>
      <c r="Z590">
        <v>0</v>
      </c>
      <c r="AA590">
        <v>0</v>
      </c>
      <c r="AB590">
        <v>0</v>
      </c>
      <c r="AC590">
        <v>1</v>
      </c>
      <c r="AD590">
        <v>0</v>
      </c>
      <c r="AE590">
        <v>0</v>
      </c>
    </row>
    <row r="591" spans="1:31" x14ac:dyDescent="0.3">
      <c r="A591" t="s">
        <v>556</v>
      </c>
      <c r="B591" t="s">
        <v>4211</v>
      </c>
      <c r="C591" t="s">
        <v>274</v>
      </c>
      <c r="D591" t="s">
        <v>4212</v>
      </c>
      <c r="E591" t="s">
        <v>12093</v>
      </c>
      <c r="F591" t="s">
        <v>1780</v>
      </c>
      <c r="G591" t="s">
        <v>3418</v>
      </c>
      <c r="I591" t="s">
        <v>461</v>
      </c>
      <c r="J591" t="s">
        <v>266</v>
      </c>
      <c r="K591" t="s">
        <v>4213</v>
      </c>
      <c r="L591" t="s">
        <v>17435</v>
      </c>
      <c r="M591" t="s">
        <v>555</v>
      </c>
      <c r="N591" t="s">
        <v>556</v>
      </c>
      <c r="O591">
        <v>1</v>
      </c>
      <c r="P591" t="s">
        <v>282</v>
      </c>
      <c r="Q591">
        <v>1</v>
      </c>
      <c r="S591">
        <v>1</v>
      </c>
      <c r="T591" s="108">
        <v>1</v>
      </c>
      <c r="U591">
        <v>1</v>
      </c>
      <c r="V591" t="s">
        <v>270</v>
      </c>
      <c r="W591" t="s">
        <v>167</v>
      </c>
      <c r="X591">
        <v>1</v>
      </c>
      <c r="Y591">
        <v>0</v>
      </c>
      <c r="Z591">
        <v>0</v>
      </c>
      <c r="AA591">
        <v>1</v>
      </c>
      <c r="AB591">
        <v>0</v>
      </c>
      <c r="AC591">
        <v>0</v>
      </c>
      <c r="AD591">
        <v>0</v>
      </c>
      <c r="AE591">
        <v>0</v>
      </c>
    </row>
    <row r="592" spans="1:31" x14ac:dyDescent="0.3">
      <c r="A592" t="s">
        <v>556</v>
      </c>
      <c r="B592" t="s">
        <v>4211</v>
      </c>
      <c r="C592" t="s">
        <v>274</v>
      </c>
      <c r="D592" t="s">
        <v>4212</v>
      </c>
      <c r="E592" t="s">
        <v>12093</v>
      </c>
      <c r="F592" t="s">
        <v>1780</v>
      </c>
      <c r="G592" t="s">
        <v>3418</v>
      </c>
      <c r="I592" t="s">
        <v>461</v>
      </c>
      <c r="J592" t="s">
        <v>266</v>
      </c>
      <c r="K592" t="s">
        <v>4213</v>
      </c>
      <c r="L592" t="s">
        <v>17435</v>
      </c>
      <c r="M592" t="s">
        <v>557</v>
      </c>
      <c r="N592" t="s">
        <v>556</v>
      </c>
      <c r="O592">
        <v>2</v>
      </c>
      <c r="P592" t="s">
        <v>288</v>
      </c>
      <c r="Q592">
        <v>0.48</v>
      </c>
      <c r="S592">
        <v>1</v>
      </c>
      <c r="T592" s="108">
        <v>0.48</v>
      </c>
      <c r="U592">
        <v>1</v>
      </c>
      <c r="V592" t="s">
        <v>270</v>
      </c>
      <c r="W592" t="s">
        <v>167</v>
      </c>
      <c r="X592">
        <v>1</v>
      </c>
      <c r="Y592">
        <v>0</v>
      </c>
      <c r="Z592">
        <v>0</v>
      </c>
      <c r="AA592">
        <v>0</v>
      </c>
      <c r="AB592">
        <v>0</v>
      </c>
      <c r="AC592">
        <v>1</v>
      </c>
      <c r="AD592">
        <v>0</v>
      </c>
      <c r="AE592">
        <v>0</v>
      </c>
    </row>
    <row r="593" spans="1:31" x14ac:dyDescent="0.3">
      <c r="A593" t="s">
        <v>556</v>
      </c>
      <c r="B593" t="s">
        <v>4211</v>
      </c>
      <c r="C593" t="s">
        <v>274</v>
      </c>
      <c r="D593" t="s">
        <v>4212</v>
      </c>
      <c r="E593" t="s">
        <v>12093</v>
      </c>
      <c r="F593" t="s">
        <v>1780</v>
      </c>
      <c r="G593" t="s">
        <v>3418</v>
      </c>
      <c r="I593" t="s">
        <v>461</v>
      </c>
      <c r="J593" t="s">
        <v>266</v>
      </c>
      <c r="K593" t="s">
        <v>4213</v>
      </c>
      <c r="L593" t="s">
        <v>17435</v>
      </c>
      <c r="M593" t="s">
        <v>557</v>
      </c>
      <c r="N593" t="s">
        <v>556</v>
      </c>
      <c r="O593">
        <v>2</v>
      </c>
      <c r="P593" t="s">
        <v>288</v>
      </c>
      <c r="Q593">
        <v>0.32</v>
      </c>
      <c r="S593">
        <v>1</v>
      </c>
      <c r="T593" s="108">
        <v>0.32</v>
      </c>
      <c r="U593">
        <v>1</v>
      </c>
      <c r="V593" t="s">
        <v>270</v>
      </c>
      <c r="W593" t="s">
        <v>167</v>
      </c>
      <c r="X593">
        <v>1</v>
      </c>
      <c r="Y593">
        <v>0</v>
      </c>
      <c r="Z593">
        <v>0</v>
      </c>
      <c r="AA593">
        <v>0</v>
      </c>
      <c r="AB593">
        <v>0</v>
      </c>
      <c r="AC593">
        <v>1</v>
      </c>
      <c r="AD593">
        <v>0</v>
      </c>
      <c r="AE593">
        <v>0</v>
      </c>
    </row>
    <row r="594" spans="1:31" x14ac:dyDescent="0.3">
      <c r="A594" t="s">
        <v>556</v>
      </c>
      <c r="B594" t="s">
        <v>3449</v>
      </c>
      <c r="C594" t="s">
        <v>274</v>
      </c>
      <c r="D594" t="s">
        <v>3450</v>
      </c>
      <c r="E594" t="s">
        <v>12021</v>
      </c>
      <c r="F594" t="s">
        <v>3451</v>
      </c>
      <c r="G594" t="s">
        <v>3452</v>
      </c>
      <c r="I594" t="s">
        <v>461</v>
      </c>
      <c r="J594" t="s">
        <v>266</v>
      </c>
      <c r="K594" t="s">
        <v>3453</v>
      </c>
      <c r="L594" t="s">
        <v>3454</v>
      </c>
      <c r="M594" t="s">
        <v>557</v>
      </c>
      <c r="N594" t="s">
        <v>556</v>
      </c>
      <c r="O594">
        <v>20</v>
      </c>
      <c r="P594" t="s">
        <v>425</v>
      </c>
      <c r="Q594">
        <v>0.32</v>
      </c>
      <c r="S594">
        <v>6</v>
      </c>
      <c r="T594" s="108">
        <v>1.92</v>
      </c>
      <c r="U594">
        <v>1</v>
      </c>
      <c r="V594" t="s">
        <v>270</v>
      </c>
      <c r="W594" t="s">
        <v>167</v>
      </c>
      <c r="X594">
        <v>3</v>
      </c>
      <c r="Y594">
        <v>3</v>
      </c>
      <c r="Z594">
        <v>0</v>
      </c>
      <c r="AA594">
        <v>0</v>
      </c>
      <c r="AB594">
        <v>0</v>
      </c>
      <c r="AC594">
        <v>3</v>
      </c>
      <c r="AD594">
        <v>0</v>
      </c>
      <c r="AE594">
        <v>0</v>
      </c>
    </row>
    <row r="595" spans="1:31" x14ac:dyDescent="0.3">
      <c r="A595" t="s">
        <v>556</v>
      </c>
      <c r="B595" t="s">
        <v>3449</v>
      </c>
      <c r="C595" t="s">
        <v>262</v>
      </c>
      <c r="D595" t="s">
        <v>3450</v>
      </c>
      <c r="E595" t="s">
        <v>12021</v>
      </c>
      <c r="F595" t="s">
        <v>3451</v>
      </c>
      <c r="G595" t="s">
        <v>3452</v>
      </c>
      <c r="I595" t="s">
        <v>461</v>
      </c>
      <c r="J595" t="s">
        <v>266</v>
      </c>
      <c r="K595" t="s">
        <v>3453</v>
      </c>
      <c r="L595" t="s">
        <v>3454</v>
      </c>
      <c r="M595" t="s">
        <v>555</v>
      </c>
      <c r="N595" t="s">
        <v>556</v>
      </c>
      <c r="O595">
        <v>1</v>
      </c>
      <c r="P595" t="s">
        <v>282</v>
      </c>
      <c r="Q595">
        <v>1</v>
      </c>
      <c r="S595">
        <v>3</v>
      </c>
      <c r="T595" s="108">
        <v>3</v>
      </c>
      <c r="U595">
        <v>1</v>
      </c>
      <c r="V595" t="s">
        <v>270</v>
      </c>
      <c r="W595" t="s">
        <v>167</v>
      </c>
      <c r="X595">
        <v>1</v>
      </c>
      <c r="Y595">
        <v>1</v>
      </c>
      <c r="Z595">
        <v>0</v>
      </c>
      <c r="AA595">
        <v>1</v>
      </c>
      <c r="AB595">
        <v>0</v>
      </c>
      <c r="AC595">
        <v>1</v>
      </c>
      <c r="AD595">
        <v>0</v>
      </c>
      <c r="AE595">
        <v>0</v>
      </c>
    </row>
    <row r="596" spans="1:31" x14ac:dyDescent="0.3">
      <c r="A596" t="s">
        <v>556</v>
      </c>
      <c r="B596" t="s">
        <v>3449</v>
      </c>
      <c r="C596" t="s">
        <v>262</v>
      </c>
      <c r="D596" t="s">
        <v>3450</v>
      </c>
      <c r="E596" t="s">
        <v>12021</v>
      </c>
      <c r="F596" t="s">
        <v>3451</v>
      </c>
      <c r="G596" t="s">
        <v>3452</v>
      </c>
      <c r="I596" t="s">
        <v>461</v>
      </c>
      <c r="J596" t="s">
        <v>266</v>
      </c>
      <c r="K596" t="s">
        <v>3453</v>
      </c>
      <c r="L596" t="s">
        <v>3454</v>
      </c>
      <c r="M596" t="s">
        <v>557</v>
      </c>
      <c r="N596" t="s">
        <v>556</v>
      </c>
      <c r="O596">
        <v>2</v>
      </c>
      <c r="P596" t="s">
        <v>272</v>
      </c>
      <c r="Q596">
        <v>4</v>
      </c>
      <c r="S596">
        <v>4</v>
      </c>
      <c r="T596" s="108">
        <v>16</v>
      </c>
      <c r="U596">
        <v>1</v>
      </c>
      <c r="V596" t="s">
        <v>270</v>
      </c>
      <c r="W596" t="s">
        <v>167</v>
      </c>
      <c r="X596">
        <v>1</v>
      </c>
      <c r="Y596">
        <v>1</v>
      </c>
      <c r="Z596">
        <v>0</v>
      </c>
      <c r="AA596">
        <v>1</v>
      </c>
      <c r="AB596">
        <v>0</v>
      </c>
      <c r="AC596">
        <v>1</v>
      </c>
      <c r="AD596">
        <v>1</v>
      </c>
      <c r="AE596">
        <v>0</v>
      </c>
    </row>
    <row r="597" spans="1:31" x14ac:dyDescent="0.3">
      <c r="A597" t="s">
        <v>556</v>
      </c>
      <c r="B597" t="s">
        <v>10780</v>
      </c>
      <c r="C597" t="s">
        <v>274</v>
      </c>
      <c r="D597" t="s">
        <v>10781</v>
      </c>
      <c r="E597" t="s">
        <v>12096</v>
      </c>
      <c r="F597" t="s">
        <v>3521</v>
      </c>
      <c r="G597" t="s">
        <v>3418</v>
      </c>
      <c r="I597" t="s">
        <v>461</v>
      </c>
      <c r="J597" t="s">
        <v>266</v>
      </c>
      <c r="K597" t="s">
        <v>3419</v>
      </c>
      <c r="L597" t="s">
        <v>17436</v>
      </c>
      <c r="M597" t="s">
        <v>557</v>
      </c>
      <c r="N597" t="s">
        <v>556</v>
      </c>
      <c r="O597">
        <v>2</v>
      </c>
      <c r="P597" t="s">
        <v>288</v>
      </c>
      <c r="Q597">
        <v>0.48</v>
      </c>
      <c r="S597">
        <v>1</v>
      </c>
      <c r="T597" s="108">
        <v>0.48</v>
      </c>
      <c r="U597">
        <v>1</v>
      </c>
      <c r="V597" t="s">
        <v>270</v>
      </c>
      <c r="W597" t="s">
        <v>167</v>
      </c>
      <c r="X597">
        <v>1</v>
      </c>
      <c r="Y597">
        <v>0</v>
      </c>
      <c r="Z597">
        <v>0</v>
      </c>
      <c r="AA597">
        <v>0</v>
      </c>
      <c r="AB597">
        <v>0</v>
      </c>
      <c r="AC597">
        <v>1</v>
      </c>
      <c r="AD597">
        <v>0</v>
      </c>
      <c r="AE597">
        <v>0</v>
      </c>
    </row>
    <row r="598" spans="1:31" x14ac:dyDescent="0.3">
      <c r="A598" t="s">
        <v>556</v>
      </c>
      <c r="B598" t="s">
        <v>10780</v>
      </c>
      <c r="C598" t="s">
        <v>274</v>
      </c>
      <c r="D598" t="s">
        <v>10781</v>
      </c>
      <c r="E598" t="s">
        <v>12096</v>
      </c>
      <c r="F598" t="s">
        <v>3521</v>
      </c>
      <c r="G598" t="s">
        <v>3418</v>
      </c>
      <c r="I598" t="s">
        <v>461</v>
      </c>
      <c r="J598" t="s">
        <v>266</v>
      </c>
      <c r="K598" t="s">
        <v>3419</v>
      </c>
      <c r="L598" t="s">
        <v>17436</v>
      </c>
      <c r="M598" t="s">
        <v>557</v>
      </c>
      <c r="N598" t="s">
        <v>556</v>
      </c>
      <c r="O598">
        <v>17</v>
      </c>
      <c r="P598" t="s">
        <v>273</v>
      </c>
      <c r="Q598">
        <v>0.48</v>
      </c>
      <c r="S598">
        <v>1</v>
      </c>
      <c r="T598" s="108">
        <v>0.48</v>
      </c>
      <c r="U598">
        <v>1</v>
      </c>
      <c r="V598" t="s">
        <v>270</v>
      </c>
      <c r="W598" t="s">
        <v>167</v>
      </c>
      <c r="X598">
        <v>1</v>
      </c>
      <c r="Y598">
        <v>1</v>
      </c>
      <c r="Z598">
        <v>0</v>
      </c>
      <c r="AA598">
        <v>0</v>
      </c>
      <c r="AB598">
        <v>0</v>
      </c>
      <c r="AC598">
        <v>0</v>
      </c>
      <c r="AD598">
        <v>0</v>
      </c>
      <c r="AE598">
        <v>0</v>
      </c>
    </row>
    <row r="599" spans="1:31" x14ac:dyDescent="0.3">
      <c r="A599" t="s">
        <v>556</v>
      </c>
      <c r="B599" t="s">
        <v>10780</v>
      </c>
      <c r="C599" t="s">
        <v>274</v>
      </c>
      <c r="D599" t="s">
        <v>10781</v>
      </c>
      <c r="E599" t="s">
        <v>12096</v>
      </c>
      <c r="F599" t="s">
        <v>3521</v>
      </c>
      <c r="G599" t="s">
        <v>3418</v>
      </c>
      <c r="I599" t="s">
        <v>461</v>
      </c>
      <c r="J599" t="s">
        <v>266</v>
      </c>
      <c r="K599" t="s">
        <v>3419</v>
      </c>
      <c r="L599" t="s">
        <v>17436</v>
      </c>
      <c r="M599" t="s">
        <v>555</v>
      </c>
      <c r="N599" t="s">
        <v>556</v>
      </c>
      <c r="O599">
        <v>1</v>
      </c>
      <c r="P599" t="s">
        <v>266</v>
      </c>
      <c r="Q599">
        <v>0.32</v>
      </c>
      <c r="S599">
        <v>1</v>
      </c>
      <c r="T599" s="108">
        <v>0.32</v>
      </c>
      <c r="U599">
        <v>1</v>
      </c>
      <c r="V599" t="s">
        <v>270</v>
      </c>
      <c r="W599" t="s">
        <v>167</v>
      </c>
      <c r="X599">
        <v>1</v>
      </c>
      <c r="Y599">
        <v>0</v>
      </c>
      <c r="Z599">
        <v>1</v>
      </c>
      <c r="AA599">
        <v>0</v>
      </c>
      <c r="AB599">
        <v>0</v>
      </c>
      <c r="AC599">
        <v>0</v>
      </c>
      <c r="AD599">
        <v>0</v>
      </c>
      <c r="AE599">
        <v>0</v>
      </c>
    </row>
    <row r="600" spans="1:31" x14ac:dyDescent="0.3">
      <c r="A600" t="s">
        <v>556</v>
      </c>
      <c r="B600" t="s">
        <v>17320</v>
      </c>
      <c r="C600" t="s">
        <v>274</v>
      </c>
      <c r="D600" t="s">
        <v>17321</v>
      </c>
      <c r="E600" t="s">
        <v>12097</v>
      </c>
      <c r="F600" t="s">
        <v>3536</v>
      </c>
      <c r="G600" t="s">
        <v>3418</v>
      </c>
      <c r="I600" t="s">
        <v>461</v>
      </c>
      <c r="J600" t="s">
        <v>266</v>
      </c>
      <c r="K600" t="s">
        <v>3419</v>
      </c>
      <c r="L600" t="s">
        <v>17322</v>
      </c>
      <c r="M600" t="s">
        <v>555</v>
      </c>
      <c r="N600" t="s">
        <v>556</v>
      </c>
      <c r="O600">
        <v>1</v>
      </c>
      <c r="P600" t="s">
        <v>282</v>
      </c>
      <c r="Q600">
        <v>1</v>
      </c>
      <c r="S600">
        <v>1</v>
      </c>
      <c r="T600" s="108">
        <v>1</v>
      </c>
      <c r="U600">
        <v>1</v>
      </c>
      <c r="V600" t="s">
        <v>270</v>
      </c>
      <c r="W600" t="s">
        <v>167</v>
      </c>
      <c r="X600">
        <v>1</v>
      </c>
      <c r="Y600">
        <v>0</v>
      </c>
      <c r="Z600">
        <v>1</v>
      </c>
      <c r="AA600">
        <v>0</v>
      </c>
      <c r="AB600">
        <v>0</v>
      </c>
      <c r="AC600">
        <v>0</v>
      </c>
      <c r="AD600">
        <v>0</v>
      </c>
      <c r="AE600">
        <v>0</v>
      </c>
    </row>
    <row r="601" spans="1:31" x14ac:dyDescent="0.3">
      <c r="A601" t="s">
        <v>556</v>
      </c>
      <c r="B601" t="s">
        <v>17320</v>
      </c>
      <c r="C601" t="s">
        <v>274</v>
      </c>
      <c r="D601" t="s">
        <v>17321</v>
      </c>
      <c r="E601" t="s">
        <v>12097</v>
      </c>
      <c r="F601" t="s">
        <v>3536</v>
      </c>
      <c r="G601" t="s">
        <v>3418</v>
      </c>
      <c r="I601" t="s">
        <v>461</v>
      </c>
      <c r="J601" t="s">
        <v>266</v>
      </c>
      <c r="K601" t="s">
        <v>3419</v>
      </c>
      <c r="L601" t="s">
        <v>17322</v>
      </c>
      <c r="M601" t="s">
        <v>557</v>
      </c>
      <c r="N601" t="s">
        <v>556</v>
      </c>
      <c r="O601">
        <v>2</v>
      </c>
      <c r="P601" t="s">
        <v>272</v>
      </c>
      <c r="Q601">
        <v>1</v>
      </c>
      <c r="S601">
        <v>1</v>
      </c>
      <c r="T601" s="108">
        <v>1</v>
      </c>
      <c r="U601">
        <v>1</v>
      </c>
      <c r="V601" t="s">
        <v>270</v>
      </c>
      <c r="W601" t="s">
        <v>167</v>
      </c>
      <c r="X601">
        <v>1</v>
      </c>
      <c r="Y601">
        <v>0</v>
      </c>
      <c r="Z601">
        <v>1</v>
      </c>
      <c r="AA601">
        <v>0</v>
      </c>
      <c r="AB601">
        <v>0</v>
      </c>
      <c r="AC601">
        <v>0</v>
      </c>
      <c r="AD601">
        <v>0</v>
      </c>
      <c r="AE601">
        <v>0</v>
      </c>
    </row>
    <row r="602" spans="1:31" x14ac:dyDescent="0.3">
      <c r="A602" t="s">
        <v>556</v>
      </c>
      <c r="B602" t="s">
        <v>17320</v>
      </c>
      <c r="C602" t="s">
        <v>274</v>
      </c>
      <c r="D602" t="s">
        <v>17321</v>
      </c>
      <c r="E602" t="s">
        <v>12097</v>
      </c>
      <c r="F602" t="s">
        <v>3536</v>
      </c>
      <c r="G602" t="s">
        <v>3418</v>
      </c>
      <c r="I602" t="s">
        <v>461</v>
      </c>
      <c r="J602" t="s">
        <v>266</v>
      </c>
      <c r="K602" t="s">
        <v>3419</v>
      </c>
      <c r="L602" t="s">
        <v>17322</v>
      </c>
      <c r="M602" t="s">
        <v>557</v>
      </c>
      <c r="N602" t="s">
        <v>556</v>
      </c>
      <c r="O602">
        <v>17</v>
      </c>
      <c r="P602" t="s">
        <v>273</v>
      </c>
      <c r="Q602">
        <v>0.32</v>
      </c>
      <c r="S602">
        <v>1</v>
      </c>
      <c r="T602" s="108">
        <v>0.32</v>
      </c>
      <c r="U602">
        <v>1</v>
      </c>
      <c r="V602" t="s">
        <v>270</v>
      </c>
      <c r="W602" t="s">
        <v>167</v>
      </c>
      <c r="X602">
        <v>1</v>
      </c>
      <c r="Y602">
        <v>1</v>
      </c>
      <c r="Z602">
        <v>0</v>
      </c>
      <c r="AA602">
        <v>0</v>
      </c>
      <c r="AB602">
        <v>0</v>
      </c>
      <c r="AC602">
        <v>0</v>
      </c>
      <c r="AD602">
        <v>0</v>
      </c>
      <c r="AE602">
        <v>0</v>
      </c>
    </row>
    <row r="603" spans="1:31" x14ac:dyDescent="0.3">
      <c r="A603" t="s">
        <v>556</v>
      </c>
      <c r="B603" t="s">
        <v>9188</v>
      </c>
      <c r="C603" t="s">
        <v>274</v>
      </c>
      <c r="D603" t="s">
        <v>9189</v>
      </c>
      <c r="E603" t="s">
        <v>12267</v>
      </c>
      <c r="F603" t="s">
        <v>1480</v>
      </c>
      <c r="G603" t="s">
        <v>3069</v>
      </c>
      <c r="I603" t="s">
        <v>461</v>
      </c>
      <c r="J603" t="s">
        <v>266</v>
      </c>
      <c r="K603" t="s">
        <v>3600</v>
      </c>
      <c r="L603" t="s">
        <v>9190</v>
      </c>
      <c r="M603" t="s">
        <v>555</v>
      </c>
      <c r="N603" t="s">
        <v>556</v>
      </c>
      <c r="O603">
        <v>1</v>
      </c>
      <c r="P603" t="s">
        <v>266</v>
      </c>
      <c r="Q603">
        <v>0.32</v>
      </c>
      <c r="S603">
        <v>1</v>
      </c>
      <c r="T603" s="108">
        <v>0.32</v>
      </c>
      <c r="U603">
        <v>1</v>
      </c>
      <c r="V603" t="s">
        <v>270</v>
      </c>
      <c r="W603" t="s">
        <v>167</v>
      </c>
      <c r="X603">
        <v>1</v>
      </c>
      <c r="Y603">
        <v>0</v>
      </c>
      <c r="Z603">
        <v>1</v>
      </c>
      <c r="AA603">
        <v>0</v>
      </c>
      <c r="AB603">
        <v>0</v>
      </c>
      <c r="AC603">
        <v>0</v>
      </c>
      <c r="AD603">
        <v>0</v>
      </c>
      <c r="AE603">
        <v>0</v>
      </c>
    </row>
    <row r="604" spans="1:31" x14ac:dyDescent="0.3">
      <c r="A604" t="s">
        <v>556</v>
      </c>
      <c r="B604" t="s">
        <v>9188</v>
      </c>
      <c r="C604" t="s">
        <v>274</v>
      </c>
      <c r="D604" t="s">
        <v>9189</v>
      </c>
      <c r="E604" t="s">
        <v>12267</v>
      </c>
      <c r="F604" t="s">
        <v>1480</v>
      </c>
      <c r="G604" t="s">
        <v>3069</v>
      </c>
      <c r="I604" t="s">
        <v>461</v>
      </c>
      <c r="J604" t="s">
        <v>266</v>
      </c>
      <c r="K604" t="s">
        <v>3600</v>
      </c>
      <c r="L604" t="s">
        <v>9190</v>
      </c>
      <c r="M604" t="s">
        <v>557</v>
      </c>
      <c r="N604" t="s">
        <v>556</v>
      </c>
      <c r="O604">
        <v>2</v>
      </c>
      <c r="P604" t="s">
        <v>288</v>
      </c>
      <c r="Q604">
        <v>0.32</v>
      </c>
      <c r="S604">
        <v>4</v>
      </c>
      <c r="T604" s="108">
        <v>1.28</v>
      </c>
      <c r="U604">
        <v>1</v>
      </c>
      <c r="V604" t="s">
        <v>270</v>
      </c>
      <c r="W604" t="s">
        <v>167</v>
      </c>
      <c r="X604">
        <v>2</v>
      </c>
      <c r="Y604">
        <v>0</v>
      </c>
      <c r="Z604">
        <v>0</v>
      </c>
      <c r="AA604">
        <v>2</v>
      </c>
      <c r="AB604">
        <v>0</v>
      </c>
      <c r="AC604">
        <v>2</v>
      </c>
      <c r="AD604">
        <v>0</v>
      </c>
      <c r="AE604">
        <v>0</v>
      </c>
    </row>
    <row r="605" spans="1:31" x14ac:dyDescent="0.3">
      <c r="A605" t="s">
        <v>556</v>
      </c>
      <c r="B605" t="s">
        <v>9188</v>
      </c>
      <c r="C605" t="s">
        <v>274</v>
      </c>
      <c r="D605" t="s">
        <v>9189</v>
      </c>
      <c r="E605" t="s">
        <v>12267</v>
      </c>
      <c r="F605" t="s">
        <v>1480</v>
      </c>
      <c r="G605" t="s">
        <v>3069</v>
      </c>
      <c r="I605" t="s">
        <v>461</v>
      </c>
      <c r="J605" t="s">
        <v>266</v>
      </c>
      <c r="K605" t="s">
        <v>3600</v>
      </c>
      <c r="L605" t="s">
        <v>9190</v>
      </c>
      <c r="M605" t="s">
        <v>557</v>
      </c>
      <c r="N605" t="s">
        <v>556</v>
      </c>
      <c r="O605">
        <v>27</v>
      </c>
      <c r="P605" t="s">
        <v>273</v>
      </c>
      <c r="Q605">
        <v>0.32</v>
      </c>
      <c r="S605">
        <v>1</v>
      </c>
      <c r="T605" s="108">
        <v>0.32</v>
      </c>
      <c r="U605">
        <v>1</v>
      </c>
      <c r="V605" t="s">
        <v>270</v>
      </c>
      <c r="W605" t="s">
        <v>167</v>
      </c>
      <c r="X605">
        <v>1</v>
      </c>
      <c r="Y605">
        <v>0</v>
      </c>
      <c r="Z605">
        <v>0</v>
      </c>
      <c r="AA605">
        <v>1</v>
      </c>
      <c r="AB605">
        <v>0</v>
      </c>
      <c r="AC605">
        <v>0</v>
      </c>
      <c r="AD605">
        <v>0</v>
      </c>
      <c r="AE605">
        <v>0</v>
      </c>
    </row>
    <row r="606" spans="1:31" x14ac:dyDescent="0.3">
      <c r="A606" t="s">
        <v>556</v>
      </c>
      <c r="B606" t="s">
        <v>16059</v>
      </c>
      <c r="C606" t="s">
        <v>274</v>
      </c>
      <c r="D606" t="s">
        <v>16060</v>
      </c>
      <c r="E606" t="s">
        <v>12090</v>
      </c>
      <c r="F606" t="s">
        <v>3924</v>
      </c>
      <c r="G606" t="s">
        <v>3418</v>
      </c>
      <c r="I606" t="s">
        <v>461</v>
      </c>
      <c r="J606" t="s">
        <v>266</v>
      </c>
      <c r="K606" t="s">
        <v>3925</v>
      </c>
      <c r="L606" t="s">
        <v>16061</v>
      </c>
      <c r="M606" t="s">
        <v>555</v>
      </c>
      <c r="N606" t="s">
        <v>556</v>
      </c>
      <c r="O606">
        <v>1</v>
      </c>
      <c r="P606" t="s">
        <v>266</v>
      </c>
      <c r="Q606">
        <v>0.48</v>
      </c>
      <c r="S606">
        <v>1</v>
      </c>
      <c r="T606" s="108">
        <v>0.48</v>
      </c>
      <c r="U606">
        <v>1</v>
      </c>
      <c r="V606" t="s">
        <v>270</v>
      </c>
      <c r="W606" t="s">
        <v>167</v>
      </c>
      <c r="X606">
        <v>1</v>
      </c>
      <c r="Y606">
        <v>0</v>
      </c>
      <c r="Z606">
        <v>0</v>
      </c>
      <c r="AA606">
        <v>1</v>
      </c>
      <c r="AB606">
        <v>0</v>
      </c>
      <c r="AC606">
        <v>0</v>
      </c>
      <c r="AD606">
        <v>0</v>
      </c>
      <c r="AE606">
        <v>0</v>
      </c>
    </row>
    <row r="607" spans="1:31" x14ac:dyDescent="0.3">
      <c r="A607" t="s">
        <v>556</v>
      </c>
      <c r="B607" t="s">
        <v>16059</v>
      </c>
      <c r="C607" t="s">
        <v>274</v>
      </c>
      <c r="D607" t="s">
        <v>16060</v>
      </c>
      <c r="E607" t="s">
        <v>12090</v>
      </c>
      <c r="F607" t="s">
        <v>3924</v>
      </c>
      <c r="G607" t="s">
        <v>3418</v>
      </c>
      <c r="I607" t="s">
        <v>461</v>
      </c>
      <c r="J607" t="s">
        <v>266</v>
      </c>
      <c r="K607" t="s">
        <v>3925</v>
      </c>
      <c r="L607" t="s">
        <v>16061</v>
      </c>
      <c r="M607" t="s">
        <v>557</v>
      </c>
      <c r="N607" t="s">
        <v>556</v>
      </c>
      <c r="O607">
        <v>17</v>
      </c>
      <c r="P607" t="s">
        <v>273</v>
      </c>
      <c r="Q607">
        <v>0.48</v>
      </c>
      <c r="S607">
        <v>1</v>
      </c>
      <c r="T607" s="108">
        <v>0.48</v>
      </c>
      <c r="U607">
        <v>1</v>
      </c>
      <c r="V607" t="s">
        <v>270</v>
      </c>
      <c r="W607" t="s">
        <v>167</v>
      </c>
      <c r="X607">
        <v>1</v>
      </c>
      <c r="Y607">
        <v>1</v>
      </c>
      <c r="Z607">
        <v>0</v>
      </c>
      <c r="AA607">
        <v>0</v>
      </c>
      <c r="AB607">
        <v>0</v>
      </c>
      <c r="AC607">
        <v>0</v>
      </c>
      <c r="AD607">
        <v>0</v>
      </c>
      <c r="AE607">
        <v>0</v>
      </c>
    </row>
    <row r="608" spans="1:31" x14ac:dyDescent="0.3">
      <c r="A608" t="s">
        <v>556</v>
      </c>
      <c r="B608" t="s">
        <v>16059</v>
      </c>
      <c r="C608" t="s">
        <v>274</v>
      </c>
      <c r="D608" t="s">
        <v>16060</v>
      </c>
      <c r="E608" t="s">
        <v>12090</v>
      </c>
      <c r="F608" t="s">
        <v>3924</v>
      </c>
      <c r="G608" t="s">
        <v>3418</v>
      </c>
      <c r="I608" t="s">
        <v>461</v>
      </c>
      <c r="J608" t="s">
        <v>266</v>
      </c>
      <c r="K608" t="s">
        <v>3925</v>
      </c>
      <c r="L608" t="s">
        <v>16061</v>
      </c>
      <c r="M608" t="s">
        <v>557</v>
      </c>
      <c r="N608" t="s">
        <v>556</v>
      </c>
      <c r="O608">
        <v>2</v>
      </c>
      <c r="P608" t="s">
        <v>288</v>
      </c>
      <c r="Q608">
        <v>0.48</v>
      </c>
      <c r="S608">
        <v>1</v>
      </c>
      <c r="T608" s="108">
        <v>0.48</v>
      </c>
      <c r="U608">
        <v>1</v>
      </c>
      <c r="V608" t="s">
        <v>270</v>
      </c>
      <c r="W608" t="s">
        <v>167</v>
      </c>
      <c r="X608">
        <v>1</v>
      </c>
      <c r="Y608">
        <v>0</v>
      </c>
      <c r="Z608">
        <v>0</v>
      </c>
      <c r="AA608">
        <v>0</v>
      </c>
      <c r="AB608">
        <v>0</v>
      </c>
      <c r="AC608">
        <v>1</v>
      </c>
      <c r="AD608">
        <v>0</v>
      </c>
      <c r="AE608">
        <v>0</v>
      </c>
    </row>
    <row r="609" spans="1:31" x14ac:dyDescent="0.3">
      <c r="A609" t="s">
        <v>556</v>
      </c>
      <c r="B609" t="s">
        <v>2713</v>
      </c>
      <c r="C609" t="s">
        <v>3625</v>
      </c>
      <c r="D609" t="s">
        <v>3908</v>
      </c>
      <c r="E609" t="s">
        <v>12089</v>
      </c>
      <c r="F609" t="s">
        <v>3906</v>
      </c>
      <c r="G609" t="s">
        <v>3418</v>
      </c>
      <c r="I609" t="s">
        <v>461</v>
      </c>
      <c r="J609" t="s">
        <v>266</v>
      </c>
      <c r="K609" t="s">
        <v>3907</v>
      </c>
      <c r="L609" t="s">
        <v>2720</v>
      </c>
      <c r="M609" t="s">
        <v>557</v>
      </c>
      <c r="N609" t="s">
        <v>556</v>
      </c>
      <c r="O609">
        <v>14</v>
      </c>
      <c r="P609" t="s">
        <v>288</v>
      </c>
      <c r="Q609">
        <v>0.48</v>
      </c>
      <c r="S609">
        <v>1</v>
      </c>
      <c r="T609" s="108">
        <v>0.48</v>
      </c>
      <c r="U609">
        <v>1</v>
      </c>
      <c r="V609" t="s">
        <v>270</v>
      </c>
      <c r="W609" t="s">
        <v>167</v>
      </c>
      <c r="X609">
        <v>1</v>
      </c>
      <c r="Y609">
        <v>0</v>
      </c>
      <c r="Z609">
        <v>0</v>
      </c>
      <c r="AA609">
        <v>0</v>
      </c>
      <c r="AB609">
        <v>0</v>
      </c>
      <c r="AC609">
        <v>1</v>
      </c>
      <c r="AD609">
        <v>0</v>
      </c>
      <c r="AE609">
        <v>0</v>
      </c>
    </row>
    <row r="610" spans="1:31" x14ac:dyDescent="0.3">
      <c r="A610" t="s">
        <v>556</v>
      </c>
      <c r="B610" t="s">
        <v>2713</v>
      </c>
      <c r="C610" t="s">
        <v>8144</v>
      </c>
      <c r="D610" t="s">
        <v>8145</v>
      </c>
      <c r="E610" t="s">
        <v>15908</v>
      </c>
      <c r="G610" t="s">
        <v>3418</v>
      </c>
      <c r="I610" t="s">
        <v>461</v>
      </c>
      <c r="J610" t="s">
        <v>266</v>
      </c>
      <c r="K610" t="s">
        <v>1611</v>
      </c>
      <c r="L610" t="s">
        <v>2720</v>
      </c>
      <c r="M610" t="s">
        <v>555</v>
      </c>
      <c r="N610" t="s">
        <v>556</v>
      </c>
      <c r="O610">
        <v>13</v>
      </c>
      <c r="P610" t="s">
        <v>266</v>
      </c>
      <c r="Q610">
        <v>0.17</v>
      </c>
      <c r="S610">
        <v>3</v>
      </c>
      <c r="T610" s="108">
        <v>0.51</v>
      </c>
      <c r="U610">
        <v>1</v>
      </c>
      <c r="V610" t="s">
        <v>270</v>
      </c>
      <c r="W610" t="s">
        <v>167</v>
      </c>
      <c r="X610">
        <v>1</v>
      </c>
      <c r="Y610">
        <v>0</v>
      </c>
      <c r="Z610">
        <v>0</v>
      </c>
      <c r="AA610">
        <v>1</v>
      </c>
      <c r="AB610">
        <v>0</v>
      </c>
      <c r="AC610">
        <v>1</v>
      </c>
      <c r="AD610">
        <v>0</v>
      </c>
      <c r="AE610">
        <v>1</v>
      </c>
    </row>
    <row r="611" spans="1:31" x14ac:dyDescent="0.3">
      <c r="A611" t="s">
        <v>556</v>
      </c>
      <c r="B611" t="s">
        <v>2713</v>
      </c>
      <c r="C611" t="s">
        <v>8144</v>
      </c>
      <c r="D611" t="s">
        <v>8145</v>
      </c>
      <c r="E611" t="s">
        <v>15908</v>
      </c>
      <c r="G611" t="s">
        <v>3418</v>
      </c>
      <c r="I611" t="s">
        <v>461</v>
      </c>
      <c r="J611" t="s">
        <v>266</v>
      </c>
      <c r="K611" t="s">
        <v>1611</v>
      </c>
      <c r="L611" t="s">
        <v>2720</v>
      </c>
      <c r="M611" t="s">
        <v>557</v>
      </c>
      <c r="N611" t="s">
        <v>556</v>
      </c>
      <c r="O611">
        <v>14</v>
      </c>
      <c r="P611" t="s">
        <v>288</v>
      </c>
      <c r="Q611">
        <v>0.17</v>
      </c>
      <c r="S611">
        <v>3</v>
      </c>
      <c r="T611" s="108">
        <v>0.51</v>
      </c>
      <c r="U611">
        <v>1</v>
      </c>
      <c r="V611" t="s">
        <v>270</v>
      </c>
      <c r="W611" t="s">
        <v>167</v>
      </c>
      <c r="X611">
        <v>1</v>
      </c>
      <c r="Y611">
        <v>0</v>
      </c>
      <c r="Z611">
        <v>0</v>
      </c>
      <c r="AA611">
        <v>0</v>
      </c>
      <c r="AB611">
        <v>0</v>
      </c>
      <c r="AC611">
        <v>3</v>
      </c>
      <c r="AD611">
        <v>0</v>
      </c>
      <c r="AE611">
        <v>0</v>
      </c>
    </row>
    <row r="612" spans="1:31" x14ac:dyDescent="0.3">
      <c r="A612" t="s">
        <v>556</v>
      </c>
      <c r="B612" t="s">
        <v>2713</v>
      </c>
      <c r="C612" t="s">
        <v>8146</v>
      </c>
      <c r="D612" t="s">
        <v>8147</v>
      </c>
      <c r="E612" t="s">
        <v>15908</v>
      </c>
      <c r="G612" t="s">
        <v>3418</v>
      </c>
      <c r="I612" t="s">
        <v>461</v>
      </c>
      <c r="J612" t="s">
        <v>266</v>
      </c>
      <c r="K612" t="s">
        <v>1611</v>
      </c>
      <c r="L612" t="s">
        <v>2720</v>
      </c>
      <c r="M612" t="s">
        <v>555</v>
      </c>
      <c r="N612" t="s">
        <v>556</v>
      </c>
      <c r="O612">
        <v>13</v>
      </c>
      <c r="P612" t="s">
        <v>266</v>
      </c>
      <c r="Q612">
        <v>0.17</v>
      </c>
      <c r="S612">
        <v>3</v>
      </c>
      <c r="T612" s="108">
        <v>0.51</v>
      </c>
      <c r="U612">
        <v>1</v>
      </c>
      <c r="V612" t="s">
        <v>270</v>
      </c>
      <c r="W612" t="s">
        <v>167</v>
      </c>
      <c r="X612">
        <v>1</v>
      </c>
      <c r="Y612">
        <v>0</v>
      </c>
      <c r="Z612">
        <v>0</v>
      </c>
      <c r="AA612">
        <v>1</v>
      </c>
      <c r="AB612">
        <v>0</v>
      </c>
      <c r="AC612">
        <v>1</v>
      </c>
      <c r="AD612">
        <v>0</v>
      </c>
      <c r="AE612">
        <v>1</v>
      </c>
    </row>
    <row r="613" spans="1:31" x14ac:dyDescent="0.3">
      <c r="A613" t="s">
        <v>556</v>
      </c>
      <c r="B613" t="s">
        <v>3417</v>
      </c>
      <c r="C613" t="s">
        <v>274</v>
      </c>
      <c r="D613" t="s">
        <v>9213</v>
      </c>
      <c r="E613" t="s">
        <v>12091</v>
      </c>
      <c r="F613" t="s">
        <v>739</v>
      </c>
      <c r="G613" t="s">
        <v>3418</v>
      </c>
      <c r="I613" t="s">
        <v>461</v>
      </c>
      <c r="J613" t="s">
        <v>266</v>
      </c>
      <c r="K613" t="s">
        <v>3419</v>
      </c>
      <c r="L613" t="s">
        <v>3420</v>
      </c>
      <c r="M613" t="s">
        <v>557</v>
      </c>
      <c r="N613" t="s">
        <v>556</v>
      </c>
      <c r="O613">
        <v>2</v>
      </c>
      <c r="P613" t="s">
        <v>272</v>
      </c>
      <c r="Q613">
        <v>4</v>
      </c>
      <c r="S613">
        <v>2</v>
      </c>
      <c r="T613" s="108">
        <v>8</v>
      </c>
      <c r="U613">
        <v>1</v>
      </c>
      <c r="V613" t="s">
        <v>270</v>
      </c>
      <c r="W613" t="s">
        <v>167</v>
      </c>
      <c r="X613">
        <v>1</v>
      </c>
      <c r="Y613">
        <v>1</v>
      </c>
      <c r="Z613">
        <v>0</v>
      </c>
      <c r="AA613">
        <v>0</v>
      </c>
      <c r="AB613">
        <v>1</v>
      </c>
      <c r="AC613">
        <v>0</v>
      </c>
      <c r="AD613">
        <v>0</v>
      </c>
      <c r="AE613">
        <v>0</v>
      </c>
    </row>
    <row r="614" spans="1:31" x14ac:dyDescent="0.3">
      <c r="A614" t="s">
        <v>556</v>
      </c>
      <c r="B614" t="s">
        <v>3417</v>
      </c>
      <c r="C614" t="s">
        <v>274</v>
      </c>
      <c r="D614" t="s">
        <v>9213</v>
      </c>
      <c r="E614" t="s">
        <v>12091</v>
      </c>
      <c r="F614" t="s">
        <v>739</v>
      </c>
      <c r="G614" t="s">
        <v>3418</v>
      </c>
      <c r="I614" t="s">
        <v>461</v>
      </c>
      <c r="J614" t="s">
        <v>266</v>
      </c>
      <c r="K614" t="s">
        <v>3419</v>
      </c>
      <c r="L614" t="s">
        <v>3420</v>
      </c>
      <c r="M614" t="s">
        <v>557</v>
      </c>
      <c r="N614" t="s">
        <v>556</v>
      </c>
      <c r="O614">
        <v>17</v>
      </c>
      <c r="P614" t="s">
        <v>273</v>
      </c>
      <c r="Q614">
        <v>0.48</v>
      </c>
      <c r="S614">
        <v>3</v>
      </c>
      <c r="T614" s="108">
        <v>1.44</v>
      </c>
      <c r="U614">
        <v>1</v>
      </c>
      <c r="V614" t="s">
        <v>270</v>
      </c>
      <c r="W614" t="s">
        <v>167</v>
      </c>
      <c r="X614">
        <v>3</v>
      </c>
      <c r="Y614">
        <v>3</v>
      </c>
      <c r="Z614">
        <v>0</v>
      </c>
      <c r="AA614">
        <v>0</v>
      </c>
      <c r="AB614">
        <v>0</v>
      </c>
      <c r="AC614">
        <v>0</v>
      </c>
      <c r="AD614">
        <v>0</v>
      </c>
      <c r="AE614">
        <v>0</v>
      </c>
    </row>
    <row r="615" spans="1:31" x14ac:dyDescent="0.3">
      <c r="A615" t="s">
        <v>556</v>
      </c>
      <c r="B615" t="s">
        <v>3417</v>
      </c>
      <c r="C615" t="s">
        <v>274</v>
      </c>
      <c r="D615" t="s">
        <v>9213</v>
      </c>
      <c r="E615" t="s">
        <v>12091</v>
      </c>
      <c r="F615" t="s">
        <v>739</v>
      </c>
      <c r="G615" t="s">
        <v>3418</v>
      </c>
      <c r="I615" t="s">
        <v>461</v>
      </c>
      <c r="J615" t="s">
        <v>266</v>
      </c>
      <c r="K615" t="s">
        <v>3419</v>
      </c>
      <c r="L615" t="s">
        <v>3420</v>
      </c>
      <c r="M615" t="s">
        <v>555</v>
      </c>
      <c r="N615" t="s">
        <v>556</v>
      </c>
      <c r="O615">
        <v>1</v>
      </c>
      <c r="P615" t="s">
        <v>282</v>
      </c>
      <c r="Q615">
        <v>3</v>
      </c>
      <c r="S615">
        <v>1</v>
      </c>
      <c r="T615" s="108">
        <v>3</v>
      </c>
      <c r="U615">
        <v>1</v>
      </c>
      <c r="V615" t="s">
        <v>270</v>
      </c>
      <c r="W615" t="s">
        <v>167</v>
      </c>
      <c r="X615">
        <v>1</v>
      </c>
      <c r="Y615">
        <v>1</v>
      </c>
      <c r="Z615">
        <v>0</v>
      </c>
      <c r="AA615">
        <v>0</v>
      </c>
      <c r="AB615">
        <v>0</v>
      </c>
      <c r="AC615">
        <v>0</v>
      </c>
      <c r="AD615">
        <v>0</v>
      </c>
      <c r="AE615">
        <v>0</v>
      </c>
    </row>
    <row r="616" spans="1:31" x14ac:dyDescent="0.3">
      <c r="A616" t="s">
        <v>556</v>
      </c>
      <c r="B616" t="s">
        <v>3417</v>
      </c>
      <c r="C616" t="s">
        <v>294</v>
      </c>
      <c r="D616" t="s">
        <v>3421</v>
      </c>
      <c r="E616" t="s">
        <v>12091</v>
      </c>
      <c r="F616" t="s">
        <v>739</v>
      </c>
      <c r="G616" t="s">
        <v>3418</v>
      </c>
      <c r="I616" t="s">
        <v>461</v>
      </c>
      <c r="J616" t="s">
        <v>266</v>
      </c>
      <c r="K616" t="s">
        <v>3419</v>
      </c>
      <c r="L616" t="s">
        <v>3420</v>
      </c>
      <c r="M616" t="s">
        <v>557</v>
      </c>
      <c r="N616" t="s">
        <v>556</v>
      </c>
      <c r="O616">
        <v>20</v>
      </c>
      <c r="P616" t="s">
        <v>425</v>
      </c>
      <c r="Q616">
        <v>0.32</v>
      </c>
      <c r="S616">
        <v>2</v>
      </c>
      <c r="T616" s="108">
        <v>0.64</v>
      </c>
      <c r="U616">
        <v>1</v>
      </c>
      <c r="V616" t="s">
        <v>270</v>
      </c>
      <c r="W616" t="s">
        <v>167</v>
      </c>
      <c r="X616">
        <v>1</v>
      </c>
      <c r="Y616">
        <v>1</v>
      </c>
      <c r="Z616">
        <v>0</v>
      </c>
      <c r="AA616">
        <v>0</v>
      </c>
      <c r="AB616">
        <v>1</v>
      </c>
      <c r="AC616">
        <v>0</v>
      </c>
      <c r="AD616">
        <v>0</v>
      </c>
      <c r="AE616">
        <v>0</v>
      </c>
    </row>
    <row r="617" spans="1:31" x14ac:dyDescent="0.3">
      <c r="A617" t="s">
        <v>556</v>
      </c>
      <c r="B617" t="s">
        <v>3766</v>
      </c>
      <c r="C617" t="s">
        <v>274</v>
      </c>
      <c r="D617" t="s">
        <v>3767</v>
      </c>
      <c r="E617" t="s">
        <v>12087</v>
      </c>
      <c r="F617" t="s">
        <v>2978</v>
      </c>
      <c r="G617" t="s">
        <v>3418</v>
      </c>
      <c r="I617" t="s">
        <v>461</v>
      </c>
      <c r="J617" t="s">
        <v>266</v>
      </c>
      <c r="K617" t="s">
        <v>3768</v>
      </c>
      <c r="L617" t="s">
        <v>3725</v>
      </c>
      <c r="M617" t="s">
        <v>557</v>
      </c>
      <c r="N617" t="s">
        <v>556</v>
      </c>
      <c r="O617">
        <v>2</v>
      </c>
      <c r="P617" t="s">
        <v>288</v>
      </c>
      <c r="Q617">
        <v>0.48</v>
      </c>
      <c r="S617">
        <v>3</v>
      </c>
      <c r="T617" s="108">
        <v>1.44</v>
      </c>
      <c r="U617">
        <v>1</v>
      </c>
      <c r="V617" t="s">
        <v>270</v>
      </c>
      <c r="W617" t="s">
        <v>167</v>
      </c>
      <c r="X617">
        <v>3</v>
      </c>
      <c r="Y617">
        <v>0</v>
      </c>
      <c r="Z617">
        <v>0</v>
      </c>
      <c r="AA617">
        <v>0</v>
      </c>
      <c r="AB617">
        <v>0</v>
      </c>
      <c r="AC617">
        <v>3</v>
      </c>
      <c r="AD617">
        <v>0</v>
      </c>
      <c r="AE617">
        <v>0</v>
      </c>
    </row>
    <row r="618" spans="1:31" x14ac:dyDescent="0.3">
      <c r="A618" t="s">
        <v>556</v>
      </c>
      <c r="B618" t="s">
        <v>3766</v>
      </c>
      <c r="C618" t="s">
        <v>274</v>
      </c>
      <c r="D618" t="s">
        <v>3767</v>
      </c>
      <c r="E618" t="s">
        <v>12087</v>
      </c>
      <c r="F618" t="s">
        <v>2978</v>
      </c>
      <c r="G618" t="s">
        <v>3418</v>
      </c>
      <c r="I618" t="s">
        <v>461</v>
      </c>
      <c r="J618" t="s">
        <v>266</v>
      </c>
      <c r="K618" t="s">
        <v>3768</v>
      </c>
      <c r="L618" t="s">
        <v>3725</v>
      </c>
      <c r="M618" t="s">
        <v>557</v>
      </c>
      <c r="N618" t="s">
        <v>556</v>
      </c>
      <c r="O618">
        <v>17</v>
      </c>
      <c r="P618" t="s">
        <v>273</v>
      </c>
      <c r="Q618">
        <v>0.48</v>
      </c>
      <c r="S618">
        <v>1</v>
      </c>
      <c r="T618" s="108">
        <v>0.48</v>
      </c>
      <c r="U618">
        <v>1</v>
      </c>
      <c r="V618" t="s">
        <v>270</v>
      </c>
      <c r="W618" t="s">
        <v>167</v>
      </c>
      <c r="X618">
        <v>1</v>
      </c>
      <c r="Y618">
        <v>1</v>
      </c>
      <c r="Z618">
        <v>0</v>
      </c>
      <c r="AA618">
        <v>0</v>
      </c>
      <c r="AB618">
        <v>0</v>
      </c>
      <c r="AC618">
        <v>0</v>
      </c>
      <c r="AD618">
        <v>0</v>
      </c>
      <c r="AE618">
        <v>0</v>
      </c>
    </row>
    <row r="619" spans="1:31" x14ac:dyDescent="0.3">
      <c r="A619" t="s">
        <v>556</v>
      </c>
      <c r="B619" t="s">
        <v>10890</v>
      </c>
      <c r="C619" t="s">
        <v>274</v>
      </c>
      <c r="D619" t="s">
        <v>10891</v>
      </c>
      <c r="E619" t="s">
        <v>12094</v>
      </c>
      <c r="F619" t="s">
        <v>4269</v>
      </c>
      <c r="G619" t="s">
        <v>3418</v>
      </c>
      <c r="I619" t="s">
        <v>461</v>
      </c>
      <c r="J619" t="s">
        <v>266</v>
      </c>
      <c r="K619" t="s">
        <v>4186</v>
      </c>
      <c r="L619" t="s">
        <v>10892</v>
      </c>
      <c r="M619" t="s">
        <v>555</v>
      </c>
      <c r="N619" t="s">
        <v>556</v>
      </c>
      <c r="O619">
        <v>1</v>
      </c>
      <c r="P619" t="s">
        <v>282</v>
      </c>
      <c r="Q619">
        <v>4</v>
      </c>
      <c r="S619">
        <v>3</v>
      </c>
      <c r="T619" s="108">
        <v>12</v>
      </c>
      <c r="U619">
        <v>1</v>
      </c>
      <c r="V619" t="s">
        <v>270</v>
      </c>
      <c r="W619" t="s">
        <v>167</v>
      </c>
      <c r="X619">
        <v>1</v>
      </c>
      <c r="Y619">
        <v>1</v>
      </c>
      <c r="Z619">
        <v>0</v>
      </c>
      <c r="AA619">
        <v>1</v>
      </c>
      <c r="AB619">
        <v>0</v>
      </c>
      <c r="AC619">
        <v>1</v>
      </c>
      <c r="AD619">
        <v>0</v>
      </c>
      <c r="AE619">
        <v>0</v>
      </c>
    </row>
    <row r="620" spans="1:31" x14ac:dyDescent="0.3">
      <c r="A620" t="s">
        <v>556</v>
      </c>
      <c r="B620" t="s">
        <v>10890</v>
      </c>
      <c r="C620" t="s">
        <v>274</v>
      </c>
      <c r="D620" t="s">
        <v>10891</v>
      </c>
      <c r="E620" t="s">
        <v>12094</v>
      </c>
      <c r="F620" t="s">
        <v>4269</v>
      </c>
      <c r="G620" t="s">
        <v>3418</v>
      </c>
      <c r="I620" t="s">
        <v>461</v>
      </c>
      <c r="J620" t="s">
        <v>266</v>
      </c>
      <c r="K620" t="s">
        <v>4186</v>
      </c>
      <c r="L620" t="s">
        <v>10892</v>
      </c>
      <c r="M620" t="s">
        <v>557</v>
      </c>
      <c r="N620" t="s">
        <v>556</v>
      </c>
      <c r="O620">
        <v>20</v>
      </c>
      <c r="P620" t="s">
        <v>425</v>
      </c>
      <c r="Q620">
        <v>0.32</v>
      </c>
      <c r="S620">
        <v>1</v>
      </c>
      <c r="T620" s="108">
        <v>0.32</v>
      </c>
      <c r="U620">
        <v>1</v>
      </c>
      <c r="V620" t="s">
        <v>270</v>
      </c>
      <c r="W620" t="s">
        <v>167</v>
      </c>
      <c r="X620">
        <v>1</v>
      </c>
      <c r="Y620">
        <v>1</v>
      </c>
      <c r="Z620">
        <v>0</v>
      </c>
      <c r="AA620">
        <v>0</v>
      </c>
      <c r="AB620">
        <v>0</v>
      </c>
      <c r="AC620">
        <v>0</v>
      </c>
      <c r="AD620">
        <v>0</v>
      </c>
      <c r="AE620">
        <v>0</v>
      </c>
    </row>
    <row r="621" spans="1:31" x14ac:dyDescent="0.3">
      <c r="A621" t="s">
        <v>556</v>
      </c>
      <c r="B621" t="s">
        <v>10890</v>
      </c>
      <c r="C621" t="s">
        <v>274</v>
      </c>
      <c r="D621" t="s">
        <v>10891</v>
      </c>
      <c r="E621" t="s">
        <v>12094</v>
      </c>
      <c r="F621" t="s">
        <v>4269</v>
      </c>
      <c r="G621" t="s">
        <v>3418</v>
      </c>
      <c r="I621" t="s">
        <v>461</v>
      </c>
      <c r="J621" t="s">
        <v>266</v>
      </c>
      <c r="K621" t="s">
        <v>4186</v>
      </c>
      <c r="L621" t="s">
        <v>10892</v>
      </c>
      <c r="M621" t="s">
        <v>557</v>
      </c>
      <c r="N621" t="s">
        <v>556</v>
      </c>
      <c r="O621">
        <v>2</v>
      </c>
      <c r="P621" t="s">
        <v>272</v>
      </c>
      <c r="Q621">
        <v>3</v>
      </c>
      <c r="S621">
        <v>5</v>
      </c>
      <c r="T621" s="108">
        <v>15</v>
      </c>
      <c r="U621">
        <v>1</v>
      </c>
      <c r="V621" t="s">
        <v>270</v>
      </c>
      <c r="W621" t="s">
        <v>167</v>
      </c>
      <c r="X621">
        <v>1</v>
      </c>
      <c r="Y621">
        <v>1</v>
      </c>
      <c r="Z621">
        <v>1</v>
      </c>
      <c r="AA621">
        <v>1</v>
      </c>
      <c r="AB621">
        <v>1</v>
      </c>
      <c r="AC621">
        <v>1</v>
      </c>
      <c r="AD621">
        <v>0</v>
      </c>
      <c r="AE621">
        <v>0</v>
      </c>
    </row>
    <row r="622" spans="1:31" x14ac:dyDescent="0.3">
      <c r="A622" t="s">
        <v>16686</v>
      </c>
      <c r="B622" t="s">
        <v>11538</v>
      </c>
      <c r="C622" t="s">
        <v>1895</v>
      </c>
      <c r="D622" t="s">
        <v>27105</v>
      </c>
      <c r="E622" t="s">
        <v>27106</v>
      </c>
      <c r="F622" t="s">
        <v>27107</v>
      </c>
      <c r="G622" t="s">
        <v>27108</v>
      </c>
      <c r="I622" t="s">
        <v>461</v>
      </c>
      <c r="J622" t="s">
        <v>266</v>
      </c>
      <c r="K622" t="s">
        <v>27109</v>
      </c>
      <c r="L622" t="s">
        <v>11539</v>
      </c>
      <c r="M622" t="s">
        <v>3521</v>
      </c>
      <c r="N622" t="s">
        <v>16686</v>
      </c>
      <c r="O622">
        <v>20</v>
      </c>
      <c r="P622" t="s">
        <v>3206</v>
      </c>
      <c r="Q622">
        <v>20</v>
      </c>
      <c r="S622">
        <v>0</v>
      </c>
      <c r="T622" s="108">
        <v>0</v>
      </c>
      <c r="U622">
        <v>0</v>
      </c>
      <c r="W622" t="s">
        <v>171</v>
      </c>
      <c r="X622">
        <v>1</v>
      </c>
      <c r="Y622">
        <v>0</v>
      </c>
      <c r="Z622">
        <v>0</v>
      </c>
      <c r="AA622">
        <v>0</v>
      </c>
      <c r="AB622">
        <v>0</v>
      </c>
      <c r="AC622">
        <v>0</v>
      </c>
      <c r="AD622">
        <v>0</v>
      </c>
      <c r="AE622">
        <v>0</v>
      </c>
    </row>
    <row r="623" spans="1:31" x14ac:dyDescent="0.3">
      <c r="A623" t="s">
        <v>556</v>
      </c>
      <c r="B623" t="s">
        <v>10746</v>
      </c>
      <c r="C623" t="s">
        <v>274</v>
      </c>
      <c r="D623" t="s">
        <v>10776</v>
      </c>
      <c r="E623" t="s">
        <v>12191</v>
      </c>
      <c r="F623" t="s">
        <v>3317</v>
      </c>
      <c r="G623" t="s">
        <v>3318</v>
      </c>
      <c r="I623" t="s">
        <v>461</v>
      </c>
      <c r="J623" t="s">
        <v>266</v>
      </c>
      <c r="K623" t="s">
        <v>3319</v>
      </c>
      <c r="L623" t="s">
        <v>3320</v>
      </c>
      <c r="M623" t="s">
        <v>555</v>
      </c>
      <c r="N623" t="s">
        <v>556</v>
      </c>
      <c r="O623">
        <v>1</v>
      </c>
      <c r="P623" t="s">
        <v>282</v>
      </c>
      <c r="Q623">
        <v>2</v>
      </c>
      <c r="S623">
        <v>1</v>
      </c>
      <c r="T623" s="108">
        <v>2</v>
      </c>
      <c r="U623">
        <v>1</v>
      </c>
      <c r="V623" t="s">
        <v>270</v>
      </c>
      <c r="W623" t="s">
        <v>167</v>
      </c>
      <c r="X623">
        <v>1</v>
      </c>
      <c r="Y623">
        <v>0</v>
      </c>
      <c r="Z623">
        <v>0</v>
      </c>
      <c r="AA623">
        <v>0</v>
      </c>
      <c r="AB623">
        <v>0</v>
      </c>
      <c r="AC623">
        <v>1</v>
      </c>
      <c r="AD623">
        <v>0</v>
      </c>
      <c r="AE623">
        <v>0</v>
      </c>
    </row>
    <row r="624" spans="1:31" x14ac:dyDescent="0.3">
      <c r="A624" t="s">
        <v>556</v>
      </c>
      <c r="B624" t="s">
        <v>10746</v>
      </c>
      <c r="C624" t="s">
        <v>274</v>
      </c>
      <c r="D624" t="s">
        <v>10776</v>
      </c>
      <c r="E624" t="s">
        <v>12191</v>
      </c>
      <c r="F624" t="s">
        <v>3317</v>
      </c>
      <c r="G624" t="s">
        <v>3318</v>
      </c>
      <c r="I624" t="s">
        <v>461</v>
      </c>
      <c r="J624" t="s">
        <v>266</v>
      </c>
      <c r="K624" t="s">
        <v>3319</v>
      </c>
      <c r="L624" t="s">
        <v>3320</v>
      </c>
      <c r="M624" t="s">
        <v>557</v>
      </c>
      <c r="N624" t="s">
        <v>556</v>
      </c>
      <c r="O624">
        <v>2</v>
      </c>
      <c r="P624" t="s">
        <v>272</v>
      </c>
      <c r="Q624">
        <v>2</v>
      </c>
      <c r="S624">
        <v>1</v>
      </c>
      <c r="T624" s="108">
        <v>2</v>
      </c>
      <c r="U624">
        <v>1</v>
      </c>
      <c r="V624" t="s">
        <v>270</v>
      </c>
      <c r="W624" t="s">
        <v>167</v>
      </c>
      <c r="X624">
        <v>1</v>
      </c>
      <c r="Y624">
        <v>0</v>
      </c>
      <c r="Z624">
        <v>0</v>
      </c>
      <c r="AA624">
        <v>1</v>
      </c>
      <c r="AB624">
        <v>0</v>
      </c>
      <c r="AC624">
        <v>0</v>
      </c>
      <c r="AD624">
        <v>0</v>
      </c>
      <c r="AE624">
        <v>0</v>
      </c>
    </row>
    <row r="625" spans="1:31" x14ac:dyDescent="0.3">
      <c r="A625" t="s">
        <v>556</v>
      </c>
      <c r="B625" t="s">
        <v>10746</v>
      </c>
      <c r="C625" t="s">
        <v>274</v>
      </c>
      <c r="D625" t="s">
        <v>10776</v>
      </c>
      <c r="E625" t="s">
        <v>12191</v>
      </c>
      <c r="F625" t="s">
        <v>3317</v>
      </c>
      <c r="G625" t="s">
        <v>3318</v>
      </c>
      <c r="I625" t="s">
        <v>461</v>
      </c>
      <c r="J625" t="s">
        <v>266</v>
      </c>
      <c r="K625" t="s">
        <v>3319</v>
      </c>
      <c r="L625" t="s">
        <v>3320</v>
      </c>
      <c r="M625" t="s">
        <v>557</v>
      </c>
      <c r="N625" t="s">
        <v>556</v>
      </c>
      <c r="O625">
        <v>20</v>
      </c>
      <c r="P625" t="s">
        <v>425</v>
      </c>
      <c r="Q625">
        <v>0.32</v>
      </c>
      <c r="S625">
        <v>4</v>
      </c>
      <c r="T625" s="108">
        <v>1.28</v>
      </c>
      <c r="U625">
        <v>1</v>
      </c>
      <c r="V625" t="s">
        <v>270</v>
      </c>
      <c r="W625" t="s">
        <v>167</v>
      </c>
      <c r="X625">
        <v>2</v>
      </c>
      <c r="Y625">
        <v>2</v>
      </c>
      <c r="Z625">
        <v>0</v>
      </c>
      <c r="AA625">
        <v>0</v>
      </c>
      <c r="AB625">
        <v>2</v>
      </c>
      <c r="AC625">
        <v>0</v>
      </c>
      <c r="AD625">
        <v>0</v>
      </c>
      <c r="AE625">
        <v>0</v>
      </c>
    </row>
    <row r="626" spans="1:31" x14ac:dyDescent="0.3">
      <c r="A626" t="s">
        <v>556</v>
      </c>
      <c r="B626" t="s">
        <v>4261</v>
      </c>
      <c r="C626" t="s">
        <v>262</v>
      </c>
      <c r="D626" t="s">
        <v>4279</v>
      </c>
      <c r="E626" t="s">
        <v>12174</v>
      </c>
      <c r="F626" t="s">
        <v>4259</v>
      </c>
      <c r="G626" t="s">
        <v>649</v>
      </c>
      <c r="I626" t="s">
        <v>461</v>
      </c>
      <c r="J626" t="s">
        <v>266</v>
      </c>
      <c r="K626" t="s">
        <v>4263</v>
      </c>
      <c r="L626" t="s">
        <v>17437</v>
      </c>
      <c r="M626" t="s">
        <v>557</v>
      </c>
      <c r="N626" t="s">
        <v>556</v>
      </c>
      <c r="O626">
        <v>2</v>
      </c>
      <c r="P626" t="s">
        <v>272</v>
      </c>
      <c r="Q626">
        <v>3</v>
      </c>
      <c r="S626">
        <v>1</v>
      </c>
      <c r="T626" s="108">
        <v>3</v>
      </c>
      <c r="U626">
        <v>1</v>
      </c>
      <c r="V626" t="s">
        <v>270</v>
      </c>
      <c r="W626" t="s">
        <v>167</v>
      </c>
      <c r="X626">
        <v>1</v>
      </c>
      <c r="Y626">
        <v>0</v>
      </c>
      <c r="Z626">
        <v>1</v>
      </c>
      <c r="AA626">
        <v>0</v>
      </c>
      <c r="AB626">
        <v>0</v>
      </c>
      <c r="AC626">
        <v>0</v>
      </c>
      <c r="AD626">
        <v>0</v>
      </c>
      <c r="AE626">
        <v>0</v>
      </c>
    </row>
    <row r="627" spans="1:31" x14ac:dyDescent="0.3">
      <c r="A627" t="s">
        <v>556</v>
      </c>
      <c r="B627" t="s">
        <v>2713</v>
      </c>
      <c r="C627" t="s">
        <v>5045</v>
      </c>
      <c r="D627" t="s">
        <v>5046</v>
      </c>
      <c r="E627" t="s">
        <v>12172</v>
      </c>
      <c r="F627" t="s">
        <v>5043</v>
      </c>
      <c r="G627" t="s">
        <v>649</v>
      </c>
      <c r="I627" t="s">
        <v>461</v>
      </c>
      <c r="J627" t="s">
        <v>266</v>
      </c>
      <c r="K627" t="s">
        <v>5044</v>
      </c>
      <c r="L627" t="s">
        <v>2720</v>
      </c>
      <c r="M627" t="s">
        <v>557</v>
      </c>
      <c r="N627" t="s">
        <v>556</v>
      </c>
      <c r="O627">
        <v>14</v>
      </c>
      <c r="P627" t="s">
        <v>288</v>
      </c>
      <c r="Q627">
        <v>0.48</v>
      </c>
      <c r="S627">
        <v>2</v>
      </c>
      <c r="T627" s="108">
        <v>0.96</v>
      </c>
      <c r="U627">
        <v>1</v>
      </c>
      <c r="V627" t="s">
        <v>270</v>
      </c>
      <c r="W627" t="s">
        <v>167</v>
      </c>
      <c r="X627">
        <v>2</v>
      </c>
      <c r="Y627">
        <v>0</v>
      </c>
      <c r="Z627">
        <v>0</v>
      </c>
      <c r="AA627">
        <v>2</v>
      </c>
      <c r="AB627">
        <v>0</v>
      </c>
      <c r="AC627">
        <v>0</v>
      </c>
      <c r="AD627">
        <v>0</v>
      </c>
      <c r="AE627">
        <v>0</v>
      </c>
    </row>
    <row r="628" spans="1:31" x14ac:dyDescent="0.3">
      <c r="A628" t="s">
        <v>556</v>
      </c>
      <c r="B628" t="s">
        <v>2713</v>
      </c>
      <c r="C628" t="s">
        <v>262</v>
      </c>
      <c r="D628" t="s">
        <v>10144</v>
      </c>
      <c r="E628" t="s">
        <v>12176</v>
      </c>
      <c r="F628" t="s">
        <v>4397</v>
      </c>
      <c r="G628" t="s">
        <v>649</v>
      </c>
      <c r="I628" t="s">
        <v>461</v>
      </c>
      <c r="J628" t="s">
        <v>266</v>
      </c>
      <c r="K628" t="s">
        <v>4398</v>
      </c>
      <c r="L628" t="s">
        <v>2720</v>
      </c>
      <c r="M628" t="s">
        <v>555</v>
      </c>
      <c r="N628" t="s">
        <v>556</v>
      </c>
      <c r="O628">
        <v>13</v>
      </c>
      <c r="P628" t="s">
        <v>282</v>
      </c>
      <c r="Q628">
        <v>2</v>
      </c>
      <c r="S628">
        <v>3</v>
      </c>
      <c r="T628" s="108">
        <v>6</v>
      </c>
      <c r="U628">
        <v>1</v>
      </c>
      <c r="V628" t="s">
        <v>270</v>
      </c>
      <c r="W628" t="s">
        <v>167</v>
      </c>
      <c r="X628">
        <v>1</v>
      </c>
      <c r="Y628">
        <v>1</v>
      </c>
      <c r="Z628">
        <v>0</v>
      </c>
      <c r="AA628">
        <v>1</v>
      </c>
      <c r="AB628">
        <v>0</v>
      </c>
      <c r="AC628">
        <v>1</v>
      </c>
      <c r="AD628">
        <v>0</v>
      </c>
      <c r="AE628">
        <v>0</v>
      </c>
    </row>
    <row r="629" spans="1:31" x14ac:dyDescent="0.3">
      <c r="A629" t="s">
        <v>556</v>
      </c>
      <c r="B629" t="s">
        <v>2713</v>
      </c>
      <c r="C629" t="s">
        <v>262</v>
      </c>
      <c r="D629" t="s">
        <v>10144</v>
      </c>
      <c r="E629" t="s">
        <v>12176</v>
      </c>
      <c r="F629" t="s">
        <v>4397</v>
      </c>
      <c r="G629" t="s">
        <v>649</v>
      </c>
      <c r="I629" t="s">
        <v>461</v>
      </c>
      <c r="J629" t="s">
        <v>266</v>
      </c>
      <c r="K629" t="s">
        <v>4398</v>
      </c>
      <c r="L629" t="s">
        <v>2720</v>
      </c>
      <c r="M629" t="s">
        <v>557</v>
      </c>
      <c r="N629" t="s">
        <v>556</v>
      </c>
      <c r="O629">
        <v>14</v>
      </c>
      <c r="P629" t="s">
        <v>272</v>
      </c>
      <c r="Q629">
        <v>3</v>
      </c>
      <c r="S629">
        <v>3</v>
      </c>
      <c r="T629" s="108">
        <v>9</v>
      </c>
      <c r="U629">
        <v>1</v>
      </c>
      <c r="V629" t="s">
        <v>270</v>
      </c>
      <c r="W629" t="s">
        <v>167</v>
      </c>
      <c r="X629">
        <v>1</v>
      </c>
      <c r="Y629">
        <v>1</v>
      </c>
      <c r="Z629">
        <v>0</v>
      </c>
      <c r="AA629">
        <v>1</v>
      </c>
      <c r="AB629">
        <v>0</v>
      </c>
      <c r="AC629">
        <v>1</v>
      </c>
      <c r="AD629">
        <v>0</v>
      </c>
      <c r="AE629">
        <v>0</v>
      </c>
    </row>
    <row r="630" spans="1:31" x14ac:dyDescent="0.3">
      <c r="A630" t="s">
        <v>556</v>
      </c>
      <c r="B630" t="s">
        <v>2713</v>
      </c>
      <c r="C630" t="s">
        <v>262</v>
      </c>
      <c r="D630" t="s">
        <v>10144</v>
      </c>
      <c r="E630" t="s">
        <v>12176</v>
      </c>
      <c r="F630" t="s">
        <v>4397</v>
      </c>
      <c r="G630" t="s">
        <v>649</v>
      </c>
      <c r="I630" t="s">
        <v>461</v>
      </c>
      <c r="J630" t="s">
        <v>266</v>
      </c>
      <c r="K630" t="s">
        <v>4398</v>
      </c>
      <c r="L630" t="s">
        <v>2720</v>
      </c>
      <c r="M630" t="s">
        <v>557</v>
      </c>
      <c r="N630" t="s">
        <v>556</v>
      </c>
      <c r="O630">
        <v>20</v>
      </c>
      <c r="P630" t="s">
        <v>425</v>
      </c>
      <c r="Q630">
        <v>0.32</v>
      </c>
      <c r="S630">
        <v>6</v>
      </c>
      <c r="T630" s="108">
        <v>1.92</v>
      </c>
      <c r="U630">
        <v>1</v>
      </c>
      <c r="V630" t="s">
        <v>270</v>
      </c>
      <c r="W630" t="s">
        <v>167</v>
      </c>
      <c r="X630">
        <v>3</v>
      </c>
      <c r="Y630">
        <v>3</v>
      </c>
      <c r="Z630">
        <v>0</v>
      </c>
      <c r="AA630">
        <v>0</v>
      </c>
      <c r="AB630">
        <v>3</v>
      </c>
      <c r="AC630">
        <v>0</v>
      </c>
      <c r="AD630">
        <v>0</v>
      </c>
      <c r="AE630">
        <v>0</v>
      </c>
    </row>
    <row r="631" spans="1:31" x14ac:dyDescent="0.3">
      <c r="A631" t="s">
        <v>556</v>
      </c>
      <c r="B631" t="s">
        <v>3578</v>
      </c>
      <c r="C631" t="s">
        <v>262</v>
      </c>
      <c r="D631" t="s">
        <v>3579</v>
      </c>
      <c r="E631" t="s">
        <v>12284</v>
      </c>
      <c r="F631" t="s">
        <v>3573</v>
      </c>
      <c r="G631" t="s">
        <v>3580</v>
      </c>
      <c r="I631" t="s">
        <v>461</v>
      </c>
      <c r="J631" t="s">
        <v>266</v>
      </c>
      <c r="K631" t="s">
        <v>3581</v>
      </c>
      <c r="L631" t="s">
        <v>3342</v>
      </c>
      <c r="M631" t="s">
        <v>557</v>
      </c>
      <c r="N631" t="s">
        <v>556</v>
      </c>
      <c r="O631">
        <v>2</v>
      </c>
      <c r="P631" t="s">
        <v>288</v>
      </c>
      <c r="Q631">
        <v>0.32</v>
      </c>
      <c r="S631">
        <v>1</v>
      </c>
      <c r="T631" s="108">
        <v>0.32</v>
      </c>
      <c r="U631">
        <v>1</v>
      </c>
      <c r="V631" t="s">
        <v>270</v>
      </c>
      <c r="W631" t="s">
        <v>167</v>
      </c>
      <c r="X631">
        <v>1</v>
      </c>
      <c r="Y631">
        <v>1</v>
      </c>
      <c r="Z631">
        <v>0</v>
      </c>
      <c r="AA631">
        <v>0</v>
      </c>
      <c r="AB631">
        <v>0</v>
      </c>
      <c r="AC631">
        <v>0</v>
      </c>
      <c r="AD631">
        <v>0</v>
      </c>
      <c r="AE631">
        <v>0</v>
      </c>
    </row>
    <row r="632" spans="1:31" x14ac:dyDescent="0.3">
      <c r="A632" t="s">
        <v>556</v>
      </c>
      <c r="B632" t="s">
        <v>3578</v>
      </c>
      <c r="C632" t="s">
        <v>262</v>
      </c>
      <c r="D632" t="s">
        <v>3579</v>
      </c>
      <c r="E632" t="s">
        <v>12284</v>
      </c>
      <c r="F632" t="s">
        <v>3573</v>
      </c>
      <c r="G632" t="s">
        <v>3580</v>
      </c>
      <c r="I632" t="s">
        <v>461</v>
      </c>
      <c r="J632" t="s">
        <v>266</v>
      </c>
      <c r="K632" t="s">
        <v>3581</v>
      </c>
      <c r="L632" t="s">
        <v>3342</v>
      </c>
      <c r="M632" t="s">
        <v>555</v>
      </c>
      <c r="N632" t="s">
        <v>556</v>
      </c>
      <c r="O632">
        <v>1</v>
      </c>
      <c r="P632" t="s">
        <v>266</v>
      </c>
      <c r="Q632">
        <v>0.48</v>
      </c>
      <c r="S632">
        <v>4</v>
      </c>
      <c r="T632" s="108">
        <v>1.92</v>
      </c>
      <c r="U632">
        <v>1</v>
      </c>
      <c r="V632" t="s">
        <v>270</v>
      </c>
      <c r="W632" t="s">
        <v>167</v>
      </c>
      <c r="X632">
        <v>4</v>
      </c>
      <c r="Y632">
        <v>4</v>
      </c>
      <c r="Z632">
        <v>0</v>
      </c>
      <c r="AA632">
        <v>0</v>
      </c>
      <c r="AB632">
        <v>0</v>
      </c>
      <c r="AC632">
        <v>0</v>
      </c>
      <c r="AD632">
        <v>0</v>
      </c>
      <c r="AE632">
        <v>0</v>
      </c>
    </row>
    <row r="633" spans="1:31" x14ac:dyDescent="0.3">
      <c r="A633" t="s">
        <v>16686</v>
      </c>
      <c r="B633" t="s">
        <v>11538</v>
      </c>
      <c r="C633" t="s">
        <v>1965</v>
      </c>
      <c r="D633" t="s">
        <v>27110</v>
      </c>
      <c r="E633" t="s">
        <v>27111</v>
      </c>
      <c r="F633" t="s">
        <v>27112</v>
      </c>
      <c r="G633" t="s">
        <v>27113</v>
      </c>
      <c r="I633" t="s">
        <v>461</v>
      </c>
      <c r="J633" t="s">
        <v>266</v>
      </c>
      <c r="K633" t="s">
        <v>27114</v>
      </c>
      <c r="L633" t="s">
        <v>27115</v>
      </c>
      <c r="M633" t="s">
        <v>3521</v>
      </c>
      <c r="N633" t="s">
        <v>16686</v>
      </c>
      <c r="O633">
        <v>20</v>
      </c>
      <c r="P633" t="s">
        <v>3206</v>
      </c>
      <c r="Q633">
        <v>40</v>
      </c>
      <c r="S633">
        <v>0</v>
      </c>
      <c r="T633" s="108">
        <v>0</v>
      </c>
      <c r="U633">
        <v>0</v>
      </c>
      <c r="W633" t="s">
        <v>171</v>
      </c>
      <c r="X633">
        <v>1</v>
      </c>
      <c r="Y633">
        <v>0</v>
      </c>
      <c r="Z633">
        <v>0</v>
      </c>
      <c r="AA633">
        <v>0</v>
      </c>
      <c r="AB633">
        <v>0</v>
      </c>
      <c r="AC633">
        <v>0</v>
      </c>
      <c r="AD633">
        <v>0</v>
      </c>
      <c r="AE633">
        <v>0</v>
      </c>
    </row>
    <row r="634" spans="1:31" x14ac:dyDescent="0.3">
      <c r="A634" t="s">
        <v>16686</v>
      </c>
      <c r="B634" t="s">
        <v>11538</v>
      </c>
      <c r="C634" t="s">
        <v>1884</v>
      </c>
      <c r="D634" t="s">
        <v>27116</v>
      </c>
      <c r="E634" t="s">
        <v>27111</v>
      </c>
      <c r="F634" t="s">
        <v>27112</v>
      </c>
      <c r="G634" t="s">
        <v>27113</v>
      </c>
      <c r="I634" t="s">
        <v>461</v>
      </c>
      <c r="J634" t="s">
        <v>266</v>
      </c>
      <c r="K634" t="s">
        <v>27114</v>
      </c>
      <c r="L634" t="s">
        <v>27115</v>
      </c>
      <c r="M634" t="s">
        <v>3521</v>
      </c>
      <c r="N634" t="s">
        <v>16686</v>
      </c>
      <c r="O634">
        <v>20</v>
      </c>
      <c r="P634" t="s">
        <v>3206</v>
      </c>
      <c r="Q634">
        <v>40</v>
      </c>
      <c r="S634">
        <v>0</v>
      </c>
      <c r="T634" s="108">
        <v>0</v>
      </c>
      <c r="U634">
        <v>0</v>
      </c>
      <c r="W634" t="s">
        <v>171</v>
      </c>
      <c r="X634">
        <v>1</v>
      </c>
      <c r="Y634">
        <v>0</v>
      </c>
      <c r="Z634">
        <v>0</v>
      </c>
      <c r="AA634">
        <v>0</v>
      </c>
      <c r="AB634">
        <v>0</v>
      </c>
      <c r="AC634">
        <v>0</v>
      </c>
      <c r="AD634">
        <v>0</v>
      </c>
      <c r="AE634">
        <v>0</v>
      </c>
    </row>
    <row r="635" spans="1:31" x14ac:dyDescent="0.3">
      <c r="A635" t="s">
        <v>16686</v>
      </c>
      <c r="B635" t="s">
        <v>16162</v>
      </c>
      <c r="C635" t="s">
        <v>274</v>
      </c>
      <c r="D635" t="s">
        <v>16163</v>
      </c>
      <c r="E635" t="s">
        <v>17133</v>
      </c>
      <c r="F635" t="s">
        <v>1504</v>
      </c>
      <c r="G635" t="s">
        <v>16164</v>
      </c>
      <c r="I635" t="s">
        <v>461</v>
      </c>
      <c r="J635" t="s">
        <v>266</v>
      </c>
      <c r="K635" t="s">
        <v>16165</v>
      </c>
      <c r="L635" t="s">
        <v>16166</v>
      </c>
      <c r="M635" t="s">
        <v>3521</v>
      </c>
      <c r="N635" t="s">
        <v>16686</v>
      </c>
      <c r="O635">
        <v>20</v>
      </c>
      <c r="P635" t="s">
        <v>3206</v>
      </c>
      <c r="Q635">
        <v>20</v>
      </c>
      <c r="S635">
        <v>0</v>
      </c>
      <c r="T635" s="108">
        <v>0</v>
      </c>
      <c r="U635">
        <v>0</v>
      </c>
      <c r="W635" t="s">
        <v>171</v>
      </c>
      <c r="X635">
        <v>1</v>
      </c>
      <c r="Y635">
        <v>0</v>
      </c>
      <c r="Z635">
        <v>0</v>
      </c>
      <c r="AA635">
        <v>0</v>
      </c>
      <c r="AB635">
        <v>0</v>
      </c>
      <c r="AC635">
        <v>0</v>
      </c>
      <c r="AD635">
        <v>0</v>
      </c>
      <c r="AE635">
        <v>0</v>
      </c>
    </row>
    <row r="636" spans="1:31" x14ac:dyDescent="0.3">
      <c r="A636" t="s">
        <v>16686</v>
      </c>
      <c r="B636" t="s">
        <v>15644</v>
      </c>
      <c r="C636" t="s">
        <v>274</v>
      </c>
      <c r="D636" t="s">
        <v>10333</v>
      </c>
      <c r="E636" t="s">
        <v>17134</v>
      </c>
      <c r="F636" t="s">
        <v>7587</v>
      </c>
      <c r="G636" t="s">
        <v>7323</v>
      </c>
      <c r="I636" t="s">
        <v>461</v>
      </c>
      <c r="J636" t="s">
        <v>266</v>
      </c>
      <c r="K636" t="s">
        <v>10334</v>
      </c>
      <c r="L636" t="s">
        <v>15806</v>
      </c>
      <c r="M636" t="s">
        <v>2312</v>
      </c>
      <c r="N636" t="s">
        <v>16686</v>
      </c>
      <c r="O636">
        <v>4</v>
      </c>
      <c r="P636" t="s">
        <v>3206</v>
      </c>
      <c r="Q636">
        <v>10</v>
      </c>
      <c r="S636">
        <v>0</v>
      </c>
      <c r="T636" s="108">
        <v>0</v>
      </c>
      <c r="U636">
        <v>0</v>
      </c>
      <c r="W636" t="s">
        <v>171</v>
      </c>
      <c r="X636">
        <v>1</v>
      </c>
      <c r="Y636">
        <v>0</v>
      </c>
      <c r="Z636">
        <v>0</v>
      </c>
      <c r="AA636">
        <v>0</v>
      </c>
      <c r="AB636">
        <v>0</v>
      </c>
      <c r="AC636">
        <v>0</v>
      </c>
      <c r="AD636">
        <v>0</v>
      </c>
      <c r="AE636">
        <v>0</v>
      </c>
    </row>
    <row r="637" spans="1:31" x14ac:dyDescent="0.3">
      <c r="A637" t="s">
        <v>556</v>
      </c>
      <c r="B637" t="s">
        <v>5015</v>
      </c>
      <c r="C637" t="s">
        <v>274</v>
      </c>
      <c r="D637" t="s">
        <v>5016</v>
      </c>
      <c r="E637" t="s">
        <v>12161</v>
      </c>
      <c r="F637" t="s">
        <v>638</v>
      </c>
      <c r="G637" t="s">
        <v>2779</v>
      </c>
      <c r="I637" t="s">
        <v>461</v>
      </c>
      <c r="J637" t="s">
        <v>266</v>
      </c>
      <c r="K637" t="s">
        <v>5017</v>
      </c>
      <c r="L637" t="s">
        <v>15807</v>
      </c>
      <c r="M637" t="s">
        <v>557</v>
      </c>
      <c r="N637" t="s">
        <v>556</v>
      </c>
      <c r="O637">
        <v>2</v>
      </c>
      <c r="P637" t="s">
        <v>288</v>
      </c>
      <c r="Q637">
        <v>0.48</v>
      </c>
      <c r="S637">
        <v>3</v>
      </c>
      <c r="T637" s="108">
        <v>1.44</v>
      </c>
      <c r="U637">
        <v>1</v>
      </c>
      <c r="V637" t="s">
        <v>270</v>
      </c>
      <c r="W637" t="s">
        <v>167</v>
      </c>
      <c r="X637">
        <v>3</v>
      </c>
      <c r="Y637">
        <v>0</v>
      </c>
      <c r="Z637">
        <v>0</v>
      </c>
      <c r="AA637">
        <v>0</v>
      </c>
      <c r="AB637">
        <v>0</v>
      </c>
      <c r="AC637">
        <v>3</v>
      </c>
      <c r="AD637">
        <v>0</v>
      </c>
      <c r="AE637">
        <v>0</v>
      </c>
    </row>
    <row r="638" spans="1:31" x14ac:dyDescent="0.3">
      <c r="A638" t="s">
        <v>556</v>
      </c>
      <c r="B638" t="s">
        <v>5015</v>
      </c>
      <c r="C638" t="s">
        <v>274</v>
      </c>
      <c r="D638" t="s">
        <v>5016</v>
      </c>
      <c r="E638" t="s">
        <v>12161</v>
      </c>
      <c r="F638" t="s">
        <v>638</v>
      </c>
      <c r="G638" t="s">
        <v>2779</v>
      </c>
      <c r="I638" t="s">
        <v>461</v>
      </c>
      <c r="J638" t="s">
        <v>266</v>
      </c>
      <c r="K638" t="s">
        <v>5017</v>
      </c>
      <c r="L638" t="s">
        <v>15807</v>
      </c>
      <c r="M638" t="s">
        <v>557</v>
      </c>
      <c r="N638" t="s">
        <v>556</v>
      </c>
      <c r="O638">
        <v>17</v>
      </c>
      <c r="P638" t="s">
        <v>273</v>
      </c>
      <c r="Q638">
        <v>0.32</v>
      </c>
      <c r="S638">
        <v>1</v>
      </c>
      <c r="T638" s="108">
        <v>0.32</v>
      </c>
      <c r="U638">
        <v>1</v>
      </c>
      <c r="V638" t="s">
        <v>270</v>
      </c>
      <c r="W638" t="s">
        <v>167</v>
      </c>
      <c r="X638">
        <v>1</v>
      </c>
      <c r="Y638">
        <v>1</v>
      </c>
      <c r="Z638">
        <v>0</v>
      </c>
      <c r="AA638">
        <v>0</v>
      </c>
      <c r="AB638">
        <v>0</v>
      </c>
      <c r="AC638">
        <v>0</v>
      </c>
      <c r="AD638">
        <v>0</v>
      </c>
      <c r="AE638">
        <v>0</v>
      </c>
    </row>
    <row r="639" spans="1:31" x14ac:dyDescent="0.3">
      <c r="A639" t="s">
        <v>556</v>
      </c>
      <c r="B639" t="s">
        <v>10411</v>
      </c>
      <c r="C639" t="s">
        <v>274</v>
      </c>
      <c r="D639" t="s">
        <v>9356</v>
      </c>
      <c r="E639" t="s">
        <v>12175</v>
      </c>
      <c r="F639" t="s">
        <v>2848</v>
      </c>
      <c r="G639" t="s">
        <v>649</v>
      </c>
      <c r="I639" t="s">
        <v>461</v>
      </c>
      <c r="J639" t="s">
        <v>266</v>
      </c>
      <c r="K639" t="s">
        <v>4348</v>
      </c>
      <c r="L639" t="s">
        <v>10412</v>
      </c>
      <c r="M639" t="s">
        <v>557</v>
      </c>
      <c r="N639" t="s">
        <v>556</v>
      </c>
      <c r="O639">
        <v>2</v>
      </c>
      <c r="P639" t="s">
        <v>272</v>
      </c>
      <c r="Q639">
        <v>3</v>
      </c>
      <c r="S639">
        <v>1</v>
      </c>
      <c r="T639" s="108">
        <v>3</v>
      </c>
      <c r="U639">
        <v>1</v>
      </c>
      <c r="V639" t="s">
        <v>270</v>
      </c>
      <c r="W639" t="s">
        <v>167</v>
      </c>
      <c r="X639">
        <v>1</v>
      </c>
      <c r="Y639">
        <v>0</v>
      </c>
      <c r="Z639">
        <v>0</v>
      </c>
      <c r="AA639">
        <v>1</v>
      </c>
      <c r="AB639">
        <v>0</v>
      </c>
      <c r="AC639">
        <v>0</v>
      </c>
      <c r="AD639">
        <v>0</v>
      </c>
      <c r="AE639">
        <v>0</v>
      </c>
    </row>
    <row r="640" spans="1:31" x14ac:dyDescent="0.3">
      <c r="A640" t="s">
        <v>556</v>
      </c>
      <c r="B640" t="s">
        <v>10411</v>
      </c>
      <c r="C640" t="s">
        <v>274</v>
      </c>
      <c r="D640" t="s">
        <v>9356</v>
      </c>
      <c r="E640" t="s">
        <v>12175</v>
      </c>
      <c r="F640" t="s">
        <v>2848</v>
      </c>
      <c r="G640" t="s">
        <v>649</v>
      </c>
      <c r="I640" t="s">
        <v>461</v>
      </c>
      <c r="J640" t="s">
        <v>266</v>
      </c>
      <c r="K640" t="s">
        <v>4348</v>
      </c>
      <c r="L640" t="s">
        <v>10412</v>
      </c>
      <c r="M640" t="s">
        <v>557</v>
      </c>
      <c r="N640" t="s">
        <v>556</v>
      </c>
      <c r="O640">
        <v>17</v>
      </c>
      <c r="P640" t="s">
        <v>425</v>
      </c>
      <c r="Q640">
        <v>0.32</v>
      </c>
      <c r="S640">
        <v>2</v>
      </c>
      <c r="T640" s="108">
        <v>0.64</v>
      </c>
      <c r="U640">
        <v>1</v>
      </c>
      <c r="V640" t="s">
        <v>270</v>
      </c>
      <c r="W640" t="s">
        <v>167</v>
      </c>
      <c r="X640">
        <v>1</v>
      </c>
      <c r="Y640">
        <v>1</v>
      </c>
      <c r="Z640">
        <v>0</v>
      </c>
      <c r="AA640">
        <v>0</v>
      </c>
      <c r="AB640">
        <v>1</v>
      </c>
      <c r="AC640">
        <v>0</v>
      </c>
      <c r="AD640">
        <v>0</v>
      </c>
      <c r="AE640">
        <v>0</v>
      </c>
    </row>
    <row r="641" spans="1:31" x14ac:dyDescent="0.3">
      <c r="A641" t="s">
        <v>556</v>
      </c>
      <c r="B641" t="s">
        <v>4739</v>
      </c>
      <c r="C641" t="s">
        <v>274</v>
      </c>
      <c r="D641" t="s">
        <v>3137</v>
      </c>
      <c r="E641" t="s">
        <v>12163</v>
      </c>
      <c r="F641" t="s">
        <v>1564</v>
      </c>
      <c r="G641" t="s">
        <v>2779</v>
      </c>
      <c r="I641" t="s">
        <v>461</v>
      </c>
      <c r="J641" t="s">
        <v>266</v>
      </c>
      <c r="K641" t="s">
        <v>4740</v>
      </c>
      <c r="L641" t="s">
        <v>4501</v>
      </c>
      <c r="M641" t="s">
        <v>555</v>
      </c>
      <c r="N641" t="s">
        <v>556</v>
      </c>
      <c r="O641">
        <v>1</v>
      </c>
      <c r="P641" t="s">
        <v>282</v>
      </c>
      <c r="Q641">
        <v>3</v>
      </c>
      <c r="S641">
        <v>1</v>
      </c>
      <c r="T641" s="108">
        <v>3</v>
      </c>
      <c r="U641">
        <v>1</v>
      </c>
      <c r="V641" t="s">
        <v>270</v>
      </c>
      <c r="W641" t="s">
        <v>167</v>
      </c>
      <c r="X641">
        <v>1</v>
      </c>
      <c r="Y641">
        <v>0</v>
      </c>
      <c r="Z641">
        <v>0</v>
      </c>
      <c r="AA641">
        <v>0</v>
      </c>
      <c r="AB641">
        <v>0</v>
      </c>
      <c r="AC641">
        <v>1</v>
      </c>
      <c r="AD641">
        <v>0</v>
      </c>
      <c r="AE641">
        <v>0</v>
      </c>
    </row>
    <row r="642" spans="1:31" x14ac:dyDescent="0.3">
      <c r="A642" t="s">
        <v>556</v>
      </c>
      <c r="B642" t="s">
        <v>4739</v>
      </c>
      <c r="C642" t="s">
        <v>274</v>
      </c>
      <c r="D642" t="s">
        <v>3137</v>
      </c>
      <c r="E642" t="s">
        <v>12163</v>
      </c>
      <c r="F642" t="s">
        <v>1564</v>
      </c>
      <c r="G642" t="s">
        <v>2779</v>
      </c>
      <c r="I642" t="s">
        <v>461</v>
      </c>
      <c r="J642" t="s">
        <v>266</v>
      </c>
      <c r="K642" t="s">
        <v>4740</v>
      </c>
      <c r="L642" t="s">
        <v>4501</v>
      </c>
      <c r="M642" t="s">
        <v>557</v>
      </c>
      <c r="N642" t="s">
        <v>556</v>
      </c>
      <c r="O642">
        <v>17</v>
      </c>
      <c r="P642" t="s">
        <v>273</v>
      </c>
      <c r="Q642">
        <v>0.48</v>
      </c>
      <c r="S642">
        <v>2</v>
      </c>
      <c r="T642" s="108">
        <v>0.96</v>
      </c>
      <c r="U642">
        <v>1</v>
      </c>
      <c r="V642" t="s">
        <v>270</v>
      </c>
      <c r="W642" t="s">
        <v>167</v>
      </c>
      <c r="X642">
        <v>2</v>
      </c>
      <c r="Y642">
        <v>2</v>
      </c>
      <c r="Z642">
        <v>0</v>
      </c>
      <c r="AA642">
        <v>0</v>
      </c>
      <c r="AB642">
        <v>0</v>
      </c>
      <c r="AC642">
        <v>0</v>
      </c>
      <c r="AD642">
        <v>0</v>
      </c>
      <c r="AE642">
        <v>0</v>
      </c>
    </row>
    <row r="643" spans="1:31" x14ac:dyDescent="0.3">
      <c r="A643" t="s">
        <v>556</v>
      </c>
      <c r="B643" t="s">
        <v>4739</v>
      </c>
      <c r="C643" t="s">
        <v>274</v>
      </c>
      <c r="D643" t="s">
        <v>3137</v>
      </c>
      <c r="E643" t="s">
        <v>12163</v>
      </c>
      <c r="F643" t="s">
        <v>1564</v>
      </c>
      <c r="G643" t="s">
        <v>2779</v>
      </c>
      <c r="I643" t="s">
        <v>461</v>
      </c>
      <c r="J643" t="s">
        <v>266</v>
      </c>
      <c r="K643" t="s">
        <v>4740</v>
      </c>
      <c r="L643" t="s">
        <v>4501</v>
      </c>
      <c r="M643" t="s">
        <v>557</v>
      </c>
      <c r="N643" t="s">
        <v>556</v>
      </c>
      <c r="O643">
        <v>17</v>
      </c>
      <c r="P643" t="s">
        <v>273</v>
      </c>
      <c r="Q643">
        <v>0.32</v>
      </c>
      <c r="S643">
        <v>1</v>
      </c>
      <c r="T643" s="108">
        <v>0.32</v>
      </c>
      <c r="U643">
        <v>1</v>
      </c>
      <c r="V643" t="s">
        <v>270</v>
      </c>
      <c r="W643" t="s">
        <v>167</v>
      </c>
      <c r="X643">
        <v>1</v>
      </c>
      <c r="Y643">
        <v>1</v>
      </c>
      <c r="Z643">
        <v>0</v>
      </c>
      <c r="AA643">
        <v>0</v>
      </c>
      <c r="AB643">
        <v>0</v>
      </c>
      <c r="AC643">
        <v>0</v>
      </c>
      <c r="AD643">
        <v>0</v>
      </c>
      <c r="AE643">
        <v>0</v>
      </c>
    </row>
    <row r="644" spans="1:31" x14ac:dyDescent="0.3">
      <c r="A644" t="s">
        <v>556</v>
      </c>
      <c r="B644" t="s">
        <v>4739</v>
      </c>
      <c r="C644" t="s">
        <v>274</v>
      </c>
      <c r="D644" t="s">
        <v>3137</v>
      </c>
      <c r="E644" t="s">
        <v>12163</v>
      </c>
      <c r="F644" t="s">
        <v>1564</v>
      </c>
      <c r="G644" t="s">
        <v>2779</v>
      </c>
      <c r="I644" t="s">
        <v>461</v>
      </c>
      <c r="J644" t="s">
        <v>266</v>
      </c>
      <c r="K644" t="s">
        <v>4740</v>
      </c>
      <c r="L644" t="s">
        <v>4501</v>
      </c>
      <c r="M644" t="s">
        <v>557</v>
      </c>
      <c r="N644" t="s">
        <v>556</v>
      </c>
      <c r="O644">
        <v>2</v>
      </c>
      <c r="P644" t="s">
        <v>272</v>
      </c>
      <c r="Q644">
        <v>4</v>
      </c>
      <c r="S644">
        <v>2</v>
      </c>
      <c r="T644" s="108">
        <v>8</v>
      </c>
      <c r="U644">
        <v>1</v>
      </c>
      <c r="V644" t="s">
        <v>270</v>
      </c>
      <c r="W644" t="s">
        <v>167</v>
      </c>
      <c r="X644">
        <v>1</v>
      </c>
      <c r="Y644">
        <v>0</v>
      </c>
      <c r="Z644">
        <v>1</v>
      </c>
      <c r="AA644">
        <v>0</v>
      </c>
      <c r="AB644">
        <v>0</v>
      </c>
      <c r="AC644">
        <v>1</v>
      </c>
      <c r="AD644">
        <v>0</v>
      </c>
      <c r="AE644">
        <v>0</v>
      </c>
    </row>
    <row r="645" spans="1:31" x14ac:dyDescent="0.3">
      <c r="A645" t="s">
        <v>556</v>
      </c>
      <c r="B645" t="s">
        <v>5401</v>
      </c>
      <c r="C645" t="s">
        <v>294</v>
      </c>
      <c r="D645" t="s">
        <v>5402</v>
      </c>
      <c r="E645" t="s">
        <v>12086</v>
      </c>
      <c r="F645" t="s">
        <v>2266</v>
      </c>
      <c r="G645" t="s">
        <v>7323</v>
      </c>
      <c r="I645" t="s">
        <v>461</v>
      </c>
      <c r="J645" t="s">
        <v>266</v>
      </c>
      <c r="K645" t="s">
        <v>10315</v>
      </c>
      <c r="L645" t="s">
        <v>5404</v>
      </c>
      <c r="M645" t="s">
        <v>555</v>
      </c>
      <c r="N645" t="s">
        <v>556</v>
      </c>
      <c r="O645">
        <v>1</v>
      </c>
      <c r="P645" t="s">
        <v>282</v>
      </c>
      <c r="Q645">
        <v>1</v>
      </c>
      <c r="S645">
        <v>1</v>
      </c>
      <c r="T645" s="108">
        <v>1</v>
      </c>
      <c r="U645">
        <v>1</v>
      </c>
      <c r="V645" t="s">
        <v>270</v>
      </c>
      <c r="W645" t="s">
        <v>167</v>
      </c>
      <c r="X645">
        <v>1</v>
      </c>
      <c r="Y645">
        <v>0</v>
      </c>
      <c r="Z645">
        <v>0</v>
      </c>
      <c r="AA645">
        <v>1</v>
      </c>
      <c r="AB645">
        <v>0</v>
      </c>
      <c r="AC645">
        <v>0</v>
      </c>
      <c r="AD645">
        <v>0</v>
      </c>
      <c r="AE645">
        <v>0</v>
      </c>
    </row>
    <row r="646" spans="1:31" x14ac:dyDescent="0.3">
      <c r="A646" t="s">
        <v>556</v>
      </c>
      <c r="B646" t="s">
        <v>5401</v>
      </c>
      <c r="C646" t="s">
        <v>294</v>
      </c>
      <c r="D646" t="s">
        <v>5402</v>
      </c>
      <c r="E646" t="s">
        <v>12086</v>
      </c>
      <c r="F646" t="s">
        <v>2266</v>
      </c>
      <c r="G646" t="s">
        <v>7323</v>
      </c>
      <c r="I646" t="s">
        <v>461</v>
      </c>
      <c r="J646" t="s">
        <v>266</v>
      </c>
      <c r="K646" t="s">
        <v>10315</v>
      </c>
      <c r="L646" t="s">
        <v>5404</v>
      </c>
      <c r="M646" t="s">
        <v>557</v>
      </c>
      <c r="N646" t="s">
        <v>556</v>
      </c>
      <c r="O646">
        <v>2</v>
      </c>
      <c r="P646" t="s">
        <v>272</v>
      </c>
      <c r="Q646">
        <v>1</v>
      </c>
      <c r="S646">
        <v>1</v>
      </c>
      <c r="T646" s="108">
        <v>1</v>
      </c>
      <c r="U646">
        <v>1</v>
      </c>
      <c r="V646" t="s">
        <v>270</v>
      </c>
      <c r="W646" t="s">
        <v>167</v>
      </c>
      <c r="X646">
        <v>1</v>
      </c>
      <c r="Y646">
        <v>0</v>
      </c>
      <c r="Z646">
        <v>0</v>
      </c>
      <c r="AA646">
        <v>1</v>
      </c>
      <c r="AB646">
        <v>0</v>
      </c>
      <c r="AC646">
        <v>0</v>
      </c>
      <c r="AD646">
        <v>0</v>
      </c>
      <c r="AE646">
        <v>0</v>
      </c>
    </row>
    <row r="647" spans="1:31" x14ac:dyDescent="0.3">
      <c r="A647" t="s">
        <v>556</v>
      </c>
      <c r="B647" t="s">
        <v>11606</v>
      </c>
      <c r="C647" t="s">
        <v>274</v>
      </c>
      <c r="D647" t="s">
        <v>11607</v>
      </c>
      <c r="E647" t="s">
        <v>12084</v>
      </c>
      <c r="F647" t="s">
        <v>7587</v>
      </c>
      <c r="G647" t="s">
        <v>7323</v>
      </c>
      <c r="I647" t="s">
        <v>461</v>
      </c>
      <c r="J647" t="s">
        <v>266</v>
      </c>
      <c r="K647" t="s">
        <v>10334</v>
      </c>
      <c r="L647" t="s">
        <v>10902</v>
      </c>
      <c r="M647" t="s">
        <v>555</v>
      </c>
      <c r="N647" t="s">
        <v>556</v>
      </c>
      <c r="O647">
        <v>1</v>
      </c>
      <c r="P647" t="s">
        <v>282</v>
      </c>
      <c r="Q647">
        <v>3</v>
      </c>
      <c r="S647">
        <v>2</v>
      </c>
      <c r="T647" s="108">
        <v>6</v>
      </c>
      <c r="U647">
        <v>1</v>
      </c>
      <c r="V647" t="s">
        <v>270</v>
      </c>
      <c r="W647" t="s">
        <v>167</v>
      </c>
      <c r="X647">
        <v>1</v>
      </c>
      <c r="Y647">
        <v>0</v>
      </c>
      <c r="Z647">
        <v>1</v>
      </c>
      <c r="AA647">
        <v>0</v>
      </c>
      <c r="AB647">
        <v>1</v>
      </c>
      <c r="AC647">
        <v>0</v>
      </c>
      <c r="AD647">
        <v>0</v>
      </c>
      <c r="AE647">
        <v>0</v>
      </c>
    </row>
    <row r="648" spans="1:31" x14ac:dyDescent="0.3">
      <c r="A648" t="s">
        <v>556</v>
      </c>
      <c r="B648" t="s">
        <v>11606</v>
      </c>
      <c r="C648" t="s">
        <v>274</v>
      </c>
      <c r="D648" t="s">
        <v>11607</v>
      </c>
      <c r="E648" t="s">
        <v>12084</v>
      </c>
      <c r="F648" t="s">
        <v>7587</v>
      </c>
      <c r="G648" t="s">
        <v>7323</v>
      </c>
      <c r="I648" t="s">
        <v>461</v>
      </c>
      <c r="J648" t="s">
        <v>266</v>
      </c>
      <c r="K648" t="s">
        <v>10334</v>
      </c>
      <c r="L648" t="s">
        <v>10902</v>
      </c>
      <c r="M648" t="s">
        <v>557</v>
      </c>
      <c r="N648" t="s">
        <v>556</v>
      </c>
      <c r="O648">
        <v>2</v>
      </c>
      <c r="P648" t="s">
        <v>272</v>
      </c>
      <c r="Q648">
        <v>3</v>
      </c>
      <c r="S648">
        <v>2</v>
      </c>
      <c r="T648" s="108">
        <v>6</v>
      </c>
      <c r="U648">
        <v>1</v>
      </c>
      <c r="V648" t="s">
        <v>270</v>
      </c>
      <c r="W648" t="s">
        <v>167</v>
      </c>
      <c r="X648">
        <v>1</v>
      </c>
      <c r="Y648">
        <v>0</v>
      </c>
      <c r="Z648">
        <v>1</v>
      </c>
      <c r="AA648">
        <v>0</v>
      </c>
      <c r="AB648">
        <v>1</v>
      </c>
      <c r="AC648">
        <v>0</v>
      </c>
      <c r="AD648">
        <v>0</v>
      </c>
      <c r="AE648">
        <v>0</v>
      </c>
    </row>
    <row r="649" spans="1:31" x14ac:dyDescent="0.3">
      <c r="A649" t="s">
        <v>556</v>
      </c>
      <c r="B649" t="s">
        <v>7330</v>
      </c>
      <c r="C649" t="s">
        <v>274</v>
      </c>
      <c r="D649" t="s">
        <v>16939</v>
      </c>
      <c r="E649" t="s">
        <v>12083</v>
      </c>
      <c r="F649" t="s">
        <v>7327</v>
      </c>
      <c r="G649" t="s">
        <v>7323</v>
      </c>
      <c r="I649" t="s">
        <v>461</v>
      </c>
      <c r="J649" t="s">
        <v>266</v>
      </c>
      <c r="K649" t="s">
        <v>7324</v>
      </c>
      <c r="L649" t="s">
        <v>398</v>
      </c>
      <c r="M649" t="s">
        <v>557</v>
      </c>
      <c r="N649" t="s">
        <v>556</v>
      </c>
      <c r="O649">
        <v>2</v>
      </c>
      <c r="P649" t="s">
        <v>272</v>
      </c>
      <c r="Q649">
        <v>8</v>
      </c>
      <c r="S649">
        <v>2</v>
      </c>
      <c r="T649" s="108">
        <v>16</v>
      </c>
      <c r="U649">
        <v>1</v>
      </c>
      <c r="V649" t="s">
        <v>270</v>
      </c>
      <c r="W649" t="s">
        <v>167</v>
      </c>
      <c r="X649">
        <v>1</v>
      </c>
      <c r="Y649">
        <v>1</v>
      </c>
      <c r="Z649">
        <v>0</v>
      </c>
      <c r="AA649">
        <v>0</v>
      </c>
      <c r="AB649">
        <v>0</v>
      </c>
      <c r="AC649">
        <v>1</v>
      </c>
      <c r="AD649">
        <v>0</v>
      </c>
      <c r="AE649">
        <v>0</v>
      </c>
    </row>
    <row r="650" spans="1:31" x14ac:dyDescent="0.3">
      <c r="A650" t="s">
        <v>16686</v>
      </c>
      <c r="B650" t="s">
        <v>9185</v>
      </c>
      <c r="C650" t="s">
        <v>274</v>
      </c>
      <c r="D650" t="s">
        <v>16941</v>
      </c>
      <c r="E650" t="s">
        <v>17135</v>
      </c>
      <c r="F650" t="s">
        <v>7327</v>
      </c>
      <c r="G650" t="s">
        <v>7323</v>
      </c>
      <c r="I650" t="s">
        <v>461</v>
      </c>
      <c r="J650" t="s">
        <v>266</v>
      </c>
      <c r="K650" t="s">
        <v>7324</v>
      </c>
      <c r="L650" t="s">
        <v>398</v>
      </c>
      <c r="M650" t="s">
        <v>3372</v>
      </c>
      <c r="N650" t="s">
        <v>16686</v>
      </c>
      <c r="O650">
        <v>3</v>
      </c>
      <c r="P650" t="s">
        <v>388</v>
      </c>
      <c r="Q650">
        <v>30</v>
      </c>
      <c r="S650">
        <v>0</v>
      </c>
      <c r="T650" s="108">
        <v>0</v>
      </c>
      <c r="U650">
        <v>0</v>
      </c>
      <c r="W650" t="s">
        <v>171</v>
      </c>
      <c r="X650">
        <v>1</v>
      </c>
      <c r="Y650">
        <v>0</v>
      </c>
      <c r="Z650">
        <v>0</v>
      </c>
      <c r="AA650">
        <v>0</v>
      </c>
      <c r="AB650">
        <v>0</v>
      </c>
      <c r="AC650">
        <v>0</v>
      </c>
      <c r="AD650">
        <v>0</v>
      </c>
      <c r="AE650">
        <v>0</v>
      </c>
    </row>
    <row r="651" spans="1:31" x14ac:dyDescent="0.3">
      <c r="A651" t="s">
        <v>16686</v>
      </c>
      <c r="B651" t="s">
        <v>8471</v>
      </c>
      <c r="C651" t="s">
        <v>274</v>
      </c>
      <c r="D651" t="s">
        <v>16940</v>
      </c>
      <c r="E651" t="s">
        <v>17135</v>
      </c>
      <c r="F651" t="s">
        <v>7327</v>
      </c>
      <c r="G651" t="s">
        <v>7323</v>
      </c>
      <c r="I651" t="s">
        <v>461</v>
      </c>
      <c r="J651" t="s">
        <v>266</v>
      </c>
      <c r="K651" t="s">
        <v>7324</v>
      </c>
      <c r="L651" t="s">
        <v>1164</v>
      </c>
      <c r="M651" t="s">
        <v>2312</v>
      </c>
      <c r="N651" t="s">
        <v>16686</v>
      </c>
      <c r="O651">
        <v>4</v>
      </c>
      <c r="P651" t="s">
        <v>3206</v>
      </c>
      <c r="Q651">
        <v>25</v>
      </c>
      <c r="R651" t="s">
        <v>389</v>
      </c>
      <c r="S651">
        <v>1</v>
      </c>
      <c r="T651" s="108">
        <v>25</v>
      </c>
      <c r="U651">
        <v>2</v>
      </c>
      <c r="V651" t="s">
        <v>270</v>
      </c>
      <c r="W651" t="s">
        <v>167</v>
      </c>
      <c r="X651">
        <v>1</v>
      </c>
      <c r="Y651">
        <v>0</v>
      </c>
      <c r="Z651">
        <v>0</v>
      </c>
      <c r="AA651">
        <v>0</v>
      </c>
      <c r="AB651">
        <v>0</v>
      </c>
      <c r="AC651">
        <v>1</v>
      </c>
      <c r="AD651">
        <v>0</v>
      </c>
      <c r="AE651">
        <v>0</v>
      </c>
    </row>
    <row r="652" spans="1:31" x14ac:dyDescent="0.3">
      <c r="A652" t="s">
        <v>556</v>
      </c>
      <c r="B652" t="s">
        <v>7320</v>
      </c>
      <c r="C652" t="s">
        <v>274</v>
      </c>
      <c r="D652" t="s">
        <v>7321</v>
      </c>
      <c r="E652" t="s">
        <v>12082</v>
      </c>
      <c r="F652" t="s">
        <v>7322</v>
      </c>
      <c r="G652" t="s">
        <v>7323</v>
      </c>
      <c r="I652" t="s">
        <v>461</v>
      </c>
      <c r="J652" t="s">
        <v>266</v>
      </c>
      <c r="K652" t="s">
        <v>7324</v>
      </c>
      <c r="L652" t="s">
        <v>4307</v>
      </c>
      <c r="M652" t="s">
        <v>555</v>
      </c>
      <c r="N652" t="s">
        <v>556</v>
      </c>
      <c r="O652">
        <v>1</v>
      </c>
      <c r="P652" t="s">
        <v>282</v>
      </c>
      <c r="Q652">
        <v>6</v>
      </c>
      <c r="S652">
        <v>5</v>
      </c>
      <c r="T652" s="108">
        <v>30</v>
      </c>
      <c r="U652">
        <v>1</v>
      </c>
      <c r="V652" t="s">
        <v>270</v>
      </c>
      <c r="W652" t="s">
        <v>167</v>
      </c>
      <c r="X652">
        <v>1</v>
      </c>
      <c r="Y652">
        <v>1</v>
      </c>
      <c r="Z652">
        <v>1</v>
      </c>
      <c r="AA652">
        <v>1</v>
      </c>
      <c r="AB652">
        <v>1</v>
      </c>
      <c r="AC652">
        <v>1</v>
      </c>
      <c r="AD652">
        <v>0</v>
      </c>
      <c r="AE652">
        <v>0</v>
      </c>
    </row>
    <row r="653" spans="1:31" x14ac:dyDescent="0.3">
      <c r="A653" t="s">
        <v>556</v>
      </c>
      <c r="B653" t="s">
        <v>7320</v>
      </c>
      <c r="C653" t="s">
        <v>274</v>
      </c>
      <c r="D653" t="s">
        <v>7321</v>
      </c>
      <c r="E653" t="s">
        <v>12082</v>
      </c>
      <c r="F653" t="s">
        <v>7322</v>
      </c>
      <c r="G653" t="s">
        <v>7323</v>
      </c>
      <c r="I653" t="s">
        <v>461</v>
      </c>
      <c r="J653" t="s">
        <v>266</v>
      </c>
      <c r="K653" t="s">
        <v>7324</v>
      </c>
      <c r="L653" t="s">
        <v>4307</v>
      </c>
      <c r="M653" t="s">
        <v>557</v>
      </c>
      <c r="N653" t="s">
        <v>556</v>
      </c>
      <c r="O653">
        <v>2</v>
      </c>
      <c r="P653" t="s">
        <v>272</v>
      </c>
      <c r="Q653">
        <v>6</v>
      </c>
      <c r="S653">
        <v>3</v>
      </c>
      <c r="T653" s="108">
        <v>18</v>
      </c>
      <c r="U653">
        <v>1</v>
      </c>
      <c r="V653" t="s">
        <v>270</v>
      </c>
      <c r="W653" t="s">
        <v>167</v>
      </c>
      <c r="X653">
        <v>1</v>
      </c>
      <c r="Y653">
        <v>1</v>
      </c>
      <c r="Z653">
        <v>0</v>
      </c>
      <c r="AA653">
        <v>1</v>
      </c>
      <c r="AB653">
        <v>0</v>
      </c>
      <c r="AC653">
        <v>1</v>
      </c>
      <c r="AD653">
        <v>0</v>
      </c>
      <c r="AE653">
        <v>0</v>
      </c>
    </row>
    <row r="654" spans="1:31" x14ac:dyDescent="0.3">
      <c r="A654" t="s">
        <v>16686</v>
      </c>
      <c r="B654" t="s">
        <v>8467</v>
      </c>
      <c r="C654" t="s">
        <v>274</v>
      </c>
      <c r="D654" t="s">
        <v>8468</v>
      </c>
      <c r="E654" t="s">
        <v>17136</v>
      </c>
      <c r="F654" t="s">
        <v>7322</v>
      </c>
      <c r="G654" t="s">
        <v>7323</v>
      </c>
      <c r="I654" t="s">
        <v>461</v>
      </c>
      <c r="J654" t="s">
        <v>266</v>
      </c>
      <c r="K654" t="s">
        <v>7324</v>
      </c>
      <c r="L654" t="s">
        <v>4307</v>
      </c>
      <c r="M654" t="s">
        <v>2312</v>
      </c>
      <c r="N654" t="s">
        <v>16686</v>
      </c>
      <c r="O654">
        <v>4</v>
      </c>
      <c r="P654" t="s">
        <v>3206</v>
      </c>
      <c r="Q654">
        <v>30</v>
      </c>
      <c r="R654" t="s">
        <v>389</v>
      </c>
      <c r="S654">
        <v>0</v>
      </c>
      <c r="T654" s="108">
        <v>0</v>
      </c>
      <c r="U654">
        <v>0</v>
      </c>
      <c r="W654" t="s">
        <v>171</v>
      </c>
      <c r="X654">
        <v>1</v>
      </c>
      <c r="Y654">
        <v>0</v>
      </c>
      <c r="Z654">
        <v>0</v>
      </c>
      <c r="AA654">
        <v>0</v>
      </c>
      <c r="AB654">
        <v>0</v>
      </c>
      <c r="AC654">
        <v>0</v>
      </c>
      <c r="AD654">
        <v>0</v>
      </c>
      <c r="AE654">
        <v>0</v>
      </c>
    </row>
    <row r="655" spans="1:31" x14ac:dyDescent="0.3">
      <c r="A655" t="s">
        <v>556</v>
      </c>
      <c r="B655" t="s">
        <v>4409</v>
      </c>
      <c r="C655" t="s">
        <v>274</v>
      </c>
      <c r="D655" t="s">
        <v>4410</v>
      </c>
      <c r="E655" t="s">
        <v>12177</v>
      </c>
      <c r="F655" t="s">
        <v>2133</v>
      </c>
      <c r="G655" t="s">
        <v>649</v>
      </c>
      <c r="I655" t="s">
        <v>461</v>
      </c>
      <c r="J655" t="s">
        <v>266</v>
      </c>
      <c r="K655" t="s">
        <v>4411</v>
      </c>
      <c r="L655" t="s">
        <v>17438</v>
      </c>
      <c r="M655" t="s">
        <v>555</v>
      </c>
      <c r="N655" t="s">
        <v>556</v>
      </c>
      <c r="O655">
        <v>1</v>
      </c>
      <c r="P655" t="s">
        <v>282</v>
      </c>
      <c r="Q655">
        <v>3</v>
      </c>
      <c r="S655">
        <v>1</v>
      </c>
      <c r="T655" s="108">
        <v>3</v>
      </c>
      <c r="U655">
        <v>1</v>
      </c>
      <c r="V655" t="s">
        <v>270</v>
      </c>
      <c r="W655" t="s">
        <v>167</v>
      </c>
      <c r="X655">
        <v>1</v>
      </c>
      <c r="Y655">
        <v>0</v>
      </c>
      <c r="Z655">
        <v>0</v>
      </c>
      <c r="AA655">
        <v>0</v>
      </c>
      <c r="AB655">
        <v>1</v>
      </c>
      <c r="AC655">
        <v>0</v>
      </c>
      <c r="AD655">
        <v>0</v>
      </c>
      <c r="AE655">
        <v>0</v>
      </c>
    </row>
    <row r="656" spans="1:31" x14ac:dyDescent="0.3">
      <c r="A656" t="s">
        <v>556</v>
      </c>
      <c r="B656" t="s">
        <v>4409</v>
      </c>
      <c r="C656" t="s">
        <v>294</v>
      </c>
      <c r="D656" t="s">
        <v>4410</v>
      </c>
      <c r="E656" t="s">
        <v>12177</v>
      </c>
      <c r="F656" t="s">
        <v>2133</v>
      </c>
      <c r="G656" t="s">
        <v>649</v>
      </c>
      <c r="I656" t="s">
        <v>461</v>
      </c>
      <c r="J656" t="s">
        <v>266</v>
      </c>
      <c r="K656" t="s">
        <v>4411</v>
      </c>
      <c r="L656" t="s">
        <v>10571</v>
      </c>
      <c r="M656" t="s">
        <v>557</v>
      </c>
      <c r="N656" t="s">
        <v>556</v>
      </c>
      <c r="O656">
        <v>2</v>
      </c>
      <c r="P656" t="s">
        <v>272</v>
      </c>
      <c r="Q656">
        <v>2</v>
      </c>
      <c r="S656">
        <v>1</v>
      </c>
      <c r="T656" s="108">
        <v>2</v>
      </c>
      <c r="U656">
        <v>1</v>
      </c>
      <c r="V656" t="s">
        <v>270</v>
      </c>
      <c r="W656" t="s">
        <v>167</v>
      </c>
      <c r="X656">
        <v>1</v>
      </c>
      <c r="Y656">
        <v>0</v>
      </c>
      <c r="Z656">
        <v>0</v>
      </c>
      <c r="AA656">
        <v>1</v>
      </c>
      <c r="AB656">
        <v>0</v>
      </c>
      <c r="AC656">
        <v>0</v>
      </c>
      <c r="AD656">
        <v>0</v>
      </c>
      <c r="AE656">
        <v>0</v>
      </c>
    </row>
    <row r="657" spans="1:31" x14ac:dyDescent="0.3">
      <c r="A657" t="s">
        <v>556</v>
      </c>
      <c r="B657" t="s">
        <v>4409</v>
      </c>
      <c r="C657" t="s">
        <v>294</v>
      </c>
      <c r="D657" t="s">
        <v>4410</v>
      </c>
      <c r="E657" t="s">
        <v>12177</v>
      </c>
      <c r="F657" t="s">
        <v>2133</v>
      </c>
      <c r="G657" t="s">
        <v>649</v>
      </c>
      <c r="I657" t="s">
        <v>461</v>
      </c>
      <c r="J657" t="s">
        <v>266</v>
      </c>
      <c r="K657" t="s">
        <v>4411</v>
      </c>
      <c r="L657" t="s">
        <v>10571</v>
      </c>
      <c r="M657" t="s">
        <v>557</v>
      </c>
      <c r="N657" t="s">
        <v>556</v>
      </c>
      <c r="O657">
        <v>17</v>
      </c>
      <c r="P657" t="s">
        <v>273</v>
      </c>
      <c r="Q657">
        <v>0.32</v>
      </c>
      <c r="S657">
        <v>2</v>
      </c>
      <c r="T657" s="108">
        <v>0.64</v>
      </c>
      <c r="U657">
        <v>1</v>
      </c>
      <c r="V657" t="s">
        <v>270</v>
      </c>
      <c r="W657" t="s">
        <v>167</v>
      </c>
      <c r="X657">
        <v>2</v>
      </c>
      <c r="Y657">
        <v>2</v>
      </c>
      <c r="Z657">
        <v>0</v>
      </c>
      <c r="AA657">
        <v>0</v>
      </c>
      <c r="AB657">
        <v>0</v>
      </c>
      <c r="AC657">
        <v>0</v>
      </c>
      <c r="AD657">
        <v>0</v>
      </c>
      <c r="AE657">
        <v>0</v>
      </c>
    </row>
    <row r="658" spans="1:31" x14ac:dyDescent="0.3">
      <c r="A658" t="s">
        <v>556</v>
      </c>
      <c r="B658" t="s">
        <v>3193</v>
      </c>
      <c r="C658" t="s">
        <v>262</v>
      </c>
      <c r="D658" t="s">
        <v>3194</v>
      </c>
      <c r="E658" t="s">
        <v>11988</v>
      </c>
      <c r="F658" t="s">
        <v>1459</v>
      </c>
      <c r="G658" t="s">
        <v>3195</v>
      </c>
      <c r="I658" t="s">
        <v>461</v>
      </c>
      <c r="J658" t="s">
        <v>266</v>
      </c>
      <c r="K658" t="s">
        <v>3196</v>
      </c>
      <c r="L658" t="s">
        <v>3197</v>
      </c>
      <c r="M658" t="s">
        <v>555</v>
      </c>
      <c r="N658" t="s">
        <v>556</v>
      </c>
      <c r="O658">
        <v>1</v>
      </c>
      <c r="P658" t="s">
        <v>282</v>
      </c>
      <c r="Q658">
        <v>1</v>
      </c>
      <c r="S658">
        <v>2</v>
      </c>
      <c r="T658" s="108">
        <v>2</v>
      </c>
      <c r="U658">
        <v>1</v>
      </c>
      <c r="V658" t="s">
        <v>270</v>
      </c>
      <c r="W658" t="s">
        <v>167</v>
      </c>
      <c r="X658">
        <v>1</v>
      </c>
      <c r="Y658">
        <v>1</v>
      </c>
      <c r="Z658">
        <v>0</v>
      </c>
      <c r="AA658">
        <v>0</v>
      </c>
      <c r="AB658">
        <v>1</v>
      </c>
      <c r="AC658">
        <v>0</v>
      </c>
      <c r="AD658">
        <v>0</v>
      </c>
      <c r="AE658">
        <v>0</v>
      </c>
    </row>
    <row r="659" spans="1:31" x14ac:dyDescent="0.3">
      <c r="A659" t="s">
        <v>556</v>
      </c>
      <c r="B659" t="s">
        <v>9376</v>
      </c>
      <c r="C659" t="s">
        <v>274</v>
      </c>
      <c r="D659" t="s">
        <v>9377</v>
      </c>
      <c r="E659" t="s">
        <v>12004</v>
      </c>
      <c r="F659" t="s">
        <v>4791</v>
      </c>
      <c r="G659" t="s">
        <v>9367</v>
      </c>
      <c r="I659" t="s">
        <v>461</v>
      </c>
      <c r="J659" t="s">
        <v>266</v>
      </c>
      <c r="K659" t="s">
        <v>4825</v>
      </c>
      <c r="L659" t="s">
        <v>9378</v>
      </c>
      <c r="M659" t="s">
        <v>557</v>
      </c>
      <c r="N659" t="s">
        <v>556</v>
      </c>
      <c r="O659">
        <v>17</v>
      </c>
      <c r="P659" t="s">
        <v>273</v>
      </c>
      <c r="Q659">
        <v>0.32</v>
      </c>
      <c r="S659">
        <v>1</v>
      </c>
      <c r="T659" s="108">
        <v>0.32</v>
      </c>
      <c r="U659">
        <v>1</v>
      </c>
      <c r="V659" t="s">
        <v>270</v>
      </c>
      <c r="W659" t="s">
        <v>167</v>
      </c>
      <c r="X659">
        <v>1</v>
      </c>
      <c r="Y659">
        <v>0</v>
      </c>
      <c r="Z659">
        <v>1</v>
      </c>
      <c r="AA659">
        <v>0</v>
      </c>
      <c r="AB659">
        <v>0</v>
      </c>
      <c r="AC659">
        <v>0</v>
      </c>
      <c r="AD659">
        <v>0</v>
      </c>
      <c r="AE659">
        <v>0</v>
      </c>
    </row>
    <row r="660" spans="1:31" x14ac:dyDescent="0.3">
      <c r="A660" t="s">
        <v>556</v>
      </c>
      <c r="B660" t="s">
        <v>9376</v>
      </c>
      <c r="C660" t="s">
        <v>274</v>
      </c>
      <c r="D660" t="s">
        <v>9377</v>
      </c>
      <c r="E660" t="s">
        <v>12004</v>
      </c>
      <c r="F660" t="s">
        <v>4791</v>
      </c>
      <c r="G660" t="s">
        <v>9367</v>
      </c>
      <c r="I660" t="s">
        <v>461</v>
      </c>
      <c r="J660" t="s">
        <v>266</v>
      </c>
      <c r="K660" t="s">
        <v>4825</v>
      </c>
      <c r="L660" t="s">
        <v>9378</v>
      </c>
      <c r="M660" t="s">
        <v>557</v>
      </c>
      <c r="N660" t="s">
        <v>556</v>
      </c>
      <c r="O660">
        <v>2</v>
      </c>
      <c r="P660" t="s">
        <v>288</v>
      </c>
      <c r="Q660">
        <v>0.32</v>
      </c>
      <c r="S660">
        <v>1</v>
      </c>
      <c r="T660" s="108">
        <v>0.32</v>
      </c>
      <c r="U660">
        <v>1</v>
      </c>
      <c r="V660" t="s">
        <v>270</v>
      </c>
      <c r="W660" t="s">
        <v>167</v>
      </c>
      <c r="X660">
        <v>1</v>
      </c>
      <c r="Y660">
        <v>0</v>
      </c>
      <c r="Z660">
        <v>1</v>
      </c>
      <c r="AA660">
        <v>0</v>
      </c>
      <c r="AB660">
        <v>0</v>
      </c>
      <c r="AC660">
        <v>0</v>
      </c>
      <c r="AD660">
        <v>0</v>
      </c>
      <c r="AE660">
        <v>0</v>
      </c>
    </row>
    <row r="661" spans="1:31" x14ac:dyDescent="0.3">
      <c r="A661" t="s">
        <v>556</v>
      </c>
      <c r="B661" t="s">
        <v>9376</v>
      </c>
      <c r="C661" t="s">
        <v>274</v>
      </c>
      <c r="D661" t="s">
        <v>9377</v>
      </c>
      <c r="E661" t="s">
        <v>12004</v>
      </c>
      <c r="F661" t="s">
        <v>4791</v>
      </c>
      <c r="G661" t="s">
        <v>9367</v>
      </c>
      <c r="I661" t="s">
        <v>461</v>
      </c>
      <c r="J661" t="s">
        <v>266</v>
      </c>
      <c r="K661" t="s">
        <v>4825</v>
      </c>
      <c r="L661" t="s">
        <v>9378</v>
      </c>
      <c r="M661" t="s">
        <v>555</v>
      </c>
      <c r="N661" t="s">
        <v>556</v>
      </c>
      <c r="O661">
        <v>1</v>
      </c>
      <c r="P661" t="s">
        <v>266</v>
      </c>
      <c r="Q661">
        <v>0.32</v>
      </c>
      <c r="S661">
        <v>1</v>
      </c>
      <c r="T661" s="108">
        <v>0.32</v>
      </c>
      <c r="U661">
        <v>1</v>
      </c>
      <c r="V661" t="s">
        <v>270</v>
      </c>
      <c r="W661" t="s">
        <v>167</v>
      </c>
      <c r="X661">
        <v>1</v>
      </c>
      <c r="Y661">
        <v>0</v>
      </c>
      <c r="Z661">
        <v>1</v>
      </c>
      <c r="AA661">
        <v>0</v>
      </c>
      <c r="AB661">
        <v>0</v>
      </c>
      <c r="AC661">
        <v>0</v>
      </c>
      <c r="AD661">
        <v>0</v>
      </c>
      <c r="AE661">
        <v>0</v>
      </c>
    </row>
    <row r="662" spans="1:31" x14ac:dyDescent="0.3">
      <c r="A662" t="s">
        <v>556</v>
      </c>
      <c r="B662" t="s">
        <v>3645</v>
      </c>
      <c r="C662" t="s">
        <v>262</v>
      </c>
      <c r="D662" t="s">
        <v>3646</v>
      </c>
      <c r="E662" t="s">
        <v>12065</v>
      </c>
      <c r="F662" t="s">
        <v>1517</v>
      </c>
      <c r="G662" t="s">
        <v>2717</v>
      </c>
      <c r="I662" t="s">
        <v>461</v>
      </c>
      <c r="J662" t="s">
        <v>266</v>
      </c>
      <c r="K662" t="s">
        <v>3647</v>
      </c>
      <c r="L662" t="s">
        <v>3648</v>
      </c>
      <c r="M662" t="s">
        <v>555</v>
      </c>
      <c r="N662" t="s">
        <v>556</v>
      </c>
      <c r="O662">
        <v>1</v>
      </c>
      <c r="P662" t="s">
        <v>266</v>
      </c>
      <c r="Q662">
        <v>0.17</v>
      </c>
      <c r="S662">
        <v>1</v>
      </c>
      <c r="T662" s="108">
        <v>0.17</v>
      </c>
      <c r="U662">
        <v>1</v>
      </c>
      <c r="V662" t="s">
        <v>270</v>
      </c>
      <c r="W662" t="s">
        <v>167</v>
      </c>
      <c r="X662">
        <v>1</v>
      </c>
      <c r="Y662">
        <v>0</v>
      </c>
      <c r="Z662">
        <v>1</v>
      </c>
      <c r="AA662">
        <v>0</v>
      </c>
      <c r="AB662">
        <v>0</v>
      </c>
      <c r="AC662">
        <v>0</v>
      </c>
      <c r="AD662">
        <v>0</v>
      </c>
      <c r="AE662">
        <v>0</v>
      </c>
    </row>
    <row r="663" spans="1:31" x14ac:dyDescent="0.3">
      <c r="A663" t="s">
        <v>556</v>
      </c>
      <c r="B663" t="s">
        <v>3346</v>
      </c>
      <c r="C663" t="s">
        <v>262</v>
      </c>
      <c r="D663" t="s">
        <v>3347</v>
      </c>
      <c r="E663" t="s">
        <v>12184</v>
      </c>
      <c r="F663" t="s">
        <v>1471</v>
      </c>
      <c r="G663" t="s">
        <v>3348</v>
      </c>
      <c r="I663" t="s">
        <v>461</v>
      </c>
      <c r="J663" t="s">
        <v>266</v>
      </c>
      <c r="K663" t="s">
        <v>3349</v>
      </c>
      <c r="L663" t="s">
        <v>3350</v>
      </c>
      <c r="M663" t="s">
        <v>555</v>
      </c>
      <c r="N663" t="s">
        <v>556</v>
      </c>
      <c r="O663">
        <v>1</v>
      </c>
      <c r="P663" t="s">
        <v>266</v>
      </c>
      <c r="Q663">
        <v>0.48</v>
      </c>
      <c r="S663">
        <v>2</v>
      </c>
      <c r="T663" s="108">
        <v>0.96</v>
      </c>
      <c r="U663">
        <v>1</v>
      </c>
      <c r="V663" t="s">
        <v>270</v>
      </c>
      <c r="W663" t="s">
        <v>167</v>
      </c>
      <c r="X663">
        <v>2</v>
      </c>
      <c r="Y663">
        <v>0</v>
      </c>
      <c r="Z663">
        <v>0</v>
      </c>
      <c r="AA663">
        <v>2</v>
      </c>
      <c r="AB663">
        <v>0</v>
      </c>
      <c r="AC663">
        <v>0</v>
      </c>
      <c r="AD663">
        <v>0</v>
      </c>
      <c r="AE663">
        <v>0</v>
      </c>
    </row>
    <row r="664" spans="1:31" x14ac:dyDescent="0.3">
      <c r="A664" t="s">
        <v>556</v>
      </c>
      <c r="B664" t="s">
        <v>3346</v>
      </c>
      <c r="C664" t="s">
        <v>262</v>
      </c>
      <c r="D664" t="s">
        <v>3347</v>
      </c>
      <c r="E664" t="s">
        <v>12184</v>
      </c>
      <c r="F664" t="s">
        <v>1471</v>
      </c>
      <c r="G664" t="s">
        <v>3348</v>
      </c>
      <c r="I664" t="s">
        <v>461</v>
      </c>
      <c r="J664" t="s">
        <v>266</v>
      </c>
      <c r="K664" t="s">
        <v>3349</v>
      </c>
      <c r="L664" t="s">
        <v>3350</v>
      </c>
      <c r="M664" t="s">
        <v>557</v>
      </c>
      <c r="N664" t="s">
        <v>556</v>
      </c>
      <c r="O664">
        <v>2</v>
      </c>
      <c r="P664" t="s">
        <v>272</v>
      </c>
      <c r="Q664">
        <v>2</v>
      </c>
      <c r="S664">
        <v>1</v>
      </c>
      <c r="T664" s="108">
        <v>2</v>
      </c>
      <c r="U664">
        <v>1</v>
      </c>
      <c r="V664" t="s">
        <v>270</v>
      </c>
      <c r="W664" t="s">
        <v>167</v>
      </c>
      <c r="X664">
        <v>1</v>
      </c>
      <c r="Y664">
        <v>0</v>
      </c>
      <c r="Z664">
        <v>1</v>
      </c>
      <c r="AA664">
        <v>0</v>
      </c>
      <c r="AB664">
        <v>0</v>
      </c>
      <c r="AC664">
        <v>0</v>
      </c>
      <c r="AD664">
        <v>0</v>
      </c>
      <c r="AE664">
        <v>0</v>
      </c>
    </row>
    <row r="665" spans="1:31" x14ac:dyDescent="0.3">
      <c r="A665" t="s">
        <v>556</v>
      </c>
      <c r="B665" t="s">
        <v>3346</v>
      </c>
      <c r="C665" t="s">
        <v>262</v>
      </c>
      <c r="D665" t="s">
        <v>3347</v>
      </c>
      <c r="E665" t="s">
        <v>12184</v>
      </c>
      <c r="F665" t="s">
        <v>1471</v>
      </c>
      <c r="G665" t="s">
        <v>3348</v>
      </c>
      <c r="I665" t="s">
        <v>461</v>
      </c>
      <c r="J665" t="s">
        <v>266</v>
      </c>
      <c r="K665" t="s">
        <v>3349</v>
      </c>
      <c r="L665" t="s">
        <v>3350</v>
      </c>
      <c r="M665" t="s">
        <v>557</v>
      </c>
      <c r="N665" t="s">
        <v>556</v>
      </c>
      <c r="O665">
        <v>17</v>
      </c>
      <c r="P665" t="s">
        <v>273</v>
      </c>
      <c r="Q665">
        <v>0.48</v>
      </c>
      <c r="S665">
        <v>1</v>
      </c>
      <c r="T665" s="108">
        <v>0.48</v>
      </c>
      <c r="U665">
        <v>1</v>
      </c>
      <c r="V665" t="s">
        <v>270</v>
      </c>
      <c r="W665" t="s">
        <v>167</v>
      </c>
      <c r="X665">
        <v>1</v>
      </c>
      <c r="Y665">
        <v>1</v>
      </c>
      <c r="Z665">
        <v>0</v>
      </c>
      <c r="AA665">
        <v>0</v>
      </c>
      <c r="AB665">
        <v>0</v>
      </c>
      <c r="AC665">
        <v>0</v>
      </c>
      <c r="AD665">
        <v>0</v>
      </c>
      <c r="AE665">
        <v>0</v>
      </c>
    </row>
    <row r="666" spans="1:31" x14ac:dyDescent="0.3">
      <c r="A666" t="s">
        <v>556</v>
      </c>
      <c r="B666" t="s">
        <v>4135</v>
      </c>
      <c r="C666" t="s">
        <v>262</v>
      </c>
      <c r="D666" t="s">
        <v>4136</v>
      </c>
      <c r="E666" t="s">
        <v>12047</v>
      </c>
      <c r="F666" t="s">
        <v>3129</v>
      </c>
      <c r="G666" t="s">
        <v>645</v>
      </c>
      <c r="I666" t="s">
        <v>461</v>
      </c>
      <c r="J666" t="s">
        <v>266</v>
      </c>
      <c r="K666" t="s">
        <v>4137</v>
      </c>
      <c r="L666" t="s">
        <v>4138</v>
      </c>
      <c r="M666" t="s">
        <v>555</v>
      </c>
      <c r="N666" t="s">
        <v>556</v>
      </c>
      <c r="O666">
        <v>1</v>
      </c>
      <c r="P666" t="s">
        <v>282</v>
      </c>
      <c r="Q666">
        <v>3</v>
      </c>
      <c r="S666">
        <v>3</v>
      </c>
      <c r="T666" s="108">
        <v>9</v>
      </c>
      <c r="U666">
        <v>1</v>
      </c>
      <c r="V666" t="s">
        <v>270</v>
      </c>
      <c r="W666" t="s">
        <v>167</v>
      </c>
      <c r="X666">
        <v>1</v>
      </c>
      <c r="Y666">
        <v>1</v>
      </c>
      <c r="Z666">
        <v>0</v>
      </c>
      <c r="AA666">
        <v>1</v>
      </c>
      <c r="AB666">
        <v>0</v>
      </c>
      <c r="AC666">
        <v>1</v>
      </c>
      <c r="AD666">
        <v>0</v>
      </c>
      <c r="AE666">
        <v>0</v>
      </c>
    </row>
    <row r="667" spans="1:31" x14ac:dyDescent="0.3">
      <c r="A667" t="s">
        <v>556</v>
      </c>
      <c r="B667" t="s">
        <v>4135</v>
      </c>
      <c r="C667" t="s">
        <v>262</v>
      </c>
      <c r="D667" t="s">
        <v>4136</v>
      </c>
      <c r="E667" t="s">
        <v>12047</v>
      </c>
      <c r="F667" t="s">
        <v>3129</v>
      </c>
      <c r="G667" t="s">
        <v>645</v>
      </c>
      <c r="I667" t="s">
        <v>461</v>
      </c>
      <c r="J667" t="s">
        <v>266</v>
      </c>
      <c r="K667" t="s">
        <v>4137</v>
      </c>
      <c r="L667" t="s">
        <v>4138</v>
      </c>
      <c r="M667" t="s">
        <v>557</v>
      </c>
      <c r="N667" t="s">
        <v>556</v>
      </c>
      <c r="O667">
        <v>2</v>
      </c>
      <c r="P667" t="s">
        <v>288</v>
      </c>
      <c r="Q667">
        <v>0.48</v>
      </c>
      <c r="S667">
        <v>3</v>
      </c>
      <c r="T667" s="108">
        <v>1.44</v>
      </c>
      <c r="U667">
        <v>1</v>
      </c>
      <c r="V667" t="s">
        <v>270</v>
      </c>
      <c r="W667" t="s">
        <v>167</v>
      </c>
      <c r="X667">
        <v>1</v>
      </c>
      <c r="Y667">
        <v>1</v>
      </c>
      <c r="Z667">
        <v>0</v>
      </c>
      <c r="AA667">
        <v>1</v>
      </c>
      <c r="AB667">
        <v>0</v>
      </c>
      <c r="AC667">
        <v>1</v>
      </c>
      <c r="AD667">
        <v>0</v>
      </c>
      <c r="AE667">
        <v>0</v>
      </c>
    </row>
    <row r="668" spans="1:31" x14ac:dyDescent="0.3">
      <c r="A668" t="s">
        <v>556</v>
      </c>
      <c r="B668" t="s">
        <v>3407</v>
      </c>
      <c r="C668" t="s">
        <v>262</v>
      </c>
      <c r="D668" t="s">
        <v>9257</v>
      </c>
      <c r="E668" t="s">
        <v>12283</v>
      </c>
      <c r="F668" t="s">
        <v>3406</v>
      </c>
      <c r="G668" t="s">
        <v>3287</v>
      </c>
      <c r="I668" t="s">
        <v>461</v>
      </c>
      <c r="J668" t="s">
        <v>266</v>
      </c>
      <c r="K668" t="s">
        <v>3408</v>
      </c>
      <c r="L668" t="s">
        <v>17920</v>
      </c>
      <c r="M668" t="s">
        <v>555</v>
      </c>
      <c r="N668" t="s">
        <v>556</v>
      </c>
      <c r="O668">
        <v>1</v>
      </c>
      <c r="P668" t="s">
        <v>266</v>
      </c>
      <c r="Q668">
        <v>0.32</v>
      </c>
      <c r="S668">
        <v>1</v>
      </c>
      <c r="T668" s="108">
        <v>0.32</v>
      </c>
      <c r="U668">
        <v>1</v>
      </c>
      <c r="V668" t="s">
        <v>270</v>
      </c>
      <c r="W668" t="s">
        <v>167</v>
      </c>
      <c r="X668">
        <v>1</v>
      </c>
      <c r="Y668">
        <v>0</v>
      </c>
      <c r="Z668">
        <v>1</v>
      </c>
      <c r="AA668">
        <v>0</v>
      </c>
      <c r="AB668">
        <v>0</v>
      </c>
      <c r="AC668">
        <v>0</v>
      </c>
      <c r="AD668">
        <v>0</v>
      </c>
      <c r="AE668">
        <v>0</v>
      </c>
    </row>
    <row r="669" spans="1:31" x14ac:dyDescent="0.3">
      <c r="A669" t="s">
        <v>556</v>
      </c>
      <c r="B669" t="s">
        <v>3407</v>
      </c>
      <c r="C669" t="s">
        <v>262</v>
      </c>
      <c r="D669" t="s">
        <v>9257</v>
      </c>
      <c r="E669" t="s">
        <v>12283</v>
      </c>
      <c r="F669" t="s">
        <v>3406</v>
      </c>
      <c r="G669" t="s">
        <v>3287</v>
      </c>
      <c r="I669" t="s">
        <v>461</v>
      </c>
      <c r="J669" t="s">
        <v>266</v>
      </c>
      <c r="K669" t="s">
        <v>3408</v>
      </c>
      <c r="L669" t="s">
        <v>17920</v>
      </c>
      <c r="M669" t="s">
        <v>557</v>
      </c>
      <c r="N669" t="s">
        <v>556</v>
      </c>
      <c r="O669">
        <v>2</v>
      </c>
      <c r="P669" t="s">
        <v>288</v>
      </c>
      <c r="Q669">
        <v>0.48</v>
      </c>
      <c r="S669">
        <v>1</v>
      </c>
      <c r="T669" s="108">
        <v>0.48</v>
      </c>
      <c r="U669">
        <v>1</v>
      </c>
      <c r="V669" t="s">
        <v>270</v>
      </c>
      <c r="W669" t="s">
        <v>167</v>
      </c>
      <c r="X669">
        <v>1</v>
      </c>
      <c r="Y669">
        <v>0</v>
      </c>
      <c r="Z669">
        <v>0</v>
      </c>
      <c r="AA669">
        <v>0</v>
      </c>
      <c r="AB669">
        <v>0</v>
      </c>
      <c r="AC669">
        <v>1</v>
      </c>
      <c r="AD669">
        <v>0</v>
      </c>
      <c r="AE669">
        <v>0</v>
      </c>
    </row>
    <row r="670" spans="1:31" x14ac:dyDescent="0.3">
      <c r="A670" t="s">
        <v>556</v>
      </c>
      <c r="B670" t="s">
        <v>3407</v>
      </c>
      <c r="C670" t="s">
        <v>262</v>
      </c>
      <c r="D670" t="s">
        <v>9257</v>
      </c>
      <c r="E670" t="s">
        <v>12283</v>
      </c>
      <c r="F670" t="s">
        <v>3406</v>
      </c>
      <c r="G670" t="s">
        <v>3287</v>
      </c>
      <c r="I670" t="s">
        <v>461</v>
      </c>
      <c r="J670" t="s">
        <v>266</v>
      </c>
      <c r="K670" t="s">
        <v>3408</v>
      </c>
      <c r="L670" t="s">
        <v>17920</v>
      </c>
      <c r="M670" t="s">
        <v>557</v>
      </c>
      <c r="N670" t="s">
        <v>556</v>
      </c>
      <c r="O670">
        <v>17</v>
      </c>
      <c r="P670" t="s">
        <v>273</v>
      </c>
      <c r="Q670">
        <v>0.48</v>
      </c>
      <c r="S670">
        <v>1</v>
      </c>
      <c r="T670" s="108">
        <v>0.48</v>
      </c>
      <c r="U670">
        <v>1</v>
      </c>
      <c r="V670" t="s">
        <v>270</v>
      </c>
      <c r="W670" t="s">
        <v>167</v>
      </c>
      <c r="X670">
        <v>1</v>
      </c>
      <c r="Y670">
        <v>1</v>
      </c>
      <c r="Z670">
        <v>0</v>
      </c>
      <c r="AA670">
        <v>0</v>
      </c>
      <c r="AB670">
        <v>0</v>
      </c>
      <c r="AC670">
        <v>0</v>
      </c>
      <c r="AD670">
        <v>0</v>
      </c>
      <c r="AE670">
        <v>0</v>
      </c>
    </row>
    <row r="671" spans="1:31" x14ac:dyDescent="0.3">
      <c r="A671" t="s">
        <v>556</v>
      </c>
      <c r="B671" t="s">
        <v>3407</v>
      </c>
      <c r="C671" t="s">
        <v>262</v>
      </c>
      <c r="D671" t="s">
        <v>9257</v>
      </c>
      <c r="E671" t="s">
        <v>12283</v>
      </c>
      <c r="F671" t="s">
        <v>3406</v>
      </c>
      <c r="G671" t="s">
        <v>3287</v>
      </c>
      <c r="I671" t="s">
        <v>461</v>
      </c>
      <c r="J671" t="s">
        <v>266</v>
      </c>
      <c r="K671" t="s">
        <v>3408</v>
      </c>
      <c r="L671" t="s">
        <v>17920</v>
      </c>
      <c r="M671" t="s">
        <v>557</v>
      </c>
      <c r="N671" t="s">
        <v>556</v>
      </c>
      <c r="O671">
        <v>2</v>
      </c>
      <c r="P671" t="s">
        <v>288</v>
      </c>
      <c r="Q671">
        <v>0.32</v>
      </c>
      <c r="S671">
        <v>1</v>
      </c>
      <c r="T671" s="108">
        <v>0.32</v>
      </c>
      <c r="U671">
        <v>1</v>
      </c>
      <c r="V671" t="s">
        <v>270</v>
      </c>
      <c r="W671" t="s">
        <v>167</v>
      </c>
      <c r="X671">
        <v>1</v>
      </c>
      <c r="Y671">
        <v>0</v>
      </c>
      <c r="Z671">
        <v>0</v>
      </c>
      <c r="AA671">
        <v>0</v>
      </c>
      <c r="AB671">
        <v>0</v>
      </c>
      <c r="AC671">
        <v>1</v>
      </c>
      <c r="AD671">
        <v>0</v>
      </c>
      <c r="AE671">
        <v>0</v>
      </c>
    </row>
    <row r="672" spans="1:31" x14ac:dyDescent="0.3">
      <c r="A672" t="s">
        <v>556</v>
      </c>
      <c r="B672" t="s">
        <v>8127</v>
      </c>
      <c r="C672" t="s">
        <v>262</v>
      </c>
      <c r="D672" t="s">
        <v>8128</v>
      </c>
      <c r="E672" t="s">
        <v>12024</v>
      </c>
      <c r="F672" t="s">
        <v>8129</v>
      </c>
      <c r="G672" t="s">
        <v>2967</v>
      </c>
      <c r="I672" t="s">
        <v>461</v>
      </c>
      <c r="J672" t="s">
        <v>266</v>
      </c>
      <c r="K672" t="s">
        <v>8130</v>
      </c>
      <c r="L672" t="s">
        <v>19200</v>
      </c>
      <c r="M672" t="s">
        <v>555</v>
      </c>
      <c r="N672" t="s">
        <v>556</v>
      </c>
      <c r="O672">
        <v>1</v>
      </c>
      <c r="P672" t="s">
        <v>282</v>
      </c>
      <c r="Q672">
        <v>4</v>
      </c>
      <c r="S672">
        <v>4</v>
      </c>
      <c r="T672" s="108">
        <v>16</v>
      </c>
      <c r="U672">
        <v>1</v>
      </c>
      <c r="V672" t="s">
        <v>270</v>
      </c>
      <c r="W672" t="s">
        <v>167</v>
      </c>
      <c r="X672">
        <v>1</v>
      </c>
      <c r="Y672">
        <v>1</v>
      </c>
      <c r="Z672">
        <v>1</v>
      </c>
      <c r="AA672">
        <v>0</v>
      </c>
      <c r="AB672">
        <v>1</v>
      </c>
      <c r="AC672">
        <v>1</v>
      </c>
      <c r="AD672">
        <v>0</v>
      </c>
      <c r="AE672">
        <v>0</v>
      </c>
    </row>
    <row r="673" spans="1:31" x14ac:dyDescent="0.3">
      <c r="A673" t="s">
        <v>556</v>
      </c>
      <c r="B673" t="s">
        <v>8127</v>
      </c>
      <c r="C673" t="s">
        <v>262</v>
      </c>
      <c r="D673" t="s">
        <v>8128</v>
      </c>
      <c r="E673" t="s">
        <v>12024</v>
      </c>
      <c r="F673" t="s">
        <v>8129</v>
      </c>
      <c r="G673" t="s">
        <v>2967</v>
      </c>
      <c r="I673" t="s">
        <v>461</v>
      </c>
      <c r="J673" t="s">
        <v>266</v>
      </c>
      <c r="K673" t="s">
        <v>8130</v>
      </c>
      <c r="L673" t="s">
        <v>19200</v>
      </c>
      <c r="M673" t="s">
        <v>557</v>
      </c>
      <c r="N673" t="s">
        <v>556</v>
      </c>
      <c r="O673">
        <v>2</v>
      </c>
      <c r="P673" t="s">
        <v>272</v>
      </c>
      <c r="Q673">
        <v>4</v>
      </c>
      <c r="S673">
        <v>12</v>
      </c>
      <c r="T673" s="108">
        <v>48</v>
      </c>
      <c r="U673">
        <v>1</v>
      </c>
      <c r="V673" t="s">
        <v>270</v>
      </c>
      <c r="W673" t="s">
        <v>167</v>
      </c>
      <c r="X673">
        <v>2</v>
      </c>
      <c r="Y673">
        <v>2</v>
      </c>
      <c r="Z673">
        <v>2</v>
      </c>
      <c r="AA673">
        <v>2</v>
      </c>
      <c r="AB673">
        <v>2</v>
      </c>
      <c r="AC673">
        <v>2</v>
      </c>
      <c r="AD673">
        <v>2</v>
      </c>
      <c r="AE673">
        <v>0</v>
      </c>
    </row>
    <row r="674" spans="1:31" x14ac:dyDescent="0.3">
      <c r="A674" t="s">
        <v>556</v>
      </c>
      <c r="B674" t="s">
        <v>8127</v>
      </c>
      <c r="C674" t="s">
        <v>262</v>
      </c>
      <c r="D674" t="s">
        <v>8128</v>
      </c>
      <c r="E674" t="s">
        <v>12024</v>
      </c>
      <c r="F674" t="s">
        <v>8129</v>
      </c>
      <c r="G674" t="s">
        <v>2967</v>
      </c>
      <c r="I674" t="s">
        <v>461</v>
      </c>
      <c r="J674" t="s">
        <v>266</v>
      </c>
      <c r="K674" t="s">
        <v>8130</v>
      </c>
      <c r="L674" t="s">
        <v>19200</v>
      </c>
      <c r="M674" t="s">
        <v>557</v>
      </c>
      <c r="N674" t="s">
        <v>556</v>
      </c>
      <c r="O674">
        <v>20</v>
      </c>
      <c r="P674" t="s">
        <v>425</v>
      </c>
      <c r="Q674">
        <v>0.32</v>
      </c>
      <c r="S674">
        <v>4</v>
      </c>
      <c r="T674" s="108">
        <v>1.28</v>
      </c>
      <c r="U674">
        <v>1</v>
      </c>
      <c r="V674" t="s">
        <v>270</v>
      </c>
      <c r="W674" t="s">
        <v>167</v>
      </c>
      <c r="X674">
        <v>2</v>
      </c>
      <c r="Y674">
        <v>2</v>
      </c>
      <c r="Z674">
        <v>0</v>
      </c>
      <c r="AA674">
        <v>0</v>
      </c>
      <c r="AB674">
        <v>2</v>
      </c>
      <c r="AC674">
        <v>0</v>
      </c>
      <c r="AD674">
        <v>0</v>
      </c>
      <c r="AE674">
        <v>0</v>
      </c>
    </row>
    <row r="675" spans="1:31" x14ac:dyDescent="0.3">
      <c r="A675" t="s">
        <v>556</v>
      </c>
      <c r="B675" t="s">
        <v>8127</v>
      </c>
      <c r="C675" t="s">
        <v>262</v>
      </c>
      <c r="D675" t="s">
        <v>8128</v>
      </c>
      <c r="E675" t="s">
        <v>12024</v>
      </c>
      <c r="F675" t="s">
        <v>8129</v>
      </c>
      <c r="G675" t="s">
        <v>2967</v>
      </c>
      <c r="I675" t="s">
        <v>461</v>
      </c>
      <c r="J675" t="s">
        <v>266</v>
      </c>
      <c r="K675" t="s">
        <v>8130</v>
      </c>
      <c r="L675" t="s">
        <v>19200</v>
      </c>
      <c r="M675" t="s">
        <v>557</v>
      </c>
      <c r="N675" t="s">
        <v>556</v>
      </c>
      <c r="O675">
        <v>20</v>
      </c>
      <c r="P675" t="s">
        <v>425</v>
      </c>
      <c r="Q675">
        <v>0.32</v>
      </c>
      <c r="S675">
        <v>2</v>
      </c>
      <c r="T675" s="108">
        <v>0.64</v>
      </c>
      <c r="U675">
        <v>1</v>
      </c>
      <c r="V675" t="s">
        <v>270</v>
      </c>
      <c r="W675" t="s">
        <v>167</v>
      </c>
      <c r="X675">
        <v>1</v>
      </c>
      <c r="Y675">
        <v>1</v>
      </c>
      <c r="Z675">
        <v>0</v>
      </c>
      <c r="AA675">
        <v>0</v>
      </c>
      <c r="AB675">
        <v>1</v>
      </c>
      <c r="AC675">
        <v>0</v>
      </c>
      <c r="AD675">
        <v>0</v>
      </c>
      <c r="AE675">
        <v>0</v>
      </c>
    </row>
    <row r="676" spans="1:31" x14ac:dyDescent="0.3">
      <c r="A676" t="s">
        <v>556</v>
      </c>
      <c r="B676" t="s">
        <v>3504</v>
      </c>
      <c r="C676" t="s">
        <v>525</v>
      </c>
      <c r="D676" t="s">
        <v>3505</v>
      </c>
      <c r="E676" t="s">
        <v>12095</v>
      </c>
      <c r="F676" t="s">
        <v>1468</v>
      </c>
      <c r="G676" t="s">
        <v>3418</v>
      </c>
      <c r="I676" t="s">
        <v>461</v>
      </c>
      <c r="J676" t="s">
        <v>266</v>
      </c>
      <c r="K676" t="s">
        <v>3419</v>
      </c>
      <c r="L676" t="s">
        <v>3506</v>
      </c>
      <c r="M676" t="s">
        <v>557</v>
      </c>
      <c r="N676" t="s">
        <v>556</v>
      </c>
      <c r="O676">
        <v>2</v>
      </c>
      <c r="P676" t="s">
        <v>288</v>
      </c>
      <c r="Q676">
        <v>0.48</v>
      </c>
      <c r="S676">
        <v>1</v>
      </c>
      <c r="T676" s="108">
        <v>0.48</v>
      </c>
      <c r="U676">
        <v>1</v>
      </c>
      <c r="V676" t="s">
        <v>270</v>
      </c>
      <c r="W676" t="s">
        <v>167</v>
      </c>
      <c r="X676">
        <v>1</v>
      </c>
      <c r="Y676">
        <v>0</v>
      </c>
      <c r="Z676">
        <v>0</v>
      </c>
      <c r="AA676">
        <v>0</v>
      </c>
      <c r="AB676">
        <v>0</v>
      </c>
      <c r="AC676">
        <v>1</v>
      </c>
      <c r="AD676">
        <v>0</v>
      </c>
      <c r="AE676">
        <v>0</v>
      </c>
    </row>
    <row r="677" spans="1:31" x14ac:dyDescent="0.3">
      <c r="A677" t="s">
        <v>556</v>
      </c>
      <c r="B677" t="s">
        <v>3504</v>
      </c>
      <c r="C677" t="s">
        <v>525</v>
      </c>
      <c r="D677" t="s">
        <v>3505</v>
      </c>
      <c r="E677" t="s">
        <v>12095</v>
      </c>
      <c r="F677" t="s">
        <v>1468</v>
      </c>
      <c r="G677" t="s">
        <v>3418</v>
      </c>
      <c r="I677" t="s">
        <v>461</v>
      </c>
      <c r="J677" t="s">
        <v>266</v>
      </c>
      <c r="K677" t="s">
        <v>3419</v>
      </c>
      <c r="L677" t="s">
        <v>3506</v>
      </c>
      <c r="M677" t="s">
        <v>555</v>
      </c>
      <c r="N677" t="s">
        <v>556</v>
      </c>
      <c r="O677">
        <v>1</v>
      </c>
      <c r="P677" t="s">
        <v>266</v>
      </c>
      <c r="Q677">
        <v>0.48</v>
      </c>
      <c r="S677">
        <v>1</v>
      </c>
      <c r="T677" s="108">
        <v>0.48</v>
      </c>
      <c r="U677">
        <v>1</v>
      </c>
      <c r="V677" t="s">
        <v>270</v>
      </c>
      <c r="W677" t="s">
        <v>167</v>
      </c>
      <c r="X677">
        <v>1</v>
      </c>
      <c r="Y677">
        <v>0</v>
      </c>
      <c r="Z677">
        <v>1</v>
      </c>
      <c r="AA677">
        <v>0</v>
      </c>
      <c r="AB677">
        <v>0</v>
      </c>
      <c r="AC677">
        <v>0</v>
      </c>
      <c r="AD677">
        <v>0</v>
      </c>
      <c r="AE677">
        <v>0</v>
      </c>
    </row>
    <row r="678" spans="1:31" x14ac:dyDescent="0.3">
      <c r="A678" t="s">
        <v>556</v>
      </c>
      <c r="B678" t="s">
        <v>3610</v>
      </c>
      <c r="C678" t="s">
        <v>262</v>
      </c>
      <c r="D678" t="s">
        <v>3611</v>
      </c>
      <c r="E678" t="s">
        <v>12098</v>
      </c>
      <c r="F678" t="s">
        <v>2261</v>
      </c>
      <c r="G678" t="s">
        <v>9358</v>
      </c>
      <c r="I678" t="s">
        <v>461</v>
      </c>
      <c r="J678" t="s">
        <v>266</v>
      </c>
      <c r="K678" t="s">
        <v>3612</v>
      </c>
      <c r="L678" t="s">
        <v>9359</v>
      </c>
      <c r="M678" t="s">
        <v>555</v>
      </c>
      <c r="N678" t="s">
        <v>556</v>
      </c>
      <c r="O678">
        <v>1</v>
      </c>
      <c r="P678" t="s">
        <v>266</v>
      </c>
      <c r="Q678">
        <v>0.48</v>
      </c>
      <c r="S678">
        <v>1</v>
      </c>
      <c r="T678" s="108">
        <v>0.48</v>
      </c>
      <c r="U678">
        <v>1</v>
      </c>
      <c r="V678" t="s">
        <v>270</v>
      </c>
      <c r="W678" t="s">
        <v>167</v>
      </c>
      <c r="X678">
        <v>1</v>
      </c>
      <c r="Y678">
        <v>0</v>
      </c>
      <c r="Z678">
        <v>1</v>
      </c>
      <c r="AA678">
        <v>0</v>
      </c>
      <c r="AB678">
        <v>0</v>
      </c>
      <c r="AC678">
        <v>0</v>
      </c>
      <c r="AD678">
        <v>0</v>
      </c>
      <c r="AE678">
        <v>0</v>
      </c>
    </row>
    <row r="679" spans="1:31" x14ac:dyDescent="0.3">
      <c r="A679" t="s">
        <v>556</v>
      </c>
      <c r="B679" t="s">
        <v>3610</v>
      </c>
      <c r="C679" t="s">
        <v>262</v>
      </c>
      <c r="D679" t="s">
        <v>3611</v>
      </c>
      <c r="E679" t="s">
        <v>12098</v>
      </c>
      <c r="F679" t="s">
        <v>2261</v>
      </c>
      <c r="G679" t="s">
        <v>9358</v>
      </c>
      <c r="I679" t="s">
        <v>461</v>
      </c>
      <c r="J679" t="s">
        <v>266</v>
      </c>
      <c r="K679" t="s">
        <v>3612</v>
      </c>
      <c r="L679" t="s">
        <v>9359</v>
      </c>
      <c r="M679" t="s">
        <v>557</v>
      </c>
      <c r="N679" t="s">
        <v>556</v>
      </c>
      <c r="O679">
        <v>2</v>
      </c>
      <c r="P679" t="s">
        <v>288</v>
      </c>
      <c r="Q679">
        <v>0.48</v>
      </c>
      <c r="S679">
        <v>2</v>
      </c>
      <c r="T679" s="108">
        <v>0.96</v>
      </c>
      <c r="U679">
        <v>1</v>
      </c>
      <c r="V679" t="s">
        <v>270</v>
      </c>
      <c r="W679" t="s">
        <v>167</v>
      </c>
      <c r="X679">
        <v>2</v>
      </c>
      <c r="Y679">
        <v>0</v>
      </c>
      <c r="Z679">
        <v>2</v>
      </c>
      <c r="AA679">
        <v>0</v>
      </c>
      <c r="AB679">
        <v>0</v>
      </c>
      <c r="AC679">
        <v>0</v>
      </c>
      <c r="AD679">
        <v>0</v>
      </c>
      <c r="AE679">
        <v>0</v>
      </c>
    </row>
    <row r="680" spans="1:31" x14ac:dyDescent="0.3">
      <c r="A680" t="s">
        <v>556</v>
      </c>
      <c r="B680" t="s">
        <v>3610</v>
      </c>
      <c r="C680" t="s">
        <v>262</v>
      </c>
      <c r="D680" t="s">
        <v>3611</v>
      </c>
      <c r="E680" t="s">
        <v>12098</v>
      </c>
      <c r="F680" t="s">
        <v>2261</v>
      </c>
      <c r="G680" t="s">
        <v>9358</v>
      </c>
      <c r="I680" t="s">
        <v>461</v>
      </c>
      <c r="J680" t="s">
        <v>266</v>
      </c>
      <c r="K680" t="s">
        <v>3612</v>
      </c>
      <c r="L680" t="s">
        <v>9359</v>
      </c>
      <c r="M680" t="s">
        <v>557</v>
      </c>
      <c r="N680" t="s">
        <v>556</v>
      </c>
      <c r="O680">
        <v>27</v>
      </c>
      <c r="P680" t="s">
        <v>273</v>
      </c>
      <c r="Q680">
        <v>0.48</v>
      </c>
      <c r="S680">
        <v>1</v>
      </c>
      <c r="T680" s="108">
        <v>0.48</v>
      </c>
      <c r="U680">
        <v>1</v>
      </c>
      <c r="V680" t="s">
        <v>270</v>
      </c>
      <c r="W680" t="s">
        <v>167</v>
      </c>
      <c r="X680">
        <v>1</v>
      </c>
      <c r="Y680">
        <v>0</v>
      </c>
      <c r="Z680">
        <v>1</v>
      </c>
      <c r="AA680">
        <v>0</v>
      </c>
      <c r="AB680">
        <v>0</v>
      </c>
      <c r="AC680">
        <v>0</v>
      </c>
      <c r="AD680">
        <v>0</v>
      </c>
      <c r="AE680">
        <v>0</v>
      </c>
    </row>
    <row r="681" spans="1:31" x14ac:dyDescent="0.3">
      <c r="A681" t="s">
        <v>556</v>
      </c>
      <c r="B681" t="s">
        <v>3693</v>
      </c>
      <c r="C681" t="s">
        <v>262</v>
      </c>
      <c r="D681" t="s">
        <v>3694</v>
      </c>
      <c r="E681" t="s">
        <v>12107</v>
      </c>
      <c r="F681" t="s">
        <v>3695</v>
      </c>
      <c r="G681" t="s">
        <v>2896</v>
      </c>
      <c r="I681" t="s">
        <v>461</v>
      </c>
      <c r="J681" t="s">
        <v>266</v>
      </c>
      <c r="K681" t="s">
        <v>3615</v>
      </c>
      <c r="L681" t="s">
        <v>17439</v>
      </c>
      <c r="M681" t="s">
        <v>557</v>
      </c>
      <c r="N681" t="s">
        <v>556</v>
      </c>
      <c r="O681">
        <v>2</v>
      </c>
      <c r="P681" t="s">
        <v>272</v>
      </c>
      <c r="Q681">
        <v>2</v>
      </c>
      <c r="S681">
        <v>2</v>
      </c>
      <c r="T681" s="108">
        <v>4</v>
      </c>
      <c r="U681">
        <v>1</v>
      </c>
      <c r="V681" t="s">
        <v>270</v>
      </c>
      <c r="W681" t="s">
        <v>167</v>
      </c>
      <c r="X681">
        <v>1</v>
      </c>
      <c r="Y681">
        <v>0</v>
      </c>
      <c r="Z681">
        <v>1</v>
      </c>
      <c r="AA681">
        <v>0</v>
      </c>
      <c r="AB681">
        <v>1</v>
      </c>
      <c r="AC681">
        <v>0</v>
      </c>
      <c r="AD681">
        <v>0</v>
      </c>
      <c r="AE681">
        <v>0</v>
      </c>
    </row>
    <row r="682" spans="1:31" x14ac:dyDescent="0.3">
      <c r="A682" t="s">
        <v>556</v>
      </c>
      <c r="B682" t="s">
        <v>3693</v>
      </c>
      <c r="C682" t="s">
        <v>262</v>
      </c>
      <c r="D682" t="s">
        <v>3694</v>
      </c>
      <c r="E682" t="s">
        <v>12107</v>
      </c>
      <c r="F682" t="s">
        <v>3695</v>
      </c>
      <c r="G682" t="s">
        <v>2896</v>
      </c>
      <c r="I682" t="s">
        <v>461</v>
      </c>
      <c r="J682" t="s">
        <v>266</v>
      </c>
      <c r="K682" t="s">
        <v>3615</v>
      </c>
      <c r="L682" t="s">
        <v>17439</v>
      </c>
      <c r="M682" t="s">
        <v>557</v>
      </c>
      <c r="N682" t="s">
        <v>556</v>
      </c>
      <c r="O682">
        <v>17</v>
      </c>
      <c r="P682" t="s">
        <v>273</v>
      </c>
      <c r="Q682">
        <v>0.32</v>
      </c>
      <c r="S682">
        <v>1</v>
      </c>
      <c r="T682" s="108">
        <v>0.32</v>
      </c>
      <c r="U682">
        <v>1</v>
      </c>
      <c r="V682" t="s">
        <v>270</v>
      </c>
      <c r="W682" t="s">
        <v>167</v>
      </c>
      <c r="X682">
        <v>1</v>
      </c>
      <c r="Y682">
        <v>1</v>
      </c>
      <c r="Z682">
        <v>0</v>
      </c>
      <c r="AA682">
        <v>0</v>
      </c>
      <c r="AB682">
        <v>0</v>
      </c>
      <c r="AC682">
        <v>0</v>
      </c>
      <c r="AD682">
        <v>0</v>
      </c>
      <c r="AE682">
        <v>0</v>
      </c>
    </row>
    <row r="683" spans="1:31" x14ac:dyDescent="0.3">
      <c r="A683" t="s">
        <v>556</v>
      </c>
      <c r="B683" t="s">
        <v>3693</v>
      </c>
      <c r="C683" t="s">
        <v>262</v>
      </c>
      <c r="D683" t="s">
        <v>3694</v>
      </c>
      <c r="E683" t="s">
        <v>12107</v>
      </c>
      <c r="F683" t="s">
        <v>3695</v>
      </c>
      <c r="G683" t="s">
        <v>2896</v>
      </c>
      <c r="I683" t="s">
        <v>461</v>
      </c>
      <c r="J683" t="s">
        <v>266</v>
      </c>
      <c r="K683" t="s">
        <v>3615</v>
      </c>
      <c r="L683" t="s">
        <v>17439</v>
      </c>
      <c r="M683" t="s">
        <v>555</v>
      </c>
      <c r="N683" t="s">
        <v>556</v>
      </c>
      <c r="O683">
        <v>1</v>
      </c>
      <c r="P683" t="s">
        <v>266</v>
      </c>
      <c r="Q683">
        <v>0.48</v>
      </c>
      <c r="S683">
        <v>1</v>
      </c>
      <c r="T683" s="108">
        <v>0.48</v>
      </c>
      <c r="U683">
        <v>1</v>
      </c>
      <c r="V683" t="s">
        <v>270</v>
      </c>
      <c r="W683" t="s">
        <v>167</v>
      </c>
      <c r="X683">
        <v>1</v>
      </c>
      <c r="Y683">
        <v>0</v>
      </c>
      <c r="Z683">
        <v>0</v>
      </c>
      <c r="AA683">
        <v>0</v>
      </c>
      <c r="AB683">
        <v>1</v>
      </c>
      <c r="AC683">
        <v>0</v>
      </c>
      <c r="AD683">
        <v>0</v>
      </c>
      <c r="AE683">
        <v>0</v>
      </c>
    </row>
    <row r="684" spans="1:31" x14ac:dyDescent="0.3">
      <c r="A684" t="s">
        <v>556</v>
      </c>
      <c r="B684" t="s">
        <v>3705</v>
      </c>
      <c r="C684" t="s">
        <v>262</v>
      </c>
      <c r="D684" t="s">
        <v>3706</v>
      </c>
      <c r="E684" t="s">
        <v>12281</v>
      </c>
      <c r="F684" t="s">
        <v>1633</v>
      </c>
      <c r="G684" t="s">
        <v>3287</v>
      </c>
      <c r="I684" t="s">
        <v>461</v>
      </c>
      <c r="J684" t="s">
        <v>266</v>
      </c>
      <c r="K684" t="s">
        <v>3707</v>
      </c>
      <c r="L684" t="s">
        <v>9497</v>
      </c>
      <c r="M684" t="s">
        <v>555</v>
      </c>
      <c r="N684" t="s">
        <v>556</v>
      </c>
      <c r="O684">
        <v>1</v>
      </c>
      <c r="P684" t="s">
        <v>282</v>
      </c>
      <c r="Q684">
        <v>3</v>
      </c>
      <c r="S684">
        <v>2</v>
      </c>
      <c r="T684" s="108">
        <v>6</v>
      </c>
      <c r="U684">
        <v>1</v>
      </c>
      <c r="V684" t="s">
        <v>270</v>
      </c>
      <c r="W684" t="s">
        <v>167</v>
      </c>
      <c r="X684">
        <v>1</v>
      </c>
      <c r="Y684">
        <v>1</v>
      </c>
      <c r="Z684">
        <v>0</v>
      </c>
      <c r="AA684">
        <v>0</v>
      </c>
      <c r="AB684">
        <v>1</v>
      </c>
      <c r="AC684">
        <v>0</v>
      </c>
      <c r="AD684">
        <v>0</v>
      </c>
      <c r="AE684">
        <v>0</v>
      </c>
    </row>
    <row r="685" spans="1:31" x14ac:dyDescent="0.3">
      <c r="A685" t="s">
        <v>556</v>
      </c>
      <c r="B685" t="s">
        <v>3705</v>
      </c>
      <c r="C685" t="s">
        <v>262</v>
      </c>
      <c r="D685" t="s">
        <v>3706</v>
      </c>
      <c r="E685" t="s">
        <v>12281</v>
      </c>
      <c r="F685" t="s">
        <v>1633</v>
      </c>
      <c r="G685" t="s">
        <v>3287</v>
      </c>
      <c r="I685" t="s">
        <v>461</v>
      </c>
      <c r="J685" t="s">
        <v>266</v>
      </c>
      <c r="K685" t="s">
        <v>3707</v>
      </c>
      <c r="L685" t="s">
        <v>9497</v>
      </c>
      <c r="M685" t="s">
        <v>557</v>
      </c>
      <c r="N685" t="s">
        <v>556</v>
      </c>
      <c r="O685">
        <v>2</v>
      </c>
      <c r="P685" t="s">
        <v>272</v>
      </c>
      <c r="Q685">
        <v>2</v>
      </c>
      <c r="S685">
        <v>1</v>
      </c>
      <c r="T685" s="108">
        <v>2</v>
      </c>
      <c r="U685">
        <v>1</v>
      </c>
      <c r="V685" t="s">
        <v>270</v>
      </c>
      <c r="W685" t="s">
        <v>167</v>
      </c>
      <c r="X685">
        <v>1</v>
      </c>
      <c r="Y685">
        <v>0</v>
      </c>
      <c r="Z685">
        <v>0</v>
      </c>
      <c r="AA685">
        <v>0</v>
      </c>
      <c r="AB685">
        <v>1</v>
      </c>
      <c r="AC685">
        <v>0</v>
      </c>
      <c r="AD685">
        <v>0</v>
      </c>
      <c r="AE685">
        <v>0</v>
      </c>
    </row>
    <row r="686" spans="1:31" x14ac:dyDescent="0.3">
      <c r="A686" t="s">
        <v>556</v>
      </c>
      <c r="B686" t="s">
        <v>3705</v>
      </c>
      <c r="C686" t="s">
        <v>262</v>
      </c>
      <c r="D686" t="s">
        <v>3706</v>
      </c>
      <c r="E686" t="s">
        <v>12281</v>
      </c>
      <c r="F686" t="s">
        <v>1633</v>
      </c>
      <c r="G686" t="s">
        <v>3287</v>
      </c>
      <c r="I686" t="s">
        <v>461</v>
      </c>
      <c r="J686" t="s">
        <v>266</v>
      </c>
      <c r="K686" t="s">
        <v>3707</v>
      </c>
      <c r="L686" t="s">
        <v>9497</v>
      </c>
      <c r="M686" t="s">
        <v>557</v>
      </c>
      <c r="N686" t="s">
        <v>556</v>
      </c>
      <c r="O686">
        <v>20</v>
      </c>
      <c r="P686" t="s">
        <v>425</v>
      </c>
      <c r="Q686">
        <v>0.32</v>
      </c>
      <c r="S686">
        <v>1</v>
      </c>
      <c r="T686" s="108">
        <v>0.32</v>
      </c>
      <c r="U686">
        <v>1</v>
      </c>
      <c r="V686" t="s">
        <v>270</v>
      </c>
      <c r="W686" t="s">
        <v>167</v>
      </c>
      <c r="X686">
        <v>1</v>
      </c>
      <c r="Y686">
        <v>0</v>
      </c>
      <c r="Z686">
        <v>0</v>
      </c>
      <c r="AA686">
        <v>1</v>
      </c>
      <c r="AB686">
        <v>0</v>
      </c>
      <c r="AC686">
        <v>0</v>
      </c>
      <c r="AD686">
        <v>0</v>
      </c>
      <c r="AE686">
        <v>0</v>
      </c>
    </row>
    <row r="687" spans="1:31" x14ac:dyDescent="0.3">
      <c r="A687" t="s">
        <v>556</v>
      </c>
      <c r="B687" t="s">
        <v>3735</v>
      </c>
      <c r="C687" t="s">
        <v>262</v>
      </c>
      <c r="D687" t="s">
        <v>3736</v>
      </c>
      <c r="E687" t="s">
        <v>12291</v>
      </c>
      <c r="F687" t="s">
        <v>3737</v>
      </c>
      <c r="G687" t="s">
        <v>3642</v>
      </c>
      <c r="I687" t="s">
        <v>461</v>
      </c>
      <c r="J687" t="s">
        <v>266</v>
      </c>
      <c r="K687" t="s">
        <v>3643</v>
      </c>
      <c r="L687" t="s">
        <v>3738</v>
      </c>
      <c r="M687" t="s">
        <v>555</v>
      </c>
      <c r="N687" t="s">
        <v>556</v>
      </c>
      <c r="O687">
        <v>1</v>
      </c>
      <c r="P687" t="s">
        <v>282</v>
      </c>
      <c r="Q687">
        <v>1</v>
      </c>
      <c r="S687">
        <v>1</v>
      </c>
      <c r="T687" s="108">
        <v>1</v>
      </c>
      <c r="U687">
        <v>1</v>
      </c>
      <c r="V687" t="s">
        <v>270</v>
      </c>
      <c r="W687" t="s">
        <v>167</v>
      </c>
      <c r="X687">
        <v>1</v>
      </c>
      <c r="Y687">
        <v>0</v>
      </c>
      <c r="Z687">
        <v>0</v>
      </c>
      <c r="AA687">
        <v>1</v>
      </c>
      <c r="AB687">
        <v>0</v>
      </c>
      <c r="AC687">
        <v>0</v>
      </c>
      <c r="AD687">
        <v>0</v>
      </c>
      <c r="AE687">
        <v>0</v>
      </c>
    </row>
    <row r="688" spans="1:31" x14ac:dyDescent="0.3">
      <c r="A688" t="s">
        <v>556</v>
      </c>
      <c r="B688" t="s">
        <v>3735</v>
      </c>
      <c r="C688" t="s">
        <v>262</v>
      </c>
      <c r="D688" t="s">
        <v>3736</v>
      </c>
      <c r="E688" t="s">
        <v>12291</v>
      </c>
      <c r="F688" t="s">
        <v>3737</v>
      </c>
      <c r="G688" t="s">
        <v>3642</v>
      </c>
      <c r="I688" t="s">
        <v>461</v>
      </c>
      <c r="J688" t="s">
        <v>266</v>
      </c>
      <c r="K688" t="s">
        <v>3643</v>
      </c>
      <c r="L688" t="s">
        <v>3738</v>
      </c>
      <c r="M688" t="s">
        <v>557</v>
      </c>
      <c r="N688" t="s">
        <v>556</v>
      </c>
      <c r="O688">
        <v>2</v>
      </c>
      <c r="P688" t="s">
        <v>288</v>
      </c>
      <c r="Q688">
        <v>0.48</v>
      </c>
      <c r="S688">
        <v>3</v>
      </c>
      <c r="T688" s="108">
        <v>1.44</v>
      </c>
      <c r="U688">
        <v>1</v>
      </c>
      <c r="V688" t="s">
        <v>270</v>
      </c>
      <c r="W688" t="s">
        <v>167</v>
      </c>
      <c r="X688">
        <v>3</v>
      </c>
      <c r="Y688">
        <v>0</v>
      </c>
      <c r="Z688">
        <v>0</v>
      </c>
      <c r="AA688">
        <v>0</v>
      </c>
      <c r="AB688">
        <v>0</v>
      </c>
      <c r="AC688">
        <v>3</v>
      </c>
      <c r="AD688">
        <v>0</v>
      </c>
      <c r="AE688">
        <v>0</v>
      </c>
    </row>
    <row r="689" spans="1:31" x14ac:dyDescent="0.3">
      <c r="A689" t="s">
        <v>556</v>
      </c>
      <c r="B689" t="s">
        <v>4325</v>
      </c>
      <c r="C689" t="s">
        <v>262</v>
      </c>
      <c r="D689" t="s">
        <v>4326</v>
      </c>
      <c r="E689" t="s">
        <v>12228</v>
      </c>
      <c r="F689" t="s">
        <v>4327</v>
      </c>
      <c r="G689" t="s">
        <v>2771</v>
      </c>
      <c r="I689" t="s">
        <v>461</v>
      </c>
      <c r="J689" t="s">
        <v>266</v>
      </c>
      <c r="K689" t="s">
        <v>4328</v>
      </c>
      <c r="L689" t="s">
        <v>4329</v>
      </c>
      <c r="M689" t="s">
        <v>555</v>
      </c>
      <c r="N689" t="s">
        <v>556</v>
      </c>
      <c r="O689">
        <v>1</v>
      </c>
      <c r="P689" t="s">
        <v>282</v>
      </c>
      <c r="Q689">
        <v>3</v>
      </c>
      <c r="S689">
        <v>6</v>
      </c>
      <c r="T689" s="108">
        <v>18</v>
      </c>
      <c r="U689">
        <v>1</v>
      </c>
      <c r="V689" t="s">
        <v>270</v>
      </c>
      <c r="W689" t="s">
        <v>167</v>
      </c>
      <c r="X689">
        <v>2</v>
      </c>
      <c r="Y689">
        <v>2</v>
      </c>
      <c r="Z689">
        <v>0</v>
      </c>
      <c r="AA689">
        <v>2</v>
      </c>
      <c r="AB689">
        <v>0</v>
      </c>
      <c r="AC689">
        <v>2</v>
      </c>
      <c r="AD689">
        <v>0</v>
      </c>
      <c r="AE689">
        <v>0</v>
      </c>
    </row>
    <row r="690" spans="1:31" x14ac:dyDescent="0.3">
      <c r="A690" t="s">
        <v>556</v>
      </c>
      <c r="B690" t="s">
        <v>4325</v>
      </c>
      <c r="C690" t="s">
        <v>262</v>
      </c>
      <c r="D690" t="s">
        <v>4326</v>
      </c>
      <c r="E690" t="s">
        <v>12228</v>
      </c>
      <c r="F690" t="s">
        <v>4327</v>
      </c>
      <c r="G690" t="s">
        <v>2771</v>
      </c>
      <c r="I690" t="s">
        <v>461</v>
      </c>
      <c r="J690" t="s">
        <v>266</v>
      </c>
      <c r="K690" t="s">
        <v>4328</v>
      </c>
      <c r="L690" t="s">
        <v>4329</v>
      </c>
      <c r="M690" t="s">
        <v>557</v>
      </c>
      <c r="N690" t="s">
        <v>556</v>
      </c>
      <c r="O690">
        <v>2</v>
      </c>
      <c r="P690" t="s">
        <v>272</v>
      </c>
      <c r="Q690">
        <v>4</v>
      </c>
      <c r="S690">
        <v>12</v>
      </c>
      <c r="T690" s="108">
        <v>48</v>
      </c>
      <c r="U690">
        <v>1</v>
      </c>
      <c r="V690" t="s">
        <v>270</v>
      </c>
      <c r="W690" t="s">
        <v>167</v>
      </c>
      <c r="X690">
        <v>2</v>
      </c>
      <c r="Y690">
        <v>2</v>
      </c>
      <c r="Z690">
        <v>2</v>
      </c>
      <c r="AA690">
        <v>2</v>
      </c>
      <c r="AB690">
        <v>2</v>
      </c>
      <c r="AC690">
        <v>2</v>
      </c>
      <c r="AD690">
        <v>2</v>
      </c>
      <c r="AE690">
        <v>0</v>
      </c>
    </row>
    <row r="691" spans="1:31" x14ac:dyDescent="0.3">
      <c r="A691" t="s">
        <v>556</v>
      </c>
      <c r="B691" t="s">
        <v>4325</v>
      </c>
      <c r="C691" t="s">
        <v>262</v>
      </c>
      <c r="D691" t="s">
        <v>4326</v>
      </c>
      <c r="E691" t="s">
        <v>12228</v>
      </c>
      <c r="F691" t="s">
        <v>4327</v>
      </c>
      <c r="G691" t="s">
        <v>2771</v>
      </c>
      <c r="I691" t="s">
        <v>461</v>
      </c>
      <c r="J691" t="s">
        <v>266</v>
      </c>
      <c r="K691" t="s">
        <v>4328</v>
      </c>
      <c r="L691" t="s">
        <v>4329</v>
      </c>
      <c r="M691" t="s">
        <v>557</v>
      </c>
      <c r="N691" t="s">
        <v>556</v>
      </c>
      <c r="O691">
        <v>20</v>
      </c>
      <c r="P691" t="s">
        <v>425</v>
      </c>
      <c r="Q691">
        <v>0.32</v>
      </c>
      <c r="S691">
        <v>2</v>
      </c>
      <c r="T691" s="108">
        <v>0.64</v>
      </c>
      <c r="U691">
        <v>1</v>
      </c>
      <c r="V691" t="s">
        <v>270</v>
      </c>
      <c r="W691" t="s">
        <v>167</v>
      </c>
      <c r="X691">
        <v>1</v>
      </c>
      <c r="Y691">
        <v>1</v>
      </c>
      <c r="Z691">
        <v>0</v>
      </c>
      <c r="AA691">
        <v>0</v>
      </c>
      <c r="AB691">
        <v>1</v>
      </c>
      <c r="AC691">
        <v>0</v>
      </c>
      <c r="AD691">
        <v>0</v>
      </c>
      <c r="AE691">
        <v>0</v>
      </c>
    </row>
    <row r="692" spans="1:31" x14ac:dyDescent="0.3">
      <c r="A692" t="s">
        <v>556</v>
      </c>
      <c r="B692" t="s">
        <v>3790</v>
      </c>
      <c r="C692" t="s">
        <v>262</v>
      </c>
      <c r="D692" t="s">
        <v>3791</v>
      </c>
      <c r="E692" t="s">
        <v>12113</v>
      </c>
      <c r="F692" t="s">
        <v>1417</v>
      </c>
      <c r="G692" t="s">
        <v>2896</v>
      </c>
      <c r="I692" t="s">
        <v>461</v>
      </c>
      <c r="J692" t="s">
        <v>266</v>
      </c>
      <c r="K692" t="s">
        <v>3598</v>
      </c>
      <c r="L692" t="s">
        <v>3792</v>
      </c>
      <c r="M692" t="s">
        <v>555</v>
      </c>
      <c r="N692" t="s">
        <v>556</v>
      </c>
      <c r="O692">
        <v>1</v>
      </c>
      <c r="P692" t="s">
        <v>282</v>
      </c>
      <c r="Q692">
        <v>1</v>
      </c>
      <c r="S692">
        <v>1</v>
      </c>
      <c r="T692" s="108">
        <v>1</v>
      </c>
      <c r="U692">
        <v>1</v>
      </c>
      <c r="V692" t="s">
        <v>270</v>
      </c>
      <c r="W692" t="s">
        <v>167</v>
      </c>
      <c r="X692">
        <v>1</v>
      </c>
      <c r="Y692">
        <v>0</v>
      </c>
      <c r="Z692">
        <v>1</v>
      </c>
      <c r="AA692">
        <v>0</v>
      </c>
      <c r="AB692">
        <v>0</v>
      </c>
      <c r="AC692">
        <v>0</v>
      </c>
      <c r="AD692">
        <v>0</v>
      </c>
      <c r="AE692">
        <v>0</v>
      </c>
    </row>
    <row r="693" spans="1:31" x14ac:dyDescent="0.3">
      <c r="A693" t="s">
        <v>556</v>
      </c>
      <c r="B693" t="s">
        <v>3790</v>
      </c>
      <c r="C693" t="s">
        <v>262</v>
      </c>
      <c r="D693" t="s">
        <v>3791</v>
      </c>
      <c r="E693" t="s">
        <v>12113</v>
      </c>
      <c r="F693" t="s">
        <v>1417</v>
      </c>
      <c r="G693" t="s">
        <v>2896</v>
      </c>
      <c r="I693" t="s">
        <v>461</v>
      </c>
      <c r="J693" t="s">
        <v>266</v>
      </c>
      <c r="K693" t="s">
        <v>3598</v>
      </c>
      <c r="L693" t="s">
        <v>3792</v>
      </c>
      <c r="M693" t="s">
        <v>557</v>
      </c>
      <c r="N693" t="s">
        <v>556</v>
      </c>
      <c r="O693">
        <v>2</v>
      </c>
      <c r="P693" t="s">
        <v>272</v>
      </c>
      <c r="Q693">
        <v>1</v>
      </c>
      <c r="S693">
        <v>1</v>
      </c>
      <c r="T693" s="108">
        <v>1</v>
      </c>
      <c r="U693">
        <v>1</v>
      </c>
      <c r="V693" t="s">
        <v>270</v>
      </c>
      <c r="W693" t="s">
        <v>167</v>
      </c>
      <c r="X693">
        <v>1</v>
      </c>
      <c r="Y693">
        <v>0</v>
      </c>
      <c r="Z693">
        <v>0</v>
      </c>
      <c r="AA693">
        <v>0</v>
      </c>
      <c r="AB693">
        <v>1</v>
      </c>
      <c r="AC693">
        <v>0</v>
      </c>
      <c r="AD693">
        <v>0</v>
      </c>
      <c r="AE693">
        <v>0</v>
      </c>
    </row>
    <row r="694" spans="1:31" x14ac:dyDescent="0.3">
      <c r="A694" t="s">
        <v>556</v>
      </c>
      <c r="B694" t="s">
        <v>3790</v>
      </c>
      <c r="C694" t="s">
        <v>262</v>
      </c>
      <c r="D694" t="s">
        <v>3791</v>
      </c>
      <c r="E694" t="s">
        <v>12113</v>
      </c>
      <c r="F694" t="s">
        <v>1417</v>
      </c>
      <c r="G694" t="s">
        <v>2896</v>
      </c>
      <c r="I694" t="s">
        <v>461</v>
      </c>
      <c r="J694" t="s">
        <v>266</v>
      </c>
      <c r="K694" t="s">
        <v>3598</v>
      </c>
      <c r="L694" t="s">
        <v>3792</v>
      </c>
      <c r="M694" t="s">
        <v>557</v>
      </c>
      <c r="N694" t="s">
        <v>556</v>
      </c>
      <c r="O694">
        <v>20</v>
      </c>
      <c r="P694" t="s">
        <v>425</v>
      </c>
      <c r="Q694">
        <v>0.32</v>
      </c>
      <c r="S694">
        <v>1</v>
      </c>
      <c r="T694" s="108">
        <v>0.32</v>
      </c>
      <c r="U694">
        <v>1</v>
      </c>
      <c r="V694" t="s">
        <v>270</v>
      </c>
      <c r="W694" t="s">
        <v>167</v>
      </c>
      <c r="X694">
        <v>1</v>
      </c>
      <c r="Y694">
        <v>0</v>
      </c>
      <c r="Z694">
        <v>0</v>
      </c>
      <c r="AA694">
        <v>0</v>
      </c>
      <c r="AB694">
        <v>1</v>
      </c>
      <c r="AC694">
        <v>0</v>
      </c>
      <c r="AD694">
        <v>0</v>
      </c>
      <c r="AE694">
        <v>0</v>
      </c>
    </row>
    <row r="695" spans="1:31" x14ac:dyDescent="0.3">
      <c r="A695" t="s">
        <v>556</v>
      </c>
      <c r="B695" t="s">
        <v>3798</v>
      </c>
      <c r="C695" t="s">
        <v>262</v>
      </c>
      <c r="D695" t="s">
        <v>3799</v>
      </c>
      <c r="E695" t="s">
        <v>12114</v>
      </c>
      <c r="F695" t="s">
        <v>3800</v>
      </c>
      <c r="G695" t="s">
        <v>2896</v>
      </c>
      <c r="I695" t="s">
        <v>461</v>
      </c>
      <c r="J695" t="s">
        <v>266</v>
      </c>
      <c r="K695" t="s">
        <v>3615</v>
      </c>
      <c r="L695" t="s">
        <v>3801</v>
      </c>
      <c r="M695" t="s">
        <v>555</v>
      </c>
      <c r="N695" t="s">
        <v>556</v>
      </c>
      <c r="O695">
        <v>1</v>
      </c>
      <c r="P695" t="s">
        <v>266</v>
      </c>
      <c r="Q695">
        <v>0.32</v>
      </c>
      <c r="S695">
        <v>1</v>
      </c>
      <c r="T695" s="108">
        <v>0.32</v>
      </c>
      <c r="U695">
        <v>1</v>
      </c>
      <c r="V695" t="s">
        <v>270</v>
      </c>
      <c r="W695" t="s">
        <v>167</v>
      </c>
      <c r="X695">
        <v>1</v>
      </c>
      <c r="Y695">
        <v>0</v>
      </c>
      <c r="Z695">
        <v>1</v>
      </c>
      <c r="AA695">
        <v>0</v>
      </c>
      <c r="AB695">
        <v>0</v>
      </c>
      <c r="AC695">
        <v>0</v>
      </c>
      <c r="AD695">
        <v>0</v>
      </c>
      <c r="AE695">
        <v>0</v>
      </c>
    </row>
    <row r="696" spans="1:31" x14ac:dyDescent="0.3">
      <c r="A696" t="s">
        <v>556</v>
      </c>
      <c r="B696" t="s">
        <v>27117</v>
      </c>
      <c r="C696" t="s">
        <v>274</v>
      </c>
      <c r="D696" t="s">
        <v>27118</v>
      </c>
      <c r="E696" t="s">
        <v>12081</v>
      </c>
      <c r="F696" t="s">
        <v>3855</v>
      </c>
      <c r="G696" t="s">
        <v>9307</v>
      </c>
      <c r="I696" t="s">
        <v>461</v>
      </c>
      <c r="J696" t="s">
        <v>266</v>
      </c>
      <c r="K696" t="s">
        <v>3856</v>
      </c>
      <c r="L696" t="s">
        <v>27119</v>
      </c>
      <c r="M696" t="s">
        <v>555</v>
      </c>
      <c r="N696" t="s">
        <v>556</v>
      </c>
      <c r="O696">
        <v>1</v>
      </c>
      <c r="P696" t="s">
        <v>282</v>
      </c>
      <c r="Q696">
        <v>3</v>
      </c>
      <c r="S696">
        <v>3</v>
      </c>
      <c r="T696" s="108">
        <v>9</v>
      </c>
      <c r="U696">
        <v>1</v>
      </c>
      <c r="V696" t="s">
        <v>270</v>
      </c>
      <c r="W696" t="s">
        <v>167</v>
      </c>
      <c r="X696">
        <v>1</v>
      </c>
      <c r="Y696">
        <v>1</v>
      </c>
      <c r="Z696">
        <v>0</v>
      </c>
      <c r="AA696">
        <v>1</v>
      </c>
      <c r="AB696">
        <v>0</v>
      </c>
      <c r="AC696">
        <v>1</v>
      </c>
      <c r="AD696">
        <v>0</v>
      </c>
      <c r="AE696">
        <v>0</v>
      </c>
    </row>
    <row r="697" spans="1:31" x14ac:dyDescent="0.3">
      <c r="A697" t="s">
        <v>556</v>
      </c>
      <c r="B697" t="s">
        <v>27117</v>
      </c>
      <c r="C697" t="s">
        <v>274</v>
      </c>
      <c r="D697" t="s">
        <v>27118</v>
      </c>
      <c r="E697" t="s">
        <v>12081</v>
      </c>
      <c r="F697" t="s">
        <v>3855</v>
      </c>
      <c r="G697" t="s">
        <v>9307</v>
      </c>
      <c r="I697" t="s">
        <v>461</v>
      </c>
      <c r="J697" t="s">
        <v>266</v>
      </c>
      <c r="K697" t="s">
        <v>3856</v>
      </c>
      <c r="L697" t="s">
        <v>27119</v>
      </c>
      <c r="M697" t="s">
        <v>557</v>
      </c>
      <c r="N697" t="s">
        <v>556</v>
      </c>
      <c r="O697">
        <v>2</v>
      </c>
      <c r="P697" t="s">
        <v>288</v>
      </c>
      <c r="Q697">
        <v>0.48</v>
      </c>
      <c r="S697">
        <v>2</v>
      </c>
      <c r="T697" s="108">
        <v>0.96</v>
      </c>
      <c r="U697">
        <v>1</v>
      </c>
      <c r="V697" t="s">
        <v>270</v>
      </c>
      <c r="W697" t="s">
        <v>167</v>
      </c>
      <c r="X697">
        <v>2</v>
      </c>
      <c r="Y697">
        <v>0</v>
      </c>
      <c r="Z697">
        <v>2</v>
      </c>
      <c r="AA697">
        <v>0</v>
      </c>
      <c r="AB697">
        <v>0</v>
      </c>
      <c r="AC697">
        <v>0</v>
      </c>
      <c r="AD697">
        <v>0</v>
      </c>
      <c r="AE697">
        <v>0</v>
      </c>
    </row>
    <row r="698" spans="1:31" x14ac:dyDescent="0.3">
      <c r="A698" t="s">
        <v>556</v>
      </c>
      <c r="B698" t="s">
        <v>27117</v>
      </c>
      <c r="C698" t="s">
        <v>274</v>
      </c>
      <c r="D698" t="s">
        <v>27118</v>
      </c>
      <c r="E698" t="s">
        <v>12081</v>
      </c>
      <c r="F698" t="s">
        <v>3855</v>
      </c>
      <c r="G698" t="s">
        <v>9307</v>
      </c>
      <c r="I698" t="s">
        <v>461</v>
      </c>
      <c r="J698" t="s">
        <v>266</v>
      </c>
      <c r="K698" t="s">
        <v>3856</v>
      </c>
      <c r="L698" t="s">
        <v>27119</v>
      </c>
      <c r="M698" t="s">
        <v>557</v>
      </c>
      <c r="N698" t="s">
        <v>556</v>
      </c>
      <c r="O698">
        <v>17</v>
      </c>
      <c r="P698" t="s">
        <v>425</v>
      </c>
      <c r="Q698">
        <v>0.32</v>
      </c>
      <c r="S698">
        <v>6</v>
      </c>
      <c r="T698" s="108">
        <v>1.92</v>
      </c>
      <c r="U698">
        <v>1</v>
      </c>
      <c r="V698" t="s">
        <v>270</v>
      </c>
      <c r="W698" t="s">
        <v>167</v>
      </c>
      <c r="X698">
        <v>2</v>
      </c>
      <c r="Y698">
        <v>2</v>
      </c>
      <c r="Z698">
        <v>0</v>
      </c>
      <c r="AA698">
        <v>2</v>
      </c>
      <c r="AB698">
        <v>0</v>
      </c>
      <c r="AC698">
        <v>2</v>
      </c>
      <c r="AD698">
        <v>0</v>
      </c>
      <c r="AE698">
        <v>0</v>
      </c>
    </row>
    <row r="699" spans="1:31" x14ac:dyDescent="0.3">
      <c r="A699" t="s">
        <v>556</v>
      </c>
      <c r="B699" t="s">
        <v>27117</v>
      </c>
      <c r="C699" t="s">
        <v>274</v>
      </c>
      <c r="D699" t="s">
        <v>27118</v>
      </c>
      <c r="E699" t="s">
        <v>12081</v>
      </c>
      <c r="F699" t="s">
        <v>3855</v>
      </c>
      <c r="G699" t="s">
        <v>9307</v>
      </c>
      <c r="I699" t="s">
        <v>461</v>
      </c>
      <c r="J699" t="s">
        <v>266</v>
      </c>
      <c r="K699" t="s">
        <v>3856</v>
      </c>
      <c r="L699" t="s">
        <v>27119</v>
      </c>
      <c r="M699" t="s">
        <v>557</v>
      </c>
      <c r="N699" t="s">
        <v>556</v>
      </c>
      <c r="O699">
        <v>17</v>
      </c>
      <c r="P699" t="s">
        <v>425</v>
      </c>
      <c r="Q699">
        <v>0.48</v>
      </c>
      <c r="S699">
        <v>1</v>
      </c>
      <c r="T699" s="108">
        <v>0.48</v>
      </c>
      <c r="U699">
        <v>1</v>
      </c>
      <c r="V699" t="s">
        <v>270</v>
      </c>
      <c r="W699" t="s">
        <v>167</v>
      </c>
      <c r="X699">
        <v>1</v>
      </c>
      <c r="Y699">
        <v>0</v>
      </c>
      <c r="Z699">
        <v>0</v>
      </c>
      <c r="AA699">
        <v>1</v>
      </c>
      <c r="AB699">
        <v>0</v>
      </c>
      <c r="AC699">
        <v>0</v>
      </c>
      <c r="AD699">
        <v>0</v>
      </c>
      <c r="AE699">
        <v>0</v>
      </c>
    </row>
    <row r="700" spans="1:31" x14ac:dyDescent="0.3">
      <c r="A700" t="s">
        <v>556</v>
      </c>
      <c r="B700" t="s">
        <v>3884</v>
      </c>
      <c r="C700" t="s">
        <v>262</v>
      </c>
      <c r="D700" t="s">
        <v>16055</v>
      </c>
      <c r="E700" t="s">
        <v>12287</v>
      </c>
      <c r="F700" t="s">
        <v>3885</v>
      </c>
      <c r="G700" t="s">
        <v>9368</v>
      </c>
      <c r="I700" t="s">
        <v>461</v>
      </c>
      <c r="J700" t="s">
        <v>266</v>
      </c>
      <c r="K700" t="s">
        <v>3886</v>
      </c>
      <c r="L700" t="s">
        <v>3887</v>
      </c>
      <c r="M700" t="s">
        <v>555</v>
      </c>
      <c r="N700" t="s">
        <v>556</v>
      </c>
      <c r="O700">
        <v>1</v>
      </c>
      <c r="P700" t="s">
        <v>282</v>
      </c>
      <c r="Q700">
        <v>4</v>
      </c>
      <c r="S700">
        <v>4</v>
      </c>
      <c r="T700" s="108">
        <v>16</v>
      </c>
      <c r="U700">
        <v>1</v>
      </c>
      <c r="V700" t="s">
        <v>270</v>
      </c>
      <c r="W700" t="s">
        <v>167</v>
      </c>
      <c r="X700">
        <v>1</v>
      </c>
      <c r="Y700">
        <v>1</v>
      </c>
      <c r="Z700">
        <v>1</v>
      </c>
      <c r="AA700">
        <v>1</v>
      </c>
      <c r="AB700">
        <v>0</v>
      </c>
      <c r="AC700">
        <v>1</v>
      </c>
      <c r="AD700">
        <v>0</v>
      </c>
      <c r="AE700">
        <v>0</v>
      </c>
    </row>
    <row r="701" spans="1:31" x14ac:dyDescent="0.3">
      <c r="A701" t="s">
        <v>556</v>
      </c>
      <c r="B701" t="s">
        <v>3884</v>
      </c>
      <c r="C701" t="s">
        <v>262</v>
      </c>
      <c r="D701" t="s">
        <v>16055</v>
      </c>
      <c r="E701" t="s">
        <v>12287</v>
      </c>
      <c r="F701" t="s">
        <v>3885</v>
      </c>
      <c r="G701" t="s">
        <v>9368</v>
      </c>
      <c r="I701" t="s">
        <v>461</v>
      </c>
      <c r="J701" t="s">
        <v>266</v>
      </c>
      <c r="K701" t="s">
        <v>3886</v>
      </c>
      <c r="L701" t="s">
        <v>3887</v>
      </c>
      <c r="M701" t="s">
        <v>557</v>
      </c>
      <c r="N701" t="s">
        <v>556</v>
      </c>
      <c r="O701">
        <v>2</v>
      </c>
      <c r="P701" t="s">
        <v>272</v>
      </c>
      <c r="Q701">
        <v>4</v>
      </c>
      <c r="S701">
        <v>4</v>
      </c>
      <c r="T701" s="108">
        <v>16</v>
      </c>
      <c r="U701">
        <v>1</v>
      </c>
      <c r="V701" t="s">
        <v>270</v>
      </c>
      <c r="W701" t="s">
        <v>167</v>
      </c>
      <c r="X701">
        <v>1</v>
      </c>
      <c r="Y701">
        <v>1</v>
      </c>
      <c r="Z701">
        <v>0</v>
      </c>
      <c r="AA701">
        <v>1</v>
      </c>
      <c r="AB701">
        <v>1</v>
      </c>
      <c r="AC701">
        <v>1</v>
      </c>
      <c r="AD701">
        <v>0</v>
      </c>
      <c r="AE701">
        <v>0</v>
      </c>
    </row>
    <row r="702" spans="1:31" x14ac:dyDescent="0.3">
      <c r="A702" t="s">
        <v>556</v>
      </c>
      <c r="B702" t="s">
        <v>3884</v>
      </c>
      <c r="C702" t="s">
        <v>262</v>
      </c>
      <c r="D702" t="s">
        <v>16055</v>
      </c>
      <c r="E702" t="s">
        <v>12287</v>
      </c>
      <c r="F702" t="s">
        <v>3885</v>
      </c>
      <c r="G702" t="s">
        <v>9368</v>
      </c>
      <c r="I702" t="s">
        <v>461</v>
      </c>
      <c r="J702" t="s">
        <v>266</v>
      </c>
      <c r="K702" t="s">
        <v>3886</v>
      </c>
      <c r="L702" t="s">
        <v>3887</v>
      </c>
      <c r="M702" t="s">
        <v>557</v>
      </c>
      <c r="N702" t="s">
        <v>556</v>
      </c>
      <c r="O702">
        <v>17</v>
      </c>
      <c r="P702" t="s">
        <v>273</v>
      </c>
      <c r="Q702">
        <v>0.32</v>
      </c>
      <c r="S702">
        <v>4</v>
      </c>
      <c r="T702" s="108">
        <v>1.28</v>
      </c>
      <c r="U702">
        <v>1</v>
      </c>
      <c r="V702" t="s">
        <v>270</v>
      </c>
      <c r="W702" t="s">
        <v>167</v>
      </c>
      <c r="X702">
        <v>4</v>
      </c>
      <c r="Y702">
        <v>4</v>
      </c>
      <c r="Z702">
        <v>0</v>
      </c>
      <c r="AA702">
        <v>0</v>
      </c>
      <c r="AB702">
        <v>0</v>
      </c>
      <c r="AC702">
        <v>0</v>
      </c>
      <c r="AD702">
        <v>0</v>
      </c>
      <c r="AE702">
        <v>0</v>
      </c>
    </row>
    <row r="703" spans="1:31" x14ac:dyDescent="0.3">
      <c r="A703" t="s">
        <v>556</v>
      </c>
      <c r="B703" t="s">
        <v>3899</v>
      </c>
      <c r="C703" t="s">
        <v>262</v>
      </c>
      <c r="D703" t="s">
        <v>3900</v>
      </c>
      <c r="E703" t="s">
        <v>12205</v>
      </c>
      <c r="F703" t="s">
        <v>3901</v>
      </c>
      <c r="G703" t="s">
        <v>2307</v>
      </c>
      <c r="I703" t="s">
        <v>461</v>
      </c>
      <c r="J703" t="s">
        <v>266</v>
      </c>
      <c r="K703" t="s">
        <v>2887</v>
      </c>
      <c r="L703" t="s">
        <v>3902</v>
      </c>
      <c r="M703" t="s">
        <v>555</v>
      </c>
      <c r="N703" t="s">
        <v>556</v>
      </c>
      <c r="O703">
        <v>1</v>
      </c>
      <c r="P703" t="s">
        <v>266</v>
      </c>
      <c r="Q703">
        <v>0.32</v>
      </c>
      <c r="S703">
        <v>1</v>
      </c>
      <c r="T703" s="108">
        <v>0.32</v>
      </c>
      <c r="U703">
        <v>1</v>
      </c>
      <c r="V703" t="s">
        <v>270</v>
      </c>
      <c r="W703" t="s">
        <v>167</v>
      </c>
      <c r="X703">
        <v>1</v>
      </c>
      <c r="Y703">
        <v>0</v>
      </c>
      <c r="Z703">
        <v>1</v>
      </c>
      <c r="AA703">
        <v>0</v>
      </c>
      <c r="AB703">
        <v>0</v>
      </c>
      <c r="AC703">
        <v>0</v>
      </c>
      <c r="AD703">
        <v>0</v>
      </c>
      <c r="AE703">
        <v>0</v>
      </c>
    </row>
    <row r="704" spans="1:31" x14ac:dyDescent="0.3">
      <c r="A704" t="s">
        <v>556</v>
      </c>
      <c r="B704" t="s">
        <v>3899</v>
      </c>
      <c r="C704" t="s">
        <v>262</v>
      </c>
      <c r="D704" t="s">
        <v>3900</v>
      </c>
      <c r="E704" t="s">
        <v>12205</v>
      </c>
      <c r="F704" t="s">
        <v>3901</v>
      </c>
      <c r="G704" t="s">
        <v>2307</v>
      </c>
      <c r="I704" t="s">
        <v>461</v>
      </c>
      <c r="J704" t="s">
        <v>266</v>
      </c>
      <c r="K704" t="s">
        <v>2887</v>
      </c>
      <c r="L704" t="s">
        <v>3902</v>
      </c>
      <c r="M704" t="s">
        <v>557</v>
      </c>
      <c r="N704" t="s">
        <v>556</v>
      </c>
      <c r="O704">
        <v>2</v>
      </c>
      <c r="P704" t="s">
        <v>288</v>
      </c>
      <c r="Q704">
        <v>0.48</v>
      </c>
      <c r="S704">
        <v>1</v>
      </c>
      <c r="T704" s="108">
        <v>0.48</v>
      </c>
      <c r="U704">
        <v>1</v>
      </c>
      <c r="V704" t="s">
        <v>270</v>
      </c>
      <c r="W704" t="s">
        <v>167</v>
      </c>
      <c r="X704">
        <v>1</v>
      </c>
      <c r="Y704">
        <v>0</v>
      </c>
      <c r="Z704">
        <v>0</v>
      </c>
      <c r="AA704">
        <v>0</v>
      </c>
      <c r="AB704">
        <v>0</v>
      </c>
      <c r="AC704">
        <v>1</v>
      </c>
      <c r="AD704">
        <v>0</v>
      </c>
      <c r="AE704">
        <v>0</v>
      </c>
    </row>
    <row r="705" spans="1:31" x14ac:dyDescent="0.3">
      <c r="A705" t="s">
        <v>556</v>
      </c>
      <c r="B705" t="s">
        <v>3899</v>
      </c>
      <c r="C705" t="s">
        <v>262</v>
      </c>
      <c r="D705" t="s">
        <v>3900</v>
      </c>
      <c r="E705" t="s">
        <v>12205</v>
      </c>
      <c r="F705" t="s">
        <v>3901</v>
      </c>
      <c r="G705" t="s">
        <v>2307</v>
      </c>
      <c r="I705" t="s">
        <v>461</v>
      </c>
      <c r="J705" t="s">
        <v>266</v>
      </c>
      <c r="K705" t="s">
        <v>2887</v>
      </c>
      <c r="L705" t="s">
        <v>3902</v>
      </c>
      <c r="M705" t="s">
        <v>557</v>
      </c>
      <c r="N705" t="s">
        <v>556</v>
      </c>
      <c r="O705">
        <v>17</v>
      </c>
      <c r="P705" t="s">
        <v>273</v>
      </c>
      <c r="Q705">
        <v>0.48</v>
      </c>
      <c r="S705">
        <v>1</v>
      </c>
      <c r="T705" s="108">
        <v>0.48</v>
      </c>
      <c r="U705">
        <v>1</v>
      </c>
      <c r="V705" t="s">
        <v>270</v>
      </c>
      <c r="W705" t="s">
        <v>167</v>
      </c>
      <c r="X705">
        <v>1</v>
      </c>
      <c r="Y705">
        <v>1</v>
      </c>
      <c r="Z705">
        <v>0</v>
      </c>
      <c r="AA705">
        <v>0</v>
      </c>
      <c r="AB705">
        <v>0</v>
      </c>
      <c r="AC705">
        <v>0</v>
      </c>
      <c r="AD705">
        <v>0</v>
      </c>
      <c r="AE705">
        <v>0</v>
      </c>
    </row>
    <row r="706" spans="1:31" x14ac:dyDescent="0.3">
      <c r="A706" t="s">
        <v>556</v>
      </c>
      <c r="B706" t="s">
        <v>3967</v>
      </c>
      <c r="C706" t="s">
        <v>262</v>
      </c>
      <c r="D706" t="s">
        <v>3968</v>
      </c>
      <c r="E706" t="s">
        <v>12121</v>
      </c>
      <c r="F706" t="s">
        <v>3969</v>
      </c>
      <c r="G706" t="s">
        <v>2896</v>
      </c>
      <c r="I706" t="s">
        <v>461</v>
      </c>
      <c r="J706" t="s">
        <v>266</v>
      </c>
      <c r="K706" t="s">
        <v>3960</v>
      </c>
      <c r="L706" t="s">
        <v>17421</v>
      </c>
      <c r="M706" t="s">
        <v>555</v>
      </c>
      <c r="N706" t="s">
        <v>556</v>
      </c>
      <c r="O706">
        <v>1</v>
      </c>
      <c r="P706" t="s">
        <v>282</v>
      </c>
      <c r="Q706">
        <v>4</v>
      </c>
      <c r="S706">
        <v>5</v>
      </c>
      <c r="T706" s="108">
        <v>20</v>
      </c>
      <c r="U706">
        <v>1</v>
      </c>
      <c r="V706" t="s">
        <v>270</v>
      </c>
      <c r="W706" t="s">
        <v>167</v>
      </c>
      <c r="X706">
        <v>1</v>
      </c>
      <c r="Y706">
        <v>1</v>
      </c>
      <c r="Z706">
        <v>1</v>
      </c>
      <c r="AA706">
        <v>0</v>
      </c>
      <c r="AB706">
        <v>1</v>
      </c>
      <c r="AC706">
        <v>1</v>
      </c>
      <c r="AD706">
        <v>1</v>
      </c>
      <c r="AE706">
        <v>0</v>
      </c>
    </row>
    <row r="707" spans="1:31" x14ac:dyDescent="0.3">
      <c r="A707" t="s">
        <v>556</v>
      </c>
      <c r="B707" t="s">
        <v>4446</v>
      </c>
      <c r="C707" t="s">
        <v>262</v>
      </c>
      <c r="D707" t="s">
        <v>4447</v>
      </c>
      <c r="E707" t="s">
        <v>12235</v>
      </c>
      <c r="F707" t="s">
        <v>4440</v>
      </c>
      <c r="G707" t="s">
        <v>2771</v>
      </c>
      <c r="I707" t="s">
        <v>461</v>
      </c>
      <c r="J707" t="s">
        <v>266</v>
      </c>
      <c r="K707" t="s">
        <v>4448</v>
      </c>
      <c r="L707" t="s">
        <v>4449</v>
      </c>
      <c r="M707" t="s">
        <v>555</v>
      </c>
      <c r="N707" t="s">
        <v>556</v>
      </c>
      <c r="O707">
        <v>1</v>
      </c>
      <c r="P707" t="s">
        <v>282</v>
      </c>
      <c r="Q707">
        <v>2</v>
      </c>
      <c r="S707">
        <v>1</v>
      </c>
      <c r="T707" s="108">
        <v>2</v>
      </c>
      <c r="U707">
        <v>1</v>
      </c>
      <c r="V707" t="s">
        <v>270</v>
      </c>
      <c r="W707" t="s">
        <v>167</v>
      </c>
      <c r="X707">
        <v>1</v>
      </c>
      <c r="Y707">
        <v>0</v>
      </c>
      <c r="Z707">
        <v>0</v>
      </c>
      <c r="AA707">
        <v>1</v>
      </c>
      <c r="AB707">
        <v>0</v>
      </c>
      <c r="AC707">
        <v>0</v>
      </c>
      <c r="AD707">
        <v>0</v>
      </c>
      <c r="AE707">
        <v>0</v>
      </c>
    </row>
    <row r="708" spans="1:31" x14ac:dyDescent="0.3">
      <c r="A708" t="s">
        <v>556</v>
      </c>
      <c r="B708" t="s">
        <v>4446</v>
      </c>
      <c r="C708" t="s">
        <v>262</v>
      </c>
      <c r="D708" t="s">
        <v>4447</v>
      </c>
      <c r="E708" t="s">
        <v>12235</v>
      </c>
      <c r="F708" t="s">
        <v>4440</v>
      </c>
      <c r="G708" t="s">
        <v>2771</v>
      </c>
      <c r="I708" t="s">
        <v>461</v>
      </c>
      <c r="J708" t="s">
        <v>266</v>
      </c>
      <c r="K708" t="s">
        <v>4448</v>
      </c>
      <c r="L708" t="s">
        <v>4449</v>
      </c>
      <c r="M708" t="s">
        <v>557</v>
      </c>
      <c r="N708" t="s">
        <v>556</v>
      </c>
      <c r="O708">
        <v>2</v>
      </c>
      <c r="P708" t="s">
        <v>272</v>
      </c>
      <c r="Q708">
        <v>4</v>
      </c>
      <c r="S708">
        <v>1</v>
      </c>
      <c r="T708" s="108">
        <v>4</v>
      </c>
      <c r="U708">
        <v>1</v>
      </c>
      <c r="V708" t="s">
        <v>270</v>
      </c>
      <c r="W708" t="s">
        <v>167</v>
      </c>
      <c r="X708">
        <v>1</v>
      </c>
      <c r="Y708">
        <v>0</v>
      </c>
      <c r="Z708">
        <v>0</v>
      </c>
      <c r="AA708">
        <v>1</v>
      </c>
      <c r="AB708">
        <v>0</v>
      </c>
      <c r="AC708">
        <v>0</v>
      </c>
      <c r="AD708">
        <v>0</v>
      </c>
      <c r="AE708">
        <v>0</v>
      </c>
    </row>
    <row r="709" spans="1:31" x14ac:dyDescent="0.3">
      <c r="A709" t="s">
        <v>556</v>
      </c>
      <c r="B709" t="s">
        <v>4130</v>
      </c>
      <c r="C709" t="s">
        <v>262</v>
      </c>
      <c r="D709" t="s">
        <v>4131</v>
      </c>
      <c r="E709" t="s">
        <v>12129</v>
      </c>
      <c r="F709" t="s">
        <v>4132</v>
      </c>
      <c r="G709" t="s">
        <v>2896</v>
      </c>
      <c r="I709" t="s">
        <v>461</v>
      </c>
      <c r="J709" t="s">
        <v>266</v>
      </c>
      <c r="K709" t="s">
        <v>4060</v>
      </c>
      <c r="L709" t="s">
        <v>19642</v>
      </c>
      <c r="M709" t="s">
        <v>557</v>
      </c>
      <c r="N709" t="s">
        <v>556</v>
      </c>
      <c r="O709">
        <v>2</v>
      </c>
      <c r="P709" t="s">
        <v>288</v>
      </c>
      <c r="Q709">
        <v>0.48</v>
      </c>
      <c r="S709">
        <v>2</v>
      </c>
      <c r="T709" s="108">
        <v>0.96</v>
      </c>
      <c r="U709">
        <v>1</v>
      </c>
      <c r="V709" t="s">
        <v>270</v>
      </c>
      <c r="W709" t="s">
        <v>167</v>
      </c>
      <c r="X709">
        <v>1</v>
      </c>
      <c r="Y709">
        <v>0</v>
      </c>
      <c r="Z709">
        <v>1</v>
      </c>
      <c r="AA709">
        <v>0</v>
      </c>
      <c r="AB709">
        <v>0</v>
      </c>
      <c r="AC709">
        <v>1</v>
      </c>
      <c r="AD709">
        <v>0</v>
      </c>
      <c r="AE709">
        <v>0</v>
      </c>
    </row>
    <row r="710" spans="1:31" x14ac:dyDescent="0.3">
      <c r="A710" t="s">
        <v>556</v>
      </c>
      <c r="B710" t="s">
        <v>4130</v>
      </c>
      <c r="C710" t="s">
        <v>262</v>
      </c>
      <c r="D710" t="s">
        <v>4131</v>
      </c>
      <c r="E710" t="s">
        <v>12129</v>
      </c>
      <c r="F710" t="s">
        <v>4132</v>
      </c>
      <c r="G710" t="s">
        <v>2896</v>
      </c>
      <c r="I710" t="s">
        <v>461</v>
      </c>
      <c r="J710" t="s">
        <v>266</v>
      </c>
      <c r="K710" t="s">
        <v>4060</v>
      </c>
      <c r="L710" t="s">
        <v>19642</v>
      </c>
      <c r="M710" t="s">
        <v>557</v>
      </c>
      <c r="N710" t="s">
        <v>556</v>
      </c>
      <c r="O710">
        <v>2</v>
      </c>
      <c r="P710" t="s">
        <v>288</v>
      </c>
      <c r="Q710">
        <v>0.48</v>
      </c>
      <c r="S710">
        <v>2</v>
      </c>
      <c r="T710" s="108">
        <v>0.96</v>
      </c>
      <c r="U710">
        <v>1</v>
      </c>
      <c r="V710" t="s">
        <v>270</v>
      </c>
      <c r="W710" t="s">
        <v>167</v>
      </c>
      <c r="X710">
        <v>1</v>
      </c>
      <c r="Y710">
        <v>0</v>
      </c>
      <c r="Z710">
        <v>1</v>
      </c>
      <c r="AA710">
        <v>0</v>
      </c>
      <c r="AB710">
        <v>0</v>
      </c>
      <c r="AC710">
        <v>1</v>
      </c>
      <c r="AD710">
        <v>0</v>
      </c>
      <c r="AE710">
        <v>0</v>
      </c>
    </row>
    <row r="711" spans="1:31" x14ac:dyDescent="0.3">
      <c r="A711" t="s">
        <v>556</v>
      </c>
      <c r="B711" t="s">
        <v>4130</v>
      </c>
      <c r="C711" t="s">
        <v>262</v>
      </c>
      <c r="D711" t="s">
        <v>4131</v>
      </c>
      <c r="E711" t="s">
        <v>12129</v>
      </c>
      <c r="F711" t="s">
        <v>4132</v>
      </c>
      <c r="G711" t="s">
        <v>2896</v>
      </c>
      <c r="I711" t="s">
        <v>461</v>
      </c>
      <c r="J711" t="s">
        <v>266</v>
      </c>
      <c r="K711" t="s">
        <v>4060</v>
      </c>
      <c r="L711" t="s">
        <v>19642</v>
      </c>
      <c r="M711" t="s">
        <v>555</v>
      </c>
      <c r="N711" t="s">
        <v>556</v>
      </c>
      <c r="O711">
        <v>1</v>
      </c>
      <c r="P711" t="s">
        <v>266</v>
      </c>
      <c r="Q711">
        <v>0.48</v>
      </c>
      <c r="S711">
        <v>1</v>
      </c>
      <c r="T711" s="108">
        <v>0.48</v>
      </c>
      <c r="U711">
        <v>1</v>
      </c>
      <c r="V711" t="s">
        <v>270</v>
      </c>
      <c r="W711" t="s">
        <v>167</v>
      </c>
      <c r="X711">
        <v>1</v>
      </c>
      <c r="Y711">
        <v>0</v>
      </c>
      <c r="Z711">
        <v>0</v>
      </c>
      <c r="AA711">
        <v>0</v>
      </c>
      <c r="AB711">
        <v>0</v>
      </c>
      <c r="AC711">
        <v>1</v>
      </c>
      <c r="AD711">
        <v>0</v>
      </c>
      <c r="AE711">
        <v>0</v>
      </c>
    </row>
    <row r="712" spans="1:31" x14ac:dyDescent="0.3">
      <c r="A712" t="s">
        <v>556</v>
      </c>
      <c r="B712" t="s">
        <v>4701</v>
      </c>
      <c r="C712" t="s">
        <v>274</v>
      </c>
      <c r="D712" t="s">
        <v>4702</v>
      </c>
      <c r="E712" t="s">
        <v>11999</v>
      </c>
      <c r="F712" t="s">
        <v>1441</v>
      </c>
      <c r="G712" t="s">
        <v>9367</v>
      </c>
      <c r="I712" t="s">
        <v>461</v>
      </c>
      <c r="J712" t="s">
        <v>266</v>
      </c>
      <c r="K712" t="s">
        <v>4703</v>
      </c>
      <c r="L712" t="s">
        <v>17347</v>
      </c>
      <c r="M712" t="s">
        <v>555</v>
      </c>
      <c r="N712" t="s">
        <v>556</v>
      </c>
      <c r="O712">
        <v>1</v>
      </c>
      <c r="P712" t="s">
        <v>282</v>
      </c>
      <c r="Q712">
        <v>4</v>
      </c>
      <c r="S712">
        <v>1</v>
      </c>
      <c r="T712" s="108">
        <v>4</v>
      </c>
      <c r="U712">
        <v>1</v>
      </c>
      <c r="V712" t="s">
        <v>270</v>
      </c>
      <c r="W712" t="s">
        <v>167</v>
      </c>
      <c r="X712">
        <v>1</v>
      </c>
      <c r="Y712">
        <v>0</v>
      </c>
      <c r="Z712">
        <v>0</v>
      </c>
      <c r="AA712">
        <v>0</v>
      </c>
      <c r="AB712">
        <v>0</v>
      </c>
      <c r="AC712">
        <v>1</v>
      </c>
      <c r="AD712">
        <v>0</v>
      </c>
      <c r="AE712">
        <v>0</v>
      </c>
    </row>
    <row r="713" spans="1:31" x14ac:dyDescent="0.3">
      <c r="A713" t="s">
        <v>556</v>
      </c>
      <c r="B713" t="s">
        <v>4701</v>
      </c>
      <c r="C713" t="s">
        <v>274</v>
      </c>
      <c r="D713" t="s">
        <v>4702</v>
      </c>
      <c r="E713" t="s">
        <v>11999</v>
      </c>
      <c r="F713" t="s">
        <v>1441</v>
      </c>
      <c r="G713" t="s">
        <v>9367</v>
      </c>
      <c r="I713" t="s">
        <v>461</v>
      </c>
      <c r="J713" t="s">
        <v>266</v>
      </c>
      <c r="K713" t="s">
        <v>4703</v>
      </c>
      <c r="L713" t="s">
        <v>17347</v>
      </c>
      <c r="M713" t="s">
        <v>557</v>
      </c>
      <c r="N713" t="s">
        <v>556</v>
      </c>
      <c r="O713">
        <v>2</v>
      </c>
      <c r="P713" t="s">
        <v>272</v>
      </c>
      <c r="Q713">
        <v>4</v>
      </c>
      <c r="S713">
        <v>2</v>
      </c>
      <c r="T713" s="108">
        <v>8</v>
      </c>
      <c r="U713">
        <v>1</v>
      </c>
      <c r="V713" t="s">
        <v>270</v>
      </c>
      <c r="W713" t="s">
        <v>167</v>
      </c>
      <c r="X713">
        <v>1</v>
      </c>
      <c r="Y713">
        <v>1</v>
      </c>
      <c r="Z713">
        <v>0</v>
      </c>
      <c r="AA713">
        <v>0</v>
      </c>
      <c r="AB713">
        <v>0</v>
      </c>
      <c r="AC713">
        <v>1</v>
      </c>
      <c r="AD713">
        <v>0</v>
      </c>
      <c r="AE713">
        <v>0</v>
      </c>
    </row>
    <row r="714" spans="1:31" x14ac:dyDescent="0.3">
      <c r="A714" t="s">
        <v>556</v>
      </c>
      <c r="B714" t="s">
        <v>4701</v>
      </c>
      <c r="C714" t="s">
        <v>274</v>
      </c>
      <c r="D714" t="s">
        <v>4702</v>
      </c>
      <c r="E714" t="s">
        <v>11999</v>
      </c>
      <c r="F714" t="s">
        <v>1441</v>
      </c>
      <c r="G714" t="s">
        <v>9367</v>
      </c>
      <c r="I714" t="s">
        <v>461</v>
      </c>
      <c r="J714" t="s">
        <v>266</v>
      </c>
      <c r="K714" t="s">
        <v>4703</v>
      </c>
      <c r="L714" t="s">
        <v>17347</v>
      </c>
      <c r="M714" t="s">
        <v>557</v>
      </c>
      <c r="N714" t="s">
        <v>556</v>
      </c>
      <c r="O714">
        <v>27</v>
      </c>
      <c r="P714" t="s">
        <v>273</v>
      </c>
      <c r="Q714">
        <v>0.48</v>
      </c>
      <c r="S714">
        <v>5</v>
      </c>
      <c r="T714" s="108">
        <v>2.4</v>
      </c>
      <c r="U714">
        <v>1</v>
      </c>
      <c r="V714" t="s">
        <v>270</v>
      </c>
      <c r="W714" t="s">
        <v>167</v>
      </c>
      <c r="X714">
        <v>5</v>
      </c>
      <c r="Y714">
        <v>0</v>
      </c>
      <c r="Z714">
        <v>5</v>
      </c>
      <c r="AA714">
        <v>0</v>
      </c>
      <c r="AB714">
        <v>0</v>
      </c>
      <c r="AC714">
        <v>0</v>
      </c>
      <c r="AD714">
        <v>0</v>
      </c>
      <c r="AE714">
        <v>0</v>
      </c>
    </row>
    <row r="715" spans="1:31" x14ac:dyDescent="0.3">
      <c r="A715" t="s">
        <v>556</v>
      </c>
      <c r="B715" t="s">
        <v>4701</v>
      </c>
      <c r="C715" t="s">
        <v>274</v>
      </c>
      <c r="D715" t="s">
        <v>4702</v>
      </c>
      <c r="E715" t="s">
        <v>11999</v>
      </c>
      <c r="F715" t="s">
        <v>1441</v>
      </c>
      <c r="G715" t="s">
        <v>9367</v>
      </c>
      <c r="I715" t="s">
        <v>461</v>
      </c>
      <c r="J715" t="s">
        <v>266</v>
      </c>
      <c r="K715" t="s">
        <v>4703</v>
      </c>
      <c r="L715" t="s">
        <v>17347</v>
      </c>
      <c r="M715" t="s">
        <v>557</v>
      </c>
      <c r="N715" t="s">
        <v>556</v>
      </c>
      <c r="O715">
        <v>27</v>
      </c>
      <c r="P715" t="s">
        <v>273</v>
      </c>
      <c r="Q715">
        <v>0.32</v>
      </c>
      <c r="S715">
        <v>3</v>
      </c>
      <c r="T715" s="108">
        <v>0.96</v>
      </c>
      <c r="U715">
        <v>1</v>
      </c>
      <c r="V715" t="s">
        <v>270</v>
      </c>
      <c r="W715" t="s">
        <v>167</v>
      </c>
      <c r="X715">
        <v>3</v>
      </c>
      <c r="Y715">
        <v>0</v>
      </c>
      <c r="Z715">
        <v>3</v>
      </c>
      <c r="AA715">
        <v>0</v>
      </c>
      <c r="AB715">
        <v>0</v>
      </c>
      <c r="AC715">
        <v>0</v>
      </c>
      <c r="AD715">
        <v>0</v>
      </c>
      <c r="AE715">
        <v>0</v>
      </c>
    </row>
    <row r="716" spans="1:31" x14ac:dyDescent="0.3">
      <c r="A716" t="s">
        <v>556</v>
      </c>
      <c r="B716" t="s">
        <v>4746</v>
      </c>
      <c r="C716" t="s">
        <v>262</v>
      </c>
      <c r="D716" t="s">
        <v>4702</v>
      </c>
      <c r="E716" t="s">
        <v>12062</v>
      </c>
      <c r="F716" t="s">
        <v>4747</v>
      </c>
      <c r="G716" t="s">
        <v>645</v>
      </c>
      <c r="I716" t="s">
        <v>461</v>
      </c>
      <c r="J716" t="s">
        <v>266</v>
      </c>
      <c r="K716" t="s">
        <v>4738</v>
      </c>
      <c r="L716" t="s">
        <v>4748</v>
      </c>
      <c r="M716" t="s">
        <v>555</v>
      </c>
      <c r="N716" t="s">
        <v>556</v>
      </c>
      <c r="O716">
        <v>1</v>
      </c>
      <c r="P716" t="s">
        <v>282</v>
      </c>
      <c r="Q716">
        <v>3</v>
      </c>
      <c r="S716">
        <v>1</v>
      </c>
      <c r="T716" s="108">
        <v>3</v>
      </c>
      <c r="U716">
        <v>1</v>
      </c>
      <c r="V716" t="s">
        <v>270</v>
      </c>
      <c r="W716" t="s">
        <v>167</v>
      </c>
      <c r="X716">
        <v>1</v>
      </c>
      <c r="Y716">
        <v>0</v>
      </c>
      <c r="Z716">
        <v>0</v>
      </c>
      <c r="AA716">
        <v>0</v>
      </c>
      <c r="AB716">
        <v>1</v>
      </c>
      <c r="AC716">
        <v>0</v>
      </c>
      <c r="AD716">
        <v>0</v>
      </c>
      <c r="AE716">
        <v>0</v>
      </c>
    </row>
    <row r="717" spans="1:31" x14ac:dyDescent="0.3">
      <c r="A717" t="s">
        <v>556</v>
      </c>
      <c r="B717" t="s">
        <v>4746</v>
      </c>
      <c r="C717" t="s">
        <v>262</v>
      </c>
      <c r="D717" t="s">
        <v>4702</v>
      </c>
      <c r="E717" t="s">
        <v>12062</v>
      </c>
      <c r="F717" t="s">
        <v>4747</v>
      </c>
      <c r="G717" t="s">
        <v>645</v>
      </c>
      <c r="I717" t="s">
        <v>461</v>
      </c>
      <c r="J717" t="s">
        <v>266</v>
      </c>
      <c r="K717" t="s">
        <v>4738</v>
      </c>
      <c r="L717" t="s">
        <v>4748</v>
      </c>
      <c r="M717" t="s">
        <v>557</v>
      </c>
      <c r="N717" t="s">
        <v>556</v>
      </c>
      <c r="O717">
        <v>17</v>
      </c>
      <c r="P717" t="s">
        <v>273</v>
      </c>
      <c r="Q717">
        <v>0.48</v>
      </c>
      <c r="S717">
        <v>4</v>
      </c>
      <c r="T717" s="108">
        <v>1.92</v>
      </c>
      <c r="U717">
        <v>1</v>
      </c>
      <c r="V717" t="s">
        <v>270</v>
      </c>
      <c r="W717" t="s">
        <v>167</v>
      </c>
      <c r="X717">
        <v>4</v>
      </c>
      <c r="Y717">
        <v>4</v>
      </c>
      <c r="Z717">
        <v>0</v>
      </c>
      <c r="AA717">
        <v>0</v>
      </c>
      <c r="AB717">
        <v>0</v>
      </c>
      <c r="AC717">
        <v>0</v>
      </c>
      <c r="AD717">
        <v>0</v>
      </c>
      <c r="AE717">
        <v>0</v>
      </c>
    </row>
    <row r="718" spans="1:31" x14ac:dyDescent="0.3">
      <c r="A718" t="s">
        <v>556</v>
      </c>
      <c r="B718" t="s">
        <v>4746</v>
      </c>
      <c r="C718" t="s">
        <v>262</v>
      </c>
      <c r="D718" t="s">
        <v>4702</v>
      </c>
      <c r="E718" t="s">
        <v>12062</v>
      </c>
      <c r="F718" t="s">
        <v>4747</v>
      </c>
      <c r="G718" t="s">
        <v>645</v>
      </c>
      <c r="I718" t="s">
        <v>461</v>
      </c>
      <c r="J718" t="s">
        <v>266</v>
      </c>
      <c r="K718" t="s">
        <v>4738</v>
      </c>
      <c r="L718" t="s">
        <v>4748</v>
      </c>
      <c r="M718" t="s">
        <v>557</v>
      </c>
      <c r="N718" t="s">
        <v>556</v>
      </c>
      <c r="O718">
        <v>2</v>
      </c>
      <c r="P718" t="s">
        <v>272</v>
      </c>
      <c r="Q718">
        <v>4</v>
      </c>
      <c r="S718">
        <v>2</v>
      </c>
      <c r="T718" s="108">
        <v>8</v>
      </c>
      <c r="U718">
        <v>1</v>
      </c>
      <c r="V718" t="s">
        <v>270</v>
      </c>
      <c r="W718" t="s">
        <v>167</v>
      </c>
      <c r="X718">
        <v>1</v>
      </c>
      <c r="Y718">
        <v>0</v>
      </c>
      <c r="Z718">
        <v>1</v>
      </c>
      <c r="AA718">
        <v>0</v>
      </c>
      <c r="AB718">
        <v>0</v>
      </c>
      <c r="AC718">
        <v>1</v>
      </c>
      <c r="AD718">
        <v>0</v>
      </c>
      <c r="AE718">
        <v>0</v>
      </c>
    </row>
    <row r="719" spans="1:31" x14ac:dyDescent="0.3">
      <c r="A719" t="s">
        <v>556</v>
      </c>
      <c r="B719" t="s">
        <v>4219</v>
      </c>
      <c r="C719" t="s">
        <v>262</v>
      </c>
      <c r="D719" t="s">
        <v>4220</v>
      </c>
      <c r="E719" t="s">
        <v>12053</v>
      </c>
      <c r="F719" t="s">
        <v>4221</v>
      </c>
      <c r="G719" t="s">
        <v>645</v>
      </c>
      <c r="I719" t="s">
        <v>461</v>
      </c>
      <c r="J719" t="s">
        <v>266</v>
      </c>
      <c r="K719" t="s">
        <v>3182</v>
      </c>
      <c r="L719" t="s">
        <v>4222</v>
      </c>
      <c r="M719" t="s">
        <v>555</v>
      </c>
      <c r="N719" t="s">
        <v>556</v>
      </c>
      <c r="O719">
        <v>1</v>
      </c>
      <c r="P719" t="s">
        <v>266</v>
      </c>
      <c r="Q719">
        <v>0.48</v>
      </c>
      <c r="S719">
        <v>1</v>
      </c>
      <c r="T719" s="108">
        <v>0.48</v>
      </c>
      <c r="U719">
        <v>1</v>
      </c>
      <c r="V719" t="s">
        <v>270</v>
      </c>
      <c r="W719" t="s">
        <v>167</v>
      </c>
      <c r="X719">
        <v>1</v>
      </c>
      <c r="Y719">
        <v>0</v>
      </c>
      <c r="Z719">
        <v>1</v>
      </c>
      <c r="AA719">
        <v>0</v>
      </c>
      <c r="AB719">
        <v>0</v>
      </c>
      <c r="AC719">
        <v>0</v>
      </c>
      <c r="AD719">
        <v>0</v>
      </c>
      <c r="AE719">
        <v>0</v>
      </c>
    </row>
    <row r="720" spans="1:31" x14ac:dyDescent="0.3">
      <c r="A720" t="s">
        <v>556</v>
      </c>
      <c r="B720" t="s">
        <v>4219</v>
      </c>
      <c r="C720" t="s">
        <v>262</v>
      </c>
      <c r="D720" t="s">
        <v>4220</v>
      </c>
      <c r="E720" t="s">
        <v>12053</v>
      </c>
      <c r="F720" t="s">
        <v>4221</v>
      </c>
      <c r="G720" t="s">
        <v>645</v>
      </c>
      <c r="I720" t="s">
        <v>461</v>
      </c>
      <c r="J720" t="s">
        <v>266</v>
      </c>
      <c r="K720" t="s">
        <v>3182</v>
      </c>
      <c r="L720" t="s">
        <v>4222</v>
      </c>
      <c r="M720" t="s">
        <v>557</v>
      </c>
      <c r="N720" t="s">
        <v>556</v>
      </c>
      <c r="O720">
        <v>2</v>
      </c>
      <c r="P720" t="s">
        <v>272</v>
      </c>
      <c r="Q720">
        <v>2</v>
      </c>
      <c r="S720">
        <v>1</v>
      </c>
      <c r="T720" s="108">
        <v>2</v>
      </c>
      <c r="U720">
        <v>1</v>
      </c>
      <c r="V720" t="s">
        <v>270</v>
      </c>
      <c r="W720" t="s">
        <v>167</v>
      </c>
      <c r="X720">
        <v>1</v>
      </c>
      <c r="Y720">
        <v>0</v>
      </c>
      <c r="Z720">
        <v>1</v>
      </c>
      <c r="AA720">
        <v>0</v>
      </c>
      <c r="AB720">
        <v>0</v>
      </c>
      <c r="AC720">
        <v>0</v>
      </c>
      <c r="AD720">
        <v>0</v>
      </c>
      <c r="AE720">
        <v>0</v>
      </c>
    </row>
    <row r="721" spans="1:31" x14ac:dyDescent="0.3">
      <c r="A721" t="s">
        <v>556</v>
      </c>
      <c r="B721" t="s">
        <v>4223</v>
      </c>
      <c r="C721" t="s">
        <v>262</v>
      </c>
      <c r="D721" t="s">
        <v>4224</v>
      </c>
      <c r="E721" t="s">
        <v>12144</v>
      </c>
      <c r="F721" t="s">
        <v>4225</v>
      </c>
      <c r="G721" t="s">
        <v>2896</v>
      </c>
      <c r="I721" t="s">
        <v>461</v>
      </c>
      <c r="J721" t="s">
        <v>266</v>
      </c>
      <c r="K721" t="s">
        <v>4226</v>
      </c>
      <c r="L721" t="s">
        <v>4227</v>
      </c>
      <c r="M721" t="s">
        <v>555</v>
      </c>
      <c r="N721" t="s">
        <v>556</v>
      </c>
      <c r="O721">
        <v>1</v>
      </c>
      <c r="P721" t="s">
        <v>266</v>
      </c>
      <c r="Q721">
        <v>0.48</v>
      </c>
      <c r="S721">
        <v>1</v>
      </c>
      <c r="T721" s="108">
        <v>0.48</v>
      </c>
      <c r="U721">
        <v>1</v>
      </c>
      <c r="V721" t="s">
        <v>270</v>
      </c>
      <c r="W721" t="s">
        <v>167</v>
      </c>
      <c r="X721">
        <v>1</v>
      </c>
      <c r="Y721">
        <v>0</v>
      </c>
      <c r="Z721">
        <v>1</v>
      </c>
      <c r="AA721">
        <v>0</v>
      </c>
      <c r="AB721">
        <v>0</v>
      </c>
      <c r="AC721">
        <v>0</v>
      </c>
      <c r="AD721">
        <v>0</v>
      </c>
      <c r="AE721">
        <v>0</v>
      </c>
    </row>
    <row r="722" spans="1:31" x14ac:dyDescent="0.3">
      <c r="A722" t="s">
        <v>556</v>
      </c>
      <c r="B722" t="s">
        <v>4223</v>
      </c>
      <c r="C722" t="s">
        <v>262</v>
      </c>
      <c r="D722" t="s">
        <v>4224</v>
      </c>
      <c r="E722" t="s">
        <v>12144</v>
      </c>
      <c r="F722" t="s">
        <v>4225</v>
      </c>
      <c r="G722" t="s">
        <v>2896</v>
      </c>
      <c r="I722" t="s">
        <v>461</v>
      </c>
      <c r="J722" t="s">
        <v>266</v>
      </c>
      <c r="K722" t="s">
        <v>4226</v>
      </c>
      <c r="L722" t="s">
        <v>4227</v>
      </c>
      <c r="M722" t="s">
        <v>557</v>
      </c>
      <c r="N722" t="s">
        <v>556</v>
      </c>
      <c r="O722">
        <v>2</v>
      </c>
      <c r="P722" t="s">
        <v>288</v>
      </c>
      <c r="Q722">
        <v>0.48</v>
      </c>
      <c r="S722">
        <v>6</v>
      </c>
      <c r="T722" s="108">
        <v>2.88</v>
      </c>
      <c r="U722">
        <v>1</v>
      </c>
      <c r="V722" t="s">
        <v>270</v>
      </c>
      <c r="W722" t="s">
        <v>167</v>
      </c>
      <c r="X722">
        <v>3</v>
      </c>
      <c r="Y722">
        <v>0</v>
      </c>
      <c r="Z722">
        <v>0</v>
      </c>
      <c r="AA722">
        <v>3</v>
      </c>
      <c r="AB722">
        <v>0</v>
      </c>
      <c r="AC722">
        <v>3</v>
      </c>
      <c r="AD722">
        <v>0</v>
      </c>
      <c r="AE722">
        <v>0</v>
      </c>
    </row>
    <row r="723" spans="1:31" x14ac:dyDescent="0.3">
      <c r="A723" t="s">
        <v>556</v>
      </c>
      <c r="B723" t="s">
        <v>4223</v>
      </c>
      <c r="C723" t="s">
        <v>262</v>
      </c>
      <c r="D723" t="s">
        <v>4224</v>
      </c>
      <c r="E723" t="s">
        <v>12144</v>
      </c>
      <c r="F723" t="s">
        <v>4225</v>
      </c>
      <c r="G723" t="s">
        <v>2896</v>
      </c>
      <c r="I723" t="s">
        <v>461</v>
      </c>
      <c r="J723" t="s">
        <v>266</v>
      </c>
      <c r="K723" t="s">
        <v>4226</v>
      </c>
      <c r="L723" t="s">
        <v>4227</v>
      </c>
      <c r="M723" t="s">
        <v>557</v>
      </c>
      <c r="N723" t="s">
        <v>556</v>
      </c>
      <c r="O723">
        <v>17</v>
      </c>
      <c r="P723" t="s">
        <v>273</v>
      </c>
      <c r="Q723">
        <v>0.48</v>
      </c>
      <c r="S723">
        <v>1</v>
      </c>
      <c r="T723" s="108">
        <v>0.48</v>
      </c>
      <c r="U723">
        <v>1</v>
      </c>
      <c r="V723" t="s">
        <v>270</v>
      </c>
      <c r="W723" t="s">
        <v>167</v>
      </c>
      <c r="X723">
        <v>1</v>
      </c>
      <c r="Y723">
        <v>1</v>
      </c>
      <c r="Z723">
        <v>0</v>
      </c>
      <c r="AA723">
        <v>0</v>
      </c>
      <c r="AB723">
        <v>0</v>
      </c>
      <c r="AC723">
        <v>0</v>
      </c>
      <c r="AD723">
        <v>0</v>
      </c>
      <c r="AE723">
        <v>0</v>
      </c>
    </row>
    <row r="724" spans="1:31" x14ac:dyDescent="0.3">
      <c r="A724" t="s">
        <v>556</v>
      </c>
      <c r="B724" t="s">
        <v>4246</v>
      </c>
      <c r="C724" t="s">
        <v>262</v>
      </c>
      <c r="D724" t="s">
        <v>4247</v>
      </c>
      <c r="E724" t="s">
        <v>12145</v>
      </c>
      <c r="F724" t="s">
        <v>4248</v>
      </c>
      <c r="G724" t="s">
        <v>2896</v>
      </c>
      <c r="I724" t="s">
        <v>461</v>
      </c>
      <c r="J724" t="s">
        <v>266</v>
      </c>
      <c r="K724" t="s">
        <v>3094</v>
      </c>
      <c r="L724" t="s">
        <v>4249</v>
      </c>
      <c r="M724" t="s">
        <v>555</v>
      </c>
      <c r="N724" t="s">
        <v>556</v>
      </c>
      <c r="O724">
        <v>1</v>
      </c>
      <c r="P724" t="s">
        <v>282</v>
      </c>
      <c r="Q724">
        <v>1</v>
      </c>
      <c r="S724">
        <v>1</v>
      </c>
      <c r="T724" s="108">
        <v>1</v>
      </c>
      <c r="U724">
        <v>1</v>
      </c>
      <c r="V724" t="s">
        <v>270</v>
      </c>
      <c r="W724" t="s">
        <v>167</v>
      </c>
      <c r="X724">
        <v>1</v>
      </c>
      <c r="Y724">
        <v>0</v>
      </c>
      <c r="Z724">
        <v>1</v>
      </c>
      <c r="AA724">
        <v>0</v>
      </c>
      <c r="AB724">
        <v>0</v>
      </c>
      <c r="AC724">
        <v>0</v>
      </c>
      <c r="AD724">
        <v>0</v>
      </c>
      <c r="AE724">
        <v>0</v>
      </c>
    </row>
    <row r="725" spans="1:31" x14ac:dyDescent="0.3">
      <c r="A725" t="s">
        <v>556</v>
      </c>
      <c r="B725" t="s">
        <v>4246</v>
      </c>
      <c r="C725" t="s">
        <v>262</v>
      </c>
      <c r="D725" t="s">
        <v>4247</v>
      </c>
      <c r="E725" t="s">
        <v>12145</v>
      </c>
      <c r="F725" t="s">
        <v>4248</v>
      </c>
      <c r="G725" t="s">
        <v>2896</v>
      </c>
      <c r="I725" t="s">
        <v>461</v>
      </c>
      <c r="J725" t="s">
        <v>266</v>
      </c>
      <c r="K725" t="s">
        <v>3094</v>
      </c>
      <c r="L725" t="s">
        <v>4249</v>
      </c>
      <c r="M725" t="s">
        <v>557</v>
      </c>
      <c r="N725" t="s">
        <v>556</v>
      </c>
      <c r="O725">
        <v>2</v>
      </c>
      <c r="P725" t="s">
        <v>272</v>
      </c>
      <c r="Q725">
        <v>1</v>
      </c>
      <c r="S725">
        <v>1</v>
      </c>
      <c r="T725" s="108">
        <v>1</v>
      </c>
      <c r="U725">
        <v>1</v>
      </c>
      <c r="V725" t="s">
        <v>270</v>
      </c>
      <c r="W725" t="s">
        <v>167</v>
      </c>
      <c r="X725">
        <v>1</v>
      </c>
      <c r="Y725">
        <v>0</v>
      </c>
      <c r="Z725">
        <v>0</v>
      </c>
      <c r="AA725">
        <v>0</v>
      </c>
      <c r="AB725">
        <v>0</v>
      </c>
      <c r="AC725">
        <v>1</v>
      </c>
      <c r="AD725">
        <v>0</v>
      </c>
      <c r="AE725">
        <v>0</v>
      </c>
    </row>
    <row r="726" spans="1:31" x14ac:dyDescent="0.3">
      <c r="A726" t="s">
        <v>556</v>
      </c>
      <c r="B726" t="s">
        <v>4246</v>
      </c>
      <c r="C726" t="s">
        <v>262</v>
      </c>
      <c r="D726" t="s">
        <v>4247</v>
      </c>
      <c r="E726" t="s">
        <v>12145</v>
      </c>
      <c r="F726" t="s">
        <v>4248</v>
      </c>
      <c r="G726" t="s">
        <v>2896</v>
      </c>
      <c r="I726" t="s">
        <v>461</v>
      </c>
      <c r="J726" t="s">
        <v>266</v>
      </c>
      <c r="K726" t="s">
        <v>3094</v>
      </c>
      <c r="L726" t="s">
        <v>4249</v>
      </c>
      <c r="M726" t="s">
        <v>557</v>
      </c>
      <c r="N726" t="s">
        <v>556</v>
      </c>
      <c r="O726">
        <v>2</v>
      </c>
      <c r="P726" t="s">
        <v>288</v>
      </c>
      <c r="Q726">
        <v>0.32</v>
      </c>
      <c r="S726">
        <v>1</v>
      </c>
      <c r="T726" s="108">
        <v>0.32</v>
      </c>
      <c r="U726">
        <v>1</v>
      </c>
      <c r="V726" t="s">
        <v>270</v>
      </c>
      <c r="W726" t="s">
        <v>167</v>
      </c>
      <c r="X726">
        <v>1</v>
      </c>
      <c r="Y726">
        <v>0</v>
      </c>
      <c r="Z726">
        <v>0</v>
      </c>
      <c r="AA726">
        <v>0</v>
      </c>
      <c r="AB726">
        <v>0</v>
      </c>
      <c r="AC726">
        <v>1</v>
      </c>
      <c r="AD726">
        <v>0</v>
      </c>
      <c r="AE726">
        <v>0</v>
      </c>
    </row>
    <row r="727" spans="1:31" x14ac:dyDescent="0.3">
      <c r="A727" t="s">
        <v>556</v>
      </c>
      <c r="B727" t="s">
        <v>4261</v>
      </c>
      <c r="C727" t="s">
        <v>525</v>
      </c>
      <c r="D727" t="s">
        <v>4262</v>
      </c>
      <c r="E727" t="s">
        <v>12174</v>
      </c>
      <c r="F727" t="s">
        <v>4259</v>
      </c>
      <c r="G727" t="s">
        <v>649</v>
      </c>
      <c r="I727" t="s">
        <v>461</v>
      </c>
      <c r="J727" t="s">
        <v>266</v>
      </c>
      <c r="K727" t="s">
        <v>4263</v>
      </c>
      <c r="L727" t="s">
        <v>17437</v>
      </c>
      <c r="M727" t="s">
        <v>555</v>
      </c>
      <c r="N727" t="s">
        <v>556</v>
      </c>
      <c r="O727">
        <v>1</v>
      </c>
      <c r="P727" t="s">
        <v>282</v>
      </c>
      <c r="Q727">
        <v>3</v>
      </c>
      <c r="S727">
        <v>3</v>
      </c>
      <c r="T727" s="108">
        <v>9</v>
      </c>
      <c r="U727">
        <v>1</v>
      </c>
      <c r="V727" t="s">
        <v>270</v>
      </c>
      <c r="W727" t="s">
        <v>167</v>
      </c>
      <c r="X727">
        <v>1</v>
      </c>
      <c r="Y727">
        <v>1</v>
      </c>
      <c r="Z727">
        <v>0</v>
      </c>
      <c r="AA727">
        <v>1</v>
      </c>
      <c r="AB727">
        <v>0</v>
      </c>
      <c r="AC727">
        <v>1</v>
      </c>
      <c r="AD727">
        <v>0</v>
      </c>
      <c r="AE727">
        <v>0</v>
      </c>
    </row>
    <row r="728" spans="1:31" x14ac:dyDescent="0.3">
      <c r="A728" t="s">
        <v>556</v>
      </c>
      <c r="B728" t="s">
        <v>4261</v>
      </c>
      <c r="C728" t="s">
        <v>525</v>
      </c>
      <c r="D728" t="s">
        <v>4262</v>
      </c>
      <c r="E728" t="s">
        <v>12174</v>
      </c>
      <c r="F728" t="s">
        <v>4259</v>
      </c>
      <c r="G728" t="s">
        <v>649</v>
      </c>
      <c r="I728" t="s">
        <v>461</v>
      </c>
      <c r="J728" t="s">
        <v>266</v>
      </c>
      <c r="K728" t="s">
        <v>4263</v>
      </c>
      <c r="L728" t="s">
        <v>17437</v>
      </c>
      <c r="M728" t="s">
        <v>557</v>
      </c>
      <c r="N728" t="s">
        <v>556</v>
      </c>
      <c r="O728">
        <v>27</v>
      </c>
      <c r="P728" t="s">
        <v>273</v>
      </c>
      <c r="Q728">
        <v>0.48</v>
      </c>
      <c r="S728">
        <v>4</v>
      </c>
      <c r="T728" s="108">
        <v>1.92</v>
      </c>
      <c r="U728">
        <v>1</v>
      </c>
      <c r="V728" t="s">
        <v>270</v>
      </c>
      <c r="W728" t="s">
        <v>167</v>
      </c>
      <c r="X728">
        <v>4</v>
      </c>
      <c r="Y728">
        <v>4</v>
      </c>
      <c r="Z728">
        <v>0</v>
      </c>
      <c r="AA728">
        <v>0</v>
      </c>
      <c r="AB728">
        <v>0</v>
      </c>
      <c r="AC728">
        <v>0</v>
      </c>
      <c r="AD728">
        <v>0</v>
      </c>
      <c r="AE728">
        <v>0</v>
      </c>
    </row>
    <row r="729" spans="1:31" x14ac:dyDescent="0.3">
      <c r="A729" t="s">
        <v>556</v>
      </c>
      <c r="B729" t="s">
        <v>2713</v>
      </c>
      <c r="C729" t="s">
        <v>294</v>
      </c>
      <c r="D729" t="s">
        <v>7285</v>
      </c>
      <c r="E729" t="s">
        <v>12275</v>
      </c>
      <c r="F729" t="s">
        <v>2008</v>
      </c>
      <c r="G729" t="s">
        <v>9372</v>
      </c>
      <c r="I729" t="s">
        <v>461</v>
      </c>
      <c r="J729" t="s">
        <v>266</v>
      </c>
      <c r="K729" t="s">
        <v>1611</v>
      </c>
      <c r="L729" t="s">
        <v>2720</v>
      </c>
      <c r="M729" t="s">
        <v>555</v>
      </c>
      <c r="N729" t="s">
        <v>556</v>
      </c>
      <c r="O729">
        <v>13</v>
      </c>
      <c r="P729" t="s">
        <v>282</v>
      </c>
      <c r="Q729">
        <v>4</v>
      </c>
      <c r="S729">
        <v>2</v>
      </c>
      <c r="T729" s="108">
        <v>8</v>
      </c>
      <c r="U729">
        <v>1</v>
      </c>
      <c r="V729" t="s">
        <v>270</v>
      </c>
      <c r="W729" t="s">
        <v>167</v>
      </c>
      <c r="X729">
        <v>1</v>
      </c>
      <c r="Y729">
        <v>0</v>
      </c>
      <c r="Z729">
        <v>1</v>
      </c>
      <c r="AA729">
        <v>0</v>
      </c>
      <c r="AB729">
        <v>1</v>
      </c>
      <c r="AC729">
        <v>0</v>
      </c>
      <c r="AD729">
        <v>0</v>
      </c>
      <c r="AE729">
        <v>0</v>
      </c>
    </row>
    <row r="730" spans="1:31" x14ac:dyDescent="0.3">
      <c r="A730" t="s">
        <v>556</v>
      </c>
      <c r="B730" t="s">
        <v>2713</v>
      </c>
      <c r="C730" t="s">
        <v>3623</v>
      </c>
      <c r="D730" t="s">
        <v>4963</v>
      </c>
      <c r="E730" t="s">
        <v>12277</v>
      </c>
      <c r="F730" t="s">
        <v>481</v>
      </c>
      <c r="G730" t="s">
        <v>9357</v>
      </c>
      <c r="I730" t="s">
        <v>461</v>
      </c>
      <c r="J730" t="s">
        <v>266</v>
      </c>
      <c r="K730" t="s">
        <v>1611</v>
      </c>
      <c r="L730" t="s">
        <v>2720</v>
      </c>
      <c r="M730" t="s">
        <v>557</v>
      </c>
      <c r="N730" t="s">
        <v>556</v>
      </c>
      <c r="O730">
        <v>14</v>
      </c>
      <c r="P730" t="s">
        <v>288</v>
      </c>
      <c r="Q730">
        <v>0.48</v>
      </c>
      <c r="S730">
        <v>2</v>
      </c>
      <c r="T730" s="108">
        <v>0.96</v>
      </c>
      <c r="U730">
        <v>1</v>
      </c>
      <c r="V730" t="s">
        <v>270</v>
      </c>
      <c r="W730" t="s">
        <v>167</v>
      </c>
      <c r="X730">
        <v>2</v>
      </c>
      <c r="Y730">
        <v>0</v>
      </c>
      <c r="Z730">
        <v>0</v>
      </c>
      <c r="AA730">
        <v>0</v>
      </c>
      <c r="AB730">
        <v>0</v>
      </c>
      <c r="AC730">
        <v>2</v>
      </c>
      <c r="AD730">
        <v>0</v>
      </c>
      <c r="AE730">
        <v>0</v>
      </c>
    </row>
    <row r="731" spans="1:31" x14ac:dyDescent="0.3">
      <c r="A731" t="s">
        <v>556</v>
      </c>
      <c r="B731" t="s">
        <v>2713</v>
      </c>
      <c r="C731" t="s">
        <v>3813</v>
      </c>
      <c r="D731" t="s">
        <v>4735</v>
      </c>
      <c r="E731" t="s">
        <v>11991</v>
      </c>
      <c r="F731" t="s">
        <v>4736</v>
      </c>
      <c r="G731" t="s">
        <v>4667</v>
      </c>
      <c r="I731" t="s">
        <v>461</v>
      </c>
      <c r="J731" t="s">
        <v>266</v>
      </c>
      <c r="K731" t="s">
        <v>1611</v>
      </c>
      <c r="L731" t="s">
        <v>2720</v>
      </c>
      <c r="M731" t="s">
        <v>557</v>
      </c>
      <c r="N731" t="s">
        <v>556</v>
      </c>
      <c r="O731">
        <v>14</v>
      </c>
      <c r="P731" t="s">
        <v>288</v>
      </c>
      <c r="Q731">
        <v>0.48</v>
      </c>
      <c r="S731">
        <v>2</v>
      </c>
      <c r="T731" s="108">
        <v>0.96</v>
      </c>
      <c r="U731">
        <v>1</v>
      </c>
      <c r="V731" t="s">
        <v>270</v>
      </c>
      <c r="W731" t="s">
        <v>167</v>
      </c>
      <c r="X731">
        <v>1</v>
      </c>
      <c r="Y731">
        <v>0</v>
      </c>
      <c r="Z731">
        <v>1</v>
      </c>
      <c r="AA731">
        <v>0</v>
      </c>
      <c r="AB731">
        <v>0</v>
      </c>
      <c r="AC731">
        <v>1</v>
      </c>
      <c r="AD731">
        <v>0</v>
      </c>
      <c r="AE731">
        <v>0</v>
      </c>
    </row>
    <row r="732" spans="1:31" x14ac:dyDescent="0.3">
      <c r="A732" t="s">
        <v>556</v>
      </c>
      <c r="B732" t="s">
        <v>2713</v>
      </c>
      <c r="C732" t="s">
        <v>7286</v>
      </c>
      <c r="D732" t="s">
        <v>7285</v>
      </c>
      <c r="E732" t="s">
        <v>12275</v>
      </c>
      <c r="F732" t="s">
        <v>2008</v>
      </c>
      <c r="G732" t="s">
        <v>9372</v>
      </c>
      <c r="I732" t="s">
        <v>461</v>
      </c>
      <c r="J732" t="s">
        <v>266</v>
      </c>
      <c r="K732" t="s">
        <v>1611</v>
      </c>
      <c r="L732" t="s">
        <v>2720</v>
      </c>
      <c r="M732" t="s">
        <v>557</v>
      </c>
      <c r="N732" t="s">
        <v>556</v>
      </c>
      <c r="O732">
        <v>14</v>
      </c>
      <c r="P732" t="s">
        <v>288</v>
      </c>
      <c r="Q732">
        <v>0.48</v>
      </c>
      <c r="S732">
        <v>3</v>
      </c>
      <c r="T732" s="108">
        <v>1.44</v>
      </c>
      <c r="U732">
        <v>1</v>
      </c>
      <c r="V732" t="s">
        <v>270</v>
      </c>
      <c r="W732" t="s">
        <v>167</v>
      </c>
      <c r="X732">
        <v>3</v>
      </c>
      <c r="Y732">
        <v>0</v>
      </c>
      <c r="Z732">
        <v>3</v>
      </c>
      <c r="AA732">
        <v>0</v>
      </c>
      <c r="AB732">
        <v>0</v>
      </c>
      <c r="AC732">
        <v>0</v>
      </c>
      <c r="AD732">
        <v>0</v>
      </c>
      <c r="AE732">
        <v>0</v>
      </c>
    </row>
    <row r="733" spans="1:31" x14ac:dyDescent="0.3">
      <c r="A733" t="s">
        <v>556</v>
      </c>
      <c r="B733" t="s">
        <v>2713</v>
      </c>
      <c r="C733" t="s">
        <v>7286</v>
      </c>
      <c r="D733" t="s">
        <v>7285</v>
      </c>
      <c r="E733" t="s">
        <v>12275</v>
      </c>
      <c r="F733" t="s">
        <v>2008</v>
      </c>
      <c r="G733" t="s">
        <v>9372</v>
      </c>
      <c r="I733" t="s">
        <v>461</v>
      </c>
      <c r="J733" t="s">
        <v>266</v>
      </c>
      <c r="K733" t="s">
        <v>1611</v>
      </c>
      <c r="L733" t="s">
        <v>2720</v>
      </c>
      <c r="M733" t="s">
        <v>557</v>
      </c>
      <c r="N733" t="s">
        <v>556</v>
      </c>
      <c r="O733">
        <v>23</v>
      </c>
      <c r="P733" t="s">
        <v>425</v>
      </c>
      <c r="Q733">
        <v>0.32</v>
      </c>
      <c r="S733">
        <v>1</v>
      </c>
      <c r="T733" s="108">
        <v>0.32</v>
      </c>
      <c r="U733">
        <v>1</v>
      </c>
      <c r="V733" t="s">
        <v>270</v>
      </c>
      <c r="W733" t="s">
        <v>167</v>
      </c>
      <c r="X733">
        <v>1</v>
      </c>
      <c r="Y733">
        <v>1</v>
      </c>
      <c r="Z733">
        <v>0</v>
      </c>
      <c r="AA733">
        <v>0</v>
      </c>
      <c r="AB733">
        <v>0</v>
      </c>
      <c r="AC733">
        <v>0</v>
      </c>
      <c r="AD733">
        <v>0</v>
      </c>
      <c r="AE733">
        <v>0</v>
      </c>
    </row>
    <row r="734" spans="1:31" x14ac:dyDescent="0.3">
      <c r="A734" t="s">
        <v>556</v>
      </c>
      <c r="B734" t="s">
        <v>2713</v>
      </c>
      <c r="C734" t="s">
        <v>8142</v>
      </c>
      <c r="D734" t="s">
        <v>8143</v>
      </c>
      <c r="E734" t="s">
        <v>15911</v>
      </c>
      <c r="G734" t="s">
        <v>9381</v>
      </c>
      <c r="I734" t="s">
        <v>461</v>
      </c>
      <c r="J734" t="s">
        <v>266</v>
      </c>
      <c r="K734" t="s">
        <v>1611</v>
      </c>
      <c r="L734" t="s">
        <v>4188</v>
      </c>
      <c r="M734" t="s">
        <v>555</v>
      </c>
      <c r="N734" t="s">
        <v>556</v>
      </c>
      <c r="O734">
        <v>13</v>
      </c>
      <c r="P734" t="s">
        <v>266</v>
      </c>
      <c r="Q734">
        <v>0.17</v>
      </c>
      <c r="S734">
        <v>3</v>
      </c>
      <c r="T734" s="108">
        <v>0.51</v>
      </c>
      <c r="U734">
        <v>1</v>
      </c>
      <c r="V734" t="s">
        <v>270</v>
      </c>
      <c r="W734" t="s">
        <v>167</v>
      </c>
      <c r="X734">
        <v>1</v>
      </c>
      <c r="Y734">
        <v>0</v>
      </c>
      <c r="Z734">
        <v>1</v>
      </c>
      <c r="AA734">
        <v>1</v>
      </c>
      <c r="AB734">
        <v>0</v>
      </c>
      <c r="AC734">
        <v>0</v>
      </c>
      <c r="AD734">
        <v>0</v>
      </c>
      <c r="AE734">
        <v>1</v>
      </c>
    </row>
    <row r="735" spans="1:31" x14ac:dyDescent="0.3">
      <c r="A735" t="s">
        <v>556</v>
      </c>
      <c r="B735" t="s">
        <v>2713</v>
      </c>
      <c r="C735" t="s">
        <v>8140</v>
      </c>
      <c r="D735" t="s">
        <v>8141</v>
      </c>
      <c r="E735" t="s">
        <v>15912</v>
      </c>
      <c r="G735" t="s">
        <v>9380</v>
      </c>
      <c r="I735" t="s">
        <v>461</v>
      </c>
      <c r="J735" t="s">
        <v>266</v>
      </c>
      <c r="K735" t="s">
        <v>1611</v>
      </c>
      <c r="L735" t="s">
        <v>4188</v>
      </c>
      <c r="M735" t="s">
        <v>555</v>
      </c>
      <c r="N735" t="s">
        <v>556</v>
      </c>
      <c r="O735">
        <v>13</v>
      </c>
      <c r="P735" t="s">
        <v>266</v>
      </c>
      <c r="Q735">
        <v>0.17</v>
      </c>
      <c r="S735">
        <v>1</v>
      </c>
      <c r="T735" s="108">
        <v>0.17</v>
      </c>
      <c r="U735">
        <v>1</v>
      </c>
      <c r="V735" t="s">
        <v>270</v>
      </c>
      <c r="W735" t="s">
        <v>167</v>
      </c>
      <c r="X735">
        <v>1</v>
      </c>
      <c r="Y735">
        <v>0</v>
      </c>
      <c r="Z735">
        <v>0</v>
      </c>
      <c r="AA735">
        <v>1</v>
      </c>
      <c r="AB735">
        <v>0</v>
      </c>
      <c r="AC735">
        <v>0</v>
      </c>
      <c r="AD735">
        <v>0</v>
      </c>
      <c r="AE735">
        <v>0</v>
      </c>
    </row>
    <row r="736" spans="1:31" x14ac:dyDescent="0.3">
      <c r="A736" t="s">
        <v>556</v>
      </c>
      <c r="B736" t="s">
        <v>2713</v>
      </c>
      <c r="C736" t="s">
        <v>3613</v>
      </c>
      <c r="D736" t="s">
        <v>3614</v>
      </c>
      <c r="E736" t="s">
        <v>12103</v>
      </c>
      <c r="F736" t="s">
        <v>1039</v>
      </c>
      <c r="G736" t="s">
        <v>2896</v>
      </c>
      <c r="I736" t="s">
        <v>461</v>
      </c>
      <c r="J736" t="s">
        <v>266</v>
      </c>
      <c r="K736" t="s">
        <v>3615</v>
      </c>
      <c r="L736" t="s">
        <v>2720</v>
      </c>
      <c r="M736" t="s">
        <v>555</v>
      </c>
      <c r="N736" t="s">
        <v>556</v>
      </c>
      <c r="O736">
        <v>13</v>
      </c>
      <c r="P736" t="s">
        <v>266</v>
      </c>
      <c r="Q736">
        <v>0.17</v>
      </c>
      <c r="S736">
        <v>3</v>
      </c>
      <c r="T736" s="108">
        <v>0.51</v>
      </c>
      <c r="U736">
        <v>1</v>
      </c>
      <c r="V736" t="s">
        <v>270</v>
      </c>
      <c r="W736" t="s">
        <v>167</v>
      </c>
      <c r="X736">
        <v>1</v>
      </c>
      <c r="Y736">
        <v>0</v>
      </c>
      <c r="Z736">
        <v>0</v>
      </c>
      <c r="AA736">
        <v>1</v>
      </c>
      <c r="AB736">
        <v>0</v>
      </c>
      <c r="AC736">
        <v>1</v>
      </c>
      <c r="AD736">
        <v>0</v>
      </c>
      <c r="AE736">
        <v>1</v>
      </c>
    </row>
    <row r="737" spans="1:31" x14ac:dyDescent="0.3">
      <c r="A737" t="s">
        <v>556</v>
      </c>
      <c r="B737" t="s">
        <v>2713</v>
      </c>
      <c r="C737" t="s">
        <v>8150</v>
      </c>
      <c r="D737" t="s">
        <v>8151</v>
      </c>
      <c r="E737" t="s">
        <v>15913</v>
      </c>
      <c r="G737" t="s">
        <v>9383</v>
      </c>
      <c r="I737" t="s">
        <v>461</v>
      </c>
      <c r="J737" t="s">
        <v>266</v>
      </c>
      <c r="K737" t="s">
        <v>1611</v>
      </c>
      <c r="L737" t="s">
        <v>2720</v>
      </c>
      <c r="M737" t="s">
        <v>555</v>
      </c>
      <c r="N737" t="s">
        <v>556</v>
      </c>
      <c r="O737">
        <v>13</v>
      </c>
      <c r="P737" t="s">
        <v>266</v>
      </c>
      <c r="Q737">
        <v>0.17</v>
      </c>
      <c r="S737">
        <v>3</v>
      </c>
      <c r="T737" s="108">
        <v>0.51</v>
      </c>
      <c r="U737">
        <v>1</v>
      </c>
      <c r="V737" t="s">
        <v>270</v>
      </c>
      <c r="W737" t="s">
        <v>167</v>
      </c>
      <c r="X737">
        <v>1</v>
      </c>
      <c r="Y737">
        <v>1</v>
      </c>
      <c r="Z737">
        <v>0</v>
      </c>
      <c r="AA737">
        <v>1</v>
      </c>
      <c r="AB737">
        <v>0</v>
      </c>
      <c r="AC737">
        <v>0</v>
      </c>
      <c r="AD737">
        <v>0</v>
      </c>
      <c r="AE737">
        <v>1</v>
      </c>
    </row>
    <row r="738" spans="1:31" x14ac:dyDescent="0.3">
      <c r="A738" t="s">
        <v>556</v>
      </c>
      <c r="B738" t="s">
        <v>2713</v>
      </c>
      <c r="C738" t="s">
        <v>8150</v>
      </c>
      <c r="D738" t="s">
        <v>8151</v>
      </c>
      <c r="E738" t="s">
        <v>15913</v>
      </c>
      <c r="G738" t="s">
        <v>9383</v>
      </c>
      <c r="I738" t="s">
        <v>461</v>
      </c>
      <c r="J738" t="s">
        <v>266</v>
      </c>
      <c r="K738" t="s">
        <v>1611</v>
      </c>
      <c r="L738" t="s">
        <v>2720</v>
      </c>
      <c r="M738" t="s">
        <v>557</v>
      </c>
      <c r="N738" t="s">
        <v>556</v>
      </c>
      <c r="O738">
        <v>14</v>
      </c>
      <c r="P738" t="s">
        <v>288</v>
      </c>
      <c r="Q738">
        <v>0.17</v>
      </c>
      <c r="S738">
        <v>3</v>
      </c>
      <c r="T738" s="108">
        <v>0.51</v>
      </c>
      <c r="U738">
        <v>1</v>
      </c>
      <c r="V738" t="s">
        <v>270</v>
      </c>
      <c r="W738" t="s">
        <v>167</v>
      </c>
      <c r="X738">
        <v>1</v>
      </c>
      <c r="Y738">
        <v>0</v>
      </c>
      <c r="Z738">
        <v>0</v>
      </c>
      <c r="AA738">
        <v>0</v>
      </c>
      <c r="AB738">
        <v>0</v>
      </c>
      <c r="AC738">
        <v>3</v>
      </c>
      <c r="AD738">
        <v>0</v>
      </c>
      <c r="AE738">
        <v>0</v>
      </c>
    </row>
    <row r="739" spans="1:31" x14ac:dyDescent="0.3">
      <c r="A739" t="s">
        <v>556</v>
      </c>
      <c r="B739" t="s">
        <v>2713</v>
      </c>
      <c r="C739" t="s">
        <v>827</v>
      </c>
      <c r="D739" t="s">
        <v>3905</v>
      </c>
      <c r="E739" t="s">
        <v>12089</v>
      </c>
      <c r="F739" t="s">
        <v>3906</v>
      </c>
      <c r="G739" t="s">
        <v>3418</v>
      </c>
      <c r="I739" t="s">
        <v>461</v>
      </c>
      <c r="J739" t="s">
        <v>266</v>
      </c>
      <c r="K739" t="s">
        <v>3907</v>
      </c>
      <c r="L739" t="s">
        <v>2720</v>
      </c>
      <c r="M739" t="s">
        <v>555</v>
      </c>
      <c r="N739" t="s">
        <v>556</v>
      </c>
      <c r="O739">
        <v>13</v>
      </c>
      <c r="P739" t="s">
        <v>282</v>
      </c>
      <c r="Q739">
        <v>3</v>
      </c>
      <c r="S739">
        <v>2</v>
      </c>
      <c r="T739" s="108">
        <v>6</v>
      </c>
      <c r="U739">
        <v>1</v>
      </c>
      <c r="V739" t="s">
        <v>270</v>
      </c>
      <c r="W739" t="s">
        <v>167</v>
      </c>
      <c r="X739">
        <v>1</v>
      </c>
      <c r="Y739">
        <v>0</v>
      </c>
      <c r="Z739">
        <v>1</v>
      </c>
      <c r="AA739">
        <v>0</v>
      </c>
      <c r="AB739">
        <v>0</v>
      </c>
      <c r="AC739">
        <v>1</v>
      </c>
      <c r="AD739">
        <v>0</v>
      </c>
      <c r="AE739">
        <v>0</v>
      </c>
    </row>
    <row r="740" spans="1:31" x14ac:dyDescent="0.3">
      <c r="A740" t="s">
        <v>556</v>
      </c>
      <c r="B740" t="s">
        <v>2713</v>
      </c>
      <c r="C740" t="s">
        <v>829</v>
      </c>
      <c r="D740" t="s">
        <v>4735</v>
      </c>
      <c r="E740" t="s">
        <v>11991</v>
      </c>
      <c r="F740" t="s">
        <v>4736</v>
      </c>
      <c r="G740" t="s">
        <v>4667</v>
      </c>
      <c r="I740" t="s">
        <v>461</v>
      </c>
      <c r="J740" t="s">
        <v>266</v>
      </c>
      <c r="K740" t="s">
        <v>658</v>
      </c>
      <c r="L740" t="s">
        <v>2720</v>
      </c>
      <c r="M740" t="s">
        <v>555</v>
      </c>
      <c r="N740" t="s">
        <v>556</v>
      </c>
      <c r="O740">
        <v>13</v>
      </c>
      <c r="P740" t="s">
        <v>282</v>
      </c>
      <c r="Q740">
        <v>4</v>
      </c>
      <c r="S740">
        <v>2</v>
      </c>
      <c r="T740" s="108">
        <v>8</v>
      </c>
      <c r="U740">
        <v>1</v>
      </c>
      <c r="V740" t="s">
        <v>270</v>
      </c>
      <c r="W740" t="s">
        <v>167</v>
      </c>
      <c r="X740">
        <v>1</v>
      </c>
      <c r="Y740">
        <v>0</v>
      </c>
      <c r="Z740">
        <v>1</v>
      </c>
      <c r="AA740">
        <v>0</v>
      </c>
      <c r="AB740">
        <v>0</v>
      </c>
      <c r="AC740">
        <v>1</v>
      </c>
      <c r="AD740">
        <v>0</v>
      </c>
      <c r="AE740">
        <v>0</v>
      </c>
    </row>
    <row r="741" spans="1:31" x14ac:dyDescent="0.3">
      <c r="A741" t="s">
        <v>556</v>
      </c>
      <c r="B741" t="s">
        <v>2713</v>
      </c>
      <c r="C741" t="s">
        <v>833</v>
      </c>
      <c r="D741" t="s">
        <v>4963</v>
      </c>
      <c r="E741" t="s">
        <v>12277</v>
      </c>
      <c r="F741" t="s">
        <v>481</v>
      </c>
      <c r="G741" t="s">
        <v>9357</v>
      </c>
      <c r="I741" t="s">
        <v>461</v>
      </c>
      <c r="J741" t="s">
        <v>266</v>
      </c>
      <c r="K741" t="s">
        <v>658</v>
      </c>
      <c r="L741" t="s">
        <v>2720</v>
      </c>
      <c r="M741" t="s">
        <v>555</v>
      </c>
      <c r="N741" t="s">
        <v>556</v>
      </c>
      <c r="O741">
        <v>13</v>
      </c>
      <c r="P741" t="s">
        <v>282</v>
      </c>
      <c r="Q741">
        <v>4</v>
      </c>
      <c r="S741">
        <v>2</v>
      </c>
      <c r="T741" s="108">
        <v>8</v>
      </c>
      <c r="U741">
        <v>1</v>
      </c>
      <c r="V741" t="s">
        <v>270</v>
      </c>
      <c r="W741" t="s">
        <v>167</v>
      </c>
      <c r="X741">
        <v>1</v>
      </c>
      <c r="Y741">
        <v>0</v>
      </c>
      <c r="Z741">
        <v>1</v>
      </c>
      <c r="AA741">
        <v>0</v>
      </c>
      <c r="AB741">
        <v>1</v>
      </c>
      <c r="AC741">
        <v>0</v>
      </c>
      <c r="AD741">
        <v>0</v>
      </c>
      <c r="AE741">
        <v>0</v>
      </c>
    </row>
    <row r="742" spans="1:31" x14ac:dyDescent="0.3">
      <c r="A742" t="s">
        <v>556</v>
      </c>
      <c r="B742" t="s">
        <v>2713</v>
      </c>
      <c r="C742" t="s">
        <v>861</v>
      </c>
      <c r="D742" t="s">
        <v>5042</v>
      </c>
      <c r="E742" t="s">
        <v>12172</v>
      </c>
      <c r="F742" t="s">
        <v>5043</v>
      </c>
      <c r="G742" t="s">
        <v>649</v>
      </c>
      <c r="I742" t="s">
        <v>461</v>
      </c>
      <c r="J742" t="s">
        <v>266</v>
      </c>
      <c r="K742" t="s">
        <v>5044</v>
      </c>
      <c r="L742" t="s">
        <v>2720</v>
      </c>
      <c r="M742" t="s">
        <v>555</v>
      </c>
      <c r="N742" t="s">
        <v>556</v>
      </c>
      <c r="O742">
        <v>13</v>
      </c>
      <c r="P742" t="s">
        <v>282</v>
      </c>
      <c r="Q742">
        <v>3</v>
      </c>
      <c r="S742">
        <v>2</v>
      </c>
      <c r="T742" s="108">
        <v>6</v>
      </c>
      <c r="U742">
        <v>1</v>
      </c>
      <c r="V742" t="s">
        <v>270</v>
      </c>
      <c r="W742" t="s">
        <v>167</v>
      </c>
      <c r="X742">
        <v>1</v>
      </c>
      <c r="Y742">
        <v>0</v>
      </c>
      <c r="Z742">
        <v>1</v>
      </c>
      <c r="AA742">
        <v>0</v>
      </c>
      <c r="AB742">
        <v>0</v>
      </c>
      <c r="AC742">
        <v>1</v>
      </c>
      <c r="AD742">
        <v>0</v>
      </c>
      <c r="AE742">
        <v>0</v>
      </c>
    </row>
    <row r="743" spans="1:31" x14ac:dyDescent="0.3">
      <c r="A743" t="s">
        <v>556</v>
      </c>
      <c r="B743" t="s">
        <v>2713</v>
      </c>
      <c r="C743" t="s">
        <v>869</v>
      </c>
      <c r="D743" t="s">
        <v>4187</v>
      </c>
      <c r="E743" t="s">
        <v>12092</v>
      </c>
      <c r="F743" t="s">
        <v>4181</v>
      </c>
      <c r="G743" t="s">
        <v>3418</v>
      </c>
      <c r="I743" t="s">
        <v>461</v>
      </c>
      <c r="J743" t="s">
        <v>266</v>
      </c>
      <c r="K743" t="s">
        <v>4186</v>
      </c>
      <c r="L743" t="s">
        <v>2720</v>
      </c>
      <c r="M743" t="s">
        <v>555</v>
      </c>
      <c r="N743" t="s">
        <v>556</v>
      </c>
      <c r="O743">
        <v>13</v>
      </c>
      <c r="P743" t="s">
        <v>282</v>
      </c>
      <c r="Q743">
        <v>4</v>
      </c>
      <c r="S743">
        <v>3</v>
      </c>
      <c r="T743" s="108">
        <v>12</v>
      </c>
      <c r="U743">
        <v>1</v>
      </c>
      <c r="V743" t="s">
        <v>270</v>
      </c>
      <c r="W743" t="s">
        <v>167</v>
      </c>
      <c r="X743">
        <v>1</v>
      </c>
      <c r="Y743">
        <v>1</v>
      </c>
      <c r="Z743">
        <v>0</v>
      </c>
      <c r="AA743">
        <v>1</v>
      </c>
      <c r="AB743">
        <v>0</v>
      </c>
      <c r="AC743">
        <v>1</v>
      </c>
      <c r="AD743">
        <v>0</v>
      </c>
      <c r="AE743">
        <v>0</v>
      </c>
    </row>
    <row r="744" spans="1:31" x14ac:dyDescent="0.3">
      <c r="A744" t="s">
        <v>556</v>
      </c>
      <c r="B744" t="s">
        <v>2713</v>
      </c>
      <c r="C744" t="s">
        <v>869</v>
      </c>
      <c r="D744" t="s">
        <v>4187</v>
      </c>
      <c r="E744" t="s">
        <v>12092</v>
      </c>
      <c r="F744" t="s">
        <v>4181</v>
      </c>
      <c r="G744" t="s">
        <v>3418</v>
      </c>
      <c r="I744" t="s">
        <v>461</v>
      </c>
      <c r="J744" t="s">
        <v>266</v>
      </c>
      <c r="K744" t="s">
        <v>4186</v>
      </c>
      <c r="L744" t="s">
        <v>2720</v>
      </c>
      <c r="M744" t="s">
        <v>557</v>
      </c>
      <c r="N744" t="s">
        <v>556</v>
      </c>
      <c r="O744">
        <v>14</v>
      </c>
      <c r="P744" t="s">
        <v>272</v>
      </c>
      <c r="Q744">
        <v>3</v>
      </c>
      <c r="S744">
        <v>1</v>
      </c>
      <c r="T744" s="108">
        <v>3</v>
      </c>
      <c r="U744">
        <v>1</v>
      </c>
      <c r="V744" t="s">
        <v>270</v>
      </c>
      <c r="W744" t="s">
        <v>167</v>
      </c>
      <c r="X744">
        <v>1</v>
      </c>
      <c r="Y744">
        <v>0</v>
      </c>
      <c r="Z744">
        <v>0</v>
      </c>
      <c r="AA744">
        <v>1</v>
      </c>
      <c r="AB744">
        <v>0</v>
      </c>
      <c r="AC744">
        <v>0</v>
      </c>
      <c r="AD744">
        <v>0</v>
      </c>
      <c r="AE744">
        <v>0</v>
      </c>
    </row>
    <row r="745" spans="1:31" x14ac:dyDescent="0.3">
      <c r="A745" t="s">
        <v>556</v>
      </c>
      <c r="B745" t="s">
        <v>2713</v>
      </c>
      <c r="C745" t="s">
        <v>869</v>
      </c>
      <c r="D745" t="s">
        <v>4187</v>
      </c>
      <c r="E745" t="s">
        <v>12092</v>
      </c>
      <c r="F745" t="s">
        <v>4181</v>
      </c>
      <c r="G745" t="s">
        <v>3418</v>
      </c>
      <c r="I745" t="s">
        <v>461</v>
      </c>
      <c r="J745" t="s">
        <v>266</v>
      </c>
      <c r="K745" t="s">
        <v>4186</v>
      </c>
      <c r="L745" t="s">
        <v>2720</v>
      </c>
      <c r="M745" t="s">
        <v>557</v>
      </c>
      <c r="N745" t="s">
        <v>556</v>
      </c>
      <c r="O745">
        <v>20</v>
      </c>
      <c r="P745" t="s">
        <v>425</v>
      </c>
      <c r="Q745">
        <v>0.32</v>
      </c>
      <c r="S745">
        <v>1</v>
      </c>
      <c r="T745" s="108">
        <v>0.32</v>
      </c>
      <c r="U745">
        <v>1</v>
      </c>
      <c r="V745" t="s">
        <v>270</v>
      </c>
      <c r="W745" t="s">
        <v>167</v>
      </c>
      <c r="X745">
        <v>1</v>
      </c>
      <c r="Y745">
        <v>1</v>
      </c>
      <c r="Z745">
        <v>0</v>
      </c>
      <c r="AA745">
        <v>0</v>
      </c>
      <c r="AB745">
        <v>0</v>
      </c>
      <c r="AC745">
        <v>0</v>
      </c>
      <c r="AD745">
        <v>0</v>
      </c>
      <c r="AE745">
        <v>0</v>
      </c>
    </row>
    <row r="746" spans="1:31" x14ac:dyDescent="0.3">
      <c r="A746" t="s">
        <v>556</v>
      </c>
      <c r="B746" t="s">
        <v>4392</v>
      </c>
      <c r="C746" t="s">
        <v>262</v>
      </c>
      <c r="D746" t="s">
        <v>4393</v>
      </c>
      <c r="E746" t="s">
        <v>12230</v>
      </c>
      <c r="F746" t="s">
        <v>4394</v>
      </c>
      <c r="G746" t="s">
        <v>2771</v>
      </c>
      <c r="I746" t="s">
        <v>461</v>
      </c>
      <c r="J746" t="s">
        <v>266</v>
      </c>
      <c r="K746" t="s">
        <v>4395</v>
      </c>
      <c r="L746" t="s">
        <v>4396</v>
      </c>
      <c r="M746" t="s">
        <v>555</v>
      </c>
      <c r="N746" t="s">
        <v>556</v>
      </c>
      <c r="O746">
        <v>1</v>
      </c>
      <c r="P746" t="s">
        <v>282</v>
      </c>
      <c r="Q746">
        <v>2</v>
      </c>
      <c r="S746">
        <v>1</v>
      </c>
      <c r="T746" s="108">
        <v>2</v>
      </c>
      <c r="U746">
        <v>1</v>
      </c>
      <c r="V746" t="s">
        <v>270</v>
      </c>
      <c r="W746" t="s">
        <v>167</v>
      </c>
      <c r="X746">
        <v>1</v>
      </c>
      <c r="Y746">
        <v>0</v>
      </c>
      <c r="Z746">
        <v>1</v>
      </c>
      <c r="AA746">
        <v>0</v>
      </c>
      <c r="AB746">
        <v>0</v>
      </c>
      <c r="AC746">
        <v>0</v>
      </c>
      <c r="AD746">
        <v>0</v>
      </c>
      <c r="AE746">
        <v>0</v>
      </c>
    </row>
    <row r="747" spans="1:31" x14ac:dyDescent="0.3">
      <c r="A747" t="s">
        <v>556</v>
      </c>
      <c r="B747" t="s">
        <v>4392</v>
      </c>
      <c r="C747" t="s">
        <v>262</v>
      </c>
      <c r="D747" t="s">
        <v>4393</v>
      </c>
      <c r="E747" t="s">
        <v>12230</v>
      </c>
      <c r="F747" t="s">
        <v>4394</v>
      </c>
      <c r="G747" t="s">
        <v>2771</v>
      </c>
      <c r="I747" t="s">
        <v>461</v>
      </c>
      <c r="J747" t="s">
        <v>266</v>
      </c>
      <c r="K747" t="s">
        <v>4395</v>
      </c>
      <c r="L747" t="s">
        <v>4396</v>
      </c>
      <c r="M747" t="s">
        <v>557</v>
      </c>
      <c r="N747" t="s">
        <v>556</v>
      </c>
      <c r="O747">
        <v>2</v>
      </c>
      <c r="P747" t="s">
        <v>272</v>
      </c>
      <c r="Q747">
        <v>3</v>
      </c>
      <c r="S747">
        <v>1</v>
      </c>
      <c r="T747" s="108">
        <v>3</v>
      </c>
      <c r="U747">
        <v>1</v>
      </c>
      <c r="V747" t="s">
        <v>270</v>
      </c>
      <c r="W747" t="s">
        <v>167</v>
      </c>
      <c r="X747">
        <v>1</v>
      </c>
      <c r="Y747">
        <v>0</v>
      </c>
      <c r="Z747">
        <v>0</v>
      </c>
      <c r="AA747">
        <v>0</v>
      </c>
      <c r="AB747">
        <v>1</v>
      </c>
      <c r="AC747">
        <v>0</v>
      </c>
      <c r="AD747">
        <v>0</v>
      </c>
      <c r="AE747">
        <v>0</v>
      </c>
    </row>
    <row r="748" spans="1:31" x14ac:dyDescent="0.3">
      <c r="A748" t="s">
        <v>556</v>
      </c>
      <c r="B748" t="s">
        <v>3339</v>
      </c>
      <c r="C748" t="s">
        <v>262</v>
      </c>
      <c r="D748" t="s">
        <v>3340</v>
      </c>
      <c r="E748" t="s">
        <v>12296</v>
      </c>
      <c r="F748" t="s">
        <v>3088</v>
      </c>
      <c r="G748" t="s">
        <v>9366</v>
      </c>
      <c r="I748" t="s">
        <v>461</v>
      </c>
      <c r="J748" t="s">
        <v>266</v>
      </c>
      <c r="K748" t="s">
        <v>3341</v>
      </c>
      <c r="L748" t="s">
        <v>3342</v>
      </c>
      <c r="M748" t="s">
        <v>557</v>
      </c>
      <c r="N748" t="s">
        <v>556</v>
      </c>
      <c r="O748">
        <v>2</v>
      </c>
      <c r="P748" t="s">
        <v>288</v>
      </c>
      <c r="Q748">
        <v>0.32</v>
      </c>
      <c r="S748">
        <v>1</v>
      </c>
      <c r="T748" s="108">
        <v>0.32</v>
      </c>
      <c r="U748">
        <v>1</v>
      </c>
      <c r="V748" t="s">
        <v>270</v>
      </c>
      <c r="W748" t="s">
        <v>167</v>
      </c>
      <c r="X748">
        <v>1</v>
      </c>
      <c r="Y748">
        <v>1</v>
      </c>
      <c r="Z748">
        <v>0</v>
      </c>
      <c r="AA748">
        <v>0</v>
      </c>
      <c r="AB748">
        <v>0</v>
      </c>
      <c r="AC748">
        <v>0</v>
      </c>
      <c r="AD748">
        <v>0</v>
      </c>
      <c r="AE748">
        <v>0</v>
      </c>
    </row>
    <row r="749" spans="1:31" x14ac:dyDescent="0.3">
      <c r="A749" t="s">
        <v>556</v>
      </c>
      <c r="B749" t="s">
        <v>3339</v>
      </c>
      <c r="C749" t="s">
        <v>262</v>
      </c>
      <c r="D749" t="s">
        <v>3340</v>
      </c>
      <c r="E749" t="s">
        <v>12296</v>
      </c>
      <c r="F749" t="s">
        <v>3088</v>
      </c>
      <c r="G749" t="s">
        <v>9366</v>
      </c>
      <c r="I749" t="s">
        <v>461</v>
      </c>
      <c r="J749" t="s">
        <v>266</v>
      </c>
      <c r="K749" t="s">
        <v>3341</v>
      </c>
      <c r="L749" t="s">
        <v>3342</v>
      </c>
      <c r="M749" t="s">
        <v>555</v>
      </c>
      <c r="N749" t="s">
        <v>556</v>
      </c>
      <c r="O749">
        <v>1</v>
      </c>
      <c r="P749" t="s">
        <v>266</v>
      </c>
      <c r="Q749">
        <v>0.48</v>
      </c>
      <c r="S749">
        <v>4</v>
      </c>
      <c r="T749" s="108">
        <v>1.92</v>
      </c>
      <c r="U749">
        <v>1</v>
      </c>
      <c r="V749" t="s">
        <v>270</v>
      </c>
      <c r="W749" t="s">
        <v>167</v>
      </c>
      <c r="X749">
        <v>4</v>
      </c>
      <c r="Y749">
        <v>4</v>
      </c>
      <c r="Z749">
        <v>0</v>
      </c>
      <c r="AA749">
        <v>0</v>
      </c>
      <c r="AB749">
        <v>0</v>
      </c>
      <c r="AC749">
        <v>0</v>
      </c>
      <c r="AD749">
        <v>0</v>
      </c>
      <c r="AE749">
        <v>0</v>
      </c>
    </row>
    <row r="750" spans="1:31" x14ac:dyDescent="0.3">
      <c r="A750" t="s">
        <v>556</v>
      </c>
      <c r="B750" t="s">
        <v>3689</v>
      </c>
      <c r="C750" t="s">
        <v>262</v>
      </c>
      <c r="D750" t="s">
        <v>3690</v>
      </c>
      <c r="E750" t="s">
        <v>12193</v>
      </c>
      <c r="F750" t="s">
        <v>3691</v>
      </c>
      <c r="G750" t="s">
        <v>9360</v>
      </c>
      <c r="I750" t="s">
        <v>461</v>
      </c>
      <c r="J750" t="s">
        <v>266</v>
      </c>
      <c r="K750" t="s">
        <v>3692</v>
      </c>
      <c r="L750" t="s">
        <v>3342</v>
      </c>
      <c r="M750" t="s">
        <v>557</v>
      </c>
      <c r="N750" t="s">
        <v>556</v>
      </c>
      <c r="O750">
        <v>2</v>
      </c>
      <c r="P750" t="s">
        <v>288</v>
      </c>
      <c r="Q750">
        <v>0.32</v>
      </c>
      <c r="S750">
        <v>1</v>
      </c>
      <c r="T750" s="108">
        <v>0.32</v>
      </c>
      <c r="U750">
        <v>1</v>
      </c>
      <c r="V750" t="s">
        <v>270</v>
      </c>
      <c r="W750" t="s">
        <v>167</v>
      </c>
      <c r="X750">
        <v>1</v>
      </c>
      <c r="Y750">
        <v>0</v>
      </c>
      <c r="Z750">
        <v>0</v>
      </c>
      <c r="AA750">
        <v>0</v>
      </c>
      <c r="AB750">
        <v>0</v>
      </c>
      <c r="AC750">
        <v>1</v>
      </c>
      <c r="AD750">
        <v>0</v>
      </c>
      <c r="AE750">
        <v>0</v>
      </c>
    </row>
    <row r="751" spans="1:31" x14ac:dyDescent="0.3">
      <c r="A751" t="s">
        <v>556</v>
      </c>
      <c r="B751" t="s">
        <v>3689</v>
      </c>
      <c r="C751" t="s">
        <v>262</v>
      </c>
      <c r="D751" t="s">
        <v>3690</v>
      </c>
      <c r="E751" t="s">
        <v>12193</v>
      </c>
      <c r="F751" t="s">
        <v>3691</v>
      </c>
      <c r="G751" t="s">
        <v>9360</v>
      </c>
      <c r="I751" t="s">
        <v>461</v>
      </c>
      <c r="J751" t="s">
        <v>266</v>
      </c>
      <c r="K751" t="s">
        <v>3692</v>
      </c>
      <c r="L751" t="s">
        <v>3342</v>
      </c>
      <c r="M751" t="s">
        <v>555</v>
      </c>
      <c r="N751" t="s">
        <v>556</v>
      </c>
      <c r="O751">
        <v>1</v>
      </c>
      <c r="P751" t="s">
        <v>266</v>
      </c>
      <c r="Q751">
        <v>0.48</v>
      </c>
      <c r="S751">
        <v>2</v>
      </c>
      <c r="T751" s="108">
        <v>0.96</v>
      </c>
      <c r="U751">
        <v>1</v>
      </c>
      <c r="V751" t="s">
        <v>270</v>
      </c>
      <c r="W751" t="s">
        <v>167</v>
      </c>
      <c r="X751">
        <v>2</v>
      </c>
      <c r="Y751">
        <v>2</v>
      </c>
      <c r="Z751">
        <v>0</v>
      </c>
      <c r="AA751">
        <v>0</v>
      </c>
      <c r="AB751">
        <v>0</v>
      </c>
      <c r="AC751">
        <v>0</v>
      </c>
      <c r="AD751">
        <v>0</v>
      </c>
      <c r="AE751">
        <v>0</v>
      </c>
    </row>
    <row r="752" spans="1:31" x14ac:dyDescent="0.3">
      <c r="A752" t="s">
        <v>556</v>
      </c>
      <c r="B752" t="s">
        <v>4462</v>
      </c>
      <c r="C752" t="s">
        <v>262</v>
      </c>
      <c r="D752" t="s">
        <v>4463</v>
      </c>
      <c r="E752" t="s">
        <v>12158</v>
      </c>
      <c r="F752" t="s">
        <v>4464</v>
      </c>
      <c r="G752" t="s">
        <v>2896</v>
      </c>
      <c r="I752" t="s">
        <v>461</v>
      </c>
      <c r="J752" t="s">
        <v>266</v>
      </c>
      <c r="K752" t="s">
        <v>4372</v>
      </c>
      <c r="L752" t="s">
        <v>4465</v>
      </c>
      <c r="M752" t="s">
        <v>555</v>
      </c>
      <c r="N752" t="s">
        <v>556</v>
      </c>
      <c r="O752">
        <v>1</v>
      </c>
      <c r="P752" t="s">
        <v>266</v>
      </c>
      <c r="Q752">
        <v>0.48</v>
      </c>
      <c r="S752">
        <v>1</v>
      </c>
      <c r="T752" s="108">
        <v>0.48</v>
      </c>
      <c r="U752">
        <v>1</v>
      </c>
      <c r="V752" t="s">
        <v>270</v>
      </c>
      <c r="W752" t="s">
        <v>167</v>
      </c>
      <c r="X752">
        <v>1</v>
      </c>
      <c r="Y752">
        <v>0</v>
      </c>
      <c r="Z752">
        <v>1</v>
      </c>
      <c r="AA752">
        <v>0</v>
      </c>
      <c r="AB752">
        <v>0</v>
      </c>
      <c r="AC752">
        <v>0</v>
      </c>
      <c r="AD752">
        <v>0</v>
      </c>
      <c r="AE752">
        <v>0</v>
      </c>
    </row>
    <row r="753" spans="1:31" x14ac:dyDescent="0.3">
      <c r="A753" t="s">
        <v>556</v>
      </c>
      <c r="B753" t="s">
        <v>4462</v>
      </c>
      <c r="C753" t="s">
        <v>262</v>
      </c>
      <c r="D753" t="s">
        <v>4463</v>
      </c>
      <c r="E753" t="s">
        <v>12158</v>
      </c>
      <c r="F753" t="s">
        <v>4464</v>
      </c>
      <c r="G753" t="s">
        <v>2896</v>
      </c>
      <c r="I753" t="s">
        <v>461</v>
      </c>
      <c r="J753" t="s">
        <v>266</v>
      </c>
      <c r="K753" t="s">
        <v>4372</v>
      </c>
      <c r="L753" t="s">
        <v>4465</v>
      </c>
      <c r="M753" t="s">
        <v>557</v>
      </c>
      <c r="N753" t="s">
        <v>556</v>
      </c>
      <c r="O753">
        <v>2</v>
      </c>
      <c r="P753" t="s">
        <v>288</v>
      </c>
      <c r="Q753">
        <v>0.48</v>
      </c>
      <c r="S753">
        <v>1</v>
      </c>
      <c r="T753" s="108">
        <v>0.48</v>
      </c>
      <c r="U753">
        <v>1</v>
      </c>
      <c r="V753" t="s">
        <v>270</v>
      </c>
      <c r="W753" t="s">
        <v>167</v>
      </c>
      <c r="X753">
        <v>1</v>
      </c>
      <c r="Y753">
        <v>0</v>
      </c>
      <c r="Z753">
        <v>0</v>
      </c>
      <c r="AA753">
        <v>0</v>
      </c>
      <c r="AB753">
        <v>0</v>
      </c>
      <c r="AC753">
        <v>1</v>
      </c>
      <c r="AD753">
        <v>0</v>
      </c>
      <c r="AE753">
        <v>0</v>
      </c>
    </row>
    <row r="754" spans="1:31" x14ac:dyDescent="0.3">
      <c r="A754" t="s">
        <v>556</v>
      </c>
      <c r="B754" t="s">
        <v>4462</v>
      </c>
      <c r="C754" t="s">
        <v>262</v>
      </c>
      <c r="D754" t="s">
        <v>4463</v>
      </c>
      <c r="E754" t="s">
        <v>12158</v>
      </c>
      <c r="F754" t="s">
        <v>4464</v>
      </c>
      <c r="G754" t="s">
        <v>2896</v>
      </c>
      <c r="I754" t="s">
        <v>461</v>
      </c>
      <c r="J754" t="s">
        <v>266</v>
      </c>
      <c r="K754" t="s">
        <v>4372</v>
      </c>
      <c r="L754" t="s">
        <v>4465</v>
      </c>
      <c r="M754" t="s">
        <v>557</v>
      </c>
      <c r="N754" t="s">
        <v>556</v>
      </c>
      <c r="O754">
        <v>17</v>
      </c>
      <c r="P754" t="s">
        <v>273</v>
      </c>
      <c r="Q754">
        <v>0.32</v>
      </c>
      <c r="S754">
        <v>1</v>
      </c>
      <c r="T754" s="108">
        <v>0.32</v>
      </c>
      <c r="U754">
        <v>1</v>
      </c>
      <c r="V754" t="s">
        <v>270</v>
      </c>
      <c r="W754" t="s">
        <v>167</v>
      </c>
      <c r="X754">
        <v>1</v>
      </c>
      <c r="Y754">
        <v>1</v>
      </c>
      <c r="Z754">
        <v>0</v>
      </c>
      <c r="AA754">
        <v>0</v>
      </c>
      <c r="AB754">
        <v>0</v>
      </c>
      <c r="AC754">
        <v>0</v>
      </c>
      <c r="AD754">
        <v>0</v>
      </c>
      <c r="AE754">
        <v>0</v>
      </c>
    </row>
    <row r="755" spans="1:31" x14ac:dyDescent="0.3">
      <c r="A755" t="s">
        <v>556</v>
      </c>
      <c r="B755" t="s">
        <v>4462</v>
      </c>
      <c r="C755" t="s">
        <v>262</v>
      </c>
      <c r="D755" t="s">
        <v>4463</v>
      </c>
      <c r="E755" t="s">
        <v>12158</v>
      </c>
      <c r="F755" t="s">
        <v>4464</v>
      </c>
      <c r="G755" t="s">
        <v>2896</v>
      </c>
      <c r="I755" t="s">
        <v>461</v>
      </c>
      <c r="J755" t="s">
        <v>266</v>
      </c>
      <c r="K755" t="s">
        <v>4372</v>
      </c>
      <c r="L755" t="s">
        <v>4465</v>
      </c>
      <c r="M755" t="s">
        <v>557</v>
      </c>
      <c r="N755" t="s">
        <v>556</v>
      </c>
      <c r="O755">
        <v>2</v>
      </c>
      <c r="P755" t="s">
        <v>288</v>
      </c>
      <c r="Q755">
        <v>0.32</v>
      </c>
      <c r="S755">
        <v>1</v>
      </c>
      <c r="T755" s="108">
        <v>0.32</v>
      </c>
      <c r="U755">
        <v>1</v>
      </c>
      <c r="V755" t="s">
        <v>270</v>
      </c>
      <c r="W755" t="s">
        <v>167</v>
      </c>
      <c r="X755">
        <v>1</v>
      </c>
      <c r="Y755">
        <v>0</v>
      </c>
      <c r="Z755">
        <v>0</v>
      </c>
      <c r="AA755">
        <v>0</v>
      </c>
      <c r="AB755">
        <v>0</v>
      </c>
      <c r="AC755">
        <v>1</v>
      </c>
      <c r="AD755">
        <v>0</v>
      </c>
      <c r="AE755">
        <v>0</v>
      </c>
    </row>
    <row r="756" spans="1:31" x14ac:dyDescent="0.3">
      <c r="A756" t="s">
        <v>556</v>
      </c>
      <c r="B756" t="s">
        <v>4502</v>
      </c>
      <c r="C756" t="s">
        <v>262</v>
      </c>
      <c r="D756" t="s">
        <v>3096</v>
      </c>
      <c r="E756" t="s">
        <v>12240</v>
      </c>
      <c r="F756" t="s">
        <v>2189</v>
      </c>
      <c r="G756" t="s">
        <v>2771</v>
      </c>
      <c r="I756" t="s">
        <v>461</v>
      </c>
      <c r="J756" t="s">
        <v>266</v>
      </c>
      <c r="K756" t="s">
        <v>4448</v>
      </c>
      <c r="L756" t="s">
        <v>9219</v>
      </c>
      <c r="M756" t="s">
        <v>555</v>
      </c>
      <c r="N756" t="s">
        <v>556</v>
      </c>
      <c r="O756">
        <v>1</v>
      </c>
      <c r="P756" t="s">
        <v>282</v>
      </c>
      <c r="Q756">
        <v>4</v>
      </c>
      <c r="S756">
        <v>1</v>
      </c>
      <c r="T756" s="108">
        <v>4</v>
      </c>
      <c r="U756">
        <v>1</v>
      </c>
      <c r="V756" t="s">
        <v>270</v>
      </c>
      <c r="W756" t="s">
        <v>167</v>
      </c>
      <c r="X756">
        <v>1</v>
      </c>
      <c r="Y756">
        <v>1</v>
      </c>
      <c r="Z756">
        <v>0</v>
      </c>
      <c r="AA756">
        <v>0</v>
      </c>
      <c r="AB756">
        <v>0</v>
      </c>
      <c r="AC756">
        <v>0</v>
      </c>
      <c r="AD756">
        <v>0</v>
      </c>
      <c r="AE756">
        <v>0</v>
      </c>
    </row>
    <row r="757" spans="1:31" x14ac:dyDescent="0.3">
      <c r="A757" t="s">
        <v>556</v>
      </c>
      <c r="B757" t="s">
        <v>4502</v>
      </c>
      <c r="C757" t="s">
        <v>262</v>
      </c>
      <c r="D757" t="s">
        <v>3096</v>
      </c>
      <c r="E757" t="s">
        <v>12240</v>
      </c>
      <c r="F757" t="s">
        <v>2189</v>
      </c>
      <c r="G757" t="s">
        <v>2771</v>
      </c>
      <c r="I757" t="s">
        <v>461</v>
      </c>
      <c r="J757" t="s">
        <v>266</v>
      </c>
      <c r="K757" t="s">
        <v>4448</v>
      </c>
      <c r="L757" t="s">
        <v>9219</v>
      </c>
      <c r="M757" t="s">
        <v>557</v>
      </c>
      <c r="N757" t="s">
        <v>556</v>
      </c>
      <c r="O757">
        <v>2</v>
      </c>
      <c r="P757" t="s">
        <v>272</v>
      </c>
      <c r="Q757">
        <v>3</v>
      </c>
      <c r="S757">
        <v>2</v>
      </c>
      <c r="T757" s="108">
        <v>6</v>
      </c>
      <c r="U757">
        <v>1</v>
      </c>
      <c r="V757" t="s">
        <v>270</v>
      </c>
      <c r="W757" t="s">
        <v>167</v>
      </c>
      <c r="X757">
        <v>1</v>
      </c>
      <c r="Y757">
        <v>1</v>
      </c>
      <c r="Z757">
        <v>0</v>
      </c>
      <c r="AA757">
        <v>0</v>
      </c>
      <c r="AB757">
        <v>1</v>
      </c>
      <c r="AC757">
        <v>0</v>
      </c>
      <c r="AD757">
        <v>0</v>
      </c>
      <c r="AE757">
        <v>0</v>
      </c>
    </row>
    <row r="758" spans="1:31" x14ac:dyDescent="0.3">
      <c r="A758" t="s">
        <v>556</v>
      </c>
      <c r="B758" t="s">
        <v>4614</v>
      </c>
      <c r="C758" t="s">
        <v>262</v>
      </c>
      <c r="D758" t="s">
        <v>4615</v>
      </c>
      <c r="E758" t="s">
        <v>12162</v>
      </c>
      <c r="F758" t="s">
        <v>2747</v>
      </c>
      <c r="G758" t="s">
        <v>2779</v>
      </c>
      <c r="I758" t="s">
        <v>461</v>
      </c>
      <c r="J758" t="s">
        <v>266</v>
      </c>
      <c r="K758" t="s">
        <v>2780</v>
      </c>
      <c r="L758" t="s">
        <v>4616</v>
      </c>
      <c r="M758" t="s">
        <v>555</v>
      </c>
      <c r="N758" t="s">
        <v>556</v>
      </c>
      <c r="O758">
        <v>1</v>
      </c>
      <c r="P758" t="s">
        <v>266</v>
      </c>
      <c r="Q758">
        <v>0.32</v>
      </c>
      <c r="S758">
        <v>1</v>
      </c>
      <c r="T758" s="108">
        <v>0.32</v>
      </c>
      <c r="U758">
        <v>1</v>
      </c>
      <c r="V758" t="s">
        <v>270</v>
      </c>
      <c r="W758" t="s">
        <v>167</v>
      </c>
      <c r="X758">
        <v>1</v>
      </c>
      <c r="Y758">
        <v>0</v>
      </c>
      <c r="Z758">
        <v>1</v>
      </c>
      <c r="AA758">
        <v>0</v>
      </c>
      <c r="AB758">
        <v>0</v>
      </c>
      <c r="AC758">
        <v>0</v>
      </c>
      <c r="AD758">
        <v>0</v>
      </c>
      <c r="AE758">
        <v>0</v>
      </c>
    </row>
    <row r="759" spans="1:31" x14ac:dyDescent="0.3">
      <c r="A759" t="s">
        <v>556</v>
      </c>
      <c r="B759" t="s">
        <v>4614</v>
      </c>
      <c r="C759" t="s">
        <v>262</v>
      </c>
      <c r="D759" t="s">
        <v>4615</v>
      </c>
      <c r="E759" t="s">
        <v>12162</v>
      </c>
      <c r="F759" t="s">
        <v>2747</v>
      </c>
      <c r="G759" t="s">
        <v>2779</v>
      </c>
      <c r="I759" t="s">
        <v>461</v>
      </c>
      <c r="J759" t="s">
        <v>266</v>
      </c>
      <c r="K759" t="s">
        <v>2780</v>
      </c>
      <c r="L759" t="s">
        <v>4616</v>
      </c>
      <c r="M759" t="s">
        <v>557</v>
      </c>
      <c r="N759" t="s">
        <v>556</v>
      </c>
      <c r="O759">
        <v>2</v>
      </c>
      <c r="P759" t="s">
        <v>288</v>
      </c>
      <c r="Q759">
        <v>0.48</v>
      </c>
      <c r="S759">
        <v>1</v>
      </c>
      <c r="T759" s="108">
        <v>0.48</v>
      </c>
      <c r="U759">
        <v>1</v>
      </c>
      <c r="V759" t="s">
        <v>270</v>
      </c>
      <c r="W759" t="s">
        <v>167</v>
      </c>
      <c r="X759">
        <v>1</v>
      </c>
      <c r="Y759">
        <v>0</v>
      </c>
      <c r="Z759">
        <v>0</v>
      </c>
      <c r="AA759">
        <v>0</v>
      </c>
      <c r="AB759">
        <v>0</v>
      </c>
      <c r="AC759">
        <v>1</v>
      </c>
      <c r="AD759">
        <v>0</v>
      </c>
      <c r="AE759">
        <v>0</v>
      </c>
    </row>
    <row r="760" spans="1:31" x14ac:dyDescent="0.3">
      <c r="A760" t="s">
        <v>556</v>
      </c>
      <c r="B760" t="s">
        <v>4614</v>
      </c>
      <c r="C760" t="s">
        <v>262</v>
      </c>
      <c r="D760" t="s">
        <v>4615</v>
      </c>
      <c r="E760" t="s">
        <v>12162</v>
      </c>
      <c r="F760" t="s">
        <v>2747</v>
      </c>
      <c r="G760" t="s">
        <v>2779</v>
      </c>
      <c r="I760" t="s">
        <v>461</v>
      </c>
      <c r="J760" t="s">
        <v>266</v>
      </c>
      <c r="K760" t="s">
        <v>2780</v>
      </c>
      <c r="L760" t="s">
        <v>4616</v>
      </c>
      <c r="M760" t="s">
        <v>557</v>
      </c>
      <c r="N760" t="s">
        <v>556</v>
      </c>
      <c r="O760">
        <v>17</v>
      </c>
      <c r="P760" t="s">
        <v>273</v>
      </c>
      <c r="Q760">
        <v>0.48</v>
      </c>
      <c r="S760">
        <v>1</v>
      </c>
      <c r="T760" s="108">
        <v>0.48</v>
      </c>
      <c r="U760">
        <v>1</v>
      </c>
      <c r="V760" t="s">
        <v>270</v>
      </c>
      <c r="W760" t="s">
        <v>167</v>
      </c>
      <c r="X760">
        <v>1</v>
      </c>
      <c r="Y760">
        <v>1</v>
      </c>
      <c r="Z760">
        <v>0</v>
      </c>
      <c r="AA760">
        <v>0</v>
      </c>
      <c r="AB760">
        <v>0</v>
      </c>
      <c r="AC760">
        <v>0</v>
      </c>
      <c r="AD760">
        <v>0</v>
      </c>
      <c r="AE760">
        <v>0</v>
      </c>
    </row>
    <row r="761" spans="1:31" x14ac:dyDescent="0.3">
      <c r="A761" t="s">
        <v>556</v>
      </c>
      <c r="B761" t="s">
        <v>4722</v>
      </c>
      <c r="C761" t="s">
        <v>262</v>
      </c>
      <c r="D761" t="s">
        <v>4723</v>
      </c>
      <c r="E761" t="s">
        <v>12000</v>
      </c>
      <c r="F761" t="s">
        <v>4724</v>
      </c>
      <c r="G761" t="s">
        <v>9367</v>
      </c>
      <c r="I761" t="s">
        <v>461</v>
      </c>
      <c r="J761" t="s">
        <v>266</v>
      </c>
      <c r="K761" t="s">
        <v>4725</v>
      </c>
      <c r="L761" t="s">
        <v>16069</v>
      </c>
      <c r="M761" t="s">
        <v>555</v>
      </c>
      <c r="N761" t="s">
        <v>556</v>
      </c>
      <c r="O761">
        <v>1</v>
      </c>
      <c r="P761" t="s">
        <v>282</v>
      </c>
      <c r="Q761">
        <v>2</v>
      </c>
      <c r="S761">
        <v>3</v>
      </c>
      <c r="T761" s="108">
        <v>6</v>
      </c>
      <c r="U761">
        <v>1</v>
      </c>
      <c r="V761" t="s">
        <v>270</v>
      </c>
      <c r="W761" t="s">
        <v>167</v>
      </c>
      <c r="X761">
        <v>1</v>
      </c>
      <c r="Y761">
        <v>1</v>
      </c>
      <c r="Z761">
        <v>0</v>
      </c>
      <c r="AA761">
        <v>1</v>
      </c>
      <c r="AB761">
        <v>0</v>
      </c>
      <c r="AC761">
        <v>1</v>
      </c>
      <c r="AD761">
        <v>0</v>
      </c>
      <c r="AE761">
        <v>0</v>
      </c>
    </row>
    <row r="762" spans="1:31" x14ac:dyDescent="0.3">
      <c r="A762" t="s">
        <v>556</v>
      </c>
      <c r="B762" t="s">
        <v>4722</v>
      </c>
      <c r="C762" t="s">
        <v>262</v>
      </c>
      <c r="D762" t="s">
        <v>4723</v>
      </c>
      <c r="E762" t="s">
        <v>12000</v>
      </c>
      <c r="F762" t="s">
        <v>4724</v>
      </c>
      <c r="G762" t="s">
        <v>9367</v>
      </c>
      <c r="I762" t="s">
        <v>461</v>
      </c>
      <c r="J762" t="s">
        <v>266</v>
      </c>
      <c r="K762" t="s">
        <v>4725</v>
      </c>
      <c r="L762" t="s">
        <v>16069</v>
      </c>
      <c r="M762" t="s">
        <v>557</v>
      </c>
      <c r="N762" t="s">
        <v>556</v>
      </c>
      <c r="O762">
        <v>2</v>
      </c>
      <c r="P762" t="s">
        <v>272</v>
      </c>
      <c r="Q762">
        <v>4</v>
      </c>
      <c r="S762">
        <v>1</v>
      </c>
      <c r="T762" s="108">
        <v>4</v>
      </c>
      <c r="U762">
        <v>1</v>
      </c>
      <c r="V762" t="s">
        <v>270</v>
      </c>
      <c r="W762" t="s">
        <v>167</v>
      </c>
      <c r="X762">
        <v>1</v>
      </c>
      <c r="Y762">
        <v>0</v>
      </c>
      <c r="Z762">
        <v>0</v>
      </c>
      <c r="AA762">
        <v>0</v>
      </c>
      <c r="AB762">
        <v>0</v>
      </c>
      <c r="AC762">
        <v>1</v>
      </c>
      <c r="AD762">
        <v>0</v>
      </c>
      <c r="AE762">
        <v>0</v>
      </c>
    </row>
    <row r="763" spans="1:31" x14ac:dyDescent="0.3">
      <c r="A763" t="s">
        <v>556</v>
      </c>
      <c r="B763" t="s">
        <v>4722</v>
      </c>
      <c r="C763" t="s">
        <v>262</v>
      </c>
      <c r="D763" t="s">
        <v>4723</v>
      </c>
      <c r="E763" t="s">
        <v>12000</v>
      </c>
      <c r="F763" t="s">
        <v>4724</v>
      </c>
      <c r="G763" t="s">
        <v>9367</v>
      </c>
      <c r="I763" t="s">
        <v>461</v>
      </c>
      <c r="J763" t="s">
        <v>266</v>
      </c>
      <c r="K763" t="s">
        <v>4725</v>
      </c>
      <c r="L763" t="s">
        <v>16069</v>
      </c>
      <c r="M763" t="s">
        <v>557</v>
      </c>
      <c r="N763" t="s">
        <v>556</v>
      </c>
      <c r="O763">
        <v>17</v>
      </c>
      <c r="P763" t="s">
        <v>273</v>
      </c>
      <c r="Q763">
        <v>0.32</v>
      </c>
      <c r="S763">
        <v>2</v>
      </c>
      <c r="T763" s="108">
        <v>0.64</v>
      </c>
      <c r="U763">
        <v>1</v>
      </c>
      <c r="V763" t="s">
        <v>270</v>
      </c>
      <c r="W763" t="s">
        <v>167</v>
      </c>
      <c r="X763">
        <v>2</v>
      </c>
      <c r="Y763">
        <v>0</v>
      </c>
      <c r="Z763">
        <v>0</v>
      </c>
      <c r="AA763">
        <v>2</v>
      </c>
      <c r="AB763">
        <v>0</v>
      </c>
      <c r="AC763">
        <v>0</v>
      </c>
      <c r="AD763">
        <v>0</v>
      </c>
      <c r="AE763">
        <v>0</v>
      </c>
    </row>
    <row r="764" spans="1:31" x14ac:dyDescent="0.3">
      <c r="A764" t="s">
        <v>556</v>
      </c>
      <c r="B764" t="s">
        <v>15991</v>
      </c>
      <c r="C764" t="s">
        <v>294</v>
      </c>
      <c r="D764" t="s">
        <v>15992</v>
      </c>
      <c r="E764" t="s">
        <v>15993</v>
      </c>
      <c r="F764" t="s">
        <v>8735</v>
      </c>
      <c r="G764" t="s">
        <v>9367</v>
      </c>
      <c r="I764" t="s">
        <v>461</v>
      </c>
      <c r="J764" t="s">
        <v>266</v>
      </c>
      <c r="K764" t="s">
        <v>4825</v>
      </c>
      <c r="L764" t="s">
        <v>16071</v>
      </c>
      <c r="M764" t="s">
        <v>555</v>
      </c>
      <c r="N764" t="s">
        <v>556</v>
      </c>
      <c r="O764">
        <v>1</v>
      </c>
      <c r="P764" t="s">
        <v>266</v>
      </c>
      <c r="Q764">
        <v>0.48</v>
      </c>
      <c r="S764">
        <v>1</v>
      </c>
      <c r="T764" s="108">
        <v>0.48</v>
      </c>
      <c r="U764">
        <v>1</v>
      </c>
      <c r="V764" t="s">
        <v>270</v>
      </c>
      <c r="W764" t="s">
        <v>167</v>
      </c>
      <c r="X764">
        <v>1</v>
      </c>
      <c r="Y764">
        <v>0</v>
      </c>
      <c r="Z764">
        <v>1</v>
      </c>
      <c r="AA764">
        <v>0</v>
      </c>
      <c r="AB764">
        <v>0</v>
      </c>
      <c r="AC764">
        <v>0</v>
      </c>
      <c r="AD764">
        <v>0</v>
      </c>
      <c r="AE764">
        <v>0</v>
      </c>
    </row>
    <row r="765" spans="1:31" x14ac:dyDescent="0.3">
      <c r="A765" t="s">
        <v>556</v>
      </c>
      <c r="B765" t="s">
        <v>15991</v>
      </c>
      <c r="C765" t="s">
        <v>294</v>
      </c>
      <c r="D765" t="s">
        <v>15992</v>
      </c>
      <c r="E765" t="s">
        <v>15993</v>
      </c>
      <c r="F765" t="s">
        <v>8735</v>
      </c>
      <c r="G765" t="s">
        <v>9367</v>
      </c>
      <c r="I765" t="s">
        <v>461</v>
      </c>
      <c r="J765" t="s">
        <v>266</v>
      </c>
      <c r="K765" t="s">
        <v>4825</v>
      </c>
      <c r="L765" t="s">
        <v>16071</v>
      </c>
      <c r="M765" t="s">
        <v>557</v>
      </c>
      <c r="N765" t="s">
        <v>556</v>
      </c>
      <c r="O765">
        <v>17</v>
      </c>
      <c r="P765" t="s">
        <v>273</v>
      </c>
      <c r="Q765">
        <v>0.32</v>
      </c>
      <c r="S765">
        <v>1</v>
      </c>
      <c r="T765" s="108">
        <v>0.32</v>
      </c>
      <c r="U765">
        <v>1</v>
      </c>
      <c r="V765" t="s">
        <v>270</v>
      </c>
      <c r="W765" t="s">
        <v>167</v>
      </c>
      <c r="X765">
        <v>1</v>
      </c>
      <c r="Y765">
        <v>0</v>
      </c>
      <c r="Z765">
        <v>1</v>
      </c>
      <c r="AA765">
        <v>0</v>
      </c>
      <c r="AB765">
        <v>0</v>
      </c>
      <c r="AC765">
        <v>0</v>
      </c>
      <c r="AD765">
        <v>0</v>
      </c>
      <c r="AE765">
        <v>0</v>
      </c>
    </row>
    <row r="766" spans="1:31" x14ac:dyDescent="0.3">
      <c r="A766" t="s">
        <v>556</v>
      </c>
      <c r="B766" t="s">
        <v>15991</v>
      </c>
      <c r="C766" t="s">
        <v>294</v>
      </c>
      <c r="D766" t="s">
        <v>15992</v>
      </c>
      <c r="E766" t="s">
        <v>15993</v>
      </c>
      <c r="F766" t="s">
        <v>8735</v>
      </c>
      <c r="G766" t="s">
        <v>9367</v>
      </c>
      <c r="I766" t="s">
        <v>461</v>
      </c>
      <c r="J766" t="s">
        <v>266</v>
      </c>
      <c r="K766" t="s">
        <v>4825</v>
      </c>
      <c r="L766" t="s">
        <v>16071</v>
      </c>
      <c r="M766" t="s">
        <v>557</v>
      </c>
      <c r="N766" t="s">
        <v>556</v>
      </c>
      <c r="O766">
        <v>2</v>
      </c>
      <c r="P766" t="s">
        <v>288</v>
      </c>
      <c r="Q766">
        <v>0.48</v>
      </c>
      <c r="S766">
        <v>1</v>
      </c>
      <c r="T766" s="108">
        <v>0.48</v>
      </c>
      <c r="U766">
        <v>1</v>
      </c>
      <c r="V766" t="s">
        <v>270</v>
      </c>
      <c r="W766" t="s">
        <v>167</v>
      </c>
      <c r="X766">
        <v>1</v>
      </c>
      <c r="Y766">
        <v>0</v>
      </c>
      <c r="Z766">
        <v>1</v>
      </c>
      <c r="AA766">
        <v>0</v>
      </c>
      <c r="AB766">
        <v>0</v>
      </c>
      <c r="AC766">
        <v>0</v>
      </c>
      <c r="AD766">
        <v>0</v>
      </c>
      <c r="AE766">
        <v>0</v>
      </c>
    </row>
    <row r="767" spans="1:31" x14ac:dyDescent="0.3">
      <c r="A767" t="s">
        <v>556</v>
      </c>
      <c r="B767" t="s">
        <v>4817</v>
      </c>
      <c r="C767" t="s">
        <v>262</v>
      </c>
      <c r="D767" t="s">
        <v>4818</v>
      </c>
      <c r="E767" t="s">
        <v>12165</v>
      </c>
      <c r="F767" t="s">
        <v>4819</v>
      </c>
      <c r="G767" t="s">
        <v>2779</v>
      </c>
      <c r="I767" t="s">
        <v>461</v>
      </c>
      <c r="J767" t="s">
        <v>266</v>
      </c>
      <c r="K767" t="s">
        <v>4820</v>
      </c>
      <c r="L767" t="s">
        <v>4821</v>
      </c>
      <c r="M767" t="s">
        <v>555</v>
      </c>
      <c r="N767" t="s">
        <v>556</v>
      </c>
      <c r="O767">
        <v>1</v>
      </c>
      <c r="P767" t="s">
        <v>282</v>
      </c>
      <c r="Q767">
        <v>3</v>
      </c>
      <c r="S767">
        <v>1</v>
      </c>
      <c r="T767" s="108">
        <v>3</v>
      </c>
      <c r="U767">
        <v>1</v>
      </c>
      <c r="V767" t="s">
        <v>270</v>
      </c>
      <c r="W767" t="s">
        <v>167</v>
      </c>
      <c r="X767">
        <v>1</v>
      </c>
      <c r="Y767">
        <v>0</v>
      </c>
      <c r="Z767">
        <v>1</v>
      </c>
      <c r="AA767">
        <v>0</v>
      </c>
      <c r="AB767">
        <v>0</v>
      </c>
      <c r="AC767">
        <v>0</v>
      </c>
      <c r="AD767">
        <v>0</v>
      </c>
      <c r="AE767">
        <v>0</v>
      </c>
    </row>
    <row r="768" spans="1:31" x14ac:dyDescent="0.3">
      <c r="A768" t="s">
        <v>556</v>
      </c>
      <c r="B768" t="s">
        <v>4817</v>
      </c>
      <c r="C768" t="s">
        <v>262</v>
      </c>
      <c r="D768" t="s">
        <v>4818</v>
      </c>
      <c r="E768" t="s">
        <v>12165</v>
      </c>
      <c r="F768" t="s">
        <v>4819</v>
      </c>
      <c r="G768" t="s">
        <v>2779</v>
      </c>
      <c r="I768" t="s">
        <v>461</v>
      </c>
      <c r="J768" t="s">
        <v>266</v>
      </c>
      <c r="K768" t="s">
        <v>4820</v>
      </c>
      <c r="L768" t="s">
        <v>4821</v>
      </c>
      <c r="M768" t="s">
        <v>557</v>
      </c>
      <c r="N768" t="s">
        <v>556</v>
      </c>
      <c r="O768">
        <v>2</v>
      </c>
      <c r="P768" t="s">
        <v>272</v>
      </c>
      <c r="Q768">
        <v>3</v>
      </c>
      <c r="S768">
        <v>1</v>
      </c>
      <c r="T768" s="108">
        <v>3</v>
      </c>
      <c r="U768">
        <v>1</v>
      </c>
      <c r="V768" t="s">
        <v>270</v>
      </c>
      <c r="W768" t="s">
        <v>167</v>
      </c>
      <c r="X768">
        <v>1</v>
      </c>
      <c r="Y768">
        <v>0</v>
      </c>
      <c r="Z768">
        <v>1</v>
      </c>
      <c r="AA768">
        <v>0</v>
      </c>
      <c r="AB768">
        <v>0</v>
      </c>
      <c r="AC768">
        <v>0</v>
      </c>
      <c r="AD768">
        <v>0</v>
      </c>
      <c r="AE768">
        <v>0</v>
      </c>
    </row>
    <row r="769" spans="1:31" x14ac:dyDescent="0.3">
      <c r="A769" t="s">
        <v>556</v>
      </c>
      <c r="B769" t="s">
        <v>4817</v>
      </c>
      <c r="C769" t="s">
        <v>262</v>
      </c>
      <c r="D769" t="s">
        <v>4818</v>
      </c>
      <c r="E769" t="s">
        <v>12165</v>
      </c>
      <c r="F769" t="s">
        <v>4819</v>
      </c>
      <c r="G769" t="s">
        <v>2779</v>
      </c>
      <c r="I769" t="s">
        <v>461</v>
      </c>
      <c r="J769" t="s">
        <v>266</v>
      </c>
      <c r="K769" t="s">
        <v>4820</v>
      </c>
      <c r="L769" t="s">
        <v>4821</v>
      </c>
      <c r="M769" t="s">
        <v>557</v>
      </c>
      <c r="N769" t="s">
        <v>556</v>
      </c>
      <c r="O769">
        <v>17</v>
      </c>
      <c r="P769" t="s">
        <v>273</v>
      </c>
      <c r="Q769">
        <v>0.48</v>
      </c>
      <c r="S769">
        <v>1</v>
      </c>
      <c r="T769" s="108">
        <v>0.48</v>
      </c>
      <c r="U769">
        <v>1</v>
      </c>
      <c r="V769" t="s">
        <v>270</v>
      </c>
      <c r="W769" t="s">
        <v>167</v>
      </c>
      <c r="X769">
        <v>1</v>
      </c>
      <c r="Y769">
        <v>1</v>
      </c>
      <c r="Z769">
        <v>0</v>
      </c>
      <c r="AA769">
        <v>0</v>
      </c>
      <c r="AB769">
        <v>0</v>
      </c>
      <c r="AC769">
        <v>0</v>
      </c>
      <c r="AD769">
        <v>0</v>
      </c>
      <c r="AE769">
        <v>0</v>
      </c>
    </row>
    <row r="770" spans="1:31" x14ac:dyDescent="0.3">
      <c r="A770" t="s">
        <v>556</v>
      </c>
      <c r="B770" t="s">
        <v>4822</v>
      </c>
      <c r="C770" t="s">
        <v>262</v>
      </c>
      <c r="D770" t="s">
        <v>4823</v>
      </c>
      <c r="E770" t="s">
        <v>12005</v>
      </c>
      <c r="F770" t="s">
        <v>4824</v>
      </c>
      <c r="G770" t="s">
        <v>9367</v>
      </c>
      <c r="I770" t="s">
        <v>461</v>
      </c>
      <c r="J770" t="s">
        <v>266</v>
      </c>
      <c r="K770" t="s">
        <v>4825</v>
      </c>
      <c r="L770" t="s">
        <v>4826</v>
      </c>
      <c r="M770" t="s">
        <v>555</v>
      </c>
      <c r="N770" t="s">
        <v>556</v>
      </c>
      <c r="O770">
        <v>1</v>
      </c>
      <c r="P770" t="s">
        <v>266</v>
      </c>
      <c r="Q770">
        <v>0.48</v>
      </c>
      <c r="S770">
        <v>2</v>
      </c>
      <c r="T770" s="108">
        <v>0.96</v>
      </c>
      <c r="U770">
        <v>1</v>
      </c>
      <c r="V770" t="s">
        <v>270</v>
      </c>
      <c r="W770" t="s">
        <v>167</v>
      </c>
      <c r="X770">
        <v>2</v>
      </c>
      <c r="Y770">
        <v>0</v>
      </c>
      <c r="Z770">
        <v>2</v>
      </c>
      <c r="AA770">
        <v>0</v>
      </c>
      <c r="AB770">
        <v>0</v>
      </c>
      <c r="AC770">
        <v>0</v>
      </c>
      <c r="AD770">
        <v>0</v>
      </c>
      <c r="AE770">
        <v>0</v>
      </c>
    </row>
    <row r="771" spans="1:31" x14ac:dyDescent="0.3">
      <c r="A771" t="s">
        <v>556</v>
      </c>
      <c r="B771" t="s">
        <v>4822</v>
      </c>
      <c r="C771" t="s">
        <v>262</v>
      </c>
      <c r="D771" t="s">
        <v>4823</v>
      </c>
      <c r="E771" t="s">
        <v>12005</v>
      </c>
      <c r="F771" t="s">
        <v>4824</v>
      </c>
      <c r="G771" t="s">
        <v>9367</v>
      </c>
      <c r="I771" t="s">
        <v>461</v>
      </c>
      <c r="J771" t="s">
        <v>266</v>
      </c>
      <c r="K771" t="s">
        <v>4825</v>
      </c>
      <c r="L771" t="s">
        <v>4826</v>
      </c>
      <c r="M771" t="s">
        <v>557</v>
      </c>
      <c r="N771" t="s">
        <v>556</v>
      </c>
      <c r="O771">
        <v>2</v>
      </c>
      <c r="P771" t="s">
        <v>288</v>
      </c>
      <c r="Q771">
        <v>0.32</v>
      </c>
      <c r="S771">
        <v>1</v>
      </c>
      <c r="T771" s="108">
        <v>0.32</v>
      </c>
      <c r="U771">
        <v>1</v>
      </c>
      <c r="V771" t="s">
        <v>270</v>
      </c>
      <c r="W771" t="s">
        <v>167</v>
      </c>
      <c r="X771">
        <v>1</v>
      </c>
      <c r="Y771">
        <v>0</v>
      </c>
      <c r="Z771">
        <v>1</v>
      </c>
      <c r="AA771">
        <v>0</v>
      </c>
      <c r="AB771">
        <v>0</v>
      </c>
      <c r="AC771">
        <v>0</v>
      </c>
      <c r="AD771">
        <v>0</v>
      </c>
      <c r="AE771">
        <v>0</v>
      </c>
    </row>
    <row r="772" spans="1:31" x14ac:dyDescent="0.3">
      <c r="A772" t="s">
        <v>556</v>
      </c>
      <c r="B772" t="s">
        <v>4822</v>
      </c>
      <c r="C772" t="s">
        <v>262</v>
      </c>
      <c r="D772" t="s">
        <v>4823</v>
      </c>
      <c r="E772" t="s">
        <v>12005</v>
      </c>
      <c r="F772" t="s">
        <v>4824</v>
      </c>
      <c r="G772" t="s">
        <v>9367</v>
      </c>
      <c r="I772" t="s">
        <v>461</v>
      </c>
      <c r="J772" t="s">
        <v>266</v>
      </c>
      <c r="K772" t="s">
        <v>4825</v>
      </c>
      <c r="L772" t="s">
        <v>4826</v>
      </c>
      <c r="M772" t="s">
        <v>557</v>
      </c>
      <c r="N772" t="s">
        <v>556</v>
      </c>
      <c r="O772">
        <v>17</v>
      </c>
      <c r="P772" t="s">
        <v>273</v>
      </c>
      <c r="Q772">
        <v>0.32</v>
      </c>
      <c r="S772">
        <v>1</v>
      </c>
      <c r="T772" s="108">
        <v>0.32</v>
      </c>
      <c r="U772">
        <v>1</v>
      </c>
      <c r="V772" t="s">
        <v>270</v>
      </c>
      <c r="W772" t="s">
        <v>167</v>
      </c>
      <c r="X772">
        <v>1</v>
      </c>
      <c r="Y772">
        <v>0</v>
      </c>
      <c r="Z772">
        <v>1</v>
      </c>
      <c r="AA772">
        <v>0</v>
      </c>
      <c r="AB772">
        <v>0</v>
      </c>
      <c r="AC772">
        <v>0</v>
      </c>
      <c r="AD772">
        <v>0</v>
      </c>
      <c r="AE772">
        <v>0</v>
      </c>
    </row>
    <row r="773" spans="1:31" x14ac:dyDescent="0.3">
      <c r="A773" t="s">
        <v>556</v>
      </c>
      <c r="B773" t="s">
        <v>9467</v>
      </c>
      <c r="C773" t="s">
        <v>274</v>
      </c>
      <c r="D773" t="s">
        <v>9468</v>
      </c>
      <c r="E773" t="s">
        <v>12007</v>
      </c>
      <c r="F773" t="s">
        <v>9469</v>
      </c>
      <c r="G773" t="s">
        <v>2319</v>
      </c>
      <c r="I773" t="s">
        <v>461</v>
      </c>
      <c r="J773" t="s">
        <v>266</v>
      </c>
      <c r="K773" t="s">
        <v>9470</v>
      </c>
      <c r="L773" t="s">
        <v>17688</v>
      </c>
      <c r="M773" t="s">
        <v>555</v>
      </c>
      <c r="N773" t="s">
        <v>556</v>
      </c>
      <c r="O773">
        <v>1</v>
      </c>
      <c r="P773" t="s">
        <v>282</v>
      </c>
      <c r="Q773">
        <v>2</v>
      </c>
      <c r="S773">
        <v>1</v>
      </c>
      <c r="T773" s="108">
        <v>2</v>
      </c>
      <c r="U773">
        <v>1</v>
      </c>
      <c r="V773" t="s">
        <v>270</v>
      </c>
      <c r="W773" t="s">
        <v>167</v>
      </c>
      <c r="X773">
        <v>1</v>
      </c>
      <c r="Y773">
        <v>0</v>
      </c>
      <c r="Z773">
        <v>0</v>
      </c>
      <c r="AA773">
        <v>1</v>
      </c>
      <c r="AB773">
        <v>0</v>
      </c>
      <c r="AC773">
        <v>0</v>
      </c>
      <c r="AD773">
        <v>0</v>
      </c>
      <c r="AE773">
        <v>0</v>
      </c>
    </row>
    <row r="774" spans="1:31" x14ac:dyDescent="0.3">
      <c r="A774" t="s">
        <v>556</v>
      </c>
      <c r="B774" t="s">
        <v>9467</v>
      </c>
      <c r="C774" t="s">
        <v>274</v>
      </c>
      <c r="D774" t="s">
        <v>9468</v>
      </c>
      <c r="E774" t="s">
        <v>12007</v>
      </c>
      <c r="F774" t="s">
        <v>9469</v>
      </c>
      <c r="G774" t="s">
        <v>2319</v>
      </c>
      <c r="I774" t="s">
        <v>461</v>
      </c>
      <c r="J774" t="s">
        <v>266</v>
      </c>
      <c r="K774" t="s">
        <v>9470</v>
      </c>
      <c r="L774" t="s">
        <v>17688</v>
      </c>
      <c r="M774" t="s">
        <v>557</v>
      </c>
      <c r="N774" t="s">
        <v>556</v>
      </c>
      <c r="O774">
        <v>2</v>
      </c>
      <c r="P774" t="s">
        <v>272</v>
      </c>
      <c r="Q774">
        <v>1</v>
      </c>
      <c r="S774">
        <v>1</v>
      </c>
      <c r="T774" s="108">
        <v>1</v>
      </c>
      <c r="U774">
        <v>1</v>
      </c>
      <c r="V774" t="s">
        <v>270</v>
      </c>
      <c r="W774" t="s">
        <v>167</v>
      </c>
      <c r="X774">
        <v>1</v>
      </c>
      <c r="Y774">
        <v>0</v>
      </c>
      <c r="Z774">
        <v>0</v>
      </c>
      <c r="AA774">
        <v>1</v>
      </c>
      <c r="AB774">
        <v>0</v>
      </c>
      <c r="AC774">
        <v>0</v>
      </c>
      <c r="AD774">
        <v>0</v>
      </c>
      <c r="AE774">
        <v>0</v>
      </c>
    </row>
    <row r="775" spans="1:31" x14ac:dyDescent="0.3">
      <c r="A775" t="s">
        <v>556</v>
      </c>
      <c r="B775" t="s">
        <v>5712</v>
      </c>
      <c r="C775" t="s">
        <v>262</v>
      </c>
      <c r="D775" t="s">
        <v>5713</v>
      </c>
      <c r="E775" t="s">
        <v>12226</v>
      </c>
      <c r="F775" t="s">
        <v>5714</v>
      </c>
      <c r="G775" t="s">
        <v>2771</v>
      </c>
      <c r="I775" t="s">
        <v>461</v>
      </c>
      <c r="J775" t="s">
        <v>266</v>
      </c>
      <c r="K775" t="s">
        <v>5715</v>
      </c>
      <c r="L775" t="s">
        <v>10897</v>
      </c>
      <c r="M775" t="s">
        <v>555</v>
      </c>
      <c r="N775" t="s">
        <v>556</v>
      </c>
      <c r="O775">
        <v>1</v>
      </c>
      <c r="P775" t="s">
        <v>282</v>
      </c>
      <c r="Q775">
        <v>2</v>
      </c>
      <c r="S775">
        <v>1</v>
      </c>
      <c r="T775" s="108">
        <v>2</v>
      </c>
      <c r="U775">
        <v>1</v>
      </c>
      <c r="V775" t="s">
        <v>270</v>
      </c>
      <c r="W775" t="s">
        <v>167</v>
      </c>
      <c r="X775">
        <v>1</v>
      </c>
      <c r="Y775">
        <v>0</v>
      </c>
      <c r="Z775">
        <v>0</v>
      </c>
      <c r="AA775">
        <v>1</v>
      </c>
      <c r="AB775">
        <v>0</v>
      </c>
      <c r="AC775">
        <v>0</v>
      </c>
      <c r="AD775">
        <v>0</v>
      </c>
      <c r="AE775">
        <v>0</v>
      </c>
    </row>
    <row r="776" spans="1:31" x14ac:dyDescent="0.3">
      <c r="A776" t="s">
        <v>556</v>
      </c>
      <c r="B776" t="s">
        <v>5712</v>
      </c>
      <c r="C776" t="s">
        <v>262</v>
      </c>
      <c r="D776" t="s">
        <v>5713</v>
      </c>
      <c r="E776" t="s">
        <v>12226</v>
      </c>
      <c r="F776" t="s">
        <v>5714</v>
      </c>
      <c r="G776" t="s">
        <v>2771</v>
      </c>
      <c r="I776" t="s">
        <v>461</v>
      </c>
      <c r="J776" t="s">
        <v>266</v>
      </c>
      <c r="K776" t="s">
        <v>5715</v>
      </c>
      <c r="L776" t="s">
        <v>10897</v>
      </c>
      <c r="M776" t="s">
        <v>557</v>
      </c>
      <c r="N776" t="s">
        <v>556</v>
      </c>
      <c r="O776">
        <v>2</v>
      </c>
      <c r="P776" t="s">
        <v>288</v>
      </c>
      <c r="Q776">
        <v>0.48</v>
      </c>
      <c r="S776">
        <v>1</v>
      </c>
      <c r="T776" s="108">
        <v>0.48</v>
      </c>
      <c r="U776">
        <v>1</v>
      </c>
      <c r="V776" t="s">
        <v>270</v>
      </c>
      <c r="W776" t="s">
        <v>167</v>
      </c>
      <c r="X776">
        <v>1</v>
      </c>
      <c r="Y776">
        <v>0</v>
      </c>
      <c r="Z776">
        <v>0</v>
      </c>
      <c r="AA776">
        <v>0</v>
      </c>
      <c r="AB776">
        <v>0</v>
      </c>
      <c r="AC776">
        <v>1</v>
      </c>
      <c r="AD776">
        <v>0</v>
      </c>
      <c r="AE776">
        <v>0</v>
      </c>
    </row>
    <row r="777" spans="1:31" x14ac:dyDescent="0.3">
      <c r="A777" t="s">
        <v>556</v>
      </c>
      <c r="B777" t="s">
        <v>5716</v>
      </c>
      <c r="C777" t="s">
        <v>262</v>
      </c>
      <c r="D777" t="s">
        <v>5717</v>
      </c>
      <c r="E777" t="s">
        <v>12180</v>
      </c>
      <c r="F777" t="s">
        <v>5718</v>
      </c>
      <c r="G777" t="s">
        <v>9362</v>
      </c>
      <c r="I777" t="s">
        <v>461</v>
      </c>
      <c r="J777" t="s">
        <v>266</v>
      </c>
      <c r="K777" t="s">
        <v>5719</v>
      </c>
      <c r="L777" t="s">
        <v>5720</v>
      </c>
      <c r="M777" t="s">
        <v>557</v>
      </c>
      <c r="N777" t="s">
        <v>556</v>
      </c>
      <c r="O777">
        <v>2</v>
      </c>
      <c r="P777" t="s">
        <v>288</v>
      </c>
      <c r="Q777">
        <v>0.48</v>
      </c>
      <c r="S777">
        <v>2</v>
      </c>
      <c r="T777" s="108">
        <v>0.96</v>
      </c>
      <c r="U777">
        <v>1</v>
      </c>
      <c r="V777" t="s">
        <v>270</v>
      </c>
      <c r="W777" t="s">
        <v>167</v>
      </c>
      <c r="X777">
        <v>2</v>
      </c>
      <c r="Y777">
        <v>2</v>
      </c>
      <c r="Z777">
        <v>0</v>
      </c>
      <c r="AA777">
        <v>0</v>
      </c>
      <c r="AB777">
        <v>0</v>
      </c>
      <c r="AC777">
        <v>0</v>
      </c>
      <c r="AD777">
        <v>0</v>
      </c>
      <c r="AE777">
        <v>0</v>
      </c>
    </row>
    <row r="778" spans="1:31" x14ac:dyDescent="0.3">
      <c r="A778" t="s">
        <v>556</v>
      </c>
      <c r="B778" t="s">
        <v>5716</v>
      </c>
      <c r="C778" t="s">
        <v>262</v>
      </c>
      <c r="D778" t="s">
        <v>5717</v>
      </c>
      <c r="E778" t="s">
        <v>12180</v>
      </c>
      <c r="F778" t="s">
        <v>5718</v>
      </c>
      <c r="G778" t="s">
        <v>9362</v>
      </c>
      <c r="I778" t="s">
        <v>461</v>
      </c>
      <c r="J778" t="s">
        <v>266</v>
      </c>
      <c r="K778" t="s">
        <v>5719</v>
      </c>
      <c r="L778" t="s">
        <v>5720</v>
      </c>
      <c r="M778" t="s">
        <v>557</v>
      </c>
      <c r="N778" t="s">
        <v>556</v>
      </c>
      <c r="O778">
        <v>17</v>
      </c>
      <c r="P778" t="s">
        <v>273</v>
      </c>
      <c r="Q778">
        <v>0.48</v>
      </c>
      <c r="S778">
        <v>6</v>
      </c>
      <c r="T778" s="108">
        <v>2.88</v>
      </c>
      <c r="U778">
        <v>1</v>
      </c>
      <c r="V778" t="s">
        <v>270</v>
      </c>
      <c r="W778" t="s">
        <v>167</v>
      </c>
      <c r="X778">
        <v>6</v>
      </c>
      <c r="Y778">
        <v>6</v>
      </c>
      <c r="Z778">
        <v>0</v>
      </c>
      <c r="AA778">
        <v>0</v>
      </c>
      <c r="AB778">
        <v>0</v>
      </c>
      <c r="AC778">
        <v>0</v>
      </c>
      <c r="AD778">
        <v>0</v>
      </c>
      <c r="AE778">
        <v>0</v>
      </c>
    </row>
    <row r="779" spans="1:31" x14ac:dyDescent="0.3">
      <c r="A779" t="s">
        <v>556</v>
      </c>
      <c r="B779" t="s">
        <v>5716</v>
      </c>
      <c r="C779" t="s">
        <v>262</v>
      </c>
      <c r="D779" t="s">
        <v>5717</v>
      </c>
      <c r="E779" t="s">
        <v>12180</v>
      </c>
      <c r="F779" t="s">
        <v>5718</v>
      </c>
      <c r="G779" t="s">
        <v>9362</v>
      </c>
      <c r="I779" t="s">
        <v>461</v>
      </c>
      <c r="J779" t="s">
        <v>266</v>
      </c>
      <c r="K779" t="s">
        <v>5719</v>
      </c>
      <c r="L779" t="s">
        <v>5720</v>
      </c>
      <c r="M779" t="s">
        <v>555</v>
      </c>
      <c r="N779" t="s">
        <v>556</v>
      </c>
      <c r="O779">
        <v>1</v>
      </c>
      <c r="P779" t="s">
        <v>282</v>
      </c>
      <c r="Q779">
        <v>1</v>
      </c>
      <c r="S779">
        <v>1</v>
      </c>
      <c r="T779" s="108">
        <v>1</v>
      </c>
      <c r="U779">
        <v>1</v>
      </c>
      <c r="V779" t="s">
        <v>270</v>
      </c>
      <c r="W779" t="s">
        <v>167</v>
      </c>
      <c r="X779">
        <v>1</v>
      </c>
      <c r="Y779">
        <v>0</v>
      </c>
      <c r="Z779">
        <v>0</v>
      </c>
      <c r="AA779">
        <v>0</v>
      </c>
      <c r="AB779">
        <v>1</v>
      </c>
      <c r="AC779">
        <v>0</v>
      </c>
      <c r="AD779">
        <v>0</v>
      </c>
      <c r="AE779">
        <v>0</v>
      </c>
    </row>
    <row r="780" spans="1:31" x14ac:dyDescent="0.3">
      <c r="A780" t="s">
        <v>556</v>
      </c>
      <c r="B780" t="s">
        <v>5980</v>
      </c>
      <c r="C780" t="s">
        <v>262</v>
      </c>
      <c r="D780" t="s">
        <v>5981</v>
      </c>
      <c r="E780" t="s">
        <v>12040</v>
      </c>
      <c r="F780" t="s">
        <v>381</v>
      </c>
      <c r="G780" t="s">
        <v>645</v>
      </c>
      <c r="I780" t="s">
        <v>461</v>
      </c>
      <c r="J780" t="s">
        <v>266</v>
      </c>
      <c r="K780" t="s">
        <v>5982</v>
      </c>
      <c r="L780" t="s">
        <v>16009</v>
      </c>
      <c r="M780" t="s">
        <v>557</v>
      </c>
      <c r="N780" t="s">
        <v>556</v>
      </c>
      <c r="O780">
        <v>2</v>
      </c>
      <c r="P780" t="s">
        <v>288</v>
      </c>
      <c r="Q780">
        <v>0.48</v>
      </c>
      <c r="S780">
        <v>3</v>
      </c>
      <c r="T780" s="108">
        <v>1.44</v>
      </c>
      <c r="U780">
        <v>1</v>
      </c>
      <c r="V780" t="s">
        <v>270</v>
      </c>
      <c r="W780" t="s">
        <v>167</v>
      </c>
      <c r="X780">
        <v>3</v>
      </c>
      <c r="Y780">
        <v>0</v>
      </c>
      <c r="Z780">
        <v>0</v>
      </c>
      <c r="AA780">
        <v>0</v>
      </c>
      <c r="AB780">
        <v>0</v>
      </c>
      <c r="AC780">
        <v>3</v>
      </c>
      <c r="AD780">
        <v>0</v>
      </c>
      <c r="AE780">
        <v>0</v>
      </c>
    </row>
    <row r="781" spans="1:31" x14ac:dyDescent="0.3">
      <c r="A781" t="s">
        <v>556</v>
      </c>
      <c r="B781" t="s">
        <v>5980</v>
      </c>
      <c r="C781" t="s">
        <v>262</v>
      </c>
      <c r="D781" t="s">
        <v>5981</v>
      </c>
      <c r="E781" t="s">
        <v>12040</v>
      </c>
      <c r="F781" t="s">
        <v>381</v>
      </c>
      <c r="G781" t="s">
        <v>645</v>
      </c>
      <c r="I781" t="s">
        <v>461</v>
      </c>
      <c r="J781" t="s">
        <v>266</v>
      </c>
      <c r="K781" t="s">
        <v>5982</v>
      </c>
      <c r="L781" t="s">
        <v>16009</v>
      </c>
      <c r="M781" t="s">
        <v>557</v>
      </c>
      <c r="N781" t="s">
        <v>556</v>
      </c>
      <c r="O781">
        <v>17</v>
      </c>
      <c r="P781" t="s">
        <v>273</v>
      </c>
      <c r="Q781">
        <v>0.32</v>
      </c>
      <c r="S781">
        <v>2</v>
      </c>
      <c r="T781" s="108">
        <v>0.64</v>
      </c>
      <c r="U781">
        <v>1</v>
      </c>
      <c r="V781" t="s">
        <v>270</v>
      </c>
      <c r="W781" t="s">
        <v>167</v>
      </c>
      <c r="X781">
        <v>2</v>
      </c>
      <c r="Y781">
        <v>2</v>
      </c>
      <c r="Z781">
        <v>0</v>
      </c>
      <c r="AA781">
        <v>0</v>
      </c>
      <c r="AB781">
        <v>0</v>
      </c>
      <c r="AC781">
        <v>0</v>
      </c>
      <c r="AD781">
        <v>0</v>
      </c>
      <c r="AE781">
        <v>0</v>
      </c>
    </row>
    <row r="782" spans="1:31" x14ac:dyDescent="0.3">
      <c r="A782" t="s">
        <v>556</v>
      </c>
      <c r="B782" t="s">
        <v>5980</v>
      </c>
      <c r="C782" t="s">
        <v>262</v>
      </c>
      <c r="D782" t="s">
        <v>5981</v>
      </c>
      <c r="E782" t="s">
        <v>12040</v>
      </c>
      <c r="F782" t="s">
        <v>381</v>
      </c>
      <c r="G782" t="s">
        <v>645</v>
      </c>
      <c r="I782" t="s">
        <v>461</v>
      </c>
      <c r="J782" t="s">
        <v>266</v>
      </c>
      <c r="K782" t="s">
        <v>5982</v>
      </c>
      <c r="L782" t="s">
        <v>16009</v>
      </c>
      <c r="M782" t="s">
        <v>555</v>
      </c>
      <c r="N782" t="s">
        <v>556</v>
      </c>
      <c r="O782">
        <v>1</v>
      </c>
      <c r="P782" t="s">
        <v>282</v>
      </c>
      <c r="Q782">
        <v>2</v>
      </c>
      <c r="S782">
        <v>1</v>
      </c>
      <c r="T782" s="108">
        <v>2</v>
      </c>
      <c r="U782">
        <v>1</v>
      </c>
      <c r="V782" t="s">
        <v>270</v>
      </c>
      <c r="W782" t="s">
        <v>167</v>
      </c>
      <c r="X782">
        <v>1</v>
      </c>
      <c r="Y782">
        <v>0</v>
      </c>
      <c r="Z782">
        <v>0</v>
      </c>
      <c r="AA782">
        <v>0</v>
      </c>
      <c r="AB782">
        <v>1</v>
      </c>
      <c r="AC782">
        <v>0</v>
      </c>
      <c r="AD782">
        <v>0</v>
      </c>
      <c r="AE782">
        <v>0</v>
      </c>
    </row>
    <row r="783" spans="1:31" x14ac:dyDescent="0.3">
      <c r="A783" t="s">
        <v>556</v>
      </c>
      <c r="B783" t="s">
        <v>6026</v>
      </c>
      <c r="C783" t="s">
        <v>262</v>
      </c>
      <c r="D783" t="s">
        <v>6027</v>
      </c>
      <c r="E783" t="s">
        <v>12100</v>
      </c>
      <c r="F783" t="s">
        <v>6028</v>
      </c>
      <c r="G783" t="s">
        <v>9363</v>
      </c>
      <c r="I783" t="s">
        <v>461</v>
      </c>
      <c r="J783" t="s">
        <v>266</v>
      </c>
      <c r="K783" t="s">
        <v>6029</v>
      </c>
      <c r="L783" t="s">
        <v>15476</v>
      </c>
      <c r="M783" t="s">
        <v>555</v>
      </c>
      <c r="N783" t="s">
        <v>556</v>
      </c>
      <c r="O783">
        <v>1</v>
      </c>
      <c r="P783" t="s">
        <v>282</v>
      </c>
      <c r="Q783">
        <v>3</v>
      </c>
      <c r="S783">
        <v>1</v>
      </c>
      <c r="T783" s="108">
        <v>3</v>
      </c>
      <c r="U783">
        <v>1</v>
      </c>
      <c r="V783" t="s">
        <v>270</v>
      </c>
      <c r="W783" t="s">
        <v>167</v>
      </c>
      <c r="X783">
        <v>1</v>
      </c>
      <c r="Y783">
        <v>0</v>
      </c>
      <c r="Z783">
        <v>0</v>
      </c>
      <c r="AA783">
        <v>0</v>
      </c>
      <c r="AB783">
        <v>1</v>
      </c>
      <c r="AC783">
        <v>0</v>
      </c>
      <c r="AD783">
        <v>0</v>
      </c>
      <c r="AE783">
        <v>0</v>
      </c>
    </row>
    <row r="784" spans="1:31" x14ac:dyDescent="0.3">
      <c r="A784" t="s">
        <v>556</v>
      </c>
      <c r="B784" t="s">
        <v>6026</v>
      </c>
      <c r="C784" t="s">
        <v>262</v>
      </c>
      <c r="D784" t="s">
        <v>6027</v>
      </c>
      <c r="E784" t="s">
        <v>12100</v>
      </c>
      <c r="F784" t="s">
        <v>6028</v>
      </c>
      <c r="G784" t="s">
        <v>9363</v>
      </c>
      <c r="I784" t="s">
        <v>461</v>
      </c>
      <c r="J784" t="s">
        <v>266</v>
      </c>
      <c r="K784" t="s">
        <v>6029</v>
      </c>
      <c r="L784" t="s">
        <v>15476</v>
      </c>
      <c r="M784" t="s">
        <v>557</v>
      </c>
      <c r="N784" t="s">
        <v>556</v>
      </c>
      <c r="O784">
        <v>2</v>
      </c>
      <c r="P784" t="s">
        <v>272</v>
      </c>
      <c r="Q784">
        <v>1</v>
      </c>
      <c r="S784">
        <v>1</v>
      </c>
      <c r="T784" s="108">
        <v>1</v>
      </c>
      <c r="U784">
        <v>1</v>
      </c>
      <c r="V784" t="s">
        <v>270</v>
      </c>
      <c r="W784" t="s">
        <v>167</v>
      </c>
      <c r="X784">
        <v>1</v>
      </c>
      <c r="Y784">
        <v>0</v>
      </c>
      <c r="Z784">
        <v>1</v>
      </c>
      <c r="AA784">
        <v>0</v>
      </c>
      <c r="AB784">
        <v>0</v>
      </c>
      <c r="AC784">
        <v>0</v>
      </c>
      <c r="AD784">
        <v>0</v>
      </c>
      <c r="AE784">
        <v>0</v>
      </c>
    </row>
    <row r="785" spans="1:31" x14ac:dyDescent="0.3">
      <c r="A785" t="s">
        <v>556</v>
      </c>
      <c r="B785" t="s">
        <v>6026</v>
      </c>
      <c r="C785" t="s">
        <v>262</v>
      </c>
      <c r="D785" t="s">
        <v>6027</v>
      </c>
      <c r="E785" t="s">
        <v>12100</v>
      </c>
      <c r="F785" t="s">
        <v>6028</v>
      </c>
      <c r="G785" t="s">
        <v>9363</v>
      </c>
      <c r="I785" t="s">
        <v>461</v>
      </c>
      <c r="J785" t="s">
        <v>266</v>
      </c>
      <c r="K785" t="s">
        <v>6029</v>
      </c>
      <c r="L785" t="s">
        <v>15476</v>
      </c>
      <c r="M785" t="s">
        <v>557</v>
      </c>
      <c r="N785" t="s">
        <v>556</v>
      </c>
      <c r="O785">
        <v>17</v>
      </c>
      <c r="P785" t="s">
        <v>273</v>
      </c>
      <c r="Q785">
        <v>0.32</v>
      </c>
      <c r="S785">
        <v>1</v>
      </c>
      <c r="T785" s="108">
        <v>0.32</v>
      </c>
      <c r="U785">
        <v>1</v>
      </c>
      <c r="V785" t="s">
        <v>270</v>
      </c>
      <c r="W785" t="s">
        <v>167</v>
      </c>
      <c r="X785">
        <v>1</v>
      </c>
      <c r="Y785">
        <v>1</v>
      </c>
      <c r="Z785">
        <v>0</v>
      </c>
      <c r="AA785">
        <v>0</v>
      </c>
      <c r="AB785">
        <v>0</v>
      </c>
      <c r="AC785">
        <v>0</v>
      </c>
      <c r="AD785">
        <v>0</v>
      </c>
      <c r="AE785">
        <v>0</v>
      </c>
    </row>
    <row r="786" spans="1:31" x14ac:dyDescent="0.3">
      <c r="A786" t="s">
        <v>556</v>
      </c>
      <c r="B786" t="s">
        <v>6026</v>
      </c>
      <c r="C786" t="s">
        <v>262</v>
      </c>
      <c r="D786" t="s">
        <v>6027</v>
      </c>
      <c r="E786" t="s">
        <v>12100</v>
      </c>
      <c r="F786" t="s">
        <v>6028</v>
      </c>
      <c r="G786" t="s">
        <v>9363</v>
      </c>
      <c r="I786" t="s">
        <v>461</v>
      </c>
      <c r="J786" t="s">
        <v>266</v>
      </c>
      <c r="K786" t="s">
        <v>6029</v>
      </c>
      <c r="L786" t="s">
        <v>15476</v>
      </c>
      <c r="M786" t="s">
        <v>557</v>
      </c>
      <c r="N786" t="s">
        <v>556</v>
      </c>
      <c r="O786">
        <v>17</v>
      </c>
      <c r="P786" t="s">
        <v>273</v>
      </c>
      <c r="Q786">
        <v>0.48</v>
      </c>
      <c r="S786">
        <v>2</v>
      </c>
      <c r="T786" s="108">
        <v>0.96</v>
      </c>
      <c r="U786">
        <v>1</v>
      </c>
      <c r="V786" t="s">
        <v>270</v>
      </c>
      <c r="W786" t="s">
        <v>167</v>
      </c>
      <c r="X786">
        <v>2</v>
      </c>
      <c r="Y786">
        <v>2</v>
      </c>
      <c r="Z786">
        <v>0</v>
      </c>
      <c r="AA786">
        <v>0</v>
      </c>
      <c r="AB786">
        <v>0</v>
      </c>
      <c r="AC786">
        <v>0</v>
      </c>
      <c r="AD786">
        <v>0</v>
      </c>
      <c r="AE786">
        <v>0</v>
      </c>
    </row>
    <row r="787" spans="1:31" x14ac:dyDescent="0.3">
      <c r="A787" t="s">
        <v>556</v>
      </c>
      <c r="B787" t="s">
        <v>6345</v>
      </c>
      <c r="C787" t="s">
        <v>262</v>
      </c>
      <c r="D787" t="s">
        <v>6346</v>
      </c>
      <c r="E787" t="s">
        <v>12168</v>
      </c>
      <c r="F787" t="s">
        <v>431</v>
      </c>
      <c r="G787" t="s">
        <v>6347</v>
      </c>
      <c r="I787" t="s">
        <v>461</v>
      </c>
      <c r="J787" t="s">
        <v>266</v>
      </c>
      <c r="K787" t="s">
        <v>6348</v>
      </c>
      <c r="L787" t="s">
        <v>6349</v>
      </c>
      <c r="M787" t="s">
        <v>555</v>
      </c>
      <c r="N787" t="s">
        <v>556</v>
      </c>
      <c r="O787">
        <v>1</v>
      </c>
      <c r="P787" t="s">
        <v>282</v>
      </c>
      <c r="Q787">
        <v>1</v>
      </c>
      <c r="S787">
        <v>1</v>
      </c>
      <c r="T787" s="108">
        <v>1</v>
      </c>
      <c r="U787">
        <v>1</v>
      </c>
      <c r="V787" t="s">
        <v>270</v>
      </c>
      <c r="W787" t="s">
        <v>167</v>
      </c>
      <c r="X787">
        <v>1</v>
      </c>
      <c r="Y787">
        <v>0</v>
      </c>
      <c r="Z787">
        <v>0</v>
      </c>
      <c r="AA787">
        <v>0</v>
      </c>
      <c r="AB787">
        <v>1</v>
      </c>
      <c r="AC787">
        <v>0</v>
      </c>
      <c r="AD787">
        <v>0</v>
      </c>
      <c r="AE787">
        <v>0</v>
      </c>
    </row>
    <row r="788" spans="1:31" x14ac:dyDescent="0.3">
      <c r="A788" t="s">
        <v>556</v>
      </c>
      <c r="B788" t="s">
        <v>6345</v>
      </c>
      <c r="C788" t="s">
        <v>262</v>
      </c>
      <c r="D788" t="s">
        <v>6346</v>
      </c>
      <c r="E788" t="s">
        <v>12168</v>
      </c>
      <c r="F788" t="s">
        <v>431</v>
      </c>
      <c r="G788" t="s">
        <v>6347</v>
      </c>
      <c r="I788" t="s">
        <v>461</v>
      </c>
      <c r="J788" t="s">
        <v>266</v>
      </c>
      <c r="K788" t="s">
        <v>6348</v>
      </c>
      <c r="L788" t="s">
        <v>6349</v>
      </c>
      <c r="M788" t="s">
        <v>557</v>
      </c>
      <c r="N788" t="s">
        <v>556</v>
      </c>
      <c r="O788">
        <v>17</v>
      </c>
      <c r="P788" t="s">
        <v>273</v>
      </c>
      <c r="Q788">
        <v>0.48</v>
      </c>
      <c r="S788">
        <v>1</v>
      </c>
      <c r="T788" s="108">
        <v>0.48</v>
      </c>
      <c r="U788">
        <v>1</v>
      </c>
      <c r="V788" t="s">
        <v>270</v>
      </c>
      <c r="W788" t="s">
        <v>167</v>
      </c>
      <c r="X788">
        <v>1</v>
      </c>
      <c r="Y788">
        <v>1</v>
      </c>
      <c r="Z788">
        <v>0</v>
      </c>
      <c r="AA788">
        <v>0</v>
      </c>
      <c r="AB788">
        <v>0</v>
      </c>
      <c r="AC788">
        <v>0</v>
      </c>
      <c r="AD788">
        <v>0</v>
      </c>
      <c r="AE788">
        <v>0</v>
      </c>
    </row>
    <row r="789" spans="1:31" x14ac:dyDescent="0.3">
      <c r="A789" t="s">
        <v>556</v>
      </c>
      <c r="B789" t="s">
        <v>3685</v>
      </c>
      <c r="C789" t="s">
        <v>262</v>
      </c>
      <c r="D789" t="s">
        <v>9256</v>
      </c>
      <c r="E789" t="s">
        <v>12201</v>
      </c>
      <c r="F789" t="s">
        <v>3743</v>
      </c>
      <c r="G789" t="s">
        <v>2307</v>
      </c>
      <c r="I789" t="s">
        <v>461</v>
      </c>
      <c r="J789" t="s">
        <v>266</v>
      </c>
      <c r="K789" t="s">
        <v>3746</v>
      </c>
      <c r="L789" t="s">
        <v>11718</v>
      </c>
      <c r="M789" t="s">
        <v>555</v>
      </c>
      <c r="N789" t="s">
        <v>556</v>
      </c>
      <c r="O789">
        <v>1</v>
      </c>
      <c r="P789" t="s">
        <v>282</v>
      </c>
      <c r="Q789">
        <v>3</v>
      </c>
      <c r="S789">
        <v>1</v>
      </c>
      <c r="T789" s="108">
        <v>3</v>
      </c>
      <c r="U789">
        <v>1</v>
      </c>
      <c r="V789" t="s">
        <v>270</v>
      </c>
      <c r="W789" t="s">
        <v>167</v>
      </c>
      <c r="X789">
        <v>1</v>
      </c>
      <c r="Y789">
        <v>0</v>
      </c>
      <c r="Z789">
        <v>1</v>
      </c>
      <c r="AA789">
        <v>0</v>
      </c>
      <c r="AB789">
        <v>0</v>
      </c>
      <c r="AC789">
        <v>0</v>
      </c>
      <c r="AD789">
        <v>0</v>
      </c>
      <c r="AE789">
        <v>0</v>
      </c>
    </row>
    <row r="790" spans="1:31" x14ac:dyDescent="0.3">
      <c r="A790" t="s">
        <v>556</v>
      </c>
      <c r="B790" t="s">
        <v>3685</v>
      </c>
      <c r="C790" t="s">
        <v>262</v>
      </c>
      <c r="D790" t="s">
        <v>9256</v>
      </c>
      <c r="E790" t="s">
        <v>12201</v>
      </c>
      <c r="F790" t="s">
        <v>3743</v>
      </c>
      <c r="G790" t="s">
        <v>2307</v>
      </c>
      <c r="I790" t="s">
        <v>461</v>
      </c>
      <c r="J790" t="s">
        <v>266</v>
      </c>
      <c r="K790" t="s">
        <v>3746</v>
      </c>
      <c r="L790" t="s">
        <v>11718</v>
      </c>
      <c r="M790" t="s">
        <v>557</v>
      </c>
      <c r="N790" t="s">
        <v>556</v>
      </c>
      <c r="O790">
        <v>2</v>
      </c>
      <c r="P790" t="s">
        <v>272</v>
      </c>
      <c r="Q790">
        <v>2</v>
      </c>
      <c r="S790">
        <v>2</v>
      </c>
      <c r="T790" s="108">
        <v>4</v>
      </c>
      <c r="U790">
        <v>1</v>
      </c>
      <c r="V790" t="s">
        <v>270</v>
      </c>
      <c r="W790" t="s">
        <v>167</v>
      </c>
      <c r="X790">
        <v>1</v>
      </c>
      <c r="Y790">
        <v>1</v>
      </c>
      <c r="Z790">
        <v>0</v>
      </c>
      <c r="AA790">
        <v>0</v>
      </c>
      <c r="AB790">
        <v>1</v>
      </c>
      <c r="AC790">
        <v>0</v>
      </c>
      <c r="AD790">
        <v>0</v>
      </c>
      <c r="AE790">
        <v>0</v>
      </c>
    </row>
    <row r="791" spans="1:31" x14ac:dyDescent="0.3">
      <c r="A791" t="s">
        <v>556</v>
      </c>
      <c r="B791" t="s">
        <v>3685</v>
      </c>
      <c r="C791" t="s">
        <v>262</v>
      </c>
      <c r="D791" t="s">
        <v>9256</v>
      </c>
      <c r="E791" t="s">
        <v>12201</v>
      </c>
      <c r="F791" t="s">
        <v>3743</v>
      </c>
      <c r="G791" t="s">
        <v>2307</v>
      </c>
      <c r="I791" t="s">
        <v>461</v>
      </c>
      <c r="J791" t="s">
        <v>266</v>
      </c>
      <c r="K791" t="s">
        <v>3746</v>
      </c>
      <c r="L791" t="s">
        <v>11718</v>
      </c>
      <c r="M791" t="s">
        <v>557</v>
      </c>
      <c r="N791" t="s">
        <v>556</v>
      </c>
      <c r="O791">
        <v>20</v>
      </c>
      <c r="P791" t="s">
        <v>425</v>
      </c>
      <c r="Q791">
        <v>0.32</v>
      </c>
      <c r="S791">
        <v>1</v>
      </c>
      <c r="T791" s="108">
        <v>0.32</v>
      </c>
      <c r="U791">
        <v>1</v>
      </c>
      <c r="V791" t="s">
        <v>270</v>
      </c>
      <c r="W791" t="s">
        <v>167</v>
      </c>
      <c r="X791">
        <v>1</v>
      </c>
      <c r="Y791">
        <v>1</v>
      </c>
      <c r="Z791">
        <v>0</v>
      </c>
      <c r="AA791">
        <v>0</v>
      </c>
      <c r="AB791">
        <v>0</v>
      </c>
      <c r="AC791">
        <v>0</v>
      </c>
      <c r="AD791">
        <v>0</v>
      </c>
      <c r="AE791">
        <v>0</v>
      </c>
    </row>
    <row r="792" spans="1:31" x14ac:dyDescent="0.3">
      <c r="A792" t="s">
        <v>556</v>
      </c>
      <c r="B792" t="s">
        <v>3685</v>
      </c>
      <c r="C792" t="s">
        <v>262</v>
      </c>
      <c r="D792" t="s">
        <v>9256</v>
      </c>
      <c r="E792" t="s">
        <v>12201</v>
      </c>
      <c r="F792" t="s">
        <v>3743</v>
      </c>
      <c r="G792" t="s">
        <v>2307</v>
      </c>
      <c r="I792" t="s">
        <v>461</v>
      </c>
      <c r="J792" t="s">
        <v>266</v>
      </c>
      <c r="K792" t="s">
        <v>3746</v>
      </c>
      <c r="L792" t="s">
        <v>11718</v>
      </c>
      <c r="M792" t="s">
        <v>557</v>
      </c>
      <c r="N792" t="s">
        <v>556</v>
      </c>
      <c r="O792">
        <v>17</v>
      </c>
      <c r="P792" t="s">
        <v>273</v>
      </c>
      <c r="Q792">
        <v>0.48</v>
      </c>
      <c r="S792">
        <v>2</v>
      </c>
      <c r="T792" s="108">
        <v>0.96</v>
      </c>
      <c r="U792">
        <v>1</v>
      </c>
      <c r="V792" t="s">
        <v>270</v>
      </c>
      <c r="W792" t="s">
        <v>167</v>
      </c>
      <c r="X792">
        <v>2</v>
      </c>
      <c r="Y792">
        <v>2</v>
      </c>
      <c r="Z792">
        <v>0</v>
      </c>
      <c r="AA792">
        <v>0</v>
      </c>
      <c r="AB792">
        <v>0</v>
      </c>
      <c r="AC792">
        <v>0</v>
      </c>
      <c r="AD792">
        <v>0</v>
      </c>
      <c r="AE792">
        <v>0</v>
      </c>
    </row>
    <row r="793" spans="1:31" x14ac:dyDescent="0.3">
      <c r="A793" t="s">
        <v>556</v>
      </c>
      <c r="B793" t="s">
        <v>3685</v>
      </c>
      <c r="C793" t="s">
        <v>525</v>
      </c>
      <c r="D793" t="s">
        <v>10749</v>
      </c>
      <c r="E793" t="s">
        <v>12200</v>
      </c>
      <c r="F793" t="s">
        <v>628</v>
      </c>
      <c r="G793" t="s">
        <v>2307</v>
      </c>
      <c r="I793" t="s">
        <v>461</v>
      </c>
      <c r="J793" t="s">
        <v>266</v>
      </c>
      <c r="K793" t="s">
        <v>3686</v>
      </c>
      <c r="L793" t="s">
        <v>17440</v>
      </c>
      <c r="M793" t="s">
        <v>557</v>
      </c>
      <c r="N793" t="s">
        <v>556</v>
      </c>
      <c r="O793">
        <v>2</v>
      </c>
      <c r="P793" t="s">
        <v>272</v>
      </c>
      <c r="Q793">
        <v>2</v>
      </c>
      <c r="S793">
        <v>1</v>
      </c>
      <c r="T793" s="108">
        <v>2</v>
      </c>
      <c r="U793">
        <v>1</v>
      </c>
      <c r="V793" t="s">
        <v>270</v>
      </c>
      <c r="W793" t="s">
        <v>167</v>
      </c>
      <c r="X793">
        <v>1</v>
      </c>
      <c r="Y793">
        <v>0</v>
      </c>
      <c r="Z793">
        <v>0</v>
      </c>
      <c r="AA793">
        <v>0</v>
      </c>
      <c r="AB793">
        <v>1</v>
      </c>
      <c r="AC793">
        <v>0</v>
      </c>
      <c r="AD793">
        <v>0</v>
      </c>
      <c r="AE793">
        <v>0</v>
      </c>
    </row>
    <row r="794" spans="1:31" x14ac:dyDescent="0.3">
      <c r="A794" t="s">
        <v>556</v>
      </c>
      <c r="B794" t="s">
        <v>3685</v>
      </c>
      <c r="C794" t="s">
        <v>525</v>
      </c>
      <c r="D794" t="s">
        <v>10749</v>
      </c>
      <c r="E794" t="s">
        <v>12200</v>
      </c>
      <c r="F794" t="s">
        <v>628</v>
      </c>
      <c r="G794" t="s">
        <v>2307</v>
      </c>
      <c r="I794" t="s">
        <v>461</v>
      </c>
      <c r="J794" t="s">
        <v>266</v>
      </c>
      <c r="K794" t="s">
        <v>3686</v>
      </c>
      <c r="L794" t="s">
        <v>17440</v>
      </c>
      <c r="M794" t="s">
        <v>555</v>
      </c>
      <c r="N794" t="s">
        <v>556</v>
      </c>
      <c r="O794">
        <v>1</v>
      </c>
      <c r="P794" t="s">
        <v>282</v>
      </c>
      <c r="Q794">
        <v>2</v>
      </c>
      <c r="S794">
        <v>1</v>
      </c>
      <c r="T794" s="108">
        <v>2</v>
      </c>
      <c r="U794">
        <v>1</v>
      </c>
      <c r="V794" t="s">
        <v>270</v>
      </c>
      <c r="W794" t="s">
        <v>167</v>
      </c>
      <c r="X794">
        <v>1</v>
      </c>
      <c r="Y794">
        <v>0</v>
      </c>
      <c r="Z794">
        <v>1</v>
      </c>
      <c r="AA794">
        <v>0</v>
      </c>
      <c r="AB794">
        <v>0</v>
      </c>
      <c r="AC794">
        <v>0</v>
      </c>
      <c r="AD794">
        <v>0</v>
      </c>
      <c r="AE794">
        <v>0</v>
      </c>
    </row>
    <row r="795" spans="1:31" x14ac:dyDescent="0.3">
      <c r="A795" t="s">
        <v>556</v>
      </c>
      <c r="B795" t="s">
        <v>3685</v>
      </c>
      <c r="C795" t="s">
        <v>808</v>
      </c>
      <c r="D795" t="s">
        <v>3808</v>
      </c>
      <c r="E795" t="s">
        <v>12202</v>
      </c>
      <c r="F795" t="s">
        <v>3805</v>
      </c>
      <c r="G795" t="s">
        <v>2307</v>
      </c>
      <c r="I795" t="s">
        <v>461</v>
      </c>
      <c r="J795" t="s">
        <v>266</v>
      </c>
      <c r="K795" t="s">
        <v>3809</v>
      </c>
      <c r="L795" t="s">
        <v>17440</v>
      </c>
      <c r="M795" t="s">
        <v>555</v>
      </c>
      <c r="N795" t="s">
        <v>556</v>
      </c>
      <c r="O795">
        <v>1</v>
      </c>
      <c r="P795" t="s">
        <v>282</v>
      </c>
      <c r="Q795">
        <v>2</v>
      </c>
      <c r="S795">
        <v>1</v>
      </c>
      <c r="T795" s="108">
        <v>2</v>
      </c>
      <c r="U795">
        <v>1</v>
      </c>
      <c r="V795" t="s">
        <v>270</v>
      </c>
      <c r="W795" t="s">
        <v>167</v>
      </c>
      <c r="X795">
        <v>1</v>
      </c>
      <c r="Y795">
        <v>0</v>
      </c>
      <c r="Z795">
        <v>1</v>
      </c>
      <c r="AA795">
        <v>0</v>
      </c>
      <c r="AB795">
        <v>0</v>
      </c>
      <c r="AC795">
        <v>0</v>
      </c>
      <c r="AD795">
        <v>0</v>
      </c>
      <c r="AE795">
        <v>0</v>
      </c>
    </row>
    <row r="796" spans="1:31" x14ac:dyDescent="0.3">
      <c r="A796" t="s">
        <v>556</v>
      </c>
      <c r="B796" t="s">
        <v>3685</v>
      </c>
      <c r="C796" t="s">
        <v>808</v>
      </c>
      <c r="D796" t="s">
        <v>3808</v>
      </c>
      <c r="E796" t="s">
        <v>12202</v>
      </c>
      <c r="F796" t="s">
        <v>3805</v>
      </c>
      <c r="G796" t="s">
        <v>2307</v>
      </c>
      <c r="I796" t="s">
        <v>461</v>
      </c>
      <c r="J796" t="s">
        <v>266</v>
      </c>
      <c r="K796" t="s">
        <v>3809</v>
      </c>
      <c r="L796" t="s">
        <v>17440</v>
      </c>
      <c r="M796" t="s">
        <v>557</v>
      </c>
      <c r="N796" t="s">
        <v>556</v>
      </c>
      <c r="O796">
        <v>2</v>
      </c>
      <c r="P796" t="s">
        <v>272</v>
      </c>
      <c r="Q796">
        <v>2</v>
      </c>
      <c r="S796">
        <v>1</v>
      </c>
      <c r="T796" s="108">
        <v>2</v>
      </c>
      <c r="U796">
        <v>1</v>
      </c>
      <c r="V796" t="s">
        <v>270</v>
      </c>
      <c r="W796" t="s">
        <v>167</v>
      </c>
      <c r="X796">
        <v>1</v>
      </c>
      <c r="Y796">
        <v>0</v>
      </c>
      <c r="Z796">
        <v>0</v>
      </c>
      <c r="AA796">
        <v>0</v>
      </c>
      <c r="AB796">
        <v>1</v>
      </c>
      <c r="AC796">
        <v>0</v>
      </c>
      <c r="AD796">
        <v>0</v>
      </c>
      <c r="AE796">
        <v>0</v>
      </c>
    </row>
    <row r="797" spans="1:31" x14ac:dyDescent="0.3">
      <c r="A797" t="s">
        <v>556</v>
      </c>
      <c r="B797" t="s">
        <v>9931</v>
      </c>
      <c r="C797" t="s">
        <v>274</v>
      </c>
      <c r="D797" t="s">
        <v>3436</v>
      </c>
      <c r="E797" t="s">
        <v>12011</v>
      </c>
      <c r="F797" t="s">
        <v>7557</v>
      </c>
      <c r="G797" t="s">
        <v>2319</v>
      </c>
      <c r="I797" t="s">
        <v>461</v>
      </c>
      <c r="J797" t="s">
        <v>266</v>
      </c>
      <c r="K797" t="s">
        <v>2323</v>
      </c>
      <c r="L797" t="s">
        <v>9932</v>
      </c>
      <c r="M797" t="s">
        <v>555</v>
      </c>
      <c r="N797" t="s">
        <v>556</v>
      </c>
      <c r="O797">
        <v>1</v>
      </c>
      <c r="P797" t="s">
        <v>266</v>
      </c>
      <c r="Q797">
        <v>0.17</v>
      </c>
      <c r="S797">
        <v>4</v>
      </c>
      <c r="T797" s="108">
        <v>0.68</v>
      </c>
      <c r="U797">
        <v>1</v>
      </c>
      <c r="V797" t="s">
        <v>270</v>
      </c>
      <c r="W797" t="s">
        <v>167</v>
      </c>
      <c r="X797">
        <v>2</v>
      </c>
      <c r="Y797">
        <v>4</v>
      </c>
      <c r="Z797">
        <v>0</v>
      </c>
      <c r="AA797">
        <v>0</v>
      </c>
      <c r="AB797">
        <v>0</v>
      </c>
      <c r="AC797">
        <v>0</v>
      </c>
      <c r="AD797">
        <v>0</v>
      </c>
      <c r="AE797">
        <v>0</v>
      </c>
    </row>
    <row r="798" spans="1:31" x14ac:dyDescent="0.3">
      <c r="A798" t="s">
        <v>556</v>
      </c>
      <c r="B798" t="s">
        <v>9931</v>
      </c>
      <c r="C798" t="s">
        <v>274</v>
      </c>
      <c r="D798" t="s">
        <v>3436</v>
      </c>
      <c r="E798" t="s">
        <v>12011</v>
      </c>
      <c r="F798" t="s">
        <v>7557</v>
      </c>
      <c r="G798" t="s">
        <v>2319</v>
      </c>
      <c r="I798" t="s">
        <v>461</v>
      </c>
      <c r="J798" t="s">
        <v>266</v>
      </c>
      <c r="K798" t="s">
        <v>2323</v>
      </c>
      <c r="L798" t="s">
        <v>9932</v>
      </c>
      <c r="M798" t="s">
        <v>557</v>
      </c>
      <c r="N798" t="s">
        <v>556</v>
      </c>
      <c r="O798">
        <v>2</v>
      </c>
      <c r="P798" t="s">
        <v>288</v>
      </c>
      <c r="Q798">
        <v>0.32</v>
      </c>
      <c r="S798">
        <v>6</v>
      </c>
      <c r="T798" s="108">
        <v>1.92</v>
      </c>
      <c r="U798">
        <v>1</v>
      </c>
      <c r="V798" t="s">
        <v>270</v>
      </c>
      <c r="W798" t="s">
        <v>167</v>
      </c>
      <c r="X798">
        <v>2</v>
      </c>
      <c r="Y798">
        <v>2</v>
      </c>
      <c r="Z798">
        <v>0</v>
      </c>
      <c r="AA798">
        <v>2</v>
      </c>
      <c r="AB798">
        <v>0</v>
      </c>
      <c r="AC798">
        <v>2</v>
      </c>
      <c r="AD798">
        <v>0</v>
      </c>
      <c r="AE798">
        <v>0</v>
      </c>
    </row>
    <row r="799" spans="1:31" x14ac:dyDescent="0.3">
      <c r="A799" t="s">
        <v>556</v>
      </c>
      <c r="B799" t="s">
        <v>8138</v>
      </c>
      <c r="C799" t="s">
        <v>262</v>
      </c>
      <c r="D799" t="s">
        <v>8139</v>
      </c>
      <c r="E799" t="s">
        <v>15914</v>
      </c>
      <c r="G799" t="s">
        <v>9379</v>
      </c>
      <c r="I799" t="s">
        <v>461</v>
      </c>
      <c r="J799" t="s">
        <v>266</v>
      </c>
      <c r="K799" t="s">
        <v>658</v>
      </c>
      <c r="L799" t="s">
        <v>4565</v>
      </c>
      <c r="M799" t="s">
        <v>555</v>
      </c>
      <c r="N799" t="s">
        <v>556</v>
      </c>
      <c r="O799">
        <v>1</v>
      </c>
      <c r="P799" t="s">
        <v>266</v>
      </c>
      <c r="Q799">
        <v>0.32</v>
      </c>
      <c r="S799">
        <v>1</v>
      </c>
      <c r="T799" s="108">
        <v>0.32</v>
      </c>
      <c r="U799">
        <v>1</v>
      </c>
      <c r="V799" t="s">
        <v>270</v>
      </c>
      <c r="W799" t="s">
        <v>167</v>
      </c>
      <c r="X799">
        <v>1</v>
      </c>
      <c r="Y799">
        <v>0</v>
      </c>
      <c r="Z799">
        <v>1</v>
      </c>
      <c r="AA799">
        <v>0</v>
      </c>
      <c r="AB799">
        <v>0</v>
      </c>
      <c r="AC799">
        <v>0</v>
      </c>
      <c r="AD799">
        <v>0</v>
      </c>
      <c r="AE799">
        <v>0</v>
      </c>
    </row>
    <row r="800" spans="1:31" x14ac:dyDescent="0.3">
      <c r="A800" t="s">
        <v>556</v>
      </c>
      <c r="B800" t="s">
        <v>8138</v>
      </c>
      <c r="C800" t="s">
        <v>262</v>
      </c>
      <c r="D800" t="s">
        <v>8139</v>
      </c>
      <c r="E800" t="s">
        <v>15914</v>
      </c>
      <c r="G800" t="s">
        <v>9379</v>
      </c>
      <c r="I800" t="s">
        <v>461</v>
      </c>
      <c r="J800" t="s">
        <v>266</v>
      </c>
      <c r="K800" t="s">
        <v>658</v>
      </c>
      <c r="L800" t="s">
        <v>4565</v>
      </c>
      <c r="M800" t="s">
        <v>557</v>
      </c>
      <c r="N800" t="s">
        <v>556</v>
      </c>
      <c r="O800">
        <v>2</v>
      </c>
      <c r="P800" t="s">
        <v>288</v>
      </c>
      <c r="Q800">
        <v>0.32</v>
      </c>
      <c r="S800">
        <v>1</v>
      </c>
      <c r="T800" s="108">
        <v>0.32</v>
      </c>
      <c r="U800">
        <v>1</v>
      </c>
      <c r="V800" t="s">
        <v>270</v>
      </c>
      <c r="W800" t="s">
        <v>167</v>
      </c>
      <c r="X800">
        <v>1</v>
      </c>
      <c r="Y800">
        <v>0</v>
      </c>
      <c r="Z800">
        <v>1</v>
      </c>
      <c r="AA800">
        <v>0</v>
      </c>
      <c r="AB800">
        <v>0</v>
      </c>
      <c r="AC800">
        <v>0</v>
      </c>
      <c r="AD800">
        <v>0</v>
      </c>
      <c r="AE800">
        <v>0</v>
      </c>
    </row>
    <row r="801" spans="1:31" x14ac:dyDescent="0.3">
      <c r="A801" t="s">
        <v>556</v>
      </c>
      <c r="B801" t="s">
        <v>5405</v>
      </c>
      <c r="C801" t="s">
        <v>262</v>
      </c>
      <c r="D801" t="s">
        <v>5406</v>
      </c>
      <c r="E801" t="s">
        <v>12285</v>
      </c>
      <c r="F801" t="s">
        <v>437</v>
      </c>
      <c r="G801" t="s">
        <v>9361</v>
      </c>
      <c r="I801" t="s">
        <v>461</v>
      </c>
      <c r="J801" t="s">
        <v>266</v>
      </c>
      <c r="K801" t="s">
        <v>5407</v>
      </c>
      <c r="L801" t="s">
        <v>4565</v>
      </c>
      <c r="M801" t="s">
        <v>555</v>
      </c>
      <c r="N801" t="s">
        <v>556</v>
      </c>
      <c r="O801">
        <v>1</v>
      </c>
      <c r="P801" t="s">
        <v>282</v>
      </c>
      <c r="Q801">
        <v>2</v>
      </c>
      <c r="S801">
        <v>1</v>
      </c>
      <c r="T801" s="108">
        <v>2</v>
      </c>
      <c r="U801">
        <v>1</v>
      </c>
      <c r="V801" t="s">
        <v>270</v>
      </c>
      <c r="W801" t="s">
        <v>167</v>
      </c>
      <c r="X801">
        <v>1</v>
      </c>
      <c r="Y801">
        <v>1</v>
      </c>
      <c r="Z801">
        <v>0</v>
      </c>
      <c r="AA801">
        <v>0</v>
      </c>
      <c r="AB801">
        <v>0</v>
      </c>
      <c r="AC801">
        <v>0</v>
      </c>
      <c r="AD801">
        <v>0</v>
      </c>
      <c r="AE801">
        <v>0</v>
      </c>
    </row>
    <row r="802" spans="1:31" x14ac:dyDescent="0.3">
      <c r="A802" t="s">
        <v>556</v>
      </c>
      <c r="B802" t="s">
        <v>5405</v>
      </c>
      <c r="C802" t="s">
        <v>262</v>
      </c>
      <c r="D802" t="s">
        <v>5406</v>
      </c>
      <c r="E802" t="s">
        <v>12285</v>
      </c>
      <c r="F802" t="s">
        <v>437</v>
      </c>
      <c r="G802" t="s">
        <v>9361</v>
      </c>
      <c r="I802" t="s">
        <v>461</v>
      </c>
      <c r="J802" t="s">
        <v>266</v>
      </c>
      <c r="K802" t="s">
        <v>5407</v>
      </c>
      <c r="L802" t="s">
        <v>4565</v>
      </c>
      <c r="M802" t="s">
        <v>557</v>
      </c>
      <c r="N802" t="s">
        <v>556</v>
      </c>
      <c r="O802">
        <v>2</v>
      </c>
      <c r="P802" t="s">
        <v>288</v>
      </c>
      <c r="Q802">
        <v>0.32</v>
      </c>
      <c r="S802">
        <v>2</v>
      </c>
      <c r="T802" s="108">
        <v>0.64</v>
      </c>
      <c r="U802">
        <v>1</v>
      </c>
      <c r="V802" t="s">
        <v>270</v>
      </c>
      <c r="W802" t="s">
        <v>167</v>
      </c>
      <c r="X802">
        <v>2</v>
      </c>
      <c r="Y802">
        <v>0</v>
      </c>
      <c r="Z802">
        <v>2</v>
      </c>
      <c r="AA802">
        <v>0</v>
      </c>
      <c r="AB802">
        <v>0</v>
      </c>
      <c r="AC802">
        <v>0</v>
      </c>
      <c r="AD802">
        <v>0</v>
      </c>
      <c r="AE802">
        <v>0</v>
      </c>
    </row>
    <row r="803" spans="1:31" x14ac:dyDescent="0.3">
      <c r="A803" t="s">
        <v>556</v>
      </c>
      <c r="B803" t="s">
        <v>5405</v>
      </c>
      <c r="C803" t="s">
        <v>262</v>
      </c>
      <c r="D803" t="s">
        <v>5406</v>
      </c>
      <c r="E803" t="s">
        <v>12285</v>
      </c>
      <c r="F803" t="s">
        <v>437</v>
      </c>
      <c r="G803" t="s">
        <v>9361</v>
      </c>
      <c r="I803" t="s">
        <v>461</v>
      </c>
      <c r="J803" t="s">
        <v>266</v>
      </c>
      <c r="K803" t="s">
        <v>5407</v>
      </c>
      <c r="L803" t="s">
        <v>4565</v>
      </c>
      <c r="M803" t="s">
        <v>557</v>
      </c>
      <c r="N803" t="s">
        <v>556</v>
      </c>
      <c r="O803">
        <v>2</v>
      </c>
      <c r="P803" t="s">
        <v>288</v>
      </c>
      <c r="Q803">
        <v>0.17</v>
      </c>
      <c r="S803">
        <v>2</v>
      </c>
      <c r="T803" s="108">
        <v>0.34</v>
      </c>
      <c r="U803">
        <v>1</v>
      </c>
      <c r="V803" t="s">
        <v>270</v>
      </c>
      <c r="W803" t="s">
        <v>167</v>
      </c>
      <c r="X803">
        <v>2</v>
      </c>
      <c r="Y803">
        <v>0</v>
      </c>
      <c r="Z803">
        <v>2</v>
      </c>
      <c r="AA803">
        <v>0</v>
      </c>
      <c r="AB803">
        <v>0</v>
      </c>
      <c r="AC803">
        <v>0</v>
      </c>
      <c r="AD803">
        <v>0</v>
      </c>
      <c r="AE803">
        <v>0</v>
      </c>
    </row>
    <row r="804" spans="1:31" x14ac:dyDescent="0.3">
      <c r="A804" t="s">
        <v>556</v>
      </c>
      <c r="B804" t="s">
        <v>5405</v>
      </c>
      <c r="C804" t="s">
        <v>262</v>
      </c>
      <c r="D804" t="s">
        <v>5406</v>
      </c>
      <c r="E804" t="s">
        <v>12285</v>
      </c>
      <c r="F804" t="s">
        <v>437</v>
      </c>
      <c r="G804" t="s">
        <v>9361</v>
      </c>
      <c r="I804" t="s">
        <v>461</v>
      </c>
      <c r="J804" t="s">
        <v>266</v>
      </c>
      <c r="K804" t="s">
        <v>5407</v>
      </c>
      <c r="L804" t="s">
        <v>4565</v>
      </c>
      <c r="M804" t="s">
        <v>557</v>
      </c>
      <c r="N804" t="s">
        <v>556</v>
      </c>
      <c r="O804">
        <v>17</v>
      </c>
      <c r="P804" t="s">
        <v>273</v>
      </c>
      <c r="Q804">
        <v>0.17</v>
      </c>
      <c r="S804">
        <v>1</v>
      </c>
      <c r="T804" s="108">
        <v>0.17</v>
      </c>
      <c r="U804">
        <v>1</v>
      </c>
      <c r="V804" t="s">
        <v>270</v>
      </c>
      <c r="W804" t="s">
        <v>167</v>
      </c>
      <c r="X804">
        <v>1</v>
      </c>
      <c r="Y804">
        <v>0</v>
      </c>
      <c r="Z804">
        <v>1</v>
      </c>
      <c r="AA804">
        <v>0</v>
      </c>
      <c r="AB804">
        <v>0</v>
      </c>
      <c r="AC804">
        <v>0</v>
      </c>
      <c r="AD804">
        <v>0</v>
      </c>
      <c r="AE804">
        <v>0</v>
      </c>
    </row>
    <row r="805" spans="1:31" x14ac:dyDescent="0.3">
      <c r="A805" t="s">
        <v>556</v>
      </c>
      <c r="B805" t="s">
        <v>5405</v>
      </c>
      <c r="C805" t="s">
        <v>262</v>
      </c>
      <c r="D805" t="s">
        <v>5406</v>
      </c>
      <c r="E805" t="s">
        <v>12285</v>
      </c>
      <c r="F805" t="s">
        <v>437</v>
      </c>
      <c r="G805" t="s">
        <v>9361</v>
      </c>
      <c r="I805" t="s">
        <v>461</v>
      </c>
      <c r="J805" t="s">
        <v>266</v>
      </c>
      <c r="K805" t="s">
        <v>5407</v>
      </c>
      <c r="L805" t="s">
        <v>4565</v>
      </c>
      <c r="M805" t="s">
        <v>557</v>
      </c>
      <c r="N805" t="s">
        <v>556</v>
      </c>
      <c r="O805">
        <v>27</v>
      </c>
      <c r="P805" t="s">
        <v>273</v>
      </c>
      <c r="Q805">
        <v>0.17</v>
      </c>
      <c r="S805">
        <v>1</v>
      </c>
      <c r="T805" s="108">
        <v>0.17</v>
      </c>
      <c r="U805">
        <v>1</v>
      </c>
      <c r="V805" t="s">
        <v>270</v>
      </c>
      <c r="W805" t="s">
        <v>167</v>
      </c>
      <c r="X805">
        <v>1</v>
      </c>
      <c r="Y805">
        <v>0</v>
      </c>
      <c r="Z805">
        <v>1</v>
      </c>
      <c r="AA805">
        <v>0</v>
      </c>
      <c r="AB805">
        <v>0</v>
      </c>
      <c r="AC805">
        <v>0</v>
      </c>
      <c r="AD805">
        <v>0</v>
      </c>
      <c r="AE805">
        <v>0</v>
      </c>
    </row>
    <row r="806" spans="1:31" x14ac:dyDescent="0.3">
      <c r="A806" t="s">
        <v>556</v>
      </c>
      <c r="B806" t="s">
        <v>3977</v>
      </c>
      <c r="C806" t="s">
        <v>262</v>
      </c>
      <c r="D806" t="s">
        <v>3978</v>
      </c>
      <c r="E806" t="s">
        <v>12101</v>
      </c>
      <c r="F806" t="s">
        <v>2309</v>
      </c>
      <c r="G806" t="s">
        <v>9371</v>
      </c>
      <c r="I806" t="s">
        <v>461</v>
      </c>
      <c r="J806" t="s">
        <v>266</v>
      </c>
      <c r="K806" t="s">
        <v>3979</v>
      </c>
      <c r="L806" t="s">
        <v>4565</v>
      </c>
      <c r="M806" t="s">
        <v>555</v>
      </c>
      <c r="N806" t="s">
        <v>556</v>
      </c>
      <c r="O806">
        <v>1</v>
      </c>
      <c r="P806" t="s">
        <v>282</v>
      </c>
      <c r="Q806">
        <v>4</v>
      </c>
      <c r="S806">
        <v>1</v>
      </c>
      <c r="T806" s="108">
        <v>4</v>
      </c>
      <c r="U806">
        <v>1</v>
      </c>
      <c r="V806" t="s">
        <v>270</v>
      </c>
      <c r="W806" t="s">
        <v>167</v>
      </c>
      <c r="X806">
        <v>1</v>
      </c>
      <c r="Y806">
        <v>0</v>
      </c>
      <c r="Z806">
        <v>0</v>
      </c>
      <c r="AA806">
        <v>1</v>
      </c>
      <c r="AB806">
        <v>0</v>
      </c>
      <c r="AC806">
        <v>0</v>
      </c>
      <c r="AD806">
        <v>0</v>
      </c>
      <c r="AE806">
        <v>0</v>
      </c>
    </row>
    <row r="807" spans="1:31" x14ac:dyDescent="0.3">
      <c r="A807" t="s">
        <v>556</v>
      </c>
      <c r="B807" t="s">
        <v>3977</v>
      </c>
      <c r="C807" t="s">
        <v>262</v>
      </c>
      <c r="D807" t="s">
        <v>3978</v>
      </c>
      <c r="E807" t="s">
        <v>12101</v>
      </c>
      <c r="F807" t="s">
        <v>2309</v>
      </c>
      <c r="G807" t="s">
        <v>9371</v>
      </c>
      <c r="I807" t="s">
        <v>461</v>
      </c>
      <c r="J807" t="s">
        <v>266</v>
      </c>
      <c r="K807" t="s">
        <v>3979</v>
      </c>
      <c r="L807" t="s">
        <v>4565</v>
      </c>
      <c r="M807" t="s">
        <v>557</v>
      </c>
      <c r="N807" t="s">
        <v>556</v>
      </c>
      <c r="O807">
        <v>2</v>
      </c>
      <c r="P807" t="s">
        <v>288</v>
      </c>
      <c r="Q807">
        <v>0.32</v>
      </c>
      <c r="S807">
        <v>1</v>
      </c>
      <c r="T807" s="108">
        <v>0.32</v>
      </c>
      <c r="U807">
        <v>1</v>
      </c>
      <c r="V807" t="s">
        <v>270</v>
      </c>
      <c r="W807" t="s">
        <v>167</v>
      </c>
      <c r="X807">
        <v>1</v>
      </c>
      <c r="Y807">
        <v>0</v>
      </c>
      <c r="Z807">
        <v>1</v>
      </c>
      <c r="AA807">
        <v>0</v>
      </c>
      <c r="AB807">
        <v>0</v>
      </c>
      <c r="AC807">
        <v>0</v>
      </c>
      <c r="AD807">
        <v>0</v>
      </c>
      <c r="AE807">
        <v>0</v>
      </c>
    </row>
    <row r="808" spans="1:31" x14ac:dyDescent="0.3">
      <c r="A808" t="s">
        <v>556</v>
      </c>
      <c r="B808" t="s">
        <v>3977</v>
      </c>
      <c r="C808" t="s">
        <v>262</v>
      </c>
      <c r="D808" t="s">
        <v>3978</v>
      </c>
      <c r="E808" t="s">
        <v>12101</v>
      </c>
      <c r="F808" t="s">
        <v>2309</v>
      </c>
      <c r="G808" t="s">
        <v>9371</v>
      </c>
      <c r="I808" t="s">
        <v>461</v>
      </c>
      <c r="J808" t="s">
        <v>266</v>
      </c>
      <c r="K808" t="s">
        <v>3979</v>
      </c>
      <c r="L808" t="s">
        <v>4565</v>
      </c>
      <c r="M808" t="s">
        <v>557</v>
      </c>
      <c r="N808" t="s">
        <v>556</v>
      </c>
      <c r="O808">
        <v>17</v>
      </c>
      <c r="P808" t="s">
        <v>273</v>
      </c>
      <c r="Q808">
        <v>0.32</v>
      </c>
      <c r="S808">
        <v>1</v>
      </c>
      <c r="T808" s="108">
        <v>0.32</v>
      </c>
      <c r="U808">
        <v>1</v>
      </c>
      <c r="V808" t="s">
        <v>270</v>
      </c>
      <c r="W808" t="s">
        <v>167</v>
      </c>
      <c r="X808">
        <v>1</v>
      </c>
      <c r="Y808">
        <v>0</v>
      </c>
      <c r="Z808">
        <v>1</v>
      </c>
      <c r="AA808">
        <v>0</v>
      </c>
      <c r="AB808">
        <v>0</v>
      </c>
      <c r="AC808">
        <v>0</v>
      </c>
      <c r="AD808">
        <v>0</v>
      </c>
      <c r="AE808">
        <v>0</v>
      </c>
    </row>
    <row r="809" spans="1:31" x14ac:dyDescent="0.3">
      <c r="A809" t="s">
        <v>556</v>
      </c>
      <c r="B809" t="s">
        <v>6849</v>
      </c>
      <c r="C809" t="s">
        <v>262</v>
      </c>
      <c r="D809" t="s">
        <v>6850</v>
      </c>
      <c r="E809" t="s">
        <v>12006</v>
      </c>
      <c r="F809" t="s">
        <v>6851</v>
      </c>
      <c r="G809" t="s">
        <v>2319</v>
      </c>
      <c r="I809" t="s">
        <v>461</v>
      </c>
      <c r="J809" t="s">
        <v>266</v>
      </c>
      <c r="K809" t="s">
        <v>6852</v>
      </c>
      <c r="L809" t="s">
        <v>10357</v>
      </c>
      <c r="M809" t="s">
        <v>555</v>
      </c>
      <c r="N809" t="s">
        <v>556</v>
      </c>
      <c r="O809">
        <v>1</v>
      </c>
      <c r="P809" t="s">
        <v>282</v>
      </c>
      <c r="Q809">
        <v>2</v>
      </c>
      <c r="S809">
        <v>1</v>
      </c>
      <c r="T809" s="108">
        <v>2</v>
      </c>
      <c r="U809">
        <v>1</v>
      </c>
      <c r="V809" t="s">
        <v>270</v>
      </c>
      <c r="W809" t="s">
        <v>167</v>
      </c>
      <c r="X809">
        <v>1</v>
      </c>
      <c r="Y809">
        <v>0</v>
      </c>
      <c r="Z809">
        <v>0</v>
      </c>
      <c r="AA809">
        <v>0</v>
      </c>
      <c r="AB809">
        <v>1</v>
      </c>
      <c r="AC809">
        <v>0</v>
      </c>
      <c r="AD809">
        <v>0</v>
      </c>
      <c r="AE809">
        <v>0</v>
      </c>
    </row>
    <row r="810" spans="1:31" x14ac:dyDescent="0.3">
      <c r="A810" t="s">
        <v>556</v>
      </c>
      <c r="B810" t="s">
        <v>6849</v>
      </c>
      <c r="C810" t="s">
        <v>262</v>
      </c>
      <c r="D810" t="s">
        <v>6850</v>
      </c>
      <c r="E810" t="s">
        <v>12006</v>
      </c>
      <c r="F810" t="s">
        <v>6851</v>
      </c>
      <c r="G810" t="s">
        <v>2319</v>
      </c>
      <c r="I810" t="s">
        <v>461</v>
      </c>
      <c r="J810" t="s">
        <v>266</v>
      </c>
      <c r="K810" t="s">
        <v>6852</v>
      </c>
      <c r="L810" t="s">
        <v>10357</v>
      </c>
      <c r="M810" t="s">
        <v>557</v>
      </c>
      <c r="N810" t="s">
        <v>556</v>
      </c>
      <c r="O810">
        <v>2</v>
      </c>
      <c r="P810" t="s">
        <v>288</v>
      </c>
      <c r="Q810">
        <v>0.48</v>
      </c>
      <c r="S810">
        <v>1</v>
      </c>
      <c r="T810" s="108">
        <v>0.48</v>
      </c>
      <c r="U810">
        <v>1</v>
      </c>
      <c r="V810" t="s">
        <v>270</v>
      </c>
      <c r="W810" t="s">
        <v>167</v>
      </c>
      <c r="X810">
        <v>1</v>
      </c>
      <c r="Y810">
        <v>0</v>
      </c>
      <c r="Z810">
        <v>0</v>
      </c>
      <c r="AA810">
        <v>0</v>
      </c>
      <c r="AB810">
        <v>0</v>
      </c>
      <c r="AC810">
        <v>1</v>
      </c>
      <c r="AD810">
        <v>0</v>
      </c>
      <c r="AE810">
        <v>0</v>
      </c>
    </row>
    <row r="811" spans="1:31" x14ac:dyDescent="0.3">
      <c r="A811" t="s">
        <v>556</v>
      </c>
      <c r="B811" t="s">
        <v>6849</v>
      </c>
      <c r="C811" t="s">
        <v>262</v>
      </c>
      <c r="D811" t="s">
        <v>6850</v>
      </c>
      <c r="E811" t="s">
        <v>12006</v>
      </c>
      <c r="F811" t="s">
        <v>6851</v>
      </c>
      <c r="G811" t="s">
        <v>2319</v>
      </c>
      <c r="I811" t="s">
        <v>461</v>
      </c>
      <c r="J811" t="s">
        <v>266</v>
      </c>
      <c r="K811" t="s">
        <v>6852</v>
      </c>
      <c r="L811" t="s">
        <v>10357</v>
      </c>
      <c r="M811" t="s">
        <v>557</v>
      </c>
      <c r="N811" t="s">
        <v>556</v>
      </c>
      <c r="O811">
        <v>27</v>
      </c>
      <c r="P811" t="s">
        <v>273</v>
      </c>
      <c r="Q811">
        <v>0.32</v>
      </c>
      <c r="S811">
        <v>1</v>
      </c>
      <c r="T811" s="108">
        <v>0.32</v>
      </c>
      <c r="U811">
        <v>1</v>
      </c>
      <c r="V811" t="s">
        <v>270</v>
      </c>
      <c r="W811" t="s">
        <v>167</v>
      </c>
      <c r="X811">
        <v>1</v>
      </c>
      <c r="Y811">
        <v>1</v>
      </c>
      <c r="Z811">
        <v>0</v>
      </c>
      <c r="AA811">
        <v>0</v>
      </c>
      <c r="AB811">
        <v>0</v>
      </c>
      <c r="AC811">
        <v>0</v>
      </c>
      <c r="AD811">
        <v>0</v>
      </c>
      <c r="AE811">
        <v>0</v>
      </c>
    </row>
    <row r="812" spans="1:31" x14ac:dyDescent="0.3">
      <c r="A812" t="s">
        <v>556</v>
      </c>
      <c r="B812" t="s">
        <v>4161</v>
      </c>
      <c r="C812" t="s">
        <v>262</v>
      </c>
      <c r="D812" t="s">
        <v>4162</v>
      </c>
      <c r="E812" t="s">
        <v>12050</v>
      </c>
      <c r="F812" t="s">
        <v>4163</v>
      </c>
      <c r="G812" t="s">
        <v>645</v>
      </c>
      <c r="I812" t="s">
        <v>461</v>
      </c>
      <c r="J812" t="s">
        <v>266</v>
      </c>
      <c r="K812" t="s">
        <v>4164</v>
      </c>
      <c r="L812" t="s">
        <v>15567</v>
      </c>
      <c r="M812" t="s">
        <v>555</v>
      </c>
      <c r="N812" t="s">
        <v>556</v>
      </c>
      <c r="O812">
        <v>1</v>
      </c>
      <c r="P812" t="s">
        <v>282</v>
      </c>
      <c r="Q812">
        <v>1</v>
      </c>
      <c r="S812">
        <v>1</v>
      </c>
      <c r="T812" s="108">
        <v>1</v>
      </c>
      <c r="U812">
        <v>1</v>
      </c>
      <c r="V812" t="s">
        <v>270</v>
      </c>
      <c r="W812" t="s">
        <v>167</v>
      </c>
      <c r="X812">
        <v>1</v>
      </c>
      <c r="Y812">
        <v>1</v>
      </c>
      <c r="Z812">
        <v>0</v>
      </c>
      <c r="AA812">
        <v>0</v>
      </c>
      <c r="AB812">
        <v>0</v>
      </c>
      <c r="AC812">
        <v>0</v>
      </c>
      <c r="AD812">
        <v>0</v>
      </c>
      <c r="AE812">
        <v>0</v>
      </c>
    </row>
    <row r="813" spans="1:31" x14ac:dyDescent="0.3">
      <c r="A813" t="s">
        <v>556</v>
      </c>
      <c r="B813" t="s">
        <v>4161</v>
      </c>
      <c r="C813" t="s">
        <v>262</v>
      </c>
      <c r="D813" t="s">
        <v>4162</v>
      </c>
      <c r="E813" t="s">
        <v>12050</v>
      </c>
      <c r="F813" t="s">
        <v>4163</v>
      </c>
      <c r="G813" t="s">
        <v>645</v>
      </c>
      <c r="I813" t="s">
        <v>461</v>
      </c>
      <c r="J813" t="s">
        <v>266</v>
      </c>
      <c r="K813" t="s">
        <v>4164</v>
      </c>
      <c r="L813" t="s">
        <v>15567</v>
      </c>
      <c r="M813" t="s">
        <v>557</v>
      </c>
      <c r="N813" t="s">
        <v>556</v>
      </c>
      <c r="O813">
        <v>2</v>
      </c>
      <c r="P813" t="s">
        <v>288</v>
      </c>
      <c r="Q813">
        <v>0.48</v>
      </c>
      <c r="S813">
        <v>1</v>
      </c>
      <c r="T813" s="108">
        <v>0.48</v>
      </c>
      <c r="U813">
        <v>1</v>
      </c>
      <c r="V813" t="s">
        <v>270</v>
      </c>
      <c r="W813" t="s">
        <v>167</v>
      </c>
      <c r="X813">
        <v>1</v>
      </c>
      <c r="Y813">
        <v>0</v>
      </c>
      <c r="Z813">
        <v>0</v>
      </c>
      <c r="AA813">
        <v>0</v>
      </c>
      <c r="AB813">
        <v>0</v>
      </c>
      <c r="AC813">
        <v>1</v>
      </c>
      <c r="AD813">
        <v>0</v>
      </c>
      <c r="AE813">
        <v>0</v>
      </c>
    </row>
    <row r="814" spans="1:31" x14ac:dyDescent="0.3">
      <c r="A814" t="s">
        <v>556</v>
      </c>
      <c r="B814" t="s">
        <v>4161</v>
      </c>
      <c r="C814" t="s">
        <v>262</v>
      </c>
      <c r="D814" t="s">
        <v>4162</v>
      </c>
      <c r="E814" t="s">
        <v>12050</v>
      </c>
      <c r="F814" t="s">
        <v>4163</v>
      </c>
      <c r="G814" t="s">
        <v>645</v>
      </c>
      <c r="I814" t="s">
        <v>461</v>
      </c>
      <c r="J814" t="s">
        <v>266</v>
      </c>
      <c r="K814" t="s">
        <v>4164</v>
      </c>
      <c r="L814" t="s">
        <v>15567</v>
      </c>
      <c r="M814" t="s">
        <v>557</v>
      </c>
      <c r="N814" t="s">
        <v>556</v>
      </c>
      <c r="O814">
        <v>17</v>
      </c>
      <c r="P814" t="s">
        <v>273</v>
      </c>
      <c r="Q814">
        <v>0.32</v>
      </c>
      <c r="S814">
        <v>2</v>
      </c>
      <c r="T814" s="108">
        <v>0.64</v>
      </c>
      <c r="U814">
        <v>1</v>
      </c>
      <c r="V814" t="s">
        <v>270</v>
      </c>
      <c r="W814" t="s">
        <v>167</v>
      </c>
      <c r="X814">
        <v>2</v>
      </c>
      <c r="Y814">
        <v>2</v>
      </c>
      <c r="Z814">
        <v>0</v>
      </c>
      <c r="AA814">
        <v>0</v>
      </c>
      <c r="AB814">
        <v>0</v>
      </c>
      <c r="AC814">
        <v>0</v>
      </c>
      <c r="AD814">
        <v>0</v>
      </c>
      <c r="AE814">
        <v>0</v>
      </c>
    </row>
    <row r="815" spans="1:31" x14ac:dyDescent="0.3">
      <c r="A815" t="s">
        <v>556</v>
      </c>
      <c r="B815" t="s">
        <v>17020</v>
      </c>
      <c r="C815" t="s">
        <v>274</v>
      </c>
      <c r="D815" t="s">
        <v>17021</v>
      </c>
      <c r="E815" t="s">
        <v>17022</v>
      </c>
      <c r="F815" t="s">
        <v>6928</v>
      </c>
      <c r="G815" t="s">
        <v>2319</v>
      </c>
      <c r="I815" t="s">
        <v>461</v>
      </c>
      <c r="J815" t="s">
        <v>266</v>
      </c>
      <c r="K815" t="s">
        <v>16711</v>
      </c>
      <c r="L815" t="s">
        <v>16712</v>
      </c>
      <c r="M815" t="s">
        <v>555</v>
      </c>
      <c r="N815" t="s">
        <v>556</v>
      </c>
      <c r="O815">
        <v>1</v>
      </c>
      <c r="P815" t="s">
        <v>282</v>
      </c>
      <c r="Q815">
        <v>4</v>
      </c>
      <c r="S815">
        <v>1</v>
      </c>
      <c r="T815" s="108">
        <v>4</v>
      </c>
      <c r="U815">
        <v>1</v>
      </c>
      <c r="V815" t="s">
        <v>270</v>
      </c>
      <c r="W815" t="s">
        <v>167</v>
      </c>
      <c r="X815">
        <v>1</v>
      </c>
      <c r="Y815">
        <v>0</v>
      </c>
      <c r="Z815">
        <v>0</v>
      </c>
      <c r="AA815">
        <v>1</v>
      </c>
      <c r="AB815">
        <v>0</v>
      </c>
      <c r="AC815">
        <v>0</v>
      </c>
      <c r="AD815">
        <v>0</v>
      </c>
      <c r="AE815">
        <v>0</v>
      </c>
    </row>
    <row r="816" spans="1:31" x14ac:dyDescent="0.3">
      <c r="A816" t="s">
        <v>556</v>
      </c>
      <c r="B816" t="s">
        <v>17020</v>
      </c>
      <c r="C816" t="s">
        <v>274</v>
      </c>
      <c r="D816" t="s">
        <v>17021</v>
      </c>
      <c r="E816" t="s">
        <v>17022</v>
      </c>
      <c r="F816" t="s">
        <v>6928</v>
      </c>
      <c r="G816" t="s">
        <v>2319</v>
      </c>
      <c r="I816" t="s">
        <v>461</v>
      </c>
      <c r="J816" t="s">
        <v>266</v>
      </c>
      <c r="K816" t="s">
        <v>16711</v>
      </c>
      <c r="L816" t="s">
        <v>16712</v>
      </c>
      <c r="M816" t="s">
        <v>557</v>
      </c>
      <c r="N816" t="s">
        <v>556</v>
      </c>
      <c r="O816">
        <v>20</v>
      </c>
      <c r="P816" t="s">
        <v>17796</v>
      </c>
      <c r="Q816">
        <v>1</v>
      </c>
      <c r="S816">
        <v>1</v>
      </c>
      <c r="T816" s="108">
        <v>1</v>
      </c>
      <c r="U816">
        <v>1</v>
      </c>
      <c r="V816" t="s">
        <v>270</v>
      </c>
      <c r="W816" t="s">
        <v>167</v>
      </c>
      <c r="X816">
        <v>1</v>
      </c>
      <c r="Y816">
        <v>0</v>
      </c>
      <c r="Z816">
        <v>0</v>
      </c>
      <c r="AA816">
        <v>1</v>
      </c>
      <c r="AB816">
        <v>0</v>
      </c>
      <c r="AC816">
        <v>0</v>
      </c>
      <c r="AD816">
        <v>0</v>
      </c>
      <c r="AE816">
        <v>0</v>
      </c>
    </row>
    <row r="817" spans="1:31" x14ac:dyDescent="0.3">
      <c r="A817" t="s">
        <v>556</v>
      </c>
      <c r="B817" t="s">
        <v>17020</v>
      </c>
      <c r="C817" t="s">
        <v>274</v>
      </c>
      <c r="D817" t="s">
        <v>17021</v>
      </c>
      <c r="E817" t="s">
        <v>17022</v>
      </c>
      <c r="F817" t="s">
        <v>6928</v>
      </c>
      <c r="G817" t="s">
        <v>2319</v>
      </c>
      <c r="I817" t="s">
        <v>461</v>
      </c>
      <c r="J817" t="s">
        <v>266</v>
      </c>
      <c r="K817" t="s">
        <v>16711</v>
      </c>
      <c r="L817" t="s">
        <v>16712</v>
      </c>
      <c r="M817" t="s">
        <v>557</v>
      </c>
      <c r="N817" t="s">
        <v>556</v>
      </c>
      <c r="O817">
        <v>2</v>
      </c>
      <c r="P817" t="s">
        <v>272</v>
      </c>
      <c r="Q817">
        <v>2</v>
      </c>
      <c r="S817">
        <v>1</v>
      </c>
      <c r="T817" s="108">
        <v>2</v>
      </c>
      <c r="U817">
        <v>1</v>
      </c>
      <c r="V817" t="s">
        <v>270</v>
      </c>
      <c r="W817" t="s">
        <v>167</v>
      </c>
      <c r="X817">
        <v>1</v>
      </c>
      <c r="Y817">
        <v>0</v>
      </c>
      <c r="Z817">
        <v>0</v>
      </c>
      <c r="AA817">
        <v>1</v>
      </c>
      <c r="AB817">
        <v>0</v>
      </c>
      <c r="AC817">
        <v>0</v>
      </c>
      <c r="AD817">
        <v>0</v>
      </c>
      <c r="AE817">
        <v>0</v>
      </c>
    </row>
    <row r="818" spans="1:31" x14ac:dyDescent="0.3">
      <c r="A818" t="s">
        <v>556</v>
      </c>
      <c r="B818" t="s">
        <v>7011</v>
      </c>
      <c r="C818" t="s">
        <v>274</v>
      </c>
      <c r="D818" t="s">
        <v>11531</v>
      </c>
      <c r="E818" t="s">
        <v>12008</v>
      </c>
      <c r="F818" t="s">
        <v>7012</v>
      </c>
      <c r="G818" t="s">
        <v>2319</v>
      </c>
      <c r="I818" t="s">
        <v>461</v>
      </c>
      <c r="J818" t="s">
        <v>266</v>
      </c>
      <c r="K818" t="s">
        <v>7013</v>
      </c>
      <c r="L818" t="s">
        <v>8461</v>
      </c>
      <c r="M818" t="s">
        <v>557</v>
      </c>
      <c r="N818" t="s">
        <v>556</v>
      </c>
      <c r="O818">
        <v>2</v>
      </c>
      <c r="P818" t="s">
        <v>272</v>
      </c>
      <c r="Q818">
        <v>4</v>
      </c>
      <c r="S818">
        <v>3</v>
      </c>
      <c r="T818" s="108">
        <v>12</v>
      </c>
      <c r="U818">
        <v>1</v>
      </c>
      <c r="V818" t="s">
        <v>270</v>
      </c>
      <c r="W818" t="s">
        <v>167</v>
      </c>
      <c r="X818">
        <v>1</v>
      </c>
      <c r="Y818">
        <v>1</v>
      </c>
      <c r="Z818">
        <v>0</v>
      </c>
      <c r="AA818">
        <v>1</v>
      </c>
      <c r="AB818">
        <v>0</v>
      </c>
      <c r="AC818">
        <v>1</v>
      </c>
      <c r="AD818">
        <v>0</v>
      </c>
      <c r="AE818">
        <v>0</v>
      </c>
    </row>
    <row r="819" spans="1:31" x14ac:dyDescent="0.3">
      <c r="A819" t="s">
        <v>556</v>
      </c>
      <c r="B819" t="s">
        <v>7011</v>
      </c>
      <c r="C819" t="s">
        <v>274</v>
      </c>
      <c r="D819" t="s">
        <v>11531</v>
      </c>
      <c r="E819" t="s">
        <v>12008</v>
      </c>
      <c r="F819" t="s">
        <v>7012</v>
      </c>
      <c r="G819" t="s">
        <v>2319</v>
      </c>
      <c r="I819" t="s">
        <v>461</v>
      </c>
      <c r="J819" t="s">
        <v>266</v>
      </c>
      <c r="K819" t="s">
        <v>7013</v>
      </c>
      <c r="L819" t="s">
        <v>8461</v>
      </c>
      <c r="M819" t="s">
        <v>557</v>
      </c>
      <c r="N819" t="s">
        <v>556</v>
      </c>
      <c r="O819">
        <v>20</v>
      </c>
      <c r="P819" t="s">
        <v>425</v>
      </c>
      <c r="Q819">
        <v>0.32</v>
      </c>
      <c r="S819">
        <v>1</v>
      </c>
      <c r="T819" s="108">
        <v>0.32</v>
      </c>
      <c r="U819">
        <v>1</v>
      </c>
      <c r="V819" t="s">
        <v>270</v>
      </c>
      <c r="W819" t="s">
        <v>167</v>
      </c>
      <c r="X819">
        <v>1</v>
      </c>
      <c r="Y819">
        <v>0</v>
      </c>
      <c r="Z819">
        <v>0</v>
      </c>
      <c r="AA819">
        <v>0</v>
      </c>
      <c r="AB819">
        <v>1</v>
      </c>
      <c r="AC819">
        <v>0</v>
      </c>
      <c r="AD819">
        <v>0</v>
      </c>
      <c r="AE819">
        <v>0</v>
      </c>
    </row>
    <row r="820" spans="1:31" x14ac:dyDescent="0.3">
      <c r="A820" t="s">
        <v>556</v>
      </c>
      <c r="B820" t="s">
        <v>7011</v>
      </c>
      <c r="C820" t="s">
        <v>262</v>
      </c>
      <c r="D820" t="s">
        <v>11531</v>
      </c>
      <c r="E820" t="s">
        <v>12008</v>
      </c>
      <c r="F820" t="s">
        <v>7012</v>
      </c>
      <c r="G820" t="s">
        <v>2319</v>
      </c>
      <c r="I820" t="s">
        <v>461</v>
      </c>
      <c r="J820" t="s">
        <v>266</v>
      </c>
      <c r="K820" t="s">
        <v>7013</v>
      </c>
      <c r="L820" t="s">
        <v>8461</v>
      </c>
      <c r="M820" t="s">
        <v>555</v>
      </c>
      <c r="N820" t="s">
        <v>556</v>
      </c>
      <c r="O820">
        <v>1</v>
      </c>
      <c r="P820" t="s">
        <v>282</v>
      </c>
      <c r="Q820">
        <v>4</v>
      </c>
      <c r="S820">
        <v>3</v>
      </c>
      <c r="T820" s="108">
        <v>12</v>
      </c>
      <c r="U820">
        <v>1</v>
      </c>
      <c r="V820" t="s">
        <v>270</v>
      </c>
      <c r="W820" t="s">
        <v>167</v>
      </c>
      <c r="X820">
        <v>1</v>
      </c>
      <c r="Y820">
        <v>1</v>
      </c>
      <c r="Z820">
        <v>0</v>
      </c>
      <c r="AA820">
        <v>1</v>
      </c>
      <c r="AB820">
        <v>0</v>
      </c>
      <c r="AC820">
        <v>1</v>
      </c>
      <c r="AD820">
        <v>0</v>
      </c>
      <c r="AE820">
        <v>0</v>
      </c>
    </row>
    <row r="821" spans="1:31" x14ac:dyDescent="0.3">
      <c r="A821" t="s">
        <v>556</v>
      </c>
      <c r="B821" t="s">
        <v>7014</v>
      </c>
      <c r="C821" t="s">
        <v>262</v>
      </c>
      <c r="D821" t="s">
        <v>8213</v>
      </c>
      <c r="E821" t="s">
        <v>12009</v>
      </c>
      <c r="F821" t="s">
        <v>7015</v>
      </c>
      <c r="G821" t="s">
        <v>2319</v>
      </c>
      <c r="I821" t="s">
        <v>461</v>
      </c>
      <c r="J821" t="s">
        <v>266</v>
      </c>
      <c r="K821" t="s">
        <v>7016</v>
      </c>
      <c r="L821" t="s">
        <v>7017</v>
      </c>
      <c r="M821" t="s">
        <v>555</v>
      </c>
      <c r="N821" t="s">
        <v>556</v>
      </c>
      <c r="O821">
        <v>1</v>
      </c>
      <c r="P821" t="s">
        <v>282</v>
      </c>
      <c r="Q821">
        <v>3</v>
      </c>
      <c r="S821">
        <v>2</v>
      </c>
      <c r="T821" s="108">
        <v>6</v>
      </c>
      <c r="U821">
        <v>1</v>
      </c>
      <c r="V821" t="s">
        <v>270</v>
      </c>
      <c r="W821" t="s">
        <v>167</v>
      </c>
      <c r="X821">
        <v>1</v>
      </c>
      <c r="Y821">
        <v>1</v>
      </c>
      <c r="Z821">
        <v>0</v>
      </c>
      <c r="AA821">
        <v>0</v>
      </c>
      <c r="AB821">
        <v>1</v>
      </c>
      <c r="AC821">
        <v>0</v>
      </c>
      <c r="AD821">
        <v>0</v>
      </c>
      <c r="AE821">
        <v>0</v>
      </c>
    </row>
    <row r="822" spans="1:31" x14ac:dyDescent="0.3">
      <c r="A822" t="s">
        <v>556</v>
      </c>
      <c r="B822" t="s">
        <v>7014</v>
      </c>
      <c r="C822" t="s">
        <v>262</v>
      </c>
      <c r="D822" t="s">
        <v>8213</v>
      </c>
      <c r="E822" t="s">
        <v>12009</v>
      </c>
      <c r="F822" t="s">
        <v>7015</v>
      </c>
      <c r="G822" t="s">
        <v>2319</v>
      </c>
      <c r="I822" t="s">
        <v>461</v>
      </c>
      <c r="J822" t="s">
        <v>266</v>
      </c>
      <c r="K822" t="s">
        <v>7016</v>
      </c>
      <c r="L822" t="s">
        <v>7017</v>
      </c>
      <c r="M822" t="s">
        <v>557</v>
      </c>
      <c r="N822" t="s">
        <v>556</v>
      </c>
      <c r="O822">
        <v>2</v>
      </c>
      <c r="P822" t="s">
        <v>272</v>
      </c>
      <c r="Q822">
        <v>2</v>
      </c>
      <c r="S822">
        <v>3</v>
      </c>
      <c r="T822" s="108">
        <v>6</v>
      </c>
      <c r="U822">
        <v>1</v>
      </c>
      <c r="V822" t="s">
        <v>270</v>
      </c>
      <c r="W822" t="s">
        <v>167</v>
      </c>
      <c r="X822">
        <v>1</v>
      </c>
      <c r="Y822">
        <v>1</v>
      </c>
      <c r="Z822">
        <v>0</v>
      </c>
      <c r="AA822">
        <v>1</v>
      </c>
      <c r="AB822">
        <v>0</v>
      </c>
      <c r="AC822">
        <v>1</v>
      </c>
      <c r="AD822">
        <v>0</v>
      </c>
      <c r="AE822">
        <v>0</v>
      </c>
    </row>
    <row r="823" spans="1:31" x14ac:dyDescent="0.3">
      <c r="A823" t="s">
        <v>556</v>
      </c>
      <c r="B823" t="s">
        <v>7014</v>
      </c>
      <c r="C823" t="s">
        <v>262</v>
      </c>
      <c r="D823" t="s">
        <v>8213</v>
      </c>
      <c r="E823" t="s">
        <v>12009</v>
      </c>
      <c r="F823" t="s">
        <v>7015</v>
      </c>
      <c r="G823" t="s">
        <v>2319</v>
      </c>
      <c r="I823" t="s">
        <v>461</v>
      </c>
      <c r="J823" t="s">
        <v>266</v>
      </c>
      <c r="K823" t="s">
        <v>7016</v>
      </c>
      <c r="L823" t="s">
        <v>7017</v>
      </c>
      <c r="M823" t="s">
        <v>557</v>
      </c>
      <c r="N823" t="s">
        <v>556</v>
      </c>
      <c r="O823">
        <v>17</v>
      </c>
      <c r="P823" t="s">
        <v>273</v>
      </c>
      <c r="Q823">
        <v>0.48</v>
      </c>
      <c r="S823">
        <v>2</v>
      </c>
      <c r="T823" s="108">
        <v>0.96</v>
      </c>
      <c r="U823">
        <v>1</v>
      </c>
      <c r="V823" t="s">
        <v>270</v>
      </c>
      <c r="W823" t="s">
        <v>167</v>
      </c>
      <c r="X823">
        <v>2</v>
      </c>
      <c r="Y823">
        <v>2</v>
      </c>
      <c r="Z823">
        <v>0</v>
      </c>
      <c r="AA823">
        <v>0</v>
      </c>
      <c r="AB823">
        <v>0</v>
      </c>
      <c r="AC823">
        <v>0</v>
      </c>
      <c r="AD823">
        <v>0</v>
      </c>
      <c r="AE823">
        <v>0</v>
      </c>
    </row>
    <row r="824" spans="1:31" x14ac:dyDescent="0.3">
      <c r="A824" t="s">
        <v>556</v>
      </c>
      <c r="B824" t="s">
        <v>5015</v>
      </c>
      <c r="C824" t="s">
        <v>262</v>
      </c>
      <c r="D824" t="s">
        <v>5016</v>
      </c>
      <c r="E824" t="s">
        <v>12161</v>
      </c>
      <c r="F824" t="s">
        <v>638</v>
      </c>
      <c r="G824" t="s">
        <v>2779</v>
      </c>
      <c r="I824" t="s">
        <v>461</v>
      </c>
      <c r="J824" t="s">
        <v>266</v>
      </c>
      <c r="K824" t="s">
        <v>5017</v>
      </c>
      <c r="L824" t="s">
        <v>5018</v>
      </c>
      <c r="M824" t="s">
        <v>555</v>
      </c>
      <c r="N824" t="s">
        <v>556</v>
      </c>
      <c r="O824">
        <v>1</v>
      </c>
      <c r="P824" t="s">
        <v>282</v>
      </c>
      <c r="Q824">
        <v>2</v>
      </c>
      <c r="S824">
        <v>1</v>
      </c>
      <c r="T824" s="108">
        <v>2</v>
      </c>
      <c r="U824">
        <v>1</v>
      </c>
      <c r="V824" t="s">
        <v>270</v>
      </c>
      <c r="W824" t="s">
        <v>167</v>
      </c>
      <c r="X824">
        <v>1</v>
      </c>
      <c r="Y824">
        <v>0</v>
      </c>
      <c r="Z824">
        <v>1</v>
      </c>
      <c r="AA824">
        <v>0</v>
      </c>
      <c r="AB824">
        <v>0</v>
      </c>
      <c r="AC824">
        <v>0</v>
      </c>
      <c r="AD824">
        <v>0</v>
      </c>
      <c r="AE824">
        <v>0</v>
      </c>
    </row>
    <row r="825" spans="1:31" x14ac:dyDescent="0.3">
      <c r="A825" t="s">
        <v>556</v>
      </c>
      <c r="B825" t="s">
        <v>3673</v>
      </c>
      <c r="C825" t="s">
        <v>262</v>
      </c>
      <c r="D825" t="s">
        <v>3674</v>
      </c>
      <c r="E825" t="s">
        <v>12037</v>
      </c>
      <c r="F825" t="s">
        <v>395</v>
      </c>
      <c r="G825" t="s">
        <v>645</v>
      </c>
      <c r="I825" t="s">
        <v>461</v>
      </c>
      <c r="J825" t="s">
        <v>266</v>
      </c>
      <c r="K825" t="s">
        <v>3675</v>
      </c>
      <c r="L825" t="s">
        <v>3676</v>
      </c>
      <c r="M825" t="s">
        <v>555</v>
      </c>
      <c r="N825" t="s">
        <v>556</v>
      </c>
      <c r="O825">
        <v>1</v>
      </c>
      <c r="P825" t="s">
        <v>266</v>
      </c>
      <c r="Q825">
        <v>0.17</v>
      </c>
      <c r="S825">
        <v>1</v>
      </c>
      <c r="T825" s="108">
        <v>0.17</v>
      </c>
      <c r="U825">
        <v>1</v>
      </c>
      <c r="V825" t="s">
        <v>270</v>
      </c>
      <c r="W825" t="s">
        <v>167</v>
      </c>
      <c r="X825">
        <v>1</v>
      </c>
      <c r="Y825">
        <v>0</v>
      </c>
      <c r="Z825">
        <v>1</v>
      </c>
      <c r="AA825">
        <v>0</v>
      </c>
      <c r="AB825">
        <v>0</v>
      </c>
      <c r="AC825">
        <v>0</v>
      </c>
      <c r="AD825">
        <v>0</v>
      </c>
      <c r="AE825">
        <v>0</v>
      </c>
    </row>
    <row r="826" spans="1:31" x14ac:dyDescent="0.3">
      <c r="A826" t="s">
        <v>556</v>
      </c>
      <c r="B826" t="s">
        <v>7374</v>
      </c>
      <c r="C826" t="s">
        <v>274</v>
      </c>
      <c r="D826" t="s">
        <v>7375</v>
      </c>
      <c r="E826" t="s">
        <v>12010</v>
      </c>
      <c r="F826" t="s">
        <v>3057</v>
      </c>
      <c r="G826" t="s">
        <v>2319</v>
      </c>
      <c r="I826" t="s">
        <v>461</v>
      </c>
      <c r="J826" t="s">
        <v>266</v>
      </c>
      <c r="K826" t="s">
        <v>7376</v>
      </c>
      <c r="L826" t="s">
        <v>17441</v>
      </c>
      <c r="M826" t="s">
        <v>557</v>
      </c>
      <c r="N826" t="s">
        <v>556</v>
      </c>
      <c r="O826">
        <v>2</v>
      </c>
      <c r="P826" t="s">
        <v>288</v>
      </c>
      <c r="Q826">
        <v>0.48</v>
      </c>
      <c r="S826">
        <v>3</v>
      </c>
      <c r="T826" s="108">
        <v>1.44</v>
      </c>
      <c r="U826">
        <v>1</v>
      </c>
      <c r="V826" t="s">
        <v>270</v>
      </c>
      <c r="W826" t="s">
        <v>167</v>
      </c>
      <c r="X826">
        <v>3</v>
      </c>
      <c r="Y826">
        <v>3</v>
      </c>
      <c r="Z826">
        <v>0</v>
      </c>
      <c r="AA826">
        <v>0</v>
      </c>
      <c r="AB826">
        <v>0</v>
      </c>
      <c r="AC826">
        <v>0</v>
      </c>
      <c r="AD826">
        <v>0</v>
      </c>
      <c r="AE826">
        <v>0</v>
      </c>
    </row>
    <row r="827" spans="1:31" x14ac:dyDescent="0.3">
      <c r="A827" t="s">
        <v>556</v>
      </c>
      <c r="B827" t="s">
        <v>7374</v>
      </c>
      <c r="C827" t="s">
        <v>274</v>
      </c>
      <c r="D827" t="s">
        <v>7375</v>
      </c>
      <c r="E827" t="s">
        <v>12010</v>
      </c>
      <c r="F827" t="s">
        <v>3057</v>
      </c>
      <c r="G827" t="s">
        <v>2319</v>
      </c>
      <c r="I827" t="s">
        <v>461</v>
      </c>
      <c r="J827" t="s">
        <v>266</v>
      </c>
      <c r="K827" t="s">
        <v>7376</v>
      </c>
      <c r="L827" t="s">
        <v>17441</v>
      </c>
      <c r="M827" t="s">
        <v>557</v>
      </c>
      <c r="N827" t="s">
        <v>556</v>
      </c>
      <c r="O827">
        <v>27</v>
      </c>
      <c r="P827" t="s">
        <v>273</v>
      </c>
      <c r="Q827">
        <v>0.48</v>
      </c>
      <c r="S827">
        <v>3</v>
      </c>
      <c r="T827" s="108">
        <v>1.44</v>
      </c>
      <c r="U827">
        <v>1</v>
      </c>
      <c r="V827" t="s">
        <v>270</v>
      </c>
      <c r="W827" t="s">
        <v>167</v>
      </c>
      <c r="X827">
        <v>3</v>
      </c>
      <c r="Y827">
        <v>3</v>
      </c>
      <c r="Z827">
        <v>0</v>
      </c>
      <c r="AA827">
        <v>0</v>
      </c>
      <c r="AB827">
        <v>0</v>
      </c>
      <c r="AC827">
        <v>0</v>
      </c>
      <c r="AD827">
        <v>0</v>
      </c>
      <c r="AE827">
        <v>0</v>
      </c>
    </row>
    <row r="828" spans="1:31" x14ac:dyDescent="0.3">
      <c r="A828" t="s">
        <v>556</v>
      </c>
      <c r="B828" t="s">
        <v>7374</v>
      </c>
      <c r="C828" t="s">
        <v>262</v>
      </c>
      <c r="D828" t="s">
        <v>7375</v>
      </c>
      <c r="E828" t="s">
        <v>12010</v>
      </c>
      <c r="F828" t="s">
        <v>3057</v>
      </c>
      <c r="G828" t="s">
        <v>2319</v>
      </c>
      <c r="I828" t="s">
        <v>461</v>
      </c>
      <c r="J828" t="s">
        <v>266</v>
      </c>
      <c r="K828" t="s">
        <v>7376</v>
      </c>
      <c r="L828" t="s">
        <v>17441</v>
      </c>
      <c r="M828" t="s">
        <v>555</v>
      </c>
      <c r="N828" t="s">
        <v>556</v>
      </c>
      <c r="O828">
        <v>1</v>
      </c>
      <c r="P828" t="s">
        <v>266</v>
      </c>
      <c r="Q828">
        <v>0.48</v>
      </c>
      <c r="S828">
        <v>3</v>
      </c>
      <c r="T828" s="108">
        <v>1.44</v>
      </c>
      <c r="U828">
        <v>1</v>
      </c>
      <c r="V828" t="s">
        <v>270</v>
      </c>
      <c r="W828" t="s">
        <v>167</v>
      </c>
      <c r="X828">
        <v>3</v>
      </c>
      <c r="Y828">
        <v>0</v>
      </c>
      <c r="Z828">
        <v>0</v>
      </c>
      <c r="AA828">
        <v>0</v>
      </c>
      <c r="AB828">
        <v>3</v>
      </c>
      <c r="AC828">
        <v>0</v>
      </c>
      <c r="AD828">
        <v>0</v>
      </c>
      <c r="AE828">
        <v>0</v>
      </c>
    </row>
    <row r="829" spans="1:31" x14ac:dyDescent="0.3">
      <c r="A829" t="s">
        <v>556</v>
      </c>
      <c r="B829" t="s">
        <v>10153</v>
      </c>
      <c r="C829" t="s">
        <v>274</v>
      </c>
      <c r="D829" t="s">
        <v>10264</v>
      </c>
      <c r="E829" t="s">
        <v>12012</v>
      </c>
      <c r="F829" t="s">
        <v>7587</v>
      </c>
      <c r="G829" t="s">
        <v>2319</v>
      </c>
      <c r="I829" t="s">
        <v>461</v>
      </c>
      <c r="J829" t="s">
        <v>266</v>
      </c>
      <c r="K829" t="s">
        <v>2323</v>
      </c>
      <c r="L829" t="s">
        <v>10154</v>
      </c>
      <c r="M829" t="s">
        <v>557</v>
      </c>
      <c r="N829" t="s">
        <v>556</v>
      </c>
      <c r="O829">
        <v>20</v>
      </c>
      <c r="P829" t="s">
        <v>425</v>
      </c>
      <c r="Q829">
        <v>0.32</v>
      </c>
      <c r="S829">
        <v>2</v>
      </c>
      <c r="T829" s="108">
        <v>0.64</v>
      </c>
      <c r="U829">
        <v>1</v>
      </c>
      <c r="V829" t="s">
        <v>270</v>
      </c>
      <c r="W829" t="s">
        <v>167</v>
      </c>
      <c r="X829">
        <v>2</v>
      </c>
      <c r="Y829">
        <v>0</v>
      </c>
      <c r="Z829">
        <v>0</v>
      </c>
      <c r="AA829">
        <v>0</v>
      </c>
      <c r="AB829">
        <v>2</v>
      </c>
      <c r="AC829">
        <v>0</v>
      </c>
      <c r="AD829">
        <v>0</v>
      </c>
      <c r="AE829">
        <v>0</v>
      </c>
    </row>
    <row r="830" spans="1:31" x14ac:dyDescent="0.3">
      <c r="A830" t="s">
        <v>556</v>
      </c>
      <c r="B830" t="s">
        <v>4267</v>
      </c>
      <c r="C830" t="s">
        <v>262</v>
      </c>
      <c r="D830" t="s">
        <v>4268</v>
      </c>
      <c r="E830" t="s">
        <v>12057</v>
      </c>
      <c r="F830" t="s">
        <v>4269</v>
      </c>
      <c r="G830" t="s">
        <v>645</v>
      </c>
      <c r="I830" t="s">
        <v>461</v>
      </c>
      <c r="J830" t="s">
        <v>266</v>
      </c>
      <c r="K830" t="s">
        <v>3182</v>
      </c>
      <c r="L830" t="s">
        <v>4270</v>
      </c>
      <c r="M830" t="s">
        <v>555</v>
      </c>
      <c r="N830" t="s">
        <v>556</v>
      </c>
      <c r="O830">
        <v>1</v>
      </c>
      <c r="P830" t="s">
        <v>282</v>
      </c>
      <c r="Q830">
        <v>4</v>
      </c>
      <c r="S830">
        <v>1</v>
      </c>
      <c r="T830" s="108">
        <v>4</v>
      </c>
      <c r="U830">
        <v>1</v>
      </c>
      <c r="V830" t="s">
        <v>270</v>
      </c>
      <c r="W830" t="s">
        <v>167</v>
      </c>
      <c r="X830">
        <v>1</v>
      </c>
      <c r="Y830">
        <v>0</v>
      </c>
      <c r="Z830">
        <v>0</v>
      </c>
      <c r="AA830">
        <v>1</v>
      </c>
      <c r="AB830">
        <v>0</v>
      </c>
      <c r="AC830">
        <v>0</v>
      </c>
      <c r="AD830">
        <v>0</v>
      </c>
      <c r="AE830">
        <v>0</v>
      </c>
    </row>
    <row r="831" spans="1:31" x14ac:dyDescent="0.3">
      <c r="A831" t="s">
        <v>556</v>
      </c>
      <c r="B831" t="s">
        <v>7689</v>
      </c>
      <c r="C831" t="s">
        <v>274</v>
      </c>
      <c r="D831" t="s">
        <v>8214</v>
      </c>
      <c r="E831" t="s">
        <v>12016</v>
      </c>
      <c r="F831" t="s">
        <v>7690</v>
      </c>
      <c r="G831" t="s">
        <v>2319</v>
      </c>
      <c r="I831" t="s">
        <v>461</v>
      </c>
      <c r="J831" t="s">
        <v>266</v>
      </c>
      <c r="K831" t="s">
        <v>7691</v>
      </c>
      <c r="L831" t="s">
        <v>7692</v>
      </c>
      <c r="M831" t="s">
        <v>555</v>
      </c>
      <c r="N831" t="s">
        <v>556</v>
      </c>
      <c r="O831">
        <v>1</v>
      </c>
      <c r="P831" t="s">
        <v>282</v>
      </c>
      <c r="Q831">
        <v>2</v>
      </c>
      <c r="S831">
        <v>2</v>
      </c>
      <c r="T831" s="108">
        <v>4</v>
      </c>
      <c r="U831">
        <v>1</v>
      </c>
      <c r="V831" t="s">
        <v>270</v>
      </c>
      <c r="W831" t="s">
        <v>167</v>
      </c>
      <c r="X831">
        <v>1</v>
      </c>
      <c r="Y831">
        <v>0</v>
      </c>
      <c r="Z831">
        <v>1</v>
      </c>
      <c r="AA831">
        <v>0</v>
      </c>
      <c r="AB831">
        <v>0</v>
      </c>
      <c r="AC831">
        <v>1</v>
      </c>
      <c r="AD831">
        <v>0</v>
      </c>
      <c r="AE831">
        <v>0</v>
      </c>
    </row>
    <row r="832" spans="1:31" x14ac:dyDescent="0.3">
      <c r="A832" t="s">
        <v>556</v>
      </c>
      <c r="B832" t="s">
        <v>7689</v>
      </c>
      <c r="C832" t="s">
        <v>294</v>
      </c>
      <c r="D832" t="s">
        <v>8214</v>
      </c>
      <c r="E832" t="s">
        <v>12016</v>
      </c>
      <c r="F832" t="s">
        <v>7690</v>
      </c>
      <c r="G832" t="s">
        <v>2319</v>
      </c>
      <c r="I832" t="s">
        <v>461</v>
      </c>
      <c r="J832" t="s">
        <v>266</v>
      </c>
      <c r="K832" t="s">
        <v>7691</v>
      </c>
      <c r="L832" t="s">
        <v>7692</v>
      </c>
      <c r="M832" t="s">
        <v>557</v>
      </c>
      <c r="N832" t="s">
        <v>556</v>
      </c>
      <c r="O832">
        <v>2</v>
      </c>
      <c r="P832" t="s">
        <v>272</v>
      </c>
      <c r="Q832">
        <v>2</v>
      </c>
      <c r="S832">
        <v>2</v>
      </c>
      <c r="T832" s="108">
        <v>4</v>
      </c>
      <c r="U832">
        <v>1</v>
      </c>
      <c r="V832" t="s">
        <v>270</v>
      </c>
      <c r="W832" t="s">
        <v>167</v>
      </c>
      <c r="X832">
        <v>1</v>
      </c>
      <c r="Y832">
        <v>0</v>
      </c>
      <c r="Z832">
        <v>1</v>
      </c>
      <c r="AA832">
        <v>0</v>
      </c>
      <c r="AB832">
        <v>0</v>
      </c>
      <c r="AC832">
        <v>1</v>
      </c>
      <c r="AD832">
        <v>0</v>
      </c>
      <c r="AE832">
        <v>0</v>
      </c>
    </row>
    <row r="833" spans="1:31" x14ac:dyDescent="0.3">
      <c r="A833" t="s">
        <v>556</v>
      </c>
      <c r="B833" t="s">
        <v>7755</v>
      </c>
      <c r="C833" t="s">
        <v>262</v>
      </c>
      <c r="D833" t="s">
        <v>7756</v>
      </c>
      <c r="E833" t="s">
        <v>12017</v>
      </c>
      <c r="F833" t="s">
        <v>7752</v>
      </c>
      <c r="G833" t="s">
        <v>2319</v>
      </c>
      <c r="I833" t="s">
        <v>461</v>
      </c>
      <c r="J833" t="s">
        <v>266</v>
      </c>
      <c r="K833" t="s">
        <v>7691</v>
      </c>
      <c r="L833" t="s">
        <v>7757</v>
      </c>
      <c r="M833" t="s">
        <v>555</v>
      </c>
      <c r="N833" t="s">
        <v>556</v>
      </c>
      <c r="O833">
        <v>1</v>
      </c>
      <c r="P833" t="s">
        <v>266</v>
      </c>
      <c r="Q833">
        <v>0.48</v>
      </c>
      <c r="S833">
        <v>1</v>
      </c>
      <c r="T833" s="108">
        <v>0.48</v>
      </c>
      <c r="U833">
        <v>1</v>
      </c>
      <c r="V833" t="s">
        <v>270</v>
      </c>
      <c r="W833" t="s">
        <v>167</v>
      </c>
      <c r="X833">
        <v>1</v>
      </c>
      <c r="Y833">
        <v>1</v>
      </c>
      <c r="Z833">
        <v>0</v>
      </c>
      <c r="AA833">
        <v>0</v>
      </c>
      <c r="AB833">
        <v>0</v>
      </c>
      <c r="AC833">
        <v>0</v>
      </c>
      <c r="AD833">
        <v>0</v>
      </c>
      <c r="AE833">
        <v>0</v>
      </c>
    </row>
    <row r="834" spans="1:31" x14ac:dyDescent="0.3">
      <c r="A834" t="s">
        <v>556</v>
      </c>
      <c r="B834" t="s">
        <v>7755</v>
      </c>
      <c r="C834" t="s">
        <v>262</v>
      </c>
      <c r="D834" t="s">
        <v>7756</v>
      </c>
      <c r="E834" t="s">
        <v>12017</v>
      </c>
      <c r="F834" t="s">
        <v>7752</v>
      </c>
      <c r="G834" t="s">
        <v>2319</v>
      </c>
      <c r="I834" t="s">
        <v>461</v>
      </c>
      <c r="J834" t="s">
        <v>266</v>
      </c>
      <c r="K834" t="s">
        <v>7691</v>
      </c>
      <c r="L834" t="s">
        <v>7757</v>
      </c>
      <c r="M834" t="s">
        <v>557</v>
      </c>
      <c r="N834" t="s">
        <v>556</v>
      </c>
      <c r="O834">
        <v>2</v>
      </c>
      <c r="P834" t="s">
        <v>288</v>
      </c>
      <c r="Q834">
        <v>0.48</v>
      </c>
      <c r="S834">
        <v>1</v>
      </c>
      <c r="T834" s="108">
        <v>0.48</v>
      </c>
      <c r="U834">
        <v>1</v>
      </c>
      <c r="V834" t="s">
        <v>270</v>
      </c>
      <c r="W834" t="s">
        <v>167</v>
      </c>
      <c r="X834">
        <v>1</v>
      </c>
      <c r="Y834">
        <v>1</v>
      </c>
      <c r="Z834">
        <v>0</v>
      </c>
      <c r="AA834">
        <v>0</v>
      </c>
      <c r="AB834">
        <v>0</v>
      </c>
      <c r="AC834">
        <v>0</v>
      </c>
      <c r="AD834">
        <v>0</v>
      </c>
      <c r="AE834">
        <v>0</v>
      </c>
    </row>
    <row r="835" spans="1:31" x14ac:dyDescent="0.3">
      <c r="A835" t="s">
        <v>556</v>
      </c>
      <c r="B835" t="s">
        <v>7755</v>
      </c>
      <c r="C835" t="s">
        <v>262</v>
      </c>
      <c r="D835" t="s">
        <v>7756</v>
      </c>
      <c r="E835" t="s">
        <v>12017</v>
      </c>
      <c r="F835" t="s">
        <v>7752</v>
      </c>
      <c r="G835" t="s">
        <v>2319</v>
      </c>
      <c r="I835" t="s">
        <v>461</v>
      </c>
      <c r="J835" t="s">
        <v>266</v>
      </c>
      <c r="K835" t="s">
        <v>7691</v>
      </c>
      <c r="L835" t="s">
        <v>7757</v>
      </c>
      <c r="M835" t="s">
        <v>557</v>
      </c>
      <c r="N835" t="s">
        <v>556</v>
      </c>
      <c r="O835">
        <v>17</v>
      </c>
      <c r="P835" t="s">
        <v>273</v>
      </c>
      <c r="Q835">
        <v>0.32</v>
      </c>
      <c r="S835">
        <v>3</v>
      </c>
      <c r="T835" s="108">
        <v>0.96</v>
      </c>
      <c r="U835">
        <v>1</v>
      </c>
      <c r="V835" t="s">
        <v>270</v>
      </c>
      <c r="W835" t="s">
        <v>167</v>
      </c>
      <c r="X835">
        <v>3</v>
      </c>
      <c r="Y835">
        <v>3</v>
      </c>
      <c r="Z835">
        <v>0</v>
      </c>
      <c r="AA835">
        <v>0</v>
      </c>
      <c r="AB835">
        <v>0</v>
      </c>
      <c r="AC835">
        <v>0</v>
      </c>
      <c r="AD835">
        <v>0</v>
      </c>
      <c r="AE835">
        <v>0</v>
      </c>
    </row>
    <row r="836" spans="1:31" x14ac:dyDescent="0.3">
      <c r="A836" t="s">
        <v>556</v>
      </c>
      <c r="B836" t="s">
        <v>10155</v>
      </c>
      <c r="C836" t="s">
        <v>274</v>
      </c>
      <c r="D836" t="s">
        <v>10769</v>
      </c>
      <c r="E836" t="s">
        <v>12018</v>
      </c>
      <c r="F836" t="s">
        <v>7793</v>
      </c>
      <c r="G836" t="s">
        <v>2319</v>
      </c>
      <c r="I836" t="s">
        <v>461</v>
      </c>
      <c r="J836" t="s">
        <v>266</v>
      </c>
      <c r="K836" t="s">
        <v>7794</v>
      </c>
      <c r="L836" t="s">
        <v>7795</v>
      </c>
      <c r="M836" t="s">
        <v>555</v>
      </c>
      <c r="N836" t="s">
        <v>556</v>
      </c>
      <c r="O836">
        <v>1</v>
      </c>
      <c r="P836" t="s">
        <v>282</v>
      </c>
      <c r="Q836">
        <v>1</v>
      </c>
      <c r="S836">
        <v>1</v>
      </c>
      <c r="T836" s="108">
        <v>1</v>
      </c>
      <c r="U836">
        <v>1</v>
      </c>
      <c r="V836" t="s">
        <v>270</v>
      </c>
      <c r="W836" t="s">
        <v>167</v>
      </c>
      <c r="X836">
        <v>1</v>
      </c>
      <c r="Y836">
        <v>0</v>
      </c>
      <c r="Z836">
        <v>1</v>
      </c>
      <c r="AA836">
        <v>0</v>
      </c>
      <c r="AB836">
        <v>0</v>
      </c>
      <c r="AC836">
        <v>0</v>
      </c>
      <c r="AD836">
        <v>0</v>
      </c>
      <c r="AE836">
        <v>0</v>
      </c>
    </row>
    <row r="837" spans="1:31" x14ac:dyDescent="0.3">
      <c r="A837" t="s">
        <v>556</v>
      </c>
      <c r="B837" t="s">
        <v>10155</v>
      </c>
      <c r="C837" t="s">
        <v>294</v>
      </c>
      <c r="D837" t="s">
        <v>10769</v>
      </c>
      <c r="E837" t="s">
        <v>12018</v>
      </c>
      <c r="F837" t="s">
        <v>7793</v>
      </c>
      <c r="G837" t="s">
        <v>2319</v>
      </c>
      <c r="I837" t="s">
        <v>461</v>
      </c>
      <c r="J837" t="s">
        <v>266</v>
      </c>
      <c r="K837" t="s">
        <v>7794</v>
      </c>
      <c r="L837" t="s">
        <v>7795</v>
      </c>
      <c r="M837" t="s">
        <v>557</v>
      </c>
      <c r="N837" t="s">
        <v>556</v>
      </c>
      <c r="O837">
        <v>2</v>
      </c>
      <c r="P837" t="s">
        <v>272</v>
      </c>
      <c r="Q837">
        <v>1</v>
      </c>
      <c r="S837">
        <v>2</v>
      </c>
      <c r="T837" s="108">
        <v>2</v>
      </c>
      <c r="U837">
        <v>1</v>
      </c>
      <c r="V837" t="s">
        <v>270</v>
      </c>
      <c r="W837" t="s">
        <v>167</v>
      </c>
      <c r="X837">
        <v>1</v>
      </c>
      <c r="Y837">
        <v>0</v>
      </c>
      <c r="Z837">
        <v>1</v>
      </c>
      <c r="AA837">
        <v>0</v>
      </c>
      <c r="AB837">
        <v>0</v>
      </c>
      <c r="AC837">
        <v>1</v>
      </c>
      <c r="AD837">
        <v>0</v>
      </c>
      <c r="AE837">
        <v>0</v>
      </c>
    </row>
    <row r="838" spans="1:31" x14ac:dyDescent="0.3">
      <c r="A838" t="s">
        <v>556</v>
      </c>
      <c r="B838" t="s">
        <v>10155</v>
      </c>
      <c r="C838" t="s">
        <v>294</v>
      </c>
      <c r="D838" t="s">
        <v>10769</v>
      </c>
      <c r="E838" t="s">
        <v>12018</v>
      </c>
      <c r="F838" t="s">
        <v>7793</v>
      </c>
      <c r="G838" t="s">
        <v>2319</v>
      </c>
      <c r="I838" t="s">
        <v>461</v>
      </c>
      <c r="J838" t="s">
        <v>266</v>
      </c>
      <c r="K838" t="s">
        <v>7794</v>
      </c>
      <c r="L838" t="s">
        <v>7795</v>
      </c>
      <c r="M838" t="s">
        <v>557</v>
      </c>
      <c r="N838" t="s">
        <v>556</v>
      </c>
      <c r="O838">
        <v>17</v>
      </c>
      <c r="P838" t="s">
        <v>273</v>
      </c>
      <c r="Q838">
        <v>0.48</v>
      </c>
      <c r="S838">
        <v>1</v>
      </c>
      <c r="T838" s="108">
        <v>0.48</v>
      </c>
      <c r="U838">
        <v>1</v>
      </c>
      <c r="V838" t="s">
        <v>270</v>
      </c>
      <c r="W838" t="s">
        <v>167</v>
      </c>
      <c r="X838">
        <v>1</v>
      </c>
      <c r="Y838">
        <v>1</v>
      </c>
      <c r="Z838">
        <v>0</v>
      </c>
      <c r="AA838">
        <v>0</v>
      </c>
      <c r="AB838">
        <v>0</v>
      </c>
      <c r="AC838">
        <v>0</v>
      </c>
      <c r="AD838">
        <v>0</v>
      </c>
      <c r="AE838">
        <v>0</v>
      </c>
    </row>
    <row r="839" spans="1:31" x14ac:dyDescent="0.3">
      <c r="A839" t="s">
        <v>556</v>
      </c>
      <c r="B839" t="s">
        <v>4741</v>
      </c>
      <c r="C839" t="s">
        <v>262</v>
      </c>
      <c r="D839" t="s">
        <v>4742</v>
      </c>
      <c r="E839" t="s">
        <v>12164</v>
      </c>
      <c r="F839" t="s">
        <v>4743</v>
      </c>
      <c r="G839" t="s">
        <v>2779</v>
      </c>
      <c r="I839" t="s">
        <v>461</v>
      </c>
      <c r="J839" t="s">
        <v>266</v>
      </c>
      <c r="K839" t="s">
        <v>4744</v>
      </c>
      <c r="L839" t="s">
        <v>4745</v>
      </c>
      <c r="M839" t="s">
        <v>555</v>
      </c>
      <c r="N839" t="s">
        <v>556</v>
      </c>
      <c r="O839">
        <v>1</v>
      </c>
      <c r="P839" t="s">
        <v>266</v>
      </c>
      <c r="Q839">
        <v>0.32</v>
      </c>
      <c r="S839">
        <v>1</v>
      </c>
      <c r="T839" s="108">
        <v>0.32</v>
      </c>
      <c r="U839">
        <v>1</v>
      </c>
      <c r="V839" t="s">
        <v>270</v>
      </c>
      <c r="W839" t="s">
        <v>167</v>
      </c>
      <c r="X839">
        <v>1</v>
      </c>
      <c r="Y839">
        <v>0</v>
      </c>
      <c r="Z839">
        <v>1</v>
      </c>
      <c r="AA839">
        <v>0</v>
      </c>
      <c r="AB839">
        <v>0</v>
      </c>
      <c r="AC839">
        <v>0</v>
      </c>
      <c r="AD839">
        <v>0</v>
      </c>
      <c r="AE839">
        <v>0</v>
      </c>
    </row>
    <row r="840" spans="1:31" x14ac:dyDescent="0.3">
      <c r="A840" t="s">
        <v>556</v>
      </c>
      <c r="B840" t="s">
        <v>4741</v>
      </c>
      <c r="C840" t="s">
        <v>262</v>
      </c>
      <c r="D840" t="s">
        <v>4742</v>
      </c>
      <c r="E840" t="s">
        <v>12164</v>
      </c>
      <c r="F840" t="s">
        <v>4743</v>
      </c>
      <c r="G840" t="s">
        <v>2779</v>
      </c>
      <c r="I840" t="s">
        <v>461</v>
      </c>
      <c r="J840" t="s">
        <v>266</v>
      </c>
      <c r="K840" t="s">
        <v>4744</v>
      </c>
      <c r="L840" t="s">
        <v>4745</v>
      </c>
      <c r="M840" t="s">
        <v>557</v>
      </c>
      <c r="N840" t="s">
        <v>556</v>
      </c>
      <c r="O840">
        <v>2</v>
      </c>
      <c r="P840" t="s">
        <v>288</v>
      </c>
      <c r="Q840">
        <v>0.48</v>
      </c>
      <c r="S840">
        <v>1</v>
      </c>
      <c r="T840" s="108">
        <v>0.48</v>
      </c>
      <c r="U840">
        <v>1</v>
      </c>
      <c r="V840" t="s">
        <v>270</v>
      </c>
      <c r="W840" t="s">
        <v>167</v>
      </c>
      <c r="X840">
        <v>1</v>
      </c>
      <c r="Y840">
        <v>0</v>
      </c>
      <c r="Z840">
        <v>0</v>
      </c>
      <c r="AA840">
        <v>0</v>
      </c>
      <c r="AB840">
        <v>0</v>
      </c>
      <c r="AC840">
        <v>1</v>
      </c>
      <c r="AD840">
        <v>0</v>
      </c>
      <c r="AE840">
        <v>0</v>
      </c>
    </row>
    <row r="841" spans="1:31" x14ac:dyDescent="0.3">
      <c r="A841" t="s">
        <v>556</v>
      </c>
      <c r="B841" t="s">
        <v>4741</v>
      </c>
      <c r="C841" t="s">
        <v>262</v>
      </c>
      <c r="D841" t="s">
        <v>4742</v>
      </c>
      <c r="E841" t="s">
        <v>12164</v>
      </c>
      <c r="F841" t="s">
        <v>4743</v>
      </c>
      <c r="G841" t="s">
        <v>2779</v>
      </c>
      <c r="I841" t="s">
        <v>461</v>
      </c>
      <c r="J841" t="s">
        <v>266</v>
      </c>
      <c r="K841" t="s">
        <v>4744</v>
      </c>
      <c r="L841" t="s">
        <v>4745</v>
      </c>
      <c r="M841" t="s">
        <v>557</v>
      </c>
      <c r="N841" t="s">
        <v>556</v>
      </c>
      <c r="O841">
        <v>17</v>
      </c>
      <c r="P841" t="s">
        <v>273</v>
      </c>
      <c r="Q841">
        <v>0.48</v>
      </c>
      <c r="S841">
        <v>1</v>
      </c>
      <c r="T841" s="108">
        <v>0.48</v>
      </c>
      <c r="U841">
        <v>1</v>
      </c>
      <c r="V841" t="s">
        <v>270</v>
      </c>
      <c r="W841" t="s">
        <v>167</v>
      </c>
      <c r="X841">
        <v>1</v>
      </c>
      <c r="Y841">
        <v>1</v>
      </c>
      <c r="Z841">
        <v>0</v>
      </c>
      <c r="AA841">
        <v>0</v>
      </c>
      <c r="AB841">
        <v>0</v>
      </c>
      <c r="AC841">
        <v>0</v>
      </c>
      <c r="AD841">
        <v>0</v>
      </c>
      <c r="AE841">
        <v>0</v>
      </c>
    </row>
    <row r="842" spans="1:31" x14ac:dyDescent="0.3">
      <c r="A842" t="s">
        <v>556</v>
      </c>
      <c r="B842" t="s">
        <v>3892</v>
      </c>
      <c r="C842" t="s">
        <v>262</v>
      </c>
      <c r="D842" t="s">
        <v>3893</v>
      </c>
      <c r="E842" t="s">
        <v>16245</v>
      </c>
      <c r="F842" t="s">
        <v>3894</v>
      </c>
      <c r="G842" t="s">
        <v>2307</v>
      </c>
      <c r="I842" t="s">
        <v>461</v>
      </c>
      <c r="J842" t="s">
        <v>266</v>
      </c>
      <c r="K842" t="s">
        <v>3895</v>
      </c>
      <c r="L842" t="s">
        <v>11559</v>
      </c>
      <c r="M842" t="s">
        <v>555</v>
      </c>
      <c r="N842" t="s">
        <v>556</v>
      </c>
      <c r="O842">
        <v>1</v>
      </c>
      <c r="P842" t="s">
        <v>266</v>
      </c>
      <c r="Q842">
        <v>0.48</v>
      </c>
      <c r="S842">
        <v>2</v>
      </c>
      <c r="T842" s="108">
        <v>0.96</v>
      </c>
      <c r="U842">
        <v>1</v>
      </c>
      <c r="V842" t="s">
        <v>270</v>
      </c>
      <c r="W842" t="s">
        <v>167</v>
      </c>
      <c r="X842">
        <v>1</v>
      </c>
      <c r="Y842">
        <v>0</v>
      </c>
      <c r="Z842">
        <v>1</v>
      </c>
      <c r="AA842">
        <v>0</v>
      </c>
      <c r="AB842">
        <v>0</v>
      </c>
      <c r="AC842">
        <v>1</v>
      </c>
      <c r="AD842">
        <v>0</v>
      </c>
      <c r="AE842">
        <v>0</v>
      </c>
    </row>
    <row r="843" spans="1:31" x14ac:dyDescent="0.3">
      <c r="A843" t="s">
        <v>556</v>
      </c>
      <c r="B843" t="s">
        <v>3892</v>
      </c>
      <c r="C843" t="s">
        <v>262</v>
      </c>
      <c r="D843" t="s">
        <v>3893</v>
      </c>
      <c r="E843" t="s">
        <v>16245</v>
      </c>
      <c r="F843" t="s">
        <v>3894</v>
      </c>
      <c r="G843" t="s">
        <v>2307</v>
      </c>
      <c r="I843" t="s">
        <v>461</v>
      </c>
      <c r="J843" t="s">
        <v>266</v>
      </c>
      <c r="K843" t="s">
        <v>3895</v>
      </c>
      <c r="L843" t="s">
        <v>11559</v>
      </c>
      <c r="M843" t="s">
        <v>557</v>
      </c>
      <c r="N843" t="s">
        <v>556</v>
      </c>
      <c r="O843">
        <v>2</v>
      </c>
      <c r="P843" t="s">
        <v>288</v>
      </c>
      <c r="Q843">
        <v>0.48</v>
      </c>
      <c r="S843">
        <v>6</v>
      </c>
      <c r="T843" s="108">
        <v>2.88</v>
      </c>
      <c r="U843">
        <v>1</v>
      </c>
      <c r="V843" t="s">
        <v>270</v>
      </c>
      <c r="W843" t="s">
        <v>167</v>
      </c>
      <c r="X843">
        <v>2</v>
      </c>
      <c r="Y843">
        <v>0</v>
      </c>
      <c r="Z843">
        <v>0</v>
      </c>
      <c r="AA843">
        <v>2</v>
      </c>
      <c r="AB843">
        <v>2</v>
      </c>
      <c r="AC843">
        <v>2</v>
      </c>
      <c r="AD843">
        <v>0</v>
      </c>
      <c r="AE843">
        <v>0</v>
      </c>
    </row>
    <row r="844" spans="1:31" x14ac:dyDescent="0.3">
      <c r="A844" t="s">
        <v>556</v>
      </c>
      <c r="B844" t="s">
        <v>8088</v>
      </c>
      <c r="C844" t="s">
        <v>262</v>
      </c>
      <c r="D844" t="s">
        <v>8089</v>
      </c>
      <c r="E844" t="s">
        <v>12026</v>
      </c>
      <c r="F844" t="s">
        <v>8090</v>
      </c>
      <c r="G844" t="s">
        <v>2967</v>
      </c>
      <c r="I844" t="s">
        <v>461</v>
      </c>
      <c r="J844" t="s">
        <v>266</v>
      </c>
      <c r="K844" t="s">
        <v>8091</v>
      </c>
      <c r="L844" t="s">
        <v>8092</v>
      </c>
      <c r="M844" t="s">
        <v>555</v>
      </c>
      <c r="N844" t="s">
        <v>556</v>
      </c>
      <c r="O844">
        <v>1</v>
      </c>
      <c r="P844" t="s">
        <v>282</v>
      </c>
      <c r="Q844">
        <v>2</v>
      </c>
      <c r="S844">
        <v>2</v>
      </c>
      <c r="T844" s="108">
        <v>4</v>
      </c>
      <c r="U844">
        <v>1</v>
      </c>
      <c r="V844" t="s">
        <v>270</v>
      </c>
      <c r="W844" t="s">
        <v>167</v>
      </c>
      <c r="X844">
        <v>1</v>
      </c>
      <c r="Y844">
        <v>0</v>
      </c>
      <c r="Z844">
        <v>1</v>
      </c>
      <c r="AA844">
        <v>0</v>
      </c>
      <c r="AB844">
        <v>0</v>
      </c>
      <c r="AC844">
        <v>1</v>
      </c>
      <c r="AD844">
        <v>0</v>
      </c>
      <c r="AE844">
        <v>0</v>
      </c>
    </row>
    <row r="845" spans="1:31" x14ac:dyDescent="0.3">
      <c r="A845" t="s">
        <v>556</v>
      </c>
      <c r="B845" t="s">
        <v>4597</v>
      </c>
      <c r="C845" t="s">
        <v>262</v>
      </c>
      <c r="D845" t="s">
        <v>4598</v>
      </c>
      <c r="E845" t="s">
        <v>12160</v>
      </c>
      <c r="F845" t="s">
        <v>1421</v>
      </c>
      <c r="G845" t="s">
        <v>2896</v>
      </c>
      <c r="I845" t="s">
        <v>461</v>
      </c>
      <c r="J845" t="s">
        <v>266</v>
      </c>
      <c r="K845" t="s">
        <v>4523</v>
      </c>
      <c r="L845" t="s">
        <v>19643</v>
      </c>
      <c r="M845" t="s">
        <v>557</v>
      </c>
      <c r="N845" t="s">
        <v>556</v>
      </c>
      <c r="O845">
        <v>2</v>
      </c>
      <c r="P845" t="s">
        <v>272</v>
      </c>
      <c r="Q845">
        <v>4</v>
      </c>
      <c r="S845">
        <v>4</v>
      </c>
      <c r="T845" s="108">
        <v>16</v>
      </c>
      <c r="U845">
        <v>1</v>
      </c>
      <c r="V845" t="s">
        <v>270</v>
      </c>
      <c r="W845" t="s">
        <v>167</v>
      </c>
      <c r="X845">
        <v>1</v>
      </c>
      <c r="Y845">
        <v>1</v>
      </c>
      <c r="Z845">
        <v>0</v>
      </c>
      <c r="AA845">
        <v>1</v>
      </c>
      <c r="AB845">
        <v>0</v>
      </c>
      <c r="AC845">
        <v>1</v>
      </c>
      <c r="AD845">
        <v>1</v>
      </c>
      <c r="AE845">
        <v>0</v>
      </c>
    </row>
    <row r="846" spans="1:31" x14ac:dyDescent="0.3">
      <c r="A846" t="s">
        <v>556</v>
      </c>
      <c r="B846" t="s">
        <v>4597</v>
      </c>
      <c r="C846" t="s">
        <v>262</v>
      </c>
      <c r="D846" t="s">
        <v>4598</v>
      </c>
      <c r="E846" t="s">
        <v>12160</v>
      </c>
      <c r="F846" t="s">
        <v>1421</v>
      </c>
      <c r="G846" t="s">
        <v>2896</v>
      </c>
      <c r="I846" t="s">
        <v>461</v>
      </c>
      <c r="J846" t="s">
        <v>266</v>
      </c>
      <c r="K846" t="s">
        <v>4523</v>
      </c>
      <c r="L846" t="s">
        <v>19643</v>
      </c>
      <c r="M846" t="s">
        <v>555</v>
      </c>
      <c r="N846" t="s">
        <v>556</v>
      </c>
      <c r="O846">
        <v>1</v>
      </c>
      <c r="P846" t="s">
        <v>266</v>
      </c>
      <c r="Q846">
        <v>0.48</v>
      </c>
      <c r="S846">
        <v>5</v>
      </c>
      <c r="T846" s="108">
        <v>2.4</v>
      </c>
      <c r="U846">
        <v>1</v>
      </c>
      <c r="V846" t="s">
        <v>270</v>
      </c>
      <c r="W846" t="s">
        <v>167</v>
      </c>
      <c r="X846">
        <v>1</v>
      </c>
      <c r="Y846">
        <v>1</v>
      </c>
      <c r="Z846">
        <v>1</v>
      </c>
      <c r="AA846">
        <v>1</v>
      </c>
      <c r="AB846">
        <v>1</v>
      </c>
      <c r="AC846">
        <v>1</v>
      </c>
      <c r="AD846">
        <v>0</v>
      </c>
      <c r="AE846">
        <v>0</v>
      </c>
    </row>
    <row r="847" spans="1:31" x14ac:dyDescent="0.3">
      <c r="A847" t="s">
        <v>556</v>
      </c>
      <c r="B847" t="s">
        <v>4597</v>
      </c>
      <c r="C847" t="s">
        <v>262</v>
      </c>
      <c r="D847" t="s">
        <v>4598</v>
      </c>
      <c r="E847" t="s">
        <v>12160</v>
      </c>
      <c r="F847" t="s">
        <v>1421</v>
      </c>
      <c r="G847" t="s">
        <v>2896</v>
      </c>
      <c r="I847" t="s">
        <v>461</v>
      </c>
      <c r="J847" t="s">
        <v>266</v>
      </c>
      <c r="K847" t="s">
        <v>4523</v>
      </c>
      <c r="L847" t="s">
        <v>19643</v>
      </c>
      <c r="M847" t="s">
        <v>557</v>
      </c>
      <c r="N847" t="s">
        <v>556</v>
      </c>
      <c r="O847">
        <v>20</v>
      </c>
      <c r="P847" t="s">
        <v>425</v>
      </c>
      <c r="Q847">
        <v>0.32</v>
      </c>
      <c r="S847">
        <v>3</v>
      </c>
      <c r="T847" s="108">
        <v>0.96</v>
      </c>
      <c r="U847">
        <v>1</v>
      </c>
      <c r="V847" t="s">
        <v>270</v>
      </c>
      <c r="W847" t="s">
        <v>167</v>
      </c>
      <c r="X847">
        <v>1</v>
      </c>
      <c r="Y847">
        <v>1</v>
      </c>
      <c r="Z847">
        <v>0</v>
      </c>
      <c r="AA847">
        <v>1</v>
      </c>
      <c r="AB847">
        <v>0</v>
      </c>
      <c r="AC847">
        <v>1</v>
      </c>
      <c r="AD847">
        <v>0</v>
      </c>
      <c r="AE847">
        <v>0</v>
      </c>
    </row>
    <row r="848" spans="1:31" x14ac:dyDescent="0.3">
      <c r="A848" t="s">
        <v>556</v>
      </c>
      <c r="B848" t="s">
        <v>4182</v>
      </c>
      <c r="C848" t="s">
        <v>262</v>
      </c>
      <c r="D848" t="s">
        <v>4183</v>
      </c>
      <c r="E848" t="s">
        <v>12078</v>
      </c>
      <c r="F848" t="s">
        <v>4181</v>
      </c>
      <c r="G848" t="s">
        <v>9370</v>
      </c>
      <c r="I848" t="s">
        <v>461</v>
      </c>
      <c r="J848" t="s">
        <v>266</v>
      </c>
      <c r="K848" t="s">
        <v>4184</v>
      </c>
      <c r="L848" t="s">
        <v>4185</v>
      </c>
      <c r="M848" t="s">
        <v>555</v>
      </c>
      <c r="N848" t="s">
        <v>556</v>
      </c>
      <c r="O848">
        <v>1</v>
      </c>
      <c r="P848" t="s">
        <v>282</v>
      </c>
      <c r="Q848">
        <v>4</v>
      </c>
      <c r="S848">
        <v>2</v>
      </c>
      <c r="T848" s="108">
        <v>8</v>
      </c>
      <c r="U848">
        <v>1</v>
      </c>
      <c r="V848" t="s">
        <v>270</v>
      </c>
      <c r="W848" t="s">
        <v>167</v>
      </c>
      <c r="X848">
        <v>1</v>
      </c>
      <c r="Y848">
        <v>0</v>
      </c>
      <c r="Z848">
        <v>1</v>
      </c>
      <c r="AA848">
        <v>0</v>
      </c>
      <c r="AB848">
        <v>0</v>
      </c>
      <c r="AC848">
        <v>1</v>
      </c>
      <c r="AD848">
        <v>0</v>
      </c>
      <c r="AE848">
        <v>0</v>
      </c>
    </row>
    <row r="849" spans="1:31" x14ac:dyDescent="0.3">
      <c r="A849" t="s">
        <v>556</v>
      </c>
      <c r="B849" t="s">
        <v>4182</v>
      </c>
      <c r="C849" t="s">
        <v>262</v>
      </c>
      <c r="D849" t="s">
        <v>4183</v>
      </c>
      <c r="E849" t="s">
        <v>12078</v>
      </c>
      <c r="F849" t="s">
        <v>4181</v>
      </c>
      <c r="G849" t="s">
        <v>9370</v>
      </c>
      <c r="I849" t="s">
        <v>461</v>
      </c>
      <c r="J849" t="s">
        <v>266</v>
      </c>
      <c r="K849" t="s">
        <v>4184</v>
      </c>
      <c r="L849" t="s">
        <v>4185</v>
      </c>
      <c r="M849" t="s">
        <v>557</v>
      </c>
      <c r="N849" t="s">
        <v>556</v>
      </c>
      <c r="O849">
        <v>2</v>
      </c>
      <c r="P849" t="s">
        <v>272</v>
      </c>
      <c r="Q849">
        <v>3</v>
      </c>
      <c r="S849">
        <v>3</v>
      </c>
      <c r="T849" s="108">
        <v>9</v>
      </c>
      <c r="U849">
        <v>1</v>
      </c>
      <c r="V849" t="s">
        <v>270</v>
      </c>
      <c r="W849" t="s">
        <v>167</v>
      </c>
      <c r="X849">
        <v>1</v>
      </c>
      <c r="Y849">
        <v>1</v>
      </c>
      <c r="Z849">
        <v>0</v>
      </c>
      <c r="AA849">
        <v>1</v>
      </c>
      <c r="AB849">
        <v>0</v>
      </c>
      <c r="AC849">
        <v>1</v>
      </c>
      <c r="AD849">
        <v>0</v>
      </c>
      <c r="AE849">
        <v>0</v>
      </c>
    </row>
    <row r="850" spans="1:31" x14ac:dyDescent="0.3">
      <c r="A850" t="s">
        <v>556</v>
      </c>
      <c r="B850" t="s">
        <v>4182</v>
      </c>
      <c r="C850" t="s">
        <v>262</v>
      </c>
      <c r="D850" t="s">
        <v>4183</v>
      </c>
      <c r="E850" t="s">
        <v>12078</v>
      </c>
      <c r="F850" t="s">
        <v>4181</v>
      </c>
      <c r="G850" t="s">
        <v>9370</v>
      </c>
      <c r="I850" t="s">
        <v>461</v>
      </c>
      <c r="J850" t="s">
        <v>266</v>
      </c>
      <c r="K850" t="s">
        <v>4184</v>
      </c>
      <c r="L850" t="s">
        <v>4185</v>
      </c>
      <c r="M850" t="s">
        <v>557</v>
      </c>
      <c r="N850" t="s">
        <v>556</v>
      </c>
      <c r="O850">
        <v>20</v>
      </c>
      <c r="P850" t="s">
        <v>425</v>
      </c>
      <c r="Q850">
        <v>0.32</v>
      </c>
      <c r="S850">
        <v>1</v>
      </c>
      <c r="T850" s="108">
        <v>0.32</v>
      </c>
      <c r="U850">
        <v>1</v>
      </c>
      <c r="V850" t="s">
        <v>270</v>
      </c>
      <c r="W850" t="s">
        <v>167</v>
      </c>
      <c r="X850">
        <v>1</v>
      </c>
      <c r="Y850">
        <v>0</v>
      </c>
      <c r="Z850">
        <v>0</v>
      </c>
      <c r="AA850">
        <v>0</v>
      </c>
      <c r="AB850">
        <v>1</v>
      </c>
      <c r="AC850">
        <v>0</v>
      </c>
      <c r="AD850">
        <v>0</v>
      </c>
      <c r="AE850">
        <v>0</v>
      </c>
    </row>
    <row r="851" spans="1:31" x14ac:dyDescent="0.3">
      <c r="A851" t="s">
        <v>16686</v>
      </c>
      <c r="B851" t="s">
        <v>8476</v>
      </c>
      <c r="C851" t="s">
        <v>262</v>
      </c>
      <c r="D851" t="s">
        <v>8477</v>
      </c>
      <c r="E851" t="s">
        <v>17138</v>
      </c>
      <c r="F851" t="s">
        <v>1011</v>
      </c>
      <c r="G851" t="s">
        <v>2771</v>
      </c>
      <c r="I851" t="s">
        <v>461</v>
      </c>
      <c r="J851" t="s">
        <v>266</v>
      </c>
      <c r="K851" t="s">
        <v>4574</v>
      </c>
      <c r="L851" t="s">
        <v>8478</v>
      </c>
      <c r="M851" t="s">
        <v>3372</v>
      </c>
      <c r="N851" t="s">
        <v>16686</v>
      </c>
      <c r="O851">
        <v>3</v>
      </c>
      <c r="P851" t="s">
        <v>388</v>
      </c>
      <c r="Q851">
        <v>20</v>
      </c>
      <c r="R851" t="s">
        <v>389</v>
      </c>
      <c r="S851">
        <v>0</v>
      </c>
      <c r="T851" s="108">
        <v>0</v>
      </c>
      <c r="U851">
        <v>0</v>
      </c>
      <c r="W851" t="s">
        <v>171</v>
      </c>
      <c r="X851">
        <v>1</v>
      </c>
      <c r="Y851">
        <v>0</v>
      </c>
      <c r="Z851">
        <v>0</v>
      </c>
      <c r="AA851">
        <v>0</v>
      </c>
      <c r="AB851">
        <v>0</v>
      </c>
      <c r="AC851">
        <v>0</v>
      </c>
      <c r="AD851">
        <v>0</v>
      </c>
      <c r="AE851">
        <v>0</v>
      </c>
    </row>
    <row r="852" spans="1:31" x14ac:dyDescent="0.3">
      <c r="A852" t="s">
        <v>556</v>
      </c>
      <c r="B852" t="s">
        <v>2781</v>
      </c>
      <c r="C852" t="s">
        <v>294</v>
      </c>
      <c r="D852" t="s">
        <v>4678</v>
      </c>
      <c r="E852" t="s">
        <v>11997</v>
      </c>
      <c r="F852" t="s">
        <v>4679</v>
      </c>
      <c r="G852" t="s">
        <v>9367</v>
      </c>
      <c r="I852" t="s">
        <v>461</v>
      </c>
      <c r="J852" t="s">
        <v>266</v>
      </c>
      <c r="K852" t="s">
        <v>2782</v>
      </c>
      <c r="L852" t="s">
        <v>15910</v>
      </c>
      <c r="M852" t="s">
        <v>555</v>
      </c>
      <c r="N852" t="s">
        <v>556</v>
      </c>
      <c r="O852">
        <v>1</v>
      </c>
      <c r="P852" t="s">
        <v>282</v>
      </c>
      <c r="Q852">
        <v>3</v>
      </c>
      <c r="S852">
        <v>3</v>
      </c>
      <c r="T852" s="108">
        <v>9</v>
      </c>
      <c r="U852">
        <v>1</v>
      </c>
      <c r="V852" t="s">
        <v>270</v>
      </c>
      <c r="W852" t="s">
        <v>167</v>
      </c>
      <c r="X852">
        <v>1</v>
      </c>
      <c r="Y852">
        <v>1</v>
      </c>
      <c r="Z852">
        <v>0</v>
      </c>
      <c r="AA852">
        <v>1</v>
      </c>
      <c r="AB852">
        <v>0</v>
      </c>
      <c r="AC852">
        <v>1</v>
      </c>
      <c r="AD852">
        <v>0</v>
      </c>
      <c r="AE852">
        <v>0</v>
      </c>
    </row>
    <row r="853" spans="1:31" x14ac:dyDescent="0.3">
      <c r="A853" t="s">
        <v>556</v>
      </c>
      <c r="B853" t="s">
        <v>2781</v>
      </c>
      <c r="C853" t="s">
        <v>294</v>
      </c>
      <c r="D853" t="s">
        <v>4678</v>
      </c>
      <c r="E853" t="s">
        <v>11997</v>
      </c>
      <c r="F853" t="s">
        <v>4679</v>
      </c>
      <c r="G853" t="s">
        <v>9367</v>
      </c>
      <c r="I853" t="s">
        <v>461</v>
      </c>
      <c r="J853" t="s">
        <v>266</v>
      </c>
      <c r="K853" t="s">
        <v>2782</v>
      </c>
      <c r="L853" t="s">
        <v>15910</v>
      </c>
      <c r="M853" t="s">
        <v>557</v>
      </c>
      <c r="N853" t="s">
        <v>556</v>
      </c>
      <c r="O853">
        <v>20</v>
      </c>
      <c r="P853" t="s">
        <v>425</v>
      </c>
      <c r="Q853">
        <v>0.32</v>
      </c>
      <c r="S853">
        <v>8</v>
      </c>
      <c r="T853" s="108">
        <v>2.56</v>
      </c>
      <c r="U853">
        <v>1</v>
      </c>
      <c r="V853" t="s">
        <v>270</v>
      </c>
      <c r="W853" t="s">
        <v>167</v>
      </c>
      <c r="X853">
        <v>4</v>
      </c>
      <c r="Y853">
        <v>4</v>
      </c>
      <c r="Z853">
        <v>0</v>
      </c>
      <c r="AA853">
        <v>0</v>
      </c>
      <c r="AB853">
        <v>0</v>
      </c>
      <c r="AC853">
        <v>4</v>
      </c>
      <c r="AD853">
        <v>0</v>
      </c>
      <c r="AE853">
        <v>0</v>
      </c>
    </row>
    <row r="854" spans="1:31" x14ac:dyDescent="0.3">
      <c r="A854" t="s">
        <v>556</v>
      </c>
      <c r="B854" t="s">
        <v>2781</v>
      </c>
      <c r="C854" t="s">
        <v>294</v>
      </c>
      <c r="D854" t="s">
        <v>4678</v>
      </c>
      <c r="E854" t="s">
        <v>11997</v>
      </c>
      <c r="F854" t="s">
        <v>4679</v>
      </c>
      <c r="G854" t="s">
        <v>9367</v>
      </c>
      <c r="I854" t="s">
        <v>461</v>
      </c>
      <c r="J854" t="s">
        <v>266</v>
      </c>
      <c r="K854" t="s">
        <v>2782</v>
      </c>
      <c r="L854" t="s">
        <v>15910</v>
      </c>
      <c r="M854" t="s">
        <v>557</v>
      </c>
      <c r="N854" t="s">
        <v>556</v>
      </c>
      <c r="O854">
        <v>2</v>
      </c>
      <c r="P854" t="s">
        <v>272</v>
      </c>
      <c r="Q854">
        <v>4</v>
      </c>
      <c r="S854">
        <v>4</v>
      </c>
      <c r="T854" s="108">
        <v>16</v>
      </c>
      <c r="U854">
        <v>1</v>
      </c>
      <c r="V854" t="s">
        <v>270</v>
      </c>
      <c r="W854" t="s">
        <v>167</v>
      </c>
      <c r="X854">
        <v>1</v>
      </c>
      <c r="Y854">
        <v>1</v>
      </c>
      <c r="Z854">
        <v>1</v>
      </c>
      <c r="AA854">
        <v>1</v>
      </c>
      <c r="AB854">
        <v>0</v>
      </c>
      <c r="AC854">
        <v>1</v>
      </c>
      <c r="AD854">
        <v>0</v>
      </c>
      <c r="AE854">
        <v>0</v>
      </c>
    </row>
    <row r="855" spans="1:31" x14ac:dyDescent="0.3">
      <c r="A855" t="s">
        <v>556</v>
      </c>
      <c r="B855" t="s">
        <v>2781</v>
      </c>
      <c r="C855" t="s">
        <v>302</v>
      </c>
      <c r="D855" t="s">
        <v>4678</v>
      </c>
      <c r="E855" t="s">
        <v>11998</v>
      </c>
      <c r="F855" t="s">
        <v>4683</v>
      </c>
      <c r="G855" t="s">
        <v>9367</v>
      </c>
      <c r="I855" t="s">
        <v>461</v>
      </c>
      <c r="J855" t="s">
        <v>266</v>
      </c>
      <c r="K855" t="s">
        <v>16244</v>
      </c>
      <c r="L855" t="s">
        <v>15910</v>
      </c>
      <c r="M855" t="s">
        <v>555</v>
      </c>
      <c r="N855" t="s">
        <v>556</v>
      </c>
      <c r="O855">
        <v>1</v>
      </c>
      <c r="P855" t="s">
        <v>282</v>
      </c>
      <c r="Q855">
        <v>3</v>
      </c>
      <c r="S855">
        <v>2</v>
      </c>
      <c r="T855" s="108">
        <v>6</v>
      </c>
      <c r="U855">
        <v>1</v>
      </c>
      <c r="V855" t="s">
        <v>270</v>
      </c>
      <c r="W855" t="s">
        <v>167</v>
      </c>
      <c r="X855">
        <v>1</v>
      </c>
      <c r="Y855">
        <v>1</v>
      </c>
      <c r="Z855">
        <v>0</v>
      </c>
      <c r="AA855">
        <v>0</v>
      </c>
      <c r="AB855">
        <v>0</v>
      </c>
      <c r="AC855">
        <v>1</v>
      </c>
      <c r="AD855">
        <v>0</v>
      </c>
      <c r="AE855">
        <v>0</v>
      </c>
    </row>
    <row r="856" spans="1:31" x14ac:dyDescent="0.3">
      <c r="A856" t="s">
        <v>556</v>
      </c>
      <c r="B856" t="s">
        <v>2781</v>
      </c>
      <c r="C856" t="s">
        <v>302</v>
      </c>
      <c r="D856" t="s">
        <v>4678</v>
      </c>
      <c r="E856" t="s">
        <v>11998</v>
      </c>
      <c r="F856" t="s">
        <v>4683</v>
      </c>
      <c r="G856" t="s">
        <v>9367</v>
      </c>
      <c r="I856" t="s">
        <v>461</v>
      </c>
      <c r="J856" t="s">
        <v>266</v>
      </c>
      <c r="K856" t="s">
        <v>16244</v>
      </c>
      <c r="L856" t="s">
        <v>15910</v>
      </c>
      <c r="M856" t="s">
        <v>557</v>
      </c>
      <c r="N856" t="s">
        <v>556</v>
      </c>
      <c r="O856">
        <v>2</v>
      </c>
      <c r="P856" t="s">
        <v>272</v>
      </c>
      <c r="Q856">
        <v>4</v>
      </c>
      <c r="S856">
        <v>2</v>
      </c>
      <c r="T856" s="108">
        <v>8</v>
      </c>
      <c r="U856">
        <v>1</v>
      </c>
      <c r="V856" t="s">
        <v>270</v>
      </c>
      <c r="W856" t="s">
        <v>167</v>
      </c>
      <c r="X856">
        <v>1</v>
      </c>
      <c r="Y856">
        <v>1</v>
      </c>
      <c r="Z856">
        <v>0</v>
      </c>
      <c r="AA856">
        <v>0</v>
      </c>
      <c r="AB856">
        <v>1</v>
      </c>
      <c r="AC856">
        <v>0</v>
      </c>
      <c r="AD856">
        <v>0</v>
      </c>
      <c r="AE856">
        <v>0</v>
      </c>
    </row>
    <row r="857" spans="1:31" x14ac:dyDescent="0.3">
      <c r="A857" t="s">
        <v>556</v>
      </c>
      <c r="B857" t="s">
        <v>2781</v>
      </c>
      <c r="C857" t="s">
        <v>581</v>
      </c>
      <c r="D857" t="s">
        <v>4651</v>
      </c>
      <c r="E857" t="s">
        <v>11996</v>
      </c>
      <c r="F857" t="s">
        <v>4652</v>
      </c>
      <c r="G857" t="s">
        <v>9367</v>
      </c>
      <c r="I857" t="s">
        <v>461</v>
      </c>
      <c r="J857" t="s">
        <v>266</v>
      </c>
      <c r="K857" t="s">
        <v>4653</v>
      </c>
      <c r="L857" t="s">
        <v>15910</v>
      </c>
      <c r="M857" t="s">
        <v>555</v>
      </c>
      <c r="N857" t="s">
        <v>556</v>
      </c>
      <c r="O857">
        <v>1</v>
      </c>
      <c r="P857" t="s">
        <v>282</v>
      </c>
      <c r="Q857">
        <v>3</v>
      </c>
      <c r="S857">
        <v>6</v>
      </c>
      <c r="T857" s="108">
        <v>18</v>
      </c>
      <c r="U857">
        <v>1</v>
      </c>
      <c r="V857" t="s">
        <v>270</v>
      </c>
      <c r="W857" t="s">
        <v>167</v>
      </c>
      <c r="X857">
        <v>2</v>
      </c>
      <c r="Y857">
        <v>2</v>
      </c>
      <c r="Z857">
        <v>0</v>
      </c>
      <c r="AA857">
        <v>2</v>
      </c>
      <c r="AB857">
        <v>0</v>
      </c>
      <c r="AC857">
        <v>2</v>
      </c>
      <c r="AD857">
        <v>0</v>
      </c>
      <c r="AE857">
        <v>0</v>
      </c>
    </row>
    <row r="858" spans="1:31" x14ac:dyDescent="0.3">
      <c r="A858" t="s">
        <v>556</v>
      </c>
      <c r="B858" t="s">
        <v>2781</v>
      </c>
      <c r="C858" t="s">
        <v>581</v>
      </c>
      <c r="D858" t="s">
        <v>4651</v>
      </c>
      <c r="E858" t="s">
        <v>11996</v>
      </c>
      <c r="F858" t="s">
        <v>4652</v>
      </c>
      <c r="G858" t="s">
        <v>9367</v>
      </c>
      <c r="I858" t="s">
        <v>461</v>
      </c>
      <c r="J858" t="s">
        <v>266</v>
      </c>
      <c r="K858" t="s">
        <v>4653</v>
      </c>
      <c r="L858" t="s">
        <v>15910</v>
      </c>
      <c r="M858" t="s">
        <v>557</v>
      </c>
      <c r="N858" t="s">
        <v>556</v>
      </c>
      <c r="O858">
        <v>2</v>
      </c>
      <c r="P858" t="s">
        <v>272</v>
      </c>
      <c r="Q858">
        <v>4</v>
      </c>
      <c r="S858">
        <v>3</v>
      </c>
      <c r="T858" s="108">
        <v>12</v>
      </c>
      <c r="U858">
        <v>1</v>
      </c>
      <c r="V858" t="s">
        <v>270</v>
      </c>
      <c r="W858" t="s">
        <v>167</v>
      </c>
      <c r="X858">
        <v>1</v>
      </c>
      <c r="Y858">
        <v>1</v>
      </c>
      <c r="Z858">
        <v>0</v>
      </c>
      <c r="AA858">
        <v>1</v>
      </c>
      <c r="AB858">
        <v>0</v>
      </c>
      <c r="AC858">
        <v>1</v>
      </c>
      <c r="AD858">
        <v>0</v>
      </c>
      <c r="AE858">
        <v>0</v>
      </c>
    </row>
    <row r="859" spans="1:31" x14ac:dyDescent="0.3">
      <c r="A859" t="s">
        <v>556</v>
      </c>
      <c r="B859" t="s">
        <v>2781</v>
      </c>
      <c r="C859" t="s">
        <v>2336</v>
      </c>
      <c r="D859" t="s">
        <v>4654</v>
      </c>
      <c r="E859" t="s">
        <v>11996</v>
      </c>
      <c r="F859" t="s">
        <v>4652</v>
      </c>
      <c r="G859" t="s">
        <v>9367</v>
      </c>
      <c r="I859" t="s">
        <v>461</v>
      </c>
      <c r="J859" t="s">
        <v>266</v>
      </c>
      <c r="K859" t="s">
        <v>15990</v>
      </c>
      <c r="L859" t="s">
        <v>15910</v>
      </c>
      <c r="M859" t="s">
        <v>557</v>
      </c>
      <c r="N859" t="s">
        <v>556</v>
      </c>
      <c r="O859">
        <v>20</v>
      </c>
      <c r="P859" t="s">
        <v>425</v>
      </c>
      <c r="Q859">
        <v>0.32</v>
      </c>
      <c r="S859">
        <v>6</v>
      </c>
      <c r="T859" s="108">
        <v>1.92</v>
      </c>
      <c r="U859">
        <v>1</v>
      </c>
      <c r="V859" t="s">
        <v>270</v>
      </c>
      <c r="W859" t="s">
        <v>167</v>
      </c>
      <c r="X859">
        <v>2</v>
      </c>
      <c r="Y859">
        <v>2</v>
      </c>
      <c r="Z859">
        <v>0</v>
      </c>
      <c r="AA859">
        <v>2</v>
      </c>
      <c r="AB859">
        <v>0</v>
      </c>
      <c r="AC859">
        <v>2</v>
      </c>
      <c r="AD859">
        <v>0</v>
      </c>
      <c r="AE859">
        <v>0</v>
      </c>
    </row>
    <row r="860" spans="1:31" x14ac:dyDescent="0.3">
      <c r="A860" t="s">
        <v>556</v>
      </c>
      <c r="B860" t="s">
        <v>2781</v>
      </c>
      <c r="C860" t="s">
        <v>2356</v>
      </c>
      <c r="D860" t="s">
        <v>15989</v>
      </c>
      <c r="E860" t="s">
        <v>11996</v>
      </c>
      <c r="F860" t="s">
        <v>4652</v>
      </c>
      <c r="G860" t="s">
        <v>9367</v>
      </c>
      <c r="I860" t="s">
        <v>461</v>
      </c>
      <c r="J860" t="s">
        <v>266</v>
      </c>
      <c r="K860" t="s">
        <v>15990</v>
      </c>
      <c r="L860" t="s">
        <v>15910</v>
      </c>
      <c r="M860" t="s">
        <v>557</v>
      </c>
      <c r="N860" t="s">
        <v>556</v>
      </c>
      <c r="O860">
        <v>20</v>
      </c>
      <c r="P860" t="s">
        <v>425</v>
      </c>
      <c r="Q860">
        <v>0.32</v>
      </c>
      <c r="S860">
        <v>3</v>
      </c>
      <c r="T860" s="108">
        <v>0.96</v>
      </c>
      <c r="U860">
        <v>1</v>
      </c>
      <c r="V860" t="s">
        <v>270</v>
      </c>
      <c r="W860" t="s">
        <v>167</v>
      </c>
      <c r="X860">
        <v>1</v>
      </c>
      <c r="Y860">
        <v>1</v>
      </c>
      <c r="Z860">
        <v>0</v>
      </c>
      <c r="AA860">
        <v>1</v>
      </c>
      <c r="AB860">
        <v>0</v>
      </c>
      <c r="AC860">
        <v>1</v>
      </c>
      <c r="AD860">
        <v>0</v>
      </c>
      <c r="AE860">
        <v>0</v>
      </c>
    </row>
    <row r="861" spans="1:31" x14ac:dyDescent="0.3">
      <c r="A861" t="s">
        <v>556</v>
      </c>
      <c r="B861" t="s">
        <v>2781</v>
      </c>
      <c r="C861" t="s">
        <v>262</v>
      </c>
      <c r="D861" t="s">
        <v>4648</v>
      </c>
      <c r="E861" t="s">
        <v>11995</v>
      </c>
      <c r="F861" t="s">
        <v>4649</v>
      </c>
      <c r="G861" t="s">
        <v>9367</v>
      </c>
      <c r="I861" t="s">
        <v>461</v>
      </c>
      <c r="J861" t="s">
        <v>266</v>
      </c>
      <c r="K861" t="s">
        <v>4650</v>
      </c>
      <c r="L861" t="s">
        <v>15910</v>
      </c>
      <c r="M861" t="s">
        <v>555</v>
      </c>
      <c r="N861" t="s">
        <v>556</v>
      </c>
      <c r="O861">
        <v>1</v>
      </c>
      <c r="P861" t="s">
        <v>282</v>
      </c>
      <c r="Q861">
        <v>3</v>
      </c>
      <c r="S861">
        <v>3</v>
      </c>
      <c r="T861" s="108">
        <v>9</v>
      </c>
      <c r="U861">
        <v>1</v>
      </c>
      <c r="V861" t="s">
        <v>270</v>
      </c>
      <c r="W861" t="s">
        <v>167</v>
      </c>
      <c r="X861">
        <v>1</v>
      </c>
      <c r="Y861">
        <v>1</v>
      </c>
      <c r="Z861">
        <v>0</v>
      </c>
      <c r="AA861">
        <v>1</v>
      </c>
      <c r="AB861">
        <v>0</v>
      </c>
      <c r="AC861">
        <v>1</v>
      </c>
      <c r="AD861">
        <v>0</v>
      </c>
      <c r="AE861">
        <v>0</v>
      </c>
    </row>
    <row r="862" spans="1:31" x14ac:dyDescent="0.3">
      <c r="A862" t="s">
        <v>556</v>
      </c>
      <c r="B862" t="s">
        <v>2781</v>
      </c>
      <c r="C862" t="s">
        <v>262</v>
      </c>
      <c r="D862" t="s">
        <v>4648</v>
      </c>
      <c r="E862" t="s">
        <v>11995</v>
      </c>
      <c r="F862" t="s">
        <v>4649</v>
      </c>
      <c r="G862" t="s">
        <v>9367</v>
      </c>
      <c r="I862" t="s">
        <v>461</v>
      </c>
      <c r="J862" t="s">
        <v>266</v>
      </c>
      <c r="K862" t="s">
        <v>4650</v>
      </c>
      <c r="L862" t="s">
        <v>15910</v>
      </c>
      <c r="M862" t="s">
        <v>557</v>
      </c>
      <c r="N862" t="s">
        <v>556</v>
      </c>
      <c r="O862">
        <v>2</v>
      </c>
      <c r="P862" t="s">
        <v>272</v>
      </c>
      <c r="Q862">
        <v>3</v>
      </c>
      <c r="S862">
        <v>2</v>
      </c>
      <c r="T862" s="108">
        <v>6</v>
      </c>
      <c r="U862">
        <v>1</v>
      </c>
      <c r="V862" t="s">
        <v>270</v>
      </c>
      <c r="W862" t="s">
        <v>167</v>
      </c>
      <c r="X862">
        <v>1</v>
      </c>
      <c r="Y862">
        <v>1</v>
      </c>
      <c r="Z862">
        <v>0</v>
      </c>
      <c r="AA862">
        <v>0</v>
      </c>
      <c r="AB862">
        <v>1</v>
      </c>
      <c r="AC862">
        <v>0</v>
      </c>
      <c r="AD862">
        <v>0</v>
      </c>
      <c r="AE862">
        <v>0</v>
      </c>
    </row>
    <row r="863" spans="1:31" x14ac:dyDescent="0.3">
      <c r="A863" t="s">
        <v>556</v>
      </c>
      <c r="B863" t="s">
        <v>2781</v>
      </c>
      <c r="C863" t="s">
        <v>262</v>
      </c>
      <c r="D863" t="s">
        <v>4648</v>
      </c>
      <c r="E863" t="s">
        <v>11995</v>
      </c>
      <c r="F863" t="s">
        <v>4649</v>
      </c>
      <c r="G863" t="s">
        <v>9367</v>
      </c>
      <c r="I863" t="s">
        <v>461</v>
      </c>
      <c r="J863" t="s">
        <v>266</v>
      </c>
      <c r="K863" t="s">
        <v>4650</v>
      </c>
      <c r="L863" t="s">
        <v>15910</v>
      </c>
      <c r="M863" t="s">
        <v>557</v>
      </c>
      <c r="N863" t="s">
        <v>556</v>
      </c>
      <c r="O863">
        <v>20</v>
      </c>
      <c r="P863" t="s">
        <v>425</v>
      </c>
      <c r="Q863">
        <v>0.32</v>
      </c>
      <c r="S863">
        <v>6</v>
      </c>
      <c r="T863" s="108">
        <v>1.92</v>
      </c>
      <c r="U863">
        <v>1</v>
      </c>
      <c r="V863" t="s">
        <v>270</v>
      </c>
      <c r="W863" t="s">
        <v>167</v>
      </c>
      <c r="X863">
        <v>3</v>
      </c>
      <c r="Y863">
        <v>3</v>
      </c>
      <c r="Z863">
        <v>0</v>
      </c>
      <c r="AA863">
        <v>0</v>
      </c>
      <c r="AB863">
        <v>0</v>
      </c>
      <c r="AC863">
        <v>3</v>
      </c>
      <c r="AD863">
        <v>0</v>
      </c>
      <c r="AE863">
        <v>0</v>
      </c>
    </row>
    <row r="864" spans="1:31" x14ac:dyDescent="0.3">
      <c r="A864" t="s">
        <v>556</v>
      </c>
      <c r="B864" t="s">
        <v>8119</v>
      </c>
      <c r="C864" t="s">
        <v>262</v>
      </c>
      <c r="D864" t="s">
        <v>8120</v>
      </c>
      <c r="E864" t="s">
        <v>12029</v>
      </c>
      <c r="F864" t="s">
        <v>8121</v>
      </c>
      <c r="G864" t="s">
        <v>2967</v>
      </c>
      <c r="I864" t="s">
        <v>461</v>
      </c>
      <c r="J864" t="s">
        <v>266</v>
      </c>
      <c r="K864" t="s">
        <v>8122</v>
      </c>
      <c r="L864" t="s">
        <v>1019</v>
      </c>
      <c r="M864" t="s">
        <v>555</v>
      </c>
      <c r="N864" t="s">
        <v>556</v>
      </c>
      <c r="O864">
        <v>1</v>
      </c>
      <c r="P864" t="s">
        <v>282</v>
      </c>
      <c r="Q864">
        <v>3</v>
      </c>
      <c r="S864">
        <v>3</v>
      </c>
      <c r="T864" s="108">
        <v>9</v>
      </c>
      <c r="U864">
        <v>1</v>
      </c>
      <c r="V864" t="s">
        <v>270</v>
      </c>
      <c r="W864" t="s">
        <v>167</v>
      </c>
      <c r="X864">
        <v>1</v>
      </c>
      <c r="Y864">
        <v>1</v>
      </c>
      <c r="Z864">
        <v>0</v>
      </c>
      <c r="AA864">
        <v>1</v>
      </c>
      <c r="AB864">
        <v>0</v>
      </c>
      <c r="AC864">
        <v>1</v>
      </c>
      <c r="AD864">
        <v>0</v>
      </c>
      <c r="AE864">
        <v>0</v>
      </c>
    </row>
    <row r="865" spans="1:31" x14ac:dyDescent="0.3">
      <c r="A865" t="s">
        <v>556</v>
      </c>
      <c r="B865" t="s">
        <v>8119</v>
      </c>
      <c r="C865" t="s">
        <v>262</v>
      </c>
      <c r="D865" t="s">
        <v>8120</v>
      </c>
      <c r="E865" t="s">
        <v>12029</v>
      </c>
      <c r="F865" t="s">
        <v>8121</v>
      </c>
      <c r="G865" t="s">
        <v>2967</v>
      </c>
      <c r="I865" t="s">
        <v>461</v>
      </c>
      <c r="J865" t="s">
        <v>266</v>
      </c>
      <c r="K865" t="s">
        <v>8122</v>
      </c>
      <c r="L865" t="s">
        <v>1019</v>
      </c>
      <c r="M865" t="s">
        <v>555</v>
      </c>
      <c r="N865" t="s">
        <v>556</v>
      </c>
      <c r="O865">
        <v>1</v>
      </c>
      <c r="P865" t="s">
        <v>282</v>
      </c>
      <c r="Q865">
        <v>4</v>
      </c>
      <c r="S865">
        <v>3</v>
      </c>
      <c r="T865" s="108">
        <v>12</v>
      </c>
      <c r="U865">
        <v>1</v>
      </c>
      <c r="V865" t="s">
        <v>270</v>
      </c>
      <c r="W865" t="s">
        <v>167</v>
      </c>
      <c r="X865">
        <v>1</v>
      </c>
      <c r="Y865">
        <v>1</v>
      </c>
      <c r="Z865">
        <v>0</v>
      </c>
      <c r="AA865">
        <v>1</v>
      </c>
      <c r="AB865">
        <v>0</v>
      </c>
      <c r="AC865">
        <v>1</v>
      </c>
      <c r="AD865">
        <v>0</v>
      </c>
      <c r="AE865">
        <v>0</v>
      </c>
    </row>
    <row r="866" spans="1:31" x14ac:dyDescent="0.3">
      <c r="A866" t="s">
        <v>556</v>
      </c>
      <c r="B866" t="s">
        <v>8119</v>
      </c>
      <c r="C866" t="s">
        <v>525</v>
      </c>
      <c r="D866" t="s">
        <v>8120</v>
      </c>
      <c r="E866" t="s">
        <v>12029</v>
      </c>
      <c r="F866" t="s">
        <v>8121</v>
      </c>
      <c r="G866" t="s">
        <v>2967</v>
      </c>
      <c r="I866" t="s">
        <v>461</v>
      </c>
      <c r="J866" t="s">
        <v>266</v>
      </c>
      <c r="K866" t="s">
        <v>8122</v>
      </c>
      <c r="L866" t="s">
        <v>1019</v>
      </c>
      <c r="M866" t="s">
        <v>557</v>
      </c>
      <c r="N866" t="s">
        <v>556</v>
      </c>
      <c r="O866">
        <v>2</v>
      </c>
      <c r="P866" t="s">
        <v>272</v>
      </c>
      <c r="Q866">
        <v>4</v>
      </c>
      <c r="S866">
        <v>12</v>
      </c>
      <c r="T866" s="108">
        <v>48</v>
      </c>
      <c r="U866">
        <v>1</v>
      </c>
      <c r="V866" t="s">
        <v>270</v>
      </c>
      <c r="W866" t="s">
        <v>167</v>
      </c>
      <c r="X866">
        <v>2</v>
      </c>
      <c r="Y866">
        <v>2</v>
      </c>
      <c r="Z866">
        <v>2</v>
      </c>
      <c r="AA866">
        <v>2</v>
      </c>
      <c r="AB866">
        <v>2</v>
      </c>
      <c r="AC866">
        <v>2</v>
      </c>
      <c r="AD866">
        <v>2</v>
      </c>
      <c r="AE866">
        <v>0</v>
      </c>
    </row>
    <row r="867" spans="1:31" x14ac:dyDescent="0.3">
      <c r="A867" t="s">
        <v>556</v>
      </c>
      <c r="B867" t="s">
        <v>8119</v>
      </c>
      <c r="C867" t="s">
        <v>525</v>
      </c>
      <c r="D867" t="s">
        <v>8120</v>
      </c>
      <c r="E867" t="s">
        <v>12029</v>
      </c>
      <c r="F867" t="s">
        <v>8121</v>
      </c>
      <c r="G867" t="s">
        <v>2967</v>
      </c>
      <c r="I867" t="s">
        <v>461</v>
      </c>
      <c r="J867" t="s">
        <v>266</v>
      </c>
      <c r="K867" t="s">
        <v>8122</v>
      </c>
      <c r="L867" t="s">
        <v>1019</v>
      </c>
      <c r="M867" t="s">
        <v>557</v>
      </c>
      <c r="N867" t="s">
        <v>556</v>
      </c>
      <c r="O867">
        <v>17</v>
      </c>
      <c r="P867" t="s">
        <v>273</v>
      </c>
      <c r="Q867">
        <v>0.48</v>
      </c>
      <c r="S867">
        <v>4</v>
      </c>
      <c r="T867" s="108">
        <v>1.92</v>
      </c>
      <c r="U867">
        <v>1</v>
      </c>
      <c r="V867" t="s">
        <v>270</v>
      </c>
      <c r="W867" t="s">
        <v>167</v>
      </c>
      <c r="X867">
        <v>4</v>
      </c>
      <c r="Y867">
        <v>4</v>
      </c>
      <c r="Z867">
        <v>0</v>
      </c>
      <c r="AA867">
        <v>0</v>
      </c>
      <c r="AB867">
        <v>0</v>
      </c>
      <c r="AC867">
        <v>0</v>
      </c>
      <c r="AD867">
        <v>0</v>
      </c>
      <c r="AE867">
        <v>0</v>
      </c>
    </row>
    <row r="868" spans="1:31" x14ac:dyDescent="0.3">
      <c r="A868" t="s">
        <v>556</v>
      </c>
      <c r="B868" t="s">
        <v>8119</v>
      </c>
      <c r="C868" t="s">
        <v>525</v>
      </c>
      <c r="D868" t="s">
        <v>8120</v>
      </c>
      <c r="E868" t="s">
        <v>12029</v>
      </c>
      <c r="F868" t="s">
        <v>8121</v>
      </c>
      <c r="G868" t="s">
        <v>2967</v>
      </c>
      <c r="I868" t="s">
        <v>461</v>
      </c>
      <c r="J868" t="s">
        <v>266</v>
      </c>
      <c r="K868" t="s">
        <v>8122</v>
      </c>
      <c r="L868" t="s">
        <v>1019</v>
      </c>
      <c r="M868" t="s">
        <v>557</v>
      </c>
      <c r="N868" t="s">
        <v>556</v>
      </c>
      <c r="O868">
        <v>20</v>
      </c>
      <c r="P868" t="s">
        <v>425</v>
      </c>
      <c r="Q868">
        <v>0.32</v>
      </c>
      <c r="S868">
        <v>15</v>
      </c>
      <c r="T868" s="108">
        <v>4.8</v>
      </c>
      <c r="U868">
        <v>1</v>
      </c>
      <c r="V868" t="s">
        <v>270</v>
      </c>
      <c r="W868" t="s">
        <v>167</v>
      </c>
      <c r="X868">
        <v>5</v>
      </c>
      <c r="Y868">
        <v>5</v>
      </c>
      <c r="Z868">
        <v>0</v>
      </c>
      <c r="AA868">
        <v>5</v>
      </c>
      <c r="AB868">
        <v>0</v>
      </c>
      <c r="AC868">
        <v>5</v>
      </c>
      <c r="AD868">
        <v>0</v>
      </c>
      <c r="AE868">
        <v>0</v>
      </c>
    </row>
    <row r="869" spans="1:31" x14ac:dyDescent="0.3">
      <c r="A869" t="s">
        <v>556</v>
      </c>
      <c r="B869" t="s">
        <v>8119</v>
      </c>
      <c r="C869" t="s">
        <v>525</v>
      </c>
      <c r="D869" t="s">
        <v>8120</v>
      </c>
      <c r="E869" t="s">
        <v>12029</v>
      </c>
      <c r="F869" t="s">
        <v>8121</v>
      </c>
      <c r="G869" t="s">
        <v>2967</v>
      </c>
      <c r="I869" t="s">
        <v>461</v>
      </c>
      <c r="J869" t="s">
        <v>266</v>
      </c>
      <c r="K869" t="s">
        <v>8122</v>
      </c>
      <c r="L869" t="s">
        <v>1019</v>
      </c>
      <c r="M869" t="s">
        <v>557</v>
      </c>
      <c r="N869" t="s">
        <v>556</v>
      </c>
      <c r="O869">
        <v>17</v>
      </c>
      <c r="P869" t="s">
        <v>273</v>
      </c>
      <c r="Q869">
        <v>0.32</v>
      </c>
      <c r="S869">
        <v>1</v>
      </c>
      <c r="T869" s="108">
        <v>0.32</v>
      </c>
      <c r="U869">
        <v>1</v>
      </c>
      <c r="V869" t="s">
        <v>270</v>
      </c>
      <c r="W869" t="s">
        <v>167</v>
      </c>
      <c r="X869">
        <v>1</v>
      </c>
      <c r="Y869">
        <v>1</v>
      </c>
      <c r="Z869">
        <v>0</v>
      </c>
      <c r="AA869">
        <v>0</v>
      </c>
      <c r="AB869">
        <v>0</v>
      </c>
      <c r="AC869">
        <v>0</v>
      </c>
      <c r="AD869">
        <v>0</v>
      </c>
      <c r="AE869">
        <v>0</v>
      </c>
    </row>
    <row r="870" spans="1:31" x14ac:dyDescent="0.3">
      <c r="A870" t="s">
        <v>556</v>
      </c>
      <c r="B870" t="s">
        <v>3803</v>
      </c>
      <c r="C870" t="s">
        <v>262</v>
      </c>
      <c r="D870" t="s">
        <v>3804</v>
      </c>
      <c r="E870" t="s">
        <v>12088</v>
      </c>
      <c r="F870" t="s">
        <v>3805</v>
      </c>
      <c r="G870" t="s">
        <v>3418</v>
      </c>
      <c r="I870" t="s">
        <v>461</v>
      </c>
      <c r="J870" t="s">
        <v>266</v>
      </c>
      <c r="K870" t="s">
        <v>3806</v>
      </c>
      <c r="L870" t="s">
        <v>3807</v>
      </c>
      <c r="M870" t="s">
        <v>555</v>
      </c>
      <c r="N870" t="s">
        <v>556</v>
      </c>
      <c r="O870">
        <v>1</v>
      </c>
      <c r="P870" t="s">
        <v>282</v>
      </c>
      <c r="Q870">
        <v>3</v>
      </c>
      <c r="S870">
        <v>1</v>
      </c>
      <c r="T870" s="108">
        <v>3</v>
      </c>
      <c r="U870">
        <v>1</v>
      </c>
      <c r="V870" t="s">
        <v>270</v>
      </c>
      <c r="W870" t="s">
        <v>167</v>
      </c>
      <c r="X870">
        <v>1</v>
      </c>
      <c r="Y870">
        <v>0</v>
      </c>
      <c r="Z870">
        <v>1</v>
      </c>
      <c r="AA870">
        <v>0</v>
      </c>
      <c r="AB870">
        <v>0</v>
      </c>
      <c r="AC870">
        <v>0</v>
      </c>
      <c r="AD870">
        <v>0</v>
      </c>
      <c r="AE870">
        <v>0</v>
      </c>
    </row>
    <row r="871" spans="1:31" x14ac:dyDescent="0.3">
      <c r="A871" t="s">
        <v>556</v>
      </c>
      <c r="B871" t="s">
        <v>3803</v>
      </c>
      <c r="C871" t="s">
        <v>262</v>
      </c>
      <c r="D871" t="s">
        <v>3804</v>
      </c>
      <c r="E871" t="s">
        <v>12088</v>
      </c>
      <c r="F871" t="s">
        <v>3805</v>
      </c>
      <c r="G871" t="s">
        <v>3418</v>
      </c>
      <c r="I871" t="s">
        <v>461</v>
      </c>
      <c r="J871" t="s">
        <v>266</v>
      </c>
      <c r="K871" t="s">
        <v>3806</v>
      </c>
      <c r="L871" t="s">
        <v>3807</v>
      </c>
      <c r="M871" t="s">
        <v>557</v>
      </c>
      <c r="N871" t="s">
        <v>556</v>
      </c>
      <c r="O871">
        <v>2</v>
      </c>
      <c r="P871" t="s">
        <v>272</v>
      </c>
      <c r="Q871">
        <v>1</v>
      </c>
      <c r="S871">
        <v>1</v>
      </c>
      <c r="T871" s="108">
        <v>1</v>
      </c>
      <c r="U871">
        <v>1</v>
      </c>
      <c r="V871" t="s">
        <v>270</v>
      </c>
      <c r="W871" t="s">
        <v>167</v>
      </c>
      <c r="X871">
        <v>1</v>
      </c>
      <c r="Y871">
        <v>0</v>
      </c>
      <c r="Z871">
        <v>1</v>
      </c>
      <c r="AA871">
        <v>0</v>
      </c>
      <c r="AB871">
        <v>0</v>
      </c>
      <c r="AC871">
        <v>0</v>
      </c>
      <c r="AD871">
        <v>0</v>
      </c>
      <c r="AE871">
        <v>0</v>
      </c>
    </row>
    <row r="872" spans="1:31" x14ac:dyDescent="0.3">
      <c r="A872" t="s">
        <v>556</v>
      </c>
      <c r="B872" t="s">
        <v>4338</v>
      </c>
      <c r="C872" t="s">
        <v>262</v>
      </c>
      <c r="D872" t="s">
        <v>4339</v>
      </c>
      <c r="E872" t="s">
        <v>12229</v>
      </c>
      <c r="F872" t="s">
        <v>4340</v>
      </c>
      <c r="G872" t="s">
        <v>2771</v>
      </c>
      <c r="I872" t="s">
        <v>461</v>
      </c>
      <c r="J872" t="s">
        <v>266</v>
      </c>
      <c r="K872" t="s">
        <v>4341</v>
      </c>
      <c r="L872" t="s">
        <v>8818</v>
      </c>
      <c r="M872" t="s">
        <v>555</v>
      </c>
      <c r="N872" t="s">
        <v>556</v>
      </c>
      <c r="O872">
        <v>1</v>
      </c>
      <c r="P872" t="s">
        <v>282</v>
      </c>
      <c r="Q872">
        <v>2</v>
      </c>
      <c r="S872">
        <v>1</v>
      </c>
      <c r="T872" s="108">
        <v>2</v>
      </c>
      <c r="U872">
        <v>1</v>
      </c>
      <c r="V872" t="s">
        <v>270</v>
      </c>
      <c r="W872" t="s">
        <v>167</v>
      </c>
      <c r="X872">
        <v>1</v>
      </c>
      <c r="Y872">
        <v>0</v>
      </c>
      <c r="Z872">
        <v>1</v>
      </c>
      <c r="AA872">
        <v>0</v>
      </c>
      <c r="AB872">
        <v>0</v>
      </c>
      <c r="AC872">
        <v>0</v>
      </c>
      <c r="AD872">
        <v>0</v>
      </c>
      <c r="AE872">
        <v>0</v>
      </c>
    </row>
    <row r="873" spans="1:31" x14ac:dyDescent="0.3">
      <c r="A873" t="s">
        <v>556</v>
      </c>
      <c r="B873" t="s">
        <v>4338</v>
      </c>
      <c r="C873" t="s">
        <v>262</v>
      </c>
      <c r="D873" t="s">
        <v>4339</v>
      </c>
      <c r="E873" t="s">
        <v>12229</v>
      </c>
      <c r="F873" t="s">
        <v>4340</v>
      </c>
      <c r="G873" t="s">
        <v>2771</v>
      </c>
      <c r="I873" t="s">
        <v>461</v>
      </c>
      <c r="J873" t="s">
        <v>266</v>
      </c>
      <c r="K873" t="s">
        <v>4341</v>
      </c>
      <c r="L873" t="s">
        <v>8818</v>
      </c>
      <c r="M873" t="s">
        <v>557</v>
      </c>
      <c r="N873" t="s">
        <v>556</v>
      </c>
      <c r="O873">
        <v>2</v>
      </c>
      <c r="P873" t="s">
        <v>272</v>
      </c>
      <c r="Q873">
        <v>4</v>
      </c>
      <c r="S873">
        <v>2</v>
      </c>
      <c r="T873" s="108">
        <v>8</v>
      </c>
      <c r="U873">
        <v>1</v>
      </c>
      <c r="V873" t="s">
        <v>270</v>
      </c>
      <c r="W873" t="s">
        <v>167</v>
      </c>
      <c r="X873">
        <v>1</v>
      </c>
      <c r="Y873">
        <v>1</v>
      </c>
      <c r="Z873">
        <v>0</v>
      </c>
      <c r="AA873">
        <v>0</v>
      </c>
      <c r="AB873">
        <v>1</v>
      </c>
      <c r="AC873">
        <v>0</v>
      </c>
      <c r="AD873">
        <v>0</v>
      </c>
      <c r="AE873">
        <v>0</v>
      </c>
    </row>
    <row r="874" spans="1:31" x14ac:dyDescent="0.3">
      <c r="A874" t="s">
        <v>556</v>
      </c>
      <c r="B874" t="s">
        <v>4338</v>
      </c>
      <c r="C874" t="s">
        <v>262</v>
      </c>
      <c r="D874" t="s">
        <v>4339</v>
      </c>
      <c r="E874" t="s">
        <v>12229</v>
      </c>
      <c r="F874" t="s">
        <v>4340</v>
      </c>
      <c r="G874" t="s">
        <v>2771</v>
      </c>
      <c r="I874" t="s">
        <v>461</v>
      </c>
      <c r="J874" t="s">
        <v>266</v>
      </c>
      <c r="K874" t="s">
        <v>4341</v>
      </c>
      <c r="L874" t="s">
        <v>8818</v>
      </c>
      <c r="M874" t="s">
        <v>557</v>
      </c>
      <c r="N874" t="s">
        <v>556</v>
      </c>
      <c r="O874">
        <v>20</v>
      </c>
      <c r="P874" t="s">
        <v>425</v>
      </c>
      <c r="Q874">
        <v>0.32</v>
      </c>
      <c r="S874">
        <v>1</v>
      </c>
      <c r="T874" s="108">
        <v>0.32</v>
      </c>
      <c r="U874">
        <v>1</v>
      </c>
      <c r="V874" t="s">
        <v>270</v>
      </c>
      <c r="W874" t="s">
        <v>167</v>
      </c>
      <c r="X874">
        <v>1</v>
      </c>
      <c r="Y874">
        <v>0</v>
      </c>
      <c r="Z874">
        <v>0</v>
      </c>
      <c r="AA874">
        <v>0</v>
      </c>
      <c r="AB874">
        <v>1</v>
      </c>
      <c r="AC874">
        <v>0</v>
      </c>
      <c r="AD874">
        <v>0</v>
      </c>
      <c r="AE874">
        <v>0</v>
      </c>
    </row>
    <row r="875" spans="1:31" x14ac:dyDescent="0.3">
      <c r="A875" t="s">
        <v>556</v>
      </c>
      <c r="B875" t="s">
        <v>4148</v>
      </c>
      <c r="C875" t="s">
        <v>262</v>
      </c>
      <c r="D875" t="s">
        <v>4149</v>
      </c>
      <c r="E875" t="s">
        <v>12048</v>
      </c>
      <c r="F875" t="s">
        <v>4150</v>
      </c>
      <c r="G875" t="s">
        <v>645</v>
      </c>
      <c r="I875" t="s">
        <v>461</v>
      </c>
      <c r="J875" t="s">
        <v>266</v>
      </c>
      <c r="K875" t="s">
        <v>4008</v>
      </c>
      <c r="L875" t="s">
        <v>4151</v>
      </c>
      <c r="M875" t="s">
        <v>555</v>
      </c>
      <c r="N875" t="s">
        <v>556</v>
      </c>
      <c r="O875">
        <v>1</v>
      </c>
      <c r="P875" t="s">
        <v>282</v>
      </c>
      <c r="Q875">
        <v>1</v>
      </c>
      <c r="S875">
        <v>1</v>
      </c>
      <c r="T875" s="108">
        <v>1</v>
      </c>
      <c r="U875">
        <v>1</v>
      </c>
      <c r="V875" t="s">
        <v>270</v>
      </c>
      <c r="W875" t="s">
        <v>167</v>
      </c>
      <c r="X875">
        <v>1</v>
      </c>
      <c r="Y875">
        <v>0</v>
      </c>
      <c r="Z875">
        <v>1</v>
      </c>
      <c r="AA875">
        <v>0</v>
      </c>
      <c r="AB875">
        <v>0</v>
      </c>
      <c r="AC875">
        <v>0</v>
      </c>
      <c r="AD875">
        <v>0</v>
      </c>
      <c r="AE875">
        <v>0</v>
      </c>
    </row>
    <row r="876" spans="1:31" x14ac:dyDescent="0.3">
      <c r="A876" t="s">
        <v>556</v>
      </c>
      <c r="B876" t="s">
        <v>5085</v>
      </c>
      <c r="C876" t="s">
        <v>262</v>
      </c>
      <c r="D876" t="s">
        <v>5086</v>
      </c>
      <c r="E876" t="s">
        <v>12036</v>
      </c>
      <c r="F876" t="s">
        <v>5087</v>
      </c>
      <c r="G876" t="s">
        <v>645</v>
      </c>
      <c r="I876" t="s">
        <v>461</v>
      </c>
      <c r="J876" t="s">
        <v>266</v>
      </c>
      <c r="K876" t="s">
        <v>4972</v>
      </c>
      <c r="L876" t="s">
        <v>4391</v>
      </c>
      <c r="M876" t="s">
        <v>557</v>
      </c>
      <c r="N876" t="s">
        <v>556</v>
      </c>
      <c r="O876">
        <v>2</v>
      </c>
      <c r="P876" t="s">
        <v>272</v>
      </c>
      <c r="Q876">
        <v>2</v>
      </c>
      <c r="S876">
        <v>1</v>
      </c>
      <c r="T876" s="108">
        <v>2</v>
      </c>
      <c r="U876">
        <v>1</v>
      </c>
      <c r="V876" t="s">
        <v>270</v>
      </c>
      <c r="W876" t="s">
        <v>167</v>
      </c>
      <c r="X876">
        <v>1</v>
      </c>
      <c r="Y876">
        <v>0</v>
      </c>
      <c r="Z876">
        <v>0</v>
      </c>
      <c r="AA876">
        <v>1</v>
      </c>
      <c r="AB876">
        <v>0</v>
      </c>
      <c r="AC876">
        <v>0</v>
      </c>
      <c r="AD876">
        <v>0</v>
      </c>
      <c r="AE876">
        <v>0</v>
      </c>
    </row>
    <row r="877" spans="1:31" x14ac:dyDescent="0.3">
      <c r="A877" t="s">
        <v>556</v>
      </c>
      <c r="B877" t="s">
        <v>5085</v>
      </c>
      <c r="C877" t="s">
        <v>262</v>
      </c>
      <c r="D877" t="s">
        <v>5086</v>
      </c>
      <c r="E877" t="s">
        <v>12036</v>
      </c>
      <c r="F877" t="s">
        <v>5087</v>
      </c>
      <c r="G877" t="s">
        <v>645</v>
      </c>
      <c r="I877" t="s">
        <v>461</v>
      </c>
      <c r="J877" t="s">
        <v>266</v>
      </c>
      <c r="K877" t="s">
        <v>4972</v>
      </c>
      <c r="L877" t="s">
        <v>4391</v>
      </c>
      <c r="M877" t="s">
        <v>557</v>
      </c>
      <c r="N877" t="s">
        <v>556</v>
      </c>
      <c r="O877">
        <v>17</v>
      </c>
      <c r="P877" t="s">
        <v>273</v>
      </c>
      <c r="Q877">
        <v>0.32</v>
      </c>
      <c r="S877">
        <v>1</v>
      </c>
      <c r="T877" s="108">
        <v>0.32</v>
      </c>
      <c r="U877">
        <v>1</v>
      </c>
      <c r="V877" t="s">
        <v>270</v>
      </c>
      <c r="W877" t="s">
        <v>167</v>
      </c>
      <c r="X877">
        <v>1</v>
      </c>
      <c r="Y877">
        <v>1</v>
      </c>
      <c r="Z877">
        <v>0</v>
      </c>
      <c r="AA877">
        <v>0</v>
      </c>
      <c r="AB877">
        <v>0</v>
      </c>
      <c r="AC877">
        <v>0</v>
      </c>
      <c r="AD877">
        <v>0</v>
      </c>
      <c r="AE877">
        <v>0</v>
      </c>
    </row>
    <row r="878" spans="1:31" x14ac:dyDescent="0.3">
      <c r="A878" t="s">
        <v>556</v>
      </c>
      <c r="B878" t="s">
        <v>5085</v>
      </c>
      <c r="C878" t="s">
        <v>262</v>
      </c>
      <c r="D878" t="s">
        <v>5086</v>
      </c>
      <c r="E878" t="s">
        <v>12036</v>
      </c>
      <c r="F878" t="s">
        <v>5087</v>
      </c>
      <c r="G878" t="s">
        <v>645</v>
      </c>
      <c r="I878" t="s">
        <v>461</v>
      </c>
      <c r="J878" t="s">
        <v>266</v>
      </c>
      <c r="K878" t="s">
        <v>4972</v>
      </c>
      <c r="L878" t="s">
        <v>4391</v>
      </c>
      <c r="M878" t="s">
        <v>555</v>
      </c>
      <c r="N878" t="s">
        <v>556</v>
      </c>
      <c r="O878">
        <v>1</v>
      </c>
      <c r="P878" t="s">
        <v>282</v>
      </c>
      <c r="Q878">
        <v>1</v>
      </c>
      <c r="S878">
        <v>2</v>
      </c>
      <c r="T878" s="108">
        <v>2</v>
      </c>
      <c r="U878">
        <v>1</v>
      </c>
      <c r="V878" t="s">
        <v>270</v>
      </c>
      <c r="W878" t="s">
        <v>167</v>
      </c>
      <c r="X878">
        <v>1</v>
      </c>
      <c r="Y878">
        <v>1</v>
      </c>
      <c r="Z878">
        <v>0</v>
      </c>
      <c r="AA878">
        <v>0</v>
      </c>
      <c r="AB878">
        <v>1</v>
      </c>
      <c r="AC878">
        <v>0</v>
      </c>
      <c r="AD878">
        <v>0</v>
      </c>
      <c r="AE878">
        <v>0</v>
      </c>
    </row>
    <row r="879" spans="1:31" x14ac:dyDescent="0.3">
      <c r="A879" t="s">
        <v>556</v>
      </c>
      <c r="B879" t="s">
        <v>4704</v>
      </c>
      <c r="C879" t="s">
        <v>262</v>
      </c>
      <c r="D879" t="s">
        <v>4705</v>
      </c>
      <c r="E879" t="s">
        <v>12262</v>
      </c>
      <c r="F879" t="s">
        <v>1441</v>
      </c>
      <c r="G879" t="s">
        <v>2771</v>
      </c>
      <c r="I879" t="s">
        <v>461</v>
      </c>
      <c r="J879" t="s">
        <v>266</v>
      </c>
      <c r="K879" t="s">
        <v>4706</v>
      </c>
      <c r="L879" t="s">
        <v>4391</v>
      </c>
      <c r="M879" t="s">
        <v>555</v>
      </c>
      <c r="N879" t="s">
        <v>556</v>
      </c>
      <c r="O879">
        <v>1</v>
      </c>
      <c r="P879" t="s">
        <v>282</v>
      </c>
      <c r="Q879">
        <v>4</v>
      </c>
      <c r="S879">
        <v>1</v>
      </c>
      <c r="T879" s="108">
        <v>4</v>
      </c>
      <c r="U879">
        <v>1</v>
      </c>
      <c r="V879" t="s">
        <v>270</v>
      </c>
      <c r="W879" t="s">
        <v>167</v>
      </c>
      <c r="X879">
        <v>1</v>
      </c>
      <c r="Y879">
        <v>0</v>
      </c>
      <c r="Z879">
        <v>0</v>
      </c>
      <c r="AA879">
        <v>0</v>
      </c>
      <c r="AB879">
        <v>1</v>
      </c>
      <c r="AC879">
        <v>0</v>
      </c>
      <c r="AD879">
        <v>0</v>
      </c>
      <c r="AE879">
        <v>0</v>
      </c>
    </row>
    <row r="880" spans="1:31" x14ac:dyDescent="0.3">
      <c r="A880" t="s">
        <v>556</v>
      </c>
      <c r="B880" t="s">
        <v>4704</v>
      </c>
      <c r="C880" t="s">
        <v>262</v>
      </c>
      <c r="D880" t="s">
        <v>4705</v>
      </c>
      <c r="E880" t="s">
        <v>12262</v>
      </c>
      <c r="F880" t="s">
        <v>1441</v>
      </c>
      <c r="G880" t="s">
        <v>2771</v>
      </c>
      <c r="I880" t="s">
        <v>461</v>
      </c>
      <c r="J880" t="s">
        <v>266</v>
      </c>
      <c r="K880" t="s">
        <v>4706</v>
      </c>
      <c r="L880" t="s">
        <v>4391</v>
      </c>
      <c r="M880" t="s">
        <v>557</v>
      </c>
      <c r="N880" t="s">
        <v>556</v>
      </c>
      <c r="O880">
        <v>2</v>
      </c>
      <c r="P880" t="s">
        <v>288</v>
      </c>
      <c r="Q880">
        <v>0.48</v>
      </c>
      <c r="S880">
        <v>2</v>
      </c>
      <c r="T880" s="108">
        <v>0.96</v>
      </c>
      <c r="U880">
        <v>1</v>
      </c>
      <c r="V880" t="s">
        <v>270</v>
      </c>
      <c r="W880" t="s">
        <v>167</v>
      </c>
      <c r="X880">
        <v>2</v>
      </c>
      <c r="Y880">
        <v>0</v>
      </c>
      <c r="Z880">
        <v>0</v>
      </c>
      <c r="AA880">
        <v>0</v>
      </c>
      <c r="AB880">
        <v>0</v>
      </c>
      <c r="AC880">
        <v>2</v>
      </c>
      <c r="AD880">
        <v>0</v>
      </c>
      <c r="AE880">
        <v>0</v>
      </c>
    </row>
    <row r="881" spans="1:31" x14ac:dyDescent="0.3">
      <c r="A881" t="s">
        <v>556</v>
      </c>
      <c r="B881" t="s">
        <v>4704</v>
      </c>
      <c r="C881" t="s">
        <v>262</v>
      </c>
      <c r="D881" t="s">
        <v>4705</v>
      </c>
      <c r="E881" t="s">
        <v>12262</v>
      </c>
      <c r="F881" t="s">
        <v>1441</v>
      </c>
      <c r="G881" t="s">
        <v>2771</v>
      </c>
      <c r="I881" t="s">
        <v>461</v>
      </c>
      <c r="J881" t="s">
        <v>266</v>
      </c>
      <c r="K881" t="s">
        <v>4706</v>
      </c>
      <c r="L881" t="s">
        <v>4391</v>
      </c>
      <c r="M881" t="s">
        <v>557</v>
      </c>
      <c r="N881" t="s">
        <v>556</v>
      </c>
      <c r="O881">
        <v>17</v>
      </c>
      <c r="P881" t="s">
        <v>273</v>
      </c>
      <c r="Q881">
        <v>0.32</v>
      </c>
      <c r="S881">
        <v>1</v>
      </c>
      <c r="T881" s="108">
        <v>0.32</v>
      </c>
      <c r="U881">
        <v>1</v>
      </c>
      <c r="V881" t="s">
        <v>270</v>
      </c>
      <c r="W881" t="s">
        <v>167</v>
      </c>
      <c r="X881">
        <v>1</v>
      </c>
      <c r="Y881">
        <v>1</v>
      </c>
      <c r="Z881">
        <v>0</v>
      </c>
      <c r="AA881">
        <v>0</v>
      </c>
      <c r="AB881">
        <v>0</v>
      </c>
      <c r="AC881">
        <v>0</v>
      </c>
      <c r="AD881">
        <v>0</v>
      </c>
      <c r="AE881">
        <v>0</v>
      </c>
    </row>
    <row r="882" spans="1:31" x14ac:dyDescent="0.3">
      <c r="A882" t="s">
        <v>556</v>
      </c>
      <c r="B882" t="s">
        <v>8066</v>
      </c>
      <c r="C882" t="s">
        <v>274</v>
      </c>
      <c r="D882" t="s">
        <v>8067</v>
      </c>
      <c r="E882" t="s">
        <v>27120</v>
      </c>
      <c r="F882" t="s">
        <v>8068</v>
      </c>
      <c r="G882" t="s">
        <v>2319</v>
      </c>
      <c r="I882" t="s">
        <v>461</v>
      </c>
      <c r="J882" t="s">
        <v>266</v>
      </c>
      <c r="K882" t="s">
        <v>1611</v>
      </c>
      <c r="L882" t="s">
        <v>6617</v>
      </c>
      <c r="M882" t="s">
        <v>557</v>
      </c>
      <c r="N882" t="s">
        <v>556</v>
      </c>
      <c r="O882">
        <v>20</v>
      </c>
      <c r="P882" t="s">
        <v>425</v>
      </c>
      <c r="Q882">
        <v>0.48</v>
      </c>
      <c r="S882">
        <v>1</v>
      </c>
      <c r="T882" s="108">
        <v>0.48</v>
      </c>
      <c r="U882">
        <v>1</v>
      </c>
      <c r="V882" t="s">
        <v>270</v>
      </c>
      <c r="W882" t="s">
        <v>167</v>
      </c>
      <c r="X882">
        <v>1</v>
      </c>
      <c r="Y882">
        <v>0</v>
      </c>
      <c r="Z882">
        <v>0</v>
      </c>
      <c r="AA882">
        <v>0</v>
      </c>
      <c r="AB882">
        <v>1</v>
      </c>
      <c r="AC882">
        <v>0</v>
      </c>
      <c r="AD882">
        <v>0</v>
      </c>
      <c r="AE882">
        <v>0</v>
      </c>
    </row>
    <row r="883" spans="1:31" x14ac:dyDescent="0.3">
      <c r="A883" t="s">
        <v>556</v>
      </c>
      <c r="B883" t="s">
        <v>4153</v>
      </c>
      <c r="C883" t="s">
        <v>262</v>
      </c>
      <c r="D883" t="s">
        <v>3461</v>
      </c>
      <c r="E883" t="s">
        <v>12049</v>
      </c>
      <c r="F883" t="s">
        <v>4154</v>
      </c>
      <c r="G883" t="s">
        <v>645</v>
      </c>
      <c r="I883" t="s">
        <v>461</v>
      </c>
      <c r="J883" t="s">
        <v>266</v>
      </c>
      <c r="K883" t="s">
        <v>4155</v>
      </c>
      <c r="L883" t="s">
        <v>15910</v>
      </c>
      <c r="M883" t="s">
        <v>555</v>
      </c>
      <c r="N883" t="s">
        <v>556</v>
      </c>
      <c r="O883">
        <v>1</v>
      </c>
      <c r="P883" t="s">
        <v>282</v>
      </c>
      <c r="Q883">
        <v>2</v>
      </c>
      <c r="S883">
        <v>1</v>
      </c>
      <c r="T883" s="108">
        <v>2</v>
      </c>
      <c r="U883">
        <v>1</v>
      </c>
      <c r="V883" t="s">
        <v>270</v>
      </c>
      <c r="W883" t="s">
        <v>167</v>
      </c>
      <c r="X883">
        <v>1</v>
      </c>
      <c r="Y883">
        <v>0</v>
      </c>
      <c r="Z883">
        <v>1</v>
      </c>
      <c r="AA883">
        <v>0</v>
      </c>
      <c r="AB883">
        <v>0</v>
      </c>
      <c r="AC883">
        <v>0</v>
      </c>
      <c r="AD883">
        <v>0</v>
      </c>
      <c r="AE883">
        <v>0</v>
      </c>
    </row>
    <row r="884" spans="1:31" x14ac:dyDescent="0.3">
      <c r="A884" t="s">
        <v>556</v>
      </c>
      <c r="B884" t="s">
        <v>4153</v>
      </c>
      <c r="C884" t="s">
        <v>262</v>
      </c>
      <c r="D884" t="s">
        <v>3461</v>
      </c>
      <c r="E884" t="s">
        <v>12049</v>
      </c>
      <c r="F884" t="s">
        <v>4154</v>
      </c>
      <c r="G884" t="s">
        <v>645</v>
      </c>
      <c r="I884" t="s">
        <v>461</v>
      </c>
      <c r="J884" t="s">
        <v>266</v>
      </c>
      <c r="K884" t="s">
        <v>4155</v>
      </c>
      <c r="L884" t="s">
        <v>15910</v>
      </c>
      <c r="M884" t="s">
        <v>557</v>
      </c>
      <c r="N884" t="s">
        <v>556</v>
      </c>
      <c r="O884">
        <v>2</v>
      </c>
      <c r="P884" t="s">
        <v>272</v>
      </c>
      <c r="Q884">
        <v>2</v>
      </c>
      <c r="S884">
        <v>1</v>
      </c>
      <c r="T884" s="108">
        <v>2</v>
      </c>
      <c r="U884">
        <v>1</v>
      </c>
      <c r="V884" t="s">
        <v>270</v>
      </c>
      <c r="W884" t="s">
        <v>167</v>
      </c>
      <c r="X884">
        <v>1</v>
      </c>
      <c r="Y884">
        <v>0</v>
      </c>
      <c r="Z884">
        <v>1</v>
      </c>
      <c r="AA884">
        <v>0</v>
      </c>
      <c r="AB884">
        <v>0</v>
      </c>
      <c r="AC884">
        <v>0</v>
      </c>
      <c r="AD884">
        <v>0</v>
      </c>
      <c r="AE884">
        <v>0</v>
      </c>
    </row>
    <row r="885" spans="1:31" x14ac:dyDescent="0.3">
      <c r="A885" t="s">
        <v>556</v>
      </c>
      <c r="B885" t="s">
        <v>3460</v>
      </c>
      <c r="C885" t="s">
        <v>262</v>
      </c>
      <c r="D885" t="s">
        <v>3461</v>
      </c>
      <c r="E885" t="s">
        <v>12186</v>
      </c>
      <c r="F885" t="s">
        <v>559</v>
      </c>
      <c r="G885" t="s">
        <v>3348</v>
      </c>
      <c r="I885" t="s">
        <v>461</v>
      </c>
      <c r="J885" t="s">
        <v>266</v>
      </c>
      <c r="K885" t="s">
        <v>3462</v>
      </c>
      <c r="L885" t="s">
        <v>3463</v>
      </c>
      <c r="M885" t="s">
        <v>555</v>
      </c>
      <c r="N885" t="s">
        <v>556</v>
      </c>
      <c r="O885">
        <v>1</v>
      </c>
      <c r="P885" t="s">
        <v>282</v>
      </c>
      <c r="Q885">
        <v>2</v>
      </c>
      <c r="S885">
        <v>1</v>
      </c>
      <c r="T885" s="108">
        <v>2</v>
      </c>
      <c r="U885">
        <v>1</v>
      </c>
      <c r="V885" t="s">
        <v>270</v>
      </c>
      <c r="W885" t="s">
        <v>167</v>
      </c>
      <c r="X885">
        <v>1</v>
      </c>
      <c r="Y885">
        <v>0</v>
      </c>
      <c r="Z885">
        <v>1</v>
      </c>
      <c r="AA885">
        <v>0</v>
      </c>
      <c r="AB885">
        <v>0</v>
      </c>
      <c r="AC885">
        <v>0</v>
      </c>
      <c r="AD885">
        <v>0</v>
      </c>
      <c r="AE885">
        <v>0</v>
      </c>
    </row>
    <row r="886" spans="1:31" x14ac:dyDescent="0.3">
      <c r="A886" t="s">
        <v>556</v>
      </c>
      <c r="B886" t="s">
        <v>3460</v>
      </c>
      <c r="C886" t="s">
        <v>262</v>
      </c>
      <c r="D886" t="s">
        <v>3461</v>
      </c>
      <c r="E886" t="s">
        <v>12186</v>
      </c>
      <c r="F886" t="s">
        <v>559</v>
      </c>
      <c r="G886" t="s">
        <v>3348</v>
      </c>
      <c r="I886" t="s">
        <v>461</v>
      </c>
      <c r="J886" t="s">
        <v>266</v>
      </c>
      <c r="K886" t="s">
        <v>3462</v>
      </c>
      <c r="L886" t="s">
        <v>3463</v>
      </c>
      <c r="M886" t="s">
        <v>557</v>
      </c>
      <c r="N886" t="s">
        <v>556</v>
      </c>
      <c r="O886">
        <v>2</v>
      </c>
      <c r="P886" t="s">
        <v>272</v>
      </c>
      <c r="Q886">
        <v>2</v>
      </c>
      <c r="S886">
        <v>1</v>
      </c>
      <c r="T886" s="108">
        <v>2</v>
      </c>
      <c r="U886">
        <v>1</v>
      </c>
      <c r="V886" t="s">
        <v>270</v>
      </c>
      <c r="W886" t="s">
        <v>167</v>
      </c>
      <c r="X886">
        <v>1</v>
      </c>
      <c r="Y886">
        <v>0</v>
      </c>
      <c r="Z886">
        <v>0</v>
      </c>
      <c r="AA886">
        <v>0</v>
      </c>
      <c r="AB886">
        <v>1</v>
      </c>
      <c r="AC886">
        <v>0</v>
      </c>
      <c r="AD886">
        <v>0</v>
      </c>
      <c r="AE886">
        <v>0</v>
      </c>
    </row>
    <row r="887" spans="1:31" x14ac:dyDescent="0.3">
      <c r="A887" t="s">
        <v>556</v>
      </c>
      <c r="B887" t="s">
        <v>3460</v>
      </c>
      <c r="C887" t="s">
        <v>262</v>
      </c>
      <c r="D887" t="s">
        <v>3461</v>
      </c>
      <c r="E887" t="s">
        <v>12186</v>
      </c>
      <c r="F887" t="s">
        <v>559</v>
      </c>
      <c r="G887" t="s">
        <v>3348</v>
      </c>
      <c r="I887" t="s">
        <v>461</v>
      </c>
      <c r="J887" t="s">
        <v>266</v>
      </c>
      <c r="K887" t="s">
        <v>3462</v>
      </c>
      <c r="L887" t="s">
        <v>3463</v>
      </c>
      <c r="M887" t="s">
        <v>557</v>
      </c>
      <c r="N887" t="s">
        <v>556</v>
      </c>
      <c r="O887">
        <v>17</v>
      </c>
      <c r="P887" t="s">
        <v>273</v>
      </c>
      <c r="Q887">
        <v>0.32</v>
      </c>
      <c r="S887">
        <v>1</v>
      </c>
      <c r="T887" s="108">
        <v>0.32</v>
      </c>
      <c r="U887">
        <v>1</v>
      </c>
      <c r="V887" t="s">
        <v>270</v>
      </c>
      <c r="W887" t="s">
        <v>167</v>
      </c>
      <c r="X887">
        <v>1</v>
      </c>
      <c r="Y887">
        <v>1</v>
      </c>
      <c r="Z887">
        <v>0</v>
      </c>
      <c r="AA887">
        <v>0</v>
      </c>
      <c r="AB887">
        <v>0</v>
      </c>
      <c r="AC887">
        <v>0</v>
      </c>
      <c r="AD887">
        <v>0</v>
      </c>
      <c r="AE887">
        <v>0</v>
      </c>
    </row>
    <row r="888" spans="1:31" x14ac:dyDescent="0.3">
      <c r="A888" t="s">
        <v>556</v>
      </c>
      <c r="B888" t="s">
        <v>3973</v>
      </c>
      <c r="C888" t="s">
        <v>262</v>
      </c>
      <c r="D888" t="s">
        <v>3974</v>
      </c>
      <c r="E888" t="s">
        <v>12077</v>
      </c>
      <c r="F888" t="s">
        <v>2309</v>
      </c>
      <c r="G888" t="s">
        <v>9370</v>
      </c>
      <c r="I888" t="s">
        <v>461</v>
      </c>
      <c r="J888" t="s">
        <v>266</v>
      </c>
      <c r="K888" t="s">
        <v>3975</v>
      </c>
      <c r="L888" t="s">
        <v>3976</v>
      </c>
      <c r="M888" t="s">
        <v>555</v>
      </c>
      <c r="N888" t="s">
        <v>556</v>
      </c>
      <c r="O888">
        <v>1</v>
      </c>
      <c r="P888" t="s">
        <v>282</v>
      </c>
      <c r="Q888">
        <v>3</v>
      </c>
      <c r="S888">
        <v>1</v>
      </c>
      <c r="T888" s="108">
        <v>3</v>
      </c>
      <c r="U888">
        <v>1</v>
      </c>
      <c r="V888" t="s">
        <v>270</v>
      </c>
      <c r="W888" t="s">
        <v>167</v>
      </c>
      <c r="X888">
        <v>1</v>
      </c>
      <c r="Y888">
        <v>0</v>
      </c>
      <c r="Z888">
        <v>0</v>
      </c>
      <c r="AA888">
        <v>0</v>
      </c>
      <c r="AB888">
        <v>1</v>
      </c>
      <c r="AC888">
        <v>0</v>
      </c>
      <c r="AD888">
        <v>0</v>
      </c>
      <c r="AE888">
        <v>0</v>
      </c>
    </row>
    <row r="889" spans="1:31" x14ac:dyDescent="0.3">
      <c r="A889" t="s">
        <v>556</v>
      </c>
      <c r="B889" t="s">
        <v>3973</v>
      </c>
      <c r="C889" t="s">
        <v>262</v>
      </c>
      <c r="D889" t="s">
        <v>3974</v>
      </c>
      <c r="E889" t="s">
        <v>12077</v>
      </c>
      <c r="F889" t="s">
        <v>2309</v>
      </c>
      <c r="G889" t="s">
        <v>9370</v>
      </c>
      <c r="I889" t="s">
        <v>461</v>
      </c>
      <c r="J889" t="s">
        <v>266</v>
      </c>
      <c r="K889" t="s">
        <v>3975</v>
      </c>
      <c r="L889" t="s">
        <v>3976</v>
      </c>
      <c r="M889" t="s">
        <v>557</v>
      </c>
      <c r="N889" t="s">
        <v>556</v>
      </c>
      <c r="O889">
        <v>2</v>
      </c>
      <c r="P889" t="s">
        <v>288</v>
      </c>
      <c r="Q889">
        <v>0.48</v>
      </c>
      <c r="S889">
        <v>4</v>
      </c>
      <c r="T889" s="108">
        <v>1.92</v>
      </c>
      <c r="U889">
        <v>1</v>
      </c>
      <c r="V889" t="s">
        <v>270</v>
      </c>
      <c r="W889" t="s">
        <v>167</v>
      </c>
      <c r="X889">
        <v>2</v>
      </c>
      <c r="Y889">
        <v>0</v>
      </c>
      <c r="Z889">
        <v>0</v>
      </c>
      <c r="AA889">
        <v>2</v>
      </c>
      <c r="AB889">
        <v>0</v>
      </c>
      <c r="AC889">
        <v>2</v>
      </c>
      <c r="AD889">
        <v>0</v>
      </c>
      <c r="AE889">
        <v>0</v>
      </c>
    </row>
    <row r="890" spans="1:31" x14ac:dyDescent="0.3">
      <c r="A890" t="s">
        <v>556</v>
      </c>
      <c r="B890" t="s">
        <v>3973</v>
      </c>
      <c r="C890" t="s">
        <v>262</v>
      </c>
      <c r="D890" t="s">
        <v>3974</v>
      </c>
      <c r="E890" t="s">
        <v>12077</v>
      </c>
      <c r="F890" t="s">
        <v>2309</v>
      </c>
      <c r="G890" t="s">
        <v>9370</v>
      </c>
      <c r="I890" t="s">
        <v>461</v>
      </c>
      <c r="J890" t="s">
        <v>266</v>
      </c>
      <c r="K890" t="s">
        <v>3975</v>
      </c>
      <c r="L890" t="s">
        <v>3976</v>
      </c>
      <c r="M890" t="s">
        <v>557</v>
      </c>
      <c r="N890" t="s">
        <v>556</v>
      </c>
      <c r="O890">
        <v>17</v>
      </c>
      <c r="P890" t="s">
        <v>273</v>
      </c>
      <c r="Q890">
        <v>0.48</v>
      </c>
      <c r="S890">
        <v>1</v>
      </c>
      <c r="T890" s="108">
        <v>0.48</v>
      </c>
      <c r="U890">
        <v>1</v>
      </c>
      <c r="V890" t="s">
        <v>270</v>
      </c>
      <c r="W890" t="s">
        <v>167</v>
      </c>
      <c r="X890">
        <v>1</v>
      </c>
      <c r="Y890">
        <v>1</v>
      </c>
      <c r="Z890">
        <v>0</v>
      </c>
      <c r="AA890">
        <v>0</v>
      </c>
      <c r="AB890">
        <v>0</v>
      </c>
      <c r="AC890">
        <v>0</v>
      </c>
      <c r="AD890">
        <v>0</v>
      </c>
      <c r="AE890">
        <v>0</v>
      </c>
    </row>
    <row r="891" spans="1:31" x14ac:dyDescent="0.3">
      <c r="A891" t="s">
        <v>556</v>
      </c>
      <c r="B891" t="s">
        <v>15751</v>
      </c>
      <c r="C891" t="s">
        <v>808</v>
      </c>
      <c r="D891" t="s">
        <v>15762</v>
      </c>
      <c r="E891" t="s">
        <v>15763</v>
      </c>
      <c r="F891" t="s">
        <v>2222</v>
      </c>
      <c r="G891" t="s">
        <v>4556</v>
      </c>
      <c r="I891" t="s">
        <v>461</v>
      </c>
      <c r="J891" t="s">
        <v>266</v>
      </c>
      <c r="K891" t="s">
        <v>15764</v>
      </c>
      <c r="L891" t="s">
        <v>15752</v>
      </c>
      <c r="M891" t="s">
        <v>555</v>
      </c>
      <c r="N891" t="s">
        <v>556</v>
      </c>
      <c r="O891">
        <v>1</v>
      </c>
      <c r="P891" t="s">
        <v>266</v>
      </c>
      <c r="Q891">
        <v>0.32</v>
      </c>
      <c r="S891">
        <v>1</v>
      </c>
      <c r="T891" s="108">
        <v>0.32</v>
      </c>
      <c r="U891">
        <v>1</v>
      </c>
      <c r="V891" t="s">
        <v>270</v>
      </c>
      <c r="W891" t="s">
        <v>167</v>
      </c>
      <c r="X891">
        <v>1</v>
      </c>
      <c r="Y891">
        <v>0</v>
      </c>
      <c r="Z891">
        <v>1</v>
      </c>
      <c r="AA891">
        <v>0</v>
      </c>
      <c r="AB891">
        <v>0</v>
      </c>
      <c r="AC891">
        <v>0</v>
      </c>
      <c r="AD891">
        <v>0</v>
      </c>
      <c r="AE891">
        <v>0</v>
      </c>
    </row>
    <row r="892" spans="1:31" x14ac:dyDescent="0.3">
      <c r="A892" t="s">
        <v>556</v>
      </c>
      <c r="B892" t="s">
        <v>15751</v>
      </c>
      <c r="C892" t="s">
        <v>808</v>
      </c>
      <c r="D892" t="s">
        <v>15762</v>
      </c>
      <c r="E892" t="s">
        <v>15763</v>
      </c>
      <c r="F892" t="s">
        <v>2222</v>
      </c>
      <c r="G892" t="s">
        <v>4556</v>
      </c>
      <c r="I892" t="s">
        <v>461</v>
      </c>
      <c r="J892" t="s">
        <v>266</v>
      </c>
      <c r="K892" t="s">
        <v>15764</v>
      </c>
      <c r="L892" t="s">
        <v>15752</v>
      </c>
      <c r="M892" t="s">
        <v>557</v>
      </c>
      <c r="N892" t="s">
        <v>556</v>
      </c>
      <c r="O892">
        <v>2</v>
      </c>
      <c r="P892" t="s">
        <v>288</v>
      </c>
      <c r="Q892">
        <v>0.32</v>
      </c>
      <c r="S892">
        <v>1</v>
      </c>
      <c r="T892" s="108">
        <v>0.32</v>
      </c>
      <c r="U892">
        <v>1</v>
      </c>
      <c r="V892" t="s">
        <v>270</v>
      </c>
      <c r="W892" t="s">
        <v>167</v>
      </c>
      <c r="X892">
        <v>1</v>
      </c>
      <c r="Y892">
        <v>0</v>
      </c>
      <c r="Z892">
        <v>1</v>
      </c>
      <c r="AA892">
        <v>0</v>
      </c>
      <c r="AB892">
        <v>0</v>
      </c>
      <c r="AC892">
        <v>0</v>
      </c>
      <c r="AD892">
        <v>0</v>
      </c>
      <c r="AE892">
        <v>0</v>
      </c>
    </row>
    <row r="893" spans="1:31" x14ac:dyDescent="0.3">
      <c r="A893" t="s">
        <v>556</v>
      </c>
      <c r="B893" t="s">
        <v>15751</v>
      </c>
      <c r="C893" t="s">
        <v>808</v>
      </c>
      <c r="D893" t="s">
        <v>15762</v>
      </c>
      <c r="E893" t="s">
        <v>15763</v>
      </c>
      <c r="F893" t="s">
        <v>2222</v>
      </c>
      <c r="G893" t="s">
        <v>4556</v>
      </c>
      <c r="I893" t="s">
        <v>461</v>
      </c>
      <c r="J893" t="s">
        <v>266</v>
      </c>
      <c r="K893" t="s">
        <v>15764</v>
      </c>
      <c r="L893" t="s">
        <v>15752</v>
      </c>
      <c r="M893" t="s">
        <v>557</v>
      </c>
      <c r="N893" t="s">
        <v>556</v>
      </c>
      <c r="O893">
        <v>17</v>
      </c>
      <c r="P893" t="s">
        <v>273</v>
      </c>
      <c r="Q893">
        <v>0.32</v>
      </c>
      <c r="S893">
        <v>1</v>
      </c>
      <c r="T893" s="108">
        <v>0.32</v>
      </c>
      <c r="U893">
        <v>1</v>
      </c>
      <c r="V893" t="s">
        <v>270</v>
      </c>
      <c r="W893" t="s">
        <v>167</v>
      </c>
      <c r="X893">
        <v>1</v>
      </c>
      <c r="Y893">
        <v>0</v>
      </c>
      <c r="Z893">
        <v>1</v>
      </c>
      <c r="AA893">
        <v>0</v>
      </c>
      <c r="AB893">
        <v>0</v>
      </c>
      <c r="AC893">
        <v>0</v>
      </c>
      <c r="AD893">
        <v>0</v>
      </c>
      <c r="AE893">
        <v>0</v>
      </c>
    </row>
    <row r="894" spans="1:31" x14ac:dyDescent="0.3">
      <c r="A894" t="s">
        <v>556</v>
      </c>
      <c r="B894" t="s">
        <v>4034</v>
      </c>
      <c r="C894" t="s">
        <v>262</v>
      </c>
      <c r="D894" t="s">
        <v>4035</v>
      </c>
      <c r="E894" t="s">
        <v>12044</v>
      </c>
      <c r="F894" t="s">
        <v>4036</v>
      </c>
      <c r="G894" t="s">
        <v>645</v>
      </c>
      <c r="I894" t="s">
        <v>461</v>
      </c>
      <c r="J894" t="s">
        <v>266</v>
      </c>
      <c r="K894" t="s">
        <v>4037</v>
      </c>
      <c r="L894" t="s">
        <v>9503</v>
      </c>
      <c r="M894" t="s">
        <v>555</v>
      </c>
      <c r="N894" t="s">
        <v>556</v>
      </c>
      <c r="O894">
        <v>1</v>
      </c>
      <c r="P894" t="s">
        <v>266</v>
      </c>
      <c r="Q894">
        <v>0.48</v>
      </c>
      <c r="S894">
        <v>2</v>
      </c>
      <c r="T894" s="108">
        <v>0.96</v>
      </c>
      <c r="U894">
        <v>1</v>
      </c>
      <c r="V894" t="s">
        <v>270</v>
      </c>
      <c r="W894" t="s">
        <v>167</v>
      </c>
      <c r="X894">
        <v>2</v>
      </c>
      <c r="Y894">
        <v>0</v>
      </c>
      <c r="Z894">
        <v>2</v>
      </c>
      <c r="AA894">
        <v>0</v>
      </c>
      <c r="AB894">
        <v>0</v>
      </c>
      <c r="AC894">
        <v>0</v>
      </c>
      <c r="AD894">
        <v>0</v>
      </c>
      <c r="AE894">
        <v>0</v>
      </c>
    </row>
    <row r="895" spans="1:31" x14ac:dyDescent="0.3">
      <c r="A895" t="s">
        <v>556</v>
      </c>
      <c r="B895" t="s">
        <v>4034</v>
      </c>
      <c r="C895" t="s">
        <v>262</v>
      </c>
      <c r="D895" t="s">
        <v>4035</v>
      </c>
      <c r="E895" t="s">
        <v>12044</v>
      </c>
      <c r="F895" t="s">
        <v>4036</v>
      </c>
      <c r="G895" t="s">
        <v>645</v>
      </c>
      <c r="I895" t="s">
        <v>461</v>
      </c>
      <c r="J895" t="s">
        <v>266</v>
      </c>
      <c r="K895" t="s">
        <v>4037</v>
      </c>
      <c r="L895" t="s">
        <v>9503</v>
      </c>
      <c r="M895" t="s">
        <v>557</v>
      </c>
      <c r="N895" t="s">
        <v>556</v>
      </c>
      <c r="O895">
        <v>2</v>
      </c>
      <c r="P895" t="s">
        <v>272</v>
      </c>
      <c r="Q895">
        <v>2</v>
      </c>
      <c r="S895">
        <v>3</v>
      </c>
      <c r="T895" s="108">
        <v>6</v>
      </c>
      <c r="U895">
        <v>1</v>
      </c>
      <c r="V895" t="s">
        <v>270</v>
      </c>
      <c r="W895" t="s">
        <v>167</v>
      </c>
      <c r="X895">
        <v>1</v>
      </c>
      <c r="Y895">
        <v>1</v>
      </c>
      <c r="Z895">
        <v>0</v>
      </c>
      <c r="AA895">
        <v>1</v>
      </c>
      <c r="AB895">
        <v>0</v>
      </c>
      <c r="AC895">
        <v>1</v>
      </c>
      <c r="AD895">
        <v>0</v>
      </c>
      <c r="AE895">
        <v>0</v>
      </c>
    </row>
    <row r="896" spans="1:31" x14ac:dyDescent="0.3">
      <c r="A896" t="s">
        <v>556</v>
      </c>
      <c r="B896" t="s">
        <v>3198</v>
      </c>
      <c r="C896" t="s">
        <v>262</v>
      </c>
      <c r="D896" t="s">
        <v>3199</v>
      </c>
      <c r="E896" t="s">
        <v>12196</v>
      </c>
      <c r="F896" t="s">
        <v>1459</v>
      </c>
      <c r="G896" t="s">
        <v>2307</v>
      </c>
      <c r="I896" t="s">
        <v>461</v>
      </c>
      <c r="J896" t="s">
        <v>266</v>
      </c>
      <c r="K896" t="s">
        <v>3200</v>
      </c>
      <c r="L896" t="s">
        <v>3575</v>
      </c>
      <c r="M896" t="s">
        <v>555</v>
      </c>
      <c r="N896" t="s">
        <v>556</v>
      </c>
      <c r="O896">
        <v>1</v>
      </c>
      <c r="P896" t="s">
        <v>282</v>
      </c>
      <c r="Q896">
        <v>3</v>
      </c>
      <c r="S896">
        <v>10</v>
      </c>
      <c r="T896" s="108">
        <v>30</v>
      </c>
      <c r="U896">
        <v>1</v>
      </c>
      <c r="V896" t="s">
        <v>270</v>
      </c>
      <c r="W896" t="s">
        <v>167</v>
      </c>
      <c r="X896">
        <v>2</v>
      </c>
      <c r="Y896">
        <v>2</v>
      </c>
      <c r="Z896">
        <v>2</v>
      </c>
      <c r="AA896">
        <v>2</v>
      </c>
      <c r="AB896">
        <v>0</v>
      </c>
      <c r="AC896">
        <v>2</v>
      </c>
      <c r="AD896">
        <v>2</v>
      </c>
      <c r="AE896">
        <v>0</v>
      </c>
    </row>
    <row r="897" spans="1:31" x14ac:dyDescent="0.3">
      <c r="A897" t="s">
        <v>556</v>
      </c>
      <c r="B897" t="s">
        <v>4078</v>
      </c>
      <c r="C897" t="s">
        <v>262</v>
      </c>
      <c r="D897" t="s">
        <v>4079</v>
      </c>
      <c r="E897" t="s">
        <v>12210</v>
      </c>
      <c r="F897" t="s">
        <v>4080</v>
      </c>
      <c r="G897" t="s">
        <v>2307</v>
      </c>
      <c r="I897" t="s">
        <v>461</v>
      </c>
      <c r="J897" t="s">
        <v>266</v>
      </c>
      <c r="K897" t="s">
        <v>4081</v>
      </c>
      <c r="L897" t="s">
        <v>4082</v>
      </c>
      <c r="M897" t="s">
        <v>555</v>
      </c>
      <c r="N897" t="s">
        <v>556</v>
      </c>
      <c r="O897">
        <v>1</v>
      </c>
      <c r="P897" t="s">
        <v>282</v>
      </c>
      <c r="Q897">
        <v>3</v>
      </c>
      <c r="S897">
        <v>4</v>
      </c>
      <c r="T897" s="108">
        <v>12</v>
      </c>
      <c r="U897">
        <v>1</v>
      </c>
      <c r="V897" t="s">
        <v>270</v>
      </c>
      <c r="W897" t="s">
        <v>167</v>
      </c>
      <c r="X897">
        <v>1</v>
      </c>
      <c r="Y897">
        <v>1</v>
      </c>
      <c r="Z897">
        <v>0</v>
      </c>
      <c r="AA897">
        <v>1</v>
      </c>
      <c r="AB897">
        <v>0</v>
      </c>
      <c r="AC897">
        <v>1</v>
      </c>
      <c r="AD897">
        <v>1</v>
      </c>
      <c r="AE897">
        <v>0</v>
      </c>
    </row>
    <row r="898" spans="1:31" x14ac:dyDescent="0.3">
      <c r="A898" t="s">
        <v>556</v>
      </c>
      <c r="B898" t="s">
        <v>4726</v>
      </c>
      <c r="C898" t="s">
        <v>274</v>
      </c>
      <c r="D898" t="s">
        <v>4727</v>
      </c>
      <c r="E898" t="s">
        <v>12001</v>
      </c>
      <c r="F898" t="s">
        <v>4728</v>
      </c>
      <c r="G898" t="s">
        <v>9367</v>
      </c>
      <c r="I898" t="s">
        <v>461</v>
      </c>
      <c r="J898" t="s">
        <v>266</v>
      </c>
      <c r="K898" t="s">
        <v>4725</v>
      </c>
      <c r="L898" t="s">
        <v>17019</v>
      </c>
      <c r="M898" t="s">
        <v>555</v>
      </c>
      <c r="N898" t="s">
        <v>556</v>
      </c>
      <c r="O898">
        <v>1</v>
      </c>
      <c r="P898" t="s">
        <v>282</v>
      </c>
      <c r="Q898">
        <v>4</v>
      </c>
      <c r="S898">
        <v>2</v>
      </c>
      <c r="T898" s="108">
        <v>8</v>
      </c>
      <c r="U898">
        <v>1</v>
      </c>
      <c r="V898" t="s">
        <v>270</v>
      </c>
      <c r="W898" t="s">
        <v>167</v>
      </c>
      <c r="X898">
        <v>1</v>
      </c>
      <c r="Y898">
        <v>1</v>
      </c>
      <c r="Z898">
        <v>0</v>
      </c>
      <c r="AA898">
        <v>0</v>
      </c>
      <c r="AB898">
        <v>0</v>
      </c>
      <c r="AC898">
        <v>1</v>
      </c>
      <c r="AD898">
        <v>0</v>
      </c>
      <c r="AE898">
        <v>0</v>
      </c>
    </row>
    <row r="899" spans="1:31" x14ac:dyDescent="0.3">
      <c r="A899" t="s">
        <v>556</v>
      </c>
      <c r="B899" t="s">
        <v>4726</v>
      </c>
      <c r="C899" t="s">
        <v>274</v>
      </c>
      <c r="D899" t="s">
        <v>4727</v>
      </c>
      <c r="E899" t="s">
        <v>12001</v>
      </c>
      <c r="F899" t="s">
        <v>4728</v>
      </c>
      <c r="G899" t="s">
        <v>9367</v>
      </c>
      <c r="I899" t="s">
        <v>461</v>
      </c>
      <c r="J899" t="s">
        <v>266</v>
      </c>
      <c r="K899" t="s">
        <v>4725</v>
      </c>
      <c r="L899" t="s">
        <v>17019</v>
      </c>
      <c r="M899" t="s">
        <v>557</v>
      </c>
      <c r="N899" t="s">
        <v>556</v>
      </c>
      <c r="O899">
        <v>2</v>
      </c>
      <c r="P899" t="s">
        <v>272</v>
      </c>
      <c r="Q899">
        <v>3</v>
      </c>
      <c r="S899">
        <v>3</v>
      </c>
      <c r="T899" s="108">
        <v>9</v>
      </c>
      <c r="U899">
        <v>1</v>
      </c>
      <c r="V899" t="s">
        <v>270</v>
      </c>
      <c r="W899" t="s">
        <v>167</v>
      </c>
      <c r="X899">
        <v>1</v>
      </c>
      <c r="Y899">
        <v>1</v>
      </c>
      <c r="Z899">
        <v>0</v>
      </c>
      <c r="AA899">
        <v>1</v>
      </c>
      <c r="AB899">
        <v>0</v>
      </c>
      <c r="AC899">
        <v>1</v>
      </c>
      <c r="AD899">
        <v>0</v>
      </c>
      <c r="AE899">
        <v>0</v>
      </c>
    </row>
    <row r="900" spans="1:31" x14ac:dyDescent="0.3">
      <c r="A900" t="s">
        <v>556</v>
      </c>
      <c r="B900" t="s">
        <v>4726</v>
      </c>
      <c r="C900" t="s">
        <v>274</v>
      </c>
      <c r="D900" t="s">
        <v>4727</v>
      </c>
      <c r="E900" t="s">
        <v>12001</v>
      </c>
      <c r="F900" t="s">
        <v>4728</v>
      </c>
      <c r="G900" t="s">
        <v>9367</v>
      </c>
      <c r="I900" t="s">
        <v>461</v>
      </c>
      <c r="J900" t="s">
        <v>266</v>
      </c>
      <c r="K900" t="s">
        <v>4725</v>
      </c>
      <c r="L900" t="s">
        <v>17019</v>
      </c>
      <c r="M900" t="s">
        <v>557</v>
      </c>
      <c r="N900" t="s">
        <v>556</v>
      </c>
      <c r="O900">
        <v>20</v>
      </c>
      <c r="P900" t="s">
        <v>425</v>
      </c>
      <c r="Q900">
        <v>0.32</v>
      </c>
      <c r="S900">
        <v>8</v>
      </c>
      <c r="T900" s="108">
        <v>2.56</v>
      </c>
      <c r="U900">
        <v>1</v>
      </c>
      <c r="V900" t="s">
        <v>270</v>
      </c>
      <c r="W900" t="s">
        <v>167</v>
      </c>
      <c r="X900">
        <v>4</v>
      </c>
      <c r="Y900">
        <v>4</v>
      </c>
      <c r="Z900">
        <v>0</v>
      </c>
      <c r="AA900">
        <v>0</v>
      </c>
      <c r="AB900">
        <v>0</v>
      </c>
      <c r="AC900">
        <v>4</v>
      </c>
      <c r="AD900">
        <v>0</v>
      </c>
      <c r="AE900">
        <v>0</v>
      </c>
    </row>
    <row r="901" spans="1:31" x14ac:dyDescent="0.3">
      <c r="A901" t="s">
        <v>556</v>
      </c>
      <c r="B901" t="s">
        <v>4726</v>
      </c>
      <c r="C901" t="s">
        <v>274</v>
      </c>
      <c r="D901" t="s">
        <v>4727</v>
      </c>
      <c r="E901" t="s">
        <v>12001</v>
      </c>
      <c r="F901" t="s">
        <v>4728</v>
      </c>
      <c r="G901" t="s">
        <v>9367</v>
      </c>
      <c r="I901" t="s">
        <v>461</v>
      </c>
      <c r="J901" t="s">
        <v>266</v>
      </c>
      <c r="K901" t="s">
        <v>4725</v>
      </c>
      <c r="L901" t="s">
        <v>17019</v>
      </c>
      <c r="M901" t="s">
        <v>557</v>
      </c>
      <c r="N901" t="s">
        <v>556</v>
      </c>
      <c r="O901">
        <v>27</v>
      </c>
      <c r="P901" t="s">
        <v>273</v>
      </c>
      <c r="Q901">
        <v>0.48</v>
      </c>
      <c r="S901">
        <v>1</v>
      </c>
      <c r="T901" s="108">
        <v>0.48</v>
      </c>
      <c r="U901">
        <v>1</v>
      </c>
      <c r="V901" t="s">
        <v>270</v>
      </c>
      <c r="W901" t="s">
        <v>167</v>
      </c>
      <c r="X901">
        <v>1</v>
      </c>
      <c r="Y901">
        <v>0</v>
      </c>
      <c r="Z901">
        <v>1</v>
      </c>
      <c r="AA901">
        <v>0</v>
      </c>
      <c r="AB901">
        <v>0</v>
      </c>
      <c r="AC901">
        <v>0</v>
      </c>
      <c r="AD901">
        <v>0</v>
      </c>
      <c r="AE901">
        <v>0</v>
      </c>
    </row>
    <row r="902" spans="1:31" x14ac:dyDescent="0.3">
      <c r="A902" t="s">
        <v>556</v>
      </c>
      <c r="B902" t="s">
        <v>4416</v>
      </c>
      <c r="C902" t="s">
        <v>262</v>
      </c>
      <c r="D902" t="s">
        <v>4417</v>
      </c>
      <c r="E902" t="s">
        <v>12178</v>
      </c>
      <c r="F902" t="s">
        <v>579</v>
      </c>
      <c r="G902" t="s">
        <v>649</v>
      </c>
      <c r="I902" t="s">
        <v>461</v>
      </c>
      <c r="J902" t="s">
        <v>266</v>
      </c>
      <c r="K902" t="s">
        <v>4418</v>
      </c>
      <c r="L902" t="s">
        <v>10699</v>
      </c>
      <c r="M902" t="s">
        <v>557</v>
      </c>
      <c r="N902" t="s">
        <v>556</v>
      </c>
      <c r="O902">
        <v>2</v>
      </c>
      <c r="P902" t="s">
        <v>288</v>
      </c>
      <c r="Q902">
        <v>0.48</v>
      </c>
      <c r="S902">
        <v>2</v>
      </c>
      <c r="T902" s="108">
        <v>0.96</v>
      </c>
      <c r="U902">
        <v>1</v>
      </c>
      <c r="V902" t="s">
        <v>270</v>
      </c>
      <c r="W902" t="s">
        <v>167</v>
      </c>
      <c r="X902">
        <v>2</v>
      </c>
      <c r="Y902">
        <v>0</v>
      </c>
      <c r="Z902">
        <v>0</v>
      </c>
      <c r="AA902">
        <v>2</v>
      </c>
      <c r="AB902">
        <v>0</v>
      </c>
      <c r="AC902">
        <v>0</v>
      </c>
      <c r="AD902">
        <v>0</v>
      </c>
      <c r="AE902">
        <v>0</v>
      </c>
    </row>
    <row r="903" spans="1:31" x14ac:dyDescent="0.3">
      <c r="A903" t="s">
        <v>556</v>
      </c>
      <c r="B903" t="s">
        <v>4416</v>
      </c>
      <c r="C903" t="s">
        <v>262</v>
      </c>
      <c r="D903" t="s">
        <v>4417</v>
      </c>
      <c r="E903" t="s">
        <v>12178</v>
      </c>
      <c r="F903" t="s">
        <v>579</v>
      </c>
      <c r="G903" t="s">
        <v>649</v>
      </c>
      <c r="I903" t="s">
        <v>461</v>
      </c>
      <c r="J903" t="s">
        <v>266</v>
      </c>
      <c r="K903" t="s">
        <v>4418</v>
      </c>
      <c r="L903" t="s">
        <v>10699</v>
      </c>
      <c r="M903" t="s">
        <v>555</v>
      </c>
      <c r="N903" t="s">
        <v>556</v>
      </c>
      <c r="O903">
        <v>1</v>
      </c>
      <c r="P903" t="s">
        <v>266</v>
      </c>
      <c r="Q903">
        <v>0.48</v>
      </c>
      <c r="S903">
        <v>4</v>
      </c>
      <c r="T903" s="108">
        <v>1.92</v>
      </c>
      <c r="U903">
        <v>1</v>
      </c>
      <c r="V903" t="s">
        <v>270</v>
      </c>
      <c r="W903" t="s">
        <v>167</v>
      </c>
      <c r="X903">
        <v>4</v>
      </c>
      <c r="Y903">
        <v>0</v>
      </c>
      <c r="Z903">
        <v>0</v>
      </c>
      <c r="AA903">
        <v>4</v>
      </c>
      <c r="AB903">
        <v>0</v>
      </c>
      <c r="AC903">
        <v>0</v>
      </c>
      <c r="AD903">
        <v>0</v>
      </c>
      <c r="AE903">
        <v>0</v>
      </c>
    </row>
    <row r="904" spans="1:31" x14ac:dyDescent="0.3">
      <c r="A904" t="s">
        <v>556</v>
      </c>
      <c r="B904" t="s">
        <v>3909</v>
      </c>
      <c r="C904" t="s">
        <v>262</v>
      </c>
      <c r="D904" t="s">
        <v>3910</v>
      </c>
      <c r="E904" t="s">
        <v>12170</v>
      </c>
      <c r="F904" t="s">
        <v>3911</v>
      </c>
      <c r="G904" t="s">
        <v>9369</v>
      </c>
      <c r="I904" t="s">
        <v>461</v>
      </c>
      <c r="J904" t="s">
        <v>266</v>
      </c>
      <c r="K904" t="s">
        <v>3912</v>
      </c>
      <c r="L904" t="s">
        <v>3913</v>
      </c>
      <c r="M904" t="s">
        <v>555</v>
      </c>
      <c r="N904" t="s">
        <v>556</v>
      </c>
      <c r="O904">
        <v>1</v>
      </c>
      <c r="P904" t="s">
        <v>266</v>
      </c>
      <c r="Q904">
        <v>0.17</v>
      </c>
      <c r="S904">
        <v>1</v>
      </c>
      <c r="T904" s="108">
        <v>0.17</v>
      </c>
      <c r="U904">
        <v>1</v>
      </c>
      <c r="V904" t="s">
        <v>270</v>
      </c>
      <c r="W904" t="s">
        <v>167</v>
      </c>
      <c r="X904">
        <v>1</v>
      </c>
      <c r="Y904">
        <v>0</v>
      </c>
      <c r="Z904">
        <v>0</v>
      </c>
      <c r="AA904">
        <v>1</v>
      </c>
      <c r="AB904">
        <v>0</v>
      </c>
      <c r="AC904">
        <v>0</v>
      </c>
      <c r="AD904">
        <v>0</v>
      </c>
      <c r="AE904">
        <v>0</v>
      </c>
    </row>
    <row r="905" spans="1:31" x14ac:dyDescent="0.3">
      <c r="A905" t="s">
        <v>556</v>
      </c>
      <c r="B905" t="s">
        <v>3909</v>
      </c>
      <c r="C905" t="s">
        <v>262</v>
      </c>
      <c r="D905" t="s">
        <v>3910</v>
      </c>
      <c r="E905" t="s">
        <v>12170</v>
      </c>
      <c r="F905" t="s">
        <v>3911</v>
      </c>
      <c r="G905" t="s">
        <v>9369</v>
      </c>
      <c r="I905" t="s">
        <v>461</v>
      </c>
      <c r="J905" t="s">
        <v>266</v>
      </c>
      <c r="K905" t="s">
        <v>3912</v>
      </c>
      <c r="L905" t="s">
        <v>3913</v>
      </c>
      <c r="M905" t="s">
        <v>557</v>
      </c>
      <c r="N905" t="s">
        <v>556</v>
      </c>
      <c r="O905">
        <v>2</v>
      </c>
      <c r="P905" t="s">
        <v>288</v>
      </c>
      <c r="Q905">
        <v>0.32</v>
      </c>
      <c r="S905">
        <v>1</v>
      </c>
      <c r="T905" s="108">
        <v>0.32</v>
      </c>
      <c r="U905">
        <v>1</v>
      </c>
      <c r="V905" t="s">
        <v>270</v>
      </c>
      <c r="W905" t="s">
        <v>167</v>
      </c>
      <c r="X905">
        <v>1</v>
      </c>
      <c r="Y905">
        <v>0</v>
      </c>
      <c r="Z905">
        <v>0</v>
      </c>
      <c r="AA905">
        <v>1</v>
      </c>
      <c r="AB905">
        <v>0</v>
      </c>
      <c r="AC905">
        <v>0</v>
      </c>
      <c r="AD905">
        <v>0</v>
      </c>
      <c r="AE905">
        <v>0</v>
      </c>
    </row>
    <row r="906" spans="1:31" x14ac:dyDescent="0.3">
      <c r="A906" t="s">
        <v>556</v>
      </c>
      <c r="B906" t="s">
        <v>4684</v>
      </c>
      <c r="C906" t="s">
        <v>262</v>
      </c>
      <c r="D906" t="s">
        <v>4685</v>
      </c>
      <c r="E906" t="s">
        <v>12258</v>
      </c>
      <c r="F906" t="s">
        <v>4683</v>
      </c>
      <c r="G906" t="s">
        <v>2771</v>
      </c>
      <c r="I906" t="s">
        <v>461</v>
      </c>
      <c r="J906" t="s">
        <v>266</v>
      </c>
      <c r="K906" t="s">
        <v>4686</v>
      </c>
      <c r="L906" t="s">
        <v>27121</v>
      </c>
      <c r="M906" t="s">
        <v>555</v>
      </c>
      <c r="N906" t="s">
        <v>556</v>
      </c>
      <c r="O906">
        <v>1</v>
      </c>
      <c r="P906" t="s">
        <v>282</v>
      </c>
      <c r="Q906">
        <v>1</v>
      </c>
      <c r="S906">
        <v>1</v>
      </c>
      <c r="T906" s="108">
        <v>1</v>
      </c>
      <c r="U906">
        <v>1</v>
      </c>
      <c r="V906" t="s">
        <v>270</v>
      </c>
      <c r="W906" t="s">
        <v>167</v>
      </c>
      <c r="X906">
        <v>1</v>
      </c>
      <c r="Y906">
        <v>0</v>
      </c>
      <c r="Z906">
        <v>0</v>
      </c>
      <c r="AA906">
        <v>0</v>
      </c>
      <c r="AB906">
        <v>1</v>
      </c>
      <c r="AC906">
        <v>0</v>
      </c>
      <c r="AD906">
        <v>0</v>
      </c>
      <c r="AE906">
        <v>0</v>
      </c>
    </row>
    <row r="907" spans="1:31" x14ac:dyDescent="0.3">
      <c r="A907" t="s">
        <v>556</v>
      </c>
      <c r="B907" t="s">
        <v>4684</v>
      </c>
      <c r="C907" t="s">
        <v>262</v>
      </c>
      <c r="D907" t="s">
        <v>4685</v>
      </c>
      <c r="E907" t="s">
        <v>12258</v>
      </c>
      <c r="F907" t="s">
        <v>4683</v>
      </c>
      <c r="G907" t="s">
        <v>2771</v>
      </c>
      <c r="I907" t="s">
        <v>461</v>
      </c>
      <c r="J907" t="s">
        <v>266</v>
      </c>
      <c r="K907" t="s">
        <v>4686</v>
      </c>
      <c r="L907" t="s">
        <v>27121</v>
      </c>
      <c r="M907" t="s">
        <v>557</v>
      </c>
      <c r="N907" t="s">
        <v>556</v>
      </c>
      <c r="O907">
        <v>2</v>
      </c>
      <c r="P907" t="s">
        <v>288</v>
      </c>
      <c r="Q907">
        <v>0.48</v>
      </c>
      <c r="S907">
        <v>3</v>
      </c>
      <c r="T907" s="108">
        <v>1.44</v>
      </c>
      <c r="U907">
        <v>1</v>
      </c>
      <c r="V907" t="s">
        <v>270</v>
      </c>
      <c r="W907" t="s">
        <v>167</v>
      </c>
      <c r="X907">
        <v>3</v>
      </c>
      <c r="Y907">
        <v>0</v>
      </c>
      <c r="Z907">
        <v>0</v>
      </c>
      <c r="AA907">
        <v>0</v>
      </c>
      <c r="AB907">
        <v>0</v>
      </c>
      <c r="AC907">
        <v>3</v>
      </c>
      <c r="AD907">
        <v>0</v>
      </c>
      <c r="AE907">
        <v>0</v>
      </c>
    </row>
    <row r="908" spans="1:31" x14ac:dyDescent="0.3">
      <c r="A908" t="s">
        <v>556</v>
      </c>
      <c r="B908" t="s">
        <v>4684</v>
      </c>
      <c r="C908" t="s">
        <v>262</v>
      </c>
      <c r="D908" t="s">
        <v>4685</v>
      </c>
      <c r="E908" t="s">
        <v>12258</v>
      </c>
      <c r="F908" t="s">
        <v>4683</v>
      </c>
      <c r="G908" t="s">
        <v>2771</v>
      </c>
      <c r="I908" t="s">
        <v>461</v>
      </c>
      <c r="J908" t="s">
        <v>266</v>
      </c>
      <c r="K908" t="s">
        <v>4686</v>
      </c>
      <c r="L908" t="s">
        <v>27121</v>
      </c>
      <c r="M908" t="s">
        <v>557</v>
      </c>
      <c r="N908" t="s">
        <v>556</v>
      </c>
      <c r="O908">
        <v>17</v>
      </c>
      <c r="P908" t="s">
        <v>273</v>
      </c>
      <c r="Q908">
        <v>0.32</v>
      </c>
      <c r="S908">
        <v>2</v>
      </c>
      <c r="T908" s="108">
        <v>0.64</v>
      </c>
      <c r="U908">
        <v>1</v>
      </c>
      <c r="V908" t="s">
        <v>270</v>
      </c>
      <c r="W908" t="s">
        <v>167</v>
      </c>
      <c r="X908">
        <v>2</v>
      </c>
      <c r="Y908">
        <v>2</v>
      </c>
      <c r="Z908">
        <v>0</v>
      </c>
      <c r="AA908">
        <v>0</v>
      </c>
      <c r="AB908">
        <v>0</v>
      </c>
      <c r="AC908">
        <v>0</v>
      </c>
      <c r="AD908">
        <v>0</v>
      </c>
      <c r="AE908">
        <v>0</v>
      </c>
    </row>
    <row r="909" spans="1:31" x14ac:dyDescent="0.3">
      <c r="A909" t="s">
        <v>556</v>
      </c>
      <c r="B909" t="s">
        <v>3766</v>
      </c>
      <c r="C909" t="s">
        <v>262</v>
      </c>
      <c r="D909" t="s">
        <v>3767</v>
      </c>
      <c r="E909" t="s">
        <v>12087</v>
      </c>
      <c r="F909" t="s">
        <v>2978</v>
      </c>
      <c r="G909" t="s">
        <v>3418</v>
      </c>
      <c r="I909" t="s">
        <v>461</v>
      </c>
      <c r="J909" t="s">
        <v>266</v>
      </c>
      <c r="K909" t="s">
        <v>3768</v>
      </c>
      <c r="L909" t="s">
        <v>3725</v>
      </c>
      <c r="M909" t="s">
        <v>555</v>
      </c>
      <c r="N909" t="s">
        <v>556</v>
      </c>
      <c r="O909">
        <v>1</v>
      </c>
      <c r="P909" t="s">
        <v>266</v>
      </c>
      <c r="Q909">
        <v>0.32</v>
      </c>
      <c r="S909">
        <v>2</v>
      </c>
      <c r="T909" s="108">
        <v>0.64</v>
      </c>
      <c r="U909">
        <v>1</v>
      </c>
      <c r="V909" t="s">
        <v>270</v>
      </c>
      <c r="W909" t="s">
        <v>167</v>
      </c>
      <c r="X909">
        <v>2</v>
      </c>
      <c r="Y909">
        <v>0</v>
      </c>
      <c r="Z909">
        <v>0</v>
      </c>
      <c r="AA909">
        <v>2</v>
      </c>
      <c r="AB909">
        <v>0</v>
      </c>
      <c r="AC909">
        <v>0</v>
      </c>
      <c r="AD909">
        <v>0</v>
      </c>
      <c r="AE909">
        <v>0</v>
      </c>
    </row>
    <row r="910" spans="1:31" x14ac:dyDescent="0.3">
      <c r="A910" t="s">
        <v>556</v>
      </c>
      <c r="B910" t="s">
        <v>4206</v>
      </c>
      <c r="C910" t="s">
        <v>262</v>
      </c>
      <c r="D910" t="s">
        <v>11534</v>
      </c>
      <c r="E910" t="s">
        <v>12214</v>
      </c>
      <c r="F910" t="s">
        <v>3093</v>
      </c>
      <c r="G910" t="s">
        <v>2307</v>
      </c>
      <c r="I910" t="s">
        <v>461</v>
      </c>
      <c r="J910" t="s">
        <v>266</v>
      </c>
      <c r="K910" t="s">
        <v>4207</v>
      </c>
      <c r="L910" t="s">
        <v>2790</v>
      </c>
      <c r="M910" t="s">
        <v>555</v>
      </c>
      <c r="N910" t="s">
        <v>556</v>
      </c>
      <c r="O910">
        <v>1</v>
      </c>
      <c r="P910" t="s">
        <v>282</v>
      </c>
      <c r="Q910">
        <v>1</v>
      </c>
      <c r="S910">
        <v>6</v>
      </c>
      <c r="T910" s="108">
        <v>6</v>
      </c>
      <c r="U910">
        <v>1</v>
      </c>
      <c r="V910" t="s">
        <v>270</v>
      </c>
      <c r="W910" t="s">
        <v>167</v>
      </c>
      <c r="X910">
        <v>1</v>
      </c>
      <c r="Y910">
        <v>1</v>
      </c>
      <c r="Z910">
        <v>1</v>
      </c>
      <c r="AA910">
        <v>1</v>
      </c>
      <c r="AB910">
        <v>1</v>
      </c>
      <c r="AC910">
        <v>1</v>
      </c>
      <c r="AD910">
        <v>1</v>
      </c>
      <c r="AE910">
        <v>0</v>
      </c>
    </row>
    <row r="911" spans="1:31" x14ac:dyDescent="0.3">
      <c r="A911" t="s">
        <v>556</v>
      </c>
      <c r="B911" t="s">
        <v>4206</v>
      </c>
      <c r="C911" t="s">
        <v>262</v>
      </c>
      <c r="D911" t="s">
        <v>11534</v>
      </c>
      <c r="E911" t="s">
        <v>12214</v>
      </c>
      <c r="F911" t="s">
        <v>3093</v>
      </c>
      <c r="G911" t="s">
        <v>2307</v>
      </c>
      <c r="I911" t="s">
        <v>461</v>
      </c>
      <c r="J911" t="s">
        <v>266</v>
      </c>
      <c r="K911" t="s">
        <v>4207</v>
      </c>
      <c r="L911" t="s">
        <v>2790</v>
      </c>
      <c r="M911" t="s">
        <v>557</v>
      </c>
      <c r="N911" t="s">
        <v>556</v>
      </c>
      <c r="O911">
        <v>2</v>
      </c>
      <c r="P911" t="s">
        <v>272</v>
      </c>
      <c r="Q911">
        <v>2</v>
      </c>
      <c r="S911">
        <v>4</v>
      </c>
      <c r="T911" s="108">
        <v>8</v>
      </c>
      <c r="U911">
        <v>1</v>
      </c>
      <c r="V911" t="s">
        <v>270</v>
      </c>
      <c r="W911" t="s">
        <v>167</v>
      </c>
      <c r="X911">
        <v>1</v>
      </c>
      <c r="Y911">
        <v>1</v>
      </c>
      <c r="Z911">
        <v>0</v>
      </c>
      <c r="AA911">
        <v>1</v>
      </c>
      <c r="AB911">
        <v>1</v>
      </c>
      <c r="AC911">
        <v>1</v>
      </c>
      <c r="AD911">
        <v>0</v>
      </c>
      <c r="AE911">
        <v>0</v>
      </c>
    </row>
    <row r="912" spans="1:31" x14ac:dyDescent="0.3">
      <c r="A912" t="s">
        <v>556</v>
      </c>
      <c r="B912" t="s">
        <v>4206</v>
      </c>
      <c r="C912" t="s">
        <v>262</v>
      </c>
      <c r="D912" t="s">
        <v>11534</v>
      </c>
      <c r="E912" t="s">
        <v>12214</v>
      </c>
      <c r="F912" t="s">
        <v>3093</v>
      </c>
      <c r="G912" t="s">
        <v>2307</v>
      </c>
      <c r="I912" t="s">
        <v>461</v>
      </c>
      <c r="J912" t="s">
        <v>266</v>
      </c>
      <c r="K912" t="s">
        <v>4207</v>
      </c>
      <c r="L912" t="s">
        <v>2790</v>
      </c>
      <c r="M912" t="s">
        <v>557</v>
      </c>
      <c r="N912" t="s">
        <v>556</v>
      </c>
      <c r="O912">
        <v>27</v>
      </c>
      <c r="P912" t="s">
        <v>273</v>
      </c>
      <c r="Q912">
        <v>0.32</v>
      </c>
      <c r="S912">
        <v>1</v>
      </c>
      <c r="T912" s="108">
        <v>0.32</v>
      </c>
      <c r="U912">
        <v>1</v>
      </c>
      <c r="V912" t="s">
        <v>270</v>
      </c>
      <c r="W912" t="s">
        <v>167</v>
      </c>
      <c r="X912">
        <v>1</v>
      </c>
      <c r="Y912">
        <v>1</v>
      </c>
      <c r="Z912">
        <v>0</v>
      </c>
      <c r="AA912">
        <v>0</v>
      </c>
      <c r="AB912">
        <v>0</v>
      </c>
      <c r="AC912">
        <v>0</v>
      </c>
      <c r="AD912">
        <v>0</v>
      </c>
      <c r="AE912">
        <v>0</v>
      </c>
    </row>
    <row r="913" spans="1:31" x14ac:dyDescent="0.3">
      <c r="A913" t="s">
        <v>556</v>
      </c>
      <c r="B913" t="s">
        <v>4839</v>
      </c>
      <c r="C913" t="s">
        <v>262</v>
      </c>
      <c r="D913" t="s">
        <v>4840</v>
      </c>
      <c r="E913" t="s">
        <v>12166</v>
      </c>
      <c r="F913" t="s">
        <v>1695</v>
      </c>
      <c r="G913" t="s">
        <v>2779</v>
      </c>
      <c r="I913" t="s">
        <v>461</v>
      </c>
      <c r="J913" t="s">
        <v>266</v>
      </c>
      <c r="K913" t="s">
        <v>4841</v>
      </c>
      <c r="L913" t="s">
        <v>4842</v>
      </c>
      <c r="M913" t="s">
        <v>555</v>
      </c>
      <c r="N913" t="s">
        <v>556</v>
      </c>
      <c r="O913">
        <v>1</v>
      </c>
      <c r="P913" t="s">
        <v>282</v>
      </c>
      <c r="Q913">
        <v>1</v>
      </c>
      <c r="S913">
        <v>2</v>
      </c>
      <c r="T913" s="108">
        <v>2</v>
      </c>
      <c r="U913">
        <v>1</v>
      </c>
      <c r="V913" t="s">
        <v>270</v>
      </c>
      <c r="W913" t="s">
        <v>167</v>
      </c>
      <c r="X913">
        <v>1</v>
      </c>
      <c r="Y913">
        <v>0</v>
      </c>
      <c r="Z913">
        <v>1</v>
      </c>
      <c r="AA913">
        <v>0</v>
      </c>
      <c r="AB913">
        <v>0</v>
      </c>
      <c r="AC913">
        <v>1</v>
      </c>
      <c r="AD913">
        <v>0</v>
      </c>
      <c r="AE913">
        <v>0</v>
      </c>
    </row>
    <row r="914" spans="1:31" x14ac:dyDescent="0.3">
      <c r="A914" t="s">
        <v>556</v>
      </c>
      <c r="B914" t="s">
        <v>4839</v>
      </c>
      <c r="C914" t="s">
        <v>262</v>
      </c>
      <c r="D914" t="s">
        <v>4840</v>
      </c>
      <c r="E914" t="s">
        <v>12166</v>
      </c>
      <c r="F914" t="s">
        <v>1695</v>
      </c>
      <c r="G914" t="s">
        <v>2779</v>
      </c>
      <c r="I914" t="s">
        <v>461</v>
      </c>
      <c r="J914" t="s">
        <v>266</v>
      </c>
      <c r="K914" t="s">
        <v>4841</v>
      </c>
      <c r="L914" t="s">
        <v>4842</v>
      </c>
      <c r="M914" t="s">
        <v>557</v>
      </c>
      <c r="N914" t="s">
        <v>556</v>
      </c>
      <c r="O914">
        <v>2</v>
      </c>
      <c r="P914" t="s">
        <v>288</v>
      </c>
      <c r="Q914">
        <v>0.48</v>
      </c>
      <c r="S914">
        <v>3</v>
      </c>
      <c r="T914" s="108">
        <v>1.44</v>
      </c>
      <c r="U914">
        <v>1</v>
      </c>
      <c r="V914" t="s">
        <v>270</v>
      </c>
      <c r="W914" t="s">
        <v>167</v>
      </c>
      <c r="X914">
        <v>3</v>
      </c>
      <c r="Y914">
        <v>0</v>
      </c>
      <c r="Z914">
        <v>0</v>
      </c>
      <c r="AA914">
        <v>0</v>
      </c>
      <c r="AB914">
        <v>0</v>
      </c>
      <c r="AC914">
        <v>3</v>
      </c>
      <c r="AD914">
        <v>0</v>
      </c>
      <c r="AE914">
        <v>0</v>
      </c>
    </row>
    <row r="915" spans="1:31" x14ac:dyDescent="0.3">
      <c r="A915" t="s">
        <v>556</v>
      </c>
      <c r="B915" t="s">
        <v>4731</v>
      </c>
      <c r="C915" t="s">
        <v>274</v>
      </c>
      <c r="D915" t="s">
        <v>4732</v>
      </c>
      <c r="E915" t="s">
        <v>12002</v>
      </c>
      <c r="F915" t="s">
        <v>1474</v>
      </c>
      <c r="G915" t="s">
        <v>9367</v>
      </c>
      <c r="I915" t="s">
        <v>461</v>
      </c>
      <c r="J915" t="s">
        <v>266</v>
      </c>
      <c r="K915" t="s">
        <v>4725</v>
      </c>
      <c r="L915" t="s">
        <v>4733</v>
      </c>
      <c r="M915" t="s">
        <v>557</v>
      </c>
      <c r="N915" t="s">
        <v>556</v>
      </c>
      <c r="O915">
        <v>2</v>
      </c>
      <c r="P915" t="s">
        <v>272</v>
      </c>
      <c r="Q915">
        <v>2</v>
      </c>
      <c r="S915">
        <v>3</v>
      </c>
      <c r="T915" s="108">
        <v>6</v>
      </c>
      <c r="U915">
        <v>1</v>
      </c>
      <c r="V915" t="s">
        <v>270</v>
      </c>
      <c r="W915" t="s">
        <v>167</v>
      </c>
      <c r="X915">
        <v>1</v>
      </c>
      <c r="Y915">
        <v>1</v>
      </c>
      <c r="Z915">
        <v>0</v>
      </c>
      <c r="AA915">
        <v>1</v>
      </c>
      <c r="AB915">
        <v>0</v>
      </c>
      <c r="AC915">
        <v>1</v>
      </c>
      <c r="AD915">
        <v>0</v>
      </c>
      <c r="AE915">
        <v>0</v>
      </c>
    </row>
    <row r="916" spans="1:31" x14ac:dyDescent="0.3">
      <c r="A916" t="s">
        <v>556</v>
      </c>
      <c r="B916" t="s">
        <v>4731</v>
      </c>
      <c r="C916" t="s">
        <v>274</v>
      </c>
      <c r="D916" t="s">
        <v>4732</v>
      </c>
      <c r="E916" t="s">
        <v>12002</v>
      </c>
      <c r="F916" t="s">
        <v>1474</v>
      </c>
      <c r="G916" t="s">
        <v>9367</v>
      </c>
      <c r="I916" t="s">
        <v>461</v>
      </c>
      <c r="J916" t="s">
        <v>266</v>
      </c>
      <c r="K916" t="s">
        <v>4725</v>
      </c>
      <c r="L916" t="s">
        <v>4733</v>
      </c>
      <c r="M916" t="s">
        <v>555</v>
      </c>
      <c r="N916" t="s">
        <v>556</v>
      </c>
      <c r="O916">
        <v>1</v>
      </c>
      <c r="P916" t="s">
        <v>282</v>
      </c>
      <c r="Q916">
        <v>2</v>
      </c>
      <c r="S916">
        <v>2</v>
      </c>
      <c r="T916" s="108">
        <v>4</v>
      </c>
      <c r="U916">
        <v>1</v>
      </c>
      <c r="V916" t="s">
        <v>270</v>
      </c>
      <c r="W916" t="s">
        <v>167</v>
      </c>
      <c r="X916">
        <v>1</v>
      </c>
      <c r="Y916">
        <v>0</v>
      </c>
      <c r="Z916">
        <v>1</v>
      </c>
      <c r="AA916">
        <v>0</v>
      </c>
      <c r="AB916">
        <v>0</v>
      </c>
      <c r="AC916">
        <v>1</v>
      </c>
      <c r="AD916">
        <v>0</v>
      </c>
      <c r="AE916">
        <v>0</v>
      </c>
    </row>
    <row r="917" spans="1:31" x14ac:dyDescent="0.3">
      <c r="A917" t="s">
        <v>556</v>
      </c>
      <c r="B917" t="s">
        <v>8152</v>
      </c>
      <c r="C917" t="s">
        <v>262</v>
      </c>
      <c r="D917" t="s">
        <v>8153</v>
      </c>
      <c r="E917" t="s">
        <v>15915</v>
      </c>
      <c r="G917" t="s">
        <v>9287</v>
      </c>
      <c r="I917" t="s">
        <v>461</v>
      </c>
      <c r="J917" t="s">
        <v>266</v>
      </c>
      <c r="K917" t="s">
        <v>658</v>
      </c>
      <c r="L917" t="s">
        <v>17443</v>
      </c>
      <c r="M917" t="s">
        <v>555</v>
      </c>
      <c r="N917" t="s">
        <v>556</v>
      </c>
      <c r="O917">
        <v>1</v>
      </c>
      <c r="P917" t="s">
        <v>266</v>
      </c>
      <c r="Q917">
        <v>0.48</v>
      </c>
      <c r="S917">
        <v>2</v>
      </c>
      <c r="T917" s="108">
        <v>0.96</v>
      </c>
      <c r="U917">
        <v>1</v>
      </c>
      <c r="V917" t="s">
        <v>270</v>
      </c>
      <c r="W917" t="s">
        <v>167</v>
      </c>
      <c r="X917">
        <v>2</v>
      </c>
      <c r="Y917">
        <v>0</v>
      </c>
      <c r="Z917">
        <v>2</v>
      </c>
      <c r="AA917">
        <v>0</v>
      </c>
      <c r="AB917">
        <v>0</v>
      </c>
      <c r="AC917">
        <v>0</v>
      </c>
      <c r="AD917">
        <v>0</v>
      </c>
      <c r="AE917">
        <v>0</v>
      </c>
    </row>
    <row r="918" spans="1:31" x14ac:dyDescent="0.3">
      <c r="A918" t="s">
        <v>556</v>
      </c>
      <c r="B918" t="s">
        <v>8152</v>
      </c>
      <c r="C918" t="s">
        <v>262</v>
      </c>
      <c r="D918" t="s">
        <v>8153</v>
      </c>
      <c r="E918" t="s">
        <v>15915</v>
      </c>
      <c r="G918" t="s">
        <v>9287</v>
      </c>
      <c r="I918" t="s">
        <v>461</v>
      </c>
      <c r="J918" t="s">
        <v>266</v>
      </c>
      <c r="K918" t="s">
        <v>658</v>
      </c>
      <c r="L918" t="s">
        <v>17443</v>
      </c>
      <c r="M918" t="s">
        <v>557</v>
      </c>
      <c r="N918" t="s">
        <v>556</v>
      </c>
      <c r="O918">
        <v>2</v>
      </c>
      <c r="P918" t="s">
        <v>288</v>
      </c>
      <c r="Q918">
        <v>0.48</v>
      </c>
      <c r="S918">
        <v>3</v>
      </c>
      <c r="T918" s="108">
        <v>1.44</v>
      </c>
      <c r="U918">
        <v>1</v>
      </c>
      <c r="V918" t="s">
        <v>270</v>
      </c>
      <c r="W918" t="s">
        <v>167</v>
      </c>
      <c r="X918">
        <v>3</v>
      </c>
      <c r="Y918">
        <v>0</v>
      </c>
      <c r="Z918">
        <v>3</v>
      </c>
      <c r="AA918">
        <v>0</v>
      </c>
      <c r="AB918">
        <v>0</v>
      </c>
      <c r="AC918">
        <v>0</v>
      </c>
      <c r="AD918">
        <v>0</v>
      </c>
      <c r="AE918">
        <v>0</v>
      </c>
    </row>
    <row r="919" spans="1:31" x14ac:dyDescent="0.3">
      <c r="A919" t="s">
        <v>556</v>
      </c>
      <c r="B919" t="s">
        <v>8152</v>
      </c>
      <c r="C919" t="s">
        <v>262</v>
      </c>
      <c r="D919" t="s">
        <v>8153</v>
      </c>
      <c r="E919" t="s">
        <v>15915</v>
      </c>
      <c r="G919" t="s">
        <v>9287</v>
      </c>
      <c r="I919" t="s">
        <v>461</v>
      </c>
      <c r="J919" t="s">
        <v>266</v>
      </c>
      <c r="K919" t="s">
        <v>658</v>
      </c>
      <c r="L919" t="s">
        <v>17443</v>
      </c>
      <c r="M919" t="s">
        <v>557</v>
      </c>
      <c r="N919" t="s">
        <v>556</v>
      </c>
      <c r="O919">
        <v>17</v>
      </c>
      <c r="P919" t="s">
        <v>273</v>
      </c>
      <c r="Q919">
        <v>0.32</v>
      </c>
      <c r="S919">
        <v>4</v>
      </c>
      <c r="T919" s="108">
        <v>1.28</v>
      </c>
      <c r="U919">
        <v>1</v>
      </c>
      <c r="V919" t="s">
        <v>270</v>
      </c>
      <c r="W919" t="s">
        <v>167</v>
      </c>
      <c r="X919">
        <v>4</v>
      </c>
      <c r="Y919">
        <v>4</v>
      </c>
      <c r="Z919">
        <v>0</v>
      </c>
      <c r="AA919">
        <v>0</v>
      </c>
      <c r="AB919">
        <v>0</v>
      </c>
      <c r="AC919">
        <v>0</v>
      </c>
      <c r="AD919">
        <v>0</v>
      </c>
      <c r="AE919">
        <v>0</v>
      </c>
    </row>
    <row r="920" spans="1:31" x14ac:dyDescent="0.3">
      <c r="A920" t="s">
        <v>556</v>
      </c>
      <c r="B920" t="s">
        <v>4569</v>
      </c>
      <c r="C920" t="s">
        <v>262</v>
      </c>
      <c r="D920" t="s">
        <v>4570</v>
      </c>
      <c r="E920" t="s">
        <v>12033</v>
      </c>
      <c r="F920" t="s">
        <v>4571</v>
      </c>
      <c r="G920" t="s">
        <v>334</v>
      </c>
      <c r="I920" t="s">
        <v>461</v>
      </c>
      <c r="J920" t="s">
        <v>266</v>
      </c>
      <c r="K920" t="s">
        <v>4572</v>
      </c>
      <c r="L920" t="s">
        <v>4573</v>
      </c>
      <c r="M920" t="s">
        <v>555</v>
      </c>
      <c r="N920" t="s">
        <v>556</v>
      </c>
      <c r="O920">
        <v>1</v>
      </c>
      <c r="P920" t="s">
        <v>266</v>
      </c>
      <c r="Q920">
        <v>0.17</v>
      </c>
      <c r="S920">
        <v>1</v>
      </c>
      <c r="T920" s="108">
        <v>0.17</v>
      </c>
      <c r="U920">
        <v>1</v>
      </c>
      <c r="V920" t="s">
        <v>270</v>
      </c>
      <c r="W920" t="s">
        <v>167</v>
      </c>
      <c r="X920">
        <v>1</v>
      </c>
      <c r="Y920">
        <v>0</v>
      </c>
      <c r="Z920">
        <v>0</v>
      </c>
      <c r="AA920">
        <v>1</v>
      </c>
      <c r="AB920">
        <v>0</v>
      </c>
      <c r="AC920">
        <v>0</v>
      </c>
      <c r="AD920">
        <v>0</v>
      </c>
      <c r="AE920">
        <v>0</v>
      </c>
    </row>
    <row r="921" spans="1:31" x14ac:dyDescent="0.3">
      <c r="A921" t="s">
        <v>556</v>
      </c>
      <c r="B921" t="s">
        <v>4569</v>
      </c>
      <c r="C921" t="s">
        <v>262</v>
      </c>
      <c r="D921" t="s">
        <v>4570</v>
      </c>
      <c r="E921" t="s">
        <v>12033</v>
      </c>
      <c r="F921" t="s">
        <v>4571</v>
      </c>
      <c r="G921" t="s">
        <v>334</v>
      </c>
      <c r="I921" t="s">
        <v>461</v>
      </c>
      <c r="J921" t="s">
        <v>266</v>
      </c>
      <c r="K921" t="s">
        <v>4572</v>
      </c>
      <c r="L921" t="s">
        <v>4573</v>
      </c>
      <c r="M921" t="s">
        <v>557</v>
      </c>
      <c r="N921" t="s">
        <v>556</v>
      </c>
      <c r="O921">
        <v>2</v>
      </c>
      <c r="P921" t="s">
        <v>288</v>
      </c>
      <c r="Q921">
        <v>0.32</v>
      </c>
      <c r="S921">
        <v>1</v>
      </c>
      <c r="T921" s="108">
        <v>0.32</v>
      </c>
      <c r="U921">
        <v>1</v>
      </c>
      <c r="V921" t="s">
        <v>270</v>
      </c>
      <c r="W921" t="s">
        <v>167</v>
      </c>
      <c r="X921">
        <v>1</v>
      </c>
      <c r="Y921">
        <v>0</v>
      </c>
      <c r="Z921">
        <v>0</v>
      </c>
      <c r="AA921">
        <v>0</v>
      </c>
      <c r="AB921">
        <v>0</v>
      </c>
      <c r="AC921">
        <v>1</v>
      </c>
      <c r="AD921">
        <v>0</v>
      </c>
      <c r="AE921">
        <v>0</v>
      </c>
    </row>
    <row r="922" spans="1:31" x14ac:dyDescent="0.3">
      <c r="A922" t="s">
        <v>556</v>
      </c>
      <c r="B922" t="s">
        <v>4569</v>
      </c>
      <c r="C922" t="s">
        <v>262</v>
      </c>
      <c r="D922" t="s">
        <v>4570</v>
      </c>
      <c r="E922" t="s">
        <v>12033</v>
      </c>
      <c r="F922" t="s">
        <v>4571</v>
      </c>
      <c r="G922" t="s">
        <v>334</v>
      </c>
      <c r="I922" t="s">
        <v>461</v>
      </c>
      <c r="J922" t="s">
        <v>266</v>
      </c>
      <c r="K922" t="s">
        <v>4572</v>
      </c>
      <c r="L922" t="s">
        <v>4573</v>
      </c>
      <c r="M922" t="s">
        <v>557</v>
      </c>
      <c r="N922" t="s">
        <v>556</v>
      </c>
      <c r="O922">
        <v>17</v>
      </c>
      <c r="P922" t="s">
        <v>273</v>
      </c>
      <c r="Q922">
        <v>0.48</v>
      </c>
      <c r="S922">
        <v>1</v>
      </c>
      <c r="T922" s="108">
        <v>0.48</v>
      </c>
      <c r="U922">
        <v>1</v>
      </c>
      <c r="V922" t="s">
        <v>270</v>
      </c>
      <c r="W922" t="s">
        <v>167</v>
      </c>
      <c r="X922">
        <v>1</v>
      </c>
      <c r="Y922">
        <v>1</v>
      </c>
      <c r="Z922">
        <v>0</v>
      </c>
      <c r="AA922">
        <v>0</v>
      </c>
      <c r="AB922">
        <v>0</v>
      </c>
      <c r="AC922">
        <v>0</v>
      </c>
      <c r="AD922">
        <v>0</v>
      </c>
      <c r="AE922">
        <v>0</v>
      </c>
    </row>
    <row r="923" spans="1:31" x14ac:dyDescent="0.3">
      <c r="A923" t="s">
        <v>556</v>
      </c>
      <c r="B923" t="s">
        <v>3775</v>
      </c>
      <c r="C923" t="s">
        <v>262</v>
      </c>
      <c r="D923" t="s">
        <v>11533</v>
      </c>
      <c r="E923" t="s">
        <v>12192</v>
      </c>
      <c r="F923" t="s">
        <v>3776</v>
      </c>
      <c r="G923" t="s">
        <v>9364</v>
      </c>
      <c r="I923" t="s">
        <v>461</v>
      </c>
      <c r="J923" t="s">
        <v>266</v>
      </c>
      <c r="K923" t="s">
        <v>3777</v>
      </c>
      <c r="L923" t="s">
        <v>10676</v>
      </c>
      <c r="M923" t="s">
        <v>557</v>
      </c>
      <c r="N923" t="s">
        <v>556</v>
      </c>
      <c r="O923">
        <v>2</v>
      </c>
      <c r="P923" t="s">
        <v>288</v>
      </c>
      <c r="Q923">
        <v>0.32</v>
      </c>
      <c r="S923">
        <v>5</v>
      </c>
      <c r="T923" s="108">
        <v>1.6</v>
      </c>
      <c r="U923">
        <v>1</v>
      </c>
      <c r="V923" t="s">
        <v>270</v>
      </c>
      <c r="W923" t="s">
        <v>167</v>
      </c>
      <c r="X923">
        <v>5</v>
      </c>
      <c r="Y923">
        <v>0</v>
      </c>
      <c r="Z923">
        <v>5</v>
      </c>
      <c r="AA923">
        <v>0</v>
      </c>
      <c r="AB923">
        <v>0</v>
      </c>
      <c r="AC923">
        <v>0</v>
      </c>
      <c r="AD923">
        <v>0</v>
      </c>
      <c r="AE923">
        <v>0</v>
      </c>
    </row>
    <row r="924" spans="1:31" x14ac:dyDescent="0.3">
      <c r="A924" t="s">
        <v>556</v>
      </c>
      <c r="B924" t="s">
        <v>3775</v>
      </c>
      <c r="C924" t="s">
        <v>262</v>
      </c>
      <c r="D924" t="s">
        <v>11533</v>
      </c>
      <c r="E924" t="s">
        <v>12192</v>
      </c>
      <c r="F924" t="s">
        <v>3776</v>
      </c>
      <c r="G924" t="s">
        <v>9364</v>
      </c>
      <c r="I924" t="s">
        <v>461</v>
      </c>
      <c r="J924" t="s">
        <v>266</v>
      </c>
      <c r="K924" t="s">
        <v>3777</v>
      </c>
      <c r="L924" t="s">
        <v>10676</v>
      </c>
      <c r="M924" t="s">
        <v>555</v>
      </c>
      <c r="N924" t="s">
        <v>556</v>
      </c>
      <c r="O924">
        <v>1</v>
      </c>
      <c r="P924" t="s">
        <v>266</v>
      </c>
      <c r="Q924">
        <v>0.32</v>
      </c>
      <c r="S924">
        <v>2</v>
      </c>
      <c r="T924" s="108">
        <v>0.64</v>
      </c>
      <c r="U924">
        <v>1</v>
      </c>
      <c r="V924" t="s">
        <v>270</v>
      </c>
      <c r="W924" t="s">
        <v>167</v>
      </c>
      <c r="X924">
        <v>2</v>
      </c>
      <c r="Y924">
        <v>0</v>
      </c>
      <c r="Z924">
        <v>2</v>
      </c>
      <c r="AA924">
        <v>0</v>
      </c>
      <c r="AB924">
        <v>0</v>
      </c>
      <c r="AC924">
        <v>0</v>
      </c>
      <c r="AD924">
        <v>0</v>
      </c>
      <c r="AE924">
        <v>0</v>
      </c>
    </row>
    <row r="925" spans="1:31" x14ac:dyDescent="0.3">
      <c r="A925" t="s">
        <v>556</v>
      </c>
      <c r="B925" t="s">
        <v>3775</v>
      </c>
      <c r="C925" t="s">
        <v>262</v>
      </c>
      <c r="D925" t="s">
        <v>11533</v>
      </c>
      <c r="E925" t="s">
        <v>12192</v>
      </c>
      <c r="F925" t="s">
        <v>3776</v>
      </c>
      <c r="G925" t="s">
        <v>9364</v>
      </c>
      <c r="I925" t="s">
        <v>461</v>
      </c>
      <c r="J925" t="s">
        <v>266</v>
      </c>
      <c r="K925" t="s">
        <v>3777</v>
      </c>
      <c r="L925" t="s">
        <v>10676</v>
      </c>
      <c r="M925" t="s">
        <v>557</v>
      </c>
      <c r="N925" t="s">
        <v>556</v>
      </c>
      <c r="O925">
        <v>17</v>
      </c>
      <c r="P925" t="s">
        <v>273</v>
      </c>
      <c r="Q925">
        <v>0.48</v>
      </c>
      <c r="S925">
        <v>4</v>
      </c>
      <c r="T925" s="108">
        <v>1.92</v>
      </c>
      <c r="U925">
        <v>1</v>
      </c>
      <c r="V925" t="s">
        <v>270</v>
      </c>
      <c r="W925" t="s">
        <v>167</v>
      </c>
      <c r="X925">
        <v>4</v>
      </c>
      <c r="Y925">
        <v>4</v>
      </c>
      <c r="Z925">
        <v>0</v>
      </c>
      <c r="AA925">
        <v>0</v>
      </c>
      <c r="AB925">
        <v>0</v>
      </c>
      <c r="AC925">
        <v>0</v>
      </c>
      <c r="AD925">
        <v>0</v>
      </c>
      <c r="AE925">
        <v>0</v>
      </c>
    </row>
    <row r="926" spans="1:31" x14ac:dyDescent="0.3">
      <c r="A926" t="s">
        <v>556</v>
      </c>
      <c r="B926" t="s">
        <v>4067</v>
      </c>
      <c r="C926" t="s">
        <v>262</v>
      </c>
      <c r="D926" t="s">
        <v>8591</v>
      </c>
      <c r="E926" t="s">
        <v>12046</v>
      </c>
      <c r="F926" t="s">
        <v>2358</v>
      </c>
      <c r="G926" t="s">
        <v>645</v>
      </c>
      <c r="I926" t="s">
        <v>461</v>
      </c>
      <c r="J926" t="s">
        <v>266</v>
      </c>
      <c r="K926" t="s">
        <v>4068</v>
      </c>
      <c r="L926" t="s">
        <v>15682</v>
      </c>
      <c r="M926" t="s">
        <v>555</v>
      </c>
      <c r="N926" t="s">
        <v>556</v>
      </c>
      <c r="O926">
        <v>1</v>
      </c>
      <c r="P926" t="s">
        <v>282</v>
      </c>
      <c r="Q926">
        <v>4</v>
      </c>
      <c r="S926">
        <v>5</v>
      </c>
      <c r="T926" s="108">
        <v>20</v>
      </c>
      <c r="U926">
        <v>1</v>
      </c>
      <c r="V926" t="s">
        <v>270</v>
      </c>
      <c r="W926" t="s">
        <v>167</v>
      </c>
      <c r="X926">
        <v>1</v>
      </c>
      <c r="Y926">
        <v>1</v>
      </c>
      <c r="Z926">
        <v>1</v>
      </c>
      <c r="AA926">
        <v>1</v>
      </c>
      <c r="AB926">
        <v>0</v>
      </c>
      <c r="AC926">
        <v>1</v>
      </c>
      <c r="AD926">
        <v>1</v>
      </c>
      <c r="AE926">
        <v>0</v>
      </c>
    </row>
    <row r="927" spans="1:31" x14ac:dyDescent="0.3">
      <c r="A927" t="s">
        <v>556</v>
      </c>
      <c r="B927" t="s">
        <v>4067</v>
      </c>
      <c r="C927" t="s">
        <v>262</v>
      </c>
      <c r="D927" t="s">
        <v>8591</v>
      </c>
      <c r="E927" t="s">
        <v>12046</v>
      </c>
      <c r="F927" t="s">
        <v>2358</v>
      </c>
      <c r="G927" t="s">
        <v>645</v>
      </c>
      <c r="I927" t="s">
        <v>461</v>
      </c>
      <c r="J927" t="s">
        <v>266</v>
      </c>
      <c r="K927" t="s">
        <v>4068</v>
      </c>
      <c r="L927" t="s">
        <v>15682</v>
      </c>
      <c r="M927" t="s">
        <v>557</v>
      </c>
      <c r="N927" t="s">
        <v>556</v>
      </c>
      <c r="O927">
        <v>20</v>
      </c>
      <c r="P927" t="s">
        <v>425</v>
      </c>
      <c r="Q927">
        <v>0.32</v>
      </c>
      <c r="S927">
        <v>3</v>
      </c>
      <c r="T927" s="108">
        <v>0.96</v>
      </c>
      <c r="U927">
        <v>1</v>
      </c>
      <c r="V927" t="s">
        <v>270</v>
      </c>
      <c r="W927" t="s">
        <v>167</v>
      </c>
      <c r="X927">
        <v>1</v>
      </c>
      <c r="Y927">
        <v>1</v>
      </c>
      <c r="Z927">
        <v>0</v>
      </c>
      <c r="AA927">
        <v>1</v>
      </c>
      <c r="AB927">
        <v>0</v>
      </c>
      <c r="AC927">
        <v>1</v>
      </c>
      <c r="AD927">
        <v>0</v>
      </c>
      <c r="AE927">
        <v>0</v>
      </c>
    </row>
    <row r="928" spans="1:31" x14ac:dyDescent="0.3">
      <c r="A928" t="s">
        <v>556</v>
      </c>
      <c r="B928" t="s">
        <v>4067</v>
      </c>
      <c r="C928" t="s">
        <v>262</v>
      </c>
      <c r="D928" t="s">
        <v>8591</v>
      </c>
      <c r="E928" t="s">
        <v>12046</v>
      </c>
      <c r="F928" t="s">
        <v>2358</v>
      </c>
      <c r="G928" t="s">
        <v>645</v>
      </c>
      <c r="I928" t="s">
        <v>461</v>
      </c>
      <c r="J928" t="s">
        <v>266</v>
      </c>
      <c r="K928" t="s">
        <v>4068</v>
      </c>
      <c r="L928" t="s">
        <v>15682</v>
      </c>
      <c r="M928" t="s">
        <v>557</v>
      </c>
      <c r="N928" t="s">
        <v>556</v>
      </c>
      <c r="O928">
        <v>2</v>
      </c>
      <c r="P928" t="s">
        <v>272</v>
      </c>
      <c r="Q928">
        <v>2</v>
      </c>
      <c r="S928">
        <v>6</v>
      </c>
      <c r="T928" s="108">
        <v>12</v>
      </c>
      <c r="U928">
        <v>1</v>
      </c>
      <c r="V928" t="s">
        <v>270</v>
      </c>
      <c r="W928" t="s">
        <v>167</v>
      </c>
      <c r="X928">
        <v>1</v>
      </c>
      <c r="Y928">
        <v>1</v>
      </c>
      <c r="Z928">
        <v>1</v>
      </c>
      <c r="AA928">
        <v>1</v>
      </c>
      <c r="AB928">
        <v>1</v>
      </c>
      <c r="AC928">
        <v>1</v>
      </c>
      <c r="AD928">
        <v>1</v>
      </c>
      <c r="AE928">
        <v>0</v>
      </c>
    </row>
    <row r="929" spans="1:31" x14ac:dyDescent="0.3">
      <c r="A929" t="s">
        <v>556</v>
      </c>
      <c r="B929" t="s">
        <v>8093</v>
      </c>
      <c r="C929" t="s">
        <v>262</v>
      </c>
      <c r="D929" t="s">
        <v>8094</v>
      </c>
      <c r="E929" t="s">
        <v>12027</v>
      </c>
      <c r="F929" t="s">
        <v>8095</v>
      </c>
      <c r="G929" t="s">
        <v>2967</v>
      </c>
      <c r="I929" t="s">
        <v>461</v>
      </c>
      <c r="J929" t="s">
        <v>266</v>
      </c>
      <c r="K929" t="s">
        <v>8091</v>
      </c>
      <c r="L929" t="s">
        <v>3282</v>
      </c>
      <c r="M929" t="s">
        <v>555</v>
      </c>
      <c r="N929" t="s">
        <v>556</v>
      </c>
      <c r="O929">
        <v>1</v>
      </c>
      <c r="P929" t="s">
        <v>282</v>
      </c>
      <c r="Q929">
        <v>3</v>
      </c>
      <c r="S929">
        <v>2</v>
      </c>
      <c r="T929" s="108">
        <v>6</v>
      </c>
      <c r="U929">
        <v>1</v>
      </c>
      <c r="V929" t="s">
        <v>270</v>
      </c>
      <c r="W929" t="s">
        <v>167</v>
      </c>
      <c r="X929">
        <v>1</v>
      </c>
      <c r="Y929">
        <v>1</v>
      </c>
      <c r="Z929">
        <v>0</v>
      </c>
      <c r="AA929">
        <v>0</v>
      </c>
      <c r="AB929">
        <v>1</v>
      </c>
      <c r="AC929">
        <v>0</v>
      </c>
      <c r="AD929">
        <v>0</v>
      </c>
      <c r="AE929">
        <v>0</v>
      </c>
    </row>
    <row r="930" spans="1:31" x14ac:dyDescent="0.3">
      <c r="A930" t="s">
        <v>556</v>
      </c>
      <c r="B930" t="s">
        <v>8093</v>
      </c>
      <c r="C930" t="s">
        <v>262</v>
      </c>
      <c r="D930" t="s">
        <v>8094</v>
      </c>
      <c r="E930" t="s">
        <v>12027</v>
      </c>
      <c r="F930" t="s">
        <v>8095</v>
      </c>
      <c r="G930" t="s">
        <v>2967</v>
      </c>
      <c r="I930" t="s">
        <v>461</v>
      </c>
      <c r="J930" t="s">
        <v>266</v>
      </c>
      <c r="K930" t="s">
        <v>8091</v>
      </c>
      <c r="L930" t="s">
        <v>3282</v>
      </c>
      <c r="M930" t="s">
        <v>557</v>
      </c>
      <c r="N930" t="s">
        <v>556</v>
      </c>
      <c r="O930">
        <v>2</v>
      </c>
      <c r="P930" t="s">
        <v>272</v>
      </c>
      <c r="Q930">
        <v>1</v>
      </c>
      <c r="S930">
        <v>3</v>
      </c>
      <c r="T930" s="108">
        <v>3</v>
      </c>
      <c r="U930">
        <v>1</v>
      </c>
      <c r="V930" t="s">
        <v>270</v>
      </c>
      <c r="W930" t="s">
        <v>167</v>
      </c>
      <c r="X930">
        <v>1</v>
      </c>
      <c r="Y930">
        <v>1</v>
      </c>
      <c r="Z930">
        <v>0</v>
      </c>
      <c r="AA930">
        <v>1</v>
      </c>
      <c r="AB930">
        <v>0</v>
      </c>
      <c r="AC930">
        <v>1</v>
      </c>
      <c r="AD930">
        <v>0</v>
      </c>
      <c r="AE930">
        <v>0</v>
      </c>
    </row>
    <row r="931" spans="1:31" x14ac:dyDescent="0.3">
      <c r="A931" t="s">
        <v>556</v>
      </c>
      <c r="B931" t="s">
        <v>8093</v>
      </c>
      <c r="C931" t="s">
        <v>262</v>
      </c>
      <c r="D931" t="s">
        <v>8094</v>
      </c>
      <c r="E931" t="s">
        <v>12027</v>
      </c>
      <c r="F931" t="s">
        <v>8095</v>
      </c>
      <c r="G931" t="s">
        <v>2967</v>
      </c>
      <c r="I931" t="s">
        <v>461</v>
      </c>
      <c r="J931" t="s">
        <v>266</v>
      </c>
      <c r="K931" t="s">
        <v>8091</v>
      </c>
      <c r="L931" t="s">
        <v>3282</v>
      </c>
      <c r="M931" t="s">
        <v>557</v>
      </c>
      <c r="N931" t="s">
        <v>556</v>
      </c>
      <c r="O931">
        <v>17</v>
      </c>
      <c r="P931" t="s">
        <v>273</v>
      </c>
      <c r="Q931">
        <v>0.32</v>
      </c>
      <c r="S931">
        <v>1</v>
      </c>
      <c r="T931" s="108">
        <v>0.32</v>
      </c>
      <c r="U931">
        <v>1</v>
      </c>
      <c r="V931" t="s">
        <v>270</v>
      </c>
      <c r="W931" t="s">
        <v>167</v>
      </c>
      <c r="X931">
        <v>1</v>
      </c>
      <c r="Y931">
        <v>1</v>
      </c>
      <c r="Z931">
        <v>0</v>
      </c>
      <c r="AA931">
        <v>0</v>
      </c>
      <c r="AB931">
        <v>0</v>
      </c>
      <c r="AC931">
        <v>0</v>
      </c>
      <c r="AD931">
        <v>0</v>
      </c>
      <c r="AE931">
        <v>0</v>
      </c>
    </row>
    <row r="932" spans="1:31" x14ac:dyDescent="0.3">
      <c r="A932" t="s">
        <v>16686</v>
      </c>
      <c r="B932" t="s">
        <v>2418</v>
      </c>
      <c r="C932" t="s">
        <v>274</v>
      </c>
      <c r="D932" t="s">
        <v>158</v>
      </c>
      <c r="E932" t="s">
        <v>17139</v>
      </c>
      <c r="F932" t="s">
        <v>2419</v>
      </c>
      <c r="G932" t="s">
        <v>2319</v>
      </c>
      <c r="I932" t="s">
        <v>461</v>
      </c>
      <c r="J932" t="s">
        <v>266</v>
      </c>
      <c r="K932" t="s">
        <v>2323</v>
      </c>
      <c r="L932" t="s">
        <v>2420</v>
      </c>
      <c r="M932" t="s">
        <v>3372</v>
      </c>
      <c r="N932" t="s">
        <v>16686</v>
      </c>
      <c r="O932">
        <v>3</v>
      </c>
      <c r="P932" t="s">
        <v>388</v>
      </c>
      <c r="Q932">
        <v>15</v>
      </c>
      <c r="R932" t="s">
        <v>389</v>
      </c>
      <c r="S932">
        <v>1</v>
      </c>
      <c r="T932" s="108">
        <v>15</v>
      </c>
      <c r="U932">
        <v>3</v>
      </c>
      <c r="V932" t="s">
        <v>270</v>
      </c>
      <c r="W932" t="s">
        <v>167</v>
      </c>
      <c r="X932">
        <v>1</v>
      </c>
      <c r="Y932">
        <v>0</v>
      </c>
      <c r="Z932">
        <v>1</v>
      </c>
      <c r="AA932">
        <v>0</v>
      </c>
      <c r="AB932">
        <v>0</v>
      </c>
      <c r="AC932">
        <v>0</v>
      </c>
      <c r="AD932">
        <v>0</v>
      </c>
      <c r="AE932">
        <v>0</v>
      </c>
    </row>
    <row r="933" spans="1:31" x14ac:dyDescent="0.3">
      <c r="A933" t="s">
        <v>556</v>
      </c>
      <c r="B933" t="s">
        <v>8148</v>
      </c>
      <c r="C933" t="s">
        <v>262</v>
      </c>
      <c r="D933" t="s">
        <v>8149</v>
      </c>
      <c r="E933" t="s">
        <v>15916</v>
      </c>
      <c r="G933" t="s">
        <v>9382</v>
      </c>
      <c r="I933" t="s">
        <v>461</v>
      </c>
      <c r="J933" t="s">
        <v>266</v>
      </c>
      <c r="K933" t="s">
        <v>658</v>
      </c>
      <c r="L933" t="s">
        <v>11532</v>
      </c>
      <c r="M933" t="s">
        <v>555</v>
      </c>
      <c r="N933" t="s">
        <v>556</v>
      </c>
      <c r="O933">
        <v>1</v>
      </c>
      <c r="P933" t="s">
        <v>266</v>
      </c>
      <c r="Q933">
        <v>0.17</v>
      </c>
      <c r="S933">
        <v>1</v>
      </c>
      <c r="T933" s="108">
        <v>0.17</v>
      </c>
      <c r="U933">
        <v>1</v>
      </c>
      <c r="V933" t="s">
        <v>270</v>
      </c>
      <c r="W933" t="s">
        <v>167</v>
      </c>
      <c r="X933">
        <v>1</v>
      </c>
      <c r="Y933">
        <v>1</v>
      </c>
      <c r="Z933">
        <v>0</v>
      </c>
      <c r="AA933">
        <v>0</v>
      </c>
      <c r="AB933">
        <v>0</v>
      </c>
      <c r="AC933">
        <v>0</v>
      </c>
      <c r="AD933">
        <v>0</v>
      </c>
      <c r="AE933">
        <v>0</v>
      </c>
    </row>
    <row r="934" spans="1:31" x14ac:dyDescent="0.3">
      <c r="A934" t="s">
        <v>556</v>
      </c>
      <c r="B934" t="s">
        <v>8148</v>
      </c>
      <c r="C934" t="s">
        <v>262</v>
      </c>
      <c r="D934" t="s">
        <v>8149</v>
      </c>
      <c r="E934" t="s">
        <v>15916</v>
      </c>
      <c r="G934" t="s">
        <v>9382</v>
      </c>
      <c r="I934" t="s">
        <v>461</v>
      </c>
      <c r="J934" t="s">
        <v>266</v>
      </c>
      <c r="K934" t="s">
        <v>658</v>
      </c>
      <c r="L934" t="s">
        <v>11532</v>
      </c>
      <c r="M934" t="s">
        <v>557</v>
      </c>
      <c r="N934" t="s">
        <v>556</v>
      </c>
      <c r="O934">
        <v>2</v>
      </c>
      <c r="P934" t="s">
        <v>288</v>
      </c>
      <c r="Q934">
        <v>0.17</v>
      </c>
      <c r="S934">
        <v>1</v>
      </c>
      <c r="T934" s="108">
        <v>0.17</v>
      </c>
      <c r="U934">
        <v>1</v>
      </c>
      <c r="V934" t="s">
        <v>270</v>
      </c>
      <c r="W934" t="s">
        <v>167</v>
      </c>
      <c r="X934">
        <v>1</v>
      </c>
      <c r="Y934">
        <v>1</v>
      </c>
      <c r="Z934">
        <v>0</v>
      </c>
      <c r="AA934">
        <v>0</v>
      </c>
      <c r="AB934">
        <v>0</v>
      </c>
      <c r="AC934">
        <v>0</v>
      </c>
      <c r="AD934">
        <v>0</v>
      </c>
      <c r="AE934">
        <v>0</v>
      </c>
    </row>
    <row r="935" spans="1:31" x14ac:dyDescent="0.3">
      <c r="A935" t="s">
        <v>556</v>
      </c>
      <c r="B935" t="s">
        <v>8148</v>
      </c>
      <c r="C935" t="s">
        <v>262</v>
      </c>
      <c r="D935" t="s">
        <v>8149</v>
      </c>
      <c r="E935" t="s">
        <v>15916</v>
      </c>
      <c r="G935" t="s">
        <v>9382</v>
      </c>
      <c r="I935" t="s">
        <v>461</v>
      </c>
      <c r="J935" t="s">
        <v>266</v>
      </c>
      <c r="K935" t="s">
        <v>658</v>
      </c>
      <c r="L935" t="s">
        <v>11532</v>
      </c>
      <c r="M935" t="s">
        <v>557</v>
      </c>
      <c r="N935" t="s">
        <v>556</v>
      </c>
      <c r="O935">
        <v>2</v>
      </c>
      <c r="P935" t="s">
        <v>288</v>
      </c>
      <c r="Q935">
        <v>0.32</v>
      </c>
      <c r="S935">
        <v>1</v>
      </c>
      <c r="T935" s="108">
        <v>0.32</v>
      </c>
      <c r="U935">
        <v>1</v>
      </c>
      <c r="V935" t="s">
        <v>270</v>
      </c>
      <c r="W935" t="s">
        <v>167</v>
      </c>
      <c r="X935">
        <v>1</v>
      </c>
      <c r="Y935">
        <v>1</v>
      </c>
      <c r="Z935">
        <v>0</v>
      </c>
      <c r="AA935">
        <v>0</v>
      </c>
      <c r="AB935">
        <v>0</v>
      </c>
      <c r="AC935">
        <v>0</v>
      </c>
      <c r="AD935">
        <v>0</v>
      </c>
      <c r="AE935">
        <v>0</v>
      </c>
    </row>
    <row r="936" spans="1:31" x14ac:dyDescent="0.3">
      <c r="A936" t="s">
        <v>16686</v>
      </c>
      <c r="B936" t="s">
        <v>8469</v>
      </c>
      <c r="C936" t="s">
        <v>262</v>
      </c>
      <c r="D936" t="s">
        <v>16942</v>
      </c>
      <c r="E936" t="s">
        <v>17135</v>
      </c>
      <c r="F936" t="s">
        <v>7327</v>
      </c>
      <c r="G936" t="s">
        <v>7323</v>
      </c>
      <c r="I936" t="s">
        <v>461</v>
      </c>
      <c r="J936" t="s">
        <v>266</v>
      </c>
      <c r="K936" t="s">
        <v>7324</v>
      </c>
      <c r="L936" t="s">
        <v>8470</v>
      </c>
      <c r="M936" t="s">
        <v>3372</v>
      </c>
      <c r="N936" t="s">
        <v>16686</v>
      </c>
      <c r="O936">
        <v>3</v>
      </c>
      <c r="P936" t="s">
        <v>388</v>
      </c>
      <c r="Q936">
        <v>30</v>
      </c>
      <c r="R936" t="s">
        <v>389</v>
      </c>
      <c r="S936">
        <v>0</v>
      </c>
      <c r="T936" s="108">
        <v>0</v>
      </c>
      <c r="U936">
        <v>0</v>
      </c>
      <c r="W936" t="s">
        <v>171</v>
      </c>
      <c r="X936">
        <v>1</v>
      </c>
      <c r="Y936">
        <v>0</v>
      </c>
      <c r="Z936">
        <v>0</v>
      </c>
      <c r="AA936">
        <v>0</v>
      </c>
      <c r="AB936">
        <v>0</v>
      </c>
      <c r="AC936">
        <v>0</v>
      </c>
      <c r="AD936">
        <v>0</v>
      </c>
      <c r="AE936">
        <v>0</v>
      </c>
    </row>
    <row r="937" spans="1:31" x14ac:dyDescent="0.3">
      <c r="A937" t="s">
        <v>556</v>
      </c>
      <c r="B937" t="s">
        <v>16406</v>
      </c>
      <c r="C937" t="s">
        <v>16407</v>
      </c>
      <c r="D937" t="s">
        <v>16408</v>
      </c>
      <c r="E937" t="s">
        <v>16409</v>
      </c>
      <c r="F937" t="s">
        <v>8006</v>
      </c>
      <c r="G937" t="s">
        <v>2319</v>
      </c>
      <c r="I937" t="s">
        <v>461</v>
      </c>
      <c r="J937" t="s">
        <v>266</v>
      </c>
      <c r="K937" t="s">
        <v>16410</v>
      </c>
      <c r="L937" t="s">
        <v>16411</v>
      </c>
      <c r="M937" t="s">
        <v>557</v>
      </c>
      <c r="N937" t="s">
        <v>556</v>
      </c>
      <c r="O937">
        <v>25</v>
      </c>
      <c r="P937" t="s">
        <v>273</v>
      </c>
      <c r="Q937">
        <v>0.48</v>
      </c>
      <c r="S937">
        <v>5</v>
      </c>
      <c r="T937" s="108">
        <v>2.4</v>
      </c>
      <c r="U937">
        <v>1</v>
      </c>
      <c r="V937" t="s">
        <v>270</v>
      </c>
      <c r="W937" t="s">
        <v>167</v>
      </c>
      <c r="X937">
        <v>5</v>
      </c>
      <c r="Y937">
        <v>5</v>
      </c>
      <c r="Z937">
        <v>0</v>
      </c>
      <c r="AA937">
        <v>0</v>
      </c>
      <c r="AB937">
        <v>0</v>
      </c>
      <c r="AC937">
        <v>0</v>
      </c>
      <c r="AD937">
        <v>0</v>
      </c>
      <c r="AE937">
        <v>0</v>
      </c>
    </row>
    <row r="938" spans="1:31" x14ac:dyDescent="0.3">
      <c r="A938" t="s">
        <v>556</v>
      </c>
      <c r="B938" t="s">
        <v>3857</v>
      </c>
      <c r="C938" t="s">
        <v>262</v>
      </c>
      <c r="D938" t="s">
        <v>3858</v>
      </c>
      <c r="E938" t="s">
        <v>12203</v>
      </c>
      <c r="F938" t="s">
        <v>3855</v>
      </c>
      <c r="G938" t="s">
        <v>2307</v>
      </c>
      <c r="I938" t="s">
        <v>461</v>
      </c>
      <c r="J938" t="s">
        <v>266</v>
      </c>
      <c r="K938" t="s">
        <v>3859</v>
      </c>
      <c r="L938" t="s">
        <v>3860</v>
      </c>
      <c r="M938" t="s">
        <v>555</v>
      </c>
      <c r="N938" t="s">
        <v>556</v>
      </c>
      <c r="O938">
        <v>1</v>
      </c>
      <c r="P938" t="s">
        <v>266</v>
      </c>
      <c r="Q938">
        <v>0.48</v>
      </c>
      <c r="S938">
        <v>1</v>
      </c>
      <c r="T938" s="108">
        <v>0.48</v>
      </c>
      <c r="U938">
        <v>1</v>
      </c>
      <c r="V938" t="s">
        <v>270</v>
      </c>
      <c r="W938" t="s">
        <v>167</v>
      </c>
      <c r="X938">
        <v>1</v>
      </c>
      <c r="Y938">
        <v>0</v>
      </c>
      <c r="Z938">
        <v>0</v>
      </c>
      <c r="AA938">
        <v>1</v>
      </c>
      <c r="AB938">
        <v>0</v>
      </c>
      <c r="AC938">
        <v>0</v>
      </c>
      <c r="AD938">
        <v>0</v>
      </c>
      <c r="AE938">
        <v>0</v>
      </c>
    </row>
    <row r="939" spans="1:31" x14ac:dyDescent="0.3">
      <c r="A939" t="s">
        <v>556</v>
      </c>
      <c r="B939" t="s">
        <v>3857</v>
      </c>
      <c r="C939" t="s">
        <v>262</v>
      </c>
      <c r="D939" t="s">
        <v>3858</v>
      </c>
      <c r="E939" t="s">
        <v>12203</v>
      </c>
      <c r="F939" t="s">
        <v>3855</v>
      </c>
      <c r="G939" t="s">
        <v>2307</v>
      </c>
      <c r="I939" t="s">
        <v>461</v>
      </c>
      <c r="J939" t="s">
        <v>266</v>
      </c>
      <c r="K939" t="s">
        <v>3859</v>
      </c>
      <c r="L939" t="s">
        <v>3860</v>
      </c>
      <c r="M939" t="s">
        <v>557</v>
      </c>
      <c r="N939" t="s">
        <v>556</v>
      </c>
      <c r="O939">
        <v>2</v>
      </c>
      <c r="P939" t="s">
        <v>288</v>
      </c>
      <c r="Q939">
        <v>0.48</v>
      </c>
      <c r="S939">
        <v>1</v>
      </c>
      <c r="T939" s="108">
        <v>0.48</v>
      </c>
      <c r="U939">
        <v>1</v>
      </c>
      <c r="V939" t="s">
        <v>270</v>
      </c>
      <c r="W939" t="s">
        <v>167</v>
      </c>
      <c r="X939">
        <v>1</v>
      </c>
      <c r="Y939">
        <v>0</v>
      </c>
      <c r="Z939">
        <v>0</v>
      </c>
      <c r="AA939">
        <v>0</v>
      </c>
      <c r="AB939">
        <v>0</v>
      </c>
      <c r="AC939">
        <v>1</v>
      </c>
      <c r="AD939">
        <v>0</v>
      </c>
      <c r="AE939">
        <v>0</v>
      </c>
    </row>
    <row r="940" spans="1:31" x14ac:dyDescent="0.3">
      <c r="A940" t="s">
        <v>556</v>
      </c>
      <c r="B940" t="s">
        <v>4670</v>
      </c>
      <c r="C940" t="s">
        <v>262</v>
      </c>
      <c r="D940" t="s">
        <v>4671</v>
      </c>
      <c r="E940" t="s">
        <v>12060</v>
      </c>
      <c r="F940" t="s">
        <v>4672</v>
      </c>
      <c r="G940" t="s">
        <v>645</v>
      </c>
      <c r="I940" t="s">
        <v>461</v>
      </c>
      <c r="J940" t="s">
        <v>266</v>
      </c>
      <c r="K940" t="s">
        <v>4673</v>
      </c>
      <c r="L940" t="s">
        <v>9252</v>
      </c>
      <c r="M940" t="s">
        <v>555</v>
      </c>
      <c r="N940" t="s">
        <v>556</v>
      </c>
      <c r="O940">
        <v>1</v>
      </c>
      <c r="P940" t="s">
        <v>282</v>
      </c>
      <c r="Q940">
        <v>3</v>
      </c>
      <c r="S940">
        <v>1</v>
      </c>
      <c r="T940" s="108">
        <v>3</v>
      </c>
      <c r="U940">
        <v>1</v>
      </c>
      <c r="V940" t="s">
        <v>270</v>
      </c>
      <c r="W940" t="s">
        <v>167</v>
      </c>
      <c r="X940">
        <v>1</v>
      </c>
      <c r="Y940">
        <v>0</v>
      </c>
      <c r="Z940">
        <v>0</v>
      </c>
      <c r="AA940">
        <v>1</v>
      </c>
      <c r="AB940">
        <v>0</v>
      </c>
      <c r="AC940">
        <v>0</v>
      </c>
      <c r="AD940">
        <v>0</v>
      </c>
      <c r="AE940">
        <v>0</v>
      </c>
    </row>
    <row r="941" spans="1:31" x14ac:dyDescent="0.3">
      <c r="A941" t="s">
        <v>556</v>
      </c>
      <c r="B941" t="s">
        <v>4670</v>
      </c>
      <c r="C941" t="s">
        <v>262</v>
      </c>
      <c r="D941" t="s">
        <v>4671</v>
      </c>
      <c r="E941" t="s">
        <v>12060</v>
      </c>
      <c r="F941" t="s">
        <v>4672</v>
      </c>
      <c r="G941" t="s">
        <v>645</v>
      </c>
      <c r="I941" t="s">
        <v>461</v>
      </c>
      <c r="J941" t="s">
        <v>266</v>
      </c>
      <c r="K941" t="s">
        <v>4673</v>
      </c>
      <c r="L941" t="s">
        <v>9252</v>
      </c>
      <c r="M941" t="s">
        <v>557</v>
      </c>
      <c r="N941" t="s">
        <v>556</v>
      </c>
      <c r="O941">
        <v>2</v>
      </c>
      <c r="P941" t="s">
        <v>272</v>
      </c>
      <c r="Q941">
        <v>1</v>
      </c>
      <c r="S941">
        <v>1</v>
      </c>
      <c r="T941" s="108">
        <v>1</v>
      </c>
      <c r="U941">
        <v>1</v>
      </c>
      <c r="V941" t="s">
        <v>270</v>
      </c>
      <c r="W941" t="s">
        <v>167</v>
      </c>
      <c r="X941">
        <v>1</v>
      </c>
      <c r="Y941">
        <v>0</v>
      </c>
      <c r="Z941">
        <v>0</v>
      </c>
      <c r="AA941">
        <v>1</v>
      </c>
      <c r="AB941">
        <v>0</v>
      </c>
      <c r="AC941">
        <v>0</v>
      </c>
      <c r="AD941">
        <v>0</v>
      </c>
      <c r="AE941">
        <v>0</v>
      </c>
    </row>
    <row r="942" spans="1:31" x14ac:dyDescent="0.3">
      <c r="A942" t="s">
        <v>556</v>
      </c>
      <c r="B942" t="s">
        <v>4670</v>
      </c>
      <c r="C942" t="s">
        <v>262</v>
      </c>
      <c r="D942" t="s">
        <v>4671</v>
      </c>
      <c r="E942" t="s">
        <v>12060</v>
      </c>
      <c r="F942" t="s">
        <v>4672</v>
      </c>
      <c r="G942" t="s">
        <v>645</v>
      </c>
      <c r="I942" t="s">
        <v>461</v>
      </c>
      <c r="J942" t="s">
        <v>266</v>
      </c>
      <c r="K942" t="s">
        <v>4673</v>
      </c>
      <c r="L942" t="s">
        <v>9252</v>
      </c>
      <c r="M942" t="s">
        <v>557</v>
      </c>
      <c r="N942" t="s">
        <v>556</v>
      </c>
      <c r="O942">
        <v>27</v>
      </c>
      <c r="P942" t="s">
        <v>273</v>
      </c>
      <c r="Q942">
        <v>0.48</v>
      </c>
      <c r="S942">
        <v>1</v>
      </c>
      <c r="T942" s="108">
        <v>0.48</v>
      </c>
      <c r="U942">
        <v>1</v>
      </c>
      <c r="V942" t="s">
        <v>270</v>
      </c>
      <c r="W942" t="s">
        <v>167</v>
      </c>
      <c r="X942">
        <v>1</v>
      </c>
      <c r="Y942">
        <v>1</v>
      </c>
      <c r="Z942">
        <v>0</v>
      </c>
      <c r="AA942">
        <v>0</v>
      </c>
      <c r="AB942">
        <v>0</v>
      </c>
      <c r="AC942">
        <v>0</v>
      </c>
      <c r="AD942">
        <v>0</v>
      </c>
      <c r="AE942">
        <v>0</v>
      </c>
    </row>
    <row r="943" spans="1:31" x14ac:dyDescent="0.3">
      <c r="A943" t="s">
        <v>556</v>
      </c>
      <c r="B943" t="s">
        <v>11645</v>
      </c>
      <c r="C943" t="s">
        <v>274</v>
      </c>
      <c r="D943" t="s">
        <v>11646</v>
      </c>
      <c r="E943" t="s">
        <v>12099</v>
      </c>
      <c r="F943" t="s">
        <v>2194</v>
      </c>
      <c r="G943" t="s">
        <v>11613</v>
      </c>
      <c r="I943" t="s">
        <v>461</v>
      </c>
      <c r="J943" t="s">
        <v>266</v>
      </c>
      <c r="K943" t="s">
        <v>11647</v>
      </c>
      <c r="L943" t="s">
        <v>15477</v>
      </c>
      <c r="M943" t="s">
        <v>555</v>
      </c>
      <c r="N943" t="s">
        <v>556</v>
      </c>
      <c r="O943">
        <v>1</v>
      </c>
      <c r="P943" t="s">
        <v>282</v>
      </c>
      <c r="Q943">
        <v>2</v>
      </c>
      <c r="S943">
        <v>1</v>
      </c>
      <c r="T943" s="108">
        <v>2</v>
      </c>
      <c r="U943">
        <v>1</v>
      </c>
      <c r="V943" t="s">
        <v>270</v>
      </c>
      <c r="W943" t="s">
        <v>167</v>
      </c>
      <c r="X943">
        <v>1</v>
      </c>
      <c r="Y943">
        <v>0</v>
      </c>
      <c r="Z943">
        <v>1</v>
      </c>
      <c r="AA943">
        <v>0</v>
      </c>
      <c r="AB943">
        <v>0</v>
      </c>
      <c r="AC943">
        <v>0</v>
      </c>
      <c r="AD943">
        <v>0</v>
      </c>
      <c r="AE943">
        <v>0</v>
      </c>
    </row>
    <row r="944" spans="1:31" x14ac:dyDescent="0.3">
      <c r="A944" t="s">
        <v>556</v>
      </c>
      <c r="B944" t="s">
        <v>11645</v>
      </c>
      <c r="C944" t="s">
        <v>274</v>
      </c>
      <c r="D944" t="s">
        <v>11646</v>
      </c>
      <c r="E944" t="s">
        <v>12099</v>
      </c>
      <c r="F944" t="s">
        <v>2194</v>
      </c>
      <c r="G944" t="s">
        <v>11613</v>
      </c>
      <c r="I944" t="s">
        <v>461</v>
      </c>
      <c r="J944" t="s">
        <v>266</v>
      </c>
      <c r="K944" t="s">
        <v>11647</v>
      </c>
      <c r="L944" t="s">
        <v>15477</v>
      </c>
      <c r="M944" t="s">
        <v>557</v>
      </c>
      <c r="N944" t="s">
        <v>556</v>
      </c>
      <c r="O944">
        <v>2</v>
      </c>
      <c r="P944" t="s">
        <v>272</v>
      </c>
      <c r="Q944">
        <v>2</v>
      </c>
      <c r="S944">
        <v>1</v>
      </c>
      <c r="T944" s="108">
        <v>2</v>
      </c>
      <c r="U944">
        <v>1</v>
      </c>
      <c r="V944" t="s">
        <v>270</v>
      </c>
      <c r="W944" t="s">
        <v>167</v>
      </c>
      <c r="X944">
        <v>1</v>
      </c>
      <c r="Y944">
        <v>0</v>
      </c>
      <c r="Z944">
        <v>1</v>
      </c>
      <c r="AA944">
        <v>0</v>
      </c>
      <c r="AB944">
        <v>0</v>
      </c>
      <c r="AC944">
        <v>0</v>
      </c>
      <c r="AD944">
        <v>0</v>
      </c>
      <c r="AE944">
        <v>0</v>
      </c>
    </row>
    <row r="945" spans="1:31" x14ac:dyDescent="0.3">
      <c r="A945" t="s">
        <v>556</v>
      </c>
      <c r="B945" t="s">
        <v>11645</v>
      </c>
      <c r="C945" t="s">
        <v>274</v>
      </c>
      <c r="D945" t="s">
        <v>11646</v>
      </c>
      <c r="E945" t="s">
        <v>12099</v>
      </c>
      <c r="F945" t="s">
        <v>2194</v>
      </c>
      <c r="G945" t="s">
        <v>11613</v>
      </c>
      <c r="I945" t="s">
        <v>461</v>
      </c>
      <c r="J945" t="s">
        <v>266</v>
      </c>
      <c r="K945" t="s">
        <v>11647</v>
      </c>
      <c r="L945" t="s">
        <v>15477</v>
      </c>
      <c r="M945" t="s">
        <v>557</v>
      </c>
      <c r="N945" t="s">
        <v>556</v>
      </c>
      <c r="O945">
        <v>17</v>
      </c>
      <c r="P945" t="s">
        <v>273</v>
      </c>
      <c r="Q945">
        <v>0.48</v>
      </c>
      <c r="S945">
        <v>3</v>
      </c>
      <c r="T945" s="108">
        <v>1.44</v>
      </c>
      <c r="U945">
        <v>1</v>
      </c>
      <c r="V945" t="s">
        <v>270</v>
      </c>
      <c r="W945" t="s">
        <v>167</v>
      </c>
      <c r="X945">
        <v>3</v>
      </c>
      <c r="Y945">
        <v>0</v>
      </c>
      <c r="Z945">
        <v>0</v>
      </c>
      <c r="AA945">
        <v>3</v>
      </c>
      <c r="AB945">
        <v>0</v>
      </c>
      <c r="AC945">
        <v>0</v>
      </c>
      <c r="AD945">
        <v>0</v>
      </c>
      <c r="AE945">
        <v>0</v>
      </c>
    </row>
    <row r="946" spans="1:31" x14ac:dyDescent="0.3">
      <c r="A946" t="s">
        <v>556</v>
      </c>
      <c r="B946" t="s">
        <v>8161</v>
      </c>
      <c r="C946" t="s">
        <v>262</v>
      </c>
      <c r="D946" t="s">
        <v>8162</v>
      </c>
      <c r="E946" t="s">
        <v>15909</v>
      </c>
      <c r="G946" t="s">
        <v>9288</v>
      </c>
      <c r="I946" t="s">
        <v>461</v>
      </c>
      <c r="J946" t="s">
        <v>266</v>
      </c>
      <c r="K946" t="s">
        <v>658</v>
      </c>
      <c r="L946" t="s">
        <v>17561</v>
      </c>
      <c r="M946" t="s">
        <v>555</v>
      </c>
      <c r="N946" t="s">
        <v>556</v>
      </c>
      <c r="O946">
        <v>1</v>
      </c>
      <c r="P946" t="s">
        <v>266</v>
      </c>
      <c r="Q946">
        <v>0.17</v>
      </c>
      <c r="S946">
        <v>1</v>
      </c>
      <c r="T946" s="108">
        <v>0.17</v>
      </c>
      <c r="U946">
        <v>1</v>
      </c>
      <c r="V946" t="s">
        <v>270</v>
      </c>
      <c r="W946" t="s">
        <v>167</v>
      </c>
      <c r="X946">
        <v>1</v>
      </c>
      <c r="Y946">
        <v>0</v>
      </c>
      <c r="Z946">
        <v>0</v>
      </c>
      <c r="AA946">
        <v>1</v>
      </c>
      <c r="AB946">
        <v>0</v>
      </c>
      <c r="AC946">
        <v>0</v>
      </c>
      <c r="AD946">
        <v>0</v>
      </c>
      <c r="AE946">
        <v>0</v>
      </c>
    </row>
    <row r="947" spans="1:31" x14ac:dyDescent="0.3">
      <c r="A947" t="s">
        <v>556</v>
      </c>
      <c r="B947" t="s">
        <v>8161</v>
      </c>
      <c r="C947" t="s">
        <v>262</v>
      </c>
      <c r="D947" t="s">
        <v>8162</v>
      </c>
      <c r="E947" t="s">
        <v>15909</v>
      </c>
      <c r="G947" t="s">
        <v>9288</v>
      </c>
      <c r="I947" t="s">
        <v>461</v>
      </c>
      <c r="J947" t="s">
        <v>266</v>
      </c>
      <c r="K947" t="s">
        <v>658</v>
      </c>
      <c r="L947" t="s">
        <v>17561</v>
      </c>
      <c r="M947" t="s">
        <v>557</v>
      </c>
      <c r="N947" t="s">
        <v>556</v>
      </c>
      <c r="O947">
        <v>2</v>
      </c>
      <c r="P947" t="s">
        <v>288</v>
      </c>
      <c r="Q947">
        <v>0.17</v>
      </c>
      <c r="S947">
        <v>1</v>
      </c>
      <c r="T947" s="108">
        <v>0.17</v>
      </c>
      <c r="U947">
        <v>1</v>
      </c>
      <c r="V947" t="s">
        <v>270</v>
      </c>
      <c r="W947" t="s">
        <v>167</v>
      </c>
      <c r="X947">
        <v>1</v>
      </c>
      <c r="Y947">
        <v>0</v>
      </c>
      <c r="Z947">
        <v>0</v>
      </c>
      <c r="AA947">
        <v>1</v>
      </c>
      <c r="AB947">
        <v>0</v>
      </c>
      <c r="AC947">
        <v>0</v>
      </c>
      <c r="AD947">
        <v>0</v>
      </c>
      <c r="AE947">
        <v>0</v>
      </c>
    </row>
    <row r="948" spans="1:31" x14ac:dyDescent="0.3">
      <c r="A948" t="s">
        <v>556</v>
      </c>
      <c r="B948" t="s">
        <v>8161</v>
      </c>
      <c r="C948" t="s">
        <v>262</v>
      </c>
      <c r="D948" t="s">
        <v>8162</v>
      </c>
      <c r="E948" t="s">
        <v>15909</v>
      </c>
      <c r="G948" t="s">
        <v>9288</v>
      </c>
      <c r="I948" t="s">
        <v>461</v>
      </c>
      <c r="J948" t="s">
        <v>266</v>
      </c>
      <c r="K948" t="s">
        <v>658</v>
      </c>
      <c r="L948" t="s">
        <v>17561</v>
      </c>
      <c r="M948" t="s">
        <v>557</v>
      </c>
      <c r="N948" t="s">
        <v>556</v>
      </c>
      <c r="O948">
        <v>17</v>
      </c>
      <c r="P948" t="s">
        <v>273</v>
      </c>
      <c r="Q948">
        <v>0.32</v>
      </c>
      <c r="S948">
        <v>1</v>
      </c>
      <c r="T948" s="108">
        <v>0.32</v>
      </c>
      <c r="U948">
        <v>1</v>
      </c>
      <c r="V948" t="s">
        <v>270</v>
      </c>
      <c r="W948" t="s">
        <v>167</v>
      </c>
      <c r="X948">
        <v>1</v>
      </c>
      <c r="Y948">
        <v>0</v>
      </c>
      <c r="Z948">
        <v>0</v>
      </c>
      <c r="AA948">
        <v>1</v>
      </c>
      <c r="AB948">
        <v>0</v>
      </c>
      <c r="AC948">
        <v>0</v>
      </c>
      <c r="AD948">
        <v>0</v>
      </c>
      <c r="AE948">
        <v>0</v>
      </c>
    </row>
    <row r="949" spans="1:31" x14ac:dyDescent="0.3">
      <c r="A949" t="s">
        <v>556</v>
      </c>
      <c r="B949" t="s">
        <v>7593</v>
      </c>
      <c r="C949" t="s">
        <v>274</v>
      </c>
      <c r="D949" t="s">
        <v>7594</v>
      </c>
      <c r="E949" t="s">
        <v>12013</v>
      </c>
      <c r="F949" t="s">
        <v>7595</v>
      </c>
      <c r="G949" t="s">
        <v>2319</v>
      </c>
      <c r="I949" t="s">
        <v>461</v>
      </c>
      <c r="J949" t="s">
        <v>266</v>
      </c>
      <c r="K949" t="s">
        <v>2323</v>
      </c>
      <c r="L949" t="s">
        <v>6378</v>
      </c>
      <c r="M949" t="s">
        <v>555</v>
      </c>
      <c r="N949" t="s">
        <v>556</v>
      </c>
      <c r="O949">
        <v>1</v>
      </c>
      <c r="P949" t="s">
        <v>282</v>
      </c>
      <c r="Q949">
        <v>4</v>
      </c>
      <c r="S949">
        <v>2</v>
      </c>
      <c r="T949" s="108">
        <v>8</v>
      </c>
      <c r="U949">
        <v>1</v>
      </c>
      <c r="V949" t="s">
        <v>270</v>
      </c>
      <c r="W949" t="s">
        <v>167</v>
      </c>
      <c r="X949">
        <v>1</v>
      </c>
      <c r="Y949">
        <v>1</v>
      </c>
      <c r="Z949">
        <v>0</v>
      </c>
      <c r="AA949">
        <v>0</v>
      </c>
      <c r="AB949">
        <v>1</v>
      </c>
      <c r="AC949">
        <v>0</v>
      </c>
      <c r="AD949">
        <v>0</v>
      </c>
      <c r="AE949">
        <v>0</v>
      </c>
    </row>
    <row r="950" spans="1:31" x14ac:dyDescent="0.3">
      <c r="A950" t="s">
        <v>556</v>
      </c>
      <c r="B950" t="s">
        <v>7592</v>
      </c>
      <c r="C950" t="s">
        <v>302</v>
      </c>
      <c r="D950" t="s">
        <v>17594</v>
      </c>
      <c r="E950" t="s">
        <v>12014</v>
      </c>
      <c r="F950" t="s">
        <v>7632</v>
      </c>
      <c r="G950" t="s">
        <v>2319</v>
      </c>
      <c r="I950" t="s">
        <v>461</v>
      </c>
      <c r="J950" t="s">
        <v>266</v>
      </c>
      <c r="K950" t="s">
        <v>2323</v>
      </c>
      <c r="L950" t="s">
        <v>6378</v>
      </c>
      <c r="M950" t="s">
        <v>557</v>
      </c>
      <c r="N950" t="s">
        <v>556</v>
      </c>
      <c r="O950">
        <v>20</v>
      </c>
      <c r="P950" t="s">
        <v>425</v>
      </c>
      <c r="Q950">
        <v>0.32</v>
      </c>
      <c r="S950">
        <v>1</v>
      </c>
      <c r="T950" s="108">
        <v>0.32</v>
      </c>
      <c r="U950">
        <v>1</v>
      </c>
      <c r="V950" t="s">
        <v>270</v>
      </c>
      <c r="W950" t="s">
        <v>167</v>
      </c>
      <c r="X950">
        <v>1</v>
      </c>
      <c r="Y950">
        <v>0</v>
      </c>
      <c r="Z950">
        <v>0</v>
      </c>
      <c r="AA950">
        <v>0</v>
      </c>
      <c r="AB950">
        <v>1</v>
      </c>
      <c r="AC950">
        <v>0</v>
      </c>
      <c r="AD950">
        <v>0</v>
      </c>
      <c r="AE950">
        <v>0</v>
      </c>
    </row>
    <row r="951" spans="1:31" x14ac:dyDescent="0.3">
      <c r="A951" t="s">
        <v>556</v>
      </c>
      <c r="B951" t="s">
        <v>7592</v>
      </c>
      <c r="C951" t="s">
        <v>581</v>
      </c>
      <c r="D951" t="s">
        <v>17800</v>
      </c>
      <c r="E951" t="s">
        <v>12015</v>
      </c>
      <c r="F951" t="s">
        <v>7634</v>
      </c>
      <c r="G951" t="s">
        <v>2319</v>
      </c>
      <c r="I951" t="s">
        <v>461</v>
      </c>
      <c r="J951" t="s">
        <v>266</v>
      </c>
      <c r="K951" t="s">
        <v>2323</v>
      </c>
      <c r="L951" t="s">
        <v>6378</v>
      </c>
      <c r="M951" t="s">
        <v>557</v>
      </c>
      <c r="N951" t="s">
        <v>556</v>
      </c>
      <c r="O951">
        <v>2</v>
      </c>
      <c r="P951" t="s">
        <v>272</v>
      </c>
      <c r="Q951">
        <v>4</v>
      </c>
      <c r="S951">
        <v>3</v>
      </c>
      <c r="T951" s="108">
        <v>12</v>
      </c>
      <c r="U951">
        <v>1</v>
      </c>
      <c r="V951" t="s">
        <v>270</v>
      </c>
      <c r="W951" t="s">
        <v>167</v>
      </c>
      <c r="X951">
        <v>1</v>
      </c>
      <c r="Y951">
        <v>1</v>
      </c>
      <c r="Z951">
        <v>0</v>
      </c>
      <c r="AA951">
        <v>1</v>
      </c>
      <c r="AB951">
        <v>0</v>
      </c>
      <c r="AC951">
        <v>1</v>
      </c>
      <c r="AD951">
        <v>0</v>
      </c>
      <c r="AE951">
        <v>0</v>
      </c>
    </row>
    <row r="952" spans="1:31" x14ac:dyDescent="0.3">
      <c r="A952" t="s">
        <v>556</v>
      </c>
      <c r="B952" t="s">
        <v>7633</v>
      </c>
      <c r="C952" t="s">
        <v>274</v>
      </c>
      <c r="D952" t="s">
        <v>17595</v>
      </c>
      <c r="E952" t="s">
        <v>12015</v>
      </c>
      <c r="F952" t="s">
        <v>7634</v>
      </c>
      <c r="G952" t="s">
        <v>2319</v>
      </c>
      <c r="I952" t="s">
        <v>461</v>
      </c>
      <c r="J952" t="s">
        <v>266</v>
      </c>
      <c r="K952" t="s">
        <v>2323</v>
      </c>
      <c r="L952" t="s">
        <v>6378</v>
      </c>
      <c r="M952" t="s">
        <v>557</v>
      </c>
      <c r="N952" t="s">
        <v>556</v>
      </c>
      <c r="O952">
        <v>20</v>
      </c>
      <c r="P952" t="s">
        <v>425</v>
      </c>
      <c r="Q952">
        <v>0.32</v>
      </c>
      <c r="S952">
        <v>2</v>
      </c>
      <c r="T952" s="108">
        <v>0.64</v>
      </c>
      <c r="U952">
        <v>1</v>
      </c>
      <c r="V952" t="s">
        <v>270</v>
      </c>
      <c r="W952" t="s">
        <v>167</v>
      </c>
      <c r="X952">
        <v>2</v>
      </c>
      <c r="Y952">
        <v>0</v>
      </c>
      <c r="Z952">
        <v>0</v>
      </c>
      <c r="AA952">
        <v>0</v>
      </c>
      <c r="AB952">
        <v>2</v>
      </c>
      <c r="AC952">
        <v>0</v>
      </c>
      <c r="AD952">
        <v>0</v>
      </c>
      <c r="AE952">
        <v>0</v>
      </c>
    </row>
    <row r="953" spans="1:31" x14ac:dyDescent="0.3">
      <c r="A953" t="s">
        <v>556</v>
      </c>
      <c r="B953" t="s">
        <v>7633</v>
      </c>
      <c r="C953" t="s">
        <v>274</v>
      </c>
      <c r="D953" t="s">
        <v>17595</v>
      </c>
      <c r="E953" t="s">
        <v>12015</v>
      </c>
      <c r="F953" t="s">
        <v>7634</v>
      </c>
      <c r="G953" t="s">
        <v>2319</v>
      </c>
      <c r="I953" t="s">
        <v>461</v>
      </c>
      <c r="J953" t="s">
        <v>266</v>
      </c>
      <c r="K953" t="s">
        <v>2323</v>
      </c>
      <c r="L953" t="s">
        <v>6378</v>
      </c>
      <c r="M953" t="s">
        <v>557</v>
      </c>
      <c r="N953" t="s">
        <v>556</v>
      </c>
      <c r="O953">
        <v>2</v>
      </c>
      <c r="P953" t="s">
        <v>272</v>
      </c>
      <c r="Q953">
        <v>4</v>
      </c>
      <c r="S953">
        <v>3</v>
      </c>
      <c r="T953" s="108">
        <v>12</v>
      </c>
      <c r="U953">
        <v>1</v>
      </c>
      <c r="V953" t="s">
        <v>270</v>
      </c>
      <c r="W953" t="s">
        <v>167</v>
      </c>
      <c r="X953">
        <v>1</v>
      </c>
      <c r="Y953">
        <v>1</v>
      </c>
      <c r="Z953">
        <v>0</v>
      </c>
      <c r="AA953">
        <v>1</v>
      </c>
      <c r="AB953">
        <v>0</v>
      </c>
      <c r="AC953">
        <v>1</v>
      </c>
      <c r="AD953">
        <v>0</v>
      </c>
      <c r="AE953">
        <v>0</v>
      </c>
    </row>
    <row r="954" spans="1:31" x14ac:dyDescent="0.3">
      <c r="A954" t="s">
        <v>556</v>
      </c>
      <c r="B954" t="s">
        <v>7633</v>
      </c>
      <c r="C954" t="s">
        <v>294</v>
      </c>
      <c r="D954" t="s">
        <v>17596</v>
      </c>
      <c r="E954" t="s">
        <v>12015</v>
      </c>
      <c r="F954" t="s">
        <v>7634</v>
      </c>
      <c r="G954" t="s">
        <v>2319</v>
      </c>
      <c r="I954" t="s">
        <v>461</v>
      </c>
      <c r="J954" t="s">
        <v>266</v>
      </c>
      <c r="K954" t="s">
        <v>2323</v>
      </c>
      <c r="L954" t="s">
        <v>6378</v>
      </c>
      <c r="M954" t="s">
        <v>557</v>
      </c>
      <c r="N954" t="s">
        <v>556</v>
      </c>
      <c r="O954">
        <v>20</v>
      </c>
      <c r="P954" t="s">
        <v>425</v>
      </c>
      <c r="Q954">
        <v>0.32</v>
      </c>
      <c r="S954">
        <v>2</v>
      </c>
      <c r="T954" s="108">
        <v>0.64</v>
      </c>
      <c r="U954">
        <v>1</v>
      </c>
      <c r="V954" t="s">
        <v>270</v>
      </c>
      <c r="W954" t="s">
        <v>167</v>
      </c>
      <c r="X954">
        <v>2</v>
      </c>
      <c r="Y954">
        <v>0</v>
      </c>
      <c r="Z954">
        <v>0</v>
      </c>
      <c r="AA954">
        <v>0</v>
      </c>
      <c r="AB954">
        <v>2</v>
      </c>
      <c r="AC954">
        <v>0</v>
      </c>
      <c r="AD954">
        <v>0</v>
      </c>
      <c r="AE954">
        <v>0</v>
      </c>
    </row>
    <row r="955" spans="1:31" x14ac:dyDescent="0.3">
      <c r="A955" t="s">
        <v>556</v>
      </c>
      <c r="B955" t="s">
        <v>7633</v>
      </c>
      <c r="C955" t="s">
        <v>302</v>
      </c>
      <c r="D955" t="s">
        <v>17442</v>
      </c>
      <c r="E955" t="s">
        <v>12015</v>
      </c>
      <c r="F955" t="s">
        <v>7634</v>
      </c>
      <c r="G955" t="s">
        <v>2319</v>
      </c>
      <c r="I955" t="s">
        <v>461</v>
      </c>
      <c r="J955" t="s">
        <v>266</v>
      </c>
      <c r="K955" t="s">
        <v>2323</v>
      </c>
      <c r="L955" t="s">
        <v>6378</v>
      </c>
      <c r="M955" t="s">
        <v>557</v>
      </c>
      <c r="N955" t="s">
        <v>556</v>
      </c>
      <c r="O955">
        <v>20</v>
      </c>
      <c r="P955" t="s">
        <v>425</v>
      </c>
      <c r="Q955">
        <v>0.32</v>
      </c>
      <c r="S955">
        <v>1</v>
      </c>
      <c r="T955" s="108">
        <v>0.32</v>
      </c>
      <c r="U955">
        <v>1</v>
      </c>
      <c r="V955" t="s">
        <v>270</v>
      </c>
      <c r="W955" t="s">
        <v>167</v>
      </c>
      <c r="X955">
        <v>1</v>
      </c>
      <c r="Y955">
        <v>0</v>
      </c>
      <c r="Z955">
        <v>0</v>
      </c>
      <c r="AA955">
        <v>0</v>
      </c>
      <c r="AB955">
        <v>1</v>
      </c>
      <c r="AC955">
        <v>0</v>
      </c>
      <c r="AD955">
        <v>0</v>
      </c>
      <c r="AE955">
        <v>0</v>
      </c>
    </row>
    <row r="956" spans="1:31" x14ac:dyDescent="0.3">
      <c r="A956" t="s">
        <v>556</v>
      </c>
      <c r="B956" t="s">
        <v>7636</v>
      </c>
      <c r="C956" t="s">
        <v>274</v>
      </c>
      <c r="D956" t="s">
        <v>17597</v>
      </c>
      <c r="E956" t="s">
        <v>12015</v>
      </c>
      <c r="F956" t="s">
        <v>7634</v>
      </c>
      <c r="G956" t="s">
        <v>2319</v>
      </c>
      <c r="I956" t="s">
        <v>461</v>
      </c>
      <c r="J956" t="s">
        <v>266</v>
      </c>
      <c r="K956" t="s">
        <v>2323</v>
      </c>
      <c r="L956" t="s">
        <v>7635</v>
      </c>
      <c r="M956" t="s">
        <v>557</v>
      </c>
      <c r="N956" t="s">
        <v>556</v>
      </c>
      <c r="O956">
        <v>2</v>
      </c>
      <c r="P956" t="s">
        <v>272</v>
      </c>
      <c r="Q956">
        <v>4</v>
      </c>
      <c r="S956">
        <v>3</v>
      </c>
      <c r="T956" s="108">
        <v>12</v>
      </c>
      <c r="U956">
        <v>1</v>
      </c>
      <c r="V956" t="s">
        <v>270</v>
      </c>
      <c r="W956" t="s">
        <v>167</v>
      </c>
      <c r="X956">
        <v>1</v>
      </c>
      <c r="Y956">
        <v>1</v>
      </c>
      <c r="Z956">
        <v>0</v>
      </c>
      <c r="AA956">
        <v>1</v>
      </c>
      <c r="AB956">
        <v>0</v>
      </c>
      <c r="AC956">
        <v>1</v>
      </c>
      <c r="AD956">
        <v>0</v>
      </c>
      <c r="AE956">
        <v>0</v>
      </c>
    </row>
    <row r="957" spans="1:31" x14ac:dyDescent="0.3">
      <c r="A957" t="s">
        <v>556</v>
      </c>
      <c r="B957" t="s">
        <v>7636</v>
      </c>
      <c r="C957" t="s">
        <v>294</v>
      </c>
      <c r="D957" t="s">
        <v>17442</v>
      </c>
      <c r="E957" t="s">
        <v>12015</v>
      </c>
      <c r="F957" t="s">
        <v>7634</v>
      </c>
      <c r="G957" t="s">
        <v>2319</v>
      </c>
      <c r="I957" t="s">
        <v>461</v>
      </c>
      <c r="J957" t="s">
        <v>266</v>
      </c>
      <c r="K957" t="s">
        <v>2323</v>
      </c>
      <c r="L957" t="s">
        <v>7635</v>
      </c>
      <c r="M957" t="s">
        <v>557</v>
      </c>
      <c r="N957" t="s">
        <v>556</v>
      </c>
      <c r="O957">
        <v>2</v>
      </c>
      <c r="P957" t="s">
        <v>272</v>
      </c>
      <c r="Q957">
        <v>4</v>
      </c>
      <c r="S957">
        <v>6</v>
      </c>
      <c r="T957" s="108">
        <v>24</v>
      </c>
      <c r="U957">
        <v>1</v>
      </c>
      <c r="V957" t="s">
        <v>270</v>
      </c>
      <c r="W957" t="s">
        <v>167</v>
      </c>
      <c r="X957">
        <v>1</v>
      </c>
      <c r="Y957">
        <v>1</v>
      </c>
      <c r="Z957">
        <v>1</v>
      </c>
      <c r="AA957">
        <v>1</v>
      </c>
      <c r="AB957">
        <v>1</v>
      </c>
      <c r="AC957">
        <v>1</v>
      </c>
      <c r="AD957">
        <v>1</v>
      </c>
      <c r="AE957">
        <v>0</v>
      </c>
    </row>
    <row r="958" spans="1:31" x14ac:dyDescent="0.3">
      <c r="A958" t="s">
        <v>556</v>
      </c>
      <c r="B958" t="s">
        <v>7636</v>
      </c>
      <c r="C958" t="s">
        <v>302</v>
      </c>
      <c r="D958" t="s">
        <v>17598</v>
      </c>
      <c r="E958" t="s">
        <v>12015</v>
      </c>
      <c r="F958" t="s">
        <v>7634</v>
      </c>
      <c r="G958" t="s">
        <v>2319</v>
      </c>
      <c r="I958" t="s">
        <v>461</v>
      </c>
      <c r="J958" t="s">
        <v>266</v>
      </c>
      <c r="K958" t="s">
        <v>2323</v>
      </c>
      <c r="L958" t="s">
        <v>7635</v>
      </c>
      <c r="M958" t="s">
        <v>557</v>
      </c>
      <c r="N958" t="s">
        <v>556</v>
      </c>
      <c r="O958">
        <v>2</v>
      </c>
      <c r="P958" t="s">
        <v>272</v>
      </c>
      <c r="Q958">
        <v>3</v>
      </c>
      <c r="S958">
        <v>5</v>
      </c>
      <c r="T958" s="108">
        <v>15</v>
      </c>
      <c r="U958">
        <v>1</v>
      </c>
      <c r="V958" t="s">
        <v>270</v>
      </c>
      <c r="W958" t="s">
        <v>167</v>
      </c>
      <c r="X958">
        <v>1</v>
      </c>
      <c r="Y958">
        <v>1</v>
      </c>
      <c r="Z958">
        <v>1</v>
      </c>
      <c r="AA958">
        <v>1</v>
      </c>
      <c r="AB958">
        <v>1</v>
      </c>
      <c r="AC958">
        <v>1</v>
      </c>
      <c r="AD958">
        <v>0</v>
      </c>
      <c r="AE958">
        <v>0</v>
      </c>
    </row>
    <row r="959" spans="1:31" x14ac:dyDescent="0.3">
      <c r="A959" t="s">
        <v>556</v>
      </c>
      <c r="B959" t="s">
        <v>7636</v>
      </c>
      <c r="C959" t="s">
        <v>302</v>
      </c>
      <c r="D959" t="s">
        <v>17598</v>
      </c>
      <c r="E959" t="s">
        <v>12015</v>
      </c>
      <c r="F959" t="s">
        <v>7634</v>
      </c>
      <c r="G959" t="s">
        <v>2319</v>
      </c>
      <c r="I959" t="s">
        <v>461</v>
      </c>
      <c r="J959" t="s">
        <v>266</v>
      </c>
      <c r="K959" t="s">
        <v>2323</v>
      </c>
      <c r="L959" t="s">
        <v>7635</v>
      </c>
      <c r="M959" t="s">
        <v>557</v>
      </c>
      <c r="N959" t="s">
        <v>556</v>
      </c>
      <c r="O959">
        <v>27</v>
      </c>
      <c r="P959" t="s">
        <v>425</v>
      </c>
      <c r="Q959">
        <v>0.32</v>
      </c>
      <c r="S959">
        <v>1</v>
      </c>
      <c r="T959" s="108">
        <v>0.32</v>
      </c>
      <c r="U959">
        <v>1</v>
      </c>
      <c r="V959" t="s">
        <v>270</v>
      </c>
      <c r="W959" t="s">
        <v>167</v>
      </c>
      <c r="X959">
        <v>1</v>
      </c>
      <c r="Y959">
        <v>0</v>
      </c>
      <c r="Z959">
        <v>0</v>
      </c>
      <c r="AA959">
        <v>0</v>
      </c>
      <c r="AB959">
        <v>1</v>
      </c>
      <c r="AC959">
        <v>0</v>
      </c>
      <c r="AD959">
        <v>0</v>
      </c>
      <c r="AE959">
        <v>0</v>
      </c>
    </row>
    <row r="960" spans="1:31" x14ac:dyDescent="0.3">
      <c r="A960" t="s">
        <v>556</v>
      </c>
      <c r="B960" t="s">
        <v>7636</v>
      </c>
      <c r="C960" t="s">
        <v>581</v>
      </c>
      <c r="D960" t="s">
        <v>17599</v>
      </c>
      <c r="E960" t="s">
        <v>12015</v>
      </c>
      <c r="F960" t="s">
        <v>7634</v>
      </c>
      <c r="G960" t="s">
        <v>2319</v>
      </c>
      <c r="I960" t="s">
        <v>461</v>
      </c>
      <c r="J960" t="s">
        <v>266</v>
      </c>
      <c r="K960" t="s">
        <v>2323</v>
      </c>
      <c r="L960" t="s">
        <v>7635</v>
      </c>
      <c r="M960" t="s">
        <v>557</v>
      </c>
      <c r="N960" t="s">
        <v>556</v>
      </c>
      <c r="O960">
        <v>2</v>
      </c>
      <c r="P960" t="s">
        <v>272</v>
      </c>
      <c r="Q960">
        <v>4</v>
      </c>
      <c r="S960">
        <v>3</v>
      </c>
      <c r="T960" s="108">
        <v>12</v>
      </c>
      <c r="U960">
        <v>1</v>
      </c>
      <c r="V960" t="s">
        <v>270</v>
      </c>
      <c r="W960" t="s">
        <v>167</v>
      </c>
      <c r="X960">
        <v>1</v>
      </c>
      <c r="Y960">
        <v>1</v>
      </c>
      <c r="Z960">
        <v>0</v>
      </c>
      <c r="AA960">
        <v>1</v>
      </c>
      <c r="AB960">
        <v>0</v>
      </c>
      <c r="AC960">
        <v>1</v>
      </c>
      <c r="AD960">
        <v>0</v>
      </c>
      <c r="AE960">
        <v>0</v>
      </c>
    </row>
    <row r="961" spans="1:31" x14ac:dyDescent="0.3">
      <c r="A961" t="s">
        <v>556</v>
      </c>
      <c r="B961" t="s">
        <v>7636</v>
      </c>
      <c r="C961" t="s">
        <v>1683</v>
      </c>
      <c r="D961" t="s">
        <v>17597</v>
      </c>
      <c r="E961" t="s">
        <v>12015</v>
      </c>
      <c r="F961" t="s">
        <v>7634</v>
      </c>
      <c r="G961" t="s">
        <v>2319</v>
      </c>
      <c r="I961" t="s">
        <v>461</v>
      </c>
      <c r="J961" t="s">
        <v>266</v>
      </c>
      <c r="K961" t="s">
        <v>2323</v>
      </c>
      <c r="L961" t="s">
        <v>7635</v>
      </c>
      <c r="M961" t="s">
        <v>557</v>
      </c>
      <c r="N961" t="s">
        <v>556</v>
      </c>
      <c r="O961">
        <v>2</v>
      </c>
      <c r="P961" t="s">
        <v>272</v>
      </c>
      <c r="Q961">
        <v>3</v>
      </c>
      <c r="S961">
        <v>3</v>
      </c>
      <c r="T961" s="108">
        <v>9</v>
      </c>
      <c r="U961">
        <v>1</v>
      </c>
      <c r="V961" t="s">
        <v>270</v>
      </c>
      <c r="W961" t="s">
        <v>167</v>
      </c>
      <c r="X961">
        <v>1</v>
      </c>
      <c r="Y961">
        <v>1</v>
      </c>
      <c r="Z961">
        <v>0</v>
      </c>
      <c r="AA961">
        <v>1</v>
      </c>
      <c r="AB961">
        <v>0</v>
      </c>
      <c r="AC961">
        <v>1</v>
      </c>
      <c r="AD961">
        <v>0</v>
      </c>
      <c r="AE961">
        <v>0</v>
      </c>
    </row>
    <row r="962" spans="1:31" x14ac:dyDescent="0.3">
      <c r="A962" t="s">
        <v>16686</v>
      </c>
      <c r="B962" t="s">
        <v>7592</v>
      </c>
      <c r="C962" t="s">
        <v>274</v>
      </c>
      <c r="D962" t="s">
        <v>17801</v>
      </c>
      <c r="E962" t="s">
        <v>17140</v>
      </c>
      <c r="F962" t="s">
        <v>7634</v>
      </c>
      <c r="G962" t="s">
        <v>2319</v>
      </c>
      <c r="I962" t="s">
        <v>461</v>
      </c>
      <c r="J962" t="s">
        <v>266</v>
      </c>
      <c r="K962" t="s">
        <v>2323</v>
      </c>
      <c r="L962" t="s">
        <v>6378</v>
      </c>
      <c r="M962" t="s">
        <v>3372</v>
      </c>
      <c r="N962" t="s">
        <v>16686</v>
      </c>
      <c r="O962">
        <v>3</v>
      </c>
      <c r="P962" t="s">
        <v>388</v>
      </c>
      <c r="Q962">
        <v>15</v>
      </c>
      <c r="R962" t="s">
        <v>389</v>
      </c>
      <c r="S962">
        <v>1</v>
      </c>
      <c r="T962" s="108">
        <v>15</v>
      </c>
      <c r="U962">
        <v>1</v>
      </c>
      <c r="V962" t="s">
        <v>270</v>
      </c>
      <c r="W962" t="s">
        <v>167</v>
      </c>
      <c r="X962">
        <v>1</v>
      </c>
      <c r="Y962">
        <v>0</v>
      </c>
      <c r="Z962">
        <v>1</v>
      </c>
      <c r="AA962">
        <v>0</v>
      </c>
      <c r="AB962">
        <v>0</v>
      </c>
      <c r="AC962">
        <v>0</v>
      </c>
      <c r="AD962">
        <v>0</v>
      </c>
      <c r="AE962">
        <v>0</v>
      </c>
    </row>
    <row r="963" spans="1:31" x14ac:dyDescent="0.3">
      <c r="A963" t="s">
        <v>556</v>
      </c>
      <c r="B963" t="s">
        <v>3879</v>
      </c>
      <c r="C963" t="s">
        <v>262</v>
      </c>
      <c r="D963" t="s">
        <v>3880</v>
      </c>
      <c r="E963" t="s">
        <v>12204</v>
      </c>
      <c r="F963" t="s">
        <v>1520</v>
      </c>
      <c r="G963" t="s">
        <v>2307</v>
      </c>
      <c r="I963" t="s">
        <v>461</v>
      </c>
      <c r="J963" t="s">
        <v>266</v>
      </c>
      <c r="K963" t="s">
        <v>2887</v>
      </c>
      <c r="L963" t="s">
        <v>19201</v>
      </c>
      <c r="M963" t="s">
        <v>557</v>
      </c>
      <c r="N963" t="s">
        <v>556</v>
      </c>
      <c r="O963">
        <v>17</v>
      </c>
      <c r="P963" t="s">
        <v>273</v>
      </c>
      <c r="Q963">
        <v>0.32</v>
      </c>
      <c r="S963">
        <v>1</v>
      </c>
      <c r="T963" s="108">
        <v>0.32</v>
      </c>
      <c r="U963">
        <v>1</v>
      </c>
      <c r="V963" t="s">
        <v>270</v>
      </c>
      <c r="W963" t="s">
        <v>167</v>
      </c>
      <c r="X963">
        <v>1</v>
      </c>
      <c r="Y963">
        <v>1</v>
      </c>
      <c r="Z963">
        <v>0</v>
      </c>
      <c r="AA963">
        <v>0</v>
      </c>
      <c r="AB963">
        <v>0</v>
      </c>
      <c r="AC963">
        <v>0</v>
      </c>
      <c r="AD963">
        <v>0</v>
      </c>
      <c r="AE963">
        <v>0</v>
      </c>
    </row>
    <row r="964" spans="1:31" x14ac:dyDescent="0.3">
      <c r="A964" t="s">
        <v>556</v>
      </c>
      <c r="B964" t="s">
        <v>3879</v>
      </c>
      <c r="C964" t="s">
        <v>262</v>
      </c>
      <c r="D964" t="s">
        <v>3880</v>
      </c>
      <c r="E964" t="s">
        <v>12204</v>
      </c>
      <c r="F964" t="s">
        <v>1520</v>
      </c>
      <c r="G964" t="s">
        <v>2307</v>
      </c>
      <c r="I964" t="s">
        <v>461</v>
      </c>
      <c r="J964" t="s">
        <v>266</v>
      </c>
      <c r="K964" t="s">
        <v>2887</v>
      </c>
      <c r="L964" t="s">
        <v>19201</v>
      </c>
      <c r="M964" t="s">
        <v>555</v>
      </c>
      <c r="N964" t="s">
        <v>556</v>
      </c>
      <c r="O964">
        <v>1</v>
      </c>
      <c r="P964" t="s">
        <v>266</v>
      </c>
      <c r="Q964">
        <v>0.48</v>
      </c>
      <c r="S964">
        <v>1</v>
      </c>
      <c r="T964" s="108">
        <v>0.48</v>
      </c>
      <c r="U964">
        <v>1</v>
      </c>
      <c r="V964" t="s">
        <v>270</v>
      </c>
      <c r="W964" t="s">
        <v>167</v>
      </c>
      <c r="X964">
        <v>1</v>
      </c>
      <c r="Y964">
        <v>0</v>
      </c>
      <c r="Z964">
        <v>1</v>
      </c>
      <c r="AA964">
        <v>0</v>
      </c>
      <c r="AB964">
        <v>0</v>
      </c>
      <c r="AC964">
        <v>0</v>
      </c>
      <c r="AD964">
        <v>0</v>
      </c>
      <c r="AE964">
        <v>0</v>
      </c>
    </row>
    <row r="965" spans="1:31" x14ac:dyDescent="0.3">
      <c r="A965" t="s">
        <v>556</v>
      </c>
      <c r="B965" t="s">
        <v>3879</v>
      </c>
      <c r="C965" t="s">
        <v>262</v>
      </c>
      <c r="D965" t="s">
        <v>3880</v>
      </c>
      <c r="E965" t="s">
        <v>12204</v>
      </c>
      <c r="F965" t="s">
        <v>1520</v>
      </c>
      <c r="G965" t="s">
        <v>2307</v>
      </c>
      <c r="I965" t="s">
        <v>461</v>
      </c>
      <c r="J965" t="s">
        <v>266</v>
      </c>
      <c r="K965" t="s">
        <v>2887</v>
      </c>
      <c r="L965" t="s">
        <v>19201</v>
      </c>
      <c r="M965" t="s">
        <v>557</v>
      </c>
      <c r="N965" t="s">
        <v>556</v>
      </c>
      <c r="O965">
        <v>2</v>
      </c>
      <c r="P965" t="s">
        <v>272</v>
      </c>
      <c r="Q965">
        <v>2</v>
      </c>
      <c r="S965">
        <v>1</v>
      </c>
      <c r="T965" s="108">
        <v>2</v>
      </c>
      <c r="U965">
        <v>1</v>
      </c>
      <c r="V965" t="s">
        <v>270</v>
      </c>
      <c r="W965" t="s">
        <v>167</v>
      </c>
      <c r="X965">
        <v>1</v>
      </c>
      <c r="Y965">
        <v>0</v>
      </c>
      <c r="Z965">
        <v>0</v>
      </c>
      <c r="AA965">
        <v>0</v>
      </c>
      <c r="AB965">
        <v>0</v>
      </c>
      <c r="AC965">
        <v>1</v>
      </c>
      <c r="AD965">
        <v>0</v>
      </c>
      <c r="AE965">
        <v>0</v>
      </c>
    </row>
    <row r="966" spans="1:31" x14ac:dyDescent="0.3">
      <c r="A966" t="s">
        <v>556</v>
      </c>
      <c r="B966" t="s">
        <v>3778</v>
      </c>
      <c r="C966" t="s">
        <v>262</v>
      </c>
      <c r="D966" t="s">
        <v>3779</v>
      </c>
      <c r="E966" t="s">
        <v>12072</v>
      </c>
      <c r="F966" t="s">
        <v>2716</v>
      </c>
      <c r="G966" t="s">
        <v>2717</v>
      </c>
      <c r="I966" t="s">
        <v>461</v>
      </c>
      <c r="J966" t="s">
        <v>266</v>
      </c>
      <c r="K966" t="s">
        <v>3780</v>
      </c>
      <c r="L966" t="s">
        <v>3781</v>
      </c>
      <c r="M966" t="s">
        <v>555</v>
      </c>
      <c r="N966" t="s">
        <v>556</v>
      </c>
      <c r="O966">
        <v>1</v>
      </c>
      <c r="P966" t="s">
        <v>282</v>
      </c>
      <c r="Q966">
        <v>1</v>
      </c>
      <c r="S966">
        <v>3</v>
      </c>
      <c r="T966" s="108">
        <v>3</v>
      </c>
      <c r="U966">
        <v>1</v>
      </c>
      <c r="V966" t="s">
        <v>270</v>
      </c>
      <c r="W966" t="s">
        <v>167</v>
      </c>
      <c r="X966">
        <v>1</v>
      </c>
      <c r="Y966">
        <v>1</v>
      </c>
      <c r="Z966">
        <v>0</v>
      </c>
      <c r="AA966">
        <v>1</v>
      </c>
      <c r="AB966">
        <v>0</v>
      </c>
      <c r="AC966">
        <v>1</v>
      </c>
      <c r="AD966">
        <v>0</v>
      </c>
      <c r="AE966">
        <v>0</v>
      </c>
    </row>
    <row r="967" spans="1:31" x14ac:dyDescent="0.3">
      <c r="A967" t="s">
        <v>556</v>
      </c>
      <c r="B967" t="s">
        <v>3778</v>
      </c>
      <c r="C967" t="s">
        <v>262</v>
      </c>
      <c r="D967" t="s">
        <v>3779</v>
      </c>
      <c r="E967" t="s">
        <v>12072</v>
      </c>
      <c r="F967" t="s">
        <v>2716</v>
      </c>
      <c r="G967" t="s">
        <v>2717</v>
      </c>
      <c r="I967" t="s">
        <v>461</v>
      </c>
      <c r="J967" t="s">
        <v>266</v>
      </c>
      <c r="K967" t="s">
        <v>3780</v>
      </c>
      <c r="L967" t="s">
        <v>3781</v>
      </c>
      <c r="M967" t="s">
        <v>557</v>
      </c>
      <c r="N967" t="s">
        <v>556</v>
      </c>
      <c r="O967">
        <v>2</v>
      </c>
      <c r="P967" t="s">
        <v>272</v>
      </c>
      <c r="Q967">
        <v>1</v>
      </c>
      <c r="S967">
        <v>6</v>
      </c>
      <c r="T967" s="108">
        <v>6</v>
      </c>
      <c r="U967">
        <v>1</v>
      </c>
      <c r="V967" t="s">
        <v>270</v>
      </c>
      <c r="W967" t="s">
        <v>167</v>
      </c>
      <c r="X967">
        <v>1</v>
      </c>
      <c r="Y967">
        <v>1</v>
      </c>
      <c r="Z967">
        <v>1</v>
      </c>
      <c r="AA967">
        <v>1</v>
      </c>
      <c r="AB967">
        <v>1</v>
      </c>
      <c r="AC967">
        <v>1</v>
      </c>
      <c r="AD967">
        <v>1</v>
      </c>
      <c r="AE967">
        <v>0</v>
      </c>
    </row>
    <row r="968" spans="1:31" x14ac:dyDescent="0.3">
      <c r="A968" t="s">
        <v>556</v>
      </c>
      <c r="B968" t="s">
        <v>3778</v>
      </c>
      <c r="C968" t="s">
        <v>262</v>
      </c>
      <c r="D968" t="s">
        <v>3779</v>
      </c>
      <c r="E968" t="s">
        <v>12072</v>
      </c>
      <c r="F968" t="s">
        <v>2716</v>
      </c>
      <c r="G968" t="s">
        <v>2717</v>
      </c>
      <c r="I968" t="s">
        <v>461</v>
      </c>
      <c r="J968" t="s">
        <v>266</v>
      </c>
      <c r="K968" t="s">
        <v>3780</v>
      </c>
      <c r="L968" t="s">
        <v>3781</v>
      </c>
      <c r="M968" t="s">
        <v>557</v>
      </c>
      <c r="N968" t="s">
        <v>556</v>
      </c>
      <c r="O968">
        <v>17</v>
      </c>
      <c r="P968" t="s">
        <v>273</v>
      </c>
      <c r="Q968">
        <v>0.32</v>
      </c>
      <c r="S968">
        <v>2</v>
      </c>
      <c r="T968" s="108">
        <v>0.64</v>
      </c>
      <c r="U968">
        <v>1</v>
      </c>
      <c r="V968" t="s">
        <v>270</v>
      </c>
      <c r="W968" t="s">
        <v>167</v>
      </c>
      <c r="X968">
        <v>2</v>
      </c>
      <c r="Y968">
        <v>2</v>
      </c>
      <c r="Z968">
        <v>0</v>
      </c>
      <c r="AA968">
        <v>0</v>
      </c>
      <c r="AB968">
        <v>0</v>
      </c>
      <c r="AC968">
        <v>0</v>
      </c>
      <c r="AD968">
        <v>0</v>
      </c>
      <c r="AE968">
        <v>0</v>
      </c>
    </row>
    <row r="969" spans="1:31" x14ac:dyDescent="0.3">
      <c r="A969" t="s">
        <v>556</v>
      </c>
      <c r="B969" t="s">
        <v>3920</v>
      </c>
      <c r="C969" t="s">
        <v>262</v>
      </c>
      <c r="D969" t="s">
        <v>3921</v>
      </c>
      <c r="E969" t="s">
        <v>12294</v>
      </c>
      <c r="F969" t="s">
        <v>3922</v>
      </c>
      <c r="G969" t="s">
        <v>3642</v>
      </c>
      <c r="I969" t="s">
        <v>461</v>
      </c>
      <c r="J969" t="s">
        <v>266</v>
      </c>
      <c r="K969" t="s">
        <v>3923</v>
      </c>
      <c r="L969" t="s">
        <v>10750</v>
      </c>
      <c r="M969" t="s">
        <v>557</v>
      </c>
      <c r="N969" t="s">
        <v>556</v>
      </c>
      <c r="O969">
        <v>2</v>
      </c>
      <c r="P969" t="s">
        <v>288</v>
      </c>
      <c r="Q969">
        <v>0.48</v>
      </c>
      <c r="S969">
        <v>1</v>
      </c>
      <c r="T969" s="108">
        <v>0.48</v>
      </c>
      <c r="U969">
        <v>1</v>
      </c>
      <c r="V969" t="s">
        <v>270</v>
      </c>
      <c r="W969" t="s">
        <v>167</v>
      </c>
      <c r="X969">
        <v>1</v>
      </c>
      <c r="Y969">
        <v>0</v>
      </c>
      <c r="Z969">
        <v>0</v>
      </c>
      <c r="AA969">
        <v>1</v>
      </c>
      <c r="AB969">
        <v>0</v>
      </c>
      <c r="AC969">
        <v>0</v>
      </c>
      <c r="AD969">
        <v>0</v>
      </c>
      <c r="AE969">
        <v>0</v>
      </c>
    </row>
    <row r="970" spans="1:31" x14ac:dyDescent="0.3">
      <c r="A970" t="s">
        <v>556</v>
      </c>
      <c r="B970" t="s">
        <v>3920</v>
      </c>
      <c r="C970" t="s">
        <v>262</v>
      </c>
      <c r="D970" t="s">
        <v>3921</v>
      </c>
      <c r="E970" t="s">
        <v>12294</v>
      </c>
      <c r="F970" t="s">
        <v>3922</v>
      </c>
      <c r="G970" t="s">
        <v>3642</v>
      </c>
      <c r="I970" t="s">
        <v>461</v>
      </c>
      <c r="J970" t="s">
        <v>266</v>
      </c>
      <c r="K970" t="s">
        <v>3923</v>
      </c>
      <c r="L970" t="s">
        <v>10750</v>
      </c>
      <c r="M970" t="s">
        <v>557</v>
      </c>
      <c r="N970" t="s">
        <v>556</v>
      </c>
      <c r="O970">
        <v>17</v>
      </c>
      <c r="P970" t="s">
        <v>273</v>
      </c>
      <c r="Q970">
        <v>0.48</v>
      </c>
      <c r="S970">
        <v>2</v>
      </c>
      <c r="T970" s="108">
        <v>0.96</v>
      </c>
      <c r="U970">
        <v>1</v>
      </c>
      <c r="V970" t="s">
        <v>270</v>
      </c>
      <c r="W970" t="s">
        <v>167</v>
      </c>
      <c r="X970">
        <v>2</v>
      </c>
      <c r="Y970">
        <v>0</v>
      </c>
      <c r="Z970">
        <v>0</v>
      </c>
      <c r="AA970">
        <v>2</v>
      </c>
      <c r="AB970">
        <v>0</v>
      </c>
      <c r="AC970">
        <v>0</v>
      </c>
      <c r="AD970">
        <v>0</v>
      </c>
      <c r="AE970">
        <v>0</v>
      </c>
    </row>
    <row r="971" spans="1:31" x14ac:dyDescent="0.3">
      <c r="A971" t="s">
        <v>556</v>
      </c>
      <c r="B971" t="s">
        <v>3920</v>
      </c>
      <c r="C971" t="s">
        <v>262</v>
      </c>
      <c r="D971" t="s">
        <v>3921</v>
      </c>
      <c r="E971" t="s">
        <v>12294</v>
      </c>
      <c r="F971" t="s">
        <v>3922</v>
      </c>
      <c r="G971" t="s">
        <v>3642</v>
      </c>
      <c r="I971" t="s">
        <v>461</v>
      </c>
      <c r="J971" t="s">
        <v>266</v>
      </c>
      <c r="K971" t="s">
        <v>3923</v>
      </c>
      <c r="L971" t="s">
        <v>10750</v>
      </c>
      <c r="M971" t="s">
        <v>555</v>
      </c>
      <c r="N971" t="s">
        <v>556</v>
      </c>
      <c r="O971">
        <v>1</v>
      </c>
      <c r="P971" t="s">
        <v>266</v>
      </c>
      <c r="Q971">
        <v>0.32</v>
      </c>
      <c r="S971">
        <v>1</v>
      </c>
      <c r="T971" s="108">
        <v>0.32</v>
      </c>
      <c r="U971">
        <v>1</v>
      </c>
      <c r="V971" t="s">
        <v>270</v>
      </c>
      <c r="W971" t="s">
        <v>167</v>
      </c>
      <c r="X971">
        <v>1</v>
      </c>
      <c r="Y971">
        <v>0</v>
      </c>
      <c r="Z971">
        <v>0</v>
      </c>
      <c r="AA971">
        <v>1</v>
      </c>
      <c r="AB971">
        <v>0</v>
      </c>
      <c r="AC971">
        <v>0</v>
      </c>
      <c r="AD971">
        <v>0</v>
      </c>
      <c r="AE971">
        <v>0</v>
      </c>
    </row>
    <row r="972" spans="1:31" x14ac:dyDescent="0.3">
      <c r="A972" t="s">
        <v>556</v>
      </c>
      <c r="B972" t="s">
        <v>4241</v>
      </c>
      <c r="C972" t="s">
        <v>262</v>
      </c>
      <c r="D972" t="s">
        <v>4242</v>
      </c>
      <c r="E972" t="s">
        <v>12216</v>
      </c>
      <c r="F972" t="s">
        <v>2348</v>
      </c>
      <c r="G972" t="s">
        <v>2307</v>
      </c>
      <c r="I972" t="s">
        <v>461</v>
      </c>
      <c r="J972" t="s">
        <v>266</v>
      </c>
      <c r="K972" t="s">
        <v>2349</v>
      </c>
      <c r="L972" t="s">
        <v>4243</v>
      </c>
      <c r="M972" t="s">
        <v>555</v>
      </c>
      <c r="N972" t="s">
        <v>556</v>
      </c>
      <c r="O972">
        <v>1</v>
      </c>
      <c r="P972" t="s">
        <v>266</v>
      </c>
      <c r="Q972">
        <v>0.48</v>
      </c>
      <c r="S972">
        <v>2</v>
      </c>
      <c r="T972" s="108">
        <v>0.96</v>
      </c>
      <c r="U972">
        <v>1</v>
      </c>
      <c r="V972" t="s">
        <v>270</v>
      </c>
      <c r="W972" t="s">
        <v>167</v>
      </c>
      <c r="X972">
        <v>1</v>
      </c>
      <c r="Y972">
        <v>0</v>
      </c>
      <c r="Z972">
        <v>1</v>
      </c>
      <c r="AA972">
        <v>0</v>
      </c>
      <c r="AB972">
        <v>0</v>
      </c>
      <c r="AC972">
        <v>1</v>
      </c>
      <c r="AD972">
        <v>0</v>
      </c>
      <c r="AE972">
        <v>0</v>
      </c>
    </row>
    <row r="973" spans="1:31" x14ac:dyDescent="0.3">
      <c r="A973" t="s">
        <v>556</v>
      </c>
      <c r="B973" t="s">
        <v>4241</v>
      </c>
      <c r="C973" t="s">
        <v>262</v>
      </c>
      <c r="D973" t="s">
        <v>4242</v>
      </c>
      <c r="E973" t="s">
        <v>12216</v>
      </c>
      <c r="F973" t="s">
        <v>2348</v>
      </c>
      <c r="G973" t="s">
        <v>2307</v>
      </c>
      <c r="I973" t="s">
        <v>461</v>
      </c>
      <c r="J973" t="s">
        <v>266</v>
      </c>
      <c r="K973" t="s">
        <v>2349</v>
      </c>
      <c r="L973" t="s">
        <v>4243</v>
      </c>
      <c r="M973" t="s">
        <v>557</v>
      </c>
      <c r="N973" t="s">
        <v>556</v>
      </c>
      <c r="O973">
        <v>2</v>
      </c>
      <c r="P973" t="s">
        <v>272</v>
      </c>
      <c r="Q973">
        <v>2</v>
      </c>
      <c r="S973">
        <v>3</v>
      </c>
      <c r="T973" s="108">
        <v>6</v>
      </c>
      <c r="U973">
        <v>1</v>
      </c>
      <c r="V973" t="s">
        <v>270</v>
      </c>
      <c r="W973" t="s">
        <v>167</v>
      </c>
      <c r="X973">
        <v>1</v>
      </c>
      <c r="Y973">
        <v>1</v>
      </c>
      <c r="Z973">
        <v>0</v>
      </c>
      <c r="AA973">
        <v>1</v>
      </c>
      <c r="AB973">
        <v>0</v>
      </c>
      <c r="AC973">
        <v>1</v>
      </c>
      <c r="AD973">
        <v>0</v>
      </c>
      <c r="AE973">
        <v>0</v>
      </c>
    </row>
    <row r="974" spans="1:31" x14ac:dyDescent="0.3">
      <c r="A974" t="s">
        <v>556</v>
      </c>
      <c r="B974" t="s">
        <v>9563</v>
      </c>
      <c r="C974" t="s">
        <v>274</v>
      </c>
      <c r="D974" t="s">
        <v>16713</v>
      </c>
      <c r="E974" t="s">
        <v>12003</v>
      </c>
      <c r="F974" t="s">
        <v>4734</v>
      </c>
      <c r="G974" t="s">
        <v>9367</v>
      </c>
      <c r="I974" t="s">
        <v>461</v>
      </c>
      <c r="J974" t="s">
        <v>266</v>
      </c>
      <c r="K974" t="s">
        <v>4703</v>
      </c>
      <c r="L974" t="s">
        <v>2306</v>
      </c>
      <c r="M974" t="s">
        <v>555</v>
      </c>
      <c r="N974" t="s">
        <v>556</v>
      </c>
      <c r="O974">
        <v>1</v>
      </c>
      <c r="P974" t="s">
        <v>282</v>
      </c>
      <c r="Q974">
        <v>3</v>
      </c>
      <c r="S974">
        <v>1</v>
      </c>
      <c r="T974" s="108">
        <v>3</v>
      </c>
      <c r="U974">
        <v>1</v>
      </c>
      <c r="V974" t="s">
        <v>270</v>
      </c>
      <c r="W974" t="s">
        <v>167</v>
      </c>
      <c r="X974">
        <v>1</v>
      </c>
      <c r="Y974">
        <v>0</v>
      </c>
      <c r="Z974">
        <v>0</v>
      </c>
      <c r="AA974">
        <v>1</v>
      </c>
      <c r="AB974">
        <v>0</v>
      </c>
      <c r="AC974">
        <v>0</v>
      </c>
      <c r="AD974">
        <v>0</v>
      </c>
      <c r="AE974">
        <v>0</v>
      </c>
    </row>
    <row r="975" spans="1:31" x14ac:dyDescent="0.3">
      <c r="A975" t="s">
        <v>556</v>
      </c>
      <c r="B975" t="s">
        <v>9564</v>
      </c>
      <c r="C975" t="s">
        <v>274</v>
      </c>
      <c r="D975" t="s">
        <v>16714</v>
      </c>
      <c r="E975" t="s">
        <v>12003</v>
      </c>
      <c r="F975" t="s">
        <v>4734</v>
      </c>
      <c r="G975" t="s">
        <v>9367</v>
      </c>
      <c r="I975" t="s">
        <v>461</v>
      </c>
      <c r="J975" t="s">
        <v>266</v>
      </c>
      <c r="K975" t="s">
        <v>4703</v>
      </c>
      <c r="L975" t="s">
        <v>2306</v>
      </c>
      <c r="M975" t="s">
        <v>557</v>
      </c>
      <c r="N975" t="s">
        <v>556</v>
      </c>
      <c r="O975">
        <v>2</v>
      </c>
      <c r="P975" t="s">
        <v>272</v>
      </c>
      <c r="Q975">
        <v>2</v>
      </c>
      <c r="S975">
        <v>1</v>
      </c>
      <c r="T975" s="108">
        <v>2</v>
      </c>
      <c r="U975">
        <v>1</v>
      </c>
      <c r="V975" t="s">
        <v>270</v>
      </c>
      <c r="W975" t="s">
        <v>167</v>
      </c>
      <c r="X975">
        <v>1</v>
      </c>
      <c r="Y975">
        <v>0</v>
      </c>
      <c r="Z975">
        <v>0</v>
      </c>
      <c r="AA975">
        <v>1</v>
      </c>
      <c r="AB975">
        <v>0</v>
      </c>
      <c r="AC975">
        <v>0</v>
      </c>
      <c r="AD975">
        <v>0</v>
      </c>
      <c r="AE975">
        <v>0</v>
      </c>
    </row>
    <row r="976" spans="1:31" x14ac:dyDescent="0.3">
      <c r="A976" t="s">
        <v>556</v>
      </c>
      <c r="B976" t="s">
        <v>16167</v>
      </c>
      <c r="C976" t="s">
        <v>274</v>
      </c>
      <c r="D976" t="s">
        <v>16715</v>
      </c>
      <c r="E976" t="s">
        <v>12003</v>
      </c>
      <c r="F976" t="s">
        <v>4734</v>
      </c>
      <c r="G976" t="s">
        <v>9367</v>
      </c>
      <c r="I976" t="s">
        <v>461</v>
      </c>
      <c r="J976" t="s">
        <v>266</v>
      </c>
      <c r="K976" t="s">
        <v>4703</v>
      </c>
      <c r="L976" t="s">
        <v>2306</v>
      </c>
      <c r="M976" t="s">
        <v>557</v>
      </c>
      <c r="N976" t="s">
        <v>556</v>
      </c>
      <c r="O976">
        <v>20</v>
      </c>
      <c r="P976" t="s">
        <v>425</v>
      </c>
      <c r="Q976">
        <v>0.32</v>
      </c>
      <c r="S976">
        <v>1</v>
      </c>
      <c r="T976" s="108">
        <v>0.32</v>
      </c>
      <c r="U976">
        <v>1</v>
      </c>
      <c r="V976" t="s">
        <v>270</v>
      </c>
      <c r="W976" t="s">
        <v>167</v>
      </c>
      <c r="X976">
        <v>1</v>
      </c>
      <c r="Y976">
        <v>0</v>
      </c>
      <c r="Z976">
        <v>1</v>
      </c>
      <c r="AA976">
        <v>0</v>
      </c>
      <c r="AB976">
        <v>0</v>
      </c>
      <c r="AC976">
        <v>0</v>
      </c>
      <c r="AD976">
        <v>0</v>
      </c>
      <c r="AE976">
        <v>0</v>
      </c>
    </row>
    <row r="977" spans="1:31" x14ac:dyDescent="0.3">
      <c r="A977" t="s">
        <v>556</v>
      </c>
      <c r="B977" t="s">
        <v>4490</v>
      </c>
      <c r="C977" t="s">
        <v>274</v>
      </c>
      <c r="D977" t="s">
        <v>16716</v>
      </c>
      <c r="E977" t="s">
        <v>12238</v>
      </c>
      <c r="F977" t="s">
        <v>2187</v>
      </c>
      <c r="G977" t="s">
        <v>2771</v>
      </c>
      <c r="I977" t="s">
        <v>461</v>
      </c>
      <c r="J977" t="s">
        <v>266</v>
      </c>
      <c r="K977" t="s">
        <v>4448</v>
      </c>
      <c r="L977" t="s">
        <v>2306</v>
      </c>
      <c r="M977" t="s">
        <v>555</v>
      </c>
      <c r="N977" t="s">
        <v>556</v>
      </c>
      <c r="O977">
        <v>1</v>
      </c>
      <c r="P977" t="s">
        <v>282</v>
      </c>
      <c r="Q977">
        <v>1</v>
      </c>
      <c r="S977">
        <v>2</v>
      </c>
      <c r="T977" s="108">
        <v>2</v>
      </c>
      <c r="U977">
        <v>1</v>
      </c>
      <c r="V977" t="s">
        <v>270</v>
      </c>
      <c r="W977" t="s">
        <v>167</v>
      </c>
      <c r="X977">
        <v>1</v>
      </c>
      <c r="Y977">
        <v>0</v>
      </c>
      <c r="Z977">
        <v>1</v>
      </c>
      <c r="AA977">
        <v>0</v>
      </c>
      <c r="AB977">
        <v>0</v>
      </c>
      <c r="AC977">
        <v>1</v>
      </c>
      <c r="AD977">
        <v>0</v>
      </c>
      <c r="AE977">
        <v>0</v>
      </c>
    </row>
    <row r="978" spans="1:31" x14ac:dyDescent="0.3">
      <c r="A978" t="s">
        <v>556</v>
      </c>
      <c r="B978" t="s">
        <v>19202</v>
      </c>
      <c r="C978" t="s">
        <v>274</v>
      </c>
      <c r="D978" t="s">
        <v>19203</v>
      </c>
      <c r="E978" t="s">
        <v>12012</v>
      </c>
      <c r="F978" t="s">
        <v>7587</v>
      </c>
      <c r="G978" t="s">
        <v>2319</v>
      </c>
      <c r="I978" t="s">
        <v>461</v>
      </c>
      <c r="J978" t="s">
        <v>266</v>
      </c>
      <c r="K978" t="s">
        <v>2323</v>
      </c>
      <c r="L978" t="s">
        <v>19204</v>
      </c>
      <c r="M978" t="s">
        <v>555</v>
      </c>
      <c r="N978" t="s">
        <v>556</v>
      </c>
      <c r="O978">
        <v>1</v>
      </c>
      <c r="P978" t="s">
        <v>282</v>
      </c>
      <c r="Q978">
        <v>4</v>
      </c>
      <c r="S978">
        <v>4</v>
      </c>
      <c r="T978" s="108">
        <v>16</v>
      </c>
      <c r="U978">
        <v>1</v>
      </c>
      <c r="V978" t="s">
        <v>270</v>
      </c>
      <c r="W978" t="s">
        <v>167</v>
      </c>
      <c r="X978">
        <v>1</v>
      </c>
      <c r="Y978">
        <v>1</v>
      </c>
      <c r="Z978">
        <v>0</v>
      </c>
      <c r="AA978">
        <v>1</v>
      </c>
      <c r="AB978">
        <v>1</v>
      </c>
      <c r="AC978">
        <v>1</v>
      </c>
      <c r="AD978">
        <v>0</v>
      </c>
      <c r="AE978">
        <v>0</v>
      </c>
    </row>
    <row r="979" spans="1:31" x14ac:dyDescent="0.3">
      <c r="A979" t="s">
        <v>556</v>
      </c>
      <c r="B979" t="s">
        <v>19202</v>
      </c>
      <c r="C979" t="s">
        <v>274</v>
      </c>
      <c r="D979" t="s">
        <v>19203</v>
      </c>
      <c r="E979" t="s">
        <v>12012</v>
      </c>
      <c r="F979" t="s">
        <v>7587</v>
      </c>
      <c r="G979" t="s">
        <v>2319</v>
      </c>
      <c r="I979" t="s">
        <v>461</v>
      </c>
      <c r="J979" t="s">
        <v>266</v>
      </c>
      <c r="K979" t="s">
        <v>2323</v>
      </c>
      <c r="L979" t="s">
        <v>19204</v>
      </c>
      <c r="M979" t="s">
        <v>555</v>
      </c>
      <c r="N979" t="s">
        <v>556</v>
      </c>
      <c r="O979">
        <v>1</v>
      </c>
      <c r="P979" t="s">
        <v>282</v>
      </c>
      <c r="Q979">
        <v>3</v>
      </c>
      <c r="S979">
        <v>4</v>
      </c>
      <c r="T979" s="108">
        <v>12</v>
      </c>
      <c r="U979">
        <v>1</v>
      </c>
      <c r="V979" t="s">
        <v>270</v>
      </c>
      <c r="W979" t="s">
        <v>167</v>
      </c>
      <c r="X979">
        <v>1</v>
      </c>
      <c r="Y979">
        <v>1</v>
      </c>
      <c r="Z979">
        <v>0</v>
      </c>
      <c r="AA979">
        <v>1</v>
      </c>
      <c r="AB979">
        <v>1</v>
      </c>
      <c r="AC979">
        <v>1</v>
      </c>
      <c r="AD979">
        <v>0</v>
      </c>
      <c r="AE979">
        <v>0</v>
      </c>
    </row>
    <row r="980" spans="1:31" x14ac:dyDescent="0.3">
      <c r="A980" t="s">
        <v>556</v>
      </c>
      <c r="B980" t="s">
        <v>19202</v>
      </c>
      <c r="C980" t="s">
        <v>274</v>
      </c>
      <c r="D980" t="s">
        <v>19203</v>
      </c>
      <c r="E980" t="s">
        <v>12012</v>
      </c>
      <c r="F980" t="s">
        <v>7587</v>
      </c>
      <c r="G980" t="s">
        <v>2319</v>
      </c>
      <c r="I980" t="s">
        <v>461</v>
      </c>
      <c r="J980" t="s">
        <v>266</v>
      </c>
      <c r="K980" t="s">
        <v>2323</v>
      </c>
      <c r="L980" t="s">
        <v>19204</v>
      </c>
      <c r="M980" t="s">
        <v>557</v>
      </c>
      <c r="N980" t="s">
        <v>556</v>
      </c>
      <c r="O980">
        <v>2</v>
      </c>
      <c r="P980" t="s">
        <v>272</v>
      </c>
      <c r="Q980">
        <v>4</v>
      </c>
      <c r="S980">
        <v>3</v>
      </c>
      <c r="T980" s="108">
        <v>12</v>
      </c>
      <c r="U980">
        <v>1</v>
      </c>
      <c r="V980" t="s">
        <v>270</v>
      </c>
      <c r="W980" t="s">
        <v>167</v>
      </c>
      <c r="X980">
        <v>1</v>
      </c>
      <c r="Y980">
        <v>1</v>
      </c>
      <c r="Z980">
        <v>0</v>
      </c>
      <c r="AA980">
        <v>1</v>
      </c>
      <c r="AB980">
        <v>0</v>
      </c>
      <c r="AC980">
        <v>1</v>
      </c>
      <c r="AD980">
        <v>0</v>
      </c>
      <c r="AE980">
        <v>0</v>
      </c>
    </row>
    <row r="981" spans="1:31" x14ac:dyDescent="0.3">
      <c r="A981" t="s">
        <v>556</v>
      </c>
      <c r="B981" t="s">
        <v>4534</v>
      </c>
      <c r="C981" t="s">
        <v>262</v>
      </c>
      <c r="D981" t="s">
        <v>4535</v>
      </c>
      <c r="E981" t="s">
        <v>12244</v>
      </c>
      <c r="F981" t="s">
        <v>2209</v>
      </c>
      <c r="G981" t="s">
        <v>2771</v>
      </c>
      <c r="I981" t="s">
        <v>461</v>
      </c>
      <c r="J981" t="s">
        <v>266</v>
      </c>
      <c r="K981" t="s">
        <v>4533</v>
      </c>
      <c r="L981" t="s">
        <v>398</v>
      </c>
      <c r="M981" t="s">
        <v>555</v>
      </c>
      <c r="N981" t="s">
        <v>556</v>
      </c>
      <c r="O981">
        <v>1</v>
      </c>
      <c r="P981" t="s">
        <v>282</v>
      </c>
      <c r="Q981">
        <v>3</v>
      </c>
      <c r="S981">
        <v>1</v>
      </c>
      <c r="T981" s="108">
        <v>3</v>
      </c>
      <c r="U981">
        <v>1</v>
      </c>
      <c r="V981" t="s">
        <v>270</v>
      </c>
      <c r="W981" t="s">
        <v>167</v>
      </c>
      <c r="X981">
        <v>1</v>
      </c>
      <c r="Y981">
        <v>0</v>
      </c>
      <c r="Z981">
        <v>0</v>
      </c>
      <c r="AA981">
        <v>0</v>
      </c>
      <c r="AB981">
        <v>1</v>
      </c>
      <c r="AC981">
        <v>0</v>
      </c>
      <c r="AD981">
        <v>0</v>
      </c>
      <c r="AE981">
        <v>0</v>
      </c>
    </row>
    <row r="982" spans="1:31" x14ac:dyDescent="0.3">
      <c r="A982" t="s">
        <v>556</v>
      </c>
      <c r="B982" t="s">
        <v>3510</v>
      </c>
      <c r="C982" t="s">
        <v>262</v>
      </c>
      <c r="D982" t="s">
        <v>3511</v>
      </c>
      <c r="E982" t="s">
        <v>12219</v>
      </c>
      <c r="F982" t="s">
        <v>2368</v>
      </c>
      <c r="G982" t="s">
        <v>2307</v>
      </c>
      <c r="I982" t="s">
        <v>461</v>
      </c>
      <c r="J982" t="s">
        <v>266</v>
      </c>
      <c r="K982" t="s">
        <v>3512</v>
      </c>
      <c r="L982" t="s">
        <v>3513</v>
      </c>
      <c r="M982" t="s">
        <v>557</v>
      </c>
      <c r="N982" t="s">
        <v>556</v>
      </c>
      <c r="O982">
        <v>2</v>
      </c>
      <c r="P982" t="s">
        <v>288</v>
      </c>
      <c r="Q982">
        <v>0.48</v>
      </c>
      <c r="S982">
        <v>1</v>
      </c>
      <c r="T982" s="108">
        <v>0.48</v>
      </c>
      <c r="U982">
        <v>1</v>
      </c>
      <c r="V982" t="s">
        <v>270</v>
      </c>
      <c r="W982" t="s">
        <v>167</v>
      </c>
      <c r="X982">
        <v>1</v>
      </c>
      <c r="Y982">
        <v>0</v>
      </c>
      <c r="Z982">
        <v>0</v>
      </c>
      <c r="AA982">
        <v>0</v>
      </c>
      <c r="AB982">
        <v>0</v>
      </c>
      <c r="AC982">
        <v>1</v>
      </c>
      <c r="AD982">
        <v>0</v>
      </c>
      <c r="AE982">
        <v>0</v>
      </c>
    </row>
    <row r="983" spans="1:31" x14ac:dyDescent="0.3">
      <c r="A983" t="s">
        <v>556</v>
      </c>
      <c r="B983" t="s">
        <v>3510</v>
      </c>
      <c r="C983" t="s">
        <v>262</v>
      </c>
      <c r="D983" t="s">
        <v>3511</v>
      </c>
      <c r="E983" t="s">
        <v>12219</v>
      </c>
      <c r="F983" t="s">
        <v>2368</v>
      </c>
      <c r="G983" t="s">
        <v>2307</v>
      </c>
      <c r="I983" t="s">
        <v>461</v>
      </c>
      <c r="J983" t="s">
        <v>266</v>
      </c>
      <c r="K983" t="s">
        <v>3512</v>
      </c>
      <c r="L983" t="s">
        <v>3513</v>
      </c>
      <c r="M983" t="s">
        <v>557</v>
      </c>
      <c r="N983" t="s">
        <v>556</v>
      </c>
      <c r="O983">
        <v>17</v>
      </c>
      <c r="P983" t="s">
        <v>273</v>
      </c>
      <c r="Q983">
        <v>0.32</v>
      </c>
      <c r="S983">
        <v>1</v>
      </c>
      <c r="T983" s="108">
        <v>0.32</v>
      </c>
      <c r="U983">
        <v>1</v>
      </c>
      <c r="V983" t="s">
        <v>270</v>
      </c>
      <c r="W983" t="s">
        <v>167</v>
      </c>
      <c r="X983">
        <v>1</v>
      </c>
      <c r="Y983">
        <v>1</v>
      </c>
      <c r="Z983">
        <v>0</v>
      </c>
      <c r="AA983">
        <v>0</v>
      </c>
      <c r="AB983">
        <v>0</v>
      </c>
      <c r="AC983">
        <v>0</v>
      </c>
      <c r="AD983">
        <v>0</v>
      </c>
      <c r="AE983">
        <v>0</v>
      </c>
    </row>
    <row r="984" spans="1:31" x14ac:dyDescent="0.3">
      <c r="A984" t="s">
        <v>556</v>
      </c>
      <c r="B984" t="s">
        <v>3510</v>
      </c>
      <c r="C984" t="s">
        <v>262</v>
      </c>
      <c r="D984" t="s">
        <v>3511</v>
      </c>
      <c r="E984" t="s">
        <v>12219</v>
      </c>
      <c r="F984" t="s">
        <v>2368</v>
      </c>
      <c r="G984" t="s">
        <v>2307</v>
      </c>
      <c r="I984" t="s">
        <v>461</v>
      </c>
      <c r="J984" t="s">
        <v>266</v>
      </c>
      <c r="K984" t="s">
        <v>3512</v>
      </c>
      <c r="L984" t="s">
        <v>3513</v>
      </c>
      <c r="M984" t="s">
        <v>555</v>
      </c>
      <c r="N984" t="s">
        <v>556</v>
      </c>
      <c r="O984">
        <v>1</v>
      </c>
      <c r="P984" t="s">
        <v>266</v>
      </c>
      <c r="Q984">
        <v>0.17</v>
      </c>
      <c r="S984">
        <v>1</v>
      </c>
      <c r="T984" s="108">
        <v>0.17</v>
      </c>
      <c r="U984">
        <v>1</v>
      </c>
      <c r="V984" t="s">
        <v>270</v>
      </c>
      <c r="W984" t="s">
        <v>167</v>
      </c>
      <c r="X984">
        <v>1</v>
      </c>
      <c r="Y984">
        <v>0</v>
      </c>
      <c r="Z984">
        <v>0</v>
      </c>
      <c r="AA984">
        <v>1</v>
      </c>
      <c r="AB984">
        <v>0</v>
      </c>
      <c r="AC984">
        <v>0</v>
      </c>
      <c r="AD984">
        <v>0</v>
      </c>
      <c r="AE984">
        <v>0</v>
      </c>
    </row>
    <row r="985" spans="1:31" x14ac:dyDescent="0.3">
      <c r="A985" t="s">
        <v>556</v>
      </c>
      <c r="B985" t="s">
        <v>4623</v>
      </c>
      <c r="C985" t="s">
        <v>262</v>
      </c>
      <c r="D985" t="s">
        <v>4624</v>
      </c>
      <c r="E985" t="s">
        <v>12167</v>
      </c>
      <c r="F985" t="s">
        <v>2386</v>
      </c>
      <c r="G985" t="s">
        <v>4403</v>
      </c>
      <c r="I985" t="s">
        <v>461</v>
      </c>
      <c r="J985" t="s">
        <v>266</v>
      </c>
      <c r="K985" t="s">
        <v>4625</v>
      </c>
      <c r="L985" t="s">
        <v>17429</v>
      </c>
      <c r="M985" t="s">
        <v>555</v>
      </c>
      <c r="N985" t="s">
        <v>556</v>
      </c>
      <c r="O985">
        <v>1</v>
      </c>
      <c r="P985" t="s">
        <v>282</v>
      </c>
      <c r="Q985">
        <v>3</v>
      </c>
      <c r="S985">
        <v>1</v>
      </c>
      <c r="T985" s="108">
        <v>3</v>
      </c>
      <c r="U985">
        <v>1</v>
      </c>
      <c r="V985" t="s">
        <v>270</v>
      </c>
      <c r="W985" t="s">
        <v>167</v>
      </c>
      <c r="X985">
        <v>1</v>
      </c>
      <c r="Y985">
        <v>0</v>
      </c>
      <c r="Z985">
        <v>0</v>
      </c>
      <c r="AA985">
        <v>1</v>
      </c>
      <c r="AB985">
        <v>0</v>
      </c>
      <c r="AC985">
        <v>0</v>
      </c>
      <c r="AD985">
        <v>0</v>
      </c>
      <c r="AE985">
        <v>0</v>
      </c>
    </row>
    <row r="986" spans="1:31" x14ac:dyDescent="0.3">
      <c r="A986" t="s">
        <v>556</v>
      </c>
      <c r="B986" t="s">
        <v>3429</v>
      </c>
      <c r="C986" t="s">
        <v>262</v>
      </c>
      <c r="D986" t="s">
        <v>16498</v>
      </c>
      <c r="E986" t="s">
        <v>12179</v>
      </c>
      <c r="F986" t="s">
        <v>3430</v>
      </c>
      <c r="G986" t="s">
        <v>662</v>
      </c>
      <c r="I986" t="s">
        <v>461</v>
      </c>
      <c r="J986" t="s">
        <v>266</v>
      </c>
      <c r="K986" t="s">
        <v>3431</v>
      </c>
      <c r="L986" t="s">
        <v>17444</v>
      </c>
      <c r="M986" t="s">
        <v>555</v>
      </c>
      <c r="N986" t="s">
        <v>556</v>
      </c>
      <c r="O986">
        <v>1</v>
      </c>
      <c r="P986" t="s">
        <v>282</v>
      </c>
      <c r="Q986">
        <v>2</v>
      </c>
      <c r="S986">
        <v>4</v>
      </c>
      <c r="T986" s="108">
        <v>8</v>
      </c>
      <c r="U986">
        <v>1</v>
      </c>
      <c r="V986" t="s">
        <v>270</v>
      </c>
      <c r="W986" t="s">
        <v>167</v>
      </c>
      <c r="X986">
        <v>2</v>
      </c>
      <c r="Y986">
        <v>0</v>
      </c>
      <c r="Z986">
        <v>2</v>
      </c>
      <c r="AA986">
        <v>0</v>
      </c>
      <c r="AB986">
        <v>0</v>
      </c>
      <c r="AC986">
        <v>2</v>
      </c>
      <c r="AD986">
        <v>0</v>
      </c>
      <c r="AE986">
        <v>0</v>
      </c>
    </row>
    <row r="987" spans="1:31" x14ac:dyDescent="0.3">
      <c r="A987" t="s">
        <v>556</v>
      </c>
      <c r="B987" t="s">
        <v>3429</v>
      </c>
      <c r="C987" t="s">
        <v>262</v>
      </c>
      <c r="D987" t="s">
        <v>16498</v>
      </c>
      <c r="E987" t="s">
        <v>12179</v>
      </c>
      <c r="F987" t="s">
        <v>3430</v>
      </c>
      <c r="G987" t="s">
        <v>662</v>
      </c>
      <c r="I987" t="s">
        <v>461</v>
      </c>
      <c r="J987" t="s">
        <v>266</v>
      </c>
      <c r="K987" t="s">
        <v>3431</v>
      </c>
      <c r="L987" t="s">
        <v>17444</v>
      </c>
      <c r="M987" t="s">
        <v>557</v>
      </c>
      <c r="N987" t="s">
        <v>556</v>
      </c>
      <c r="O987">
        <v>2</v>
      </c>
      <c r="P987" t="s">
        <v>272</v>
      </c>
      <c r="Q987">
        <v>2</v>
      </c>
      <c r="S987">
        <v>4</v>
      </c>
      <c r="T987" s="108">
        <v>8</v>
      </c>
      <c r="U987">
        <v>1</v>
      </c>
      <c r="V987" t="s">
        <v>270</v>
      </c>
      <c r="W987" t="s">
        <v>167</v>
      </c>
      <c r="X987">
        <v>2</v>
      </c>
      <c r="Y987">
        <v>0</v>
      </c>
      <c r="Z987">
        <v>2</v>
      </c>
      <c r="AA987">
        <v>0</v>
      </c>
      <c r="AB987">
        <v>0</v>
      </c>
      <c r="AC987">
        <v>2</v>
      </c>
      <c r="AD987">
        <v>0</v>
      </c>
      <c r="AE987">
        <v>0</v>
      </c>
    </row>
    <row r="988" spans="1:31" x14ac:dyDescent="0.3">
      <c r="A988" t="s">
        <v>556</v>
      </c>
      <c r="B988" t="s">
        <v>3429</v>
      </c>
      <c r="C988" t="s">
        <v>262</v>
      </c>
      <c r="D988" t="s">
        <v>16498</v>
      </c>
      <c r="E988" t="s">
        <v>12179</v>
      </c>
      <c r="F988" t="s">
        <v>3430</v>
      </c>
      <c r="G988" t="s">
        <v>662</v>
      </c>
      <c r="I988" t="s">
        <v>461</v>
      </c>
      <c r="J988" t="s">
        <v>266</v>
      </c>
      <c r="K988" t="s">
        <v>3431</v>
      </c>
      <c r="L988" t="s">
        <v>17444</v>
      </c>
      <c r="M988" t="s">
        <v>557</v>
      </c>
      <c r="N988" t="s">
        <v>556</v>
      </c>
      <c r="O988">
        <v>2</v>
      </c>
      <c r="P988" t="s">
        <v>288</v>
      </c>
      <c r="Q988">
        <v>0.48</v>
      </c>
      <c r="S988">
        <v>2</v>
      </c>
      <c r="T988" s="108">
        <v>0.96</v>
      </c>
      <c r="U988">
        <v>1</v>
      </c>
      <c r="V988" t="s">
        <v>270</v>
      </c>
      <c r="W988" t="s">
        <v>167</v>
      </c>
      <c r="X988">
        <v>2</v>
      </c>
      <c r="Y988">
        <v>0</v>
      </c>
      <c r="Z988">
        <v>0</v>
      </c>
      <c r="AA988">
        <v>2</v>
      </c>
      <c r="AB988">
        <v>0</v>
      </c>
      <c r="AC988">
        <v>0</v>
      </c>
      <c r="AD988">
        <v>0</v>
      </c>
      <c r="AE988">
        <v>0</v>
      </c>
    </row>
    <row r="989" spans="1:31" x14ac:dyDescent="0.3">
      <c r="A989" t="s">
        <v>556</v>
      </c>
      <c r="B989" t="s">
        <v>3429</v>
      </c>
      <c r="C989" t="s">
        <v>262</v>
      </c>
      <c r="D989" t="s">
        <v>16498</v>
      </c>
      <c r="E989" t="s">
        <v>12179</v>
      </c>
      <c r="F989" t="s">
        <v>3430</v>
      </c>
      <c r="G989" t="s">
        <v>662</v>
      </c>
      <c r="I989" t="s">
        <v>461</v>
      </c>
      <c r="J989" t="s">
        <v>266</v>
      </c>
      <c r="K989" t="s">
        <v>3431</v>
      </c>
      <c r="L989" t="s">
        <v>17444</v>
      </c>
      <c r="M989" t="s">
        <v>557</v>
      </c>
      <c r="N989" t="s">
        <v>556</v>
      </c>
      <c r="O989">
        <v>17</v>
      </c>
      <c r="P989" t="s">
        <v>273</v>
      </c>
      <c r="Q989">
        <v>0.48</v>
      </c>
      <c r="S989">
        <v>3</v>
      </c>
      <c r="T989" s="108">
        <v>1.44</v>
      </c>
      <c r="U989">
        <v>1</v>
      </c>
      <c r="V989" t="s">
        <v>270</v>
      </c>
      <c r="W989" t="s">
        <v>167</v>
      </c>
      <c r="X989">
        <v>3</v>
      </c>
      <c r="Y989">
        <v>3</v>
      </c>
      <c r="Z989">
        <v>0</v>
      </c>
      <c r="AA989">
        <v>0</v>
      </c>
      <c r="AB989">
        <v>0</v>
      </c>
      <c r="AC989">
        <v>0</v>
      </c>
      <c r="AD989">
        <v>0</v>
      </c>
      <c r="AE989">
        <v>0</v>
      </c>
    </row>
    <row r="990" spans="1:31" x14ac:dyDescent="0.3">
      <c r="A990" t="s">
        <v>306</v>
      </c>
      <c r="B990" t="s">
        <v>17077</v>
      </c>
      <c r="C990" t="s">
        <v>274</v>
      </c>
      <c r="D990" t="s">
        <v>17078</v>
      </c>
      <c r="E990" t="s">
        <v>13012</v>
      </c>
      <c r="F990" t="s">
        <v>2721</v>
      </c>
      <c r="G990" t="s">
        <v>1418</v>
      </c>
      <c r="H990" t="s">
        <v>2718</v>
      </c>
      <c r="I990" t="s">
        <v>265</v>
      </c>
      <c r="J990" t="s">
        <v>266</v>
      </c>
      <c r="K990" t="s">
        <v>2722</v>
      </c>
      <c r="L990" t="s">
        <v>11803</v>
      </c>
      <c r="M990" t="s">
        <v>305</v>
      </c>
      <c r="N990" t="s">
        <v>306</v>
      </c>
      <c r="O990">
        <v>1</v>
      </c>
      <c r="P990" t="s">
        <v>282</v>
      </c>
      <c r="Q990">
        <v>2</v>
      </c>
      <c r="S990">
        <v>1</v>
      </c>
      <c r="T990" s="108">
        <v>2</v>
      </c>
      <c r="U990">
        <v>1</v>
      </c>
      <c r="V990" t="s">
        <v>270</v>
      </c>
      <c r="W990" t="s">
        <v>167</v>
      </c>
      <c r="X990">
        <v>1</v>
      </c>
      <c r="Y990">
        <v>0</v>
      </c>
      <c r="Z990">
        <v>0</v>
      </c>
      <c r="AA990">
        <v>0</v>
      </c>
      <c r="AB990">
        <v>1</v>
      </c>
      <c r="AC990">
        <v>0</v>
      </c>
      <c r="AD990">
        <v>0</v>
      </c>
      <c r="AE990">
        <v>0</v>
      </c>
    </row>
    <row r="991" spans="1:31" x14ac:dyDescent="0.3">
      <c r="A991" t="s">
        <v>306</v>
      </c>
      <c r="B991" t="s">
        <v>17077</v>
      </c>
      <c r="C991" t="s">
        <v>274</v>
      </c>
      <c r="D991" t="s">
        <v>17078</v>
      </c>
      <c r="E991" t="s">
        <v>13012</v>
      </c>
      <c r="F991" t="s">
        <v>2721</v>
      </c>
      <c r="G991" t="s">
        <v>1418</v>
      </c>
      <c r="H991" t="s">
        <v>2718</v>
      </c>
      <c r="I991" t="s">
        <v>265</v>
      </c>
      <c r="J991" t="s">
        <v>266</v>
      </c>
      <c r="K991" t="s">
        <v>2722</v>
      </c>
      <c r="L991" t="s">
        <v>11803</v>
      </c>
      <c r="M991" t="s">
        <v>307</v>
      </c>
      <c r="N991" t="s">
        <v>306</v>
      </c>
      <c r="O991">
        <v>2</v>
      </c>
      <c r="P991" t="s">
        <v>288</v>
      </c>
      <c r="Q991">
        <v>0.48</v>
      </c>
      <c r="S991">
        <v>1</v>
      </c>
      <c r="T991" s="108">
        <v>0.48</v>
      </c>
      <c r="U991">
        <v>1</v>
      </c>
      <c r="V991" t="s">
        <v>270</v>
      </c>
      <c r="W991" t="s">
        <v>167</v>
      </c>
      <c r="X991">
        <v>1</v>
      </c>
      <c r="Y991">
        <v>1</v>
      </c>
      <c r="Z991">
        <v>0</v>
      </c>
      <c r="AA991">
        <v>0</v>
      </c>
      <c r="AB991">
        <v>0</v>
      </c>
      <c r="AC991">
        <v>0</v>
      </c>
      <c r="AD991">
        <v>0</v>
      </c>
      <c r="AE991">
        <v>0</v>
      </c>
    </row>
    <row r="992" spans="1:31" x14ac:dyDescent="0.3">
      <c r="A992" t="s">
        <v>306</v>
      </c>
      <c r="B992" t="s">
        <v>17077</v>
      </c>
      <c r="C992" t="s">
        <v>274</v>
      </c>
      <c r="D992" t="s">
        <v>17078</v>
      </c>
      <c r="E992" t="s">
        <v>13012</v>
      </c>
      <c r="F992" t="s">
        <v>2721</v>
      </c>
      <c r="G992" t="s">
        <v>1418</v>
      </c>
      <c r="H992" t="s">
        <v>2718</v>
      </c>
      <c r="I992" t="s">
        <v>265</v>
      </c>
      <c r="J992" t="s">
        <v>266</v>
      </c>
      <c r="K992" t="s">
        <v>2722</v>
      </c>
      <c r="L992" t="s">
        <v>11803</v>
      </c>
      <c r="M992" t="s">
        <v>307</v>
      </c>
      <c r="N992" t="s">
        <v>306</v>
      </c>
      <c r="O992">
        <v>20</v>
      </c>
      <c r="P992" t="s">
        <v>425</v>
      </c>
      <c r="Q992">
        <v>0.32</v>
      </c>
      <c r="S992">
        <v>1</v>
      </c>
      <c r="T992" s="108">
        <v>0.32</v>
      </c>
      <c r="U992">
        <v>1</v>
      </c>
      <c r="V992" t="s">
        <v>270</v>
      </c>
      <c r="W992" t="s">
        <v>167</v>
      </c>
      <c r="X992">
        <v>1</v>
      </c>
      <c r="Y992">
        <v>0</v>
      </c>
      <c r="Z992">
        <v>0</v>
      </c>
      <c r="AA992">
        <v>0</v>
      </c>
      <c r="AB992">
        <v>1</v>
      </c>
      <c r="AC992">
        <v>0</v>
      </c>
      <c r="AD992">
        <v>0</v>
      </c>
      <c r="AE992">
        <v>0</v>
      </c>
    </row>
    <row r="993" spans="1:31" x14ac:dyDescent="0.3">
      <c r="A993" t="s">
        <v>306</v>
      </c>
      <c r="B993" t="s">
        <v>2783</v>
      </c>
      <c r="C993" t="s">
        <v>274</v>
      </c>
      <c r="D993" t="s">
        <v>2784</v>
      </c>
      <c r="E993" t="s">
        <v>11953</v>
      </c>
      <c r="F993" t="s">
        <v>2785</v>
      </c>
      <c r="G993" t="s">
        <v>334</v>
      </c>
      <c r="H993" t="s">
        <v>495</v>
      </c>
      <c r="I993" t="s">
        <v>330</v>
      </c>
      <c r="J993" t="s">
        <v>266</v>
      </c>
      <c r="K993" t="s">
        <v>2786</v>
      </c>
      <c r="L993" t="s">
        <v>16717</v>
      </c>
      <c r="M993" t="s">
        <v>305</v>
      </c>
      <c r="N993" t="s">
        <v>306</v>
      </c>
      <c r="O993">
        <v>1</v>
      </c>
      <c r="P993" t="s">
        <v>282</v>
      </c>
      <c r="Q993">
        <v>3</v>
      </c>
      <c r="S993">
        <v>1</v>
      </c>
      <c r="T993" s="108">
        <v>3</v>
      </c>
      <c r="U993">
        <v>1</v>
      </c>
      <c r="V993" t="s">
        <v>270</v>
      </c>
      <c r="W993" t="s">
        <v>167</v>
      </c>
      <c r="X993">
        <v>1</v>
      </c>
      <c r="Y993">
        <v>0</v>
      </c>
      <c r="Z993">
        <v>1</v>
      </c>
      <c r="AA993">
        <v>0</v>
      </c>
      <c r="AB993">
        <v>0</v>
      </c>
      <c r="AC993">
        <v>0</v>
      </c>
      <c r="AD993">
        <v>0</v>
      </c>
      <c r="AE993">
        <v>0</v>
      </c>
    </row>
    <row r="994" spans="1:31" x14ac:dyDescent="0.3">
      <c r="A994" t="s">
        <v>306</v>
      </c>
      <c r="B994" t="s">
        <v>2783</v>
      </c>
      <c r="C994" t="s">
        <v>294</v>
      </c>
      <c r="D994" t="s">
        <v>2784</v>
      </c>
      <c r="E994" t="s">
        <v>11953</v>
      </c>
      <c r="F994" t="s">
        <v>2785</v>
      </c>
      <c r="G994" t="s">
        <v>334</v>
      </c>
      <c r="H994" t="s">
        <v>495</v>
      </c>
      <c r="I994" t="s">
        <v>330</v>
      </c>
      <c r="J994" t="s">
        <v>266</v>
      </c>
      <c r="K994" t="s">
        <v>2786</v>
      </c>
      <c r="L994" t="s">
        <v>16717</v>
      </c>
      <c r="M994" t="s">
        <v>307</v>
      </c>
      <c r="N994" t="s">
        <v>306</v>
      </c>
      <c r="O994">
        <v>2</v>
      </c>
      <c r="P994" t="s">
        <v>272</v>
      </c>
      <c r="Q994">
        <v>3</v>
      </c>
      <c r="S994">
        <v>1</v>
      </c>
      <c r="T994" s="108">
        <v>3</v>
      </c>
      <c r="U994">
        <v>1</v>
      </c>
      <c r="V994" t="s">
        <v>270</v>
      </c>
      <c r="W994" t="s">
        <v>167</v>
      </c>
      <c r="X994">
        <v>1</v>
      </c>
      <c r="Y994">
        <v>0</v>
      </c>
      <c r="Z994">
        <v>0</v>
      </c>
      <c r="AA994">
        <v>1</v>
      </c>
      <c r="AB994">
        <v>0</v>
      </c>
      <c r="AC994">
        <v>0</v>
      </c>
      <c r="AD994">
        <v>0</v>
      </c>
      <c r="AE994">
        <v>0</v>
      </c>
    </row>
    <row r="995" spans="1:31" x14ac:dyDescent="0.3">
      <c r="A995" t="s">
        <v>306</v>
      </c>
      <c r="B995" t="s">
        <v>2783</v>
      </c>
      <c r="C995" t="s">
        <v>294</v>
      </c>
      <c r="D995" t="s">
        <v>2784</v>
      </c>
      <c r="E995" t="s">
        <v>11953</v>
      </c>
      <c r="F995" t="s">
        <v>2785</v>
      </c>
      <c r="G995" t="s">
        <v>334</v>
      </c>
      <c r="H995" t="s">
        <v>495</v>
      </c>
      <c r="I995" t="s">
        <v>330</v>
      </c>
      <c r="J995" t="s">
        <v>266</v>
      </c>
      <c r="K995" t="s">
        <v>2786</v>
      </c>
      <c r="L995" t="s">
        <v>16717</v>
      </c>
      <c r="M995" t="s">
        <v>307</v>
      </c>
      <c r="N995" t="s">
        <v>306</v>
      </c>
      <c r="O995">
        <v>17</v>
      </c>
      <c r="P995" t="s">
        <v>273</v>
      </c>
      <c r="Q995">
        <v>0.48</v>
      </c>
      <c r="S995">
        <v>1</v>
      </c>
      <c r="T995" s="108">
        <v>0.48</v>
      </c>
      <c r="U995">
        <v>1</v>
      </c>
      <c r="V995" t="s">
        <v>270</v>
      </c>
      <c r="W995" t="s">
        <v>167</v>
      </c>
      <c r="X995">
        <v>1</v>
      </c>
      <c r="Y995">
        <v>1</v>
      </c>
      <c r="Z995">
        <v>0</v>
      </c>
      <c r="AA995">
        <v>0</v>
      </c>
      <c r="AB995">
        <v>0</v>
      </c>
      <c r="AC995">
        <v>0</v>
      </c>
      <c r="AD995">
        <v>0</v>
      </c>
      <c r="AE995">
        <v>0</v>
      </c>
    </row>
    <row r="996" spans="1:31" x14ac:dyDescent="0.3">
      <c r="A996" t="s">
        <v>306</v>
      </c>
      <c r="B996" t="s">
        <v>17445</v>
      </c>
      <c r="C996" t="s">
        <v>274</v>
      </c>
      <c r="D996" t="s">
        <v>17446</v>
      </c>
      <c r="E996" t="s">
        <v>17447</v>
      </c>
      <c r="F996" t="s">
        <v>739</v>
      </c>
      <c r="G996" t="s">
        <v>329</v>
      </c>
      <c r="H996" t="s">
        <v>495</v>
      </c>
      <c r="I996" t="s">
        <v>330</v>
      </c>
      <c r="J996" t="s">
        <v>266</v>
      </c>
      <c r="K996" t="s">
        <v>3192</v>
      </c>
      <c r="L996" t="s">
        <v>17448</v>
      </c>
      <c r="M996" t="s">
        <v>305</v>
      </c>
      <c r="N996" t="s">
        <v>306</v>
      </c>
      <c r="O996">
        <v>1</v>
      </c>
      <c r="P996" t="s">
        <v>266</v>
      </c>
      <c r="Q996">
        <v>0.48</v>
      </c>
      <c r="S996">
        <v>1</v>
      </c>
      <c r="T996" s="108">
        <v>0.48</v>
      </c>
      <c r="U996">
        <v>1</v>
      </c>
      <c r="V996" t="s">
        <v>270</v>
      </c>
      <c r="W996" t="s">
        <v>167</v>
      </c>
      <c r="X996">
        <v>1</v>
      </c>
      <c r="Y996">
        <v>0</v>
      </c>
      <c r="Z996">
        <v>1</v>
      </c>
      <c r="AA996">
        <v>0</v>
      </c>
      <c r="AB996">
        <v>0</v>
      </c>
      <c r="AC996">
        <v>0</v>
      </c>
      <c r="AD996">
        <v>0</v>
      </c>
      <c r="AE996">
        <v>0</v>
      </c>
    </row>
    <row r="997" spans="1:31" x14ac:dyDescent="0.3">
      <c r="A997" t="s">
        <v>306</v>
      </c>
      <c r="B997" t="s">
        <v>17445</v>
      </c>
      <c r="C997" t="s">
        <v>274</v>
      </c>
      <c r="D997" t="s">
        <v>17446</v>
      </c>
      <c r="E997" t="s">
        <v>17447</v>
      </c>
      <c r="F997" t="s">
        <v>739</v>
      </c>
      <c r="G997" t="s">
        <v>329</v>
      </c>
      <c r="H997" t="s">
        <v>495</v>
      </c>
      <c r="I997" t="s">
        <v>330</v>
      </c>
      <c r="J997" t="s">
        <v>266</v>
      </c>
      <c r="K997" t="s">
        <v>3192</v>
      </c>
      <c r="L997" t="s">
        <v>17448</v>
      </c>
      <c r="M997" t="s">
        <v>307</v>
      </c>
      <c r="N997" t="s">
        <v>306</v>
      </c>
      <c r="O997">
        <v>2</v>
      </c>
      <c r="P997" t="s">
        <v>288</v>
      </c>
      <c r="Q997">
        <v>0.32</v>
      </c>
      <c r="S997">
        <v>1</v>
      </c>
      <c r="T997" s="108">
        <v>0.32</v>
      </c>
      <c r="U997">
        <v>1</v>
      </c>
      <c r="V997" t="s">
        <v>270</v>
      </c>
      <c r="W997" t="s">
        <v>167</v>
      </c>
      <c r="X997">
        <v>1</v>
      </c>
      <c r="Y997">
        <v>0</v>
      </c>
      <c r="Z997">
        <v>0</v>
      </c>
      <c r="AA997">
        <v>0</v>
      </c>
      <c r="AB997">
        <v>0</v>
      </c>
      <c r="AC997">
        <v>1</v>
      </c>
      <c r="AD997">
        <v>0</v>
      </c>
      <c r="AE997">
        <v>0</v>
      </c>
    </row>
    <row r="998" spans="1:31" x14ac:dyDescent="0.3">
      <c r="A998" t="s">
        <v>306</v>
      </c>
      <c r="B998" t="s">
        <v>17445</v>
      </c>
      <c r="C998" t="s">
        <v>274</v>
      </c>
      <c r="D998" t="s">
        <v>17446</v>
      </c>
      <c r="E998" t="s">
        <v>17447</v>
      </c>
      <c r="F998" t="s">
        <v>739</v>
      </c>
      <c r="G998" t="s">
        <v>329</v>
      </c>
      <c r="H998" t="s">
        <v>495</v>
      </c>
      <c r="I998" t="s">
        <v>330</v>
      </c>
      <c r="J998" t="s">
        <v>266</v>
      </c>
      <c r="K998" t="s">
        <v>3192</v>
      </c>
      <c r="L998" t="s">
        <v>17448</v>
      </c>
      <c r="M998" t="s">
        <v>307</v>
      </c>
      <c r="N998" t="s">
        <v>306</v>
      </c>
      <c r="O998">
        <v>20</v>
      </c>
      <c r="P998" t="s">
        <v>425</v>
      </c>
      <c r="Q998">
        <v>0.32</v>
      </c>
      <c r="S998">
        <v>1</v>
      </c>
      <c r="T998" s="108">
        <v>0.32</v>
      </c>
      <c r="U998">
        <v>1</v>
      </c>
      <c r="V998" t="s">
        <v>270</v>
      </c>
      <c r="W998" t="s">
        <v>167</v>
      </c>
      <c r="X998">
        <v>1</v>
      </c>
      <c r="Y998">
        <v>0</v>
      </c>
      <c r="Z998">
        <v>0</v>
      </c>
      <c r="AA998">
        <v>1</v>
      </c>
      <c r="AB998">
        <v>0</v>
      </c>
      <c r="AC998">
        <v>0</v>
      </c>
      <c r="AD998">
        <v>0</v>
      </c>
      <c r="AE998">
        <v>0</v>
      </c>
    </row>
    <row r="999" spans="1:31" x14ac:dyDescent="0.3">
      <c r="A999" t="s">
        <v>306</v>
      </c>
      <c r="B999" t="s">
        <v>2791</v>
      </c>
      <c r="C999" t="s">
        <v>274</v>
      </c>
      <c r="D999" t="s">
        <v>2792</v>
      </c>
      <c r="E999" t="s">
        <v>11940</v>
      </c>
      <c r="F999" t="s">
        <v>2793</v>
      </c>
      <c r="G999" t="s">
        <v>334</v>
      </c>
      <c r="H999" t="s">
        <v>10244</v>
      </c>
      <c r="I999" t="s">
        <v>330</v>
      </c>
      <c r="J999" t="s">
        <v>266</v>
      </c>
      <c r="K999" t="s">
        <v>2794</v>
      </c>
      <c r="L999" t="s">
        <v>2795</v>
      </c>
      <c r="M999" t="s">
        <v>305</v>
      </c>
      <c r="N999" t="s">
        <v>306</v>
      </c>
      <c r="O999">
        <v>1</v>
      </c>
      <c r="P999" t="s">
        <v>282</v>
      </c>
      <c r="Q999">
        <v>1</v>
      </c>
      <c r="S999">
        <v>2</v>
      </c>
      <c r="T999" s="108">
        <v>2</v>
      </c>
      <c r="U999">
        <v>1</v>
      </c>
      <c r="V999" t="s">
        <v>270</v>
      </c>
      <c r="W999" t="s">
        <v>167</v>
      </c>
      <c r="X999">
        <v>1</v>
      </c>
      <c r="Y999">
        <v>1</v>
      </c>
      <c r="Z999">
        <v>0</v>
      </c>
      <c r="AA999">
        <v>0</v>
      </c>
      <c r="AB999">
        <v>1</v>
      </c>
      <c r="AC999">
        <v>0</v>
      </c>
      <c r="AD999">
        <v>0</v>
      </c>
      <c r="AE999">
        <v>0</v>
      </c>
    </row>
    <row r="1000" spans="1:31" x14ac:dyDescent="0.3">
      <c r="A1000" t="s">
        <v>306</v>
      </c>
      <c r="B1000" t="s">
        <v>2791</v>
      </c>
      <c r="C1000" t="s">
        <v>274</v>
      </c>
      <c r="D1000" t="s">
        <v>2792</v>
      </c>
      <c r="E1000" t="s">
        <v>11940</v>
      </c>
      <c r="F1000" t="s">
        <v>2793</v>
      </c>
      <c r="G1000" t="s">
        <v>334</v>
      </c>
      <c r="H1000" t="s">
        <v>10244</v>
      </c>
      <c r="I1000" t="s">
        <v>330</v>
      </c>
      <c r="J1000" t="s">
        <v>266</v>
      </c>
      <c r="K1000" t="s">
        <v>2794</v>
      </c>
      <c r="L1000" t="s">
        <v>2795</v>
      </c>
      <c r="M1000" t="s">
        <v>307</v>
      </c>
      <c r="N1000" t="s">
        <v>306</v>
      </c>
      <c r="O1000">
        <v>27</v>
      </c>
      <c r="P1000" t="s">
        <v>273</v>
      </c>
      <c r="Q1000">
        <v>0.32</v>
      </c>
      <c r="S1000">
        <v>2</v>
      </c>
      <c r="T1000" s="108">
        <v>0.64</v>
      </c>
      <c r="U1000">
        <v>1</v>
      </c>
      <c r="V1000" t="s">
        <v>270</v>
      </c>
      <c r="W1000" t="s">
        <v>167</v>
      </c>
      <c r="X1000">
        <v>2</v>
      </c>
      <c r="Y1000">
        <v>2</v>
      </c>
      <c r="Z1000">
        <v>0</v>
      </c>
      <c r="AA1000">
        <v>0</v>
      </c>
      <c r="AB1000">
        <v>0</v>
      </c>
      <c r="AC1000">
        <v>0</v>
      </c>
      <c r="AD1000">
        <v>0</v>
      </c>
      <c r="AE1000">
        <v>0</v>
      </c>
    </row>
    <row r="1001" spans="1:31" x14ac:dyDescent="0.3">
      <c r="A1001" t="s">
        <v>306</v>
      </c>
      <c r="B1001" t="s">
        <v>2791</v>
      </c>
      <c r="C1001" t="s">
        <v>294</v>
      </c>
      <c r="D1001" t="s">
        <v>2792</v>
      </c>
      <c r="E1001" t="s">
        <v>11940</v>
      </c>
      <c r="F1001" t="s">
        <v>2793</v>
      </c>
      <c r="G1001" t="s">
        <v>334</v>
      </c>
      <c r="H1001" t="s">
        <v>10244</v>
      </c>
      <c r="I1001" t="s">
        <v>330</v>
      </c>
      <c r="J1001" t="s">
        <v>266</v>
      </c>
      <c r="K1001" t="s">
        <v>2794</v>
      </c>
      <c r="L1001" t="s">
        <v>2795</v>
      </c>
      <c r="M1001" t="s">
        <v>307</v>
      </c>
      <c r="N1001" t="s">
        <v>306</v>
      </c>
      <c r="O1001">
        <v>2</v>
      </c>
      <c r="P1001" t="s">
        <v>272</v>
      </c>
      <c r="Q1001">
        <v>1</v>
      </c>
      <c r="S1001">
        <v>3</v>
      </c>
      <c r="T1001" s="108">
        <v>3</v>
      </c>
      <c r="U1001">
        <v>1</v>
      </c>
      <c r="V1001" t="s">
        <v>270</v>
      </c>
      <c r="W1001" t="s">
        <v>167</v>
      </c>
      <c r="X1001">
        <v>1</v>
      </c>
      <c r="Y1001">
        <v>1</v>
      </c>
      <c r="Z1001">
        <v>0</v>
      </c>
      <c r="AA1001">
        <v>1</v>
      </c>
      <c r="AB1001">
        <v>0</v>
      </c>
      <c r="AC1001">
        <v>1</v>
      </c>
      <c r="AD1001">
        <v>0</v>
      </c>
      <c r="AE1001">
        <v>0</v>
      </c>
    </row>
    <row r="1002" spans="1:31" x14ac:dyDescent="0.3">
      <c r="A1002" t="s">
        <v>306</v>
      </c>
      <c r="B1002" t="s">
        <v>2827</v>
      </c>
      <c r="C1002" t="s">
        <v>262</v>
      </c>
      <c r="D1002" t="s">
        <v>2828</v>
      </c>
      <c r="E1002" t="s">
        <v>12936</v>
      </c>
      <c r="F1002" t="s">
        <v>2829</v>
      </c>
      <c r="G1002" t="s">
        <v>9312</v>
      </c>
      <c r="H1002" t="s">
        <v>2825</v>
      </c>
      <c r="I1002" t="s">
        <v>265</v>
      </c>
      <c r="J1002" t="s">
        <v>266</v>
      </c>
      <c r="K1002" t="s">
        <v>2830</v>
      </c>
      <c r="L1002" t="s">
        <v>2831</v>
      </c>
      <c r="M1002" t="s">
        <v>305</v>
      </c>
      <c r="N1002" t="s">
        <v>306</v>
      </c>
      <c r="O1002">
        <v>1</v>
      </c>
      <c r="P1002" t="s">
        <v>282</v>
      </c>
      <c r="Q1002">
        <v>4</v>
      </c>
      <c r="S1002">
        <v>2</v>
      </c>
      <c r="T1002" s="108">
        <v>8</v>
      </c>
      <c r="U1002">
        <v>1</v>
      </c>
      <c r="V1002" t="s">
        <v>270</v>
      </c>
      <c r="W1002" t="s">
        <v>167</v>
      </c>
      <c r="X1002">
        <v>1</v>
      </c>
      <c r="Y1002">
        <v>0</v>
      </c>
      <c r="Z1002">
        <v>1</v>
      </c>
      <c r="AA1002">
        <v>0</v>
      </c>
      <c r="AB1002">
        <v>0</v>
      </c>
      <c r="AC1002">
        <v>1</v>
      </c>
      <c r="AD1002">
        <v>0</v>
      </c>
      <c r="AE1002">
        <v>0</v>
      </c>
    </row>
    <row r="1003" spans="1:31" x14ac:dyDescent="0.3">
      <c r="A1003" t="s">
        <v>306</v>
      </c>
      <c r="B1003" t="s">
        <v>2827</v>
      </c>
      <c r="C1003" t="s">
        <v>262</v>
      </c>
      <c r="D1003" t="s">
        <v>2828</v>
      </c>
      <c r="E1003" t="s">
        <v>12936</v>
      </c>
      <c r="F1003" t="s">
        <v>2829</v>
      </c>
      <c r="G1003" t="s">
        <v>9312</v>
      </c>
      <c r="H1003" t="s">
        <v>2825</v>
      </c>
      <c r="I1003" t="s">
        <v>265</v>
      </c>
      <c r="J1003" t="s">
        <v>266</v>
      </c>
      <c r="K1003" t="s">
        <v>2830</v>
      </c>
      <c r="L1003" t="s">
        <v>2831</v>
      </c>
      <c r="M1003" t="s">
        <v>307</v>
      </c>
      <c r="N1003" t="s">
        <v>306</v>
      </c>
      <c r="O1003">
        <v>2</v>
      </c>
      <c r="P1003" t="s">
        <v>272</v>
      </c>
      <c r="Q1003">
        <v>8</v>
      </c>
      <c r="S1003">
        <v>1</v>
      </c>
      <c r="T1003" s="108">
        <v>8</v>
      </c>
      <c r="U1003">
        <v>1</v>
      </c>
      <c r="V1003" t="s">
        <v>270</v>
      </c>
      <c r="W1003" t="s">
        <v>167</v>
      </c>
      <c r="X1003">
        <v>1</v>
      </c>
      <c r="Y1003">
        <v>1</v>
      </c>
      <c r="Z1003">
        <v>0</v>
      </c>
      <c r="AA1003">
        <v>0</v>
      </c>
      <c r="AB1003">
        <v>0</v>
      </c>
      <c r="AC1003">
        <v>0</v>
      </c>
      <c r="AD1003">
        <v>0</v>
      </c>
      <c r="AE1003">
        <v>0</v>
      </c>
    </row>
    <row r="1004" spans="1:31" x14ac:dyDescent="0.3">
      <c r="A1004" t="s">
        <v>306</v>
      </c>
      <c r="B1004" t="s">
        <v>2973</v>
      </c>
      <c r="C1004" t="s">
        <v>274</v>
      </c>
      <c r="D1004" t="s">
        <v>2974</v>
      </c>
      <c r="E1004" t="s">
        <v>13592</v>
      </c>
      <c r="F1004" t="s">
        <v>2975</v>
      </c>
      <c r="G1004" t="s">
        <v>383</v>
      </c>
      <c r="H1004" t="s">
        <v>10250</v>
      </c>
      <c r="I1004" t="s">
        <v>265</v>
      </c>
      <c r="J1004" t="s">
        <v>266</v>
      </c>
      <c r="K1004" t="s">
        <v>2976</v>
      </c>
      <c r="L1004" t="s">
        <v>2977</v>
      </c>
      <c r="M1004" t="s">
        <v>305</v>
      </c>
      <c r="N1004" t="s">
        <v>306</v>
      </c>
      <c r="O1004">
        <v>1</v>
      </c>
      <c r="P1004" t="s">
        <v>266</v>
      </c>
      <c r="Q1004">
        <v>0.48</v>
      </c>
      <c r="S1004">
        <v>1</v>
      </c>
      <c r="T1004" s="108">
        <v>0.48</v>
      </c>
      <c r="U1004">
        <v>1</v>
      </c>
      <c r="V1004" t="s">
        <v>270</v>
      </c>
      <c r="W1004" t="s">
        <v>167</v>
      </c>
      <c r="X1004">
        <v>1</v>
      </c>
      <c r="Y1004">
        <v>0</v>
      </c>
      <c r="Z1004">
        <v>0</v>
      </c>
      <c r="AA1004">
        <v>0</v>
      </c>
      <c r="AB1004">
        <v>0</v>
      </c>
      <c r="AC1004">
        <v>1</v>
      </c>
      <c r="AD1004">
        <v>0</v>
      </c>
      <c r="AE1004">
        <v>0</v>
      </c>
    </row>
    <row r="1005" spans="1:31" x14ac:dyDescent="0.3">
      <c r="A1005" t="s">
        <v>306</v>
      </c>
      <c r="B1005" t="s">
        <v>2973</v>
      </c>
      <c r="C1005" t="s">
        <v>294</v>
      </c>
      <c r="D1005" t="s">
        <v>2974</v>
      </c>
      <c r="E1005" t="s">
        <v>13592</v>
      </c>
      <c r="F1005" t="s">
        <v>2975</v>
      </c>
      <c r="G1005" t="s">
        <v>383</v>
      </c>
      <c r="H1005" t="s">
        <v>10250</v>
      </c>
      <c r="I1005" t="s">
        <v>265</v>
      </c>
      <c r="J1005" t="s">
        <v>266</v>
      </c>
      <c r="K1005" t="s">
        <v>2976</v>
      </c>
      <c r="L1005" t="s">
        <v>2977</v>
      </c>
      <c r="M1005" t="s">
        <v>307</v>
      </c>
      <c r="N1005" t="s">
        <v>306</v>
      </c>
      <c r="O1005">
        <v>2</v>
      </c>
      <c r="P1005" t="s">
        <v>288</v>
      </c>
      <c r="Q1005">
        <v>0.48</v>
      </c>
      <c r="S1005">
        <v>1</v>
      </c>
      <c r="T1005" s="108">
        <v>0.48</v>
      </c>
      <c r="U1005">
        <v>1</v>
      </c>
      <c r="V1005" t="s">
        <v>270</v>
      </c>
      <c r="W1005" t="s">
        <v>167</v>
      </c>
      <c r="X1005">
        <v>1</v>
      </c>
      <c r="Y1005">
        <v>0</v>
      </c>
      <c r="Z1005">
        <v>0</v>
      </c>
      <c r="AA1005">
        <v>0</v>
      </c>
      <c r="AB1005">
        <v>0</v>
      </c>
      <c r="AC1005">
        <v>1</v>
      </c>
      <c r="AD1005">
        <v>0</v>
      </c>
      <c r="AE1005">
        <v>0</v>
      </c>
    </row>
    <row r="1006" spans="1:31" x14ac:dyDescent="0.3">
      <c r="A1006" t="s">
        <v>306</v>
      </c>
      <c r="B1006" t="s">
        <v>2973</v>
      </c>
      <c r="C1006" t="s">
        <v>294</v>
      </c>
      <c r="D1006" t="s">
        <v>2974</v>
      </c>
      <c r="E1006" t="s">
        <v>13592</v>
      </c>
      <c r="F1006" t="s">
        <v>2975</v>
      </c>
      <c r="G1006" t="s">
        <v>383</v>
      </c>
      <c r="H1006" t="s">
        <v>10250</v>
      </c>
      <c r="I1006" t="s">
        <v>265</v>
      </c>
      <c r="J1006" t="s">
        <v>266</v>
      </c>
      <c r="K1006" t="s">
        <v>2976</v>
      </c>
      <c r="L1006" t="s">
        <v>2977</v>
      </c>
      <c r="M1006" t="s">
        <v>307</v>
      </c>
      <c r="N1006" t="s">
        <v>306</v>
      </c>
      <c r="O1006">
        <v>27</v>
      </c>
      <c r="P1006" t="s">
        <v>273</v>
      </c>
      <c r="Q1006">
        <v>0.48</v>
      </c>
      <c r="S1006">
        <v>2</v>
      </c>
      <c r="T1006" s="108">
        <v>0.96</v>
      </c>
      <c r="U1006">
        <v>1</v>
      </c>
      <c r="V1006" t="s">
        <v>270</v>
      </c>
      <c r="W1006" t="s">
        <v>167</v>
      </c>
      <c r="X1006">
        <v>2</v>
      </c>
      <c r="Y1006">
        <v>0</v>
      </c>
      <c r="Z1006">
        <v>0</v>
      </c>
      <c r="AA1006">
        <v>0</v>
      </c>
      <c r="AB1006">
        <v>0</v>
      </c>
      <c r="AC1006">
        <v>2</v>
      </c>
      <c r="AD1006">
        <v>0</v>
      </c>
      <c r="AE1006">
        <v>0</v>
      </c>
    </row>
    <row r="1007" spans="1:31" x14ac:dyDescent="0.3">
      <c r="A1007" t="s">
        <v>306</v>
      </c>
      <c r="B1007" t="s">
        <v>2940</v>
      </c>
      <c r="C1007" t="s">
        <v>262</v>
      </c>
      <c r="D1007" t="s">
        <v>2941</v>
      </c>
      <c r="E1007" t="s">
        <v>11954</v>
      </c>
      <c r="F1007" t="s">
        <v>2785</v>
      </c>
      <c r="G1007" t="s">
        <v>334</v>
      </c>
      <c r="H1007" t="s">
        <v>11527</v>
      </c>
      <c r="I1007" t="s">
        <v>330</v>
      </c>
      <c r="J1007" t="s">
        <v>266</v>
      </c>
      <c r="K1007" t="s">
        <v>2786</v>
      </c>
      <c r="L1007" t="s">
        <v>6091</v>
      </c>
      <c r="M1007" t="s">
        <v>305</v>
      </c>
      <c r="N1007" t="s">
        <v>306</v>
      </c>
      <c r="O1007">
        <v>1</v>
      </c>
      <c r="P1007" t="s">
        <v>282</v>
      </c>
      <c r="Q1007">
        <v>1</v>
      </c>
      <c r="S1007">
        <v>2</v>
      </c>
      <c r="T1007" s="108">
        <v>2</v>
      </c>
      <c r="U1007">
        <v>1</v>
      </c>
      <c r="V1007" t="s">
        <v>270</v>
      </c>
      <c r="W1007" t="s">
        <v>167</v>
      </c>
      <c r="X1007">
        <v>1</v>
      </c>
      <c r="Y1007">
        <v>0</v>
      </c>
      <c r="Z1007">
        <v>1</v>
      </c>
      <c r="AA1007">
        <v>0</v>
      </c>
      <c r="AB1007">
        <v>0</v>
      </c>
      <c r="AC1007">
        <v>1</v>
      </c>
      <c r="AD1007">
        <v>0</v>
      </c>
      <c r="AE1007">
        <v>0</v>
      </c>
    </row>
    <row r="1008" spans="1:31" x14ac:dyDescent="0.3">
      <c r="A1008" t="s">
        <v>306</v>
      </c>
      <c r="B1008" t="s">
        <v>2940</v>
      </c>
      <c r="C1008" t="s">
        <v>262</v>
      </c>
      <c r="D1008" t="s">
        <v>2941</v>
      </c>
      <c r="E1008" t="s">
        <v>11954</v>
      </c>
      <c r="F1008" t="s">
        <v>2785</v>
      </c>
      <c r="G1008" t="s">
        <v>334</v>
      </c>
      <c r="H1008" t="s">
        <v>11527</v>
      </c>
      <c r="I1008" t="s">
        <v>330</v>
      </c>
      <c r="J1008" t="s">
        <v>266</v>
      </c>
      <c r="K1008" t="s">
        <v>2786</v>
      </c>
      <c r="L1008" t="s">
        <v>6091</v>
      </c>
      <c r="M1008" t="s">
        <v>307</v>
      </c>
      <c r="N1008" t="s">
        <v>306</v>
      </c>
      <c r="O1008">
        <v>2</v>
      </c>
      <c r="P1008" t="s">
        <v>288</v>
      </c>
      <c r="Q1008">
        <v>0.48</v>
      </c>
      <c r="S1008">
        <v>10</v>
      </c>
      <c r="T1008" s="108">
        <v>4.8</v>
      </c>
      <c r="U1008">
        <v>1</v>
      </c>
      <c r="V1008" t="s">
        <v>270</v>
      </c>
      <c r="W1008" t="s">
        <v>167</v>
      </c>
      <c r="X1008">
        <v>5</v>
      </c>
      <c r="Y1008">
        <v>0</v>
      </c>
      <c r="Z1008">
        <v>0</v>
      </c>
      <c r="AA1008">
        <v>5</v>
      </c>
      <c r="AB1008">
        <v>0</v>
      </c>
      <c r="AC1008">
        <v>5</v>
      </c>
      <c r="AD1008">
        <v>0</v>
      </c>
      <c r="AE1008">
        <v>0</v>
      </c>
    </row>
    <row r="1009" spans="1:31" x14ac:dyDescent="0.3">
      <c r="A1009" t="s">
        <v>306</v>
      </c>
      <c r="B1009" t="s">
        <v>17802</v>
      </c>
      <c r="C1009" t="s">
        <v>274</v>
      </c>
      <c r="D1009" t="s">
        <v>4608</v>
      </c>
      <c r="E1009" t="s">
        <v>17803</v>
      </c>
      <c r="F1009" t="s">
        <v>4609</v>
      </c>
      <c r="G1009" t="s">
        <v>3604</v>
      </c>
      <c r="H1009" t="s">
        <v>1464</v>
      </c>
      <c r="I1009" t="s">
        <v>265</v>
      </c>
      <c r="J1009" t="s">
        <v>266</v>
      </c>
      <c r="K1009" t="s">
        <v>4610</v>
      </c>
      <c r="L1009" t="s">
        <v>17804</v>
      </c>
      <c r="M1009" t="s">
        <v>305</v>
      </c>
      <c r="N1009" t="s">
        <v>306</v>
      </c>
      <c r="O1009">
        <v>1</v>
      </c>
      <c r="P1009" t="s">
        <v>266</v>
      </c>
      <c r="Q1009">
        <v>0.32</v>
      </c>
      <c r="S1009">
        <v>1</v>
      </c>
      <c r="T1009" s="108">
        <v>0.32</v>
      </c>
      <c r="U1009">
        <v>1</v>
      </c>
      <c r="V1009" t="s">
        <v>270</v>
      </c>
      <c r="W1009" t="s">
        <v>167</v>
      </c>
      <c r="X1009">
        <v>1</v>
      </c>
      <c r="Y1009">
        <v>0</v>
      </c>
      <c r="Z1009">
        <v>0</v>
      </c>
      <c r="AA1009">
        <v>0</v>
      </c>
      <c r="AB1009">
        <v>0</v>
      </c>
      <c r="AC1009">
        <v>1</v>
      </c>
      <c r="AD1009">
        <v>0</v>
      </c>
      <c r="AE1009">
        <v>0</v>
      </c>
    </row>
    <row r="1010" spans="1:31" x14ac:dyDescent="0.3">
      <c r="A1010" t="s">
        <v>306</v>
      </c>
      <c r="B1010" t="s">
        <v>17802</v>
      </c>
      <c r="C1010" t="s">
        <v>274</v>
      </c>
      <c r="D1010" t="s">
        <v>4608</v>
      </c>
      <c r="E1010" t="s">
        <v>17803</v>
      </c>
      <c r="F1010" t="s">
        <v>4609</v>
      </c>
      <c r="G1010" t="s">
        <v>3604</v>
      </c>
      <c r="H1010" t="s">
        <v>1464</v>
      </c>
      <c r="I1010" t="s">
        <v>265</v>
      </c>
      <c r="J1010" t="s">
        <v>266</v>
      </c>
      <c r="K1010" t="s">
        <v>4610</v>
      </c>
      <c r="L1010" t="s">
        <v>17804</v>
      </c>
      <c r="M1010" t="s">
        <v>307</v>
      </c>
      <c r="N1010" t="s">
        <v>306</v>
      </c>
      <c r="O1010">
        <v>2</v>
      </c>
      <c r="P1010" t="s">
        <v>288</v>
      </c>
      <c r="Q1010">
        <v>0.32</v>
      </c>
      <c r="S1010">
        <v>1</v>
      </c>
      <c r="T1010" s="108">
        <v>0.32</v>
      </c>
      <c r="U1010">
        <v>1</v>
      </c>
      <c r="V1010" t="s">
        <v>270</v>
      </c>
      <c r="W1010" t="s">
        <v>167</v>
      </c>
      <c r="X1010">
        <v>1</v>
      </c>
      <c r="Y1010">
        <v>0</v>
      </c>
      <c r="Z1010">
        <v>0</v>
      </c>
      <c r="AA1010">
        <v>0</v>
      </c>
      <c r="AB1010">
        <v>0</v>
      </c>
      <c r="AC1010">
        <v>1</v>
      </c>
      <c r="AD1010">
        <v>0</v>
      </c>
      <c r="AE1010">
        <v>0</v>
      </c>
    </row>
    <row r="1011" spans="1:31" x14ac:dyDescent="0.3">
      <c r="A1011" t="s">
        <v>306</v>
      </c>
      <c r="B1011" t="s">
        <v>17802</v>
      </c>
      <c r="C1011" t="s">
        <v>274</v>
      </c>
      <c r="D1011" t="s">
        <v>4608</v>
      </c>
      <c r="E1011" t="s">
        <v>17803</v>
      </c>
      <c r="F1011" t="s">
        <v>4609</v>
      </c>
      <c r="G1011" t="s">
        <v>3604</v>
      </c>
      <c r="H1011" t="s">
        <v>1464</v>
      </c>
      <c r="I1011" t="s">
        <v>265</v>
      </c>
      <c r="J1011" t="s">
        <v>266</v>
      </c>
      <c r="K1011" t="s">
        <v>4610</v>
      </c>
      <c r="L1011" t="s">
        <v>17804</v>
      </c>
      <c r="M1011" t="s">
        <v>307</v>
      </c>
      <c r="N1011" t="s">
        <v>306</v>
      </c>
      <c r="O1011">
        <v>17</v>
      </c>
      <c r="P1011" t="s">
        <v>273</v>
      </c>
      <c r="Q1011">
        <v>0.32</v>
      </c>
      <c r="S1011">
        <v>1</v>
      </c>
      <c r="T1011" s="108">
        <v>0.32</v>
      </c>
      <c r="U1011">
        <v>1</v>
      </c>
      <c r="V1011" t="s">
        <v>270</v>
      </c>
      <c r="W1011" t="s">
        <v>167</v>
      </c>
      <c r="X1011">
        <v>1</v>
      </c>
      <c r="Y1011">
        <v>0</v>
      </c>
      <c r="Z1011">
        <v>0</v>
      </c>
      <c r="AA1011">
        <v>0</v>
      </c>
      <c r="AB1011">
        <v>0</v>
      </c>
      <c r="AC1011">
        <v>1</v>
      </c>
      <c r="AD1011">
        <v>0</v>
      </c>
      <c r="AE1011">
        <v>0</v>
      </c>
    </row>
    <row r="1012" spans="1:31" x14ac:dyDescent="0.3">
      <c r="A1012" t="s">
        <v>306</v>
      </c>
      <c r="B1012" t="s">
        <v>10344</v>
      </c>
      <c r="C1012" t="s">
        <v>274</v>
      </c>
      <c r="D1012" t="s">
        <v>10345</v>
      </c>
      <c r="E1012" t="s">
        <v>13578</v>
      </c>
      <c r="F1012" t="s">
        <v>10346</v>
      </c>
      <c r="G1012" t="s">
        <v>514</v>
      </c>
      <c r="H1012" t="s">
        <v>1464</v>
      </c>
      <c r="I1012" t="s">
        <v>265</v>
      </c>
      <c r="J1012" t="s">
        <v>266</v>
      </c>
      <c r="K1012" t="s">
        <v>10347</v>
      </c>
      <c r="L1012" t="s">
        <v>10773</v>
      </c>
      <c r="M1012" t="s">
        <v>305</v>
      </c>
      <c r="N1012" t="s">
        <v>306</v>
      </c>
      <c r="O1012">
        <v>1</v>
      </c>
      <c r="P1012" t="s">
        <v>282</v>
      </c>
      <c r="Q1012">
        <v>2</v>
      </c>
      <c r="S1012">
        <v>1</v>
      </c>
      <c r="T1012" s="108">
        <v>2</v>
      </c>
      <c r="U1012">
        <v>1</v>
      </c>
      <c r="V1012" t="s">
        <v>270</v>
      </c>
      <c r="W1012" t="s">
        <v>167</v>
      </c>
      <c r="X1012">
        <v>1</v>
      </c>
      <c r="Y1012">
        <v>0</v>
      </c>
      <c r="Z1012">
        <v>0</v>
      </c>
      <c r="AA1012">
        <v>1</v>
      </c>
      <c r="AB1012">
        <v>0</v>
      </c>
      <c r="AC1012">
        <v>0</v>
      </c>
      <c r="AD1012">
        <v>0</v>
      </c>
      <c r="AE1012">
        <v>0</v>
      </c>
    </row>
    <row r="1013" spans="1:31" x14ac:dyDescent="0.3">
      <c r="A1013" t="s">
        <v>306</v>
      </c>
      <c r="B1013" t="s">
        <v>10344</v>
      </c>
      <c r="C1013" t="s">
        <v>274</v>
      </c>
      <c r="D1013" t="s">
        <v>10345</v>
      </c>
      <c r="E1013" t="s">
        <v>13578</v>
      </c>
      <c r="F1013" t="s">
        <v>10346</v>
      </c>
      <c r="G1013" t="s">
        <v>514</v>
      </c>
      <c r="H1013" t="s">
        <v>1464</v>
      </c>
      <c r="I1013" t="s">
        <v>265</v>
      </c>
      <c r="J1013" t="s">
        <v>266</v>
      </c>
      <c r="K1013" t="s">
        <v>10347</v>
      </c>
      <c r="L1013" t="s">
        <v>10773</v>
      </c>
      <c r="M1013" t="s">
        <v>307</v>
      </c>
      <c r="N1013" t="s">
        <v>306</v>
      </c>
      <c r="O1013">
        <v>2</v>
      </c>
      <c r="P1013" t="s">
        <v>272</v>
      </c>
      <c r="Q1013">
        <v>2</v>
      </c>
      <c r="S1013">
        <v>1</v>
      </c>
      <c r="T1013" s="108">
        <v>2</v>
      </c>
      <c r="U1013">
        <v>1</v>
      </c>
      <c r="V1013" t="s">
        <v>270</v>
      </c>
      <c r="W1013" t="s">
        <v>167</v>
      </c>
      <c r="X1013">
        <v>1</v>
      </c>
      <c r="Y1013">
        <v>0</v>
      </c>
      <c r="Z1013">
        <v>0</v>
      </c>
      <c r="AA1013">
        <v>1</v>
      </c>
      <c r="AB1013">
        <v>0</v>
      </c>
      <c r="AC1013">
        <v>0</v>
      </c>
      <c r="AD1013">
        <v>0</v>
      </c>
      <c r="AE1013">
        <v>0</v>
      </c>
    </row>
    <row r="1014" spans="1:31" x14ac:dyDescent="0.3">
      <c r="A1014" t="s">
        <v>306</v>
      </c>
      <c r="B1014" t="s">
        <v>10344</v>
      </c>
      <c r="C1014" t="s">
        <v>274</v>
      </c>
      <c r="D1014" t="s">
        <v>10345</v>
      </c>
      <c r="E1014" t="s">
        <v>13578</v>
      </c>
      <c r="F1014" t="s">
        <v>10346</v>
      </c>
      <c r="G1014" t="s">
        <v>514</v>
      </c>
      <c r="H1014" t="s">
        <v>1464</v>
      </c>
      <c r="I1014" t="s">
        <v>265</v>
      </c>
      <c r="J1014" t="s">
        <v>266</v>
      </c>
      <c r="K1014" t="s">
        <v>10347</v>
      </c>
      <c r="L1014" t="s">
        <v>10773</v>
      </c>
      <c r="M1014" t="s">
        <v>307</v>
      </c>
      <c r="N1014" t="s">
        <v>306</v>
      </c>
      <c r="O1014">
        <v>17</v>
      </c>
      <c r="P1014" t="s">
        <v>273</v>
      </c>
      <c r="Q1014">
        <v>0.48</v>
      </c>
      <c r="S1014">
        <v>2</v>
      </c>
      <c r="T1014" s="108">
        <v>0.96</v>
      </c>
      <c r="U1014">
        <v>1</v>
      </c>
      <c r="V1014" t="s">
        <v>270</v>
      </c>
      <c r="W1014" t="s">
        <v>167</v>
      </c>
      <c r="X1014">
        <v>2</v>
      </c>
      <c r="Y1014">
        <v>0</v>
      </c>
      <c r="Z1014">
        <v>0</v>
      </c>
      <c r="AA1014">
        <v>0</v>
      </c>
      <c r="AB1014">
        <v>0</v>
      </c>
      <c r="AC1014">
        <v>2</v>
      </c>
      <c r="AD1014">
        <v>0</v>
      </c>
      <c r="AE1014">
        <v>0</v>
      </c>
    </row>
    <row r="1015" spans="1:31" x14ac:dyDescent="0.3">
      <c r="A1015" t="s">
        <v>306</v>
      </c>
      <c r="B1015" t="s">
        <v>3136</v>
      </c>
      <c r="C1015" t="s">
        <v>262</v>
      </c>
      <c r="D1015" t="s">
        <v>3137</v>
      </c>
      <c r="E1015" t="s">
        <v>12908</v>
      </c>
      <c r="F1015" t="s">
        <v>3138</v>
      </c>
      <c r="G1015" t="s">
        <v>427</v>
      </c>
      <c r="H1015" t="s">
        <v>679</v>
      </c>
      <c r="I1015" t="s">
        <v>265</v>
      </c>
      <c r="J1015" t="s">
        <v>266</v>
      </c>
      <c r="K1015" t="s">
        <v>3139</v>
      </c>
      <c r="L1015" t="s">
        <v>3140</v>
      </c>
      <c r="M1015" t="s">
        <v>305</v>
      </c>
      <c r="N1015" t="s">
        <v>306</v>
      </c>
      <c r="O1015">
        <v>1</v>
      </c>
      <c r="P1015" t="s">
        <v>282</v>
      </c>
      <c r="Q1015">
        <v>3</v>
      </c>
      <c r="S1015">
        <v>2</v>
      </c>
      <c r="T1015" s="108">
        <v>6</v>
      </c>
      <c r="U1015">
        <v>1</v>
      </c>
      <c r="V1015" t="s">
        <v>270</v>
      </c>
      <c r="W1015" t="s">
        <v>167</v>
      </c>
      <c r="X1015">
        <v>1</v>
      </c>
      <c r="Y1015">
        <v>0</v>
      </c>
      <c r="Z1015">
        <v>1</v>
      </c>
      <c r="AA1015">
        <v>0</v>
      </c>
      <c r="AB1015">
        <v>0</v>
      </c>
      <c r="AC1015">
        <v>1</v>
      </c>
      <c r="AD1015">
        <v>0</v>
      </c>
      <c r="AE1015">
        <v>0</v>
      </c>
    </row>
    <row r="1016" spans="1:31" x14ac:dyDescent="0.3">
      <c r="A1016" t="s">
        <v>306</v>
      </c>
      <c r="B1016" t="s">
        <v>3136</v>
      </c>
      <c r="C1016" t="s">
        <v>262</v>
      </c>
      <c r="D1016" t="s">
        <v>3137</v>
      </c>
      <c r="E1016" t="s">
        <v>12908</v>
      </c>
      <c r="F1016" t="s">
        <v>3138</v>
      </c>
      <c r="G1016" t="s">
        <v>427</v>
      </c>
      <c r="H1016" t="s">
        <v>679</v>
      </c>
      <c r="I1016" t="s">
        <v>265</v>
      </c>
      <c r="J1016" t="s">
        <v>266</v>
      </c>
      <c r="K1016" t="s">
        <v>3139</v>
      </c>
      <c r="L1016" t="s">
        <v>3140</v>
      </c>
      <c r="M1016" t="s">
        <v>307</v>
      </c>
      <c r="N1016" t="s">
        <v>306</v>
      </c>
      <c r="O1016">
        <v>17</v>
      </c>
      <c r="P1016" t="s">
        <v>273</v>
      </c>
      <c r="Q1016">
        <v>0.48</v>
      </c>
      <c r="S1016">
        <v>4</v>
      </c>
      <c r="T1016" s="108">
        <v>1.92</v>
      </c>
      <c r="U1016">
        <v>1</v>
      </c>
      <c r="V1016" t="s">
        <v>270</v>
      </c>
      <c r="W1016" t="s">
        <v>167</v>
      </c>
      <c r="X1016">
        <v>4</v>
      </c>
      <c r="Y1016">
        <v>0</v>
      </c>
      <c r="Z1016">
        <v>0</v>
      </c>
      <c r="AA1016">
        <v>4</v>
      </c>
      <c r="AB1016">
        <v>0</v>
      </c>
      <c r="AC1016">
        <v>0</v>
      </c>
      <c r="AD1016">
        <v>0</v>
      </c>
      <c r="AE1016">
        <v>0</v>
      </c>
    </row>
    <row r="1017" spans="1:31" x14ac:dyDescent="0.3">
      <c r="A1017" t="s">
        <v>306</v>
      </c>
      <c r="B1017" t="s">
        <v>3136</v>
      </c>
      <c r="C1017" t="s">
        <v>262</v>
      </c>
      <c r="D1017" t="s">
        <v>3137</v>
      </c>
      <c r="E1017" t="s">
        <v>12908</v>
      </c>
      <c r="F1017" t="s">
        <v>3138</v>
      </c>
      <c r="G1017" t="s">
        <v>427</v>
      </c>
      <c r="H1017" t="s">
        <v>679</v>
      </c>
      <c r="I1017" t="s">
        <v>265</v>
      </c>
      <c r="J1017" t="s">
        <v>266</v>
      </c>
      <c r="K1017" t="s">
        <v>3139</v>
      </c>
      <c r="L1017" t="s">
        <v>3140</v>
      </c>
      <c r="M1017" t="s">
        <v>307</v>
      </c>
      <c r="N1017" t="s">
        <v>306</v>
      </c>
      <c r="O1017">
        <v>2</v>
      </c>
      <c r="P1017" t="s">
        <v>272</v>
      </c>
      <c r="Q1017">
        <v>3</v>
      </c>
      <c r="S1017">
        <v>3</v>
      </c>
      <c r="T1017" s="108">
        <v>9</v>
      </c>
      <c r="U1017">
        <v>1</v>
      </c>
      <c r="V1017" t="s">
        <v>270</v>
      </c>
      <c r="W1017" t="s">
        <v>167</v>
      </c>
      <c r="X1017">
        <v>1</v>
      </c>
      <c r="Y1017">
        <v>1</v>
      </c>
      <c r="Z1017">
        <v>0</v>
      </c>
      <c r="AA1017">
        <v>1</v>
      </c>
      <c r="AB1017">
        <v>0</v>
      </c>
      <c r="AC1017">
        <v>1</v>
      </c>
      <c r="AD1017">
        <v>0</v>
      </c>
      <c r="AE1017">
        <v>0</v>
      </c>
    </row>
    <row r="1018" spans="1:31" x14ac:dyDescent="0.3">
      <c r="A1018" t="s">
        <v>306</v>
      </c>
      <c r="B1018" t="s">
        <v>15747</v>
      </c>
      <c r="C1018" t="s">
        <v>274</v>
      </c>
      <c r="D1018" t="s">
        <v>16412</v>
      </c>
      <c r="E1018" t="s">
        <v>15748</v>
      </c>
      <c r="F1018" t="s">
        <v>3434</v>
      </c>
      <c r="G1018" t="s">
        <v>329</v>
      </c>
      <c r="H1018" t="s">
        <v>15749</v>
      </c>
      <c r="I1018" t="s">
        <v>330</v>
      </c>
      <c r="J1018" t="s">
        <v>266</v>
      </c>
      <c r="K1018" t="s">
        <v>3435</v>
      </c>
      <c r="L1018" t="s">
        <v>16168</v>
      </c>
      <c r="M1018" t="s">
        <v>307</v>
      </c>
      <c r="N1018" t="s">
        <v>306</v>
      </c>
      <c r="O1018">
        <v>2</v>
      </c>
      <c r="P1018" t="s">
        <v>272</v>
      </c>
      <c r="Q1018">
        <v>3</v>
      </c>
      <c r="S1018">
        <v>1</v>
      </c>
      <c r="T1018" s="108">
        <v>3</v>
      </c>
      <c r="U1018">
        <v>1</v>
      </c>
      <c r="V1018" t="s">
        <v>270</v>
      </c>
      <c r="W1018" t="s">
        <v>167</v>
      </c>
      <c r="X1018">
        <v>1</v>
      </c>
      <c r="Y1018">
        <v>1</v>
      </c>
      <c r="Z1018">
        <v>0</v>
      </c>
      <c r="AA1018">
        <v>0</v>
      </c>
      <c r="AB1018">
        <v>0</v>
      </c>
      <c r="AC1018">
        <v>0</v>
      </c>
      <c r="AD1018">
        <v>0</v>
      </c>
      <c r="AE1018">
        <v>0</v>
      </c>
    </row>
    <row r="1019" spans="1:31" x14ac:dyDescent="0.3">
      <c r="A1019" t="s">
        <v>306</v>
      </c>
      <c r="B1019" t="s">
        <v>15747</v>
      </c>
      <c r="C1019" t="s">
        <v>274</v>
      </c>
      <c r="D1019" t="s">
        <v>16412</v>
      </c>
      <c r="E1019" t="s">
        <v>15748</v>
      </c>
      <c r="F1019" t="s">
        <v>3434</v>
      </c>
      <c r="G1019" t="s">
        <v>329</v>
      </c>
      <c r="H1019" t="s">
        <v>15749</v>
      </c>
      <c r="I1019" t="s">
        <v>330</v>
      </c>
      <c r="J1019" t="s">
        <v>266</v>
      </c>
      <c r="K1019" t="s">
        <v>3435</v>
      </c>
      <c r="L1019" t="s">
        <v>16168</v>
      </c>
      <c r="M1019" t="s">
        <v>305</v>
      </c>
      <c r="N1019" t="s">
        <v>306</v>
      </c>
      <c r="O1019">
        <v>1</v>
      </c>
      <c r="P1019" t="s">
        <v>282</v>
      </c>
      <c r="Q1019">
        <v>3</v>
      </c>
      <c r="S1019">
        <v>1</v>
      </c>
      <c r="T1019" s="108">
        <v>3</v>
      </c>
      <c r="U1019">
        <v>1</v>
      </c>
      <c r="V1019" t="s">
        <v>270</v>
      </c>
      <c r="W1019" t="s">
        <v>167</v>
      </c>
      <c r="X1019">
        <v>1</v>
      </c>
      <c r="Y1019">
        <v>1</v>
      </c>
      <c r="Z1019">
        <v>0</v>
      </c>
      <c r="AA1019">
        <v>0</v>
      </c>
      <c r="AB1019">
        <v>0</v>
      </c>
      <c r="AC1019">
        <v>0</v>
      </c>
      <c r="AD1019">
        <v>0</v>
      </c>
      <c r="AE1019">
        <v>0</v>
      </c>
    </row>
    <row r="1020" spans="1:31" x14ac:dyDescent="0.3">
      <c r="A1020" t="s">
        <v>306</v>
      </c>
      <c r="B1020" t="s">
        <v>15747</v>
      </c>
      <c r="C1020" t="s">
        <v>274</v>
      </c>
      <c r="D1020" t="s">
        <v>16412</v>
      </c>
      <c r="E1020" t="s">
        <v>15748</v>
      </c>
      <c r="F1020" t="s">
        <v>3434</v>
      </c>
      <c r="G1020" t="s">
        <v>329</v>
      </c>
      <c r="H1020" t="s">
        <v>15749</v>
      </c>
      <c r="I1020" t="s">
        <v>330</v>
      </c>
      <c r="J1020" t="s">
        <v>266</v>
      </c>
      <c r="K1020" t="s">
        <v>3435</v>
      </c>
      <c r="L1020" t="s">
        <v>16168</v>
      </c>
      <c r="M1020" t="s">
        <v>307</v>
      </c>
      <c r="N1020" t="s">
        <v>306</v>
      </c>
      <c r="O1020">
        <v>20</v>
      </c>
      <c r="P1020" t="s">
        <v>17796</v>
      </c>
      <c r="Q1020">
        <v>2</v>
      </c>
      <c r="S1020">
        <v>1</v>
      </c>
      <c r="T1020" s="108">
        <v>2</v>
      </c>
      <c r="U1020">
        <v>1</v>
      </c>
      <c r="V1020" t="s">
        <v>270</v>
      </c>
      <c r="W1020" t="s">
        <v>167</v>
      </c>
      <c r="X1020">
        <v>1</v>
      </c>
      <c r="Y1020">
        <v>0</v>
      </c>
      <c r="Z1020">
        <v>0</v>
      </c>
      <c r="AA1020">
        <v>1</v>
      </c>
      <c r="AB1020">
        <v>0</v>
      </c>
      <c r="AC1020">
        <v>0</v>
      </c>
      <c r="AD1020">
        <v>0</v>
      </c>
      <c r="AE1020">
        <v>0</v>
      </c>
    </row>
    <row r="1021" spans="1:31" x14ac:dyDescent="0.3">
      <c r="A1021" t="s">
        <v>306</v>
      </c>
      <c r="B1021" t="s">
        <v>15747</v>
      </c>
      <c r="C1021" t="s">
        <v>274</v>
      </c>
      <c r="D1021" t="s">
        <v>16412</v>
      </c>
      <c r="E1021" t="s">
        <v>15748</v>
      </c>
      <c r="F1021" t="s">
        <v>3434</v>
      </c>
      <c r="G1021" t="s">
        <v>329</v>
      </c>
      <c r="H1021" t="s">
        <v>15749</v>
      </c>
      <c r="I1021" t="s">
        <v>330</v>
      </c>
      <c r="J1021" t="s">
        <v>266</v>
      </c>
      <c r="K1021" t="s">
        <v>3435</v>
      </c>
      <c r="L1021" t="s">
        <v>16168</v>
      </c>
      <c r="M1021" t="s">
        <v>307</v>
      </c>
      <c r="N1021" t="s">
        <v>306</v>
      </c>
      <c r="O1021">
        <v>17</v>
      </c>
      <c r="P1021" t="s">
        <v>273</v>
      </c>
      <c r="Q1021">
        <v>0.48</v>
      </c>
      <c r="S1021">
        <v>4</v>
      </c>
      <c r="T1021" s="108">
        <v>1.92</v>
      </c>
      <c r="U1021">
        <v>1</v>
      </c>
      <c r="V1021" t="s">
        <v>270</v>
      </c>
      <c r="W1021" t="s">
        <v>167</v>
      </c>
      <c r="X1021">
        <v>4</v>
      </c>
      <c r="Y1021">
        <v>4</v>
      </c>
      <c r="Z1021">
        <v>0</v>
      </c>
      <c r="AA1021">
        <v>0</v>
      </c>
      <c r="AB1021">
        <v>0</v>
      </c>
      <c r="AC1021">
        <v>0</v>
      </c>
      <c r="AD1021">
        <v>0</v>
      </c>
      <c r="AE1021">
        <v>0</v>
      </c>
    </row>
    <row r="1022" spans="1:31" x14ac:dyDescent="0.3">
      <c r="A1022" t="s">
        <v>306</v>
      </c>
      <c r="B1022" t="s">
        <v>11702</v>
      </c>
      <c r="C1022" t="s">
        <v>274</v>
      </c>
      <c r="D1022" t="s">
        <v>11703</v>
      </c>
      <c r="E1022" t="s">
        <v>11980</v>
      </c>
      <c r="F1022" t="s">
        <v>11704</v>
      </c>
      <c r="G1022" t="s">
        <v>7659</v>
      </c>
      <c r="H1022" t="s">
        <v>11705</v>
      </c>
      <c r="I1022" t="s">
        <v>461</v>
      </c>
      <c r="J1022" t="s">
        <v>266</v>
      </c>
      <c r="K1022" t="s">
        <v>11706</v>
      </c>
      <c r="L1022" t="s">
        <v>11707</v>
      </c>
      <c r="M1022" t="s">
        <v>305</v>
      </c>
      <c r="N1022" t="s">
        <v>306</v>
      </c>
      <c r="O1022">
        <v>1</v>
      </c>
      <c r="P1022" t="s">
        <v>282</v>
      </c>
      <c r="Q1022">
        <v>1</v>
      </c>
      <c r="S1022">
        <v>1</v>
      </c>
      <c r="T1022" s="108">
        <v>1</v>
      </c>
      <c r="U1022">
        <v>1</v>
      </c>
      <c r="V1022" t="s">
        <v>270</v>
      </c>
      <c r="W1022" t="s">
        <v>167</v>
      </c>
      <c r="X1022">
        <v>1</v>
      </c>
      <c r="Y1022">
        <v>0</v>
      </c>
      <c r="Z1022">
        <v>0</v>
      </c>
      <c r="AA1022">
        <v>0</v>
      </c>
      <c r="AB1022">
        <v>1</v>
      </c>
      <c r="AC1022">
        <v>0</v>
      </c>
      <c r="AD1022">
        <v>0</v>
      </c>
      <c r="AE1022">
        <v>0</v>
      </c>
    </row>
    <row r="1023" spans="1:31" x14ac:dyDescent="0.3">
      <c r="A1023" t="s">
        <v>306</v>
      </c>
      <c r="B1023" t="s">
        <v>4919</v>
      </c>
      <c r="C1023" t="s">
        <v>274</v>
      </c>
      <c r="D1023" t="s">
        <v>4920</v>
      </c>
      <c r="E1023" t="s">
        <v>13346</v>
      </c>
      <c r="F1023" t="s">
        <v>1705</v>
      </c>
      <c r="G1023" t="s">
        <v>4004</v>
      </c>
      <c r="I1023" t="s">
        <v>265</v>
      </c>
      <c r="J1023" t="s">
        <v>266</v>
      </c>
      <c r="K1023" t="s">
        <v>4921</v>
      </c>
      <c r="L1023" t="s">
        <v>18069</v>
      </c>
      <c r="M1023" t="s">
        <v>307</v>
      </c>
      <c r="N1023" t="s">
        <v>306</v>
      </c>
      <c r="O1023">
        <v>20</v>
      </c>
      <c r="P1023" t="s">
        <v>425</v>
      </c>
      <c r="Q1023">
        <v>0.32</v>
      </c>
      <c r="S1023">
        <v>12</v>
      </c>
      <c r="T1023" s="108">
        <v>3.84</v>
      </c>
      <c r="U1023">
        <v>1</v>
      </c>
      <c r="V1023" t="s">
        <v>270</v>
      </c>
      <c r="W1023" t="s">
        <v>167</v>
      </c>
      <c r="X1023">
        <v>6</v>
      </c>
      <c r="Y1023">
        <v>0</v>
      </c>
      <c r="Z1023">
        <v>6</v>
      </c>
      <c r="AA1023">
        <v>0</v>
      </c>
      <c r="AB1023">
        <v>0</v>
      </c>
      <c r="AC1023">
        <v>6</v>
      </c>
      <c r="AD1023">
        <v>0</v>
      </c>
      <c r="AE1023">
        <v>0</v>
      </c>
    </row>
    <row r="1024" spans="1:31" x14ac:dyDescent="0.3">
      <c r="A1024" t="s">
        <v>306</v>
      </c>
      <c r="B1024" t="s">
        <v>4919</v>
      </c>
      <c r="C1024" t="s">
        <v>274</v>
      </c>
      <c r="D1024" t="s">
        <v>4920</v>
      </c>
      <c r="E1024" t="s">
        <v>13346</v>
      </c>
      <c r="F1024" t="s">
        <v>1705</v>
      </c>
      <c r="G1024" t="s">
        <v>4004</v>
      </c>
      <c r="I1024" t="s">
        <v>265</v>
      </c>
      <c r="J1024" t="s">
        <v>266</v>
      </c>
      <c r="K1024" t="s">
        <v>4921</v>
      </c>
      <c r="L1024" t="s">
        <v>18069</v>
      </c>
      <c r="M1024" t="s">
        <v>305</v>
      </c>
      <c r="N1024" t="s">
        <v>306</v>
      </c>
      <c r="O1024">
        <v>1</v>
      </c>
      <c r="P1024" t="s">
        <v>282</v>
      </c>
      <c r="Q1024">
        <v>2</v>
      </c>
      <c r="S1024">
        <v>1</v>
      </c>
      <c r="T1024" s="108">
        <v>2</v>
      </c>
      <c r="U1024">
        <v>1</v>
      </c>
      <c r="V1024" t="s">
        <v>270</v>
      </c>
      <c r="W1024" t="s">
        <v>167</v>
      </c>
      <c r="X1024">
        <v>1</v>
      </c>
      <c r="Y1024">
        <v>0</v>
      </c>
      <c r="Z1024">
        <v>0</v>
      </c>
      <c r="AA1024">
        <v>0</v>
      </c>
      <c r="AB1024">
        <v>0</v>
      </c>
      <c r="AC1024">
        <v>1</v>
      </c>
      <c r="AD1024">
        <v>0</v>
      </c>
      <c r="AE1024">
        <v>0</v>
      </c>
    </row>
    <row r="1025" spans="1:31" x14ac:dyDescent="0.3">
      <c r="A1025" t="s">
        <v>306</v>
      </c>
      <c r="B1025" t="s">
        <v>4919</v>
      </c>
      <c r="C1025" t="s">
        <v>274</v>
      </c>
      <c r="D1025" t="s">
        <v>4920</v>
      </c>
      <c r="E1025" t="s">
        <v>13346</v>
      </c>
      <c r="F1025" t="s">
        <v>1705</v>
      </c>
      <c r="G1025" t="s">
        <v>4004</v>
      </c>
      <c r="I1025" t="s">
        <v>265</v>
      </c>
      <c r="J1025" t="s">
        <v>266</v>
      </c>
      <c r="K1025" t="s">
        <v>4921</v>
      </c>
      <c r="L1025" t="s">
        <v>18069</v>
      </c>
      <c r="M1025" t="s">
        <v>307</v>
      </c>
      <c r="N1025" t="s">
        <v>306</v>
      </c>
      <c r="O1025">
        <v>2</v>
      </c>
      <c r="P1025" t="s">
        <v>272</v>
      </c>
      <c r="Q1025">
        <v>6</v>
      </c>
      <c r="S1025">
        <v>2</v>
      </c>
      <c r="T1025" s="108">
        <v>12</v>
      </c>
      <c r="U1025">
        <v>1</v>
      </c>
      <c r="V1025" t="s">
        <v>270</v>
      </c>
      <c r="W1025" t="s">
        <v>167</v>
      </c>
      <c r="X1025">
        <v>1</v>
      </c>
      <c r="Y1025">
        <v>0</v>
      </c>
      <c r="Z1025">
        <v>1</v>
      </c>
      <c r="AA1025">
        <v>0</v>
      </c>
      <c r="AB1025">
        <v>0</v>
      </c>
      <c r="AC1025">
        <v>1</v>
      </c>
      <c r="AD1025">
        <v>0</v>
      </c>
      <c r="AE1025">
        <v>0</v>
      </c>
    </row>
    <row r="1026" spans="1:31" x14ac:dyDescent="0.3">
      <c r="A1026" t="s">
        <v>306</v>
      </c>
      <c r="B1026" t="s">
        <v>4919</v>
      </c>
      <c r="C1026" t="s">
        <v>274</v>
      </c>
      <c r="D1026" t="s">
        <v>4920</v>
      </c>
      <c r="E1026" t="s">
        <v>13346</v>
      </c>
      <c r="F1026" t="s">
        <v>1705</v>
      </c>
      <c r="G1026" t="s">
        <v>4004</v>
      </c>
      <c r="I1026" t="s">
        <v>265</v>
      </c>
      <c r="J1026" t="s">
        <v>266</v>
      </c>
      <c r="K1026" t="s">
        <v>4921</v>
      </c>
      <c r="L1026" t="s">
        <v>18069</v>
      </c>
      <c r="M1026" t="s">
        <v>307</v>
      </c>
      <c r="N1026" t="s">
        <v>306</v>
      </c>
      <c r="O1026">
        <v>17</v>
      </c>
      <c r="P1026" t="s">
        <v>273</v>
      </c>
      <c r="Q1026">
        <v>0.48</v>
      </c>
      <c r="S1026">
        <v>4</v>
      </c>
      <c r="T1026" s="108">
        <v>1.92</v>
      </c>
      <c r="U1026">
        <v>1</v>
      </c>
      <c r="V1026" t="s">
        <v>270</v>
      </c>
      <c r="W1026" t="s">
        <v>167</v>
      </c>
      <c r="X1026">
        <v>4</v>
      </c>
      <c r="Y1026">
        <v>0</v>
      </c>
      <c r="Z1026">
        <v>0</v>
      </c>
      <c r="AA1026">
        <v>0</v>
      </c>
      <c r="AB1026">
        <v>4</v>
      </c>
      <c r="AC1026">
        <v>0</v>
      </c>
      <c r="AD1026">
        <v>0</v>
      </c>
      <c r="AE1026">
        <v>0</v>
      </c>
    </row>
    <row r="1027" spans="1:31" x14ac:dyDescent="0.3">
      <c r="A1027" t="s">
        <v>306</v>
      </c>
      <c r="B1027" t="s">
        <v>4042</v>
      </c>
      <c r="C1027" t="s">
        <v>274</v>
      </c>
      <c r="D1027" t="s">
        <v>4043</v>
      </c>
      <c r="E1027" t="s">
        <v>13208</v>
      </c>
      <c r="F1027" t="s">
        <v>4040</v>
      </c>
      <c r="G1027" t="s">
        <v>3604</v>
      </c>
      <c r="I1027" t="s">
        <v>265</v>
      </c>
      <c r="J1027" t="s">
        <v>266</v>
      </c>
      <c r="K1027" t="s">
        <v>4044</v>
      </c>
      <c r="L1027" t="s">
        <v>8377</v>
      </c>
      <c r="M1027" t="s">
        <v>305</v>
      </c>
      <c r="N1027" t="s">
        <v>306</v>
      </c>
      <c r="O1027">
        <v>1</v>
      </c>
      <c r="P1027" t="s">
        <v>282</v>
      </c>
      <c r="Q1027">
        <v>1</v>
      </c>
      <c r="S1027">
        <v>1</v>
      </c>
      <c r="T1027" s="108">
        <v>1</v>
      </c>
      <c r="U1027">
        <v>1</v>
      </c>
      <c r="V1027" t="s">
        <v>270</v>
      </c>
      <c r="W1027" t="s">
        <v>167</v>
      </c>
      <c r="X1027">
        <v>1</v>
      </c>
      <c r="Y1027">
        <v>0</v>
      </c>
      <c r="Z1027">
        <v>0</v>
      </c>
      <c r="AA1027">
        <v>0</v>
      </c>
      <c r="AB1027">
        <v>1</v>
      </c>
      <c r="AC1027">
        <v>0</v>
      </c>
      <c r="AD1027">
        <v>0</v>
      </c>
      <c r="AE1027">
        <v>0</v>
      </c>
    </row>
    <row r="1028" spans="1:31" x14ac:dyDescent="0.3">
      <c r="A1028" t="s">
        <v>306</v>
      </c>
      <c r="B1028" t="s">
        <v>4042</v>
      </c>
      <c r="C1028" t="s">
        <v>274</v>
      </c>
      <c r="D1028" t="s">
        <v>4043</v>
      </c>
      <c r="E1028" t="s">
        <v>13208</v>
      </c>
      <c r="F1028" t="s">
        <v>4040</v>
      </c>
      <c r="G1028" t="s">
        <v>3604</v>
      </c>
      <c r="I1028" t="s">
        <v>265</v>
      </c>
      <c r="J1028" t="s">
        <v>266</v>
      </c>
      <c r="K1028" t="s">
        <v>4044</v>
      </c>
      <c r="L1028" t="s">
        <v>8377</v>
      </c>
      <c r="M1028" t="s">
        <v>307</v>
      </c>
      <c r="N1028" t="s">
        <v>306</v>
      </c>
      <c r="O1028">
        <v>2</v>
      </c>
      <c r="P1028" t="s">
        <v>288</v>
      </c>
      <c r="Q1028">
        <v>0.48</v>
      </c>
      <c r="S1028">
        <v>1</v>
      </c>
      <c r="T1028" s="108">
        <v>0.48</v>
      </c>
      <c r="U1028">
        <v>1</v>
      </c>
      <c r="V1028" t="s">
        <v>270</v>
      </c>
      <c r="W1028" t="s">
        <v>167</v>
      </c>
      <c r="X1028">
        <v>1</v>
      </c>
      <c r="Y1028">
        <v>0</v>
      </c>
      <c r="Z1028">
        <v>0</v>
      </c>
      <c r="AA1028">
        <v>0</v>
      </c>
      <c r="AB1028">
        <v>0</v>
      </c>
      <c r="AC1028">
        <v>1</v>
      </c>
      <c r="AD1028">
        <v>0</v>
      </c>
      <c r="AE1028">
        <v>0</v>
      </c>
    </row>
    <row r="1029" spans="1:31" x14ac:dyDescent="0.3">
      <c r="A1029" t="s">
        <v>306</v>
      </c>
      <c r="B1029" t="s">
        <v>4042</v>
      </c>
      <c r="C1029" t="s">
        <v>274</v>
      </c>
      <c r="D1029" t="s">
        <v>4043</v>
      </c>
      <c r="E1029" t="s">
        <v>13208</v>
      </c>
      <c r="F1029" t="s">
        <v>4040</v>
      </c>
      <c r="G1029" t="s">
        <v>3604</v>
      </c>
      <c r="I1029" t="s">
        <v>265</v>
      </c>
      <c r="J1029" t="s">
        <v>266</v>
      </c>
      <c r="K1029" t="s">
        <v>4044</v>
      </c>
      <c r="L1029" t="s">
        <v>8377</v>
      </c>
      <c r="M1029" t="s">
        <v>307</v>
      </c>
      <c r="N1029" t="s">
        <v>306</v>
      </c>
      <c r="O1029">
        <v>27</v>
      </c>
      <c r="P1029" t="s">
        <v>273</v>
      </c>
      <c r="Q1029">
        <v>0.48</v>
      </c>
      <c r="S1029">
        <v>20</v>
      </c>
      <c r="T1029" s="108">
        <v>9.6</v>
      </c>
      <c r="U1029">
        <v>1</v>
      </c>
      <c r="V1029" t="s">
        <v>270</v>
      </c>
      <c r="W1029" t="s">
        <v>167</v>
      </c>
      <c r="X1029">
        <v>20</v>
      </c>
      <c r="Y1029">
        <v>0</v>
      </c>
      <c r="Z1029">
        <v>0</v>
      </c>
      <c r="AA1029">
        <v>0</v>
      </c>
      <c r="AB1029">
        <v>0</v>
      </c>
      <c r="AC1029">
        <v>20</v>
      </c>
      <c r="AD1029">
        <v>0</v>
      </c>
      <c r="AE1029">
        <v>0</v>
      </c>
    </row>
    <row r="1030" spans="1:31" x14ac:dyDescent="0.3">
      <c r="A1030" t="s">
        <v>306</v>
      </c>
      <c r="B1030" t="s">
        <v>17603</v>
      </c>
      <c r="C1030" t="s">
        <v>274</v>
      </c>
      <c r="D1030" t="s">
        <v>17604</v>
      </c>
      <c r="E1030" t="s">
        <v>17605</v>
      </c>
      <c r="F1030" t="s">
        <v>958</v>
      </c>
      <c r="G1030" t="s">
        <v>3604</v>
      </c>
      <c r="I1030" t="s">
        <v>265</v>
      </c>
      <c r="J1030" t="s">
        <v>266</v>
      </c>
      <c r="K1030" t="s">
        <v>17606</v>
      </c>
      <c r="L1030" t="s">
        <v>17697</v>
      </c>
      <c r="M1030" t="s">
        <v>305</v>
      </c>
      <c r="N1030" t="s">
        <v>306</v>
      </c>
      <c r="O1030">
        <v>1</v>
      </c>
      <c r="P1030" t="s">
        <v>282</v>
      </c>
      <c r="Q1030">
        <v>1</v>
      </c>
      <c r="S1030">
        <v>1</v>
      </c>
      <c r="T1030" s="108">
        <v>1</v>
      </c>
      <c r="U1030">
        <v>1</v>
      </c>
      <c r="V1030" t="s">
        <v>270</v>
      </c>
      <c r="W1030" t="s">
        <v>167</v>
      </c>
      <c r="X1030">
        <v>1</v>
      </c>
      <c r="Y1030">
        <v>0</v>
      </c>
      <c r="Z1030">
        <v>0</v>
      </c>
      <c r="AA1030">
        <v>0</v>
      </c>
      <c r="AB1030">
        <v>1</v>
      </c>
      <c r="AC1030">
        <v>0</v>
      </c>
      <c r="AD1030">
        <v>0</v>
      </c>
      <c r="AE1030">
        <v>0</v>
      </c>
    </row>
    <row r="1031" spans="1:31" x14ac:dyDescent="0.3">
      <c r="A1031" t="s">
        <v>306</v>
      </c>
      <c r="B1031" t="s">
        <v>17603</v>
      </c>
      <c r="C1031" t="s">
        <v>274</v>
      </c>
      <c r="D1031" t="s">
        <v>17604</v>
      </c>
      <c r="E1031" t="s">
        <v>17605</v>
      </c>
      <c r="F1031" t="s">
        <v>958</v>
      </c>
      <c r="G1031" t="s">
        <v>3604</v>
      </c>
      <c r="I1031" t="s">
        <v>265</v>
      </c>
      <c r="J1031" t="s">
        <v>266</v>
      </c>
      <c r="K1031" t="s">
        <v>17606</v>
      </c>
      <c r="L1031" t="s">
        <v>17697</v>
      </c>
      <c r="M1031" t="s">
        <v>307</v>
      </c>
      <c r="N1031" t="s">
        <v>306</v>
      </c>
      <c r="O1031">
        <v>2</v>
      </c>
      <c r="P1031" t="s">
        <v>288</v>
      </c>
      <c r="Q1031">
        <v>0.48</v>
      </c>
      <c r="S1031">
        <v>1</v>
      </c>
      <c r="T1031" s="108">
        <v>0.48</v>
      </c>
      <c r="U1031">
        <v>1</v>
      </c>
      <c r="V1031" t="s">
        <v>270</v>
      </c>
      <c r="W1031" t="s">
        <v>167</v>
      </c>
      <c r="X1031">
        <v>1</v>
      </c>
      <c r="Y1031">
        <v>0</v>
      </c>
      <c r="Z1031">
        <v>0</v>
      </c>
      <c r="AA1031">
        <v>0</v>
      </c>
      <c r="AB1031">
        <v>1</v>
      </c>
      <c r="AC1031">
        <v>0</v>
      </c>
      <c r="AD1031">
        <v>0</v>
      </c>
      <c r="AE1031">
        <v>0</v>
      </c>
    </row>
    <row r="1032" spans="1:31" x14ac:dyDescent="0.3">
      <c r="A1032" t="s">
        <v>306</v>
      </c>
      <c r="B1032" t="s">
        <v>17603</v>
      </c>
      <c r="C1032" t="s">
        <v>274</v>
      </c>
      <c r="D1032" t="s">
        <v>17604</v>
      </c>
      <c r="E1032" t="s">
        <v>17605</v>
      </c>
      <c r="F1032" t="s">
        <v>958</v>
      </c>
      <c r="G1032" t="s">
        <v>3604</v>
      </c>
      <c r="I1032" t="s">
        <v>265</v>
      </c>
      <c r="J1032" t="s">
        <v>266</v>
      </c>
      <c r="K1032" t="s">
        <v>17606</v>
      </c>
      <c r="L1032" t="s">
        <v>17697</v>
      </c>
      <c r="M1032" t="s">
        <v>307</v>
      </c>
      <c r="N1032" t="s">
        <v>306</v>
      </c>
      <c r="O1032">
        <v>27</v>
      </c>
      <c r="P1032" t="s">
        <v>273</v>
      </c>
      <c r="Q1032">
        <v>0.32</v>
      </c>
      <c r="S1032">
        <v>1</v>
      </c>
      <c r="T1032" s="108">
        <v>0.32</v>
      </c>
      <c r="U1032">
        <v>1</v>
      </c>
      <c r="V1032" t="s">
        <v>270</v>
      </c>
      <c r="W1032" t="s">
        <v>167</v>
      </c>
      <c r="X1032">
        <v>1</v>
      </c>
      <c r="Y1032">
        <v>0</v>
      </c>
      <c r="Z1032">
        <v>0</v>
      </c>
      <c r="AA1032">
        <v>0</v>
      </c>
      <c r="AB1032">
        <v>0</v>
      </c>
      <c r="AC1032">
        <v>1</v>
      </c>
      <c r="AD1032">
        <v>0</v>
      </c>
      <c r="AE1032">
        <v>0</v>
      </c>
    </row>
    <row r="1033" spans="1:31" x14ac:dyDescent="0.3">
      <c r="A1033" t="s">
        <v>306</v>
      </c>
      <c r="B1033" t="s">
        <v>5131</v>
      </c>
      <c r="C1033" t="s">
        <v>262</v>
      </c>
      <c r="D1033" t="s">
        <v>5132</v>
      </c>
      <c r="E1033" t="s">
        <v>13207</v>
      </c>
      <c r="F1033" t="s">
        <v>5128</v>
      </c>
      <c r="G1033" t="s">
        <v>3604</v>
      </c>
      <c r="I1033" t="s">
        <v>265</v>
      </c>
      <c r="J1033" t="s">
        <v>266</v>
      </c>
      <c r="K1033" t="s">
        <v>5133</v>
      </c>
      <c r="L1033" t="s">
        <v>9200</v>
      </c>
      <c r="M1033" t="s">
        <v>305</v>
      </c>
      <c r="N1033" t="s">
        <v>306</v>
      </c>
      <c r="O1033">
        <v>1</v>
      </c>
      <c r="P1033" t="s">
        <v>282</v>
      </c>
      <c r="Q1033">
        <v>1</v>
      </c>
      <c r="S1033">
        <v>1</v>
      </c>
      <c r="T1033" s="108">
        <v>1</v>
      </c>
      <c r="U1033">
        <v>1</v>
      </c>
      <c r="V1033" t="s">
        <v>270</v>
      </c>
      <c r="W1033" t="s">
        <v>167</v>
      </c>
      <c r="X1033">
        <v>1</v>
      </c>
      <c r="Y1033">
        <v>0</v>
      </c>
      <c r="Z1033">
        <v>0</v>
      </c>
      <c r="AA1033">
        <v>0</v>
      </c>
      <c r="AB1033">
        <v>1</v>
      </c>
      <c r="AC1033">
        <v>0</v>
      </c>
      <c r="AD1033">
        <v>0</v>
      </c>
      <c r="AE1033">
        <v>0</v>
      </c>
    </row>
    <row r="1034" spans="1:31" x14ac:dyDescent="0.3">
      <c r="A1034" t="s">
        <v>306</v>
      </c>
      <c r="B1034" t="s">
        <v>5131</v>
      </c>
      <c r="C1034" t="s">
        <v>262</v>
      </c>
      <c r="D1034" t="s">
        <v>5132</v>
      </c>
      <c r="E1034" t="s">
        <v>13207</v>
      </c>
      <c r="F1034" t="s">
        <v>5128</v>
      </c>
      <c r="G1034" t="s">
        <v>3604</v>
      </c>
      <c r="I1034" t="s">
        <v>265</v>
      </c>
      <c r="J1034" t="s">
        <v>266</v>
      </c>
      <c r="K1034" t="s">
        <v>5133</v>
      </c>
      <c r="L1034" t="s">
        <v>9200</v>
      </c>
      <c r="M1034" t="s">
        <v>307</v>
      </c>
      <c r="N1034" t="s">
        <v>306</v>
      </c>
      <c r="O1034">
        <v>17</v>
      </c>
      <c r="P1034" t="s">
        <v>273</v>
      </c>
      <c r="Q1034">
        <v>0.32</v>
      </c>
      <c r="S1034">
        <v>38</v>
      </c>
      <c r="T1034" s="108">
        <v>12.16</v>
      </c>
      <c r="U1034">
        <v>1</v>
      </c>
      <c r="V1034" t="s">
        <v>270</v>
      </c>
      <c r="W1034" t="s">
        <v>167</v>
      </c>
      <c r="X1034">
        <v>38</v>
      </c>
      <c r="Y1034">
        <v>0</v>
      </c>
      <c r="Z1034">
        <v>0</v>
      </c>
      <c r="AA1034">
        <v>0</v>
      </c>
      <c r="AB1034">
        <v>0</v>
      </c>
      <c r="AC1034">
        <v>38</v>
      </c>
      <c r="AD1034">
        <v>0</v>
      </c>
      <c r="AE1034">
        <v>0</v>
      </c>
    </row>
    <row r="1035" spans="1:31" x14ac:dyDescent="0.3">
      <c r="A1035" t="s">
        <v>306</v>
      </c>
      <c r="B1035" t="s">
        <v>5131</v>
      </c>
      <c r="C1035" t="s">
        <v>262</v>
      </c>
      <c r="D1035" t="s">
        <v>5132</v>
      </c>
      <c r="E1035" t="s">
        <v>13207</v>
      </c>
      <c r="F1035" t="s">
        <v>5128</v>
      </c>
      <c r="G1035" t="s">
        <v>3604</v>
      </c>
      <c r="I1035" t="s">
        <v>265</v>
      </c>
      <c r="J1035" t="s">
        <v>266</v>
      </c>
      <c r="K1035" t="s">
        <v>5133</v>
      </c>
      <c r="L1035" t="s">
        <v>9200</v>
      </c>
      <c r="M1035" t="s">
        <v>307</v>
      </c>
      <c r="N1035" t="s">
        <v>306</v>
      </c>
      <c r="O1035">
        <v>2</v>
      </c>
      <c r="P1035" t="s">
        <v>272</v>
      </c>
      <c r="Q1035">
        <v>1</v>
      </c>
      <c r="S1035">
        <v>1</v>
      </c>
      <c r="T1035" s="108">
        <v>1</v>
      </c>
      <c r="U1035">
        <v>1</v>
      </c>
      <c r="V1035" t="s">
        <v>270</v>
      </c>
      <c r="W1035" t="s">
        <v>167</v>
      </c>
      <c r="X1035">
        <v>1</v>
      </c>
      <c r="Y1035">
        <v>0</v>
      </c>
      <c r="Z1035">
        <v>0</v>
      </c>
      <c r="AA1035">
        <v>0</v>
      </c>
      <c r="AB1035">
        <v>1</v>
      </c>
      <c r="AC1035">
        <v>0</v>
      </c>
      <c r="AD1035">
        <v>0</v>
      </c>
      <c r="AE1035">
        <v>0</v>
      </c>
    </row>
    <row r="1036" spans="1:31" x14ac:dyDescent="0.3">
      <c r="A1036" t="s">
        <v>16721</v>
      </c>
      <c r="B1036" t="s">
        <v>8463</v>
      </c>
      <c r="C1036" t="s">
        <v>302</v>
      </c>
      <c r="D1036" t="s">
        <v>10332</v>
      </c>
      <c r="E1036" t="s">
        <v>17600</v>
      </c>
      <c r="F1036" t="s">
        <v>2309</v>
      </c>
      <c r="G1036" t="s">
        <v>17601</v>
      </c>
      <c r="I1036" t="s">
        <v>461</v>
      </c>
      <c r="J1036" t="s">
        <v>266</v>
      </c>
      <c r="K1036" t="s">
        <v>17602</v>
      </c>
      <c r="L1036" t="s">
        <v>19205</v>
      </c>
      <c r="M1036" t="s">
        <v>2312</v>
      </c>
      <c r="N1036" t="s">
        <v>16721</v>
      </c>
      <c r="O1036">
        <v>17</v>
      </c>
      <c r="P1036" t="s">
        <v>3206</v>
      </c>
      <c r="Q1036">
        <v>20</v>
      </c>
      <c r="S1036">
        <v>0</v>
      </c>
      <c r="T1036" s="108">
        <v>0</v>
      </c>
      <c r="U1036">
        <v>0</v>
      </c>
      <c r="W1036" t="s">
        <v>171</v>
      </c>
      <c r="X1036">
        <v>1</v>
      </c>
      <c r="Y1036">
        <v>0</v>
      </c>
      <c r="Z1036">
        <v>0</v>
      </c>
      <c r="AA1036">
        <v>0</v>
      </c>
      <c r="AB1036">
        <v>0</v>
      </c>
      <c r="AC1036">
        <v>0</v>
      </c>
      <c r="AD1036">
        <v>0</v>
      </c>
      <c r="AE1036">
        <v>0</v>
      </c>
    </row>
    <row r="1037" spans="1:31" x14ac:dyDescent="0.3">
      <c r="A1037" t="s">
        <v>16721</v>
      </c>
      <c r="B1037" t="s">
        <v>8463</v>
      </c>
      <c r="C1037" t="s">
        <v>302</v>
      </c>
      <c r="D1037" t="s">
        <v>10332</v>
      </c>
      <c r="E1037" t="s">
        <v>17600</v>
      </c>
      <c r="F1037" t="s">
        <v>2309</v>
      </c>
      <c r="G1037" t="s">
        <v>17601</v>
      </c>
      <c r="I1037" t="s">
        <v>461</v>
      </c>
      <c r="J1037" t="s">
        <v>266</v>
      </c>
      <c r="K1037" t="s">
        <v>17602</v>
      </c>
      <c r="L1037" t="s">
        <v>19205</v>
      </c>
      <c r="M1037" t="s">
        <v>2312</v>
      </c>
      <c r="N1037" t="s">
        <v>16721</v>
      </c>
      <c r="O1037">
        <v>17</v>
      </c>
      <c r="P1037" t="s">
        <v>3206</v>
      </c>
      <c r="Q1037">
        <v>30</v>
      </c>
      <c r="S1037">
        <v>0</v>
      </c>
      <c r="T1037" s="108">
        <v>0</v>
      </c>
      <c r="U1037">
        <v>0</v>
      </c>
      <c r="W1037" t="s">
        <v>171</v>
      </c>
      <c r="X1037">
        <v>1</v>
      </c>
      <c r="Y1037">
        <v>0</v>
      </c>
      <c r="Z1037">
        <v>0</v>
      </c>
      <c r="AA1037">
        <v>0</v>
      </c>
      <c r="AB1037">
        <v>0</v>
      </c>
      <c r="AC1037">
        <v>0</v>
      </c>
      <c r="AD1037">
        <v>0</v>
      </c>
      <c r="AE1037">
        <v>0</v>
      </c>
    </row>
    <row r="1038" spans="1:31" x14ac:dyDescent="0.3">
      <c r="A1038" t="s">
        <v>306</v>
      </c>
      <c r="B1038" t="s">
        <v>7404</v>
      </c>
      <c r="C1038" t="s">
        <v>274</v>
      </c>
      <c r="D1038" t="s">
        <v>19644</v>
      </c>
      <c r="E1038" t="s">
        <v>16169</v>
      </c>
      <c r="F1038" t="s">
        <v>7405</v>
      </c>
      <c r="G1038" t="s">
        <v>16170</v>
      </c>
      <c r="I1038" t="s">
        <v>330</v>
      </c>
      <c r="J1038" t="s">
        <v>266</v>
      </c>
      <c r="K1038" t="s">
        <v>7406</v>
      </c>
      <c r="L1038" t="s">
        <v>19645</v>
      </c>
      <c r="M1038" t="s">
        <v>305</v>
      </c>
      <c r="N1038" t="s">
        <v>306</v>
      </c>
      <c r="O1038">
        <v>1</v>
      </c>
      <c r="P1038" t="s">
        <v>282</v>
      </c>
      <c r="Q1038">
        <v>4</v>
      </c>
      <c r="S1038">
        <v>2</v>
      </c>
      <c r="T1038" s="108">
        <v>8</v>
      </c>
      <c r="U1038">
        <v>1</v>
      </c>
      <c r="V1038" t="s">
        <v>270</v>
      </c>
      <c r="W1038" t="s">
        <v>167</v>
      </c>
      <c r="X1038">
        <v>1</v>
      </c>
      <c r="Y1038">
        <v>0</v>
      </c>
      <c r="Z1038">
        <v>1</v>
      </c>
      <c r="AA1038">
        <v>0</v>
      </c>
      <c r="AB1038">
        <v>1</v>
      </c>
      <c r="AC1038">
        <v>0</v>
      </c>
      <c r="AD1038">
        <v>0</v>
      </c>
      <c r="AE1038">
        <v>0</v>
      </c>
    </row>
    <row r="1039" spans="1:31" x14ac:dyDescent="0.3">
      <c r="A1039" t="s">
        <v>306</v>
      </c>
      <c r="B1039" t="s">
        <v>7404</v>
      </c>
      <c r="C1039" t="s">
        <v>274</v>
      </c>
      <c r="D1039" t="s">
        <v>19644</v>
      </c>
      <c r="E1039" t="s">
        <v>16169</v>
      </c>
      <c r="F1039" t="s">
        <v>7405</v>
      </c>
      <c r="G1039" t="s">
        <v>16170</v>
      </c>
      <c r="I1039" t="s">
        <v>330</v>
      </c>
      <c r="J1039" t="s">
        <v>266</v>
      </c>
      <c r="K1039" t="s">
        <v>7406</v>
      </c>
      <c r="L1039" t="s">
        <v>19645</v>
      </c>
      <c r="M1039" t="s">
        <v>307</v>
      </c>
      <c r="N1039" t="s">
        <v>306</v>
      </c>
      <c r="O1039">
        <v>2</v>
      </c>
      <c r="P1039" t="s">
        <v>272</v>
      </c>
      <c r="Q1039">
        <v>3</v>
      </c>
      <c r="S1039">
        <v>2</v>
      </c>
      <c r="T1039" s="108">
        <v>6</v>
      </c>
      <c r="U1039">
        <v>1</v>
      </c>
      <c r="V1039" t="s">
        <v>270</v>
      </c>
      <c r="W1039" t="s">
        <v>167</v>
      </c>
      <c r="X1039">
        <v>1</v>
      </c>
      <c r="Y1039">
        <v>0</v>
      </c>
      <c r="Z1039">
        <v>1</v>
      </c>
      <c r="AA1039">
        <v>0</v>
      </c>
      <c r="AB1039">
        <v>1</v>
      </c>
      <c r="AC1039">
        <v>0</v>
      </c>
      <c r="AD1039">
        <v>0</v>
      </c>
      <c r="AE1039">
        <v>0</v>
      </c>
    </row>
    <row r="1040" spans="1:31" x14ac:dyDescent="0.3">
      <c r="A1040" t="s">
        <v>306</v>
      </c>
      <c r="B1040" t="s">
        <v>7404</v>
      </c>
      <c r="C1040" t="s">
        <v>274</v>
      </c>
      <c r="D1040" t="s">
        <v>19644</v>
      </c>
      <c r="E1040" t="s">
        <v>16169</v>
      </c>
      <c r="F1040" t="s">
        <v>7405</v>
      </c>
      <c r="G1040" t="s">
        <v>16170</v>
      </c>
      <c r="I1040" t="s">
        <v>330</v>
      </c>
      <c r="J1040" t="s">
        <v>266</v>
      </c>
      <c r="K1040" t="s">
        <v>7406</v>
      </c>
      <c r="L1040" t="s">
        <v>19645</v>
      </c>
      <c r="M1040" t="s">
        <v>307</v>
      </c>
      <c r="N1040" t="s">
        <v>306</v>
      </c>
      <c r="O1040">
        <v>20</v>
      </c>
      <c r="P1040" t="s">
        <v>425</v>
      </c>
      <c r="Q1040">
        <v>0.32</v>
      </c>
      <c r="S1040">
        <v>1</v>
      </c>
      <c r="T1040" s="108">
        <v>0.32</v>
      </c>
      <c r="U1040">
        <v>1</v>
      </c>
      <c r="V1040" t="s">
        <v>270</v>
      </c>
      <c r="W1040" t="s">
        <v>167</v>
      </c>
      <c r="X1040">
        <v>1</v>
      </c>
      <c r="Y1040">
        <v>0</v>
      </c>
      <c r="Z1040">
        <v>0</v>
      </c>
      <c r="AA1040">
        <v>0</v>
      </c>
      <c r="AB1040">
        <v>1</v>
      </c>
      <c r="AC1040">
        <v>0</v>
      </c>
      <c r="AD1040">
        <v>0</v>
      </c>
      <c r="AE1040">
        <v>0</v>
      </c>
    </row>
    <row r="1041" spans="1:31" x14ac:dyDescent="0.3">
      <c r="A1041" t="s">
        <v>306</v>
      </c>
      <c r="B1041" t="s">
        <v>7249</v>
      </c>
      <c r="C1041" t="s">
        <v>262</v>
      </c>
      <c r="D1041" t="s">
        <v>7250</v>
      </c>
      <c r="E1041" t="s">
        <v>11964</v>
      </c>
      <c r="F1041" t="s">
        <v>1976</v>
      </c>
      <c r="G1041" t="s">
        <v>7176</v>
      </c>
      <c r="I1041" t="s">
        <v>330</v>
      </c>
      <c r="J1041" t="s">
        <v>266</v>
      </c>
      <c r="K1041" t="s">
        <v>7251</v>
      </c>
      <c r="L1041" t="s">
        <v>10430</v>
      </c>
      <c r="M1041" t="s">
        <v>305</v>
      </c>
      <c r="N1041" t="s">
        <v>306</v>
      </c>
      <c r="O1041">
        <v>10</v>
      </c>
      <c r="P1041" t="s">
        <v>282</v>
      </c>
      <c r="Q1041">
        <v>4</v>
      </c>
      <c r="S1041">
        <v>1</v>
      </c>
      <c r="T1041" s="108">
        <v>4</v>
      </c>
      <c r="U1041">
        <v>1</v>
      </c>
      <c r="V1041" t="s">
        <v>270</v>
      </c>
      <c r="W1041" t="s">
        <v>167</v>
      </c>
      <c r="X1041">
        <v>1</v>
      </c>
      <c r="Y1041">
        <v>0</v>
      </c>
      <c r="Z1041">
        <v>0</v>
      </c>
      <c r="AA1041">
        <v>1</v>
      </c>
      <c r="AB1041">
        <v>0</v>
      </c>
      <c r="AC1041">
        <v>0</v>
      </c>
      <c r="AD1041">
        <v>0</v>
      </c>
      <c r="AE1041">
        <v>0</v>
      </c>
    </row>
    <row r="1042" spans="1:31" x14ac:dyDescent="0.3">
      <c r="A1042" t="s">
        <v>306</v>
      </c>
      <c r="B1042" t="s">
        <v>7249</v>
      </c>
      <c r="C1042" t="s">
        <v>262</v>
      </c>
      <c r="D1042" t="s">
        <v>7250</v>
      </c>
      <c r="E1042" t="s">
        <v>11964</v>
      </c>
      <c r="F1042" t="s">
        <v>1976</v>
      </c>
      <c r="G1042" t="s">
        <v>7176</v>
      </c>
      <c r="I1042" t="s">
        <v>330</v>
      </c>
      <c r="J1042" t="s">
        <v>266</v>
      </c>
      <c r="K1042" t="s">
        <v>7251</v>
      </c>
      <c r="L1042" t="s">
        <v>10430</v>
      </c>
      <c r="M1042" t="s">
        <v>307</v>
      </c>
      <c r="N1042" t="s">
        <v>306</v>
      </c>
      <c r="O1042">
        <v>11</v>
      </c>
      <c r="P1042" t="s">
        <v>272</v>
      </c>
      <c r="Q1042">
        <v>2</v>
      </c>
      <c r="S1042">
        <v>1</v>
      </c>
      <c r="T1042" s="108">
        <v>2</v>
      </c>
      <c r="U1042">
        <v>1</v>
      </c>
      <c r="V1042" t="s">
        <v>270</v>
      </c>
      <c r="W1042" t="s">
        <v>167</v>
      </c>
      <c r="X1042">
        <v>1</v>
      </c>
      <c r="Y1042">
        <v>0</v>
      </c>
      <c r="Z1042">
        <v>0</v>
      </c>
      <c r="AA1042">
        <v>0</v>
      </c>
      <c r="AB1042">
        <v>1</v>
      </c>
      <c r="AC1042">
        <v>0</v>
      </c>
      <c r="AD1042">
        <v>0</v>
      </c>
      <c r="AE1042">
        <v>0</v>
      </c>
    </row>
    <row r="1043" spans="1:31" x14ac:dyDescent="0.3">
      <c r="A1043" t="s">
        <v>306</v>
      </c>
      <c r="B1043" t="s">
        <v>7249</v>
      </c>
      <c r="C1043" t="s">
        <v>262</v>
      </c>
      <c r="D1043" t="s">
        <v>7250</v>
      </c>
      <c r="E1043" t="s">
        <v>11964</v>
      </c>
      <c r="F1043" t="s">
        <v>1976</v>
      </c>
      <c r="G1043" t="s">
        <v>7176</v>
      </c>
      <c r="I1043" t="s">
        <v>330</v>
      </c>
      <c r="J1043" t="s">
        <v>266</v>
      </c>
      <c r="K1043" t="s">
        <v>7251</v>
      </c>
      <c r="L1043" t="s">
        <v>10430</v>
      </c>
      <c r="M1043" t="s">
        <v>307</v>
      </c>
      <c r="N1043" t="s">
        <v>306</v>
      </c>
      <c r="O1043">
        <v>24</v>
      </c>
      <c r="P1043" t="s">
        <v>425</v>
      </c>
      <c r="Q1043">
        <v>0.32</v>
      </c>
      <c r="S1043">
        <v>1</v>
      </c>
      <c r="T1043" s="108">
        <v>0.32</v>
      </c>
      <c r="U1043">
        <v>1</v>
      </c>
      <c r="V1043" t="s">
        <v>270</v>
      </c>
      <c r="W1043" t="s">
        <v>167</v>
      </c>
      <c r="X1043">
        <v>1</v>
      </c>
      <c r="Y1043">
        <v>0</v>
      </c>
      <c r="Z1043">
        <v>0</v>
      </c>
      <c r="AA1043">
        <v>0</v>
      </c>
      <c r="AB1043">
        <v>1</v>
      </c>
      <c r="AC1043">
        <v>0</v>
      </c>
      <c r="AD1043">
        <v>0</v>
      </c>
      <c r="AE1043">
        <v>0</v>
      </c>
    </row>
    <row r="1044" spans="1:31" x14ac:dyDescent="0.3">
      <c r="A1044" t="s">
        <v>306</v>
      </c>
      <c r="B1044" t="s">
        <v>9183</v>
      </c>
      <c r="C1044" t="s">
        <v>274</v>
      </c>
      <c r="D1044" t="s">
        <v>3659</v>
      </c>
      <c r="E1044" t="s">
        <v>11960</v>
      </c>
      <c r="F1044" t="s">
        <v>1637</v>
      </c>
      <c r="G1044" t="s">
        <v>3660</v>
      </c>
      <c r="I1044" t="s">
        <v>330</v>
      </c>
      <c r="J1044" t="s">
        <v>266</v>
      </c>
      <c r="K1044" t="s">
        <v>3661</v>
      </c>
      <c r="L1044" t="s">
        <v>3662</v>
      </c>
      <c r="M1044" t="s">
        <v>305</v>
      </c>
      <c r="N1044" t="s">
        <v>306</v>
      </c>
      <c r="O1044">
        <v>1</v>
      </c>
      <c r="P1044" t="s">
        <v>282</v>
      </c>
      <c r="Q1044">
        <v>1</v>
      </c>
      <c r="S1044">
        <v>1</v>
      </c>
      <c r="T1044" s="108">
        <v>1</v>
      </c>
      <c r="U1044">
        <v>1</v>
      </c>
      <c r="V1044" t="s">
        <v>270</v>
      </c>
      <c r="W1044" t="s">
        <v>167</v>
      </c>
      <c r="X1044">
        <v>1</v>
      </c>
      <c r="Y1044">
        <v>0</v>
      </c>
      <c r="Z1044">
        <v>0</v>
      </c>
      <c r="AA1044">
        <v>0</v>
      </c>
      <c r="AB1044">
        <v>0</v>
      </c>
      <c r="AC1044">
        <v>1</v>
      </c>
      <c r="AD1044">
        <v>0</v>
      </c>
      <c r="AE1044">
        <v>0</v>
      </c>
    </row>
    <row r="1045" spans="1:31" x14ac:dyDescent="0.3">
      <c r="A1045" t="s">
        <v>306</v>
      </c>
      <c r="B1045" t="s">
        <v>9183</v>
      </c>
      <c r="C1045" t="s">
        <v>274</v>
      </c>
      <c r="D1045" t="s">
        <v>3659</v>
      </c>
      <c r="E1045" t="s">
        <v>11960</v>
      </c>
      <c r="F1045" t="s">
        <v>1637</v>
      </c>
      <c r="G1045" t="s">
        <v>3660</v>
      </c>
      <c r="I1045" t="s">
        <v>330</v>
      </c>
      <c r="J1045" t="s">
        <v>266</v>
      </c>
      <c r="K1045" t="s">
        <v>3661</v>
      </c>
      <c r="L1045" t="s">
        <v>3662</v>
      </c>
      <c r="M1045" t="s">
        <v>307</v>
      </c>
      <c r="N1045" t="s">
        <v>306</v>
      </c>
      <c r="O1045">
        <v>2</v>
      </c>
      <c r="P1045" t="s">
        <v>288</v>
      </c>
      <c r="Q1045">
        <v>0.48</v>
      </c>
      <c r="S1045">
        <v>1</v>
      </c>
      <c r="T1045" s="108">
        <v>0.48</v>
      </c>
      <c r="U1045">
        <v>1</v>
      </c>
      <c r="V1045" t="s">
        <v>270</v>
      </c>
      <c r="W1045" t="s">
        <v>167</v>
      </c>
      <c r="X1045">
        <v>1</v>
      </c>
      <c r="Y1045">
        <v>0</v>
      </c>
      <c r="Z1045">
        <v>0</v>
      </c>
      <c r="AA1045">
        <v>0</v>
      </c>
      <c r="AB1045">
        <v>0</v>
      </c>
      <c r="AC1045">
        <v>1</v>
      </c>
      <c r="AD1045">
        <v>0</v>
      </c>
      <c r="AE1045">
        <v>0</v>
      </c>
    </row>
    <row r="1046" spans="1:31" x14ac:dyDescent="0.3">
      <c r="A1046" t="s">
        <v>306</v>
      </c>
      <c r="B1046" t="s">
        <v>9183</v>
      </c>
      <c r="C1046" t="s">
        <v>274</v>
      </c>
      <c r="D1046" t="s">
        <v>3659</v>
      </c>
      <c r="E1046" t="s">
        <v>11960</v>
      </c>
      <c r="F1046" t="s">
        <v>1637</v>
      </c>
      <c r="G1046" t="s">
        <v>3660</v>
      </c>
      <c r="I1046" t="s">
        <v>330</v>
      </c>
      <c r="J1046" t="s">
        <v>266</v>
      </c>
      <c r="K1046" t="s">
        <v>3661</v>
      </c>
      <c r="L1046" t="s">
        <v>3662</v>
      </c>
      <c r="M1046" t="s">
        <v>307</v>
      </c>
      <c r="N1046" t="s">
        <v>306</v>
      </c>
      <c r="O1046">
        <v>17</v>
      </c>
      <c r="P1046" t="s">
        <v>273</v>
      </c>
      <c r="Q1046">
        <v>0.48</v>
      </c>
      <c r="S1046">
        <v>3</v>
      </c>
      <c r="T1046" s="108">
        <v>1.44</v>
      </c>
      <c r="U1046">
        <v>1</v>
      </c>
      <c r="V1046" t="s">
        <v>270</v>
      </c>
      <c r="W1046" t="s">
        <v>167</v>
      </c>
      <c r="X1046">
        <v>3</v>
      </c>
      <c r="Y1046">
        <v>3</v>
      </c>
      <c r="Z1046">
        <v>0</v>
      </c>
      <c r="AA1046">
        <v>0</v>
      </c>
      <c r="AB1046">
        <v>0</v>
      </c>
      <c r="AC1046">
        <v>0</v>
      </c>
      <c r="AD1046">
        <v>0</v>
      </c>
      <c r="AE1046">
        <v>0</v>
      </c>
    </row>
    <row r="1047" spans="1:31" x14ac:dyDescent="0.3">
      <c r="A1047" t="s">
        <v>306</v>
      </c>
      <c r="B1047" t="s">
        <v>3786</v>
      </c>
      <c r="C1047" t="s">
        <v>274</v>
      </c>
      <c r="D1047" t="s">
        <v>3787</v>
      </c>
      <c r="E1047" t="s">
        <v>11961</v>
      </c>
      <c r="F1047" t="s">
        <v>1417</v>
      </c>
      <c r="G1047" t="s">
        <v>3660</v>
      </c>
      <c r="I1047" t="s">
        <v>330</v>
      </c>
      <c r="J1047" t="s">
        <v>266</v>
      </c>
      <c r="K1047" t="s">
        <v>3788</v>
      </c>
      <c r="L1047" t="s">
        <v>3789</v>
      </c>
      <c r="M1047" t="s">
        <v>307</v>
      </c>
      <c r="N1047" t="s">
        <v>306</v>
      </c>
      <c r="O1047">
        <v>25</v>
      </c>
      <c r="P1047" t="s">
        <v>273</v>
      </c>
      <c r="Q1047">
        <v>0.48</v>
      </c>
      <c r="S1047">
        <v>4</v>
      </c>
      <c r="T1047" s="108">
        <v>1.92</v>
      </c>
      <c r="U1047">
        <v>1</v>
      </c>
      <c r="V1047" t="s">
        <v>270</v>
      </c>
      <c r="W1047" t="s">
        <v>167</v>
      </c>
      <c r="X1047">
        <v>4</v>
      </c>
      <c r="Y1047">
        <v>4</v>
      </c>
      <c r="Z1047">
        <v>0</v>
      </c>
      <c r="AA1047">
        <v>0</v>
      </c>
      <c r="AB1047">
        <v>0</v>
      </c>
      <c r="AC1047">
        <v>0</v>
      </c>
      <c r="AD1047">
        <v>0</v>
      </c>
      <c r="AE1047">
        <v>0</v>
      </c>
    </row>
    <row r="1048" spans="1:31" x14ac:dyDescent="0.3">
      <c r="A1048" t="s">
        <v>306</v>
      </c>
      <c r="B1048" t="s">
        <v>5171</v>
      </c>
      <c r="C1048" t="s">
        <v>262</v>
      </c>
      <c r="D1048" t="s">
        <v>5172</v>
      </c>
      <c r="E1048" t="s">
        <v>13524</v>
      </c>
      <c r="F1048" t="s">
        <v>5169</v>
      </c>
      <c r="G1048" t="s">
        <v>469</v>
      </c>
      <c r="I1048" t="s">
        <v>265</v>
      </c>
      <c r="J1048" t="s">
        <v>266</v>
      </c>
      <c r="K1048" t="s">
        <v>5173</v>
      </c>
      <c r="L1048" t="s">
        <v>16533</v>
      </c>
      <c r="M1048" t="s">
        <v>305</v>
      </c>
      <c r="N1048" t="s">
        <v>306</v>
      </c>
      <c r="O1048">
        <v>1</v>
      </c>
      <c r="P1048" t="s">
        <v>282</v>
      </c>
      <c r="Q1048">
        <v>2</v>
      </c>
      <c r="S1048">
        <v>2</v>
      </c>
      <c r="T1048" s="108">
        <v>4</v>
      </c>
      <c r="U1048">
        <v>1</v>
      </c>
      <c r="V1048" t="s">
        <v>270</v>
      </c>
      <c r="W1048" t="s">
        <v>167</v>
      </c>
      <c r="X1048">
        <v>1</v>
      </c>
      <c r="Y1048">
        <v>1</v>
      </c>
      <c r="Z1048">
        <v>0</v>
      </c>
      <c r="AA1048">
        <v>0</v>
      </c>
      <c r="AB1048">
        <v>1</v>
      </c>
      <c r="AC1048">
        <v>0</v>
      </c>
      <c r="AD1048">
        <v>0</v>
      </c>
      <c r="AE1048">
        <v>0</v>
      </c>
    </row>
    <row r="1049" spans="1:31" x14ac:dyDescent="0.3">
      <c r="A1049" t="s">
        <v>306</v>
      </c>
      <c r="B1049" t="s">
        <v>5171</v>
      </c>
      <c r="C1049" t="s">
        <v>262</v>
      </c>
      <c r="D1049" t="s">
        <v>5172</v>
      </c>
      <c r="E1049" t="s">
        <v>13524</v>
      </c>
      <c r="F1049" t="s">
        <v>5169</v>
      </c>
      <c r="G1049" t="s">
        <v>469</v>
      </c>
      <c r="I1049" t="s">
        <v>265</v>
      </c>
      <c r="J1049" t="s">
        <v>266</v>
      </c>
      <c r="K1049" t="s">
        <v>5173</v>
      </c>
      <c r="L1049" t="s">
        <v>16533</v>
      </c>
      <c r="M1049" t="s">
        <v>307</v>
      </c>
      <c r="N1049" t="s">
        <v>306</v>
      </c>
      <c r="O1049">
        <v>2</v>
      </c>
      <c r="P1049" t="s">
        <v>288</v>
      </c>
      <c r="Q1049">
        <v>0.48</v>
      </c>
      <c r="S1049">
        <v>3</v>
      </c>
      <c r="T1049" s="108">
        <v>1.44</v>
      </c>
      <c r="U1049">
        <v>1</v>
      </c>
      <c r="V1049" t="s">
        <v>270</v>
      </c>
      <c r="W1049" t="s">
        <v>167</v>
      </c>
      <c r="X1049">
        <v>1</v>
      </c>
      <c r="Y1049">
        <v>1</v>
      </c>
      <c r="Z1049">
        <v>0</v>
      </c>
      <c r="AA1049">
        <v>1</v>
      </c>
      <c r="AB1049">
        <v>0</v>
      </c>
      <c r="AC1049">
        <v>1</v>
      </c>
      <c r="AD1049">
        <v>0</v>
      </c>
      <c r="AE1049">
        <v>0</v>
      </c>
    </row>
    <row r="1050" spans="1:31" x14ac:dyDescent="0.3">
      <c r="A1050" t="s">
        <v>306</v>
      </c>
      <c r="B1050" t="s">
        <v>7274</v>
      </c>
      <c r="C1050" t="s">
        <v>4491</v>
      </c>
      <c r="D1050" t="s">
        <v>10356</v>
      </c>
      <c r="E1050" t="s">
        <v>11965</v>
      </c>
      <c r="F1050" t="s">
        <v>1997</v>
      </c>
      <c r="G1050" t="s">
        <v>7176</v>
      </c>
      <c r="I1050" t="s">
        <v>330</v>
      </c>
      <c r="J1050" t="s">
        <v>266</v>
      </c>
      <c r="K1050" t="s">
        <v>7275</v>
      </c>
      <c r="L1050" t="s">
        <v>4188</v>
      </c>
      <c r="M1050" t="s">
        <v>307</v>
      </c>
      <c r="N1050" t="s">
        <v>306</v>
      </c>
      <c r="O1050">
        <v>25</v>
      </c>
      <c r="P1050" t="s">
        <v>273</v>
      </c>
      <c r="Q1050">
        <v>0.48</v>
      </c>
      <c r="S1050">
        <v>5</v>
      </c>
      <c r="T1050" s="108">
        <v>2.4</v>
      </c>
      <c r="U1050">
        <v>1</v>
      </c>
      <c r="V1050" t="s">
        <v>270</v>
      </c>
      <c r="W1050" t="s">
        <v>167</v>
      </c>
      <c r="X1050">
        <v>5</v>
      </c>
      <c r="Y1050">
        <v>5</v>
      </c>
      <c r="Z1050">
        <v>0</v>
      </c>
      <c r="AA1050">
        <v>0</v>
      </c>
      <c r="AB1050">
        <v>0</v>
      </c>
      <c r="AC1050">
        <v>0</v>
      </c>
      <c r="AD1050">
        <v>0</v>
      </c>
      <c r="AE1050">
        <v>0</v>
      </c>
    </row>
    <row r="1051" spans="1:31" x14ac:dyDescent="0.3">
      <c r="A1051" t="s">
        <v>306</v>
      </c>
      <c r="B1051" t="s">
        <v>6423</v>
      </c>
      <c r="C1051" t="s">
        <v>274</v>
      </c>
      <c r="D1051" t="s">
        <v>6424</v>
      </c>
      <c r="E1051" t="s">
        <v>16172</v>
      </c>
      <c r="F1051" t="s">
        <v>6425</v>
      </c>
      <c r="G1051" t="s">
        <v>742</v>
      </c>
      <c r="I1051" t="s">
        <v>265</v>
      </c>
      <c r="J1051" t="s">
        <v>266</v>
      </c>
      <c r="K1051" t="s">
        <v>6426</v>
      </c>
      <c r="L1051" t="s">
        <v>4445</v>
      </c>
      <c r="M1051" t="s">
        <v>305</v>
      </c>
      <c r="N1051" t="s">
        <v>306</v>
      </c>
      <c r="O1051">
        <v>10</v>
      </c>
      <c r="P1051" t="s">
        <v>282</v>
      </c>
      <c r="Q1051">
        <v>2</v>
      </c>
      <c r="S1051">
        <v>1</v>
      </c>
      <c r="T1051" s="108">
        <v>2</v>
      </c>
      <c r="U1051">
        <v>1</v>
      </c>
      <c r="V1051" t="s">
        <v>270</v>
      </c>
      <c r="W1051" t="s">
        <v>167</v>
      </c>
      <c r="X1051">
        <v>1</v>
      </c>
      <c r="Y1051">
        <v>1</v>
      </c>
      <c r="Z1051">
        <v>0</v>
      </c>
      <c r="AA1051">
        <v>0</v>
      </c>
      <c r="AB1051">
        <v>0</v>
      </c>
      <c r="AC1051">
        <v>0</v>
      </c>
      <c r="AD1051">
        <v>0</v>
      </c>
      <c r="AE1051">
        <v>0</v>
      </c>
    </row>
    <row r="1052" spans="1:31" x14ac:dyDescent="0.3">
      <c r="A1052" t="s">
        <v>306</v>
      </c>
      <c r="B1052" t="s">
        <v>6423</v>
      </c>
      <c r="C1052" t="s">
        <v>274</v>
      </c>
      <c r="D1052" t="s">
        <v>6424</v>
      </c>
      <c r="E1052" t="s">
        <v>16172</v>
      </c>
      <c r="F1052" t="s">
        <v>6425</v>
      </c>
      <c r="G1052" t="s">
        <v>742</v>
      </c>
      <c r="I1052" t="s">
        <v>265</v>
      </c>
      <c r="J1052" t="s">
        <v>266</v>
      </c>
      <c r="K1052" t="s">
        <v>6426</v>
      </c>
      <c r="L1052" t="s">
        <v>4445</v>
      </c>
      <c r="M1052" t="s">
        <v>307</v>
      </c>
      <c r="N1052" t="s">
        <v>306</v>
      </c>
      <c r="O1052">
        <v>11</v>
      </c>
      <c r="P1052" t="s">
        <v>272</v>
      </c>
      <c r="Q1052">
        <v>4</v>
      </c>
      <c r="S1052">
        <v>2</v>
      </c>
      <c r="T1052" s="108">
        <v>8</v>
      </c>
      <c r="U1052">
        <v>1</v>
      </c>
      <c r="V1052" t="s">
        <v>270</v>
      </c>
      <c r="W1052" t="s">
        <v>167</v>
      </c>
      <c r="X1052">
        <v>1</v>
      </c>
      <c r="Y1052">
        <v>0</v>
      </c>
      <c r="Z1052">
        <v>1</v>
      </c>
      <c r="AA1052">
        <v>0</v>
      </c>
      <c r="AB1052">
        <v>0</v>
      </c>
      <c r="AC1052">
        <v>1</v>
      </c>
      <c r="AD1052">
        <v>0</v>
      </c>
      <c r="AE1052">
        <v>0</v>
      </c>
    </row>
    <row r="1053" spans="1:31" x14ac:dyDescent="0.3">
      <c r="A1053" t="s">
        <v>306</v>
      </c>
      <c r="B1053" t="s">
        <v>6423</v>
      </c>
      <c r="C1053" t="s">
        <v>294</v>
      </c>
      <c r="D1053" t="s">
        <v>6424</v>
      </c>
      <c r="E1053" t="s">
        <v>16172</v>
      </c>
      <c r="F1053" t="s">
        <v>6425</v>
      </c>
      <c r="G1053" t="s">
        <v>742</v>
      </c>
      <c r="I1053" t="s">
        <v>265</v>
      </c>
      <c r="J1053" t="s">
        <v>266</v>
      </c>
      <c r="K1053" t="s">
        <v>6426</v>
      </c>
      <c r="L1053" t="s">
        <v>4445</v>
      </c>
      <c r="M1053" t="s">
        <v>307</v>
      </c>
      <c r="N1053" t="s">
        <v>306</v>
      </c>
      <c r="O1053">
        <v>24</v>
      </c>
      <c r="P1053" t="s">
        <v>17796</v>
      </c>
      <c r="Q1053">
        <v>2</v>
      </c>
      <c r="S1053">
        <v>1</v>
      </c>
      <c r="T1053" s="108">
        <v>2</v>
      </c>
      <c r="U1053">
        <v>1</v>
      </c>
      <c r="V1053" t="s">
        <v>270</v>
      </c>
      <c r="W1053" t="s">
        <v>167</v>
      </c>
      <c r="X1053">
        <v>1</v>
      </c>
      <c r="Y1053">
        <v>0</v>
      </c>
      <c r="Z1053">
        <v>0</v>
      </c>
      <c r="AA1053">
        <v>0</v>
      </c>
      <c r="AB1053">
        <v>1</v>
      </c>
      <c r="AC1053">
        <v>0</v>
      </c>
      <c r="AD1053">
        <v>0</v>
      </c>
      <c r="AE1053">
        <v>0</v>
      </c>
    </row>
    <row r="1054" spans="1:31" x14ac:dyDescent="0.3">
      <c r="A1054" t="s">
        <v>306</v>
      </c>
      <c r="B1054" t="s">
        <v>6423</v>
      </c>
      <c r="C1054" t="s">
        <v>294</v>
      </c>
      <c r="D1054" t="s">
        <v>6424</v>
      </c>
      <c r="E1054" t="s">
        <v>16172</v>
      </c>
      <c r="F1054" t="s">
        <v>6425</v>
      </c>
      <c r="G1054" t="s">
        <v>742</v>
      </c>
      <c r="I1054" t="s">
        <v>265</v>
      </c>
      <c r="J1054" t="s">
        <v>266</v>
      </c>
      <c r="K1054" t="s">
        <v>6426</v>
      </c>
      <c r="L1054" t="s">
        <v>4445</v>
      </c>
      <c r="M1054" t="s">
        <v>307</v>
      </c>
      <c r="N1054" t="s">
        <v>306</v>
      </c>
      <c r="O1054">
        <v>25</v>
      </c>
      <c r="P1054" t="s">
        <v>273</v>
      </c>
      <c r="Q1054">
        <v>0.48</v>
      </c>
      <c r="S1054">
        <v>3</v>
      </c>
      <c r="T1054" s="108">
        <v>1.44</v>
      </c>
      <c r="U1054">
        <v>1</v>
      </c>
      <c r="V1054" t="s">
        <v>270</v>
      </c>
      <c r="W1054" t="s">
        <v>167</v>
      </c>
      <c r="X1054">
        <v>3</v>
      </c>
      <c r="Y1054">
        <v>0</v>
      </c>
      <c r="Z1054">
        <v>0</v>
      </c>
      <c r="AA1054">
        <v>0</v>
      </c>
      <c r="AB1054">
        <v>0</v>
      </c>
      <c r="AC1054">
        <v>3</v>
      </c>
      <c r="AD1054">
        <v>0</v>
      </c>
      <c r="AE1054">
        <v>0</v>
      </c>
    </row>
    <row r="1055" spans="1:31" x14ac:dyDescent="0.3">
      <c r="A1055" t="s">
        <v>306</v>
      </c>
      <c r="B1055" t="s">
        <v>6658</v>
      </c>
      <c r="C1055" t="s">
        <v>274</v>
      </c>
      <c r="D1055" t="s">
        <v>6659</v>
      </c>
      <c r="E1055" t="s">
        <v>16171</v>
      </c>
      <c r="F1055" t="s">
        <v>340</v>
      </c>
      <c r="G1055" t="s">
        <v>707</v>
      </c>
      <c r="I1055" t="s">
        <v>265</v>
      </c>
      <c r="J1055" t="s">
        <v>266</v>
      </c>
      <c r="K1055" t="s">
        <v>6660</v>
      </c>
      <c r="L1055" t="s">
        <v>4445</v>
      </c>
      <c r="M1055" t="s">
        <v>307</v>
      </c>
      <c r="N1055" t="s">
        <v>306</v>
      </c>
      <c r="O1055">
        <v>24</v>
      </c>
      <c r="P1055" t="s">
        <v>17796</v>
      </c>
      <c r="Q1055">
        <v>2</v>
      </c>
      <c r="S1055">
        <v>1</v>
      </c>
      <c r="T1055" s="108">
        <v>2</v>
      </c>
      <c r="U1055">
        <v>1</v>
      </c>
      <c r="V1055" t="s">
        <v>270</v>
      </c>
      <c r="W1055" t="s">
        <v>167</v>
      </c>
      <c r="X1055">
        <v>1</v>
      </c>
      <c r="Y1055">
        <v>0</v>
      </c>
      <c r="Z1055">
        <v>0</v>
      </c>
      <c r="AA1055">
        <v>0</v>
      </c>
      <c r="AB1055">
        <v>1</v>
      </c>
      <c r="AC1055">
        <v>0</v>
      </c>
      <c r="AD1055">
        <v>0</v>
      </c>
      <c r="AE1055">
        <v>0</v>
      </c>
    </row>
    <row r="1056" spans="1:31" x14ac:dyDescent="0.3">
      <c r="A1056" t="s">
        <v>306</v>
      </c>
      <c r="B1056" t="s">
        <v>6658</v>
      </c>
      <c r="C1056" t="s">
        <v>274</v>
      </c>
      <c r="D1056" t="s">
        <v>6659</v>
      </c>
      <c r="E1056" t="s">
        <v>16171</v>
      </c>
      <c r="F1056" t="s">
        <v>340</v>
      </c>
      <c r="G1056" t="s">
        <v>707</v>
      </c>
      <c r="I1056" t="s">
        <v>265</v>
      </c>
      <c r="J1056" t="s">
        <v>266</v>
      </c>
      <c r="K1056" t="s">
        <v>6660</v>
      </c>
      <c r="L1056" t="s">
        <v>4445</v>
      </c>
      <c r="M1056" t="s">
        <v>307</v>
      </c>
      <c r="N1056" t="s">
        <v>306</v>
      </c>
      <c r="O1056">
        <v>25</v>
      </c>
      <c r="P1056" t="s">
        <v>273</v>
      </c>
      <c r="Q1056">
        <v>0.48</v>
      </c>
      <c r="S1056">
        <v>4</v>
      </c>
      <c r="T1056" s="108">
        <v>1.92</v>
      </c>
      <c r="U1056">
        <v>1</v>
      </c>
      <c r="V1056" t="s">
        <v>270</v>
      </c>
      <c r="W1056" t="s">
        <v>167</v>
      </c>
      <c r="X1056">
        <v>4</v>
      </c>
      <c r="Y1056">
        <v>0</v>
      </c>
      <c r="Z1056">
        <v>0</v>
      </c>
      <c r="AA1056">
        <v>0</v>
      </c>
      <c r="AB1056">
        <v>4</v>
      </c>
      <c r="AC1056">
        <v>0</v>
      </c>
      <c r="AD1056">
        <v>0</v>
      </c>
      <c r="AE1056">
        <v>0</v>
      </c>
    </row>
    <row r="1057" spans="1:31" x14ac:dyDescent="0.3">
      <c r="A1057" t="s">
        <v>16721</v>
      </c>
      <c r="B1057" t="s">
        <v>19673</v>
      </c>
      <c r="C1057" t="s">
        <v>294</v>
      </c>
      <c r="D1057" t="s">
        <v>27122</v>
      </c>
      <c r="E1057" t="s">
        <v>27123</v>
      </c>
      <c r="F1057" t="s">
        <v>27124</v>
      </c>
      <c r="G1057" t="s">
        <v>9434</v>
      </c>
      <c r="I1057" t="s">
        <v>265</v>
      </c>
      <c r="J1057" t="s">
        <v>266</v>
      </c>
      <c r="K1057" t="s">
        <v>27125</v>
      </c>
      <c r="L1057" t="s">
        <v>19674</v>
      </c>
      <c r="M1057" t="s">
        <v>3521</v>
      </c>
      <c r="N1057" t="s">
        <v>16721</v>
      </c>
      <c r="O1057">
        <v>20</v>
      </c>
      <c r="P1057" t="s">
        <v>3206</v>
      </c>
      <c r="Q1057">
        <v>10</v>
      </c>
      <c r="S1057">
        <v>0</v>
      </c>
      <c r="T1057" s="108">
        <v>0</v>
      </c>
      <c r="U1057">
        <v>0</v>
      </c>
      <c r="W1057" t="s">
        <v>171</v>
      </c>
      <c r="X1057">
        <v>1</v>
      </c>
      <c r="Y1057">
        <v>0</v>
      </c>
      <c r="Z1057">
        <v>0</v>
      </c>
      <c r="AA1057">
        <v>0</v>
      </c>
      <c r="AB1057">
        <v>0</v>
      </c>
      <c r="AC1057">
        <v>0</v>
      </c>
      <c r="AD1057">
        <v>0</v>
      </c>
      <c r="AE1057">
        <v>0</v>
      </c>
    </row>
    <row r="1058" spans="1:31" x14ac:dyDescent="0.3">
      <c r="A1058" t="s">
        <v>306</v>
      </c>
      <c r="B1058" t="s">
        <v>4765</v>
      </c>
      <c r="C1058" t="s">
        <v>262</v>
      </c>
      <c r="D1058" t="s">
        <v>4766</v>
      </c>
      <c r="E1058" t="s">
        <v>11959</v>
      </c>
      <c r="F1058" t="s">
        <v>4767</v>
      </c>
      <c r="G1058" t="s">
        <v>334</v>
      </c>
      <c r="I1058" t="s">
        <v>330</v>
      </c>
      <c r="J1058" t="s">
        <v>266</v>
      </c>
      <c r="K1058" t="s">
        <v>4768</v>
      </c>
      <c r="L1058" t="s">
        <v>17449</v>
      </c>
      <c r="M1058" t="s">
        <v>305</v>
      </c>
      <c r="N1058" t="s">
        <v>306</v>
      </c>
      <c r="O1058">
        <v>1</v>
      </c>
      <c r="P1058" t="s">
        <v>282</v>
      </c>
      <c r="Q1058">
        <v>4</v>
      </c>
      <c r="S1058">
        <v>1</v>
      </c>
      <c r="T1058" s="108">
        <v>4</v>
      </c>
      <c r="U1058">
        <v>1</v>
      </c>
      <c r="V1058" t="s">
        <v>270</v>
      </c>
      <c r="W1058" t="s">
        <v>167</v>
      </c>
      <c r="X1058">
        <v>1</v>
      </c>
      <c r="Y1058">
        <v>0</v>
      </c>
      <c r="Z1058">
        <v>0</v>
      </c>
      <c r="AA1058">
        <v>1</v>
      </c>
      <c r="AB1058">
        <v>0</v>
      </c>
      <c r="AC1058">
        <v>0</v>
      </c>
      <c r="AD1058">
        <v>0</v>
      </c>
      <c r="AE1058">
        <v>0</v>
      </c>
    </row>
    <row r="1059" spans="1:31" x14ac:dyDescent="0.3">
      <c r="A1059" t="s">
        <v>306</v>
      </c>
      <c r="B1059" t="s">
        <v>4765</v>
      </c>
      <c r="C1059" t="s">
        <v>262</v>
      </c>
      <c r="D1059" t="s">
        <v>4766</v>
      </c>
      <c r="E1059" t="s">
        <v>11959</v>
      </c>
      <c r="F1059" t="s">
        <v>4767</v>
      </c>
      <c r="G1059" t="s">
        <v>334</v>
      </c>
      <c r="I1059" t="s">
        <v>330</v>
      </c>
      <c r="J1059" t="s">
        <v>266</v>
      </c>
      <c r="K1059" t="s">
        <v>4768</v>
      </c>
      <c r="L1059" t="s">
        <v>17449</v>
      </c>
      <c r="M1059" t="s">
        <v>307</v>
      </c>
      <c r="N1059" t="s">
        <v>306</v>
      </c>
      <c r="O1059">
        <v>2</v>
      </c>
      <c r="P1059" t="s">
        <v>272</v>
      </c>
      <c r="Q1059">
        <v>2</v>
      </c>
      <c r="S1059">
        <v>1</v>
      </c>
      <c r="T1059" s="108">
        <v>2</v>
      </c>
      <c r="U1059">
        <v>1</v>
      </c>
      <c r="V1059" t="s">
        <v>270</v>
      </c>
      <c r="W1059" t="s">
        <v>167</v>
      </c>
      <c r="X1059">
        <v>1</v>
      </c>
      <c r="Y1059">
        <v>0</v>
      </c>
      <c r="Z1059">
        <v>1</v>
      </c>
      <c r="AA1059">
        <v>0</v>
      </c>
      <c r="AB1059">
        <v>0</v>
      </c>
      <c r="AC1059">
        <v>0</v>
      </c>
      <c r="AD1059">
        <v>0</v>
      </c>
      <c r="AE1059">
        <v>0</v>
      </c>
    </row>
    <row r="1060" spans="1:31" x14ac:dyDescent="0.3">
      <c r="A1060" t="s">
        <v>306</v>
      </c>
      <c r="B1060" t="s">
        <v>4765</v>
      </c>
      <c r="C1060" t="s">
        <v>262</v>
      </c>
      <c r="D1060" t="s">
        <v>4766</v>
      </c>
      <c r="E1060" t="s">
        <v>11959</v>
      </c>
      <c r="F1060" t="s">
        <v>4767</v>
      </c>
      <c r="G1060" t="s">
        <v>334</v>
      </c>
      <c r="I1060" t="s">
        <v>330</v>
      </c>
      <c r="J1060" t="s">
        <v>266</v>
      </c>
      <c r="K1060" t="s">
        <v>4768</v>
      </c>
      <c r="L1060" t="s">
        <v>17449</v>
      </c>
      <c r="M1060" t="s">
        <v>307</v>
      </c>
      <c r="N1060" t="s">
        <v>306</v>
      </c>
      <c r="O1060">
        <v>17</v>
      </c>
      <c r="P1060" t="s">
        <v>273</v>
      </c>
      <c r="Q1060">
        <v>0.48</v>
      </c>
      <c r="S1060">
        <v>5</v>
      </c>
      <c r="T1060" s="108">
        <v>2.4</v>
      </c>
      <c r="U1060">
        <v>1</v>
      </c>
      <c r="V1060" t="s">
        <v>270</v>
      </c>
      <c r="W1060" t="s">
        <v>167</v>
      </c>
      <c r="X1060">
        <v>5</v>
      </c>
      <c r="Y1060">
        <v>5</v>
      </c>
      <c r="Z1060">
        <v>0</v>
      </c>
      <c r="AA1060">
        <v>0</v>
      </c>
      <c r="AB1060">
        <v>0</v>
      </c>
      <c r="AC1060">
        <v>0</v>
      </c>
      <c r="AD1060">
        <v>0</v>
      </c>
      <c r="AE1060">
        <v>0</v>
      </c>
    </row>
    <row r="1061" spans="1:31" x14ac:dyDescent="0.3">
      <c r="A1061" t="s">
        <v>306</v>
      </c>
      <c r="B1061" t="s">
        <v>4765</v>
      </c>
      <c r="C1061" t="s">
        <v>262</v>
      </c>
      <c r="D1061" t="s">
        <v>4766</v>
      </c>
      <c r="E1061" t="s">
        <v>11959</v>
      </c>
      <c r="F1061" t="s">
        <v>4767</v>
      </c>
      <c r="G1061" t="s">
        <v>334</v>
      </c>
      <c r="I1061" t="s">
        <v>330</v>
      </c>
      <c r="J1061" t="s">
        <v>266</v>
      </c>
      <c r="K1061" t="s">
        <v>4768</v>
      </c>
      <c r="L1061" t="s">
        <v>17449</v>
      </c>
      <c r="M1061" t="s">
        <v>307</v>
      </c>
      <c r="N1061" t="s">
        <v>306</v>
      </c>
      <c r="O1061">
        <v>20</v>
      </c>
      <c r="P1061" t="s">
        <v>425</v>
      </c>
      <c r="Q1061">
        <v>0.32</v>
      </c>
      <c r="S1061">
        <v>2</v>
      </c>
      <c r="T1061" s="108">
        <v>0.64</v>
      </c>
      <c r="U1061">
        <v>1</v>
      </c>
      <c r="V1061" t="s">
        <v>270</v>
      </c>
      <c r="W1061" t="s">
        <v>167</v>
      </c>
      <c r="X1061">
        <v>2</v>
      </c>
      <c r="Y1061">
        <v>0</v>
      </c>
      <c r="Z1061">
        <v>0</v>
      </c>
      <c r="AA1061">
        <v>2</v>
      </c>
      <c r="AB1061">
        <v>0</v>
      </c>
      <c r="AC1061">
        <v>0</v>
      </c>
      <c r="AD1061">
        <v>0</v>
      </c>
      <c r="AE1061">
        <v>0</v>
      </c>
    </row>
    <row r="1062" spans="1:31" x14ac:dyDescent="0.3">
      <c r="A1062" t="s">
        <v>306</v>
      </c>
      <c r="B1062" t="s">
        <v>4765</v>
      </c>
      <c r="C1062" t="s">
        <v>262</v>
      </c>
      <c r="D1062" t="s">
        <v>4766</v>
      </c>
      <c r="E1062" t="s">
        <v>11959</v>
      </c>
      <c r="F1062" t="s">
        <v>4767</v>
      </c>
      <c r="G1062" t="s">
        <v>334</v>
      </c>
      <c r="I1062" t="s">
        <v>330</v>
      </c>
      <c r="J1062" t="s">
        <v>266</v>
      </c>
      <c r="K1062" t="s">
        <v>4768</v>
      </c>
      <c r="L1062" t="s">
        <v>17449</v>
      </c>
      <c r="M1062" t="s">
        <v>307</v>
      </c>
      <c r="N1062" t="s">
        <v>306</v>
      </c>
      <c r="O1062">
        <v>17</v>
      </c>
      <c r="P1062" t="s">
        <v>273</v>
      </c>
      <c r="Q1062">
        <v>0.32</v>
      </c>
      <c r="S1062">
        <v>1</v>
      </c>
      <c r="T1062" s="108">
        <v>0.32</v>
      </c>
      <c r="U1062">
        <v>1</v>
      </c>
      <c r="V1062" t="s">
        <v>270</v>
      </c>
      <c r="W1062" t="s">
        <v>167</v>
      </c>
      <c r="X1062">
        <v>1</v>
      </c>
      <c r="Y1062">
        <v>1</v>
      </c>
      <c r="Z1062">
        <v>0</v>
      </c>
      <c r="AA1062">
        <v>0</v>
      </c>
      <c r="AB1062">
        <v>0</v>
      </c>
      <c r="AC1062">
        <v>0</v>
      </c>
      <c r="AD1062">
        <v>0</v>
      </c>
      <c r="AE1062">
        <v>0</v>
      </c>
    </row>
    <row r="1063" spans="1:31" x14ac:dyDescent="0.3">
      <c r="A1063" t="s">
        <v>306</v>
      </c>
      <c r="B1063" t="s">
        <v>6904</v>
      </c>
      <c r="C1063" t="s">
        <v>274</v>
      </c>
      <c r="D1063" t="s">
        <v>6905</v>
      </c>
      <c r="E1063" t="s">
        <v>13425</v>
      </c>
      <c r="F1063" t="s">
        <v>6906</v>
      </c>
      <c r="G1063" t="s">
        <v>2304</v>
      </c>
      <c r="I1063" t="s">
        <v>265</v>
      </c>
      <c r="J1063" t="s">
        <v>266</v>
      </c>
      <c r="K1063" t="s">
        <v>6907</v>
      </c>
      <c r="L1063" t="s">
        <v>6908</v>
      </c>
      <c r="M1063" t="s">
        <v>305</v>
      </c>
      <c r="N1063" t="s">
        <v>306</v>
      </c>
      <c r="O1063">
        <v>1</v>
      </c>
      <c r="P1063" t="s">
        <v>282</v>
      </c>
      <c r="Q1063">
        <v>4</v>
      </c>
      <c r="S1063">
        <v>2</v>
      </c>
      <c r="T1063" s="108">
        <v>8</v>
      </c>
      <c r="U1063">
        <v>1</v>
      </c>
      <c r="V1063" t="s">
        <v>270</v>
      </c>
      <c r="W1063" t="s">
        <v>167</v>
      </c>
      <c r="X1063">
        <v>1</v>
      </c>
      <c r="Y1063">
        <v>1</v>
      </c>
      <c r="Z1063">
        <v>0</v>
      </c>
      <c r="AA1063">
        <v>0</v>
      </c>
      <c r="AB1063">
        <v>1</v>
      </c>
      <c r="AC1063">
        <v>0</v>
      </c>
      <c r="AD1063">
        <v>0</v>
      </c>
      <c r="AE1063">
        <v>0</v>
      </c>
    </row>
    <row r="1064" spans="1:31" x14ac:dyDescent="0.3">
      <c r="A1064" t="s">
        <v>306</v>
      </c>
      <c r="B1064" t="s">
        <v>6904</v>
      </c>
      <c r="C1064" t="s">
        <v>274</v>
      </c>
      <c r="D1064" t="s">
        <v>6905</v>
      </c>
      <c r="E1064" t="s">
        <v>13425</v>
      </c>
      <c r="F1064" t="s">
        <v>6906</v>
      </c>
      <c r="G1064" t="s">
        <v>2304</v>
      </c>
      <c r="I1064" t="s">
        <v>265</v>
      </c>
      <c r="J1064" t="s">
        <v>266</v>
      </c>
      <c r="K1064" t="s">
        <v>6907</v>
      </c>
      <c r="L1064" t="s">
        <v>6908</v>
      </c>
      <c r="M1064" t="s">
        <v>307</v>
      </c>
      <c r="N1064" t="s">
        <v>306</v>
      </c>
      <c r="O1064">
        <v>27</v>
      </c>
      <c r="P1064" t="s">
        <v>273</v>
      </c>
      <c r="Q1064">
        <v>0.48</v>
      </c>
      <c r="S1064">
        <v>1</v>
      </c>
      <c r="T1064" s="108">
        <v>0.48</v>
      </c>
      <c r="U1064">
        <v>1</v>
      </c>
      <c r="V1064" t="s">
        <v>270</v>
      </c>
      <c r="W1064" t="s">
        <v>167</v>
      </c>
      <c r="X1064">
        <v>1</v>
      </c>
      <c r="Y1064">
        <v>0</v>
      </c>
      <c r="Z1064">
        <v>0</v>
      </c>
      <c r="AA1064">
        <v>0</v>
      </c>
      <c r="AB1064">
        <v>0</v>
      </c>
      <c r="AC1064">
        <v>1</v>
      </c>
      <c r="AD1064">
        <v>0</v>
      </c>
      <c r="AE1064">
        <v>0</v>
      </c>
    </row>
    <row r="1065" spans="1:31" x14ac:dyDescent="0.3">
      <c r="A1065" t="s">
        <v>306</v>
      </c>
      <c r="B1065" t="s">
        <v>6904</v>
      </c>
      <c r="C1065" t="s">
        <v>274</v>
      </c>
      <c r="D1065" t="s">
        <v>6905</v>
      </c>
      <c r="E1065" t="s">
        <v>13425</v>
      </c>
      <c r="F1065" t="s">
        <v>6906</v>
      </c>
      <c r="G1065" t="s">
        <v>2304</v>
      </c>
      <c r="I1065" t="s">
        <v>265</v>
      </c>
      <c r="J1065" t="s">
        <v>266</v>
      </c>
      <c r="K1065" t="s">
        <v>6907</v>
      </c>
      <c r="L1065" t="s">
        <v>6908</v>
      </c>
      <c r="M1065" t="s">
        <v>307</v>
      </c>
      <c r="N1065" t="s">
        <v>306</v>
      </c>
      <c r="O1065">
        <v>2</v>
      </c>
      <c r="P1065" t="s">
        <v>272</v>
      </c>
      <c r="Q1065">
        <v>6</v>
      </c>
      <c r="S1065">
        <v>5</v>
      </c>
      <c r="T1065" s="108">
        <v>30</v>
      </c>
      <c r="U1065">
        <v>1</v>
      </c>
      <c r="V1065" t="s">
        <v>270</v>
      </c>
      <c r="W1065" t="s">
        <v>167</v>
      </c>
      <c r="X1065">
        <v>1</v>
      </c>
      <c r="Y1065">
        <v>1</v>
      </c>
      <c r="Z1065">
        <v>1</v>
      </c>
      <c r="AA1065">
        <v>1</v>
      </c>
      <c r="AB1065">
        <v>1</v>
      </c>
      <c r="AC1065">
        <v>1</v>
      </c>
      <c r="AD1065">
        <v>0</v>
      </c>
      <c r="AE1065">
        <v>0</v>
      </c>
    </row>
    <row r="1066" spans="1:31" x14ac:dyDescent="0.3">
      <c r="A1066" t="s">
        <v>306</v>
      </c>
      <c r="B1066" t="s">
        <v>5444</v>
      </c>
      <c r="C1066" t="s">
        <v>274</v>
      </c>
      <c r="D1066" t="s">
        <v>5445</v>
      </c>
      <c r="E1066" t="s">
        <v>13582</v>
      </c>
      <c r="F1066" t="s">
        <v>894</v>
      </c>
      <c r="G1066" t="s">
        <v>383</v>
      </c>
      <c r="I1066" t="s">
        <v>265</v>
      </c>
      <c r="J1066" t="s">
        <v>266</v>
      </c>
      <c r="K1066" t="s">
        <v>5446</v>
      </c>
      <c r="L1066" t="s">
        <v>3240</v>
      </c>
      <c r="M1066" t="s">
        <v>305</v>
      </c>
      <c r="N1066" t="s">
        <v>306</v>
      </c>
      <c r="O1066">
        <v>1</v>
      </c>
      <c r="P1066" t="s">
        <v>282</v>
      </c>
      <c r="Q1066">
        <v>3</v>
      </c>
      <c r="S1066">
        <v>2</v>
      </c>
      <c r="T1066" s="108">
        <v>6</v>
      </c>
      <c r="U1066">
        <v>1</v>
      </c>
      <c r="V1066" t="s">
        <v>270</v>
      </c>
      <c r="W1066" t="s">
        <v>167</v>
      </c>
      <c r="X1066">
        <v>1</v>
      </c>
      <c r="Y1066">
        <v>1</v>
      </c>
      <c r="Z1066">
        <v>0</v>
      </c>
      <c r="AA1066">
        <v>0</v>
      </c>
      <c r="AB1066">
        <v>1</v>
      </c>
      <c r="AC1066">
        <v>0</v>
      </c>
      <c r="AD1066">
        <v>0</v>
      </c>
      <c r="AE1066">
        <v>0</v>
      </c>
    </row>
    <row r="1067" spans="1:31" x14ac:dyDescent="0.3">
      <c r="A1067" t="s">
        <v>306</v>
      </c>
      <c r="B1067" t="s">
        <v>5444</v>
      </c>
      <c r="C1067" t="s">
        <v>274</v>
      </c>
      <c r="D1067" t="s">
        <v>5445</v>
      </c>
      <c r="E1067" t="s">
        <v>13582</v>
      </c>
      <c r="F1067" t="s">
        <v>894</v>
      </c>
      <c r="G1067" t="s">
        <v>383</v>
      </c>
      <c r="I1067" t="s">
        <v>265</v>
      </c>
      <c r="J1067" t="s">
        <v>266</v>
      </c>
      <c r="K1067" t="s">
        <v>5446</v>
      </c>
      <c r="L1067" t="s">
        <v>3240</v>
      </c>
      <c r="M1067" t="s">
        <v>307</v>
      </c>
      <c r="N1067" t="s">
        <v>306</v>
      </c>
      <c r="O1067">
        <v>2</v>
      </c>
      <c r="P1067" t="s">
        <v>272</v>
      </c>
      <c r="Q1067">
        <v>3</v>
      </c>
      <c r="S1067">
        <v>6</v>
      </c>
      <c r="T1067" s="108">
        <v>18</v>
      </c>
      <c r="U1067">
        <v>1</v>
      </c>
      <c r="V1067" t="s">
        <v>270</v>
      </c>
      <c r="W1067" t="s">
        <v>167</v>
      </c>
      <c r="X1067">
        <v>2</v>
      </c>
      <c r="Y1067">
        <v>2</v>
      </c>
      <c r="Z1067">
        <v>0</v>
      </c>
      <c r="AA1067">
        <v>2</v>
      </c>
      <c r="AB1067">
        <v>0</v>
      </c>
      <c r="AC1067">
        <v>2</v>
      </c>
      <c r="AD1067">
        <v>0</v>
      </c>
      <c r="AE1067">
        <v>0</v>
      </c>
    </row>
    <row r="1068" spans="1:31" x14ac:dyDescent="0.3">
      <c r="A1068" t="s">
        <v>306</v>
      </c>
      <c r="B1068" t="s">
        <v>5444</v>
      </c>
      <c r="C1068" t="s">
        <v>274</v>
      </c>
      <c r="D1068" t="s">
        <v>5445</v>
      </c>
      <c r="E1068" t="s">
        <v>13582</v>
      </c>
      <c r="F1068" t="s">
        <v>894</v>
      </c>
      <c r="G1068" t="s">
        <v>383</v>
      </c>
      <c r="I1068" t="s">
        <v>265</v>
      </c>
      <c r="J1068" t="s">
        <v>266</v>
      </c>
      <c r="K1068" t="s">
        <v>5446</v>
      </c>
      <c r="L1068" t="s">
        <v>3240</v>
      </c>
      <c r="M1068" t="s">
        <v>307</v>
      </c>
      <c r="N1068" t="s">
        <v>306</v>
      </c>
      <c r="O1068">
        <v>20</v>
      </c>
      <c r="P1068" t="s">
        <v>17796</v>
      </c>
      <c r="Q1068">
        <v>2</v>
      </c>
      <c r="S1068">
        <v>3</v>
      </c>
      <c r="T1068" s="108">
        <v>6</v>
      </c>
      <c r="U1068">
        <v>1</v>
      </c>
      <c r="V1068" t="s">
        <v>270</v>
      </c>
      <c r="W1068" t="s">
        <v>167</v>
      </c>
      <c r="X1068">
        <v>1</v>
      </c>
      <c r="Y1068">
        <v>1</v>
      </c>
      <c r="Z1068">
        <v>0</v>
      </c>
      <c r="AA1068">
        <v>1</v>
      </c>
      <c r="AB1068">
        <v>0</v>
      </c>
      <c r="AC1068">
        <v>1</v>
      </c>
      <c r="AD1068">
        <v>0</v>
      </c>
      <c r="AE1068">
        <v>0</v>
      </c>
    </row>
    <row r="1069" spans="1:31" x14ac:dyDescent="0.3">
      <c r="A1069" t="s">
        <v>306</v>
      </c>
      <c r="B1069" t="s">
        <v>16718</v>
      </c>
      <c r="C1069" t="s">
        <v>262</v>
      </c>
      <c r="D1069" t="s">
        <v>16719</v>
      </c>
      <c r="E1069" t="s">
        <v>11934</v>
      </c>
      <c r="F1069" t="s">
        <v>5693</v>
      </c>
      <c r="G1069" t="s">
        <v>334</v>
      </c>
      <c r="I1069" t="s">
        <v>330</v>
      </c>
      <c r="J1069" t="s">
        <v>266</v>
      </c>
      <c r="K1069" t="s">
        <v>5694</v>
      </c>
      <c r="L1069" t="s">
        <v>16720</v>
      </c>
      <c r="M1069" t="s">
        <v>307</v>
      </c>
      <c r="N1069" t="s">
        <v>306</v>
      </c>
      <c r="O1069">
        <v>2</v>
      </c>
      <c r="P1069" t="s">
        <v>272</v>
      </c>
      <c r="Q1069">
        <v>2</v>
      </c>
      <c r="S1069">
        <v>1</v>
      </c>
      <c r="T1069" s="108">
        <v>2</v>
      </c>
      <c r="U1069">
        <v>1</v>
      </c>
      <c r="V1069" t="s">
        <v>270</v>
      </c>
      <c r="W1069" t="s">
        <v>167</v>
      </c>
      <c r="X1069">
        <v>1</v>
      </c>
      <c r="Y1069">
        <v>0</v>
      </c>
      <c r="Z1069">
        <v>0</v>
      </c>
      <c r="AA1069">
        <v>1</v>
      </c>
      <c r="AB1069">
        <v>0</v>
      </c>
      <c r="AC1069">
        <v>0</v>
      </c>
      <c r="AD1069">
        <v>0</v>
      </c>
      <c r="AE1069">
        <v>0</v>
      </c>
    </row>
    <row r="1070" spans="1:31" x14ac:dyDescent="0.3">
      <c r="A1070" t="s">
        <v>306</v>
      </c>
      <c r="B1070" t="s">
        <v>16718</v>
      </c>
      <c r="C1070" t="s">
        <v>262</v>
      </c>
      <c r="D1070" t="s">
        <v>16719</v>
      </c>
      <c r="E1070" t="s">
        <v>11934</v>
      </c>
      <c r="F1070" t="s">
        <v>5693</v>
      </c>
      <c r="G1070" t="s">
        <v>334</v>
      </c>
      <c r="I1070" t="s">
        <v>330</v>
      </c>
      <c r="J1070" t="s">
        <v>266</v>
      </c>
      <c r="K1070" t="s">
        <v>5694</v>
      </c>
      <c r="L1070" t="s">
        <v>16720</v>
      </c>
      <c r="M1070" t="s">
        <v>307</v>
      </c>
      <c r="N1070" t="s">
        <v>306</v>
      </c>
      <c r="O1070">
        <v>17</v>
      </c>
      <c r="P1070" t="s">
        <v>273</v>
      </c>
      <c r="Q1070">
        <v>0.48</v>
      </c>
      <c r="S1070">
        <v>2</v>
      </c>
      <c r="T1070" s="108">
        <v>0.96</v>
      </c>
      <c r="U1070">
        <v>1</v>
      </c>
      <c r="V1070" t="s">
        <v>270</v>
      </c>
      <c r="W1070" t="s">
        <v>167</v>
      </c>
      <c r="X1070">
        <v>2</v>
      </c>
      <c r="Y1070">
        <v>0</v>
      </c>
      <c r="Z1070">
        <v>0</v>
      </c>
      <c r="AA1070">
        <v>0</v>
      </c>
      <c r="AB1070">
        <v>2</v>
      </c>
      <c r="AC1070">
        <v>0</v>
      </c>
      <c r="AD1070">
        <v>0</v>
      </c>
      <c r="AE1070">
        <v>0</v>
      </c>
    </row>
    <row r="1071" spans="1:31" x14ac:dyDescent="0.3">
      <c r="A1071" t="s">
        <v>306</v>
      </c>
      <c r="B1071" t="s">
        <v>16718</v>
      </c>
      <c r="C1071" t="s">
        <v>262</v>
      </c>
      <c r="D1071" t="s">
        <v>16719</v>
      </c>
      <c r="E1071" t="s">
        <v>11934</v>
      </c>
      <c r="F1071" t="s">
        <v>5693</v>
      </c>
      <c r="G1071" t="s">
        <v>334</v>
      </c>
      <c r="I1071" t="s">
        <v>330</v>
      </c>
      <c r="J1071" t="s">
        <v>266</v>
      </c>
      <c r="K1071" t="s">
        <v>5694</v>
      </c>
      <c r="L1071" t="s">
        <v>16720</v>
      </c>
      <c r="M1071" t="s">
        <v>305</v>
      </c>
      <c r="N1071" t="s">
        <v>306</v>
      </c>
      <c r="O1071">
        <v>1</v>
      </c>
      <c r="P1071" t="s">
        <v>282</v>
      </c>
      <c r="Q1071">
        <v>2</v>
      </c>
      <c r="S1071">
        <v>1</v>
      </c>
      <c r="T1071" s="108">
        <v>2</v>
      </c>
      <c r="U1071">
        <v>1</v>
      </c>
      <c r="V1071" t="s">
        <v>270</v>
      </c>
      <c r="W1071" t="s">
        <v>167</v>
      </c>
      <c r="X1071">
        <v>1</v>
      </c>
      <c r="Y1071">
        <v>0</v>
      </c>
      <c r="Z1071">
        <v>0</v>
      </c>
      <c r="AA1071">
        <v>0</v>
      </c>
      <c r="AB1071">
        <v>1</v>
      </c>
      <c r="AC1071">
        <v>0</v>
      </c>
      <c r="AD1071">
        <v>0</v>
      </c>
      <c r="AE1071">
        <v>0</v>
      </c>
    </row>
    <row r="1072" spans="1:31" x14ac:dyDescent="0.3">
      <c r="A1072" t="s">
        <v>306</v>
      </c>
      <c r="B1072" t="s">
        <v>5707</v>
      </c>
      <c r="C1072" t="s">
        <v>274</v>
      </c>
      <c r="D1072" t="s">
        <v>5708</v>
      </c>
      <c r="E1072" t="s">
        <v>13589</v>
      </c>
      <c r="F1072" t="s">
        <v>698</v>
      </c>
      <c r="G1072" t="s">
        <v>383</v>
      </c>
      <c r="I1072" t="s">
        <v>265</v>
      </c>
      <c r="J1072" t="s">
        <v>266</v>
      </c>
      <c r="K1072" t="s">
        <v>5709</v>
      </c>
      <c r="L1072" t="s">
        <v>5575</v>
      </c>
      <c r="M1072" t="s">
        <v>305</v>
      </c>
      <c r="N1072" t="s">
        <v>306</v>
      </c>
      <c r="O1072">
        <v>1</v>
      </c>
      <c r="P1072" t="s">
        <v>282</v>
      </c>
      <c r="Q1072">
        <v>8</v>
      </c>
      <c r="S1072">
        <v>5</v>
      </c>
      <c r="T1072" s="108">
        <v>40</v>
      </c>
      <c r="U1072">
        <v>1</v>
      </c>
      <c r="V1072" t="s">
        <v>270</v>
      </c>
      <c r="W1072" t="s">
        <v>167</v>
      </c>
      <c r="X1072">
        <v>1</v>
      </c>
      <c r="Y1072">
        <v>1</v>
      </c>
      <c r="Z1072">
        <v>1</v>
      </c>
      <c r="AA1072">
        <v>1</v>
      </c>
      <c r="AB1072">
        <v>1</v>
      </c>
      <c r="AC1072">
        <v>1</v>
      </c>
      <c r="AD1072">
        <v>0</v>
      </c>
      <c r="AE1072">
        <v>0</v>
      </c>
    </row>
    <row r="1073" spans="1:31" x14ac:dyDescent="0.3">
      <c r="A1073" t="s">
        <v>306</v>
      </c>
      <c r="B1073" t="s">
        <v>5707</v>
      </c>
      <c r="C1073" t="s">
        <v>294</v>
      </c>
      <c r="D1073" t="s">
        <v>5708</v>
      </c>
      <c r="E1073" t="s">
        <v>13589</v>
      </c>
      <c r="F1073" t="s">
        <v>698</v>
      </c>
      <c r="G1073" t="s">
        <v>383</v>
      </c>
      <c r="I1073" t="s">
        <v>265</v>
      </c>
      <c r="J1073" t="s">
        <v>266</v>
      </c>
      <c r="K1073" t="s">
        <v>5709</v>
      </c>
      <c r="L1073" t="s">
        <v>5575</v>
      </c>
      <c r="M1073" t="s">
        <v>307</v>
      </c>
      <c r="N1073" t="s">
        <v>306</v>
      </c>
      <c r="O1073">
        <v>2</v>
      </c>
      <c r="P1073" t="s">
        <v>272</v>
      </c>
      <c r="Q1073">
        <v>4</v>
      </c>
      <c r="S1073">
        <v>3</v>
      </c>
      <c r="T1073" s="108">
        <v>12</v>
      </c>
      <c r="U1073">
        <v>1</v>
      </c>
      <c r="V1073" t="s">
        <v>270</v>
      </c>
      <c r="W1073" t="s">
        <v>167</v>
      </c>
      <c r="X1073">
        <v>1</v>
      </c>
      <c r="Y1073">
        <v>1</v>
      </c>
      <c r="Z1073">
        <v>0</v>
      </c>
      <c r="AA1073">
        <v>1</v>
      </c>
      <c r="AB1073">
        <v>0</v>
      </c>
      <c r="AC1073">
        <v>1</v>
      </c>
      <c r="AD1073">
        <v>0</v>
      </c>
      <c r="AE1073">
        <v>0</v>
      </c>
    </row>
    <row r="1074" spans="1:31" x14ac:dyDescent="0.3">
      <c r="A1074" t="s">
        <v>306</v>
      </c>
      <c r="B1074" t="s">
        <v>5707</v>
      </c>
      <c r="C1074" t="s">
        <v>294</v>
      </c>
      <c r="D1074" t="s">
        <v>5708</v>
      </c>
      <c r="E1074" t="s">
        <v>13589</v>
      </c>
      <c r="F1074" t="s">
        <v>698</v>
      </c>
      <c r="G1074" t="s">
        <v>383</v>
      </c>
      <c r="I1074" t="s">
        <v>265</v>
      </c>
      <c r="J1074" t="s">
        <v>266</v>
      </c>
      <c r="K1074" t="s">
        <v>5709</v>
      </c>
      <c r="L1074" t="s">
        <v>5575</v>
      </c>
      <c r="M1074" t="s">
        <v>307</v>
      </c>
      <c r="N1074" t="s">
        <v>306</v>
      </c>
      <c r="O1074">
        <v>20</v>
      </c>
      <c r="P1074" t="s">
        <v>17796</v>
      </c>
      <c r="Q1074">
        <v>1</v>
      </c>
      <c r="S1074">
        <v>2</v>
      </c>
      <c r="T1074" s="108">
        <v>2</v>
      </c>
      <c r="U1074">
        <v>1</v>
      </c>
      <c r="V1074" t="s">
        <v>270</v>
      </c>
      <c r="W1074" t="s">
        <v>167</v>
      </c>
      <c r="X1074">
        <v>1</v>
      </c>
      <c r="Y1074">
        <v>1</v>
      </c>
      <c r="Z1074">
        <v>0</v>
      </c>
      <c r="AA1074">
        <v>1</v>
      </c>
      <c r="AB1074">
        <v>0</v>
      </c>
      <c r="AC1074">
        <v>0</v>
      </c>
      <c r="AD1074">
        <v>0</v>
      </c>
      <c r="AE1074">
        <v>0</v>
      </c>
    </row>
    <row r="1075" spans="1:31" x14ac:dyDescent="0.3">
      <c r="A1075" t="s">
        <v>306</v>
      </c>
      <c r="B1075" t="s">
        <v>5750</v>
      </c>
      <c r="C1075" t="s">
        <v>274</v>
      </c>
      <c r="D1075" t="s">
        <v>5751</v>
      </c>
      <c r="E1075" t="s">
        <v>11937</v>
      </c>
      <c r="F1075" t="s">
        <v>1684</v>
      </c>
      <c r="G1075" t="s">
        <v>334</v>
      </c>
      <c r="I1075" t="s">
        <v>330</v>
      </c>
      <c r="J1075" t="s">
        <v>266</v>
      </c>
      <c r="K1075" t="s">
        <v>5739</v>
      </c>
      <c r="L1075" t="s">
        <v>5752</v>
      </c>
      <c r="M1075" t="s">
        <v>305</v>
      </c>
      <c r="N1075" t="s">
        <v>306</v>
      </c>
      <c r="O1075">
        <v>1</v>
      </c>
      <c r="P1075" t="s">
        <v>282</v>
      </c>
      <c r="Q1075">
        <v>1</v>
      </c>
      <c r="S1075">
        <v>1</v>
      </c>
      <c r="T1075" s="108">
        <v>1</v>
      </c>
      <c r="U1075">
        <v>1</v>
      </c>
      <c r="V1075" t="s">
        <v>270</v>
      </c>
      <c r="W1075" t="s">
        <v>167</v>
      </c>
      <c r="X1075">
        <v>1</v>
      </c>
      <c r="Y1075">
        <v>0</v>
      </c>
      <c r="Z1075">
        <v>0</v>
      </c>
      <c r="AA1075">
        <v>0</v>
      </c>
      <c r="AB1075">
        <v>1</v>
      </c>
      <c r="AC1075">
        <v>0</v>
      </c>
      <c r="AD1075">
        <v>0</v>
      </c>
      <c r="AE1075">
        <v>0</v>
      </c>
    </row>
    <row r="1076" spans="1:31" x14ac:dyDescent="0.3">
      <c r="A1076" t="s">
        <v>306</v>
      </c>
      <c r="B1076" t="s">
        <v>10104</v>
      </c>
      <c r="C1076" t="s">
        <v>274</v>
      </c>
      <c r="D1076" t="s">
        <v>9561</v>
      </c>
      <c r="E1076" t="s">
        <v>11938</v>
      </c>
      <c r="F1076" t="s">
        <v>9562</v>
      </c>
      <c r="G1076" t="s">
        <v>334</v>
      </c>
      <c r="I1076" t="s">
        <v>330</v>
      </c>
      <c r="J1076" t="s">
        <v>266</v>
      </c>
      <c r="K1076" t="s">
        <v>5739</v>
      </c>
      <c r="L1076" t="s">
        <v>10105</v>
      </c>
      <c r="M1076" t="s">
        <v>305</v>
      </c>
      <c r="N1076" t="s">
        <v>306</v>
      </c>
      <c r="O1076">
        <v>1</v>
      </c>
      <c r="P1076" t="s">
        <v>266</v>
      </c>
      <c r="Q1076">
        <v>0.48</v>
      </c>
      <c r="S1076">
        <v>1</v>
      </c>
      <c r="T1076" s="108">
        <v>0.48</v>
      </c>
      <c r="U1076">
        <v>1</v>
      </c>
      <c r="V1076" t="s">
        <v>270</v>
      </c>
      <c r="W1076" t="s">
        <v>167</v>
      </c>
      <c r="X1076">
        <v>1</v>
      </c>
      <c r="Y1076">
        <v>0</v>
      </c>
      <c r="Z1076">
        <v>1</v>
      </c>
      <c r="AA1076">
        <v>0</v>
      </c>
      <c r="AB1076">
        <v>0</v>
      </c>
      <c r="AC1076">
        <v>0</v>
      </c>
      <c r="AD1076">
        <v>0</v>
      </c>
      <c r="AE1076">
        <v>0</v>
      </c>
    </row>
    <row r="1077" spans="1:31" x14ac:dyDescent="0.3">
      <c r="A1077" t="s">
        <v>306</v>
      </c>
      <c r="B1077" t="s">
        <v>10104</v>
      </c>
      <c r="C1077" t="s">
        <v>274</v>
      </c>
      <c r="D1077" t="s">
        <v>9561</v>
      </c>
      <c r="E1077" t="s">
        <v>11938</v>
      </c>
      <c r="F1077" t="s">
        <v>9562</v>
      </c>
      <c r="G1077" t="s">
        <v>334</v>
      </c>
      <c r="I1077" t="s">
        <v>330</v>
      </c>
      <c r="J1077" t="s">
        <v>266</v>
      </c>
      <c r="K1077" t="s">
        <v>5739</v>
      </c>
      <c r="L1077" t="s">
        <v>10105</v>
      </c>
      <c r="M1077" t="s">
        <v>307</v>
      </c>
      <c r="N1077" t="s">
        <v>306</v>
      </c>
      <c r="O1077">
        <v>2</v>
      </c>
      <c r="P1077" t="s">
        <v>272</v>
      </c>
      <c r="Q1077">
        <v>2</v>
      </c>
      <c r="S1077">
        <v>3</v>
      </c>
      <c r="T1077" s="108">
        <v>6</v>
      </c>
      <c r="U1077">
        <v>1</v>
      </c>
      <c r="V1077" t="s">
        <v>270</v>
      </c>
      <c r="W1077" t="s">
        <v>167</v>
      </c>
      <c r="X1077">
        <v>1</v>
      </c>
      <c r="Y1077">
        <v>1</v>
      </c>
      <c r="Z1077">
        <v>0</v>
      </c>
      <c r="AA1077">
        <v>1</v>
      </c>
      <c r="AB1077">
        <v>0</v>
      </c>
      <c r="AC1077">
        <v>1</v>
      </c>
      <c r="AD1077">
        <v>0</v>
      </c>
      <c r="AE1077">
        <v>0</v>
      </c>
    </row>
    <row r="1078" spans="1:31" x14ac:dyDescent="0.3">
      <c r="A1078" t="s">
        <v>306</v>
      </c>
      <c r="B1078" t="s">
        <v>16374</v>
      </c>
      <c r="C1078" t="s">
        <v>294</v>
      </c>
      <c r="D1078" t="s">
        <v>16375</v>
      </c>
      <c r="E1078" t="s">
        <v>11939</v>
      </c>
      <c r="F1078" t="s">
        <v>5784</v>
      </c>
      <c r="G1078" t="s">
        <v>334</v>
      </c>
      <c r="I1078" t="s">
        <v>330</v>
      </c>
      <c r="J1078" t="s">
        <v>266</v>
      </c>
      <c r="K1078" t="s">
        <v>5739</v>
      </c>
      <c r="L1078" t="s">
        <v>16376</v>
      </c>
      <c r="M1078" t="s">
        <v>305</v>
      </c>
      <c r="N1078" t="s">
        <v>306</v>
      </c>
      <c r="O1078">
        <v>1</v>
      </c>
      <c r="P1078" t="s">
        <v>282</v>
      </c>
      <c r="Q1078">
        <v>2</v>
      </c>
      <c r="S1078">
        <v>1</v>
      </c>
      <c r="T1078" s="108">
        <v>2</v>
      </c>
      <c r="U1078">
        <v>1</v>
      </c>
      <c r="V1078" t="s">
        <v>270</v>
      </c>
      <c r="W1078" t="s">
        <v>167</v>
      </c>
      <c r="X1078">
        <v>1</v>
      </c>
      <c r="Y1078">
        <v>0</v>
      </c>
      <c r="Z1078">
        <v>1</v>
      </c>
      <c r="AA1078">
        <v>0</v>
      </c>
      <c r="AB1078">
        <v>0</v>
      </c>
      <c r="AC1078">
        <v>0</v>
      </c>
      <c r="AD1078">
        <v>0</v>
      </c>
      <c r="AE1078">
        <v>0</v>
      </c>
    </row>
    <row r="1079" spans="1:31" x14ac:dyDescent="0.3">
      <c r="A1079" t="s">
        <v>306</v>
      </c>
      <c r="B1079" t="s">
        <v>16374</v>
      </c>
      <c r="C1079" t="s">
        <v>294</v>
      </c>
      <c r="D1079" t="s">
        <v>16375</v>
      </c>
      <c r="E1079" t="s">
        <v>11939</v>
      </c>
      <c r="F1079" t="s">
        <v>5784</v>
      </c>
      <c r="G1079" t="s">
        <v>334</v>
      </c>
      <c r="I1079" t="s">
        <v>330</v>
      </c>
      <c r="J1079" t="s">
        <v>266</v>
      </c>
      <c r="K1079" t="s">
        <v>5739</v>
      </c>
      <c r="L1079" t="s">
        <v>16376</v>
      </c>
      <c r="M1079" t="s">
        <v>307</v>
      </c>
      <c r="N1079" t="s">
        <v>306</v>
      </c>
      <c r="O1079">
        <v>2</v>
      </c>
      <c r="P1079" t="s">
        <v>272</v>
      </c>
      <c r="Q1079">
        <v>2</v>
      </c>
      <c r="S1079">
        <v>6</v>
      </c>
      <c r="T1079" s="108">
        <v>12</v>
      </c>
      <c r="U1079">
        <v>1</v>
      </c>
      <c r="V1079" t="s">
        <v>270</v>
      </c>
      <c r="W1079" t="s">
        <v>167</v>
      </c>
      <c r="X1079">
        <v>2</v>
      </c>
      <c r="Y1079">
        <v>2</v>
      </c>
      <c r="Z1079">
        <v>0</v>
      </c>
      <c r="AA1079">
        <v>2</v>
      </c>
      <c r="AB1079">
        <v>0</v>
      </c>
      <c r="AC1079">
        <v>2</v>
      </c>
      <c r="AD1079">
        <v>0</v>
      </c>
      <c r="AE1079">
        <v>0</v>
      </c>
    </row>
    <row r="1080" spans="1:31" x14ac:dyDescent="0.3">
      <c r="A1080" t="s">
        <v>306</v>
      </c>
      <c r="B1080" t="s">
        <v>16374</v>
      </c>
      <c r="C1080" t="s">
        <v>294</v>
      </c>
      <c r="D1080" t="s">
        <v>16375</v>
      </c>
      <c r="E1080" t="s">
        <v>11939</v>
      </c>
      <c r="F1080" t="s">
        <v>5784</v>
      </c>
      <c r="G1080" t="s">
        <v>334</v>
      </c>
      <c r="I1080" t="s">
        <v>330</v>
      </c>
      <c r="J1080" t="s">
        <v>266</v>
      </c>
      <c r="K1080" t="s">
        <v>5739</v>
      </c>
      <c r="L1080" t="s">
        <v>16376</v>
      </c>
      <c r="M1080" t="s">
        <v>307</v>
      </c>
      <c r="N1080" t="s">
        <v>306</v>
      </c>
      <c r="O1080">
        <v>20</v>
      </c>
      <c r="P1080" t="s">
        <v>425</v>
      </c>
      <c r="Q1080">
        <v>0.32</v>
      </c>
      <c r="S1080">
        <v>1</v>
      </c>
      <c r="T1080" s="108">
        <v>0.32</v>
      </c>
      <c r="U1080">
        <v>1</v>
      </c>
      <c r="V1080" t="s">
        <v>270</v>
      </c>
      <c r="W1080" t="s">
        <v>167</v>
      </c>
      <c r="X1080">
        <v>1</v>
      </c>
      <c r="Y1080">
        <v>0</v>
      </c>
      <c r="Z1080">
        <v>0</v>
      </c>
      <c r="AA1080">
        <v>0</v>
      </c>
      <c r="AB1080">
        <v>1</v>
      </c>
      <c r="AC1080">
        <v>0</v>
      </c>
      <c r="AD1080">
        <v>0</v>
      </c>
      <c r="AE1080">
        <v>0</v>
      </c>
    </row>
    <row r="1081" spans="1:31" x14ac:dyDescent="0.3">
      <c r="A1081" t="s">
        <v>306</v>
      </c>
      <c r="B1081" t="s">
        <v>16541</v>
      </c>
      <c r="C1081" t="s">
        <v>274</v>
      </c>
      <c r="D1081" t="s">
        <v>16542</v>
      </c>
      <c r="E1081" t="s">
        <v>16543</v>
      </c>
      <c r="F1081" t="s">
        <v>1664</v>
      </c>
      <c r="G1081" t="s">
        <v>514</v>
      </c>
      <c r="I1081" t="s">
        <v>265</v>
      </c>
      <c r="J1081" t="s">
        <v>266</v>
      </c>
      <c r="K1081" t="s">
        <v>6092</v>
      </c>
      <c r="L1081" t="s">
        <v>16544</v>
      </c>
      <c r="M1081" t="s">
        <v>305</v>
      </c>
      <c r="N1081" t="s">
        <v>306</v>
      </c>
      <c r="O1081">
        <v>1</v>
      </c>
      <c r="P1081" t="s">
        <v>282</v>
      </c>
      <c r="Q1081">
        <v>2</v>
      </c>
      <c r="S1081">
        <v>1</v>
      </c>
      <c r="T1081" s="108">
        <v>2</v>
      </c>
      <c r="U1081">
        <v>1</v>
      </c>
      <c r="V1081" t="s">
        <v>270</v>
      </c>
      <c r="W1081" t="s">
        <v>167</v>
      </c>
      <c r="X1081">
        <v>1</v>
      </c>
      <c r="Y1081">
        <v>0</v>
      </c>
      <c r="Z1081">
        <v>0</v>
      </c>
      <c r="AA1081">
        <v>0</v>
      </c>
      <c r="AB1081">
        <v>0</v>
      </c>
      <c r="AC1081">
        <v>1</v>
      </c>
      <c r="AD1081">
        <v>0</v>
      </c>
      <c r="AE1081">
        <v>0</v>
      </c>
    </row>
    <row r="1082" spans="1:31" x14ac:dyDescent="0.3">
      <c r="A1082" t="s">
        <v>306</v>
      </c>
      <c r="B1082" t="s">
        <v>16541</v>
      </c>
      <c r="C1082" t="s">
        <v>274</v>
      </c>
      <c r="D1082" t="s">
        <v>16542</v>
      </c>
      <c r="E1082" t="s">
        <v>16543</v>
      </c>
      <c r="F1082" t="s">
        <v>1664</v>
      </c>
      <c r="G1082" t="s">
        <v>514</v>
      </c>
      <c r="I1082" t="s">
        <v>265</v>
      </c>
      <c r="J1082" t="s">
        <v>266</v>
      </c>
      <c r="K1082" t="s">
        <v>6092</v>
      </c>
      <c r="L1082" t="s">
        <v>16544</v>
      </c>
      <c r="M1082" t="s">
        <v>307</v>
      </c>
      <c r="N1082" t="s">
        <v>306</v>
      </c>
      <c r="O1082">
        <v>2</v>
      </c>
      <c r="P1082" t="s">
        <v>272</v>
      </c>
      <c r="Q1082">
        <v>1</v>
      </c>
      <c r="S1082">
        <v>1</v>
      </c>
      <c r="T1082" s="108">
        <v>1</v>
      </c>
      <c r="U1082">
        <v>1</v>
      </c>
      <c r="V1082" t="s">
        <v>270</v>
      </c>
      <c r="W1082" t="s">
        <v>167</v>
      </c>
      <c r="X1082">
        <v>1</v>
      </c>
      <c r="Y1082">
        <v>0</v>
      </c>
      <c r="Z1082">
        <v>0</v>
      </c>
      <c r="AA1082">
        <v>1</v>
      </c>
      <c r="AB1082">
        <v>0</v>
      </c>
      <c r="AC1082">
        <v>0</v>
      </c>
      <c r="AD1082">
        <v>0</v>
      </c>
      <c r="AE1082">
        <v>0</v>
      </c>
    </row>
    <row r="1083" spans="1:31" x14ac:dyDescent="0.3">
      <c r="A1083" t="s">
        <v>306</v>
      </c>
      <c r="B1083" t="s">
        <v>16541</v>
      </c>
      <c r="C1083" t="s">
        <v>274</v>
      </c>
      <c r="D1083" t="s">
        <v>16542</v>
      </c>
      <c r="E1083" t="s">
        <v>16543</v>
      </c>
      <c r="F1083" t="s">
        <v>1664</v>
      </c>
      <c r="G1083" t="s">
        <v>514</v>
      </c>
      <c r="I1083" t="s">
        <v>265</v>
      </c>
      <c r="J1083" t="s">
        <v>266</v>
      </c>
      <c r="K1083" t="s">
        <v>6092</v>
      </c>
      <c r="L1083" t="s">
        <v>16544</v>
      </c>
      <c r="M1083" t="s">
        <v>307</v>
      </c>
      <c r="N1083" t="s">
        <v>306</v>
      </c>
      <c r="O1083">
        <v>20</v>
      </c>
      <c r="P1083" t="s">
        <v>425</v>
      </c>
      <c r="Q1083">
        <v>0.32</v>
      </c>
      <c r="S1083">
        <v>1</v>
      </c>
      <c r="T1083" s="108">
        <v>0.32</v>
      </c>
      <c r="U1083">
        <v>1</v>
      </c>
      <c r="V1083" t="s">
        <v>270</v>
      </c>
      <c r="W1083" t="s">
        <v>167</v>
      </c>
      <c r="X1083">
        <v>1</v>
      </c>
      <c r="Y1083">
        <v>0</v>
      </c>
      <c r="Z1083">
        <v>0</v>
      </c>
      <c r="AA1083">
        <v>0</v>
      </c>
      <c r="AB1083">
        <v>0</v>
      </c>
      <c r="AC1083">
        <v>1</v>
      </c>
      <c r="AD1083">
        <v>0</v>
      </c>
      <c r="AE1083">
        <v>0</v>
      </c>
    </row>
    <row r="1084" spans="1:31" x14ac:dyDescent="0.3">
      <c r="A1084" t="s">
        <v>306</v>
      </c>
      <c r="B1084" t="s">
        <v>6128</v>
      </c>
      <c r="C1084" t="s">
        <v>262</v>
      </c>
      <c r="D1084" t="s">
        <v>6129</v>
      </c>
      <c r="E1084" t="s">
        <v>13558</v>
      </c>
      <c r="F1084" t="s">
        <v>1721</v>
      </c>
      <c r="G1084" t="s">
        <v>514</v>
      </c>
      <c r="I1084" t="s">
        <v>265</v>
      </c>
      <c r="J1084" t="s">
        <v>266</v>
      </c>
      <c r="K1084" t="s">
        <v>6130</v>
      </c>
      <c r="L1084" t="s">
        <v>6131</v>
      </c>
      <c r="M1084" t="s">
        <v>307</v>
      </c>
      <c r="N1084" t="s">
        <v>306</v>
      </c>
      <c r="O1084">
        <v>2</v>
      </c>
      <c r="P1084" t="s">
        <v>272</v>
      </c>
      <c r="Q1084">
        <v>1</v>
      </c>
      <c r="S1084">
        <v>1</v>
      </c>
      <c r="T1084" s="108">
        <v>1</v>
      </c>
      <c r="U1084">
        <v>1</v>
      </c>
      <c r="V1084" t="s">
        <v>270</v>
      </c>
      <c r="W1084" t="s">
        <v>167</v>
      </c>
      <c r="X1084">
        <v>1</v>
      </c>
      <c r="Y1084">
        <v>0</v>
      </c>
      <c r="Z1084">
        <v>0</v>
      </c>
      <c r="AA1084">
        <v>0</v>
      </c>
      <c r="AB1084">
        <v>0</v>
      </c>
      <c r="AC1084">
        <v>1</v>
      </c>
      <c r="AD1084">
        <v>0</v>
      </c>
      <c r="AE1084">
        <v>0</v>
      </c>
    </row>
    <row r="1085" spans="1:31" x14ac:dyDescent="0.3">
      <c r="A1085" t="s">
        <v>306</v>
      </c>
      <c r="B1085" t="s">
        <v>6128</v>
      </c>
      <c r="C1085" t="s">
        <v>262</v>
      </c>
      <c r="D1085" t="s">
        <v>6129</v>
      </c>
      <c r="E1085" t="s">
        <v>13558</v>
      </c>
      <c r="F1085" t="s">
        <v>1721</v>
      </c>
      <c r="G1085" t="s">
        <v>514</v>
      </c>
      <c r="I1085" t="s">
        <v>265</v>
      </c>
      <c r="J1085" t="s">
        <v>266</v>
      </c>
      <c r="K1085" t="s">
        <v>6130</v>
      </c>
      <c r="L1085" t="s">
        <v>6131</v>
      </c>
      <c r="M1085" t="s">
        <v>305</v>
      </c>
      <c r="N1085" t="s">
        <v>306</v>
      </c>
      <c r="O1085">
        <v>1</v>
      </c>
      <c r="P1085" t="s">
        <v>282</v>
      </c>
      <c r="Q1085">
        <v>3</v>
      </c>
      <c r="S1085">
        <v>1</v>
      </c>
      <c r="T1085" s="108">
        <v>3</v>
      </c>
      <c r="U1085">
        <v>1</v>
      </c>
      <c r="V1085" t="s">
        <v>270</v>
      </c>
      <c r="W1085" t="s">
        <v>167</v>
      </c>
      <c r="X1085">
        <v>1</v>
      </c>
      <c r="Y1085">
        <v>0</v>
      </c>
      <c r="Z1085">
        <v>0</v>
      </c>
      <c r="AA1085">
        <v>0</v>
      </c>
      <c r="AB1085">
        <v>0</v>
      </c>
      <c r="AC1085">
        <v>1</v>
      </c>
      <c r="AD1085">
        <v>0</v>
      </c>
      <c r="AE1085">
        <v>0</v>
      </c>
    </row>
    <row r="1086" spans="1:31" x14ac:dyDescent="0.3">
      <c r="A1086" t="s">
        <v>306</v>
      </c>
      <c r="B1086" t="s">
        <v>6128</v>
      </c>
      <c r="C1086" t="s">
        <v>262</v>
      </c>
      <c r="D1086" t="s">
        <v>6129</v>
      </c>
      <c r="E1086" t="s">
        <v>13558</v>
      </c>
      <c r="F1086" t="s">
        <v>1721</v>
      </c>
      <c r="G1086" t="s">
        <v>514</v>
      </c>
      <c r="I1086" t="s">
        <v>265</v>
      </c>
      <c r="J1086" t="s">
        <v>266</v>
      </c>
      <c r="K1086" t="s">
        <v>6130</v>
      </c>
      <c r="L1086" t="s">
        <v>6131</v>
      </c>
      <c r="M1086" t="s">
        <v>307</v>
      </c>
      <c r="N1086" t="s">
        <v>306</v>
      </c>
      <c r="O1086">
        <v>17</v>
      </c>
      <c r="P1086" t="s">
        <v>273</v>
      </c>
      <c r="Q1086">
        <v>0.48</v>
      </c>
      <c r="S1086">
        <v>2</v>
      </c>
      <c r="T1086" s="108">
        <v>0.96</v>
      </c>
      <c r="U1086">
        <v>1</v>
      </c>
      <c r="V1086" t="s">
        <v>270</v>
      </c>
      <c r="W1086" t="s">
        <v>167</v>
      </c>
      <c r="X1086">
        <v>2</v>
      </c>
      <c r="Y1086">
        <v>0</v>
      </c>
      <c r="Z1086">
        <v>0</v>
      </c>
      <c r="AA1086">
        <v>0</v>
      </c>
      <c r="AB1086">
        <v>0</v>
      </c>
      <c r="AC1086">
        <v>2</v>
      </c>
      <c r="AD1086">
        <v>0</v>
      </c>
      <c r="AE1086">
        <v>0</v>
      </c>
    </row>
    <row r="1087" spans="1:31" x14ac:dyDescent="0.3">
      <c r="A1087" t="s">
        <v>306</v>
      </c>
      <c r="B1087" t="s">
        <v>27126</v>
      </c>
      <c r="C1087" t="s">
        <v>274</v>
      </c>
      <c r="D1087" t="s">
        <v>27127</v>
      </c>
      <c r="E1087" t="s">
        <v>27128</v>
      </c>
      <c r="F1087" t="s">
        <v>6684</v>
      </c>
      <c r="G1087" t="s">
        <v>2304</v>
      </c>
      <c r="I1087" t="s">
        <v>265</v>
      </c>
      <c r="J1087" t="s">
        <v>266</v>
      </c>
      <c r="K1087" t="s">
        <v>2411</v>
      </c>
      <c r="L1087" t="s">
        <v>27129</v>
      </c>
      <c r="M1087" t="s">
        <v>305</v>
      </c>
      <c r="N1087" t="s">
        <v>306</v>
      </c>
      <c r="O1087">
        <v>1</v>
      </c>
      <c r="P1087" t="s">
        <v>266</v>
      </c>
      <c r="Q1087">
        <v>0.17</v>
      </c>
      <c r="S1087">
        <v>1</v>
      </c>
      <c r="T1087" s="108">
        <v>0.17</v>
      </c>
      <c r="U1087">
        <v>1</v>
      </c>
      <c r="V1087" t="s">
        <v>270</v>
      </c>
      <c r="W1087" t="s">
        <v>167</v>
      </c>
      <c r="X1087">
        <v>1</v>
      </c>
      <c r="Y1087">
        <v>0</v>
      </c>
      <c r="Z1087">
        <v>0</v>
      </c>
      <c r="AA1087">
        <v>1</v>
      </c>
      <c r="AB1087">
        <v>0</v>
      </c>
      <c r="AC1087">
        <v>0</v>
      </c>
      <c r="AD1087">
        <v>0</v>
      </c>
      <c r="AE1087">
        <v>0</v>
      </c>
    </row>
    <row r="1088" spans="1:31" x14ac:dyDescent="0.3">
      <c r="A1088" t="s">
        <v>306</v>
      </c>
      <c r="B1088" t="s">
        <v>27126</v>
      </c>
      <c r="C1088" t="s">
        <v>274</v>
      </c>
      <c r="D1088" t="s">
        <v>27127</v>
      </c>
      <c r="E1088" t="s">
        <v>27128</v>
      </c>
      <c r="F1088" t="s">
        <v>6684</v>
      </c>
      <c r="G1088" t="s">
        <v>2304</v>
      </c>
      <c r="I1088" t="s">
        <v>265</v>
      </c>
      <c r="J1088" t="s">
        <v>266</v>
      </c>
      <c r="K1088" t="s">
        <v>2411</v>
      </c>
      <c r="L1088" t="s">
        <v>27129</v>
      </c>
      <c r="M1088" t="s">
        <v>307</v>
      </c>
      <c r="N1088" t="s">
        <v>306</v>
      </c>
      <c r="O1088">
        <v>2</v>
      </c>
      <c r="P1088" t="s">
        <v>288</v>
      </c>
      <c r="Q1088">
        <v>0.32</v>
      </c>
      <c r="S1088">
        <v>1</v>
      </c>
      <c r="T1088" s="108">
        <v>0.32</v>
      </c>
      <c r="U1088">
        <v>1</v>
      </c>
      <c r="V1088" t="s">
        <v>270</v>
      </c>
      <c r="W1088" t="s">
        <v>167</v>
      </c>
      <c r="X1088">
        <v>1</v>
      </c>
      <c r="Y1088">
        <v>0</v>
      </c>
      <c r="Z1088">
        <v>0</v>
      </c>
      <c r="AA1088">
        <v>1</v>
      </c>
      <c r="AB1088">
        <v>0</v>
      </c>
      <c r="AC1088">
        <v>0</v>
      </c>
      <c r="AD1088">
        <v>0</v>
      </c>
      <c r="AE1088">
        <v>0</v>
      </c>
    </row>
    <row r="1089" spans="1:31" x14ac:dyDescent="0.3">
      <c r="A1089" t="s">
        <v>306</v>
      </c>
      <c r="B1089" t="s">
        <v>27126</v>
      </c>
      <c r="C1089" t="s">
        <v>274</v>
      </c>
      <c r="D1089" t="s">
        <v>27127</v>
      </c>
      <c r="E1089" t="s">
        <v>27128</v>
      </c>
      <c r="F1089" t="s">
        <v>6684</v>
      </c>
      <c r="G1089" t="s">
        <v>2304</v>
      </c>
      <c r="I1089" t="s">
        <v>265</v>
      </c>
      <c r="J1089" t="s">
        <v>266</v>
      </c>
      <c r="K1089" t="s">
        <v>2411</v>
      </c>
      <c r="L1089" t="s">
        <v>27129</v>
      </c>
      <c r="M1089" t="s">
        <v>307</v>
      </c>
      <c r="N1089" t="s">
        <v>306</v>
      </c>
      <c r="O1089">
        <v>17</v>
      </c>
      <c r="P1089" t="s">
        <v>273</v>
      </c>
      <c r="Q1089">
        <v>0.32</v>
      </c>
      <c r="S1089">
        <v>1</v>
      </c>
      <c r="T1089" s="108">
        <v>0.32</v>
      </c>
      <c r="U1089">
        <v>1</v>
      </c>
      <c r="V1089" t="s">
        <v>270</v>
      </c>
      <c r="W1089" t="s">
        <v>167</v>
      </c>
      <c r="X1089">
        <v>1</v>
      </c>
      <c r="Y1089">
        <v>0</v>
      </c>
      <c r="Z1089">
        <v>0</v>
      </c>
      <c r="AA1089">
        <v>1</v>
      </c>
      <c r="AB1089">
        <v>0</v>
      </c>
      <c r="AC1089">
        <v>0</v>
      </c>
      <c r="AD1089">
        <v>0</v>
      </c>
      <c r="AE1089">
        <v>0</v>
      </c>
    </row>
    <row r="1090" spans="1:31" x14ac:dyDescent="0.3">
      <c r="A1090" t="s">
        <v>306</v>
      </c>
      <c r="B1090" t="s">
        <v>6705</v>
      </c>
      <c r="C1090" t="s">
        <v>294</v>
      </c>
      <c r="D1090" t="s">
        <v>6706</v>
      </c>
      <c r="E1090" t="s">
        <v>12183</v>
      </c>
      <c r="F1090" t="s">
        <v>6702</v>
      </c>
      <c r="G1090" t="s">
        <v>6707</v>
      </c>
      <c r="I1090" t="s">
        <v>461</v>
      </c>
      <c r="J1090" t="s">
        <v>266</v>
      </c>
      <c r="K1090" t="s">
        <v>6708</v>
      </c>
      <c r="L1090" t="s">
        <v>11653</v>
      </c>
      <c r="M1090" t="s">
        <v>305</v>
      </c>
      <c r="N1090" t="s">
        <v>306</v>
      </c>
      <c r="O1090">
        <v>1</v>
      </c>
      <c r="P1090" t="s">
        <v>282</v>
      </c>
      <c r="Q1090">
        <v>4</v>
      </c>
      <c r="S1090">
        <v>4</v>
      </c>
      <c r="T1090" s="108">
        <v>16</v>
      </c>
      <c r="U1090">
        <v>1</v>
      </c>
      <c r="V1090" t="s">
        <v>270</v>
      </c>
      <c r="W1090" t="s">
        <v>167</v>
      </c>
      <c r="X1090">
        <v>2</v>
      </c>
      <c r="Y1090">
        <v>2</v>
      </c>
      <c r="Z1090">
        <v>0</v>
      </c>
      <c r="AA1090">
        <v>0</v>
      </c>
      <c r="AB1090">
        <v>2</v>
      </c>
      <c r="AC1090">
        <v>0</v>
      </c>
      <c r="AD1090">
        <v>0</v>
      </c>
      <c r="AE1090">
        <v>0</v>
      </c>
    </row>
    <row r="1091" spans="1:31" x14ac:dyDescent="0.3">
      <c r="A1091" t="s">
        <v>306</v>
      </c>
      <c r="B1091" t="s">
        <v>6705</v>
      </c>
      <c r="C1091" t="s">
        <v>294</v>
      </c>
      <c r="D1091" t="s">
        <v>6706</v>
      </c>
      <c r="E1091" t="s">
        <v>12183</v>
      </c>
      <c r="F1091" t="s">
        <v>6702</v>
      </c>
      <c r="G1091" t="s">
        <v>6707</v>
      </c>
      <c r="I1091" t="s">
        <v>461</v>
      </c>
      <c r="J1091" t="s">
        <v>266</v>
      </c>
      <c r="K1091" t="s">
        <v>6708</v>
      </c>
      <c r="L1091" t="s">
        <v>11653</v>
      </c>
      <c r="M1091" t="s">
        <v>307</v>
      </c>
      <c r="N1091" t="s">
        <v>306</v>
      </c>
      <c r="O1091">
        <v>2</v>
      </c>
      <c r="P1091" t="s">
        <v>272</v>
      </c>
      <c r="Q1091">
        <v>4</v>
      </c>
      <c r="S1091">
        <v>10</v>
      </c>
      <c r="T1091" s="108">
        <v>40</v>
      </c>
      <c r="U1091">
        <v>1</v>
      </c>
      <c r="V1091" t="s">
        <v>270</v>
      </c>
      <c r="W1091" t="s">
        <v>167</v>
      </c>
      <c r="X1091">
        <v>2</v>
      </c>
      <c r="Y1091">
        <v>2</v>
      </c>
      <c r="Z1091">
        <v>2</v>
      </c>
      <c r="AA1091">
        <v>2</v>
      </c>
      <c r="AB1091">
        <v>2</v>
      </c>
      <c r="AC1091">
        <v>2</v>
      </c>
      <c r="AD1091">
        <v>0</v>
      </c>
      <c r="AE1091">
        <v>0</v>
      </c>
    </row>
    <row r="1092" spans="1:31" x14ac:dyDescent="0.3">
      <c r="A1092" t="s">
        <v>306</v>
      </c>
      <c r="B1092" t="s">
        <v>6705</v>
      </c>
      <c r="C1092" t="s">
        <v>302</v>
      </c>
      <c r="D1092" t="s">
        <v>6706</v>
      </c>
      <c r="E1092" t="s">
        <v>12183</v>
      </c>
      <c r="F1092" t="s">
        <v>6702</v>
      </c>
      <c r="G1092" t="s">
        <v>6707</v>
      </c>
      <c r="I1092" t="s">
        <v>461</v>
      </c>
      <c r="J1092" t="s">
        <v>266</v>
      </c>
      <c r="K1092" t="s">
        <v>6708</v>
      </c>
      <c r="L1092" t="s">
        <v>11653</v>
      </c>
      <c r="M1092" t="s">
        <v>307</v>
      </c>
      <c r="N1092" t="s">
        <v>306</v>
      </c>
      <c r="O1092">
        <v>20</v>
      </c>
      <c r="P1092" t="s">
        <v>17796</v>
      </c>
      <c r="Q1092">
        <v>2</v>
      </c>
      <c r="S1092">
        <v>6</v>
      </c>
      <c r="T1092" s="108">
        <v>12</v>
      </c>
      <c r="U1092">
        <v>1</v>
      </c>
      <c r="V1092" t="s">
        <v>270</v>
      </c>
      <c r="W1092" t="s">
        <v>167</v>
      </c>
      <c r="X1092">
        <v>2</v>
      </c>
      <c r="Y1092">
        <v>2</v>
      </c>
      <c r="Z1092">
        <v>0</v>
      </c>
      <c r="AA1092">
        <v>2</v>
      </c>
      <c r="AB1092">
        <v>0</v>
      </c>
      <c r="AC1092">
        <v>2</v>
      </c>
      <c r="AD1092">
        <v>0</v>
      </c>
      <c r="AE1092">
        <v>0</v>
      </c>
    </row>
    <row r="1093" spans="1:31" x14ac:dyDescent="0.3">
      <c r="A1093" t="s">
        <v>16721</v>
      </c>
      <c r="B1093" t="s">
        <v>8475</v>
      </c>
      <c r="C1093" t="s">
        <v>525</v>
      </c>
      <c r="D1093" t="s">
        <v>6706</v>
      </c>
      <c r="E1093" t="s">
        <v>17141</v>
      </c>
      <c r="F1093" t="s">
        <v>6702</v>
      </c>
      <c r="G1093" t="s">
        <v>6707</v>
      </c>
      <c r="I1093" t="s">
        <v>461</v>
      </c>
      <c r="J1093" t="s">
        <v>266</v>
      </c>
      <c r="K1093" t="s">
        <v>6708</v>
      </c>
      <c r="L1093" t="s">
        <v>11653</v>
      </c>
      <c r="M1093" t="s">
        <v>3514</v>
      </c>
      <c r="N1093" t="s">
        <v>16721</v>
      </c>
      <c r="O1093">
        <v>3</v>
      </c>
      <c r="P1093" t="s">
        <v>388</v>
      </c>
      <c r="Q1093">
        <v>30</v>
      </c>
      <c r="S1093">
        <v>0</v>
      </c>
      <c r="T1093" s="108">
        <v>0</v>
      </c>
      <c r="U1093">
        <v>0</v>
      </c>
      <c r="W1093" t="s">
        <v>171</v>
      </c>
      <c r="X1093">
        <v>1</v>
      </c>
      <c r="Y1093">
        <v>0</v>
      </c>
      <c r="Z1093">
        <v>0</v>
      </c>
      <c r="AA1093">
        <v>0</v>
      </c>
      <c r="AB1093">
        <v>0</v>
      </c>
      <c r="AC1093">
        <v>0</v>
      </c>
      <c r="AD1093">
        <v>0</v>
      </c>
      <c r="AE1093">
        <v>0</v>
      </c>
    </row>
    <row r="1094" spans="1:31" x14ac:dyDescent="0.3">
      <c r="A1094" t="s">
        <v>16721</v>
      </c>
      <c r="B1094" t="s">
        <v>8475</v>
      </c>
      <c r="C1094" t="s">
        <v>2356</v>
      </c>
      <c r="D1094" t="s">
        <v>10896</v>
      </c>
      <c r="E1094" t="s">
        <v>17141</v>
      </c>
      <c r="F1094" t="s">
        <v>6702</v>
      </c>
      <c r="G1094" t="s">
        <v>6707</v>
      </c>
      <c r="I1094" t="s">
        <v>461</v>
      </c>
      <c r="J1094" t="s">
        <v>266</v>
      </c>
      <c r="K1094" t="s">
        <v>6708</v>
      </c>
      <c r="L1094" t="s">
        <v>11653</v>
      </c>
      <c r="M1094" t="s">
        <v>2312</v>
      </c>
      <c r="N1094" t="s">
        <v>16721</v>
      </c>
      <c r="O1094">
        <v>17</v>
      </c>
      <c r="P1094" t="s">
        <v>3206</v>
      </c>
      <c r="Q1094">
        <v>20</v>
      </c>
      <c r="S1094">
        <v>0</v>
      </c>
      <c r="T1094" s="108">
        <v>0</v>
      </c>
      <c r="U1094">
        <v>0</v>
      </c>
      <c r="W1094" t="s">
        <v>171</v>
      </c>
      <c r="X1094">
        <v>1</v>
      </c>
      <c r="Y1094">
        <v>0</v>
      </c>
      <c r="Z1094">
        <v>0</v>
      </c>
      <c r="AA1094">
        <v>0</v>
      </c>
      <c r="AB1094">
        <v>0</v>
      </c>
      <c r="AC1094">
        <v>0</v>
      </c>
      <c r="AD1094">
        <v>0</v>
      </c>
      <c r="AE1094">
        <v>0</v>
      </c>
    </row>
    <row r="1095" spans="1:31" x14ac:dyDescent="0.3">
      <c r="A1095" t="s">
        <v>306</v>
      </c>
      <c r="B1095" t="s">
        <v>15481</v>
      </c>
      <c r="C1095" t="s">
        <v>274</v>
      </c>
      <c r="D1095" t="s">
        <v>6733</v>
      </c>
      <c r="E1095" t="s">
        <v>13415</v>
      </c>
      <c r="F1095" t="s">
        <v>6732</v>
      </c>
      <c r="G1095" t="s">
        <v>2304</v>
      </c>
      <c r="I1095" t="s">
        <v>265</v>
      </c>
      <c r="J1095" t="s">
        <v>266</v>
      </c>
      <c r="K1095" t="s">
        <v>6734</v>
      </c>
      <c r="L1095" t="s">
        <v>15482</v>
      </c>
      <c r="M1095" t="s">
        <v>305</v>
      </c>
      <c r="N1095" t="s">
        <v>306</v>
      </c>
      <c r="O1095">
        <v>1</v>
      </c>
      <c r="P1095" t="s">
        <v>282</v>
      </c>
      <c r="Q1095">
        <v>3</v>
      </c>
      <c r="S1095">
        <v>1</v>
      </c>
      <c r="T1095" s="108">
        <v>3</v>
      </c>
      <c r="U1095">
        <v>1</v>
      </c>
      <c r="V1095" t="s">
        <v>270</v>
      </c>
      <c r="W1095" t="s">
        <v>167</v>
      </c>
      <c r="X1095">
        <v>1</v>
      </c>
      <c r="Y1095">
        <v>0</v>
      </c>
      <c r="Z1095">
        <v>1</v>
      </c>
      <c r="AA1095">
        <v>0</v>
      </c>
      <c r="AB1095">
        <v>0</v>
      </c>
      <c r="AC1095">
        <v>0</v>
      </c>
      <c r="AD1095">
        <v>0</v>
      </c>
      <c r="AE1095">
        <v>0</v>
      </c>
    </row>
    <row r="1096" spans="1:31" x14ac:dyDescent="0.3">
      <c r="A1096" t="s">
        <v>306</v>
      </c>
      <c r="B1096" t="s">
        <v>15481</v>
      </c>
      <c r="C1096" t="s">
        <v>274</v>
      </c>
      <c r="D1096" t="s">
        <v>6733</v>
      </c>
      <c r="E1096" t="s">
        <v>13415</v>
      </c>
      <c r="F1096" t="s">
        <v>6732</v>
      </c>
      <c r="G1096" t="s">
        <v>2304</v>
      </c>
      <c r="I1096" t="s">
        <v>265</v>
      </c>
      <c r="J1096" t="s">
        <v>266</v>
      </c>
      <c r="K1096" t="s">
        <v>6734</v>
      </c>
      <c r="L1096" t="s">
        <v>15482</v>
      </c>
      <c r="M1096" t="s">
        <v>307</v>
      </c>
      <c r="N1096" t="s">
        <v>306</v>
      </c>
      <c r="O1096">
        <v>2</v>
      </c>
      <c r="P1096" t="s">
        <v>272</v>
      </c>
      <c r="Q1096">
        <v>2</v>
      </c>
      <c r="S1096">
        <v>1</v>
      </c>
      <c r="T1096" s="108">
        <v>2</v>
      </c>
      <c r="U1096">
        <v>1</v>
      </c>
      <c r="V1096" t="s">
        <v>270</v>
      </c>
      <c r="W1096" t="s">
        <v>167</v>
      </c>
      <c r="X1096">
        <v>1</v>
      </c>
      <c r="Y1096">
        <v>0</v>
      </c>
      <c r="Z1096">
        <v>1</v>
      </c>
      <c r="AA1096">
        <v>0</v>
      </c>
      <c r="AB1096">
        <v>0</v>
      </c>
      <c r="AC1096">
        <v>0</v>
      </c>
      <c r="AD1096">
        <v>0</v>
      </c>
      <c r="AE1096">
        <v>0</v>
      </c>
    </row>
    <row r="1097" spans="1:31" x14ac:dyDescent="0.3">
      <c r="A1097" t="s">
        <v>306</v>
      </c>
      <c r="B1097" t="s">
        <v>15481</v>
      </c>
      <c r="C1097" t="s">
        <v>274</v>
      </c>
      <c r="D1097" t="s">
        <v>6733</v>
      </c>
      <c r="E1097" t="s">
        <v>13415</v>
      </c>
      <c r="F1097" t="s">
        <v>6732</v>
      </c>
      <c r="G1097" t="s">
        <v>2304</v>
      </c>
      <c r="I1097" t="s">
        <v>265</v>
      </c>
      <c r="J1097" t="s">
        <v>266</v>
      </c>
      <c r="K1097" t="s">
        <v>6734</v>
      </c>
      <c r="L1097" t="s">
        <v>15482</v>
      </c>
      <c r="M1097" t="s">
        <v>307</v>
      </c>
      <c r="N1097" t="s">
        <v>306</v>
      </c>
      <c r="O1097">
        <v>20</v>
      </c>
      <c r="P1097" t="s">
        <v>425</v>
      </c>
      <c r="Q1097">
        <v>0.32</v>
      </c>
      <c r="S1097">
        <v>3</v>
      </c>
      <c r="T1097" s="108">
        <v>0.96</v>
      </c>
      <c r="U1097">
        <v>1</v>
      </c>
      <c r="V1097" t="s">
        <v>270</v>
      </c>
      <c r="W1097" t="s">
        <v>167</v>
      </c>
      <c r="X1097">
        <v>3</v>
      </c>
      <c r="Y1097">
        <v>0</v>
      </c>
      <c r="Z1097">
        <v>0</v>
      </c>
      <c r="AA1097">
        <v>0</v>
      </c>
      <c r="AB1097">
        <v>0</v>
      </c>
      <c r="AC1097">
        <v>3</v>
      </c>
      <c r="AD1097">
        <v>0</v>
      </c>
      <c r="AE1097">
        <v>0</v>
      </c>
    </row>
    <row r="1098" spans="1:31" x14ac:dyDescent="0.3">
      <c r="A1098" t="s">
        <v>306</v>
      </c>
      <c r="B1098" t="s">
        <v>13417</v>
      </c>
      <c r="C1098" t="s">
        <v>274</v>
      </c>
      <c r="D1098" t="s">
        <v>13418</v>
      </c>
      <c r="E1098" t="s">
        <v>13419</v>
      </c>
      <c r="F1098" t="s">
        <v>6783</v>
      </c>
      <c r="G1098" t="s">
        <v>2304</v>
      </c>
      <c r="I1098" t="s">
        <v>265</v>
      </c>
      <c r="J1098" t="s">
        <v>266</v>
      </c>
      <c r="K1098" t="s">
        <v>6778</v>
      </c>
      <c r="L1098" t="s">
        <v>13420</v>
      </c>
      <c r="M1098" t="s">
        <v>305</v>
      </c>
      <c r="N1098" t="s">
        <v>306</v>
      </c>
      <c r="O1098">
        <v>1</v>
      </c>
      <c r="P1098" t="s">
        <v>282</v>
      </c>
      <c r="Q1098">
        <v>1</v>
      </c>
      <c r="S1098">
        <v>1</v>
      </c>
      <c r="T1098" s="108">
        <v>1</v>
      </c>
      <c r="U1098">
        <v>1</v>
      </c>
      <c r="V1098" t="s">
        <v>270</v>
      </c>
      <c r="W1098" t="s">
        <v>167</v>
      </c>
      <c r="X1098">
        <v>1</v>
      </c>
      <c r="Y1098">
        <v>0</v>
      </c>
      <c r="Z1098">
        <v>0</v>
      </c>
      <c r="AA1098">
        <v>1</v>
      </c>
      <c r="AB1098">
        <v>0</v>
      </c>
      <c r="AC1098">
        <v>0</v>
      </c>
      <c r="AD1098">
        <v>0</v>
      </c>
      <c r="AE1098">
        <v>0</v>
      </c>
    </row>
    <row r="1099" spans="1:31" x14ac:dyDescent="0.3">
      <c r="A1099" t="s">
        <v>306</v>
      </c>
      <c r="B1099" t="s">
        <v>13417</v>
      </c>
      <c r="C1099" t="s">
        <v>274</v>
      </c>
      <c r="D1099" t="s">
        <v>13418</v>
      </c>
      <c r="E1099" t="s">
        <v>13419</v>
      </c>
      <c r="F1099" t="s">
        <v>6783</v>
      </c>
      <c r="G1099" t="s">
        <v>2304</v>
      </c>
      <c r="I1099" t="s">
        <v>265</v>
      </c>
      <c r="J1099" t="s">
        <v>266</v>
      </c>
      <c r="K1099" t="s">
        <v>6778</v>
      </c>
      <c r="L1099" t="s">
        <v>13420</v>
      </c>
      <c r="M1099" t="s">
        <v>307</v>
      </c>
      <c r="N1099" t="s">
        <v>306</v>
      </c>
      <c r="O1099">
        <v>2</v>
      </c>
      <c r="P1099" t="s">
        <v>272</v>
      </c>
      <c r="Q1099">
        <v>2</v>
      </c>
      <c r="S1099">
        <v>2</v>
      </c>
      <c r="T1099" s="108">
        <v>4</v>
      </c>
      <c r="U1099">
        <v>1</v>
      </c>
      <c r="V1099" t="s">
        <v>270</v>
      </c>
      <c r="W1099" t="s">
        <v>167</v>
      </c>
      <c r="X1099">
        <v>1</v>
      </c>
      <c r="Y1099">
        <v>0</v>
      </c>
      <c r="Z1099">
        <v>1</v>
      </c>
      <c r="AA1099">
        <v>0</v>
      </c>
      <c r="AB1099">
        <v>1</v>
      </c>
      <c r="AC1099">
        <v>0</v>
      </c>
      <c r="AD1099">
        <v>0</v>
      </c>
      <c r="AE1099">
        <v>0</v>
      </c>
    </row>
    <row r="1100" spans="1:31" x14ac:dyDescent="0.3">
      <c r="A1100" t="s">
        <v>306</v>
      </c>
      <c r="B1100" t="s">
        <v>13417</v>
      </c>
      <c r="C1100" t="s">
        <v>274</v>
      </c>
      <c r="D1100" t="s">
        <v>13418</v>
      </c>
      <c r="E1100" t="s">
        <v>13419</v>
      </c>
      <c r="F1100" t="s">
        <v>6783</v>
      </c>
      <c r="G1100" t="s">
        <v>2304</v>
      </c>
      <c r="I1100" t="s">
        <v>265</v>
      </c>
      <c r="J1100" t="s">
        <v>266</v>
      </c>
      <c r="K1100" t="s">
        <v>6778</v>
      </c>
      <c r="L1100" t="s">
        <v>13420</v>
      </c>
      <c r="M1100" t="s">
        <v>307</v>
      </c>
      <c r="N1100" t="s">
        <v>306</v>
      </c>
      <c r="O1100">
        <v>17</v>
      </c>
      <c r="P1100" t="s">
        <v>273</v>
      </c>
      <c r="Q1100">
        <v>0.48</v>
      </c>
      <c r="S1100">
        <v>1</v>
      </c>
      <c r="T1100" s="108">
        <v>0.48</v>
      </c>
      <c r="U1100">
        <v>1</v>
      </c>
      <c r="V1100" t="s">
        <v>270</v>
      </c>
      <c r="W1100" t="s">
        <v>167</v>
      </c>
      <c r="X1100">
        <v>1</v>
      </c>
      <c r="Y1100">
        <v>0</v>
      </c>
      <c r="Z1100">
        <v>0</v>
      </c>
      <c r="AA1100">
        <v>0</v>
      </c>
      <c r="AB1100">
        <v>0</v>
      </c>
      <c r="AC1100">
        <v>1</v>
      </c>
      <c r="AD1100">
        <v>0</v>
      </c>
      <c r="AE1100">
        <v>0</v>
      </c>
    </row>
    <row r="1101" spans="1:31" x14ac:dyDescent="0.3">
      <c r="A1101" t="s">
        <v>306</v>
      </c>
      <c r="B1101" t="s">
        <v>17323</v>
      </c>
      <c r="C1101" t="s">
        <v>274</v>
      </c>
      <c r="D1101" t="s">
        <v>17324</v>
      </c>
      <c r="E1101" t="s">
        <v>17325</v>
      </c>
      <c r="F1101" t="s">
        <v>17326</v>
      </c>
      <c r="G1101" t="s">
        <v>2304</v>
      </c>
      <c r="I1101" t="s">
        <v>265</v>
      </c>
      <c r="J1101" t="s">
        <v>266</v>
      </c>
      <c r="K1101" t="s">
        <v>6813</v>
      </c>
      <c r="L1101" t="s">
        <v>17327</v>
      </c>
      <c r="M1101" t="s">
        <v>307</v>
      </c>
      <c r="N1101" t="s">
        <v>306</v>
      </c>
      <c r="O1101">
        <v>2</v>
      </c>
      <c r="P1101" t="s">
        <v>272</v>
      </c>
      <c r="Q1101">
        <v>4</v>
      </c>
      <c r="S1101">
        <v>5</v>
      </c>
      <c r="T1101" s="108">
        <v>20</v>
      </c>
      <c r="U1101">
        <v>1</v>
      </c>
      <c r="V1101" t="s">
        <v>270</v>
      </c>
      <c r="W1101" t="s">
        <v>167</v>
      </c>
      <c r="X1101">
        <v>1</v>
      </c>
      <c r="Y1101">
        <v>1</v>
      </c>
      <c r="Z1101">
        <v>1</v>
      </c>
      <c r="AA1101">
        <v>1</v>
      </c>
      <c r="AB1101">
        <v>1</v>
      </c>
      <c r="AC1101">
        <v>1</v>
      </c>
      <c r="AD1101">
        <v>0</v>
      </c>
      <c r="AE1101">
        <v>0</v>
      </c>
    </row>
    <row r="1102" spans="1:31" x14ac:dyDescent="0.3">
      <c r="A1102" t="s">
        <v>306</v>
      </c>
      <c r="B1102" t="s">
        <v>17323</v>
      </c>
      <c r="C1102" t="s">
        <v>274</v>
      </c>
      <c r="D1102" t="s">
        <v>17324</v>
      </c>
      <c r="E1102" t="s">
        <v>17325</v>
      </c>
      <c r="F1102" t="s">
        <v>17326</v>
      </c>
      <c r="G1102" t="s">
        <v>2304</v>
      </c>
      <c r="I1102" t="s">
        <v>265</v>
      </c>
      <c r="J1102" t="s">
        <v>266</v>
      </c>
      <c r="K1102" t="s">
        <v>6813</v>
      </c>
      <c r="L1102" t="s">
        <v>17327</v>
      </c>
      <c r="M1102" t="s">
        <v>307</v>
      </c>
      <c r="N1102" t="s">
        <v>306</v>
      </c>
      <c r="O1102">
        <v>20</v>
      </c>
      <c r="P1102" t="s">
        <v>17796</v>
      </c>
      <c r="Q1102">
        <v>2</v>
      </c>
      <c r="S1102">
        <v>5</v>
      </c>
      <c r="T1102" s="108">
        <v>10</v>
      </c>
      <c r="U1102">
        <v>1</v>
      </c>
      <c r="V1102" t="s">
        <v>270</v>
      </c>
      <c r="W1102" t="s">
        <v>167</v>
      </c>
      <c r="X1102">
        <v>1</v>
      </c>
      <c r="Y1102">
        <v>1</v>
      </c>
      <c r="Z1102">
        <v>1</v>
      </c>
      <c r="AA1102">
        <v>1</v>
      </c>
      <c r="AB1102">
        <v>1</v>
      </c>
      <c r="AC1102">
        <v>1</v>
      </c>
      <c r="AD1102">
        <v>0</v>
      </c>
      <c r="AE1102">
        <v>0</v>
      </c>
    </row>
    <row r="1103" spans="1:31" x14ac:dyDescent="0.3">
      <c r="A1103" t="s">
        <v>306</v>
      </c>
      <c r="B1103" t="s">
        <v>17323</v>
      </c>
      <c r="C1103" t="s">
        <v>274</v>
      </c>
      <c r="D1103" t="s">
        <v>17324</v>
      </c>
      <c r="E1103" t="s">
        <v>17325</v>
      </c>
      <c r="F1103" t="s">
        <v>17326</v>
      </c>
      <c r="G1103" t="s">
        <v>2304</v>
      </c>
      <c r="I1103" t="s">
        <v>265</v>
      </c>
      <c r="J1103" t="s">
        <v>266</v>
      </c>
      <c r="K1103" t="s">
        <v>6813</v>
      </c>
      <c r="L1103" t="s">
        <v>17327</v>
      </c>
      <c r="M1103" t="s">
        <v>305</v>
      </c>
      <c r="N1103" t="s">
        <v>306</v>
      </c>
      <c r="O1103">
        <v>1</v>
      </c>
      <c r="P1103" t="s">
        <v>282</v>
      </c>
      <c r="Q1103">
        <v>1</v>
      </c>
      <c r="S1103">
        <v>1</v>
      </c>
      <c r="T1103" s="108">
        <v>1</v>
      </c>
      <c r="U1103">
        <v>1</v>
      </c>
      <c r="V1103" t="s">
        <v>270</v>
      </c>
      <c r="W1103" t="s">
        <v>167</v>
      </c>
      <c r="X1103">
        <v>1</v>
      </c>
      <c r="Y1103">
        <v>1</v>
      </c>
      <c r="Z1103">
        <v>0</v>
      </c>
      <c r="AA1103">
        <v>0</v>
      </c>
      <c r="AB1103">
        <v>0</v>
      </c>
      <c r="AC1103">
        <v>0</v>
      </c>
      <c r="AD1103">
        <v>0</v>
      </c>
      <c r="AE1103">
        <v>0</v>
      </c>
    </row>
    <row r="1104" spans="1:31" x14ac:dyDescent="0.3">
      <c r="A1104" t="s">
        <v>306</v>
      </c>
      <c r="B1104" t="s">
        <v>6838</v>
      </c>
      <c r="C1104" t="s">
        <v>274</v>
      </c>
      <c r="D1104" t="s">
        <v>6839</v>
      </c>
      <c r="E1104" t="s">
        <v>13424</v>
      </c>
      <c r="F1104" t="s">
        <v>6840</v>
      </c>
      <c r="G1104" t="s">
        <v>2304</v>
      </c>
      <c r="I1104" t="s">
        <v>265</v>
      </c>
      <c r="J1104" t="s">
        <v>266</v>
      </c>
      <c r="K1104" t="s">
        <v>6813</v>
      </c>
      <c r="L1104" t="s">
        <v>6841</v>
      </c>
      <c r="M1104" t="s">
        <v>307</v>
      </c>
      <c r="N1104" t="s">
        <v>306</v>
      </c>
      <c r="O1104">
        <v>17</v>
      </c>
      <c r="P1104" t="s">
        <v>273</v>
      </c>
      <c r="Q1104">
        <v>0.48</v>
      </c>
      <c r="S1104">
        <v>6</v>
      </c>
      <c r="T1104" s="108">
        <v>2.88</v>
      </c>
      <c r="U1104">
        <v>1</v>
      </c>
      <c r="V1104" t="s">
        <v>270</v>
      </c>
      <c r="W1104" t="s">
        <v>167</v>
      </c>
      <c r="X1104">
        <v>3</v>
      </c>
      <c r="Y1104">
        <v>0</v>
      </c>
      <c r="Z1104">
        <v>3</v>
      </c>
      <c r="AA1104">
        <v>0</v>
      </c>
      <c r="AB1104">
        <v>3</v>
      </c>
      <c r="AC1104">
        <v>0</v>
      </c>
      <c r="AD1104">
        <v>0</v>
      </c>
      <c r="AE1104">
        <v>0</v>
      </c>
    </row>
    <row r="1105" spans="1:31" x14ac:dyDescent="0.3">
      <c r="A1105" t="s">
        <v>306</v>
      </c>
      <c r="B1105" t="s">
        <v>7378</v>
      </c>
      <c r="C1105" t="s">
        <v>274</v>
      </c>
      <c r="D1105" t="s">
        <v>7379</v>
      </c>
      <c r="E1105" t="s">
        <v>11956</v>
      </c>
      <c r="F1105" t="s">
        <v>7380</v>
      </c>
      <c r="G1105" t="s">
        <v>334</v>
      </c>
      <c r="I1105" t="s">
        <v>330</v>
      </c>
      <c r="J1105" t="s">
        <v>266</v>
      </c>
      <c r="K1105" t="s">
        <v>7381</v>
      </c>
      <c r="L1105" t="s">
        <v>7382</v>
      </c>
      <c r="M1105" t="s">
        <v>305</v>
      </c>
      <c r="N1105" t="s">
        <v>306</v>
      </c>
      <c r="O1105">
        <v>1</v>
      </c>
      <c r="P1105" t="s">
        <v>266</v>
      </c>
      <c r="Q1105">
        <v>0.17</v>
      </c>
      <c r="S1105">
        <v>1</v>
      </c>
      <c r="T1105" s="108">
        <v>0.17</v>
      </c>
      <c r="U1105">
        <v>1</v>
      </c>
      <c r="V1105" t="s">
        <v>270</v>
      </c>
      <c r="W1105" t="s">
        <v>167</v>
      </c>
      <c r="X1105">
        <v>1</v>
      </c>
      <c r="Y1105">
        <v>0</v>
      </c>
      <c r="Z1105">
        <v>1</v>
      </c>
      <c r="AA1105">
        <v>0</v>
      </c>
      <c r="AB1105">
        <v>0</v>
      </c>
      <c r="AC1105">
        <v>0</v>
      </c>
      <c r="AD1105">
        <v>0</v>
      </c>
      <c r="AE1105">
        <v>0</v>
      </c>
    </row>
    <row r="1106" spans="1:31" x14ac:dyDescent="0.3">
      <c r="A1106" t="s">
        <v>306</v>
      </c>
      <c r="B1106" t="s">
        <v>7378</v>
      </c>
      <c r="C1106" t="s">
        <v>274</v>
      </c>
      <c r="D1106" t="s">
        <v>7379</v>
      </c>
      <c r="E1106" t="s">
        <v>11956</v>
      </c>
      <c r="F1106" t="s">
        <v>7380</v>
      </c>
      <c r="G1106" t="s">
        <v>334</v>
      </c>
      <c r="I1106" t="s">
        <v>330</v>
      </c>
      <c r="J1106" t="s">
        <v>266</v>
      </c>
      <c r="K1106" t="s">
        <v>7381</v>
      </c>
      <c r="L1106" t="s">
        <v>7382</v>
      </c>
      <c r="M1106" t="s">
        <v>307</v>
      </c>
      <c r="N1106" t="s">
        <v>306</v>
      </c>
      <c r="O1106">
        <v>2</v>
      </c>
      <c r="P1106" t="s">
        <v>288</v>
      </c>
      <c r="Q1106">
        <v>0.17</v>
      </c>
      <c r="S1106">
        <v>1</v>
      </c>
      <c r="T1106" s="108">
        <v>0.17</v>
      </c>
      <c r="U1106">
        <v>1</v>
      </c>
      <c r="V1106" t="s">
        <v>270</v>
      </c>
      <c r="W1106" t="s">
        <v>167</v>
      </c>
      <c r="X1106">
        <v>1</v>
      </c>
      <c r="Y1106">
        <v>0</v>
      </c>
      <c r="Z1106">
        <v>0</v>
      </c>
      <c r="AA1106">
        <v>1</v>
      </c>
      <c r="AB1106">
        <v>0</v>
      </c>
      <c r="AC1106">
        <v>0</v>
      </c>
      <c r="AD1106">
        <v>0</v>
      </c>
      <c r="AE1106">
        <v>0</v>
      </c>
    </row>
    <row r="1107" spans="1:31" x14ac:dyDescent="0.3">
      <c r="A1107" t="s">
        <v>306</v>
      </c>
      <c r="B1107" t="s">
        <v>15917</v>
      </c>
      <c r="C1107" t="s">
        <v>274</v>
      </c>
      <c r="D1107" t="s">
        <v>15918</v>
      </c>
      <c r="E1107" t="s">
        <v>15919</v>
      </c>
      <c r="F1107" t="s">
        <v>7387</v>
      </c>
      <c r="G1107" t="s">
        <v>334</v>
      </c>
      <c r="I1107" t="s">
        <v>330</v>
      </c>
      <c r="J1107" t="s">
        <v>266</v>
      </c>
      <c r="K1107" t="s">
        <v>7381</v>
      </c>
      <c r="L1107" t="s">
        <v>15920</v>
      </c>
      <c r="M1107" t="s">
        <v>305</v>
      </c>
      <c r="N1107" t="s">
        <v>306</v>
      </c>
      <c r="O1107">
        <v>1</v>
      </c>
      <c r="P1107" t="s">
        <v>266</v>
      </c>
      <c r="Q1107">
        <v>0.48</v>
      </c>
      <c r="S1107">
        <v>1</v>
      </c>
      <c r="T1107" s="108">
        <v>0.48</v>
      </c>
      <c r="U1107">
        <v>1</v>
      </c>
      <c r="V1107" t="s">
        <v>270</v>
      </c>
      <c r="W1107" t="s">
        <v>167</v>
      </c>
      <c r="X1107">
        <v>1</v>
      </c>
      <c r="Y1107">
        <v>0</v>
      </c>
      <c r="Z1107">
        <v>1</v>
      </c>
      <c r="AA1107">
        <v>0</v>
      </c>
      <c r="AB1107">
        <v>0</v>
      </c>
      <c r="AC1107">
        <v>0</v>
      </c>
      <c r="AD1107">
        <v>0</v>
      </c>
      <c r="AE1107">
        <v>0</v>
      </c>
    </row>
    <row r="1108" spans="1:31" x14ac:dyDescent="0.3">
      <c r="A1108" t="s">
        <v>306</v>
      </c>
      <c r="B1108" t="s">
        <v>15917</v>
      </c>
      <c r="C1108" t="s">
        <v>274</v>
      </c>
      <c r="D1108" t="s">
        <v>15918</v>
      </c>
      <c r="E1108" t="s">
        <v>15919</v>
      </c>
      <c r="F1108" t="s">
        <v>7387</v>
      </c>
      <c r="G1108" t="s">
        <v>334</v>
      </c>
      <c r="I1108" t="s">
        <v>330</v>
      </c>
      <c r="J1108" t="s">
        <v>266</v>
      </c>
      <c r="K1108" t="s">
        <v>7381</v>
      </c>
      <c r="L1108" t="s">
        <v>15920</v>
      </c>
      <c r="M1108" t="s">
        <v>307</v>
      </c>
      <c r="N1108" t="s">
        <v>306</v>
      </c>
      <c r="O1108">
        <v>2</v>
      </c>
      <c r="P1108" t="s">
        <v>288</v>
      </c>
      <c r="Q1108">
        <v>0.48</v>
      </c>
      <c r="S1108">
        <v>1</v>
      </c>
      <c r="T1108" s="108">
        <v>0.48</v>
      </c>
      <c r="U1108">
        <v>1</v>
      </c>
      <c r="V1108" t="s">
        <v>270</v>
      </c>
      <c r="W1108" t="s">
        <v>167</v>
      </c>
      <c r="X1108">
        <v>1</v>
      </c>
      <c r="Y1108">
        <v>0</v>
      </c>
      <c r="Z1108">
        <v>0</v>
      </c>
      <c r="AA1108">
        <v>1</v>
      </c>
      <c r="AB1108">
        <v>0</v>
      </c>
      <c r="AC1108">
        <v>0</v>
      </c>
      <c r="AD1108">
        <v>0</v>
      </c>
      <c r="AE1108">
        <v>0</v>
      </c>
    </row>
    <row r="1109" spans="1:31" x14ac:dyDescent="0.3">
      <c r="A1109" t="s">
        <v>306</v>
      </c>
      <c r="B1109" t="s">
        <v>10314</v>
      </c>
      <c r="C1109" t="s">
        <v>274</v>
      </c>
      <c r="D1109" t="s">
        <v>10276</v>
      </c>
      <c r="E1109" t="s">
        <v>11957</v>
      </c>
      <c r="F1109" t="s">
        <v>10277</v>
      </c>
      <c r="G1109" t="s">
        <v>334</v>
      </c>
      <c r="I1109" t="s">
        <v>330</v>
      </c>
      <c r="J1109" t="s">
        <v>266</v>
      </c>
      <c r="K1109" t="s">
        <v>10278</v>
      </c>
      <c r="L1109" t="s">
        <v>10279</v>
      </c>
      <c r="M1109" t="s">
        <v>307</v>
      </c>
      <c r="N1109" t="s">
        <v>306</v>
      </c>
      <c r="O1109">
        <v>17</v>
      </c>
      <c r="P1109" t="s">
        <v>273</v>
      </c>
      <c r="Q1109">
        <v>0.48</v>
      </c>
      <c r="S1109">
        <v>4</v>
      </c>
      <c r="T1109" s="108">
        <v>1.92</v>
      </c>
      <c r="U1109">
        <v>1</v>
      </c>
      <c r="V1109" t="s">
        <v>270</v>
      </c>
      <c r="W1109" t="s">
        <v>167</v>
      </c>
      <c r="X1109">
        <v>4</v>
      </c>
      <c r="Y1109">
        <v>4</v>
      </c>
      <c r="Z1109">
        <v>0</v>
      </c>
      <c r="AA1109">
        <v>0</v>
      </c>
      <c r="AB1109">
        <v>0</v>
      </c>
      <c r="AC1109">
        <v>0</v>
      </c>
      <c r="AD1109">
        <v>0</v>
      </c>
      <c r="AE1109">
        <v>0</v>
      </c>
    </row>
    <row r="1110" spans="1:31" x14ac:dyDescent="0.3">
      <c r="A1110" t="s">
        <v>306</v>
      </c>
      <c r="B1110" t="s">
        <v>10314</v>
      </c>
      <c r="C1110" t="s">
        <v>274</v>
      </c>
      <c r="D1110" t="s">
        <v>10276</v>
      </c>
      <c r="E1110" t="s">
        <v>11957</v>
      </c>
      <c r="F1110" t="s">
        <v>10277</v>
      </c>
      <c r="G1110" t="s">
        <v>334</v>
      </c>
      <c r="I1110" t="s">
        <v>330</v>
      </c>
      <c r="J1110" t="s">
        <v>266</v>
      </c>
      <c r="K1110" t="s">
        <v>10278</v>
      </c>
      <c r="L1110" t="s">
        <v>10279</v>
      </c>
      <c r="M1110" t="s">
        <v>307</v>
      </c>
      <c r="N1110" t="s">
        <v>306</v>
      </c>
      <c r="O1110">
        <v>2</v>
      </c>
      <c r="P1110" t="s">
        <v>272</v>
      </c>
      <c r="Q1110">
        <v>4</v>
      </c>
      <c r="S1110">
        <v>2</v>
      </c>
      <c r="T1110" s="108">
        <v>8</v>
      </c>
      <c r="U1110">
        <v>1</v>
      </c>
      <c r="V1110" t="s">
        <v>270</v>
      </c>
      <c r="W1110" t="s">
        <v>167</v>
      </c>
      <c r="X1110">
        <v>1</v>
      </c>
      <c r="Y1110">
        <v>1</v>
      </c>
      <c r="Z1110">
        <v>0</v>
      </c>
      <c r="AA1110">
        <v>0</v>
      </c>
      <c r="AB1110">
        <v>1</v>
      </c>
      <c r="AC1110">
        <v>0</v>
      </c>
      <c r="AD1110">
        <v>0</v>
      </c>
      <c r="AE1110">
        <v>0</v>
      </c>
    </row>
    <row r="1111" spans="1:31" x14ac:dyDescent="0.3">
      <c r="A1111" t="s">
        <v>16721</v>
      </c>
      <c r="B1111" t="s">
        <v>10275</v>
      </c>
      <c r="C1111" t="s">
        <v>274</v>
      </c>
      <c r="D1111" t="s">
        <v>10276</v>
      </c>
      <c r="E1111" t="s">
        <v>17142</v>
      </c>
      <c r="F1111" t="s">
        <v>10277</v>
      </c>
      <c r="G1111" t="s">
        <v>334</v>
      </c>
      <c r="I1111" t="s">
        <v>330</v>
      </c>
      <c r="J1111" t="s">
        <v>266</v>
      </c>
      <c r="K1111" t="s">
        <v>10278</v>
      </c>
      <c r="L1111" t="s">
        <v>10279</v>
      </c>
      <c r="M1111" t="s">
        <v>3514</v>
      </c>
      <c r="N1111" t="s">
        <v>16721</v>
      </c>
      <c r="O1111">
        <v>3</v>
      </c>
      <c r="P1111" t="s">
        <v>388</v>
      </c>
      <c r="Q1111">
        <v>20</v>
      </c>
      <c r="R1111" t="s">
        <v>389</v>
      </c>
      <c r="S1111">
        <v>0</v>
      </c>
      <c r="T1111" s="108">
        <v>0</v>
      </c>
      <c r="U1111">
        <v>0</v>
      </c>
      <c r="W1111" t="s">
        <v>171</v>
      </c>
      <c r="X1111">
        <v>1</v>
      </c>
      <c r="Y1111">
        <v>0</v>
      </c>
      <c r="Z1111">
        <v>0</v>
      </c>
      <c r="AA1111">
        <v>0</v>
      </c>
      <c r="AB1111">
        <v>0</v>
      </c>
      <c r="AC1111">
        <v>0</v>
      </c>
      <c r="AD1111">
        <v>0</v>
      </c>
      <c r="AE1111">
        <v>0</v>
      </c>
    </row>
    <row r="1112" spans="1:31" x14ac:dyDescent="0.3">
      <c r="A1112" t="s">
        <v>306</v>
      </c>
      <c r="B1112" t="s">
        <v>6795</v>
      </c>
      <c r="C1112" t="s">
        <v>262</v>
      </c>
      <c r="D1112" t="s">
        <v>6796</v>
      </c>
      <c r="E1112" t="s">
        <v>13422</v>
      </c>
      <c r="F1112" t="s">
        <v>6797</v>
      </c>
      <c r="G1112" t="s">
        <v>2304</v>
      </c>
      <c r="I1112" t="s">
        <v>265</v>
      </c>
      <c r="J1112" t="s">
        <v>266</v>
      </c>
      <c r="K1112" t="s">
        <v>6778</v>
      </c>
      <c r="L1112" t="s">
        <v>6798</v>
      </c>
      <c r="M1112" t="s">
        <v>305</v>
      </c>
      <c r="N1112" t="s">
        <v>306</v>
      </c>
      <c r="O1112">
        <v>1</v>
      </c>
      <c r="P1112" t="s">
        <v>282</v>
      </c>
      <c r="Q1112">
        <v>1</v>
      </c>
      <c r="S1112">
        <v>1</v>
      </c>
      <c r="T1112" s="108">
        <v>1</v>
      </c>
      <c r="U1112">
        <v>1</v>
      </c>
      <c r="V1112" t="s">
        <v>270</v>
      </c>
      <c r="W1112" t="s">
        <v>167</v>
      </c>
      <c r="X1112">
        <v>1</v>
      </c>
      <c r="Y1112">
        <v>0</v>
      </c>
      <c r="Z1112">
        <v>1</v>
      </c>
      <c r="AA1112">
        <v>0</v>
      </c>
      <c r="AB1112">
        <v>0</v>
      </c>
      <c r="AC1112">
        <v>0</v>
      </c>
      <c r="AD1112">
        <v>0</v>
      </c>
      <c r="AE1112">
        <v>0</v>
      </c>
    </row>
    <row r="1113" spans="1:31" x14ac:dyDescent="0.3">
      <c r="A1113" t="s">
        <v>306</v>
      </c>
      <c r="B1113" t="s">
        <v>6795</v>
      </c>
      <c r="C1113" t="s">
        <v>262</v>
      </c>
      <c r="D1113" t="s">
        <v>6796</v>
      </c>
      <c r="E1113" t="s">
        <v>13422</v>
      </c>
      <c r="F1113" t="s">
        <v>6797</v>
      </c>
      <c r="G1113" t="s">
        <v>2304</v>
      </c>
      <c r="I1113" t="s">
        <v>265</v>
      </c>
      <c r="J1113" t="s">
        <v>266</v>
      </c>
      <c r="K1113" t="s">
        <v>6778</v>
      </c>
      <c r="L1113" t="s">
        <v>6798</v>
      </c>
      <c r="M1113" t="s">
        <v>307</v>
      </c>
      <c r="N1113" t="s">
        <v>306</v>
      </c>
      <c r="O1113">
        <v>2</v>
      </c>
      <c r="P1113" t="s">
        <v>288</v>
      </c>
      <c r="Q1113">
        <v>0.48</v>
      </c>
      <c r="S1113">
        <v>1</v>
      </c>
      <c r="T1113" s="108">
        <v>0.48</v>
      </c>
      <c r="U1113">
        <v>1</v>
      </c>
      <c r="V1113" t="s">
        <v>270</v>
      </c>
      <c r="W1113" t="s">
        <v>167</v>
      </c>
      <c r="X1113">
        <v>2</v>
      </c>
      <c r="Y1113">
        <v>0</v>
      </c>
      <c r="Z1113">
        <v>0</v>
      </c>
      <c r="AA1113">
        <v>1</v>
      </c>
      <c r="AB1113">
        <v>0</v>
      </c>
      <c r="AC1113">
        <v>0</v>
      </c>
      <c r="AD1113">
        <v>0</v>
      </c>
      <c r="AE1113">
        <v>0</v>
      </c>
    </row>
    <row r="1114" spans="1:31" x14ac:dyDescent="0.3">
      <c r="A1114" t="s">
        <v>306</v>
      </c>
      <c r="B1114" t="s">
        <v>6795</v>
      </c>
      <c r="C1114" t="s">
        <v>262</v>
      </c>
      <c r="D1114" t="s">
        <v>6796</v>
      </c>
      <c r="E1114" t="s">
        <v>13422</v>
      </c>
      <c r="F1114" t="s">
        <v>6797</v>
      </c>
      <c r="G1114" t="s">
        <v>2304</v>
      </c>
      <c r="I1114" t="s">
        <v>265</v>
      </c>
      <c r="J1114" t="s">
        <v>266</v>
      </c>
      <c r="K1114" t="s">
        <v>6778</v>
      </c>
      <c r="L1114" t="s">
        <v>6798</v>
      </c>
      <c r="M1114" t="s">
        <v>307</v>
      </c>
      <c r="N1114" t="s">
        <v>306</v>
      </c>
      <c r="O1114">
        <v>17</v>
      </c>
      <c r="P1114" t="s">
        <v>273</v>
      </c>
      <c r="Q1114">
        <v>0.48</v>
      </c>
      <c r="S1114">
        <v>1</v>
      </c>
      <c r="T1114" s="108">
        <v>0.48</v>
      </c>
      <c r="U1114">
        <v>1</v>
      </c>
      <c r="V1114" t="s">
        <v>270</v>
      </c>
      <c r="W1114" t="s">
        <v>167</v>
      </c>
      <c r="X1114">
        <v>1</v>
      </c>
      <c r="Y1114">
        <v>0</v>
      </c>
      <c r="Z1114">
        <v>0</v>
      </c>
      <c r="AA1114">
        <v>0</v>
      </c>
      <c r="AB1114">
        <v>0</v>
      </c>
      <c r="AC1114">
        <v>1</v>
      </c>
      <c r="AD1114">
        <v>0</v>
      </c>
      <c r="AE1114">
        <v>0</v>
      </c>
    </row>
    <row r="1115" spans="1:31" x14ac:dyDescent="0.3">
      <c r="A1115" t="s">
        <v>306</v>
      </c>
      <c r="B1115" t="s">
        <v>6163</v>
      </c>
      <c r="C1115" t="s">
        <v>262</v>
      </c>
      <c r="D1115" t="s">
        <v>6164</v>
      </c>
      <c r="E1115" t="s">
        <v>13559</v>
      </c>
      <c r="F1115" t="s">
        <v>6165</v>
      </c>
      <c r="G1115" t="s">
        <v>514</v>
      </c>
      <c r="I1115" t="s">
        <v>265</v>
      </c>
      <c r="J1115" t="s">
        <v>266</v>
      </c>
      <c r="K1115" t="s">
        <v>6092</v>
      </c>
      <c r="L1115" t="s">
        <v>6166</v>
      </c>
      <c r="M1115" t="s">
        <v>305</v>
      </c>
      <c r="N1115" t="s">
        <v>306</v>
      </c>
      <c r="O1115">
        <v>1</v>
      </c>
      <c r="P1115" t="s">
        <v>282</v>
      </c>
      <c r="Q1115">
        <v>2</v>
      </c>
      <c r="S1115">
        <v>2</v>
      </c>
      <c r="T1115" s="108">
        <v>4</v>
      </c>
      <c r="U1115">
        <v>1</v>
      </c>
      <c r="V1115" t="s">
        <v>270</v>
      </c>
      <c r="W1115" t="s">
        <v>167</v>
      </c>
      <c r="X1115">
        <v>1</v>
      </c>
      <c r="Y1115">
        <v>0</v>
      </c>
      <c r="Z1115">
        <v>0</v>
      </c>
      <c r="AA1115">
        <v>1</v>
      </c>
      <c r="AB1115">
        <v>0</v>
      </c>
      <c r="AC1115">
        <v>1</v>
      </c>
      <c r="AD1115">
        <v>0</v>
      </c>
      <c r="AE1115">
        <v>0</v>
      </c>
    </row>
    <row r="1116" spans="1:31" x14ac:dyDescent="0.3">
      <c r="A1116" t="s">
        <v>306</v>
      </c>
      <c r="B1116" t="s">
        <v>6163</v>
      </c>
      <c r="C1116" t="s">
        <v>262</v>
      </c>
      <c r="D1116" t="s">
        <v>6164</v>
      </c>
      <c r="E1116" t="s">
        <v>13559</v>
      </c>
      <c r="F1116" t="s">
        <v>6165</v>
      </c>
      <c r="G1116" t="s">
        <v>514</v>
      </c>
      <c r="I1116" t="s">
        <v>265</v>
      </c>
      <c r="J1116" t="s">
        <v>266</v>
      </c>
      <c r="K1116" t="s">
        <v>6092</v>
      </c>
      <c r="L1116" t="s">
        <v>6166</v>
      </c>
      <c r="M1116" t="s">
        <v>307</v>
      </c>
      <c r="N1116" t="s">
        <v>306</v>
      </c>
      <c r="O1116">
        <v>2</v>
      </c>
      <c r="P1116" t="s">
        <v>272</v>
      </c>
      <c r="Q1116">
        <v>3</v>
      </c>
      <c r="S1116">
        <v>1</v>
      </c>
      <c r="T1116" s="108">
        <v>3</v>
      </c>
      <c r="U1116">
        <v>1</v>
      </c>
      <c r="V1116" t="s">
        <v>270</v>
      </c>
      <c r="W1116" t="s">
        <v>167</v>
      </c>
      <c r="X1116">
        <v>1</v>
      </c>
      <c r="Y1116">
        <v>0</v>
      </c>
      <c r="Z1116">
        <v>0</v>
      </c>
      <c r="AA1116">
        <v>0</v>
      </c>
      <c r="AB1116">
        <v>1</v>
      </c>
      <c r="AC1116">
        <v>0</v>
      </c>
      <c r="AD1116">
        <v>0</v>
      </c>
      <c r="AE1116">
        <v>0</v>
      </c>
    </row>
    <row r="1117" spans="1:31" x14ac:dyDescent="0.3">
      <c r="A1117" t="s">
        <v>306</v>
      </c>
      <c r="B1117" t="s">
        <v>6163</v>
      </c>
      <c r="C1117" t="s">
        <v>262</v>
      </c>
      <c r="D1117" t="s">
        <v>6164</v>
      </c>
      <c r="E1117" t="s">
        <v>13559</v>
      </c>
      <c r="F1117" t="s">
        <v>6165</v>
      </c>
      <c r="G1117" t="s">
        <v>514</v>
      </c>
      <c r="I1117" t="s">
        <v>265</v>
      </c>
      <c r="J1117" t="s">
        <v>266</v>
      </c>
      <c r="K1117" t="s">
        <v>6092</v>
      </c>
      <c r="L1117" t="s">
        <v>6166</v>
      </c>
      <c r="M1117" t="s">
        <v>307</v>
      </c>
      <c r="N1117" t="s">
        <v>306</v>
      </c>
      <c r="O1117">
        <v>17</v>
      </c>
      <c r="P1117" t="s">
        <v>273</v>
      </c>
      <c r="Q1117">
        <v>0.48</v>
      </c>
      <c r="S1117">
        <v>1</v>
      </c>
      <c r="T1117" s="108">
        <v>0.48</v>
      </c>
      <c r="U1117">
        <v>1</v>
      </c>
      <c r="V1117" t="s">
        <v>270</v>
      </c>
      <c r="W1117" t="s">
        <v>167</v>
      </c>
      <c r="X1117">
        <v>1</v>
      </c>
      <c r="Y1117">
        <v>0</v>
      </c>
      <c r="Z1117">
        <v>0</v>
      </c>
      <c r="AA1117">
        <v>0</v>
      </c>
      <c r="AB1117">
        <v>0</v>
      </c>
      <c r="AC1117">
        <v>1</v>
      </c>
      <c r="AD1117">
        <v>0</v>
      </c>
      <c r="AE1117">
        <v>0</v>
      </c>
    </row>
    <row r="1118" spans="1:31" x14ac:dyDescent="0.3">
      <c r="A1118" t="s">
        <v>306</v>
      </c>
      <c r="B1118" t="s">
        <v>7392</v>
      </c>
      <c r="C1118" t="s">
        <v>274</v>
      </c>
      <c r="D1118" t="s">
        <v>7393</v>
      </c>
      <c r="E1118" t="s">
        <v>11958</v>
      </c>
      <c r="F1118" t="s">
        <v>7394</v>
      </c>
      <c r="G1118" t="s">
        <v>334</v>
      </c>
      <c r="I1118" t="s">
        <v>330</v>
      </c>
      <c r="J1118" t="s">
        <v>266</v>
      </c>
      <c r="K1118" t="s">
        <v>7395</v>
      </c>
      <c r="L1118" t="s">
        <v>7396</v>
      </c>
      <c r="M1118" t="s">
        <v>307</v>
      </c>
      <c r="N1118" t="s">
        <v>306</v>
      </c>
      <c r="O1118">
        <v>2</v>
      </c>
      <c r="P1118" t="s">
        <v>272</v>
      </c>
      <c r="Q1118">
        <v>4</v>
      </c>
      <c r="S1118">
        <v>5</v>
      </c>
      <c r="T1118" s="108">
        <v>20</v>
      </c>
      <c r="U1118">
        <v>1</v>
      </c>
      <c r="V1118" t="s">
        <v>270</v>
      </c>
      <c r="W1118" t="s">
        <v>167</v>
      </c>
      <c r="X1118">
        <v>1</v>
      </c>
      <c r="Y1118">
        <v>1</v>
      </c>
      <c r="Z1118">
        <v>0</v>
      </c>
      <c r="AA1118">
        <v>1</v>
      </c>
      <c r="AB1118">
        <v>1</v>
      </c>
      <c r="AC1118">
        <v>1</v>
      </c>
      <c r="AD1118">
        <v>1</v>
      </c>
      <c r="AE1118">
        <v>0</v>
      </c>
    </row>
    <row r="1119" spans="1:31" x14ac:dyDescent="0.3">
      <c r="A1119" t="s">
        <v>306</v>
      </c>
      <c r="B1119" t="s">
        <v>15478</v>
      </c>
      <c r="C1119" t="s">
        <v>274</v>
      </c>
      <c r="D1119" t="s">
        <v>15479</v>
      </c>
      <c r="E1119" t="s">
        <v>11935</v>
      </c>
      <c r="F1119" t="s">
        <v>5710</v>
      </c>
      <c r="G1119" t="s">
        <v>334</v>
      </c>
      <c r="I1119" t="s">
        <v>330</v>
      </c>
      <c r="J1119" t="s">
        <v>266</v>
      </c>
      <c r="K1119" t="s">
        <v>5711</v>
      </c>
      <c r="L1119" t="s">
        <v>15480</v>
      </c>
      <c r="M1119" t="s">
        <v>307</v>
      </c>
      <c r="N1119" t="s">
        <v>306</v>
      </c>
      <c r="O1119">
        <v>17</v>
      </c>
      <c r="P1119" t="s">
        <v>273</v>
      </c>
      <c r="Q1119">
        <v>0.32</v>
      </c>
      <c r="S1119">
        <v>1</v>
      </c>
      <c r="T1119" s="108">
        <v>0.32</v>
      </c>
      <c r="U1119">
        <v>1</v>
      </c>
      <c r="V1119" t="s">
        <v>270</v>
      </c>
      <c r="W1119" t="s">
        <v>167</v>
      </c>
      <c r="X1119">
        <v>1</v>
      </c>
      <c r="Y1119">
        <v>0</v>
      </c>
      <c r="Z1119">
        <v>0</v>
      </c>
      <c r="AA1119">
        <v>1</v>
      </c>
      <c r="AB1119">
        <v>0</v>
      </c>
      <c r="AC1119">
        <v>0</v>
      </c>
      <c r="AD1119">
        <v>0</v>
      </c>
      <c r="AE1119">
        <v>0</v>
      </c>
    </row>
    <row r="1120" spans="1:31" x14ac:dyDescent="0.3">
      <c r="A1120" t="s">
        <v>306</v>
      </c>
      <c r="B1120" t="s">
        <v>15478</v>
      </c>
      <c r="C1120" t="s">
        <v>274</v>
      </c>
      <c r="D1120" t="s">
        <v>15479</v>
      </c>
      <c r="E1120" t="s">
        <v>11935</v>
      </c>
      <c r="F1120" t="s">
        <v>5710</v>
      </c>
      <c r="G1120" t="s">
        <v>334</v>
      </c>
      <c r="I1120" t="s">
        <v>330</v>
      </c>
      <c r="J1120" t="s">
        <v>266</v>
      </c>
      <c r="K1120" t="s">
        <v>5711</v>
      </c>
      <c r="L1120" t="s">
        <v>15480</v>
      </c>
      <c r="M1120" t="s">
        <v>305</v>
      </c>
      <c r="N1120" t="s">
        <v>306</v>
      </c>
      <c r="O1120">
        <v>1</v>
      </c>
      <c r="P1120" t="s">
        <v>266</v>
      </c>
      <c r="Q1120">
        <v>0.48</v>
      </c>
      <c r="S1120">
        <v>1</v>
      </c>
      <c r="T1120" s="108">
        <v>0.48</v>
      </c>
      <c r="U1120">
        <v>1</v>
      </c>
      <c r="V1120" t="s">
        <v>270</v>
      </c>
      <c r="W1120" t="s">
        <v>167</v>
      </c>
      <c r="X1120">
        <v>1</v>
      </c>
      <c r="Y1120">
        <v>0</v>
      </c>
      <c r="Z1120">
        <v>1</v>
      </c>
      <c r="AA1120">
        <v>0</v>
      </c>
      <c r="AB1120">
        <v>0</v>
      </c>
      <c r="AC1120">
        <v>0</v>
      </c>
      <c r="AD1120">
        <v>0</v>
      </c>
      <c r="AE1120">
        <v>0</v>
      </c>
    </row>
    <row r="1121" spans="1:31" x14ac:dyDescent="0.3">
      <c r="A1121" t="s">
        <v>306</v>
      </c>
      <c r="B1121" t="s">
        <v>15478</v>
      </c>
      <c r="C1121" t="s">
        <v>274</v>
      </c>
      <c r="D1121" t="s">
        <v>15479</v>
      </c>
      <c r="E1121" t="s">
        <v>11935</v>
      </c>
      <c r="F1121" t="s">
        <v>5710</v>
      </c>
      <c r="G1121" t="s">
        <v>334</v>
      </c>
      <c r="I1121" t="s">
        <v>330</v>
      </c>
      <c r="J1121" t="s">
        <v>266</v>
      </c>
      <c r="K1121" t="s">
        <v>5711</v>
      </c>
      <c r="L1121" t="s">
        <v>15480</v>
      </c>
      <c r="M1121" t="s">
        <v>307</v>
      </c>
      <c r="N1121" t="s">
        <v>306</v>
      </c>
      <c r="O1121">
        <v>2</v>
      </c>
      <c r="P1121" t="s">
        <v>288</v>
      </c>
      <c r="Q1121">
        <v>0.48</v>
      </c>
      <c r="S1121">
        <v>1</v>
      </c>
      <c r="T1121" s="108">
        <v>0.48</v>
      </c>
      <c r="U1121">
        <v>1</v>
      </c>
      <c r="V1121" t="s">
        <v>270</v>
      </c>
      <c r="W1121" t="s">
        <v>167</v>
      </c>
      <c r="X1121">
        <v>1</v>
      </c>
      <c r="Y1121">
        <v>0</v>
      </c>
      <c r="Z1121">
        <v>0</v>
      </c>
      <c r="AA1121">
        <v>0</v>
      </c>
      <c r="AB1121">
        <v>0</v>
      </c>
      <c r="AC1121">
        <v>1</v>
      </c>
      <c r="AD1121">
        <v>0</v>
      </c>
      <c r="AE1121">
        <v>0</v>
      </c>
    </row>
    <row r="1122" spans="1:31" x14ac:dyDescent="0.3">
      <c r="A1122" t="s">
        <v>306</v>
      </c>
      <c r="B1122" t="s">
        <v>6631</v>
      </c>
      <c r="C1122" t="s">
        <v>274</v>
      </c>
      <c r="D1122" t="s">
        <v>6632</v>
      </c>
      <c r="E1122" t="s">
        <v>16551</v>
      </c>
      <c r="F1122" t="s">
        <v>442</v>
      </c>
      <c r="G1122" t="s">
        <v>2304</v>
      </c>
      <c r="I1122" t="s">
        <v>265</v>
      </c>
      <c r="J1122" t="s">
        <v>266</v>
      </c>
      <c r="K1122" t="s">
        <v>17805</v>
      </c>
      <c r="L1122" t="s">
        <v>6633</v>
      </c>
      <c r="M1122" t="s">
        <v>307</v>
      </c>
      <c r="N1122" t="s">
        <v>306</v>
      </c>
      <c r="O1122">
        <v>17</v>
      </c>
      <c r="P1122" t="s">
        <v>273</v>
      </c>
      <c r="Q1122">
        <v>0.48</v>
      </c>
      <c r="S1122">
        <v>3</v>
      </c>
      <c r="T1122" s="108">
        <v>1.44</v>
      </c>
      <c r="U1122">
        <v>1</v>
      </c>
      <c r="V1122" t="s">
        <v>270</v>
      </c>
      <c r="W1122" t="s">
        <v>167</v>
      </c>
      <c r="X1122">
        <v>3</v>
      </c>
      <c r="Y1122">
        <v>0</v>
      </c>
      <c r="Z1122">
        <v>0</v>
      </c>
      <c r="AA1122">
        <v>0</v>
      </c>
      <c r="AB1122">
        <v>0</v>
      </c>
      <c r="AC1122">
        <v>3</v>
      </c>
      <c r="AD1122">
        <v>0</v>
      </c>
      <c r="AE1122">
        <v>0</v>
      </c>
    </row>
    <row r="1123" spans="1:31" x14ac:dyDescent="0.3">
      <c r="A1123" t="s">
        <v>306</v>
      </c>
      <c r="B1123" t="s">
        <v>6631</v>
      </c>
      <c r="C1123" t="s">
        <v>274</v>
      </c>
      <c r="D1123" t="s">
        <v>6632</v>
      </c>
      <c r="E1123" t="s">
        <v>16551</v>
      </c>
      <c r="F1123" t="s">
        <v>442</v>
      </c>
      <c r="G1123" t="s">
        <v>2304</v>
      </c>
      <c r="I1123" t="s">
        <v>265</v>
      </c>
      <c r="J1123" t="s">
        <v>266</v>
      </c>
      <c r="K1123" t="s">
        <v>17805</v>
      </c>
      <c r="L1123" t="s">
        <v>6633</v>
      </c>
      <c r="M1123" t="s">
        <v>307</v>
      </c>
      <c r="N1123" t="s">
        <v>306</v>
      </c>
      <c r="O1123">
        <v>2</v>
      </c>
      <c r="P1123" t="s">
        <v>288</v>
      </c>
      <c r="Q1123">
        <v>0.48</v>
      </c>
      <c r="S1123">
        <v>2</v>
      </c>
      <c r="T1123" s="108">
        <v>0.96</v>
      </c>
      <c r="U1123">
        <v>1</v>
      </c>
      <c r="V1123" t="s">
        <v>270</v>
      </c>
      <c r="W1123" t="s">
        <v>167</v>
      </c>
      <c r="X1123">
        <v>2</v>
      </c>
      <c r="Y1123">
        <v>0</v>
      </c>
      <c r="Z1123">
        <v>0</v>
      </c>
      <c r="AA1123">
        <v>2</v>
      </c>
      <c r="AB1123">
        <v>0</v>
      </c>
      <c r="AC1123">
        <v>0</v>
      </c>
      <c r="AD1123">
        <v>0</v>
      </c>
      <c r="AE1123">
        <v>0</v>
      </c>
    </row>
    <row r="1124" spans="1:31" x14ac:dyDescent="0.3">
      <c r="A1124" t="s">
        <v>306</v>
      </c>
      <c r="B1124" t="s">
        <v>7353</v>
      </c>
      <c r="C1124" t="s">
        <v>274</v>
      </c>
      <c r="D1124" t="s">
        <v>7354</v>
      </c>
      <c r="E1124" t="s">
        <v>11949</v>
      </c>
      <c r="F1124" t="s">
        <v>7355</v>
      </c>
      <c r="G1124" t="s">
        <v>334</v>
      </c>
      <c r="I1124" t="s">
        <v>330</v>
      </c>
      <c r="J1124" t="s">
        <v>266</v>
      </c>
      <c r="K1124" t="s">
        <v>7356</v>
      </c>
      <c r="L1124" t="s">
        <v>3282</v>
      </c>
      <c r="M1124" t="s">
        <v>305</v>
      </c>
      <c r="N1124" t="s">
        <v>306</v>
      </c>
      <c r="O1124">
        <v>1</v>
      </c>
      <c r="P1124" t="s">
        <v>282</v>
      </c>
      <c r="Q1124">
        <v>2</v>
      </c>
      <c r="S1124">
        <v>2</v>
      </c>
      <c r="T1124" s="108">
        <v>4</v>
      </c>
      <c r="U1124">
        <v>1</v>
      </c>
      <c r="V1124" t="s">
        <v>270</v>
      </c>
      <c r="W1124" t="s">
        <v>167</v>
      </c>
      <c r="X1124">
        <v>1</v>
      </c>
      <c r="Y1124">
        <v>1</v>
      </c>
      <c r="Z1124">
        <v>0</v>
      </c>
      <c r="AA1124">
        <v>0</v>
      </c>
      <c r="AB1124">
        <v>0</v>
      </c>
      <c r="AC1124">
        <v>1</v>
      </c>
      <c r="AD1124">
        <v>0</v>
      </c>
      <c r="AE1124">
        <v>0</v>
      </c>
    </row>
    <row r="1125" spans="1:31" x14ac:dyDescent="0.3">
      <c r="A1125" t="s">
        <v>306</v>
      </c>
      <c r="B1125" t="s">
        <v>7353</v>
      </c>
      <c r="C1125" t="s">
        <v>274</v>
      </c>
      <c r="D1125" t="s">
        <v>7354</v>
      </c>
      <c r="E1125" t="s">
        <v>11949</v>
      </c>
      <c r="F1125" t="s">
        <v>7355</v>
      </c>
      <c r="G1125" t="s">
        <v>334</v>
      </c>
      <c r="I1125" t="s">
        <v>330</v>
      </c>
      <c r="J1125" t="s">
        <v>266</v>
      </c>
      <c r="K1125" t="s">
        <v>7356</v>
      </c>
      <c r="L1125" t="s">
        <v>3282</v>
      </c>
      <c r="M1125" t="s">
        <v>307</v>
      </c>
      <c r="N1125" t="s">
        <v>306</v>
      </c>
      <c r="O1125">
        <v>2</v>
      </c>
      <c r="P1125" t="s">
        <v>272</v>
      </c>
      <c r="Q1125">
        <v>2</v>
      </c>
      <c r="S1125">
        <v>1</v>
      </c>
      <c r="T1125" s="108">
        <v>2</v>
      </c>
      <c r="U1125">
        <v>1</v>
      </c>
      <c r="V1125" t="s">
        <v>270</v>
      </c>
      <c r="W1125" t="s">
        <v>167</v>
      </c>
      <c r="X1125">
        <v>1</v>
      </c>
      <c r="Y1125">
        <v>0</v>
      </c>
      <c r="Z1125">
        <v>1</v>
      </c>
      <c r="AA1125">
        <v>0</v>
      </c>
      <c r="AB1125">
        <v>0</v>
      </c>
      <c r="AC1125">
        <v>0</v>
      </c>
      <c r="AD1125">
        <v>0</v>
      </c>
      <c r="AE1125">
        <v>0</v>
      </c>
    </row>
    <row r="1126" spans="1:31" x14ac:dyDescent="0.3">
      <c r="A1126" t="s">
        <v>306</v>
      </c>
      <c r="B1126" t="s">
        <v>11593</v>
      </c>
      <c r="C1126" t="s">
        <v>274</v>
      </c>
      <c r="D1126" t="s">
        <v>17689</v>
      </c>
      <c r="E1126" t="s">
        <v>11951</v>
      </c>
      <c r="F1126" t="s">
        <v>7365</v>
      </c>
      <c r="G1126" t="s">
        <v>334</v>
      </c>
      <c r="I1126" t="s">
        <v>330</v>
      </c>
      <c r="J1126" t="s">
        <v>266</v>
      </c>
      <c r="K1126" t="s">
        <v>7366</v>
      </c>
      <c r="L1126" t="s">
        <v>398</v>
      </c>
      <c r="M1126" t="s">
        <v>307</v>
      </c>
      <c r="N1126" t="s">
        <v>306</v>
      </c>
      <c r="O1126">
        <v>2</v>
      </c>
      <c r="P1126" t="s">
        <v>272</v>
      </c>
      <c r="Q1126">
        <v>1</v>
      </c>
      <c r="S1126">
        <v>1</v>
      </c>
      <c r="T1126" s="108">
        <v>1</v>
      </c>
      <c r="U1126">
        <v>1</v>
      </c>
      <c r="V1126" t="s">
        <v>270</v>
      </c>
      <c r="W1126" t="s">
        <v>167</v>
      </c>
      <c r="X1126">
        <v>1</v>
      </c>
      <c r="Y1126">
        <v>0</v>
      </c>
      <c r="Z1126">
        <v>0</v>
      </c>
      <c r="AA1126">
        <v>1</v>
      </c>
      <c r="AB1126">
        <v>0</v>
      </c>
      <c r="AC1126">
        <v>0</v>
      </c>
      <c r="AD1126">
        <v>0</v>
      </c>
      <c r="AE1126">
        <v>0</v>
      </c>
    </row>
    <row r="1127" spans="1:31" x14ac:dyDescent="0.3">
      <c r="A1127" t="s">
        <v>306</v>
      </c>
      <c r="B1127" t="s">
        <v>7364</v>
      </c>
      <c r="C1127" t="s">
        <v>274</v>
      </c>
      <c r="D1127" t="s">
        <v>17689</v>
      </c>
      <c r="E1127" t="s">
        <v>11951</v>
      </c>
      <c r="F1127" t="s">
        <v>7365</v>
      </c>
      <c r="G1127" t="s">
        <v>334</v>
      </c>
      <c r="I1127" t="s">
        <v>330</v>
      </c>
      <c r="J1127" t="s">
        <v>266</v>
      </c>
      <c r="K1127" t="s">
        <v>7366</v>
      </c>
      <c r="L1127" t="s">
        <v>398</v>
      </c>
      <c r="M1127" t="s">
        <v>305</v>
      </c>
      <c r="N1127" t="s">
        <v>306</v>
      </c>
      <c r="O1127">
        <v>1</v>
      </c>
      <c r="P1127" t="s">
        <v>266</v>
      </c>
      <c r="Q1127">
        <v>0.48</v>
      </c>
      <c r="S1127">
        <v>1</v>
      </c>
      <c r="T1127" s="108">
        <v>0.48</v>
      </c>
      <c r="U1127">
        <v>1</v>
      </c>
      <c r="V1127" t="s">
        <v>270</v>
      </c>
      <c r="W1127" t="s">
        <v>167</v>
      </c>
      <c r="X1127">
        <v>1</v>
      </c>
      <c r="Y1127">
        <v>0</v>
      </c>
      <c r="Z1127">
        <v>1</v>
      </c>
      <c r="AA1127">
        <v>0</v>
      </c>
      <c r="AB1127">
        <v>0</v>
      </c>
      <c r="AC1127">
        <v>0</v>
      </c>
      <c r="AD1127">
        <v>0</v>
      </c>
      <c r="AE1127">
        <v>0</v>
      </c>
    </row>
    <row r="1128" spans="1:31" x14ac:dyDescent="0.3">
      <c r="A1128" t="s">
        <v>306</v>
      </c>
      <c r="B1128" t="s">
        <v>10263</v>
      </c>
      <c r="C1128" t="s">
        <v>274</v>
      </c>
      <c r="D1128" t="s">
        <v>16722</v>
      </c>
      <c r="E1128" t="s">
        <v>11948</v>
      </c>
      <c r="F1128" t="s">
        <v>7352</v>
      </c>
      <c r="G1128" t="s">
        <v>334</v>
      </c>
      <c r="I1128" t="s">
        <v>330</v>
      </c>
      <c r="J1128" t="s">
        <v>266</v>
      </c>
      <c r="K1128" t="s">
        <v>7332</v>
      </c>
      <c r="L1128" t="s">
        <v>2306</v>
      </c>
      <c r="M1128" t="s">
        <v>307</v>
      </c>
      <c r="N1128" t="s">
        <v>306</v>
      </c>
      <c r="O1128">
        <v>20</v>
      </c>
      <c r="P1128" t="s">
        <v>425</v>
      </c>
      <c r="Q1128">
        <v>0.32</v>
      </c>
      <c r="S1128">
        <v>1</v>
      </c>
      <c r="T1128" s="108">
        <v>0.32</v>
      </c>
      <c r="U1128">
        <v>1</v>
      </c>
      <c r="V1128" t="s">
        <v>270</v>
      </c>
      <c r="W1128" t="s">
        <v>167</v>
      </c>
      <c r="X1128">
        <v>1</v>
      </c>
      <c r="Y1128">
        <v>0</v>
      </c>
      <c r="Z1128">
        <v>0</v>
      </c>
      <c r="AA1128">
        <v>1</v>
      </c>
      <c r="AB1128">
        <v>0</v>
      </c>
      <c r="AC1128">
        <v>0</v>
      </c>
      <c r="AD1128">
        <v>0</v>
      </c>
      <c r="AE1128">
        <v>0</v>
      </c>
    </row>
    <row r="1129" spans="1:31" x14ac:dyDescent="0.3">
      <c r="A1129" t="s">
        <v>306</v>
      </c>
      <c r="B1129" t="s">
        <v>10691</v>
      </c>
      <c r="C1129" t="s">
        <v>274</v>
      </c>
      <c r="D1129" t="s">
        <v>10692</v>
      </c>
      <c r="E1129" t="s">
        <v>11948</v>
      </c>
      <c r="F1129" t="s">
        <v>7352</v>
      </c>
      <c r="G1129" t="s">
        <v>334</v>
      </c>
      <c r="I1129" t="s">
        <v>330</v>
      </c>
      <c r="J1129" t="s">
        <v>266</v>
      </c>
      <c r="K1129" t="s">
        <v>7332</v>
      </c>
      <c r="L1129" t="s">
        <v>2306</v>
      </c>
      <c r="M1129" t="s">
        <v>307</v>
      </c>
      <c r="N1129" t="s">
        <v>306</v>
      </c>
      <c r="O1129">
        <v>2</v>
      </c>
      <c r="P1129" t="s">
        <v>272</v>
      </c>
      <c r="Q1129">
        <v>2</v>
      </c>
      <c r="S1129">
        <v>2</v>
      </c>
      <c r="T1129" s="108">
        <v>4</v>
      </c>
      <c r="U1129">
        <v>1</v>
      </c>
      <c r="V1129" t="s">
        <v>270</v>
      </c>
      <c r="W1129" t="s">
        <v>167</v>
      </c>
      <c r="X1129">
        <v>1</v>
      </c>
      <c r="Y1129">
        <v>0</v>
      </c>
      <c r="Z1129">
        <v>1</v>
      </c>
      <c r="AA1129">
        <v>0</v>
      </c>
      <c r="AB1129">
        <v>0</v>
      </c>
      <c r="AC1129">
        <v>1</v>
      </c>
      <c r="AD1129">
        <v>0</v>
      </c>
      <c r="AE1129">
        <v>0</v>
      </c>
    </row>
    <row r="1130" spans="1:31" x14ac:dyDescent="0.3">
      <c r="A1130" t="s">
        <v>306</v>
      </c>
      <c r="B1130" t="s">
        <v>11880</v>
      </c>
      <c r="C1130" t="s">
        <v>274</v>
      </c>
      <c r="D1130" t="s">
        <v>16723</v>
      </c>
      <c r="E1130" t="s">
        <v>11944</v>
      </c>
      <c r="F1130" t="s">
        <v>9353</v>
      </c>
      <c r="G1130" t="s">
        <v>334</v>
      </c>
      <c r="I1130" t="s">
        <v>330</v>
      </c>
      <c r="J1130" t="s">
        <v>266</v>
      </c>
      <c r="K1130" t="s">
        <v>7332</v>
      </c>
      <c r="L1130" t="s">
        <v>2306</v>
      </c>
      <c r="M1130" t="s">
        <v>307</v>
      </c>
      <c r="N1130" t="s">
        <v>306</v>
      </c>
      <c r="O1130">
        <v>20</v>
      </c>
      <c r="P1130" t="s">
        <v>425</v>
      </c>
      <c r="Q1130">
        <v>0.48</v>
      </c>
      <c r="S1130">
        <v>1</v>
      </c>
      <c r="T1130" s="108">
        <v>0.48</v>
      </c>
      <c r="U1130">
        <v>1</v>
      </c>
      <c r="V1130" t="s">
        <v>270</v>
      </c>
      <c r="W1130" t="s">
        <v>167</v>
      </c>
      <c r="X1130">
        <v>1</v>
      </c>
      <c r="Y1130">
        <v>1</v>
      </c>
      <c r="Z1130">
        <v>0</v>
      </c>
      <c r="AA1130">
        <v>0</v>
      </c>
      <c r="AB1130">
        <v>0</v>
      </c>
      <c r="AC1130">
        <v>0</v>
      </c>
      <c r="AD1130">
        <v>0</v>
      </c>
      <c r="AE1130">
        <v>0</v>
      </c>
    </row>
    <row r="1131" spans="1:31" x14ac:dyDescent="0.3">
      <c r="A1131" t="s">
        <v>306</v>
      </c>
      <c r="B1131" t="s">
        <v>7351</v>
      </c>
      <c r="C1131" t="s">
        <v>274</v>
      </c>
      <c r="D1131" t="s">
        <v>10693</v>
      </c>
      <c r="E1131" t="s">
        <v>11948</v>
      </c>
      <c r="F1131" t="s">
        <v>7352</v>
      </c>
      <c r="G1131" t="s">
        <v>334</v>
      </c>
      <c r="I1131" t="s">
        <v>330</v>
      </c>
      <c r="J1131" t="s">
        <v>266</v>
      </c>
      <c r="K1131" t="s">
        <v>7332</v>
      </c>
      <c r="L1131" t="s">
        <v>385</v>
      </c>
      <c r="M1131" t="s">
        <v>305</v>
      </c>
      <c r="N1131" t="s">
        <v>306</v>
      </c>
      <c r="O1131">
        <v>1</v>
      </c>
      <c r="P1131" t="s">
        <v>282</v>
      </c>
      <c r="Q1131">
        <v>2</v>
      </c>
      <c r="S1131">
        <v>3</v>
      </c>
      <c r="T1131" s="108">
        <v>6</v>
      </c>
      <c r="U1131">
        <v>1</v>
      </c>
      <c r="V1131" t="s">
        <v>270</v>
      </c>
      <c r="W1131" t="s">
        <v>167</v>
      </c>
      <c r="X1131">
        <v>1</v>
      </c>
      <c r="Y1131">
        <v>1</v>
      </c>
      <c r="Z1131">
        <v>0</v>
      </c>
      <c r="AA1131">
        <v>1</v>
      </c>
      <c r="AB1131">
        <v>0</v>
      </c>
      <c r="AC1131">
        <v>1</v>
      </c>
      <c r="AD1131">
        <v>0</v>
      </c>
      <c r="AE1131">
        <v>0</v>
      </c>
    </row>
    <row r="1132" spans="1:31" x14ac:dyDescent="0.3">
      <c r="A1132" t="s">
        <v>306</v>
      </c>
      <c r="B1132" t="s">
        <v>7333</v>
      </c>
      <c r="C1132" t="s">
        <v>294</v>
      </c>
      <c r="D1132" t="s">
        <v>17902</v>
      </c>
      <c r="E1132" t="s">
        <v>11946</v>
      </c>
      <c r="F1132" t="s">
        <v>7340</v>
      </c>
      <c r="G1132" t="s">
        <v>334</v>
      </c>
      <c r="I1132" t="s">
        <v>330</v>
      </c>
      <c r="J1132" t="s">
        <v>266</v>
      </c>
      <c r="K1132" t="s">
        <v>7341</v>
      </c>
      <c r="L1132" t="s">
        <v>7337</v>
      </c>
      <c r="M1132" t="s">
        <v>307</v>
      </c>
      <c r="N1132" t="s">
        <v>306</v>
      </c>
      <c r="O1132">
        <v>20</v>
      </c>
      <c r="P1132" t="s">
        <v>425</v>
      </c>
      <c r="Q1132">
        <v>0.32</v>
      </c>
      <c r="S1132">
        <v>6</v>
      </c>
      <c r="T1132" s="108">
        <v>1.92</v>
      </c>
      <c r="U1132">
        <v>1</v>
      </c>
      <c r="V1132" t="s">
        <v>270</v>
      </c>
      <c r="W1132" t="s">
        <v>167</v>
      </c>
      <c r="X1132">
        <v>3</v>
      </c>
      <c r="Y1132">
        <v>3</v>
      </c>
      <c r="Z1132">
        <v>0</v>
      </c>
      <c r="AA1132">
        <v>0</v>
      </c>
      <c r="AB1132">
        <v>3</v>
      </c>
      <c r="AC1132">
        <v>0</v>
      </c>
      <c r="AD1132">
        <v>0</v>
      </c>
      <c r="AE1132">
        <v>0</v>
      </c>
    </row>
    <row r="1133" spans="1:31" x14ac:dyDescent="0.3">
      <c r="A1133" t="s">
        <v>306</v>
      </c>
      <c r="B1133" t="s">
        <v>7333</v>
      </c>
      <c r="C1133" t="s">
        <v>302</v>
      </c>
      <c r="D1133" t="s">
        <v>17903</v>
      </c>
      <c r="E1133" t="s">
        <v>11946</v>
      </c>
      <c r="F1133" t="s">
        <v>7340</v>
      </c>
      <c r="G1133" t="s">
        <v>334</v>
      </c>
      <c r="I1133" t="s">
        <v>330</v>
      </c>
      <c r="J1133" t="s">
        <v>266</v>
      </c>
      <c r="K1133" t="s">
        <v>7341</v>
      </c>
      <c r="L1133" t="s">
        <v>7337</v>
      </c>
      <c r="M1133" t="s">
        <v>307</v>
      </c>
      <c r="N1133" t="s">
        <v>306</v>
      </c>
      <c r="O1133">
        <v>20</v>
      </c>
      <c r="P1133" t="s">
        <v>425</v>
      </c>
      <c r="Q1133">
        <v>0.32</v>
      </c>
      <c r="S1133">
        <v>6</v>
      </c>
      <c r="T1133" s="108">
        <v>1.92</v>
      </c>
      <c r="U1133">
        <v>1</v>
      </c>
      <c r="V1133" t="s">
        <v>270</v>
      </c>
      <c r="W1133" t="s">
        <v>167</v>
      </c>
      <c r="X1133">
        <v>3</v>
      </c>
      <c r="Y1133">
        <v>3</v>
      </c>
      <c r="Z1133">
        <v>0</v>
      </c>
      <c r="AA1133">
        <v>0</v>
      </c>
      <c r="AB1133">
        <v>3</v>
      </c>
      <c r="AC1133">
        <v>0</v>
      </c>
      <c r="AD1133">
        <v>0</v>
      </c>
      <c r="AE1133">
        <v>0</v>
      </c>
    </row>
    <row r="1134" spans="1:31" x14ac:dyDescent="0.3">
      <c r="A1134" t="s">
        <v>306</v>
      </c>
      <c r="B1134" t="s">
        <v>5573</v>
      </c>
      <c r="C1134" t="s">
        <v>274</v>
      </c>
      <c r="D1134" t="s">
        <v>3783</v>
      </c>
      <c r="E1134" t="s">
        <v>13586</v>
      </c>
      <c r="F1134" t="s">
        <v>263</v>
      </c>
      <c r="G1134" t="s">
        <v>383</v>
      </c>
      <c r="I1134" t="s">
        <v>265</v>
      </c>
      <c r="J1134" t="s">
        <v>266</v>
      </c>
      <c r="K1134" t="s">
        <v>5574</v>
      </c>
      <c r="L1134" t="s">
        <v>5575</v>
      </c>
      <c r="M1134" t="s">
        <v>305</v>
      </c>
      <c r="N1134" t="s">
        <v>306</v>
      </c>
      <c r="O1134">
        <v>1</v>
      </c>
      <c r="P1134" t="s">
        <v>282</v>
      </c>
      <c r="Q1134">
        <v>4</v>
      </c>
      <c r="S1134">
        <v>5</v>
      </c>
      <c r="T1134" s="108">
        <v>20</v>
      </c>
      <c r="U1134">
        <v>1</v>
      </c>
      <c r="V1134" t="s">
        <v>270</v>
      </c>
      <c r="W1134" t="s">
        <v>167</v>
      </c>
      <c r="X1134">
        <v>1</v>
      </c>
      <c r="Y1134">
        <v>1</v>
      </c>
      <c r="Z1134">
        <v>1</v>
      </c>
      <c r="AA1134">
        <v>1</v>
      </c>
      <c r="AB1134">
        <v>1</v>
      </c>
      <c r="AC1134">
        <v>1</v>
      </c>
      <c r="AD1134">
        <v>0</v>
      </c>
      <c r="AE1134">
        <v>0</v>
      </c>
    </row>
    <row r="1135" spans="1:31" x14ac:dyDescent="0.3">
      <c r="A1135" t="s">
        <v>306</v>
      </c>
      <c r="B1135" t="s">
        <v>5573</v>
      </c>
      <c r="C1135" t="s">
        <v>274</v>
      </c>
      <c r="D1135" t="s">
        <v>3783</v>
      </c>
      <c r="E1135" t="s">
        <v>13586</v>
      </c>
      <c r="F1135" t="s">
        <v>263</v>
      </c>
      <c r="G1135" t="s">
        <v>383</v>
      </c>
      <c r="I1135" t="s">
        <v>265</v>
      </c>
      <c r="J1135" t="s">
        <v>266</v>
      </c>
      <c r="K1135" t="s">
        <v>5574</v>
      </c>
      <c r="L1135" t="s">
        <v>5575</v>
      </c>
      <c r="M1135" t="s">
        <v>307</v>
      </c>
      <c r="N1135" t="s">
        <v>306</v>
      </c>
      <c r="O1135">
        <v>2</v>
      </c>
      <c r="P1135" t="s">
        <v>272</v>
      </c>
      <c r="Q1135">
        <v>4</v>
      </c>
      <c r="S1135">
        <v>3</v>
      </c>
      <c r="T1135" s="108">
        <v>12</v>
      </c>
      <c r="U1135">
        <v>1</v>
      </c>
      <c r="V1135" t="s">
        <v>270</v>
      </c>
      <c r="W1135" t="s">
        <v>167</v>
      </c>
      <c r="X1135">
        <v>1</v>
      </c>
      <c r="Y1135">
        <v>1</v>
      </c>
      <c r="Z1135">
        <v>0</v>
      </c>
      <c r="AA1135">
        <v>1</v>
      </c>
      <c r="AB1135">
        <v>0</v>
      </c>
      <c r="AC1135">
        <v>1</v>
      </c>
      <c r="AD1135">
        <v>0</v>
      </c>
      <c r="AE1135">
        <v>0</v>
      </c>
    </row>
    <row r="1136" spans="1:31" x14ac:dyDescent="0.3">
      <c r="A1136" t="s">
        <v>306</v>
      </c>
      <c r="B1136" t="s">
        <v>5573</v>
      </c>
      <c r="C1136" t="s">
        <v>274</v>
      </c>
      <c r="D1136" t="s">
        <v>3783</v>
      </c>
      <c r="E1136" t="s">
        <v>13586</v>
      </c>
      <c r="F1136" t="s">
        <v>263</v>
      </c>
      <c r="G1136" t="s">
        <v>383</v>
      </c>
      <c r="I1136" t="s">
        <v>265</v>
      </c>
      <c r="J1136" t="s">
        <v>266</v>
      </c>
      <c r="K1136" t="s">
        <v>5574</v>
      </c>
      <c r="L1136" t="s">
        <v>5575</v>
      </c>
      <c r="M1136" t="s">
        <v>307</v>
      </c>
      <c r="N1136" t="s">
        <v>306</v>
      </c>
      <c r="O1136">
        <v>20</v>
      </c>
      <c r="P1136" t="s">
        <v>425</v>
      </c>
      <c r="Q1136">
        <v>0.32</v>
      </c>
      <c r="S1136">
        <v>6</v>
      </c>
      <c r="T1136" s="108">
        <v>1.92</v>
      </c>
      <c r="U1136">
        <v>1</v>
      </c>
      <c r="V1136" t="s">
        <v>270</v>
      </c>
      <c r="W1136" t="s">
        <v>167</v>
      </c>
      <c r="X1136">
        <v>3</v>
      </c>
      <c r="Y1136">
        <v>0</v>
      </c>
      <c r="Z1136">
        <v>0</v>
      </c>
      <c r="AA1136">
        <v>3</v>
      </c>
      <c r="AB1136">
        <v>3</v>
      </c>
      <c r="AC1136">
        <v>0</v>
      </c>
      <c r="AD1136">
        <v>0</v>
      </c>
      <c r="AE1136">
        <v>0</v>
      </c>
    </row>
    <row r="1137" spans="1:31" x14ac:dyDescent="0.3">
      <c r="A1137" t="s">
        <v>306</v>
      </c>
      <c r="B1137" t="s">
        <v>5737</v>
      </c>
      <c r="C1137" t="s">
        <v>274</v>
      </c>
      <c r="D1137" t="s">
        <v>5738</v>
      </c>
      <c r="E1137" t="s">
        <v>11936</v>
      </c>
      <c r="F1137" t="s">
        <v>482</v>
      </c>
      <c r="G1137" t="s">
        <v>334</v>
      </c>
      <c r="I1137" t="s">
        <v>330</v>
      </c>
      <c r="J1137" t="s">
        <v>266</v>
      </c>
      <c r="K1137" t="s">
        <v>5739</v>
      </c>
      <c r="L1137" t="s">
        <v>5741</v>
      </c>
      <c r="M1137" t="s">
        <v>307</v>
      </c>
      <c r="N1137" t="s">
        <v>306</v>
      </c>
      <c r="O1137">
        <v>2</v>
      </c>
      <c r="P1137" t="s">
        <v>272</v>
      </c>
      <c r="Q1137">
        <v>2</v>
      </c>
      <c r="S1137">
        <v>1</v>
      </c>
      <c r="T1137" s="108">
        <v>2</v>
      </c>
      <c r="U1137">
        <v>1</v>
      </c>
      <c r="V1137" t="s">
        <v>270</v>
      </c>
      <c r="W1137" t="s">
        <v>167</v>
      </c>
      <c r="X1137">
        <v>1</v>
      </c>
      <c r="Y1137">
        <v>0</v>
      </c>
      <c r="Z1137">
        <v>1</v>
      </c>
      <c r="AA1137">
        <v>0</v>
      </c>
      <c r="AB1137">
        <v>0</v>
      </c>
      <c r="AC1137">
        <v>0</v>
      </c>
      <c r="AD1137">
        <v>0</v>
      </c>
      <c r="AE1137">
        <v>0</v>
      </c>
    </row>
    <row r="1138" spans="1:31" x14ac:dyDescent="0.3">
      <c r="A1138" t="s">
        <v>306</v>
      </c>
      <c r="B1138" t="s">
        <v>5737</v>
      </c>
      <c r="C1138" t="s">
        <v>274</v>
      </c>
      <c r="D1138" t="s">
        <v>5738</v>
      </c>
      <c r="E1138" t="s">
        <v>11936</v>
      </c>
      <c r="F1138" t="s">
        <v>482</v>
      </c>
      <c r="G1138" t="s">
        <v>334</v>
      </c>
      <c r="I1138" t="s">
        <v>330</v>
      </c>
      <c r="J1138" t="s">
        <v>266</v>
      </c>
      <c r="K1138" t="s">
        <v>5739</v>
      </c>
      <c r="L1138" t="s">
        <v>5741</v>
      </c>
      <c r="M1138" t="s">
        <v>307</v>
      </c>
      <c r="N1138" t="s">
        <v>306</v>
      </c>
      <c r="O1138">
        <v>17</v>
      </c>
      <c r="P1138" t="s">
        <v>273</v>
      </c>
      <c r="Q1138">
        <v>0.32</v>
      </c>
      <c r="S1138">
        <v>1</v>
      </c>
      <c r="T1138" s="108">
        <v>0.32</v>
      </c>
      <c r="U1138">
        <v>1</v>
      </c>
      <c r="V1138" t="s">
        <v>270</v>
      </c>
      <c r="W1138" t="s">
        <v>167</v>
      </c>
      <c r="X1138">
        <v>1</v>
      </c>
      <c r="Y1138">
        <v>0</v>
      </c>
      <c r="Z1138">
        <v>0</v>
      </c>
      <c r="AA1138">
        <v>1</v>
      </c>
      <c r="AB1138">
        <v>0</v>
      </c>
      <c r="AC1138">
        <v>0</v>
      </c>
      <c r="AD1138">
        <v>0</v>
      </c>
      <c r="AE1138">
        <v>0</v>
      </c>
    </row>
    <row r="1139" spans="1:31" x14ac:dyDescent="0.3">
      <c r="A1139" t="s">
        <v>306</v>
      </c>
      <c r="B1139" t="s">
        <v>5737</v>
      </c>
      <c r="C1139" t="s">
        <v>262</v>
      </c>
      <c r="D1139" t="s">
        <v>5738</v>
      </c>
      <c r="E1139" t="s">
        <v>11936</v>
      </c>
      <c r="F1139" t="s">
        <v>482</v>
      </c>
      <c r="G1139" t="s">
        <v>334</v>
      </c>
      <c r="I1139" t="s">
        <v>330</v>
      </c>
      <c r="J1139" t="s">
        <v>266</v>
      </c>
      <c r="K1139" t="s">
        <v>5739</v>
      </c>
      <c r="L1139" t="s">
        <v>5740</v>
      </c>
      <c r="M1139" t="s">
        <v>305</v>
      </c>
      <c r="N1139" t="s">
        <v>306</v>
      </c>
      <c r="O1139">
        <v>1</v>
      </c>
      <c r="P1139" t="s">
        <v>282</v>
      </c>
      <c r="Q1139">
        <v>2</v>
      </c>
      <c r="S1139">
        <v>1</v>
      </c>
      <c r="T1139" s="108">
        <v>2</v>
      </c>
      <c r="U1139">
        <v>1</v>
      </c>
      <c r="V1139" t="s">
        <v>270</v>
      </c>
      <c r="W1139" t="s">
        <v>167</v>
      </c>
      <c r="X1139">
        <v>1</v>
      </c>
      <c r="Y1139">
        <v>0</v>
      </c>
      <c r="Z1139">
        <v>1</v>
      </c>
      <c r="AA1139">
        <v>0</v>
      </c>
      <c r="AB1139">
        <v>0</v>
      </c>
      <c r="AC1139">
        <v>0</v>
      </c>
      <c r="AD1139">
        <v>0</v>
      </c>
      <c r="AE1139">
        <v>0</v>
      </c>
    </row>
    <row r="1140" spans="1:31" x14ac:dyDescent="0.3">
      <c r="A1140" t="s">
        <v>306</v>
      </c>
      <c r="B1140" t="s">
        <v>7656</v>
      </c>
      <c r="C1140" t="s">
        <v>1683</v>
      </c>
      <c r="D1140" t="s">
        <v>7979</v>
      </c>
      <c r="E1140" t="s">
        <v>11977</v>
      </c>
      <c r="F1140" t="s">
        <v>7980</v>
      </c>
      <c r="G1140" t="s">
        <v>7659</v>
      </c>
      <c r="I1140" t="s">
        <v>461</v>
      </c>
      <c r="J1140" t="s">
        <v>266</v>
      </c>
      <c r="K1140" t="s">
        <v>7981</v>
      </c>
      <c r="L1140" t="s">
        <v>17450</v>
      </c>
      <c r="M1140" t="s">
        <v>307</v>
      </c>
      <c r="N1140" t="s">
        <v>306</v>
      </c>
      <c r="O1140">
        <v>20</v>
      </c>
      <c r="P1140" t="s">
        <v>425</v>
      </c>
      <c r="Q1140">
        <v>0.32</v>
      </c>
      <c r="S1140">
        <v>3</v>
      </c>
      <c r="T1140" s="108">
        <v>0.96</v>
      </c>
      <c r="U1140">
        <v>1</v>
      </c>
      <c r="V1140" t="s">
        <v>270</v>
      </c>
      <c r="W1140" t="s">
        <v>167</v>
      </c>
      <c r="X1140">
        <v>1</v>
      </c>
      <c r="Y1140">
        <v>1</v>
      </c>
      <c r="Z1140">
        <v>0</v>
      </c>
      <c r="AA1140">
        <v>1</v>
      </c>
      <c r="AB1140">
        <v>0</v>
      </c>
      <c r="AC1140">
        <v>1</v>
      </c>
      <c r="AD1140">
        <v>0</v>
      </c>
      <c r="AE1140">
        <v>0</v>
      </c>
    </row>
    <row r="1141" spans="1:31" x14ac:dyDescent="0.3">
      <c r="A1141" t="s">
        <v>306</v>
      </c>
      <c r="B1141" t="s">
        <v>7656</v>
      </c>
      <c r="C1141" t="s">
        <v>2336</v>
      </c>
      <c r="D1141" t="s">
        <v>7754</v>
      </c>
      <c r="E1141" t="s">
        <v>11974</v>
      </c>
      <c r="F1141" t="s">
        <v>7752</v>
      </c>
      <c r="G1141" t="s">
        <v>7659</v>
      </c>
      <c r="I1141" t="s">
        <v>461</v>
      </c>
      <c r="J1141" t="s">
        <v>266</v>
      </c>
      <c r="K1141" t="s">
        <v>7753</v>
      </c>
      <c r="L1141" t="s">
        <v>17450</v>
      </c>
      <c r="M1141" t="s">
        <v>307</v>
      </c>
      <c r="N1141" t="s">
        <v>306</v>
      </c>
      <c r="O1141">
        <v>20</v>
      </c>
      <c r="P1141" t="s">
        <v>17796</v>
      </c>
      <c r="Q1141">
        <v>2</v>
      </c>
      <c r="S1141">
        <v>3</v>
      </c>
      <c r="T1141" s="108">
        <v>6</v>
      </c>
      <c r="U1141">
        <v>1</v>
      </c>
      <c r="V1141" t="s">
        <v>270</v>
      </c>
      <c r="W1141" t="s">
        <v>167</v>
      </c>
      <c r="X1141">
        <v>1</v>
      </c>
      <c r="Y1141">
        <v>1</v>
      </c>
      <c r="Z1141">
        <v>0</v>
      </c>
      <c r="AA1141">
        <v>1</v>
      </c>
      <c r="AB1141">
        <v>0</v>
      </c>
      <c r="AC1141">
        <v>1</v>
      </c>
      <c r="AD1141">
        <v>0</v>
      </c>
      <c r="AE1141">
        <v>0</v>
      </c>
    </row>
    <row r="1142" spans="1:31" x14ac:dyDescent="0.3">
      <c r="A1142" t="s">
        <v>306</v>
      </c>
      <c r="B1142" t="s">
        <v>7656</v>
      </c>
      <c r="C1142" t="s">
        <v>2336</v>
      </c>
      <c r="D1142" t="s">
        <v>7754</v>
      </c>
      <c r="E1142" t="s">
        <v>11974</v>
      </c>
      <c r="F1142" t="s">
        <v>7752</v>
      </c>
      <c r="G1142" t="s">
        <v>7659</v>
      </c>
      <c r="I1142" t="s">
        <v>461</v>
      </c>
      <c r="J1142" t="s">
        <v>266</v>
      </c>
      <c r="K1142" t="s">
        <v>7753</v>
      </c>
      <c r="L1142" t="s">
        <v>17450</v>
      </c>
      <c r="M1142" t="s">
        <v>307</v>
      </c>
      <c r="N1142" t="s">
        <v>306</v>
      </c>
      <c r="O1142">
        <v>20</v>
      </c>
      <c r="P1142" t="s">
        <v>425</v>
      </c>
      <c r="Q1142">
        <v>0.32</v>
      </c>
      <c r="S1142">
        <v>6</v>
      </c>
      <c r="T1142" s="108">
        <v>1.92</v>
      </c>
      <c r="U1142">
        <v>1</v>
      </c>
      <c r="V1142" t="s">
        <v>270</v>
      </c>
      <c r="W1142" t="s">
        <v>167</v>
      </c>
      <c r="X1142">
        <v>2</v>
      </c>
      <c r="Y1142">
        <v>2</v>
      </c>
      <c r="Z1142">
        <v>0</v>
      </c>
      <c r="AA1142">
        <v>2</v>
      </c>
      <c r="AB1142">
        <v>0</v>
      </c>
      <c r="AC1142">
        <v>2</v>
      </c>
      <c r="AD1142">
        <v>0</v>
      </c>
      <c r="AE1142">
        <v>0</v>
      </c>
    </row>
    <row r="1143" spans="1:31" x14ac:dyDescent="0.3">
      <c r="A1143" t="s">
        <v>306</v>
      </c>
      <c r="B1143" t="s">
        <v>7656</v>
      </c>
      <c r="C1143" t="s">
        <v>3620</v>
      </c>
      <c r="D1143" t="s">
        <v>7662</v>
      </c>
      <c r="E1143" t="s">
        <v>11973</v>
      </c>
      <c r="F1143" t="s">
        <v>7658</v>
      </c>
      <c r="G1143" t="s">
        <v>7659</v>
      </c>
      <c r="I1143" t="s">
        <v>461</v>
      </c>
      <c r="J1143" t="s">
        <v>266</v>
      </c>
      <c r="K1143" t="s">
        <v>7660</v>
      </c>
      <c r="L1143" t="s">
        <v>17450</v>
      </c>
      <c r="M1143" t="s">
        <v>307</v>
      </c>
      <c r="N1143" t="s">
        <v>306</v>
      </c>
      <c r="O1143">
        <v>20</v>
      </c>
      <c r="P1143" t="s">
        <v>17796</v>
      </c>
      <c r="Q1143">
        <v>2</v>
      </c>
      <c r="S1143">
        <v>5</v>
      </c>
      <c r="T1143" s="108">
        <v>10</v>
      </c>
      <c r="U1143">
        <v>1</v>
      </c>
      <c r="V1143" t="s">
        <v>270</v>
      </c>
      <c r="W1143" t="s">
        <v>167</v>
      </c>
      <c r="X1143">
        <v>1</v>
      </c>
      <c r="Y1143">
        <v>1</v>
      </c>
      <c r="Z1143">
        <v>1</v>
      </c>
      <c r="AA1143">
        <v>1</v>
      </c>
      <c r="AB1143">
        <v>1</v>
      </c>
      <c r="AC1143">
        <v>1</v>
      </c>
      <c r="AD1143">
        <v>0</v>
      </c>
      <c r="AE1143">
        <v>0</v>
      </c>
    </row>
    <row r="1144" spans="1:31" x14ac:dyDescent="0.3">
      <c r="A1144" t="s">
        <v>306</v>
      </c>
      <c r="B1144" t="s">
        <v>7656</v>
      </c>
      <c r="C1144" t="s">
        <v>262</v>
      </c>
      <c r="D1144" t="s">
        <v>8002</v>
      </c>
      <c r="E1144" t="s">
        <v>11978</v>
      </c>
      <c r="F1144" t="s">
        <v>8003</v>
      </c>
      <c r="G1144" t="s">
        <v>7659</v>
      </c>
      <c r="I1144" t="s">
        <v>461</v>
      </c>
      <c r="J1144" t="s">
        <v>266</v>
      </c>
      <c r="K1144" t="s">
        <v>7981</v>
      </c>
      <c r="L1144" t="s">
        <v>17450</v>
      </c>
      <c r="M1144" t="s">
        <v>307</v>
      </c>
      <c r="N1144" t="s">
        <v>306</v>
      </c>
      <c r="O1144">
        <v>20</v>
      </c>
      <c r="P1144" t="s">
        <v>425</v>
      </c>
      <c r="Q1144">
        <v>0.32</v>
      </c>
      <c r="S1144">
        <v>6</v>
      </c>
      <c r="T1144" s="108">
        <v>1.92</v>
      </c>
      <c r="U1144">
        <v>1</v>
      </c>
      <c r="V1144" t="s">
        <v>270</v>
      </c>
      <c r="W1144" t="s">
        <v>167</v>
      </c>
      <c r="X1144">
        <v>2</v>
      </c>
      <c r="Y1144">
        <v>2</v>
      </c>
      <c r="Z1144">
        <v>0</v>
      </c>
      <c r="AA1144">
        <v>2</v>
      </c>
      <c r="AB1144">
        <v>0</v>
      </c>
      <c r="AC1144">
        <v>2</v>
      </c>
      <c r="AD1144">
        <v>0</v>
      </c>
      <c r="AE1144">
        <v>0</v>
      </c>
    </row>
    <row r="1145" spans="1:31" x14ac:dyDescent="0.3">
      <c r="A1145" t="s">
        <v>306</v>
      </c>
      <c r="B1145" t="s">
        <v>7656</v>
      </c>
      <c r="C1145" t="s">
        <v>262</v>
      </c>
      <c r="D1145" t="s">
        <v>8002</v>
      </c>
      <c r="E1145" t="s">
        <v>11978</v>
      </c>
      <c r="F1145" t="s">
        <v>8003</v>
      </c>
      <c r="G1145" t="s">
        <v>7659</v>
      </c>
      <c r="I1145" t="s">
        <v>461</v>
      </c>
      <c r="J1145" t="s">
        <v>266</v>
      </c>
      <c r="K1145" t="s">
        <v>7981</v>
      </c>
      <c r="L1145" t="s">
        <v>17450</v>
      </c>
      <c r="M1145" t="s">
        <v>305</v>
      </c>
      <c r="N1145" t="s">
        <v>306</v>
      </c>
      <c r="O1145">
        <v>1</v>
      </c>
      <c r="P1145" t="s">
        <v>282</v>
      </c>
      <c r="Q1145">
        <v>4</v>
      </c>
      <c r="S1145">
        <v>4</v>
      </c>
      <c r="T1145" s="108">
        <v>16</v>
      </c>
      <c r="U1145">
        <v>1</v>
      </c>
      <c r="V1145" t="s">
        <v>270</v>
      </c>
      <c r="W1145" t="s">
        <v>167</v>
      </c>
      <c r="X1145">
        <v>1</v>
      </c>
      <c r="Y1145">
        <v>1</v>
      </c>
      <c r="Z1145">
        <v>0</v>
      </c>
      <c r="AA1145">
        <v>1</v>
      </c>
      <c r="AB1145">
        <v>0</v>
      </c>
      <c r="AC1145">
        <v>1</v>
      </c>
      <c r="AD1145">
        <v>1</v>
      </c>
      <c r="AE1145">
        <v>0</v>
      </c>
    </row>
    <row r="1146" spans="1:31" x14ac:dyDescent="0.3">
      <c r="A1146" t="s">
        <v>306</v>
      </c>
      <c r="B1146" t="s">
        <v>7656</v>
      </c>
      <c r="C1146" t="s">
        <v>262</v>
      </c>
      <c r="D1146" t="s">
        <v>8002</v>
      </c>
      <c r="E1146" t="s">
        <v>11978</v>
      </c>
      <c r="F1146" t="s">
        <v>8003</v>
      </c>
      <c r="G1146" t="s">
        <v>7659</v>
      </c>
      <c r="I1146" t="s">
        <v>461</v>
      </c>
      <c r="J1146" t="s">
        <v>266</v>
      </c>
      <c r="K1146" t="s">
        <v>7981</v>
      </c>
      <c r="L1146" t="s">
        <v>17450</v>
      </c>
      <c r="M1146" t="s">
        <v>307</v>
      </c>
      <c r="N1146" t="s">
        <v>306</v>
      </c>
      <c r="O1146">
        <v>2</v>
      </c>
      <c r="P1146" t="s">
        <v>272</v>
      </c>
      <c r="Q1146">
        <v>4</v>
      </c>
      <c r="S1146">
        <v>6</v>
      </c>
      <c r="T1146" s="108">
        <v>24</v>
      </c>
      <c r="U1146">
        <v>1</v>
      </c>
      <c r="V1146" t="s">
        <v>270</v>
      </c>
      <c r="W1146" t="s">
        <v>167</v>
      </c>
      <c r="X1146">
        <v>1</v>
      </c>
      <c r="Y1146">
        <v>1</v>
      </c>
      <c r="Z1146">
        <v>1</v>
      </c>
      <c r="AA1146">
        <v>1</v>
      </c>
      <c r="AB1146">
        <v>1</v>
      </c>
      <c r="AC1146">
        <v>1</v>
      </c>
      <c r="AD1146">
        <v>1</v>
      </c>
      <c r="AE1146">
        <v>0</v>
      </c>
    </row>
    <row r="1147" spans="1:31" x14ac:dyDescent="0.3">
      <c r="A1147" t="s">
        <v>306</v>
      </c>
      <c r="B1147" t="s">
        <v>7656</v>
      </c>
      <c r="C1147" t="s">
        <v>262</v>
      </c>
      <c r="D1147" t="s">
        <v>8002</v>
      </c>
      <c r="E1147" t="s">
        <v>11978</v>
      </c>
      <c r="F1147" t="s">
        <v>8003</v>
      </c>
      <c r="G1147" t="s">
        <v>7659</v>
      </c>
      <c r="I1147" t="s">
        <v>461</v>
      </c>
      <c r="J1147" t="s">
        <v>266</v>
      </c>
      <c r="K1147" t="s">
        <v>7981</v>
      </c>
      <c r="L1147" t="s">
        <v>17450</v>
      </c>
      <c r="M1147" t="s">
        <v>307</v>
      </c>
      <c r="N1147" t="s">
        <v>306</v>
      </c>
      <c r="O1147">
        <v>2</v>
      </c>
      <c r="P1147" t="s">
        <v>272</v>
      </c>
      <c r="Q1147">
        <v>4</v>
      </c>
      <c r="S1147">
        <v>6</v>
      </c>
      <c r="T1147" s="108">
        <v>24</v>
      </c>
      <c r="U1147">
        <v>1</v>
      </c>
      <c r="V1147" t="s">
        <v>270</v>
      </c>
      <c r="W1147" t="s">
        <v>167</v>
      </c>
      <c r="X1147">
        <v>1</v>
      </c>
      <c r="Y1147">
        <v>1</v>
      </c>
      <c r="Z1147">
        <v>1</v>
      </c>
      <c r="AA1147">
        <v>1</v>
      </c>
      <c r="AB1147">
        <v>1</v>
      </c>
      <c r="AC1147">
        <v>1</v>
      </c>
      <c r="AD1147">
        <v>1</v>
      </c>
      <c r="AE1147">
        <v>0</v>
      </c>
    </row>
    <row r="1148" spans="1:31" x14ac:dyDescent="0.3">
      <c r="A1148" t="s">
        <v>306</v>
      </c>
      <c r="B1148" t="s">
        <v>7656</v>
      </c>
      <c r="C1148" t="s">
        <v>808</v>
      </c>
      <c r="D1148" t="s">
        <v>7657</v>
      </c>
      <c r="E1148" t="s">
        <v>11973</v>
      </c>
      <c r="F1148" t="s">
        <v>7658</v>
      </c>
      <c r="G1148" t="s">
        <v>7659</v>
      </c>
      <c r="I1148" t="s">
        <v>461</v>
      </c>
      <c r="J1148" t="s">
        <v>266</v>
      </c>
      <c r="K1148" t="s">
        <v>7660</v>
      </c>
      <c r="L1148" t="s">
        <v>17450</v>
      </c>
      <c r="M1148" t="s">
        <v>305</v>
      </c>
      <c r="N1148" t="s">
        <v>306</v>
      </c>
      <c r="O1148">
        <v>1</v>
      </c>
      <c r="P1148" t="s">
        <v>282</v>
      </c>
      <c r="Q1148">
        <v>3</v>
      </c>
      <c r="S1148">
        <v>2</v>
      </c>
      <c r="T1148" s="108">
        <v>6</v>
      </c>
      <c r="U1148">
        <v>1</v>
      </c>
      <c r="V1148" t="s">
        <v>270</v>
      </c>
      <c r="W1148" t="s">
        <v>167</v>
      </c>
      <c r="X1148">
        <v>1</v>
      </c>
      <c r="Y1148">
        <v>1</v>
      </c>
      <c r="Z1148">
        <v>0</v>
      </c>
      <c r="AA1148">
        <v>0</v>
      </c>
      <c r="AB1148">
        <v>0</v>
      </c>
      <c r="AC1148">
        <v>1</v>
      </c>
      <c r="AD1148">
        <v>0</v>
      </c>
      <c r="AE1148">
        <v>0</v>
      </c>
    </row>
    <row r="1149" spans="1:31" x14ac:dyDescent="0.3">
      <c r="A1149" t="s">
        <v>306</v>
      </c>
      <c r="B1149" t="s">
        <v>7656</v>
      </c>
      <c r="C1149" t="s">
        <v>808</v>
      </c>
      <c r="D1149" t="s">
        <v>7657</v>
      </c>
      <c r="E1149" t="s">
        <v>11973</v>
      </c>
      <c r="F1149" t="s">
        <v>7658</v>
      </c>
      <c r="G1149" t="s">
        <v>7659</v>
      </c>
      <c r="I1149" t="s">
        <v>461</v>
      </c>
      <c r="J1149" t="s">
        <v>266</v>
      </c>
      <c r="K1149" t="s">
        <v>7660</v>
      </c>
      <c r="L1149" t="s">
        <v>17450</v>
      </c>
      <c r="M1149" t="s">
        <v>307</v>
      </c>
      <c r="N1149" t="s">
        <v>306</v>
      </c>
      <c r="O1149">
        <v>2</v>
      </c>
      <c r="P1149" t="s">
        <v>272</v>
      </c>
      <c r="Q1149">
        <v>3</v>
      </c>
      <c r="S1149">
        <v>6</v>
      </c>
      <c r="T1149" s="108">
        <v>18</v>
      </c>
      <c r="U1149">
        <v>1</v>
      </c>
      <c r="V1149" t="s">
        <v>270</v>
      </c>
      <c r="W1149" t="s">
        <v>167</v>
      </c>
      <c r="X1149">
        <v>1</v>
      </c>
      <c r="Y1149">
        <v>1</v>
      </c>
      <c r="Z1149">
        <v>1</v>
      </c>
      <c r="AA1149">
        <v>1</v>
      </c>
      <c r="AB1149">
        <v>1</v>
      </c>
      <c r="AC1149">
        <v>1</v>
      </c>
      <c r="AD1149">
        <v>1</v>
      </c>
      <c r="AE1149">
        <v>0</v>
      </c>
    </row>
    <row r="1150" spans="1:31" x14ac:dyDescent="0.3">
      <c r="A1150" t="s">
        <v>306</v>
      </c>
      <c r="B1150" t="s">
        <v>7656</v>
      </c>
      <c r="C1150" t="s">
        <v>808</v>
      </c>
      <c r="D1150" t="s">
        <v>7657</v>
      </c>
      <c r="E1150" t="s">
        <v>11973</v>
      </c>
      <c r="F1150" t="s">
        <v>7658</v>
      </c>
      <c r="G1150" t="s">
        <v>7659</v>
      </c>
      <c r="I1150" t="s">
        <v>461</v>
      </c>
      <c r="J1150" t="s">
        <v>266</v>
      </c>
      <c r="K1150" t="s">
        <v>7660</v>
      </c>
      <c r="L1150" t="s">
        <v>17450</v>
      </c>
      <c r="M1150" t="s">
        <v>305</v>
      </c>
      <c r="N1150" t="s">
        <v>306</v>
      </c>
      <c r="O1150">
        <v>1</v>
      </c>
      <c r="P1150" t="s">
        <v>282</v>
      </c>
      <c r="Q1150">
        <v>3</v>
      </c>
      <c r="S1150">
        <v>2</v>
      </c>
      <c r="T1150" s="108">
        <v>6</v>
      </c>
      <c r="U1150">
        <v>1</v>
      </c>
      <c r="V1150" t="s">
        <v>270</v>
      </c>
      <c r="W1150" t="s">
        <v>167</v>
      </c>
      <c r="X1150">
        <v>1</v>
      </c>
      <c r="Y1150">
        <v>1</v>
      </c>
      <c r="Z1150">
        <v>0</v>
      </c>
      <c r="AA1150">
        <v>0</v>
      </c>
      <c r="AB1150">
        <v>0</v>
      </c>
      <c r="AC1150">
        <v>1</v>
      </c>
      <c r="AD1150">
        <v>0</v>
      </c>
      <c r="AE1150">
        <v>0</v>
      </c>
    </row>
    <row r="1151" spans="1:31" x14ac:dyDescent="0.3">
      <c r="A1151" t="s">
        <v>306</v>
      </c>
      <c r="B1151" t="s">
        <v>7656</v>
      </c>
      <c r="C1151" t="s">
        <v>808</v>
      </c>
      <c r="D1151" t="s">
        <v>7657</v>
      </c>
      <c r="E1151" t="s">
        <v>11973</v>
      </c>
      <c r="F1151" t="s">
        <v>7658</v>
      </c>
      <c r="G1151" t="s">
        <v>7659</v>
      </c>
      <c r="I1151" t="s">
        <v>461</v>
      </c>
      <c r="J1151" t="s">
        <v>266</v>
      </c>
      <c r="K1151" t="s">
        <v>7660</v>
      </c>
      <c r="L1151" t="s">
        <v>17450</v>
      </c>
      <c r="M1151" t="s">
        <v>307</v>
      </c>
      <c r="N1151" t="s">
        <v>306</v>
      </c>
      <c r="O1151">
        <v>2</v>
      </c>
      <c r="P1151" t="s">
        <v>272</v>
      </c>
      <c r="Q1151">
        <v>4</v>
      </c>
      <c r="S1151">
        <v>6</v>
      </c>
      <c r="T1151" s="108">
        <v>24</v>
      </c>
      <c r="U1151">
        <v>1</v>
      </c>
      <c r="V1151" t="s">
        <v>270</v>
      </c>
      <c r="W1151" t="s">
        <v>167</v>
      </c>
      <c r="X1151">
        <v>1</v>
      </c>
      <c r="Y1151">
        <v>1</v>
      </c>
      <c r="Z1151">
        <v>1</v>
      </c>
      <c r="AA1151">
        <v>1</v>
      </c>
      <c r="AB1151">
        <v>1</v>
      </c>
      <c r="AC1151">
        <v>1</v>
      </c>
      <c r="AD1151">
        <v>1</v>
      </c>
      <c r="AE1151">
        <v>0</v>
      </c>
    </row>
    <row r="1152" spans="1:31" x14ac:dyDescent="0.3">
      <c r="A1152" t="s">
        <v>306</v>
      </c>
      <c r="B1152" t="s">
        <v>7656</v>
      </c>
      <c r="C1152" t="s">
        <v>825</v>
      </c>
      <c r="D1152" t="s">
        <v>7751</v>
      </c>
      <c r="E1152" t="s">
        <v>11974</v>
      </c>
      <c r="F1152" t="s">
        <v>7752</v>
      </c>
      <c r="G1152" t="s">
        <v>7659</v>
      </c>
      <c r="I1152" t="s">
        <v>461</v>
      </c>
      <c r="J1152" t="s">
        <v>266</v>
      </c>
      <c r="K1152" t="s">
        <v>7753</v>
      </c>
      <c r="L1152" t="s">
        <v>17450</v>
      </c>
      <c r="M1152" t="s">
        <v>305</v>
      </c>
      <c r="N1152" t="s">
        <v>306</v>
      </c>
      <c r="O1152">
        <v>1</v>
      </c>
      <c r="P1152" t="s">
        <v>282</v>
      </c>
      <c r="Q1152">
        <v>4</v>
      </c>
      <c r="S1152">
        <v>4</v>
      </c>
      <c r="T1152" s="108">
        <v>16</v>
      </c>
      <c r="U1152">
        <v>1</v>
      </c>
      <c r="V1152" t="s">
        <v>270</v>
      </c>
      <c r="W1152" t="s">
        <v>167</v>
      </c>
      <c r="X1152">
        <v>1</v>
      </c>
      <c r="Y1152">
        <v>1</v>
      </c>
      <c r="Z1152">
        <v>0</v>
      </c>
      <c r="AA1152">
        <v>1</v>
      </c>
      <c r="AB1152">
        <v>0</v>
      </c>
      <c r="AC1152">
        <v>1</v>
      </c>
      <c r="AD1152">
        <v>1</v>
      </c>
      <c r="AE1152">
        <v>0</v>
      </c>
    </row>
    <row r="1153" spans="1:31" x14ac:dyDescent="0.3">
      <c r="A1153" t="s">
        <v>306</v>
      </c>
      <c r="B1153" t="s">
        <v>7656</v>
      </c>
      <c r="C1153" t="s">
        <v>825</v>
      </c>
      <c r="D1153" t="s">
        <v>7751</v>
      </c>
      <c r="E1153" t="s">
        <v>11974</v>
      </c>
      <c r="F1153" t="s">
        <v>7752</v>
      </c>
      <c r="G1153" t="s">
        <v>7659</v>
      </c>
      <c r="I1153" t="s">
        <v>461</v>
      </c>
      <c r="J1153" t="s">
        <v>266</v>
      </c>
      <c r="K1153" t="s">
        <v>7753</v>
      </c>
      <c r="L1153" t="s">
        <v>17450</v>
      </c>
      <c r="M1153" t="s">
        <v>307</v>
      </c>
      <c r="N1153" t="s">
        <v>306</v>
      </c>
      <c r="O1153">
        <v>2</v>
      </c>
      <c r="P1153" t="s">
        <v>272</v>
      </c>
      <c r="Q1153">
        <v>4</v>
      </c>
      <c r="S1153">
        <v>6</v>
      </c>
      <c r="T1153" s="108">
        <v>24</v>
      </c>
      <c r="U1153">
        <v>1</v>
      </c>
      <c r="V1153" t="s">
        <v>270</v>
      </c>
      <c r="W1153" t="s">
        <v>167</v>
      </c>
      <c r="X1153">
        <v>1</v>
      </c>
      <c r="Y1153">
        <v>1</v>
      </c>
      <c r="Z1153">
        <v>1</v>
      </c>
      <c r="AA1153">
        <v>1</v>
      </c>
      <c r="AB1153">
        <v>1</v>
      </c>
      <c r="AC1153">
        <v>1</v>
      </c>
      <c r="AD1153">
        <v>1</v>
      </c>
      <c r="AE1153">
        <v>0</v>
      </c>
    </row>
    <row r="1154" spans="1:31" x14ac:dyDescent="0.3">
      <c r="A1154" t="s">
        <v>306</v>
      </c>
      <c r="B1154" t="s">
        <v>8004</v>
      </c>
      <c r="C1154" t="s">
        <v>274</v>
      </c>
      <c r="D1154" t="s">
        <v>8005</v>
      </c>
      <c r="E1154" t="s">
        <v>11979</v>
      </c>
      <c r="F1154" t="s">
        <v>8006</v>
      </c>
      <c r="G1154" t="s">
        <v>7659</v>
      </c>
      <c r="I1154" t="s">
        <v>461</v>
      </c>
      <c r="J1154" t="s">
        <v>266</v>
      </c>
      <c r="K1154" t="s">
        <v>8007</v>
      </c>
      <c r="L1154" t="s">
        <v>8009</v>
      </c>
      <c r="M1154" t="s">
        <v>307</v>
      </c>
      <c r="N1154" t="s">
        <v>306</v>
      </c>
      <c r="O1154">
        <v>20</v>
      </c>
      <c r="P1154" t="s">
        <v>17796</v>
      </c>
      <c r="Q1154">
        <v>1</v>
      </c>
      <c r="S1154">
        <v>6</v>
      </c>
      <c r="T1154" s="108">
        <v>6</v>
      </c>
      <c r="U1154">
        <v>1</v>
      </c>
      <c r="V1154" t="s">
        <v>270</v>
      </c>
      <c r="W1154" t="s">
        <v>167</v>
      </c>
      <c r="X1154">
        <v>2</v>
      </c>
      <c r="Y1154">
        <v>2</v>
      </c>
      <c r="Z1154">
        <v>0</v>
      </c>
      <c r="AA1154">
        <v>2</v>
      </c>
      <c r="AB1154">
        <v>0</v>
      </c>
      <c r="AC1154">
        <v>2</v>
      </c>
      <c r="AD1154">
        <v>0</v>
      </c>
      <c r="AE1154">
        <v>0</v>
      </c>
    </row>
    <row r="1155" spans="1:31" x14ac:dyDescent="0.3">
      <c r="A1155" t="s">
        <v>306</v>
      </c>
      <c r="B1155" t="s">
        <v>8004</v>
      </c>
      <c r="C1155" t="s">
        <v>294</v>
      </c>
      <c r="D1155" t="s">
        <v>8005</v>
      </c>
      <c r="E1155" t="s">
        <v>11979</v>
      </c>
      <c r="F1155" t="s">
        <v>8006</v>
      </c>
      <c r="G1155" t="s">
        <v>7659</v>
      </c>
      <c r="I1155" t="s">
        <v>461</v>
      </c>
      <c r="J1155" t="s">
        <v>266</v>
      </c>
      <c r="K1155" t="s">
        <v>8007</v>
      </c>
      <c r="L1155" t="s">
        <v>8008</v>
      </c>
      <c r="M1155" t="s">
        <v>307</v>
      </c>
      <c r="N1155" t="s">
        <v>306</v>
      </c>
      <c r="O1155">
        <v>2</v>
      </c>
      <c r="P1155" t="s">
        <v>272</v>
      </c>
      <c r="Q1155">
        <v>4</v>
      </c>
      <c r="S1155">
        <v>2</v>
      </c>
      <c r="T1155" s="108">
        <v>8</v>
      </c>
      <c r="U1155">
        <v>1</v>
      </c>
      <c r="V1155" t="s">
        <v>270</v>
      </c>
      <c r="W1155" t="s">
        <v>167</v>
      </c>
      <c r="X1155">
        <v>1</v>
      </c>
      <c r="Y1155">
        <v>0</v>
      </c>
      <c r="Z1155">
        <v>1</v>
      </c>
      <c r="AA1155">
        <v>0</v>
      </c>
      <c r="AB1155">
        <v>1</v>
      </c>
      <c r="AC1155">
        <v>0</v>
      </c>
      <c r="AD1155">
        <v>0</v>
      </c>
      <c r="AE1155">
        <v>0</v>
      </c>
    </row>
    <row r="1156" spans="1:31" x14ac:dyDescent="0.3">
      <c r="A1156" t="s">
        <v>16721</v>
      </c>
      <c r="B1156" t="s">
        <v>8459</v>
      </c>
      <c r="C1156" t="s">
        <v>262</v>
      </c>
      <c r="D1156" t="s">
        <v>8005</v>
      </c>
      <c r="E1156" t="s">
        <v>17143</v>
      </c>
      <c r="F1156" t="s">
        <v>8006</v>
      </c>
      <c r="G1156" t="s">
        <v>7659</v>
      </c>
      <c r="I1156" t="s">
        <v>461</v>
      </c>
      <c r="J1156" t="s">
        <v>266</v>
      </c>
      <c r="K1156" t="s">
        <v>8007</v>
      </c>
      <c r="L1156" t="s">
        <v>8460</v>
      </c>
      <c r="M1156" t="s">
        <v>3514</v>
      </c>
      <c r="N1156" t="s">
        <v>16721</v>
      </c>
      <c r="O1156">
        <v>3</v>
      </c>
      <c r="P1156" t="s">
        <v>388</v>
      </c>
      <c r="Q1156">
        <v>30</v>
      </c>
      <c r="R1156" t="s">
        <v>389</v>
      </c>
      <c r="S1156">
        <v>0</v>
      </c>
      <c r="T1156" s="108">
        <v>0</v>
      </c>
      <c r="U1156">
        <v>0</v>
      </c>
      <c r="W1156" t="s">
        <v>171</v>
      </c>
      <c r="X1156">
        <v>1</v>
      </c>
      <c r="Y1156">
        <v>0</v>
      </c>
      <c r="Z1156">
        <v>0</v>
      </c>
      <c r="AA1156">
        <v>0</v>
      </c>
      <c r="AB1156">
        <v>0</v>
      </c>
      <c r="AC1156">
        <v>0</v>
      </c>
      <c r="AD1156">
        <v>0</v>
      </c>
      <c r="AE1156">
        <v>0</v>
      </c>
    </row>
    <row r="1157" spans="1:31" x14ac:dyDescent="0.3">
      <c r="A1157" t="s">
        <v>306</v>
      </c>
      <c r="B1157" t="s">
        <v>11670</v>
      </c>
      <c r="C1157" t="s">
        <v>274</v>
      </c>
      <c r="D1157" t="s">
        <v>11671</v>
      </c>
      <c r="E1157" t="s">
        <v>11985</v>
      </c>
      <c r="F1157" t="s">
        <v>11672</v>
      </c>
      <c r="G1157" t="s">
        <v>7659</v>
      </c>
      <c r="I1157" t="s">
        <v>461</v>
      </c>
      <c r="J1157" t="s">
        <v>266</v>
      </c>
      <c r="K1157" t="s">
        <v>11673</v>
      </c>
      <c r="L1157" t="s">
        <v>2778</v>
      </c>
      <c r="M1157" t="s">
        <v>305</v>
      </c>
      <c r="N1157" t="s">
        <v>306</v>
      </c>
      <c r="O1157">
        <v>1</v>
      </c>
      <c r="P1157" t="s">
        <v>282</v>
      </c>
      <c r="Q1157">
        <v>3</v>
      </c>
      <c r="S1157">
        <v>2</v>
      </c>
      <c r="T1157" s="108">
        <v>6</v>
      </c>
      <c r="U1157">
        <v>1</v>
      </c>
      <c r="V1157" t="s">
        <v>270</v>
      </c>
      <c r="W1157" t="s">
        <v>167</v>
      </c>
      <c r="X1157">
        <v>1</v>
      </c>
      <c r="Y1157">
        <v>1</v>
      </c>
      <c r="Z1157">
        <v>0</v>
      </c>
      <c r="AA1157">
        <v>0</v>
      </c>
      <c r="AB1157">
        <v>0</v>
      </c>
      <c r="AC1157">
        <v>1</v>
      </c>
      <c r="AD1157">
        <v>0</v>
      </c>
      <c r="AE1157">
        <v>0</v>
      </c>
    </row>
    <row r="1158" spans="1:31" x14ac:dyDescent="0.3">
      <c r="A1158" t="s">
        <v>306</v>
      </c>
      <c r="B1158" t="s">
        <v>11670</v>
      </c>
      <c r="C1158" t="s">
        <v>274</v>
      </c>
      <c r="D1158" t="s">
        <v>11671</v>
      </c>
      <c r="E1158" t="s">
        <v>11985</v>
      </c>
      <c r="F1158" t="s">
        <v>11672</v>
      </c>
      <c r="G1158" t="s">
        <v>7659</v>
      </c>
      <c r="I1158" t="s">
        <v>461</v>
      </c>
      <c r="J1158" t="s">
        <v>266</v>
      </c>
      <c r="K1158" t="s">
        <v>11673</v>
      </c>
      <c r="L1158" t="s">
        <v>2778</v>
      </c>
      <c r="M1158" t="s">
        <v>307</v>
      </c>
      <c r="N1158" t="s">
        <v>306</v>
      </c>
      <c r="O1158">
        <v>2</v>
      </c>
      <c r="P1158" t="s">
        <v>272</v>
      </c>
      <c r="Q1158">
        <v>4</v>
      </c>
      <c r="S1158">
        <v>1</v>
      </c>
      <c r="T1158" s="108">
        <v>4</v>
      </c>
      <c r="U1158">
        <v>1</v>
      </c>
      <c r="V1158" t="s">
        <v>270</v>
      </c>
      <c r="W1158" t="s">
        <v>167</v>
      </c>
      <c r="X1158">
        <v>1</v>
      </c>
      <c r="Y1158">
        <v>1</v>
      </c>
      <c r="Z1158">
        <v>0</v>
      </c>
      <c r="AA1158">
        <v>0</v>
      </c>
      <c r="AB1158">
        <v>0</v>
      </c>
      <c r="AC1158">
        <v>0</v>
      </c>
      <c r="AD1158">
        <v>0</v>
      </c>
      <c r="AE1158">
        <v>0</v>
      </c>
    </row>
    <row r="1159" spans="1:31" x14ac:dyDescent="0.3">
      <c r="A1159" t="s">
        <v>306</v>
      </c>
      <c r="B1159" t="s">
        <v>7932</v>
      </c>
      <c r="C1159" t="s">
        <v>274</v>
      </c>
      <c r="D1159" t="s">
        <v>7933</v>
      </c>
      <c r="E1159" t="s">
        <v>11975</v>
      </c>
      <c r="F1159" t="s">
        <v>7934</v>
      </c>
      <c r="G1159" t="s">
        <v>7659</v>
      </c>
      <c r="I1159" t="s">
        <v>461</v>
      </c>
      <c r="J1159" t="s">
        <v>266</v>
      </c>
      <c r="K1159" t="s">
        <v>7935</v>
      </c>
      <c r="L1159" t="s">
        <v>7936</v>
      </c>
      <c r="M1159" t="s">
        <v>307</v>
      </c>
      <c r="N1159" t="s">
        <v>306</v>
      </c>
      <c r="O1159">
        <v>2</v>
      </c>
      <c r="P1159" t="s">
        <v>272</v>
      </c>
      <c r="Q1159">
        <v>6</v>
      </c>
      <c r="S1159">
        <v>1</v>
      </c>
      <c r="T1159" s="108">
        <v>6</v>
      </c>
      <c r="U1159">
        <v>1</v>
      </c>
      <c r="V1159" t="s">
        <v>270</v>
      </c>
      <c r="W1159" t="s">
        <v>167</v>
      </c>
      <c r="X1159">
        <v>1</v>
      </c>
      <c r="Y1159">
        <v>0</v>
      </c>
      <c r="Z1159">
        <v>1</v>
      </c>
      <c r="AA1159">
        <v>0</v>
      </c>
      <c r="AB1159">
        <v>0</v>
      </c>
      <c r="AC1159">
        <v>0</v>
      </c>
      <c r="AD1159">
        <v>0</v>
      </c>
      <c r="AE1159">
        <v>0</v>
      </c>
    </row>
    <row r="1160" spans="1:31" x14ac:dyDescent="0.3">
      <c r="A1160" t="s">
        <v>306</v>
      </c>
      <c r="B1160" t="s">
        <v>7932</v>
      </c>
      <c r="C1160" t="s">
        <v>274</v>
      </c>
      <c r="D1160" t="s">
        <v>7933</v>
      </c>
      <c r="E1160" t="s">
        <v>11975</v>
      </c>
      <c r="F1160" t="s">
        <v>7934</v>
      </c>
      <c r="G1160" t="s">
        <v>7659</v>
      </c>
      <c r="I1160" t="s">
        <v>461</v>
      </c>
      <c r="J1160" t="s">
        <v>266</v>
      </c>
      <c r="K1160" t="s">
        <v>7935</v>
      </c>
      <c r="L1160" t="s">
        <v>7936</v>
      </c>
      <c r="M1160" t="s">
        <v>307</v>
      </c>
      <c r="N1160" t="s">
        <v>306</v>
      </c>
      <c r="O1160">
        <v>20</v>
      </c>
      <c r="P1160" t="s">
        <v>17796</v>
      </c>
      <c r="Q1160">
        <v>1</v>
      </c>
      <c r="S1160">
        <v>1</v>
      </c>
      <c r="T1160" s="108">
        <v>1</v>
      </c>
      <c r="U1160">
        <v>1</v>
      </c>
      <c r="V1160" t="s">
        <v>270</v>
      </c>
      <c r="W1160" t="s">
        <v>167</v>
      </c>
      <c r="X1160">
        <v>1</v>
      </c>
      <c r="Y1160">
        <v>0</v>
      </c>
      <c r="Z1160">
        <v>0</v>
      </c>
      <c r="AA1160">
        <v>0</v>
      </c>
      <c r="AB1160">
        <v>1</v>
      </c>
      <c r="AC1160">
        <v>0</v>
      </c>
      <c r="AD1160">
        <v>0</v>
      </c>
      <c r="AE1160">
        <v>0</v>
      </c>
    </row>
    <row r="1161" spans="1:31" x14ac:dyDescent="0.3">
      <c r="A1161" t="s">
        <v>306</v>
      </c>
      <c r="B1161" t="s">
        <v>8018</v>
      </c>
      <c r="C1161" t="s">
        <v>274</v>
      </c>
      <c r="D1161" t="s">
        <v>8019</v>
      </c>
      <c r="E1161" t="s">
        <v>11984</v>
      </c>
      <c r="F1161" t="s">
        <v>8020</v>
      </c>
      <c r="G1161" t="s">
        <v>7659</v>
      </c>
      <c r="I1161" t="s">
        <v>461</v>
      </c>
      <c r="J1161" t="s">
        <v>266</v>
      </c>
      <c r="K1161" t="s">
        <v>8021</v>
      </c>
      <c r="L1161" t="s">
        <v>3672</v>
      </c>
      <c r="M1161" t="s">
        <v>307</v>
      </c>
      <c r="N1161" t="s">
        <v>306</v>
      </c>
      <c r="O1161">
        <v>2</v>
      </c>
      <c r="P1161" t="s">
        <v>272</v>
      </c>
      <c r="Q1161">
        <v>3</v>
      </c>
      <c r="S1161">
        <v>3</v>
      </c>
      <c r="T1161" s="108">
        <v>9</v>
      </c>
      <c r="U1161">
        <v>1</v>
      </c>
      <c r="V1161" t="s">
        <v>270</v>
      </c>
      <c r="W1161" t="s">
        <v>167</v>
      </c>
      <c r="X1161">
        <v>1</v>
      </c>
      <c r="Y1161">
        <v>1</v>
      </c>
      <c r="Z1161">
        <v>0</v>
      </c>
      <c r="AA1161">
        <v>1</v>
      </c>
      <c r="AB1161">
        <v>0</v>
      </c>
      <c r="AC1161">
        <v>1</v>
      </c>
      <c r="AD1161">
        <v>0</v>
      </c>
      <c r="AE1161">
        <v>0</v>
      </c>
    </row>
    <row r="1162" spans="1:31" x14ac:dyDescent="0.3">
      <c r="A1162" t="s">
        <v>306</v>
      </c>
      <c r="B1162" t="s">
        <v>10770</v>
      </c>
      <c r="C1162" t="s">
        <v>274</v>
      </c>
      <c r="D1162" t="s">
        <v>10714</v>
      </c>
      <c r="E1162" t="s">
        <v>11982</v>
      </c>
      <c r="F1162" t="s">
        <v>10771</v>
      </c>
      <c r="G1162" t="s">
        <v>7659</v>
      </c>
      <c r="I1162" t="s">
        <v>461</v>
      </c>
      <c r="J1162" t="s">
        <v>266</v>
      </c>
      <c r="K1162" t="s">
        <v>10772</v>
      </c>
      <c r="L1162" t="s">
        <v>7661</v>
      </c>
      <c r="M1162" t="s">
        <v>305</v>
      </c>
      <c r="N1162" t="s">
        <v>306</v>
      </c>
      <c r="O1162">
        <v>1</v>
      </c>
      <c r="P1162" t="s">
        <v>282</v>
      </c>
      <c r="Q1162">
        <v>4</v>
      </c>
      <c r="S1162">
        <v>2</v>
      </c>
      <c r="T1162" s="108">
        <v>8</v>
      </c>
      <c r="U1162">
        <v>1</v>
      </c>
      <c r="V1162" t="s">
        <v>270</v>
      </c>
      <c r="W1162" t="s">
        <v>167</v>
      </c>
      <c r="X1162">
        <v>1</v>
      </c>
      <c r="Y1162">
        <v>0</v>
      </c>
      <c r="Z1162">
        <v>1</v>
      </c>
      <c r="AA1162">
        <v>0</v>
      </c>
      <c r="AB1162">
        <v>0</v>
      </c>
      <c r="AC1162">
        <v>1</v>
      </c>
      <c r="AD1162">
        <v>0</v>
      </c>
      <c r="AE1162">
        <v>0</v>
      </c>
    </row>
    <row r="1163" spans="1:31" x14ac:dyDescent="0.3">
      <c r="A1163" t="s">
        <v>306</v>
      </c>
      <c r="B1163" t="s">
        <v>10770</v>
      </c>
      <c r="C1163" t="s">
        <v>294</v>
      </c>
      <c r="D1163" t="s">
        <v>10714</v>
      </c>
      <c r="E1163" t="s">
        <v>11982</v>
      </c>
      <c r="F1163" t="s">
        <v>10771</v>
      </c>
      <c r="G1163" t="s">
        <v>7659</v>
      </c>
      <c r="I1163" t="s">
        <v>461</v>
      </c>
      <c r="J1163" t="s">
        <v>266</v>
      </c>
      <c r="K1163" t="s">
        <v>10772</v>
      </c>
      <c r="L1163" t="s">
        <v>7661</v>
      </c>
      <c r="M1163" t="s">
        <v>307</v>
      </c>
      <c r="N1163" t="s">
        <v>306</v>
      </c>
      <c r="O1163">
        <v>2</v>
      </c>
      <c r="P1163" t="s">
        <v>272</v>
      </c>
      <c r="Q1163">
        <v>3</v>
      </c>
      <c r="S1163">
        <v>3</v>
      </c>
      <c r="T1163" s="108">
        <v>9</v>
      </c>
      <c r="U1163">
        <v>1</v>
      </c>
      <c r="V1163" t="s">
        <v>270</v>
      </c>
      <c r="W1163" t="s">
        <v>167</v>
      </c>
      <c r="X1163">
        <v>1</v>
      </c>
      <c r="Y1163">
        <v>1</v>
      </c>
      <c r="Z1163">
        <v>0</v>
      </c>
      <c r="AA1163">
        <v>1</v>
      </c>
      <c r="AB1163">
        <v>0</v>
      </c>
      <c r="AC1163">
        <v>1</v>
      </c>
      <c r="AD1163">
        <v>0</v>
      </c>
      <c r="AE1163">
        <v>0</v>
      </c>
    </row>
    <row r="1164" spans="1:31" x14ac:dyDescent="0.3">
      <c r="A1164" t="s">
        <v>306</v>
      </c>
      <c r="B1164" t="s">
        <v>8015</v>
      </c>
      <c r="C1164" t="s">
        <v>274</v>
      </c>
      <c r="D1164" t="s">
        <v>10714</v>
      </c>
      <c r="E1164" t="s">
        <v>11983</v>
      </c>
      <c r="F1164" t="s">
        <v>8016</v>
      </c>
      <c r="G1164" t="s">
        <v>7659</v>
      </c>
      <c r="I1164" t="s">
        <v>461</v>
      </c>
      <c r="J1164" t="s">
        <v>266</v>
      </c>
      <c r="K1164" t="s">
        <v>8017</v>
      </c>
      <c r="L1164" t="s">
        <v>7661</v>
      </c>
      <c r="M1164" t="s">
        <v>305</v>
      </c>
      <c r="N1164" t="s">
        <v>306</v>
      </c>
      <c r="O1164">
        <v>1</v>
      </c>
      <c r="P1164" t="s">
        <v>282</v>
      </c>
      <c r="Q1164">
        <v>2</v>
      </c>
      <c r="S1164">
        <v>2</v>
      </c>
      <c r="T1164" s="108">
        <v>4</v>
      </c>
      <c r="U1164">
        <v>1</v>
      </c>
      <c r="V1164" t="s">
        <v>270</v>
      </c>
      <c r="W1164" t="s">
        <v>167</v>
      </c>
      <c r="X1164">
        <v>1</v>
      </c>
      <c r="Y1164">
        <v>0</v>
      </c>
      <c r="Z1164">
        <v>1</v>
      </c>
      <c r="AA1164">
        <v>0</v>
      </c>
      <c r="AB1164">
        <v>0</v>
      </c>
      <c r="AC1164">
        <v>1</v>
      </c>
      <c r="AD1164">
        <v>0</v>
      </c>
      <c r="AE1164">
        <v>0</v>
      </c>
    </row>
    <row r="1165" spans="1:31" x14ac:dyDescent="0.3">
      <c r="A1165" t="s">
        <v>306</v>
      </c>
      <c r="B1165" t="s">
        <v>8015</v>
      </c>
      <c r="C1165" t="s">
        <v>274</v>
      </c>
      <c r="D1165" t="s">
        <v>10714</v>
      </c>
      <c r="E1165" t="s">
        <v>11983</v>
      </c>
      <c r="F1165" t="s">
        <v>8016</v>
      </c>
      <c r="G1165" t="s">
        <v>7659</v>
      </c>
      <c r="I1165" t="s">
        <v>461</v>
      </c>
      <c r="J1165" t="s">
        <v>266</v>
      </c>
      <c r="K1165" t="s">
        <v>8017</v>
      </c>
      <c r="L1165" t="s">
        <v>7661</v>
      </c>
      <c r="M1165" t="s">
        <v>307</v>
      </c>
      <c r="N1165" t="s">
        <v>306</v>
      </c>
      <c r="O1165">
        <v>2</v>
      </c>
      <c r="P1165" t="s">
        <v>272</v>
      </c>
      <c r="Q1165">
        <v>2</v>
      </c>
      <c r="S1165">
        <v>2</v>
      </c>
      <c r="T1165" s="108">
        <v>4</v>
      </c>
      <c r="U1165">
        <v>1</v>
      </c>
      <c r="V1165" t="s">
        <v>270</v>
      </c>
      <c r="W1165" t="s">
        <v>167</v>
      </c>
      <c r="X1165">
        <v>1</v>
      </c>
      <c r="Y1165">
        <v>0</v>
      </c>
      <c r="Z1165">
        <v>1</v>
      </c>
      <c r="AA1165">
        <v>0</v>
      </c>
      <c r="AB1165">
        <v>1</v>
      </c>
      <c r="AC1165">
        <v>0</v>
      </c>
      <c r="AD1165">
        <v>0</v>
      </c>
      <c r="AE1165">
        <v>0</v>
      </c>
    </row>
    <row r="1166" spans="1:31" x14ac:dyDescent="0.3">
      <c r="A1166" t="s">
        <v>306</v>
      </c>
      <c r="B1166" t="s">
        <v>9539</v>
      </c>
      <c r="C1166" t="s">
        <v>274</v>
      </c>
      <c r="D1166" t="s">
        <v>16724</v>
      </c>
      <c r="E1166" t="s">
        <v>11976</v>
      </c>
      <c r="F1166" t="s">
        <v>7977</v>
      </c>
      <c r="G1166" t="s">
        <v>7659</v>
      </c>
      <c r="I1166" t="s">
        <v>461</v>
      </c>
      <c r="J1166" t="s">
        <v>266</v>
      </c>
      <c r="K1166" t="s">
        <v>7978</v>
      </c>
      <c r="L1166" t="s">
        <v>2306</v>
      </c>
      <c r="M1166" t="s">
        <v>305</v>
      </c>
      <c r="N1166" t="s">
        <v>306</v>
      </c>
      <c r="O1166">
        <v>1</v>
      </c>
      <c r="P1166" t="s">
        <v>282</v>
      </c>
      <c r="Q1166">
        <v>1</v>
      </c>
      <c r="S1166">
        <v>1</v>
      </c>
      <c r="T1166" s="108">
        <v>1</v>
      </c>
      <c r="U1166">
        <v>1</v>
      </c>
      <c r="V1166" t="s">
        <v>270</v>
      </c>
      <c r="W1166" t="s">
        <v>167</v>
      </c>
      <c r="X1166">
        <v>1</v>
      </c>
      <c r="Y1166">
        <v>0</v>
      </c>
      <c r="Z1166">
        <v>0</v>
      </c>
      <c r="AA1166">
        <v>1</v>
      </c>
      <c r="AB1166">
        <v>0</v>
      </c>
      <c r="AC1166">
        <v>0</v>
      </c>
      <c r="AD1166">
        <v>0</v>
      </c>
      <c r="AE1166">
        <v>0</v>
      </c>
    </row>
    <row r="1167" spans="1:31" x14ac:dyDescent="0.3">
      <c r="A1167" t="s">
        <v>306</v>
      </c>
      <c r="B1167" t="s">
        <v>9540</v>
      </c>
      <c r="C1167" t="s">
        <v>274</v>
      </c>
      <c r="D1167" t="s">
        <v>16725</v>
      </c>
      <c r="E1167" t="s">
        <v>11976</v>
      </c>
      <c r="F1167" t="s">
        <v>7977</v>
      </c>
      <c r="G1167" t="s">
        <v>7659</v>
      </c>
      <c r="I1167" t="s">
        <v>461</v>
      </c>
      <c r="J1167" t="s">
        <v>266</v>
      </c>
      <c r="K1167" t="s">
        <v>7978</v>
      </c>
      <c r="L1167" t="s">
        <v>2306</v>
      </c>
      <c r="M1167" t="s">
        <v>307</v>
      </c>
      <c r="N1167" t="s">
        <v>306</v>
      </c>
      <c r="O1167">
        <v>2</v>
      </c>
      <c r="P1167" t="s">
        <v>288</v>
      </c>
      <c r="Q1167">
        <v>0.48</v>
      </c>
      <c r="S1167">
        <v>1</v>
      </c>
      <c r="T1167" s="108">
        <v>0.48</v>
      </c>
      <c r="U1167">
        <v>1</v>
      </c>
      <c r="V1167" t="s">
        <v>270</v>
      </c>
      <c r="W1167" t="s">
        <v>167</v>
      </c>
      <c r="X1167">
        <v>1</v>
      </c>
      <c r="Y1167">
        <v>1</v>
      </c>
      <c r="Z1167">
        <v>0</v>
      </c>
      <c r="AA1167">
        <v>0</v>
      </c>
      <c r="AB1167">
        <v>0</v>
      </c>
      <c r="AC1167">
        <v>0</v>
      </c>
      <c r="AD1167">
        <v>0</v>
      </c>
      <c r="AE1167">
        <v>0</v>
      </c>
    </row>
    <row r="1168" spans="1:31" x14ac:dyDescent="0.3">
      <c r="A1168" t="s">
        <v>16721</v>
      </c>
      <c r="B1168" t="s">
        <v>17962</v>
      </c>
      <c r="C1168" t="s">
        <v>274</v>
      </c>
      <c r="D1168" t="s">
        <v>17963</v>
      </c>
      <c r="E1168" t="s">
        <v>17964</v>
      </c>
      <c r="F1168" t="s">
        <v>2882</v>
      </c>
      <c r="G1168" t="s">
        <v>17965</v>
      </c>
      <c r="I1168" t="s">
        <v>265</v>
      </c>
      <c r="J1168" t="s">
        <v>266</v>
      </c>
      <c r="K1168" t="s">
        <v>17966</v>
      </c>
      <c r="L1168" t="s">
        <v>17967</v>
      </c>
      <c r="M1168" t="s">
        <v>2312</v>
      </c>
      <c r="N1168" t="s">
        <v>16721</v>
      </c>
      <c r="O1168">
        <v>4</v>
      </c>
      <c r="P1168" t="s">
        <v>3206</v>
      </c>
      <c r="Q1168">
        <v>10</v>
      </c>
      <c r="S1168">
        <v>0</v>
      </c>
      <c r="T1168" s="108">
        <v>0</v>
      </c>
      <c r="U1168">
        <v>0</v>
      </c>
      <c r="W1168" t="s">
        <v>171</v>
      </c>
      <c r="X1168">
        <v>1</v>
      </c>
      <c r="Y1168">
        <v>0</v>
      </c>
      <c r="Z1168">
        <v>0</v>
      </c>
      <c r="AA1168">
        <v>0</v>
      </c>
      <c r="AB1168">
        <v>0</v>
      </c>
      <c r="AC1168">
        <v>0</v>
      </c>
      <c r="AD1168">
        <v>0</v>
      </c>
      <c r="AE1168">
        <v>0</v>
      </c>
    </row>
    <row r="1169" spans="1:31" x14ac:dyDescent="0.3">
      <c r="A1169" t="s">
        <v>306</v>
      </c>
      <c r="B1169" t="s">
        <v>3307</v>
      </c>
      <c r="C1169" t="s">
        <v>274</v>
      </c>
      <c r="D1169" t="s">
        <v>3308</v>
      </c>
      <c r="E1169" t="s">
        <v>13612</v>
      </c>
      <c r="F1169" t="s">
        <v>2703</v>
      </c>
      <c r="G1169" t="s">
        <v>3309</v>
      </c>
      <c r="I1169" t="s">
        <v>265</v>
      </c>
      <c r="J1169" t="s">
        <v>266</v>
      </c>
      <c r="K1169" t="s">
        <v>3310</v>
      </c>
      <c r="L1169" t="s">
        <v>3311</v>
      </c>
      <c r="M1169" t="s">
        <v>305</v>
      </c>
      <c r="N1169" t="s">
        <v>306</v>
      </c>
      <c r="O1169">
        <v>1</v>
      </c>
      <c r="P1169" t="s">
        <v>282</v>
      </c>
      <c r="Q1169">
        <v>2</v>
      </c>
      <c r="S1169">
        <v>3</v>
      </c>
      <c r="T1169" s="108">
        <v>6</v>
      </c>
      <c r="U1169">
        <v>1</v>
      </c>
      <c r="V1169" t="s">
        <v>270</v>
      </c>
      <c r="W1169" t="s">
        <v>167</v>
      </c>
      <c r="X1169">
        <v>1</v>
      </c>
      <c r="Y1169">
        <v>1</v>
      </c>
      <c r="Z1169">
        <v>0</v>
      </c>
      <c r="AA1169">
        <v>1</v>
      </c>
      <c r="AB1169">
        <v>0</v>
      </c>
      <c r="AC1169">
        <v>1</v>
      </c>
      <c r="AD1169">
        <v>0</v>
      </c>
      <c r="AE1169">
        <v>0</v>
      </c>
    </row>
    <row r="1170" spans="1:31" x14ac:dyDescent="0.3">
      <c r="A1170" t="s">
        <v>306</v>
      </c>
      <c r="B1170" t="s">
        <v>3307</v>
      </c>
      <c r="C1170" t="s">
        <v>274</v>
      </c>
      <c r="D1170" t="s">
        <v>3308</v>
      </c>
      <c r="E1170" t="s">
        <v>13612</v>
      </c>
      <c r="F1170" t="s">
        <v>2703</v>
      </c>
      <c r="G1170" t="s">
        <v>3309</v>
      </c>
      <c r="I1170" t="s">
        <v>265</v>
      </c>
      <c r="J1170" t="s">
        <v>266</v>
      </c>
      <c r="K1170" t="s">
        <v>3310</v>
      </c>
      <c r="L1170" t="s">
        <v>3311</v>
      </c>
      <c r="M1170" t="s">
        <v>307</v>
      </c>
      <c r="N1170" t="s">
        <v>306</v>
      </c>
      <c r="O1170">
        <v>2</v>
      </c>
      <c r="P1170" t="s">
        <v>272</v>
      </c>
      <c r="Q1170">
        <v>2</v>
      </c>
      <c r="S1170">
        <v>5</v>
      </c>
      <c r="T1170" s="108">
        <v>10</v>
      </c>
      <c r="U1170">
        <v>1</v>
      </c>
      <c r="V1170" t="s">
        <v>270</v>
      </c>
      <c r="W1170" t="s">
        <v>167</v>
      </c>
      <c r="X1170">
        <v>1</v>
      </c>
      <c r="Y1170">
        <v>1</v>
      </c>
      <c r="Z1170">
        <v>1</v>
      </c>
      <c r="AA1170">
        <v>1</v>
      </c>
      <c r="AB1170">
        <v>1</v>
      </c>
      <c r="AC1170">
        <v>1</v>
      </c>
      <c r="AD1170">
        <v>0</v>
      </c>
      <c r="AE1170">
        <v>0</v>
      </c>
    </row>
    <row r="1171" spans="1:31" x14ac:dyDescent="0.3">
      <c r="A1171" t="s">
        <v>306</v>
      </c>
      <c r="B1171" t="s">
        <v>3307</v>
      </c>
      <c r="C1171" t="s">
        <v>274</v>
      </c>
      <c r="D1171" t="s">
        <v>3308</v>
      </c>
      <c r="E1171" t="s">
        <v>13612</v>
      </c>
      <c r="F1171" t="s">
        <v>2703</v>
      </c>
      <c r="G1171" t="s">
        <v>3309</v>
      </c>
      <c r="I1171" t="s">
        <v>265</v>
      </c>
      <c r="J1171" t="s">
        <v>266</v>
      </c>
      <c r="K1171" t="s">
        <v>3310</v>
      </c>
      <c r="L1171" t="s">
        <v>3311</v>
      </c>
      <c r="M1171" t="s">
        <v>307</v>
      </c>
      <c r="N1171" t="s">
        <v>306</v>
      </c>
      <c r="O1171">
        <v>20</v>
      </c>
      <c r="P1171" t="s">
        <v>425</v>
      </c>
      <c r="Q1171">
        <v>0.32</v>
      </c>
      <c r="S1171">
        <v>21</v>
      </c>
      <c r="T1171" s="108">
        <v>6.72</v>
      </c>
      <c r="U1171">
        <v>1</v>
      </c>
      <c r="V1171" t="s">
        <v>270</v>
      </c>
      <c r="W1171" t="s">
        <v>167</v>
      </c>
      <c r="X1171">
        <v>7</v>
      </c>
      <c r="Y1171">
        <v>7</v>
      </c>
      <c r="Z1171">
        <v>0</v>
      </c>
      <c r="AA1171">
        <v>7</v>
      </c>
      <c r="AB1171">
        <v>0</v>
      </c>
      <c r="AC1171">
        <v>7</v>
      </c>
      <c r="AD1171">
        <v>0</v>
      </c>
      <c r="AE1171">
        <v>0</v>
      </c>
    </row>
    <row r="1172" spans="1:31" x14ac:dyDescent="0.3">
      <c r="A1172" t="s">
        <v>306</v>
      </c>
      <c r="B1172" t="s">
        <v>3307</v>
      </c>
      <c r="C1172" t="s">
        <v>274</v>
      </c>
      <c r="D1172" t="s">
        <v>3308</v>
      </c>
      <c r="E1172" t="s">
        <v>13612</v>
      </c>
      <c r="F1172" t="s">
        <v>2703</v>
      </c>
      <c r="G1172" t="s">
        <v>3309</v>
      </c>
      <c r="I1172" t="s">
        <v>265</v>
      </c>
      <c r="J1172" t="s">
        <v>266</v>
      </c>
      <c r="K1172" t="s">
        <v>3310</v>
      </c>
      <c r="L1172" t="s">
        <v>3311</v>
      </c>
      <c r="M1172" t="s">
        <v>307</v>
      </c>
      <c r="N1172" t="s">
        <v>306</v>
      </c>
      <c r="O1172">
        <v>27</v>
      </c>
      <c r="P1172" t="s">
        <v>273</v>
      </c>
      <c r="Q1172">
        <v>0.48</v>
      </c>
      <c r="S1172">
        <v>6</v>
      </c>
      <c r="T1172" s="108">
        <v>2.88</v>
      </c>
      <c r="U1172">
        <v>1</v>
      </c>
      <c r="V1172" t="s">
        <v>270</v>
      </c>
      <c r="W1172" t="s">
        <v>167</v>
      </c>
      <c r="X1172">
        <v>6</v>
      </c>
      <c r="Y1172">
        <v>0</v>
      </c>
      <c r="Z1172">
        <v>0</v>
      </c>
      <c r="AA1172">
        <v>6</v>
      </c>
      <c r="AB1172">
        <v>0</v>
      </c>
      <c r="AC1172">
        <v>0</v>
      </c>
      <c r="AD1172">
        <v>0</v>
      </c>
      <c r="AE1172">
        <v>0</v>
      </c>
    </row>
    <row r="1173" spans="1:31" x14ac:dyDescent="0.3">
      <c r="A1173" t="s">
        <v>306</v>
      </c>
      <c r="B1173" t="s">
        <v>5098</v>
      </c>
      <c r="C1173" t="s">
        <v>274</v>
      </c>
      <c r="D1173" t="s">
        <v>5099</v>
      </c>
      <c r="E1173" t="s">
        <v>12578</v>
      </c>
      <c r="F1173" t="s">
        <v>5100</v>
      </c>
      <c r="G1173" t="s">
        <v>5068</v>
      </c>
      <c r="I1173" t="s">
        <v>297</v>
      </c>
      <c r="J1173" t="s">
        <v>266</v>
      </c>
      <c r="K1173" t="s">
        <v>5101</v>
      </c>
      <c r="L1173" t="s">
        <v>5102</v>
      </c>
      <c r="M1173" t="s">
        <v>307</v>
      </c>
      <c r="N1173" t="s">
        <v>306</v>
      </c>
      <c r="O1173">
        <v>2</v>
      </c>
      <c r="P1173" t="s">
        <v>272</v>
      </c>
      <c r="Q1173">
        <v>4</v>
      </c>
      <c r="S1173">
        <v>1</v>
      </c>
      <c r="T1173" s="108">
        <v>4</v>
      </c>
      <c r="U1173">
        <v>1</v>
      </c>
      <c r="V1173" t="s">
        <v>270</v>
      </c>
      <c r="W1173" t="s">
        <v>167</v>
      </c>
      <c r="X1173">
        <v>1</v>
      </c>
      <c r="Y1173">
        <v>0</v>
      </c>
      <c r="Z1173">
        <v>1</v>
      </c>
      <c r="AA1173">
        <v>0</v>
      </c>
      <c r="AB1173">
        <v>0</v>
      </c>
      <c r="AC1173">
        <v>0</v>
      </c>
      <c r="AD1173">
        <v>0</v>
      </c>
      <c r="AE1173">
        <v>0</v>
      </c>
    </row>
    <row r="1174" spans="1:31" x14ac:dyDescent="0.3">
      <c r="A1174" t="s">
        <v>306</v>
      </c>
      <c r="B1174" t="s">
        <v>5098</v>
      </c>
      <c r="C1174" t="s">
        <v>274</v>
      </c>
      <c r="D1174" t="s">
        <v>5099</v>
      </c>
      <c r="E1174" t="s">
        <v>12578</v>
      </c>
      <c r="F1174" t="s">
        <v>5100</v>
      </c>
      <c r="G1174" t="s">
        <v>5068</v>
      </c>
      <c r="I1174" t="s">
        <v>297</v>
      </c>
      <c r="J1174" t="s">
        <v>266</v>
      </c>
      <c r="K1174" t="s">
        <v>5101</v>
      </c>
      <c r="L1174" t="s">
        <v>5102</v>
      </c>
      <c r="M1174" t="s">
        <v>305</v>
      </c>
      <c r="N1174" t="s">
        <v>306</v>
      </c>
      <c r="O1174">
        <v>1</v>
      </c>
      <c r="P1174" t="s">
        <v>282</v>
      </c>
      <c r="Q1174">
        <v>1</v>
      </c>
      <c r="S1174">
        <v>1</v>
      </c>
      <c r="T1174" s="108">
        <v>1</v>
      </c>
      <c r="U1174">
        <v>1</v>
      </c>
      <c r="V1174" t="s">
        <v>270</v>
      </c>
      <c r="W1174" t="s">
        <v>167</v>
      </c>
      <c r="X1174">
        <v>1</v>
      </c>
      <c r="Y1174">
        <v>0</v>
      </c>
      <c r="Z1174">
        <v>0</v>
      </c>
      <c r="AA1174">
        <v>1</v>
      </c>
      <c r="AB1174">
        <v>0</v>
      </c>
      <c r="AC1174">
        <v>0</v>
      </c>
      <c r="AD1174">
        <v>0</v>
      </c>
      <c r="AE1174">
        <v>0</v>
      </c>
    </row>
    <row r="1175" spans="1:31" x14ac:dyDescent="0.3">
      <c r="A1175" t="s">
        <v>306</v>
      </c>
      <c r="B1175" t="s">
        <v>8051</v>
      </c>
      <c r="C1175" t="s">
        <v>274</v>
      </c>
      <c r="D1175" t="s">
        <v>8052</v>
      </c>
      <c r="E1175" t="s">
        <v>12806</v>
      </c>
      <c r="F1175" t="s">
        <v>8053</v>
      </c>
      <c r="G1175" t="s">
        <v>8054</v>
      </c>
      <c r="I1175" t="s">
        <v>2961</v>
      </c>
      <c r="J1175" t="s">
        <v>266</v>
      </c>
      <c r="K1175" t="s">
        <v>8055</v>
      </c>
      <c r="L1175" t="s">
        <v>8056</v>
      </c>
      <c r="M1175" t="s">
        <v>305</v>
      </c>
      <c r="N1175" t="s">
        <v>306</v>
      </c>
      <c r="O1175">
        <v>1</v>
      </c>
      <c r="P1175" t="s">
        <v>282</v>
      </c>
      <c r="Q1175">
        <v>2</v>
      </c>
      <c r="S1175">
        <v>1</v>
      </c>
      <c r="T1175" s="108">
        <v>2</v>
      </c>
      <c r="U1175">
        <v>1</v>
      </c>
      <c r="V1175" t="s">
        <v>270</v>
      </c>
      <c r="W1175" t="s">
        <v>167</v>
      </c>
      <c r="X1175">
        <v>1</v>
      </c>
      <c r="Y1175">
        <v>0</v>
      </c>
      <c r="Z1175">
        <v>0</v>
      </c>
      <c r="AA1175">
        <v>0</v>
      </c>
      <c r="AB1175">
        <v>1</v>
      </c>
      <c r="AC1175">
        <v>0</v>
      </c>
      <c r="AD1175">
        <v>0</v>
      </c>
      <c r="AE1175">
        <v>0</v>
      </c>
    </row>
    <row r="1176" spans="1:31" x14ac:dyDescent="0.3">
      <c r="A1176" t="s">
        <v>306</v>
      </c>
      <c r="B1176" t="s">
        <v>8051</v>
      </c>
      <c r="C1176" t="s">
        <v>274</v>
      </c>
      <c r="D1176" t="s">
        <v>8052</v>
      </c>
      <c r="E1176" t="s">
        <v>12806</v>
      </c>
      <c r="F1176" t="s">
        <v>8053</v>
      </c>
      <c r="G1176" t="s">
        <v>8054</v>
      </c>
      <c r="I1176" t="s">
        <v>2961</v>
      </c>
      <c r="J1176" t="s">
        <v>266</v>
      </c>
      <c r="K1176" t="s">
        <v>8055</v>
      </c>
      <c r="L1176" t="s">
        <v>8056</v>
      </c>
      <c r="M1176" t="s">
        <v>307</v>
      </c>
      <c r="N1176" t="s">
        <v>306</v>
      </c>
      <c r="O1176">
        <v>2</v>
      </c>
      <c r="P1176" t="s">
        <v>272</v>
      </c>
      <c r="Q1176">
        <v>3</v>
      </c>
      <c r="S1176">
        <v>1</v>
      </c>
      <c r="T1176" s="108">
        <v>3</v>
      </c>
      <c r="U1176">
        <v>1</v>
      </c>
      <c r="V1176" t="s">
        <v>270</v>
      </c>
      <c r="W1176" t="s">
        <v>167</v>
      </c>
      <c r="X1176">
        <v>1</v>
      </c>
      <c r="Y1176">
        <v>0</v>
      </c>
      <c r="Z1176">
        <v>0</v>
      </c>
      <c r="AA1176">
        <v>0</v>
      </c>
      <c r="AB1176">
        <v>1</v>
      </c>
      <c r="AC1176">
        <v>0</v>
      </c>
      <c r="AD1176">
        <v>0</v>
      </c>
      <c r="AE1176">
        <v>0</v>
      </c>
    </row>
    <row r="1177" spans="1:31" x14ac:dyDescent="0.3">
      <c r="A1177" t="s">
        <v>306</v>
      </c>
      <c r="B1177" t="s">
        <v>8051</v>
      </c>
      <c r="C1177" t="s">
        <v>274</v>
      </c>
      <c r="D1177" t="s">
        <v>8052</v>
      </c>
      <c r="E1177" t="s">
        <v>12806</v>
      </c>
      <c r="F1177" t="s">
        <v>8053</v>
      </c>
      <c r="G1177" t="s">
        <v>8054</v>
      </c>
      <c r="I1177" t="s">
        <v>2961</v>
      </c>
      <c r="J1177" t="s">
        <v>266</v>
      </c>
      <c r="K1177" t="s">
        <v>8055</v>
      </c>
      <c r="L1177" t="s">
        <v>8056</v>
      </c>
      <c r="M1177" t="s">
        <v>307</v>
      </c>
      <c r="N1177" t="s">
        <v>306</v>
      </c>
      <c r="O1177">
        <v>27</v>
      </c>
      <c r="P1177" t="s">
        <v>273</v>
      </c>
      <c r="Q1177">
        <v>0.48</v>
      </c>
      <c r="S1177">
        <v>2</v>
      </c>
      <c r="T1177" s="108">
        <v>0.96</v>
      </c>
      <c r="U1177">
        <v>1</v>
      </c>
      <c r="V1177" t="s">
        <v>270</v>
      </c>
      <c r="W1177" t="s">
        <v>167</v>
      </c>
      <c r="X1177">
        <v>2</v>
      </c>
      <c r="Y1177">
        <v>2</v>
      </c>
      <c r="Z1177">
        <v>0</v>
      </c>
      <c r="AA1177">
        <v>0</v>
      </c>
      <c r="AB1177">
        <v>0</v>
      </c>
      <c r="AC1177">
        <v>0</v>
      </c>
      <c r="AD1177">
        <v>0</v>
      </c>
      <c r="AE1177">
        <v>0</v>
      </c>
    </row>
    <row r="1178" spans="1:31" x14ac:dyDescent="0.3">
      <c r="A1178" t="s">
        <v>306</v>
      </c>
      <c r="B1178" t="s">
        <v>4510</v>
      </c>
      <c r="C1178" t="s">
        <v>1683</v>
      </c>
      <c r="D1178" t="s">
        <v>4517</v>
      </c>
      <c r="E1178" t="s">
        <v>11972</v>
      </c>
      <c r="F1178" t="s">
        <v>4512</v>
      </c>
      <c r="G1178" t="s">
        <v>4513</v>
      </c>
      <c r="I1178" t="s">
        <v>461</v>
      </c>
      <c r="J1178" t="s">
        <v>266</v>
      </c>
      <c r="K1178" t="s">
        <v>4514</v>
      </c>
      <c r="L1178" t="s">
        <v>17451</v>
      </c>
      <c r="M1178" t="s">
        <v>307</v>
      </c>
      <c r="N1178" t="s">
        <v>306</v>
      </c>
      <c r="O1178">
        <v>20</v>
      </c>
      <c r="P1178" t="s">
        <v>17796</v>
      </c>
      <c r="Q1178">
        <v>2</v>
      </c>
      <c r="S1178">
        <v>4</v>
      </c>
      <c r="T1178" s="108">
        <v>8</v>
      </c>
      <c r="U1178">
        <v>1</v>
      </c>
      <c r="V1178" t="s">
        <v>270</v>
      </c>
      <c r="W1178" t="s">
        <v>167</v>
      </c>
      <c r="X1178">
        <v>2</v>
      </c>
      <c r="Y1178">
        <v>2</v>
      </c>
      <c r="Z1178">
        <v>0</v>
      </c>
      <c r="AA1178">
        <v>0</v>
      </c>
      <c r="AB1178">
        <v>0</v>
      </c>
      <c r="AC1178">
        <v>2</v>
      </c>
      <c r="AD1178">
        <v>0</v>
      </c>
      <c r="AE1178">
        <v>0</v>
      </c>
    </row>
    <row r="1179" spans="1:31" x14ac:dyDescent="0.3">
      <c r="A1179" t="s">
        <v>306</v>
      </c>
      <c r="B1179" t="s">
        <v>4510</v>
      </c>
      <c r="C1179" t="s">
        <v>262</v>
      </c>
      <c r="D1179" t="s">
        <v>4511</v>
      </c>
      <c r="E1179" t="s">
        <v>11972</v>
      </c>
      <c r="F1179" t="s">
        <v>4512</v>
      </c>
      <c r="G1179" t="s">
        <v>4513</v>
      </c>
      <c r="I1179" t="s">
        <v>461</v>
      </c>
      <c r="J1179" t="s">
        <v>266</v>
      </c>
      <c r="K1179" t="s">
        <v>4514</v>
      </c>
      <c r="L1179" t="s">
        <v>17451</v>
      </c>
      <c r="M1179" t="s">
        <v>305</v>
      </c>
      <c r="N1179" t="s">
        <v>306</v>
      </c>
      <c r="O1179">
        <v>1</v>
      </c>
      <c r="P1179" t="s">
        <v>282</v>
      </c>
      <c r="Q1179">
        <v>2</v>
      </c>
      <c r="S1179">
        <v>2</v>
      </c>
      <c r="T1179" s="108">
        <v>4</v>
      </c>
      <c r="U1179">
        <v>1</v>
      </c>
      <c r="V1179" t="s">
        <v>270</v>
      </c>
      <c r="W1179" t="s">
        <v>167</v>
      </c>
      <c r="X1179">
        <v>1</v>
      </c>
      <c r="Y1179">
        <v>1</v>
      </c>
      <c r="Z1179">
        <v>0</v>
      </c>
      <c r="AA1179">
        <v>0</v>
      </c>
      <c r="AB1179">
        <v>1</v>
      </c>
      <c r="AC1179">
        <v>0</v>
      </c>
      <c r="AD1179">
        <v>0</v>
      </c>
      <c r="AE1179">
        <v>0</v>
      </c>
    </row>
    <row r="1180" spans="1:31" x14ac:dyDescent="0.3">
      <c r="A1180" t="s">
        <v>306</v>
      </c>
      <c r="B1180" t="s">
        <v>4510</v>
      </c>
      <c r="C1180" t="s">
        <v>262</v>
      </c>
      <c r="D1180" t="s">
        <v>4511</v>
      </c>
      <c r="E1180" t="s">
        <v>11972</v>
      </c>
      <c r="F1180" t="s">
        <v>4512</v>
      </c>
      <c r="G1180" t="s">
        <v>4513</v>
      </c>
      <c r="I1180" t="s">
        <v>461</v>
      </c>
      <c r="J1180" t="s">
        <v>266</v>
      </c>
      <c r="K1180" t="s">
        <v>4514</v>
      </c>
      <c r="L1180" t="s">
        <v>17451</v>
      </c>
      <c r="M1180" t="s">
        <v>307</v>
      </c>
      <c r="N1180" t="s">
        <v>306</v>
      </c>
      <c r="O1180">
        <v>2</v>
      </c>
      <c r="P1180" t="s">
        <v>272</v>
      </c>
      <c r="Q1180">
        <v>4</v>
      </c>
      <c r="S1180">
        <v>4</v>
      </c>
      <c r="T1180" s="108">
        <v>16</v>
      </c>
      <c r="U1180">
        <v>1</v>
      </c>
      <c r="V1180" t="s">
        <v>270</v>
      </c>
      <c r="W1180" t="s">
        <v>167</v>
      </c>
      <c r="X1180">
        <v>1</v>
      </c>
      <c r="Y1180">
        <v>1</v>
      </c>
      <c r="Z1180">
        <v>1</v>
      </c>
      <c r="AA1180">
        <v>1</v>
      </c>
      <c r="AB1180">
        <v>0</v>
      </c>
      <c r="AC1180">
        <v>1</v>
      </c>
      <c r="AD1180">
        <v>0</v>
      </c>
      <c r="AE1180">
        <v>0</v>
      </c>
    </row>
    <row r="1181" spans="1:31" x14ac:dyDescent="0.3">
      <c r="A1181" t="s">
        <v>16721</v>
      </c>
      <c r="B1181" t="s">
        <v>10161</v>
      </c>
      <c r="C1181" t="s">
        <v>3623</v>
      </c>
      <c r="D1181" t="s">
        <v>10162</v>
      </c>
      <c r="E1181" t="s">
        <v>17144</v>
      </c>
      <c r="F1181" t="s">
        <v>4284</v>
      </c>
      <c r="G1181" t="s">
        <v>10163</v>
      </c>
      <c r="I1181" t="s">
        <v>330</v>
      </c>
      <c r="J1181" t="s">
        <v>266</v>
      </c>
      <c r="K1181" t="s">
        <v>11643</v>
      </c>
      <c r="L1181" t="s">
        <v>10682</v>
      </c>
      <c r="M1181" t="s">
        <v>3521</v>
      </c>
      <c r="N1181" t="s">
        <v>16721</v>
      </c>
      <c r="O1181">
        <v>20</v>
      </c>
      <c r="P1181" t="s">
        <v>3206</v>
      </c>
      <c r="Q1181">
        <v>30</v>
      </c>
      <c r="S1181">
        <v>0</v>
      </c>
      <c r="T1181" s="108">
        <v>0</v>
      </c>
      <c r="U1181">
        <v>0</v>
      </c>
      <c r="W1181" t="s">
        <v>171</v>
      </c>
      <c r="X1181">
        <v>1</v>
      </c>
      <c r="Y1181">
        <v>0</v>
      </c>
      <c r="Z1181">
        <v>0</v>
      </c>
      <c r="AA1181">
        <v>0</v>
      </c>
      <c r="AB1181">
        <v>0</v>
      </c>
      <c r="AC1181">
        <v>0</v>
      </c>
      <c r="AD1181">
        <v>0</v>
      </c>
      <c r="AE1181">
        <v>0</v>
      </c>
    </row>
    <row r="1182" spans="1:31" x14ac:dyDescent="0.3">
      <c r="A1182" t="s">
        <v>306</v>
      </c>
      <c r="B1182" t="s">
        <v>17988</v>
      </c>
      <c r="C1182" t="s">
        <v>274</v>
      </c>
      <c r="D1182" t="s">
        <v>3603</v>
      </c>
      <c r="E1182" t="s">
        <v>13426</v>
      </c>
      <c r="F1182" t="s">
        <v>6892</v>
      </c>
      <c r="G1182" t="s">
        <v>9435</v>
      </c>
      <c r="I1182" t="s">
        <v>265</v>
      </c>
      <c r="J1182" t="s">
        <v>266</v>
      </c>
      <c r="K1182" t="s">
        <v>6893</v>
      </c>
      <c r="L1182" t="s">
        <v>17911</v>
      </c>
      <c r="M1182" t="s">
        <v>305</v>
      </c>
      <c r="N1182" t="s">
        <v>306</v>
      </c>
      <c r="O1182">
        <v>1</v>
      </c>
      <c r="P1182" t="s">
        <v>282</v>
      </c>
      <c r="Q1182">
        <v>2</v>
      </c>
      <c r="S1182">
        <v>1</v>
      </c>
      <c r="T1182" s="108">
        <v>2</v>
      </c>
      <c r="U1182">
        <v>1</v>
      </c>
      <c r="V1182" t="s">
        <v>270</v>
      </c>
      <c r="W1182" t="s">
        <v>167</v>
      </c>
      <c r="X1182">
        <v>1</v>
      </c>
      <c r="Y1182">
        <v>0</v>
      </c>
      <c r="Z1182">
        <v>0</v>
      </c>
      <c r="AA1182">
        <v>1</v>
      </c>
      <c r="AB1182">
        <v>0</v>
      </c>
      <c r="AC1182">
        <v>0</v>
      </c>
      <c r="AD1182">
        <v>0</v>
      </c>
      <c r="AE1182">
        <v>0</v>
      </c>
    </row>
    <row r="1183" spans="1:31" x14ac:dyDescent="0.3">
      <c r="A1183" t="s">
        <v>306</v>
      </c>
      <c r="B1183" t="s">
        <v>17988</v>
      </c>
      <c r="C1183" t="s">
        <v>274</v>
      </c>
      <c r="D1183" t="s">
        <v>3603</v>
      </c>
      <c r="E1183" t="s">
        <v>13426</v>
      </c>
      <c r="F1183" t="s">
        <v>6892</v>
      </c>
      <c r="G1183" t="s">
        <v>9435</v>
      </c>
      <c r="I1183" t="s">
        <v>265</v>
      </c>
      <c r="J1183" t="s">
        <v>266</v>
      </c>
      <c r="K1183" t="s">
        <v>6893</v>
      </c>
      <c r="L1183" t="s">
        <v>17911</v>
      </c>
      <c r="M1183" t="s">
        <v>307</v>
      </c>
      <c r="N1183" t="s">
        <v>306</v>
      </c>
      <c r="O1183">
        <v>2</v>
      </c>
      <c r="P1183" t="s">
        <v>288</v>
      </c>
      <c r="Q1183">
        <v>0.32</v>
      </c>
      <c r="S1183">
        <v>2</v>
      </c>
      <c r="T1183" s="108">
        <v>0.64</v>
      </c>
      <c r="U1183">
        <v>1</v>
      </c>
      <c r="V1183" t="s">
        <v>270</v>
      </c>
      <c r="W1183" t="s">
        <v>167</v>
      </c>
      <c r="X1183">
        <v>2</v>
      </c>
      <c r="Y1183">
        <v>0</v>
      </c>
      <c r="Z1183">
        <v>0</v>
      </c>
      <c r="AA1183">
        <v>2</v>
      </c>
      <c r="AB1183">
        <v>0</v>
      </c>
      <c r="AC1183">
        <v>0</v>
      </c>
      <c r="AD1183">
        <v>0</v>
      </c>
      <c r="AE1183">
        <v>0</v>
      </c>
    </row>
    <row r="1184" spans="1:31" x14ac:dyDescent="0.3">
      <c r="A1184" t="s">
        <v>306</v>
      </c>
      <c r="B1184" t="s">
        <v>16064</v>
      </c>
      <c r="C1184" t="s">
        <v>274</v>
      </c>
      <c r="D1184" t="s">
        <v>16065</v>
      </c>
      <c r="E1184" t="s">
        <v>16066</v>
      </c>
      <c r="F1184" t="s">
        <v>2747</v>
      </c>
      <c r="G1184" t="s">
        <v>15688</v>
      </c>
      <c r="I1184" t="s">
        <v>265</v>
      </c>
      <c r="J1184" t="s">
        <v>266</v>
      </c>
      <c r="K1184" t="s">
        <v>16067</v>
      </c>
      <c r="L1184" t="s">
        <v>9202</v>
      </c>
      <c r="M1184" t="s">
        <v>305</v>
      </c>
      <c r="N1184" t="s">
        <v>306</v>
      </c>
      <c r="O1184">
        <v>1</v>
      </c>
      <c r="P1184" t="s">
        <v>266</v>
      </c>
      <c r="Q1184">
        <v>0.48</v>
      </c>
      <c r="S1184">
        <v>2</v>
      </c>
      <c r="T1184" s="108">
        <v>0.96</v>
      </c>
      <c r="U1184">
        <v>1</v>
      </c>
      <c r="V1184" t="s">
        <v>270</v>
      </c>
      <c r="W1184" t="s">
        <v>167</v>
      </c>
      <c r="X1184">
        <v>2</v>
      </c>
      <c r="Y1184">
        <v>0</v>
      </c>
      <c r="Z1184">
        <v>0</v>
      </c>
      <c r="AA1184">
        <v>0</v>
      </c>
      <c r="AB1184">
        <v>2</v>
      </c>
      <c r="AC1184">
        <v>0</v>
      </c>
      <c r="AD1184">
        <v>0</v>
      </c>
      <c r="AE1184">
        <v>0</v>
      </c>
    </row>
    <row r="1185" spans="1:31" x14ac:dyDescent="0.3">
      <c r="A1185" t="s">
        <v>306</v>
      </c>
      <c r="B1185" t="s">
        <v>16064</v>
      </c>
      <c r="C1185" t="s">
        <v>274</v>
      </c>
      <c r="D1185" t="s">
        <v>16065</v>
      </c>
      <c r="E1185" t="s">
        <v>16066</v>
      </c>
      <c r="F1185" t="s">
        <v>2747</v>
      </c>
      <c r="G1185" t="s">
        <v>15688</v>
      </c>
      <c r="I1185" t="s">
        <v>265</v>
      </c>
      <c r="J1185" t="s">
        <v>266</v>
      </c>
      <c r="K1185" t="s">
        <v>16067</v>
      </c>
      <c r="L1185" t="s">
        <v>9202</v>
      </c>
      <c r="M1185" t="s">
        <v>307</v>
      </c>
      <c r="N1185" t="s">
        <v>306</v>
      </c>
      <c r="O1185">
        <v>17</v>
      </c>
      <c r="P1185" t="s">
        <v>273</v>
      </c>
      <c r="Q1185">
        <v>0.48</v>
      </c>
      <c r="S1185">
        <v>1</v>
      </c>
      <c r="T1185" s="108">
        <v>0.48</v>
      </c>
      <c r="U1185">
        <v>1</v>
      </c>
      <c r="V1185" t="s">
        <v>270</v>
      </c>
      <c r="W1185" t="s">
        <v>167</v>
      </c>
      <c r="X1185">
        <v>1</v>
      </c>
      <c r="Y1185">
        <v>0</v>
      </c>
      <c r="Z1185">
        <v>0</v>
      </c>
      <c r="AA1185">
        <v>0</v>
      </c>
      <c r="AB1185">
        <v>1</v>
      </c>
      <c r="AC1185">
        <v>0</v>
      </c>
      <c r="AD1185">
        <v>0</v>
      </c>
      <c r="AE1185">
        <v>0</v>
      </c>
    </row>
    <row r="1186" spans="1:31" x14ac:dyDescent="0.3">
      <c r="A1186" t="s">
        <v>306</v>
      </c>
      <c r="B1186" t="s">
        <v>16064</v>
      </c>
      <c r="C1186" t="s">
        <v>274</v>
      </c>
      <c r="D1186" t="s">
        <v>16065</v>
      </c>
      <c r="E1186" t="s">
        <v>16066</v>
      </c>
      <c r="F1186" t="s">
        <v>2747</v>
      </c>
      <c r="G1186" t="s">
        <v>15688</v>
      </c>
      <c r="I1186" t="s">
        <v>265</v>
      </c>
      <c r="J1186" t="s">
        <v>266</v>
      </c>
      <c r="K1186" t="s">
        <v>16067</v>
      </c>
      <c r="L1186" t="s">
        <v>9202</v>
      </c>
      <c r="M1186" t="s">
        <v>307</v>
      </c>
      <c r="N1186" t="s">
        <v>306</v>
      </c>
      <c r="O1186">
        <v>2</v>
      </c>
      <c r="P1186" t="s">
        <v>288</v>
      </c>
      <c r="Q1186">
        <v>0.48</v>
      </c>
      <c r="S1186">
        <v>1</v>
      </c>
      <c r="T1186" s="108">
        <v>0.48</v>
      </c>
      <c r="U1186">
        <v>1</v>
      </c>
      <c r="V1186" t="s">
        <v>270</v>
      </c>
      <c r="W1186" t="s">
        <v>167</v>
      </c>
      <c r="X1186">
        <v>1</v>
      </c>
      <c r="Y1186">
        <v>0</v>
      </c>
      <c r="Z1186">
        <v>0</v>
      </c>
      <c r="AA1186">
        <v>0</v>
      </c>
      <c r="AB1186">
        <v>1</v>
      </c>
      <c r="AC1186">
        <v>0</v>
      </c>
      <c r="AD1186">
        <v>0</v>
      </c>
      <c r="AE1186">
        <v>0</v>
      </c>
    </row>
    <row r="1187" spans="1:31" x14ac:dyDescent="0.3">
      <c r="A1187" t="s">
        <v>306</v>
      </c>
      <c r="B1187" t="s">
        <v>8023</v>
      </c>
      <c r="C1187" t="s">
        <v>262</v>
      </c>
      <c r="D1187" t="s">
        <v>8024</v>
      </c>
      <c r="E1187" t="s">
        <v>12181</v>
      </c>
      <c r="F1187" t="s">
        <v>8025</v>
      </c>
      <c r="G1187" t="s">
        <v>8026</v>
      </c>
      <c r="I1187" t="s">
        <v>461</v>
      </c>
      <c r="J1187" t="s">
        <v>266</v>
      </c>
      <c r="K1187" t="s">
        <v>8027</v>
      </c>
      <c r="L1187" t="s">
        <v>8028</v>
      </c>
      <c r="M1187" t="s">
        <v>305</v>
      </c>
      <c r="N1187" t="s">
        <v>306</v>
      </c>
      <c r="O1187">
        <v>1</v>
      </c>
      <c r="P1187" t="s">
        <v>266</v>
      </c>
      <c r="Q1187">
        <v>0.48</v>
      </c>
      <c r="S1187">
        <v>2</v>
      </c>
      <c r="T1187" s="108">
        <v>0.96</v>
      </c>
      <c r="U1187">
        <v>1</v>
      </c>
      <c r="V1187" t="s">
        <v>270</v>
      </c>
      <c r="W1187" t="s">
        <v>167</v>
      </c>
      <c r="X1187">
        <v>2</v>
      </c>
      <c r="Y1187">
        <v>2</v>
      </c>
      <c r="Z1187">
        <v>0</v>
      </c>
      <c r="AA1187">
        <v>0</v>
      </c>
      <c r="AB1187">
        <v>0</v>
      </c>
      <c r="AC1187">
        <v>0</v>
      </c>
      <c r="AD1187">
        <v>0</v>
      </c>
      <c r="AE1187">
        <v>0</v>
      </c>
    </row>
    <row r="1188" spans="1:31" x14ac:dyDescent="0.3">
      <c r="A1188" t="s">
        <v>306</v>
      </c>
      <c r="B1188" t="s">
        <v>8023</v>
      </c>
      <c r="C1188" t="s">
        <v>262</v>
      </c>
      <c r="D1188" t="s">
        <v>8024</v>
      </c>
      <c r="E1188" t="s">
        <v>12181</v>
      </c>
      <c r="F1188" t="s">
        <v>8025</v>
      </c>
      <c r="G1188" t="s">
        <v>8026</v>
      </c>
      <c r="I1188" t="s">
        <v>461</v>
      </c>
      <c r="J1188" t="s">
        <v>266</v>
      </c>
      <c r="K1188" t="s">
        <v>8027</v>
      </c>
      <c r="L1188" t="s">
        <v>8028</v>
      </c>
      <c r="M1188" t="s">
        <v>307</v>
      </c>
      <c r="N1188" t="s">
        <v>306</v>
      </c>
      <c r="O1188">
        <v>2</v>
      </c>
      <c r="P1188" t="s">
        <v>288</v>
      </c>
      <c r="Q1188">
        <v>0.48</v>
      </c>
      <c r="S1188">
        <v>2</v>
      </c>
      <c r="T1188" s="108">
        <v>0.96</v>
      </c>
      <c r="U1188">
        <v>1</v>
      </c>
      <c r="V1188" t="s">
        <v>270</v>
      </c>
      <c r="W1188" t="s">
        <v>167</v>
      </c>
      <c r="X1188">
        <v>2</v>
      </c>
      <c r="Y1188">
        <v>2</v>
      </c>
      <c r="Z1188">
        <v>0</v>
      </c>
      <c r="AA1188">
        <v>0</v>
      </c>
      <c r="AB1188">
        <v>0</v>
      </c>
      <c r="AC1188">
        <v>0</v>
      </c>
      <c r="AD1188">
        <v>0</v>
      </c>
      <c r="AE1188">
        <v>0</v>
      </c>
    </row>
    <row r="1189" spans="1:31" x14ac:dyDescent="0.3">
      <c r="A1189" t="s">
        <v>306</v>
      </c>
      <c r="B1189" t="s">
        <v>16413</v>
      </c>
      <c r="C1189" t="s">
        <v>274</v>
      </c>
      <c r="D1189" t="s">
        <v>16726</v>
      </c>
      <c r="E1189" t="s">
        <v>16414</v>
      </c>
      <c r="F1189" t="s">
        <v>481</v>
      </c>
      <c r="G1189" t="s">
        <v>429</v>
      </c>
      <c r="I1189" t="s">
        <v>265</v>
      </c>
      <c r="J1189" t="s">
        <v>266</v>
      </c>
      <c r="K1189" t="s">
        <v>10739</v>
      </c>
      <c r="L1189" t="s">
        <v>2306</v>
      </c>
      <c r="M1189" t="s">
        <v>307</v>
      </c>
      <c r="N1189" t="s">
        <v>306</v>
      </c>
      <c r="O1189">
        <v>2</v>
      </c>
      <c r="P1189" t="s">
        <v>272</v>
      </c>
      <c r="Q1189">
        <v>4</v>
      </c>
      <c r="S1189">
        <v>6</v>
      </c>
      <c r="T1189" s="108">
        <v>24</v>
      </c>
      <c r="U1189">
        <v>1</v>
      </c>
      <c r="V1189" t="s">
        <v>270</v>
      </c>
      <c r="W1189" t="s">
        <v>167</v>
      </c>
      <c r="X1189">
        <v>2</v>
      </c>
      <c r="Y1189">
        <v>2</v>
      </c>
      <c r="Z1189">
        <v>0</v>
      </c>
      <c r="AA1189">
        <v>2</v>
      </c>
      <c r="AB1189">
        <v>0</v>
      </c>
      <c r="AC1189">
        <v>2</v>
      </c>
      <c r="AD1189">
        <v>0</v>
      </c>
      <c r="AE1189">
        <v>0</v>
      </c>
    </row>
    <row r="1190" spans="1:31" x14ac:dyDescent="0.3">
      <c r="A1190" t="s">
        <v>306</v>
      </c>
      <c r="B1190" t="s">
        <v>16727</v>
      </c>
      <c r="C1190" t="s">
        <v>274</v>
      </c>
      <c r="D1190" t="s">
        <v>16728</v>
      </c>
      <c r="E1190" t="s">
        <v>16729</v>
      </c>
      <c r="F1190" t="s">
        <v>428</v>
      </c>
      <c r="G1190" t="s">
        <v>429</v>
      </c>
      <c r="I1190" t="s">
        <v>265</v>
      </c>
      <c r="J1190" t="s">
        <v>266</v>
      </c>
      <c r="K1190" t="s">
        <v>430</v>
      </c>
      <c r="L1190" t="s">
        <v>2306</v>
      </c>
      <c r="M1190" t="s">
        <v>305</v>
      </c>
      <c r="N1190" t="s">
        <v>306</v>
      </c>
      <c r="O1190">
        <v>1</v>
      </c>
      <c r="P1190" t="s">
        <v>282</v>
      </c>
      <c r="Q1190">
        <v>3</v>
      </c>
      <c r="S1190">
        <v>2</v>
      </c>
      <c r="T1190" s="108">
        <v>6</v>
      </c>
      <c r="U1190">
        <v>1</v>
      </c>
      <c r="V1190" t="s">
        <v>270</v>
      </c>
      <c r="W1190" t="s">
        <v>167</v>
      </c>
      <c r="X1190">
        <v>1</v>
      </c>
      <c r="Y1190">
        <v>0</v>
      </c>
      <c r="Z1190">
        <v>1</v>
      </c>
      <c r="AA1190">
        <v>0</v>
      </c>
      <c r="AB1190">
        <v>1</v>
      </c>
      <c r="AC1190">
        <v>0</v>
      </c>
      <c r="AD1190">
        <v>0</v>
      </c>
      <c r="AE1190">
        <v>0</v>
      </c>
    </row>
    <row r="1191" spans="1:31" x14ac:dyDescent="0.3">
      <c r="A1191" t="s">
        <v>306</v>
      </c>
      <c r="B1191" t="s">
        <v>3228</v>
      </c>
      <c r="C1191" t="s">
        <v>274</v>
      </c>
      <c r="D1191" t="s">
        <v>3229</v>
      </c>
      <c r="E1191" t="s">
        <v>13096</v>
      </c>
      <c r="F1191" t="s">
        <v>1459</v>
      </c>
      <c r="G1191" t="s">
        <v>3230</v>
      </c>
      <c r="I1191" t="s">
        <v>265</v>
      </c>
      <c r="J1191" t="s">
        <v>266</v>
      </c>
      <c r="K1191" t="s">
        <v>1075</v>
      </c>
      <c r="L1191" t="s">
        <v>3231</v>
      </c>
      <c r="M1191" t="s">
        <v>307</v>
      </c>
      <c r="N1191" t="s">
        <v>306</v>
      </c>
      <c r="O1191">
        <v>2</v>
      </c>
      <c r="P1191" t="s">
        <v>272</v>
      </c>
      <c r="Q1191">
        <v>2</v>
      </c>
      <c r="S1191">
        <v>1</v>
      </c>
      <c r="T1191" s="108">
        <v>2</v>
      </c>
      <c r="U1191">
        <v>1</v>
      </c>
      <c r="V1191" t="s">
        <v>270</v>
      </c>
      <c r="W1191" t="s">
        <v>167</v>
      </c>
      <c r="X1191">
        <v>1</v>
      </c>
      <c r="Y1191">
        <v>0</v>
      </c>
      <c r="Z1191">
        <v>0</v>
      </c>
      <c r="AA1191">
        <v>0</v>
      </c>
      <c r="AB1191">
        <v>1</v>
      </c>
      <c r="AC1191">
        <v>0</v>
      </c>
      <c r="AD1191">
        <v>0</v>
      </c>
      <c r="AE1191">
        <v>0</v>
      </c>
    </row>
    <row r="1192" spans="1:31" x14ac:dyDescent="0.3">
      <c r="A1192" t="s">
        <v>306</v>
      </c>
      <c r="B1192" t="s">
        <v>3228</v>
      </c>
      <c r="C1192" t="s">
        <v>274</v>
      </c>
      <c r="D1192" t="s">
        <v>3229</v>
      </c>
      <c r="E1192" t="s">
        <v>13096</v>
      </c>
      <c r="F1192" t="s">
        <v>1459</v>
      </c>
      <c r="G1192" t="s">
        <v>3230</v>
      </c>
      <c r="I1192" t="s">
        <v>265</v>
      </c>
      <c r="J1192" t="s">
        <v>266</v>
      </c>
      <c r="K1192" t="s">
        <v>1075</v>
      </c>
      <c r="L1192" t="s">
        <v>3231</v>
      </c>
      <c r="M1192" t="s">
        <v>305</v>
      </c>
      <c r="N1192" t="s">
        <v>306</v>
      </c>
      <c r="O1192">
        <v>1</v>
      </c>
      <c r="P1192" t="s">
        <v>282</v>
      </c>
      <c r="Q1192">
        <v>2</v>
      </c>
      <c r="S1192">
        <v>1</v>
      </c>
      <c r="T1192" s="108">
        <v>2</v>
      </c>
      <c r="U1192">
        <v>1</v>
      </c>
      <c r="V1192" t="s">
        <v>270</v>
      </c>
      <c r="W1192" t="s">
        <v>167</v>
      </c>
      <c r="X1192">
        <v>1</v>
      </c>
      <c r="Y1192">
        <v>0</v>
      </c>
      <c r="Z1192">
        <v>0</v>
      </c>
      <c r="AA1192">
        <v>0</v>
      </c>
      <c r="AB1192">
        <v>1</v>
      </c>
      <c r="AC1192">
        <v>0</v>
      </c>
      <c r="AD1192">
        <v>0</v>
      </c>
      <c r="AE1192">
        <v>0</v>
      </c>
    </row>
    <row r="1193" spans="1:31" x14ac:dyDescent="0.3">
      <c r="A1193" t="s">
        <v>306</v>
      </c>
      <c r="B1193" t="s">
        <v>3228</v>
      </c>
      <c r="C1193" t="s">
        <v>274</v>
      </c>
      <c r="D1193" t="s">
        <v>3229</v>
      </c>
      <c r="E1193" t="s">
        <v>13096</v>
      </c>
      <c r="F1193" t="s">
        <v>1459</v>
      </c>
      <c r="G1193" t="s">
        <v>3230</v>
      </c>
      <c r="I1193" t="s">
        <v>265</v>
      </c>
      <c r="J1193" t="s">
        <v>266</v>
      </c>
      <c r="K1193" t="s">
        <v>1075</v>
      </c>
      <c r="L1193" t="s">
        <v>3231</v>
      </c>
      <c r="M1193" t="s">
        <v>307</v>
      </c>
      <c r="N1193" t="s">
        <v>306</v>
      </c>
      <c r="O1193">
        <v>20</v>
      </c>
      <c r="P1193" t="s">
        <v>425</v>
      </c>
      <c r="Q1193">
        <v>0.32</v>
      </c>
      <c r="S1193">
        <v>2</v>
      </c>
      <c r="T1193" s="108">
        <v>0.64</v>
      </c>
      <c r="U1193">
        <v>1</v>
      </c>
      <c r="V1193" t="s">
        <v>270</v>
      </c>
      <c r="W1193" t="s">
        <v>167</v>
      </c>
      <c r="X1193">
        <v>2</v>
      </c>
      <c r="Y1193">
        <v>0</v>
      </c>
      <c r="Z1193">
        <v>0</v>
      </c>
      <c r="AA1193">
        <v>0</v>
      </c>
      <c r="AB1193">
        <v>2</v>
      </c>
      <c r="AC1193">
        <v>0</v>
      </c>
      <c r="AD1193">
        <v>0</v>
      </c>
      <c r="AE1193">
        <v>0</v>
      </c>
    </row>
    <row r="1194" spans="1:31" x14ac:dyDescent="0.3">
      <c r="A1194" t="s">
        <v>16721</v>
      </c>
      <c r="B1194" t="s">
        <v>17690</v>
      </c>
      <c r="C1194" t="s">
        <v>274</v>
      </c>
      <c r="D1194" t="s">
        <v>17691</v>
      </c>
      <c r="E1194" t="s">
        <v>17692</v>
      </c>
      <c r="F1194" t="s">
        <v>17693</v>
      </c>
      <c r="G1194" t="s">
        <v>17694</v>
      </c>
      <c r="I1194" t="s">
        <v>330</v>
      </c>
      <c r="J1194" t="s">
        <v>266</v>
      </c>
      <c r="K1194" t="s">
        <v>17695</v>
      </c>
      <c r="L1194" t="s">
        <v>17696</v>
      </c>
      <c r="M1194" t="s">
        <v>3521</v>
      </c>
      <c r="N1194" t="s">
        <v>16721</v>
      </c>
      <c r="O1194">
        <v>20</v>
      </c>
      <c r="P1194" t="s">
        <v>3206</v>
      </c>
      <c r="Q1194">
        <v>40</v>
      </c>
      <c r="S1194">
        <v>0</v>
      </c>
      <c r="T1194" s="108">
        <v>0</v>
      </c>
      <c r="U1194">
        <v>0</v>
      </c>
      <c r="W1194" t="s">
        <v>171</v>
      </c>
      <c r="X1194">
        <v>1</v>
      </c>
      <c r="Y1194">
        <v>0</v>
      </c>
      <c r="Z1194">
        <v>0</v>
      </c>
      <c r="AA1194">
        <v>0</v>
      </c>
      <c r="AB1194">
        <v>0</v>
      </c>
      <c r="AC1194">
        <v>0</v>
      </c>
      <c r="AD1194">
        <v>0</v>
      </c>
      <c r="AE1194">
        <v>0</v>
      </c>
    </row>
    <row r="1195" spans="1:31" x14ac:dyDescent="0.3">
      <c r="A1195" t="s">
        <v>306</v>
      </c>
      <c r="B1195" t="s">
        <v>9942</v>
      </c>
      <c r="C1195" t="s">
        <v>274</v>
      </c>
      <c r="D1195" t="s">
        <v>9943</v>
      </c>
      <c r="E1195" t="s">
        <v>12953</v>
      </c>
      <c r="F1195" t="s">
        <v>7181</v>
      </c>
      <c r="G1195" t="s">
        <v>7184</v>
      </c>
      <c r="I1195" t="s">
        <v>265</v>
      </c>
      <c r="J1195" t="s">
        <v>266</v>
      </c>
      <c r="K1195" t="s">
        <v>7185</v>
      </c>
      <c r="L1195" t="s">
        <v>9944</v>
      </c>
      <c r="M1195" t="s">
        <v>307</v>
      </c>
      <c r="N1195" t="s">
        <v>306</v>
      </c>
      <c r="O1195">
        <v>20</v>
      </c>
      <c r="P1195" t="s">
        <v>425</v>
      </c>
      <c r="Q1195">
        <v>0.32</v>
      </c>
      <c r="S1195">
        <v>1</v>
      </c>
      <c r="T1195" s="108">
        <v>0.32</v>
      </c>
      <c r="U1195">
        <v>1</v>
      </c>
      <c r="V1195" t="s">
        <v>270</v>
      </c>
      <c r="W1195" t="s">
        <v>167</v>
      </c>
      <c r="X1195">
        <v>1</v>
      </c>
      <c r="Y1195">
        <v>0</v>
      </c>
      <c r="Z1195">
        <v>0</v>
      </c>
      <c r="AA1195">
        <v>0</v>
      </c>
      <c r="AB1195">
        <v>1</v>
      </c>
      <c r="AC1195">
        <v>0</v>
      </c>
      <c r="AD1195">
        <v>0</v>
      </c>
      <c r="AE1195">
        <v>0</v>
      </c>
    </row>
    <row r="1196" spans="1:31" x14ac:dyDescent="0.3">
      <c r="A1196" t="s">
        <v>306</v>
      </c>
      <c r="B1196" t="s">
        <v>10819</v>
      </c>
      <c r="C1196" t="s">
        <v>274</v>
      </c>
      <c r="D1196" t="s">
        <v>8039</v>
      </c>
      <c r="E1196" t="s">
        <v>12825</v>
      </c>
      <c r="F1196" t="s">
        <v>607</v>
      </c>
      <c r="G1196" t="s">
        <v>10820</v>
      </c>
      <c r="I1196" t="s">
        <v>2961</v>
      </c>
      <c r="J1196" t="s">
        <v>266</v>
      </c>
      <c r="K1196" t="s">
        <v>10821</v>
      </c>
      <c r="L1196" t="s">
        <v>10822</v>
      </c>
      <c r="M1196" t="s">
        <v>305</v>
      </c>
      <c r="N1196" t="s">
        <v>306</v>
      </c>
      <c r="O1196">
        <v>1</v>
      </c>
      <c r="P1196" t="s">
        <v>282</v>
      </c>
      <c r="Q1196">
        <v>4</v>
      </c>
      <c r="S1196">
        <v>1</v>
      </c>
      <c r="T1196" s="108">
        <v>4</v>
      </c>
      <c r="U1196">
        <v>1</v>
      </c>
      <c r="V1196" t="s">
        <v>270</v>
      </c>
      <c r="W1196" t="s">
        <v>167</v>
      </c>
      <c r="X1196">
        <v>1</v>
      </c>
      <c r="Y1196">
        <v>0</v>
      </c>
      <c r="Z1196">
        <v>0</v>
      </c>
      <c r="AA1196">
        <v>0</v>
      </c>
      <c r="AB1196">
        <v>1</v>
      </c>
      <c r="AC1196">
        <v>0</v>
      </c>
      <c r="AD1196">
        <v>0</v>
      </c>
      <c r="AE1196">
        <v>0</v>
      </c>
    </row>
    <row r="1197" spans="1:31" x14ac:dyDescent="0.3">
      <c r="A1197" t="s">
        <v>306</v>
      </c>
      <c r="B1197" t="s">
        <v>10819</v>
      </c>
      <c r="C1197" t="s">
        <v>274</v>
      </c>
      <c r="D1197" t="s">
        <v>8039</v>
      </c>
      <c r="E1197" t="s">
        <v>12825</v>
      </c>
      <c r="F1197" t="s">
        <v>607</v>
      </c>
      <c r="G1197" t="s">
        <v>10820</v>
      </c>
      <c r="I1197" t="s">
        <v>2961</v>
      </c>
      <c r="J1197" t="s">
        <v>266</v>
      </c>
      <c r="K1197" t="s">
        <v>10821</v>
      </c>
      <c r="L1197" t="s">
        <v>10822</v>
      </c>
      <c r="M1197" t="s">
        <v>307</v>
      </c>
      <c r="N1197" t="s">
        <v>306</v>
      </c>
      <c r="O1197">
        <v>2</v>
      </c>
      <c r="P1197" t="s">
        <v>288</v>
      </c>
      <c r="Q1197">
        <v>0.32</v>
      </c>
      <c r="S1197">
        <v>1</v>
      </c>
      <c r="T1197" s="108">
        <v>0.32</v>
      </c>
      <c r="U1197">
        <v>1</v>
      </c>
      <c r="V1197" t="s">
        <v>270</v>
      </c>
      <c r="W1197" t="s">
        <v>167</v>
      </c>
      <c r="X1197">
        <v>1</v>
      </c>
      <c r="Y1197">
        <v>1</v>
      </c>
      <c r="Z1197">
        <v>0</v>
      </c>
      <c r="AA1197">
        <v>0</v>
      </c>
      <c r="AB1197">
        <v>0</v>
      </c>
      <c r="AC1197">
        <v>0</v>
      </c>
      <c r="AD1197">
        <v>0</v>
      </c>
      <c r="AE1197">
        <v>0</v>
      </c>
    </row>
    <row r="1198" spans="1:31" x14ac:dyDescent="0.3">
      <c r="A1198" t="s">
        <v>306</v>
      </c>
      <c r="B1198" t="s">
        <v>7183</v>
      </c>
      <c r="C1198" t="s">
        <v>274</v>
      </c>
      <c r="D1198" t="s">
        <v>16730</v>
      </c>
      <c r="E1198" t="s">
        <v>12953</v>
      </c>
      <c r="F1198" t="s">
        <v>7181</v>
      </c>
      <c r="G1198" t="s">
        <v>7184</v>
      </c>
      <c r="I1198" t="s">
        <v>265</v>
      </c>
      <c r="J1198" t="s">
        <v>266</v>
      </c>
      <c r="K1198" t="s">
        <v>7185</v>
      </c>
      <c r="L1198" t="s">
        <v>398</v>
      </c>
      <c r="M1198" t="s">
        <v>305</v>
      </c>
      <c r="N1198" t="s">
        <v>306</v>
      </c>
      <c r="O1198">
        <v>1</v>
      </c>
      <c r="P1198" t="s">
        <v>282</v>
      </c>
      <c r="Q1198">
        <v>2</v>
      </c>
      <c r="S1198">
        <v>2</v>
      </c>
      <c r="T1198" s="108">
        <v>4</v>
      </c>
      <c r="U1198">
        <v>1</v>
      </c>
      <c r="V1198" t="s">
        <v>270</v>
      </c>
      <c r="W1198" t="s">
        <v>167</v>
      </c>
      <c r="X1198">
        <v>1</v>
      </c>
      <c r="Y1198">
        <v>1</v>
      </c>
      <c r="Z1198">
        <v>0</v>
      </c>
      <c r="AA1198">
        <v>0</v>
      </c>
      <c r="AB1198">
        <v>1</v>
      </c>
      <c r="AC1198">
        <v>0</v>
      </c>
      <c r="AD1198">
        <v>0</v>
      </c>
      <c r="AE1198">
        <v>0</v>
      </c>
    </row>
    <row r="1199" spans="1:31" x14ac:dyDescent="0.3">
      <c r="A1199" t="s">
        <v>306</v>
      </c>
      <c r="B1199" t="s">
        <v>7186</v>
      </c>
      <c r="C1199" t="s">
        <v>274</v>
      </c>
      <c r="D1199" t="s">
        <v>16731</v>
      </c>
      <c r="E1199" t="s">
        <v>12953</v>
      </c>
      <c r="F1199" t="s">
        <v>7181</v>
      </c>
      <c r="G1199" t="s">
        <v>7184</v>
      </c>
      <c r="I1199" t="s">
        <v>265</v>
      </c>
      <c r="J1199" t="s">
        <v>266</v>
      </c>
      <c r="K1199" t="s">
        <v>7185</v>
      </c>
      <c r="L1199" t="s">
        <v>398</v>
      </c>
      <c r="M1199" t="s">
        <v>307</v>
      </c>
      <c r="N1199" t="s">
        <v>306</v>
      </c>
      <c r="O1199">
        <v>2</v>
      </c>
      <c r="P1199" t="s">
        <v>272</v>
      </c>
      <c r="Q1199">
        <v>1</v>
      </c>
      <c r="S1199">
        <v>1</v>
      </c>
      <c r="T1199" s="108">
        <v>1</v>
      </c>
      <c r="U1199">
        <v>1</v>
      </c>
      <c r="V1199" t="s">
        <v>270</v>
      </c>
      <c r="W1199" t="s">
        <v>167</v>
      </c>
      <c r="X1199">
        <v>1</v>
      </c>
      <c r="Y1199">
        <v>0</v>
      </c>
      <c r="Z1199">
        <v>1</v>
      </c>
      <c r="AA1199">
        <v>0</v>
      </c>
      <c r="AB1199">
        <v>0</v>
      </c>
      <c r="AC1199">
        <v>0</v>
      </c>
      <c r="AD1199">
        <v>0</v>
      </c>
      <c r="AE1199">
        <v>0</v>
      </c>
    </row>
    <row r="1200" spans="1:31" x14ac:dyDescent="0.3">
      <c r="A1200" t="s">
        <v>306</v>
      </c>
      <c r="B1200" t="s">
        <v>2327</v>
      </c>
      <c r="C1200" t="s">
        <v>274</v>
      </c>
      <c r="D1200" t="s">
        <v>142</v>
      </c>
      <c r="E1200" t="s">
        <v>12022</v>
      </c>
      <c r="F1200" t="s">
        <v>2328</v>
      </c>
      <c r="G1200" t="s">
        <v>2329</v>
      </c>
      <c r="I1200" t="s">
        <v>461</v>
      </c>
      <c r="J1200" t="s">
        <v>266</v>
      </c>
      <c r="K1200" t="s">
        <v>2330</v>
      </c>
      <c r="L1200" t="s">
        <v>17451</v>
      </c>
      <c r="M1200" t="s">
        <v>307</v>
      </c>
      <c r="N1200" t="s">
        <v>306</v>
      </c>
      <c r="O1200">
        <v>20</v>
      </c>
      <c r="P1200" t="s">
        <v>17796</v>
      </c>
      <c r="Q1200">
        <v>2</v>
      </c>
      <c r="S1200">
        <v>1</v>
      </c>
      <c r="T1200" s="108">
        <v>2</v>
      </c>
      <c r="U1200">
        <v>1</v>
      </c>
      <c r="V1200" t="s">
        <v>270</v>
      </c>
      <c r="W1200" t="s">
        <v>167</v>
      </c>
      <c r="X1200">
        <v>1</v>
      </c>
      <c r="Y1200">
        <v>0</v>
      </c>
      <c r="Z1200">
        <v>0</v>
      </c>
      <c r="AA1200">
        <v>1</v>
      </c>
      <c r="AB1200">
        <v>0</v>
      </c>
      <c r="AC1200">
        <v>0</v>
      </c>
      <c r="AD1200">
        <v>0</v>
      </c>
      <c r="AE1200">
        <v>0</v>
      </c>
    </row>
    <row r="1201" spans="1:31" x14ac:dyDescent="0.3">
      <c r="A1201" t="s">
        <v>306</v>
      </c>
      <c r="B1201" t="s">
        <v>2327</v>
      </c>
      <c r="C1201" t="s">
        <v>274</v>
      </c>
      <c r="D1201" t="s">
        <v>142</v>
      </c>
      <c r="E1201" t="s">
        <v>12022</v>
      </c>
      <c r="F1201" t="s">
        <v>2328</v>
      </c>
      <c r="G1201" t="s">
        <v>2329</v>
      </c>
      <c r="I1201" t="s">
        <v>461</v>
      </c>
      <c r="J1201" t="s">
        <v>266</v>
      </c>
      <c r="K1201" t="s">
        <v>2330</v>
      </c>
      <c r="L1201" t="s">
        <v>17451</v>
      </c>
      <c r="M1201" t="s">
        <v>307</v>
      </c>
      <c r="N1201" t="s">
        <v>306</v>
      </c>
      <c r="O1201">
        <v>2</v>
      </c>
      <c r="P1201" t="s">
        <v>272</v>
      </c>
      <c r="Q1201">
        <v>4</v>
      </c>
      <c r="S1201">
        <v>3</v>
      </c>
      <c r="T1201" s="108">
        <v>12</v>
      </c>
      <c r="U1201">
        <v>1</v>
      </c>
      <c r="V1201" t="s">
        <v>270</v>
      </c>
      <c r="W1201" t="s">
        <v>167</v>
      </c>
      <c r="X1201">
        <v>1</v>
      </c>
      <c r="Y1201">
        <v>1</v>
      </c>
      <c r="Z1201">
        <v>0</v>
      </c>
      <c r="AA1201">
        <v>1</v>
      </c>
      <c r="AB1201">
        <v>0</v>
      </c>
      <c r="AC1201">
        <v>1</v>
      </c>
      <c r="AD1201">
        <v>0</v>
      </c>
      <c r="AE1201">
        <v>0</v>
      </c>
    </row>
    <row r="1202" spans="1:31" x14ac:dyDescent="0.3">
      <c r="A1202" t="s">
        <v>306</v>
      </c>
      <c r="B1202" t="s">
        <v>2327</v>
      </c>
      <c r="C1202" t="s">
        <v>274</v>
      </c>
      <c r="D1202" t="s">
        <v>142</v>
      </c>
      <c r="E1202" t="s">
        <v>12022</v>
      </c>
      <c r="F1202" t="s">
        <v>2328</v>
      </c>
      <c r="G1202" t="s">
        <v>2329</v>
      </c>
      <c r="I1202" t="s">
        <v>461</v>
      </c>
      <c r="J1202" t="s">
        <v>266</v>
      </c>
      <c r="K1202" t="s">
        <v>2330</v>
      </c>
      <c r="L1202" t="s">
        <v>17451</v>
      </c>
      <c r="M1202" t="s">
        <v>307</v>
      </c>
      <c r="N1202" t="s">
        <v>306</v>
      </c>
      <c r="O1202">
        <v>2</v>
      </c>
      <c r="P1202" t="s">
        <v>272</v>
      </c>
      <c r="Q1202">
        <v>4</v>
      </c>
      <c r="S1202">
        <v>4</v>
      </c>
      <c r="T1202" s="108">
        <v>16</v>
      </c>
      <c r="U1202">
        <v>1</v>
      </c>
      <c r="V1202" t="s">
        <v>270</v>
      </c>
      <c r="W1202" t="s">
        <v>167</v>
      </c>
      <c r="X1202">
        <v>1</v>
      </c>
      <c r="Y1202">
        <v>1</v>
      </c>
      <c r="Z1202">
        <v>0</v>
      </c>
      <c r="AA1202">
        <v>1</v>
      </c>
      <c r="AB1202">
        <v>1</v>
      </c>
      <c r="AC1202">
        <v>1</v>
      </c>
      <c r="AD1202">
        <v>0</v>
      </c>
      <c r="AE1202">
        <v>0</v>
      </c>
    </row>
    <row r="1203" spans="1:31" x14ac:dyDescent="0.3">
      <c r="A1203" t="s">
        <v>306</v>
      </c>
      <c r="B1203" t="s">
        <v>5115</v>
      </c>
      <c r="C1203" t="s">
        <v>525</v>
      </c>
      <c r="D1203" t="s">
        <v>10165</v>
      </c>
      <c r="E1203" t="s">
        <v>12074</v>
      </c>
      <c r="F1203" t="s">
        <v>2331</v>
      </c>
      <c r="G1203" t="s">
        <v>2334</v>
      </c>
      <c r="I1203" t="s">
        <v>461</v>
      </c>
      <c r="J1203" t="s">
        <v>266</v>
      </c>
      <c r="K1203" t="s">
        <v>2332</v>
      </c>
      <c r="L1203" t="s">
        <v>5116</v>
      </c>
      <c r="M1203" t="s">
        <v>305</v>
      </c>
      <c r="N1203" t="s">
        <v>306</v>
      </c>
      <c r="O1203">
        <v>1</v>
      </c>
      <c r="P1203" t="s">
        <v>282</v>
      </c>
      <c r="Q1203">
        <v>2</v>
      </c>
      <c r="S1203">
        <v>2</v>
      </c>
      <c r="T1203" s="108">
        <v>4</v>
      </c>
      <c r="U1203">
        <v>1</v>
      </c>
      <c r="V1203" t="s">
        <v>270</v>
      </c>
      <c r="W1203" t="s">
        <v>167</v>
      </c>
      <c r="X1203">
        <v>1</v>
      </c>
      <c r="Y1203">
        <v>1</v>
      </c>
      <c r="Z1203">
        <v>0</v>
      </c>
      <c r="AA1203">
        <v>0</v>
      </c>
      <c r="AB1203">
        <v>1</v>
      </c>
      <c r="AC1203">
        <v>0</v>
      </c>
      <c r="AD1203">
        <v>0</v>
      </c>
      <c r="AE1203">
        <v>0</v>
      </c>
    </row>
    <row r="1204" spans="1:31" x14ac:dyDescent="0.3">
      <c r="A1204" t="s">
        <v>306</v>
      </c>
      <c r="B1204" t="s">
        <v>5115</v>
      </c>
      <c r="C1204" t="s">
        <v>525</v>
      </c>
      <c r="D1204" t="s">
        <v>10165</v>
      </c>
      <c r="E1204" t="s">
        <v>12074</v>
      </c>
      <c r="F1204" t="s">
        <v>2331</v>
      </c>
      <c r="G1204" t="s">
        <v>2334</v>
      </c>
      <c r="I1204" t="s">
        <v>461</v>
      </c>
      <c r="J1204" t="s">
        <v>266</v>
      </c>
      <c r="K1204" t="s">
        <v>2332</v>
      </c>
      <c r="L1204" t="s">
        <v>5116</v>
      </c>
      <c r="M1204" t="s">
        <v>307</v>
      </c>
      <c r="N1204" t="s">
        <v>306</v>
      </c>
      <c r="O1204">
        <v>2</v>
      </c>
      <c r="P1204" t="s">
        <v>272</v>
      </c>
      <c r="Q1204">
        <v>2</v>
      </c>
      <c r="S1204">
        <v>1</v>
      </c>
      <c r="T1204" s="108">
        <v>2</v>
      </c>
      <c r="U1204">
        <v>1</v>
      </c>
      <c r="V1204" t="s">
        <v>270</v>
      </c>
      <c r="W1204" t="s">
        <v>167</v>
      </c>
      <c r="X1204">
        <v>1</v>
      </c>
      <c r="Y1204">
        <v>0</v>
      </c>
      <c r="Z1204">
        <v>0</v>
      </c>
      <c r="AA1204">
        <v>0</v>
      </c>
      <c r="AB1204">
        <v>1</v>
      </c>
      <c r="AC1204">
        <v>0</v>
      </c>
      <c r="AD1204">
        <v>0</v>
      </c>
      <c r="AE1204">
        <v>0</v>
      </c>
    </row>
    <row r="1205" spans="1:31" x14ac:dyDescent="0.3">
      <c r="A1205" t="s">
        <v>306</v>
      </c>
      <c r="B1205" t="s">
        <v>17806</v>
      </c>
      <c r="C1205" t="s">
        <v>274</v>
      </c>
      <c r="D1205" t="s">
        <v>10433</v>
      </c>
      <c r="E1205" t="s">
        <v>17807</v>
      </c>
      <c r="F1205" t="s">
        <v>8022</v>
      </c>
      <c r="G1205" t="s">
        <v>17808</v>
      </c>
      <c r="I1205" t="s">
        <v>461</v>
      </c>
      <c r="J1205" t="s">
        <v>266</v>
      </c>
      <c r="K1205" t="s">
        <v>16702</v>
      </c>
      <c r="L1205" t="s">
        <v>5137</v>
      </c>
      <c r="M1205" t="s">
        <v>305</v>
      </c>
      <c r="N1205" t="s">
        <v>306</v>
      </c>
      <c r="O1205">
        <v>1</v>
      </c>
      <c r="P1205" t="s">
        <v>282</v>
      </c>
      <c r="Q1205">
        <v>2</v>
      </c>
      <c r="S1205">
        <v>1</v>
      </c>
      <c r="T1205" s="108">
        <v>2</v>
      </c>
      <c r="U1205">
        <v>1</v>
      </c>
      <c r="V1205" t="s">
        <v>270</v>
      </c>
      <c r="W1205" t="s">
        <v>167</v>
      </c>
      <c r="X1205">
        <v>1</v>
      </c>
      <c r="Y1205">
        <v>0</v>
      </c>
      <c r="Z1205">
        <v>0</v>
      </c>
      <c r="AA1205">
        <v>0</v>
      </c>
      <c r="AB1205">
        <v>1</v>
      </c>
      <c r="AC1205">
        <v>0</v>
      </c>
      <c r="AD1205">
        <v>0</v>
      </c>
      <c r="AE1205">
        <v>0</v>
      </c>
    </row>
    <row r="1206" spans="1:31" x14ac:dyDescent="0.3">
      <c r="A1206" t="s">
        <v>306</v>
      </c>
      <c r="B1206" t="s">
        <v>17806</v>
      </c>
      <c r="C1206" t="s">
        <v>274</v>
      </c>
      <c r="D1206" t="s">
        <v>10433</v>
      </c>
      <c r="E1206" t="s">
        <v>17807</v>
      </c>
      <c r="F1206" t="s">
        <v>8022</v>
      </c>
      <c r="G1206" t="s">
        <v>17808</v>
      </c>
      <c r="I1206" t="s">
        <v>461</v>
      </c>
      <c r="J1206" t="s">
        <v>266</v>
      </c>
      <c r="K1206" t="s">
        <v>16702</v>
      </c>
      <c r="L1206" t="s">
        <v>5137</v>
      </c>
      <c r="M1206" t="s">
        <v>307</v>
      </c>
      <c r="N1206" t="s">
        <v>306</v>
      </c>
      <c r="O1206">
        <v>2</v>
      </c>
      <c r="P1206" t="s">
        <v>272</v>
      </c>
      <c r="Q1206">
        <v>1</v>
      </c>
      <c r="S1206">
        <v>1</v>
      </c>
      <c r="T1206" s="108">
        <v>1</v>
      </c>
      <c r="U1206">
        <v>1</v>
      </c>
      <c r="V1206" t="s">
        <v>270</v>
      </c>
      <c r="W1206" t="s">
        <v>167</v>
      </c>
      <c r="X1206">
        <v>1</v>
      </c>
      <c r="Y1206">
        <v>0</v>
      </c>
      <c r="Z1206">
        <v>1</v>
      </c>
      <c r="AA1206">
        <v>0</v>
      </c>
      <c r="AB1206">
        <v>0</v>
      </c>
      <c r="AC1206">
        <v>0</v>
      </c>
      <c r="AD1206">
        <v>0</v>
      </c>
      <c r="AE1206">
        <v>0</v>
      </c>
    </row>
    <row r="1207" spans="1:31" x14ac:dyDescent="0.3">
      <c r="A1207" t="s">
        <v>16721</v>
      </c>
      <c r="B1207" t="s">
        <v>16943</v>
      </c>
      <c r="C1207" t="s">
        <v>302</v>
      </c>
      <c r="D1207" t="s">
        <v>16944</v>
      </c>
      <c r="E1207" t="s">
        <v>17145</v>
      </c>
      <c r="F1207" t="s">
        <v>4309</v>
      </c>
      <c r="G1207" t="s">
        <v>16945</v>
      </c>
      <c r="I1207" t="s">
        <v>330</v>
      </c>
      <c r="J1207" t="s">
        <v>266</v>
      </c>
      <c r="K1207" t="s">
        <v>16946</v>
      </c>
      <c r="L1207" t="s">
        <v>16947</v>
      </c>
      <c r="M1207" t="s">
        <v>3521</v>
      </c>
      <c r="N1207" t="s">
        <v>16721</v>
      </c>
      <c r="O1207">
        <v>20</v>
      </c>
      <c r="P1207" t="s">
        <v>3206</v>
      </c>
      <c r="Q1207">
        <v>40</v>
      </c>
      <c r="S1207">
        <v>0</v>
      </c>
      <c r="T1207" s="108">
        <v>0</v>
      </c>
      <c r="U1207">
        <v>0</v>
      </c>
      <c r="W1207" t="s">
        <v>171</v>
      </c>
      <c r="X1207">
        <v>1</v>
      </c>
      <c r="Y1207">
        <v>0</v>
      </c>
      <c r="Z1207">
        <v>0</v>
      </c>
      <c r="AA1207">
        <v>0</v>
      </c>
      <c r="AB1207">
        <v>0</v>
      </c>
      <c r="AC1207">
        <v>0</v>
      </c>
      <c r="AD1207">
        <v>0</v>
      </c>
      <c r="AE1207">
        <v>0</v>
      </c>
    </row>
    <row r="1208" spans="1:31" x14ac:dyDescent="0.3">
      <c r="A1208" t="s">
        <v>306</v>
      </c>
      <c r="B1208" t="s">
        <v>3759</v>
      </c>
      <c r="C1208" t="s">
        <v>262</v>
      </c>
      <c r="D1208" t="s">
        <v>16054</v>
      </c>
      <c r="E1208" t="s">
        <v>11927</v>
      </c>
      <c r="F1208" t="s">
        <v>1635</v>
      </c>
      <c r="G1208" t="s">
        <v>2310</v>
      </c>
      <c r="I1208" t="s">
        <v>330</v>
      </c>
      <c r="J1208" t="s">
        <v>266</v>
      </c>
      <c r="K1208" t="s">
        <v>17809</v>
      </c>
      <c r="L1208" t="s">
        <v>3760</v>
      </c>
      <c r="M1208" t="s">
        <v>305</v>
      </c>
      <c r="N1208" t="s">
        <v>306</v>
      </c>
      <c r="O1208">
        <v>18</v>
      </c>
      <c r="P1208" t="s">
        <v>282</v>
      </c>
      <c r="Q1208">
        <v>3</v>
      </c>
      <c r="S1208">
        <v>1</v>
      </c>
      <c r="T1208" s="108">
        <v>3</v>
      </c>
      <c r="U1208">
        <v>1</v>
      </c>
      <c r="V1208" t="s">
        <v>270</v>
      </c>
      <c r="W1208" t="s">
        <v>167</v>
      </c>
      <c r="X1208">
        <v>1</v>
      </c>
      <c r="Y1208">
        <v>0</v>
      </c>
      <c r="Z1208">
        <v>0</v>
      </c>
      <c r="AA1208">
        <v>0</v>
      </c>
      <c r="AB1208">
        <v>0</v>
      </c>
      <c r="AC1208">
        <v>1</v>
      </c>
      <c r="AD1208">
        <v>0</v>
      </c>
      <c r="AE1208">
        <v>0</v>
      </c>
    </row>
    <row r="1209" spans="1:31" x14ac:dyDescent="0.3">
      <c r="A1209" t="s">
        <v>306</v>
      </c>
      <c r="B1209" t="s">
        <v>3759</v>
      </c>
      <c r="C1209" t="s">
        <v>262</v>
      </c>
      <c r="D1209" t="s">
        <v>16054</v>
      </c>
      <c r="E1209" t="s">
        <v>11927</v>
      </c>
      <c r="F1209" t="s">
        <v>1635</v>
      </c>
      <c r="G1209" t="s">
        <v>2310</v>
      </c>
      <c r="I1209" t="s">
        <v>330</v>
      </c>
      <c r="J1209" t="s">
        <v>266</v>
      </c>
      <c r="K1209" t="s">
        <v>17809</v>
      </c>
      <c r="L1209" t="s">
        <v>3760</v>
      </c>
      <c r="M1209" t="s">
        <v>307</v>
      </c>
      <c r="N1209" t="s">
        <v>306</v>
      </c>
      <c r="O1209">
        <v>19</v>
      </c>
      <c r="P1209" t="s">
        <v>272</v>
      </c>
      <c r="Q1209">
        <v>4</v>
      </c>
      <c r="S1209">
        <v>2</v>
      </c>
      <c r="T1209" s="108">
        <v>8</v>
      </c>
      <c r="U1209">
        <v>1</v>
      </c>
      <c r="V1209" t="s">
        <v>270</v>
      </c>
      <c r="W1209" t="s">
        <v>167</v>
      </c>
      <c r="X1209">
        <v>1</v>
      </c>
      <c r="Y1209">
        <v>1</v>
      </c>
      <c r="Z1209">
        <v>0</v>
      </c>
      <c r="AA1209">
        <v>1</v>
      </c>
      <c r="AB1209">
        <v>0</v>
      </c>
      <c r="AC1209">
        <v>0</v>
      </c>
      <c r="AD1209">
        <v>0</v>
      </c>
      <c r="AE1209">
        <v>0</v>
      </c>
    </row>
    <row r="1210" spans="1:31" x14ac:dyDescent="0.3">
      <c r="A1210" t="s">
        <v>306</v>
      </c>
      <c r="B1210" t="s">
        <v>3759</v>
      </c>
      <c r="C1210" t="s">
        <v>262</v>
      </c>
      <c r="D1210" t="s">
        <v>16054</v>
      </c>
      <c r="E1210" t="s">
        <v>11927</v>
      </c>
      <c r="F1210" t="s">
        <v>1635</v>
      </c>
      <c r="G1210" t="s">
        <v>2310</v>
      </c>
      <c r="I1210" t="s">
        <v>330</v>
      </c>
      <c r="J1210" t="s">
        <v>266</v>
      </c>
      <c r="K1210" t="s">
        <v>17809</v>
      </c>
      <c r="L1210" t="s">
        <v>3760</v>
      </c>
      <c r="M1210" t="s">
        <v>307</v>
      </c>
      <c r="N1210" t="s">
        <v>306</v>
      </c>
      <c r="O1210">
        <v>20</v>
      </c>
      <c r="P1210" t="s">
        <v>425</v>
      </c>
      <c r="Q1210">
        <v>0.32</v>
      </c>
      <c r="S1210">
        <v>1</v>
      </c>
      <c r="T1210" s="108">
        <v>0.32</v>
      </c>
      <c r="U1210">
        <v>1</v>
      </c>
      <c r="V1210" t="s">
        <v>270</v>
      </c>
      <c r="W1210" t="s">
        <v>167</v>
      </c>
      <c r="X1210">
        <v>1</v>
      </c>
      <c r="Y1210">
        <v>0</v>
      </c>
      <c r="Z1210">
        <v>0</v>
      </c>
      <c r="AA1210">
        <v>0</v>
      </c>
      <c r="AB1210">
        <v>1</v>
      </c>
      <c r="AC1210">
        <v>0</v>
      </c>
      <c r="AD1210">
        <v>0</v>
      </c>
      <c r="AE1210">
        <v>0</v>
      </c>
    </row>
    <row r="1211" spans="1:31" x14ac:dyDescent="0.3">
      <c r="A1211" t="s">
        <v>306</v>
      </c>
      <c r="B1211" t="s">
        <v>3682</v>
      </c>
      <c r="C1211" t="s">
        <v>294</v>
      </c>
      <c r="D1211" t="s">
        <v>3683</v>
      </c>
      <c r="E1211" t="s">
        <v>11926</v>
      </c>
      <c r="F1211" t="s">
        <v>328</v>
      </c>
      <c r="G1211" t="s">
        <v>2310</v>
      </c>
      <c r="I1211" t="s">
        <v>330</v>
      </c>
      <c r="J1211" t="s">
        <v>266</v>
      </c>
      <c r="K1211" t="s">
        <v>3619</v>
      </c>
      <c r="L1211" t="s">
        <v>3684</v>
      </c>
      <c r="M1211" t="s">
        <v>307</v>
      </c>
      <c r="N1211" t="s">
        <v>306</v>
      </c>
      <c r="O1211">
        <v>20</v>
      </c>
      <c r="P1211" t="s">
        <v>17796</v>
      </c>
      <c r="Q1211">
        <v>2</v>
      </c>
      <c r="S1211">
        <v>3</v>
      </c>
      <c r="T1211" s="108">
        <v>6</v>
      </c>
      <c r="U1211">
        <v>1</v>
      </c>
      <c r="V1211" t="s">
        <v>270</v>
      </c>
      <c r="W1211" t="s">
        <v>167</v>
      </c>
      <c r="X1211">
        <v>1</v>
      </c>
      <c r="Y1211">
        <v>1</v>
      </c>
      <c r="Z1211">
        <v>0</v>
      </c>
      <c r="AA1211">
        <v>1</v>
      </c>
      <c r="AB1211">
        <v>0</v>
      </c>
      <c r="AC1211">
        <v>1</v>
      </c>
      <c r="AD1211">
        <v>0</v>
      </c>
      <c r="AE1211">
        <v>0</v>
      </c>
    </row>
    <row r="1212" spans="1:31" x14ac:dyDescent="0.3">
      <c r="A1212" t="s">
        <v>306</v>
      </c>
      <c r="B1212" t="s">
        <v>17810</v>
      </c>
      <c r="C1212" t="s">
        <v>274</v>
      </c>
      <c r="D1212" t="s">
        <v>10409</v>
      </c>
      <c r="E1212" t="s">
        <v>11925</v>
      </c>
      <c r="F1212" t="s">
        <v>3618</v>
      </c>
      <c r="G1212" t="s">
        <v>2310</v>
      </c>
      <c r="I1212" t="s">
        <v>330</v>
      </c>
      <c r="J1212" t="s">
        <v>266</v>
      </c>
      <c r="K1212" t="s">
        <v>3619</v>
      </c>
      <c r="L1212" t="s">
        <v>5137</v>
      </c>
      <c r="M1212" t="s">
        <v>305</v>
      </c>
      <c r="N1212" t="s">
        <v>306</v>
      </c>
      <c r="O1212">
        <v>1</v>
      </c>
      <c r="P1212" t="s">
        <v>266</v>
      </c>
      <c r="Q1212">
        <v>0.48</v>
      </c>
      <c r="S1212">
        <v>1</v>
      </c>
      <c r="T1212" s="108">
        <v>0.48</v>
      </c>
      <c r="U1212">
        <v>1</v>
      </c>
      <c r="V1212" t="s">
        <v>270</v>
      </c>
      <c r="W1212" t="s">
        <v>167</v>
      </c>
      <c r="X1212">
        <v>1</v>
      </c>
      <c r="Y1212">
        <v>0</v>
      </c>
      <c r="Z1212">
        <v>1</v>
      </c>
      <c r="AA1212">
        <v>0</v>
      </c>
      <c r="AB1212">
        <v>0</v>
      </c>
      <c r="AC1212">
        <v>0</v>
      </c>
      <c r="AD1212">
        <v>0</v>
      </c>
      <c r="AE1212">
        <v>0</v>
      </c>
    </row>
    <row r="1213" spans="1:31" x14ac:dyDescent="0.3">
      <c r="A1213" t="s">
        <v>306</v>
      </c>
      <c r="B1213" t="s">
        <v>17810</v>
      </c>
      <c r="C1213" t="s">
        <v>274</v>
      </c>
      <c r="D1213" t="s">
        <v>10409</v>
      </c>
      <c r="E1213" t="s">
        <v>11925</v>
      </c>
      <c r="F1213" t="s">
        <v>3618</v>
      </c>
      <c r="G1213" t="s">
        <v>2310</v>
      </c>
      <c r="I1213" t="s">
        <v>330</v>
      </c>
      <c r="J1213" t="s">
        <v>266</v>
      </c>
      <c r="K1213" t="s">
        <v>3619</v>
      </c>
      <c r="L1213" t="s">
        <v>5137</v>
      </c>
      <c r="M1213" t="s">
        <v>307</v>
      </c>
      <c r="N1213" t="s">
        <v>306</v>
      </c>
      <c r="O1213">
        <v>2</v>
      </c>
      <c r="P1213" t="s">
        <v>288</v>
      </c>
      <c r="Q1213">
        <v>0.48</v>
      </c>
      <c r="S1213">
        <v>1</v>
      </c>
      <c r="T1213" s="108">
        <v>0.48</v>
      </c>
      <c r="U1213">
        <v>1</v>
      </c>
      <c r="V1213" t="s">
        <v>270</v>
      </c>
      <c r="W1213" t="s">
        <v>167</v>
      </c>
      <c r="X1213">
        <v>1</v>
      </c>
      <c r="Y1213">
        <v>0</v>
      </c>
      <c r="Z1213">
        <v>0</v>
      </c>
      <c r="AA1213">
        <v>0</v>
      </c>
      <c r="AB1213">
        <v>0</v>
      </c>
      <c r="AC1213">
        <v>1</v>
      </c>
      <c r="AD1213">
        <v>0</v>
      </c>
      <c r="AE1213">
        <v>0</v>
      </c>
    </row>
    <row r="1214" spans="1:31" x14ac:dyDescent="0.3">
      <c r="A1214" t="s">
        <v>306</v>
      </c>
      <c r="B1214" t="s">
        <v>15729</v>
      </c>
      <c r="C1214" t="s">
        <v>274</v>
      </c>
      <c r="D1214" t="s">
        <v>15730</v>
      </c>
      <c r="E1214" t="s">
        <v>11925</v>
      </c>
      <c r="F1214" t="s">
        <v>3618</v>
      </c>
      <c r="G1214" t="s">
        <v>2310</v>
      </c>
      <c r="I1214" t="s">
        <v>330</v>
      </c>
      <c r="J1214" t="s">
        <v>266</v>
      </c>
      <c r="K1214" t="s">
        <v>3619</v>
      </c>
      <c r="L1214" t="s">
        <v>15731</v>
      </c>
      <c r="M1214" t="s">
        <v>307</v>
      </c>
      <c r="N1214" t="s">
        <v>306</v>
      </c>
      <c r="O1214">
        <v>2</v>
      </c>
      <c r="P1214" t="s">
        <v>272</v>
      </c>
      <c r="Q1214">
        <v>3</v>
      </c>
      <c r="S1214">
        <v>4</v>
      </c>
      <c r="T1214" s="108">
        <v>12</v>
      </c>
      <c r="U1214">
        <v>1</v>
      </c>
      <c r="V1214" t="s">
        <v>270</v>
      </c>
      <c r="W1214" t="s">
        <v>167</v>
      </c>
      <c r="X1214">
        <v>1</v>
      </c>
      <c r="Y1214">
        <v>1</v>
      </c>
      <c r="Z1214">
        <v>0</v>
      </c>
      <c r="AA1214">
        <v>1</v>
      </c>
      <c r="AB1214">
        <v>0</v>
      </c>
      <c r="AC1214">
        <v>1</v>
      </c>
      <c r="AD1214">
        <v>1</v>
      </c>
      <c r="AE1214">
        <v>0</v>
      </c>
    </row>
    <row r="1215" spans="1:31" x14ac:dyDescent="0.3">
      <c r="A1215" t="s">
        <v>306</v>
      </c>
      <c r="B1215" t="s">
        <v>15729</v>
      </c>
      <c r="C1215" t="s">
        <v>294</v>
      </c>
      <c r="D1215" t="s">
        <v>15732</v>
      </c>
      <c r="E1215" t="s">
        <v>11925</v>
      </c>
      <c r="F1215" t="s">
        <v>3618</v>
      </c>
      <c r="G1215" t="s">
        <v>2310</v>
      </c>
      <c r="I1215" t="s">
        <v>330</v>
      </c>
      <c r="J1215" t="s">
        <v>266</v>
      </c>
      <c r="K1215" t="s">
        <v>3619</v>
      </c>
      <c r="L1215" t="s">
        <v>15731</v>
      </c>
      <c r="M1215" t="s">
        <v>307</v>
      </c>
      <c r="N1215" t="s">
        <v>306</v>
      </c>
      <c r="O1215">
        <v>2</v>
      </c>
      <c r="P1215" t="s">
        <v>272</v>
      </c>
      <c r="Q1215">
        <v>3</v>
      </c>
      <c r="S1215">
        <v>4</v>
      </c>
      <c r="T1215" s="108">
        <v>12</v>
      </c>
      <c r="U1215">
        <v>1</v>
      </c>
      <c r="V1215" t="s">
        <v>270</v>
      </c>
      <c r="W1215" t="s">
        <v>167</v>
      </c>
      <c r="X1215">
        <v>1</v>
      </c>
      <c r="Y1215">
        <v>1</v>
      </c>
      <c r="Z1215">
        <v>0</v>
      </c>
      <c r="AA1215">
        <v>1</v>
      </c>
      <c r="AB1215">
        <v>0</v>
      </c>
      <c r="AC1215">
        <v>1</v>
      </c>
      <c r="AD1215">
        <v>1</v>
      </c>
      <c r="AE1215">
        <v>0</v>
      </c>
    </row>
    <row r="1216" spans="1:31" x14ac:dyDescent="0.3">
      <c r="A1216" t="s">
        <v>306</v>
      </c>
      <c r="B1216" t="s">
        <v>15729</v>
      </c>
      <c r="C1216" t="s">
        <v>302</v>
      </c>
      <c r="D1216" t="s">
        <v>15733</v>
      </c>
      <c r="E1216" t="s">
        <v>11925</v>
      </c>
      <c r="F1216" t="s">
        <v>3618</v>
      </c>
      <c r="G1216" t="s">
        <v>2310</v>
      </c>
      <c r="I1216" t="s">
        <v>330</v>
      </c>
      <c r="J1216" t="s">
        <v>266</v>
      </c>
      <c r="K1216" t="s">
        <v>3619</v>
      </c>
      <c r="L1216" t="s">
        <v>15731</v>
      </c>
      <c r="M1216" t="s">
        <v>307</v>
      </c>
      <c r="N1216" t="s">
        <v>306</v>
      </c>
      <c r="O1216">
        <v>2</v>
      </c>
      <c r="P1216" t="s">
        <v>272</v>
      </c>
      <c r="Q1216">
        <v>6</v>
      </c>
      <c r="S1216">
        <v>2</v>
      </c>
      <c r="T1216" s="108">
        <v>12</v>
      </c>
      <c r="U1216">
        <v>1</v>
      </c>
      <c r="V1216" t="s">
        <v>270</v>
      </c>
      <c r="W1216" t="s">
        <v>167</v>
      </c>
      <c r="X1216">
        <v>1</v>
      </c>
      <c r="Y1216">
        <v>1</v>
      </c>
      <c r="Z1216">
        <v>0</v>
      </c>
      <c r="AA1216">
        <v>0</v>
      </c>
      <c r="AB1216">
        <v>1</v>
      </c>
      <c r="AC1216">
        <v>0</v>
      </c>
      <c r="AD1216">
        <v>0</v>
      </c>
      <c r="AE1216">
        <v>0</v>
      </c>
    </row>
    <row r="1217" spans="1:31" x14ac:dyDescent="0.3">
      <c r="A1217" t="s">
        <v>306</v>
      </c>
      <c r="B1217" t="s">
        <v>15729</v>
      </c>
      <c r="C1217" t="s">
        <v>581</v>
      </c>
      <c r="D1217" t="s">
        <v>15734</v>
      </c>
      <c r="E1217" t="s">
        <v>11925</v>
      </c>
      <c r="F1217" t="s">
        <v>3618</v>
      </c>
      <c r="G1217" t="s">
        <v>2310</v>
      </c>
      <c r="I1217" t="s">
        <v>330</v>
      </c>
      <c r="J1217" t="s">
        <v>266</v>
      </c>
      <c r="K1217" t="s">
        <v>3619</v>
      </c>
      <c r="L1217" t="s">
        <v>15731</v>
      </c>
      <c r="M1217" t="s">
        <v>307</v>
      </c>
      <c r="N1217" t="s">
        <v>306</v>
      </c>
      <c r="O1217">
        <v>2</v>
      </c>
      <c r="P1217" t="s">
        <v>272</v>
      </c>
      <c r="Q1217">
        <v>2</v>
      </c>
      <c r="S1217">
        <v>4</v>
      </c>
      <c r="T1217" s="108">
        <v>8</v>
      </c>
      <c r="U1217">
        <v>1</v>
      </c>
      <c r="V1217" t="s">
        <v>270</v>
      </c>
      <c r="W1217" t="s">
        <v>167</v>
      </c>
      <c r="X1217">
        <v>1</v>
      </c>
      <c r="Y1217">
        <v>1</v>
      </c>
      <c r="Z1217">
        <v>0</v>
      </c>
      <c r="AA1217">
        <v>1</v>
      </c>
      <c r="AB1217">
        <v>0</v>
      </c>
      <c r="AC1217">
        <v>1</v>
      </c>
      <c r="AD1217">
        <v>1</v>
      </c>
      <c r="AE1217">
        <v>0</v>
      </c>
    </row>
    <row r="1218" spans="1:31" x14ac:dyDescent="0.3">
      <c r="A1218" t="s">
        <v>306</v>
      </c>
      <c r="B1218" t="s">
        <v>15729</v>
      </c>
      <c r="C1218" t="s">
        <v>1683</v>
      </c>
      <c r="D1218" t="s">
        <v>15735</v>
      </c>
      <c r="E1218" t="s">
        <v>11925</v>
      </c>
      <c r="F1218" t="s">
        <v>3618</v>
      </c>
      <c r="G1218" t="s">
        <v>2310</v>
      </c>
      <c r="I1218" t="s">
        <v>330</v>
      </c>
      <c r="J1218" t="s">
        <v>266</v>
      </c>
      <c r="K1218" t="s">
        <v>3619</v>
      </c>
      <c r="L1218" t="s">
        <v>15731</v>
      </c>
      <c r="M1218" t="s">
        <v>307</v>
      </c>
      <c r="N1218" t="s">
        <v>306</v>
      </c>
      <c r="O1218">
        <v>2</v>
      </c>
      <c r="P1218" t="s">
        <v>272</v>
      </c>
      <c r="Q1218">
        <v>2</v>
      </c>
      <c r="S1218">
        <v>4</v>
      </c>
      <c r="T1218" s="108">
        <v>8</v>
      </c>
      <c r="U1218">
        <v>1</v>
      </c>
      <c r="V1218" t="s">
        <v>270</v>
      </c>
      <c r="W1218" t="s">
        <v>167</v>
      </c>
      <c r="X1218">
        <v>1</v>
      </c>
      <c r="Y1218">
        <v>1</v>
      </c>
      <c r="Z1218">
        <v>0</v>
      </c>
      <c r="AA1218">
        <v>1</v>
      </c>
      <c r="AB1218">
        <v>0</v>
      </c>
      <c r="AC1218">
        <v>1</v>
      </c>
      <c r="AD1218">
        <v>1</v>
      </c>
      <c r="AE1218">
        <v>0</v>
      </c>
    </row>
    <row r="1219" spans="1:31" x14ac:dyDescent="0.3">
      <c r="A1219" t="s">
        <v>306</v>
      </c>
      <c r="B1219" t="s">
        <v>15729</v>
      </c>
      <c r="C1219" t="s">
        <v>2336</v>
      </c>
      <c r="D1219" t="s">
        <v>15736</v>
      </c>
      <c r="E1219" t="s">
        <v>11925</v>
      </c>
      <c r="F1219" t="s">
        <v>3618</v>
      </c>
      <c r="G1219" t="s">
        <v>2310</v>
      </c>
      <c r="I1219" t="s">
        <v>330</v>
      </c>
      <c r="J1219" t="s">
        <v>266</v>
      </c>
      <c r="K1219" t="s">
        <v>3619</v>
      </c>
      <c r="L1219" t="s">
        <v>15731</v>
      </c>
      <c r="M1219" t="s">
        <v>307</v>
      </c>
      <c r="N1219" t="s">
        <v>306</v>
      </c>
      <c r="O1219">
        <v>2</v>
      </c>
      <c r="P1219" t="s">
        <v>272</v>
      </c>
      <c r="Q1219">
        <v>2</v>
      </c>
      <c r="S1219">
        <v>4</v>
      </c>
      <c r="T1219" s="108">
        <v>8</v>
      </c>
      <c r="U1219">
        <v>1</v>
      </c>
      <c r="V1219" t="s">
        <v>270</v>
      </c>
      <c r="W1219" t="s">
        <v>167</v>
      </c>
      <c r="X1219">
        <v>1</v>
      </c>
      <c r="Y1219">
        <v>1</v>
      </c>
      <c r="Z1219">
        <v>0</v>
      </c>
      <c r="AA1219">
        <v>1</v>
      </c>
      <c r="AB1219">
        <v>0</v>
      </c>
      <c r="AC1219">
        <v>1</v>
      </c>
      <c r="AD1219">
        <v>1</v>
      </c>
      <c r="AE1219">
        <v>0</v>
      </c>
    </row>
    <row r="1220" spans="1:31" x14ac:dyDescent="0.3">
      <c r="A1220" t="s">
        <v>306</v>
      </c>
      <c r="B1220" t="s">
        <v>15729</v>
      </c>
      <c r="C1220" t="s">
        <v>2356</v>
      </c>
      <c r="D1220" t="s">
        <v>15737</v>
      </c>
      <c r="E1220" t="s">
        <v>11925</v>
      </c>
      <c r="F1220" t="s">
        <v>3618</v>
      </c>
      <c r="G1220" t="s">
        <v>2310</v>
      </c>
      <c r="I1220" t="s">
        <v>330</v>
      </c>
      <c r="J1220" t="s">
        <v>266</v>
      </c>
      <c r="K1220" t="s">
        <v>3619</v>
      </c>
      <c r="L1220" t="s">
        <v>15731</v>
      </c>
      <c r="M1220" t="s">
        <v>307</v>
      </c>
      <c r="N1220" t="s">
        <v>306</v>
      </c>
      <c r="O1220">
        <v>2</v>
      </c>
      <c r="P1220" t="s">
        <v>272</v>
      </c>
      <c r="Q1220">
        <v>6</v>
      </c>
      <c r="S1220">
        <v>8</v>
      </c>
      <c r="T1220" s="108">
        <v>48</v>
      </c>
      <c r="U1220">
        <v>1</v>
      </c>
      <c r="V1220" t="s">
        <v>270</v>
      </c>
      <c r="W1220" t="s">
        <v>167</v>
      </c>
      <c r="X1220">
        <v>2</v>
      </c>
      <c r="Y1220">
        <v>2</v>
      </c>
      <c r="Z1220">
        <v>0</v>
      </c>
      <c r="AA1220">
        <v>2</v>
      </c>
      <c r="AB1220">
        <v>0</v>
      </c>
      <c r="AC1220">
        <v>2</v>
      </c>
      <c r="AD1220">
        <v>2</v>
      </c>
      <c r="AE1220">
        <v>0</v>
      </c>
    </row>
    <row r="1221" spans="1:31" x14ac:dyDescent="0.3">
      <c r="A1221" t="s">
        <v>306</v>
      </c>
      <c r="B1221" t="s">
        <v>15729</v>
      </c>
      <c r="C1221" t="s">
        <v>3620</v>
      </c>
      <c r="D1221" t="s">
        <v>15738</v>
      </c>
      <c r="E1221" t="s">
        <v>11925</v>
      </c>
      <c r="F1221" t="s">
        <v>3618</v>
      </c>
      <c r="G1221" t="s">
        <v>2310</v>
      </c>
      <c r="I1221" t="s">
        <v>330</v>
      </c>
      <c r="J1221" t="s">
        <v>266</v>
      </c>
      <c r="K1221" t="s">
        <v>3619</v>
      </c>
      <c r="L1221" t="s">
        <v>15731</v>
      </c>
      <c r="M1221" t="s">
        <v>307</v>
      </c>
      <c r="N1221" t="s">
        <v>306</v>
      </c>
      <c r="O1221">
        <v>2</v>
      </c>
      <c r="P1221" t="s">
        <v>272</v>
      </c>
      <c r="Q1221">
        <v>2</v>
      </c>
      <c r="S1221">
        <v>4</v>
      </c>
      <c r="T1221" s="108">
        <v>8</v>
      </c>
      <c r="U1221">
        <v>1</v>
      </c>
      <c r="V1221" t="s">
        <v>270</v>
      </c>
      <c r="W1221" t="s">
        <v>167</v>
      </c>
      <c r="X1221">
        <v>1</v>
      </c>
      <c r="Y1221">
        <v>1</v>
      </c>
      <c r="Z1221">
        <v>0</v>
      </c>
      <c r="AA1221">
        <v>1</v>
      </c>
      <c r="AB1221">
        <v>0</v>
      </c>
      <c r="AC1221">
        <v>1</v>
      </c>
      <c r="AD1221">
        <v>1</v>
      </c>
      <c r="AE1221">
        <v>0</v>
      </c>
    </row>
    <row r="1222" spans="1:31" x14ac:dyDescent="0.3">
      <c r="A1222" t="s">
        <v>306</v>
      </c>
      <c r="B1222" t="s">
        <v>15729</v>
      </c>
      <c r="C1222" t="s">
        <v>3621</v>
      </c>
      <c r="D1222" t="s">
        <v>15739</v>
      </c>
      <c r="E1222" t="s">
        <v>11925</v>
      </c>
      <c r="F1222" t="s">
        <v>3618</v>
      </c>
      <c r="G1222" t="s">
        <v>2310</v>
      </c>
      <c r="I1222" t="s">
        <v>330</v>
      </c>
      <c r="J1222" t="s">
        <v>266</v>
      </c>
      <c r="K1222" t="s">
        <v>3619</v>
      </c>
      <c r="L1222" t="s">
        <v>15731</v>
      </c>
      <c r="M1222" t="s">
        <v>307</v>
      </c>
      <c r="N1222" t="s">
        <v>306</v>
      </c>
      <c r="O1222">
        <v>2</v>
      </c>
      <c r="P1222" t="s">
        <v>272</v>
      </c>
      <c r="Q1222">
        <v>8</v>
      </c>
      <c r="S1222">
        <v>4</v>
      </c>
      <c r="T1222" s="108">
        <v>32</v>
      </c>
      <c r="U1222">
        <v>1</v>
      </c>
      <c r="V1222" t="s">
        <v>270</v>
      </c>
      <c r="W1222" t="s">
        <v>167</v>
      </c>
      <c r="X1222">
        <v>1</v>
      </c>
      <c r="Y1222">
        <v>1</v>
      </c>
      <c r="Z1222">
        <v>0</v>
      </c>
      <c r="AA1222">
        <v>1</v>
      </c>
      <c r="AB1222">
        <v>0</v>
      </c>
      <c r="AC1222">
        <v>1</v>
      </c>
      <c r="AD1222">
        <v>1</v>
      </c>
      <c r="AE1222">
        <v>0</v>
      </c>
    </row>
    <row r="1223" spans="1:31" x14ac:dyDescent="0.3">
      <c r="A1223" t="s">
        <v>306</v>
      </c>
      <c r="B1223" t="s">
        <v>15729</v>
      </c>
      <c r="C1223" t="s">
        <v>3622</v>
      </c>
      <c r="D1223" t="s">
        <v>15740</v>
      </c>
      <c r="E1223" t="s">
        <v>11925</v>
      </c>
      <c r="F1223" t="s">
        <v>3618</v>
      </c>
      <c r="G1223" t="s">
        <v>2310</v>
      </c>
      <c r="I1223" t="s">
        <v>330</v>
      </c>
      <c r="J1223" t="s">
        <v>266</v>
      </c>
      <c r="K1223" t="s">
        <v>3619</v>
      </c>
      <c r="L1223" t="s">
        <v>15731</v>
      </c>
      <c r="M1223" t="s">
        <v>307</v>
      </c>
      <c r="N1223" t="s">
        <v>306</v>
      </c>
      <c r="O1223">
        <v>20</v>
      </c>
      <c r="P1223" t="s">
        <v>17796</v>
      </c>
      <c r="Q1223">
        <v>2</v>
      </c>
      <c r="S1223">
        <v>2</v>
      </c>
      <c r="T1223" s="108">
        <v>4</v>
      </c>
      <c r="U1223">
        <v>1</v>
      </c>
      <c r="V1223" t="s">
        <v>270</v>
      </c>
      <c r="W1223" t="s">
        <v>167</v>
      </c>
      <c r="X1223">
        <v>1</v>
      </c>
      <c r="Y1223">
        <v>1</v>
      </c>
      <c r="Z1223">
        <v>0</v>
      </c>
      <c r="AA1223">
        <v>1</v>
      </c>
      <c r="AB1223">
        <v>0</v>
      </c>
      <c r="AC1223">
        <v>0</v>
      </c>
      <c r="AD1223">
        <v>0</v>
      </c>
      <c r="AE1223">
        <v>0</v>
      </c>
    </row>
    <row r="1224" spans="1:31" x14ac:dyDescent="0.3">
      <c r="A1224" t="s">
        <v>306</v>
      </c>
      <c r="B1224" t="s">
        <v>15729</v>
      </c>
      <c r="C1224" t="s">
        <v>3623</v>
      </c>
      <c r="D1224" t="s">
        <v>15741</v>
      </c>
      <c r="E1224" t="s">
        <v>11925</v>
      </c>
      <c r="F1224" t="s">
        <v>3618</v>
      </c>
      <c r="G1224" t="s">
        <v>2310</v>
      </c>
      <c r="I1224" t="s">
        <v>330</v>
      </c>
      <c r="J1224" t="s">
        <v>266</v>
      </c>
      <c r="K1224" t="s">
        <v>3619</v>
      </c>
      <c r="L1224" t="s">
        <v>15731</v>
      </c>
      <c r="M1224" t="s">
        <v>307</v>
      </c>
      <c r="N1224" t="s">
        <v>306</v>
      </c>
      <c r="O1224">
        <v>20</v>
      </c>
      <c r="P1224" t="s">
        <v>17796</v>
      </c>
      <c r="Q1224">
        <v>2</v>
      </c>
      <c r="S1224">
        <v>1</v>
      </c>
      <c r="T1224" s="108">
        <v>2</v>
      </c>
      <c r="U1224">
        <v>1</v>
      </c>
      <c r="V1224" t="s">
        <v>270</v>
      </c>
      <c r="W1224" t="s">
        <v>167</v>
      </c>
      <c r="X1224">
        <v>1</v>
      </c>
      <c r="Y1224">
        <v>0</v>
      </c>
      <c r="Z1224">
        <v>0</v>
      </c>
      <c r="AA1224">
        <v>0</v>
      </c>
      <c r="AB1224">
        <v>1</v>
      </c>
      <c r="AC1224">
        <v>0</v>
      </c>
      <c r="AD1224">
        <v>0</v>
      </c>
      <c r="AE1224">
        <v>0</v>
      </c>
    </row>
    <row r="1225" spans="1:31" x14ac:dyDescent="0.3">
      <c r="A1225" t="s">
        <v>306</v>
      </c>
      <c r="B1225" t="s">
        <v>15729</v>
      </c>
      <c r="C1225" t="s">
        <v>3624</v>
      </c>
      <c r="D1225" t="s">
        <v>15742</v>
      </c>
      <c r="E1225" t="s">
        <v>11925</v>
      </c>
      <c r="F1225" t="s">
        <v>3618</v>
      </c>
      <c r="G1225" t="s">
        <v>2310</v>
      </c>
      <c r="I1225" t="s">
        <v>330</v>
      </c>
      <c r="J1225" t="s">
        <v>266</v>
      </c>
      <c r="K1225" t="s">
        <v>3619</v>
      </c>
      <c r="L1225" t="s">
        <v>15731</v>
      </c>
      <c r="M1225" t="s">
        <v>307</v>
      </c>
      <c r="N1225" t="s">
        <v>306</v>
      </c>
      <c r="O1225">
        <v>20</v>
      </c>
      <c r="P1225" t="s">
        <v>17796</v>
      </c>
      <c r="Q1225">
        <v>2</v>
      </c>
      <c r="S1225">
        <v>3</v>
      </c>
      <c r="T1225" s="108">
        <v>6</v>
      </c>
      <c r="U1225">
        <v>1</v>
      </c>
      <c r="V1225" t="s">
        <v>270</v>
      </c>
      <c r="W1225" t="s">
        <v>167</v>
      </c>
      <c r="X1225">
        <v>1</v>
      </c>
      <c r="Y1225">
        <v>1</v>
      </c>
      <c r="Z1225">
        <v>0</v>
      </c>
      <c r="AA1225">
        <v>1</v>
      </c>
      <c r="AB1225">
        <v>0</v>
      </c>
      <c r="AC1225">
        <v>1</v>
      </c>
      <c r="AD1225">
        <v>0</v>
      </c>
      <c r="AE1225">
        <v>0</v>
      </c>
    </row>
    <row r="1226" spans="1:31" x14ac:dyDescent="0.3">
      <c r="A1226" t="s">
        <v>306</v>
      </c>
      <c r="B1226" t="s">
        <v>15729</v>
      </c>
      <c r="C1226" t="s">
        <v>3813</v>
      </c>
      <c r="D1226" t="s">
        <v>15746</v>
      </c>
      <c r="E1226" t="s">
        <v>11928</v>
      </c>
      <c r="F1226" t="s">
        <v>1008</v>
      </c>
      <c r="G1226" t="s">
        <v>2310</v>
      </c>
      <c r="I1226" t="s">
        <v>330</v>
      </c>
      <c r="J1226" t="s">
        <v>266</v>
      </c>
      <c r="K1226" t="s">
        <v>3814</v>
      </c>
      <c r="L1226" t="s">
        <v>15731</v>
      </c>
      <c r="M1226" t="s">
        <v>307</v>
      </c>
      <c r="N1226" t="s">
        <v>306</v>
      </c>
      <c r="O1226">
        <v>20</v>
      </c>
      <c r="P1226" t="s">
        <v>425</v>
      </c>
      <c r="Q1226">
        <v>0.32</v>
      </c>
      <c r="S1226">
        <v>1</v>
      </c>
      <c r="T1226" s="108">
        <v>0.32</v>
      </c>
      <c r="U1226">
        <v>1</v>
      </c>
      <c r="V1226" t="s">
        <v>270</v>
      </c>
      <c r="W1226" t="s">
        <v>167</v>
      </c>
      <c r="X1226">
        <v>1</v>
      </c>
      <c r="Y1226">
        <v>0</v>
      </c>
      <c r="Z1226">
        <v>0</v>
      </c>
      <c r="AA1226">
        <v>0</v>
      </c>
      <c r="AB1226">
        <v>1</v>
      </c>
      <c r="AC1226">
        <v>0</v>
      </c>
      <c r="AD1226">
        <v>0</v>
      </c>
      <c r="AE1226">
        <v>0</v>
      </c>
    </row>
    <row r="1227" spans="1:31" x14ac:dyDescent="0.3">
      <c r="A1227" t="s">
        <v>306</v>
      </c>
      <c r="B1227" t="s">
        <v>15729</v>
      </c>
      <c r="C1227" t="s">
        <v>3625</v>
      </c>
      <c r="D1227" t="s">
        <v>15743</v>
      </c>
      <c r="E1227" t="s">
        <v>11925</v>
      </c>
      <c r="F1227" t="s">
        <v>3618</v>
      </c>
      <c r="G1227" t="s">
        <v>2310</v>
      </c>
      <c r="I1227" t="s">
        <v>330</v>
      </c>
      <c r="J1227" t="s">
        <v>266</v>
      </c>
      <c r="K1227" t="s">
        <v>3619</v>
      </c>
      <c r="L1227" t="s">
        <v>15731</v>
      </c>
      <c r="M1227" t="s">
        <v>307</v>
      </c>
      <c r="N1227" t="s">
        <v>306</v>
      </c>
      <c r="O1227">
        <v>20</v>
      </c>
      <c r="P1227" t="s">
        <v>425</v>
      </c>
      <c r="Q1227">
        <v>0.32</v>
      </c>
      <c r="S1227">
        <v>15</v>
      </c>
      <c r="T1227" s="108">
        <v>4.8</v>
      </c>
      <c r="U1227">
        <v>1</v>
      </c>
      <c r="V1227" t="s">
        <v>270</v>
      </c>
      <c r="W1227" t="s">
        <v>167</v>
      </c>
      <c r="X1227">
        <v>5</v>
      </c>
      <c r="Y1227">
        <v>5</v>
      </c>
      <c r="Z1227">
        <v>0</v>
      </c>
      <c r="AA1227">
        <v>5</v>
      </c>
      <c r="AB1227">
        <v>0</v>
      </c>
      <c r="AC1227">
        <v>5</v>
      </c>
      <c r="AD1227">
        <v>0</v>
      </c>
      <c r="AE1227">
        <v>0</v>
      </c>
    </row>
    <row r="1228" spans="1:31" x14ac:dyDescent="0.3">
      <c r="A1228" t="s">
        <v>306</v>
      </c>
      <c r="B1228" t="s">
        <v>15729</v>
      </c>
      <c r="C1228" t="s">
        <v>3625</v>
      </c>
      <c r="D1228" t="s">
        <v>15743</v>
      </c>
      <c r="E1228" t="s">
        <v>11925</v>
      </c>
      <c r="F1228" t="s">
        <v>3618</v>
      </c>
      <c r="G1228" t="s">
        <v>2310</v>
      </c>
      <c r="I1228" t="s">
        <v>330</v>
      </c>
      <c r="J1228" t="s">
        <v>266</v>
      </c>
      <c r="K1228" t="s">
        <v>3619</v>
      </c>
      <c r="L1228" t="s">
        <v>15731</v>
      </c>
      <c r="M1228" t="s">
        <v>307</v>
      </c>
      <c r="N1228" t="s">
        <v>306</v>
      </c>
      <c r="O1228">
        <v>2</v>
      </c>
      <c r="P1228" t="s">
        <v>272</v>
      </c>
      <c r="Q1228">
        <v>2</v>
      </c>
      <c r="S1228">
        <v>4</v>
      </c>
      <c r="T1228" s="108">
        <v>8</v>
      </c>
      <c r="U1228">
        <v>1</v>
      </c>
      <c r="V1228" t="s">
        <v>270</v>
      </c>
      <c r="W1228" t="s">
        <v>167</v>
      </c>
      <c r="X1228">
        <v>1</v>
      </c>
      <c r="Y1228">
        <v>1</v>
      </c>
      <c r="Z1228">
        <v>0</v>
      </c>
      <c r="AA1228">
        <v>1</v>
      </c>
      <c r="AB1228">
        <v>1</v>
      </c>
      <c r="AC1228">
        <v>1</v>
      </c>
      <c r="AD1228">
        <v>0</v>
      </c>
      <c r="AE1228">
        <v>0</v>
      </c>
    </row>
    <row r="1229" spans="1:31" x14ac:dyDescent="0.3">
      <c r="A1229" t="s">
        <v>16721</v>
      </c>
      <c r="B1229" t="s">
        <v>15744</v>
      </c>
      <c r="C1229" t="s">
        <v>274</v>
      </c>
      <c r="D1229" t="s">
        <v>15745</v>
      </c>
      <c r="E1229" t="s">
        <v>17146</v>
      </c>
      <c r="F1229" t="s">
        <v>3618</v>
      </c>
      <c r="G1229" t="s">
        <v>2310</v>
      </c>
      <c r="I1229" t="s">
        <v>330</v>
      </c>
      <c r="J1229" t="s">
        <v>266</v>
      </c>
      <c r="K1229" t="s">
        <v>3619</v>
      </c>
      <c r="L1229" t="s">
        <v>15731</v>
      </c>
      <c r="M1229" t="s">
        <v>3514</v>
      </c>
      <c r="N1229" t="s">
        <v>16721</v>
      </c>
      <c r="O1229">
        <v>3</v>
      </c>
      <c r="P1229" t="s">
        <v>388</v>
      </c>
      <c r="Q1229">
        <v>12</v>
      </c>
      <c r="R1229" t="s">
        <v>389</v>
      </c>
      <c r="S1229">
        <v>0</v>
      </c>
      <c r="T1229" s="108">
        <v>0</v>
      </c>
      <c r="U1229">
        <v>0</v>
      </c>
      <c r="W1229" t="s">
        <v>171</v>
      </c>
      <c r="X1229">
        <v>1</v>
      </c>
      <c r="Y1229">
        <v>0</v>
      </c>
      <c r="Z1229">
        <v>0</v>
      </c>
      <c r="AA1229">
        <v>0</v>
      </c>
      <c r="AB1229">
        <v>0</v>
      </c>
      <c r="AC1229">
        <v>0</v>
      </c>
      <c r="AD1229">
        <v>0</v>
      </c>
      <c r="AE1229">
        <v>0</v>
      </c>
    </row>
    <row r="1230" spans="1:31" x14ac:dyDescent="0.3">
      <c r="A1230" t="s">
        <v>306</v>
      </c>
      <c r="B1230" t="s">
        <v>3593</v>
      </c>
      <c r="C1230" t="s">
        <v>274</v>
      </c>
      <c r="D1230" t="s">
        <v>3594</v>
      </c>
      <c r="E1230" t="s">
        <v>11971</v>
      </c>
      <c r="F1230" t="s">
        <v>1480</v>
      </c>
      <c r="G1230" t="s">
        <v>3595</v>
      </c>
      <c r="I1230" t="s">
        <v>330</v>
      </c>
      <c r="J1230" t="s">
        <v>266</v>
      </c>
      <c r="K1230" t="s">
        <v>3596</v>
      </c>
      <c r="L1230" t="s">
        <v>3597</v>
      </c>
      <c r="M1230" t="s">
        <v>307</v>
      </c>
      <c r="N1230" t="s">
        <v>306</v>
      </c>
      <c r="O1230">
        <v>25</v>
      </c>
      <c r="P1230" t="s">
        <v>273</v>
      </c>
      <c r="Q1230">
        <v>0.32</v>
      </c>
      <c r="S1230">
        <v>4</v>
      </c>
      <c r="T1230" s="108">
        <v>1.28</v>
      </c>
      <c r="U1230">
        <v>1</v>
      </c>
      <c r="V1230" t="s">
        <v>270</v>
      </c>
      <c r="W1230" t="s">
        <v>167</v>
      </c>
      <c r="X1230">
        <v>4</v>
      </c>
      <c r="Y1230">
        <v>4</v>
      </c>
      <c r="Z1230">
        <v>0</v>
      </c>
      <c r="AA1230">
        <v>0</v>
      </c>
      <c r="AB1230">
        <v>0</v>
      </c>
      <c r="AC1230">
        <v>0</v>
      </c>
      <c r="AD1230">
        <v>0</v>
      </c>
      <c r="AE1230">
        <v>0</v>
      </c>
    </row>
    <row r="1231" spans="1:31" x14ac:dyDescent="0.3">
      <c r="A1231" t="s">
        <v>306</v>
      </c>
      <c r="B1231" t="s">
        <v>2378</v>
      </c>
      <c r="C1231" t="s">
        <v>274</v>
      </c>
      <c r="D1231" t="s">
        <v>150</v>
      </c>
      <c r="E1231" t="s">
        <v>12816</v>
      </c>
      <c r="F1231" t="s">
        <v>2379</v>
      </c>
      <c r="G1231" t="s">
        <v>2369</v>
      </c>
      <c r="I1231" t="s">
        <v>2961</v>
      </c>
      <c r="J1231" t="s">
        <v>266</v>
      </c>
      <c r="K1231" t="s">
        <v>8600</v>
      </c>
      <c r="L1231" t="s">
        <v>2380</v>
      </c>
      <c r="M1231" t="s">
        <v>305</v>
      </c>
      <c r="N1231" t="s">
        <v>306</v>
      </c>
      <c r="O1231">
        <v>1</v>
      </c>
      <c r="P1231" t="s">
        <v>282</v>
      </c>
      <c r="Q1231">
        <v>4</v>
      </c>
      <c r="S1231">
        <v>1</v>
      </c>
      <c r="T1231" s="108">
        <v>4</v>
      </c>
      <c r="U1231">
        <v>1</v>
      </c>
      <c r="V1231" t="s">
        <v>270</v>
      </c>
      <c r="W1231" t="s">
        <v>167</v>
      </c>
      <c r="X1231">
        <v>1</v>
      </c>
      <c r="Y1231">
        <v>0</v>
      </c>
      <c r="Z1231">
        <v>0</v>
      </c>
      <c r="AA1231">
        <v>0</v>
      </c>
      <c r="AB1231">
        <v>1</v>
      </c>
      <c r="AC1231">
        <v>0</v>
      </c>
      <c r="AD1231">
        <v>0</v>
      </c>
      <c r="AE1231">
        <v>0</v>
      </c>
    </row>
    <row r="1232" spans="1:31" x14ac:dyDescent="0.3">
      <c r="A1232" t="s">
        <v>306</v>
      </c>
      <c r="B1232" t="s">
        <v>2378</v>
      </c>
      <c r="C1232" t="s">
        <v>274</v>
      </c>
      <c r="D1232" t="s">
        <v>150</v>
      </c>
      <c r="E1232" t="s">
        <v>12816</v>
      </c>
      <c r="F1232" t="s">
        <v>2379</v>
      </c>
      <c r="G1232" t="s">
        <v>2369</v>
      </c>
      <c r="I1232" t="s">
        <v>2961</v>
      </c>
      <c r="J1232" t="s">
        <v>266</v>
      </c>
      <c r="K1232" t="s">
        <v>8600</v>
      </c>
      <c r="L1232" t="s">
        <v>2380</v>
      </c>
      <c r="M1232" t="s">
        <v>307</v>
      </c>
      <c r="N1232" t="s">
        <v>306</v>
      </c>
      <c r="O1232">
        <v>2</v>
      </c>
      <c r="P1232" t="s">
        <v>288</v>
      </c>
      <c r="Q1232">
        <v>0.32</v>
      </c>
      <c r="S1232">
        <v>1</v>
      </c>
      <c r="T1232" s="108">
        <v>0.32</v>
      </c>
      <c r="U1232">
        <v>1</v>
      </c>
      <c r="V1232" t="s">
        <v>270</v>
      </c>
      <c r="W1232" t="s">
        <v>167</v>
      </c>
      <c r="X1232">
        <v>1</v>
      </c>
      <c r="Y1232">
        <v>1</v>
      </c>
      <c r="Z1232">
        <v>0</v>
      </c>
      <c r="AA1232">
        <v>0</v>
      </c>
      <c r="AB1232">
        <v>0</v>
      </c>
      <c r="AC1232">
        <v>0</v>
      </c>
      <c r="AD1232">
        <v>0</v>
      </c>
      <c r="AE1232">
        <v>0</v>
      </c>
    </row>
    <row r="1233" spans="1:31" x14ac:dyDescent="0.3">
      <c r="A1233" t="s">
        <v>306</v>
      </c>
      <c r="B1233" t="s">
        <v>2760</v>
      </c>
      <c r="C1233" t="s">
        <v>262</v>
      </c>
      <c r="D1233" t="s">
        <v>2761</v>
      </c>
      <c r="E1233" t="s">
        <v>13392</v>
      </c>
      <c r="F1233" t="s">
        <v>2762</v>
      </c>
      <c r="G1233" t="s">
        <v>418</v>
      </c>
      <c r="I1233" t="s">
        <v>265</v>
      </c>
      <c r="J1233" t="s">
        <v>266</v>
      </c>
      <c r="K1233" t="s">
        <v>2763</v>
      </c>
      <c r="L1233" t="s">
        <v>2764</v>
      </c>
      <c r="M1233" t="s">
        <v>307</v>
      </c>
      <c r="N1233" t="s">
        <v>306</v>
      </c>
      <c r="O1233">
        <v>2</v>
      </c>
      <c r="P1233" t="s">
        <v>272</v>
      </c>
      <c r="Q1233">
        <v>4</v>
      </c>
      <c r="S1233">
        <v>5</v>
      </c>
      <c r="T1233" s="108">
        <v>20</v>
      </c>
      <c r="U1233">
        <v>1</v>
      </c>
      <c r="V1233" t="s">
        <v>270</v>
      </c>
      <c r="W1233" t="s">
        <v>167</v>
      </c>
      <c r="X1233">
        <v>1</v>
      </c>
      <c r="Y1233">
        <v>1</v>
      </c>
      <c r="Z1233">
        <v>1</v>
      </c>
      <c r="AA1233">
        <v>1</v>
      </c>
      <c r="AB1233">
        <v>1</v>
      </c>
      <c r="AC1233">
        <v>1</v>
      </c>
      <c r="AD1233">
        <v>0</v>
      </c>
      <c r="AE1233">
        <v>0</v>
      </c>
    </row>
    <row r="1234" spans="1:31" x14ac:dyDescent="0.3">
      <c r="A1234" t="s">
        <v>306</v>
      </c>
      <c r="B1234" t="s">
        <v>2760</v>
      </c>
      <c r="C1234" t="s">
        <v>262</v>
      </c>
      <c r="D1234" t="s">
        <v>2761</v>
      </c>
      <c r="E1234" t="s">
        <v>13392</v>
      </c>
      <c r="F1234" t="s">
        <v>2762</v>
      </c>
      <c r="G1234" t="s">
        <v>418</v>
      </c>
      <c r="I1234" t="s">
        <v>265</v>
      </c>
      <c r="J1234" t="s">
        <v>266</v>
      </c>
      <c r="K1234" t="s">
        <v>2763</v>
      </c>
      <c r="L1234" t="s">
        <v>2764</v>
      </c>
      <c r="M1234" t="s">
        <v>307</v>
      </c>
      <c r="N1234" t="s">
        <v>306</v>
      </c>
      <c r="O1234">
        <v>20</v>
      </c>
      <c r="P1234" t="s">
        <v>17796</v>
      </c>
      <c r="Q1234">
        <v>1</v>
      </c>
      <c r="S1234">
        <v>1</v>
      </c>
      <c r="T1234" s="108">
        <v>1</v>
      </c>
      <c r="U1234">
        <v>1</v>
      </c>
      <c r="V1234" t="s">
        <v>270</v>
      </c>
      <c r="W1234" t="s">
        <v>167</v>
      </c>
      <c r="X1234">
        <v>1</v>
      </c>
      <c r="Y1234">
        <v>0</v>
      </c>
      <c r="Z1234">
        <v>0</v>
      </c>
      <c r="AA1234">
        <v>0</v>
      </c>
      <c r="AB1234">
        <v>1</v>
      </c>
      <c r="AC1234">
        <v>0</v>
      </c>
      <c r="AD1234">
        <v>0</v>
      </c>
      <c r="AE1234">
        <v>0</v>
      </c>
    </row>
    <row r="1235" spans="1:31" x14ac:dyDescent="0.3">
      <c r="A1235" t="s">
        <v>306</v>
      </c>
      <c r="B1235" t="s">
        <v>2760</v>
      </c>
      <c r="C1235" t="s">
        <v>262</v>
      </c>
      <c r="D1235" t="s">
        <v>2761</v>
      </c>
      <c r="E1235" t="s">
        <v>13392</v>
      </c>
      <c r="F1235" t="s">
        <v>2762</v>
      </c>
      <c r="G1235" t="s">
        <v>418</v>
      </c>
      <c r="I1235" t="s">
        <v>265</v>
      </c>
      <c r="J1235" t="s">
        <v>266</v>
      </c>
      <c r="K1235" t="s">
        <v>2763</v>
      </c>
      <c r="L1235" t="s">
        <v>2764</v>
      </c>
      <c r="M1235" t="s">
        <v>305</v>
      </c>
      <c r="N1235" t="s">
        <v>306</v>
      </c>
      <c r="O1235">
        <v>1</v>
      </c>
      <c r="P1235" t="s">
        <v>282</v>
      </c>
      <c r="Q1235">
        <v>4</v>
      </c>
      <c r="S1235">
        <v>4</v>
      </c>
      <c r="T1235" s="108">
        <v>16</v>
      </c>
      <c r="U1235">
        <v>1</v>
      </c>
      <c r="V1235" t="s">
        <v>270</v>
      </c>
      <c r="W1235" t="s">
        <v>167</v>
      </c>
      <c r="X1235">
        <v>1</v>
      </c>
      <c r="Y1235">
        <v>1</v>
      </c>
      <c r="Z1235">
        <v>0</v>
      </c>
      <c r="AA1235">
        <v>1</v>
      </c>
      <c r="AB1235">
        <v>1</v>
      </c>
      <c r="AC1235">
        <v>1</v>
      </c>
      <c r="AD1235">
        <v>0</v>
      </c>
      <c r="AE1235">
        <v>0</v>
      </c>
    </row>
    <row r="1236" spans="1:31" x14ac:dyDescent="0.3">
      <c r="A1236" t="s">
        <v>306</v>
      </c>
      <c r="B1236" t="s">
        <v>10920</v>
      </c>
      <c r="C1236" t="s">
        <v>274</v>
      </c>
      <c r="D1236" t="s">
        <v>10921</v>
      </c>
      <c r="E1236" t="s">
        <v>12942</v>
      </c>
      <c r="F1236" t="s">
        <v>991</v>
      </c>
      <c r="G1236" t="s">
        <v>2337</v>
      </c>
      <c r="I1236" t="s">
        <v>265</v>
      </c>
      <c r="J1236" t="s">
        <v>266</v>
      </c>
      <c r="K1236" t="s">
        <v>5418</v>
      </c>
      <c r="L1236" t="s">
        <v>17452</v>
      </c>
      <c r="M1236" t="s">
        <v>307</v>
      </c>
      <c r="N1236" t="s">
        <v>306</v>
      </c>
      <c r="O1236">
        <v>2</v>
      </c>
      <c r="P1236" t="s">
        <v>288</v>
      </c>
      <c r="Q1236">
        <v>0.32</v>
      </c>
      <c r="S1236">
        <v>1</v>
      </c>
      <c r="T1236" s="108">
        <v>0.32</v>
      </c>
      <c r="U1236">
        <v>1</v>
      </c>
      <c r="V1236" t="s">
        <v>270</v>
      </c>
      <c r="W1236" t="s">
        <v>167</v>
      </c>
      <c r="X1236">
        <v>1</v>
      </c>
      <c r="Y1236">
        <v>0</v>
      </c>
      <c r="Z1236">
        <v>0</v>
      </c>
      <c r="AA1236">
        <v>0</v>
      </c>
      <c r="AB1236">
        <v>0</v>
      </c>
      <c r="AC1236">
        <v>1</v>
      </c>
      <c r="AD1236">
        <v>0</v>
      </c>
      <c r="AE1236">
        <v>0</v>
      </c>
    </row>
    <row r="1237" spans="1:31" x14ac:dyDescent="0.3">
      <c r="A1237" t="s">
        <v>306</v>
      </c>
      <c r="B1237" t="s">
        <v>10920</v>
      </c>
      <c r="C1237" t="s">
        <v>274</v>
      </c>
      <c r="D1237" t="s">
        <v>10921</v>
      </c>
      <c r="E1237" t="s">
        <v>12942</v>
      </c>
      <c r="F1237" t="s">
        <v>991</v>
      </c>
      <c r="G1237" t="s">
        <v>2337</v>
      </c>
      <c r="I1237" t="s">
        <v>265</v>
      </c>
      <c r="J1237" t="s">
        <v>266</v>
      </c>
      <c r="K1237" t="s">
        <v>5418</v>
      </c>
      <c r="L1237" t="s">
        <v>17452</v>
      </c>
      <c r="M1237" t="s">
        <v>307</v>
      </c>
      <c r="N1237" t="s">
        <v>306</v>
      </c>
      <c r="O1237">
        <v>27</v>
      </c>
      <c r="P1237" t="s">
        <v>273</v>
      </c>
      <c r="Q1237">
        <v>0.48</v>
      </c>
      <c r="S1237">
        <v>8</v>
      </c>
      <c r="T1237" s="108">
        <v>3.84</v>
      </c>
      <c r="U1237">
        <v>1</v>
      </c>
      <c r="V1237" t="s">
        <v>270</v>
      </c>
      <c r="W1237" t="s">
        <v>167</v>
      </c>
      <c r="X1237">
        <v>8</v>
      </c>
      <c r="Y1237">
        <v>0</v>
      </c>
      <c r="Z1237">
        <v>0</v>
      </c>
      <c r="AA1237">
        <v>0</v>
      </c>
      <c r="AB1237">
        <v>0</v>
      </c>
      <c r="AC1237">
        <v>8</v>
      </c>
      <c r="AD1237">
        <v>0</v>
      </c>
      <c r="AE1237">
        <v>0</v>
      </c>
    </row>
    <row r="1238" spans="1:31" x14ac:dyDescent="0.3">
      <c r="A1238" t="s">
        <v>306</v>
      </c>
      <c r="B1238" t="s">
        <v>10920</v>
      </c>
      <c r="C1238" t="s">
        <v>274</v>
      </c>
      <c r="D1238" t="s">
        <v>10921</v>
      </c>
      <c r="E1238" t="s">
        <v>12942</v>
      </c>
      <c r="F1238" t="s">
        <v>991</v>
      </c>
      <c r="G1238" t="s">
        <v>2337</v>
      </c>
      <c r="I1238" t="s">
        <v>265</v>
      </c>
      <c r="J1238" t="s">
        <v>266</v>
      </c>
      <c r="K1238" t="s">
        <v>5418</v>
      </c>
      <c r="L1238" t="s">
        <v>17452</v>
      </c>
      <c r="M1238" t="s">
        <v>307</v>
      </c>
      <c r="N1238" t="s">
        <v>306</v>
      </c>
      <c r="O1238">
        <v>27</v>
      </c>
      <c r="P1238" t="s">
        <v>273</v>
      </c>
      <c r="Q1238">
        <v>0.32</v>
      </c>
      <c r="S1238">
        <v>1</v>
      </c>
      <c r="T1238" s="108">
        <v>0.32</v>
      </c>
      <c r="U1238">
        <v>1</v>
      </c>
      <c r="V1238" t="s">
        <v>270</v>
      </c>
      <c r="W1238" t="s">
        <v>167</v>
      </c>
      <c r="X1238">
        <v>1</v>
      </c>
      <c r="Y1238">
        <v>0</v>
      </c>
      <c r="Z1238">
        <v>0</v>
      </c>
      <c r="AA1238">
        <v>0</v>
      </c>
      <c r="AB1238">
        <v>0</v>
      </c>
      <c r="AC1238">
        <v>1</v>
      </c>
      <c r="AD1238">
        <v>0</v>
      </c>
      <c r="AE1238">
        <v>0</v>
      </c>
    </row>
    <row r="1239" spans="1:31" x14ac:dyDescent="0.3">
      <c r="A1239" t="s">
        <v>306</v>
      </c>
      <c r="B1239" t="s">
        <v>10920</v>
      </c>
      <c r="C1239" t="s">
        <v>274</v>
      </c>
      <c r="D1239" t="s">
        <v>10921</v>
      </c>
      <c r="E1239" t="s">
        <v>12942</v>
      </c>
      <c r="F1239" t="s">
        <v>991</v>
      </c>
      <c r="G1239" t="s">
        <v>2337</v>
      </c>
      <c r="I1239" t="s">
        <v>265</v>
      </c>
      <c r="J1239" t="s">
        <v>266</v>
      </c>
      <c r="K1239" t="s">
        <v>5418</v>
      </c>
      <c r="L1239" t="s">
        <v>17452</v>
      </c>
      <c r="M1239" t="s">
        <v>305</v>
      </c>
      <c r="N1239" t="s">
        <v>306</v>
      </c>
      <c r="O1239">
        <v>1</v>
      </c>
      <c r="P1239" t="s">
        <v>282</v>
      </c>
      <c r="Q1239">
        <v>1</v>
      </c>
      <c r="S1239">
        <v>1</v>
      </c>
      <c r="T1239" s="108">
        <v>1</v>
      </c>
      <c r="U1239">
        <v>1</v>
      </c>
      <c r="V1239" t="s">
        <v>270</v>
      </c>
      <c r="W1239" t="s">
        <v>167</v>
      </c>
      <c r="X1239">
        <v>1</v>
      </c>
      <c r="Y1239">
        <v>0</v>
      </c>
      <c r="Z1239">
        <v>0</v>
      </c>
      <c r="AA1239">
        <v>0</v>
      </c>
      <c r="AB1239">
        <v>1</v>
      </c>
      <c r="AC1239">
        <v>0</v>
      </c>
      <c r="AD1239">
        <v>0</v>
      </c>
      <c r="AE1239">
        <v>0</v>
      </c>
    </row>
    <row r="1240" spans="1:31" x14ac:dyDescent="0.3">
      <c r="A1240" t="s">
        <v>306</v>
      </c>
      <c r="B1240" t="s">
        <v>5476</v>
      </c>
      <c r="C1240" t="s">
        <v>274</v>
      </c>
      <c r="D1240" t="s">
        <v>5477</v>
      </c>
      <c r="E1240" t="s">
        <v>12943</v>
      </c>
      <c r="F1240" t="s">
        <v>1776</v>
      </c>
      <c r="G1240" t="s">
        <v>2337</v>
      </c>
      <c r="I1240" t="s">
        <v>265</v>
      </c>
      <c r="J1240" t="s">
        <v>266</v>
      </c>
      <c r="K1240" t="s">
        <v>5418</v>
      </c>
      <c r="L1240" t="s">
        <v>5478</v>
      </c>
      <c r="M1240" t="s">
        <v>307</v>
      </c>
      <c r="N1240" t="s">
        <v>306</v>
      </c>
      <c r="O1240">
        <v>27</v>
      </c>
      <c r="P1240" t="s">
        <v>273</v>
      </c>
      <c r="Q1240">
        <v>0.48</v>
      </c>
      <c r="S1240">
        <v>10</v>
      </c>
      <c r="T1240" s="108">
        <v>4.8</v>
      </c>
      <c r="U1240">
        <v>1</v>
      </c>
      <c r="V1240" t="s">
        <v>270</v>
      </c>
      <c r="W1240" t="s">
        <v>167</v>
      </c>
      <c r="X1240">
        <v>10</v>
      </c>
      <c r="Y1240">
        <v>0</v>
      </c>
      <c r="Z1240">
        <v>0</v>
      </c>
      <c r="AA1240">
        <v>0</v>
      </c>
      <c r="AB1240">
        <v>0</v>
      </c>
      <c r="AC1240">
        <v>10</v>
      </c>
      <c r="AD1240">
        <v>0</v>
      </c>
      <c r="AE1240">
        <v>0</v>
      </c>
    </row>
    <row r="1241" spans="1:31" x14ac:dyDescent="0.3">
      <c r="A1241" t="s">
        <v>306</v>
      </c>
      <c r="B1241" t="s">
        <v>5476</v>
      </c>
      <c r="C1241" t="s">
        <v>274</v>
      </c>
      <c r="D1241" t="s">
        <v>5477</v>
      </c>
      <c r="E1241" t="s">
        <v>12943</v>
      </c>
      <c r="F1241" t="s">
        <v>1776</v>
      </c>
      <c r="G1241" t="s">
        <v>2337</v>
      </c>
      <c r="I1241" t="s">
        <v>265</v>
      </c>
      <c r="J1241" t="s">
        <v>266</v>
      </c>
      <c r="K1241" t="s">
        <v>5418</v>
      </c>
      <c r="L1241" t="s">
        <v>5478</v>
      </c>
      <c r="M1241" t="s">
        <v>307</v>
      </c>
      <c r="N1241" t="s">
        <v>306</v>
      </c>
      <c r="O1241">
        <v>2</v>
      </c>
      <c r="P1241" t="s">
        <v>288</v>
      </c>
      <c r="Q1241">
        <v>0.48</v>
      </c>
      <c r="S1241">
        <v>1</v>
      </c>
      <c r="T1241" s="108">
        <v>0.48</v>
      </c>
      <c r="U1241">
        <v>1</v>
      </c>
      <c r="V1241" t="s">
        <v>270</v>
      </c>
      <c r="W1241" t="s">
        <v>167</v>
      </c>
      <c r="X1241">
        <v>1</v>
      </c>
      <c r="Y1241">
        <v>0</v>
      </c>
      <c r="Z1241">
        <v>0</v>
      </c>
      <c r="AA1241">
        <v>0</v>
      </c>
      <c r="AB1241">
        <v>0</v>
      </c>
      <c r="AC1241">
        <v>1</v>
      </c>
      <c r="AD1241">
        <v>0</v>
      </c>
      <c r="AE1241">
        <v>0</v>
      </c>
    </row>
    <row r="1242" spans="1:31" x14ac:dyDescent="0.3">
      <c r="A1242" t="s">
        <v>306</v>
      </c>
      <c r="B1242" t="s">
        <v>10310</v>
      </c>
      <c r="C1242" t="s">
        <v>274</v>
      </c>
      <c r="D1242" t="s">
        <v>10311</v>
      </c>
      <c r="E1242" t="s">
        <v>12944</v>
      </c>
      <c r="F1242" t="s">
        <v>381</v>
      </c>
      <c r="G1242" t="s">
        <v>2337</v>
      </c>
      <c r="I1242" t="s">
        <v>265</v>
      </c>
      <c r="J1242" t="s">
        <v>266</v>
      </c>
      <c r="K1242" t="s">
        <v>5985</v>
      </c>
      <c r="L1242" t="s">
        <v>10570</v>
      </c>
      <c r="M1242" t="s">
        <v>307</v>
      </c>
      <c r="N1242" t="s">
        <v>306</v>
      </c>
      <c r="O1242">
        <v>2</v>
      </c>
      <c r="P1242" t="s">
        <v>272</v>
      </c>
      <c r="Q1242">
        <v>4</v>
      </c>
      <c r="S1242">
        <v>1</v>
      </c>
      <c r="T1242" s="108">
        <v>4</v>
      </c>
      <c r="U1242">
        <v>1</v>
      </c>
      <c r="V1242" t="s">
        <v>270</v>
      </c>
      <c r="W1242" t="s">
        <v>167</v>
      </c>
      <c r="X1242">
        <v>1</v>
      </c>
      <c r="Y1242">
        <v>0</v>
      </c>
      <c r="Z1242">
        <v>0</v>
      </c>
      <c r="AA1242">
        <v>0</v>
      </c>
      <c r="AB1242">
        <v>1</v>
      </c>
      <c r="AC1242">
        <v>0</v>
      </c>
      <c r="AD1242">
        <v>0</v>
      </c>
      <c r="AE1242">
        <v>0</v>
      </c>
    </row>
    <row r="1243" spans="1:31" x14ac:dyDescent="0.3">
      <c r="A1243" t="s">
        <v>306</v>
      </c>
      <c r="B1243" t="s">
        <v>10310</v>
      </c>
      <c r="C1243" t="s">
        <v>274</v>
      </c>
      <c r="D1243" t="s">
        <v>10311</v>
      </c>
      <c r="E1243" t="s">
        <v>12944</v>
      </c>
      <c r="F1243" t="s">
        <v>381</v>
      </c>
      <c r="G1243" t="s">
        <v>2337</v>
      </c>
      <c r="I1243" t="s">
        <v>265</v>
      </c>
      <c r="J1243" t="s">
        <v>266</v>
      </c>
      <c r="K1243" t="s">
        <v>5985</v>
      </c>
      <c r="L1243" t="s">
        <v>10570</v>
      </c>
      <c r="M1243" t="s">
        <v>307</v>
      </c>
      <c r="N1243" t="s">
        <v>306</v>
      </c>
      <c r="O1243">
        <v>27</v>
      </c>
      <c r="P1243" t="s">
        <v>273</v>
      </c>
      <c r="Q1243">
        <v>0.48</v>
      </c>
      <c r="S1243">
        <v>3</v>
      </c>
      <c r="T1243" s="108">
        <v>1.44</v>
      </c>
      <c r="U1243">
        <v>1</v>
      </c>
      <c r="V1243" t="s">
        <v>270</v>
      </c>
      <c r="W1243" t="s">
        <v>167</v>
      </c>
      <c r="X1243">
        <v>3</v>
      </c>
      <c r="Y1243">
        <v>0</v>
      </c>
      <c r="Z1243">
        <v>0</v>
      </c>
      <c r="AA1243">
        <v>0</v>
      </c>
      <c r="AB1243">
        <v>0</v>
      </c>
      <c r="AC1243">
        <v>3</v>
      </c>
      <c r="AD1243">
        <v>0</v>
      </c>
      <c r="AE1243">
        <v>0</v>
      </c>
    </row>
    <row r="1244" spans="1:31" x14ac:dyDescent="0.3">
      <c r="A1244" t="s">
        <v>306</v>
      </c>
      <c r="B1244" t="s">
        <v>10310</v>
      </c>
      <c r="C1244" t="s">
        <v>274</v>
      </c>
      <c r="D1244" t="s">
        <v>10311</v>
      </c>
      <c r="E1244" t="s">
        <v>12944</v>
      </c>
      <c r="F1244" t="s">
        <v>381</v>
      </c>
      <c r="G1244" t="s">
        <v>2337</v>
      </c>
      <c r="I1244" t="s">
        <v>265</v>
      </c>
      <c r="J1244" t="s">
        <v>266</v>
      </c>
      <c r="K1244" t="s">
        <v>5985</v>
      </c>
      <c r="L1244" t="s">
        <v>10570</v>
      </c>
      <c r="M1244" t="s">
        <v>305</v>
      </c>
      <c r="N1244" t="s">
        <v>306</v>
      </c>
      <c r="O1244">
        <v>1</v>
      </c>
      <c r="P1244" t="s">
        <v>282</v>
      </c>
      <c r="Q1244">
        <v>3</v>
      </c>
      <c r="S1244">
        <v>1</v>
      </c>
      <c r="T1244" s="108">
        <v>3</v>
      </c>
      <c r="U1244">
        <v>1</v>
      </c>
      <c r="V1244" t="s">
        <v>270</v>
      </c>
      <c r="W1244" t="s">
        <v>167</v>
      </c>
      <c r="X1244">
        <v>1</v>
      </c>
      <c r="Y1244">
        <v>0</v>
      </c>
      <c r="Z1244">
        <v>0</v>
      </c>
      <c r="AA1244">
        <v>0</v>
      </c>
      <c r="AB1244">
        <v>1</v>
      </c>
      <c r="AC1244">
        <v>0</v>
      </c>
      <c r="AD1244">
        <v>0</v>
      </c>
      <c r="AE1244">
        <v>0</v>
      </c>
    </row>
    <row r="1245" spans="1:31" x14ac:dyDescent="0.3">
      <c r="A1245" t="s">
        <v>306</v>
      </c>
      <c r="B1245" t="s">
        <v>10310</v>
      </c>
      <c r="C1245" t="s">
        <v>274</v>
      </c>
      <c r="D1245" t="s">
        <v>10311</v>
      </c>
      <c r="E1245" t="s">
        <v>12944</v>
      </c>
      <c r="F1245" t="s">
        <v>381</v>
      </c>
      <c r="G1245" t="s">
        <v>2337</v>
      </c>
      <c r="I1245" t="s">
        <v>265</v>
      </c>
      <c r="J1245" t="s">
        <v>266</v>
      </c>
      <c r="K1245" t="s">
        <v>5985</v>
      </c>
      <c r="L1245" t="s">
        <v>10570</v>
      </c>
      <c r="M1245" t="s">
        <v>307</v>
      </c>
      <c r="N1245" t="s">
        <v>306</v>
      </c>
      <c r="O1245">
        <v>27</v>
      </c>
      <c r="P1245" t="s">
        <v>273</v>
      </c>
      <c r="Q1245">
        <v>0.32</v>
      </c>
      <c r="S1245">
        <v>8</v>
      </c>
      <c r="T1245" s="108">
        <v>2.56</v>
      </c>
      <c r="U1245">
        <v>1</v>
      </c>
      <c r="V1245" t="s">
        <v>270</v>
      </c>
      <c r="W1245" t="s">
        <v>167</v>
      </c>
      <c r="X1245">
        <v>8</v>
      </c>
      <c r="Y1245">
        <v>0</v>
      </c>
      <c r="Z1245">
        <v>0</v>
      </c>
      <c r="AA1245">
        <v>0</v>
      </c>
      <c r="AB1245">
        <v>0</v>
      </c>
      <c r="AC1245">
        <v>8</v>
      </c>
      <c r="AD1245">
        <v>0</v>
      </c>
      <c r="AE1245">
        <v>0</v>
      </c>
    </row>
    <row r="1246" spans="1:31" x14ac:dyDescent="0.3">
      <c r="A1246" t="s">
        <v>306</v>
      </c>
      <c r="B1246" t="s">
        <v>6540</v>
      </c>
      <c r="C1246" t="s">
        <v>274</v>
      </c>
      <c r="D1246" t="s">
        <v>6541</v>
      </c>
      <c r="E1246" t="s">
        <v>12573</v>
      </c>
      <c r="F1246" t="s">
        <v>548</v>
      </c>
      <c r="G1246" t="s">
        <v>6542</v>
      </c>
      <c r="I1246" t="s">
        <v>5109</v>
      </c>
      <c r="J1246" t="s">
        <v>266</v>
      </c>
      <c r="K1246" t="s">
        <v>6543</v>
      </c>
      <c r="L1246" t="s">
        <v>6544</v>
      </c>
      <c r="M1246" t="s">
        <v>305</v>
      </c>
      <c r="N1246" t="s">
        <v>306</v>
      </c>
      <c r="O1246">
        <v>1</v>
      </c>
      <c r="P1246" t="s">
        <v>266</v>
      </c>
      <c r="Q1246">
        <v>0.48</v>
      </c>
      <c r="S1246">
        <v>1</v>
      </c>
      <c r="T1246" s="108">
        <v>0.48</v>
      </c>
      <c r="U1246">
        <v>1</v>
      </c>
      <c r="V1246" t="s">
        <v>270</v>
      </c>
      <c r="W1246" t="s">
        <v>167</v>
      </c>
      <c r="X1246">
        <v>1</v>
      </c>
      <c r="Y1246">
        <v>1</v>
      </c>
      <c r="Z1246">
        <v>0</v>
      </c>
      <c r="AA1246">
        <v>0</v>
      </c>
      <c r="AB1246">
        <v>0</v>
      </c>
      <c r="AC1246">
        <v>0</v>
      </c>
      <c r="AD1246">
        <v>0</v>
      </c>
      <c r="AE1246">
        <v>0</v>
      </c>
    </row>
    <row r="1247" spans="1:31" x14ac:dyDescent="0.3">
      <c r="A1247" t="s">
        <v>306</v>
      </c>
      <c r="B1247" t="s">
        <v>6540</v>
      </c>
      <c r="C1247" t="s">
        <v>274</v>
      </c>
      <c r="D1247" t="s">
        <v>6541</v>
      </c>
      <c r="E1247" t="s">
        <v>12573</v>
      </c>
      <c r="F1247" t="s">
        <v>548</v>
      </c>
      <c r="G1247" t="s">
        <v>6542</v>
      </c>
      <c r="I1247" t="s">
        <v>5109</v>
      </c>
      <c r="J1247" t="s">
        <v>266</v>
      </c>
      <c r="K1247" t="s">
        <v>6543</v>
      </c>
      <c r="L1247" t="s">
        <v>6544</v>
      </c>
      <c r="M1247" t="s">
        <v>307</v>
      </c>
      <c r="N1247" t="s">
        <v>306</v>
      </c>
      <c r="O1247">
        <v>2</v>
      </c>
      <c r="P1247" t="s">
        <v>288</v>
      </c>
      <c r="Q1247">
        <v>0.48</v>
      </c>
      <c r="S1247">
        <v>1</v>
      </c>
      <c r="T1247" s="108">
        <v>0.48</v>
      </c>
      <c r="U1247">
        <v>1</v>
      </c>
      <c r="V1247" t="s">
        <v>270</v>
      </c>
      <c r="W1247" t="s">
        <v>167</v>
      </c>
      <c r="X1247">
        <v>1</v>
      </c>
      <c r="Y1247">
        <v>1</v>
      </c>
      <c r="Z1247">
        <v>0</v>
      </c>
      <c r="AA1247">
        <v>0</v>
      </c>
      <c r="AB1247">
        <v>0</v>
      </c>
      <c r="AC1247">
        <v>0</v>
      </c>
      <c r="AD1247">
        <v>0</v>
      </c>
      <c r="AE1247">
        <v>0</v>
      </c>
    </row>
    <row r="1248" spans="1:31" x14ac:dyDescent="0.3">
      <c r="A1248" t="s">
        <v>306</v>
      </c>
      <c r="B1248" t="s">
        <v>8069</v>
      </c>
      <c r="C1248" t="s">
        <v>274</v>
      </c>
      <c r="D1248" t="s">
        <v>8070</v>
      </c>
      <c r="E1248" t="s">
        <v>12818</v>
      </c>
      <c r="F1248" t="s">
        <v>8068</v>
      </c>
      <c r="G1248" t="s">
        <v>2369</v>
      </c>
      <c r="I1248" t="s">
        <v>2961</v>
      </c>
      <c r="J1248" t="s">
        <v>266</v>
      </c>
      <c r="K1248" t="s">
        <v>8071</v>
      </c>
      <c r="L1248" t="s">
        <v>8072</v>
      </c>
      <c r="M1248" t="s">
        <v>307</v>
      </c>
      <c r="N1248" t="s">
        <v>306</v>
      </c>
      <c r="O1248">
        <v>2</v>
      </c>
      <c r="P1248" t="s">
        <v>288</v>
      </c>
      <c r="Q1248">
        <v>0.32</v>
      </c>
      <c r="S1248">
        <v>1</v>
      </c>
      <c r="T1248" s="108">
        <v>0.32</v>
      </c>
      <c r="U1248">
        <v>1</v>
      </c>
      <c r="V1248" t="s">
        <v>270</v>
      </c>
      <c r="W1248" t="s">
        <v>167</v>
      </c>
      <c r="X1248">
        <v>1</v>
      </c>
      <c r="Y1248">
        <v>1</v>
      </c>
      <c r="Z1248">
        <v>0</v>
      </c>
      <c r="AA1248">
        <v>0</v>
      </c>
      <c r="AB1248">
        <v>0</v>
      </c>
      <c r="AC1248">
        <v>0</v>
      </c>
      <c r="AD1248">
        <v>0</v>
      </c>
      <c r="AE1248">
        <v>0</v>
      </c>
    </row>
    <row r="1249" spans="1:31" x14ac:dyDescent="0.3">
      <c r="A1249" t="s">
        <v>306</v>
      </c>
      <c r="B1249" t="s">
        <v>6894</v>
      </c>
      <c r="C1249" t="s">
        <v>274</v>
      </c>
      <c r="D1249" t="s">
        <v>6898</v>
      </c>
      <c r="E1249" t="s">
        <v>13611</v>
      </c>
      <c r="F1249" t="s">
        <v>6895</v>
      </c>
      <c r="G1249" t="s">
        <v>6896</v>
      </c>
      <c r="I1249" t="s">
        <v>265</v>
      </c>
      <c r="J1249" t="s">
        <v>266</v>
      </c>
      <c r="K1249" t="s">
        <v>6897</v>
      </c>
      <c r="L1249" t="s">
        <v>19206</v>
      </c>
      <c r="M1249" t="s">
        <v>307</v>
      </c>
      <c r="N1249" t="s">
        <v>306</v>
      </c>
      <c r="O1249">
        <v>2</v>
      </c>
      <c r="P1249" t="s">
        <v>272</v>
      </c>
      <c r="Q1249">
        <v>1</v>
      </c>
      <c r="S1249">
        <v>2</v>
      </c>
      <c r="T1249" s="108">
        <v>2</v>
      </c>
      <c r="U1249">
        <v>1</v>
      </c>
      <c r="V1249" t="s">
        <v>270</v>
      </c>
      <c r="W1249" t="s">
        <v>167</v>
      </c>
      <c r="X1249">
        <v>1</v>
      </c>
      <c r="Y1249">
        <v>0</v>
      </c>
      <c r="Z1249">
        <v>1</v>
      </c>
      <c r="AA1249">
        <v>0</v>
      </c>
      <c r="AB1249">
        <v>0</v>
      </c>
      <c r="AC1249">
        <v>1</v>
      </c>
      <c r="AD1249">
        <v>0</v>
      </c>
      <c r="AE1249">
        <v>0</v>
      </c>
    </row>
    <row r="1250" spans="1:31" x14ac:dyDescent="0.3">
      <c r="A1250" t="s">
        <v>306</v>
      </c>
      <c r="B1250" t="s">
        <v>6894</v>
      </c>
      <c r="C1250" t="s">
        <v>274</v>
      </c>
      <c r="D1250" t="s">
        <v>6898</v>
      </c>
      <c r="E1250" t="s">
        <v>13611</v>
      </c>
      <c r="F1250" t="s">
        <v>6895</v>
      </c>
      <c r="G1250" t="s">
        <v>6896</v>
      </c>
      <c r="I1250" t="s">
        <v>265</v>
      </c>
      <c r="J1250" t="s">
        <v>266</v>
      </c>
      <c r="K1250" t="s">
        <v>6897</v>
      </c>
      <c r="L1250" t="s">
        <v>19206</v>
      </c>
      <c r="M1250" t="s">
        <v>307</v>
      </c>
      <c r="N1250" t="s">
        <v>306</v>
      </c>
      <c r="O1250">
        <v>20</v>
      </c>
      <c r="P1250" t="s">
        <v>425</v>
      </c>
      <c r="Q1250">
        <v>0.32</v>
      </c>
      <c r="S1250">
        <v>2</v>
      </c>
      <c r="T1250" s="108">
        <v>0.64</v>
      </c>
      <c r="U1250">
        <v>1</v>
      </c>
      <c r="V1250" t="s">
        <v>270</v>
      </c>
      <c r="W1250" t="s">
        <v>167</v>
      </c>
      <c r="X1250">
        <v>2</v>
      </c>
      <c r="Y1250">
        <v>0</v>
      </c>
      <c r="Z1250">
        <v>0</v>
      </c>
      <c r="AA1250">
        <v>2</v>
      </c>
      <c r="AB1250">
        <v>0</v>
      </c>
      <c r="AC1250">
        <v>0</v>
      </c>
      <c r="AD1250">
        <v>0</v>
      </c>
      <c r="AE1250">
        <v>0</v>
      </c>
    </row>
    <row r="1251" spans="1:31" x14ac:dyDescent="0.3">
      <c r="A1251" t="s">
        <v>306</v>
      </c>
      <c r="B1251" t="s">
        <v>6894</v>
      </c>
      <c r="C1251" t="s">
        <v>274</v>
      </c>
      <c r="D1251" t="s">
        <v>6898</v>
      </c>
      <c r="E1251" t="s">
        <v>13611</v>
      </c>
      <c r="F1251" t="s">
        <v>6895</v>
      </c>
      <c r="G1251" t="s">
        <v>6896</v>
      </c>
      <c r="I1251" t="s">
        <v>265</v>
      </c>
      <c r="J1251" t="s">
        <v>266</v>
      </c>
      <c r="K1251" t="s">
        <v>6897</v>
      </c>
      <c r="L1251" t="s">
        <v>19206</v>
      </c>
      <c r="M1251" t="s">
        <v>307</v>
      </c>
      <c r="N1251" t="s">
        <v>306</v>
      </c>
      <c r="O1251">
        <v>27</v>
      </c>
      <c r="P1251" t="s">
        <v>273</v>
      </c>
      <c r="Q1251">
        <v>0.48</v>
      </c>
      <c r="S1251">
        <v>12</v>
      </c>
      <c r="T1251" s="108">
        <v>5.76</v>
      </c>
      <c r="U1251">
        <v>1</v>
      </c>
      <c r="V1251" t="s">
        <v>270</v>
      </c>
      <c r="W1251" t="s">
        <v>167</v>
      </c>
      <c r="X1251">
        <v>12</v>
      </c>
      <c r="Y1251">
        <v>0</v>
      </c>
      <c r="Z1251">
        <v>0</v>
      </c>
      <c r="AA1251">
        <v>12</v>
      </c>
      <c r="AB1251">
        <v>0</v>
      </c>
      <c r="AC1251">
        <v>0</v>
      </c>
      <c r="AD1251">
        <v>0</v>
      </c>
      <c r="AE1251">
        <v>0</v>
      </c>
    </row>
    <row r="1252" spans="1:31" x14ac:dyDescent="0.3">
      <c r="A1252" t="s">
        <v>306</v>
      </c>
      <c r="B1252" t="s">
        <v>6894</v>
      </c>
      <c r="C1252" t="s">
        <v>274</v>
      </c>
      <c r="D1252" t="s">
        <v>6898</v>
      </c>
      <c r="E1252" t="s">
        <v>13611</v>
      </c>
      <c r="F1252" t="s">
        <v>6895</v>
      </c>
      <c r="G1252" t="s">
        <v>6896</v>
      </c>
      <c r="I1252" t="s">
        <v>265</v>
      </c>
      <c r="J1252" t="s">
        <v>266</v>
      </c>
      <c r="K1252" t="s">
        <v>6897</v>
      </c>
      <c r="L1252" t="s">
        <v>19206</v>
      </c>
      <c r="M1252" t="s">
        <v>307</v>
      </c>
      <c r="N1252" t="s">
        <v>306</v>
      </c>
      <c r="O1252">
        <v>2</v>
      </c>
      <c r="P1252" t="s">
        <v>288</v>
      </c>
      <c r="Q1252">
        <v>0.48</v>
      </c>
      <c r="S1252">
        <v>5</v>
      </c>
      <c r="T1252" s="108">
        <v>2.4</v>
      </c>
      <c r="U1252">
        <v>1</v>
      </c>
      <c r="V1252" t="s">
        <v>270</v>
      </c>
      <c r="W1252" t="s">
        <v>167</v>
      </c>
      <c r="X1252">
        <v>5</v>
      </c>
      <c r="Y1252">
        <v>0</v>
      </c>
      <c r="Z1252">
        <v>0</v>
      </c>
      <c r="AA1252">
        <v>5</v>
      </c>
      <c r="AB1252">
        <v>0</v>
      </c>
      <c r="AC1252">
        <v>0</v>
      </c>
      <c r="AD1252">
        <v>0</v>
      </c>
      <c r="AE1252">
        <v>0</v>
      </c>
    </row>
    <row r="1253" spans="1:31" x14ac:dyDescent="0.3">
      <c r="A1253" t="s">
        <v>306</v>
      </c>
      <c r="B1253" t="s">
        <v>7342</v>
      </c>
      <c r="C1253" t="s">
        <v>294</v>
      </c>
      <c r="D1253" t="s">
        <v>7343</v>
      </c>
      <c r="E1253" t="s">
        <v>11966</v>
      </c>
      <c r="F1253" t="s">
        <v>7344</v>
      </c>
      <c r="G1253" t="s">
        <v>7345</v>
      </c>
      <c r="I1253" t="s">
        <v>330</v>
      </c>
      <c r="J1253" t="s">
        <v>266</v>
      </c>
      <c r="K1253" t="s">
        <v>7346</v>
      </c>
      <c r="L1253" t="s">
        <v>7347</v>
      </c>
      <c r="M1253" t="s">
        <v>307</v>
      </c>
      <c r="N1253" t="s">
        <v>306</v>
      </c>
      <c r="O1253">
        <v>2</v>
      </c>
      <c r="P1253" t="s">
        <v>272</v>
      </c>
      <c r="Q1253">
        <v>4</v>
      </c>
      <c r="S1253">
        <v>4</v>
      </c>
      <c r="T1253" s="108">
        <v>16</v>
      </c>
      <c r="U1253">
        <v>1</v>
      </c>
      <c r="V1253" t="s">
        <v>270</v>
      </c>
      <c r="W1253" t="s">
        <v>167</v>
      </c>
      <c r="X1253">
        <v>1</v>
      </c>
      <c r="Y1253">
        <v>1</v>
      </c>
      <c r="Z1253">
        <v>1</v>
      </c>
      <c r="AA1253">
        <v>1</v>
      </c>
      <c r="AB1253">
        <v>0</v>
      </c>
      <c r="AC1253">
        <v>1</v>
      </c>
      <c r="AD1253">
        <v>0</v>
      </c>
      <c r="AE1253">
        <v>0</v>
      </c>
    </row>
    <row r="1254" spans="1:31" x14ac:dyDescent="0.3">
      <c r="A1254" t="s">
        <v>306</v>
      </c>
      <c r="B1254" t="s">
        <v>7342</v>
      </c>
      <c r="C1254" t="s">
        <v>294</v>
      </c>
      <c r="D1254" t="s">
        <v>7343</v>
      </c>
      <c r="E1254" t="s">
        <v>11966</v>
      </c>
      <c r="F1254" t="s">
        <v>7344</v>
      </c>
      <c r="G1254" t="s">
        <v>7345</v>
      </c>
      <c r="I1254" t="s">
        <v>330</v>
      </c>
      <c r="J1254" t="s">
        <v>266</v>
      </c>
      <c r="K1254" t="s">
        <v>7346</v>
      </c>
      <c r="L1254" t="s">
        <v>7347</v>
      </c>
      <c r="M1254" t="s">
        <v>307</v>
      </c>
      <c r="N1254" t="s">
        <v>306</v>
      </c>
      <c r="O1254">
        <v>20</v>
      </c>
      <c r="P1254" t="s">
        <v>17796</v>
      </c>
      <c r="Q1254">
        <v>2</v>
      </c>
      <c r="S1254">
        <v>3</v>
      </c>
      <c r="T1254" s="108">
        <v>6</v>
      </c>
      <c r="U1254">
        <v>1</v>
      </c>
      <c r="V1254" t="s">
        <v>270</v>
      </c>
      <c r="W1254" t="s">
        <v>167</v>
      </c>
      <c r="X1254">
        <v>1</v>
      </c>
      <c r="Y1254">
        <v>1</v>
      </c>
      <c r="Z1254">
        <v>0</v>
      </c>
      <c r="AA1254">
        <v>1</v>
      </c>
      <c r="AB1254">
        <v>0</v>
      </c>
      <c r="AC1254">
        <v>1</v>
      </c>
      <c r="AD1254">
        <v>0</v>
      </c>
      <c r="AE1254">
        <v>0</v>
      </c>
    </row>
    <row r="1255" spans="1:31" x14ac:dyDescent="0.3">
      <c r="A1255" t="s">
        <v>306</v>
      </c>
      <c r="B1255" t="s">
        <v>7342</v>
      </c>
      <c r="C1255" t="s">
        <v>294</v>
      </c>
      <c r="D1255" t="s">
        <v>7343</v>
      </c>
      <c r="E1255" t="s">
        <v>11966</v>
      </c>
      <c r="F1255" t="s">
        <v>7344</v>
      </c>
      <c r="G1255" t="s">
        <v>7345</v>
      </c>
      <c r="I1255" t="s">
        <v>330</v>
      </c>
      <c r="J1255" t="s">
        <v>266</v>
      </c>
      <c r="K1255" t="s">
        <v>7346</v>
      </c>
      <c r="L1255" t="s">
        <v>7347</v>
      </c>
      <c r="M1255" t="s">
        <v>307</v>
      </c>
      <c r="N1255" t="s">
        <v>306</v>
      </c>
      <c r="O1255">
        <v>20</v>
      </c>
      <c r="P1255" t="s">
        <v>17796</v>
      </c>
      <c r="Q1255">
        <v>2</v>
      </c>
      <c r="S1255">
        <v>3</v>
      </c>
      <c r="T1255" s="108">
        <v>6</v>
      </c>
      <c r="U1255">
        <v>1</v>
      </c>
      <c r="V1255" t="s">
        <v>270</v>
      </c>
      <c r="W1255" t="s">
        <v>167</v>
      </c>
      <c r="X1255">
        <v>1</v>
      </c>
      <c r="Y1255">
        <v>1</v>
      </c>
      <c r="Z1255">
        <v>0</v>
      </c>
      <c r="AA1255">
        <v>1</v>
      </c>
      <c r="AB1255">
        <v>0</v>
      </c>
      <c r="AC1255">
        <v>1</v>
      </c>
      <c r="AD1255">
        <v>0</v>
      </c>
      <c r="AE1255">
        <v>0</v>
      </c>
    </row>
    <row r="1256" spans="1:31" x14ac:dyDescent="0.3">
      <c r="A1256" t="s">
        <v>16721</v>
      </c>
      <c r="B1256" t="s">
        <v>8456</v>
      </c>
      <c r="C1256" t="s">
        <v>262</v>
      </c>
      <c r="D1256" t="s">
        <v>7343</v>
      </c>
      <c r="E1256" t="s">
        <v>17147</v>
      </c>
      <c r="F1256" t="s">
        <v>7344</v>
      </c>
      <c r="G1256" t="s">
        <v>7345</v>
      </c>
      <c r="I1256" t="s">
        <v>330</v>
      </c>
      <c r="J1256" t="s">
        <v>266</v>
      </c>
      <c r="K1256" t="s">
        <v>7346</v>
      </c>
      <c r="L1256" t="s">
        <v>16023</v>
      </c>
      <c r="M1256" t="s">
        <v>3514</v>
      </c>
      <c r="N1256" t="s">
        <v>16721</v>
      </c>
      <c r="O1256">
        <v>3</v>
      </c>
      <c r="P1256" t="s">
        <v>388</v>
      </c>
      <c r="Q1256">
        <v>20</v>
      </c>
      <c r="S1256">
        <v>0</v>
      </c>
      <c r="T1256" s="108">
        <v>0</v>
      </c>
      <c r="U1256">
        <v>0</v>
      </c>
      <c r="W1256" t="s">
        <v>171</v>
      </c>
      <c r="X1256">
        <v>1</v>
      </c>
      <c r="Y1256">
        <v>0</v>
      </c>
      <c r="Z1256">
        <v>0</v>
      </c>
      <c r="AA1256">
        <v>0</v>
      </c>
      <c r="AB1256">
        <v>0</v>
      </c>
      <c r="AC1256">
        <v>0</v>
      </c>
      <c r="AD1256">
        <v>0</v>
      </c>
      <c r="AE1256">
        <v>0</v>
      </c>
    </row>
    <row r="1257" spans="1:31" x14ac:dyDescent="0.3">
      <c r="A1257" t="s">
        <v>16721</v>
      </c>
      <c r="B1257" t="s">
        <v>8456</v>
      </c>
      <c r="C1257" t="s">
        <v>857</v>
      </c>
      <c r="D1257" t="s">
        <v>7343</v>
      </c>
      <c r="E1257" t="s">
        <v>17147</v>
      </c>
      <c r="F1257" t="s">
        <v>7344</v>
      </c>
      <c r="G1257" t="s">
        <v>7345</v>
      </c>
      <c r="I1257" t="s">
        <v>330</v>
      </c>
      <c r="J1257" t="s">
        <v>266</v>
      </c>
      <c r="K1257" t="s">
        <v>7346</v>
      </c>
      <c r="L1257" t="s">
        <v>16023</v>
      </c>
      <c r="M1257" t="s">
        <v>3514</v>
      </c>
      <c r="N1257" t="s">
        <v>16721</v>
      </c>
      <c r="O1257">
        <v>3</v>
      </c>
      <c r="P1257" t="s">
        <v>388</v>
      </c>
      <c r="Q1257">
        <v>10</v>
      </c>
      <c r="R1257" t="s">
        <v>389</v>
      </c>
      <c r="S1257">
        <v>0</v>
      </c>
      <c r="T1257" s="108">
        <v>0</v>
      </c>
      <c r="U1257">
        <v>0</v>
      </c>
      <c r="W1257" t="s">
        <v>171</v>
      </c>
      <c r="X1257">
        <v>1</v>
      </c>
      <c r="Y1257">
        <v>0</v>
      </c>
      <c r="Z1257">
        <v>0</v>
      </c>
      <c r="AA1257">
        <v>0</v>
      </c>
      <c r="AB1257">
        <v>0</v>
      </c>
      <c r="AC1257">
        <v>0</v>
      </c>
      <c r="AD1257">
        <v>0</v>
      </c>
      <c r="AE1257">
        <v>0</v>
      </c>
    </row>
    <row r="1258" spans="1:31" x14ac:dyDescent="0.3">
      <c r="A1258" t="s">
        <v>16721</v>
      </c>
      <c r="B1258" t="s">
        <v>8457</v>
      </c>
      <c r="C1258" t="s">
        <v>274</v>
      </c>
      <c r="D1258" t="s">
        <v>7343</v>
      </c>
      <c r="E1258" t="s">
        <v>17147</v>
      </c>
      <c r="F1258" t="s">
        <v>7344</v>
      </c>
      <c r="G1258" t="s">
        <v>7345</v>
      </c>
      <c r="I1258" t="s">
        <v>330</v>
      </c>
      <c r="J1258" t="s">
        <v>266</v>
      </c>
      <c r="K1258" t="s">
        <v>7346</v>
      </c>
      <c r="L1258" t="s">
        <v>8458</v>
      </c>
      <c r="M1258" t="s">
        <v>2312</v>
      </c>
      <c r="N1258" t="s">
        <v>16721</v>
      </c>
      <c r="O1258">
        <v>4</v>
      </c>
      <c r="P1258" t="s">
        <v>3206</v>
      </c>
      <c r="Q1258">
        <v>30</v>
      </c>
      <c r="S1258">
        <v>0</v>
      </c>
      <c r="T1258" s="108">
        <v>0</v>
      </c>
      <c r="U1258">
        <v>0</v>
      </c>
      <c r="W1258" t="s">
        <v>171</v>
      </c>
      <c r="X1258">
        <v>1</v>
      </c>
      <c r="Y1258">
        <v>0</v>
      </c>
      <c r="Z1258">
        <v>0</v>
      </c>
      <c r="AA1258">
        <v>0</v>
      </c>
      <c r="AB1258">
        <v>0</v>
      </c>
      <c r="AC1258">
        <v>0</v>
      </c>
      <c r="AD1258">
        <v>0</v>
      </c>
      <c r="AE1258">
        <v>0</v>
      </c>
    </row>
    <row r="1259" spans="1:31" x14ac:dyDescent="0.3">
      <c r="A1259" t="s">
        <v>16721</v>
      </c>
      <c r="B1259" t="s">
        <v>8457</v>
      </c>
      <c r="C1259" t="s">
        <v>274</v>
      </c>
      <c r="D1259" t="s">
        <v>7343</v>
      </c>
      <c r="E1259" t="s">
        <v>17147</v>
      </c>
      <c r="F1259" t="s">
        <v>7344</v>
      </c>
      <c r="G1259" t="s">
        <v>7345</v>
      </c>
      <c r="I1259" t="s">
        <v>330</v>
      </c>
      <c r="J1259" t="s">
        <v>266</v>
      </c>
      <c r="K1259" t="s">
        <v>7346</v>
      </c>
      <c r="L1259" t="s">
        <v>8458</v>
      </c>
      <c r="M1259" t="s">
        <v>2312</v>
      </c>
      <c r="N1259" t="s">
        <v>16721</v>
      </c>
      <c r="O1259">
        <v>4</v>
      </c>
      <c r="P1259" t="s">
        <v>3206</v>
      </c>
      <c r="Q1259">
        <v>8</v>
      </c>
      <c r="S1259">
        <v>0</v>
      </c>
      <c r="T1259" s="108">
        <v>0</v>
      </c>
      <c r="U1259">
        <v>0</v>
      </c>
      <c r="W1259" t="s">
        <v>171</v>
      </c>
      <c r="X1259">
        <v>1</v>
      </c>
      <c r="Y1259">
        <v>0</v>
      </c>
      <c r="Z1259">
        <v>0</v>
      </c>
      <c r="AA1259">
        <v>0</v>
      </c>
      <c r="AB1259">
        <v>0</v>
      </c>
      <c r="AC1259">
        <v>0</v>
      </c>
      <c r="AD1259">
        <v>0</v>
      </c>
      <c r="AE1259">
        <v>0</v>
      </c>
    </row>
    <row r="1260" spans="1:31" x14ac:dyDescent="0.3">
      <c r="A1260" t="s">
        <v>16721</v>
      </c>
      <c r="B1260" t="s">
        <v>15777</v>
      </c>
      <c r="C1260" t="s">
        <v>274</v>
      </c>
      <c r="D1260" t="s">
        <v>15778</v>
      </c>
      <c r="E1260" t="s">
        <v>17148</v>
      </c>
      <c r="F1260" t="s">
        <v>2379</v>
      </c>
      <c r="G1260" t="s">
        <v>2369</v>
      </c>
      <c r="I1260" t="s">
        <v>2961</v>
      </c>
      <c r="J1260" t="s">
        <v>266</v>
      </c>
      <c r="K1260" t="s">
        <v>8600</v>
      </c>
      <c r="L1260" t="s">
        <v>15779</v>
      </c>
      <c r="M1260" t="s">
        <v>2312</v>
      </c>
      <c r="N1260" t="s">
        <v>16721</v>
      </c>
      <c r="O1260">
        <v>17</v>
      </c>
      <c r="P1260" t="s">
        <v>3206</v>
      </c>
      <c r="Q1260">
        <v>15</v>
      </c>
      <c r="S1260">
        <v>0</v>
      </c>
      <c r="T1260" s="108">
        <v>0</v>
      </c>
      <c r="U1260">
        <v>0</v>
      </c>
      <c r="W1260" t="s">
        <v>171</v>
      </c>
      <c r="X1260">
        <v>1</v>
      </c>
      <c r="Y1260">
        <v>0</v>
      </c>
      <c r="Z1260">
        <v>0</v>
      </c>
      <c r="AA1260">
        <v>0</v>
      </c>
      <c r="AB1260">
        <v>0</v>
      </c>
      <c r="AC1260">
        <v>0</v>
      </c>
      <c r="AD1260">
        <v>0</v>
      </c>
      <c r="AE1260">
        <v>0</v>
      </c>
    </row>
    <row r="1261" spans="1:31" x14ac:dyDescent="0.3">
      <c r="A1261" t="s">
        <v>306</v>
      </c>
      <c r="B1261" t="s">
        <v>10320</v>
      </c>
      <c r="C1261" t="s">
        <v>274</v>
      </c>
      <c r="D1261" t="s">
        <v>10434</v>
      </c>
      <c r="E1261" t="s">
        <v>12822</v>
      </c>
      <c r="F1261" t="s">
        <v>8077</v>
      </c>
      <c r="G1261" t="s">
        <v>8041</v>
      </c>
      <c r="I1261" t="s">
        <v>2961</v>
      </c>
      <c r="J1261" t="s">
        <v>266</v>
      </c>
      <c r="K1261" t="s">
        <v>8078</v>
      </c>
      <c r="L1261" t="s">
        <v>10321</v>
      </c>
      <c r="M1261" t="s">
        <v>305</v>
      </c>
      <c r="N1261" t="s">
        <v>306</v>
      </c>
      <c r="O1261">
        <v>1</v>
      </c>
      <c r="P1261" t="s">
        <v>282</v>
      </c>
      <c r="Q1261">
        <v>1</v>
      </c>
      <c r="S1261">
        <v>1</v>
      </c>
      <c r="T1261" s="108">
        <v>1</v>
      </c>
      <c r="U1261">
        <v>1</v>
      </c>
      <c r="V1261" t="s">
        <v>270</v>
      </c>
      <c r="W1261" t="s">
        <v>167</v>
      </c>
      <c r="X1261">
        <v>1</v>
      </c>
      <c r="Y1261">
        <v>0</v>
      </c>
      <c r="Z1261">
        <v>0</v>
      </c>
      <c r="AA1261">
        <v>0</v>
      </c>
      <c r="AB1261">
        <v>1</v>
      </c>
      <c r="AC1261">
        <v>0</v>
      </c>
      <c r="AD1261">
        <v>0</v>
      </c>
      <c r="AE1261">
        <v>0</v>
      </c>
    </row>
    <row r="1262" spans="1:31" x14ac:dyDescent="0.3">
      <c r="A1262" t="s">
        <v>306</v>
      </c>
      <c r="B1262" t="s">
        <v>10320</v>
      </c>
      <c r="C1262" t="s">
        <v>274</v>
      </c>
      <c r="D1262" t="s">
        <v>10434</v>
      </c>
      <c r="E1262" t="s">
        <v>12822</v>
      </c>
      <c r="F1262" t="s">
        <v>8077</v>
      </c>
      <c r="G1262" t="s">
        <v>8041</v>
      </c>
      <c r="I1262" t="s">
        <v>2961</v>
      </c>
      <c r="J1262" t="s">
        <v>266</v>
      </c>
      <c r="K1262" t="s">
        <v>8078</v>
      </c>
      <c r="L1262" t="s">
        <v>10321</v>
      </c>
      <c r="M1262" t="s">
        <v>307</v>
      </c>
      <c r="N1262" t="s">
        <v>306</v>
      </c>
      <c r="O1262">
        <v>2</v>
      </c>
      <c r="P1262" t="s">
        <v>288</v>
      </c>
      <c r="Q1262">
        <v>0.32</v>
      </c>
      <c r="S1262">
        <v>2</v>
      </c>
      <c r="T1262" s="108">
        <v>0.64</v>
      </c>
      <c r="U1262">
        <v>1</v>
      </c>
      <c r="V1262" t="s">
        <v>270</v>
      </c>
      <c r="W1262" t="s">
        <v>167</v>
      </c>
      <c r="X1262">
        <v>2</v>
      </c>
      <c r="Y1262">
        <v>2</v>
      </c>
      <c r="Z1262">
        <v>0</v>
      </c>
      <c r="AA1262">
        <v>0</v>
      </c>
      <c r="AB1262">
        <v>0</v>
      </c>
      <c r="AC1262">
        <v>0</v>
      </c>
      <c r="AD1262">
        <v>0</v>
      </c>
      <c r="AE1262">
        <v>0</v>
      </c>
    </row>
    <row r="1263" spans="1:31" x14ac:dyDescent="0.3">
      <c r="A1263" t="s">
        <v>306</v>
      </c>
      <c r="B1263" t="s">
        <v>10320</v>
      </c>
      <c r="C1263" t="s">
        <v>274</v>
      </c>
      <c r="D1263" t="s">
        <v>10434</v>
      </c>
      <c r="E1263" t="s">
        <v>12822</v>
      </c>
      <c r="F1263" t="s">
        <v>8077</v>
      </c>
      <c r="G1263" t="s">
        <v>8041</v>
      </c>
      <c r="I1263" t="s">
        <v>2961</v>
      </c>
      <c r="J1263" t="s">
        <v>266</v>
      </c>
      <c r="K1263" t="s">
        <v>8078</v>
      </c>
      <c r="L1263" t="s">
        <v>10321</v>
      </c>
      <c r="M1263" t="s">
        <v>307</v>
      </c>
      <c r="N1263" t="s">
        <v>306</v>
      </c>
      <c r="O1263">
        <v>17</v>
      </c>
      <c r="P1263" t="s">
        <v>273</v>
      </c>
      <c r="Q1263">
        <v>0.48</v>
      </c>
      <c r="S1263">
        <v>4</v>
      </c>
      <c r="T1263" s="108">
        <v>1.92</v>
      </c>
      <c r="U1263">
        <v>1</v>
      </c>
      <c r="V1263" t="s">
        <v>270</v>
      </c>
      <c r="W1263" t="s">
        <v>167</v>
      </c>
      <c r="X1263">
        <v>4</v>
      </c>
      <c r="Y1263">
        <v>4</v>
      </c>
      <c r="Z1263">
        <v>0</v>
      </c>
      <c r="AA1263">
        <v>0</v>
      </c>
      <c r="AB1263">
        <v>0</v>
      </c>
      <c r="AC1263">
        <v>0</v>
      </c>
      <c r="AD1263">
        <v>0</v>
      </c>
      <c r="AE1263">
        <v>0</v>
      </c>
    </row>
    <row r="1264" spans="1:31" x14ac:dyDescent="0.3">
      <c r="A1264" t="s">
        <v>306</v>
      </c>
      <c r="B1264" t="s">
        <v>17698</v>
      </c>
      <c r="C1264" t="s">
        <v>274</v>
      </c>
      <c r="D1264" t="s">
        <v>17699</v>
      </c>
      <c r="E1264" t="s">
        <v>17700</v>
      </c>
      <c r="F1264" t="s">
        <v>17701</v>
      </c>
      <c r="G1264" t="s">
        <v>17702</v>
      </c>
      <c r="I1264" t="s">
        <v>5109</v>
      </c>
      <c r="J1264" t="s">
        <v>266</v>
      </c>
      <c r="K1264" t="s">
        <v>17703</v>
      </c>
      <c r="L1264" t="s">
        <v>17704</v>
      </c>
      <c r="M1264" t="s">
        <v>305</v>
      </c>
      <c r="N1264" t="s">
        <v>306</v>
      </c>
      <c r="O1264">
        <v>1</v>
      </c>
      <c r="P1264" t="s">
        <v>282</v>
      </c>
      <c r="Q1264">
        <v>1</v>
      </c>
      <c r="S1264">
        <v>1</v>
      </c>
      <c r="T1264" s="108">
        <v>1</v>
      </c>
      <c r="U1264">
        <v>1</v>
      </c>
      <c r="V1264" t="s">
        <v>270</v>
      </c>
      <c r="W1264" t="s">
        <v>167</v>
      </c>
      <c r="X1264">
        <v>1</v>
      </c>
      <c r="Y1264">
        <v>0</v>
      </c>
      <c r="Z1264">
        <v>1</v>
      </c>
      <c r="AA1264">
        <v>0</v>
      </c>
      <c r="AB1264">
        <v>0</v>
      </c>
      <c r="AC1264">
        <v>0</v>
      </c>
      <c r="AD1264">
        <v>0</v>
      </c>
      <c r="AE1264">
        <v>0</v>
      </c>
    </row>
    <row r="1265" spans="1:31" x14ac:dyDescent="0.3">
      <c r="A1265" t="s">
        <v>306</v>
      </c>
      <c r="B1265" t="s">
        <v>17698</v>
      </c>
      <c r="C1265" t="s">
        <v>274</v>
      </c>
      <c r="D1265" t="s">
        <v>17699</v>
      </c>
      <c r="E1265" t="s">
        <v>17700</v>
      </c>
      <c r="F1265" t="s">
        <v>17701</v>
      </c>
      <c r="G1265" t="s">
        <v>17702</v>
      </c>
      <c r="I1265" t="s">
        <v>5109</v>
      </c>
      <c r="J1265" t="s">
        <v>266</v>
      </c>
      <c r="K1265" t="s">
        <v>17703</v>
      </c>
      <c r="L1265" t="s">
        <v>17704</v>
      </c>
      <c r="M1265" t="s">
        <v>307</v>
      </c>
      <c r="N1265" t="s">
        <v>306</v>
      </c>
      <c r="O1265">
        <v>2</v>
      </c>
      <c r="P1265" t="s">
        <v>288</v>
      </c>
      <c r="Q1265">
        <v>0.48</v>
      </c>
      <c r="S1265">
        <v>1</v>
      </c>
      <c r="T1265" s="108">
        <v>0.48</v>
      </c>
      <c r="U1265">
        <v>1</v>
      </c>
      <c r="V1265" t="s">
        <v>270</v>
      </c>
      <c r="W1265" t="s">
        <v>167</v>
      </c>
      <c r="X1265">
        <v>1</v>
      </c>
      <c r="Y1265">
        <v>1</v>
      </c>
      <c r="Z1265">
        <v>0</v>
      </c>
      <c r="AA1265">
        <v>0</v>
      </c>
      <c r="AB1265">
        <v>0</v>
      </c>
      <c r="AC1265">
        <v>0</v>
      </c>
      <c r="AD1265">
        <v>0</v>
      </c>
      <c r="AE1265">
        <v>0</v>
      </c>
    </row>
    <row r="1266" spans="1:31" x14ac:dyDescent="0.3">
      <c r="A1266" t="s">
        <v>306</v>
      </c>
      <c r="B1266" t="s">
        <v>17698</v>
      </c>
      <c r="C1266" t="s">
        <v>274</v>
      </c>
      <c r="D1266" t="s">
        <v>17699</v>
      </c>
      <c r="E1266" t="s">
        <v>17700</v>
      </c>
      <c r="F1266" t="s">
        <v>17701</v>
      </c>
      <c r="G1266" t="s">
        <v>17702</v>
      </c>
      <c r="I1266" t="s">
        <v>5109</v>
      </c>
      <c r="J1266" t="s">
        <v>266</v>
      </c>
      <c r="K1266" t="s">
        <v>17703</v>
      </c>
      <c r="L1266" t="s">
        <v>17704</v>
      </c>
      <c r="M1266" t="s">
        <v>307</v>
      </c>
      <c r="N1266" t="s">
        <v>306</v>
      </c>
      <c r="O1266">
        <v>17</v>
      </c>
      <c r="P1266" t="s">
        <v>273</v>
      </c>
      <c r="Q1266">
        <v>0.32</v>
      </c>
      <c r="S1266">
        <v>1</v>
      </c>
      <c r="T1266" s="108">
        <v>0.32</v>
      </c>
      <c r="U1266">
        <v>1</v>
      </c>
      <c r="V1266" t="s">
        <v>270</v>
      </c>
      <c r="W1266" t="s">
        <v>167</v>
      </c>
      <c r="X1266">
        <v>1</v>
      </c>
      <c r="Y1266">
        <v>1</v>
      </c>
      <c r="Z1266">
        <v>0</v>
      </c>
      <c r="AA1266">
        <v>0</v>
      </c>
      <c r="AB1266">
        <v>0</v>
      </c>
      <c r="AC1266">
        <v>0</v>
      </c>
      <c r="AD1266">
        <v>0</v>
      </c>
      <c r="AE1266">
        <v>0</v>
      </c>
    </row>
    <row r="1267" spans="1:31" x14ac:dyDescent="0.3">
      <c r="A1267" t="s">
        <v>306</v>
      </c>
      <c r="B1267" t="s">
        <v>8110</v>
      </c>
      <c r="C1267" t="s">
        <v>274</v>
      </c>
      <c r="D1267" t="s">
        <v>8111</v>
      </c>
      <c r="E1267" t="s">
        <v>12570</v>
      </c>
      <c r="F1267" t="s">
        <v>8112</v>
      </c>
      <c r="G1267" t="s">
        <v>2369</v>
      </c>
      <c r="I1267" t="s">
        <v>5109</v>
      </c>
      <c r="J1267" t="s">
        <v>266</v>
      </c>
      <c r="K1267" t="s">
        <v>8113</v>
      </c>
      <c r="L1267" t="s">
        <v>8374</v>
      </c>
      <c r="M1267" t="s">
        <v>305</v>
      </c>
      <c r="N1267" t="s">
        <v>306</v>
      </c>
      <c r="O1267">
        <v>1</v>
      </c>
      <c r="P1267" t="s">
        <v>269</v>
      </c>
      <c r="Q1267">
        <v>2</v>
      </c>
      <c r="S1267">
        <v>1</v>
      </c>
      <c r="T1267" s="108">
        <v>2</v>
      </c>
      <c r="U1267">
        <v>1</v>
      </c>
      <c r="V1267" t="s">
        <v>270</v>
      </c>
      <c r="W1267" t="s">
        <v>167</v>
      </c>
      <c r="X1267">
        <v>1</v>
      </c>
      <c r="Y1267">
        <v>1</v>
      </c>
      <c r="Z1267">
        <v>0</v>
      </c>
      <c r="AA1267">
        <v>0</v>
      </c>
      <c r="AB1267">
        <v>0</v>
      </c>
      <c r="AC1267">
        <v>0</v>
      </c>
      <c r="AD1267">
        <v>0</v>
      </c>
      <c r="AE1267">
        <v>0</v>
      </c>
    </row>
    <row r="1268" spans="1:31" x14ac:dyDescent="0.3">
      <c r="A1268" t="s">
        <v>306</v>
      </c>
      <c r="B1268" t="s">
        <v>8110</v>
      </c>
      <c r="C1268" t="s">
        <v>274</v>
      </c>
      <c r="D1268" t="s">
        <v>8111</v>
      </c>
      <c r="E1268" t="s">
        <v>12570</v>
      </c>
      <c r="F1268" t="s">
        <v>8112</v>
      </c>
      <c r="G1268" t="s">
        <v>2369</v>
      </c>
      <c r="I1268" t="s">
        <v>5109</v>
      </c>
      <c r="J1268" t="s">
        <v>266</v>
      </c>
      <c r="K1268" t="s">
        <v>8113</v>
      </c>
      <c r="L1268" t="s">
        <v>8374</v>
      </c>
      <c r="M1268" t="s">
        <v>307</v>
      </c>
      <c r="N1268" t="s">
        <v>306</v>
      </c>
      <c r="O1268">
        <v>2</v>
      </c>
      <c r="P1268" t="s">
        <v>272</v>
      </c>
      <c r="Q1268">
        <v>3</v>
      </c>
      <c r="S1268">
        <v>1</v>
      </c>
      <c r="T1268" s="108">
        <v>3</v>
      </c>
      <c r="U1268">
        <v>1</v>
      </c>
      <c r="V1268" t="s">
        <v>270</v>
      </c>
      <c r="W1268" t="s">
        <v>167</v>
      </c>
      <c r="X1268">
        <v>1</v>
      </c>
      <c r="Y1268">
        <v>0</v>
      </c>
      <c r="Z1268">
        <v>0</v>
      </c>
      <c r="AA1268">
        <v>0</v>
      </c>
      <c r="AB1268">
        <v>1</v>
      </c>
      <c r="AC1268">
        <v>0</v>
      </c>
      <c r="AD1268">
        <v>0</v>
      </c>
      <c r="AE1268">
        <v>0</v>
      </c>
    </row>
    <row r="1269" spans="1:31" x14ac:dyDescent="0.3">
      <c r="A1269" t="s">
        <v>306</v>
      </c>
      <c r="B1269" t="s">
        <v>8110</v>
      </c>
      <c r="C1269" t="s">
        <v>274</v>
      </c>
      <c r="D1269" t="s">
        <v>8111</v>
      </c>
      <c r="E1269" t="s">
        <v>12570</v>
      </c>
      <c r="F1269" t="s">
        <v>8112</v>
      </c>
      <c r="G1269" t="s">
        <v>2369</v>
      </c>
      <c r="I1269" t="s">
        <v>5109</v>
      </c>
      <c r="J1269" t="s">
        <v>266</v>
      </c>
      <c r="K1269" t="s">
        <v>8113</v>
      </c>
      <c r="L1269" t="s">
        <v>8374</v>
      </c>
      <c r="M1269" t="s">
        <v>307</v>
      </c>
      <c r="N1269" t="s">
        <v>306</v>
      </c>
      <c r="O1269">
        <v>17</v>
      </c>
      <c r="P1269" t="s">
        <v>273</v>
      </c>
      <c r="Q1269">
        <v>0.32</v>
      </c>
      <c r="S1269">
        <v>4</v>
      </c>
      <c r="T1269" s="108">
        <v>1.28</v>
      </c>
      <c r="U1269">
        <v>1</v>
      </c>
      <c r="V1269" t="s">
        <v>270</v>
      </c>
      <c r="W1269" t="s">
        <v>167</v>
      </c>
      <c r="X1269">
        <v>4</v>
      </c>
      <c r="Y1269">
        <v>4</v>
      </c>
      <c r="Z1269">
        <v>0</v>
      </c>
      <c r="AA1269">
        <v>0</v>
      </c>
      <c r="AB1269">
        <v>0</v>
      </c>
      <c r="AC1269">
        <v>0</v>
      </c>
      <c r="AD1269">
        <v>0</v>
      </c>
      <c r="AE1269">
        <v>0</v>
      </c>
    </row>
    <row r="1270" spans="1:31" x14ac:dyDescent="0.3">
      <c r="A1270" t="s">
        <v>306</v>
      </c>
      <c r="B1270" t="s">
        <v>17919</v>
      </c>
      <c r="C1270" t="s">
        <v>274</v>
      </c>
      <c r="D1270" t="s">
        <v>3603</v>
      </c>
      <c r="E1270" t="s">
        <v>12273</v>
      </c>
      <c r="F1270" t="s">
        <v>7238</v>
      </c>
      <c r="G1270" t="s">
        <v>5363</v>
      </c>
      <c r="I1270" t="s">
        <v>461</v>
      </c>
      <c r="J1270" t="s">
        <v>266</v>
      </c>
      <c r="K1270" t="s">
        <v>1611</v>
      </c>
      <c r="L1270" t="s">
        <v>17911</v>
      </c>
      <c r="M1270" t="s">
        <v>305</v>
      </c>
      <c r="N1270" t="s">
        <v>306</v>
      </c>
      <c r="O1270">
        <v>1</v>
      </c>
      <c r="P1270" t="s">
        <v>282</v>
      </c>
      <c r="Q1270">
        <v>3</v>
      </c>
      <c r="S1270">
        <v>1</v>
      </c>
      <c r="T1270" s="108">
        <v>3</v>
      </c>
      <c r="U1270">
        <v>1</v>
      </c>
      <c r="V1270" t="s">
        <v>270</v>
      </c>
      <c r="W1270" t="s">
        <v>167</v>
      </c>
      <c r="X1270">
        <v>1</v>
      </c>
      <c r="Y1270">
        <v>0</v>
      </c>
      <c r="Z1270">
        <v>0</v>
      </c>
      <c r="AA1270">
        <v>0</v>
      </c>
      <c r="AB1270">
        <v>1</v>
      </c>
      <c r="AC1270">
        <v>0</v>
      </c>
      <c r="AD1270">
        <v>0</v>
      </c>
      <c r="AE1270">
        <v>0</v>
      </c>
    </row>
    <row r="1271" spans="1:31" x14ac:dyDescent="0.3">
      <c r="A1271" t="s">
        <v>306</v>
      </c>
      <c r="B1271" t="s">
        <v>17919</v>
      </c>
      <c r="C1271" t="s">
        <v>274</v>
      </c>
      <c r="D1271" t="s">
        <v>3603</v>
      </c>
      <c r="E1271" t="s">
        <v>12273</v>
      </c>
      <c r="F1271" t="s">
        <v>7238</v>
      </c>
      <c r="G1271" t="s">
        <v>5363</v>
      </c>
      <c r="I1271" t="s">
        <v>461</v>
      </c>
      <c r="J1271" t="s">
        <v>266</v>
      </c>
      <c r="K1271" t="s">
        <v>1611</v>
      </c>
      <c r="L1271" t="s">
        <v>17911</v>
      </c>
      <c r="M1271" t="s">
        <v>307</v>
      </c>
      <c r="N1271" t="s">
        <v>306</v>
      </c>
      <c r="O1271">
        <v>2</v>
      </c>
      <c r="P1271" t="s">
        <v>272</v>
      </c>
      <c r="Q1271">
        <v>1</v>
      </c>
      <c r="S1271">
        <v>1</v>
      </c>
      <c r="T1271" s="108">
        <v>1</v>
      </c>
      <c r="U1271">
        <v>1</v>
      </c>
      <c r="V1271" t="s">
        <v>270</v>
      </c>
      <c r="W1271" t="s">
        <v>167</v>
      </c>
      <c r="X1271">
        <v>1</v>
      </c>
      <c r="Y1271">
        <v>0</v>
      </c>
      <c r="Z1271">
        <v>0</v>
      </c>
      <c r="AA1271">
        <v>0</v>
      </c>
      <c r="AB1271">
        <v>1</v>
      </c>
      <c r="AC1271">
        <v>0</v>
      </c>
      <c r="AD1271">
        <v>0</v>
      </c>
      <c r="AE1271">
        <v>0</v>
      </c>
    </row>
    <row r="1272" spans="1:31" x14ac:dyDescent="0.3">
      <c r="A1272" t="s">
        <v>306</v>
      </c>
      <c r="B1272" t="s">
        <v>17919</v>
      </c>
      <c r="C1272" t="s">
        <v>274</v>
      </c>
      <c r="D1272" t="s">
        <v>3603</v>
      </c>
      <c r="E1272" t="s">
        <v>12273</v>
      </c>
      <c r="F1272" t="s">
        <v>7238</v>
      </c>
      <c r="G1272" t="s">
        <v>5363</v>
      </c>
      <c r="I1272" t="s">
        <v>461</v>
      </c>
      <c r="J1272" t="s">
        <v>266</v>
      </c>
      <c r="K1272" t="s">
        <v>1611</v>
      </c>
      <c r="L1272" t="s">
        <v>17911</v>
      </c>
      <c r="M1272" t="s">
        <v>307</v>
      </c>
      <c r="N1272" t="s">
        <v>306</v>
      </c>
      <c r="O1272">
        <v>17</v>
      </c>
      <c r="P1272" t="s">
        <v>273</v>
      </c>
      <c r="Q1272">
        <v>0.32</v>
      </c>
      <c r="S1272">
        <v>1</v>
      </c>
      <c r="T1272" s="108">
        <v>0.32</v>
      </c>
      <c r="U1272">
        <v>1</v>
      </c>
      <c r="V1272" t="s">
        <v>270</v>
      </c>
      <c r="W1272" t="s">
        <v>167</v>
      </c>
      <c r="X1272">
        <v>1</v>
      </c>
      <c r="Y1272">
        <v>1</v>
      </c>
      <c r="Z1272">
        <v>0</v>
      </c>
      <c r="AA1272">
        <v>0</v>
      </c>
      <c r="AB1272">
        <v>0</v>
      </c>
      <c r="AC1272">
        <v>0</v>
      </c>
      <c r="AD1272">
        <v>0</v>
      </c>
      <c r="AE1272">
        <v>0</v>
      </c>
    </row>
    <row r="1273" spans="1:31" x14ac:dyDescent="0.3">
      <c r="A1273" t="s">
        <v>306</v>
      </c>
      <c r="B1273" t="s">
        <v>6700</v>
      </c>
      <c r="C1273" t="s">
        <v>274</v>
      </c>
      <c r="D1273" t="s">
        <v>6701</v>
      </c>
      <c r="E1273" t="s">
        <v>11969</v>
      </c>
      <c r="F1273" t="s">
        <v>6702</v>
      </c>
      <c r="G1273" t="s">
        <v>5363</v>
      </c>
      <c r="I1273" t="s">
        <v>330</v>
      </c>
      <c r="J1273" t="s">
        <v>266</v>
      </c>
      <c r="K1273" t="s">
        <v>6703</v>
      </c>
      <c r="L1273" t="s">
        <v>6704</v>
      </c>
      <c r="M1273" t="s">
        <v>307</v>
      </c>
      <c r="N1273" t="s">
        <v>306</v>
      </c>
      <c r="O1273">
        <v>2</v>
      </c>
      <c r="P1273" t="s">
        <v>288</v>
      </c>
      <c r="Q1273">
        <v>0.48</v>
      </c>
      <c r="S1273">
        <v>2</v>
      </c>
      <c r="T1273" s="108">
        <v>0.96</v>
      </c>
      <c r="U1273">
        <v>1</v>
      </c>
      <c r="V1273" t="s">
        <v>270</v>
      </c>
      <c r="W1273" t="s">
        <v>167</v>
      </c>
      <c r="X1273">
        <v>2</v>
      </c>
      <c r="Y1273">
        <v>0</v>
      </c>
      <c r="Z1273">
        <v>0</v>
      </c>
      <c r="AA1273">
        <v>0</v>
      </c>
      <c r="AB1273">
        <v>2</v>
      </c>
      <c r="AC1273">
        <v>0</v>
      </c>
      <c r="AD1273">
        <v>0</v>
      </c>
      <c r="AE1273">
        <v>0</v>
      </c>
    </row>
    <row r="1274" spans="1:31" x14ac:dyDescent="0.3">
      <c r="A1274" t="s">
        <v>306</v>
      </c>
      <c r="B1274" t="s">
        <v>6700</v>
      </c>
      <c r="C1274" t="s">
        <v>274</v>
      </c>
      <c r="D1274" t="s">
        <v>6701</v>
      </c>
      <c r="E1274" t="s">
        <v>11969</v>
      </c>
      <c r="F1274" t="s">
        <v>6702</v>
      </c>
      <c r="G1274" t="s">
        <v>5363</v>
      </c>
      <c r="I1274" t="s">
        <v>330</v>
      </c>
      <c r="J1274" t="s">
        <v>266</v>
      </c>
      <c r="K1274" t="s">
        <v>6703</v>
      </c>
      <c r="L1274" t="s">
        <v>6704</v>
      </c>
      <c r="M1274" t="s">
        <v>305</v>
      </c>
      <c r="N1274" t="s">
        <v>306</v>
      </c>
      <c r="O1274">
        <v>1</v>
      </c>
      <c r="P1274" t="s">
        <v>282</v>
      </c>
      <c r="Q1274">
        <v>2</v>
      </c>
      <c r="S1274">
        <v>1</v>
      </c>
      <c r="T1274" s="108">
        <v>2</v>
      </c>
      <c r="U1274">
        <v>1</v>
      </c>
      <c r="V1274" t="s">
        <v>270</v>
      </c>
      <c r="W1274" t="s">
        <v>167</v>
      </c>
      <c r="X1274">
        <v>1</v>
      </c>
      <c r="Y1274">
        <v>0</v>
      </c>
      <c r="Z1274">
        <v>0</v>
      </c>
      <c r="AA1274">
        <v>1</v>
      </c>
      <c r="AB1274">
        <v>0</v>
      </c>
      <c r="AC1274">
        <v>0</v>
      </c>
      <c r="AD1274">
        <v>0</v>
      </c>
      <c r="AE1274">
        <v>0</v>
      </c>
    </row>
    <row r="1275" spans="1:31" x14ac:dyDescent="0.3">
      <c r="A1275" t="s">
        <v>306</v>
      </c>
      <c r="B1275" t="s">
        <v>6700</v>
      </c>
      <c r="C1275" t="s">
        <v>274</v>
      </c>
      <c r="D1275" t="s">
        <v>6701</v>
      </c>
      <c r="E1275" t="s">
        <v>11969</v>
      </c>
      <c r="F1275" t="s">
        <v>6702</v>
      </c>
      <c r="G1275" t="s">
        <v>5363</v>
      </c>
      <c r="I1275" t="s">
        <v>330</v>
      </c>
      <c r="J1275" t="s">
        <v>266</v>
      </c>
      <c r="K1275" t="s">
        <v>6703</v>
      </c>
      <c r="L1275" t="s">
        <v>6704</v>
      </c>
      <c r="M1275" t="s">
        <v>307</v>
      </c>
      <c r="N1275" t="s">
        <v>306</v>
      </c>
      <c r="O1275">
        <v>17</v>
      </c>
      <c r="P1275" t="s">
        <v>273</v>
      </c>
      <c r="Q1275">
        <v>0.32</v>
      </c>
      <c r="S1275">
        <v>1</v>
      </c>
      <c r="T1275" s="108">
        <v>0.32</v>
      </c>
      <c r="U1275">
        <v>1</v>
      </c>
      <c r="V1275" t="s">
        <v>270</v>
      </c>
      <c r="W1275" t="s">
        <v>167</v>
      </c>
      <c r="X1275">
        <v>1</v>
      </c>
      <c r="Y1275">
        <v>1</v>
      </c>
      <c r="Z1275">
        <v>0</v>
      </c>
      <c r="AA1275">
        <v>0</v>
      </c>
      <c r="AB1275">
        <v>0</v>
      </c>
      <c r="AC1275">
        <v>0</v>
      </c>
      <c r="AD1275">
        <v>0</v>
      </c>
      <c r="AE1275">
        <v>0</v>
      </c>
    </row>
    <row r="1276" spans="1:31" x14ac:dyDescent="0.3">
      <c r="A1276" t="s">
        <v>306</v>
      </c>
      <c r="B1276" t="s">
        <v>3588</v>
      </c>
      <c r="C1276" t="s">
        <v>274</v>
      </c>
      <c r="D1276" t="s">
        <v>3589</v>
      </c>
      <c r="E1276" t="s">
        <v>11970</v>
      </c>
      <c r="F1276" t="s">
        <v>1480</v>
      </c>
      <c r="G1276" t="s">
        <v>3590</v>
      </c>
      <c r="I1276" t="s">
        <v>330</v>
      </c>
      <c r="J1276" t="s">
        <v>266</v>
      </c>
      <c r="K1276" t="s">
        <v>3591</v>
      </c>
      <c r="L1276" t="s">
        <v>3592</v>
      </c>
      <c r="M1276" t="s">
        <v>305</v>
      </c>
      <c r="N1276" t="s">
        <v>306</v>
      </c>
      <c r="O1276">
        <v>1</v>
      </c>
      <c r="P1276" t="s">
        <v>269</v>
      </c>
      <c r="Q1276">
        <v>2</v>
      </c>
      <c r="S1276">
        <v>2</v>
      </c>
      <c r="T1276" s="108">
        <v>4</v>
      </c>
      <c r="U1276">
        <v>1</v>
      </c>
      <c r="V1276" t="s">
        <v>270</v>
      </c>
      <c r="W1276" t="s">
        <v>167</v>
      </c>
      <c r="X1276">
        <v>2</v>
      </c>
      <c r="Y1276">
        <v>0</v>
      </c>
      <c r="Z1276">
        <v>2</v>
      </c>
      <c r="AA1276">
        <v>0</v>
      </c>
      <c r="AB1276">
        <v>0</v>
      </c>
      <c r="AC1276">
        <v>0</v>
      </c>
      <c r="AD1276">
        <v>0</v>
      </c>
      <c r="AE1276">
        <v>0</v>
      </c>
    </row>
    <row r="1277" spans="1:31" x14ac:dyDescent="0.3">
      <c r="A1277" t="s">
        <v>306</v>
      </c>
      <c r="B1277" t="s">
        <v>3588</v>
      </c>
      <c r="C1277" t="s">
        <v>274</v>
      </c>
      <c r="D1277" t="s">
        <v>3589</v>
      </c>
      <c r="E1277" t="s">
        <v>11970</v>
      </c>
      <c r="F1277" t="s">
        <v>1480</v>
      </c>
      <c r="G1277" t="s">
        <v>3590</v>
      </c>
      <c r="I1277" t="s">
        <v>330</v>
      </c>
      <c r="J1277" t="s">
        <v>266</v>
      </c>
      <c r="K1277" t="s">
        <v>3591</v>
      </c>
      <c r="L1277" t="s">
        <v>3592</v>
      </c>
      <c r="M1277" t="s">
        <v>307</v>
      </c>
      <c r="N1277" t="s">
        <v>306</v>
      </c>
      <c r="O1277">
        <v>2</v>
      </c>
      <c r="P1277" t="s">
        <v>288</v>
      </c>
      <c r="Q1277">
        <v>0.48</v>
      </c>
      <c r="S1277">
        <v>1</v>
      </c>
      <c r="T1277" s="108">
        <v>0.48</v>
      </c>
      <c r="U1277">
        <v>1</v>
      </c>
      <c r="V1277" t="s">
        <v>270</v>
      </c>
      <c r="W1277" t="s">
        <v>167</v>
      </c>
      <c r="X1277">
        <v>1</v>
      </c>
      <c r="Y1277">
        <v>0</v>
      </c>
      <c r="Z1277">
        <v>0</v>
      </c>
      <c r="AA1277">
        <v>0</v>
      </c>
      <c r="AB1277">
        <v>1</v>
      </c>
      <c r="AC1277">
        <v>0</v>
      </c>
      <c r="AD1277">
        <v>0</v>
      </c>
      <c r="AE1277">
        <v>0</v>
      </c>
    </row>
    <row r="1278" spans="1:31" x14ac:dyDescent="0.3">
      <c r="A1278" t="s">
        <v>306</v>
      </c>
      <c r="B1278" t="s">
        <v>11581</v>
      </c>
      <c r="C1278" t="s">
        <v>294</v>
      </c>
      <c r="D1278" t="s">
        <v>11582</v>
      </c>
      <c r="E1278" t="s">
        <v>12821</v>
      </c>
      <c r="F1278" t="s">
        <v>11851</v>
      </c>
      <c r="G1278" t="s">
        <v>8041</v>
      </c>
      <c r="I1278" t="s">
        <v>2961</v>
      </c>
      <c r="J1278" t="s">
        <v>266</v>
      </c>
      <c r="K1278" t="s">
        <v>11852</v>
      </c>
      <c r="L1278" t="s">
        <v>17335</v>
      </c>
      <c r="M1278" t="s">
        <v>305</v>
      </c>
      <c r="N1278" t="s">
        <v>306</v>
      </c>
      <c r="O1278">
        <v>1</v>
      </c>
      <c r="P1278" t="s">
        <v>266</v>
      </c>
      <c r="Q1278">
        <v>0.48</v>
      </c>
      <c r="S1278">
        <v>3</v>
      </c>
      <c r="T1278" s="108">
        <v>1.44</v>
      </c>
      <c r="U1278">
        <v>1</v>
      </c>
      <c r="V1278" t="s">
        <v>270</v>
      </c>
      <c r="W1278" t="s">
        <v>167</v>
      </c>
      <c r="X1278">
        <v>3</v>
      </c>
      <c r="Y1278">
        <v>3</v>
      </c>
      <c r="Z1278">
        <v>0</v>
      </c>
      <c r="AA1278">
        <v>0</v>
      </c>
      <c r="AB1278">
        <v>0</v>
      </c>
      <c r="AC1278">
        <v>0</v>
      </c>
      <c r="AD1278">
        <v>0</v>
      </c>
      <c r="AE1278">
        <v>0</v>
      </c>
    </row>
    <row r="1279" spans="1:31" x14ac:dyDescent="0.3">
      <c r="A1279" t="s">
        <v>306</v>
      </c>
      <c r="B1279" t="s">
        <v>11581</v>
      </c>
      <c r="C1279" t="s">
        <v>294</v>
      </c>
      <c r="D1279" t="s">
        <v>11582</v>
      </c>
      <c r="E1279" t="s">
        <v>12821</v>
      </c>
      <c r="F1279" t="s">
        <v>11851</v>
      </c>
      <c r="G1279" t="s">
        <v>8041</v>
      </c>
      <c r="I1279" t="s">
        <v>2961</v>
      </c>
      <c r="J1279" t="s">
        <v>266</v>
      </c>
      <c r="K1279" t="s">
        <v>11852</v>
      </c>
      <c r="L1279" t="s">
        <v>17335</v>
      </c>
      <c r="M1279" t="s">
        <v>307</v>
      </c>
      <c r="N1279" t="s">
        <v>306</v>
      </c>
      <c r="O1279">
        <v>2</v>
      </c>
      <c r="P1279" t="s">
        <v>288</v>
      </c>
      <c r="Q1279">
        <v>0.48</v>
      </c>
      <c r="S1279">
        <v>3</v>
      </c>
      <c r="T1279" s="108">
        <v>1.44</v>
      </c>
      <c r="U1279">
        <v>1</v>
      </c>
      <c r="V1279" t="s">
        <v>270</v>
      </c>
      <c r="W1279" t="s">
        <v>167</v>
      </c>
      <c r="X1279">
        <v>3</v>
      </c>
      <c r="Y1279">
        <v>3</v>
      </c>
      <c r="Z1279">
        <v>0</v>
      </c>
      <c r="AA1279">
        <v>0</v>
      </c>
      <c r="AB1279">
        <v>0</v>
      </c>
      <c r="AC1279">
        <v>0</v>
      </c>
      <c r="AD1279">
        <v>0</v>
      </c>
      <c r="AE1279">
        <v>0</v>
      </c>
    </row>
    <row r="1280" spans="1:31" x14ac:dyDescent="0.3">
      <c r="A1280" t="s">
        <v>306</v>
      </c>
      <c r="B1280" t="s">
        <v>11581</v>
      </c>
      <c r="C1280" t="s">
        <v>294</v>
      </c>
      <c r="D1280" t="s">
        <v>11582</v>
      </c>
      <c r="E1280" t="s">
        <v>12821</v>
      </c>
      <c r="F1280" t="s">
        <v>11851</v>
      </c>
      <c r="G1280" t="s">
        <v>8041</v>
      </c>
      <c r="I1280" t="s">
        <v>2961</v>
      </c>
      <c r="J1280" t="s">
        <v>266</v>
      </c>
      <c r="K1280" t="s">
        <v>11852</v>
      </c>
      <c r="L1280" t="s">
        <v>17335</v>
      </c>
      <c r="M1280" t="s">
        <v>307</v>
      </c>
      <c r="N1280" t="s">
        <v>306</v>
      </c>
      <c r="O1280">
        <v>17</v>
      </c>
      <c r="P1280" t="s">
        <v>273</v>
      </c>
      <c r="Q1280">
        <v>0.48</v>
      </c>
      <c r="S1280">
        <v>3</v>
      </c>
      <c r="T1280" s="108">
        <v>1.44</v>
      </c>
      <c r="U1280">
        <v>1</v>
      </c>
      <c r="V1280" t="s">
        <v>270</v>
      </c>
      <c r="W1280" t="s">
        <v>167</v>
      </c>
      <c r="X1280">
        <v>3</v>
      </c>
      <c r="Y1280">
        <v>3</v>
      </c>
      <c r="Z1280">
        <v>0</v>
      </c>
      <c r="AA1280">
        <v>0</v>
      </c>
      <c r="AB1280">
        <v>0</v>
      </c>
      <c r="AC1280">
        <v>0</v>
      </c>
      <c r="AD1280">
        <v>0</v>
      </c>
      <c r="AE1280">
        <v>0</v>
      </c>
    </row>
    <row r="1281" spans="1:31" x14ac:dyDescent="0.3">
      <c r="A1281" t="s">
        <v>306</v>
      </c>
      <c r="B1281" t="s">
        <v>3633</v>
      </c>
      <c r="C1281" t="s">
        <v>262</v>
      </c>
      <c r="D1281" t="s">
        <v>3634</v>
      </c>
      <c r="E1281" t="s">
        <v>12761</v>
      </c>
      <c r="F1281" t="s">
        <v>1131</v>
      </c>
      <c r="G1281" t="s">
        <v>3118</v>
      </c>
      <c r="I1281" t="s">
        <v>502</v>
      </c>
      <c r="J1281" t="s">
        <v>266</v>
      </c>
      <c r="K1281" t="s">
        <v>8523</v>
      </c>
      <c r="L1281" t="s">
        <v>3635</v>
      </c>
      <c r="M1281" t="s">
        <v>307</v>
      </c>
      <c r="N1281" t="s">
        <v>306</v>
      </c>
      <c r="O1281">
        <v>2</v>
      </c>
      <c r="P1281" t="s">
        <v>272</v>
      </c>
      <c r="Q1281">
        <v>2</v>
      </c>
      <c r="S1281">
        <v>1</v>
      </c>
      <c r="T1281" s="108">
        <v>2</v>
      </c>
      <c r="U1281">
        <v>1</v>
      </c>
      <c r="V1281" t="s">
        <v>270</v>
      </c>
      <c r="W1281" t="s">
        <v>167</v>
      </c>
      <c r="X1281">
        <v>1</v>
      </c>
      <c r="Y1281">
        <v>0</v>
      </c>
      <c r="Z1281">
        <v>0</v>
      </c>
      <c r="AA1281">
        <v>1</v>
      </c>
      <c r="AB1281">
        <v>0</v>
      </c>
      <c r="AC1281">
        <v>0</v>
      </c>
      <c r="AD1281">
        <v>0</v>
      </c>
      <c r="AE1281">
        <v>0</v>
      </c>
    </row>
    <row r="1282" spans="1:31" x14ac:dyDescent="0.3">
      <c r="A1282" t="s">
        <v>306</v>
      </c>
      <c r="B1282" t="s">
        <v>3633</v>
      </c>
      <c r="C1282" t="s">
        <v>262</v>
      </c>
      <c r="D1282" t="s">
        <v>3634</v>
      </c>
      <c r="E1282" t="s">
        <v>12761</v>
      </c>
      <c r="F1282" t="s">
        <v>1131</v>
      </c>
      <c r="G1282" t="s">
        <v>3118</v>
      </c>
      <c r="I1282" t="s">
        <v>502</v>
      </c>
      <c r="J1282" t="s">
        <v>266</v>
      </c>
      <c r="K1282" t="s">
        <v>8523</v>
      </c>
      <c r="L1282" t="s">
        <v>3635</v>
      </c>
      <c r="M1282" t="s">
        <v>305</v>
      </c>
      <c r="N1282" t="s">
        <v>306</v>
      </c>
      <c r="O1282">
        <v>1</v>
      </c>
      <c r="P1282" t="s">
        <v>282</v>
      </c>
      <c r="Q1282">
        <v>4</v>
      </c>
      <c r="S1282">
        <v>1</v>
      </c>
      <c r="T1282" s="108">
        <v>4</v>
      </c>
      <c r="U1282">
        <v>1</v>
      </c>
      <c r="V1282" t="s">
        <v>270</v>
      </c>
      <c r="W1282" t="s">
        <v>167</v>
      </c>
      <c r="X1282">
        <v>1</v>
      </c>
      <c r="Y1282">
        <v>0</v>
      </c>
      <c r="Z1282">
        <v>0</v>
      </c>
      <c r="AA1282">
        <v>1</v>
      </c>
      <c r="AB1282">
        <v>0</v>
      </c>
      <c r="AC1282">
        <v>0</v>
      </c>
      <c r="AD1282">
        <v>0</v>
      </c>
      <c r="AE1282">
        <v>0</v>
      </c>
    </row>
    <row r="1283" spans="1:31" x14ac:dyDescent="0.3">
      <c r="A1283" t="s">
        <v>306</v>
      </c>
      <c r="B1283" t="s">
        <v>3633</v>
      </c>
      <c r="C1283" t="s">
        <v>262</v>
      </c>
      <c r="D1283" t="s">
        <v>3634</v>
      </c>
      <c r="E1283" t="s">
        <v>12761</v>
      </c>
      <c r="F1283" t="s">
        <v>1131</v>
      </c>
      <c r="G1283" t="s">
        <v>3118</v>
      </c>
      <c r="I1283" t="s">
        <v>502</v>
      </c>
      <c r="J1283" t="s">
        <v>266</v>
      </c>
      <c r="K1283" t="s">
        <v>8523</v>
      </c>
      <c r="L1283" t="s">
        <v>3635</v>
      </c>
      <c r="M1283" t="s">
        <v>307</v>
      </c>
      <c r="N1283" t="s">
        <v>306</v>
      </c>
      <c r="O1283">
        <v>27</v>
      </c>
      <c r="P1283" t="s">
        <v>273</v>
      </c>
      <c r="Q1283">
        <v>0.32</v>
      </c>
      <c r="S1283">
        <v>1</v>
      </c>
      <c r="T1283" s="108">
        <v>0.32</v>
      </c>
      <c r="U1283">
        <v>1</v>
      </c>
      <c r="V1283" t="s">
        <v>270</v>
      </c>
      <c r="W1283" t="s">
        <v>167</v>
      </c>
      <c r="X1283">
        <v>1</v>
      </c>
      <c r="Y1283">
        <v>0</v>
      </c>
      <c r="Z1283">
        <v>1</v>
      </c>
      <c r="AA1283">
        <v>0</v>
      </c>
      <c r="AB1283">
        <v>0</v>
      </c>
      <c r="AC1283">
        <v>0</v>
      </c>
      <c r="AD1283">
        <v>0</v>
      </c>
      <c r="AE1283">
        <v>0</v>
      </c>
    </row>
    <row r="1284" spans="1:31" x14ac:dyDescent="0.3">
      <c r="A1284" t="s">
        <v>306</v>
      </c>
      <c r="B1284" t="s">
        <v>6255</v>
      </c>
      <c r="C1284" t="s">
        <v>274</v>
      </c>
      <c r="D1284" t="s">
        <v>6256</v>
      </c>
      <c r="E1284" t="s">
        <v>12299</v>
      </c>
      <c r="F1284" t="s">
        <v>460</v>
      </c>
      <c r="G1284" t="s">
        <v>6257</v>
      </c>
      <c r="I1284" t="s">
        <v>6258</v>
      </c>
      <c r="J1284" t="s">
        <v>266</v>
      </c>
      <c r="K1284" t="s">
        <v>6259</v>
      </c>
      <c r="L1284" t="s">
        <v>17453</v>
      </c>
      <c r="M1284" t="s">
        <v>307</v>
      </c>
      <c r="N1284" t="s">
        <v>306</v>
      </c>
      <c r="O1284">
        <v>20</v>
      </c>
      <c r="P1284" t="s">
        <v>17796</v>
      </c>
      <c r="Q1284">
        <v>2</v>
      </c>
      <c r="S1284">
        <v>3</v>
      </c>
      <c r="T1284" s="108">
        <v>6</v>
      </c>
      <c r="U1284">
        <v>1</v>
      </c>
      <c r="V1284" t="s">
        <v>270</v>
      </c>
      <c r="W1284" t="s">
        <v>167</v>
      </c>
      <c r="X1284">
        <v>1</v>
      </c>
      <c r="Y1284">
        <v>1</v>
      </c>
      <c r="Z1284">
        <v>0</v>
      </c>
      <c r="AA1284">
        <v>1</v>
      </c>
      <c r="AB1284">
        <v>0</v>
      </c>
      <c r="AC1284">
        <v>1</v>
      </c>
      <c r="AD1284">
        <v>0</v>
      </c>
      <c r="AE1284">
        <v>0</v>
      </c>
    </row>
    <row r="1285" spans="1:31" x14ac:dyDescent="0.3">
      <c r="A1285" t="s">
        <v>306</v>
      </c>
      <c r="B1285" t="s">
        <v>6255</v>
      </c>
      <c r="C1285" t="s">
        <v>302</v>
      </c>
      <c r="D1285" t="s">
        <v>6256</v>
      </c>
      <c r="E1285" t="s">
        <v>12299</v>
      </c>
      <c r="F1285" t="s">
        <v>460</v>
      </c>
      <c r="G1285" t="s">
        <v>6257</v>
      </c>
      <c r="I1285" t="s">
        <v>6258</v>
      </c>
      <c r="J1285" t="s">
        <v>266</v>
      </c>
      <c r="K1285" t="s">
        <v>6259</v>
      </c>
      <c r="L1285" t="s">
        <v>16246</v>
      </c>
      <c r="M1285" t="s">
        <v>305</v>
      </c>
      <c r="N1285" t="s">
        <v>306</v>
      </c>
      <c r="O1285">
        <v>1</v>
      </c>
      <c r="P1285" t="s">
        <v>282</v>
      </c>
      <c r="Q1285">
        <v>3</v>
      </c>
      <c r="S1285">
        <v>2</v>
      </c>
      <c r="T1285" s="108">
        <v>6</v>
      </c>
      <c r="U1285">
        <v>1</v>
      </c>
      <c r="V1285" t="s">
        <v>270</v>
      </c>
      <c r="W1285" t="s">
        <v>167</v>
      </c>
      <c r="X1285">
        <v>1</v>
      </c>
      <c r="Y1285">
        <v>1</v>
      </c>
      <c r="Z1285">
        <v>0</v>
      </c>
      <c r="AA1285">
        <v>0</v>
      </c>
      <c r="AB1285">
        <v>0</v>
      </c>
      <c r="AC1285">
        <v>1</v>
      </c>
      <c r="AD1285">
        <v>0</v>
      </c>
      <c r="AE1285">
        <v>0</v>
      </c>
    </row>
    <row r="1286" spans="1:31" x14ac:dyDescent="0.3">
      <c r="A1286" t="s">
        <v>306</v>
      </c>
      <c r="B1286" t="s">
        <v>6255</v>
      </c>
      <c r="C1286" t="s">
        <v>581</v>
      </c>
      <c r="D1286" t="s">
        <v>6256</v>
      </c>
      <c r="E1286" t="s">
        <v>12299</v>
      </c>
      <c r="F1286" t="s">
        <v>460</v>
      </c>
      <c r="G1286" t="s">
        <v>6257</v>
      </c>
      <c r="I1286" t="s">
        <v>6258</v>
      </c>
      <c r="J1286" t="s">
        <v>266</v>
      </c>
      <c r="K1286" t="s">
        <v>6259</v>
      </c>
      <c r="L1286" t="s">
        <v>17453</v>
      </c>
      <c r="M1286" t="s">
        <v>307</v>
      </c>
      <c r="N1286" t="s">
        <v>306</v>
      </c>
      <c r="O1286">
        <v>2</v>
      </c>
      <c r="P1286" t="s">
        <v>272</v>
      </c>
      <c r="Q1286">
        <v>3</v>
      </c>
      <c r="S1286">
        <v>6</v>
      </c>
      <c r="T1286" s="108">
        <v>18</v>
      </c>
      <c r="U1286">
        <v>1</v>
      </c>
      <c r="V1286" t="s">
        <v>270</v>
      </c>
      <c r="W1286" t="s">
        <v>167</v>
      </c>
      <c r="X1286">
        <v>3</v>
      </c>
      <c r="Y1286">
        <v>0</v>
      </c>
      <c r="Z1286">
        <v>3</v>
      </c>
      <c r="AA1286">
        <v>0</v>
      </c>
      <c r="AB1286">
        <v>0</v>
      </c>
      <c r="AC1286">
        <v>3</v>
      </c>
      <c r="AD1286">
        <v>0</v>
      </c>
      <c r="AE1286">
        <v>0</v>
      </c>
    </row>
    <row r="1287" spans="1:31" x14ac:dyDescent="0.3">
      <c r="A1287" t="s">
        <v>16721</v>
      </c>
      <c r="B1287" t="s">
        <v>8481</v>
      </c>
      <c r="C1287" t="s">
        <v>808</v>
      </c>
      <c r="D1287" t="s">
        <v>8482</v>
      </c>
      <c r="E1287" t="s">
        <v>17149</v>
      </c>
      <c r="F1287" t="s">
        <v>460</v>
      </c>
      <c r="G1287" t="s">
        <v>6257</v>
      </c>
      <c r="I1287" t="s">
        <v>6258</v>
      </c>
      <c r="J1287" t="s">
        <v>266</v>
      </c>
      <c r="K1287" t="s">
        <v>6260</v>
      </c>
      <c r="L1287" t="s">
        <v>16246</v>
      </c>
      <c r="M1287" t="s">
        <v>3514</v>
      </c>
      <c r="N1287" t="s">
        <v>16721</v>
      </c>
      <c r="O1287">
        <v>3</v>
      </c>
      <c r="P1287" t="s">
        <v>388</v>
      </c>
      <c r="Q1287">
        <v>20</v>
      </c>
      <c r="S1287">
        <v>0</v>
      </c>
      <c r="T1287" s="108">
        <v>0</v>
      </c>
      <c r="U1287">
        <v>0</v>
      </c>
      <c r="W1287" t="s">
        <v>171</v>
      </c>
      <c r="X1287">
        <v>1</v>
      </c>
      <c r="Y1287">
        <v>0</v>
      </c>
      <c r="Z1287">
        <v>0</v>
      </c>
      <c r="AA1287">
        <v>0</v>
      </c>
      <c r="AB1287">
        <v>0</v>
      </c>
      <c r="AC1287">
        <v>0</v>
      </c>
      <c r="AD1287">
        <v>0</v>
      </c>
      <c r="AE1287">
        <v>0</v>
      </c>
    </row>
    <row r="1288" spans="1:31" x14ac:dyDescent="0.3">
      <c r="A1288" t="s">
        <v>16721</v>
      </c>
      <c r="B1288" t="s">
        <v>8481</v>
      </c>
      <c r="C1288" t="s">
        <v>581</v>
      </c>
      <c r="D1288" t="s">
        <v>16316</v>
      </c>
      <c r="E1288" t="s">
        <v>17149</v>
      </c>
      <c r="F1288" t="s">
        <v>460</v>
      </c>
      <c r="G1288" t="s">
        <v>6257</v>
      </c>
      <c r="I1288" t="s">
        <v>6258</v>
      </c>
      <c r="J1288" t="s">
        <v>266</v>
      </c>
      <c r="K1288" t="s">
        <v>6259</v>
      </c>
      <c r="L1288" t="s">
        <v>17454</v>
      </c>
      <c r="M1288" t="s">
        <v>2312</v>
      </c>
      <c r="N1288" t="s">
        <v>16721</v>
      </c>
      <c r="O1288">
        <v>17</v>
      </c>
      <c r="P1288" t="s">
        <v>3206</v>
      </c>
      <c r="Q1288">
        <v>20</v>
      </c>
      <c r="S1288">
        <v>0</v>
      </c>
      <c r="T1288" s="108">
        <v>0</v>
      </c>
      <c r="U1288">
        <v>0</v>
      </c>
      <c r="W1288" t="s">
        <v>171</v>
      </c>
      <c r="X1288">
        <v>1</v>
      </c>
      <c r="Y1288">
        <v>0</v>
      </c>
      <c r="Z1288">
        <v>0</v>
      </c>
      <c r="AA1288">
        <v>0</v>
      </c>
      <c r="AB1288">
        <v>0</v>
      </c>
      <c r="AC1288">
        <v>0</v>
      </c>
      <c r="AD1288">
        <v>0</v>
      </c>
      <c r="AE1288">
        <v>0</v>
      </c>
    </row>
    <row r="1289" spans="1:31" x14ac:dyDescent="0.3">
      <c r="A1289" t="s">
        <v>306</v>
      </c>
      <c r="B1289" t="s">
        <v>3190</v>
      </c>
      <c r="C1289" t="s">
        <v>262</v>
      </c>
      <c r="D1289" t="s">
        <v>3191</v>
      </c>
      <c r="E1289" t="s">
        <v>11929</v>
      </c>
      <c r="F1289" t="s">
        <v>1459</v>
      </c>
      <c r="G1289" t="s">
        <v>329</v>
      </c>
      <c r="I1289" t="s">
        <v>330</v>
      </c>
      <c r="J1289" t="s">
        <v>266</v>
      </c>
      <c r="K1289" t="s">
        <v>3192</v>
      </c>
      <c r="L1289" t="s">
        <v>11784</v>
      </c>
      <c r="M1289" t="s">
        <v>305</v>
      </c>
      <c r="N1289" t="s">
        <v>306</v>
      </c>
      <c r="O1289">
        <v>1</v>
      </c>
      <c r="P1289" t="s">
        <v>282</v>
      </c>
      <c r="Q1289">
        <v>1</v>
      </c>
      <c r="S1289">
        <v>1</v>
      </c>
      <c r="T1289" s="108">
        <v>1</v>
      </c>
      <c r="U1289">
        <v>1</v>
      </c>
      <c r="V1289" t="s">
        <v>270</v>
      </c>
      <c r="W1289" t="s">
        <v>167</v>
      </c>
      <c r="X1289">
        <v>1</v>
      </c>
      <c r="Y1289">
        <v>0</v>
      </c>
      <c r="Z1289">
        <v>1</v>
      </c>
      <c r="AA1289">
        <v>0</v>
      </c>
      <c r="AB1289">
        <v>0</v>
      </c>
      <c r="AC1289">
        <v>0</v>
      </c>
      <c r="AD1289">
        <v>0</v>
      </c>
      <c r="AE1289">
        <v>0</v>
      </c>
    </row>
    <row r="1290" spans="1:31" x14ac:dyDescent="0.3">
      <c r="A1290" t="s">
        <v>306</v>
      </c>
      <c r="B1290" t="s">
        <v>3190</v>
      </c>
      <c r="C1290" t="s">
        <v>262</v>
      </c>
      <c r="D1290" t="s">
        <v>3191</v>
      </c>
      <c r="E1290" t="s">
        <v>11929</v>
      </c>
      <c r="F1290" t="s">
        <v>1459</v>
      </c>
      <c r="G1290" t="s">
        <v>329</v>
      </c>
      <c r="I1290" t="s">
        <v>330</v>
      </c>
      <c r="J1290" t="s">
        <v>266</v>
      </c>
      <c r="K1290" t="s">
        <v>3192</v>
      </c>
      <c r="L1290" t="s">
        <v>11784</v>
      </c>
      <c r="M1290" t="s">
        <v>307</v>
      </c>
      <c r="N1290" t="s">
        <v>306</v>
      </c>
      <c r="O1290">
        <v>20</v>
      </c>
      <c r="P1290" t="s">
        <v>425</v>
      </c>
      <c r="Q1290">
        <v>0.32</v>
      </c>
      <c r="S1290">
        <v>2</v>
      </c>
      <c r="T1290" s="108">
        <v>0.64</v>
      </c>
      <c r="U1290">
        <v>1</v>
      </c>
      <c r="V1290" t="s">
        <v>270</v>
      </c>
      <c r="W1290" t="s">
        <v>167</v>
      </c>
      <c r="X1290">
        <v>1</v>
      </c>
      <c r="Y1290">
        <v>0</v>
      </c>
      <c r="Z1290">
        <v>0</v>
      </c>
      <c r="AA1290">
        <v>1</v>
      </c>
      <c r="AB1290">
        <v>0</v>
      </c>
      <c r="AC1290">
        <v>1</v>
      </c>
      <c r="AD1290">
        <v>0</v>
      </c>
      <c r="AE1290">
        <v>0</v>
      </c>
    </row>
    <row r="1291" spans="1:31" x14ac:dyDescent="0.3">
      <c r="A1291" t="s">
        <v>306</v>
      </c>
      <c r="B1291" t="s">
        <v>3190</v>
      </c>
      <c r="C1291" t="s">
        <v>262</v>
      </c>
      <c r="D1291" t="s">
        <v>3191</v>
      </c>
      <c r="E1291" t="s">
        <v>11929</v>
      </c>
      <c r="F1291" t="s">
        <v>1459</v>
      </c>
      <c r="G1291" t="s">
        <v>329</v>
      </c>
      <c r="I1291" t="s">
        <v>330</v>
      </c>
      <c r="J1291" t="s">
        <v>266</v>
      </c>
      <c r="K1291" t="s">
        <v>3192</v>
      </c>
      <c r="L1291" t="s">
        <v>11784</v>
      </c>
      <c r="M1291" t="s">
        <v>307</v>
      </c>
      <c r="N1291" t="s">
        <v>306</v>
      </c>
      <c r="O1291">
        <v>2</v>
      </c>
      <c r="P1291" t="s">
        <v>272</v>
      </c>
      <c r="Q1291">
        <v>3</v>
      </c>
      <c r="S1291">
        <v>1</v>
      </c>
      <c r="T1291" s="108">
        <v>3</v>
      </c>
      <c r="U1291">
        <v>1</v>
      </c>
      <c r="V1291" t="s">
        <v>270</v>
      </c>
      <c r="W1291" t="s">
        <v>167</v>
      </c>
      <c r="X1291">
        <v>1</v>
      </c>
      <c r="Y1291">
        <v>0</v>
      </c>
      <c r="Z1291">
        <v>1</v>
      </c>
      <c r="AA1291">
        <v>0</v>
      </c>
      <c r="AB1291">
        <v>0</v>
      </c>
      <c r="AC1291">
        <v>0</v>
      </c>
      <c r="AD1291">
        <v>0</v>
      </c>
      <c r="AE1291">
        <v>0</v>
      </c>
    </row>
    <row r="1292" spans="1:31" x14ac:dyDescent="0.3">
      <c r="A1292" t="s">
        <v>306</v>
      </c>
      <c r="B1292" t="s">
        <v>8134</v>
      </c>
      <c r="C1292" t="s">
        <v>262</v>
      </c>
      <c r="D1292" t="s">
        <v>8135</v>
      </c>
      <c r="E1292" t="s">
        <v>15921</v>
      </c>
      <c r="G1292" t="s">
        <v>8136</v>
      </c>
      <c r="I1292" t="s">
        <v>330</v>
      </c>
      <c r="J1292" t="s">
        <v>266</v>
      </c>
      <c r="K1292" t="s">
        <v>6663</v>
      </c>
      <c r="L1292" t="s">
        <v>8137</v>
      </c>
      <c r="M1292" t="s">
        <v>305</v>
      </c>
      <c r="N1292" t="s">
        <v>306</v>
      </c>
      <c r="O1292">
        <v>1</v>
      </c>
      <c r="P1292" t="s">
        <v>282</v>
      </c>
      <c r="Q1292">
        <v>2</v>
      </c>
      <c r="S1292">
        <v>1</v>
      </c>
      <c r="T1292" s="108">
        <v>2</v>
      </c>
      <c r="U1292">
        <v>1</v>
      </c>
      <c r="V1292" t="s">
        <v>270</v>
      </c>
      <c r="W1292" t="s">
        <v>167</v>
      </c>
      <c r="X1292">
        <v>1</v>
      </c>
      <c r="Y1292">
        <v>0</v>
      </c>
      <c r="Z1292">
        <v>0</v>
      </c>
      <c r="AA1292">
        <v>1</v>
      </c>
      <c r="AB1292">
        <v>0</v>
      </c>
      <c r="AC1292">
        <v>0</v>
      </c>
      <c r="AD1292">
        <v>0</v>
      </c>
      <c r="AE1292">
        <v>0</v>
      </c>
    </row>
    <row r="1293" spans="1:31" x14ac:dyDescent="0.3">
      <c r="A1293" t="s">
        <v>306</v>
      </c>
      <c r="B1293" t="s">
        <v>8134</v>
      </c>
      <c r="C1293" t="s">
        <v>262</v>
      </c>
      <c r="D1293" t="s">
        <v>8135</v>
      </c>
      <c r="E1293" t="s">
        <v>15921</v>
      </c>
      <c r="G1293" t="s">
        <v>8136</v>
      </c>
      <c r="I1293" t="s">
        <v>330</v>
      </c>
      <c r="J1293" t="s">
        <v>266</v>
      </c>
      <c r="K1293" t="s">
        <v>6663</v>
      </c>
      <c r="L1293" t="s">
        <v>8137</v>
      </c>
      <c r="M1293" t="s">
        <v>307</v>
      </c>
      <c r="N1293" t="s">
        <v>306</v>
      </c>
      <c r="O1293">
        <v>2</v>
      </c>
      <c r="P1293" t="s">
        <v>288</v>
      </c>
      <c r="Q1293">
        <v>0.48</v>
      </c>
      <c r="S1293">
        <v>3</v>
      </c>
      <c r="T1293" s="108">
        <v>1.44</v>
      </c>
      <c r="U1293">
        <v>1</v>
      </c>
      <c r="V1293" t="s">
        <v>270</v>
      </c>
      <c r="W1293" t="s">
        <v>167</v>
      </c>
      <c r="X1293">
        <v>3</v>
      </c>
      <c r="Y1293">
        <v>0</v>
      </c>
      <c r="Z1293">
        <v>0</v>
      </c>
      <c r="AA1293">
        <v>0</v>
      </c>
      <c r="AB1293">
        <v>3</v>
      </c>
      <c r="AC1293">
        <v>0</v>
      </c>
      <c r="AD1293">
        <v>0</v>
      </c>
      <c r="AE1293">
        <v>0</v>
      </c>
    </row>
    <row r="1294" spans="1:31" x14ac:dyDescent="0.3">
      <c r="A1294" t="s">
        <v>306</v>
      </c>
      <c r="B1294" t="s">
        <v>8134</v>
      </c>
      <c r="C1294" t="s">
        <v>262</v>
      </c>
      <c r="D1294" t="s">
        <v>8135</v>
      </c>
      <c r="E1294" t="s">
        <v>15921</v>
      </c>
      <c r="G1294" t="s">
        <v>8136</v>
      </c>
      <c r="I1294" t="s">
        <v>330</v>
      </c>
      <c r="J1294" t="s">
        <v>266</v>
      </c>
      <c r="K1294" t="s">
        <v>6663</v>
      </c>
      <c r="L1294" t="s">
        <v>8137</v>
      </c>
      <c r="M1294" t="s">
        <v>307</v>
      </c>
      <c r="N1294" t="s">
        <v>306</v>
      </c>
      <c r="O1294">
        <v>17</v>
      </c>
      <c r="P1294" t="s">
        <v>273</v>
      </c>
      <c r="Q1294">
        <v>0.32</v>
      </c>
      <c r="S1294">
        <v>1</v>
      </c>
      <c r="T1294" s="108">
        <v>0.32</v>
      </c>
      <c r="U1294">
        <v>1</v>
      </c>
      <c r="V1294" t="s">
        <v>270</v>
      </c>
      <c r="W1294" t="s">
        <v>167</v>
      </c>
      <c r="X1294">
        <v>1</v>
      </c>
      <c r="Y1294">
        <v>0</v>
      </c>
      <c r="Z1294">
        <v>0</v>
      </c>
      <c r="AA1294">
        <v>0</v>
      </c>
      <c r="AB1294">
        <v>1</v>
      </c>
      <c r="AC1294">
        <v>0</v>
      </c>
      <c r="AD1294">
        <v>0</v>
      </c>
      <c r="AE1294">
        <v>0</v>
      </c>
    </row>
    <row r="1295" spans="1:31" x14ac:dyDescent="0.3">
      <c r="A1295" t="s">
        <v>306</v>
      </c>
      <c r="B1295" t="s">
        <v>8061</v>
      </c>
      <c r="C1295" t="s">
        <v>274</v>
      </c>
      <c r="D1295" t="s">
        <v>8369</v>
      </c>
      <c r="E1295" t="s">
        <v>16174</v>
      </c>
      <c r="F1295" t="s">
        <v>8062</v>
      </c>
      <c r="G1295" t="s">
        <v>8063</v>
      </c>
      <c r="I1295" t="s">
        <v>461</v>
      </c>
      <c r="J1295" t="s">
        <v>266</v>
      </c>
      <c r="K1295" t="s">
        <v>8064</v>
      </c>
      <c r="L1295" t="s">
        <v>8065</v>
      </c>
      <c r="M1295" t="s">
        <v>307</v>
      </c>
      <c r="N1295" t="s">
        <v>306</v>
      </c>
      <c r="O1295">
        <v>25</v>
      </c>
      <c r="P1295" t="s">
        <v>273</v>
      </c>
      <c r="Q1295">
        <v>0.48</v>
      </c>
      <c r="S1295">
        <v>5</v>
      </c>
      <c r="T1295" s="108">
        <v>2.4</v>
      </c>
      <c r="U1295">
        <v>1</v>
      </c>
      <c r="V1295" t="s">
        <v>270</v>
      </c>
      <c r="W1295" t="s">
        <v>167</v>
      </c>
      <c r="X1295">
        <v>5</v>
      </c>
      <c r="Y1295">
        <v>5</v>
      </c>
      <c r="Z1295">
        <v>0</v>
      </c>
      <c r="AA1295">
        <v>0</v>
      </c>
      <c r="AB1295">
        <v>0</v>
      </c>
      <c r="AC1295">
        <v>0</v>
      </c>
      <c r="AD1295">
        <v>0</v>
      </c>
      <c r="AE1295">
        <v>0</v>
      </c>
    </row>
    <row r="1296" spans="1:31" x14ac:dyDescent="0.3">
      <c r="A1296" t="s">
        <v>306</v>
      </c>
      <c r="B1296" t="s">
        <v>6612</v>
      </c>
      <c r="C1296" t="s">
        <v>274</v>
      </c>
      <c r="D1296" t="s">
        <v>6613</v>
      </c>
      <c r="E1296" t="s">
        <v>16173</v>
      </c>
      <c r="F1296" t="s">
        <v>6614</v>
      </c>
      <c r="G1296" t="s">
        <v>6615</v>
      </c>
      <c r="I1296" t="s">
        <v>461</v>
      </c>
      <c r="J1296" t="s">
        <v>266</v>
      </c>
      <c r="K1296" t="s">
        <v>6616</v>
      </c>
      <c r="L1296" t="s">
        <v>6617</v>
      </c>
      <c r="M1296" t="s">
        <v>305</v>
      </c>
      <c r="N1296" t="s">
        <v>306</v>
      </c>
      <c r="O1296">
        <v>1</v>
      </c>
      <c r="P1296" t="s">
        <v>282</v>
      </c>
      <c r="Q1296">
        <v>4</v>
      </c>
      <c r="S1296">
        <v>1</v>
      </c>
      <c r="T1296" s="108">
        <v>4</v>
      </c>
      <c r="U1296">
        <v>1</v>
      </c>
      <c r="V1296" t="s">
        <v>270</v>
      </c>
      <c r="W1296" t="s">
        <v>167</v>
      </c>
      <c r="X1296">
        <v>1</v>
      </c>
      <c r="Y1296">
        <v>1</v>
      </c>
      <c r="Z1296">
        <v>0</v>
      </c>
      <c r="AA1296">
        <v>0</v>
      </c>
      <c r="AB1296">
        <v>0</v>
      </c>
      <c r="AC1296">
        <v>0</v>
      </c>
      <c r="AD1296">
        <v>0</v>
      </c>
      <c r="AE1296">
        <v>0</v>
      </c>
    </row>
    <row r="1297" spans="1:31" x14ac:dyDescent="0.3">
      <c r="A1297" t="s">
        <v>306</v>
      </c>
      <c r="B1297" t="s">
        <v>6612</v>
      </c>
      <c r="C1297" t="s">
        <v>274</v>
      </c>
      <c r="D1297" t="s">
        <v>6613</v>
      </c>
      <c r="E1297" t="s">
        <v>16173</v>
      </c>
      <c r="F1297" t="s">
        <v>6614</v>
      </c>
      <c r="G1297" t="s">
        <v>6615</v>
      </c>
      <c r="I1297" t="s">
        <v>461</v>
      </c>
      <c r="J1297" t="s">
        <v>266</v>
      </c>
      <c r="K1297" t="s">
        <v>6616</v>
      </c>
      <c r="L1297" t="s">
        <v>6617</v>
      </c>
      <c r="M1297" t="s">
        <v>307</v>
      </c>
      <c r="N1297" t="s">
        <v>306</v>
      </c>
      <c r="O1297">
        <v>2</v>
      </c>
      <c r="P1297" t="s">
        <v>288</v>
      </c>
      <c r="Q1297">
        <v>0.48</v>
      </c>
      <c r="S1297">
        <v>1</v>
      </c>
      <c r="T1297" s="108">
        <v>0.48</v>
      </c>
      <c r="U1297">
        <v>1</v>
      </c>
      <c r="V1297" t="s">
        <v>270</v>
      </c>
      <c r="W1297" t="s">
        <v>167</v>
      </c>
      <c r="X1297">
        <v>1</v>
      </c>
      <c r="Y1297">
        <v>1</v>
      </c>
      <c r="Z1297">
        <v>0</v>
      </c>
      <c r="AA1297">
        <v>0</v>
      </c>
      <c r="AB1297">
        <v>0</v>
      </c>
      <c r="AC1297">
        <v>0</v>
      </c>
      <c r="AD1297">
        <v>0</v>
      </c>
      <c r="AE1297">
        <v>0</v>
      </c>
    </row>
    <row r="1298" spans="1:31" x14ac:dyDescent="0.3">
      <c r="A1298" t="s">
        <v>306</v>
      </c>
      <c r="B1298" t="s">
        <v>6612</v>
      </c>
      <c r="C1298" t="s">
        <v>274</v>
      </c>
      <c r="D1298" t="s">
        <v>6613</v>
      </c>
      <c r="E1298" t="s">
        <v>16173</v>
      </c>
      <c r="F1298" t="s">
        <v>6614</v>
      </c>
      <c r="G1298" t="s">
        <v>6615</v>
      </c>
      <c r="I1298" t="s">
        <v>461</v>
      </c>
      <c r="J1298" t="s">
        <v>266</v>
      </c>
      <c r="K1298" t="s">
        <v>6616</v>
      </c>
      <c r="L1298" t="s">
        <v>6617</v>
      </c>
      <c r="M1298" t="s">
        <v>307</v>
      </c>
      <c r="N1298" t="s">
        <v>306</v>
      </c>
      <c r="O1298">
        <v>17</v>
      </c>
      <c r="P1298" t="s">
        <v>273</v>
      </c>
      <c r="Q1298">
        <v>0.48</v>
      </c>
      <c r="S1298">
        <v>1</v>
      </c>
      <c r="T1298" s="108">
        <v>0.48</v>
      </c>
      <c r="U1298">
        <v>1</v>
      </c>
      <c r="V1298" t="s">
        <v>270</v>
      </c>
      <c r="W1298" t="s">
        <v>167</v>
      </c>
      <c r="X1298">
        <v>1</v>
      </c>
      <c r="Y1298">
        <v>1</v>
      </c>
      <c r="Z1298">
        <v>0</v>
      </c>
      <c r="AA1298">
        <v>0</v>
      </c>
      <c r="AB1298">
        <v>0</v>
      </c>
      <c r="AC1298">
        <v>0</v>
      </c>
      <c r="AD1298">
        <v>0</v>
      </c>
      <c r="AE1298">
        <v>0</v>
      </c>
    </row>
    <row r="1299" spans="1:31" x14ac:dyDescent="0.3">
      <c r="A1299" t="s">
        <v>306</v>
      </c>
      <c r="B1299" t="s">
        <v>8376</v>
      </c>
      <c r="C1299" t="s">
        <v>274</v>
      </c>
      <c r="D1299" t="s">
        <v>8265</v>
      </c>
      <c r="E1299" t="s">
        <v>12954</v>
      </c>
      <c r="F1299" t="s">
        <v>2368</v>
      </c>
      <c r="G1299" t="s">
        <v>1757</v>
      </c>
      <c r="I1299" t="s">
        <v>265</v>
      </c>
      <c r="J1299" t="s">
        <v>266</v>
      </c>
      <c r="K1299" t="s">
        <v>1758</v>
      </c>
      <c r="L1299" t="s">
        <v>2371</v>
      </c>
      <c r="M1299" t="s">
        <v>307</v>
      </c>
      <c r="N1299" t="s">
        <v>306</v>
      </c>
      <c r="O1299">
        <v>27</v>
      </c>
      <c r="P1299" t="s">
        <v>273</v>
      </c>
      <c r="Q1299">
        <v>0.48</v>
      </c>
      <c r="S1299">
        <v>2</v>
      </c>
      <c r="T1299" s="108">
        <v>0.96</v>
      </c>
      <c r="U1299">
        <v>1</v>
      </c>
      <c r="V1299" t="s">
        <v>270</v>
      </c>
      <c r="W1299" t="s">
        <v>167</v>
      </c>
      <c r="X1299">
        <v>2</v>
      </c>
      <c r="Y1299">
        <v>0</v>
      </c>
      <c r="Z1299">
        <v>0</v>
      </c>
      <c r="AA1299">
        <v>0</v>
      </c>
      <c r="AB1299">
        <v>2</v>
      </c>
      <c r="AC1299">
        <v>0</v>
      </c>
      <c r="AD1299">
        <v>0</v>
      </c>
      <c r="AE1299">
        <v>0</v>
      </c>
    </row>
    <row r="1300" spans="1:31" x14ac:dyDescent="0.3">
      <c r="A1300" t="s">
        <v>16721</v>
      </c>
      <c r="B1300" t="s">
        <v>2370</v>
      </c>
      <c r="C1300" t="s">
        <v>262</v>
      </c>
      <c r="D1300" t="s">
        <v>149</v>
      </c>
      <c r="E1300" t="s">
        <v>17150</v>
      </c>
      <c r="F1300" t="s">
        <v>2368</v>
      </c>
      <c r="G1300" t="s">
        <v>1757</v>
      </c>
      <c r="I1300" t="s">
        <v>265</v>
      </c>
      <c r="J1300" t="s">
        <v>266</v>
      </c>
      <c r="K1300" t="s">
        <v>1758</v>
      </c>
      <c r="L1300" t="s">
        <v>2371</v>
      </c>
      <c r="M1300" t="s">
        <v>3514</v>
      </c>
      <c r="N1300" t="s">
        <v>16721</v>
      </c>
      <c r="O1300">
        <v>3</v>
      </c>
      <c r="P1300" t="s">
        <v>388</v>
      </c>
      <c r="Q1300">
        <v>20</v>
      </c>
      <c r="S1300">
        <v>0</v>
      </c>
      <c r="T1300" s="108">
        <v>0</v>
      </c>
      <c r="U1300">
        <v>0</v>
      </c>
      <c r="W1300" t="s">
        <v>171</v>
      </c>
      <c r="X1300">
        <v>1</v>
      </c>
      <c r="Y1300">
        <v>0</v>
      </c>
      <c r="Z1300">
        <v>0</v>
      </c>
      <c r="AA1300">
        <v>0</v>
      </c>
      <c r="AB1300">
        <v>0</v>
      </c>
      <c r="AC1300">
        <v>0</v>
      </c>
      <c r="AD1300">
        <v>0</v>
      </c>
      <c r="AE1300">
        <v>0</v>
      </c>
    </row>
    <row r="1301" spans="1:31" x14ac:dyDescent="0.3">
      <c r="A1301" t="s">
        <v>306</v>
      </c>
      <c r="B1301" t="s">
        <v>19646</v>
      </c>
      <c r="C1301" t="s">
        <v>274</v>
      </c>
      <c r="D1301" t="s">
        <v>19647</v>
      </c>
      <c r="E1301" t="s">
        <v>19648</v>
      </c>
      <c r="F1301" t="s">
        <v>882</v>
      </c>
      <c r="G1301" t="s">
        <v>6513</v>
      </c>
      <c r="I1301" t="s">
        <v>265</v>
      </c>
      <c r="J1301" t="s">
        <v>266</v>
      </c>
      <c r="K1301" t="s">
        <v>6514</v>
      </c>
      <c r="L1301" t="s">
        <v>4445</v>
      </c>
      <c r="M1301" t="s">
        <v>307</v>
      </c>
      <c r="N1301" t="s">
        <v>306</v>
      </c>
      <c r="O1301">
        <v>24</v>
      </c>
      <c r="P1301" t="s">
        <v>17796</v>
      </c>
      <c r="Q1301">
        <v>2</v>
      </c>
      <c r="S1301">
        <v>1</v>
      </c>
      <c r="T1301" s="108">
        <v>2</v>
      </c>
      <c r="U1301">
        <v>1</v>
      </c>
      <c r="V1301" t="s">
        <v>270</v>
      </c>
      <c r="W1301" t="s">
        <v>167</v>
      </c>
      <c r="X1301">
        <v>1</v>
      </c>
      <c r="Y1301">
        <v>0</v>
      </c>
      <c r="Z1301">
        <v>0</v>
      </c>
      <c r="AA1301">
        <v>0</v>
      </c>
      <c r="AB1301">
        <v>1</v>
      </c>
      <c r="AC1301">
        <v>0</v>
      </c>
      <c r="AD1301">
        <v>0</v>
      </c>
      <c r="AE1301">
        <v>0</v>
      </c>
    </row>
    <row r="1302" spans="1:31" x14ac:dyDescent="0.3">
      <c r="A1302" t="s">
        <v>306</v>
      </c>
      <c r="B1302" t="s">
        <v>19646</v>
      </c>
      <c r="C1302" t="s">
        <v>262</v>
      </c>
      <c r="D1302" t="s">
        <v>19647</v>
      </c>
      <c r="E1302" t="s">
        <v>19648</v>
      </c>
      <c r="F1302" t="s">
        <v>882</v>
      </c>
      <c r="G1302" t="s">
        <v>6513</v>
      </c>
      <c r="I1302" t="s">
        <v>265</v>
      </c>
      <c r="J1302" t="s">
        <v>266</v>
      </c>
      <c r="K1302" t="s">
        <v>6514</v>
      </c>
      <c r="L1302" t="s">
        <v>19649</v>
      </c>
      <c r="M1302" t="s">
        <v>307</v>
      </c>
      <c r="N1302" t="s">
        <v>306</v>
      </c>
      <c r="O1302">
        <v>11</v>
      </c>
      <c r="P1302" t="s">
        <v>272</v>
      </c>
      <c r="Q1302">
        <v>5</v>
      </c>
      <c r="S1302">
        <v>1</v>
      </c>
      <c r="T1302" s="108">
        <v>5</v>
      </c>
      <c r="U1302">
        <v>1</v>
      </c>
      <c r="V1302" t="s">
        <v>270</v>
      </c>
      <c r="W1302" t="s">
        <v>167</v>
      </c>
      <c r="X1302">
        <v>1</v>
      </c>
      <c r="Y1302">
        <v>0</v>
      </c>
      <c r="Z1302">
        <v>1</v>
      </c>
      <c r="AA1302">
        <v>0</v>
      </c>
      <c r="AB1302">
        <v>0</v>
      </c>
      <c r="AC1302">
        <v>0</v>
      </c>
      <c r="AD1302">
        <v>0</v>
      </c>
      <c r="AE1302">
        <v>0</v>
      </c>
    </row>
    <row r="1303" spans="1:31" x14ac:dyDescent="0.3">
      <c r="A1303" t="s">
        <v>306</v>
      </c>
      <c r="B1303" t="s">
        <v>19646</v>
      </c>
      <c r="C1303" t="s">
        <v>262</v>
      </c>
      <c r="D1303" t="s">
        <v>19647</v>
      </c>
      <c r="E1303" t="s">
        <v>19648</v>
      </c>
      <c r="F1303" t="s">
        <v>882</v>
      </c>
      <c r="G1303" t="s">
        <v>6513</v>
      </c>
      <c r="I1303" t="s">
        <v>265</v>
      </c>
      <c r="J1303" t="s">
        <v>266</v>
      </c>
      <c r="K1303" t="s">
        <v>6514</v>
      </c>
      <c r="L1303" t="s">
        <v>19649</v>
      </c>
      <c r="M1303" t="s">
        <v>307</v>
      </c>
      <c r="N1303" t="s">
        <v>306</v>
      </c>
      <c r="O1303">
        <v>11</v>
      </c>
      <c r="P1303" t="s">
        <v>288</v>
      </c>
      <c r="Q1303">
        <v>0.48</v>
      </c>
      <c r="S1303">
        <v>2</v>
      </c>
      <c r="T1303" s="108">
        <v>0.96</v>
      </c>
      <c r="U1303">
        <v>1</v>
      </c>
      <c r="V1303" t="s">
        <v>270</v>
      </c>
      <c r="W1303" t="s">
        <v>167</v>
      </c>
      <c r="X1303">
        <v>2</v>
      </c>
      <c r="Y1303">
        <v>0</v>
      </c>
      <c r="Z1303">
        <v>0</v>
      </c>
      <c r="AA1303">
        <v>2</v>
      </c>
      <c r="AB1303">
        <v>0</v>
      </c>
      <c r="AC1303">
        <v>0</v>
      </c>
      <c r="AD1303">
        <v>0</v>
      </c>
      <c r="AE1303">
        <v>0</v>
      </c>
    </row>
    <row r="1304" spans="1:31" x14ac:dyDescent="0.3">
      <c r="A1304" t="s">
        <v>306</v>
      </c>
      <c r="B1304" t="s">
        <v>19646</v>
      </c>
      <c r="C1304" t="s">
        <v>262</v>
      </c>
      <c r="D1304" t="s">
        <v>19647</v>
      </c>
      <c r="E1304" t="s">
        <v>19648</v>
      </c>
      <c r="F1304" t="s">
        <v>882</v>
      </c>
      <c r="G1304" t="s">
        <v>6513</v>
      </c>
      <c r="I1304" t="s">
        <v>265</v>
      </c>
      <c r="J1304" t="s">
        <v>266</v>
      </c>
      <c r="K1304" t="s">
        <v>6514</v>
      </c>
      <c r="L1304" t="s">
        <v>19649</v>
      </c>
      <c r="M1304" t="s">
        <v>307</v>
      </c>
      <c r="N1304" t="s">
        <v>306</v>
      </c>
      <c r="O1304">
        <v>28</v>
      </c>
      <c r="P1304" t="s">
        <v>273</v>
      </c>
      <c r="Q1304">
        <v>0.48</v>
      </c>
      <c r="S1304">
        <v>4</v>
      </c>
      <c r="T1304" s="108">
        <v>1.92</v>
      </c>
      <c r="U1304">
        <v>1</v>
      </c>
      <c r="V1304" t="s">
        <v>270</v>
      </c>
      <c r="W1304" t="s">
        <v>167</v>
      </c>
      <c r="X1304">
        <v>4</v>
      </c>
      <c r="Y1304">
        <v>0</v>
      </c>
      <c r="Z1304">
        <v>0</v>
      </c>
      <c r="AA1304">
        <v>4</v>
      </c>
      <c r="AB1304">
        <v>0</v>
      </c>
      <c r="AC1304">
        <v>0</v>
      </c>
      <c r="AD1304">
        <v>0</v>
      </c>
      <c r="AE1304">
        <v>0</v>
      </c>
    </row>
    <row r="1305" spans="1:31" x14ac:dyDescent="0.3">
      <c r="A1305" t="s">
        <v>306</v>
      </c>
      <c r="B1305" t="s">
        <v>19646</v>
      </c>
      <c r="C1305" t="s">
        <v>262</v>
      </c>
      <c r="D1305" t="s">
        <v>19647</v>
      </c>
      <c r="E1305" t="s">
        <v>19648</v>
      </c>
      <c r="F1305" t="s">
        <v>882</v>
      </c>
      <c r="G1305" t="s">
        <v>6513</v>
      </c>
      <c r="I1305" t="s">
        <v>265</v>
      </c>
      <c r="J1305" t="s">
        <v>266</v>
      </c>
      <c r="K1305" t="s">
        <v>6514</v>
      </c>
      <c r="L1305" t="s">
        <v>19649</v>
      </c>
      <c r="M1305" t="s">
        <v>305</v>
      </c>
      <c r="N1305" t="s">
        <v>306</v>
      </c>
      <c r="O1305">
        <v>10</v>
      </c>
      <c r="P1305" t="s">
        <v>282</v>
      </c>
      <c r="Q1305">
        <v>2</v>
      </c>
      <c r="S1305">
        <v>1</v>
      </c>
      <c r="T1305" s="108">
        <v>2</v>
      </c>
      <c r="U1305">
        <v>1</v>
      </c>
      <c r="V1305" t="s">
        <v>270</v>
      </c>
      <c r="W1305" t="s">
        <v>167</v>
      </c>
      <c r="X1305">
        <v>1</v>
      </c>
      <c r="Y1305">
        <v>1</v>
      </c>
      <c r="Z1305">
        <v>0</v>
      </c>
      <c r="AA1305">
        <v>0</v>
      </c>
      <c r="AB1305">
        <v>0</v>
      </c>
      <c r="AC1305">
        <v>0</v>
      </c>
      <c r="AD1305">
        <v>0</v>
      </c>
      <c r="AE1305">
        <v>0</v>
      </c>
    </row>
    <row r="1306" spans="1:31" x14ac:dyDescent="0.3">
      <c r="A1306" t="s">
        <v>306</v>
      </c>
      <c r="B1306" t="s">
        <v>5213</v>
      </c>
      <c r="C1306" t="s">
        <v>262</v>
      </c>
      <c r="D1306" t="s">
        <v>5214</v>
      </c>
      <c r="E1306" t="s">
        <v>12891</v>
      </c>
      <c r="F1306" t="s">
        <v>5215</v>
      </c>
      <c r="G1306" t="s">
        <v>427</v>
      </c>
      <c r="I1306" t="s">
        <v>265</v>
      </c>
      <c r="J1306" t="s">
        <v>266</v>
      </c>
      <c r="K1306" t="s">
        <v>2999</v>
      </c>
      <c r="L1306" t="s">
        <v>5216</v>
      </c>
      <c r="M1306" t="s">
        <v>305</v>
      </c>
      <c r="N1306" t="s">
        <v>306</v>
      </c>
      <c r="O1306">
        <v>1</v>
      </c>
      <c r="P1306" t="s">
        <v>282</v>
      </c>
      <c r="Q1306">
        <v>2</v>
      </c>
      <c r="S1306">
        <v>1</v>
      </c>
      <c r="T1306" s="108">
        <v>2</v>
      </c>
      <c r="U1306">
        <v>1</v>
      </c>
      <c r="V1306" t="s">
        <v>270</v>
      </c>
      <c r="W1306" t="s">
        <v>167</v>
      </c>
      <c r="X1306">
        <v>1</v>
      </c>
      <c r="Y1306">
        <v>0</v>
      </c>
      <c r="Z1306">
        <v>0</v>
      </c>
      <c r="AA1306">
        <v>1</v>
      </c>
      <c r="AB1306">
        <v>0</v>
      </c>
      <c r="AC1306">
        <v>0</v>
      </c>
      <c r="AD1306">
        <v>0</v>
      </c>
      <c r="AE1306">
        <v>0</v>
      </c>
    </row>
    <row r="1307" spans="1:31" x14ac:dyDescent="0.3">
      <c r="A1307" t="s">
        <v>306</v>
      </c>
      <c r="B1307" t="s">
        <v>5213</v>
      </c>
      <c r="C1307" t="s">
        <v>262</v>
      </c>
      <c r="D1307" t="s">
        <v>5214</v>
      </c>
      <c r="E1307" t="s">
        <v>12891</v>
      </c>
      <c r="F1307" t="s">
        <v>5215</v>
      </c>
      <c r="G1307" t="s">
        <v>427</v>
      </c>
      <c r="I1307" t="s">
        <v>265</v>
      </c>
      <c r="J1307" t="s">
        <v>266</v>
      </c>
      <c r="K1307" t="s">
        <v>2999</v>
      </c>
      <c r="L1307" t="s">
        <v>5216</v>
      </c>
      <c r="M1307" t="s">
        <v>307</v>
      </c>
      <c r="N1307" t="s">
        <v>306</v>
      </c>
      <c r="O1307">
        <v>2</v>
      </c>
      <c r="P1307" t="s">
        <v>288</v>
      </c>
      <c r="Q1307">
        <v>0.48</v>
      </c>
      <c r="S1307">
        <v>1</v>
      </c>
      <c r="T1307" s="108">
        <v>0.48</v>
      </c>
      <c r="U1307">
        <v>1</v>
      </c>
      <c r="V1307" t="s">
        <v>270</v>
      </c>
      <c r="W1307" t="s">
        <v>167</v>
      </c>
      <c r="X1307">
        <v>1</v>
      </c>
      <c r="Y1307">
        <v>0</v>
      </c>
      <c r="Z1307">
        <v>0</v>
      </c>
      <c r="AA1307">
        <v>1</v>
      </c>
      <c r="AB1307">
        <v>0</v>
      </c>
      <c r="AC1307">
        <v>0</v>
      </c>
      <c r="AD1307">
        <v>0</v>
      </c>
      <c r="AE1307">
        <v>0</v>
      </c>
    </row>
    <row r="1308" spans="1:31" x14ac:dyDescent="0.3">
      <c r="A1308" t="s">
        <v>306</v>
      </c>
      <c r="B1308" t="s">
        <v>5213</v>
      </c>
      <c r="C1308" t="s">
        <v>262</v>
      </c>
      <c r="D1308" t="s">
        <v>5214</v>
      </c>
      <c r="E1308" t="s">
        <v>12891</v>
      </c>
      <c r="F1308" t="s">
        <v>5215</v>
      </c>
      <c r="G1308" t="s">
        <v>427</v>
      </c>
      <c r="I1308" t="s">
        <v>265</v>
      </c>
      <c r="J1308" t="s">
        <v>266</v>
      </c>
      <c r="K1308" t="s">
        <v>2999</v>
      </c>
      <c r="L1308" t="s">
        <v>5216</v>
      </c>
      <c r="M1308" t="s">
        <v>307</v>
      </c>
      <c r="N1308" t="s">
        <v>306</v>
      </c>
      <c r="O1308">
        <v>17</v>
      </c>
      <c r="P1308" t="s">
        <v>273</v>
      </c>
      <c r="Q1308">
        <v>0.32</v>
      </c>
      <c r="S1308">
        <v>1</v>
      </c>
      <c r="T1308" s="108">
        <v>0.32</v>
      </c>
      <c r="U1308">
        <v>1</v>
      </c>
      <c r="V1308" t="s">
        <v>270</v>
      </c>
      <c r="W1308" t="s">
        <v>167</v>
      </c>
      <c r="X1308">
        <v>1</v>
      </c>
      <c r="Y1308">
        <v>0</v>
      </c>
      <c r="Z1308">
        <v>0</v>
      </c>
      <c r="AA1308">
        <v>1</v>
      </c>
      <c r="AB1308">
        <v>0</v>
      </c>
      <c r="AC1308">
        <v>0</v>
      </c>
      <c r="AD1308">
        <v>0</v>
      </c>
      <c r="AE1308">
        <v>0</v>
      </c>
    </row>
    <row r="1309" spans="1:31" x14ac:dyDescent="0.3">
      <c r="A1309" t="s">
        <v>306</v>
      </c>
      <c r="B1309" t="s">
        <v>5219</v>
      </c>
      <c r="C1309" t="s">
        <v>274</v>
      </c>
      <c r="D1309" t="s">
        <v>5220</v>
      </c>
      <c r="E1309" t="s">
        <v>12893</v>
      </c>
      <c r="F1309" t="s">
        <v>5221</v>
      </c>
      <c r="G1309" t="s">
        <v>427</v>
      </c>
      <c r="I1309" t="s">
        <v>265</v>
      </c>
      <c r="J1309" t="s">
        <v>266</v>
      </c>
      <c r="K1309" t="s">
        <v>5222</v>
      </c>
      <c r="L1309" t="s">
        <v>5223</v>
      </c>
      <c r="M1309" t="s">
        <v>305</v>
      </c>
      <c r="N1309" t="s">
        <v>306</v>
      </c>
      <c r="O1309">
        <v>1</v>
      </c>
      <c r="P1309" t="s">
        <v>282</v>
      </c>
      <c r="Q1309">
        <v>1</v>
      </c>
      <c r="S1309">
        <v>2</v>
      </c>
      <c r="T1309" s="108">
        <v>2</v>
      </c>
      <c r="U1309">
        <v>1</v>
      </c>
      <c r="V1309" t="s">
        <v>270</v>
      </c>
      <c r="W1309" t="s">
        <v>167</v>
      </c>
      <c r="X1309">
        <v>1</v>
      </c>
      <c r="Y1309">
        <v>1</v>
      </c>
      <c r="Z1309">
        <v>0</v>
      </c>
      <c r="AA1309">
        <v>1</v>
      </c>
      <c r="AB1309">
        <v>0</v>
      </c>
      <c r="AC1309">
        <v>0</v>
      </c>
      <c r="AD1309">
        <v>0</v>
      </c>
      <c r="AE1309">
        <v>0</v>
      </c>
    </row>
    <row r="1310" spans="1:31" x14ac:dyDescent="0.3">
      <c r="A1310" t="s">
        <v>306</v>
      </c>
      <c r="B1310" t="s">
        <v>5219</v>
      </c>
      <c r="C1310" t="s">
        <v>274</v>
      </c>
      <c r="D1310" t="s">
        <v>5220</v>
      </c>
      <c r="E1310" t="s">
        <v>12893</v>
      </c>
      <c r="F1310" t="s">
        <v>5221</v>
      </c>
      <c r="G1310" t="s">
        <v>427</v>
      </c>
      <c r="I1310" t="s">
        <v>265</v>
      </c>
      <c r="J1310" t="s">
        <v>266</v>
      </c>
      <c r="K1310" t="s">
        <v>5222</v>
      </c>
      <c r="L1310" t="s">
        <v>5223</v>
      </c>
      <c r="M1310" t="s">
        <v>307</v>
      </c>
      <c r="N1310" t="s">
        <v>306</v>
      </c>
      <c r="O1310">
        <v>2</v>
      </c>
      <c r="P1310" t="s">
        <v>288</v>
      </c>
      <c r="Q1310">
        <v>0.48</v>
      </c>
      <c r="S1310">
        <v>4</v>
      </c>
      <c r="T1310" s="108">
        <v>1.92</v>
      </c>
      <c r="U1310">
        <v>1</v>
      </c>
      <c r="V1310" t="s">
        <v>270</v>
      </c>
      <c r="W1310" t="s">
        <v>167</v>
      </c>
      <c r="X1310">
        <v>4</v>
      </c>
      <c r="Y1310">
        <v>0</v>
      </c>
      <c r="Z1310">
        <v>0</v>
      </c>
      <c r="AA1310">
        <v>4</v>
      </c>
      <c r="AB1310">
        <v>0</v>
      </c>
      <c r="AC1310">
        <v>0</v>
      </c>
      <c r="AD1310">
        <v>0</v>
      </c>
      <c r="AE1310">
        <v>0</v>
      </c>
    </row>
    <row r="1311" spans="1:31" x14ac:dyDescent="0.3">
      <c r="A1311" t="s">
        <v>306</v>
      </c>
      <c r="B1311" t="s">
        <v>5219</v>
      </c>
      <c r="C1311" t="s">
        <v>274</v>
      </c>
      <c r="D1311" t="s">
        <v>5220</v>
      </c>
      <c r="E1311" t="s">
        <v>12893</v>
      </c>
      <c r="F1311" t="s">
        <v>5221</v>
      </c>
      <c r="G1311" t="s">
        <v>427</v>
      </c>
      <c r="I1311" t="s">
        <v>265</v>
      </c>
      <c r="J1311" t="s">
        <v>266</v>
      </c>
      <c r="K1311" t="s">
        <v>5222</v>
      </c>
      <c r="L1311" t="s">
        <v>5223</v>
      </c>
      <c r="M1311" t="s">
        <v>307</v>
      </c>
      <c r="N1311" t="s">
        <v>306</v>
      </c>
      <c r="O1311">
        <v>17</v>
      </c>
      <c r="P1311" t="s">
        <v>273</v>
      </c>
      <c r="Q1311">
        <v>0.48</v>
      </c>
      <c r="S1311">
        <v>1</v>
      </c>
      <c r="T1311" s="108">
        <v>0.48</v>
      </c>
      <c r="U1311">
        <v>1</v>
      </c>
      <c r="V1311" t="s">
        <v>270</v>
      </c>
      <c r="W1311" t="s">
        <v>167</v>
      </c>
      <c r="X1311">
        <v>1</v>
      </c>
      <c r="Y1311">
        <v>0</v>
      </c>
      <c r="Z1311">
        <v>0</v>
      </c>
      <c r="AA1311">
        <v>1</v>
      </c>
      <c r="AB1311">
        <v>0</v>
      </c>
      <c r="AC1311">
        <v>0</v>
      </c>
      <c r="AD1311">
        <v>0</v>
      </c>
      <c r="AE1311">
        <v>0</v>
      </c>
    </row>
    <row r="1312" spans="1:31" x14ac:dyDescent="0.3">
      <c r="A1312" t="s">
        <v>306</v>
      </c>
      <c r="B1312" t="s">
        <v>5261</v>
      </c>
      <c r="C1312" t="s">
        <v>274</v>
      </c>
      <c r="D1312" t="s">
        <v>5263</v>
      </c>
      <c r="E1312" t="s">
        <v>12895</v>
      </c>
      <c r="F1312" t="s">
        <v>533</v>
      </c>
      <c r="G1312" t="s">
        <v>427</v>
      </c>
      <c r="I1312" t="s">
        <v>265</v>
      </c>
      <c r="J1312" t="s">
        <v>266</v>
      </c>
      <c r="K1312" t="s">
        <v>2357</v>
      </c>
      <c r="L1312" t="s">
        <v>17607</v>
      </c>
      <c r="M1312" t="s">
        <v>307</v>
      </c>
      <c r="N1312" t="s">
        <v>306</v>
      </c>
      <c r="O1312">
        <v>2</v>
      </c>
      <c r="P1312" t="s">
        <v>272</v>
      </c>
      <c r="Q1312">
        <v>3</v>
      </c>
      <c r="S1312">
        <v>5</v>
      </c>
      <c r="T1312" s="108">
        <v>15</v>
      </c>
      <c r="U1312">
        <v>1</v>
      </c>
      <c r="V1312" t="s">
        <v>270</v>
      </c>
      <c r="W1312" t="s">
        <v>167</v>
      </c>
      <c r="X1312">
        <v>1</v>
      </c>
      <c r="Y1312">
        <v>1</v>
      </c>
      <c r="Z1312">
        <v>1</v>
      </c>
      <c r="AA1312">
        <v>1</v>
      </c>
      <c r="AB1312">
        <v>1</v>
      </c>
      <c r="AC1312">
        <v>1</v>
      </c>
      <c r="AD1312">
        <v>0</v>
      </c>
      <c r="AE1312">
        <v>0</v>
      </c>
    </row>
    <row r="1313" spans="1:31" x14ac:dyDescent="0.3">
      <c r="A1313" t="s">
        <v>306</v>
      </c>
      <c r="B1313" t="s">
        <v>5261</v>
      </c>
      <c r="C1313" t="s">
        <v>274</v>
      </c>
      <c r="D1313" t="s">
        <v>5263</v>
      </c>
      <c r="E1313" t="s">
        <v>12895</v>
      </c>
      <c r="F1313" t="s">
        <v>533</v>
      </c>
      <c r="G1313" t="s">
        <v>427</v>
      </c>
      <c r="I1313" t="s">
        <v>265</v>
      </c>
      <c r="J1313" t="s">
        <v>266</v>
      </c>
      <c r="K1313" t="s">
        <v>2357</v>
      </c>
      <c r="L1313" t="s">
        <v>17607</v>
      </c>
      <c r="M1313" t="s">
        <v>307</v>
      </c>
      <c r="N1313" t="s">
        <v>306</v>
      </c>
      <c r="O1313">
        <v>20</v>
      </c>
      <c r="P1313" t="s">
        <v>17796</v>
      </c>
      <c r="Q1313">
        <v>1</v>
      </c>
      <c r="S1313">
        <v>3</v>
      </c>
      <c r="T1313" s="108">
        <v>3</v>
      </c>
      <c r="U1313">
        <v>1</v>
      </c>
      <c r="V1313" t="s">
        <v>270</v>
      </c>
      <c r="W1313" t="s">
        <v>167</v>
      </c>
      <c r="X1313">
        <v>1</v>
      </c>
      <c r="Y1313">
        <v>1</v>
      </c>
      <c r="Z1313">
        <v>0</v>
      </c>
      <c r="AA1313">
        <v>1</v>
      </c>
      <c r="AB1313">
        <v>0</v>
      </c>
      <c r="AC1313">
        <v>1</v>
      </c>
      <c r="AD1313">
        <v>0</v>
      </c>
      <c r="AE1313">
        <v>0</v>
      </c>
    </row>
    <row r="1314" spans="1:31" x14ac:dyDescent="0.3">
      <c r="A1314" t="s">
        <v>306</v>
      </c>
      <c r="B1314" t="s">
        <v>10916</v>
      </c>
      <c r="C1314" t="s">
        <v>274</v>
      </c>
      <c r="D1314" t="s">
        <v>10917</v>
      </c>
      <c r="E1314" t="s">
        <v>12899</v>
      </c>
      <c r="F1314" t="s">
        <v>10918</v>
      </c>
      <c r="G1314" t="s">
        <v>427</v>
      </c>
      <c r="I1314" t="s">
        <v>265</v>
      </c>
      <c r="J1314" t="s">
        <v>266</v>
      </c>
      <c r="K1314" t="s">
        <v>3003</v>
      </c>
      <c r="L1314" t="s">
        <v>10919</v>
      </c>
      <c r="M1314" t="s">
        <v>307</v>
      </c>
      <c r="N1314" t="s">
        <v>306</v>
      </c>
      <c r="O1314">
        <v>2</v>
      </c>
      <c r="P1314" t="s">
        <v>288</v>
      </c>
      <c r="Q1314">
        <v>0.32</v>
      </c>
      <c r="S1314">
        <v>1</v>
      </c>
      <c r="T1314" s="108">
        <v>0.32</v>
      </c>
      <c r="U1314">
        <v>1</v>
      </c>
      <c r="V1314" t="s">
        <v>270</v>
      </c>
      <c r="W1314" t="s">
        <v>167</v>
      </c>
      <c r="X1314">
        <v>1</v>
      </c>
      <c r="Y1314">
        <v>0</v>
      </c>
      <c r="Z1314">
        <v>0</v>
      </c>
      <c r="AA1314">
        <v>1</v>
      </c>
      <c r="AB1314">
        <v>0</v>
      </c>
      <c r="AC1314">
        <v>0</v>
      </c>
      <c r="AD1314">
        <v>0</v>
      </c>
      <c r="AE1314">
        <v>0</v>
      </c>
    </row>
    <row r="1315" spans="1:31" x14ac:dyDescent="0.3">
      <c r="A1315" t="s">
        <v>306</v>
      </c>
      <c r="B1315" t="s">
        <v>10916</v>
      </c>
      <c r="C1315" t="s">
        <v>274</v>
      </c>
      <c r="D1315" t="s">
        <v>10917</v>
      </c>
      <c r="E1315" t="s">
        <v>12899</v>
      </c>
      <c r="F1315" t="s">
        <v>10918</v>
      </c>
      <c r="G1315" t="s">
        <v>427</v>
      </c>
      <c r="I1315" t="s">
        <v>265</v>
      </c>
      <c r="J1315" t="s">
        <v>266</v>
      </c>
      <c r="K1315" t="s">
        <v>3003</v>
      </c>
      <c r="L1315" t="s">
        <v>10919</v>
      </c>
      <c r="M1315" t="s">
        <v>305</v>
      </c>
      <c r="N1315" t="s">
        <v>306</v>
      </c>
      <c r="O1315">
        <v>1</v>
      </c>
      <c r="P1315" t="s">
        <v>266</v>
      </c>
      <c r="Q1315">
        <v>0.17</v>
      </c>
      <c r="S1315">
        <v>1</v>
      </c>
      <c r="T1315" s="108">
        <v>0.17</v>
      </c>
      <c r="U1315">
        <v>1</v>
      </c>
      <c r="V1315" t="s">
        <v>270</v>
      </c>
      <c r="W1315" t="s">
        <v>167</v>
      </c>
      <c r="X1315">
        <v>1</v>
      </c>
      <c r="Y1315">
        <v>0</v>
      </c>
      <c r="Z1315">
        <v>0</v>
      </c>
      <c r="AA1315">
        <v>1</v>
      </c>
      <c r="AB1315">
        <v>0</v>
      </c>
      <c r="AC1315">
        <v>0</v>
      </c>
      <c r="AD1315">
        <v>0</v>
      </c>
      <c r="AE1315">
        <v>0</v>
      </c>
    </row>
    <row r="1316" spans="1:31" x14ac:dyDescent="0.3">
      <c r="A1316" t="s">
        <v>306</v>
      </c>
      <c r="B1316" t="s">
        <v>16000</v>
      </c>
      <c r="C1316" t="s">
        <v>274</v>
      </c>
      <c r="D1316" t="s">
        <v>11756</v>
      </c>
      <c r="E1316" t="s">
        <v>16317</v>
      </c>
      <c r="F1316" t="s">
        <v>5296</v>
      </c>
      <c r="G1316" t="s">
        <v>427</v>
      </c>
      <c r="I1316" t="s">
        <v>265</v>
      </c>
      <c r="J1316" t="s">
        <v>266</v>
      </c>
      <c r="K1316" t="s">
        <v>3003</v>
      </c>
      <c r="L1316" t="s">
        <v>11757</v>
      </c>
      <c r="M1316" t="s">
        <v>307</v>
      </c>
      <c r="N1316" t="s">
        <v>306</v>
      </c>
      <c r="O1316">
        <v>2</v>
      </c>
      <c r="P1316" t="s">
        <v>272</v>
      </c>
      <c r="Q1316">
        <v>2</v>
      </c>
      <c r="S1316">
        <v>5</v>
      </c>
      <c r="T1316" s="108">
        <v>10</v>
      </c>
      <c r="U1316">
        <v>1</v>
      </c>
      <c r="V1316" t="s">
        <v>270</v>
      </c>
      <c r="W1316" t="s">
        <v>167</v>
      </c>
      <c r="X1316">
        <v>1</v>
      </c>
      <c r="Y1316">
        <v>1</v>
      </c>
      <c r="Z1316">
        <v>1</v>
      </c>
      <c r="AA1316">
        <v>1</v>
      </c>
      <c r="AB1316">
        <v>1</v>
      </c>
      <c r="AC1316">
        <v>1</v>
      </c>
      <c r="AD1316">
        <v>0</v>
      </c>
      <c r="AE1316">
        <v>0</v>
      </c>
    </row>
    <row r="1317" spans="1:31" x14ac:dyDescent="0.3">
      <c r="A1317" t="s">
        <v>306</v>
      </c>
      <c r="B1317" t="s">
        <v>16000</v>
      </c>
      <c r="C1317" t="s">
        <v>274</v>
      </c>
      <c r="D1317" t="s">
        <v>11756</v>
      </c>
      <c r="E1317" t="s">
        <v>16317</v>
      </c>
      <c r="F1317" t="s">
        <v>5296</v>
      </c>
      <c r="G1317" t="s">
        <v>427</v>
      </c>
      <c r="I1317" t="s">
        <v>265</v>
      </c>
      <c r="J1317" t="s">
        <v>266</v>
      </c>
      <c r="K1317" t="s">
        <v>3003</v>
      </c>
      <c r="L1317" t="s">
        <v>11757</v>
      </c>
      <c r="M1317" t="s">
        <v>307</v>
      </c>
      <c r="N1317" t="s">
        <v>306</v>
      </c>
      <c r="O1317">
        <v>20</v>
      </c>
      <c r="P1317" t="s">
        <v>425</v>
      </c>
      <c r="Q1317">
        <v>0.32</v>
      </c>
      <c r="S1317">
        <v>1</v>
      </c>
      <c r="T1317" s="108">
        <v>0.32</v>
      </c>
      <c r="U1317">
        <v>1</v>
      </c>
      <c r="V1317" t="s">
        <v>270</v>
      </c>
      <c r="W1317" t="s">
        <v>167</v>
      </c>
      <c r="X1317">
        <v>1</v>
      </c>
      <c r="Y1317">
        <v>0</v>
      </c>
      <c r="Z1317">
        <v>0</v>
      </c>
      <c r="AA1317">
        <v>1</v>
      </c>
      <c r="AB1317">
        <v>0</v>
      </c>
      <c r="AC1317">
        <v>0</v>
      </c>
      <c r="AD1317">
        <v>0</v>
      </c>
      <c r="AE1317">
        <v>0</v>
      </c>
    </row>
    <row r="1318" spans="1:31" x14ac:dyDescent="0.3">
      <c r="A1318" t="s">
        <v>306</v>
      </c>
      <c r="B1318" t="s">
        <v>16000</v>
      </c>
      <c r="C1318" t="s">
        <v>274</v>
      </c>
      <c r="D1318" t="s">
        <v>11756</v>
      </c>
      <c r="E1318" t="s">
        <v>16317</v>
      </c>
      <c r="F1318" t="s">
        <v>5296</v>
      </c>
      <c r="G1318" t="s">
        <v>427</v>
      </c>
      <c r="I1318" t="s">
        <v>265</v>
      </c>
      <c r="J1318" t="s">
        <v>266</v>
      </c>
      <c r="K1318" t="s">
        <v>3003</v>
      </c>
      <c r="L1318" t="s">
        <v>11757</v>
      </c>
      <c r="M1318" t="s">
        <v>305</v>
      </c>
      <c r="N1318" t="s">
        <v>306</v>
      </c>
      <c r="O1318">
        <v>1</v>
      </c>
      <c r="P1318" t="s">
        <v>282</v>
      </c>
      <c r="Q1318">
        <v>2</v>
      </c>
      <c r="S1318">
        <v>1</v>
      </c>
      <c r="T1318" s="108">
        <v>2</v>
      </c>
      <c r="U1318">
        <v>1</v>
      </c>
      <c r="V1318" t="s">
        <v>270</v>
      </c>
      <c r="W1318" t="s">
        <v>167</v>
      </c>
      <c r="X1318">
        <v>1</v>
      </c>
      <c r="Y1318">
        <v>0</v>
      </c>
      <c r="Z1318">
        <v>0</v>
      </c>
      <c r="AA1318">
        <v>0</v>
      </c>
      <c r="AB1318">
        <v>0</v>
      </c>
      <c r="AC1318">
        <v>1</v>
      </c>
      <c r="AD1318">
        <v>0</v>
      </c>
      <c r="AE1318">
        <v>0</v>
      </c>
    </row>
    <row r="1319" spans="1:31" x14ac:dyDescent="0.3">
      <c r="A1319" t="s">
        <v>306</v>
      </c>
      <c r="B1319" t="s">
        <v>5339</v>
      </c>
      <c r="C1319" t="s">
        <v>274</v>
      </c>
      <c r="D1319" t="s">
        <v>5340</v>
      </c>
      <c r="E1319" t="s">
        <v>12904</v>
      </c>
      <c r="F1319" t="s">
        <v>5341</v>
      </c>
      <c r="G1319" t="s">
        <v>427</v>
      </c>
      <c r="I1319" t="s">
        <v>265</v>
      </c>
      <c r="J1319" t="s">
        <v>266</v>
      </c>
      <c r="K1319" t="s">
        <v>3003</v>
      </c>
      <c r="L1319" t="s">
        <v>5342</v>
      </c>
      <c r="M1319" t="s">
        <v>307</v>
      </c>
      <c r="N1319" t="s">
        <v>306</v>
      </c>
      <c r="O1319">
        <v>2</v>
      </c>
      <c r="P1319" t="s">
        <v>272</v>
      </c>
      <c r="Q1319">
        <v>4</v>
      </c>
      <c r="S1319">
        <v>2</v>
      </c>
      <c r="T1319" s="108">
        <v>8</v>
      </c>
      <c r="U1319">
        <v>1</v>
      </c>
      <c r="V1319" t="s">
        <v>270</v>
      </c>
      <c r="W1319" t="s">
        <v>167</v>
      </c>
      <c r="X1319">
        <v>1</v>
      </c>
      <c r="Y1319">
        <v>1</v>
      </c>
      <c r="Z1319">
        <v>0</v>
      </c>
      <c r="AA1319">
        <v>0</v>
      </c>
      <c r="AB1319">
        <v>1</v>
      </c>
      <c r="AC1319">
        <v>0</v>
      </c>
      <c r="AD1319">
        <v>0</v>
      </c>
      <c r="AE1319">
        <v>0</v>
      </c>
    </row>
    <row r="1320" spans="1:31" x14ac:dyDescent="0.3">
      <c r="A1320" t="s">
        <v>306</v>
      </c>
      <c r="B1320" t="s">
        <v>6667</v>
      </c>
      <c r="C1320" t="s">
        <v>262</v>
      </c>
      <c r="D1320" t="s">
        <v>6668</v>
      </c>
      <c r="E1320" t="s">
        <v>13086</v>
      </c>
      <c r="F1320" t="s">
        <v>2244</v>
      </c>
      <c r="G1320" t="s">
        <v>6513</v>
      </c>
      <c r="I1320" t="s">
        <v>265</v>
      </c>
      <c r="J1320" t="s">
        <v>266</v>
      </c>
      <c r="K1320" t="s">
        <v>6669</v>
      </c>
      <c r="L1320" t="s">
        <v>17608</v>
      </c>
      <c r="M1320" t="s">
        <v>305</v>
      </c>
      <c r="N1320" t="s">
        <v>306</v>
      </c>
      <c r="O1320">
        <v>1</v>
      </c>
      <c r="P1320" t="s">
        <v>282</v>
      </c>
      <c r="Q1320">
        <v>2</v>
      </c>
      <c r="S1320">
        <v>1</v>
      </c>
      <c r="T1320" s="108">
        <v>2</v>
      </c>
      <c r="U1320">
        <v>1</v>
      </c>
      <c r="V1320" t="s">
        <v>270</v>
      </c>
      <c r="W1320" t="s">
        <v>167</v>
      </c>
      <c r="X1320">
        <v>1</v>
      </c>
      <c r="Y1320">
        <v>0</v>
      </c>
      <c r="Z1320">
        <v>1</v>
      </c>
      <c r="AA1320">
        <v>0</v>
      </c>
      <c r="AB1320">
        <v>0</v>
      </c>
      <c r="AC1320">
        <v>0</v>
      </c>
      <c r="AD1320">
        <v>0</v>
      </c>
      <c r="AE1320">
        <v>0</v>
      </c>
    </row>
    <row r="1321" spans="1:31" x14ac:dyDescent="0.3">
      <c r="A1321" t="s">
        <v>306</v>
      </c>
      <c r="B1321" t="s">
        <v>6667</v>
      </c>
      <c r="C1321" t="s">
        <v>262</v>
      </c>
      <c r="D1321" t="s">
        <v>6668</v>
      </c>
      <c r="E1321" t="s">
        <v>13086</v>
      </c>
      <c r="F1321" t="s">
        <v>2244</v>
      </c>
      <c r="G1321" t="s">
        <v>6513</v>
      </c>
      <c r="I1321" t="s">
        <v>265</v>
      </c>
      <c r="J1321" t="s">
        <v>266</v>
      </c>
      <c r="K1321" t="s">
        <v>6669</v>
      </c>
      <c r="L1321" t="s">
        <v>17608</v>
      </c>
      <c r="M1321" t="s">
        <v>307</v>
      </c>
      <c r="N1321" t="s">
        <v>306</v>
      </c>
      <c r="O1321">
        <v>2</v>
      </c>
      <c r="P1321" t="s">
        <v>272</v>
      </c>
      <c r="Q1321">
        <v>3</v>
      </c>
      <c r="S1321">
        <v>1</v>
      </c>
      <c r="T1321" s="108">
        <v>3</v>
      </c>
      <c r="U1321">
        <v>1</v>
      </c>
      <c r="V1321" t="s">
        <v>270</v>
      </c>
      <c r="W1321" t="s">
        <v>167</v>
      </c>
      <c r="X1321">
        <v>1</v>
      </c>
      <c r="Y1321">
        <v>0</v>
      </c>
      <c r="Z1321">
        <v>0</v>
      </c>
      <c r="AA1321">
        <v>0</v>
      </c>
      <c r="AB1321">
        <v>0</v>
      </c>
      <c r="AC1321">
        <v>1</v>
      </c>
      <c r="AD1321">
        <v>0</v>
      </c>
      <c r="AE1321">
        <v>0</v>
      </c>
    </row>
    <row r="1322" spans="1:31" x14ac:dyDescent="0.3">
      <c r="A1322" t="s">
        <v>306</v>
      </c>
      <c r="B1322" t="s">
        <v>6667</v>
      </c>
      <c r="C1322" t="s">
        <v>262</v>
      </c>
      <c r="D1322" t="s">
        <v>6668</v>
      </c>
      <c r="E1322" t="s">
        <v>13086</v>
      </c>
      <c r="F1322" t="s">
        <v>2244</v>
      </c>
      <c r="G1322" t="s">
        <v>6513</v>
      </c>
      <c r="I1322" t="s">
        <v>265</v>
      </c>
      <c r="J1322" t="s">
        <v>266</v>
      </c>
      <c r="K1322" t="s">
        <v>6669</v>
      </c>
      <c r="L1322" t="s">
        <v>17608</v>
      </c>
      <c r="M1322" t="s">
        <v>307</v>
      </c>
      <c r="N1322" t="s">
        <v>306</v>
      </c>
      <c r="O1322">
        <v>27</v>
      </c>
      <c r="P1322" t="s">
        <v>273</v>
      </c>
      <c r="Q1322">
        <v>0.48</v>
      </c>
      <c r="S1322">
        <v>2</v>
      </c>
      <c r="T1322" s="108">
        <v>0.96</v>
      </c>
      <c r="U1322">
        <v>1</v>
      </c>
      <c r="V1322" t="s">
        <v>270</v>
      </c>
      <c r="W1322" t="s">
        <v>167</v>
      </c>
      <c r="X1322">
        <v>2</v>
      </c>
      <c r="Y1322">
        <v>0</v>
      </c>
      <c r="Z1322">
        <v>0</v>
      </c>
      <c r="AA1322">
        <v>2</v>
      </c>
      <c r="AB1322">
        <v>0</v>
      </c>
      <c r="AC1322">
        <v>0</v>
      </c>
      <c r="AD1322">
        <v>0</v>
      </c>
      <c r="AE1322">
        <v>0</v>
      </c>
    </row>
    <row r="1323" spans="1:31" x14ac:dyDescent="0.3">
      <c r="A1323" t="s">
        <v>306</v>
      </c>
      <c r="B1323" t="s">
        <v>16175</v>
      </c>
      <c r="C1323" t="s">
        <v>274</v>
      </c>
      <c r="D1323" t="s">
        <v>16176</v>
      </c>
      <c r="E1323" t="s">
        <v>16177</v>
      </c>
      <c r="F1323" t="s">
        <v>16178</v>
      </c>
      <c r="G1323" t="s">
        <v>427</v>
      </c>
      <c r="I1323" t="s">
        <v>265</v>
      </c>
      <c r="J1323" t="s">
        <v>266</v>
      </c>
      <c r="K1323" t="s">
        <v>3003</v>
      </c>
      <c r="L1323" t="s">
        <v>17023</v>
      </c>
      <c r="M1323" t="s">
        <v>307</v>
      </c>
      <c r="N1323" t="s">
        <v>306</v>
      </c>
      <c r="O1323">
        <v>20</v>
      </c>
      <c r="P1323" t="s">
        <v>425</v>
      </c>
      <c r="Q1323">
        <v>0.32</v>
      </c>
      <c r="S1323">
        <v>1</v>
      </c>
      <c r="T1323" s="108">
        <v>0.32</v>
      </c>
      <c r="U1323">
        <v>1</v>
      </c>
      <c r="V1323" t="s">
        <v>270</v>
      </c>
      <c r="W1323" t="s">
        <v>167</v>
      </c>
      <c r="X1323">
        <v>1</v>
      </c>
      <c r="Y1323">
        <v>0</v>
      </c>
      <c r="Z1323">
        <v>0</v>
      </c>
      <c r="AA1323">
        <v>0</v>
      </c>
      <c r="AB1323">
        <v>1</v>
      </c>
      <c r="AC1323">
        <v>0</v>
      </c>
      <c r="AD1323">
        <v>0</v>
      </c>
      <c r="AE1323">
        <v>0</v>
      </c>
    </row>
    <row r="1324" spans="1:31" x14ac:dyDescent="0.3">
      <c r="A1324" t="s">
        <v>306</v>
      </c>
      <c r="B1324" t="s">
        <v>9941</v>
      </c>
      <c r="C1324" t="s">
        <v>274</v>
      </c>
      <c r="D1324" t="s">
        <v>154</v>
      </c>
      <c r="E1324" t="s">
        <v>12896</v>
      </c>
      <c r="F1324" t="s">
        <v>2399</v>
      </c>
      <c r="G1324" t="s">
        <v>427</v>
      </c>
      <c r="I1324" t="s">
        <v>265</v>
      </c>
      <c r="J1324" t="s">
        <v>266</v>
      </c>
      <c r="K1324" t="s">
        <v>2357</v>
      </c>
      <c r="L1324" t="s">
        <v>11010</v>
      </c>
      <c r="M1324" t="s">
        <v>305</v>
      </c>
      <c r="N1324" t="s">
        <v>306</v>
      </c>
      <c r="O1324">
        <v>1</v>
      </c>
      <c r="P1324" t="s">
        <v>282</v>
      </c>
      <c r="Q1324">
        <v>6</v>
      </c>
      <c r="S1324">
        <v>1</v>
      </c>
      <c r="T1324" s="108">
        <v>6</v>
      </c>
      <c r="U1324">
        <v>1</v>
      </c>
      <c r="V1324" t="s">
        <v>270</v>
      </c>
      <c r="W1324" t="s">
        <v>167</v>
      </c>
      <c r="X1324">
        <v>1</v>
      </c>
      <c r="Y1324">
        <v>0</v>
      </c>
      <c r="Z1324">
        <v>0</v>
      </c>
      <c r="AA1324">
        <v>0</v>
      </c>
      <c r="AB1324">
        <v>0</v>
      </c>
      <c r="AC1324">
        <v>1</v>
      </c>
      <c r="AD1324">
        <v>0</v>
      </c>
      <c r="AE1324">
        <v>0</v>
      </c>
    </row>
    <row r="1325" spans="1:31" x14ac:dyDescent="0.3">
      <c r="A1325" t="s">
        <v>306</v>
      </c>
      <c r="B1325" t="s">
        <v>16950</v>
      </c>
      <c r="C1325" t="s">
        <v>274</v>
      </c>
      <c r="D1325" t="s">
        <v>16951</v>
      </c>
      <c r="E1325" t="s">
        <v>12910</v>
      </c>
      <c r="F1325" t="s">
        <v>6052</v>
      </c>
      <c r="G1325" t="s">
        <v>427</v>
      </c>
      <c r="I1325" t="s">
        <v>265</v>
      </c>
      <c r="J1325" t="s">
        <v>266</v>
      </c>
      <c r="K1325" t="s">
        <v>6053</v>
      </c>
      <c r="L1325" t="s">
        <v>398</v>
      </c>
      <c r="M1325" t="s">
        <v>307</v>
      </c>
      <c r="N1325" t="s">
        <v>306</v>
      </c>
      <c r="O1325">
        <v>2</v>
      </c>
      <c r="P1325" t="s">
        <v>272</v>
      </c>
      <c r="Q1325">
        <v>1</v>
      </c>
      <c r="S1325">
        <v>1</v>
      </c>
      <c r="T1325" s="108">
        <v>1</v>
      </c>
      <c r="U1325">
        <v>1</v>
      </c>
      <c r="V1325" t="s">
        <v>270</v>
      </c>
      <c r="W1325" t="s">
        <v>167</v>
      </c>
      <c r="X1325">
        <v>1</v>
      </c>
      <c r="Y1325">
        <v>0</v>
      </c>
      <c r="Z1325">
        <v>1</v>
      </c>
      <c r="AA1325">
        <v>0</v>
      </c>
      <c r="AB1325">
        <v>0</v>
      </c>
      <c r="AC1325">
        <v>0</v>
      </c>
      <c r="AD1325">
        <v>0</v>
      </c>
      <c r="AE1325">
        <v>0</v>
      </c>
    </row>
    <row r="1326" spans="1:31" x14ac:dyDescent="0.3">
      <c r="A1326" t="s">
        <v>306</v>
      </c>
      <c r="B1326" t="s">
        <v>16948</v>
      </c>
      <c r="C1326" t="s">
        <v>274</v>
      </c>
      <c r="D1326" t="s">
        <v>16949</v>
      </c>
      <c r="E1326" t="s">
        <v>12910</v>
      </c>
      <c r="F1326" t="s">
        <v>6052</v>
      </c>
      <c r="G1326" t="s">
        <v>427</v>
      </c>
      <c r="I1326" t="s">
        <v>265</v>
      </c>
      <c r="J1326" t="s">
        <v>266</v>
      </c>
      <c r="K1326" t="s">
        <v>6053</v>
      </c>
      <c r="L1326" t="s">
        <v>398</v>
      </c>
      <c r="M1326" t="s">
        <v>305</v>
      </c>
      <c r="N1326" t="s">
        <v>306</v>
      </c>
      <c r="O1326">
        <v>1</v>
      </c>
      <c r="P1326" t="s">
        <v>282</v>
      </c>
      <c r="Q1326">
        <v>2</v>
      </c>
      <c r="S1326">
        <v>1</v>
      </c>
      <c r="T1326" s="108">
        <v>2</v>
      </c>
      <c r="U1326">
        <v>1</v>
      </c>
      <c r="V1326" t="s">
        <v>270</v>
      </c>
      <c r="W1326" t="s">
        <v>167</v>
      </c>
      <c r="X1326">
        <v>1</v>
      </c>
      <c r="Y1326">
        <v>0</v>
      </c>
      <c r="Z1326">
        <v>1</v>
      </c>
      <c r="AA1326">
        <v>0</v>
      </c>
      <c r="AB1326">
        <v>0</v>
      </c>
      <c r="AC1326">
        <v>0</v>
      </c>
      <c r="AD1326">
        <v>0</v>
      </c>
      <c r="AE1326">
        <v>0</v>
      </c>
    </row>
    <row r="1327" spans="1:31" x14ac:dyDescent="0.3">
      <c r="A1327" t="s">
        <v>306</v>
      </c>
      <c r="B1327" t="s">
        <v>5832</v>
      </c>
      <c r="C1327" t="s">
        <v>262</v>
      </c>
      <c r="D1327" t="s">
        <v>5833</v>
      </c>
      <c r="E1327" t="s">
        <v>11967</v>
      </c>
      <c r="F1327" t="s">
        <v>5834</v>
      </c>
      <c r="G1327" t="s">
        <v>5835</v>
      </c>
      <c r="I1327" t="s">
        <v>330</v>
      </c>
      <c r="J1327" t="s">
        <v>266</v>
      </c>
      <c r="K1327" t="s">
        <v>5836</v>
      </c>
      <c r="L1327" t="s">
        <v>18070</v>
      </c>
      <c r="M1327" t="s">
        <v>305</v>
      </c>
      <c r="N1327" t="s">
        <v>306</v>
      </c>
      <c r="O1327">
        <v>1</v>
      </c>
      <c r="P1327" t="s">
        <v>282</v>
      </c>
      <c r="Q1327">
        <v>4</v>
      </c>
      <c r="S1327">
        <v>2</v>
      </c>
      <c r="T1327" s="108">
        <v>8</v>
      </c>
      <c r="U1327">
        <v>1</v>
      </c>
      <c r="V1327" t="s">
        <v>270</v>
      </c>
      <c r="W1327" t="s">
        <v>167</v>
      </c>
      <c r="X1327">
        <v>1</v>
      </c>
      <c r="Y1327">
        <v>1</v>
      </c>
      <c r="Z1327">
        <v>0</v>
      </c>
      <c r="AA1327">
        <v>0</v>
      </c>
      <c r="AB1327">
        <v>1</v>
      </c>
      <c r="AC1327">
        <v>0</v>
      </c>
      <c r="AD1327">
        <v>0</v>
      </c>
      <c r="AE1327">
        <v>0</v>
      </c>
    </row>
    <row r="1328" spans="1:31" x14ac:dyDescent="0.3">
      <c r="A1328" t="s">
        <v>306</v>
      </c>
      <c r="B1328" t="s">
        <v>5832</v>
      </c>
      <c r="C1328" t="s">
        <v>525</v>
      </c>
      <c r="D1328" t="s">
        <v>5833</v>
      </c>
      <c r="E1328" t="s">
        <v>11967</v>
      </c>
      <c r="F1328" t="s">
        <v>5834</v>
      </c>
      <c r="G1328" t="s">
        <v>5835</v>
      </c>
      <c r="I1328" t="s">
        <v>330</v>
      </c>
      <c r="J1328" t="s">
        <v>266</v>
      </c>
      <c r="K1328" t="s">
        <v>5836</v>
      </c>
      <c r="L1328" t="s">
        <v>5837</v>
      </c>
      <c r="M1328" t="s">
        <v>307</v>
      </c>
      <c r="N1328" t="s">
        <v>306</v>
      </c>
      <c r="O1328">
        <v>2</v>
      </c>
      <c r="P1328" t="s">
        <v>272</v>
      </c>
      <c r="Q1328">
        <v>2</v>
      </c>
      <c r="S1328">
        <v>1</v>
      </c>
      <c r="T1328" s="108">
        <v>2</v>
      </c>
      <c r="U1328">
        <v>1</v>
      </c>
      <c r="V1328" t="s">
        <v>270</v>
      </c>
      <c r="W1328" t="s">
        <v>167</v>
      </c>
      <c r="X1328">
        <v>1</v>
      </c>
      <c r="Y1328">
        <v>0</v>
      </c>
      <c r="Z1328">
        <v>0</v>
      </c>
      <c r="AA1328">
        <v>1</v>
      </c>
      <c r="AB1328">
        <v>0</v>
      </c>
      <c r="AC1328">
        <v>0</v>
      </c>
      <c r="AD1328">
        <v>0</v>
      </c>
      <c r="AE1328">
        <v>0</v>
      </c>
    </row>
    <row r="1329" spans="1:31" x14ac:dyDescent="0.3">
      <c r="A1329" t="s">
        <v>306</v>
      </c>
      <c r="B1329" t="s">
        <v>5360</v>
      </c>
      <c r="C1329" t="s">
        <v>262</v>
      </c>
      <c r="D1329" t="s">
        <v>5361</v>
      </c>
      <c r="E1329" t="s">
        <v>11968</v>
      </c>
      <c r="F1329" t="s">
        <v>5362</v>
      </c>
      <c r="G1329" t="s">
        <v>5363</v>
      </c>
      <c r="I1329" t="s">
        <v>330</v>
      </c>
      <c r="J1329" t="s">
        <v>266</v>
      </c>
      <c r="K1329" t="s">
        <v>5364</v>
      </c>
      <c r="L1329" t="s">
        <v>5365</v>
      </c>
      <c r="M1329" t="s">
        <v>305</v>
      </c>
      <c r="N1329" t="s">
        <v>306</v>
      </c>
      <c r="O1329">
        <v>1</v>
      </c>
      <c r="P1329" t="s">
        <v>282</v>
      </c>
      <c r="Q1329">
        <v>3</v>
      </c>
      <c r="S1329">
        <v>1</v>
      </c>
      <c r="T1329" s="108">
        <v>3</v>
      </c>
      <c r="U1329">
        <v>1</v>
      </c>
      <c r="V1329" t="s">
        <v>270</v>
      </c>
      <c r="W1329" t="s">
        <v>167</v>
      </c>
      <c r="X1329">
        <v>1</v>
      </c>
      <c r="Y1329">
        <v>0</v>
      </c>
      <c r="Z1329">
        <v>0</v>
      </c>
      <c r="AA1329">
        <v>1</v>
      </c>
      <c r="AB1329">
        <v>0</v>
      </c>
      <c r="AC1329">
        <v>0</v>
      </c>
      <c r="AD1329">
        <v>0</v>
      </c>
      <c r="AE1329">
        <v>0</v>
      </c>
    </row>
    <row r="1330" spans="1:31" x14ac:dyDescent="0.3">
      <c r="A1330" t="s">
        <v>306</v>
      </c>
      <c r="B1330" t="s">
        <v>5360</v>
      </c>
      <c r="C1330" t="s">
        <v>262</v>
      </c>
      <c r="D1330" t="s">
        <v>5361</v>
      </c>
      <c r="E1330" t="s">
        <v>11968</v>
      </c>
      <c r="F1330" t="s">
        <v>5362</v>
      </c>
      <c r="G1330" t="s">
        <v>5363</v>
      </c>
      <c r="I1330" t="s">
        <v>330</v>
      </c>
      <c r="J1330" t="s">
        <v>266</v>
      </c>
      <c r="K1330" t="s">
        <v>5364</v>
      </c>
      <c r="L1330" t="s">
        <v>5365</v>
      </c>
      <c r="M1330" t="s">
        <v>307</v>
      </c>
      <c r="N1330" t="s">
        <v>306</v>
      </c>
      <c r="O1330">
        <v>2</v>
      </c>
      <c r="P1330" t="s">
        <v>272</v>
      </c>
      <c r="Q1330">
        <v>3</v>
      </c>
      <c r="S1330">
        <v>1</v>
      </c>
      <c r="T1330" s="108">
        <v>3</v>
      </c>
      <c r="U1330">
        <v>1</v>
      </c>
      <c r="V1330" t="s">
        <v>270</v>
      </c>
      <c r="W1330" t="s">
        <v>167</v>
      </c>
      <c r="X1330">
        <v>1</v>
      </c>
      <c r="Y1330">
        <v>0</v>
      </c>
      <c r="Z1330">
        <v>0</v>
      </c>
      <c r="AA1330">
        <v>0</v>
      </c>
      <c r="AB1330">
        <v>0</v>
      </c>
      <c r="AC1330">
        <v>1</v>
      </c>
      <c r="AD1330">
        <v>0</v>
      </c>
      <c r="AE1330">
        <v>0</v>
      </c>
    </row>
    <row r="1331" spans="1:31" x14ac:dyDescent="0.3">
      <c r="A1331" t="s">
        <v>306</v>
      </c>
      <c r="B1331" t="s">
        <v>5360</v>
      </c>
      <c r="C1331" t="s">
        <v>262</v>
      </c>
      <c r="D1331" t="s">
        <v>5361</v>
      </c>
      <c r="E1331" t="s">
        <v>11968</v>
      </c>
      <c r="F1331" t="s">
        <v>5362</v>
      </c>
      <c r="G1331" t="s">
        <v>5363</v>
      </c>
      <c r="I1331" t="s">
        <v>330</v>
      </c>
      <c r="J1331" t="s">
        <v>266</v>
      </c>
      <c r="K1331" t="s">
        <v>5364</v>
      </c>
      <c r="L1331" t="s">
        <v>5365</v>
      </c>
      <c r="M1331" t="s">
        <v>307</v>
      </c>
      <c r="N1331" t="s">
        <v>306</v>
      </c>
      <c r="O1331">
        <v>17</v>
      </c>
      <c r="P1331" t="s">
        <v>273</v>
      </c>
      <c r="Q1331">
        <v>0.48</v>
      </c>
      <c r="S1331">
        <v>5</v>
      </c>
      <c r="T1331" s="108">
        <v>2.4</v>
      </c>
      <c r="U1331">
        <v>1</v>
      </c>
      <c r="V1331" t="s">
        <v>270</v>
      </c>
      <c r="W1331" t="s">
        <v>167</v>
      </c>
      <c r="X1331">
        <v>5</v>
      </c>
      <c r="Y1331">
        <v>5</v>
      </c>
      <c r="Z1331">
        <v>0</v>
      </c>
      <c r="AA1331">
        <v>0</v>
      </c>
      <c r="AB1331">
        <v>0</v>
      </c>
      <c r="AC1331">
        <v>0</v>
      </c>
      <c r="AD1331">
        <v>0</v>
      </c>
      <c r="AE1331">
        <v>0</v>
      </c>
    </row>
    <row r="1332" spans="1:31" x14ac:dyDescent="0.3">
      <c r="A1332" t="s">
        <v>306</v>
      </c>
      <c r="B1332" t="s">
        <v>6792</v>
      </c>
      <c r="C1332" t="s">
        <v>262</v>
      </c>
      <c r="D1332" t="s">
        <v>10926</v>
      </c>
      <c r="E1332" t="s">
        <v>13421</v>
      </c>
      <c r="F1332" t="s">
        <v>6793</v>
      </c>
      <c r="G1332" t="s">
        <v>2304</v>
      </c>
      <c r="I1332" t="s">
        <v>265</v>
      </c>
      <c r="J1332" t="s">
        <v>266</v>
      </c>
      <c r="K1332" t="s">
        <v>6778</v>
      </c>
      <c r="L1332" t="s">
        <v>6794</v>
      </c>
      <c r="M1332" t="s">
        <v>305</v>
      </c>
      <c r="N1332" t="s">
        <v>306</v>
      </c>
      <c r="O1332">
        <v>1</v>
      </c>
      <c r="P1332" t="s">
        <v>282</v>
      </c>
      <c r="Q1332">
        <v>3</v>
      </c>
      <c r="S1332">
        <v>1</v>
      </c>
      <c r="T1332" s="108">
        <v>3</v>
      </c>
      <c r="U1332">
        <v>1</v>
      </c>
      <c r="V1332" t="s">
        <v>270</v>
      </c>
      <c r="W1332" t="s">
        <v>167</v>
      </c>
      <c r="X1332">
        <v>1</v>
      </c>
      <c r="Y1332">
        <v>0</v>
      </c>
      <c r="Z1332">
        <v>0</v>
      </c>
      <c r="AA1332">
        <v>0</v>
      </c>
      <c r="AB1332">
        <v>0</v>
      </c>
      <c r="AC1332">
        <v>1</v>
      </c>
      <c r="AD1332">
        <v>0</v>
      </c>
      <c r="AE1332">
        <v>0</v>
      </c>
    </row>
    <row r="1333" spans="1:31" x14ac:dyDescent="0.3">
      <c r="A1333" t="s">
        <v>306</v>
      </c>
      <c r="B1333" t="s">
        <v>6792</v>
      </c>
      <c r="C1333" t="s">
        <v>262</v>
      </c>
      <c r="D1333" t="s">
        <v>10926</v>
      </c>
      <c r="E1333" t="s">
        <v>13421</v>
      </c>
      <c r="F1333" t="s">
        <v>6793</v>
      </c>
      <c r="G1333" t="s">
        <v>2304</v>
      </c>
      <c r="I1333" t="s">
        <v>265</v>
      </c>
      <c r="J1333" t="s">
        <v>266</v>
      </c>
      <c r="K1333" t="s">
        <v>6778</v>
      </c>
      <c r="L1333" t="s">
        <v>6794</v>
      </c>
      <c r="M1333" t="s">
        <v>307</v>
      </c>
      <c r="N1333" t="s">
        <v>306</v>
      </c>
      <c r="O1333">
        <v>2</v>
      </c>
      <c r="P1333" t="s">
        <v>272</v>
      </c>
      <c r="Q1333">
        <v>2</v>
      </c>
      <c r="S1333">
        <v>1</v>
      </c>
      <c r="T1333" s="108">
        <v>2</v>
      </c>
      <c r="U1333">
        <v>1</v>
      </c>
      <c r="V1333" t="s">
        <v>270</v>
      </c>
      <c r="W1333" t="s">
        <v>167</v>
      </c>
      <c r="X1333">
        <v>1</v>
      </c>
      <c r="Y1333">
        <v>0</v>
      </c>
      <c r="Z1333">
        <v>1</v>
      </c>
      <c r="AA1333">
        <v>0</v>
      </c>
      <c r="AB1333">
        <v>0</v>
      </c>
      <c r="AC1333">
        <v>0</v>
      </c>
      <c r="AD1333">
        <v>0</v>
      </c>
      <c r="AE1333">
        <v>0</v>
      </c>
    </row>
    <row r="1334" spans="1:31" x14ac:dyDescent="0.3">
      <c r="A1334" t="s">
        <v>306</v>
      </c>
      <c r="B1334" t="s">
        <v>3389</v>
      </c>
      <c r="C1334" t="s">
        <v>262</v>
      </c>
      <c r="D1334" t="s">
        <v>3390</v>
      </c>
      <c r="E1334" t="s">
        <v>12996</v>
      </c>
      <c r="F1334" t="s">
        <v>990</v>
      </c>
      <c r="G1334" t="s">
        <v>9437</v>
      </c>
      <c r="I1334" t="s">
        <v>265</v>
      </c>
      <c r="J1334" t="s">
        <v>266</v>
      </c>
      <c r="K1334" t="s">
        <v>3391</v>
      </c>
      <c r="L1334" t="s">
        <v>3392</v>
      </c>
      <c r="M1334" t="s">
        <v>305</v>
      </c>
      <c r="N1334" t="s">
        <v>306</v>
      </c>
      <c r="O1334">
        <v>1</v>
      </c>
      <c r="P1334" t="s">
        <v>266</v>
      </c>
      <c r="Q1334">
        <v>0.48</v>
      </c>
      <c r="S1334">
        <v>1</v>
      </c>
      <c r="T1334" s="108">
        <v>0.48</v>
      </c>
      <c r="U1334">
        <v>1</v>
      </c>
      <c r="V1334" t="s">
        <v>270</v>
      </c>
      <c r="W1334" t="s">
        <v>167</v>
      </c>
      <c r="X1334">
        <v>1</v>
      </c>
      <c r="Y1334">
        <v>0</v>
      </c>
      <c r="Z1334">
        <v>0</v>
      </c>
      <c r="AA1334">
        <v>1</v>
      </c>
      <c r="AB1334">
        <v>0</v>
      </c>
      <c r="AC1334">
        <v>0</v>
      </c>
      <c r="AD1334">
        <v>0</v>
      </c>
      <c r="AE1334">
        <v>0</v>
      </c>
    </row>
    <row r="1335" spans="1:31" x14ac:dyDescent="0.3">
      <c r="A1335" t="s">
        <v>306</v>
      </c>
      <c r="B1335" t="s">
        <v>3389</v>
      </c>
      <c r="C1335" t="s">
        <v>262</v>
      </c>
      <c r="D1335" t="s">
        <v>3390</v>
      </c>
      <c r="E1335" t="s">
        <v>12996</v>
      </c>
      <c r="F1335" t="s">
        <v>990</v>
      </c>
      <c r="G1335" t="s">
        <v>9437</v>
      </c>
      <c r="I1335" t="s">
        <v>265</v>
      </c>
      <c r="J1335" t="s">
        <v>266</v>
      </c>
      <c r="K1335" t="s">
        <v>3391</v>
      </c>
      <c r="L1335" t="s">
        <v>3392</v>
      </c>
      <c r="M1335" t="s">
        <v>307</v>
      </c>
      <c r="N1335" t="s">
        <v>306</v>
      </c>
      <c r="O1335">
        <v>2</v>
      </c>
      <c r="P1335" t="s">
        <v>288</v>
      </c>
      <c r="Q1335">
        <v>0.48</v>
      </c>
      <c r="S1335">
        <v>2</v>
      </c>
      <c r="T1335" s="108">
        <v>0.96</v>
      </c>
      <c r="U1335">
        <v>1</v>
      </c>
      <c r="V1335" t="s">
        <v>270</v>
      </c>
      <c r="W1335" t="s">
        <v>167</v>
      </c>
      <c r="X1335">
        <v>2</v>
      </c>
      <c r="Y1335">
        <v>0</v>
      </c>
      <c r="Z1335">
        <v>0</v>
      </c>
      <c r="AA1335">
        <v>2</v>
      </c>
      <c r="AB1335">
        <v>0</v>
      </c>
      <c r="AC1335">
        <v>0</v>
      </c>
      <c r="AD1335">
        <v>0</v>
      </c>
      <c r="AE1335">
        <v>0</v>
      </c>
    </row>
    <row r="1336" spans="1:31" x14ac:dyDescent="0.3">
      <c r="A1336" t="s">
        <v>306</v>
      </c>
      <c r="B1336" t="s">
        <v>3389</v>
      </c>
      <c r="C1336" t="s">
        <v>262</v>
      </c>
      <c r="D1336" t="s">
        <v>3390</v>
      </c>
      <c r="E1336" t="s">
        <v>12996</v>
      </c>
      <c r="F1336" t="s">
        <v>990</v>
      </c>
      <c r="G1336" t="s">
        <v>9437</v>
      </c>
      <c r="I1336" t="s">
        <v>265</v>
      </c>
      <c r="J1336" t="s">
        <v>266</v>
      </c>
      <c r="K1336" t="s">
        <v>3391</v>
      </c>
      <c r="L1336" t="s">
        <v>3392</v>
      </c>
      <c r="M1336" t="s">
        <v>307</v>
      </c>
      <c r="N1336" t="s">
        <v>306</v>
      </c>
      <c r="O1336">
        <v>27</v>
      </c>
      <c r="P1336" t="s">
        <v>273</v>
      </c>
      <c r="Q1336">
        <v>0.48</v>
      </c>
      <c r="S1336">
        <v>2</v>
      </c>
      <c r="T1336" s="108">
        <v>0.96</v>
      </c>
      <c r="U1336">
        <v>1</v>
      </c>
      <c r="V1336" t="s">
        <v>270</v>
      </c>
      <c r="W1336" t="s">
        <v>167</v>
      </c>
      <c r="X1336">
        <v>2</v>
      </c>
      <c r="Y1336">
        <v>0</v>
      </c>
      <c r="Z1336">
        <v>0</v>
      </c>
      <c r="AA1336">
        <v>2</v>
      </c>
      <c r="AB1336">
        <v>0</v>
      </c>
      <c r="AC1336">
        <v>0</v>
      </c>
      <c r="AD1336">
        <v>0</v>
      </c>
      <c r="AE1336">
        <v>0</v>
      </c>
    </row>
    <row r="1337" spans="1:31" x14ac:dyDescent="0.3">
      <c r="A1337" t="s">
        <v>306</v>
      </c>
      <c r="B1337" t="s">
        <v>3413</v>
      </c>
      <c r="C1337" t="s">
        <v>262</v>
      </c>
      <c r="D1337" t="s">
        <v>3414</v>
      </c>
      <c r="E1337" t="s">
        <v>13443</v>
      </c>
      <c r="F1337" t="s">
        <v>1700</v>
      </c>
      <c r="G1337" t="s">
        <v>9443</v>
      </c>
      <c r="I1337" t="s">
        <v>265</v>
      </c>
      <c r="J1337" t="s">
        <v>266</v>
      </c>
      <c r="K1337" t="s">
        <v>3415</v>
      </c>
      <c r="L1337" t="s">
        <v>3416</v>
      </c>
      <c r="M1337" t="s">
        <v>305</v>
      </c>
      <c r="N1337" t="s">
        <v>306</v>
      </c>
      <c r="O1337">
        <v>1</v>
      </c>
      <c r="P1337" t="s">
        <v>266</v>
      </c>
      <c r="Q1337">
        <v>0.48</v>
      </c>
      <c r="S1337">
        <v>1</v>
      </c>
      <c r="T1337" s="108">
        <v>0.48</v>
      </c>
      <c r="U1337">
        <v>1</v>
      </c>
      <c r="V1337" t="s">
        <v>270</v>
      </c>
      <c r="W1337" t="s">
        <v>167</v>
      </c>
      <c r="X1337">
        <v>1</v>
      </c>
      <c r="Y1337">
        <v>0</v>
      </c>
      <c r="Z1337">
        <v>0</v>
      </c>
      <c r="AA1337">
        <v>1</v>
      </c>
      <c r="AB1337">
        <v>0</v>
      </c>
      <c r="AC1337">
        <v>0</v>
      </c>
      <c r="AD1337">
        <v>0</v>
      </c>
      <c r="AE1337">
        <v>0</v>
      </c>
    </row>
    <row r="1338" spans="1:31" x14ac:dyDescent="0.3">
      <c r="A1338" t="s">
        <v>306</v>
      </c>
      <c r="B1338" t="s">
        <v>3413</v>
      </c>
      <c r="C1338" t="s">
        <v>262</v>
      </c>
      <c r="D1338" t="s">
        <v>3414</v>
      </c>
      <c r="E1338" t="s">
        <v>13443</v>
      </c>
      <c r="F1338" t="s">
        <v>1700</v>
      </c>
      <c r="G1338" t="s">
        <v>9443</v>
      </c>
      <c r="I1338" t="s">
        <v>265</v>
      </c>
      <c r="J1338" t="s">
        <v>266</v>
      </c>
      <c r="K1338" t="s">
        <v>3415</v>
      </c>
      <c r="L1338" t="s">
        <v>3416</v>
      </c>
      <c r="M1338" t="s">
        <v>307</v>
      </c>
      <c r="N1338" t="s">
        <v>306</v>
      </c>
      <c r="O1338">
        <v>2</v>
      </c>
      <c r="P1338" t="s">
        <v>288</v>
      </c>
      <c r="Q1338">
        <v>0.48</v>
      </c>
      <c r="S1338">
        <v>2</v>
      </c>
      <c r="T1338" s="108">
        <v>0.96</v>
      </c>
      <c r="U1338">
        <v>1</v>
      </c>
      <c r="V1338" t="s">
        <v>270</v>
      </c>
      <c r="W1338" t="s">
        <v>167</v>
      </c>
      <c r="X1338">
        <v>2</v>
      </c>
      <c r="Y1338">
        <v>0</v>
      </c>
      <c r="Z1338">
        <v>0</v>
      </c>
      <c r="AA1338">
        <v>2</v>
      </c>
      <c r="AB1338">
        <v>0</v>
      </c>
      <c r="AC1338">
        <v>0</v>
      </c>
      <c r="AD1338">
        <v>0</v>
      </c>
      <c r="AE1338">
        <v>0</v>
      </c>
    </row>
    <row r="1339" spans="1:31" x14ac:dyDescent="0.3">
      <c r="A1339" t="s">
        <v>306</v>
      </c>
      <c r="B1339" t="s">
        <v>3413</v>
      </c>
      <c r="C1339" t="s">
        <v>262</v>
      </c>
      <c r="D1339" t="s">
        <v>3414</v>
      </c>
      <c r="E1339" t="s">
        <v>13443</v>
      </c>
      <c r="F1339" t="s">
        <v>1700</v>
      </c>
      <c r="G1339" t="s">
        <v>9443</v>
      </c>
      <c r="I1339" t="s">
        <v>265</v>
      </c>
      <c r="J1339" t="s">
        <v>266</v>
      </c>
      <c r="K1339" t="s">
        <v>3415</v>
      </c>
      <c r="L1339" t="s">
        <v>3416</v>
      </c>
      <c r="M1339" t="s">
        <v>307</v>
      </c>
      <c r="N1339" t="s">
        <v>306</v>
      </c>
      <c r="O1339">
        <v>17</v>
      </c>
      <c r="P1339" t="s">
        <v>273</v>
      </c>
      <c r="Q1339">
        <v>0.48</v>
      </c>
      <c r="S1339">
        <v>1</v>
      </c>
      <c r="T1339" s="108">
        <v>0.48</v>
      </c>
      <c r="U1339">
        <v>1</v>
      </c>
      <c r="V1339" t="s">
        <v>270</v>
      </c>
      <c r="W1339" t="s">
        <v>167</v>
      </c>
      <c r="X1339">
        <v>1</v>
      </c>
      <c r="Y1339">
        <v>0</v>
      </c>
      <c r="Z1339">
        <v>0</v>
      </c>
      <c r="AA1339">
        <v>1</v>
      </c>
      <c r="AB1339">
        <v>0</v>
      </c>
      <c r="AC1339">
        <v>0</v>
      </c>
      <c r="AD1339">
        <v>0</v>
      </c>
      <c r="AE1339">
        <v>0</v>
      </c>
    </row>
    <row r="1340" spans="1:31" x14ac:dyDescent="0.3">
      <c r="A1340" t="s">
        <v>306</v>
      </c>
      <c r="B1340" t="s">
        <v>3443</v>
      </c>
      <c r="C1340" t="s">
        <v>262</v>
      </c>
      <c r="D1340" t="s">
        <v>3444</v>
      </c>
      <c r="E1340" t="s">
        <v>13444</v>
      </c>
      <c r="F1340" t="s">
        <v>3441</v>
      </c>
      <c r="G1340" t="s">
        <v>9443</v>
      </c>
      <c r="I1340" t="s">
        <v>265</v>
      </c>
      <c r="J1340" t="s">
        <v>266</v>
      </c>
      <c r="K1340" t="s">
        <v>3445</v>
      </c>
      <c r="L1340" t="s">
        <v>17932</v>
      </c>
      <c r="M1340" t="s">
        <v>305</v>
      </c>
      <c r="N1340" t="s">
        <v>306</v>
      </c>
      <c r="O1340">
        <v>1</v>
      </c>
      <c r="P1340" t="s">
        <v>266</v>
      </c>
      <c r="Q1340">
        <v>0.48</v>
      </c>
      <c r="S1340">
        <v>1</v>
      </c>
      <c r="T1340" s="108">
        <v>0.48</v>
      </c>
      <c r="U1340">
        <v>1</v>
      </c>
      <c r="V1340" t="s">
        <v>270</v>
      </c>
      <c r="W1340" t="s">
        <v>167</v>
      </c>
      <c r="X1340">
        <v>1</v>
      </c>
      <c r="Y1340">
        <v>0</v>
      </c>
      <c r="Z1340">
        <v>0</v>
      </c>
      <c r="AA1340">
        <v>1</v>
      </c>
      <c r="AB1340">
        <v>0</v>
      </c>
      <c r="AC1340">
        <v>0</v>
      </c>
      <c r="AD1340">
        <v>0</v>
      </c>
      <c r="AE1340">
        <v>0</v>
      </c>
    </row>
    <row r="1341" spans="1:31" x14ac:dyDescent="0.3">
      <c r="A1341" t="s">
        <v>306</v>
      </c>
      <c r="B1341" t="s">
        <v>3443</v>
      </c>
      <c r="C1341" t="s">
        <v>262</v>
      </c>
      <c r="D1341" t="s">
        <v>3444</v>
      </c>
      <c r="E1341" t="s">
        <v>13444</v>
      </c>
      <c r="F1341" t="s">
        <v>3441</v>
      </c>
      <c r="G1341" t="s">
        <v>9443</v>
      </c>
      <c r="I1341" t="s">
        <v>265</v>
      </c>
      <c r="J1341" t="s">
        <v>266</v>
      </c>
      <c r="K1341" t="s">
        <v>3445</v>
      </c>
      <c r="L1341" t="s">
        <v>17932</v>
      </c>
      <c r="M1341" t="s">
        <v>307</v>
      </c>
      <c r="N1341" t="s">
        <v>306</v>
      </c>
      <c r="O1341">
        <v>2</v>
      </c>
      <c r="P1341" t="s">
        <v>288</v>
      </c>
      <c r="Q1341">
        <v>0.48</v>
      </c>
      <c r="S1341">
        <v>1</v>
      </c>
      <c r="T1341" s="108">
        <v>0.48</v>
      </c>
      <c r="U1341">
        <v>1</v>
      </c>
      <c r="V1341" t="s">
        <v>270</v>
      </c>
      <c r="W1341" t="s">
        <v>167</v>
      </c>
      <c r="X1341">
        <v>1</v>
      </c>
      <c r="Y1341">
        <v>0</v>
      </c>
      <c r="Z1341">
        <v>0</v>
      </c>
      <c r="AA1341">
        <v>1</v>
      </c>
      <c r="AB1341">
        <v>0</v>
      </c>
      <c r="AC1341">
        <v>0</v>
      </c>
      <c r="AD1341">
        <v>0</v>
      </c>
      <c r="AE1341">
        <v>0</v>
      </c>
    </row>
    <row r="1342" spans="1:31" x14ac:dyDescent="0.3">
      <c r="A1342" t="s">
        <v>306</v>
      </c>
      <c r="B1342" t="s">
        <v>5258</v>
      </c>
      <c r="C1342" t="s">
        <v>262</v>
      </c>
      <c r="D1342" t="s">
        <v>5259</v>
      </c>
      <c r="E1342" t="s">
        <v>12895</v>
      </c>
      <c r="F1342" t="s">
        <v>533</v>
      </c>
      <c r="G1342" t="s">
        <v>427</v>
      </c>
      <c r="I1342" t="s">
        <v>265</v>
      </c>
      <c r="J1342" t="s">
        <v>266</v>
      </c>
      <c r="K1342" t="s">
        <v>2357</v>
      </c>
      <c r="L1342" t="s">
        <v>5260</v>
      </c>
      <c r="M1342" t="s">
        <v>305</v>
      </c>
      <c r="N1342" t="s">
        <v>306</v>
      </c>
      <c r="O1342">
        <v>1</v>
      </c>
      <c r="P1342" t="s">
        <v>282</v>
      </c>
      <c r="Q1342">
        <v>3</v>
      </c>
      <c r="S1342">
        <v>1</v>
      </c>
      <c r="T1342" s="108">
        <v>3</v>
      </c>
      <c r="U1342">
        <v>1</v>
      </c>
      <c r="V1342" t="s">
        <v>270</v>
      </c>
      <c r="W1342" t="s">
        <v>167</v>
      </c>
      <c r="X1342">
        <v>1</v>
      </c>
      <c r="Y1342">
        <v>0</v>
      </c>
      <c r="Z1342">
        <v>0</v>
      </c>
      <c r="AA1342">
        <v>0</v>
      </c>
      <c r="AB1342">
        <v>0</v>
      </c>
      <c r="AC1342">
        <v>1</v>
      </c>
      <c r="AD1342">
        <v>0</v>
      </c>
      <c r="AE1342">
        <v>0</v>
      </c>
    </row>
    <row r="1343" spans="1:31" x14ac:dyDescent="0.3">
      <c r="A1343" t="s">
        <v>16721</v>
      </c>
      <c r="B1343" t="s">
        <v>27130</v>
      </c>
      <c r="C1343" t="s">
        <v>274</v>
      </c>
      <c r="D1343" t="s">
        <v>27131</v>
      </c>
      <c r="E1343" t="s">
        <v>27132</v>
      </c>
      <c r="F1343" t="s">
        <v>27133</v>
      </c>
      <c r="G1343" t="s">
        <v>9398</v>
      </c>
      <c r="I1343" t="s">
        <v>297</v>
      </c>
      <c r="J1343" t="s">
        <v>266</v>
      </c>
      <c r="K1343" t="s">
        <v>27134</v>
      </c>
      <c r="L1343" t="s">
        <v>17825</v>
      </c>
      <c r="M1343" t="s">
        <v>3521</v>
      </c>
      <c r="N1343" t="s">
        <v>16721</v>
      </c>
      <c r="O1343">
        <v>20</v>
      </c>
      <c r="P1343" t="s">
        <v>3206</v>
      </c>
      <c r="Q1343">
        <v>30</v>
      </c>
      <c r="S1343">
        <v>0</v>
      </c>
      <c r="T1343" s="108">
        <v>0</v>
      </c>
      <c r="U1343">
        <v>0</v>
      </c>
      <c r="W1343" t="s">
        <v>171</v>
      </c>
      <c r="X1343">
        <v>1</v>
      </c>
      <c r="Y1343">
        <v>0</v>
      </c>
      <c r="Z1343">
        <v>0</v>
      </c>
      <c r="AA1343">
        <v>0</v>
      </c>
      <c r="AB1343">
        <v>0</v>
      </c>
      <c r="AC1343">
        <v>0</v>
      </c>
      <c r="AD1343">
        <v>0</v>
      </c>
      <c r="AE1343">
        <v>0</v>
      </c>
    </row>
    <row r="1344" spans="1:31" x14ac:dyDescent="0.3">
      <c r="A1344" t="s">
        <v>306</v>
      </c>
      <c r="B1344" t="s">
        <v>4203</v>
      </c>
      <c r="C1344" t="s">
        <v>525</v>
      </c>
      <c r="D1344" t="s">
        <v>4204</v>
      </c>
      <c r="E1344" t="s">
        <v>13453</v>
      </c>
      <c r="F1344" t="s">
        <v>2895</v>
      </c>
      <c r="G1344" t="s">
        <v>9450</v>
      </c>
      <c r="I1344" t="s">
        <v>265</v>
      </c>
      <c r="J1344" t="s">
        <v>266</v>
      </c>
      <c r="K1344" t="s">
        <v>4205</v>
      </c>
      <c r="L1344" t="s">
        <v>17705</v>
      </c>
      <c r="M1344" t="s">
        <v>305</v>
      </c>
      <c r="N1344" t="s">
        <v>306</v>
      </c>
      <c r="O1344">
        <v>1</v>
      </c>
      <c r="P1344" t="s">
        <v>282</v>
      </c>
      <c r="Q1344">
        <v>2</v>
      </c>
      <c r="S1344">
        <v>1</v>
      </c>
      <c r="T1344" s="108">
        <v>2</v>
      </c>
      <c r="U1344">
        <v>1</v>
      </c>
      <c r="V1344" t="s">
        <v>270</v>
      </c>
      <c r="W1344" t="s">
        <v>167</v>
      </c>
      <c r="X1344">
        <v>1</v>
      </c>
      <c r="Y1344">
        <v>0</v>
      </c>
      <c r="Z1344">
        <v>1</v>
      </c>
      <c r="AA1344">
        <v>0</v>
      </c>
      <c r="AB1344">
        <v>0</v>
      </c>
      <c r="AC1344">
        <v>0</v>
      </c>
      <c r="AD1344">
        <v>0</v>
      </c>
      <c r="AE1344">
        <v>0</v>
      </c>
    </row>
    <row r="1345" spans="1:31" x14ac:dyDescent="0.3">
      <c r="A1345" t="s">
        <v>306</v>
      </c>
      <c r="B1345" t="s">
        <v>4203</v>
      </c>
      <c r="C1345" t="s">
        <v>525</v>
      </c>
      <c r="D1345" t="s">
        <v>4204</v>
      </c>
      <c r="E1345" t="s">
        <v>13453</v>
      </c>
      <c r="F1345" t="s">
        <v>2895</v>
      </c>
      <c r="G1345" t="s">
        <v>9450</v>
      </c>
      <c r="I1345" t="s">
        <v>265</v>
      </c>
      <c r="J1345" t="s">
        <v>266</v>
      </c>
      <c r="K1345" t="s">
        <v>4205</v>
      </c>
      <c r="L1345" t="s">
        <v>17705</v>
      </c>
      <c r="M1345" t="s">
        <v>305</v>
      </c>
      <c r="N1345" t="s">
        <v>306</v>
      </c>
      <c r="O1345">
        <v>1</v>
      </c>
      <c r="P1345" t="s">
        <v>282</v>
      </c>
      <c r="Q1345">
        <v>2</v>
      </c>
      <c r="S1345">
        <v>1</v>
      </c>
      <c r="T1345" s="108">
        <v>2</v>
      </c>
      <c r="U1345">
        <v>1</v>
      </c>
      <c r="V1345" t="s">
        <v>270</v>
      </c>
      <c r="W1345" t="s">
        <v>167</v>
      </c>
      <c r="X1345">
        <v>1</v>
      </c>
      <c r="Y1345">
        <v>0</v>
      </c>
      <c r="Z1345">
        <v>1</v>
      </c>
      <c r="AA1345">
        <v>0</v>
      </c>
      <c r="AB1345">
        <v>0</v>
      </c>
      <c r="AC1345">
        <v>0</v>
      </c>
      <c r="AD1345">
        <v>0</v>
      </c>
      <c r="AE1345">
        <v>0</v>
      </c>
    </row>
    <row r="1346" spans="1:31" x14ac:dyDescent="0.3">
      <c r="A1346" t="s">
        <v>306</v>
      </c>
      <c r="B1346" t="s">
        <v>4203</v>
      </c>
      <c r="C1346" t="s">
        <v>525</v>
      </c>
      <c r="D1346" t="s">
        <v>4204</v>
      </c>
      <c r="E1346" t="s">
        <v>13453</v>
      </c>
      <c r="F1346" t="s">
        <v>2895</v>
      </c>
      <c r="G1346" t="s">
        <v>9450</v>
      </c>
      <c r="I1346" t="s">
        <v>265</v>
      </c>
      <c r="J1346" t="s">
        <v>266</v>
      </c>
      <c r="K1346" t="s">
        <v>4205</v>
      </c>
      <c r="L1346" t="s">
        <v>17705</v>
      </c>
      <c r="M1346" t="s">
        <v>307</v>
      </c>
      <c r="N1346" t="s">
        <v>306</v>
      </c>
      <c r="O1346">
        <v>2</v>
      </c>
      <c r="P1346" t="s">
        <v>288</v>
      </c>
      <c r="Q1346">
        <v>0.32</v>
      </c>
      <c r="S1346">
        <v>1</v>
      </c>
      <c r="T1346" s="108">
        <v>0.32</v>
      </c>
      <c r="U1346">
        <v>1</v>
      </c>
      <c r="V1346" t="s">
        <v>270</v>
      </c>
      <c r="W1346" t="s">
        <v>167</v>
      </c>
      <c r="X1346">
        <v>1</v>
      </c>
      <c r="Y1346">
        <v>0</v>
      </c>
      <c r="Z1346">
        <v>0</v>
      </c>
      <c r="AA1346">
        <v>0</v>
      </c>
      <c r="AB1346">
        <v>0</v>
      </c>
      <c r="AC1346">
        <v>1</v>
      </c>
      <c r="AD1346">
        <v>0</v>
      </c>
      <c r="AE1346">
        <v>0</v>
      </c>
    </row>
    <row r="1347" spans="1:31" x14ac:dyDescent="0.3">
      <c r="A1347" t="s">
        <v>306</v>
      </c>
      <c r="B1347" t="s">
        <v>4203</v>
      </c>
      <c r="C1347" t="s">
        <v>525</v>
      </c>
      <c r="D1347" t="s">
        <v>4204</v>
      </c>
      <c r="E1347" t="s">
        <v>13453</v>
      </c>
      <c r="F1347" t="s">
        <v>2895</v>
      </c>
      <c r="G1347" t="s">
        <v>9450</v>
      </c>
      <c r="I1347" t="s">
        <v>265</v>
      </c>
      <c r="J1347" t="s">
        <v>266</v>
      </c>
      <c r="K1347" t="s">
        <v>4205</v>
      </c>
      <c r="L1347" t="s">
        <v>17705</v>
      </c>
      <c r="M1347" t="s">
        <v>307</v>
      </c>
      <c r="N1347" t="s">
        <v>306</v>
      </c>
      <c r="O1347">
        <v>27</v>
      </c>
      <c r="P1347" t="s">
        <v>273</v>
      </c>
      <c r="Q1347">
        <v>0.48</v>
      </c>
      <c r="S1347">
        <v>2</v>
      </c>
      <c r="T1347" s="108">
        <v>0.96</v>
      </c>
      <c r="U1347">
        <v>1</v>
      </c>
      <c r="V1347" t="s">
        <v>270</v>
      </c>
      <c r="W1347" t="s">
        <v>167</v>
      </c>
      <c r="X1347">
        <v>2</v>
      </c>
      <c r="Y1347">
        <v>0</v>
      </c>
      <c r="Z1347">
        <v>0</v>
      </c>
      <c r="AA1347">
        <v>0</v>
      </c>
      <c r="AB1347">
        <v>0</v>
      </c>
      <c r="AC1347">
        <v>2</v>
      </c>
      <c r="AD1347">
        <v>0</v>
      </c>
      <c r="AE1347">
        <v>0</v>
      </c>
    </row>
    <row r="1348" spans="1:31" x14ac:dyDescent="0.3">
      <c r="A1348" t="s">
        <v>306</v>
      </c>
      <c r="B1348" t="s">
        <v>3268</v>
      </c>
      <c r="C1348" t="s">
        <v>262</v>
      </c>
      <c r="D1348" t="s">
        <v>3269</v>
      </c>
      <c r="E1348" t="s">
        <v>12279</v>
      </c>
      <c r="F1348" t="s">
        <v>3267</v>
      </c>
      <c r="G1348" t="s">
        <v>3270</v>
      </c>
      <c r="I1348" t="s">
        <v>461</v>
      </c>
      <c r="J1348" t="s">
        <v>266</v>
      </c>
      <c r="K1348" t="s">
        <v>3271</v>
      </c>
      <c r="L1348" t="s">
        <v>3272</v>
      </c>
      <c r="M1348" t="s">
        <v>305</v>
      </c>
      <c r="N1348" t="s">
        <v>306</v>
      </c>
      <c r="O1348">
        <v>1</v>
      </c>
      <c r="P1348" t="s">
        <v>266</v>
      </c>
      <c r="Q1348">
        <v>0.48</v>
      </c>
      <c r="S1348">
        <v>3</v>
      </c>
      <c r="T1348" s="108">
        <v>1.44</v>
      </c>
      <c r="U1348">
        <v>1</v>
      </c>
      <c r="V1348" t="s">
        <v>270</v>
      </c>
      <c r="W1348" t="s">
        <v>167</v>
      </c>
      <c r="X1348">
        <v>3</v>
      </c>
      <c r="Y1348">
        <v>3</v>
      </c>
      <c r="Z1348">
        <v>0</v>
      </c>
      <c r="AA1348">
        <v>0</v>
      </c>
      <c r="AB1348">
        <v>0</v>
      </c>
      <c r="AC1348">
        <v>0</v>
      </c>
      <c r="AD1348">
        <v>0</v>
      </c>
      <c r="AE1348">
        <v>0</v>
      </c>
    </row>
    <row r="1349" spans="1:31" x14ac:dyDescent="0.3">
      <c r="A1349" t="s">
        <v>306</v>
      </c>
      <c r="B1349" t="s">
        <v>3268</v>
      </c>
      <c r="C1349" t="s">
        <v>262</v>
      </c>
      <c r="D1349" t="s">
        <v>3269</v>
      </c>
      <c r="E1349" t="s">
        <v>12279</v>
      </c>
      <c r="F1349" t="s">
        <v>3267</v>
      </c>
      <c r="G1349" t="s">
        <v>3270</v>
      </c>
      <c r="I1349" t="s">
        <v>461</v>
      </c>
      <c r="J1349" t="s">
        <v>266</v>
      </c>
      <c r="K1349" t="s">
        <v>3271</v>
      </c>
      <c r="L1349" t="s">
        <v>3272</v>
      </c>
      <c r="M1349" t="s">
        <v>307</v>
      </c>
      <c r="N1349" t="s">
        <v>306</v>
      </c>
      <c r="O1349">
        <v>2</v>
      </c>
      <c r="P1349" t="s">
        <v>272</v>
      </c>
      <c r="Q1349">
        <v>2</v>
      </c>
      <c r="S1349">
        <v>1</v>
      </c>
      <c r="T1349" s="108">
        <v>2</v>
      </c>
      <c r="U1349">
        <v>1</v>
      </c>
      <c r="V1349" t="s">
        <v>270</v>
      </c>
      <c r="W1349" t="s">
        <v>167</v>
      </c>
      <c r="X1349">
        <v>1</v>
      </c>
      <c r="Y1349">
        <v>0</v>
      </c>
      <c r="Z1349">
        <v>0</v>
      </c>
      <c r="AA1349">
        <v>1</v>
      </c>
      <c r="AB1349">
        <v>0</v>
      </c>
      <c r="AC1349">
        <v>0</v>
      </c>
      <c r="AD1349">
        <v>0</v>
      </c>
      <c r="AE1349">
        <v>0</v>
      </c>
    </row>
    <row r="1350" spans="1:31" x14ac:dyDescent="0.3">
      <c r="A1350" t="s">
        <v>306</v>
      </c>
      <c r="B1350" t="s">
        <v>3268</v>
      </c>
      <c r="C1350" t="s">
        <v>262</v>
      </c>
      <c r="D1350" t="s">
        <v>3269</v>
      </c>
      <c r="E1350" t="s">
        <v>12279</v>
      </c>
      <c r="F1350" t="s">
        <v>3267</v>
      </c>
      <c r="G1350" t="s">
        <v>3270</v>
      </c>
      <c r="I1350" t="s">
        <v>461</v>
      </c>
      <c r="J1350" t="s">
        <v>266</v>
      </c>
      <c r="K1350" t="s">
        <v>3271</v>
      </c>
      <c r="L1350" t="s">
        <v>3272</v>
      </c>
      <c r="M1350" t="s">
        <v>307</v>
      </c>
      <c r="N1350" t="s">
        <v>306</v>
      </c>
      <c r="O1350">
        <v>17</v>
      </c>
      <c r="P1350" t="s">
        <v>273</v>
      </c>
      <c r="Q1350">
        <v>0.48</v>
      </c>
      <c r="S1350">
        <v>1</v>
      </c>
      <c r="T1350" s="108">
        <v>0.48</v>
      </c>
      <c r="U1350">
        <v>1</v>
      </c>
      <c r="V1350" t="s">
        <v>270</v>
      </c>
      <c r="W1350" t="s">
        <v>167</v>
      </c>
      <c r="X1350">
        <v>1</v>
      </c>
      <c r="Y1350">
        <v>1</v>
      </c>
      <c r="Z1350">
        <v>0</v>
      </c>
      <c r="AA1350">
        <v>0</v>
      </c>
      <c r="AB1350">
        <v>0</v>
      </c>
      <c r="AC1350">
        <v>0</v>
      </c>
      <c r="AD1350">
        <v>0</v>
      </c>
      <c r="AE1350">
        <v>0</v>
      </c>
    </row>
    <row r="1351" spans="1:31" x14ac:dyDescent="0.3">
      <c r="A1351" t="s">
        <v>306</v>
      </c>
      <c r="B1351" t="s">
        <v>2327</v>
      </c>
      <c r="C1351" t="s">
        <v>262</v>
      </c>
      <c r="D1351" t="s">
        <v>142</v>
      </c>
      <c r="E1351" t="s">
        <v>12022</v>
      </c>
      <c r="F1351" t="s">
        <v>2328</v>
      </c>
      <c r="G1351" t="s">
        <v>2329</v>
      </c>
      <c r="I1351" t="s">
        <v>461</v>
      </c>
      <c r="J1351" t="s">
        <v>266</v>
      </c>
      <c r="K1351" t="s">
        <v>2330</v>
      </c>
      <c r="L1351" t="s">
        <v>17451</v>
      </c>
      <c r="M1351" t="s">
        <v>305</v>
      </c>
      <c r="N1351" t="s">
        <v>306</v>
      </c>
      <c r="O1351">
        <v>1</v>
      </c>
      <c r="P1351" t="s">
        <v>282</v>
      </c>
      <c r="Q1351">
        <v>4</v>
      </c>
      <c r="S1351">
        <v>2</v>
      </c>
      <c r="T1351" s="108">
        <v>8</v>
      </c>
      <c r="U1351">
        <v>1</v>
      </c>
      <c r="V1351" t="s">
        <v>270</v>
      </c>
      <c r="W1351" t="s">
        <v>167</v>
      </c>
      <c r="X1351">
        <v>1</v>
      </c>
      <c r="Y1351">
        <v>1</v>
      </c>
      <c r="Z1351">
        <v>0</v>
      </c>
      <c r="AA1351">
        <v>0</v>
      </c>
      <c r="AB1351">
        <v>0</v>
      </c>
      <c r="AC1351">
        <v>1</v>
      </c>
      <c r="AD1351">
        <v>0</v>
      </c>
      <c r="AE1351">
        <v>0</v>
      </c>
    </row>
    <row r="1352" spans="1:31" x14ac:dyDescent="0.3">
      <c r="A1352" t="s">
        <v>306</v>
      </c>
      <c r="B1352" t="s">
        <v>4515</v>
      </c>
      <c r="C1352" t="s">
        <v>262</v>
      </c>
      <c r="D1352" t="s">
        <v>4516</v>
      </c>
      <c r="E1352" t="s">
        <v>11972</v>
      </c>
      <c r="F1352" t="s">
        <v>4512</v>
      </c>
      <c r="G1352" t="s">
        <v>4513</v>
      </c>
      <c r="I1352" t="s">
        <v>461</v>
      </c>
      <c r="J1352" t="s">
        <v>266</v>
      </c>
      <c r="K1352" t="s">
        <v>4514</v>
      </c>
      <c r="L1352" t="s">
        <v>17451</v>
      </c>
      <c r="M1352" t="s">
        <v>307</v>
      </c>
      <c r="N1352" t="s">
        <v>306</v>
      </c>
      <c r="O1352">
        <v>2</v>
      </c>
      <c r="P1352" t="s">
        <v>272</v>
      </c>
      <c r="Q1352">
        <v>4</v>
      </c>
      <c r="S1352">
        <v>3</v>
      </c>
      <c r="T1352" s="108">
        <v>12</v>
      </c>
      <c r="U1352">
        <v>1</v>
      </c>
      <c r="V1352" t="s">
        <v>270</v>
      </c>
      <c r="W1352" t="s">
        <v>167</v>
      </c>
      <c r="X1352">
        <v>1</v>
      </c>
      <c r="Y1352">
        <v>1</v>
      </c>
      <c r="Z1352">
        <v>0</v>
      </c>
      <c r="AA1352">
        <v>1</v>
      </c>
      <c r="AB1352">
        <v>0</v>
      </c>
      <c r="AC1352">
        <v>1</v>
      </c>
      <c r="AD1352">
        <v>0</v>
      </c>
      <c r="AE1352">
        <v>0</v>
      </c>
    </row>
    <row r="1353" spans="1:31" x14ac:dyDescent="0.3">
      <c r="A1353" t="s">
        <v>306</v>
      </c>
      <c r="B1353" t="s">
        <v>4515</v>
      </c>
      <c r="C1353" t="s">
        <v>262</v>
      </c>
      <c r="D1353" t="s">
        <v>4516</v>
      </c>
      <c r="E1353" t="s">
        <v>11972</v>
      </c>
      <c r="F1353" t="s">
        <v>4512</v>
      </c>
      <c r="G1353" t="s">
        <v>4513</v>
      </c>
      <c r="I1353" t="s">
        <v>461</v>
      </c>
      <c r="J1353" t="s">
        <v>266</v>
      </c>
      <c r="K1353" t="s">
        <v>4514</v>
      </c>
      <c r="L1353" t="s">
        <v>17451</v>
      </c>
      <c r="M1353" t="s">
        <v>307</v>
      </c>
      <c r="N1353" t="s">
        <v>306</v>
      </c>
      <c r="O1353">
        <v>20</v>
      </c>
      <c r="P1353" t="s">
        <v>17796</v>
      </c>
      <c r="Q1353">
        <v>2</v>
      </c>
      <c r="S1353">
        <v>4</v>
      </c>
      <c r="T1353" s="108">
        <v>8</v>
      </c>
      <c r="U1353">
        <v>1</v>
      </c>
      <c r="V1353" t="s">
        <v>270</v>
      </c>
      <c r="W1353" t="s">
        <v>167</v>
      </c>
      <c r="X1353">
        <v>2</v>
      </c>
      <c r="Y1353">
        <v>0</v>
      </c>
      <c r="Z1353">
        <v>2</v>
      </c>
      <c r="AA1353">
        <v>0</v>
      </c>
      <c r="AB1353">
        <v>2</v>
      </c>
      <c r="AC1353">
        <v>0</v>
      </c>
      <c r="AD1353">
        <v>0</v>
      </c>
      <c r="AE1353">
        <v>0</v>
      </c>
    </row>
    <row r="1354" spans="1:31" x14ac:dyDescent="0.3">
      <c r="A1354" t="s">
        <v>306</v>
      </c>
      <c r="B1354" t="s">
        <v>4515</v>
      </c>
      <c r="C1354" t="s">
        <v>262</v>
      </c>
      <c r="D1354" t="s">
        <v>4516</v>
      </c>
      <c r="E1354" t="s">
        <v>11972</v>
      </c>
      <c r="F1354" t="s">
        <v>4512</v>
      </c>
      <c r="G1354" t="s">
        <v>4513</v>
      </c>
      <c r="I1354" t="s">
        <v>461</v>
      </c>
      <c r="J1354" t="s">
        <v>266</v>
      </c>
      <c r="K1354" t="s">
        <v>4514</v>
      </c>
      <c r="L1354" t="s">
        <v>17451</v>
      </c>
      <c r="M1354" t="s">
        <v>305</v>
      </c>
      <c r="N1354" t="s">
        <v>306</v>
      </c>
      <c r="O1354">
        <v>1</v>
      </c>
      <c r="P1354" t="s">
        <v>282</v>
      </c>
      <c r="Q1354">
        <v>4</v>
      </c>
      <c r="S1354">
        <v>1</v>
      </c>
      <c r="T1354" s="108">
        <v>4</v>
      </c>
      <c r="U1354">
        <v>1</v>
      </c>
      <c r="V1354" t="s">
        <v>270</v>
      </c>
      <c r="W1354" t="s">
        <v>167</v>
      </c>
      <c r="X1354">
        <v>1</v>
      </c>
      <c r="Y1354">
        <v>0</v>
      </c>
      <c r="Z1354">
        <v>0</v>
      </c>
      <c r="AA1354">
        <v>0</v>
      </c>
      <c r="AB1354">
        <v>0</v>
      </c>
      <c r="AC1354">
        <v>1</v>
      </c>
      <c r="AD1354">
        <v>0</v>
      </c>
      <c r="AE1354">
        <v>0</v>
      </c>
    </row>
    <row r="1355" spans="1:31" x14ac:dyDescent="0.3">
      <c r="A1355" t="s">
        <v>306</v>
      </c>
      <c r="B1355" t="s">
        <v>2333</v>
      </c>
      <c r="C1355" t="s">
        <v>262</v>
      </c>
      <c r="D1355" t="s">
        <v>143</v>
      </c>
      <c r="E1355" t="s">
        <v>12074</v>
      </c>
      <c r="F1355" t="s">
        <v>2331</v>
      </c>
      <c r="G1355" t="s">
        <v>2334</v>
      </c>
      <c r="I1355" t="s">
        <v>461</v>
      </c>
      <c r="J1355" t="s">
        <v>266</v>
      </c>
      <c r="K1355" t="s">
        <v>2332</v>
      </c>
      <c r="L1355" t="s">
        <v>2335</v>
      </c>
      <c r="M1355" t="s">
        <v>305</v>
      </c>
      <c r="N1355" t="s">
        <v>306</v>
      </c>
      <c r="O1355">
        <v>1</v>
      </c>
      <c r="P1355" t="s">
        <v>282</v>
      </c>
      <c r="Q1355">
        <v>3</v>
      </c>
      <c r="S1355">
        <v>3</v>
      </c>
      <c r="T1355" s="108">
        <v>9</v>
      </c>
      <c r="U1355">
        <v>1</v>
      </c>
      <c r="V1355" t="s">
        <v>270</v>
      </c>
      <c r="W1355" t="s">
        <v>167</v>
      </c>
      <c r="X1355">
        <v>1</v>
      </c>
      <c r="Y1355">
        <v>1</v>
      </c>
      <c r="Z1355">
        <v>0</v>
      </c>
      <c r="AA1355">
        <v>1</v>
      </c>
      <c r="AB1355">
        <v>0</v>
      </c>
      <c r="AC1355">
        <v>1</v>
      </c>
      <c r="AD1355">
        <v>0</v>
      </c>
      <c r="AE1355">
        <v>0</v>
      </c>
    </row>
    <row r="1356" spans="1:31" x14ac:dyDescent="0.3">
      <c r="A1356" t="s">
        <v>306</v>
      </c>
      <c r="B1356" t="s">
        <v>4607</v>
      </c>
      <c r="C1356" t="s">
        <v>262</v>
      </c>
      <c r="D1356" t="s">
        <v>4608</v>
      </c>
      <c r="E1356" t="s">
        <v>13209</v>
      </c>
      <c r="F1356" t="s">
        <v>4609</v>
      </c>
      <c r="G1356" t="s">
        <v>3604</v>
      </c>
      <c r="I1356" t="s">
        <v>265</v>
      </c>
      <c r="J1356" t="s">
        <v>266</v>
      </c>
      <c r="K1356" t="s">
        <v>4610</v>
      </c>
      <c r="L1356" t="s">
        <v>15843</v>
      </c>
      <c r="M1356" t="s">
        <v>305</v>
      </c>
      <c r="N1356" t="s">
        <v>306</v>
      </c>
      <c r="O1356">
        <v>1</v>
      </c>
      <c r="P1356" t="s">
        <v>282</v>
      </c>
      <c r="Q1356">
        <v>2</v>
      </c>
      <c r="S1356">
        <v>1</v>
      </c>
      <c r="T1356" s="108">
        <v>2</v>
      </c>
      <c r="U1356">
        <v>1</v>
      </c>
      <c r="V1356" t="s">
        <v>270</v>
      </c>
      <c r="W1356" t="s">
        <v>167</v>
      </c>
      <c r="X1356">
        <v>1</v>
      </c>
      <c r="Y1356">
        <v>0</v>
      </c>
      <c r="Z1356">
        <v>0</v>
      </c>
      <c r="AA1356">
        <v>0</v>
      </c>
      <c r="AB1356">
        <v>1</v>
      </c>
      <c r="AC1356">
        <v>0</v>
      </c>
      <c r="AD1356">
        <v>0</v>
      </c>
      <c r="AE1356">
        <v>0</v>
      </c>
    </row>
    <row r="1357" spans="1:31" x14ac:dyDescent="0.3">
      <c r="A1357" t="s">
        <v>306</v>
      </c>
      <c r="B1357" t="s">
        <v>4607</v>
      </c>
      <c r="C1357" t="s">
        <v>262</v>
      </c>
      <c r="D1357" t="s">
        <v>4608</v>
      </c>
      <c r="E1357" t="s">
        <v>13209</v>
      </c>
      <c r="F1357" t="s">
        <v>4609</v>
      </c>
      <c r="G1357" t="s">
        <v>3604</v>
      </c>
      <c r="I1357" t="s">
        <v>265</v>
      </c>
      <c r="J1357" t="s">
        <v>266</v>
      </c>
      <c r="K1357" t="s">
        <v>4610</v>
      </c>
      <c r="L1357" t="s">
        <v>15843</v>
      </c>
      <c r="M1357" t="s">
        <v>307</v>
      </c>
      <c r="N1357" t="s">
        <v>306</v>
      </c>
      <c r="O1357">
        <v>2</v>
      </c>
      <c r="P1357" t="s">
        <v>288</v>
      </c>
      <c r="Q1357">
        <v>0.48</v>
      </c>
      <c r="S1357">
        <v>3</v>
      </c>
      <c r="T1357" s="108">
        <v>1.44</v>
      </c>
      <c r="U1357">
        <v>1</v>
      </c>
      <c r="V1357" t="s">
        <v>270</v>
      </c>
      <c r="W1357" t="s">
        <v>167</v>
      </c>
      <c r="X1357">
        <v>3</v>
      </c>
      <c r="Y1357">
        <v>3</v>
      </c>
      <c r="Z1357">
        <v>0</v>
      </c>
      <c r="AA1357">
        <v>0</v>
      </c>
      <c r="AB1357">
        <v>0</v>
      </c>
      <c r="AC1357">
        <v>0</v>
      </c>
      <c r="AD1357">
        <v>0</v>
      </c>
      <c r="AE1357">
        <v>0</v>
      </c>
    </row>
    <row r="1358" spans="1:31" x14ac:dyDescent="0.3">
      <c r="A1358" t="s">
        <v>306</v>
      </c>
      <c r="B1358" t="s">
        <v>4607</v>
      </c>
      <c r="C1358" t="s">
        <v>262</v>
      </c>
      <c r="D1358" t="s">
        <v>4608</v>
      </c>
      <c r="E1358" t="s">
        <v>13209</v>
      </c>
      <c r="F1358" t="s">
        <v>4609</v>
      </c>
      <c r="G1358" t="s">
        <v>3604</v>
      </c>
      <c r="I1358" t="s">
        <v>265</v>
      </c>
      <c r="J1358" t="s">
        <v>266</v>
      </c>
      <c r="K1358" t="s">
        <v>4610</v>
      </c>
      <c r="L1358" t="s">
        <v>15843</v>
      </c>
      <c r="M1358" t="s">
        <v>307</v>
      </c>
      <c r="N1358" t="s">
        <v>306</v>
      </c>
      <c r="O1358">
        <v>27</v>
      </c>
      <c r="P1358" t="s">
        <v>273</v>
      </c>
      <c r="Q1358">
        <v>0.48</v>
      </c>
      <c r="S1358">
        <v>2</v>
      </c>
      <c r="T1358" s="108">
        <v>0.96</v>
      </c>
      <c r="U1358">
        <v>1</v>
      </c>
      <c r="V1358" t="s">
        <v>270</v>
      </c>
      <c r="W1358" t="s">
        <v>167</v>
      </c>
      <c r="X1358">
        <v>2</v>
      </c>
      <c r="Y1358">
        <v>0</v>
      </c>
      <c r="Z1358">
        <v>0</v>
      </c>
      <c r="AA1358">
        <v>0</v>
      </c>
      <c r="AB1358">
        <v>0</v>
      </c>
      <c r="AC1358">
        <v>2</v>
      </c>
      <c r="AD1358">
        <v>0</v>
      </c>
      <c r="AE1358">
        <v>0</v>
      </c>
    </row>
    <row r="1359" spans="1:31" x14ac:dyDescent="0.3">
      <c r="A1359" t="s">
        <v>306</v>
      </c>
      <c r="B1359" t="s">
        <v>6658</v>
      </c>
      <c r="C1359" t="s">
        <v>262</v>
      </c>
      <c r="D1359" t="s">
        <v>6659</v>
      </c>
      <c r="E1359" t="s">
        <v>16171</v>
      </c>
      <c r="F1359" t="s">
        <v>340</v>
      </c>
      <c r="G1359" t="s">
        <v>707</v>
      </c>
      <c r="I1359" t="s">
        <v>265</v>
      </c>
      <c r="J1359" t="s">
        <v>266</v>
      </c>
      <c r="K1359" t="s">
        <v>6660</v>
      </c>
      <c r="L1359" t="s">
        <v>4445</v>
      </c>
      <c r="M1359" t="s">
        <v>305</v>
      </c>
      <c r="N1359" t="s">
        <v>306</v>
      </c>
      <c r="O1359">
        <v>10</v>
      </c>
      <c r="P1359" t="s">
        <v>282</v>
      </c>
      <c r="Q1359">
        <v>2</v>
      </c>
      <c r="S1359">
        <v>1</v>
      </c>
      <c r="T1359" s="108">
        <v>2</v>
      </c>
      <c r="U1359">
        <v>1</v>
      </c>
      <c r="V1359" t="s">
        <v>270</v>
      </c>
      <c r="W1359" t="s">
        <v>167</v>
      </c>
      <c r="X1359">
        <v>1</v>
      </c>
      <c r="Y1359">
        <v>0</v>
      </c>
      <c r="Z1359">
        <v>1</v>
      </c>
      <c r="AA1359">
        <v>0</v>
      </c>
      <c r="AB1359">
        <v>0</v>
      </c>
      <c r="AC1359">
        <v>0</v>
      </c>
      <c r="AD1359">
        <v>0</v>
      </c>
      <c r="AE1359">
        <v>0</v>
      </c>
    </row>
    <row r="1360" spans="1:31" x14ac:dyDescent="0.3">
      <c r="A1360" t="s">
        <v>306</v>
      </c>
      <c r="B1360" t="s">
        <v>6658</v>
      </c>
      <c r="C1360" t="s">
        <v>262</v>
      </c>
      <c r="D1360" t="s">
        <v>6659</v>
      </c>
      <c r="E1360" t="s">
        <v>16171</v>
      </c>
      <c r="F1360" t="s">
        <v>340</v>
      </c>
      <c r="G1360" t="s">
        <v>707</v>
      </c>
      <c r="I1360" t="s">
        <v>265</v>
      </c>
      <c r="J1360" t="s">
        <v>266</v>
      </c>
      <c r="K1360" t="s">
        <v>6660</v>
      </c>
      <c r="L1360" t="s">
        <v>4445</v>
      </c>
      <c r="M1360" t="s">
        <v>307</v>
      </c>
      <c r="N1360" t="s">
        <v>306</v>
      </c>
      <c r="O1360">
        <v>11</v>
      </c>
      <c r="P1360" t="s">
        <v>272</v>
      </c>
      <c r="Q1360">
        <v>5</v>
      </c>
      <c r="S1360">
        <v>1</v>
      </c>
      <c r="T1360" s="108">
        <v>5</v>
      </c>
      <c r="U1360">
        <v>1</v>
      </c>
      <c r="V1360" t="s">
        <v>270</v>
      </c>
      <c r="W1360" t="s">
        <v>167</v>
      </c>
      <c r="X1360">
        <v>1</v>
      </c>
      <c r="Y1360">
        <v>0</v>
      </c>
      <c r="Z1360">
        <v>0</v>
      </c>
      <c r="AA1360">
        <v>0</v>
      </c>
      <c r="AB1360">
        <v>1</v>
      </c>
      <c r="AC1360">
        <v>0</v>
      </c>
      <c r="AD1360">
        <v>0</v>
      </c>
      <c r="AE1360">
        <v>0</v>
      </c>
    </row>
    <row r="1361" spans="1:31" x14ac:dyDescent="0.3">
      <c r="A1361" t="s">
        <v>306</v>
      </c>
      <c r="B1361" t="s">
        <v>5174</v>
      </c>
      <c r="C1361" t="s">
        <v>262</v>
      </c>
      <c r="D1361" t="s">
        <v>5175</v>
      </c>
      <c r="E1361" t="s">
        <v>13525</v>
      </c>
      <c r="F1361" t="s">
        <v>5176</v>
      </c>
      <c r="G1361" t="s">
        <v>469</v>
      </c>
      <c r="I1361" t="s">
        <v>265</v>
      </c>
      <c r="J1361" t="s">
        <v>266</v>
      </c>
      <c r="K1361" t="s">
        <v>5177</v>
      </c>
      <c r="L1361" t="s">
        <v>5178</v>
      </c>
      <c r="M1361" t="s">
        <v>305</v>
      </c>
      <c r="N1361" t="s">
        <v>306</v>
      </c>
      <c r="O1361">
        <v>1</v>
      </c>
      <c r="P1361" t="s">
        <v>282</v>
      </c>
      <c r="Q1361">
        <v>2</v>
      </c>
      <c r="S1361">
        <v>1</v>
      </c>
      <c r="T1361" s="108">
        <v>2</v>
      </c>
      <c r="U1361">
        <v>1</v>
      </c>
      <c r="V1361" t="s">
        <v>270</v>
      </c>
      <c r="W1361" t="s">
        <v>167</v>
      </c>
      <c r="X1361">
        <v>1</v>
      </c>
      <c r="Y1361">
        <v>0</v>
      </c>
      <c r="Z1361">
        <v>1</v>
      </c>
      <c r="AA1361">
        <v>0</v>
      </c>
      <c r="AB1361">
        <v>0</v>
      </c>
      <c r="AC1361">
        <v>0</v>
      </c>
      <c r="AD1361">
        <v>0</v>
      </c>
      <c r="AE1361">
        <v>0</v>
      </c>
    </row>
    <row r="1362" spans="1:31" x14ac:dyDescent="0.3">
      <c r="A1362" t="s">
        <v>306</v>
      </c>
      <c r="B1362" t="s">
        <v>5174</v>
      </c>
      <c r="C1362" t="s">
        <v>262</v>
      </c>
      <c r="D1362" t="s">
        <v>5175</v>
      </c>
      <c r="E1362" t="s">
        <v>13525</v>
      </c>
      <c r="F1362" t="s">
        <v>5176</v>
      </c>
      <c r="G1362" t="s">
        <v>469</v>
      </c>
      <c r="I1362" t="s">
        <v>265</v>
      </c>
      <c r="J1362" t="s">
        <v>266</v>
      </c>
      <c r="K1362" t="s">
        <v>5177</v>
      </c>
      <c r="L1362" t="s">
        <v>5178</v>
      </c>
      <c r="M1362" t="s">
        <v>307</v>
      </c>
      <c r="N1362" t="s">
        <v>306</v>
      </c>
      <c r="O1362">
        <v>2</v>
      </c>
      <c r="P1362" t="s">
        <v>272</v>
      </c>
      <c r="Q1362">
        <v>2</v>
      </c>
      <c r="S1362">
        <v>1</v>
      </c>
      <c r="T1362" s="108">
        <v>2</v>
      </c>
      <c r="U1362">
        <v>1</v>
      </c>
      <c r="V1362" t="s">
        <v>270</v>
      </c>
      <c r="W1362" t="s">
        <v>167</v>
      </c>
      <c r="X1362">
        <v>1</v>
      </c>
      <c r="Y1362">
        <v>0</v>
      </c>
      <c r="Z1362">
        <v>0</v>
      </c>
      <c r="AA1362">
        <v>1</v>
      </c>
      <c r="AB1362">
        <v>0</v>
      </c>
      <c r="AC1362">
        <v>0</v>
      </c>
      <c r="AD1362">
        <v>0</v>
      </c>
      <c r="AE1362">
        <v>0</v>
      </c>
    </row>
    <row r="1363" spans="1:31" x14ac:dyDescent="0.3">
      <c r="A1363" t="s">
        <v>306</v>
      </c>
      <c r="B1363" t="s">
        <v>5174</v>
      </c>
      <c r="C1363" t="s">
        <v>262</v>
      </c>
      <c r="D1363" t="s">
        <v>5175</v>
      </c>
      <c r="E1363" t="s">
        <v>13525</v>
      </c>
      <c r="F1363" t="s">
        <v>5176</v>
      </c>
      <c r="G1363" t="s">
        <v>469</v>
      </c>
      <c r="I1363" t="s">
        <v>265</v>
      </c>
      <c r="J1363" t="s">
        <v>266</v>
      </c>
      <c r="K1363" t="s">
        <v>5177</v>
      </c>
      <c r="L1363" t="s">
        <v>5178</v>
      </c>
      <c r="M1363" t="s">
        <v>307</v>
      </c>
      <c r="N1363" t="s">
        <v>306</v>
      </c>
      <c r="O1363">
        <v>27</v>
      </c>
      <c r="P1363" t="s">
        <v>273</v>
      </c>
      <c r="Q1363">
        <v>0.48</v>
      </c>
      <c r="S1363">
        <v>5</v>
      </c>
      <c r="T1363" s="108">
        <v>2.4</v>
      </c>
      <c r="U1363">
        <v>1</v>
      </c>
      <c r="V1363" t="s">
        <v>270</v>
      </c>
      <c r="W1363" t="s">
        <v>167</v>
      </c>
      <c r="X1363">
        <v>5</v>
      </c>
      <c r="Y1363">
        <v>0</v>
      </c>
      <c r="Z1363">
        <v>0</v>
      </c>
      <c r="AA1363">
        <v>5</v>
      </c>
      <c r="AB1363">
        <v>0</v>
      </c>
      <c r="AC1363">
        <v>0</v>
      </c>
      <c r="AD1363">
        <v>0</v>
      </c>
      <c r="AE1363">
        <v>0</v>
      </c>
    </row>
    <row r="1364" spans="1:31" x14ac:dyDescent="0.3">
      <c r="A1364" t="s">
        <v>306</v>
      </c>
      <c r="B1364" t="s">
        <v>5261</v>
      </c>
      <c r="C1364" t="s">
        <v>262</v>
      </c>
      <c r="D1364" t="s">
        <v>5262</v>
      </c>
      <c r="E1364" t="s">
        <v>12895</v>
      </c>
      <c r="F1364" t="s">
        <v>533</v>
      </c>
      <c r="G1364" t="s">
        <v>427</v>
      </c>
      <c r="I1364" t="s">
        <v>265</v>
      </c>
      <c r="J1364" t="s">
        <v>266</v>
      </c>
      <c r="K1364" t="s">
        <v>2357</v>
      </c>
      <c r="L1364" t="s">
        <v>17607</v>
      </c>
      <c r="M1364" t="s">
        <v>305</v>
      </c>
      <c r="N1364" t="s">
        <v>306</v>
      </c>
      <c r="O1364">
        <v>1</v>
      </c>
      <c r="P1364" t="s">
        <v>282</v>
      </c>
      <c r="Q1364">
        <v>3</v>
      </c>
      <c r="S1364">
        <v>1</v>
      </c>
      <c r="T1364" s="108">
        <v>3</v>
      </c>
      <c r="U1364">
        <v>1</v>
      </c>
      <c r="V1364" t="s">
        <v>270</v>
      </c>
      <c r="W1364" t="s">
        <v>167</v>
      </c>
      <c r="X1364">
        <v>1</v>
      </c>
      <c r="Y1364">
        <v>0</v>
      </c>
      <c r="Z1364">
        <v>0</v>
      </c>
      <c r="AA1364">
        <v>0</v>
      </c>
      <c r="AB1364">
        <v>0</v>
      </c>
      <c r="AC1364">
        <v>1</v>
      </c>
      <c r="AD1364">
        <v>0</v>
      </c>
      <c r="AE1364">
        <v>0</v>
      </c>
    </row>
    <row r="1365" spans="1:31" x14ac:dyDescent="0.3">
      <c r="A1365" t="s">
        <v>306</v>
      </c>
      <c r="B1365" t="s">
        <v>5301</v>
      </c>
      <c r="C1365" t="s">
        <v>262</v>
      </c>
      <c r="D1365" t="s">
        <v>5302</v>
      </c>
      <c r="E1365" t="s">
        <v>12902</v>
      </c>
      <c r="F1365" t="s">
        <v>5303</v>
      </c>
      <c r="G1365" t="s">
        <v>427</v>
      </c>
      <c r="I1365" t="s">
        <v>265</v>
      </c>
      <c r="J1365" t="s">
        <v>266</v>
      </c>
      <c r="K1365" t="s">
        <v>5304</v>
      </c>
      <c r="L1365" t="s">
        <v>5305</v>
      </c>
      <c r="M1365" t="s">
        <v>305</v>
      </c>
      <c r="N1365" t="s">
        <v>306</v>
      </c>
      <c r="O1365">
        <v>1</v>
      </c>
      <c r="P1365" t="s">
        <v>282</v>
      </c>
      <c r="Q1365">
        <v>3</v>
      </c>
      <c r="S1365">
        <v>1</v>
      </c>
      <c r="T1365" s="108">
        <v>3</v>
      </c>
      <c r="U1365">
        <v>1</v>
      </c>
      <c r="V1365" t="s">
        <v>270</v>
      </c>
      <c r="W1365" t="s">
        <v>167</v>
      </c>
      <c r="X1365">
        <v>1</v>
      </c>
      <c r="Y1365">
        <v>0</v>
      </c>
      <c r="Z1365">
        <v>0</v>
      </c>
      <c r="AA1365">
        <v>0</v>
      </c>
      <c r="AB1365">
        <v>0</v>
      </c>
      <c r="AC1365">
        <v>1</v>
      </c>
      <c r="AD1365">
        <v>0</v>
      </c>
      <c r="AE1365">
        <v>0</v>
      </c>
    </row>
    <row r="1366" spans="1:31" x14ac:dyDescent="0.3">
      <c r="A1366" t="s">
        <v>306</v>
      </c>
      <c r="B1366" t="s">
        <v>5301</v>
      </c>
      <c r="C1366" t="s">
        <v>262</v>
      </c>
      <c r="D1366" t="s">
        <v>5302</v>
      </c>
      <c r="E1366" t="s">
        <v>12902</v>
      </c>
      <c r="F1366" t="s">
        <v>5303</v>
      </c>
      <c r="G1366" t="s">
        <v>427</v>
      </c>
      <c r="I1366" t="s">
        <v>265</v>
      </c>
      <c r="J1366" t="s">
        <v>266</v>
      </c>
      <c r="K1366" t="s">
        <v>5304</v>
      </c>
      <c r="L1366" t="s">
        <v>5305</v>
      </c>
      <c r="M1366" t="s">
        <v>307</v>
      </c>
      <c r="N1366" t="s">
        <v>306</v>
      </c>
      <c r="O1366">
        <v>2</v>
      </c>
      <c r="P1366" t="s">
        <v>272</v>
      </c>
      <c r="Q1366">
        <v>3</v>
      </c>
      <c r="S1366">
        <v>2</v>
      </c>
      <c r="T1366" s="108">
        <v>6</v>
      </c>
      <c r="U1366">
        <v>1</v>
      </c>
      <c r="V1366" t="s">
        <v>270</v>
      </c>
      <c r="W1366" t="s">
        <v>167</v>
      </c>
      <c r="X1366">
        <v>1</v>
      </c>
      <c r="Y1366">
        <v>1</v>
      </c>
      <c r="Z1366">
        <v>0</v>
      </c>
      <c r="AA1366">
        <v>1</v>
      </c>
      <c r="AB1366">
        <v>0</v>
      </c>
      <c r="AC1366">
        <v>0</v>
      </c>
      <c r="AD1366">
        <v>0</v>
      </c>
      <c r="AE1366">
        <v>0</v>
      </c>
    </row>
    <row r="1367" spans="1:31" x14ac:dyDescent="0.3">
      <c r="A1367" t="s">
        <v>306</v>
      </c>
      <c r="B1367" t="s">
        <v>5301</v>
      </c>
      <c r="C1367" t="s">
        <v>262</v>
      </c>
      <c r="D1367" t="s">
        <v>5302</v>
      </c>
      <c r="E1367" t="s">
        <v>12902</v>
      </c>
      <c r="F1367" t="s">
        <v>5303</v>
      </c>
      <c r="G1367" t="s">
        <v>427</v>
      </c>
      <c r="I1367" t="s">
        <v>265</v>
      </c>
      <c r="J1367" t="s">
        <v>266</v>
      </c>
      <c r="K1367" t="s">
        <v>5304</v>
      </c>
      <c r="L1367" t="s">
        <v>5305</v>
      </c>
      <c r="M1367" t="s">
        <v>307</v>
      </c>
      <c r="N1367" t="s">
        <v>306</v>
      </c>
      <c r="O1367">
        <v>20</v>
      </c>
      <c r="P1367" t="s">
        <v>425</v>
      </c>
      <c r="Q1367">
        <v>0.32</v>
      </c>
      <c r="S1367">
        <v>1</v>
      </c>
      <c r="T1367" s="108">
        <v>0.32</v>
      </c>
      <c r="U1367">
        <v>1</v>
      </c>
      <c r="V1367" t="s">
        <v>270</v>
      </c>
      <c r="W1367" t="s">
        <v>167</v>
      </c>
      <c r="X1367">
        <v>1</v>
      </c>
      <c r="Y1367">
        <v>0</v>
      </c>
      <c r="Z1367">
        <v>0</v>
      </c>
      <c r="AA1367">
        <v>1</v>
      </c>
      <c r="AB1367">
        <v>0</v>
      </c>
      <c r="AC1367">
        <v>0</v>
      </c>
      <c r="AD1367">
        <v>0</v>
      </c>
      <c r="AE1367">
        <v>0</v>
      </c>
    </row>
    <row r="1368" spans="1:31" x14ac:dyDescent="0.3">
      <c r="A1368" t="s">
        <v>306</v>
      </c>
      <c r="B1368" t="s">
        <v>5323</v>
      </c>
      <c r="C1368" t="s">
        <v>525</v>
      </c>
      <c r="D1368" t="s">
        <v>5324</v>
      </c>
      <c r="E1368" t="s">
        <v>12903</v>
      </c>
      <c r="F1368" t="s">
        <v>1377</v>
      </c>
      <c r="G1368" t="s">
        <v>427</v>
      </c>
      <c r="I1368" t="s">
        <v>265</v>
      </c>
      <c r="J1368" t="s">
        <v>266</v>
      </c>
      <c r="K1368" t="s">
        <v>3003</v>
      </c>
      <c r="L1368" t="s">
        <v>5325</v>
      </c>
      <c r="M1368" t="s">
        <v>305</v>
      </c>
      <c r="N1368" t="s">
        <v>306</v>
      </c>
      <c r="O1368">
        <v>1</v>
      </c>
      <c r="P1368" t="s">
        <v>282</v>
      </c>
      <c r="Q1368">
        <v>2</v>
      </c>
      <c r="S1368">
        <v>1</v>
      </c>
      <c r="T1368" s="108">
        <v>2</v>
      </c>
      <c r="U1368">
        <v>1</v>
      </c>
      <c r="V1368" t="s">
        <v>270</v>
      </c>
      <c r="W1368" t="s">
        <v>167</v>
      </c>
      <c r="X1368">
        <v>1</v>
      </c>
      <c r="Y1368">
        <v>0</v>
      </c>
      <c r="Z1368">
        <v>0</v>
      </c>
      <c r="AA1368">
        <v>0</v>
      </c>
      <c r="AB1368">
        <v>0</v>
      </c>
      <c r="AC1368">
        <v>1</v>
      </c>
      <c r="AD1368">
        <v>0</v>
      </c>
      <c r="AE1368">
        <v>0</v>
      </c>
    </row>
    <row r="1369" spans="1:31" x14ac:dyDescent="0.3">
      <c r="A1369" t="s">
        <v>306</v>
      </c>
      <c r="B1369" t="s">
        <v>5323</v>
      </c>
      <c r="C1369" t="s">
        <v>525</v>
      </c>
      <c r="D1369" t="s">
        <v>5324</v>
      </c>
      <c r="E1369" t="s">
        <v>12903</v>
      </c>
      <c r="F1369" t="s">
        <v>1377</v>
      </c>
      <c r="G1369" t="s">
        <v>427</v>
      </c>
      <c r="I1369" t="s">
        <v>265</v>
      </c>
      <c r="J1369" t="s">
        <v>266</v>
      </c>
      <c r="K1369" t="s">
        <v>3003</v>
      </c>
      <c r="L1369" t="s">
        <v>5325</v>
      </c>
      <c r="M1369" t="s">
        <v>307</v>
      </c>
      <c r="N1369" t="s">
        <v>306</v>
      </c>
      <c r="O1369">
        <v>2</v>
      </c>
      <c r="P1369" t="s">
        <v>272</v>
      </c>
      <c r="Q1369">
        <v>3</v>
      </c>
      <c r="S1369">
        <v>1</v>
      </c>
      <c r="T1369" s="108">
        <v>3</v>
      </c>
      <c r="U1369">
        <v>1</v>
      </c>
      <c r="V1369" t="s">
        <v>270</v>
      </c>
      <c r="W1369" t="s">
        <v>167</v>
      </c>
      <c r="X1369">
        <v>1</v>
      </c>
      <c r="Y1369">
        <v>1</v>
      </c>
      <c r="Z1369">
        <v>0</v>
      </c>
      <c r="AA1369">
        <v>0</v>
      </c>
      <c r="AB1369">
        <v>0</v>
      </c>
      <c r="AC1369">
        <v>0</v>
      </c>
      <c r="AD1369">
        <v>0</v>
      </c>
      <c r="AE1369">
        <v>0</v>
      </c>
    </row>
    <row r="1370" spans="1:31" x14ac:dyDescent="0.3">
      <c r="A1370" t="s">
        <v>306</v>
      </c>
      <c r="B1370" t="s">
        <v>5339</v>
      </c>
      <c r="C1370" t="s">
        <v>262</v>
      </c>
      <c r="D1370" t="s">
        <v>5340</v>
      </c>
      <c r="E1370" t="s">
        <v>12904</v>
      </c>
      <c r="F1370" t="s">
        <v>5341</v>
      </c>
      <c r="G1370" t="s">
        <v>427</v>
      </c>
      <c r="I1370" t="s">
        <v>265</v>
      </c>
      <c r="J1370" t="s">
        <v>266</v>
      </c>
      <c r="K1370" t="s">
        <v>3003</v>
      </c>
      <c r="L1370" t="s">
        <v>5342</v>
      </c>
      <c r="M1370" t="s">
        <v>305</v>
      </c>
      <c r="N1370" t="s">
        <v>306</v>
      </c>
      <c r="O1370">
        <v>1</v>
      </c>
      <c r="P1370" t="s">
        <v>282</v>
      </c>
      <c r="Q1370">
        <v>6</v>
      </c>
      <c r="S1370">
        <v>1</v>
      </c>
      <c r="T1370" s="108">
        <v>6</v>
      </c>
      <c r="U1370">
        <v>1</v>
      </c>
      <c r="V1370" t="s">
        <v>270</v>
      </c>
      <c r="W1370" t="s">
        <v>167</v>
      </c>
      <c r="X1370">
        <v>1</v>
      </c>
      <c r="Y1370">
        <v>0</v>
      </c>
      <c r="Z1370">
        <v>0</v>
      </c>
      <c r="AA1370">
        <v>0</v>
      </c>
      <c r="AB1370">
        <v>0</v>
      </c>
      <c r="AC1370">
        <v>1</v>
      </c>
      <c r="AD1370">
        <v>0</v>
      </c>
      <c r="AE1370">
        <v>0</v>
      </c>
    </row>
    <row r="1371" spans="1:31" x14ac:dyDescent="0.3">
      <c r="A1371" t="s">
        <v>306</v>
      </c>
      <c r="B1371" t="s">
        <v>5065</v>
      </c>
      <c r="C1371" t="s">
        <v>262</v>
      </c>
      <c r="D1371" t="s">
        <v>5066</v>
      </c>
      <c r="E1371" t="s">
        <v>12577</v>
      </c>
      <c r="F1371" t="s">
        <v>5067</v>
      </c>
      <c r="G1371" t="s">
        <v>5068</v>
      </c>
      <c r="I1371" t="s">
        <v>297</v>
      </c>
      <c r="J1371" t="s">
        <v>266</v>
      </c>
      <c r="K1371" t="s">
        <v>5069</v>
      </c>
      <c r="L1371" t="s">
        <v>5070</v>
      </c>
      <c r="M1371" t="s">
        <v>307</v>
      </c>
      <c r="N1371" t="s">
        <v>306</v>
      </c>
      <c r="O1371">
        <v>2</v>
      </c>
      <c r="P1371" t="s">
        <v>272</v>
      </c>
      <c r="Q1371">
        <v>4</v>
      </c>
      <c r="S1371">
        <v>1</v>
      </c>
      <c r="T1371" s="108">
        <v>4</v>
      </c>
      <c r="U1371">
        <v>1</v>
      </c>
      <c r="V1371" t="s">
        <v>270</v>
      </c>
      <c r="W1371" t="s">
        <v>167</v>
      </c>
      <c r="X1371">
        <v>1</v>
      </c>
      <c r="Y1371">
        <v>0</v>
      </c>
      <c r="Z1371">
        <v>1</v>
      </c>
      <c r="AA1371">
        <v>0</v>
      </c>
      <c r="AB1371">
        <v>0</v>
      </c>
      <c r="AC1371">
        <v>0</v>
      </c>
      <c r="AD1371">
        <v>0</v>
      </c>
      <c r="AE1371">
        <v>0</v>
      </c>
    </row>
    <row r="1372" spans="1:31" x14ac:dyDescent="0.3">
      <c r="A1372" t="s">
        <v>306</v>
      </c>
      <c r="B1372" t="s">
        <v>5065</v>
      </c>
      <c r="C1372" t="s">
        <v>262</v>
      </c>
      <c r="D1372" t="s">
        <v>5066</v>
      </c>
      <c r="E1372" t="s">
        <v>12577</v>
      </c>
      <c r="F1372" t="s">
        <v>5067</v>
      </c>
      <c r="G1372" t="s">
        <v>5068</v>
      </c>
      <c r="I1372" t="s">
        <v>297</v>
      </c>
      <c r="J1372" t="s">
        <v>266</v>
      </c>
      <c r="K1372" t="s">
        <v>5069</v>
      </c>
      <c r="L1372" t="s">
        <v>5070</v>
      </c>
      <c r="M1372" t="s">
        <v>305</v>
      </c>
      <c r="N1372" t="s">
        <v>306</v>
      </c>
      <c r="O1372">
        <v>1</v>
      </c>
      <c r="P1372" t="s">
        <v>282</v>
      </c>
      <c r="Q1372">
        <v>2</v>
      </c>
      <c r="S1372">
        <v>1</v>
      </c>
      <c r="T1372" s="108">
        <v>2</v>
      </c>
      <c r="U1372">
        <v>1</v>
      </c>
      <c r="V1372" t="s">
        <v>270</v>
      </c>
      <c r="W1372" t="s">
        <v>167</v>
      </c>
      <c r="X1372">
        <v>1</v>
      </c>
      <c r="Y1372">
        <v>0</v>
      </c>
      <c r="Z1372">
        <v>0</v>
      </c>
      <c r="AA1372">
        <v>1</v>
      </c>
      <c r="AB1372">
        <v>0</v>
      </c>
      <c r="AC1372">
        <v>0</v>
      </c>
      <c r="AD1372">
        <v>0</v>
      </c>
      <c r="AE1372">
        <v>0</v>
      </c>
    </row>
    <row r="1373" spans="1:31" x14ac:dyDescent="0.3">
      <c r="A1373" t="s">
        <v>306</v>
      </c>
      <c r="B1373" t="s">
        <v>5476</v>
      </c>
      <c r="C1373" t="s">
        <v>262</v>
      </c>
      <c r="D1373" t="s">
        <v>5477</v>
      </c>
      <c r="E1373" t="s">
        <v>12943</v>
      </c>
      <c r="F1373" t="s">
        <v>1776</v>
      </c>
      <c r="G1373" t="s">
        <v>2337</v>
      </c>
      <c r="I1373" t="s">
        <v>265</v>
      </c>
      <c r="J1373" t="s">
        <v>266</v>
      </c>
      <c r="K1373" t="s">
        <v>5418</v>
      </c>
      <c r="L1373" t="s">
        <v>5478</v>
      </c>
      <c r="M1373" t="s">
        <v>305</v>
      </c>
      <c r="N1373" t="s">
        <v>306</v>
      </c>
      <c r="O1373">
        <v>1</v>
      </c>
      <c r="P1373" t="s">
        <v>282</v>
      </c>
      <c r="Q1373">
        <v>4</v>
      </c>
      <c r="S1373">
        <v>1</v>
      </c>
      <c r="T1373" s="108">
        <v>4</v>
      </c>
      <c r="U1373">
        <v>1</v>
      </c>
      <c r="V1373" t="s">
        <v>270</v>
      </c>
      <c r="W1373" t="s">
        <v>167</v>
      </c>
      <c r="X1373">
        <v>1</v>
      </c>
      <c r="Y1373">
        <v>0</v>
      </c>
      <c r="Z1373">
        <v>0</v>
      </c>
      <c r="AA1373">
        <v>0</v>
      </c>
      <c r="AB1373">
        <v>1</v>
      </c>
      <c r="AC1373">
        <v>0</v>
      </c>
      <c r="AD1373">
        <v>0</v>
      </c>
      <c r="AE1373">
        <v>0</v>
      </c>
    </row>
    <row r="1374" spans="1:31" x14ac:dyDescent="0.3">
      <c r="A1374" t="s">
        <v>306</v>
      </c>
      <c r="B1374" t="s">
        <v>5469</v>
      </c>
      <c r="C1374" t="s">
        <v>262</v>
      </c>
      <c r="D1374" t="s">
        <v>5470</v>
      </c>
      <c r="E1374" t="s">
        <v>11932</v>
      </c>
      <c r="F1374" t="s">
        <v>1776</v>
      </c>
      <c r="G1374" t="s">
        <v>334</v>
      </c>
      <c r="I1374" t="s">
        <v>330</v>
      </c>
      <c r="J1374" t="s">
        <v>266</v>
      </c>
      <c r="K1374" t="s">
        <v>335</v>
      </c>
      <c r="L1374" t="s">
        <v>5471</v>
      </c>
      <c r="M1374" t="s">
        <v>305</v>
      </c>
      <c r="N1374" t="s">
        <v>306</v>
      </c>
      <c r="O1374">
        <v>1</v>
      </c>
      <c r="P1374" t="s">
        <v>282</v>
      </c>
      <c r="Q1374">
        <v>3</v>
      </c>
      <c r="S1374">
        <v>1</v>
      </c>
      <c r="T1374" s="108">
        <v>3</v>
      </c>
      <c r="U1374">
        <v>1</v>
      </c>
      <c r="V1374" t="s">
        <v>270</v>
      </c>
      <c r="W1374" t="s">
        <v>167</v>
      </c>
      <c r="X1374">
        <v>1</v>
      </c>
      <c r="Y1374">
        <v>0</v>
      </c>
      <c r="Z1374">
        <v>0</v>
      </c>
      <c r="AA1374">
        <v>0</v>
      </c>
      <c r="AB1374">
        <v>1</v>
      </c>
      <c r="AC1374">
        <v>0</v>
      </c>
      <c r="AD1374">
        <v>0</v>
      </c>
      <c r="AE1374">
        <v>0</v>
      </c>
    </row>
    <row r="1375" spans="1:31" x14ac:dyDescent="0.3">
      <c r="A1375" t="s">
        <v>306</v>
      </c>
      <c r="B1375" t="s">
        <v>5469</v>
      </c>
      <c r="C1375" t="s">
        <v>262</v>
      </c>
      <c r="D1375" t="s">
        <v>5470</v>
      </c>
      <c r="E1375" t="s">
        <v>11932</v>
      </c>
      <c r="F1375" t="s">
        <v>1776</v>
      </c>
      <c r="G1375" t="s">
        <v>334</v>
      </c>
      <c r="I1375" t="s">
        <v>330</v>
      </c>
      <c r="J1375" t="s">
        <v>266</v>
      </c>
      <c r="K1375" t="s">
        <v>335</v>
      </c>
      <c r="L1375" t="s">
        <v>5471</v>
      </c>
      <c r="M1375" t="s">
        <v>307</v>
      </c>
      <c r="N1375" t="s">
        <v>306</v>
      </c>
      <c r="O1375">
        <v>2</v>
      </c>
      <c r="P1375" t="s">
        <v>288</v>
      </c>
      <c r="Q1375">
        <v>0.48</v>
      </c>
      <c r="S1375">
        <v>4</v>
      </c>
      <c r="T1375" s="108">
        <v>1.92</v>
      </c>
      <c r="U1375">
        <v>1</v>
      </c>
      <c r="V1375" t="s">
        <v>270</v>
      </c>
      <c r="W1375" t="s">
        <v>167</v>
      </c>
      <c r="X1375">
        <v>2</v>
      </c>
      <c r="Y1375">
        <v>0</v>
      </c>
      <c r="Z1375">
        <v>0</v>
      </c>
      <c r="AA1375">
        <v>2</v>
      </c>
      <c r="AB1375">
        <v>0</v>
      </c>
      <c r="AC1375">
        <v>2</v>
      </c>
      <c r="AD1375">
        <v>0</v>
      </c>
      <c r="AE1375">
        <v>0</v>
      </c>
    </row>
    <row r="1376" spans="1:31" x14ac:dyDescent="0.3">
      <c r="A1376" t="s">
        <v>306</v>
      </c>
      <c r="B1376" t="s">
        <v>5650</v>
      </c>
      <c r="C1376" t="s">
        <v>262</v>
      </c>
      <c r="D1376" t="s">
        <v>5651</v>
      </c>
      <c r="E1376" t="s">
        <v>13588</v>
      </c>
      <c r="F1376" t="s">
        <v>5640</v>
      </c>
      <c r="G1376" t="s">
        <v>383</v>
      </c>
      <c r="I1376" t="s">
        <v>265</v>
      </c>
      <c r="J1376" t="s">
        <v>266</v>
      </c>
      <c r="K1376" t="s">
        <v>5652</v>
      </c>
      <c r="L1376" t="s">
        <v>5653</v>
      </c>
      <c r="M1376" t="s">
        <v>305</v>
      </c>
      <c r="N1376" t="s">
        <v>306</v>
      </c>
      <c r="O1376">
        <v>1</v>
      </c>
      <c r="P1376" t="s">
        <v>282</v>
      </c>
      <c r="Q1376">
        <v>1</v>
      </c>
      <c r="S1376">
        <v>2</v>
      </c>
      <c r="T1376" s="108">
        <v>2</v>
      </c>
      <c r="U1376">
        <v>1</v>
      </c>
      <c r="V1376" t="s">
        <v>270</v>
      </c>
      <c r="W1376" t="s">
        <v>167</v>
      </c>
      <c r="X1376">
        <v>1</v>
      </c>
      <c r="Y1376">
        <v>1</v>
      </c>
      <c r="Z1376">
        <v>0</v>
      </c>
      <c r="AA1376">
        <v>0</v>
      </c>
      <c r="AB1376">
        <v>1</v>
      </c>
      <c r="AC1376">
        <v>0</v>
      </c>
      <c r="AD1376">
        <v>0</v>
      </c>
      <c r="AE1376">
        <v>0</v>
      </c>
    </row>
    <row r="1377" spans="1:31" x14ac:dyDescent="0.3">
      <c r="A1377" t="s">
        <v>306</v>
      </c>
      <c r="B1377" t="s">
        <v>5650</v>
      </c>
      <c r="C1377" t="s">
        <v>262</v>
      </c>
      <c r="D1377" t="s">
        <v>5651</v>
      </c>
      <c r="E1377" t="s">
        <v>13588</v>
      </c>
      <c r="F1377" t="s">
        <v>5640</v>
      </c>
      <c r="G1377" t="s">
        <v>383</v>
      </c>
      <c r="I1377" t="s">
        <v>265</v>
      </c>
      <c r="J1377" t="s">
        <v>266</v>
      </c>
      <c r="K1377" t="s">
        <v>5652</v>
      </c>
      <c r="L1377" t="s">
        <v>5653</v>
      </c>
      <c r="M1377" t="s">
        <v>307</v>
      </c>
      <c r="N1377" t="s">
        <v>306</v>
      </c>
      <c r="O1377">
        <v>2</v>
      </c>
      <c r="P1377" t="s">
        <v>288</v>
      </c>
      <c r="Q1377">
        <v>0.48</v>
      </c>
      <c r="S1377">
        <v>1</v>
      </c>
      <c r="T1377" s="108">
        <v>0.48</v>
      </c>
      <c r="U1377">
        <v>1</v>
      </c>
      <c r="V1377" t="s">
        <v>270</v>
      </c>
      <c r="W1377" t="s">
        <v>167</v>
      </c>
      <c r="X1377">
        <v>1</v>
      </c>
      <c r="Y1377">
        <v>0</v>
      </c>
      <c r="Z1377">
        <v>1</v>
      </c>
      <c r="AA1377">
        <v>0</v>
      </c>
      <c r="AB1377">
        <v>0</v>
      </c>
      <c r="AC1377">
        <v>0</v>
      </c>
      <c r="AD1377">
        <v>0</v>
      </c>
      <c r="AE1377">
        <v>0</v>
      </c>
    </row>
    <row r="1378" spans="1:31" x14ac:dyDescent="0.3">
      <c r="A1378" t="s">
        <v>306</v>
      </c>
      <c r="B1378" t="s">
        <v>5650</v>
      </c>
      <c r="C1378" t="s">
        <v>262</v>
      </c>
      <c r="D1378" t="s">
        <v>5651</v>
      </c>
      <c r="E1378" t="s">
        <v>13588</v>
      </c>
      <c r="F1378" t="s">
        <v>5640</v>
      </c>
      <c r="G1378" t="s">
        <v>383</v>
      </c>
      <c r="I1378" t="s">
        <v>265</v>
      </c>
      <c r="J1378" t="s">
        <v>266</v>
      </c>
      <c r="K1378" t="s">
        <v>5652</v>
      </c>
      <c r="L1378" t="s">
        <v>5653</v>
      </c>
      <c r="M1378" t="s">
        <v>307</v>
      </c>
      <c r="N1378" t="s">
        <v>306</v>
      </c>
      <c r="O1378">
        <v>27</v>
      </c>
      <c r="P1378" t="s">
        <v>273</v>
      </c>
      <c r="Q1378">
        <v>0.48</v>
      </c>
      <c r="S1378">
        <v>1</v>
      </c>
      <c r="T1378" s="108">
        <v>0.48</v>
      </c>
      <c r="U1378">
        <v>1</v>
      </c>
      <c r="V1378" t="s">
        <v>270</v>
      </c>
      <c r="W1378" t="s">
        <v>167</v>
      </c>
      <c r="X1378">
        <v>1</v>
      </c>
      <c r="Y1378">
        <v>0</v>
      </c>
      <c r="Z1378">
        <v>0</v>
      </c>
      <c r="AA1378">
        <v>0</v>
      </c>
      <c r="AB1378">
        <v>1</v>
      </c>
      <c r="AC1378">
        <v>0</v>
      </c>
      <c r="AD1378">
        <v>0</v>
      </c>
      <c r="AE1378">
        <v>0</v>
      </c>
    </row>
    <row r="1379" spans="1:31" x14ac:dyDescent="0.3">
      <c r="A1379" t="s">
        <v>306</v>
      </c>
      <c r="B1379" t="s">
        <v>5807</v>
      </c>
      <c r="C1379" t="s">
        <v>262</v>
      </c>
      <c r="D1379" t="s">
        <v>5808</v>
      </c>
      <c r="E1379" t="s">
        <v>12814</v>
      </c>
      <c r="F1379" t="s">
        <v>2759</v>
      </c>
      <c r="G1379" t="s">
        <v>9417</v>
      </c>
      <c r="I1379" t="s">
        <v>2961</v>
      </c>
      <c r="J1379" t="s">
        <v>266</v>
      </c>
      <c r="K1379" t="s">
        <v>5809</v>
      </c>
      <c r="L1379" t="s">
        <v>5810</v>
      </c>
      <c r="M1379" t="s">
        <v>305</v>
      </c>
      <c r="N1379" t="s">
        <v>306</v>
      </c>
      <c r="O1379">
        <v>1</v>
      </c>
      <c r="P1379" t="s">
        <v>282</v>
      </c>
      <c r="Q1379">
        <v>1</v>
      </c>
      <c r="S1379">
        <v>1</v>
      </c>
      <c r="T1379" s="108">
        <v>1</v>
      </c>
      <c r="U1379">
        <v>1</v>
      </c>
      <c r="V1379" t="s">
        <v>270</v>
      </c>
      <c r="W1379" t="s">
        <v>167</v>
      </c>
      <c r="X1379">
        <v>1</v>
      </c>
      <c r="Y1379">
        <v>0</v>
      </c>
      <c r="Z1379">
        <v>0</v>
      </c>
      <c r="AA1379">
        <v>0</v>
      </c>
      <c r="AB1379">
        <v>1</v>
      </c>
      <c r="AC1379">
        <v>0</v>
      </c>
      <c r="AD1379">
        <v>0</v>
      </c>
      <c r="AE1379">
        <v>0</v>
      </c>
    </row>
    <row r="1380" spans="1:31" x14ac:dyDescent="0.3">
      <c r="A1380" t="s">
        <v>306</v>
      </c>
      <c r="B1380" t="s">
        <v>5807</v>
      </c>
      <c r="C1380" t="s">
        <v>262</v>
      </c>
      <c r="D1380" t="s">
        <v>5808</v>
      </c>
      <c r="E1380" t="s">
        <v>12814</v>
      </c>
      <c r="F1380" t="s">
        <v>2759</v>
      </c>
      <c r="G1380" t="s">
        <v>9417</v>
      </c>
      <c r="I1380" t="s">
        <v>2961</v>
      </c>
      <c r="J1380" t="s">
        <v>266</v>
      </c>
      <c r="K1380" t="s">
        <v>5809</v>
      </c>
      <c r="L1380" t="s">
        <v>5810</v>
      </c>
      <c r="M1380" t="s">
        <v>307</v>
      </c>
      <c r="N1380" t="s">
        <v>306</v>
      </c>
      <c r="O1380">
        <v>27</v>
      </c>
      <c r="P1380" t="s">
        <v>273</v>
      </c>
      <c r="Q1380">
        <v>0.48</v>
      </c>
      <c r="S1380">
        <v>2</v>
      </c>
      <c r="T1380" s="108">
        <v>0.96</v>
      </c>
      <c r="U1380">
        <v>1</v>
      </c>
      <c r="V1380" t="s">
        <v>270</v>
      </c>
      <c r="W1380" t="s">
        <v>167</v>
      </c>
      <c r="X1380">
        <v>2</v>
      </c>
      <c r="Y1380">
        <v>2</v>
      </c>
      <c r="Z1380">
        <v>0</v>
      </c>
      <c r="AA1380">
        <v>0</v>
      </c>
      <c r="AB1380">
        <v>0</v>
      </c>
      <c r="AC1380">
        <v>0</v>
      </c>
      <c r="AD1380">
        <v>0</v>
      </c>
      <c r="AE1380">
        <v>0</v>
      </c>
    </row>
    <row r="1381" spans="1:31" x14ac:dyDescent="0.3">
      <c r="A1381" t="s">
        <v>306</v>
      </c>
      <c r="B1381" t="s">
        <v>5807</v>
      </c>
      <c r="C1381" t="s">
        <v>262</v>
      </c>
      <c r="D1381" t="s">
        <v>5808</v>
      </c>
      <c r="E1381" t="s">
        <v>12814</v>
      </c>
      <c r="F1381" t="s">
        <v>2759</v>
      </c>
      <c r="G1381" t="s">
        <v>9417</v>
      </c>
      <c r="I1381" t="s">
        <v>2961</v>
      </c>
      <c r="J1381" t="s">
        <v>266</v>
      </c>
      <c r="K1381" t="s">
        <v>5809</v>
      </c>
      <c r="L1381" t="s">
        <v>5810</v>
      </c>
      <c r="M1381" t="s">
        <v>307</v>
      </c>
      <c r="N1381" t="s">
        <v>306</v>
      </c>
      <c r="O1381">
        <v>2</v>
      </c>
      <c r="P1381" t="s">
        <v>288</v>
      </c>
      <c r="Q1381">
        <v>0.32</v>
      </c>
      <c r="S1381">
        <v>1</v>
      </c>
      <c r="T1381" s="108">
        <v>0.32</v>
      </c>
      <c r="U1381">
        <v>1</v>
      </c>
      <c r="V1381" t="s">
        <v>270</v>
      </c>
      <c r="W1381" t="s">
        <v>167</v>
      </c>
      <c r="X1381">
        <v>1</v>
      </c>
      <c r="Y1381">
        <v>1</v>
      </c>
      <c r="Z1381">
        <v>0</v>
      </c>
      <c r="AA1381">
        <v>0</v>
      </c>
      <c r="AB1381">
        <v>0</v>
      </c>
      <c r="AC1381">
        <v>0</v>
      </c>
      <c r="AD1381">
        <v>0</v>
      </c>
      <c r="AE1381">
        <v>0</v>
      </c>
    </row>
    <row r="1382" spans="1:31" x14ac:dyDescent="0.3">
      <c r="A1382" t="s">
        <v>306</v>
      </c>
      <c r="B1382" t="s">
        <v>6218</v>
      </c>
      <c r="C1382" t="s">
        <v>262</v>
      </c>
      <c r="D1382" t="s">
        <v>6219</v>
      </c>
      <c r="E1382" t="s">
        <v>13372</v>
      </c>
      <c r="F1382" t="s">
        <v>6220</v>
      </c>
      <c r="G1382" t="s">
        <v>742</v>
      </c>
      <c r="I1382" t="s">
        <v>265</v>
      </c>
      <c r="J1382" t="s">
        <v>266</v>
      </c>
      <c r="K1382" t="s">
        <v>6221</v>
      </c>
      <c r="L1382" t="s">
        <v>6222</v>
      </c>
      <c r="M1382" t="s">
        <v>305</v>
      </c>
      <c r="N1382" t="s">
        <v>306</v>
      </c>
      <c r="O1382">
        <v>1</v>
      </c>
      <c r="P1382" t="s">
        <v>282</v>
      </c>
      <c r="Q1382">
        <v>1</v>
      </c>
      <c r="S1382">
        <v>1</v>
      </c>
      <c r="T1382" s="108">
        <v>1</v>
      </c>
      <c r="U1382">
        <v>1</v>
      </c>
      <c r="V1382" t="s">
        <v>270</v>
      </c>
      <c r="W1382" t="s">
        <v>167</v>
      </c>
      <c r="X1382">
        <v>1</v>
      </c>
      <c r="Y1382">
        <v>0</v>
      </c>
      <c r="Z1382">
        <v>0</v>
      </c>
      <c r="AA1382">
        <v>0</v>
      </c>
      <c r="AB1382">
        <v>0</v>
      </c>
      <c r="AC1382">
        <v>1</v>
      </c>
      <c r="AD1382">
        <v>0</v>
      </c>
      <c r="AE1382">
        <v>0</v>
      </c>
    </row>
    <row r="1383" spans="1:31" x14ac:dyDescent="0.3">
      <c r="A1383" t="s">
        <v>306</v>
      </c>
      <c r="B1383" t="s">
        <v>6218</v>
      </c>
      <c r="C1383" t="s">
        <v>262</v>
      </c>
      <c r="D1383" t="s">
        <v>6219</v>
      </c>
      <c r="E1383" t="s">
        <v>13372</v>
      </c>
      <c r="F1383" t="s">
        <v>6220</v>
      </c>
      <c r="G1383" t="s">
        <v>742</v>
      </c>
      <c r="I1383" t="s">
        <v>265</v>
      </c>
      <c r="J1383" t="s">
        <v>266</v>
      </c>
      <c r="K1383" t="s">
        <v>6221</v>
      </c>
      <c r="L1383" t="s">
        <v>6222</v>
      </c>
      <c r="M1383" t="s">
        <v>307</v>
      </c>
      <c r="N1383" t="s">
        <v>306</v>
      </c>
      <c r="O1383">
        <v>2</v>
      </c>
      <c r="P1383" t="s">
        <v>288</v>
      </c>
      <c r="Q1383">
        <v>0.48</v>
      </c>
      <c r="S1383">
        <v>2</v>
      </c>
      <c r="T1383" s="108">
        <v>0.96</v>
      </c>
      <c r="U1383">
        <v>1</v>
      </c>
      <c r="V1383" t="s">
        <v>270</v>
      </c>
      <c r="W1383" t="s">
        <v>167</v>
      </c>
      <c r="X1383">
        <v>2</v>
      </c>
      <c r="Y1383">
        <v>0</v>
      </c>
      <c r="Z1383">
        <v>0</v>
      </c>
      <c r="AA1383">
        <v>2</v>
      </c>
      <c r="AB1383">
        <v>0</v>
      </c>
      <c r="AC1383">
        <v>0</v>
      </c>
      <c r="AD1383">
        <v>0</v>
      </c>
      <c r="AE1383">
        <v>0</v>
      </c>
    </row>
    <row r="1384" spans="1:31" x14ac:dyDescent="0.3">
      <c r="A1384" t="s">
        <v>306</v>
      </c>
      <c r="B1384" t="s">
        <v>6218</v>
      </c>
      <c r="C1384" t="s">
        <v>262</v>
      </c>
      <c r="D1384" t="s">
        <v>6219</v>
      </c>
      <c r="E1384" t="s">
        <v>13372</v>
      </c>
      <c r="F1384" t="s">
        <v>6220</v>
      </c>
      <c r="G1384" t="s">
        <v>742</v>
      </c>
      <c r="I1384" t="s">
        <v>265</v>
      </c>
      <c r="J1384" t="s">
        <v>266</v>
      </c>
      <c r="K1384" t="s">
        <v>6221</v>
      </c>
      <c r="L1384" t="s">
        <v>6222</v>
      </c>
      <c r="M1384" t="s">
        <v>307</v>
      </c>
      <c r="N1384" t="s">
        <v>306</v>
      </c>
      <c r="O1384">
        <v>17</v>
      </c>
      <c r="P1384" t="s">
        <v>273</v>
      </c>
      <c r="Q1384">
        <v>0.48</v>
      </c>
      <c r="S1384">
        <v>1</v>
      </c>
      <c r="T1384" s="108">
        <v>0.48</v>
      </c>
      <c r="U1384">
        <v>1</v>
      </c>
      <c r="V1384" t="s">
        <v>270</v>
      </c>
      <c r="W1384" t="s">
        <v>167</v>
      </c>
      <c r="X1384">
        <v>1</v>
      </c>
      <c r="Y1384">
        <v>0</v>
      </c>
      <c r="Z1384">
        <v>0</v>
      </c>
      <c r="AA1384">
        <v>0</v>
      </c>
      <c r="AB1384">
        <v>0</v>
      </c>
      <c r="AC1384">
        <v>1</v>
      </c>
      <c r="AD1384">
        <v>0</v>
      </c>
      <c r="AE1384">
        <v>0</v>
      </c>
    </row>
    <row r="1385" spans="1:31" x14ac:dyDescent="0.3">
      <c r="A1385" t="s">
        <v>306</v>
      </c>
      <c r="B1385" t="s">
        <v>6218</v>
      </c>
      <c r="C1385" t="s">
        <v>262</v>
      </c>
      <c r="D1385" t="s">
        <v>6219</v>
      </c>
      <c r="E1385" t="s">
        <v>13372</v>
      </c>
      <c r="F1385" t="s">
        <v>6220</v>
      </c>
      <c r="G1385" t="s">
        <v>742</v>
      </c>
      <c r="I1385" t="s">
        <v>265</v>
      </c>
      <c r="J1385" t="s">
        <v>266</v>
      </c>
      <c r="K1385" t="s">
        <v>6221</v>
      </c>
      <c r="L1385" t="s">
        <v>6222</v>
      </c>
      <c r="M1385" t="s">
        <v>307</v>
      </c>
      <c r="N1385" t="s">
        <v>306</v>
      </c>
      <c r="O1385">
        <v>17</v>
      </c>
      <c r="P1385" t="s">
        <v>273</v>
      </c>
      <c r="Q1385">
        <v>0.32</v>
      </c>
      <c r="S1385">
        <v>1</v>
      </c>
      <c r="T1385" s="108">
        <v>0.32</v>
      </c>
      <c r="U1385">
        <v>1</v>
      </c>
      <c r="V1385" t="s">
        <v>270</v>
      </c>
      <c r="W1385" t="s">
        <v>167</v>
      </c>
      <c r="X1385">
        <v>1</v>
      </c>
      <c r="Y1385">
        <v>0</v>
      </c>
      <c r="Z1385">
        <v>0</v>
      </c>
      <c r="AA1385">
        <v>0</v>
      </c>
      <c r="AB1385">
        <v>0</v>
      </c>
      <c r="AC1385">
        <v>1</v>
      </c>
      <c r="AD1385">
        <v>0</v>
      </c>
      <c r="AE1385">
        <v>0</v>
      </c>
    </row>
    <row r="1386" spans="1:31" x14ac:dyDescent="0.3">
      <c r="A1386" t="s">
        <v>306</v>
      </c>
      <c r="B1386" t="s">
        <v>6279</v>
      </c>
      <c r="C1386" t="s">
        <v>262</v>
      </c>
      <c r="D1386" t="s">
        <v>6280</v>
      </c>
      <c r="E1386" t="s">
        <v>12300</v>
      </c>
      <c r="F1386" t="s">
        <v>6281</v>
      </c>
      <c r="G1386" t="s">
        <v>9384</v>
      </c>
      <c r="I1386" t="s">
        <v>6258</v>
      </c>
      <c r="J1386" t="s">
        <v>266</v>
      </c>
      <c r="K1386" t="s">
        <v>6282</v>
      </c>
      <c r="L1386" t="s">
        <v>6283</v>
      </c>
      <c r="M1386" t="s">
        <v>305</v>
      </c>
      <c r="N1386" t="s">
        <v>306</v>
      </c>
      <c r="O1386">
        <v>1</v>
      </c>
      <c r="P1386" t="s">
        <v>266</v>
      </c>
      <c r="Q1386">
        <v>0.48</v>
      </c>
      <c r="S1386">
        <v>1</v>
      </c>
      <c r="T1386" s="108">
        <v>0.48</v>
      </c>
      <c r="U1386">
        <v>1</v>
      </c>
      <c r="V1386" t="s">
        <v>270</v>
      </c>
      <c r="W1386" t="s">
        <v>167</v>
      </c>
      <c r="X1386">
        <v>1</v>
      </c>
      <c r="Y1386">
        <v>1</v>
      </c>
      <c r="Z1386">
        <v>0</v>
      </c>
      <c r="AA1386">
        <v>0</v>
      </c>
      <c r="AB1386">
        <v>0</v>
      </c>
      <c r="AC1386">
        <v>0</v>
      </c>
      <c r="AD1386">
        <v>0</v>
      </c>
      <c r="AE1386">
        <v>0</v>
      </c>
    </row>
    <row r="1387" spans="1:31" x14ac:dyDescent="0.3">
      <c r="A1387" t="s">
        <v>306</v>
      </c>
      <c r="B1387" t="s">
        <v>6279</v>
      </c>
      <c r="C1387" t="s">
        <v>262</v>
      </c>
      <c r="D1387" t="s">
        <v>6280</v>
      </c>
      <c r="E1387" t="s">
        <v>12300</v>
      </c>
      <c r="F1387" t="s">
        <v>6281</v>
      </c>
      <c r="G1387" t="s">
        <v>9384</v>
      </c>
      <c r="I1387" t="s">
        <v>6258</v>
      </c>
      <c r="J1387" t="s">
        <v>266</v>
      </c>
      <c r="K1387" t="s">
        <v>6282</v>
      </c>
      <c r="L1387" t="s">
        <v>6283</v>
      </c>
      <c r="M1387" t="s">
        <v>307</v>
      </c>
      <c r="N1387" t="s">
        <v>306</v>
      </c>
      <c r="O1387">
        <v>2</v>
      </c>
      <c r="P1387" t="s">
        <v>272</v>
      </c>
      <c r="Q1387">
        <v>3</v>
      </c>
      <c r="S1387">
        <v>1</v>
      </c>
      <c r="T1387" s="108">
        <v>3</v>
      </c>
      <c r="U1387">
        <v>1</v>
      </c>
      <c r="V1387" t="s">
        <v>270</v>
      </c>
      <c r="W1387" t="s">
        <v>167</v>
      </c>
      <c r="X1387">
        <v>1</v>
      </c>
      <c r="Y1387">
        <v>0</v>
      </c>
      <c r="Z1387">
        <v>0</v>
      </c>
      <c r="AA1387">
        <v>0</v>
      </c>
      <c r="AB1387">
        <v>0</v>
      </c>
      <c r="AC1387">
        <v>1</v>
      </c>
      <c r="AD1387">
        <v>0</v>
      </c>
      <c r="AE1387">
        <v>0</v>
      </c>
    </row>
    <row r="1388" spans="1:31" x14ac:dyDescent="0.3">
      <c r="A1388" t="s">
        <v>306</v>
      </c>
      <c r="B1388" t="s">
        <v>6279</v>
      </c>
      <c r="C1388" t="s">
        <v>262</v>
      </c>
      <c r="D1388" t="s">
        <v>6280</v>
      </c>
      <c r="E1388" t="s">
        <v>12300</v>
      </c>
      <c r="F1388" t="s">
        <v>6281</v>
      </c>
      <c r="G1388" t="s">
        <v>9384</v>
      </c>
      <c r="I1388" t="s">
        <v>6258</v>
      </c>
      <c r="J1388" t="s">
        <v>266</v>
      </c>
      <c r="K1388" t="s">
        <v>6282</v>
      </c>
      <c r="L1388" t="s">
        <v>6283</v>
      </c>
      <c r="M1388" t="s">
        <v>307</v>
      </c>
      <c r="N1388" t="s">
        <v>306</v>
      </c>
      <c r="O1388">
        <v>20</v>
      </c>
      <c r="P1388" t="s">
        <v>273</v>
      </c>
      <c r="Q1388">
        <v>0.32</v>
      </c>
      <c r="S1388">
        <v>1</v>
      </c>
      <c r="T1388" s="108">
        <v>0.32</v>
      </c>
      <c r="U1388">
        <v>1</v>
      </c>
      <c r="V1388" t="s">
        <v>270</v>
      </c>
      <c r="W1388" t="s">
        <v>167</v>
      </c>
      <c r="X1388">
        <v>1</v>
      </c>
      <c r="Y1388">
        <v>1</v>
      </c>
      <c r="Z1388">
        <v>0</v>
      </c>
      <c r="AA1388">
        <v>0</v>
      </c>
      <c r="AB1388">
        <v>0</v>
      </c>
      <c r="AC1388">
        <v>0</v>
      </c>
      <c r="AD1388">
        <v>0</v>
      </c>
      <c r="AE1388">
        <v>0</v>
      </c>
    </row>
    <row r="1389" spans="1:31" x14ac:dyDescent="0.3">
      <c r="A1389" t="s">
        <v>306</v>
      </c>
      <c r="B1389" t="s">
        <v>6474</v>
      </c>
      <c r="C1389" t="s">
        <v>262</v>
      </c>
      <c r="D1389" t="s">
        <v>6475</v>
      </c>
      <c r="E1389" t="s">
        <v>16179</v>
      </c>
      <c r="F1389" t="s">
        <v>6476</v>
      </c>
      <c r="G1389" t="s">
        <v>9365</v>
      </c>
      <c r="I1389" t="s">
        <v>461</v>
      </c>
      <c r="J1389" t="s">
        <v>266</v>
      </c>
      <c r="K1389" t="s">
        <v>6477</v>
      </c>
      <c r="L1389" t="s">
        <v>6478</v>
      </c>
      <c r="M1389" t="s">
        <v>307</v>
      </c>
      <c r="N1389" t="s">
        <v>306</v>
      </c>
      <c r="O1389">
        <v>2</v>
      </c>
      <c r="P1389" t="s">
        <v>272</v>
      </c>
      <c r="Q1389">
        <v>2</v>
      </c>
      <c r="S1389">
        <v>1</v>
      </c>
      <c r="T1389" s="108">
        <v>2</v>
      </c>
      <c r="U1389">
        <v>1</v>
      </c>
      <c r="V1389" t="s">
        <v>270</v>
      </c>
      <c r="W1389" t="s">
        <v>167</v>
      </c>
      <c r="X1389">
        <v>1</v>
      </c>
      <c r="Y1389">
        <v>0</v>
      </c>
      <c r="Z1389">
        <v>1</v>
      </c>
      <c r="AA1389">
        <v>0</v>
      </c>
      <c r="AB1389">
        <v>0</v>
      </c>
      <c r="AC1389">
        <v>0</v>
      </c>
      <c r="AD1389">
        <v>0</v>
      </c>
      <c r="AE1389">
        <v>0</v>
      </c>
    </row>
    <row r="1390" spans="1:31" x14ac:dyDescent="0.3">
      <c r="A1390" t="s">
        <v>306</v>
      </c>
      <c r="B1390" t="s">
        <v>6474</v>
      </c>
      <c r="C1390" t="s">
        <v>262</v>
      </c>
      <c r="D1390" t="s">
        <v>6475</v>
      </c>
      <c r="E1390" t="s">
        <v>16179</v>
      </c>
      <c r="F1390" t="s">
        <v>6476</v>
      </c>
      <c r="G1390" t="s">
        <v>9365</v>
      </c>
      <c r="I1390" t="s">
        <v>461</v>
      </c>
      <c r="J1390" t="s">
        <v>266</v>
      </c>
      <c r="K1390" t="s">
        <v>6477</v>
      </c>
      <c r="L1390" t="s">
        <v>6478</v>
      </c>
      <c r="M1390" t="s">
        <v>305</v>
      </c>
      <c r="N1390" t="s">
        <v>306</v>
      </c>
      <c r="O1390">
        <v>1</v>
      </c>
      <c r="P1390" t="s">
        <v>282</v>
      </c>
      <c r="Q1390">
        <v>1</v>
      </c>
      <c r="S1390">
        <v>3</v>
      </c>
      <c r="T1390" s="108">
        <v>3</v>
      </c>
      <c r="U1390">
        <v>1</v>
      </c>
      <c r="V1390" t="s">
        <v>270</v>
      </c>
      <c r="W1390" t="s">
        <v>167</v>
      </c>
      <c r="X1390">
        <v>1</v>
      </c>
      <c r="Y1390">
        <v>1</v>
      </c>
      <c r="Z1390">
        <v>0</v>
      </c>
      <c r="AA1390">
        <v>1</v>
      </c>
      <c r="AB1390">
        <v>0</v>
      </c>
      <c r="AC1390">
        <v>1</v>
      </c>
      <c r="AD1390">
        <v>0</v>
      </c>
      <c r="AE1390">
        <v>0</v>
      </c>
    </row>
    <row r="1391" spans="1:31" x14ac:dyDescent="0.3">
      <c r="A1391" t="s">
        <v>306</v>
      </c>
      <c r="B1391" t="s">
        <v>6786</v>
      </c>
      <c r="C1391" t="s">
        <v>262</v>
      </c>
      <c r="D1391" t="s">
        <v>6787</v>
      </c>
      <c r="E1391" t="s">
        <v>13579</v>
      </c>
      <c r="F1391" t="s">
        <v>6788</v>
      </c>
      <c r="G1391" t="s">
        <v>514</v>
      </c>
      <c r="I1391" t="s">
        <v>265</v>
      </c>
      <c r="J1391" t="s">
        <v>266</v>
      </c>
      <c r="K1391" t="s">
        <v>6789</v>
      </c>
      <c r="L1391" t="s">
        <v>6790</v>
      </c>
      <c r="M1391" t="s">
        <v>305</v>
      </c>
      <c r="N1391" t="s">
        <v>306</v>
      </c>
      <c r="O1391">
        <v>1</v>
      </c>
      <c r="P1391" t="s">
        <v>266</v>
      </c>
      <c r="Q1391">
        <v>0.48</v>
      </c>
      <c r="S1391">
        <v>2</v>
      </c>
      <c r="T1391" s="108">
        <v>0.96</v>
      </c>
      <c r="U1391">
        <v>1</v>
      </c>
      <c r="V1391" t="s">
        <v>270</v>
      </c>
      <c r="W1391" t="s">
        <v>167</v>
      </c>
      <c r="X1391">
        <v>2</v>
      </c>
      <c r="Y1391">
        <v>0</v>
      </c>
      <c r="Z1391">
        <v>0</v>
      </c>
      <c r="AA1391">
        <v>2</v>
      </c>
      <c r="AB1391">
        <v>0</v>
      </c>
      <c r="AC1391">
        <v>0</v>
      </c>
      <c r="AD1391">
        <v>0</v>
      </c>
      <c r="AE1391">
        <v>0</v>
      </c>
    </row>
    <row r="1392" spans="1:31" x14ac:dyDescent="0.3">
      <c r="A1392" t="s">
        <v>306</v>
      </c>
      <c r="B1392" t="s">
        <v>6786</v>
      </c>
      <c r="C1392" t="s">
        <v>262</v>
      </c>
      <c r="D1392" t="s">
        <v>6787</v>
      </c>
      <c r="E1392" t="s">
        <v>13579</v>
      </c>
      <c r="F1392" t="s">
        <v>6788</v>
      </c>
      <c r="G1392" t="s">
        <v>514</v>
      </c>
      <c r="I1392" t="s">
        <v>265</v>
      </c>
      <c r="J1392" t="s">
        <v>266</v>
      </c>
      <c r="K1392" t="s">
        <v>6789</v>
      </c>
      <c r="L1392" t="s">
        <v>6790</v>
      </c>
      <c r="M1392" t="s">
        <v>307</v>
      </c>
      <c r="N1392" t="s">
        <v>306</v>
      </c>
      <c r="O1392">
        <v>2</v>
      </c>
      <c r="P1392" t="s">
        <v>288</v>
      </c>
      <c r="Q1392">
        <v>0.48</v>
      </c>
      <c r="S1392">
        <v>1</v>
      </c>
      <c r="T1392" s="108">
        <v>0.48</v>
      </c>
      <c r="U1392">
        <v>1</v>
      </c>
      <c r="V1392" t="s">
        <v>270</v>
      </c>
      <c r="W1392" t="s">
        <v>167</v>
      </c>
      <c r="X1392">
        <v>1</v>
      </c>
      <c r="Y1392">
        <v>0</v>
      </c>
      <c r="Z1392">
        <v>0</v>
      </c>
      <c r="AA1392">
        <v>1</v>
      </c>
      <c r="AB1392">
        <v>0</v>
      </c>
      <c r="AC1392">
        <v>0</v>
      </c>
      <c r="AD1392">
        <v>0</v>
      </c>
      <c r="AE1392">
        <v>0</v>
      </c>
    </row>
    <row r="1393" spans="1:31" x14ac:dyDescent="0.3">
      <c r="A1393" t="s">
        <v>306</v>
      </c>
      <c r="B1393" t="s">
        <v>6786</v>
      </c>
      <c r="C1393" t="s">
        <v>262</v>
      </c>
      <c r="D1393" t="s">
        <v>6787</v>
      </c>
      <c r="E1393" t="s">
        <v>13579</v>
      </c>
      <c r="F1393" t="s">
        <v>6788</v>
      </c>
      <c r="G1393" t="s">
        <v>514</v>
      </c>
      <c r="I1393" t="s">
        <v>265</v>
      </c>
      <c r="J1393" t="s">
        <v>266</v>
      </c>
      <c r="K1393" t="s">
        <v>6789</v>
      </c>
      <c r="L1393" t="s">
        <v>6790</v>
      </c>
      <c r="M1393" t="s">
        <v>307</v>
      </c>
      <c r="N1393" t="s">
        <v>306</v>
      </c>
      <c r="O1393">
        <v>27</v>
      </c>
      <c r="P1393" t="s">
        <v>273</v>
      </c>
      <c r="Q1393">
        <v>0.48</v>
      </c>
      <c r="S1393">
        <v>2</v>
      </c>
      <c r="T1393" s="108">
        <v>0.96</v>
      </c>
      <c r="U1393">
        <v>1</v>
      </c>
      <c r="V1393" t="s">
        <v>270</v>
      </c>
      <c r="W1393" t="s">
        <v>167</v>
      </c>
      <c r="X1393">
        <v>2</v>
      </c>
      <c r="Y1393">
        <v>0</v>
      </c>
      <c r="Z1393">
        <v>0</v>
      </c>
      <c r="AA1393">
        <v>2</v>
      </c>
      <c r="AB1393">
        <v>0</v>
      </c>
      <c r="AC1393">
        <v>0</v>
      </c>
      <c r="AD1393">
        <v>0</v>
      </c>
      <c r="AE1393">
        <v>0</v>
      </c>
    </row>
    <row r="1394" spans="1:31" x14ac:dyDescent="0.3">
      <c r="A1394" t="s">
        <v>306</v>
      </c>
      <c r="B1394" t="s">
        <v>6825</v>
      </c>
      <c r="C1394" t="s">
        <v>262</v>
      </c>
      <c r="D1394" t="s">
        <v>6826</v>
      </c>
      <c r="E1394" t="s">
        <v>13613</v>
      </c>
      <c r="F1394" t="s">
        <v>6823</v>
      </c>
      <c r="G1394" t="s">
        <v>9434</v>
      </c>
      <c r="I1394" t="s">
        <v>265</v>
      </c>
      <c r="J1394" t="s">
        <v>266</v>
      </c>
      <c r="K1394" t="s">
        <v>6827</v>
      </c>
      <c r="L1394" t="s">
        <v>17456</v>
      </c>
      <c r="M1394" t="s">
        <v>305</v>
      </c>
      <c r="N1394" t="s">
        <v>306</v>
      </c>
      <c r="O1394">
        <v>1</v>
      </c>
      <c r="P1394" t="s">
        <v>266</v>
      </c>
      <c r="Q1394">
        <v>0.32</v>
      </c>
      <c r="S1394">
        <v>2</v>
      </c>
      <c r="T1394" s="108">
        <v>0.64</v>
      </c>
      <c r="U1394">
        <v>1</v>
      </c>
      <c r="V1394" t="s">
        <v>270</v>
      </c>
      <c r="W1394" t="s">
        <v>167</v>
      </c>
      <c r="X1394">
        <v>2</v>
      </c>
      <c r="Y1394">
        <v>0</v>
      </c>
      <c r="Z1394">
        <v>0</v>
      </c>
      <c r="AA1394">
        <v>2</v>
      </c>
      <c r="AB1394">
        <v>0</v>
      </c>
      <c r="AC1394">
        <v>0</v>
      </c>
      <c r="AD1394">
        <v>0</v>
      </c>
      <c r="AE1394">
        <v>0</v>
      </c>
    </row>
    <row r="1395" spans="1:31" x14ac:dyDescent="0.3">
      <c r="A1395" t="s">
        <v>306</v>
      </c>
      <c r="B1395" t="s">
        <v>6825</v>
      </c>
      <c r="C1395" t="s">
        <v>262</v>
      </c>
      <c r="D1395" t="s">
        <v>6826</v>
      </c>
      <c r="E1395" t="s">
        <v>13613</v>
      </c>
      <c r="F1395" t="s">
        <v>6823</v>
      </c>
      <c r="G1395" t="s">
        <v>9434</v>
      </c>
      <c r="I1395" t="s">
        <v>265</v>
      </c>
      <c r="J1395" t="s">
        <v>266</v>
      </c>
      <c r="K1395" t="s">
        <v>6827</v>
      </c>
      <c r="L1395" t="s">
        <v>17456</v>
      </c>
      <c r="M1395" t="s">
        <v>307</v>
      </c>
      <c r="N1395" t="s">
        <v>306</v>
      </c>
      <c r="O1395">
        <v>2</v>
      </c>
      <c r="P1395" t="s">
        <v>288</v>
      </c>
      <c r="Q1395">
        <v>0.48</v>
      </c>
      <c r="S1395">
        <v>1</v>
      </c>
      <c r="T1395" s="108">
        <v>0.48</v>
      </c>
      <c r="U1395">
        <v>1</v>
      </c>
      <c r="V1395" t="s">
        <v>270</v>
      </c>
      <c r="W1395" t="s">
        <v>167</v>
      </c>
      <c r="X1395">
        <v>1</v>
      </c>
      <c r="Y1395">
        <v>0</v>
      </c>
      <c r="Z1395">
        <v>0</v>
      </c>
      <c r="AA1395">
        <v>1</v>
      </c>
      <c r="AB1395">
        <v>0</v>
      </c>
      <c r="AC1395">
        <v>0</v>
      </c>
      <c r="AD1395">
        <v>0</v>
      </c>
      <c r="AE1395">
        <v>0</v>
      </c>
    </row>
    <row r="1396" spans="1:31" x14ac:dyDescent="0.3">
      <c r="A1396" t="s">
        <v>306</v>
      </c>
      <c r="B1396" t="s">
        <v>6825</v>
      </c>
      <c r="C1396" t="s">
        <v>262</v>
      </c>
      <c r="D1396" t="s">
        <v>6826</v>
      </c>
      <c r="E1396" t="s">
        <v>13613</v>
      </c>
      <c r="F1396" t="s">
        <v>6823</v>
      </c>
      <c r="G1396" t="s">
        <v>9434</v>
      </c>
      <c r="I1396" t="s">
        <v>265</v>
      </c>
      <c r="J1396" t="s">
        <v>266</v>
      </c>
      <c r="K1396" t="s">
        <v>6827</v>
      </c>
      <c r="L1396" t="s">
        <v>17456</v>
      </c>
      <c r="M1396" t="s">
        <v>307</v>
      </c>
      <c r="N1396" t="s">
        <v>306</v>
      </c>
      <c r="O1396">
        <v>2</v>
      </c>
      <c r="P1396" t="s">
        <v>288</v>
      </c>
      <c r="Q1396">
        <v>0.48</v>
      </c>
      <c r="S1396">
        <v>1</v>
      </c>
      <c r="T1396" s="108">
        <v>0.48</v>
      </c>
      <c r="U1396">
        <v>1</v>
      </c>
      <c r="V1396" t="s">
        <v>270</v>
      </c>
      <c r="W1396" t="s">
        <v>167</v>
      </c>
      <c r="X1396">
        <v>1</v>
      </c>
      <c r="Y1396">
        <v>0</v>
      </c>
      <c r="Z1396">
        <v>0</v>
      </c>
      <c r="AA1396">
        <v>1</v>
      </c>
      <c r="AB1396">
        <v>0</v>
      </c>
      <c r="AC1396">
        <v>0</v>
      </c>
      <c r="AD1396">
        <v>0</v>
      </c>
      <c r="AE1396">
        <v>0</v>
      </c>
    </row>
    <row r="1397" spans="1:31" x14ac:dyDescent="0.3">
      <c r="A1397" t="s">
        <v>306</v>
      </c>
      <c r="B1397" t="s">
        <v>6825</v>
      </c>
      <c r="C1397" t="s">
        <v>262</v>
      </c>
      <c r="D1397" t="s">
        <v>6826</v>
      </c>
      <c r="E1397" t="s">
        <v>13613</v>
      </c>
      <c r="F1397" t="s">
        <v>6823</v>
      </c>
      <c r="G1397" t="s">
        <v>9434</v>
      </c>
      <c r="I1397" t="s">
        <v>265</v>
      </c>
      <c r="J1397" t="s">
        <v>266</v>
      </c>
      <c r="K1397" t="s">
        <v>6827</v>
      </c>
      <c r="L1397" t="s">
        <v>17456</v>
      </c>
      <c r="M1397" t="s">
        <v>307</v>
      </c>
      <c r="N1397" t="s">
        <v>306</v>
      </c>
      <c r="O1397">
        <v>27</v>
      </c>
      <c r="P1397" t="s">
        <v>273</v>
      </c>
      <c r="Q1397">
        <v>0.48</v>
      </c>
      <c r="S1397">
        <v>3</v>
      </c>
      <c r="T1397" s="108">
        <v>1.44</v>
      </c>
      <c r="U1397">
        <v>1</v>
      </c>
      <c r="V1397" t="s">
        <v>270</v>
      </c>
      <c r="W1397" t="s">
        <v>167</v>
      </c>
      <c r="X1397">
        <v>3</v>
      </c>
      <c r="Y1397">
        <v>0</v>
      </c>
      <c r="Z1397">
        <v>0</v>
      </c>
      <c r="AA1397">
        <v>3</v>
      </c>
      <c r="AB1397">
        <v>0</v>
      </c>
      <c r="AC1397">
        <v>0</v>
      </c>
      <c r="AD1397">
        <v>0</v>
      </c>
      <c r="AE1397">
        <v>0</v>
      </c>
    </row>
    <row r="1398" spans="1:31" x14ac:dyDescent="0.3">
      <c r="A1398" t="s">
        <v>306</v>
      </c>
      <c r="B1398" t="s">
        <v>6838</v>
      </c>
      <c r="C1398" t="s">
        <v>262</v>
      </c>
      <c r="D1398" t="s">
        <v>6839</v>
      </c>
      <c r="E1398" t="s">
        <v>13424</v>
      </c>
      <c r="F1398" t="s">
        <v>6840</v>
      </c>
      <c r="G1398" t="s">
        <v>2304</v>
      </c>
      <c r="I1398" t="s">
        <v>265</v>
      </c>
      <c r="J1398" t="s">
        <v>266</v>
      </c>
      <c r="K1398" t="s">
        <v>6813</v>
      </c>
      <c r="L1398" t="s">
        <v>6841</v>
      </c>
      <c r="M1398" t="s">
        <v>305</v>
      </c>
      <c r="N1398" t="s">
        <v>306</v>
      </c>
      <c r="O1398">
        <v>1</v>
      </c>
      <c r="P1398" t="s">
        <v>282</v>
      </c>
      <c r="Q1398">
        <v>3</v>
      </c>
      <c r="S1398">
        <v>1</v>
      </c>
      <c r="T1398" s="108">
        <v>3</v>
      </c>
      <c r="U1398">
        <v>1</v>
      </c>
      <c r="V1398" t="s">
        <v>270</v>
      </c>
      <c r="W1398" t="s">
        <v>167</v>
      </c>
      <c r="X1398">
        <v>1</v>
      </c>
      <c r="Y1398">
        <v>0</v>
      </c>
      <c r="Z1398">
        <v>0</v>
      </c>
      <c r="AA1398">
        <v>0</v>
      </c>
      <c r="AB1398">
        <v>0</v>
      </c>
      <c r="AC1398">
        <v>1</v>
      </c>
      <c r="AD1398">
        <v>0</v>
      </c>
      <c r="AE1398">
        <v>0</v>
      </c>
    </row>
    <row r="1399" spans="1:31" x14ac:dyDescent="0.3">
      <c r="A1399" t="s">
        <v>306</v>
      </c>
      <c r="B1399" t="s">
        <v>6838</v>
      </c>
      <c r="C1399" t="s">
        <v>262</v>
      </c>
      <c r="D1399" t="s">
        <v>6839</v>
      </c>
      <c r="E1399" t="s">
        <v>13424</v>
      </c>
      <c r="F1399" t="s">
        <v>6840</v>
      </c>
      <c r="G1399" t="s">
        <v>2304</v>
      </c>
      <c r="I1399" t="s">
        <v>265</v>
      </c>
      <c r="J1399" t="s">
        <v>266</v>
      </c>
      <c r="K1399" t="s">
        <v>6813</v>
      </c>
      <c r="L1399" t="s">
        <v>6841</v>
      </c>
      <c r="M1399" t="s">
        <v>307</v>
      </c>
      <c r="N1399" t="s">
        <v>306</v>
      </c>
      <c r="O1399">
        <v>2</v>
      </c>
      <c r="P1399" t="s">
        <v>272</v>
      </c>
      <c r="Q1399">
        <v>4</v>
      </c>
      <c r="S1399">
        <v>2</v>
      </c>
      <c r="T1399" s="108">
        <v>8</v>
      </c>
      <c r="U1399">
        <v>1</v>
      </c>
      <c r="V1399" t="s">
        <v>270</v>
      </c>
      <c r="W1399" t="s">
        <v>167</v>
      </c>
      <c r="X1399">
        <v>1</v>
      </c>
      <c r="Y1399">
        <v>0</v>
      </c>
      <c r="Z1399">
        <v>1</v>
      </c>
      <c r="AA1399">
        <v>0</v>
      </c>
      <c r="AB1399">
        <v>0</v>
      </c>
      <c r="AC1399">
        <v>1</v>
      </c>
      <c r="AD1399">
        <v>0</v>
      </c>
      <c r="AE1399">
        <v>0</v>
      </c>
    </row>
    <row r="1400" spans="1:31" x14ac:dyDescent="0.3">
      <c r="A1400" t="s">
        <v>306</v>
      </c>
      <c r="B1400" t="s">
        <v>6894</v>
      </c>
      <c r="C1400" t="s">
        <v>262</v>
      </c>
      <c r="D1400" t="s">
        <v>6898</v>
      </c>
      <c r="E1400" t="s">
        <v>13611</v>
      </c>
      <c r="F1400" t="s">
        <v>6895</v>
      </c>
      <c r="G1400" t="s">
        <v>6896</v>
      </c>
      <c r="I1400" t="s">
        <v>265</v>
      </c>
      <c r="J1400" t="s">
        <v>266</v>
      </c>
      <c r="K1400" t="s">
        <v>6897</v>
      </c>
      <c r="L1400" t="s">
        <v>19206</v>
      </c>
      <c r="M1400" t="s">
        <v>305</v>
      </c>
      <c r="N1400" t="s">
        <v>306</v>
      </c>
      <c r="O1400">
        <v>1</v>
      </c>
      <c r="P1400" t="s">
        <v>282</v>
      </c>
      <c r="Q1400">
        <v>2</v>
      </c>
      <c r="S1400">
        <v>3</v>
      </c>
      <c r="T1400" s="108">
        <v>6</v>
      </c>
      <c r="U1400">
        <v>1</v>
      </c>
      <c r="V1400" t="s">
        <v>270</v>
      </c>
      <c r="W1400" t="s">
        <v>167</v>
      </c>
      <c r="X1400">
        <v>1</v>
      </c>
      <c r="Y1400">
        <v>1</v>
      </c>
      <c r="Z1400">
        <v>0</v>
      </c>
      <c r="AA1400">
        <v>1</v>
      </c>
      <c r="AB1400">
        <v>0</v>
      </c>
      <c r="AC1400">
        <v>1</v>
      </c>
      <c r="AD1400">
        <v>0</v>
      </c>
      <c r="AE1400">
        <v>0</v>
      </c>
    </row>
    <row r="1401" spans="1:31" x14ac:dyDescent="0.3">
      <c r="A1401" t="s">
        <v>306</v>
      </c>
      <c r="B1401" t="s">
        <v>6940</v>
      </c>
      <c r="C1401" t="s">
        <v>262</v>
      </c>
      <c r="D1401" t="s">
        <v>6941</v>
      </c>
      <c r="E1401" t="s">
        <v>13521</v>
      </c>
      <c r="F1401" t="s">
        <v>6942</v>
      </c>
      <c r="G1401" t="s">
        <v>947</v>
      </c>
      <c r="I1401" t="s">
        <v>265</v>
      </c>
      <c r="J1401" t="s">
        <v>266</v>
      </c>
      <c r="K1401" t="s">
        <v>6943</v>
      </c>
      <c r="L1401" t="s">
        <v>15483</v>
      </c>
      <c r="M1401" t="s">
        <v>307</v>
      </c>
      <c r="N1401" t="s">
        <v>306</v>
      </c>
      <c r="O1401">
        <v>2</v>
      </c>
      <c r="P1401" t="s">
        <v>272</v>
      </c>
      <c r="Q1401">
        <v>2</v>
      </c>
      <c r="S1401">
        <v>1</v>
      </c>
      <c r="T1401" s="108">
        <v>2</v>
      </c>
      <c r="U1401">
        <v>1</v>
      </c>
      <c r="V1401" t="s">
        <v>270</v>
      </c>
      <c r="W1401" t="s">
        <v>167</v>
      </c>
      <c r="X1401">
        <v>1</v>
      </c>
      <c r="Y1401">
        <v>0</v>
      </c>
      <c r="Z1401">
        <v>0</v>
      </c>
      <c r="AA1401">
        <v>0</v>
      </c>
      <c r="AB1401">
        <v>1</v>
      </c>
      <c r="AC1401">
        <v>0</v>
      </c>
      <c r="AD1401">
        <v>0</v>
      </c>
      <c r="AE1401">
        <v>0</v>
      </c>
    </row>
    <row r="1402" spans="1:31" x14ac:dyDescent="0.3">
      <c r="A1402" t="s">
        <v>306</v>
      </c>
      <c r="B1402" t="s">
        <v>6940</v>
      </c>
      <c r="C1402" t="s">
        <v>262</v>
      </c>
      <c r="D1402" t="s">
        <v>6941</v>
      </c>
      <c r="E1402" t="s">
        <v>13521</v>
      </c>
      <c r="F1402" t="s">
        <v>6942</v>
      </c>
      <c r="G1402" t="s">
        <v>947</v>
      </c>
      <c r="I1402" t="s">
        <v>265</v>
      </c>
      <c r="J1402" t="s">
        <v>266</v>
      </c>
      <c r="K1402" t="s">
        <v>6943</v>
      </c>
      <c r="L1402" t="s">
        <v>15483</v>
      </c>
      <c r="M1402" t="s">
        <v>307</v>
      </c>
      <c r="N1402" t="s">
        <v>306</v>
      </c>
      <c r="O1402">
        <v>27</v>
      </c>
      <c r="P1402" t="s">
        <v>273</v>
      </c>
      <c r="Q1402">
        <v>0.48</v>
      </c>
      <c r="S1402">
        <v>4</v>
      </c>
      <c r="T1402" s="108">
        <v>1.92</v>
      </c>
      <c r="U1402">
        <v>1</v>
      </c>
      <c r="V1402" t="s">
        <v>270</v>
      </c>
      <c r="W1402" t="s">
        <v>167</v>
      </c>
      <c r="X1402">
        <v>4</v>
      </c>
      <c r="Y1402">
        <v>0</v>
      </c>
      <c r="Z1402">
        <v>0</v>
      </c>
      <c r="AA1402">
        <v>0</v>
      </c>
      <c r="AB1402">
        <v>4</v>
      </c>
      <c r="AC1402">
        <v>0</v>
      </c>
      <c r="AD1402">
        <v>0</v>
      </c>
      <c r="AE1402">
        <v>0</v>
      </c>
    </row>
    <row r="1403" spans="1:31" x14ac:dyDescent="0.3">
      <c r="A1403" t="s">
        <v>306</v>
      </c>
      <c r="B1403" t="s">
        <v>6940</v>
      </c>
      <c r="C1403" t="s">
        <v>262</v>
      </c>
      <c r="D1403" t="s">
        <v>6941</v>
      </c>
      <c r="E1403" t="s">
        <v>13521</v>
      </c>
      <c r="F1403" t="s">
        <v>6942</v>
      </c>
      <c r="G1403" t="s">
        <v>947</v>
      </c>
      <c r="I1403" t="s">
        <v>265</v>
      </c>
      <c r="J1403" t="s">
        <v>266</v>
      </c>
      <c r="K1403" t="s">
        <v>6943</v>
      </c>
      <c r="L1403" t="s">
        <v>15483</v>
      </c>
      <c r="M1403" t="s">
        <v>305</v>
      </c>
      <c r="N1403" t="s">
        <v>306</v>
      </c>
      <c r="O1403">
        <v>1</v>
      </c>
      <c r="P1403" t="s">
        <v>282</v>
      </c>
      <c r="Q1403">
        <v>3</v>
      </c>
      <c r="S1403">
        <v>1</v>
      </c>
      <c r="T1403" s="108">
        <v>3</v>
      </c>
      <c r="U1403">
        <v>1</v>
      </c>
      <c r="V1403" t="s">
        <v>270</v>
      </c>
      <c r="W1403" t="s">
        <v>167</v>
      </c>
      <c r="X1403">
        <v>1</v>
      </c>
      <c r="Y1403">
        <v>0</v>
      </c>
      <c r="Z1403">
        <v>1</v>
      </c>
      <c r="AA1403">
        <v>0</v>
      </c>
      <c r="AB1403">
        <v>0</v>
      </c>
      <c r="AC1403">
        <v>0</v>
      </c>
      <c r="AD1403">
        <v>0</v>
      </c>
      <c r="AE1403">
        <v>0</v>
      </c>
    </row>
    <row r="1404" spans="1:31" x14ac:dyDescent="0.3">
      <c r="A1404" t="s">
        <v>306</v>
      </c>
      <c r="B1404" t="s">
        <v>7267</v>
      </c>
      <c r="C1404" t="s">
        <v>262</v>
      </c>
      <c r="D1404" t="s">
        <v>7268</v>
      </c>
      <c r="E1404" t="s">
        <v>11942</v>
      </c>
      <c r="F1404" t="s">
        <v>1175</v>
      </c>
      <c r="G1404" t="s">
        <v>334</v>
      </c>
      <c r="I1404" t="s">
        <v>330</v>
      </c>
      <c r="J1404" t="s">
        <v>266</v>
      </c>
      <c r="K1404" t="s">
        <v>7269</v>
      </c>
      <c r="L1404" t="s">
        <v>7270</v>
      </c>
      <c r="M1404" t="s">
        <v>305</v>
      </c>
      <c r="N1404" t="s">
        <v>306</v>
      </c>
      <c r="O1404">
        <v>1</v>
      </c>
      <c r="P1404" t="s">
        <v>282</v>
      </c>
      <c r="Q1404">
        <v>4</v>
      </c>
      <c r="S1404">
        <v>2</v>
      </c>
      <c r="T1404" s="108">
        <v>8</v>
      </c>
      <c r="U1404">
        <v>1</v>
      </c>
      <c r="V1404" t="s">
        <v>270</v>
      </c>
      <c r="W1404" t="s">
        <v>167</v>
      </c>
      <c r="X1404">
        <v>1</v>
      </c>
      <c r="Y1404">
        <v>1</v>
      </c>
      <c r="Z1404">
        <v>0</v>
      </c>
      <c r="AA1404">
        <v>0</v>
      </c>
      <c r="AB1404">
        <v>1</v>
      </c>
      <c r="AC1404">
        <v>0</v>
      </c>
      <c r="AD1404">
        <v>0</v>
      </c>
      <c r="AE1404">
        <v>0</v>
      </c>
    </row>
    <row r="1405" spans="1:31" x14ac:dyDescent="0.3">
      <c r="A1405" t="s">
        <v>306</v>
      </c>
      <c r="B1405" t="s">
        <v>7267</v>
      </c>
      <c r="C1405" t="s">
        <v>262</v>
      </c>
      <c r="D1405" t="s">
        <v>7268</v>
      </c>
      <c r="E1405" t="s">
        <v>11942</v>
      </c>
      <c r="F1405" t="s">
        <v>1175</v>
      </c>
      <c r="G1405" t="s">
        <v>334</v>
      </c>
      <c r="I1405" t="s">
        <v>330</v>
      </c>
      <c r="J1405" t="s">
        <v>266</v>
      </c>
      <c r="K1405" t="s">
        <v>7269</v>
      </c>
      <c r="L1405" t="s">
        <v>7270</v>
      </c>
      <c r="M1405" t="s">
        <v>307</v>
      </c>
      <c r="N1405" t="s">
        <v>306</v>
      </c>
      <c r="O1405">
        <v>2</v>
      </c>
      <c r="P1405" t="s">
        <v>272</v>
      </c>
      <c r="Q1405">
        <v>4</v>
      </c>
      <c r="S1405">
        <v>2</v>
      </c>
      <c r="T1405" s="108">
        <v>8</v>
      </c>
      <c r="U1405">
        <v>1</v>
      </c>
      <c r="V1405" t="s">
        <v>270</v>
      </c>
      <c r="W1405" t="s">
        <v>167</v>
      </c>
      <c r="X1405">
        <v>1</v>
      </c>
      <c r="Y1405">
        <v>1</v>
      </c>
      <c r="Z1405">
        <v>0</v>
      </c>
      <c r="AA1405">
        <v>0</v>
      </c>
      <c r="AB1405">
        <v>1</v>
      </c>
      <c r="AC1405">
        <v>0</v>
      </c>
      <c r="AD1405">
        <v>0</v>
      </c>
      <c r="AE1405">
        <v>0</v>
      </c>
    </row>
    <row r="1406" spans="1:31" x14ac:dyDescent="0.3">
      <c r="A1406" t="s">
        <v>306</v>
      </c>
      <c r="B1406" t="s">
        <v>7127</v>
      </c>
      <c r="C1406" t="s">
        <v>262</v>
      </c>
      <c r="D1406" t="s">
        <v>7128</v>
      </c>
      <c r="E1406" t="s">
        <v>12928</v>
      </c>
      <c r="F1406" t="s">
        <v>7129</v>
      </c>
      <c r="G1406" t="s">
        <v>9312</v>
      </c>
      <c r="I1406" t="s">
        <v>265</v>
      </c>
      <c r="J1406" t="s">
        <v>266</v>
      </c>
      <c r="K1406" t="s">
        <v>7100</v>
      </c>
      <c r="L1406" t="s">
        <v>7130</v>
      </c>
      <c r="M1406" t="s">
        <v>305</v>
      </c>
      <c r="N1406" t="s">
        <v>306</v>
      </c>
      <c r="O1406">
        <v>1</v>
      </c>
      <c r="P1406" t="s">
        <v>266</v>
      </c>
      <c r="Q1406">
        <v>0.32</v>
      </c>
      <c r="S1406">
        <v>1</v>
      </c>
      <c r="T1406" s="108">
        <v>0.32</v>
      </c>
      <c r="U1406">
        <v>1</v>
      </c>
      <c r="V1406" t="s">
        <v>270</v>
      </c>
      <c r="W1406" t="s">
        <v>167</v>
      </c>
      <c r="X1406">
        <v>1</v>
      </c>
      <c r="Y1406">
        <v>0</v>
      </c>
      <c r="Z1406">
        <v>0</v>
      </c>
      <c r="AA1406">
        <v>1</v>
      </c>
      <c r="AB1406">
        <v>0</v>
      </c>
      <c r="AC1406">
        <v>0</v>
      </c>
      <c r="AD1406">
        <v>0</v>
      </c>
      <c r="AE1406">
        <v>0</v>
      </c>
    </row>
    <row r="1407" spans="1:31" x14ac:dyDescent="0.3">
      <c r="A1407" t="s">
        <v>306</v>
      </c>
      <c r="B1407" t="s">
        <v>7127</v>
      </c>
      <c r="C1407" t="s">
        <v>262</v>
      </c>
      <c r="D1407" t="s">
        <v>7128</v>
      </c>
      <c r="E1407" t="s">
        <v>12928</v>
      </c>
      <c r="F1407" t="s">
        <v>7129</v>
      </c>
      <c r="G1407" t="s">
        <v>9312</v>
      </c>
      <c r="I1407" t="s">
        <v>265</v>
      </c>
      <c r="J1407" t="s">
        <v>266</v>
      </c>
      <c r="K1407" t="s">
        <v>7100</v>
      </c>
      <c r="L1407" t="s">
        <v>7130</v>
      </c>
      <c r="M1407" t="s">
        <v>307</v>
      </c>
      <c r="N1407" t="s">
        <v>306</v>
      </c>
      <c r="O1407">
        <v>2</v>
      </c>
      <c r="P1407" t="s">
        <v>288</v>
      </c>
      <c r="Q1407">
        <v>0.32</v>
      </c>
      <c r="S1407">
        <v>2</v>
      </c>
      <c r="T1407" s="108">
        <v>0.64</v>
      </c>
      <c r="U1407">
        <v>1</v>
      </c>
      <c r="V1407" t="s">
        <v>270</v>
      </c>
      <c r="W1407" t="s">
        <v>167</v>
      </c>
      <c r="X1407">
        <v>2</v>
      </c>
      <c r="Y1407">
        <v>2</v>
      </c>
      <c r="Z1407">
        <v>0</v>
      </c>
      <c r="AA1407">
        <v>0</v>
      </c>
      <c r="AB1407">
        <v>0</v>
      </c>
      <c r="AC1407">
        <v>0</v>
      </c>
      <c r="AD1407">
        <v>0</v>
      </c>
      <c r="AE1407">
        <v>0</v>
      </c>
    </row>
    <row r="1408" spans="1:31" x14ac:dyDescent="0.3">
      <c r="A1408" t="s">
        <v>306</v>
      </c>
      <c r="B1408" t="s">
        <v>17024</v>
      </c>
      <c r="C1408" t="s">
        <v>274</v>
      </c>
      <c r="D1408" t="s">
        <v>17025</v>
      </c>
      <c r="E1408" t="s">
        <v>17026</v>
      </c>
      <c r="F1408" t="s">
        <v>17027</v>
      </c>
      <c r="G1408" t="s">
        <v>9312</v>
      </c>
      <c r="I1408" t="s">
        <v>265</v>
      </c>
      <c r="J1408" t="s">
        <v>266</v>
      </c>
      <c r="K1408" t="s">
        <v>7100</v>
      </c>
      <c r="L1408" t="s">
        <v>17028</v>
      </c>
      <c r="M1408" t="s">
        <v>307</v>
      </c>
      <c r="N1408" t="s">
        <v>306</v>
      </c>
      <c r="O1408">
        <v>2</v>
      </c>
      <c r="P1408" t="s">
        <v>272</v>
      </c>
      <c r="Q1408">
        <v>3</v>
      </c>
      <c r="S1408">
        <v>2</v>
      </c>
      <c r="T1408" s="108">
        <v>6</v>
      </c>
      <c r="U1408">
        <v>1</v>
      </c>
      <c r="V1408" t="s">
        <v>270</v>
      </c>
      <c r="W1408" t="s">
        <v>167</v>
      </c>
      <c r="X1408">
        <v>1</v>
      </c>
      <c r="Y1408">
        <v>0</v>
      </c>
      <c r="Z1408">
        <v>1</v>
      </c>
      <c r="AA1408">
        <v>0</v>
      </c>
      <c r="AB1408">
        <v>1</v>
      </c>
      <c r="AC1408">
        <v>0</v>
      </c>
      <c r="AD1408">
        <v>0</v>
      </c>
      <c r="AE1408">
        <v>0</v>
      </c>
    </row>
    <row r="1409" spans="1:31" x14ac:dyDescent="0.3">
      <c r="A1409" t="s">
        <v>306</v>
      </c>
      <c r="B1409" t="s">
        <v>17024</v>
      </c>
      <c r="C1409" t="s">
        <v>274</v>
      </c>
      <c r="D1409" t="s">
        <v>17025</v>
      </c>
      <c r="E1409" t="s">
        <v>17026</v>
      </c>
      <c r="F1409" t="s">
        <v>17027</v>
      </c>
      <c r="G1409" t="s">
        <v>9312</v>
      </c>
      <c r="I1409" t="s">
        <v>265</v>
      </c>
      <c r="J1409" t="s">
        <v>266</v>
      </c>
      <c r="K1409" t="s">
        <v>7100</v>
      </c>
      <c r="L1409" t="s">
        <v>17028</v>
      </c>
      <c r="M1409" t="s">
        <v>307</v>
      </c>
      <c r="N1409" t="s">
        <v>306</v>
      </c>
      <c r="O1409">
        <v>20</v>
      </c>
      <c r="P1409" t="s">
        <v>425</v>
      </c>
      <c r="Q1409">
        <v>0.32</v>
      </c>
      <c r="S1409">
        <v>2</v>
      </c>
      <c r="T1409" s="108">
        <v>0.64</v>
      </c>
      <c r="U1409">
        <v>1</v>
      </c>
      <c r="V1409" t="s">
        <v>270</v>
      </c>
      <c r="W1409" t="s">
        <v>167</v>
      </c>
      <c r="X1409">
        <v>1</v>
      </c>
      <c r="Y1409">
        <v>0</v>
      </c>
      <c r="Z1409">
        <v>0</v>
      </c>
      <c r="AA1409">
        <v>2</v>
      </c>
      <c r="AB1409">
        <v>0</v>
      </c>
      <c r="AC1409">
        <v>0</v>
      </c>
      <c r="AD1409">
        <v>0</v>
      </c>
      <c r="AE1409">
        <v>0</v>
      </c>
    </row>
    <row r="1410" spans="1:31" x14ac:dyDescent="0.3">
      <c r="A1410" t="s">
        <v>306</v>
      </c>
      <c r="B1410" t="s">
        <v>17024</v>
      </c>
      <c r="C1410" t="s">
        <v>274</v>
      </c>
      <c r="D1410" t="s">
        <v>17025</v>
      </c>
      <c r="E1410" t="s">
        <v>17026</v>
      </c>
      <c r="F1410" t="s">
        <v>17027</v>
      </c>
      <c r="G1410" t="s">
        <v>9312</v>
      </c>
      <c r="I1410" t="s">
        <v>265</v>
      </c>
      <c r="J1410" t="s">
        <v>266</v>
      </c>
      <c r="K1410" t="s">
        <v>7100</v>
      </c>
      <c r="L1410" t="s">
        <v>17028</v>
      </c>
      <c r="M1410" t="s">
        <v>305</v>
      </c>
      <c r="N1410" t="s">
        <v>306</v>
      </c>
      <c r="O1410">
        <v>1</v>
      </c>
      <c r="P1410" t="s">
        <v>266</v>
      </c>
      <c r="Q1410">
        <v>0.48</v>
      </c>
      <c r="S1410">
        <v>1</v>
      </c>
      <c r="T1410" s="108">
        <v>0.48</v>
      </c>
      <c r="U1410">
        <v>1</v>
      </c>
      <c r="V1410" t="s">
        <v>270</v>
      </c>
      <c r="W1410" t="s">
        <v>167</v>
      </c>
      <c r="X1410">
        <v>1</v>
      </c>
      <c r="Y1410">
        <v>0</v>
      </c>
      <c r="Z1410">
        <v>0</v>
      </c>
      <c r="AA1410">
        <v>1</v>
      </c>
      <c r="AB1410">
        <v>0</v>
      </c>
      <c r="AC1410">
        <v>0</v>
      </c>
      <c r="AD1410">
        <v>0</v>
      </c>
      <c r="AE1410">
        <v>0</v>
      </c>
    </row>
    <row r="1411" spans="1:31" x14ac:dyDescent="0.3">
      <c r="A1411" t="s">
        <v>306</v>
      </c>
      <c r="B1411" t="s">
        <v>9532</v>
      </c>
      <c r="C1411" t="s">
        <v>274</v>
      </c>
      <c r="D1411" t="s">
        <v>9533</v>
      </c>
      <c r="E1411" t="s">
        <v>12929</v>
      </c>
      <c r="F1411" t="s">
        <v>9534</v>
      </c>
      <c r="G1411" t="s">
        <v>9312</v>
      </c>
      <c r="I1411" t="s">
        <v>265</v>
      </c>
      <c r="J1411" t="s">
        <v>266</v>
      </c>
      <c r="K1411" t="s">
        <v>9535</v>
      </c>
      <c r="L1411" t="s">
        <v>9536</v>
      </c>
      <c r="M1411" t="s">
        <v>305</v>
      </c>
      <c r="N1411" t="s">
        <v>306</v>
      </c>
      <c r="O1411">
        <v>1</v>
      </c>
      <c r="P1411" t="s">
        <v>266</v>
      </c>
      <c r="Q1411">
        <v>0.48</v>
      </c>
      <c r="S1411">
        <v>1</v>
      </c>
      <c r="T1411" s="108">
        <v>0.48</v>
      </c>
      <c r="U1411">
        <v>1</v>
      </c>
      <c r="V1411" t="s">
        <v>270</v>
      </c>
      <c r="W1411" t="s">
        <v>167</v>
      </c>
      <c r="X1411">
        <v>1</v>
      </c>
      <c r="Y1411">
        <v>0</v>
      </c>
      <c r="Z1411">
        <v>0</v>
      </c>
      <c r="AA1411">
        <v>1</v>
      </c>
      <c r="AB1411">
        <v>0</v>
      </c>
      <c r="AC1411">
        <v>0</v>
      </c>
      <c r="AD1411">
        <v>0</v>
      </c>
      <c r="AE1411">
        <v>0</v>
      </c>
    </row>
    <row r="1412" spans="1:31" x14ac:dyDescent="0.3">
      <c r="A1412" t="s">
        <v>306</v>
      </c>
      <c r="B1412" t="s">
        <v>9532</v>
      </c>
      <c r="C1412" t="s">
        <v>274</v>
      </c>
      <c r="D1412" t="s">
        <v>9533</v>
      </c>
      <c r="E1412" t="s">
        <v>12929</v>
      </c>
      <c r="F1412" t="s">
        <v>9534</v>
      </c>
      <c r="G1412" t="s">
        <v>9312</v>
      </c>
      <c r="I1412" t="s">
        <v>265</v>
      </c>
      <c r="J1412" t="s">
        <v>266</v>
      </c>
      <c r="K1412" t="s">
        <v>9535</v>
      </c>
      <c r="L1412" t="s">
        <v>9536</v>
      </c>
      <c r="M1412" t="s">
        <v>307</v>
      </c>
      <c r="N1412" t="s">
        <v>306</v>
      </c>
      <c r="O1412">
        <v>2</v>
      </c>
      <c r="P1412" t="s">
        <v>288</v>
      </c>
      <c r="Q1412">
        <v>0.48</v>
      </c>
      <c r="S1412">
        <v>1</v>
      </c>
      <c r="T1412" s="108">
        <v>0.48</v>
      </c>
      <c r="U1412">
        <v>1</v>
      </c>
      <c r="V1412" t="s">
        <v>270</v>
      </c>
      <c r="W1412" t="s">
        <v>167</v>
      </c>
      <c r="X1412">
        <v>1</v>
      </c>
      <c r="Y1412">
        <v>1</v>
      </c>
      <c r="Z1412">
        <v>0</v>
      </c>
      <c r="AA1412">
        <v>0</v>
      </c>
      <c r="AB1412">
        <v>0</v>
      </c>
      <c r="AC1412">
        <v>0</v>
      </c>
      <c r="AD1412">
        <v>0</v>
      </c>
      <c r="AE1412">
        <v>0</v>
      </c>
    </row>
    <row r="1413" spans="1:31" x14ac:dyDescent="0.3">
      <c r="A1413" t="s">
        <v>306</v>
      </c>
      <c r="B1413" t="s">
        <v>7173</v>
      </c>
      <c r="C1413" t="s">
        <v>262</v>
      </c>
      <c r="D1413" t="s">
        <v>7174</v>
      </c>
      <c r="E1413" t="s">
        <v>11963</v>
      </c>
      <c r="F1413" t="s">
        <v>7175</v>
      </c>
      <c r="G1413" t="s">
        <v>7176</v>
      </c>
      <c r="I1413" t="s">
        <v>330</v>
      </c>
      <c r="J1413" t="s">
        <v>266</v>
      </c>
      <c r="K1413" t="s">
        <v>7177</v>
      </c>
      <c r="L1413" t="s">
        <v>7178</v>
      </c>
      <c r="M1413" t="s">
        <v>305</v>
      </c>
      <c r="N1413" t="s">
        <v>306</v>
      </c>
      <c r="O1413">
        <v>1</v>
      </c>
      <c r="P1413" t="s">
        <v>266</v>
      </c>
      <c r="Q1413">
        <v>0.48</v>
      </c>
      <c r="S1413">
        <v>8</v>
      </c>
      <c r="T1413" s="108">
        <v>3.84</v>
      </c>
      <c r="U1413">
        <v>1</v>
      </c>
      <c r="V1413" t="s">
        <v>270</v>
      </c>
      <c r="W1413" t="s">
        <v>167</v>
      </c>
      <c r="X1413">
        <v>4</v>
      </c>
      <c r="Y1413">
        <v>0</v>
      </c>
      <c r="Z1413">
        <v>4</v>
      </c>
      <c r="AA1413">
        <v>0</v>
      </c>
      <c r="AB1413">
        <v>4</v>
      </c>
      <c r="AC1413">
        <v>0</v>
      </c>
      <c r="AD1413">
        <v>0</v>
      </c>
      <c r="AE1413">
        <v>0</v>
      </c>
    </row>
    <row r="1414" spans="1:31" x14ac:dyDescent="0.3">
      <c r="A1414" t="s">
        <v>306</v>
      </c>
      <c r="B1414" t="s">
        <v>7173</v>
      </c>
      <c r="C1414" t="s">
        <v>262</v>
      </c>
      <c r="D1414" t="s">
        <v>7174</v>
      </c>
      <c r="E1414" t="s">
        <v>11963</v>
      </c>
      <c r="F1414" t="s">
        <v>7175</v>
      </c>
      <c r="G1414" t="s">
        <v>7176</v>
      </c>
      <c r="I1414" t="s">
        <v>330</v>
      </c>
      <c r="J1414" t="s">
        <v>266</v>
      </c>
      <c r="K1414" t="s">
        <v>7177</v>
      </c>
      <c r="L1414" t="s">
        <v>7178</v>
      </c>
      <c r="M1414" t="s">
        <v>307</v>
      </c>
      <c r="N1414" t="s">
        <v>306</v>
      </c>
      <c r="O1414">
        <v>2</v>
      </c>
      <c r="P1414" t="s">
        <v>288</v>
      </c>
      <c r="Q1414">
        <v>0.48</v>
      </c>
      <c r="S1414">
        <v>3</v>
      </c>
      <c r="T1414" s="108">
        <v>1.44</v>
      </c>
      <c r="U1414">
        <v>1</v>
      </c>
      <c r="V1414" t="s">
        <v>270</v>
      </c>
      <c r="W1414" t="s">
        <v>167</v>
      </c>
      <c r="X1414">
        <v>3</v>
      </c>
      <c r="Y1414">
        <v>0</v>
      </c>
      <c r="Z1414">
        <v>0</v>
      </c>
      <c r="AA1414">
        <v>0</v>
      </c>
      <c r="AB1414">
        <v>3</v>
      </c>
      <c r="AC1414">
        <v>0</v>
      </c>
      <c r="AD1414">
        <v>0</v>
      </c>
      <c r="AE1414">
        <v>0</v>
      </c>
    </row>
    <row r="1415" spans="1:31" x14ac:dyDescent="0.3">
      <c r="A1415" t="s">
        <v>306</v>
      </c>
      <c r="B1415" t="s">
        <v>7173</v>
      </c>
      <c r="C1415" t="s">
        <v>262</v>
      </c>
      <c r="D1415" t="s">
        <v>7174</v>
      </c>
      <c r="E1415" t="s">
        <v>11963</v>
      </c>
      <c r="F1415" t="s">
        <v>7175</v>
      </c>
      <c r="G1415" t="s">
        <v>7176</v>
      </c>
      <c r="I1415" t="s">
        <v>330</v>
      </c>
      <c r="J1415" t="s">
        <v>266</v>
      </c>
      <c r="K1415" t="s">
        <v>7177</v>
      </c>
      <c r="L1415" t="s">
        <v>7178</v>
      </c>
      <c r="M1415" t="s">
        <v>307</v>
      </c>
      <c r="N1415" t="s">
        <v>306</v>
      </c>
      <c r="O1415">
        <v>17</v>
      </c>
      <c r="P1415" t="s">
        <v>273</v>
      </c>
      <c r="Q1415">
        <v>0.48</v>
      </c>
      <c r="S1415">
        <v>2</v>
      </c>
      <c r="T1415" s="108">
        <v>0.96</v>
      </c>
      <c r="U1415">
        <v>1</v>
      </c>
      <c r="V1415" t="s">
        <v>270</v>
      </c>
      <c r="W1415" t="s">
        <v>167</v>
      </c>
      <c r="X1415">
        <v>2</v>
      </c>
      <c r="Y1415">
        <v>2</v>
      </c>
      <c r="Z1415">
        <v>0</v>
      </c>
      <c r="AA1415">
        <v>0</v>
      </c>
      <c r="AB1415">
        <v>0</v>
      </c>
      <c r="AC1415">
        <v>0</v>
      </c>
      <c r="AD1415">
        <v>0</v>
      </c>
      <c r="AE1415">
        <v>0</v>
      </c>
    </row>
    <row r="1416" spans="1:31" x14ac:dyDescent="0.3">
      <c r="A1416" t="s">
        <v>306</v>
      </c>
      <c r="B1416" t="s">
        <v>6196</v>
      </c>
      <c r="C1416" t="s">
        <v>262</v>
      </c>
      <c r="D1416" t="s">
        <v>6197</v>
      </c>
      <c r="E1416" t="s">
        <v>13560</v>
      </c>
      <c r="F1416" t="s">
        <v>6194</v>
      </c>
      <c r="G1416" t="s">
        <v>514</v>
      </c>
      <c r="I1416" t="s">
        <v>265</v>
      </c>
      <c r="J1416" t="s">
        <v>266</v>
      </c>
      <c r="K1416" t="s">
        <v>6198</v>
      </c>
      <c r="L1416" t="s">
        <v>27135</v>
      </c>
      <c r="M1416" t="s">
        <v>305</v>
      </c>
      <c r="N1416" t="s">
        <v>306</v>
      </c>
      <c r="O1416">
        <v>1</v>
      </c>
      <c r="P1416" t="s">
        <v>266</v>
      </c>
      <c r="Q1416">
        <v>0.48</v>
      </c>
      <c r="S1416">
        <v>1</v>
      </c>
      <c r="T1416" s="108">
        <v>0.48</v>
      </c>
      <c r="U1416">
        <v>1</v>
      </c>
      <c r="V1416" t="s">
        <v>270</v>
      </c>
      <c r="W1416" t="s">
        <v>167</v>
      </c>
      <c r="X1416">
        <v>1</v>
      </c>
      <c r="Y1416">
        <v>0</v>
      </c>
      <c r="Z1416">
        <v>0</v>
      </c>
      <c r="AA1416">
        <v>1</v>
      </c>
      <c r="AB1416">
        <v>0</v>
      </c>
      <c r="AC1416">
        <v>0</v>
      </c>
      <c r="AD1416">
        <v>0</v>
      </c>
      <c r="AE1416">
        <v>0</v>
      </c>
    </row>
    <row r="1417" spans="1:31" x14ac:dyDescent="0.3">
      <c r="A1417" t="s">
        <v>306</v>
      </c>
      <c r="B1417" t="s">
        <v>6196</v>
      </c>
      <c r="C1417" t="s">
        <v>262</v>
      </c>
      <c r="D1417" t="s">
        <v>6197</v>
      </c>
      <c r="E1417" t="s">
        <v>13560</v>
      </c>
      <c r="F1417" t="s">
        <v>6194</v>
      </c>
      <c r="G1417" t="s">
        <v>514</v>
      </c>
      <c r="I1417" t="s">
        <v>265</v>
      </c>
      <c r="J1417" t="s">
        <v>266</v>
      </c>
      <c r="K1417" t="s">
        <v>6198</v>
      </c>
      <c r="L1417" t="s">
        <v>27135</v>
      </c>
      <c r="M1417" t="s">
        <v>307</v>
      </c>
      <c r="N1417" t="s">
        <v>306</v>
      </c>
      <c r="O1417">
        <v>27</v>
      </c>
      <c r="P1417" t="s">
        <v>273</v>
      </c>
      <c r="Q1417">
        <v>0.48</v>
      </c>
      <c r="S1417">
        <v>1</v>
      </c>
      <c r="T1417" s="108">
        <v>0.48</v>
      </c>
      <c r="U1417">
        <v>1</v>
      </c>
      <c r="V1417" t="s">
        <v>270</v>
      </c>
      <c r="W1417" t="s">
        <v>167</v>
      </c>
      <c r="X1417">
        <v>1</v>
      </c>
      <c r="Y1417">
        <v>0</v>
      </c>
      <c r="Z1417">
        <v>0</v>
      </c>
      <c r="AA1417">
        <v>0</v>
      </c>
      <c r="AB1417">
        <v>0</v>
      </c>
      <c r="AC1417">
        <v>1</v>
      </c>
      <c r="AD1417">
        <v>0</v>
      </c>
      <c r="AE1417">
        <v>0</v>
      </c>
    </row>
    <row r="1418" spans="1:31" x14ac:dyDescent="0.3">
      <c r="A1418" t="s">
        <v>306</v>
      </c>
      <c r="B1418" t="s">
        <v>6196</v>
      </c>
      <c r="C1418" t="s">
        <v>262</v>
      </c>
      <c r="D1418" t="s">
        <v>6197</v>
      </c>
      <c r="E1418" t="s">
        <v>13560</v>
      </c>
      <c r="F1418" t="s">
        <v>6194</v>
      </c>
      <c r="G1418" t="s">
        <v>514</v>
      </c>
      <c r="I1418" t="s">
        <v>265</v>
      </c>
      <c r="J1418" t="s">
        <v>266</v>
      </c>
      <c r="K1418" t="s">
        <v>6198</v>
      </c>
      <c r="L1418" t="s">
        <v>27135</v>
      </c>
      <c r="M1418" t="s">
        <v>307</v>
      </c>
      <c r="N1418" t="s">
        <v>306</v>
      </c>
      <c r="O1418">
        <v>2</v>
      </c>
      <c r="P1418" t="s">
        <v>272</v>
      </c>
      <c r="Q1418">
        <v>6</v>
      </c>
      <c r="S1418">
        <v>1</v>
      </c>
      <c r="T1418" s="108">
        <v>6</v>
      </c>
      <c r="U1418">
        <v>1</v>
      </c>
      <c r="V1418" t="s">
        <v>270</v>
      </c>
      <c r="W1418" t="s">
        <v>167</v>
      </c>
      <c r="X1418">
        <v>1</v>
      </c>
      <c r="Y1418">
        <v>0</v>
      </c>
      <c r="Z1418">
        <v>0</v>
      </c>
      <c r="AA1418">
        <v>1</v>
      </c>
      <c r="AB1418">
        <v>0</v>
      </c>
      <c r="AC1418">
        <v>0</v>
      </c>
      <c r="AD1418">
        <v>0</v>
      </c>
      <c r="AE1418">
        <v>0</v>
      </c>
    </row>
    <row r="1419" spans="1:31" x14ac:dyDescent="0.3">
      <c r="A1419" t="s">
        <v>306</v>
      </c>
      <c r="B1419" t="s">
        <v>7932</v>
      </c>
      <c r="C1419" t="s">
        <v>262</v>
      </c>
      <c r="D1419" t="s">
        <v>7933</v>
      </c>
      <c r="E1419" t="s">
        <v>11975</v>
      </c>
      <c r="F1419" t="s">
        <v>7934</v>
      </c>
      <c r="G1419" t="s">
        <v>7659</v>
      </c>
      <c r="I1419" t="s">
        <v>461</v>
      </c>
      <c r="J1419" t="s">
        <v>266</v>
      </c>
      <c r="K1419" t="s">
        <v>7935</v>
      </c>
      <c r="L1419" t="s">
        <v>7936</v>
      </c>
      <c r="M1419" t="s">
        <v>305</v>
      </c>
      <c r="N1419" t="s">
        <v>306</v>
      </c>
      <c r="O1419">
        <v>1</v>
      </c>
      <c r="P1419" t="s">
        <v>282</v>
      </c>
      <c r="Q1419">
        <v>4</v>
      </c>
      <c r="S1419">
        <v>2</v>
      </c>
      <c r="T1419" s="108">
        <v>8</v>
      </c>
      <c r="U1419">
        <v>1</v>
      </c>
      <c r="V1419" t="s">
        <v>270</v>
      </c>
      <c r="W1419" t="s">
        <v>167</v>
      </c>
      <c r="X1419">
        <v>1</v>
      </c>
      <c r="Y1419">
        <v>1</v>
      </c>
      <c r="Z1419">
        <v>0</v>
      </c>
      <c r="AA1419">
        <v>0</v>
      </c>
      <c r="AB1419">
        <v>1</v>
      </c>
      <c r="AC1419">
        <v>0</v>
      </c>
      <c r="AD1419">
        <v>0</v>
      </c>
      <c r="AE1419">
        <v>0</v>
      </c>
    </row>
    <row r="1420" spans="1:31" x14ac:dyDescent="0.3">
      <c r="A1420" t="s">
        <v>306</v>
      </c>
      <c r="B1420" t="s">
        <v>7982</v>
      </c>
      <c r="C1420" t="s">
        <v>274</v>
      </c>
      <c r="D1420" t="s">
        <v>7983</v>
      </c>
      <c r="E1420" t="s">
        <v>12019</v>
      </c>
      <c r="F1420" t="s">
        <v>7980</v>
      </c>
      <c r="G1420" t="s">
        <v>2319</v>
      </c>
      <c r="I1420" t="s">
        <v>461</v>
      </c>
      <c r="J1420" t="s">
        <v>266</v>
      </c>
      <c r="K1420" t="s">
        <v>7984</v>
      </c>
      <c r="L1420" t="s">
        <v>17706</v>
      </c>
      <c r="M1420" t="s">
        <v>307</v>
      </c>
      <c r="N1420" t="s">
        <v>306</v>
      </c>
      <c r="O1420">
        <v>20</v>
      </c>
      <c r="P1420" t="s">
        <v>17796</v>
      </c>
      <c r="Q1420">
        <v>2</v>
      </c>
      <c r="S1420">
        <v>3</v>
      </c>
      <c r="T1420" s="108">
        <v>6</v>
      </c>
      <c r="U1420">
        <v>1</v>
      </c>
      <c r="V1420" t="s">
        <v>270</v>
      </c>
      <c r="W1420" t="s">
        <v>167</v>
      </c>
      <c r="X1420">
        <v>1</v>
      </c>
      <c r="Y1420">
        <v>1</v>
      </c>
      <c r="Z1420">
        <v>0</v>
      </c>
      <c r="AA1420">
        <v>1</v>
      </c>
      <c r="AB1420">
        <v>0</v>
      </c>
      <c r="AC1420">
        <v>1</v>
      </c>
      <c r="AD1420">
        <v>0</v>
      </c>
      <c r="AE1420">
        <v>0</v>
      </c>
    </row>
    <row r="1421" spans="1:31" x14ac:dyDescent="0.3">
      <c r="A1421" t="s">
        <v>306</v>
      </c>
      <c r="B1421" t="s">
        <v>7982</v>
      </c>
      <c r="C1421" t="s">
        <v>262</v>
      </c>
      <c r="D1421" t="s">
        <v>7983</v>
      </c>
      <c r="E1421" t="s">
        <v>12019</v>
      </c>
      <c r="F1421" t="s">
        <v>7980</v>
      </c>
      <c r="G1421" t="s">
        <v>2319</v>
      </c>
      <c r="I1421" t="s">
        <v>461</v>
      </c>
      <c r="J1421" t="s">
        <v>266</v>
      </c>
      <c r="K1421" t="s">
        <v>17707</v>
      </c>
      <c r="L1421" t="s">
        <v>17706</v>
      </c>
      <c r="M1421" t="s">
        <v>305</v>
      </c>
      <c r="N1421" t="s">
        <v>306</v>
      </c>
      <c r="O1421">
        <v>1</v>
      </c>
      <c r="P1421" t="s">
        <v>282</v>
      </c>
      <c r="Q1421">
        <v>3</v>
      </c>
      <c r="S1421">
        <v>4</v>
      </c>
      <c r="T1421" s="108">
        <v>12</v>
      </c>
      <c r="U1421">
        <v>1</v>
      </c>
      <c r="V1421" t="s">
        <v>270</v>
      </c>
      <c r="W1421" t="s">
        <v>167</v>
      </c>
      <c r="X1421">
        <v>1</v>
      </c>
      <c r="Y1421">
        <v>0</v>
      </c>
      <c r="Z1421">
        <v>1</v>
      </c>
      <c r="AA1421">
        <v>1</v>
      </c>
      <c r="AB1421">
        <v>0</v>
      </c>
      <c r="AC1421">
        <v>1</v>
      </c>
      <c r="AD1421">
        <v>1</v>
      </c>
      <c r="AE1421">
        <v>0</v>
      </c>
    </row>
    <row r="1422" spans="1:31" x14ac:dyDescent="0.3">
      <c r="A1422" t="s">
        <v>306</v>
      </c>
      <c r="B1422" t="s">
        <v>7982</v>
      </c>
      <c r="C1422" t="s">
        <v>262</v>
      </c>
      <c r="D1422" t="s">
        <v>7983</v>
      </c>
      <c r="E1422" t="s">
        <v>12019</v>
      </c>
      <c r="F1422" t="s">
        <v>7980</v>
      </c>
      <c r="G1422" t="s">
        <v>2319</v>
      </c>
      <c r="I1422" t="s">
        <v>461</v>
      </c>
      <c r="J1422" t="s">
        <v>266</v>
      </c>
      <c r="K1422" t="s">
        <v>17707</v>
      </c>
      <c r="L1422" t="s">
        <v>17706</v>
      </c>
      <c r="M1422" t="s">
        <v>307</v>
      </c>
      <c r="N1422" t="s">
        <v>306</v>
      </c>
      <c r="O1422">
        <v>2</v>
      </c>
      <c r="P1422" t="s">
        <v>272</v>
      </c>
      <c r="Q1422">
        <v>4</v>
      </c>
      <c r="S1422">
        <v>6</v>
      </c>
      <c r="T1422" s="108">
        <v>24</v>
      </c>
      <c r="U1422">
        <v>1</v>
      </c>
      <c r="V1422" t="s">
        <v>270</v>
      </c>
      <c r="W1422" t="s">
        <v>167</v>
      </c>
      <c r="X1422">
        <v>1</v>
      </c>
      <c r="Y1422">
        <v>1</v>
      </c>
      <c r="Z1422">
        <v>1</v>
      </c>
      <c r="AA1422">
        <v>1</v>
      </c>
      <c r="AB1422">
        <v>1</v>
      </c>
      <c r="AC1422">
        <v>1</v>
      </c>
      <c r="AD1422">
        <v>1</v>
      </c>
      <c r="AE1422">
        <v>0</v>
      </c>
    </row>
    <row r="1423" spans="1:31" x14ac:dyDescent="0.3">
      <c r="A1423" t="s">
        <v>306</v>
      </c>
      <c r="B1423" t="s">
        <v>4952</v>
      </c>
      <c r="C1423" t="s">
        <v>262</v>
      </c>
      <c r="D1423" t="s">
        <v>4953</v>
      </c>
      <c r="E1423" t="s">
        <v>12171</v>
      </c>
      <c r="F1423" t="s">
        <v>481</v>
      </c>
      <c r="G1423" t="s">
        <v>9354</v>
      </c>
      <c r="I1423" t="s">
        <v>461</v>
      </c>
      <c r="J1423" t="s">
        <v>266</v>
      </c>
      <c r="K1423" t="s">
        <v>4954</v>
      </c>
      <c r="L1423" t="s">
        <v>4955</v>
      </c>
      <c r="M1423" t="s">
        <v>305</v>
      </c>
      <c r="N1423" t="s">
        <v>306</v>
      </c>
      <c r="O1423">
        <v>1</v>
      </c>
      <c r="P1423" t="s">
        <v>266</v>
      </c>
      <c r="Q1423">
        <v>0.48</v>
      </c>
      <c r="S1423">
        <v>2</v>
      </c>
      <c r="T1423" s="108">
        <v>0.96</v>
      </c>
      <c r="U1423">
        <v>1</v>
      </c>
      <c r="V1423" t="s">
        <v>270</v>
      </c>
      <c r="W1423" t="s">
        <v>167</v>
      </c>
      <c r="X1423">
        <v>2</v>
      </c>
      <c r="Y1423">
        <v>0</v>
      </c>
      <c r="Z1423">
        <v>0</v>
      </c>
      <c r="AA1423">
        <v>2</v>
      </c>
      <c r="AB1423">
        <v>0</v>
      </c>
      <c r="AC1423">
        <v>0</v>
      </c>
      <c r="AD1423">
        <v>0</v>
      </c>
      <c r="AE1423">
        <v>0</v>
      </c>
    </row>
    <row r="1424" spans="1:31" x14ac:dyDescent="0.3">
      <c r="A1424" t="s">
        <v>306</v>
      </c>
      <c r="B1424" t="s">
        <v>4952</v>
      </c>
      <c r="C1424" t="s">
        <v>262</v>
      </c>
      <c r="D1424" t="s">
        <v>4953</v>
      </c>
      <c r="E1424" t="s">
        <v>12171</v>
      </c>
      <c r="F1424" t="s">
        <v>481</v>
      </c>
      <c r="G1424" t="s">
        <v>9354</v>
      </c>
      <c r="I1424" t="s">
        <v>461</v>
      </c>
      <c r="J1424" t="s">
        <v>266</v>
      </c>
      <c r="K1424" t="s">
        <v>4954</v>
      </c>
      <c r="L1424" t="s">
        <v>4955</v>
      </c>
      <c r="M1424" t="s">
        <v>307</v>
      </c>
      <c r="N1424" t="s">
        <v>306</v>
      </c>
      <c r="O1424">
        <v>2</v>
      </c>
      <c r="P1424" t="s">
        <v>288</v>
      </c>
      <c r="Q1424">
        <v>0.32</v>
      </c>
      <c r="S1424">
        <v>2</v>
      </c>
      <c r="T1424" s="108">
        <v>0.64</v>
      </c>
      <c r="U1424">
        <v>1</v>
      </c>
      <c r="V1424" t="s">
        <v>270</v>
      </c>
      <c r="W1424" t="s">
        <v>167</v>
      </c>
      <c r="X1424">
        <v>2</v>
      </c>
      <c r="Y1424">
        <v>0</v>
      </c>
      <c r="Z1424">
        <v>0</v>
      </c>
      <c r="AA1424">
        <v>2</v>
      </c>
      <c r="AB1424">
        <v>0</v>
      </c>
      <c r="AC1424">
        <v>0</v>
      </c>
      <c r="AD1424">
        <v>0</v>
      </c>
      <c r="AE1424">
        <v>0</v>
      </c>
    </row>
    <row r="1425" spans="1:31" x14ac:dyDescent="0.3">
      <c r="A1425" t="s">
        <v>306</v>
      </c>
      <c r="B1425" t="s">
        <v>8029</v>
      </c>
      <c r="C1425" t="s">
        <v>274</v>
      </c>
      <c r="D1425" t="s">
        <v>8030</v>
      </c>
      <c r="E1425" t="s">
        <v>16180</v>
      </c>
      <c r="F1425" t="s">
        <v>8031</v>
      </c>
      <c r="G1425" t="s">
        <v>2319</v>
      </c>
      <c r="I1425" t="s">
        <v>461</v>
      </c>
      <c r="J1425" t="s">
        <v>266</v>
      </c>
      <c r="K1425" t="s">
        <v>8032</v>
      </c>
      <c r="L1425" t="s">
        <v>8033</v>
      </c>
      <c r="M1425" t="s">
        <v>307</v>
      </c>
      <c r="N1425" t="s">
        <v>306</v>
      </c>
      <c r="O1425">
        <v>25</v>
      </c>
      <c r="P1425" t="s">
        <v>273</v>
      </c>
      <c r="Q1425">
        <v>0.48</v>
      </c>
      <c r="S1425">
        <v>5</v>
      </c>
      <c r="T1425" s="108">
        <v>2.4</v>
      </c>
      <c r="U1425">
        <v>1</v>
      </c>
      <c r="V1425" t="s">
        <v>270</v>
      </c>
      <c r="W1425" t="s">
        <v>167</v>
      </c>
      <c r="X1425">
        <v>5</v>
      </c>
      <c r="Y1425">
        <v>5</v>
      </c>
      <c r="Z1425">
        <v>0</v>
      </c>
      <c r="AA1425">
        <v>0</v>
      </c>
      <c r="AB1425">
        <v>0</v>
      </c>
      <c r="AC1425">
        <v>0</v>
      </c>
      <c r="AD1425">
        <v>0</v>
      </c>
      <c r="AE1425">
        <v>0</v>
      </c>
    </row>
    <row r="1426" spans="1:31" x14ac:dyDescent="0.3">
      <c r="A1426" t="s">
        <v>306</v>
      </c>
      <c r="B1426" t="s">
        <v>8034</v>
      </c>
      <c r="C1426" t="s">
        <v>262</v>
      </c>
      <c r="D1426" t="s">
        <v>8035</v>
      </c>
      <c r="E1426" t="s">
        <v>16181</v>
      </c>
      <c r="F1426" t="s">
        <v>8036</v>
      </c>
      <c r="G1426" t="s">
        <v>2319</v>
      </c>
      <c r="I1426" t="s">
        <v>461</v>
      </c>
      <c r="J1426" t="s">
        <v>266</v>
      </c>
      <c r="K1426" t="s">
        <v>8037</v>
      </c>
      <c r="L1426" t="s">
        <v>8038</v>
      </c>
      <c r="M1426" t="s">
        <v>307</v>
      </c>
      <c r="N1426" t="s">
        <v>306</v>
      </c>
      <c r="O1426">
        <v>2</v>
      </c>
      <c r="P1426" t="s">
        <v>272</v>
      </c>
      <c r="Q1426">
        <v>4</v>
      </c>
      <c r="S1426">
        <v>1</v>
      </c>
      <c r="T1426" s="108">
        <v>4</v>
      </c>
      <c r="U1426">
        <v>1</v>
      </c>
      <c r="V1426" t="s">
        <v>270</v>
      </c>
      <c r="W1426" t="s">
        <v>167</v>
      </c>
      <c r="X1426">
        <v>1</v>
      </c>
      <c r="Y1426">
        <v>0</v>
      </c>
      <c r="Z1426">
        <v>1</v>
      </c>
      <c r="AA1426">
        <v>0</v>
      </c>
      <c r="AB1426">
        <v>0</v>
      </c>
      <c r="AC1426">
        <v>0</v>
      </c>
      <c r="AD1426">
        <v>0</v>
      </c>
      <c r="AE1426">
        <v>0</v>
      </c>
    </row>
    <row r="1427" spans="1:31" x14ac:dyDescent="0.3">
      <c r="A1427" t="s">
        <v>306</v>
      </c>
      <c r="B1427" t="s">
        <v>8034</v>
      </c>
      <c r="C1427" t="s">
        <v>262</v>
      </c>
      <c r="D1427" t="s">
        <v>8035</v>
      </c>
      <c r="E1427" t="s">
        <v>16181</v>
      </c>
      <c r="F1427" t="s">
        <v>8036</v>
      </c>
      <c r="G1427" t="s">
        <v>2319</v>
      </c>
      <c r="I1427" t="s">
        <v>461</v>
      </c>
      <c r="J1427" t="s">
        <v>266</v>
      </c>
      <c r="K1427" t="s">
        <v>8037</v>
      </c>
      <c r="L1427" t="s">
        <v>8038</v>
      </c>
      <c r="M1427" t="s">
        <v>305</v>
      </c>
      <c r="N1427" t="s">
        <v>306</v>
      </c>
      <c r="O1427">
        <v>1</v>
      </c>
      <c r="P1427" t="s">
        <v>282</v>
      </c>
      <c r="Q1427">
        <v>2</v>
      </c>
      <c r="S1427">
        <v>1</v>
      </c>
      <c r="T1427" s="108">
        <v>2</v>
      </c>
      <c r="U1427">
        <v>1</v>
      </c>
      <c r="V1427" t="s">
        <v>270</v>
      </c>
      <c r="W1427" t="s">
        <v>167</v>
      </c>
      <c r="X1427">
        <v>1</v>
      </c>
      <c r="Y1427">
        <v>0</v>
      </c>
      <c r="Z1427">
        <v>0</v>
      </c>
      <c r="AA1427">
        <v>0</v>
      </c>
      <c r="AB1427">
        <v>1</v>
      </c>
      <c r="AC1427">
        <v>0</v>
      </c>
      <c r="AD1427">
        <v>0</v>
      </c>
      <c r="AE1427">
        <v>0</v>
      </c>
    </row>
    <row r="1428" spans="1:31" x14ac:dyDescent="0.3">
      <c r="A1428" t="s">
        <v>306</v>
      </c>
      <c r="B1428" t="s">
        <v>8792</v>
      </c>
      <c r="C1428" t="s">
        <v>262</v>
      </c>
      <c r="D1428" t="s">
        <v>8793</v>
      </c>
      <c r="E1428" t="s">
        <v>16534</v>
      </c>
      <c r="F1428" t="s">
        <v>8794</v>
      </c>
      <c r="G1428" t="s">
        <v>8795</v>
      </c>
      <c r="I1428" t="s">
        <v>265</v>
      </c>
      <c r="J1428" t="s">
        <v>266</v>
      </c>
      <c r="K1428" t="s">
        <v>8796</v>
      </c>
      <c r="L1428" t="s">
        <v>547</v>
      </c>
      <c r="M1428" t="s">
        <v>307</v>
      </c>
      <c r="N1428" t="s">
        <v>306</v>
      </c>
      <c r="O1428">
        <v>17</v>
      </c>
      <c r="P1428" t="s">
        <v>273</v>
      </c>
      <c r="Q1428">
        <v>0.48</v>
      </c>
      <c r="S1428">
        <v>2</v>
      </c>
      <c r="T1428" s="108">
        <v>0.96</v>
      </c>
      <c r="U1428">
        <v>1</v>
      </c>
      <c r="V1428" t="s">
        <v>270</v>
      </c>
      <c r="W1428" t="s">
        <v>167</v>
      </c>
      <c r="X1428">
        <v>2</v>
      </c>
      <c r="Y1428">
        <v>0</v>
      </c>
      <c r="Z1428">
        <v>0</v>
      </c>
      <c r="AA1428">
        <v>0</v>
      </c>
      <c r="AB1428">
        <v>0</v>
      </c>
      <c r="AC1428">
        <v>2</v>
      </c>
      <c r="AD1428">
        <v>0</v>
      </c>
      <c r="AE1428">
        <v>0</v>
      </c>
    </row>
    <row r="1429" spans="1:31" x14ac:dyDescent="0.3">
      <c r="A1429" t="s">
        <v>306</v>
      </c>
      <c r="B1429" t="s">
        <v>8042</v>
      </c>
      <c r="C1429" t="s">
        <v>262</v>
      </c>
      <c r="D1429" t="s">
        <v>8043</v>
      </c>
      <c r="E1429" t="s">
        <v>12826</v>
      </c>
      <c r="F1429" t="s">
        <v>8044</v>
      </c>
      <c r="G1429" t="s">
        <v>8040</v>
      </c>
      <c r="I1429" t="s">
        <v>2961</v>
      </c>
      <c r="J1429" t="s">
        <v>266</v>
      </c>
      <c r="K1429" t="s">
        <v>8045</v>
      </c>
      <c r="L1429" t="s">
        <v>8046</v>
      </c>
      <c r="M1429" t="s">
        <v>305</v>
      </c>
      <c r="N1429" t="s">
        <v>306</v>
      </c>
      <c r="O1429">
        <v>1</v>
      </c>
      <c r="P1429" t="s">
        <v>282</v>
      </c>
      <c r="Q1429">
        <v>2</v>
      </c>
      <c r="S1429">
        <v>1</v>
      </c>
      <c r="T1429" s="108">
        <v>2</v>
      </c>
      <c r="U1429">
        <v>1</v>
      </c>
      <c r="V1429" t="s">
        <v>270</v>
      </c>
      <c r="W1429" t="s">
        <v>167</v>
      </c>
      <c r="X1429">
        <v>1</v>
      </c>
      <c r="Y1429">
        <v>0</v>
      </c>
      <c r="Z1429">
        <v>0</v>
      </c>
      <c r="AA1429">
        <v>0</v>
      </c>
      <c r="AB1429">
        <v>1</v>
      </c>
      <c r="AC1429">
        <v>0</v>
      </c>
      <c r="AD1429">
        <v>0</v>
      </c>
      <c r="AE1429">
        <v>0</v>
      </c>
    </row>
    <row r="1430" spans="1:31" x14ac:dyDescent="0.3">
      <c r="A1430" t="s">
        <v>306</v>
      </c>
      <c r="B1430" t="s">
        <v>6949</v>
      </c>
      <c r="C1430" t="s">
        <v>262</v>
      </c>
      <c r="D1430" t="s">
        <v>6950</v>
      </c>
      <c r="E1430" t="s">
        <v>11941</v>
      </c>
      <c r="F1430" t="s">
        <v>6951</v>
      </c>
      <c r="G1430" t="s">
        <v>334</v>
      </c>
      <c r="I1430" t="s">
        <v>330</v>
      </c>
      <c r="J1430" t="s">
        <v>266</v>
      </c>
      <c r="K1430" t="s">
        <v>6952</v>
      </c>
      <c r="L1430" t="s">
        <v>6953</v>
      </c>
      <c r="M1430" t="s">
        <v>307</v>
      </c>
      <c r="N1430" t="s">
        <v>306</v>
      </c>
      <c r="O1430">
        <v>2</v>
      </c>
      <c r="P1430" t="s">
        <v>272</v>
      </c>
      <c r="Q1430">
        <v>2</v>
      </c>
      <c r="S1430">
        <v>1</v>
      </c>
      <c r="T1430" s="108">
        <v>2</v>
      </c>
      <c r="U1430">
        <v>1</v>
      </c>
      <c r="V1430" t="s">
        <v>270</v>
      </c>
      <c r="W1430" t="s">
        <v>167</v>
      </c>
      <c r="X1430">
        <v>1</v>
      </c>
      <c r="Y1430">
        <v>0</v>
      </c>
      <c r="Z1430">
        <v>0</v>
      </c>
      <c r="AA1430">
        <v>1</v>
      </c>
      <c r="AB1430">
        <v>0</v>
      </c>
      <c r="AC1430">
        <v>0</v>
      </c>
      <c r="AD1430">
        <v>0</v>
      </c>
      <c r="AE1430">
        <v>0</v>
      </c>
    </row>
    <row r="1431" spans="1:31" x14ac:dyDescent="0.3">
      <c r="A1431" t="s">
        <v>306</v>
      </c>
      <c r="B1431" t="s">
        <v>6949</v>
      </c>
      <c r="C1431" t="s">
        <v>262</v>
      </c>
      <c r="D1431" t="s">
        <v>6950</v>
      </c>
      <c r="E1431" t="s">
        <v>11941</v>
      </c>
      <c r="F1431" t="s">
        <v>6951</v>
      </c>
      <c r="G1431" t="s">
        <v>334</v>
      </c>
      <c r="I1431" t="s">
        <v>330</v>
      </c>
      <c r="J1431" t="s">
        <v>266</v>
      </c>
      <c r="K1431" t="s">
        <v>6952</v>
      </c>
      <c r="L1431" t="s">
        <v>6953</v>
      </c>
      <c r="M1431" t="s">
        <v>305</v>
      </c>
      <c r="N1431" t="s">
        <v>306</v>
      </c>
      <c r="O1431">
        <v>1</v>
      </c>
      <c r="P1431" t="s">
        <v>282</v>
      </c>
      <c r="Q1431">
        <v>6</v>
      </c>
      <c r="S1431">
        <v>1</v>
      </c>
      <c r="T1431" s="108">
        <v>6</v>
      </c>
      <c r="U1431">
        <v>1</v>
      </c>
      <c r="V1431" t="s">
        <v>270</v>
      </c>
      <c r="W1431" t="s">
        <v>167</v>
      </c>
      <c r="X1431">
        <v>1</v>
      </c>
      <c r="Y1431">
        <v>0</v>
      </c>
      <c r="Z1431">
        <v>1</v>
      </c>
      <c r="AA1431">
        <v>0</v>
      </c>
      <c r="AB1431">
        <v>0</v>
      </c>
      <c r="AC1431">
        <v>0</v>
      </c>
      <c r="AD1431">
        <v>0</v>
      </c>
      <c r="AE1431">
        <v>0</v>
      </c>
    </row>
    <row r="1432" spans="1:31" x14ac:dyDescent="0.3">
      <c r="A1432" t="s">
        <v>306</v>
      </c>
      <c r="B1432" t="s">
        <v>6949</v>
      </c>
      <c r="C1432" t="s">
        <v>262</v>
      </c>
      <c r="D1432" t="s">
        <v>6950</v>
      </c>
      <c r="E1432" t="s">
        <v>11941</v>
      </c>
      <c r="F1432" t="s">
        <v>6951</v>
      </c>
      <c r="G1432" t="s">
        <v>334</v>
      </c>
      <c r="I1432" t="s">
        <v>330</v>
      </c>
      <c r="J1432" t="s">
        <v>266</v>
      </c>
      <c r="K1432" t="s">
        <v>6952</v>
      </c>
      <c r="L1432" t="s">
        <v>6953</v>
      </c>
      <c r="M1432" t="s">
        <v>307</v>
      </c>
      <c r="N1432" t="s">
        <v>306</v>
      </c>
      <c r="O1432">
        <v>17</v>
      </c>
      <c r="P1432" t="s">
        <v>273</v>
      </c>
      <c r="Q1432">
        <v>0.48</v>
      </c>
      <c r="S1432">
        <v>5</v>
      </c>
      <c r="T1432" s="108">
        <v>2.4</v>
      </c>
      <c r="U1432">
        <v>1</v>
      </c>
      <c r="V1432" t="s">
        <v>270</v>
      </c>
      <c r="W1432" t="s">
        <v>167</v>
      </c>
      <c r="X1432">
        <v>5</v>
      </c>
      <c r="Y1432">
        <v>5</v>
      </c>
      <c r="Z1432">
        <v>0</v>
      </c>
      <c r="AA1432">
        <v>0</v>
      </c>
      <c r="AB1432">
        <v>0</v>
      </c>
      <c r="AC1432">
        <v>0</v>
      </c>
      <c r="AD1432">
        <v>0</v>
      </c>
      <c r="AE1432">
        <v>0</v>
      </c>
    </row>
    <row r="1433" spans="1:31" x14ac:dyDescent="0.3">
      <c r="A1433" t="s">
        <v>306</v>
      </c>
      <c r="B1433" t="s">
        <v>16247</v>
      </c>
      <c r="C1433" t="s">
        <v>274</v>
      </c>
      <c r="D1433" t="s">
        <v>16248</v>
      </c>
      <c r="E1433" t="s">
        <v>16249</v>
      </c>
      <c r="F1433" t="s">
        <v>16250</v>
      </c>
      <c r="G1433" t="s">
        <v>2319</v>
      </c>
      <c r="I1433" t="s">
        <v>2961</v>
      </c>
      <c r="J1433" t="s">
        <v>266</v>
      </c>
      <c r="K1433" t="s">
        <v>16251</v>
      </c>
      <c r="L1433" t="s">
        <v>16252</v>
      </c>
      <c r="M1433" t="s">
        <v>307</v>
      </c>
      <c r="N1433" t="s">
        <v>306</v>
      </c>
      <c r="O1433">
        <v>17</v>
      </c>
      <c r="P1433" t="s">
        <v>273</v>
      </c>
      <c r="Q1433">
        <v>0.32</v>
      </c>
      <c r="S1433">
        <v>16</v>
      </c>
      <c r="T1433" s="108">
        <v>5.12</v>
      </c>
      <c r="U1433">
        <v>1</v>
      </c>
      <c r="V1433" t="s">
        <v>270</v>
      </c>
      <c r="W1433" t="s">
        <v>167</v>
      </c>
      <c r="X1433">
        <v>16</v>
      </c>
      <c r="Y1433">
        <v>16</v>
      </c>
      <c r="Z1433">
        <v>0</v>
      </c>
      <c r="AA1433">
        <v>0</v>
      </c>
      <c r="AB1433">
        <v>0</v>
      </c>
      <c r="AC1433">
        <v>0</v>
      </c>
      <c r="AD1433">
        <v>0</v>
      </c>
      <c r="AE1433">
        <v>0</v>
      </c>
    </row>
    <row r="1434" spans="1:31" x14ac:dyDescent="0.3">
      <c r="A1434" t="s">
        <v>306</v>
      </c>
      <c r="B1434" t="s">
        <v>16247</v>
      </c>
      <c r="C1434" t="s">
        <v>274</v>
      </c>
      <c r="D1434" t="s">
        <v>16248</v>
      </c>
      <c r="E1434" t="s">
        <v>16249</v>
      </c>
      <c r="F1434" t="s">
        <v>16250</v>
      </c>
      <c r="G1434" t="s">
        <v>2319</v>
      </c>
      <c r="I1434" t="s">
        <v>2961</v>
      </c>
      <c r="J1434" t="s">
        <v>266</v>
      </c>
      <c r="K1434" t="s">
        <v>16251</v>
      </c>
      <c r="L1434" t="s">
        <v>16252</v>
      </c>
      <c r="M1434" t="s">
        <v>305</v>
      </c>
      <c r="N1434" t="s">
        <v>306</v>
      </c>
      <c r="O1434">
        <v>1</v>
      </c>
      <c r="P1434" t="s">
        <v>282</v>
      </c>
      <c r="Q1434">
        <v>1</v>
      </c>
      <c r="S1434">
        <v>1</v>
      </c>
      <c r="T1434" s="108">
        <v>1</v>
      </c>
      <c r="U1434">
        <v>1</v>
      </c>
      <c r="V1434" t="s">
        <v>270</v>
      </c>
      <c r="W1434" t="s">
        <v>167</v>
      </c>
      <c r="X1434">
        <v>1</v>
      </c>
      <c r="Y1434">
        <v>0</v>
      </c>
      <c r="Z1434">
        <v>1</v>
      </c>
      <c r="AA1434">
        <v>0</v>
      </c>
      <c r="AB1434">
        <v>0</v>
      </c>
      <c r="AC1434">
        <v>0</v>
      </c>
      <c r="AD1434">
        <v>0</v>
      </c>
      <c r="AE1434">
        <v>0</v>
      </c>
    </row>
    <row r="1435" spans="1:31" x14ac:dyDescent="0.3">
      <c r="A1435" t="s">
        <v>306</v>
      </c>
      <c r="B1435" t="s">
        <v>8084</v>
      </c>
      <c r="C1435" t="s">
        <v>262</v>
      </c>
      <c r="D1435" t="s">
        <v>8085</v>
      </c>
      <c r="E1435" t="s">
        <v>12809</v>
      </c>
      <c r="F1435" t="s">
        <v>8086</v>
      </c>
      <c r="G1435" t="s">
        <v>2319</v>
      </c>
      <c r="I1435" t="s">
        <v>2961</v>
      </c>
      <c r="J1435" t="s">
        <v>266</v>
      </c>
      <c r="K1435" t="s">
        <v>8087</v>
      </c>
      <c r="L1435" t="s">
        <v>15922</v>
      </c>
      <c r="M1435" t="s">
        <v>305</v>
      </c>
      <c r="N1435" t="s">
        <v>306</v>
      </c>
      <c r="O1435">
        <v>1</v>
      </c>
      <c r="P1435" t="s">
        <v>266</v>
      </c>
      <c r="Q1435">
        <v>0.48</v>
      </c>
      <c r="S1435">
        <v>3</v>
      </c>
      <c r="T1435" s="108">
        <v>1.44</v>
      </c>
      <c r="U1435">
        <v>1</v>
      </c>
      <c r="V1435" t="s">
        <v>270</v>
      </c>
      <c r="W1435" t="s">
        <v>167</v>
      </c>
      <c r="X1435">
        <v>3</v>
      </c>
      <c r="Y1435">
        <v>3</v>
      </c>
      <c r="Z1435">
        <v>0</v>
      </c>
      <c r="AA1435">
        <v>0</v>
      </c>
      <c r="AB1435">
        <v>0</v>
      </c>
      <c r="AC1435">
        <v>0</v>
      </c>
      <c r="AD1435">
        <v>0</v>
      </c>
      <c r="AE1435">
        <v>0</v>
      </c>
    </row>
    <row r="1436" spans="1:31" x14ac:dyDescent="0.3">
      <c r="A1436" t="s">
        <v>306</v>
      </c>
      <c r="B1436" t="s">
        <v>8084</v>
      </c>
      <c r="C1436" t="s">
        <v>262</v>
      </c>
      <c r="D1436" t="s">
        <v>8085</v>
      </c>
      <c r="E1436" t="s">
        <v>12809</v>
      </c>
      <c r="F1436" t="s">
        <v>8086</v>
      </c>
      <c r="G1436" t="s">
        <v>2319</v>
      </c>
      <c r="I1436" t="s">
        <v>2961</v>
      </c>
      <c r="J1436" t="s">
        <v>266</v>
      </c>
      <c r="K1436" t="s">
        <v>8087</v>
      </c>
      <c r="L1436" t="s">
        <v>15922</v>
      </c>
      <c r="M1436" t="s">
        <v>307</v>
      </c>
      <c r="N1436" t="s">
        <v>306</v>
      </c>
      <c r="O1436">
        <v>2</v>
      </c>
      <c r="P1436" t="s">
        <v>288</v>
      </c>
      <c r="Q1436">
        <v>0.48</v>
      </c>
      <c r="S1436">
        <v>1</v>
      </c>
      <c r="T1436" s="108">
        <v>0.48</v>
      </c>
      <c r="U1436">
        <v>1</v>
      </c>
      <c r="V1436" t="s">
        <v>270</v>
      </c>
      <c r="W1436" t="s">
        <v>167</v>
      </c>
      <c r="X1436">
        <v>1</v>
      </c>
      <c r="Y1436">
        <v>1</v>
      </c>
      <c r="Z1436">
        <v>0</v>
      </c>
      <c r="AA1436">
        <v>0</v>
      </c>
      <c r="AB1436">
        <v>0</v>
      </c>
      <c r="AC1436">
        <v>0</v>
      </c>
      <c r="AD1436">
        <v>0</v>
      </c>
      <c r="AE1436">
        <v>0</v>
      </c>
    </row>
    <row r="1437" spans="1:31" x14ac:dyDescent="0.3">
      <c r="A1437" t="s">
        <v>306</v>
      </c>
      <c r="B1437" t="s">
        <v>8084</v>
      </c>
      <c r="C1437" t="s">
        <v>262</v>
      </c>
      <c r="D1437" t="s">
        <v>8085</v>
      </c>
      <c r="E1437" t="s">
        <v>12809</v>
      </c>
      <c r="F1437" t="s">
        <v>8086</v>
      </c>
      <c r="G1437" t="s">
        <v>2319</v>
      </c>
      <c r="I1437" t="s">
        <v>2961</v>
      </c>
      <c r="J1437" t="s">
        <v>266</v>
      </c>
      <c r="K1437" t="s">
        <v>8087</v>
      </c>
      <c r="L1437" t="s">
        <v>15922</v>
      </c>
      <c r="M1437" t="s">
        <v>307</v>
      </c>
      <c r="N1437" t="s">
        <v>306</v>
      </c>
      <c r="O1437">
        <v>17</v>
      </c>
      <c r="P1437" t="s">
        <v>273</v>
      </c>
      <c r="Q1437">
        <v>0.48</v>
      </c>
      <c r="S1437">
        <v>1</v>
      </c>
      <c r="T1437" s="108">
        <v>0.48</v>
      </c>
      <c r="U1437">
        <v>1</v>
      </c>
      <c r="V1437" t="s">
        <v>270</v>
      </c>
      <c r="W1437" t="s">
        <v>167</v>
      </c>
      <c r="X1437">
        <v>1</v>
      </c>
      <c r="Y1437">
        <v>1</v>
      </c>
      <c r="Z1437">
        <v>0</v>
      </c>
      <c r="AA1437">
        <v>0</v>
      </c>
      <c r="AB1437">
        <v>0</v>
      </c>
      <c r="AC1437">
        <v>0</v>
      </c>
      <c r="AD1437">
        <v>0</v>
      </c>
      <c r="AE1437">
        <v>0</v>
      </c>
    </row>
    <row r="1438" spans="1:31" x14ac:dyDescent="0.3">
      <c r="A1438" t="s">
        <v>306</v>
      </c>
      <c r="B1438" t="s">
        <v>19650</v>
      </c>
      <c r="C1438" t="s">
        <v>274</v>
      </c>
      <c r="D1438" t="s">
        <v>19651</v>
      </c>
      <c r="E1438" t="s">
        <v>19652</v>
      </c>
      <c r="F1438" t="s">
        <v>19653</v>
      </c>
      <c r="G1438" t="s">
        <v>2319</v>
      </c>
      <c r="I1438" t="s">
        <v>2961</v>
      </c>
      <c r="J1438" t="s">
        <v>266</v>
      </c>
      <c r="K1438" t="s">
        <v>17155</v>
      </c>
      <c r="L1438" t="s">
        <v>19654</v>
      </c>
      <c r="M1438" t="s">
        <v>305</v>
      </c>
      <c r="N1438" t="s">
        <v>306</v>
      </c>
      <c r="O1438">
        <v>1</v>
      </c>
      <c r="P1438" t="s">
        <v>282</v>
      </c>
      <c r="Q1438">
        <v>1</v>
      </c>
      <c r="S1438">
        <v>1</v>
      </c>
      <c r="T1438" s="108">
        <v>1</v>
      </c>
      <c r="U1438">
        <v>1</v>
      </c>
      <c r="V1438" t="s">
        <v>270</v>
      </c>
      <c r="W1438" t="s">
        <v>167</v>
      </c>
      <c r="X1438">
        <v>1</v>
      </c>
      <c r="Y1438">
        <v>0</v>
      </c>
      <c r="Z1438">
        <v>0</v>
      </c>
      <c r="AA1438">
        <v>0</v>
      </c>
      <c r="AB1438">
        <v>1</v>
      </c>
      <c r="AC1438">
        <v>0</v>
      </c>
      <c r="AD1438">
        <v>0</v>
      </c>
      <c r="AE1438">
        <v>0</v>
      </c>
    </row>
    <row r="1439" spans="1:31" x14ac:dyDescent="0.3">
      <c r="A1439" t="s">
        <v>306</v>
      </c>
      <c r="B1439" t="s">
        <v>19650</v>
      </c>
      <c r="C1439" t="s">
        <v>274</v>
      </c>
      <c r="D1439" t="s">
        <v>19651</v>
      </c>
      <c r="E1439" t="s">
        <v>19652</v>
      </c>
      <c r="F1439" t="s">
        <v>19653</v>
      </c>
      <c r="G1439" t="s">
        <v>2319</v>
      </c>
      <c r="I1439" t="s">
        <v>2961</v>
      </c>
      <c r="J1439" t="s">
        <v>266</v>
      </c>
      <c r="K1439" t="s">
        <v>17155</v>
      </c>
      <c r="L1439" t="s">
        <v>19654</v>
      </c>
      <c r="M1439" t="s">
        <v>307</v>
      </c>
      <c r="N1439" t="s">
        <v>306</v>
      </c>
      <c r="O1439">
        <v>2</v>
      </c>
      <c r="P1439" t="s">
        <v>272</v>
      </c>
      <c r="Q1439">
        <v>1</v>
      </c>
      <c r="S1439">
        <v>1</v>
      </c>
      <c r="T1439" s="108">
        <v>1</v>
      </c>
      <c r="U1439">
        <v>1</v>
      </c>
      <c r="V1439" t="s">
        <v>270</v>
      </c>
      <c r="W1439" t="s">
        <v>167</v>
      </c>
      <c r="X1439">
        <v>1</v>
      </c>
      <c r="Y1439">
        <v>0</v>
      </c>
      <c r="Z1439">
        <v>0</v>
      </c>
      <c r="AA1439">
        <v>0</v>
      </c>
      <c r="AB1439">
        <v>1</v>
      </c>
      <c r="AC1439">
        <v>0</v>
      </c>
      <c r="AD1439">
        <v>0</v>
      </c>
      <c r="AE1439">
        <v>0</v>
      </c>
    </row>
    <row r="1440" spans="1:31" x14ac:dyDescent="0.3">
      <c r="A1440" t="s">
        <v>306</v>
      </c>
      <c r="B1440" t="s">
        <v>17151</v>
      </c>
      <c r="C1440" t="s">
        <v>274</v>
      </c>
      <c r="D1440" t="s">
        <v>17152</v>
      </c>
      <c r="E1440" t="s">
        <v>17153</v>
      </c>
      <c r="F1440" t="s">
        <v>17154</v>
      </c>
      <c r="G1440" t="s">
        <v>2319</v>
      </c>
      <c r="I1440" t="s">
        <v>2961</v>
      </c>
      <c r="J1440" t="s">
        <v>266</v>
      </c>
      <c r="K1440" t="s">
        <v>17155</v>
      </c>
      <c r="L1440" t="s">
        <v>17156</v>
      </c>
      <c r="M1440" t="s">
        <v>305</v>
      </c>
      <c r="N1440" t="s">
        <v>306</v>
      </c>
      <c r="O1440">
        <v>1</v>
      </c>
      <c r="P1440" t="s">
        <v>282</v>
      </c>
      <c r="Q1440">
        <v>1</v>
      </c>
      <c r="S1440">
        <v>1</v>
      </c>
      <c r="T1440" s="108">
        <v>1</v>
      </c>
      <c r="U1440">
        <v>1</v>
      </c>
      <c r="V1440" t="s">
        <v>270</v>
      </c>
      <c r="W1440" t="s">
        <v>167</v>
      </c>
      <c r="X1440">
        <v>1</v>
      </c>
      <c r="Y1440">
        <v>0</v>
      </c>
      <c r="Z1440">
        <v>0</v>
      </c>
      <c r="AA1440">
        <v>0</v>
      </c>
      <c r="AB1440">
        <v>1</v>
      </c>
      <c r="AC1440">
        <v>0</v>
      </c>
      <c r="AD1440">
        <v>0</v>
      </c>
      <c r="AE1440">
        <v>0</v>
      </c>
    </row>
    <row r="1441" spans="1:31" x14ac:dyDescent="0.3">
      <c r="A1441" t="s">
        <v>306</v>
      </c>
      <c r="B1441" t="s">
        <v>17151</v>
      </c>
      <c r="C1441" t="s">
        <v>274</v>
      </c>
      <c r="D1441" t="s">
        <v>17152</v>
      </c>
      <c r="E1441" t="s">
        <v>17153</v>
      </c>
      <c r="F1441" t="s">
        <v>17154</v>
      </c>
      <c r="G1441" t="s">
        <v>2319</v>
      </c>
      <c r="I1441" t="s">
        <v>2961</v>
      </c>
      <c r="J1441" t="s">
        <v>266</v>
      </c>
      <c r="K1441" t="s">
        <v>17155</v>
      </c>
      <c r="L1441" t="s">
        <v>17156</v>
      </c>
      <c r="M1441" t="s">
        <v>307</v>
      </c>
      <c r="N1441" t="s">
        <v>306</v>
      </c>
      <c r="O1441">
        <v>2</v>
      </c>
      <c r="P1441" t="s">
        <v>272</v>
      </c>
      <c r="Q1441">
        <v>1</v>
      </c>
      <c r="S1441">
        <v>1</v>
      </c>
      <c r="T1441" s="108">
        <v>1</v>
      </c>
      <c r="U1441">
        <v>1</v>
      </c>
      <c r="V1441" t="s">
        <v>270</v>
      </c>
      <c r="W1441" t="s">
        <v>167</v>
      </c>
      <c r="X1441">
        <v>1</v>
      </c>
      <c r="Y1441">
        <v>0</v>
      </c>
      <c r="Z1441">
        <v>0</v>
      </c>
      <c r="AA1441">
        <v>0</v>
      </c>
      <c r="AB1441">
        <v>1</v>
      </c>
      <c r="AC1441">
        <v>0</v>
      </c>
      <c r="AD1441">
        <v>0</v>
      </c>
      <c r="AE1441">
        <v>0</v>
      </c>
    </row>
    <row r="1442" spans="1:31" x14ac:dyDescent="0.3">
      <c r="A1442" t="s">
        <v>306</v>
      </c>
      <c r="B1442" t="s">
        <v>17151</v>
      </c>
      <c r="C1442" t="s">
        <v>274</v>
      </c>
      <c r="D1442" t="s">
        <v>17152</v>
      </c>
      <c r="E1442" t="s">
        <v>17153</v>
      </c>
      <c r="F1442" t="s">
        <v>17154</v>
      </c>
      <c r="G1442" t="s">
        <v>2319</v>
      </c>
      <c r="I1442" t="s">
        <v>2961</v>
      </c>
      <c r="J1442" t="s">
        <v>266</v>
      </c>
      <c r="K1442" t="s">
        <v>17155</v>
      </c>
      <c r="L1442" t="s">
        <v>17156</v>
      </c>
      <c r="M1442" t="s">
        <v>307</v>
      </c>
      <c r="N1442" t="s">
        <v>306</v>
      </c>
      <c r="O1442">
        <v>20</v>
      </c>
      <c r="P1442" t="s">
        <v>273</v>
      </c>
      <c r="Q1442">
        <v>0.32</v>
      </c>
      <c r="S1442">
        <v>1</v>
      </c>
      <c r="T1442" s="108">
        <v>0.32</v>
      </c>
      <c r="U1442">
        <v>1</v>
      </c>
      <c r="V1442" t="s">
        <v>270</v>
      </c>
      <c r="W1442" t="s">
        <v>167</v>
      </c>
      <c r="X1442">
        <v>1</v>
      </c>
      <c r="Y1442">
        <v>1</v>
      </c>
      <c r="Z1442">
        <v>0</v>
      </c>
      <c r="AA1442">
        <v>0</v>
      </c>
      <c r="AB1442">
        <v>0</v>
      </c>
      <c r="AC1442">
        <v>0</v>
      </c>
      <c r="AD1442">
        <v>0</v>
      </c>
      <c r="AE1442">
        <v>0</v>
      </c>
    </row>
    <row r="1443" spans="1:31" x14ac:dyDescent="0.3">
      <c r="A1443" t="s">
        <v>306</v>
      </c>
      <c r="B1443" t="s">
        <v>7325</v>
      </c>
      <c r="C1443" t="s">
        <v>262</v>
      </c>
      <c r="D1443" t="s">
        <v>7326</v>
      </c>
      <c r="E1443" t="s">
        <v>11943</v>
      </c>
      <c r="F1443" t="s">
        <v>7327</v>
      </c>
      <c r="G1443" t="s">
        <v>334</v>
      </c>
      <c r="I1443" t="s">
        <v>330</v>
      </c>
      <c r="J1443" t="s">
        <v>266</v>
      </c>
      <c r="K1443" t="s">
        <v>7328</v>
      </c>
      <c r="L1443" t="s">
        <v>7329</v>
      </c>
      <c r="M1443" t="s">
        <v>305</v>
      </c>
      <c r="N1443" t="s">
        <v>306</v>
      </c>
      <c r="O1443">
        <v>1</v>
      </c>
      <c r="P1443" t="s">
        <v>282</v>
      </c>
      <c r="Q1443">
        <v>2</v>
      </c>
      <c r="S1443">
        <v>1</v>
      </c>
      <c r="T1443" s="108">
        <v>2</v>
      </c>
      <c r="U1443">
        <v>1</v>
      </c>
      <c r="V1443" t="s">
        <v>270</v>
      </c>
      <c r="W1443" t="s">
        <v>167</v>
      </c>
      <c r="X1443">
        <v>1</v>
      </c>
      <c r="Y1443">
        <v>0</v>
      </c>
      <c r="Z1443">
        <v>0</v>
      </c>
      <c r="AA1443">
        <v>1</v>
      </c>
      <c r="AB1443">
        <v>0</v>
      </c>
      <c r="AC1443">
        <v>0</v>
      </c>
      <c r="AD1443">
        <v>0</v>
      </c>
      <c r="AE1443">
        <v>0</v>
      </c>
    </row>
    <row r="1444" spans="1:31" x14ac:dyDescent="0.3">
      <c r="A1444" t="s">
        <v>306</v>
      </c>
      <c r="B1444" t="s">
        <v>7325</v>
      </c>
      <c r="C1444" t="s">
        <v>262</v>
      </c>
      <c r="D1444" t="s">
        <v>7326</v>
      </c>
      <c r="E1444" t="s">
        <v>11943</v>
      </c>
      <c r="F1444" t="s">
        <v>7327</v>
      </c>
      <c r="G1444" t="s">
        <v>334</v>
      </c>
      <c r="I1444" t="s">
        <v>330</v>
      </c>
      <c r="J1444" t="s">
        <v>266</v>
      </c>
      <c r="K1444" t="s">
        <v>7328</v>
      </c>
      <c r="L1444" t="s">
        <v>7329</v>
      </c>
      <c r="M1444" t="s">
        <v>307</v>
      </c>
      <c r="N1444" t="s">
        <v>306</v>
      </c>
      <c r="O1444">
        <v>2</v>
      </c>
      <c r="P1444" t="s">
        <v>288</v>
      </c>
      <c r="Q1444">
        <v>0.48</v>
      </c>
      <c r="S1444">
        <v>2</v>
      </c>
      <c r="T1444" s="108">
        <v>0.96</v>
      </c>
      <c r="U1444">
        <v>1</v>
      </c>
      <c r="V1444" t="s">
        <v>270</v>
      </c>
      <c r="W1444" t="s">
        <v>167</v>
      </c>
      <c r="X1444">
        <v>2</v>
      </c>
      <c r="Y1444">
        <v>0</v>
      </c>
      <c r="Z1444">
        <v>0</v>
      </c>
      <c r="AA1444">
        <v>0</v>
      </c>
      <c r="AB1444">
        <v>0</v>
      </c>
      <c r="AC1444">
        <v>2</v>
      </c>
      <c r="AD1444">
        <v>0</v>
      </c>
      <c r="AE1444">
        <v>0</v>
      </c>
    </row>
    <row r="1445" spans="1:31" x14ac:dyDescent="0.3">
      <c r="A1445" t="s">
        <v>306</v>
      </c>
      <c r="B1445" t="s">
        <v>7325</v>
      </c>
      <c r="C1445" t="s">
        <v>262</v>
      </c>
      <c r="D1445" t="s">
        <v>7326</v>
      </c>
      <c r="E1445" t="s">
        <v>11943</v>
      </c>
      <c r="F1445" t="s">
        <v>7327</v>
      </c>
      <c r="G1445" t="s">
        <v>334</v>
      </c>
      <c r="I1445" t="s">
        <v>330</v>
      </c>
      <c r="J1445" t="s">
        <v>266</v>
      </c>
      <c r="K1445" t="s">
        <v>7328</v>
      </c>
      <c r="L1445" t="s">
        <v>7329</v>
      </c>
      <c r="M1445" t="s">
        <v>307</v>
      </c>
      <c r="N1445" t="s">
        <v>306</v>
      </c>
      <c r="O1445">
        <v>17</v>
      </c>
      <c r="P1445" t="s">
        <v>273</v>
      </c>
      <c r="Q1445">
        <v>0.32</v>
      </c>
      <c r="S1445">
        <v>2</v>
      </c>
      <c r="T1445" s="108">
        <v>0.64</v>
      </c>
      <c r="U1445">
        <v>1</v>
      </c>
      <c r="V1445" t="s">
        <v>270</v>
      </c>
      <c r="W1445" t="s">
        <v>167</v>
      </c>
      <c r="X1445">
        <v>2</v>
      </c>
      <c r="Y1445">
        <v>2</v>
      </c>
      <c r="Z1445">
        <v>0</v>
      </c>
      <c r="AA1445">
        <v>0</v>
      </c>
      <c r="AB1445">
        <v>0</v>
      </c>
      <c r="AC1445">
        <v>0</v>
      </c>
      <c r="AD1445">
        <v>0</v>
      </c>
      <c r="AE1445">
        <v>0</v>
      </c>
    </row>
    <row r="1446" spans="1:31" x14ac:dyDescent="0.3">
      <c r="A1446" t="s">
        <v>306</v>
      </c>
      <c r="B1446" t="s">
        <v>5156</v>
      </c>
      <c r="C1446" t="s">
        <v>262</v>
      </c>
      <c r="D1446" t="s">
        <v>5157</v>
      </c>
      <c r="E1446" t="s">
        <v>13523</v>
      </c>
      <c r="F1446" t="s">
        <v>5158</v>
      </c>
      <c r="G1446" t="s">
        <v>469</v>
      </c>
      <c r="I1446" t="s">
        <v>265</v>
      </c>
      <c r="J1446" t="s">
        <v>266</v>
      </c>
      <c r="K1446" t="s">
        <v>5159</v>
      </c>
      <c r="L1446" t="s">
        <v>17455</v>
      </c>
      <c r="M1446" t="s">
        <v>305</v>
      </c>
      <c r="N1446" t="s">
        <v>306</v>
      </c>
      <c r="O1446">
        <v>1</v>
      </c>
      <c r="P1446" t="s">
        <v>282</v>
      </c>
      <c r="Q1446">
        <v>2</v>
      </c>
      <c r="S1446">
        <v>1</v>
      </c>
      <c r="T1446" s="108">
        <v>2</v>
      </c>
      <c r="U1446">
        <v>1</v>
      </c>
      <c r="V1446" t="s">
        <v>270</v>
      </c>
      <c r="W1446" t="s">
        <v>167</v>
      </c>
      <c r="X1446">
        <v>1</v>
      </c>
      <c r="Y1446">
        <v>0</v>
      </c>
      <c r="Z1446">
        <v>0</v>
      </c>
      <c r="AA1446">
        <v>1</v>
      </c>
      <c r="AB1446">
        <v>0</v>
      </c>
      <c r="AC1446">
        <v>0</v>
      </c>
      <c r="AD1446">
        <v>0</v>
      </c>
      <c r="AE1446">
        <v>0</v>
      </c>
    </row>
    <row r="1447" spans="1:31" x14ac:dyDescent="0.3">
      <c r="A1447" t="s">
        <v>306</v>
      </c>
      <c r="B1447" t="s">
        <v>5156</v>
      </c>
      <c r="C1447" t="s">
        <v>262</v>
      </c>
      <c r="D1447" t="s">
        <v>5157</v>
      </c>
      <c r="E1447" t="s">
        <v>13523</v>
      </c>
      <c r="F1447" t="s">
        <v>5158</v>
      </c>
      <c r="G1447" t="s">
        <v>469</v>
      </c>
      <c r="I1447" t="s">
        <v>265</v>
      </c>
      <c r="J1447" t="s">
        <v>266</v>
      </c>
      <c r="K1447" t="s">
        <v>5159</v>
      </c>
      <c r="L1447" t="s">
        <v>17455</v>
      </c>
      <c r="M1447" t="s">
        <v>307</v>
      </c>
      <c r="N1447" t="s">
        <v>306</v>
      </c>
      <c r="O1447">
        <v>2</v>
      </c>
      <c r="P1447" t="s">
        <v>272</v>
      </c>
      <c r="Q1447">
        <v>2</v>
      </c>
      <c r="S1447">
        <v>1</v>
      </c>
      <c r="T1447" s="108">
        <v>2</v>
      </c>
      <c r="U1447">
        <v>1</v>
      </c>
      <c r="V1447" t="s">
        <v>270</v>
      </c>
      <c r="W1447" t="s">
        <v>167</v>
      </c>
      <c r="X1447">
        <v>1</v>
      </c>
      <c r="Y1447">
        <v>0</v>
      </c>
      <c r="Z1447">
        <v>0</v>
      </c>
      <c r="AA1447">
        <v>1</v>
      </c>
      <c r="AB1447">
        <v>0</v>
      </c>
      <c r="AC1447">
        <v>0</v>
      </c>
      <c r="AD1447">
        <v>0</v>
      </c>
      <c r="AE1447">
        <v>0</v>
      </c>
    </row>
    <row r="1448" spans="1:31" x14ac:dyDescent="0.3">
      <c r="A1448" t="s">
        <v>306</v>
      </c>
      <c r="B1448" t="s">
        <v>5156</v>
      </c>
      <c r="C1448" t="s">
        <v>262</v>
      </c>
      <c r="D1448" t="s">
        <v>5157</v>
      </c>
      <c r="E1448" t="s">
        <v>13523</v>
      </c>
      <c r="F1448" t="s">
        <v>5158</v>
      </c>
      <c r="G1448" t="s">
        <v>469</v>
      </c>
      <c r="I1448" t="s">
        <v>265</v>
      </c>
      <c r="J1448" t="s">
        <v>266</v>
      </c>
      <c r="K1448" t="s">
        <v>5159</v>
      </c>
      <c r="L1448" t="s">
        <v>17455</v>
      </c>
      <c r="M1448" t="s">
        <v>307</v>
      </c>
      <c r="N1448" t="s">
        <v>306</v>
      </c>
      <c r="O1448">
        <v>27</v>
      </c>
      <c r="P1448" t="s">
        <v>273</v>
      </c>
      <c r="Q1448">
        <v>0.48</v>
      </c>
      <c r="S1448">
        <v>1</v>
      </c>
      <c r="T1448" s="108">
        <v>0.48</v>
      </c>
      <c r="U1448">
        <v>1</v>
      </c>
      <c r="V1448" t="s">
        <v>270</v>
      </c>
      <c r="W1448" t="s">
        <v>167</v>
      </c>
      <c r="X1448">
        <v>1</v>
      </c>
      <c r="Y1448">
        <v>0</v>
      </c>
      <c r="Z1448">
        <v>0</v>
      </c>
      <c r="AA1448">
        <v>1</v>
      </c>
      <c r="AB1448">
        <v>0</v>
      </c>
      <c r="AC1448">
        <v>0</v>
      </c>
      <c r="AD1448">
        <v>0</v>
      </c>
      <c r="AE1448">
        <v>0</v>
      </c>
    </row>
    <row r="1449" spans="1:31" x14ac:dyDescent="0.3">
      <c r="A1449" t="s">
        <v>306</v>
      </c>
      <c r="B1449" t="s">
        <v>8018</v>
      </c>
      <c r="C1449" t="s">
        <v>262</v>
      </c>
      <c r="D1449" t="s">
        <v>8019</v>
      </c>
      <c r="E1449" t="s">
        <v>11984</v>
      </c>
      <c r="F1449" t="s">
        <v>8020</v>
      </c>
      <c r="G1449" t="s">
        <v>7659</v>
      </c>
      <c r="I1449" t="s">
        <v>461</v>
      </c>
      <c r="J1449" t="s">
        <v>266</v>
      </c>
      <c r="K1449" t="s">
        <v>8021</v>
      </c>
      <c r="L1449" t="s">
        <v>3672</v>
      </c>
      <c r="M1449" t="s">
        <v>305</v>
      </c>
      <c r="N1449" t="s">
        <v>306</v>
      </c>
      <c r="O1449">
        <v>1</v>
      </c>
      <c r="P1449" t="s">
        <v>282</v>
      </c>
      <c r="Q1449">
        <v>4</v>
      </c>
      <c r="S1449">
        <v>2</v>
      </c>
      <c r="T1449" s="108">
        <v>8</v>
      </c>
      <c r="U1449">
        <v>1</v>
      </c>
      <c r="V1449" t="s">
        <v>270</v>
      </c>
      <c r="W1449" t="s">
        <v>167</v>
      </c>
      <c r="X1449">
        <v>1</v>
      </c>
      <c r="Y1449">
        <v>0</v>
      </c>
      <c r="Z1449">
        <v>1</v>
      </c>
      <c r="AA1449">
        <v>0</v>
      </c>
      <c r="AB1449">
        <v>0</v>
      </c>
      <c r="AC1449">
        <v>1</v>
      </c>
      <c r="AD1449">
        <v>0</v>
      </c>
      <c r="AE1449">
        <v>0</v>
      </c>
    </row>
    <row r="1450" spans="1:31" x14ac:dyDescent="0.3">
      <c r="A1450" t="s">
        <v>306</v>
      </c>
      <c r="B1450" t="s">
        <v>5848</v>
      </c>
      <c r="C1450" t="s">
        <v>262</v>
      </c>
      <c r="D1450" t="s">
        <v>5849</v>
      </c>
      <c r="E1450" t="s">
        <v>13591</v>
      </c>
      <c r="F1450" t="s">
        <v>5850</v>
      </c>
      <c r="G1450" t="s">
        <v>383</v>
      </c>
      <c r="I1450" t="s">
        <v>265</v>
      </c>
      <c r="J1450" t="s">
        <v>266</v>
      </c>
      <c r="K1450" t="s">
        <v>5851</v>
      </c>
      <c r="L1450" t="s">
        <v>5852</v>
      </c>
      <c r="M1450" t="s">
        <v>305</v>
      </c>
      <c r="N1450" t="s">
        <v>306</v>
      </c>
      <c r="O1450">
        <v>1</v>
      </c>
      <c r="P1450" t="s">
        <v>282</v>
      </c>
      <c r="Q1450">
        <v>2</v>
      </c>
      <c r="S1450">
        <v>2</v>
      </c>
      <c r="T1450" s="108">
        <v>4</v>
      </c>
      <c r="U1450">
        <v>1</v>
      </c>
      <c r="V1450" t="s">
        <v>270</v>
      </c>
      <c r="W1450" t="s">
        <v>167</v>
      </c>
      <c r="X1450">
        <v>1</v>
      </c>
      <c r="Y1450">
        <v>1</v>
      </c>
      <c r="Z1450">
        <v>0</v>
      </c>
      <c r="AA1450">
        <v>0</v>
      </c>
      <c r="AB1450">
        <v>1</v>
      </c>
      <c r="AC1450">
        <v>0</v>
      </c>
      <c r="AD1450">
        <v>0</v>
      </c>
      <c r="AE1450">
        <v>0</v>
      </c>
    </row>
    <row r="1451" spans="1:31" x14ac:dyDescent="0.3">
      <c r="A1451" t="s">
        <v>306</v>
      </c>
      <c r="B1451" t="s">
        <v>5848</v>
      </c>
      <c r="C1451" t="s">
        <v>262</v>
      </c>
      <c r="D1451" t="s">
        <v>5849</v>
      </c>
      <c r="E1451" t="s">
        <v>13591</v>
      </c>
      <c r="F1451" t="s">
        <v>5850</v>
      </c>
      <c r="G1451" t="s">
        <v>383</v>
      </c>
      <c r="I1451" t="s">
        <v>265</v>
      </c>
      <c r="J1451" t="s">
        <v>266</v>
      </c>
      <c r="K1451" t="s">
        <v>5851</v>
      </c>
      <c r="L1451" t="s">
        <v>5852</v>
      </c>
      <c r="M1451" t="s">
        <v>307</v>
      </c>
      <c r="N1451" t="s">
        <v>306</v>
      </c>
      <c r="O1451">
        <v>2</v>
      </c>
      <c r="P1451" t="s">
        <v>288</v>
      </c>
      <c r="Q1451">
        <v>0.48</v>
      </c>
      <c r="S1451">
        <v>1</v>
      </c>
      <c r="T1451" s="108">
        <v>0.48</v>
      </c>
      <c r="U1451">
        <v>1</v>
      </c>
      <c r="V1451" t="s">
        <v>270</v>
      </c>
      <c r="W1451" t="s">
        <v>167</v>
      </c>
      <c r="X1451">
        <v>1</v>
      </c>
      <c r="Y1451">
        <v>0</v>
      </c>
      <c r="Z1451">
        <v>1</v>
      </c>
      <c r="AA1451">
        <v>0</v>
      </c>
      <c r="AB1451">
        <v>0</v>
      </c>
      <c r="AC1451">
        <v>0</v>
      </c>
      <c r="AD1451">
        <v>0</v>
      </c>
      <c r="AE1451">
        <v>0</v>
      </c>
    </row>
    <row r="1452" spans="1:31" x14ac:dyDescent="0.3">
      <c r="A1452" t="s">
        <v>306</v>
      </c>
      <c r="B1452" t="s">
        <v>7864</v>
      </c>
      <c r="C1452" t="s">
        <v>262</v>
      </c>
      <c r="D1452" t="s">
        <v>7865</v>
      </c>
      <c r="E1452" t="s">
        <v>12271</v>
      </c>
      <c r="F1452" t="s">
        <v>7866</v>
      </c>
      <c r="G1452" t="s">
        <v>9373</v>
      </c>
      <c r="I1452" t="s">
        <v>461</v>
      </c>
      <c r="J1452" t="s">
        <v>266</v>
      </c>
      <c r="K1452" t="s">
        <v>7867</v>
      </c>
      <c r="L1452" t="s">
        <v>7868</v>
      </c>
      <c r="M1452" t="s">
        <v>305</v>
      </c>
      <c r="N1452" t="s">
        <v>306</v>
      </c>
      <c r="O1452">
        <v>1</v>
      </c>
      <c r="P1452" t="s">
        <v>266</v>
      </c>
      <c r="Q1452">
        <v>0.17</v>
      </c>
      <c r="S1452">
        <v>1</v>
      </c>
      <c r="T1452" s="108">
        <v>0.17</v>
      </c>
      <c r="U1452">
        <v>1</v>
      </c>
      <c r="V1452" t="s">
        <v>270</v>
      </c>
      <c r="W1452" t="s">
        <v>167</v>
      </c>
      <c r="X1452">
        <v>1</v>
      </c>
      <c r="Y1452">
        <v>1</v>
      </c>
      <c r="Z1452">
        <v>0</v>
      </c>
      <c r="AA1452">
        <v>0</v>
      </c>
      <c r="AB1452">
        <v>0</v>
      </c>
      <c r="AC1452">
        <v>0</v>
      </c>
      <c r="AD1452">
        <v>0</v>
      </c>
      <c r="AE1452">
        <v>0</v>
      </c>
    </row>
    <row r="1453" spans="1:31" x14ac:dyDescent="0.3">
      <c r="A1453" t="s">
        <v>306</v>
      </c>
      <c r="B1453" t="s">
        <v>7864</v>
      </c>
      <c r="C1453" t="s">
        <v>262</v>
      </c>
      <c r="D1453" t="s">
        <v>7865</v>
      </c>
      <c r="E1453" t="s">
        <v>12271</v>
      </c>
      <c r="F1453" t="s">
        <v>7866</v>
      </c>
      <c r="G1453" t="s">
        <v>9373</v>
      </c>
      <c r="I1453" t="s">
        <v>461</v>
      </c>
      <c r="J1453" t="s">
        <v>266</v>
      </c>
      <c r="K1453" t="s">
        <v>7867</v>
      </c>
      <c r="L1453" t="s">
        <v>7868</v>
      </c>
      <c r="M1453" t="s">
        <v>307</v>
      </c>
      <c r="N1453" t="s">
        <v>306</v>
      </c>
      <c r="O1453">
        <v>2</v>
      </c>
      <c r="P1453" t="s">
        <v>288</v>
      </c>
      <c r="Q1453">
        <v>0.32</v>
      </c>
      <c r="S1453">
        <v>1</v>
      </c>
      <c r="T1453" s="108">
        <v>0.32</v>
      </c>
      <c r="U1453">
        <v>1</v>
      </c>
      <c r="V1453" t="s">
        <v>270</v>
      </c>
      <c r="W1453" t="s">
        <v>167</v>
      </c>
      <c r="X1453">
        <v>1</v>
      </c>
      <c r="Y1453">
        <v>1</v>
      </c>
      <c r="Z1453">
        <v>0</v>
      </c>
      <c r="AA1453">
        <v>0</v>
      </c>
      <c r="AB1453">
        <v>0</v>
      </c>
      <c r="AC1453">
        <v>0</v>
      </c>
      <c r="AD1453">
        <v>0</v>
      </c>
      <c r="AE1453">
        <v>0</v>
      </c>
    </row>
    <row r="1454" spans="1:31" x14ac:dyDescent="0.3">
      <c r="A1454" t="s">
        <v>306</v>
      </c>
      <c r="B1454" t="s">
        <v>5482</v>
      </c>
      <c r="C1454" t="s">
        <v>262</v>
      </c>
      <c r="D1454" t="s">
        <v>5483</v>
      </c>
      <c r="E1454" t="s">
        <v>13584</v>
      </c>
      <c r="F1454" t="s">
        <v>1776</v>
      </c>
      <c r="G1454" t="s">
        <v>383</v>
      </c>
      <c r="I1454" t="s">
        <v>265</v>
      </c>
      <c r="J1454" t="s">
        <v>266</v>
      </c>
      <c r="K1454" t="s">
        <v>5484</v>
      </c>
      <c r="L1454" t="s">
        <v>18071</v>
      </c>
      <c r="M1454" t="s">
        <v>305</v>
      </c>
      <c r="N1454" t="s">
        <v>306</v>
      </c>
      <c r="O1454">
        <v>1</v>
      </c>
      <c r="P1454" t="s">
        <v>282</v>
      </c>
      <c r="Q1454">
        <v>4</v>
      </c>
      <c r="S1454">
        <v>2</v>
      </c>
      <c r="T1454" s="108">
        <v>8</v>
      </c>
      <c r="U1454">
        <v>1</v>
      </c>
      <c r="V1454" t="s">
        <v>270</v>
      </c>
      <c r="W1454" t="s">
        <v>167</v>
      </c>
      <c r="X1454">
        <v>1</v>
      </c>
      <c r="Y1454">
        <v>1</v>
      </c>
      <c r="Z1454">
        <v>0</v>
      </c>
      <c r="AA1454">
        <v>0</v>
      </c>
      <c r="AB1454">
        <v>1</v>
      </c>
      <c r="AC1454">
        <v>0</v>
      </c>
      <c r="AD1454">
        <v>0</v>
      </c>
      <c r="AE1454">
        <v>0</v>
      </c>
    </row>
    <row r="1455" spans="1:31" x14ac:dyDescent="0.3">
      <c r="A1455" t="s">
        <v>306</v>
      </c>
      <c r="B1455" t="s">
        <v>5482</v>
      </c>
      <c r="C1455" t="s">
        <v>262</v>
      </c>
      <c r="D1455" t="s">
        <v>5483</v>
      </c>
      <c r="E1455" t="s">
        <v>13584</v>
      </c>
      <c r="F1455" t="s">
        <v>1776</v>
      </c>
      <c r="G1455" t="s">
        <v>383</v>
      </c>
      <c r="I1455" t="s">
        <v>265</v>
      </c>
      <c r="J1455" t="s">
        <v>266</v>
      </c>
      <c r="K1455" t="s">
        <v>5484</v>
      </c>
      <c r="L1455" t="s">
        <v>18071</v>
      </c>
      <c r="M1455" t="s">
        <v>307</v>
      </c>
      <c r="N1455" t="s">
        <v>306</v>
      </c>
      <c r="O1455">
        <v>2</v>
      </c>
      <c r="P1455" t="s">
        <v>272</v>
      </c>
      <c r="Q1455">
        <v>4</v>
      </c>
      <c r="S1455">
        <v>2</v>
      </c>
      <c r="T1455" s="108">
        <v>8</v>
      </c>
      <c r="U1455">
        <v>1</v>
      </c>
      <c r="V1455" t="s">
        <v>270</v>
      </c>
      <c r="W1455" t="s">
        <v>167</v>
      </c>
      <c r="X1455">
        <v>1</v>
      </c>
      <c r="Y1455">
        <v>0</v>
      </c>
      <c r="Z1455">
        <v>1</v>
      </c>
      <c r="AA1455">
        <v>0</v>
      </c>
      <c r="AB1455">
        <v>1</v>
      </c>
      <c r="AC1455">
        <v>0</v>
      </c>
      <c r="AD1455">
        <v>0</v>
      </c>
      <c r="AE1455">
        <v>0</v>
      </c>
    </row>
    <row r="1456" spans="1:31" x14ac:dyDescent="0.3">
      <c r="A1456" t="s">
        <v>306</v>
      </c>
      <c r="B1456" t="s">
        <v>5482</v>
      </c>
      <c r="C1456" t="s">
        <v>262</v>
      </c>
      <c r="D1456" t="s">
        <v>5483</v>
      </c>
      <c r="E1456" t="s">
        <v>13584</v>
      </c>
      <c r="F1456" t="s">
        <v>1776</v>
      </c>
      <c r="G1456" t="s">
        <v>383</v>
      </c>
      <c r="I1456" t="s">
        <v>265</v>
      </c>
      <c r="J1456" t="s">
        <v>266</v>
      </c>
      <c r="K1456" t="s">
        <v>5484</v>
      </c>
      <c r="L1456" t="s">
        <v>18071</v>
      </c>
      <c r="M1456" t="s">
        <v>307</v>
      </c>
      <c r="N1456" t="s">
        <v>306</v>
      </c>
      <c r="O1456">
        <v>20</v>
      </c>
      <c r="P1456" t="s">
        <v>425</v>
      </c>
      <c r="Q1456">
        <v>0.32</v>
      </c>
      <c r="S1456">
        <v>1</v>
      </c>
      <c r="T1456" s="108">
        <v>0.32</v>
      </c>
      <c r="U1456">
        <v>1</v>
      </c>
      <c r="V1456" t="s">
        <v>270</v>
      </c>
      <c r="W1456" t="s">
        <v>167</v>
      </c>
      <c r="X1456">
        <v>1</v>
      </c>
      <c r="Y1456">
        <v>0</v>
      </c>
      <c r="Z1456">
        <v>1</v>
      </c>
      <c r="AA1456">
        <v>0</v>
      </c>
      <c r="AB1456">
        <v>0</v>
      </c>
      <c r="AC1456">
        <v>0</v>
      </c>
      <c r="AD1456">
        <v>0</v>
      </c>
      <c r="AE1456">
        <v>0</v>
      </c>
    </row>
    <row r="1457" spans="1:31" x14ac:dyDescent="0.3">
      <c r="A1457" t="s">
        <v>306</v>
      </c>
      <c r="B1457" t="s">
        <v>7392</v>
      </c>
      <c r="C1457" t="s">
        <v>262</v>
      </c>
      <c r="D1457" t="s">
        <v>7393</v>
      </c>
      <c r="E1457" t="s">
        <v>11958</v>
      </c>
      <c r="F1457" t="s">
        <v>7394</v>
      </c>
      <c r="G1457" t="s">
        <v>334</v>
      </c>
      <c r="I1457" t="s">
        <v>330</v>
      </c>
      <c r="J1457" t="s">
        <v>266</v>
      </c>
      <c r="K1457" t="s">
        <v>7395</v>
      </c>
      <c r="L1457" t="s">
        <v>7396</v>
      </c>
      <c r="M1457" t="s">
        <v>305</v>
      </c>
      <c r="N1457" t="s">
        <v>306</v>
      </c>
      <c r="O1457">
        <v>1</v>
      </c>
      <c r="P1457" t="s">
        <v>282</v>
      </c>
      <c r="Q1457">
        <v>4</v>
      </c>
      <c r="S1457">
        <v>1</v>
      </c>
      <c r="T1457" s="108">
        <v>4</v>
      </c>
      <c r="U1457">
        <v>1</v>
      </c>
      <c r="V1457" t="s">
        <v>270</v>
      </c>
      <c r="W1457" t="s">
        <v>167</v>
      </c>
      <c r="X1457">
        <v>1</v>
      </c>
      <c r="Y1457">
        <v>0</v>
      </c>
      <c r="Z1457">
        <v>0</v>
      </c>
      <c r="AA1457">
        <v>1</v>
      </c>
      <c r="AB1457">
        <v>0</v>
      </c>
      <c r="AC1457">
        <v>0</v>
      </c>
      <c r="AD1457">
        <v>0</v>
      </c>
      <c r="AE1457">
        <v>0</v>
      </c>
    </row>
    <row r="1458" spans="1:31" x14ac:dyDescent="0.3">
      <c r="A1458" t="s">
        <v>306</v>
      </c>
      <c r="B1458" t="s">
        <v>7392</v>
      </c>
      <c r="C1458" t="s">
        <v>525</v>
      </c>
      <c r="D1458" t="s">
        <v>7397</v>
      </c>
      <c r="E1458" t="s">
        <v>11958</v>
      </c>
      <c r="F1458" t="s">
        <v>7394</v>
      </c>
      <c r="G1458" t="s">
        <v>334</v>
      </c>
      <c r="I1458" t="s">
        <v>330</v>
      </c>
      <c r="J1458" t="s">
        <v>266</v>
      </c>
      <c r="K1458" t="s">
        <v>7395</v>
      </c>
      <c r="L1458" t="s">
        <v>7396</v>
      </c>
      <c r="M1458" t="s">
        <v>305</v>
      </c>
      <c r="N1458" t="s">
        <v>306</v>
      </c>
      <c r="O1458">
        <v>1</v>
      </c>
      <c r="P1458" t="s">
        <v>282</v>
      </c>
      <c r="Q1458">
        <v>4</v>
      </c>
      <c r="S1458">
        <v>3</v>
      </c>
      <c r="T1458" s="108">
        <v>12</v>
      </c>
      <c r="U1458">
        <v>1</v>
      </c>
      <c r="V1458" t="s">
        <v>270</v>
      </c>
      <c r="W1458" t="s">
        <v>167</v>
      </c>
      <c r="X1458">
        <v>1</v>
      </c>
      <c r="Y1458">
        <v>1</v>
      </c>
      <c r="Z1458">
        <v>0</v>
      </c>
      <c r="AA1458">
        <v>1</v>
      </c>
      <c r="AB1458">
        <v>0</v>
      </c>
      <c r="AC1458">
        <v>1</v>
      </c>
      <c r="AD1458">
        <v>0</v>
      </c>
      <c r="AE1458">
        <v>0</v>
      </c>
    </row>
    <row r="1459" spans="1:31" x14ac:dyDescent="0.3">
      <c r="A1459" t="s">
        <v>306</v>
      </c>
      <c r="B1459" t="s">
        <v>7392</v>
      </c>
      <c r="C1459" t="s">
        <v>525</v>
      </c>
      <c r="D1459" t="s">
        <v>7397</v>
      </c>
      <c r="E1459" t="s">
        <v>11958</v>
      </c>
      <c r="F1459" t="s">
        <v>7394</v>
      </c>
      <c r="G1459" t="s">
        <v>334</v>
      </c>
      <c r="I1459" t="s">
        <v>330</v>
      </c>
      <c r="J1459" t="s">
        <v>266</v>
      </c>
      <c r="K1459" t="s">
        <v>7395</v>
      </c>
      <c r="L1459" t="s">
        <v>7396</v>
      </c>
      <c r="M1459" t="s">
        <v>307</v>
      </c>
      <c r="N1459" t="s">
        <v>306</v>
      </c>
      <c r="O1459">
        <v>20</v>
      </c>
      <c r="P1459" t="s">
        <v>425</v>
      </c>
      <c r="Q1459">
        <v>0.32</v>
      </c>
      <c r="S1459">
        <v>9</v>
      </c>
      <c r="T1459" s="108">
        <v>2.88</v>
      </c>
      <c r="U1459">
        <v>1</v>
      </c>
      <c r="V1459" t="s">
        <v>270</v>
      </c>
      <c r="W1459" t="s">
        <v>167</v>
      </c>
      <c r="X1459">
        <v>3</v>
      </c>
      <c r="Y1459">
        <v>3</v>
      </c>
      <c r="Z1459">
        <v>0</v>
      </c>
      <c r="AA1459">
        <v>3</v>
      </c>
      <c r="AB1459">
        <v>0</v>
      </c>
      <c r="AC1459">
        <v>3</v>
      </c>
      <c r="AD1459">
        <v>0</v>
      </c>
      <c r="AE1459">
        <v>0</v>
      </c>
    </row>
    <row r="1460" spans="1:31" x14ac:dyDescent="0.3">
      <c r="A1460" t="s">
        <v>306</v>
      </c>
      <c r="B1460" t="s">
        <v>7371</v>
      </c>
      <c r="C1460" t="s">
        <v>262</v>
      </c>
      <c r="D1460" t="s">
        <v>7372</v>
      </c>
      <c r="E1460" t="s">
        <v>11955</v>
      </c>
      <c r="F1460" t="s">
        <v>3057</v>
      </c>
      <c r="G1460" t="s">
        <v>334</v>
      </c>
      <c r="I1460" t="s">
        <v>330</v>
      </c>
      <c r="J1460" t="s">
        <v>266</v>
      </c>
      <c r="K1460" t="s">
        <v>7373</v>
      </c>
      <c r="L1460" t="s">
        <v>15750</v>
      </c>
      <c r="M1460" t="s">
        <v>305</v>
      </c>
      <c r="N1460" t="s">
        <v>306</v>
      </c>
      <c r="O1460">
        <v>1</v>
      </c>
      <c r="P1460" t="s">
        <v>282</v>
      </c>
      <c r="Q1460">
        <v>1</v>
      </c>
      <c r="S1460">
        <v>5</v>
      </c>
      <c r="T1460" s="108">
        <v>5</v>
      </c>
      <c r="U1460">
        <v>1</v>
      </c>
      <c r="V1460" t="s">
        <v>270</v>
      </c>
      <c r="W1460" t="s">
        <v>167</v>
      </c>
      <c r="X1460">
        <v>1</v>
      </c>
      <c r="Y1460">
        <v>1</v>
      </c>
      <c r="Z1460">
        <v>1</v>
      </c>
      <c r="AA1460">
        <v>1</v>
      </c>
      <c r="AB1460">
        <v>1</v>
      </c>
      <c r="AC1460">
        <v>1</v>
      </c>
      <c r="AD1460">
        <v>0</v>
      </c>
      <c r="AE1460">
        <v>0</v>
      </c>
    </row>
    <row r="1461" spans="1:31" x14ac:dyDescent="0.3">
      <c r="A1461" t="s">
        <v>306</v>
      </c>
      <c r="B1461" t="s">
        <v>7371</v>
      </c>
      <c r="C1461" t="s">
        <v>262</v>
      </c>
      <c r="D1461" t="s">
        <v>7372</v>
      </c>
      <c r="E1461" t="s">
        <v>11955</v>
      </c>
      <c r="F1461" t="s">
        <v>3057</v>
      </c>
      <c r="G1461" t="s">
        <v>334</v>
      </c>
      <c r="I1461" t="s">
        <v>330</v>
      </c>
      <c r="J1461" t="s">
        <v>266</v>
      </c>
      <c r="K1461" t="s">
        <v>7373</v>
      </c>
      <c r="L1461" t="s">
        <v>15750</v>
      </c>
      <c r="M1461" t="s">
        <v>307</v>
      </c>
      <c r="N1461" t="s">
        <v>306</v>
      </c>
      <c r="O1461">
        <v>2</v>
      </c>
      <c r="P1461" t="s">
        <v>272</v>
      </c>
      <c r="Q1461">
        <v>2</v>
      </c>
      <c r="S1461">
        <v>3</v>
      </c>
      <c r="T1461" s="108">
        <v>6</v>
      </c>
      <c r="U1461">
        <v>1</v>
      </c>
      <c r="V1461" t="s">
        <v>270</v>
      </c>
      <c r="W1461" t="s">
        <v>167</v>
      </c>
      <c r="X1461">
        <v>1</v>
      </c>
      <c r="Y1461">
        <v>1</v>
      </c>
      <c r="Z1461">
        <v>0</v>
      </c>
      <c r="AA1461">
        <v>1</v>
      </c>
      <c r="AB1461">
        <v>0</v>
      </c>
      <c r="AC1461">
        <v>1</v>
      </c>
      <c r="AD1461">
        <v>0</v>
      </c>
      <c r="AE1461">
        <v>0</v>
      </c>
    </row>
    <row r="1462" spans="1:31" x14ac:dyDescent="0.3">
      <c r="A1462" t="s">
        <v>306</v>
      </c>
      <c r="B1462" t="s">
        <v>6579</v>
      </c>
      <c r="C1462" t="s">
        <v>262</v>
      </c>
      <c r="D1462" t="s">
        <v>6580</v>
      </c>
      <c r="E1462" t="s">
        <v>12537</v>
      </c>
      <c r="F1462" t="s">
        <v>1081</v>
      </c>
      <c r="G1462" t="s">
        <v>6568</v>
      </c>
      <c r="I1462" t="s">
        <v>313</v>
      </c>
      <c r="J1462" t="s">
        <v>266</v>
      </c>
      <c r="K1462" t="s">
        <v>6569</v>
      </c>
      <c r="L1462" t="s">
        <v>15568</v>
      </c>
      <c r="M1462" t="s">
        <v>307</v>
      </c>
      <c r="N1462" t="s">
        <v>306</v>
      </c>
      <c r="O1462">
        <v>2</v>
      </c>
      <c r="P1462" t="s">
        <v>272</v>
      </c>
      <c r="Q1462">
        <v>2</v>
      </c>
      <c r="S1462">
        <v>1</v>
      </c>
      <c r="T1462" s="108">
        <v>2</v>
      </c>
      <c r="U1462">
        <v>1</v>
      </c>
      <c r="V1462" t="s">
        <v>270</v>
      </c>
      <c r="W1462" t="s">
        <v>167</v>
      </c>
      <c r="X1462">
        <v>1</v>
      </c>
      <c r="Y1462">
        <v>0</v>
      </c>
      <c r="Z1462">
        <v>0</v>
      </c>
      <c r="AA1462">
        <v>1</v>
      </c>
      <c r="AB1462">
        <v>0</v>
      </c>
      <c r="AC1462">
        <v>0</v>
      </c>
      <c r="AD1462">
        <v>0</v>
      </c>
      <c r="AE1462">
        <v>0</v>
      </c>
    </row>
    <row r="1463" spans="1:31" x14ac:dyDescent="0.3">
      <c r="A1463" t="s">
        <v>306</v>
      </c>
      <c r="B1463" t="s">
        <v>6579</v>
      </c>
      <c r="C1463" t="s">
        <v>262</v>
      </c>
      <c r="D1463" t="s">
        <v>6580</v>
      </c>
      <c r="E1463" t="s">
        <v>12537</v>
      </c>
      <c r="F1463" t="s">
        <v>1081</v>
      </c>
      <c r="G1463" t="s">
        <v>6568</v>
      </c>
      <c r="I1463" t="s">
        <v>313</v>
      </c>
      <c r="J1463" t="s">
        <v>266</v>
      </c>
      <c r="K1463" t="s">
        <v>6569</v>
      </c>
      <c r="L1463" t="s">
        <v>15568</v>
      </c>
      <c r="M1463" t="s">
        <v>305</v>
      </c>
      <c r="N1463" t="s">
        <v>306</v>
      </c>
      <c r="O1463">
        <v>1</v>
      </c>
      <c r="P1463" t="s">
        <v>282</v>
      </c>
      <c r="Q1463">
        <v>3</v>
      </c>
      <c r="S1463">
        <v>1</v>
      </c>
      <c r="T1463" s="108">
        <v>3</v>
      </c>
      <c r="U1463">
        <v>1</v>
      </c>
      <c r="V1463" t="s">
        <v>270</v>
      </c>
      <c r="W1463" t="s">
        <v>167</v>
      </c>
      <c r="X1463">
        <v>1</v>
      </c>
      <c r="Y1463">
        <v>0</v>
      </c>
      <c r="Z1463">
        <v>0</v>
      </c>
      <c r="AA1463">
        <v>1</v>
      </c>
      <c r="AB1463">
        <v>0</v>
      </c>
      <c r="AC1463">
        <v>0</v>
      </c>
      <c r="AD1463">
        <v>0</v>
      </c>
      <c r="AE1463">
        <v>0</v>
      </c>
    </row>
    <row r="1464" spans="1:31" x14ac:dyDescent="0.3">
      <c r="A1464" t="s">
        <v>306</v>
      </c>
      <c r="B1464" t="s">
        <v>4388</v>
      </c>
      <c r="C1464" t="s">
        <v>262</v>
      </c>
      <c r="D1464" t="s">
        <v>4389</v>
      </c>
      <c r="E1464" t="s">
        <v>12270</v>
      </c>
      <c r="F1464" t="s">
        <v>2108</v>
      </c>
      <c r="G1464" t="s">
        <v>9375</v>
      </c>
      <c r="I1464" t="s">
        <v>461</v>
      </c>
      <c r="J1464" t="s">
        <v>266</v>
      </c>
      <c r="K1464" t="s">
        <v>4390</v>
      </c>
      <c r="L1464" t="s">
        <v>4391</v>
      </c>
      <c r="M1464" t="s">
        <v>305</v>
      </c>
      <c r="N1464" t="s">
        <v>306</v>
      </c>
      <c r="O1464">
        <v>1</v>
      </c>
      <c r="P1464" t="s">
        <v>282</v>
      </c>
      <c r="Q1464">
        <v>2</v>
      </c>
      <c r="S1464">
        <v>1</v>
      </c>
      <c r="T1464" s="108">
        <v>2</v>
      </c>
      <c r="U1464">
        <v>1</v>
      </c>
      <c r="V1464" t="s">
        <v>270</v>
      </c>
      <c r="W1464" t="s">
        <v>167</v>
      </c>
      <c r="X1464">
        <v>1</v>
      </c>
      <c r="Y1464">
        <v>0</v>
      </c>
      <c r="Z1464">
        <v>0</v>
      </c>
      <c r="AA1464">
        <v>0</v>
      </c>
      <c r="AB1464">
        <v>1</v>
      </c>
      <c r="AC1464">
        <v>0</v>
      </c>
      <c r="AD1464">
        <v>0</v>
      </c>
      <c r="AE1464">
        <v>0</v>
      </c>
    </row>
    <row r="1465" spans="1:31" x14ac:dyDescent="0.3">
      <c r="A1465" t="s">
        <v>306</v>
      </c>
      <c r="B1465" t="s">
        <v>4388</v>
      </c>
      <c r="C1465" t="s">
        <v>262</v>
      </c>
      <c r="D1465" t="s">
        <v>4389</v>
      </c>
      <c r="E1465" t="s">
        <v>12270</v>
      </c>
      <c r="F1465" t="s">
        <v>2108</v>
      </c>
      <c r="G1465" t="s">
        <v>9375</v>
      </c>
      <c r="I1465" t="s">
        <v>461</v>
      </c>
      <c r="J1465" t="s">
        <v>266</v>
      </c>
      <c r="K1465" t="s">
        <v>4390</v>
      </c>
      <c r="L1465" t="s">
        <v>4391</v>
      </c>
      <c r="M1465" t="s">
        <v>307</v>
      </c>
      <c r="N1465" t="s">
        <v>306</v>
      </c>
      <c r="O1465">
        <v>2</v>
      </c>
      <c r="P1465" t="s">
        <v>288</v>
      </c>
      <c r="Q1465">
        <v>0.48</v>
      </c>
      <c r="S1465">
        <v>1</v>
      </c>
      <c r="T1465" s="108">
        <v>0.48</v>
      </c>
      <c r="U1465">
        <v>1</v>
      </c>
      <c r="V1465" t="s">
        <v>270</v>
      </c>
      <c r="W1465" t="s">
        <v>167</v>
      </c>
      <c r="X1465">
        <v>2</v>
      </c>
      <c r="Y1465">
        <v>0</v>
      </c>
      <c r="Z1465">
        <v>0</v>
      </c>
      <c r="AA1465">
        <v>0</v>
      </c>
      <c r="AB1465">
        <v>0</v>
      </c>
      <c r="AC1465">
        <v>1</v>
      </c>
      <c r="AD1465">
        <v>0</v>
      </c>
      <c r="AE1465">
        <v>0</v>
      </c>
    </row>
    <row r="1466" spans="1:31" x14ac:dyDescent="0.3">
      <c r="A1466" t="s">
        <v>306</v>
      </c>
      <c r="B1466" t="s">
        <v>4388</v>
      </c>
      <c r="C1466" t="s">
        <v>262</v>
      </c>
      <c r="D1466" t="s">
        <v>4389</v>
      </c>
      <c r="E1466" t="s">
        <v>12270</v>
      </c>
      <c r="F1466" t="s">
        <v>2108</v>
      </c>
      <c r="G1466" t="s">
        <v>9375</v>
      </c>
      <c r="I1466" t="s">
        <v>461</v>
      </c>
      <c r="J1466" t="s">
        <v>266</v>
      </c>
      <c r="K1466" t="s">
        <v>4390</v>
      </c>
      <c r="L1466" t="s">
        <v>4391</v>
      </c>
      <c r="M1466" t="s">
        <v>307</v>
      </c>
      <c r="N1466" t="s">
        <v>306</v>
      </c>
      <c r="O1466">
        <v>17</v>
      </c>
      <c r="P1466" t="s">
        <v>273</v>
      </c>
      <c r="Q1466">
        <v>0.48</v>
      </c>
      <c r="S1466">
        <v>1</v>
      </c>
      <c r="T1466" s="108">
        <v>0.48</v>
      </c>
      <c r="U1466">
        <v>1</v>
      </c>
      <c r="V1466" t="s">
        <v>270</v>
      </c>
      <c r="W1466" t="s">
        <v>167</v>
      </c>
      <c r="X1466">
        <v>1</v>
      </c>
      <c r="Y1466">
        <v>1</v>
      </c>
      <c r="Z1466">
        <v>0</v>
      </c>
      <c r="AA1466">
        <v>0</v>
      </c>
      <c r="AB1466">
        <v>0</v>
      </c>
      <c r="AC1466">
        <v>0</v>
      </c>
      <c r="AD1466">
        <v>0</v>
      </c>
      <c r="AE1466">
        <v>0</v>
      </c>
    </row>
    <row r="1467" spans="1:31" x14ac:dyDescent="0.3">
      <c r="A1467" t="s">
        <v>306</v>
      </c>
      <c r="B1467" t="s">
        <v>8066</v>
      </c>
      <c r="C1467" t="s">
        <v>274</v>
      </c>
      <c r="D1467" t="s">
        <v>8067</v>
      </c>
      <c r="E1467" t="s">
        <v>12020</v>
      </c>
      <c r="F1467" t="s">
        <v>8068</v>
      </c>
      <c r="G1467" t="s">
        <v>2319</v>
      </c>
      <c r="I1467" t="s">
        <v>461</v>
      </c>
      <c r="J1467" t="s">
        <v>266</v>
      </c>
      <c r="K1467" t="s">
        <v>1611</v>
      </c>
      <c r="L1467" t="s">
        <v>6617</v>
      </c>
      <c r="M1467" t="s">
        <v>305</v>
      </c>
      <c r="N1467" t="s">
        <v>306</v>
      </c>
      <c r="O1467">
        <v>1</v>
      </c>
      <c r="P1467" t="s">
        <v>282</v>
      </c>
      <c r="Q1467">
        <v>4</v>
      </c>
      <c r="S1467">
        <v>2</v>
      </c>
      <c r="T1467" s="108">
        <v>8</v>
      </c>
      <c r="U1467">
        <v>1</v>
      </c>
      <c r="V1467" t="s">
        <v>270</v>
      </c>
      <c r="W1467" t="s">
        <v>167</v>
      </c>
      <c r="X1467">
        <v>2</v>
      </c>
      <c r="Y1467">
        <v>0</v>
      </c>
      <c r="Z1467">
        <v>0</v>
      </c>
      <c r="AA1467">
        <v>0</v>
      </c>
      <c r="AB1467">
        <v>2</v>
      </c>
      <c r="AC1467">
        <v>0</v>
      </c>
      <c r="AD1467">
        <v>0</v>
      </c>
      <c r="AE1467">
        <v>0</v>
      </c>
    </row>
    <row r="1468" spans="1:31" x14ac:dyDescent="0.3">
      <c r="A1468" t="s">
        <v>306</v>
      </c>
      <c r="B1468" t="s">
        <v>8066</v>
      </c>
      <c r="C1468" t="s">
        <v>274</v>
      </c>
      <c r="D1468" t="s">
        <v>8067</v>
      </c>
      <c r="E1468" t="s">
        <v>12020</v>
      </c>
      <c r="F1468" t="s">
        <v>8068</v>
      </c>
      <c r="G1468" t="s">
        <v>2319</v>
      </c>
      <c r="I1468" t="s">
        <v>461</v>
      </c>
      <c r="J1468" t="s">
        <v>266</v>
      </c>
      <c r="K1468" t="s">
        <v>1611</v>
      </c>
      <c r="L1468" t="s">
        <v>6617</v>
      </c>
      <c r="M1468" t="s">
        <v>307</v>
      </c>
      <c r="N1468" t="s">
        <v>306</v>
      </c>
      <c r="O1468">
        <v>2</v>
      </c>
      <c r="P1468" t="s">
        <v>272</v>
      </c>
      <c r="Q1468">
        <v>2</v>
      </c>
      <c r="S1468">
        <v>1</v>
      </c>
      <c r="T1468" s="108">
        <v>2</v>
      </c>
      <c r="U1468">
        <v>1</v>
      </c>
      <c r="V1468" t="s">
        <v>270</v>
      </c>
      <c r="W1468" t="s">
        <v>167</v>
      </c>
      <c r="X1468">
        <v>1</v>
      </c>
      <c r="Y1468">
        <v>0</v>
      </c>
      <c r="Z1468">
        <v>0</v>
      </c>
      <c r="AA1468">
        <v>0</v>
      </c>
      <c r="AB1468">
        <v>1</v>
      </c>
      <c r="AC1468">
        <v>0</v>
      </c>
      <c r="AD1468">
        <v>0</v>
      </c>
      <c r="AE1468">
        <v>0</v>
      </c>
    </row>
    <row r="1469" spans="1:31" x14ac:dyDescent="0.3">
      <c r="A1469" t="s">
        <v>306</v>
      </c>
      <c r="B1469" t="s">
        <v>7367</v>
      </c>
      <c r="C1469" t="s">
        <v>262</v>
      </c>
      <c r="D1469" t="s">
        <v>7368</v>
      </c>
      <c r="E1469" t="s">
        <v>11952</v>
      </c>
      <c r="F1469" t="s">
        <v>7369</v>
      </c>
      <c r="G1469" t="s">
        <v>334</v>
      </c>
      <c r="I1469" t="s">
        <v>330</v>
      </c>
      <c r="J1469" t="s">
        <v>266</v>
      </c>
      <c r="K1469" t="s">
        <v>7370</v>
      </c>
      <c r="L1469" t="s">
        <v>17079</v>
      </c>
      <c r="M1469" t="s">
        <v>305</v>
      </c>
      <c r="N1469" t="s">
        <v>306</v>
      </c>
      <c r="O1469">
        <v>1</v>
      </c>
      <c r="P1469" t="s">
        <v>282</v>
      </c>
      <c r="Q1469">
        <v>2</v>
      </c>
      <c r="S1469">
        <v>3</v>
      </c>
      <c r="T1469" s="108">
        <v>6</v>
      </c>
      <c r="U1469">
        <v>1</v>
      </c>
      <c r="V1469" t="s">
        <v>270</v>
      </c>
      <c r="W1469" t="s">
        <v>167</v>
      </c>
      <c r="X1469">
        <v>1</v>
      </c>
      <c r="Y1469">
        <v>1</v>
      </c>
      <c r="Z1469">
        <v>0</v>
      </c>
      <c r="AA1469">
        <v>1</v>
      </c>
      <c r="AB1469">
        <v>0</v>
      </c>
      <c r="AC1469">
        <v>1</v>
      </c>
      <c r="AD1469">
        <v>0</v>
      </c>
      <c r="AE1469">
        <v>0</v>
      </c>
    </row>
    <row r="1470" spans="1:31" x14ac:dyDescent="0.3">
      <c r="A1470" t="s">
        <v>306</v>
      </c>
      <c r="B1470" t="s">
        <v>7367</v>
      </c>
      <c r="C1470" t="s">
        <v>262</v>
      </c>
      <c r="D1470" t="s">
        <v>7368</v>
      </c>
      <c r="E1470" t="s">
        <v>11952</v>
      </c>
      <c r="F1470" t="s">
        <v>7369</v>
      </c>
      <c r="G1470" t="s">
        <v>334</v>
      </c>
      <c r="I1470" t="s">
        <v>330</v>
      </c>
      <c r="J1470" t="s">
        <v>266</v>
      </c>
      <c r="K1470" t="s">
        <v>7370</v>
      </c>
      <c r="L1470" t="s">
        <v>17079</v>
      </c>
      <c r="M1470" t="s">
        <v>307</v>
      </c>
      <c r="N1470" t="s">
        <v>306</v>
      </c>
      <c r="O1470">
        <v>2</v>
      </c>
      <c r="P1470" t="s">
        <v>272</v>
      </c>
      <c r="Q1470">
        <v>2</v>
      </c>
      <c r="S1470">
        <v>4</v>
      </c>
      <c r="T1470" s="108">
        <v>8</v>
      </c>
      <c r="U1470">
        <v>1</v>
      </c>
      <c r="V1470" t="s">
        <v>270</v>
      </c>
      <c r="W1470" t="s">
        <v>167</v>
      </c>
      <c r="X1470">
        <v>1</v>
      </c>
      <c r="Y1470">
        <v>1</v>
      </c>
      <c r="Z1470">
        <v>0</v>
      </c>
      <c r="AA1470">
        <v>1</v>
      </c>
      <c r="AB1470">
        <v>1</v>
      </c>
      <c r="AC1470">
        <v>1</v>
      </c>
      <c r="AD1470">
        <v>0</v>
      </c>
      <c r="AE1470">
        <v>0</v>
      </c>
    </row>
    <row r="1471" spans="1:31" x14ac:dyDescent="0.3">
      <c r="A1471" t="s">
        <v>306</v>
      </c>
      <c r="B1471" t="s">
        <v>7367</v>
      </c>
      <c r="C1471" t="s">
        <v>262</v>
      </c>
      <c r="D1471" t="s">
        <v>7368</v>
      </c>
      <c r="E1471" t="s">
        <v>11952</v>
      </c>
      <c r="F1471" t="s">
        <v>7369</v>
      </c>
      <c r="G1471" t="s">
        <v>334</v>
      </c>
      <c r="I1471" t="s">
        <v>330</v>
      </c>
      <c r="J1471" t="s">
        <v>266</v>
      </c>
      <c r="K1471" t="s">
        <v>7370</v>
      </c>
      <c r="L1471" t="s">
        <v>17079</v>
      </c>
      <c r="M1471" t="s">
        <v>307</v>
      </c>
      <c r="N1471" t="s">
        <v>306</v>
      </c>
      <c r="O1471">
        <v>20</v>
      </c>
      <c r="P1471" t="s">
        <v>425</v>
      </c>
      <c r="Q1471">
        <v>0.32</v>
      </c>
      <c r="S1471">
        <v>1</v>
      </c>
      <c r="T1471" s="108">
        <v>0.32</v>
      </c>
      <c r="U1471">
        <v>1</v>
      </c>
      <c r="V1471" t="s">
        <v>270</v>
      </c>
      <c r="W1471" t="s">
        <v>167</v>
      </c>
      <c r="X1471">
        <v>1</v>
      </c>
      <c r="Y1471">
        <v>0</v>
      </c>
      <c r="Z1471">
        <v>0</v>
      </c>
      <c r="AA1471">
        <v>0</v>
      </c>
      <c r="AB1471">
        <v>1</v>
      </c>
      <c r="AC1471">
        <v>0</v>
      </c>
      <c r="AD1471">
        <v>0</v>
      </c>
      <c r="AE1471">
        <v>0</v>
      </c>
    </row>
    <row r="1472" spans="1:31" x14ac:dyDescent="0.3">
      <c r="A1472" t="s">
        <v>306</v>
      </c>
      <c r="B1472" t="s">
        <v>6566</v>
      </c>
      <c r="C1472" t="s">
        <v>262</v>
      </c>
      <c r="D1472" t="s">
        <v>6567</v>
      </c>
      <c r="E1472" t="s">
        <v>12536</v>
      </c>
      <c r="F1472" t="s">
        <v>1739</v>
      </c>
      <c r="G1472" t="s">
        <v>6568</v>
      </c>
      <c r="I1472" t="s">
        <v>313</v>
      </c>
      <c r="J1472" t="s">
        <v>266</v>
      </c>
      <c r="K1472" t="s">
        <v>6569</v>
      </c>
      <c r="L1472" t="s">
        <v>6570</v>
      </c>
      <c r="M1472" t="s">
        <v>307</v>
      </c>
      <c r="N1472" t="s">
        <v>306</v>
      </c>
      <c r="O1472">
        <v>2</v>
      </c>
      <c r="P1472" t="s">
        <v>272</v>
      </c>
      <c r="Q1472">
        <v>2</v>
      </c>
      <c r="S1472">
        <v>1</v>
      </c>
      <c r="T1472" s="108">
        <v>2</v>
      </c>
      <c r="U1472">
        <v>1</v>
      </c>
      <c r="V1472" t="s">
        <v>270</v>
      </c>
      <c r="W1472" t="s">
        <v>167</v>
      </c>
      <c r="X1472">
        <v>1</v>
      </c>
      <c r="Y1472">
        <v>0</v>
      </c>
      <c r="Z1472">
        <v>0</v>
      </c>
      <c r="AA1472">
        <v>1</v>
      </c>
      <c r="AB1472">
        <v>0</v>
      </c>
      <c r="AC1472">
        <v>0</v>
      </c>
      <c r="AD1472">
        <v>0</v>
      </c>
      <c r="AE1472">
        <v>0</v>
      </c>
    </row>
    <row r="1473" spans="1:31" x14ac:dyDescent="0.3">
      <c r="A1473" t="s">
        <v>306</v>
      </c>
      <c r="B1473" t="s">
        <v>6566</v>
      </c>
      <c r="C1473" t="s">
        <v>262</v>
      </c>
      <c r="D1473" t="s">
        <v>6567</v>
      </c>
      <c r="E1473" t="s">
        <v>12536</v>
      </c>
      <c r="F1473" t="s">
        <v>1739</v>
      </c>
      <c r="G1473" t="s">
        <v>6568</v>
      </c>
      <c r="I1473" t="s">
        <v>313</v>
      </c>
      <c r="J1473" t="s">
        <v>266</v>
      </c>
      <c r="K1473" t="s">
        <v>6569</v>
      </c>
      <c r="L1473" t="s">
        <v>6570</v>
      </c>
      <c r="M1473" t="s">
        <v>307</v>
      </c>
      <c r="N1473" t="s">
        <v>306</v>
      </c>
      <c r="O1473">
        <v>20</v>
      </c>
      <c r="P1473" t="s">
        <v>17796</v>
      </c>
      <c r="Q1473">
        <v>1</v>
      </c>
      <c r="S1473">
        <v>1</v>
      </c>
      <c r="T1473" s="108">
        <v>1</v>
      </c>
      <c r="U1473">
        <v>1</v>
      </c>
      <c r="V1473" t="s">
        <v>270</v>
      </c>
      <c r="W1473" t="s">
        <v>167</v>
      </c>
      <c r="X1473">
        <v>1</v>
      </c>
      <c r="Y1473">
        <v>0</v>
      </c>
      <c r="Z1473">
        <v>0</v>
      </c>
      <c r="AA1473">
        <v>1</v>
      </c>
      <c r="AB1473">
        <v>0</v>
      </c>
      <c r="AC1473">
        <v>0</v>
      </c>
      <c r="AD1473">
        <v>0</v>
      </c>
      <c r="AE1473">
        <v>0</v>
      </c>
    </row>
    <row r="1474" spans="1:31" x14ac:dyDescent="0.3">
      <c r="A1474" t="s">
        <v>306</v>
      </c>
      <c r="B1474" t="s">
        <v>6566</v>
      </c>
      <c r="C1474" t="s">
        <v>262</v>
      </c>
      <c r="D1474" t="s">
        <v>6567</v>
      </c>
      <c r="E1474" t="s">
        <v>12536</v>
      </c>
      <c r="F1474" t="s">
        <v>1739</v>
      </c>
      <c r="G1474" t="s">
        <v>6568</v>
      </c>
      <c r="I1474" t="s">
        <v>313</v>
      </c>
      <c r="J1474" t="s">
        <v>266</v>
      </c>
      <c r="K1474" t="s">
        <v>6569</v>
      </c>
      <c r="L1474" t="s">
        <v>6570</v>
      </c>
      <c r="M1474" t="s">
        <v>305</v>
      </c>
      <c r="N1474" t="s">
        <v>306</v>
      </c>
      <c r="O1474">
        <v>1</v>
      </c>
      <c r="P1474" t="s">
        <v>282</v>
      </c>
      <c r="Q1474">
        <v>8</v>
      </c>
      <c r="S1474">
        <v>1</v>
      </c>
      <c r="T1474" s="108">
        <v>8</v>
      </c>
      <c r="U1474">
        <v>1</v>
      </c>
      <c r="V1474" t="s">
        <v>270</v>
      </c>
      <c r="W1474" t="s">
        <v>167</v>
      </c>
      <c r="X1474">
        <v>1</v>
      </c>
      <c r="Y1474">
        <v>0</v>
      </c>
      <c r="Z1474">
        <v>1</v>
      </c>
      <c r="AA1474">
        <v>0</v>
      </c>
      <c r="AB1474">
        <v>0</v>
      </c>
      <c r="AC1474">
        <v>0</v>
      </c>
      <c r="AD1474">
        <v>0</v>
      </c>
      <c r="AE1474">
        <v>0</v>
      </c>
    </row>
    <row r="1475" spans="1:31" x14ac:dyDescent="0.3">
      <c r="A1475" t="s">
        <v>306</v>
      </c>
      <c r="B1475" t="s">
        <v>8010</v>
      </c>
      <c r="C1475" t="s">
        <v>262</v>
      </c>
      <c r="D1475" t="s">
        <v>8011</v>
      </c>
      <c r="E1475" t="s">
        <v>11981</v>
      </c>
      <c r="F1475" t="s">
        <v>8012</v>
      </c>
      <c r="G1475" t="s">
        <v>7659</v>
      </c>
      <c r="I1475" t="s">
        <v>461</v>
      </c>
      <c r="J1475" t="s">
        <v>266</v>
      </c>
      <c r="K1475" t="s">
        <v>8013</v>
      </c>
      <c r="L1475" t="s">
        <v>8014</v>
      </c>
      <c r="M1475" t="s">
        <v>305</v>
      </c>
      <c r="N1475" t="s">
        <v>306</v>
      </c>
      <c r="O1475">
        <v>1</v>
      </c>
      <c r="P1475" t="s">
        <v>282</v>
      </c>
      <c r="Q1475">
        <v>3</v>
      </c>
      <c r="S1475">
        <v>1</v>
      </c>
      <c r="T1475" s="108">
        <v>3</v>
      </c>
      <c r="U1475">
        <v>1</v>
      </c>
      <c r="V1475" t="s">
        <v>270</v>
      </c>
      <c r="W1475" t="s">
        <v>167</v>
      </c>
      <c r="X1475">
        <v>1</v>
      </c>
      <c r="Y1475">
        <v>0</v>
      </c>
      <c r="Z1475">
        <v>0</v>
      </c>
      <c r="AA1475">
        <v>0</v>
      </c>
      <c r="AB1475">
        <v>1</v>
      </c>
      <c r="AC1475">
        <v>0</v>
      </c>
      <c r="AD1475">
        <v>0</v>
      </c>
      <c r="AE1475">
        <v>0</v>
      </c>
    </row>
    <row r="1476" spans="1:31" x14ac:dyDescent="0.3">
      <c r="A1476" t="s">
        <v>306</v>
      </c>
      <c r="B1476" t="s">
        <v>8010</v>
      </c>
      <c r="C1476" t="s">
        <v>262</v>
      </c>
      <c r="D1476" t="s">
        <v>8011</v>
      </c>
      <c r="E1476" t="s">
        <v>11981</v>
      </c>
      <c r="F1476" t="s">
        <v>8012</v>
      </c>
      <c r="G1476" t="s">
        <v>7659</v>
      </c>
      <c r="I1476" t="s">
        <v>461</v>
      </c>
      <c r="J1476" t="s">
        <v>266</v>
      </c>
      <c r="K1476" t="s">
        <v>8013</v>
      </c>
      <c r="L1476" t="s">
        <v>8014</v>
      </c>
      <c r="M1476" t="s">
        <v>307</v>
      </c>
      <c r="N1476" t="s">
        <v>306</v>
      </c>
      <c r="O1476">
        <v>2</v>
      </c>
      <c r="P1476" t="s">
        <v>288</v>
      </c>
      <c r="Q1476">
        <v>0.48</v>
      </c>
      <c r="S1476">
        <v>5</v>
      </c>
      <c r="T1476" s="108">
        <v>2.4</v>
      </c>
      <c r="U1476">
        <v>1</v>
      </c>
      <c r="V1476" t="s">
        <v>270</v>
      </c>
      <c r="W1476" t="s">
        <v>167</v>
      </c>
      <c r="X1476">
        <v>5</v>
      </c>
      <c r="Y1476">
        <v>0</v>
      </c>
      <c r="Z1476">
        <v>0</v>
      </c>
      <c r="AA1476">
        <v>0</v>
      </c>
      <c r="AB1476">
        <v>0</v>
      </c>
      <c r="AC1476">
        <v>5</v>
      </c>
      <c r="AD1476">
        <v>0</v>
      </c>
      <c r="AE1476">
        <v>0</v>
      </c>
    </row>
    <row r="1477" spans="1:31" x14ac:dyDescent="0.3">
      <c r="A1477" t="s">
        <v>306</v>
      </c>
      <c r="B1477" t="s">
        <v>7357</v>
      </c>
      <c r="C1477" t="s">
        <v>262</v>
      </c>
      <c r="D1477" t="s">
        <v>7358</v>
      </c>
      <c r="E1477" t="s">
        <v>11950</v>
      </c>
      <c r="F1477" t="s">
        <v>7359</v>
      </c>
      <c r="G1477" t="s">
        <v>334</v>
      </c>
      <c r="I1477" t="s">
        <v>330</v>
      </c>
      <c r="J1477" t="s">
        <v>266</v>
      </c>
      <c r="K1477" t="s">
        <v>7360</v>
      </c>
      <c r="L1477" t="s">
        <v>2778</v>
      </c>
      <c r="M1477" t="s">
        <v>305</v>
      </c>
      <c r="N1477" t="s">
        <v>306</v>
      </c>
      <c r="O1477">
        <v>1</v>
      </c>
      <c r="P1477" t="s">
        <v>282</v>
      </c>
      <c r="Q1477">
        <v>2</v>
      </c>
      <c r="S1477">
        <v>3</v>
      </c>
      <c r="T1477" s="108">
        <v>6</v>
      </c>
      <c r="U1477">
        <v>1</v>
      </c>
      <c r="V1477" t="s">
        <v>270</v>
      </c>
      <c r="W1477" t="s">
        <v>167</v>
      </c>
      <c r="X1477">
        <v>1</v>
      </c>
      <c r="Y1477">
        <v>1</v>
      </c>
      <c r="Z1477">
        <v>0</v>
      </c>
      <c r="AA1477">
        <v>1</v>
      </c>
      <c r="AB1477">
        <v>0</v>
      </c>
      <c r="AC1477">
        <v>1</v>
      </c>
      <c r="AD1477">
        <v>0</v>
      </c>
      <c r="AE1477">
        <v>0</v>
      </c>
    </row>
    <row r="1478" spans="1:31" x14ac:dyDescent="0.3">
      <c r="A1478" t="s">
        <v>306</v>
      </c>
      <c r="B1478" t="s">
        <v>7357</v>
      </c>
      <c r="C1478" t="s">
        <v>262</v>
      </c>
      <c r="D1478" t="s">
        <v>7358</v>
      </c>
      <c r="E1478" t="s">
        <v>11950</v>
      </c>
      <c r="F1478" t="s">
        <v>7359</v>
      </c>
      <c r="G1478" t="s">
        <v>334</v>
      </c>
      <c r="I1478" t="s">
        <v>330</v>
      </c>
      <c r="J1478" t="s">
        <v>266</v>
      </c>
      <c r="K1478" t="s">
        <v>7360</v>
      </c>
      <c r="L1478" t="s">
        <v>2778</v>
      </c>
      <c r="M1478" t="s">
        <v>307</v>
      </c>
      <c r="N1478" t="s">
        <v>306</v>
      </c>
      <c r="O1478">
        <v>2</v>
      </c>
      <c r="P1478" t="s">
        <v>272</v>
      </c>
      <c r="Q1478">
        <v>2</v>
      </c>
      <c r="S1478">
        <v>3</v>
      </c>
      <c r="T1478" s="108">
        <v>6</v>
      </c>
      <c r="U1478">
        <v>1</v>
      </c>
      <c r="V1478" t="s">
        <v>270</v>
      </c>
      <c r="W1478" t="s">
        <v>167</v>
      </c>
      <c r="X1478">
        <v>1</v>
      </c>
      <c r="Y1478">
        <v>1</v>
      </c>
      <c r="Z1478">
        <v>0</v>
      </c>
      <c r="AA1478">
        <v>1</v>
      </c>
      <c r="AB1478">
        <v>0</v>
      </c>
      <c r="AC1478">
        <v>1</v>
      </c>
      <c r="AD1478">
        <v>0</v>
      </c>
      <c r="AE1478">
        <v>0</v>
      </c>
    </row>
    <row r="1479" spans="1:31" x14ac:dyDescent="0.3">
      <c r="A1479" t="s">
        <v>306</v>
      </c>
      <c r="B1479" t="s">
        <v>5515</v>
      </c>
      <c r="C1479" t="s">
        <v>262</v>
      </c>
      <c r="D1479" t="s">
        <v>5516</v>
      </c>
      <c r="E1479" t="s">
        <v>13585</v>
      </c>
      <c r="F1479" t="s">
        <v>1601</v>
      </c>
      <c r="G1479" t="s">
        <v>383</v>
      </c>
      <c r="I1479" t="s">
        <v>265</v>
      </c>
      <c r="J1479" t="s">
        <v>266</v>
      </c>
      <c r="K1479" t="s">
        <v>5446</v>
      </c>
      <c r="L1479" t="s">
        <v>5517</v>
      </c>
      <c r="M1479" t="s">
        <v>305</v>
      </c>
      <c r="N1479" t="s">
        <v>306</v>
      </c>
      <c r="O1479">
        <v>1</v>
      </c>
      <c r="P1479" t="s">
        <v>282</v>
      </c>
      <c r="Q1479">
        <v>4</v>
      </c>
      <c r="S1479">
        <v>3</v>
      </c>
      <c r="T1479" s="108">
        <v>12</v>
      </c>
      <c r="U1479">
        <v>1</v>
      </c>
      <c r="V1479" t="s">
        <v>270</v>
      </c>
      <c r="W1479" t="s">
        <v>167</v>
      </c>
      <c r="X1479">
        <v>1</v>
      </c>
      <c r="Y1479">
        <v>1</v>
      </c>
      <c r="Z1479">
        <v>0</v>
      </c>
      <c r="AA1479">
        <v>1</v>
      </c>
      <c r="AB1479">
        <v>0</v>
      </c>
      <c r="AC1479">
        <v>1</v>
      </c>
      <c r="AD1479">
        <v>0</v>
      </c>
      <c r="AE1479">
        <v>0</v>
      </c>
    </row>
    <row r="1480" spans="1:31" x14ac:dyDescent="0.3">
      <c r="A1480" t="s">
        <v>306</v>
      </c>
      <c r="B1480" t="s">
        <v>5515</v>
      </c>
      <c r="C1480" t="s">
        <v>525</v>
      </c>
      <c r="D1480" t="s">
        <v>5516</v>
      </c>
      <c r="E1480" t="s">
        <v>13585</v>
      </c>
      <c r="F1480" t="s">
        <v>1601</v>
      </c>
      <c r="G1480" t="s">
        <v>383</v>
      </c>
      <c r="I1480" t="s">
        <v>265</v>
      </c>
      <c r="J1480" t="s">
        <v>266</v>
      </c>
      <c r="K1480" t="s">
        <v>5446</v>
      </c>
      <c r="L1480" t="s">
        <v>5518</v>
      </c>
      <c r="M1480" t="s">
        <v>307</v>
      </c>
      <c r="N1480" t="s">
        <v>306</v>
      </c>
      <c r="O1480">
        <v>2</v>
      </c>
      <c r="P1480" t="s">
        <v>272</v>
      </c>
      <c r="Q1480">
        <v>4</v>
      </c>
      <c r="S1480">
        <v>2</v>
      </c>
      <c r="T1480" s="108">
        <v>8</v>
      </c>
      <c r="U1480">
        <v>1</v>
      </c>
      <c r="V1480" t="s">
        <v>270</v>
      </c>
      <c r="W1480" t="s">
        <v>167</v>
      </c>
      <c r="X1480">
        <v>1</v>
      </c>
      <c r="Y1480">
        <v>0</v>
      </c>
      <c r="Z1480">
        <v>1</v>
      </c>
      <c r="AA1480">
        <v>0</v>
      </c>
      <c r="AB1480">
        <v>1</v>
      </c>
      <c r="AC1480">
        <v>0</v>
      </c>
      <c r="AD1480">
        <v>0</v>
      </c>
      <c r="AE1480">
        <v>0</v>
      </c>
    </row>
    <row r="1481" spans="1:31" x14ac:dyDescent="0.3">
      <c r="A1481" t="s">
        <v>306</v>
      </c>
      <c r="B1481" t="s">
        <v>5515</v>
      </c>
      <c r="C1481" t="s">
        <v>525</v>
      </c>
      <c r="D1481" t="s">
        <v>5516</v>
      </c>
      <c r="E1481" t="s">
        <v>13585</v>
      </c>
      <c r="F1481" t="s">
        <v>1601</v>
      </c>
      <c r="G1481" t="s">
        <v>383</v>
      </c>
      <c r="I1481" t="s">
        <v>265</v>
      </c>
      <c r="J1481" t="s">
        <v>266</v>
      </c>
      <c r="K1481" t="s">
        <v>5446</v>
      </c>
      <c r="L1481" t="s">
        <v>5518</v>
      </c>
      <c r="M1481" t="s">
        <v>307</v>
      </c>
      <c r="N1481" t="s">
        <v>306</v>
      </c>
      <c r="O1481">
        <v>2</v>
      </c>
      <c r="P1481" t="s">
        <v>288</v>
      </c>
      <c r="Q1481">
        <v>0.48</v>
      </c>
      <c r="S1481">
        <v>2</v>
      </c>
      <c r="T1481" s="108">
        <v>0.96</v>
      </c>
      <c r="U1481">
        <v>1</v>
      </c>
      <c r="V1481" t="s">
        <v>270</v>
      </c>
      <c r="W1481" t="s">
        <v>167</v>
      </c>
      <c r="X1481">
        <v>2</v>
      </c>
      <c r="Y1481">
        <v>0</v>
      </c>
      <c r="Z1481">
        <v>2</v>
      </c>
      <c r="AA1481">
        <v>0</v>
      </c>
      <c r="AB1481">
        <v>0</v>
      </c>
      <c r="AC1481">
        <v>0</v>
      </c>
      <c r="AD1481">
        <v>0</v>
      </c>
      <c r="AE1481">
        <v>0</v>
      </c>
    </row>
    <row r="1482" spans="1:31" x14ac:dyDescent="0.3">
      <c r="A1482" t="s">
        <v>306</v>
      </c>
      <c r="B1482" t="s">
        <v>5110</v>
      </c>
      <c r="C1482" t="s">
        <v>262</v>
      </c>
      <c r="D1482" t="s">
        <v>5111</v>
      </c>
      <c r="E1482" t="s">
        <v>12073</v>
      </c>
      <c r="F1482" t="s">
        <v>5112</v>
      </c>
      <c r="G1482" t="s">
        <v>2334</v>
      </c>
      <c r="I1482" t="s">
        <v>461</v>
      </c>
      <c r="J1482" t="s">
        <v>266</v>
      </c>
      <c r="K1482" t="s">
        <v>5113</v>
      </c>
      <c r="L1482" t="s">
        <v>5114</v>
      </c>
      <c r="M1482" t="s">
        <v>305</v>
      </c>
      <c r="N1482" t="s">
        <v>306</v>
      </c>
      <c r="O1482">
        <v>1</v>
      </c>
      <c r="P1482" t="s">
        <v>282</v>
      </c>
      <c r="Q1482">
        <v>6</v>
      </c>
      <c r="S1482">
        <v>1</v>
      </c>
      <c r="T1482" s="108">
        <v>6</v>
      </c>
      <c r="U1482">
        <v>1</v>
      </c>
      <c r="V1482" t="s">
        <v>270</v>
      </c>
      <c r="W1482" t="s">
        <v>167</v>
      </c>
      <c r="X1482">
        <v>1</v>
      </c>
      <c r="Y1482">
        <v>0</v>
      </c>
      <c r="Z1482">
        <v>0</v>
      </c>
      <c r="AA1482">
        <v>0</v>
      </c>
      <c r="AB1482">
        <v>1</v>
      </c>
      <c r="AC1482">
        <v>0</v>
      </c>
      <c r="AD1482">
        <v>0</v>
      </c>
      <c r="AE1482">
        <v>0</v>
      </c>
    </row>
    <row r="1483" spans="1:31" x14ac:dyDescent="0.3">
      <c r="A1483" t="s">
        <v>306</v>
      </c>
      <c r="B1483" t="s">
        <v>5110</v>
      </c>
      <c r="C1483" t="s">
        <v>262</v>
      </c>
      <c r="D1483" t="s">
        <v>5111</v>
      </c>
      <c r="E1483" t="s">
        <v>12073</v>
      </c>
      <c r="F1483" t="s">
        <v>5112</v>
      </c>
      <c r="G1483" t="s">
        <v>2334</v>
      </c>
      <c r="I1483" t="s">
        <v>461</v>
      </c>
      <c r="J1483" t="s">
        <v>266</v>
      </c>
      <c r="K1483" t="s">
        <v>5113</v>
      </c>
      <c r="L1483" t="s">
        <v>5114</v>
      </c>
      <c r="M1483" t="s">
        <v>307</v>
      </c>
      <c r="N1483" t="s">
        <v>306</v>
      </c>
      <c r="O1483">
        <v>2</v>
      </c>
      <c r="P1483" t="s">
        <v>272</v>
      </c>
      <c r="Q1483">
        <v>4</v>
      </c>
      <c r="S1483">
        <v>1</v>
      </c>
      <c r="T1483" s="108">
        <v>4</v>
      </c>
      <c r="U1483">
        <v>1</v>
      </c>
      <c r="V1483" t="s">
        <v>270</v>
      </c>
      <c r="W1483" t="s">
        <v>167</v>
      </c>
      <c r="X1483">
        <v>1</v>
      </c>
      <c r="Y1483">
        <v>0</v>
      </c>
      <c r="Z1483">
        <v>0</v>
      </c>
      <c r="AA1483">
        <v>0</v>
      </c>
      <c r="AB1483">
        <v>1</v>
      </c>
      <c r="AC1483">
        <v>0</v>
      </c>
      <c r="AD1483">
        <v>0</v>
      </c>
      <c r="AE1483">
        <v>0</v>
      </c>
    </row>
    <row r="1484" spans="1:31" x14ac:dyDescent="0.3">
      <c r="A1484" t="s">
        <v>306</v>
      </c>
      <c r="B1484" t="s">
        <v>2425</v>
      </c>
      <c r="C1484" t="s">
        <v>262</v>
      </c>
      <c r="D1484" t="s">
        <v>159</v>
      </c>
      <c r="E1484" t="s">
        <v>13570</v>
      </c>
      <c r="F1484" t="s">
        <v>1546</v>
      </c>
      <c r="G1484" t="s">
        <v>514</v>
      </c>
      <c r="I1484" t="s">
        <v>265</v>
      </c>
      <c r="J1484" t="s">
        <v>266</v>
      </c>
      <c r="K1484" t="s">
        <v>2326</v>
      </c>
      <c r="L1484" t="s">
        <v>2426</v>
      </c>
      <c r="M1484" t="s">
        <v>305</v>
      </c>
      <c r="N1484" t="s">
        <v>306</v>
      </c>
      <c r="O1484">
        <v>1</v>
      </c>
      <c r="P1484" t="s">
        <v>282</v>
      </c>
      <c r="Q1484">
        <v>4</v>
      </c>
      <c r="S1484">
        <v>4</v>
      </c>
      <c r="T1484" s="108">
        <v>16</v>
      </c>
      <c r="U1484">
        <v>1</v>
      </c>
      <c r="V1484" t="s">
        <v>270</v>
      </c>
      <c r="W1484" t="s">
        <v>167</v>
      </c>
      <c r="X1484">
        <v>1</v>
      </c>
      <c r="Y1484">
        <v>1</v>
      </c>
      <c r="Z1484">
        <v>0</v>
      </c>
      <c r="AA1484">
        <v>1</v>
      </c>
      <c r="AB1484">
        <v>0</v>
      </c>
      <c r="AC1484">
        <v>1</v>
      </c>
      <c r="AD1484">
        <v>1</v>
      </c>
      <c r="AE1484">
        <v>0</v>
      </c>
    </row>
    <row r="1485" spans="1:31" x14ac:dyDescent="0.3">
      <c r="A1485" t="s">
        <v>16721</v>
      </c>
      <c r="B1485" t="s">
        <v>2413</v>
      </c>
      <c r="C1485" t="s">
        <v>525</v>
      </c>
      <c r="D1485" t="s">
        <v>156</v>
      </c>
      <c r="E1485" t="s">
        <v>17157</v>
      </c>
      <c r="F1485" t="s">
        <v>553</v>
      </c>
      <c r="G1485" t="s">
        <v>2310</v>
      </c>
      <c r="I1485" t="s">
        <v>330</v>
      </c>
      <c r="J1485" t="s">
        <v>266</v>
      </c>
      <c r="K1485" t="s">
        <v>2414</v>
      </c>
      <c r="L1485" t="s">
        <v>2415</v>
      </c>
      <c r="M1485" t="s">
        <v>3514</v>
      </c>
      <c r="N1485" t="s">
        <v>16721</v>
      </c>
      <c r="O1485">
        <v>3</v>
      </c>
      <c r="P1485" t="s">
        <v>388</v>
      </c>
      <c r="Q1485">
        <v>20</v>
      </c>
      <c r="R1485" t="s">
        <v>389</v>
      </c>
      <c r="S1485">
        <v>1</v>
      </c>
      <c r="T1485" s="108">
        <v>20</v>
      </c>
      <c r="U1485">
        <v>3</v>
      </c>
      <c r="V1485" t="s">
        <v>270</v>
      </c>
      <c r="W1485" t="s">
        <v>167</v>
      </c>
      <c r="X1485">
        <v>1</v>
      </c>
      <c r="Y1485">
        <v>0</v>
      </c>
      <c r="Z1485">
        <v>0</v>
      </c>
      <c r="AA1485">
        <v>1</v>
      </c>
      <c r="AB1485">
        <v>0</v>
      </c>
      <c r="AC1485">
        <v>0</v>
      </c>
      <c r="AD1485">
        <v>0</v>
      </c>
      <c r="AE1485">
        <v>0</v>
      </c>
    </row>
    <row r="1486" spans="1:31" x14ac:dyDescent="0.3">
      <c r="A1486" t="s">
        <v>16721</v>
      </c>
      <c r="B1486" t="s">
        <v>8527</v>
      </c>
      <c r="C1486" t="s">
        <v>274</v>
      </c>
      <c r="D1486" t="s">
        <v>8058</v>
      </c>
      <c r="E1486" t="s">
        <v>17158</v>
      </c>
      <c r="F1486" t="s">
        <v>8059</v>
      </c>
      <c r="G1486" t="s">
        <v>2319</v>
      </c>
      <c r="I1486" t="s">
        <v>2961</v>
      </c>
      <c r="J1486" t="s">
        <v>266</v>
      </c>
      <c r="K1486" t="s">
        <v>8060</v>
      </c>
      <c r="L1486" t="s">
        <v>16253</v>
      </c>
      <c r="M1486" t="s">
        <v>3521</v>
      </c>
      <c r="N1486" t="s">
        <v>16721</v>
      </c>
      <c r="O1486">
        <v>4</v>
      </c>
      <c r="P1486" t="s">
        <v>3206</v>
      </c>
      <c r="Q1486">
        <v>30</v>
      </c>
      <c r="S1486">
        <v>0</v>
      </c>
      <c r="T1486" s="108">
        <v>0</v>
      </c>
      <c r="U1486">
        <v>0</v>
      </c>
      <c r="W1486" t="s">
        <v>171</v>
      </c>
      <c r="X1486">
        <v>1</v>
      </c>
      <c r="Y1486">
        <v>0</v>
      </c>
      <c r="Z1486">
        <v>0</v>
      </c>
      <c r="AA1486">
        <v>0</v>
      </c>
      <c r="AB1486">
        <v>0</v>
      </c>
      <c r="AC1486">
        <v>0</v>
      </c>
      <c r="AD1486">
        <v>0</v>
      </c>
      <c r="AE1486">
        <v>0</v>
      </c>
    </row>
    <row r="1487" spans="1:31" x14ac:dyDescent="0.3">
      <c r="A1487" t="s">
        <v>306</v>
      </c>
      <c r="B1487" t="s">
        <v>5051</v>
      </c>
      <c r="C1487" t="s">
        <v>262</v>
      </c>
      <c r="D1487" t="s">
        <v>5052</v>
      </c>
      <c r="E1487" t="s">
        <v>13580</v>
      </c>
      <c r="F1487" t="s">
        <v>5043</v>
      </c>
      <c r="G1487" t="s">
        <v>9419</v>
      </c>
      <c r="I1487" t="s">
        <v>265</v>
      </c>
      <c r="J1487" t="s">
        <v>266</v>
      </c>
      <c r="K1487" t="s">
        <v>5053</v>
      </c>
      <c r="L1487" t="s">
        <v>5054</v>
      </c>
      <c r="M1487" t="s">
        <v>305</v>
      </c>
      <c r="N1487" t="s">
        <v>306</v>
      </c>
      <c r="O1487">
        <v>1</v>
      </c>
      <c r="P1487" t="s">
        <v>282</v>
      </c>
      <c r="Q1487">
        <v>1</v>
      </c>
      <c r="S1487">
        <v>1</v>
      </c>
      <c r="T1487" s="108">
        <v>1</v>
      </c>
      <c r="U1487">
        <v>1</v>
      </c>
      <c r="V1487" t="s">
        <v>270</v>
      </c>
      <c r="W1487" t="s">
        <v>167</v>
      </c>
      <c r="X1487">
        <v>1</v>
      </c>
      <c r="Y1487">
        <v>0</v>
      </c>
      <c r="Z1487">
        <v>0</v>
      </c>
      <c r="AA1487">
        <v>0</v>
      </c>
      <c r="AB1487">
        <v>1</v>
      </c>
      <c r="AC1487">
        <v>0</v>
      </c>
      <c r="AD1487">
        <v>0</v>
      </c>
      <c r="AE1487">
        <v>0</v>
      </c>
    </row>
    <row r="1488" spans="1:31" x14ac:dyDescent="0.3">
      <c r="A1488" t="s">
        <v>306</v>
      </c>
      <c r="B1488" t="s">
        <v>5051</v>
      </c>
      <c r="C1488" t="s">
        <v>262</v>
      </c>
      <c r="D1488" t="s">
        <v>5052</v>
      </c>
      <c r="E1488" t="s">
        <v>13580</v>
      </c>
      <c r="F1488" t="s">
        <v>5043</v>
      </c>
      <c r="G1488" t="s">
        <v>9419</v>
      </c>
      <c r="I1488" t="s">
        <v>265</v>
      </c>
      <c r="J1488" t="s">
        <v>266</v>
      </c>
      <c r="K1488" t="s">
        <v>5053</v>
      </c>
      <c r="L1488" t="s">
        <v>5054</v>
      </c>
      <c r="M1488" t="s">
        <v>307</v>
      </c>
      <c r="N1488" t="s">
        <v>306</v>
      </c>
      <c r="O1488">
        <v>2</v>
      </c>
      <c r="P1488" t="s">
        <v>288</v>
      </c>
      <c r="Q1488">
        <v>0.32</v>
      </c>
      <c r="S1488">
        <v>2</v>
      </c>
      <c r="T1488" s="108">
        <v>0.64</v>
      </c>
      <c r="U1488">
        <v>1</v>
      </c>
      <c r="V1488" t="s">
        <v>270</v>
      </c>
      <c r="W1488" t="s">
        <v>167</v>
      </c>
      <c r="X1488">
        <v>2</v>
      </c>
      <c r="Y1488">
        <v>0</v>
      </c>
      <c r="Z1488">
        <v>0</v>
      </c>
      <c r="AA1488">
        <v>0</v>
      </c>
      <c r="AB1488">
        <v>0</v>
      </c>
      <c r="AC1488">
        <v>2</v>
      </c>
      <c r="AD1488">
        <v>0</v>
      </c>
      <c r="AE1488">
        <v>0</v>
      </c>
    </row>
    <row r="1489" spans="1:31" x14ac:dyDescent="0.3">
      <c r="A1489" t="s">
        <v>306</v>
      </c>
      <c r="B1489" t="s">
        <v>5051</v>
      </c>
      <c r="C1489" t="s">
        <v>262</v>
      </c>
      <c r="D1489" t="s">
        <v>5052</v>
      </c>
      <c r="E1489" t="s">
        <v>13580</v>
      </c>
      <c r="F1489" t="s">
        <v>5043</v>
      </c>
      <c r="G1489" t="s">
        <v>9419</v>
      </c>
      <c r="I1489" t="s">
        <v>265</v>
      </c>
      <c r="J1489" t="s">
        <v>266</v>
      </c>
      <c r="K1489" t="s">
        <v>5053</v>
      </c>
      <c r="L1489" t="s">
        <v>5054</v>
      </c>
      <c r="M1489" t="s">
        <v>307</v>
      </c>
      <c r="N1489" t="s">
        <v>306</v>
      </c>
      <c r="O1489">
        <v>27</v>
      </c>
      <c r="P1489" t="s">
        <v>273</v>
      </c>
      <c r="Q1489">
        <v>0.32</v>
      </c>
      <c r="S1489">
        <v>6</v>
      </c>
      <c r="T1489" s="108">
        <v>1.92</v>
      </c>
      <c r="U1489">
        <v>1</v>
      </c>
      <c r="V1489" t="s">
        <v>270</v>
      </c>
      <c r="W1489" t="s">
        <v>167</v>
      </c>
      <c r="X1489">
        <v>6</v>
      </c>
      <c r="Y1489">
        <v>0</v>
      </c>
      <c r="Z1489">
        <v>0</v>
      </c>
      <c r="AA1489">
        <v>0</v>
      </c>
      <c r="AB1489">
        <v>0</v>
      </c>
      <c r="AC1489">
        <v>6</v>
      </c>
      <c r="AD1489">
        <v>0</v>
      </c>
      <c r="AE1489">
        <v>0</v>
      </c>
    </row>
    <row r="1490" spans="1:31" x14ac:dyDescent="0.3">
      <c r="A1490" t="s">
        <v>306</v>
      </c>
      <c r="B1490" t="s">
        <v>7348</v>
      </c>
      <c r="C1490" t="s">
        <v>262</v>
      </c>
      <c r="D1490" t="s">
        <v>10765</v>
      </c>
      <c r="E1490" t="s">
        <v>11947</v>
      </c>
      <c r="F1490" t="s">
        <v>7349</v>
      </c>
      <c r="G1490" t="s">
        <v>334</v>
      </c>
      <c r="I1490" t="s">
        <v>330</v>
      </c>
      <c r="J1490" t="s">
        <v>266</v>
      </c>
      <c r="K1490" t="s">
        <v>7350</v>
      </c>
      <c r="L1490" t="s">
        <v>19655</v>
      </c>
      <c r="M1490" t="s">
        <v>305</v>
      </c>
      <c r="N1490" t="s">
        <v>306</v>
      </c>
      <c r="O1490">
        <v>1</v>
      </c>
      <c r="P1490" t="s">
        <v>282</v>
      </c>
      <c r="Q1490">
        <v>3</v>
      </c>
      <c r="S1490">
        <v>1</v>
      </c>
      <c r="T1490" s="108">
        <v>3</v>
      </c>
      <c r="U1490">
        <v>1</v>
      </c>
      <c r="V1490" t="s">
        <v>270</v>
      </c>
      <c r="W1490" t="s">
        <v>167</v>
      </c>
      <c r="X1490">
        <v>1</v>
      </c>
      <c r="Y1490">
        <v>0</v>
      </c>
      <c r="Z1490">
        <v>0</v>
      </c>
      <c r="AA1490">
        <v>0</v>
      </c>
      <c r="AB1490">
        <v>1</v>
      </c>
      <c r="AC1490">
        <v>0</v>
      </c>
      <c r="AD1490">
        <v>0</v>
      </c>
      <c r="AE1490">
        <v>0</v>
      </c>
    </row>
    <row r="1491" spans="1:31" x14ac:dyDescent="0.3">
      <c r="A1491" t="s">
        <v>306</v>
      </c>
      <c r="B1491" t="s">
        <v>7348</v>
      </c>
      <c r="C1491" t="s">
        <v>262</v>
      </c>
      <c r="D1491" t="s">
        <v>10765</v>
      </c>
      <c r="E1491" t="s">
        <v>11947</v>
      </c>
      <c r="F1491" t="s">
        <v>7349</v>
      </c>
      <c r="G1491" t="s">
        <v>334</v>
      </c>
      <c r="I1491" t="s">
        <v>330</v>
      </c>
      <c r="J1491" t="s">
        <v>266</v>
      </c>
      <c r="K1491" t="s">
        <v>7350</v>
      </c>
      <c r="L1491" t="s">
        <v>19655</v>
      </c>
      <c r="M1491" t="s">
        <v>307</v>
      </c>
      <c r="N1491" t="s">
        <v>306</v>
      </c>
      <c r="O1491">
        <v>2</v>
      </c>
      <c r="P1491" t="s">
        <v>272</v>
      </c>
      <c r="Q1491">
        <v>2</v>
      </c>
      <c r="S1491">
        <v>2</v>
      </c>
      <c r="T1491" s="108">
        <v>4</v>
      </c>
      <c r="U1491">
        <v>1</v>
      </c>
      <c r="V1491" t="s">
        <v>270</v>
      </c>
      <c r="W1491" t="s">
        <v>167</v>
      </c>
      <c r="X1491">
        <v>1</v>
      </c>
      <c r="Y1491">
        <v>1</v>
      </c>
      <c r="Z1491">
        <v>0</v>
      </c>
      <c r="AA1491">
        <v>0</v>
      </c>
      <c r="AB1491">
        <v>0</v>
      </c>
      <c r="AC1491">
        <v>1</v>
      </c>
      <c r="AD1491">
        <v>0</v>
      </c>
      <c r="AE1491">
        <v>0</v>
      </c>
    </row>
    <row r="1492" spans="1:31" x14ac:dyDescent="0.3">
      <c r="A1492" t="s">
        <v>306</v>
      </c>
      <c r="B1492" t="s">
        <v>10060</v>
      </c>
      <c r="C1492" t="s">
        <v>262</v>
      </c>
      <c r="D1492" t="s">
        <v>10061</v>
      </c>
      <c r="E1492" t="s">
        <v>15923</v>
      </c>
      <c r="G1492" t="s">
        <v>10062</v>
      </c>
      <c r="I1492" t="s">
        <v>265</v>
      </c>
      <c r="J1492" t="s">
        <v>266</v>
      </c>
      <c r="K1492" t="s">
        <v>370</v>
      </c>
      <c r="L1492" t="s">
        <v>10063</v>
      </c>
      <c r="M1492" t="s">
        <v>305</v>
      </c>
      <c r="N1492" t="s">
        <v>306</v>
      </c>
      <c r="O1492">
        <v>1</v>
      </c>
      <c r="P1492" t="s">
        <v>282</v>
      </c>
      <c r="Q1492">
        <v>1</v>
      </c>
      <c r="S1492">
        <v>1</v>
      </c>
      <c r="T1492" s="108">
        <v>1</v>
      </c>
      <c r="U1492">
        <v>1</v>
      </c>
      <c r="V1492" t="s">
        <v>270</v>
      </c>
      <c r="W1492" t="s">
        <v>167</v>
      </c>
      <c r="X1492">
        <v>1</v>
      </c>
      <c r="Y1492">
        <v>0</v>
      </c>
      <c r="Z1492">
        <v>0</v>
      </c>
      <c r="AA1492">
        <v>0</v>
      </c>
      <c r="AB1492">
        <v>0</v>
      </c>
      <c r="AC1492">
        <v>1</v>
      </c>
      <c r="AD1492">
        <v>0</v>
      </c>
      <c r="AE1492">
        <v>0</v>
      </c>
    </row>
    <row r="1493" spans="1:31" x14ac:dyDescent="0.3">
      <c r="A1493" t="s">
        <v>306</v>
      </c>
      <c r="B1493" t="s">
        <v>10060</v>
      </c>
      <c r="C1493" t="s">
        <v>262</v>
      </c>
      <c r="D1493" t="s">
        <v>10061</v>
      </c>
      <c r="E1493" t="s">
        <v>15923</v>
      </c>
      <c r="G1493" t="s">
        <v>10062</v>
      </c>
      <c r="I1493" t="s">
        <v>265</v>
      </c>
      <c r="J1493" t="s">
        <v>266</v>
      </c>
      <c r="K1493" t="s">
        <v>370</v>
      </c>
      <c r="L1493" t="s">
        <v>10063</v>
      </c>
      <c r="M1493" t="s">
        <v>307</v>
      </c>
      <c r="N1493" t="s">
        <v>306</v>
      </c>
      <c r="O1493">
        <v>2</v>
      </c>
      <c r="P1493" t="s">
        <v>288</v>
      </c>
      <c r="Q1493">
        <v>0.48</v>
      </c>
      <c r="S1493">
        <v>1</v>
      </c>
      <c r="T1493" s="108">
        <v>0.48</v>
      </c>
      <c r="U1493">
        <v>1</v>
      </c>
      <c r="V1493" t="s">
        <v>270</v>
      </c>
      <c r="W1493" t="s">
        <v>167</v>
      </c>
      <c r="X1493">
        <v>1</v>
      </c>
      <c r="Y1493">
        <v>0</v>
      </c>
      <c r="Z1493">
        <v>0</v>
      </c>
      <c r="AA1493">
        <v>0</v>
      </c>
      <c r="AB1493">
        <v>1</v>
      </c>
      <c r="AC1493">
        <v>0</v>
      </c>
      <c r="AD1493">
        <v>0</v>
      </c>
      <c r="AE1493">
        <v>0</v>
      </c>
    </row>
    <row r="1494" spans="1:31" x14ac:dyDescent="0.3">
      <c r="A1494" t="s">
        <v>306</v>
      </c>
      <c r="B1494" t="s">
        <v>10060</v>
      </c>
      <c r="C1494" t="s">
        <v>262</v>
      </c>
      <c r="D1494" t="s">
        <v>10061</v>
      </c>
      <c r="E1494" t="s">
        <v>15923</v>
      </c>
      <c r="G1494" t="s">
        <v>10062</v>
      </c>
      <c r="I1494" t="s">
        <v>265</v>
      </c>
      <c r="J1494" t="s">
        <v>266</v>
      </c>
      <c r="K1494" t="s">
        <v>370</v>
      </c>
      <c r="L1494" t="s">
        <v>10063</v>
      </c>
      <c r="M1494" t="s">
        <v>307</v>
      </c>
      <c r="N1494" t="s">
        <v>306</v>
      </c>
      <c r="O1494">
        <v>17</v>
      </c>
      <c r="P1494" t="s">
        <v>273</v>
      </c>
      <c r="Q1494">
        <v>0.48</v>
      </c>
      <c r="S1494">
        <v>1</v>
      </c>
      <c r="T1494" s="108">
        <v>0.48</v>
      </c>
      <c r="U1494">
        <v>1</v>
      </c>
      <c r="V1494" t="s">
        <v>270</v>
      </c>
      <c r="W1494" t="s">
        <v>167</v>
      </c>
      <c r="X1494">
        <v>1</v>
      </c>
      <c r="Y1494">
        <v>0</v>
      </c>
      <c r="Z1494">
        <v>0</v>
      </c>
      <c r="AA1494">
        <v>0</v>
      </c>
      <c r="AB1494">
        <v>1</v>
      </c>
      <c r="AC1494">
        <v>0</v>
      </c>
      <c r="AD1494">
        <v>0</v>
      </c>
      <c r="AE1494">
        <v>0</v>
      </c>
    </row>
    <row r="1495" spans="1:31" x14ac:dyDescent="0.3">
      <c r="A1495" t="s">
        <v>306</v>
      </c>
      <c r="B1495" t="s">
        <v>6955</v>
      </c>
      <c r="C1495" t="s">
        <v>262</v>
      </c>
      <c r="D1495" t="s">
        <v>6956</v>
      </c>
      <c r="E1495" t="s">
        <v>13522</v>
      </c>
      <c r="F1495" t="s">
        <v>1129</v>
      </c>
      <c r="G1495" t="s">
        <v>947</v>
      </c>
      <c r="I1495" t="s">
        <v>265</v>
      </c>
      <c r="J1495" t="s">
        <v>266</v>
      </c>
      <c r="K1495" t="s">
        <v>6957</v>
      </c>
      <c r="L1495" t="s">
        <v>6958</v>
      </c>
      <c r="M1495" t="s">
        <v>307</v>
      </c>
      <c r="N1495" t="s">
        <v>306</v>
      </c>
      <c r="O1495">
        <v>27</v>
      </c>
      <c r="P1495" t="s">
        <v>273</v>
      </c>
      <c r="Q1495">
        <v>0.48</v>
      </c>
      <c r="S1495">
        <v>1</v>
      </c>
      <c r="T1495" s="108">
        <v>0.48</v>
      </c>
      <c r="U1495">
        <v>1</v>
      </c>
      <c r="V1495" t="s">
        <v>270</v>
      </c>
      <c r="W1495" t="s">
        <v>167</v>
      </c>
      <c r="X1495">
        <v>1</v>
      </c>
      <c r="Y1495">
        <v>0</v>
      </c>
      <c r="Z1495">
        <v>0</v>
      </c>
      <c r="AA1495">
        <v>0</v>
      </c>
      <c r="AB1495">
        <v>1</v>
      </c>
      <c r="AC1495">
        <v>0</v>
      </c>
      <c r="AD1495">
        <v>0</v>
      </c>
      <c r="AE1495">
        <v>0</v>
      </c>
    </row>
    <row r="1496" spans="1:31" x14ac:dyDescent="0.3">
      <c r="A1496" t="s">
        <v>306</v>
      </c>
      <c r="B1496" t="s">
        <v>5576</v>
      </c>
      <c r="C1496" t="s">
        <v>262</v>
      </c>
      <c r="D1496" t="s">
        <v>5577</v>
      </c>
      <c r="E1496" t="s">
        <v>11933</v>
      </c>
      <c r="F1496" t="s">
        <v>5578</v>
      </c>
      <c r="G1496" t="s">
        <v>334</v>
      </c>
      <c r="I1496" t="s">
        <v>330</v>
      </c>
      <c r="J1496" t="s">
        <v>266</v>
      </c>
      <c r="K1496" t="s">
        <v>5579</v>
      </c>
      <c r="L1496" t="s">
        <v>5580</v>
      </c>
      <c r="M1496" t="s">
        <v>307</v>
      </c>
      <c r="N1496" t="s">
        <v>306</v>
      </c>
      <c r="O1496">
        <v>2</v>
      </c>
      <c r="P1496" t="s">
        <v>288</v>
      </c>
      <c r="Q1496">
        <v>0.48</v>
      </c>
      <c r="S1496">
        <v>2</v>
      </c>
      <c r="T1496" s="108">
        <v>0.96</v>
      </c>
      <c r="U1496">
        <v>1</v>
      </c>
      <c r="V1496" t="s">
        <v>270</v>
      </c>
      <c r="W1496" t="s">
        <v>167</v>
      </c>
      <c r="X1496">
        <v>2</v>
      </c>
      <c r="Y1496">
        <v>0</v>
      </c>
      <c r="Z1496">
        <v>0</v>
      </c>
      <c r="AA1496">
        <v>0</v>
      </c>
      <c r="AB1496">
        <v>0</v>
      </c>
      <c r="AC1496">
        <v>2</v>
      </c>
      <c r="AD1496">
        <v>0</v>
      </c>
      <c r="AE1496">
        <v>0</v>
      </c>
    </row>
    <row r="1497" spans="1:31" x14ac:dyDescent="0.3">
      <c r="A1497" t="s">
        <v>306</v>
      </c>
      <c r="B1497" t="s">
        <v>5576</v>
      </c>
      <c r="C1497" t="s">
        <v>262</v>
      </c>
      <c r="D1497" t="s">
        <v>5577</v>
      </c>
      <c r="E1497" t="s">
        <v>11933</v>
      </c>
      <c r="F1497" t="s">
        <v>5578</v>
      </c>
      <c r="G1497" t="s">
        <v>334</v>
      </c>
      <c r="I1497" t="s">
        <v>330</v>
      </c>
      <c r="J1497" t="s">
        <v>266</v>
      </c>
      <c r="K1497" t="s">
        <v>5579</v>
      </c>
      <c r="L1497" t="s">
        <v>5580</v>
      </c>
      <c r="M1497" t="s">
        <v>307</v>
      </c>
      <c r="N1497" t="s">
        <v>306</v>
      </c>
      <c r="O1497">
        <v>17</v>
      </c>
      <c r="P1497" t="s">
        <v>273</v>
      </c>
      <c r="Q1497">
        <v>0.48</v>
      </c>
      <c r="S1497">
        <v>2</v>
      </c>
      <c r="T1497" s="108">
        <v>0.96</v>
      </c>
      <c r="U1497">
        <v>1</v>
      </c>
      <c r="V1497" t="s">
        <v>270</v>
      </c>
      <c r="W1497" t="s">
        <v>167</v>
      </c>
      <c r="X1497">
        <v>2</v>
      </c>
      <c r="Y1497">
        <v>2</v>
      </c>
      <c r="Z1497">
        <v>0</v>
      </c>
      <c r="AA1497">
        <v>0</v>
      </c>
      <c r="AB1497">
        <v>0</v>
      </c>
      <c r="AC1497">
        <v>0</v>
      </c>
      <c r="AD1497">
        <v>0</v>
      </c>
      <c r="AE1497">
        <v>0</v>
      </c>
    </row>
    <row r="1498" spans="1:31" x14ac:dyDescent="0.3">
      <c r="A1498" t="s">
        <v>306</v>
      </c>
      <c r="B1498" t="s">
        <v>5576</v>
      </c>
      <c r="C1498" t="s">
        <v>262</v>
      </c>
      <c r="D1498" t="s">
        <v>5577</v>
      </c>
      <c r="E1498" t="s">
        <v>11933</v>
      </c>
      <c r="F1498" t="s">
        <v>5578</v>
      </c>
      <c r="G1498" t="s">
        <v>334</v>
      </c>
      <c r="I1498" t="s">
        <v>330</v>
      </c>
      <c r="J1498" t="s">
        <v>266</v>
      </c>
      <c r="K1498" t="s">
        <v>5579</v>
      </c>
      <c r="L1498" t="s">
        <v>5580</v>
      </c>
      <c r="M1498" t="s">
        <v>305</v>
      </c>
      <c r="N1498" t="s">
        <v>306</v>
      </c>
      <c r="O1498">
        <v>1</v>
      </c>
      <c r="P1498" t="s">
        <v>282</v>
      </c>
      <c r="Q1498">
        <v>2</v>
      </c>
      <c r="S1498">
        <v>1</v>
      </c>
      <c r="T1498" s="108">
        <v>2</v>
      </c>
      <c r="U1498">
        <v>1</v>
      </c>
      <c r="V1498" t="s">
        <v>270</v>
      </c>
      <c r="W1498" t="s">
        <v>167</v>
      </c>
      <c r="X1498">
        <v>1</v>
      </c>
      <c r="Y1498">
        <v>0</v>
      </c>
      <c r="Z1498">
        <v>0</v>
      </c>
      <c r="AA1498">
        <v>0</v>
      </c>
      <c r="AB1498">
        <v>1</v>
      </c>
      <c r="AC1498">
        <v>0</v>
      </c>
      <c r="AD1498">
        <v>0</v>
      </c>
      <c r="AE1498">
        <v>0</v>
      </c>
    </row>
    <row r="1499" spans="1:31" x14ac:dyDescent="0.3">
      <c r="A1499" t="s">
        <v>306</v>
      </c>
      <c r="B1499" t="s">
        <v>7331</v>
      </c>
      <c r="C1499" t="s">
        <v>274</v>
      </c>
      <c r="D1499" t="s">
        <v>16732</v>
      </c>
      <c r="E1499" t="s">
        <v>11944</v>
      </c>
      <c r="F1499" t="s">
        <v>9353</v>
      </c>
      <c r="G1499" t="s">
        <v>334</v>
      </c>
      <c r="I1499" t="s">
        <v>330</v>
      </c>
      <c r="J1499" t="s">
        <v>266</v>
      </c>
      <c r="K1499" t="s">
        <v>7332</v>
      </c>
      <c r="L1499" t="s">
        <v>2306</v>
      </c>
      <c r="M1499" t="s">
        <v>305</v>
      </c>
      <c r="N1499" t="s">
        <v>306</v>
      </c>
      <c r="O1499">
        <v>1</v>
      </c>
      <c r="P1499" t="s">
        <v>282</v>
      </c>
      <c r="Q1499">
        <v>2</v>
      </c>
      <c r="S1499">
        <v>1</v>
      </c>
      <c r="T1499" s="108">
        <v>2</v>
      </c>
      <c r="U1499">
        <v>1</v>
      </c>
      <c r="V1499" t="s">
        <v>270</v>
      </c>
      <c r="W1499" t="s">
        <v>167</v>
      </c>
      <c r="X1499">
        <v>1</v>
      </c>
      <c r="Y1499">
        <v>0</v>
      </c>
      <c r="Z1499">
        <v>0</v>
      </c>
      <c r="AA1499">
        <v>0</v>
      </c>
      <c r="AB1499">
        <v>1</v>
      </c>
      <c r="AC1499">
        <v>0</v>
      </c>
      <c r="AD1499">
        <v>0</v>
      </c>
      <c r="AE1499">
        <v>0</v>
      </c>
    </row>
    <row r="1500" spans="1:31" x14ac:dyDescent="0.3">
      <c r="A1500" t="s">
        <v>306</v>
      </c>
      <c r="B1500" t="s">
        <v>7957</v>
      </c>
      <c r="C1500" t="s">
        <v>262</v>
      </c>
      <c r="D1500" t="s">
        <v>7958</v>
      </c>
      <c r="E1500" t="s">
        <v>11986</v>
      </c>
      <c r="F1500" t="s">
        <v>7959</v>
      </c>
      <c r="G1500" t="s">
        <v>9374</v>
      </c>
      <c r="I1500" t="s">
        <v>461</v>
      </c>
      <c r="J1500" t="s">
        <v>266</v>
      </c>
      <c r="K1500" t="s">
        <v>7960</v>
      </c>
      <c r="L1500" t="s">
        <v>979</v>
      </c>
      <c r="M1500" t="s">
        <v>305</v>
      </c>
      <c r="N1500" t="s">
        <v>306</v>
      </c>
      <c r="O1500">
        <v>1</v>
      </c>
      <c r="P1500" t="s">
        <v>282</v>
      </c>
      <c r="Q1500">
        <v>3</v>
      </c>
      <c r="S1500">
        <v>2</v>
      </c>
      <c r="T1500" s="108">
        <v>6</v>
      </c>
      <c r="U1500">
        <v>1</v>
      </c>
      <c r="V1500" t="s">
        <v>270</v>
      </c>
      <c r="W1500" t="s">
        <v>167</v>
      </c>
      <c r="X1500">
        <v>1</v>
      </c>
      <c r="Y1500">
        <v>0</v>
      </c>
      <c r="Z1500">
        <v>1</v>
      </c>
      <c r="AA1500">
        <v>0</v>
      </c>
      <c r="AB1500">
        <v>1</v>
      </c>
      <c r="AC1500">
        <v>0</v>
      </c>
      <c r="AD1500">
        <v>0</v>
      </c>
      <c r="AE1500">
        <v>0</v>
      </c>
    </row>
    <row r="1501" spans="1:31" x14ac:dyDescent="0.3">
      <c r="A1501" t="s">
        <v>306</v>
      </c>
      <c r="B1501" t="s">
        <v>7957</v>
      </c>
      <c r="C1501" t="s">
        <v>262</v>
      </c>
      <c r="D1501" t="s">
        <v>7958</v>
      </c>
      <c r="E1501" t="s">
        <v>11986</v>
      </c>
      <c r="F1501" t="s">
        <v>7959</v>
      </c>
      <c r="G1501" t="s">
        <v>9374</v>
      </c>
      <c r="I1501" t="s">
        <v>461</v>
      </c>
      <c r="J1501" t="s">
        <v>266</v>
      </c>
      <c r="K1501" t="s">
        <v>7960</v>
      </c>
      <c r="L1501" t="s">
        <v>979</v>
      </c>
      <c r="M1501" t="s">
        <v>307</v>
      </c>
      <c r="N1501" t="s">
        <v>306</v>
      </c>
      <c r="O1501">
        <v>2</v>
      </c>
      <c r="P1501" t="s">
        <v>272</v>
      </c>
      <c r="Q1501">
        <v>2</v>
      </c>
      <c r="S1501">
        <v>2</v>
      </c>
      <c r="T1501" s="108">
        <v>4</v>
      </c>
      <c r="U1501">
        <v>1</v>
      </c>
      <c r="V1501" t="s">
        <v>270</v>
      </c>
      <c r="W1501" t="s">
        <v>167</v>
      </c>
      <c r="X1501">
        <v>1</v>
      </c>
      <c r="Y1501">
        <v>0</v>
      </c>
      <c r="Z1501">
        <v>1</v>
      </c>
      <c r="AA1501">
        <v>0</v>
      </c>
      <c r="AB1501">
        <v>0</v>
      </c>
      <c r="AC1501">
        <v>1</v>
      </c>
      <c r="AD1501">
        <v>0</v>
      </c>
      <c r="AE1501">
        <v>0</v>
      </c>
    </row>
    <row r="1502" spans="1:31" x14ac:dyDescent="0.3">
      <c r="A1502" t="s">
        <v>306</v>
      </c>
      <c r="B1502" t="s">
        <v>7957</v>
      </c>
      <c r="C1502" t="s">
        <v>262</v>
      </c>
      <c r="D1502" t="s">
        <v>7958</v>
      </c>
      <c r="E1502" t="s">
        <v>11986</v>
      </c>
      <c r="F1502" t="s">
        <v>7959</v>
      </c>
      <c r="G1502" t="s">
        <v>9374</v>
      </c>
      <c r="I1502" t="s">
        <v>461</v>
      </c>
      <c r="J1502" t="s">
        <v>266</v>
      </c>
      <c r="K1502" t="s">
        <v>7960</v>
      </c>
      <c r="L1502" t="s">
        <v>979</v>
      </c>
      <c r="M1502" t="s">
        <v>307</v>
      </c>
      <c r="N1502" t="s">
        <v>306</v>
      </c>
      <c r="O1502">
        <v>2</v>
      </c>
      <c r="P1502" t="s">
        <v>288</v>
      </c>
      <c r="Q1502">
        <v>0.48</v>
      </c>
      <c r="S1502">
        <v>1</v>
      </c>
      <c r="T1502" s="108">
        <v>0.48</v>
      </c>
      <c r="U1502">
        <v>1</v>
      </c>
      <c r="V1502" t="s">
        <v>270</v>
      </c>
      <c r="W1502" t="s">
        <v>167</v>
      </c>
      <c r="X1502">
        <v>1</v>
      </c>
      <c r="Y1502">
        <v>0</v>
      </c>
      <c r="Z1502">
        <v>0</v>
      </c>
      <c r="AA1502">
        <v>0</v>
      </c>
      <c r="AB1502">
        <v>0</v>
      </c>
      <c r="AC1502">
        <v>1</v>
      </c>
      <c r="AD1502">
        <v>0</v>
      </c>
      <c r="AE1502">
        <v>0</v>
      </c>
    </row>
    <row r="1503" spans="1:31" x14ac:dyDescent="0.3">
      <c r="A1503" t="s">
        <v>306</v>
      </c>
      <c r="B1503" t="s">
        <v>7957</v>
      </c>
      <c r="C1503" t="s">
        <v>262</v>
      </c>
      <c r="D1503" t="s">
        <v>7958</v>
      </c>
      <c r="E1503" t="s">
        <v>11986</v>
      </c>
      <c r="F1503" t="s">
        <v>7959</v>
      </c>
      <c r="G1503" t="s">
        <v>9374</v>
      </c>
      <c r="I1503" t="s">
        <v>461</v>
      </c>
      <c r="J1503" t="s">
        <v>266</v>
      </c>
      <c r="K1503" t="s">
        <v>7960</v>
      </c>
      <c r="L1503" t="s">
        <v>979</v>
      </c>
      <c r="M1503" t="s">
        <v>305</v>
      </c>
      <c r="N1503" t="s">
        <v>306</v>
      </c>
      <c r="O1503">
        <v>1</v>
      </c>
      <c r="P1503" t="s">
        <v>282</v>
      </c>
      <c r="Q1503">
        <v>2</v>
      </c>
      <c r="S1503">
        <v>2</v>
      </c>
      <c r="T1503" s="108">
        <v>4</v>
      </c>
      <c r="U1503">
        <v>1</v>
      </c>
      <c r="V1503" t="s">
        <v>270</v>
      </c>
      <c r="W1503" t="s">
        <v>167</v>
      </c>
      <c r="X1503">
        <v>1</v>
      </c>
      <c r="Y1503">
        <v>1</v>
      </c>
      <c r="Z1503">
        <v>0</v>
      </c>
      <c r="AA1503">
        <v>0</v>
      </c>
      <c r="AB1503">
        <v>1</v>
      </c>
      <c r="AC1503">
        <v>0</v>
      </c>
      <c r="AD1503">
        <v>0</v>
      </c>
      <c r="AE1503">
        <v>0</v>
      </c>
    </row>
    <row r="1504" spans="1:31" x14ac:dyDescent="0.3">
      <c r="A1504" t="s">
        <v>306</v>
      </c>
      <c r="B1504" t="s">
        <v>6661</v>
      </c>
      <c r="C1504" t="s">
        <v>262</v>
      </c>
      <c r="D1504" t="s">
        <v>6662</v>
      </c>
      <c r="E1504" t="s">
        <v>11962</v>
      </c>
      <c r="F1504" t="s">
        <v>710</v>
      </c>
      <c r="G1504" t="s">
        <v>9351</v>
      </c>
      <c r="I1504" t="s">
        <v>330</v>
      </c>
      <c r="J1504" t="s">
        <v>266</v>
      </c>
      <c r="K1504" t="s">
        <v>6663</v>
      </c>
      <c r="L1504" t="s">
        <v>3513</v>
      </c>
      <c r="M1504" t="s">
        <v>305</v>
      </c>
      <c r="N1504" t="s">
        <v>306</v>
      </c>
      <c r="O1504">
        <v>1</v>
      </c>
      <c r="P1504" t="s">
        <v>266</v>
      </c>
      <c r="Q1504">
        <v>0.17</v>
      </c>
      <c r="S1504">
        <v>1</v>
      </c>
      <c r="T1504" s="108">
        <v>0.17</v>
      </c>
      <c r="U1504">
        <v>1</v>
      </c>
      <c r="V1504" t="s">
        <v>270</v>
      </c>
      <c r="W1504" t="s">
        <v>167</v>
      </c>
      <c r="X1504">
        <v>1</v>
      </c>
      <c r="Y1504">
        <v>0</v>
      </c>
      <c r="Z1504">
        <v>0</v>
      </c>
      <c r="AA1504">
        <v>0</v>
      </c>
      <c r="AB1504">
        <v>1</v>
      </c>
      <c r="AC1504">
        <v>0</v>
      </c>
      <c r="AD1504">
        <v>0</v>
      </c>
      <c r="AE1504">
        <v>0</v>
      </c>
    </row>
    <row r="1505" spans="1:31" x14ac:dyDescent="0.3">
      <c r="A1505" t="s">
        <v>306</v>
      </c>
      <c r="B1505" t="s">
        <v>6661</v>
      </c>
      <c r="C1505" t="s">
        <v>262</v>
      </c>
      <c r="D1505" t="s">
        <v>6662</v>
      </c>
      <c r="E1505" t="s">
        <v>11962</v>
      </c>
      <c r="F1505" t="s">
        <v>710</v>
      </c>
      <c r="G1505" t="s">
        <v>9351</v>
      </c>
      <c r="I1505" t="s">
        <v>330</v>
      </c>
      <c r="J1505" t="s">
        <v>266</v>
      </c>
      <c r="K1505" t="s">
        <v>6663</v>
      </c>
      <c r="L1505" t="s">
        <v>3513</v>
      </c>
      <c r="M1505" t="s">
        <v>307</v>
      </c>
      <c r="N1505" t="s">
        <v>306</v>
      </c>
      <c r="O1505">
        <v>2</v>
      </c>
      <c r="P1505" t="s">
        <v>288</v>
      </c>
      <c r="Q1505">
        <v>0.17</v>
      </c>
      <c r="S1505">
        <v>1</v>
      </c>
      <c r="T1505" s="108">
        <v>0.17</v>
      </c>
      <c r="U1505">
        <v>1</v>
      </c>
      <c r="V1505" t="s">
        <v>270</v>
      </c>
      <c r="W1505" t="s">
        <v>167</v>
      </c>
      <c r="X1505">
        <v>1</v>
      </c>
      <c r="Y1505">
        <v>0</v>
      </c>
      <c r="Z1505">
        <v>0</v>
      </c>
      <c r="AA1505">
        <v>0</v>
      </c>
      <c r="AB1505">
        <v>1</v>
      </c>
      <c r="AC1505">
        <v>0</v>
      </c>
      <c r="AD1505">
        <v>0</v>
      </c>
      <c r="AE1505">
        <v>0</v>
      </c>
    </row>
    <row r="1506" spans="1:31" x14ac:dyDescent="0.3">
      <c r="A1506" t="s">
        <v>306</v>
      </c>
      <c r="B1506" t="s">
        <v>4063</v>
      </c>
      <c r="C1506" t="s">
        <v>262</v>
      </c>
      <c r="D1506" t="s">
        <v>4064</v>
      </c>
      <c r="E1506" t="s">
        <v>11930</v>
      </c>
      <c r="F1506" t="s">
        <v>4065</v>
      </c>
      <c r="G1506" t="s">
        <v>9352</v>
      </c>
      <c r="I1506" t="s">
        <v>330</v>
      </c>
      <c r="J1506" t="s">
        <v>266</v>
      </c>
      <c r="K1506" t="s">
        <v>4066</v>
      </c>
      <c r="L1506" t="s">
        <v>11931</v>
      </c>
      <c r="M1506" t="s">
        <v>305</v>
      </c>
      <c r="N1506" t="s">
        <v>306</v>
      </c>
      <c r="O1506">
        <v>1</v>
      </c>
      <c r="P1506" t="s">
        <v>282</v>
      </c>
      <c r="Q1506">
        <v>3</v>
      </c>
      <c r="S1506">
        <v>1</v>
      </c>
      <c r="T1506" s="108">
        <v>3</v>
      </c>
      <c r="U1506">
        <v>1</v>
      </c>
      <c r="V1506" t="s">
        <v>270</v>
      </c>
      <c r="W1506" t="s">
        <v>167</v>
      </c>
      <c r="X1506">
        <v>1</v>
      </c>
      <c r="Y1506">
        <v>0</v>
      </c>
      <c r="Z1506">
        <v>1</v>
      </c>
      <c r="AA1506">
        <v>0</v>
      </c>
      <c r="AB1506">
        <v>0</v>
      </c>
      <c r="AC1506">
        <v>0</v>
      </c>
      <c r="AD1506">
        <v>0</v>
      </c>
      <c r="AE1506">
        <v>0</v>
      </c>
    </row>
    <row r="1507" spans="1:31" x14ac:dyDescent="0.3">
      <c r="A1507" t="s">
        <v>306</v>
      </c>
      <c r="B1507" t="s">
        <v>4063</v>
      </c>
      <c r="C1507" t="s">
        <v>262</v>
      </c>
      <c r="D1507" t="s">
        <v>4064</v>
      </c>
      <c r="E1507" t="s">
        <v>11930</v>
      </c>
      <c r="F1507" t="s">
        <v>4065</v>
      </c>
      <c r="G1507" t="s">
        <v>9352</v>
      </c>
      <c r="I1507" t="s">
        <v>330</v>
      </c>
      <c r="J1507" t="s">
        <v>266</v>
      </c>
      <c r="K1507" t="s">
        <v>4066</v>
      </c>
      <c r="L1507" t="s">
        <v>11931</v>
      </c>
      <c r="M1507" t="s">
        <v>307</v>
      </c>
      <c r="N1507" t="s">
        <v>306</v>
      </c>
      <c r="O1507">
        <v>2</v>
      </c>
      <c r="P1507" t="s">
        <v>272</v>
      </c>
      <c r="Q1507">
        <v>4</v>
      </c>
      <c r="S1507">
        <v>1</v>
      </c>
      <c r="T1507" s="108">
        <v>4</v>
      </c>
      <c r="U1507">
        <v>1</v>
      </c>
      <c r="V1507" t="s">
        <v>270</v>
      </c>
      <c r="W1507" t="s">
        <v>167</v>
      </c>
      <c r="X1507">
        <v>1</v>
      </c>
      <c r="Y1507">
        <v>0</v>
      </c>
      <c r="Z1507">
        <v>0</v>
      </c>
      <c r="AA1507">
        <v>1</v>
      </c>
      <c r="AB1507">
        <v>0</v>
      </c>
      <c r="AC1507">
        <v>0</v>
      </c>
      <c r="AD1507">
        <v>0</v>
      </c>
      <c r="AE1507">
        <v>0</v>
      </c>
    </row>
    <row r="1508" spans="1:31" x14ac:dyDescent="0.3">
      <c r="A1508" t="s">
        <v>306</v>
      </c>
      <c r="B1508" t="s">
        <v>7333</v>
      </c>
      <c r="C1508" t="s">
        <v>262</v>
      </c>
      <c r="D1508" t="s">
        <v>7334</v>
      </c>
      <c r="E1508" t="s">
        <v>11945</v>
      </c>
      <c r="F1508" t="s">
        <v>7335</v>
      </c>
      <c r="G1508" t="s">
        <v>334</v>
      </c>
      <c r="I1508" t="s">
        <v>330</v>
      </c>
      <c r="J1508" t="s">
        <v>266</v>
      </c>
      <c r="K1508" t="s">
        <v>7336</v>
      </c>
      <c r="L1508" t="s">
        <v>7337</v>
      </c>
      <c r="M1508" t="s">
        <v>305</v>
      </c>
      <c r="N1508" t="s">
        <v>306</v>
      </c>
      <c r="O1508">
        <v>1</v>
      </c>
      <c r="P1508" t="s">
        <v>282</v>
      </c>
      <c r="Q1508">
        <v>3</v>
      </c>
      <c r="S1508">
        <v>6</v>
      </c>
      <c r="T1508" s="108">
        <v>18</v>
      </c>
      <c r="U1508">
        <v>1</v>
      </c>
      <c r="V1508" t="s">
        <v>270</v>
      </c>
      <c r="W1508" t="s">
        <v>167</v>
      </c>
      <c r="X1508">
        <v>1</v>
      </c>
      <c r="Y1508">
        <v>1</v>
      </c>
      <c r="Z1508">
        <v>1</v>
      </c>
      <c r="AA1508">
        <v>1</v>
      </c>
      <c r="AB1508">
        <v>1</v>
      </c>
      <c r="AC1508">
        <v>1</v>
      </c>
      <c r="AD1508">
        <v>1</v>
      </c>
      <c r="AE1508">
        <v>0</v>
      </c>
    </row>
    <row r="1509" spans="1:31" x14ac:dyDescent="0.3">
      <c r="A1509" t="s">
        <v>306</v>
      </c>
      <c r="B1509" t="s">
        <v>7333</v>
      </c>
      <c r="C1509" t="s">
        <v>262</v>
      </c>
      <c r="D1509" t="s">
        <v>7334</v>
      </c>
      <c r="E1509" t="s">
        <v>11945</v>
      </c>
      <c r="F1509" t="s">
        <v>7335</v>
      </c>
      <c r="G1509" t="s">
        <v>334</v>
      </c>
      <c r="I1509" t="s">
        <v>330</v>
      </c>
      <c r="J1509" t="s">
        <v>266</v>
      </c>
      <c r="K1509" t="s">
        <v>7336</v>
      </c>
      <c r="L1509" t="s">
        <v>7337</v>
      </c>
      <c r="M1509" t="s">
        <v>307</v>
      </c>
      <c r="N1509" t="s">
        <v>306</v>
      </c>
      <c r="O1509">
        <v>2</v>
      </c>
      <c r="P1509" t="s">
        <v>272</v>
      </c>
      <c r="Q1509">
        <v>4</v>
      </c>
      <c r="S1509">
        <v>6</v>
      </c>
      <c r="T1509" s="108">
        <v>24</v>
      </c>
      <c r="U1509">
        <v>1</v>
      </c>
      <c r="V1509" t="s">
        <v>270</v>
      </c>
      <c r="W1509" t="s">
        <v>167</v>
      </c>
      <c r="X1509">
        <v>1</v>
      </c>
      <c r="Y1509">
        <v>1</v>
      </c>
      <c r="Z1509">
        <v>1</v>
      </c>
      <c r="AA1509">
        <v>1</v>
      </c>
      <c r="AB1509">
        <v>1</v>
      </c>
      <c r="AC1509">
        <v>1</v>
      </c>
      <c r="AD1509">
        <v>1</v>
      </c>
      <c r="AE1509">
        <v>0</v>
      </c>
    </row>
    <row r="1510" spans="1:31" x14ac:dyDescent="0.3">
      <c r="A1510" t="s">
        <v>306</v>
      </c>
      <c r="B1510" t="s">
        <v>7333</v>
      </c>
      <c r="C1510" t="s">
        <v>262</v>
      </c>
      <c r="D1510" t="s">
        <v>7334</v>
      </c>
      <c r="E1510" t="s">
        <v>11945</v>
      </c>
      <c r="F1510" t="s">
        <v>7335</v>
      </c>
      <c r="G1510" t="s">
        <v>334</v>
      </c>
      <c r="I1510" t="s">
        <v>330</v>
      </c>
      <c r="J1510" t="s">
        <v>266</v>
      </c>
      <c r="K1510" t="s">
        <v>7336</v>
      </c>
      <c r="L1510" t="s">
        <v>7337</v>
      </c>
      <c r="M1510" t="s">
        <v>307</v>
      </c>
      <c r="N1510" t="s">
        <v>306</v>
      </c>
      <c r="O1510">
        <v>2</v>
      </c>
      <c r="P1510" t="s">
        <v>272</v>
      </c>
      <c r="Q1510">
        <v>4</v>
      </c>
      <c r="S1510">
        <v>6</v>
      </c>
      <c r="T1510" s="108">
        <v>24</v>
      </c>
      <c r="U1510">
        <v>1</v>
      </c>
      <c r="V1510" t="s">
        <v>270</v>
      </c>
      <c r="W1510" t="s">
        <v>167</v>
      </c>
      <c r="X1510">
        <v>1</v>
      </c>
      <c r="Y1510">
        <v>1</v>
      </c>
      <c r="Z1510">
        <v>1</v>
      </c>
      <c r="AA1510">
        <v>1</v>
      </c>
      <c r="AB1510">
        <v>1</v>
      </c>
      <c r="AC1510">
        <v>1</v>
      </c>
      <c r="AD1510">
        <v>1</v>
      </c>
      <c r="AE1510">
        <v>0</v>
      </c>
    </row>
    <row r="1511" spans="1:31" x14ac:dyDescent="0.3">
      <c r="A1511" t="s">
        <v>306</v>
      </c>
      <c r="B1511" t="s">
        <v>7333</v>
      </c>
      <c r="C1511" t="s">
        <v>262</v>
      </c>
      <c r="D1511" t="s">
        <v>7334</v>
      </c>
      <c r="E1511" t="s">
        <v>11945</v>
      </c>
      <c r="F1511" t="s">
        <v>7335</v>
      </c>
      <c r="G1511" t="s">
        <v>334</v>
      </c>
      <c r="I1511" t="s">
        <v>330</v>
      </c>
      <c r="J1511" t="s">
        <v>266</v>
      </c>
      <c r="K1511" t="s">
        <v>7336</v>
      </c>
      <c r="L1511" t="s">
        <v>7337</v>
      </c>
      <c r="M1511" t="s">
        <v>307</v>
      </c>
      <c r="N1511" t="s">
        <v>306</v>
      </c>
      <c r="O1511">
        <v>20</v>
      </c>
      <c r="P1511" t="s">
        <v>425</v>
      </c>
      <c r="Q1511">
        <v>0.32</v>
      </c>
      <c r="S1511">
        <v>2</v>
      </c>
      <c r="T1511" s="108">
        <v>0.64</v>
      </c>
      <c r="U1511">
        <v>1</v>
      </c>
      <c r="V1511" t="s">
        <v>270</v>
      </c>
      <c r="W1511" t="s">
        <v>167</v>
      </c>
      <c r="X1511">
        <v>1</v>
      </c>
      <c r="Y1511">
        <v>1</v>
      </c>
      <c r="Z1511">
        <v>0</v>
      </c>
      <c r="AA1511">
        <v>0</v>
      </c>
      <c r="AB1511">
        <v>1</v>
      </c>
      <c r="AC1511">
        <v>0</v>
      </c>
      <c r="AD1511">
        <v>0</v>
      </c>
      <c r="AE1511">
        <v>0</v>
      </c>
    </row>
    <row r="1512" spans="1:31" x14ac:dyDescent="0.3">
      <c r="A1512" t="s">
        <v>306</v>
      </c>
      <c r="B1512" t="s">
        <v>7333</v>
      </c>
      <c r="C1512" t="s">
        <v>262</v>
      </c>
      <c r="D1512" t="s">
        <v>7334</v>
      </c>
      <c r="E1512" t="s">
        <v>11945</v>
      </c>
      <c r="F1512" t="s">
        <v>7335</v>
      </c>
      <c r="G1512" t="s">
        <v>334</v>
      </c>
      <c r="I1512" t="s">
        <v>330</v>
      </c>
      <c r="J1512" t="s">
        <v>266</v>
      </c>
      <c r="K1512" t="s">
        <v>7336</v>
      </c>
      <c r="L1512" t="s">
        <v>7337</v>
      </c>
      <c r="M1512" t="s">
        <v>305</v>
      </c>
      <c r="N1512" t="s">
        <v>306</v>
      </c>
      <c r="O1512">
        <v>1</v>
      </c>
      <c r="P1512" t="s">
        <v>282</v>
      </c>
      <c r="Q1512">
        <v>4</v>
      </c>
      <c r="S1512">
        <v>6</v>
      </c>
      <c r="T1512" s="108">
        <v>24</v>
      </c>
      <c r="U1512">
        <v>1</v>
      </c>
      <c r="V1512" t="s">
        <v>270</v>
      </c>
      <c r="W1512" t="s">
        <v>167</v>
      </c>
      <c r="X1512">
        <v>1</v>
      </c>
      <c r="Y1512">
        <v>1</v>
      </c>
      <c r="Z1512">
        <v>1</v>
      </c>
      <c r="AA1512">
        <v>1</v>
      </c>
      <c r="AB1512">
        <v>1</v>
      </c>
      <c r="AC1512">
        <v>1</v>
      </c>
      <c r="AD1512">
        <v>1</v>
      </c>
      <c r="AE1512">
        <v>0</v>
      </c>
    </row>
    <row r="1513" spans="1:31" x14ac:dyDescent="0.3">
      <c r="A1513" t="s">
        <v>306</v>
      </c>
      <c r="B1513" t="s">
        <v>7333</v>
      </c>
      <c r="C1513" t="s">
        <v>808</v>
      </c>
      <c r="D1513" t="s">
        <v>7334</v>
      </c>
      <c r="E1513" t="s">
        <v>11946</v>
      </c>
      <c r="F1513" t="s">
        <v>7340</v>
      </c>
      <c r="G1513" t="s">
        <v>334</v>
      </c>
      <c r="I1513" t="s">
        <v>330</v>
      </c>
      <c r="J1513" t="s">
        <v>266</v>
      </c>
      <c r="K1513" t="s">
        <v>7341</v>
      </c>
      <c r="L1513" t="s">
        <v>7337</v>
      </c>
      <c r="M1513" t="s">
        <v>305</v>
      </c>
      <c r="N1513" t="s">
        <v>306</v>
      </c>
      <c r="O1513">
        <v>1</v>
      </c>
      <c r="P1513" t="s">
        <v>282</v>
      </c>
      <c r="Q1513">
        <v>3</v>
      </c>
      <c r="S1513">
        <v>3</v>
      </c>
      <c r="T1513" s="108">
        <v>9</v>
      </c>
      <c r="U1513">
        <v>1</v>
      </c>
      <c r="V1513" t="s">
        <v>270</v>
      </c>
      <c r="W1513" t="s">
        <v>167</v>
      </c>
      <c r="X1513">
        <v>1</v>
      </c>
      <c r="Y1513">
        <v>1</v>
      </c>
      <c r="Z1513">
        <v>0</v>
      </c>
      <c r="AA1513">
        <v>1</v>
      </c>
      <c r="AB1513">
        <v>0</v>
      </c>
      <c r="AC1513">
        <v>1</v>
      </c>
      <c r="AD1513">
        <v>0</v>
      </c>
      <c r="AE1513">
        <v>0</v>
      </c>
    </row>
    <row r="1514" spans="1:31" x14ac:dyDescent="0.3">
      <c r="A1514" t="s">
        <v>306</v>
      </c>
      <c r="B1514" t="s">
        <v>7333</v>
      </c>
      <c r="C1514" t="s">
        <v>808</v>
      </c>
      <c r="D1514" t="s">
        <v>7334</v>
      </c>
      <c r="E1514" t="s">
        <v>11946</v>
      </c>
      <c r="F1514" t="s">
        <v>7340</v>
      </c>
      <c r="G1514" t="s">
        <v>334</v>
      </c>
      <c r="I1514" t="s">
        <v>330</v>
      </c>
      <c r="J1514" t="s">
        <v>266</v>
      </c>
      <c r="K1514" t="s">
        <v>7341</v>
      </c>
      <c r="L1514" t="s">
        <v>7337</v>
      </c>
      <c r="M1514" t="s">
        <v>307</v>
      </c>
      <c r="N1514" t="s">
        <v>306</v>
      </c>
      <c r="O1514">
        <v>2</v>
      </c>
      <c r="P1514" t="s">
        <v>272</v>
      </c>
      <c r="Q1514">
        <v>4</v>
      </c>
      <c r="S1514">
        <v>6</v>
      </c>
      <c r="T1514" s="108">
        <v>24</v>
      </c>
      <c r="U1514">
        <v>1</v>
      </c>
      <c r="V1514" t="s">
        <v>270</v>
      </c>
      <c r="W1514" t="s">
        <v>167</v>
      </c>
      <c r="X1514">
        <v>1</v>
      </c>
      <c r="Y1514">
        <v>1</v>
      </c>
      <c r="Z1514">
        <v>1</v>
      </c>
      <c r="AA1514">
        <v>1</v>
      </c>
      <c r="AB1514">
        <v>1</v>
      </c>
      <c r="AC1514">
        <v>1</v>
      </c>
      <c r="AD1514">
        <v>1</v>
      </c>
      <c r="AE1514">
        <v>0</v>
      </c>
    </row>
    <row r="1515" spans="1:31" x14ac:dyDescent="0.3">
      <c r="A1515" t="s">
        <v>306</v>
      </c>
      <c r="B1515" t="s">
        <v>6255</v>
      </c>
      <c r="C1515" t="s">
        <v>262</v>
      </c>
      <c r="D1515" t="s">
        <v>6256</v>
      </c>
      <c r="E1515" t="s">
        <v>12298</v>
      </c>
      <c r="F1515" t="s">
        <v>1520</v>
      </c>
      <c r="G1515" t="s">
        <v>11535</v>
      </c>
      <c r="I1515" t="s">
        <v>6258</v>
      </c>
      <c r="J1515" t="s">
        <v>266</v>
      </c>
      <c r="K1515" t="s">
        <v>6260</v>
      </c>
      <c r="L1515" t="s">
        <v>17453</v>
      </c>
      <c r="M1515" t="s">
        <v>307</v>
      </c>
      <c r="N1515" t="s">
        <v>306</v>
      </c>
      <c r="O1515">
        <v>2</v>
      </c>
      <c r="P1515" t="s">
        <v>288</v>
      </c>
      <c r="Q1515">
        <v>0.48</v>
      </c>
      <c r="S1515">
        <v>6</v>
      </c>
      <c r="T1515" s="108">
        <v>2.88</v>
      </c>
      <c r="U1515">
        <v>1</v>
      </c>
      <c r="V1515" t="s">
        <v>270</v>
      </c>
      <c r="W1515" t="s">
        <v>167</v>
      </c>
      <c r="X1515">
        <v>6</v>
      </c>
      <c r="Y1515">
        <v>6</v>
      </c>
      <c r="Z1515">
        <v>0</v>
      </c>
      <c r="AA1515">
        <v>0</v>
      </c>
      <c r="AB1515">
        <v>0</v>
      </c>
      <c r="AC1515">
        <v>0</v>
      </c>
      <c r="AD1515">
        <v>0</v>
      </c>
      <c r="AE1515">
        <v>0</v>
      </c>
    </row>
    <row r="1516" spans="1:31" x14ac:dyDescent="0.3">
      <c r="A1516" t="s">
        <v>306</v>
      </c>
      <c r="B1516" t="s">
        <v>7271</v>
      </c>
      <c r="C1516" t="s">
        <v>262</v>
      </c>
      <c r="D1516" t="s">
        <v>7272</v>
      </c>
      <c r="E1516" t="s">
        <v>13388</v>
      </c>
      <c r="F1516" t="s">
        <v>1175</v>
      </c>
      <c r="G1516" t="s">
        <v>418</v>
      </c>
      <c r="I1516" t="s">
        <v>265</v>
      </c>
      <c r="J1516" t="s">
        <v>266</v>
      </c>
      <c r="K1516" t="s">
        <v>7273</v>
      </c>
      <c r="L1516" t="s">
        <v>17708</v>
      </c>
      <c r="M1516" t="s">
        <v>307</v>
      </c>
      <c r="N1516" t="s">
        <v>306</v>
      </c>
      <c r="O1516">
        <v>2</v>
      </c>
      <c r="P1516" t="s">
        <v>272</v>
      </c>
      <c r="Q1516">
        <v>3</v>
      </c>
      <c r="S1516">
        <v>2</v>
      </c>
      <c r="T1516" s="108">
        <v>6</v>
      </c>
      <c r="U1516">
        <v>1</v>
      </c>
      <c r="V1516" t="s">
        <v>270</v>
      </c>
      <c r="W1516" t="s">
        <v>167</v>
      </c>
      <c r="X1516">
        <v>2</v>
      </c>
      <c r="Y1516">
        <v>0</v>
      </c>
      <c r="Z1516">
        <v>2</v>
      </c>
      <c r="AA1516">
        <v>0</v>
      </c>
      <c r="AB1516">
        <v>0</v>
      </c>
      <c r="AC1516">
        <v>0</v>
      </c>
      <c r="AD1516">
        <v>0</v>
      </c>
      <c r="AE1516">
        <v>0</v>
      </c>
    </row>
    <row r="1517" spans="1:31" x14ac:dyDescent="0.3">
      <c r="A1517" t="s">
        <v>306</v>
      </c>
      <c r="B1517" t="s">
        <v>7271</v>
      </c>
      <c r="C1517" t="s">
        <v>262</v>
      </c>
      <c r="D1517" t="s">
        <v>7272</v>
      </c>
      <c r="E1517" t="s">
        <v>13388</v>
      </c>
      <c r="F1517" t="s">
        <v>1175</v>
      </c>
      <c r="G1517" t="s">
        <v>418</v>
      </c>
      <c r="I1517" t="s">
        <v>265</v>
      </c>
      <c r="J1517" t="s">
        <v>266</v>
      </c>
      <c r="K1517" t="s">
        <v>7273</v>
      </c>
      <c r="L1517" t="s">
        <v>17708</v>
      </c>
      <c r="M1517" t="s">
        <v>305</v>
      </c>
      <c r="N1517" t="s">
        <v>306</v>
      </c>
      <c r="O1517">
        <v>1</v>
      </c>
      <c r="P1517" t="s">
        <v>282</v>
      </c>
      <c r="Q1517">
        <v>3</v>
      </c>
      <c r="S1517">
        <v>2</v>
      </c>
      <c r="T1517" s="108">
        <v>6</v>
      </c>
      <c r="U1517">
        <v>1</v>
      </c>
      <c r="V1517" t="s">
        <v>270</v>
      </c>
      <c r="W1517" t="s">
        <v>167</v>
      </c>
      <c r="X1517">
        <v>1</v>
      </c>
      <c r="Y1517">
        <v>0</v>
      </c>
      <c r="Z1517">
        <v>0</v>
      </c>
      <c r="AA1517">
        <v>1</v>
      </c>
      <c r="AB1517">
        <v>0</v>
      </c>
      <c r="AC1517">
        <v>1</v>
      </c>
      <c r="AD1517">
        <v>0</v>
      </c>
      <c r="AE1517">
        <v>0</v>
      </c>
    </row>
    <row r="1518" spans="1:31" x14ac:dyDescent="0.3">
      <c r="A1518" t="s">
        <v>306</v>
      </c>
      <c r="B1518" t="s">
        <v>3917</v>
      </c>
      <c r="C1518" t="s">
        <v>262</v>
      </c>
      <c r="D1518" t="s">
        <v>3918</v>
      </c>
      <c r="E1518" t="s">
        <v>13013</v>
      </c>
      <c r="F1518" t="s">
        <v>2721</v>
      </c>
      <c r="G1518" t="s">
        <v>1418</v>
      </c>
      <c r="I1518" t="s">
        <v>265</v>
      </c>
      <c r="J1518" t="s">
        <v>266</v>
      </c>
      <c r="K1518" t="s">
        <v>2722</v>
      </c>
      <c r="L1518" t="s">
        <v>3919</v>
      </c>
      <c r="M1518" t="s">
        <v>305</v>
      </c>
      <c r="N1518" t="s">
        <v>306</v>
      </c>
      <c r="O1518">
        <v>1</v>
      </c>
      <c r="P1518" t="s">
        <v>282</v>
      </c>
      <c r="Q1518">
        <v>4</v>
      </c>
      <c r="S1518">
        <v>1</v>
      </c>
      <c r="T1518" s="108">
        <v>4</v>
      </c>
      <c r="U1518">
        <v>1</v>
      </c>
      <c r="V1518" t="s">
        <v>270</v>
      </c>
      <c r="W1518" t="s">
        <v>167</v>
      </c>
      <c r="X1518">
        <v>1</v>
      </c>
      <c r="Y1518">
        <v>0</v>
      </c>
      <c r="Z1518">
        <v>0</v>
      </c>
      <c r="AA1518">
        <v>0</v>
      </c>
      <c r="AB1518">
        <v>1</v>
      </c>
      <c r="AC1518">
        <v>0</v>
      </c>
      <c r="AD1518">
        <v>0</v>
      </c>
      <c r="AE1518">
        <v>0</v>
      </c>
    </row>
    <row r="1519" spans="1:31" x14ac:dyDescent="0.3">
      <c r="A1519" t="s">
        <v>306</v>
      </c>
      <c r="B1519" t="s">
        <v>3917</v>
      </c>
      <c r="C1519" t="s">
        <v>262</v>
      </c>
      <c r="D1519" t="s">
        <v>3918</v>
      </c>
      <c r="E1519" t="s">
        <v>13013</v>
      </c>
      <c r="F1519" t="s">
        <v>2721</v>
      </c>
      <c r="G1519" t="s">
        <v>1418</v>
      </c>
      <c r="I1519" t="s">
        <v>265</v>
      </c>
      <c r="J1519" t="s">
        <v>266</v>
      </c>
      <c r="K1519" t="s">
        <v>2722</v>
      </c>
      <c r="L1519" t="s">
        <v>3919</v>
      </c>
      <c r="M1519" t="s">
        <v>307</v>
      </c>
      <c r="N1519" t="s">
        <v>306</v>
      </c>
      <c r="O1519">
        <v>2</v>
      </c>
      <c r="P1519" t="s">
        <v>288</v>
      </c>
      <c r="Q1519">
        <v>0.48</v>
      </c>
      <c r="S1519">
        <v>2</v>
      </c>
      <c r="T1519" s="108">
        <v>0.96</v>
      </c>
      <c r="U1519">
        <v>1</v>
      </c>
      <c r="V1519" t="s">
        <v>270</v>
      </c>
      <c r="W1519" t="s">
        <v>167</v>
      </c>
      <c r="X1519">
        <v>2</v>
      </c>
      <c r="Y1519">
        <v>2</v>
      </c>
      <c r="Z1519">
        <v>0</v>
      </c>
      <c r="AA1519">
        <v>0</v>
      </c>
      <c r="AB1519">
        <v>0</v>
      </c>
      <c r="AC1519">
        <v>0</v>
      </c>
      <c r="AD1519">
        <v>0</v>
      </c>
      <c r="AE1519">
        <v>0</v>
      </c>
    </row>
    <row r="1520" spans="1:31" x14ac:dyDescent="0.3">
      <c r="A1520" t="s">
        <v>306</v>
      </c>
      <c r="B1520" t="s">
        <v>3917</v>
      </c>
      <c r="C1520" t="s">
        <v>262</v>
      </c>
      <c r="D1520" t="s">
        <v>3918</v>
      </c>
      <c r="E1520" t="s">
        <v>13013</v>
      </c>
      <c r="F1520" t="s">
        <v>2721</v>
      </c>
      <c r="G1520" t="s">
        <v>1418</v>
      </c>
      <c r="I1520" t="s">
        <v>265</v>
      </c>
      <c r="J1520" t="s">
        <v>266</v>
      </c>
      <c r="K1520" t="s">
        <v>2722</v>
      </c>
      <c r="L1520" t="s">
        <v>3919</v>
      </c>
      <c r="M1520" t="s">
        <v>307</v>
      </c>
      <c r="N1520" t="s">
        <v>306</v>
      </c>
      <c r="O1520">
        <v>17</v>
      </c>
      <c r="P1520" t="s">
        <v>273</v>
      </c>
      <c r="Q1520">
        <v>0.48</v>
      </c>
      <c r="S1520">
        <v>1</v>
      </c>
      <c r="T1520" s="108">
        <v>0.48</v>
      </c>
      <c r="U1520">
        <v>1</v>
      </c>
      <c r="V1520" t="s">
        <v>270</v>
      </c>
      <c r="W1520" t="s">
        <v>167</v>
      </c>
      <c r="X1520">
        <v>1</v>
      </c>
      <c r="Y1520">
        <v>0</v>
      </c>
      <c r="Z1520">
        <v>0</v>
      </c>
      <c r="AA1520">
        <v>0</v>
      </c>
      <c r="AB1520">
        <v>1</v>
      </c>
      <c r="AC1520">
        <v>0</v>
      </c>
      <c r="AD1520">
        <v>0</v>
      </c>
      <c r="AE1520">
        <v>0</v>
      </c>
    </row>
    <row r="1521" spans="1:31" x14ac:dyDescent="0.3">
      <c r="A1521" t="s">
        <v>306</v>
      </c>
      <c r="B1521" t="s">
        <v>7239</v>
      </c>
      <c r="C1521" t="s">
        <v>262</v>
      </c>
      <c r="D1521" t="s">
        <v>7240</v>
      </c>
      <c r="E1521" t="s">
        <v>12922</v>
      </c>
      <c r="F1521" t="s">
        <v>7241</v>
      </c>
      <c r="G1521" t="s">
        <v>9441</v>
      </c>
      <c r="I1521" t="s">
        <v>265</v>
      </c>
      <c r="J1521" t="s">
        <v>266</v>
      </c>
      <c r="K1521" t="s">
        <v>7242</v>
      </c>
      <c r="L1521" t="s">
        <v>7243</v>
      </c>
      <c r="M1521" t="s">
        <v>305</v>
      </c>
      <c r="N1521" t="s">
        <v>306</v>
      </c>
      <c r="O1521">
        <v>1</v>
      </c>
      <c r="P1521" t="s">
        <v>282</v>
      </c>
      <c r="Q1521">
        <v>3</v>
      </c>
      <c r="S1521">
        <v>3</v>
      </c>
      <c r="T1521" s="108">
        <v>9</v>
      </c>
      <c r="U1521">
        <v>1</v>
      </c>
      <c r="V1521" t="s">
        <v>270</v>
      </c>
      <c r="W1521" t="s">
        <v>167</v>
      </c>
      <c r="X1521">
        <v>1</v>
      </c>
      <c r="Y1521">
        <v>1</v>
      </c>
      <c r="Z1521">
        <v>0</v>
      </c>
      <c r="AA1521">
        <v>1</v>
      </c>
      <c r="AB1521">
        <v>0</v>
      </c>
      <c r="AC1521">
        <v>1</v>
      </c>
      <c r="AD1521">
        <v>0</v>
      </c>
      <c r="AE1521">
        <v>0</v>
      </c>
    </row>
    <row r="1522" spans="1:31" x14ac:dyDescent="0.3">
      <c r="A1522" t="s">
        <v>306</v>
      </c>
      <c r="B1522" t="s">
        <v>7239</v>
      </c>
      <c r="C1522" t="s">
        <v>262</v>
      </c>
      <c r="D1522" t="s">
        <v>7240</v>
      </c>
      <c r="E1522" t="s">
        <v>12922</v>
      </c>
      <c r="F1522" t="s">
        <v>7241</v>
      </c>
      <c r="G1522" t="s">
        <v>9441</v>
      </c>
      <c r="I1522" t="s">
        <v>265</v>
      </c>
      <c r="J1522" t="s">
        <v>266</v>
      </c>
      <c r="K1522" t="s">
        <v>7242</v>
      </c>
      <c r="L1522" t="s">
        <v>7243</v>
      </c>
      <c r="M1522" t="s">
        <v>307</v>
      </c>
      <c r="N1522" t="s">
        <v>306</v>
      </c>
      <c r="O1522">
        <v>2</v>
      </c>
      <c r="P1522" t="s">
        <v>272</v>
      </c>
      <c r="Q1522">
        <v>4</v>
      </c>
      <c r="S1522">
        <v>2</v>
      </c>
      <c r="T1522" s="108">
        <v>8</v>
      </c>
      <c r="U1522">
        <v>1</v>
      </c>
      <c r="V1522" t="s">
        <v>270</v>
      </c>
      <c r="W1522" t="s">
        <v>167</v>
      </c>
      <c r="X1522">
        <v>1</v>
      </c>
      <c r="Y1522">
        <v>1</v>
      </c>
      <c r="Z1522">
        <v>0</v>
      </c>
      <c r="AA1522">
        <v>1</v>
      </c>
      <c r="AB1522">
        <v>0</v>
      </c>
      <c r="AC1522">
        <v>0</v>
      </c>
      <c r="AD1522">
        <v>0</v>
      </c>
      <c r="AE1522">
        <v>0</v>
      </c>
    </row>
    <row r="1523" spans="1:31" x14ac:dyDescent="0.3">
      <c r="A1523" t="s">
        <v>306</v>
      </c>
      <c r="B1523" t="s">
        <v>7239</v>
      </c>
      <c r="C1523" t="s">
        <v>262</v>
      </c>
      <c r="D1523" t="s">
        <v>7240</v>
      </c>
      <c r="E1523" t="s">
        <v>12922</v>
      </c>
      <c r="F1523" t="s">
        <v>7241</v>
      </c>
      <c r="G1523" t="s">
        <v>9441</v>
      </c>
      <c r="I1523" t="s">
        <v>265</v>
      </c>
      <c r="J1523" t="s">
        <v>266</v>
      </c>
      <c r="K1523" t="s">
        <v>7242</v>
      </c>
      <c r="L1523" t="s">
        <v>7243</v>
      </c>
      <c r="M1523" t="s">
        <v>307</v>
      </c>
      <c r="N1523" t="s">
        <v>306</v>
      </c>
      <c r="O1523">
        <v>20</v>
      </c>
      <c r="P1523" t="s">
        <v>425</v>
      </c>
      <c r="Q1523">
        <v>0.32</v>
      </c>
      <c r="S1523">
        <v>1</v>
      </c>
      <c r="T1523" s="108">
        <v>0.32</v>
      </c>
      <c r="U1523">
        <v>1</v>
      </c>
      <c r="V1523" t="s">
        <v>270</v>
      </c>
      <c r="W1523" t="s">
        <v>167</v>
      </c>
      <c r="X1523">
        <v>1</v>
      </c>
      <c r="Y1523">
        <v>0</v>
      </c>
      <c r="Z1523">
        <v>0</v>
      </c>
      <c r="AA1523">
        <v>0</v>
      </c>
      <c r="AB1523">
        <v>1</v>
      </c>
      <c r="AC1523">
        <v>0</v>
      </c>
      <c r="AD1523">
        <v>0</v>
      </c>
      <c r="AE1523">
        <v>0</v>
      </c>
    </row>
    <row r="1524" spans="1:31" x14ac:dyDescent="0.3">
      <c r="A1524" t="s">
        <v>2957</v>
      </c>
      <c r="B1524" t="s">
        <v>2958</v>
      </c>
      <c r="C1524" t="s">
        <v>274</v>
      </c>
      <c r="D1524" t="s">
        <v>2959</v>
      </c>
      <c r="E1524" t="s">
        <v>12811</v>
      </c>
      <c r="F1524" t="s">
        <v>2960</v>
      </c>
      <c r="G1524" t="s">
        <v>2319</v>
      </c>
      <c r="H1524" t="s">
        <v>734</v>
      </c>
      <c r="I1524" t="s">
        <v>2961</v>
      </c>
      <c r="J1524" t="s">
        <v>266</v>
      </c>
      <c r="K1524" t="s">
        <v>2962</v>
      </c>
      <c r="L1524" t="s">
        <v>2963</v>
      </c>
      <c r="M1524" t="s">
        <v>305</v>
      </c>
      <c r="N1524" t="s">
        <v>2957</v>
      </c>
      <c r="O1524">
        <v>1</v>
      </c>
      <c r="P1524" t="s">
        <v>282</v>
      </c>
      <c r="Q1524">
        <v>2</v>
      </c>
      <c r="S1524">
        <v>1</v>
      </c>
      <c r="T1524" s="108">
        <v>2</v>
      </c>
      <c r="U1524">
        <v>1</v>
      </c>
      <c r="V1524" t="s">
        <v>270</v>
      </c>
      <c r="W1524" t="s">
        <v>167</v>
      </c>
      <c r="X1524">
        <v>1</v>
      </c>
      <c r="Y1524">
        <v>0</v>
      </c>
      <c r="Z1524">
        <v>0</v>
      </c>
      <c r="AA1524">
        <v>0</v>
      </c>
      <c r="AB1524">
        <v>1</v>
      </c>
      <c r="AC1524">
        <v>0</v>
      </c>
      <c r="AD1524">
        <v>0</v>
      </c>
      <c r="AE1524">
        <v>0</v>
      </c>
    </row>
    <row r="1525" spans="1:31" x14ac:dyDescent="0.3">
      <c r="A1525" t="s">
        <v>2957</v>
      </c>
      <c r="B1525" t="s">
        <v>2958</v>
      </c>
      <c r="C1525" t="s">
        <v>274</v>
      </c>
      <c r="D1525" t="s">
        <v>2959</v>
      </c>
      <c r="E1525" t="s">
        <v>12811</v>
      </c>
      <c r="F1525" t="s">
        <v>2960</v>
      </c>
      <c r="G1525" t="s">
        <v>2319</v>
      </c>
      <c r="H1525" t="s">
        <v>734</v>
      </c>
      <c r="I1525" t="s">
        <v>2961</v>
      </c>
      <c r="J1525" t="s">
        <v>266</v>
      </c>
      <c r="K1525" t="s">
        <v>2962</v>
      </c>
      <c r="L1525" t="s">
        <v>2963</v>
      </c>
      <c r="M1525" t="s">
        <v>307</v>
      </c>
      <c r="N1525" t="s">
        <v>2957</v>
      </c>
      <c r="O1525">
        <v>2</v>
      </c>
      <c r="P1525" t="s">
        <v>272</v>
      </c>
      <c r="Q1525">
        <v>3</v>
      </c>
      <c r="S1525">
        <v>1</v>
      </c>
      <c r="T1525" s="108">
        <v>3</v>
      </c>
      <c r="U1525">
        <v>1</v>
      </c>
      <c r="V1525" t="s">
        <v>270</v>
      </c>
      <c r="W1525" t="s">
        <v>167</v>
      </c>
      <c r="X1525">
        <v>1</v>
      </c>
      <c r="Y1525">
        <v>0</v>
      </c>
      <c r="Z1525">
        <v>0</v>
      </c>
      <c r="AA1525">
        <v>0</v>
      </c>
      <c r="AB1525">
        <v>1</v>
      </c>
      <c r="AC1525">
        <v>0</v>
      </c>
      <c r="AD1525">
        <v>0</v>
      </c>
      <c r="AE1525">
        <v>0</v>
      </c>
    </row>
    <row r="1526" spans="1:31" x14ac:dyDescent="0.3">
      <c r="A1526" t="s">
        <v>2957</v>
      </c>
      <c r="B1526" t="s">
        <v>3085</v>
      </c>
      <c r="C1526" t="s">
        <v>274</v>
      </c>
      <c r="D1526" t="s">
        <v>3086</v>
      </c>
      <c r="E1526" t="s">
        <v>12812</v>
      </c>
      <c r="F1526" t="s">
        <v>2960</v>
      </c>
      <c r="G1526" t="s">
        <v>2319</v>
      </c>
      <c r="H1526" t="s">
        <v>1464</v>
      </c>
      <c r="I1526" t="s">
        <v>2961</v>
      </c>
      <c r="J1526" t="s">
        <v>266</v>
      </c>
      <c r="K1526" t="s">
        <v>2962</v>
      </c>
      <c r="L1526" t="s">
        <v>3087</v>
      </c>
      <c r="M1526" t="s">
        <v>305</v>
      </c>
      <c r="N1526" t="s">
        <v>2957</v>
      </c>
      <c r="O1526">
        <v>1</v>
      </c>
      <c r="P1526" t="s">
        <v>282</v>
      </c>
      <c r="Q1526">
        <v>1</v>
      </c>
      <c r="S1526">
        <v>1</v>
      </c>
      <c r="T1526" s="108">
        <v>1</v>
      </c>
      <c r="U1526">
        <v>1</v>
      </c>
      <c r="V1526" t="s">
        <v>270</v>
      </c>
      <c r="W1526" t="s">
        <v>167</v>
      </c>
      <c r="X1526">
        <v>1</v>
      </c>
      <c r="Y1526">
        <v>0</v>
      </c>
      <c r="Z1526">
        <v>0</v>
      </c>
      <c r="AA1526">
        <v>0</v>
      </c>
      <c r="AB1526">
        <v>1</v>
      </c>
      <c r="AC1526">
        <v>0</v>
      </c>
      <c r="AD1526">
        <v>0</v>
      </c>
      <c r="AE1526">
        <v>0</v>
      </c>
    </row>
    <row r="1527" spans="1:31" x14ac:dyDescent="0.3">
      <c r="A1527" t="s">
        <v>2957</v>
      </c>
      <c r="B1527" t="s">
        <v>3085</v>
      </c>
      <c r="C1527" t="s">
        <v>274</v>
      </c>
      <c r="D1527" t="s">
        <v>3086</v>
      </c>
      <c r="E1527" t="s">
        <v>12812</v>
      </c>
      <c r="F1527" t="s">
        <v>2960</v>
      </c>
      <c r="G1527" t="s">
        <v>2319</v>
      </c>
      <c r="H1527" t="s">
        <v>1464</v>
      </c>
      <c r="I1527" t="s">
        <v>2961</v>
      </c>
      <c r="J1527" t="s">
        <v>266</v>
      </c>
      <c r="K1527" t="s">
        <v>2962</v>
      </c>
      <c r="L1527" t="s">
        <v>3087</v>
      </c>
      <c r="M1527" t="s">
        <v>307</v>
      </c>
      <c r="N1527" t="s">
        <v>2957</v>
      </c>
      <c r="O1527">
        <v>2</v>
      </c>
      <c r="P1527" t="s">
        <v>272</v>
      </c>
      <c r="Q1527">
        <v>3</v>
      </c>
      <c r="S1527">
        <v>1</v>
      </c>
      <c r="T1527" s="108">
        <v>3</v>
      </c>
      <c r="U1527">
        <v>1</v>
      </c>
      <c r="V1527" t="s">
        <v>270</v>
      </c>
      <c r="W1527" t="s">
        <v>167</v>
      </c>
      <c r="X1527">
        <v>1</v>
      </c>
      <c r="Y1527">
        <v>0</v>
      </c>
      <c r="Z1527">
        <v>0</v>
      </c>
      <c r="AA1527">
        <v>0</v>
      </c>
      <c r="AB1527">
        <v>1</v>
      </c>
      <c r="AC1527">
        <v>0</v>
      </c>
      <c r="AD1527">
        <v>0</v>
      </c>
      <c r="AE1527">
        <v>0</v>
      </c>
    </row>
    <row r="1528" spans="1:31" x14ac:dyDescent="0.3">
      <c r="A1528" t="s">
        <v>2957</v>
      </c>
      <c r="B1528" t="s">
        <v>6605</v>
      </c>
      <c r="C1528" t="s">
        <v>274</v>
      </c>
      <c r="D1528" t="s">
        <v>6606</v>
      </c>
      <c r="E1528" t="s">
        <v>12574</v>
      </c>
      <c r="F1528" t="s">
        <v>6607</v>
      </c>
      <c r="G1528" t="s">
        <v>6542</v>
      </c>
      <c r="I1528" t="s">
        <v>5109</v>
      </c>
      <c r="J1528" t="s">
        <v>266</v>
      </c>
      <c r="K1528" t="s">
        <v>6543</v>
      </c>
      <c r="L1528" t="s">
        <v>15825</v>
      </c>
      <c r="M1528" t="s">
        <v>305</v>
      </c>
      <c r="N1528" t="s">
        <v>2957</v>
      </c>
      <c r="O1528">
        <v>1</v>
      </c>
      <c r="P1528" t="s">
        <v>269</v>
      </c>
      <c r="Q1528">
        <v>1</v>
      </c>
      <c r="S1528">
        <v>1</v>
      </c>
      <c r="T1528" s="108">
        <v>1</v>
      </c>
      <c r="U1528">
        <v>1</v>
      </c>
      <c r="V1528" t="s">
        <v>270</v>
      </c>
      <c r="W1528" t="s">
        <v>167</v>
      </c>
      <c r="X1528">
        <v>1</v>
      </c>
      <c r="Y1528">
        <v>1</v>
      </c>
      <c r="Z1528">
        <v>0</v>
      </c>
      <c r="AA1528">
        <v>0</v>
      </c>
      <c r="AB1528">
        <v>0</v>
      </c>
      <c r="AC1528">
        <v>0</v>
      </c>
      <c r="AD1528">
        <v>0</v>
      </c>
      <c r="AE1528">
        <v>0</v>
      </c>
    </row>
    <row r="1529" spans="1:31" x14ac:dyDescent="0.3">
      <c r="A1529" t="s">
        <v>2957</v>
      </c>
      <c r="B1529" t="s">
        <v>6605</v>
      </c>
      <c r="C1529" t="s">
        <v>274</v>
      </c>
      <c r="D1529" t="s">
        <v>6606</v>
      </c>
      <c r="E1529" t="s">
        <v>12574</v>
      </c>
      <c r="F1529" t="s">
        <v>6607</v>
      </c>
      <c r="G1529" t="s">
        <v>6542</v>
      </c>
      <c r="I1529" t="s">
        <v>5109</v>
      </c>
      <c r="J1529" t="s">
        <v>266</v>
      </c>
      <c r="K1529" t="s">
        <v>6543</v>
      </c>
      <c r="L1529" t="s">
        <v>15825</v>
      </c>
      <c r="M1529" t="s">
        <v>307</v>
      </c>
      <c r="N1529" t="s">
        <v>2957</v>
      </c>
      <c r="O1529">
        <v>2</v>
      </c>
      <c r="P1529" t="s">
        <v>288</v>
      </c>
      <c r="Q1529">
        <v>0.32</v>
      </c>
      <c r="S1529">
        <v>1</v>
      </c>
      <c r="T1529" s="108">
        <v>0.32</v>
      </c>
      <c r="U1529">
        <v>1</v>
      </c>
      <c r="V1529" t="s">
        <v>270</v>
      </c>
      <c r="W1529" t="s">
        <v>167</v>
      </c>
      <c r="X1529">
        <v>1</v>
      </c>
      <c r="Y1529">
        <v>1</v>
      </c>
      <c r="Z1529">
        <v>0</v>
      </c>
      <c r="AA1529">
        <v>0</v>
      </c>
      <c r="AB1529">
        <v>0</v>
      </c>
      <c r="AC1529">
        <v>0</v>
      </c>
      <c r="AD1529">
        <v>0</v>
      </c>
      <c r="AE1529">
        <v>0</v>
      </c>
    </row>
    <row r="1530" spans="1:31" x14ac:dyDescent="0.3">
      <c r="A1530" t="s">
        <v>2957</v>
      </c>
      <c r="B1530" t="s">
        <v>6605</v>
      </c>
      <c r="C1530" t="s">
        <v>274</v>
      </c>
      <c r="D1530" t="s">
        <v>6606</v>
      </c>
      <c r="E1530" t="s">
        <v>12574</v>
      </c>
      <c r="F1530" t="s">
        <v>6607</v>
      </c>
      <c r="G1530" t="s">
        <v>6542</v>
      </c>
      <c r="I1530" t="s">
        <v>5109</v>
      </c>
      <c r="J1530" t="s">
        <v>266</v>
      </c>
      <c r="K1530" t="s">
        <v>6543</v>
      </c>
      <c r="L1530" t="s">
        <v>15825</v>
      </c>
      <c r="M1530" t="s">
        <v>307</v>
      </c>
      <c r="N1530" t="s">
        <v>2957</v>
      </c>
      <c r="O1530">
        <v>2</v>
      </c>
      <c r="P1530" t="s">
        <v>273</v>
      </c>
      <c r="Q1530">
        <v>0.48</v>
      </c>
      <c r="S1530">
        <v>1</v>
      </c>
      <c r="T1530" s="108">
        <v>0.48</v>
      </c>
      <c r="U1530">
        <v>1</v>
      </c>
      <c r="V1530" t="s">
        <v>270</v>
      </c>
      <c r="W1530" t="s">
        <v>167</v>
      </c>
      <c r="X1530">
        <v>1</v>
      </c>
      <c r="Y1530">
        <v>1</v>
      </c>
      <c r="Z1530">
        <v>0</v>
      </c>
      <c r="AA1530">
        <v>0</v>
      </c>
      <c r="AB1530">
        <v>0</v>
      </c>
      <c r="AC1530">
        <v>0</v>
      </c>
      <c r="AD1530">
        <v>0</v>
      </c>
      <c r="AE1530">
        <v>0</v>
      </c>
    </row>
    <row r="1531" spans="1:31" x14ac:dyDescent="0.3">
      <c r="A1531" t="s">
        <v>2957</v>
      </c>
      <c r="B1531" t="s">
        <v>6608</v>
      </c>
      <c r="C1531" t="s">
        <v>274</v>
      </c>
      <c r="D1531" t="s">
        <v>6609</v>
      </c>
      <c r="E1531" t="s">
        <v>12575</v>
      </c>
      <c r="F1531" t="s">
        <v>6607</v>
      </c>
      <c r="G1531" t="s">
        <v>5108</v>
      </c>
      <c r="I1531" t="s">
        <v>5109</v>
      </c>
      <c r="J1531" t="s">
        <v>266</v>
      </c>
      <c r="K1531" t="s">
        <v>6610</v>
      </c>
      <c r="L1531" t="s">
        <v>6611</v>
      </c>
      <c r="M1531" t="s">
        <v>307</v>
      </c>
      <c r="N1531" t="s">
        <v>2957</v>
      </c>
      <c r="O1531">
        <v>2</v>
      </c>
      <c r="P1531" t="s">
        <v>272</v>
      </c>
      <c r="Q1531">
        <v>1</v>
      </c>
      <c r="S1531">
        <v>1</v>
      </c>
      <c r="T1531" s="108">
        <v>1</v>
      </c>
      <c r="U1531">
        <v>1</v>
      </c>
      <c r="V1531" t="s">
        <v>270</v>
      </c>
      <c r="W1531" t="s">
        <v>167</v>
      </c>
      <c r="X1531">
        <v>1</v>
      </c>
      <c r="Y1531">
        <v>0</v>
      </c>
      <c r="Z1531">
        <v>0</v>
      </c>
      <c r="AA1531">
        <v>0</v>
      </c>
      <c r="AB1531">
        <v>1</v>
      </c>
      <c r="AC1531">
        <v>0</v>
      </c>
      <c r="AD1531">
        <v>0</v>
      </c>
      <c r="AE1531">
        <v>0</v>
      </c>
    </row>
    <row r="1532" spans="1:31" x14ac:dyDescent="0.3">
      <c r="A1532" t="s">
        <v>2957</v>
      </c>
      <c r="B1532" t="s">
        <v>6608</v>
      </c>
      <c r="C1532" t="s">
        <v>274</v>
      </c>
      <c r="D1532" t="s">
        <v>6609</v>
      </c>
      <c r="E1532" t="s">
        <v>12575</v>
      </c>
      <c r="F1532" t="s">
        <v>6607</v>
      </c>
      <c r="G1532" t="s">
        <v>5108</v>
      </c>
      <c r="I1532" t="s">
        <v>5109</v>
      </c>
      <c r="J1532" t="s">
        <v>266</v>
      </c>
      <c r="K1532" t="s">
        <v>6610</v>
      </c>
      <c r="L1532" t="s">
        <v>6611</v>
      </c>
      <c r="M1532" t="s">
        <v>305</v>
      </c>
      <c r="N1532" t="s">
        <v>2957</v>
      </c>
      <c r="O1532">
        <v>1</v>
      </c>
      <c r="P1532" t="s">
        <v>269</v>
      </c>
      <c r="Q1532">
        <v>1</v>
      </c>
      <c r="S1532">
        <v>1</v>
      </c>
      <c r="T1532" s="108">
        <v>1</v>
      </c>
      <c r="U1532">
        <v>1</v>
      </c>
      <c r="V1532" t="s">
        <v>270</v>
      </c>
      <c r="W1532" t="s">
        <v>167</v>
      </c>
      <c r="X1532">
        <v>1</v>
      </c>
      <c r="Y1532">
        <v>1</v>
      </c>
      <c r="Z1532">
        <v>0</v>
      </c>
      <c r="AA1532">
        <v>0</v>
      </c>
      <c r="AB1532">
        <v>0</v>
      </c>
      <c r="AC1532">
        <v>0</v>
      </c>
      <c r="AD1532">
        <v>0</v>
      </c>
      <c r="AE1532">
        <v>0</v>
      </c>
    </row>
    <row r="1533" spans="1:31" x14ac:dyDescent="0.3">
      <c r="A1533" t="s">
        <v>2957</v>
      </c>
      <c r="B1533" t="s">
        <v>8069</v>
      </c>
      <c r="C1533" t="s">
        <v>274</v>
      </c>
      <c r="D1533" t="s">
        <v>8070</v>
      </c>
      <c r="E1533" t="s">
        <v>12819</v>
      </c>
      <c r="F1533" t="s">
        <v>8068</v>
      </c>
      <c r="G1533" t="s">
        <v>2369</v>
      </c>
      <c r="I1533" t="s">
        <v>2961</v>
      </c>
      <c r="J1533" t="s">
        <v>266</v>
      </c>
      <c r="K1533" t="s">
        <v>8071</v>
      </c>
      <c r="L1533" t="s">
        <v>8072</v>
      </c>
      <c r="M1533" t="s">
        <v>305</v>
      </c>
      <c r="N1533" t="s">
        <v>2957</v>
      </c>
      <c r="O1533">
        <v>1</v>
      </c>
      <c r="P1533" t="s">
        <v>269</v>
      </c>
      <c r="Q1533">
        <v>1</v>
      </c>
      <c r="S1533">
        <v>1</v>
      </c>
      <c r="T1533" s="108">
        <v>1</v>
      </c>
      <c r="U1533">
        <v>1</v>
      </c>
      <c r="V1533" t="s">
        <v>270</v>
      </c>
      <c r="W1533" t="s">
        <v>167</v>
      </c>
      <c r="X1533">
        <v>1</v>
      </c>
      <c r="Y1533">
        <v>1</v>
      </c>
      <c r="Z1533">
        <v>0</v>
      </c>
      <c r="AA1533">
        <v>0</v>
      </c>
      <c r="AB1533">
        <v>0</v>
      </c>
      <c r="AC1533">
        <v>0</v>
      </c>
      <c r="AD1533">
        <v>0</v>
      </c>
      <c r="AE1533">
        <v>0</v>
      </c>
    </row>
    <row r="1534" spans="1:31" x14ac:dyDescent="0.3">
      <c r="A1534" t="s">
        <v>2957</v>
      </c>
      <c r="B1534" t="s">
        <v>8096</v>
      </c>
      <c r="C1534" t="s">
        <v>274</v>
      </c>
      <c r="D1534" t="s">
        <v>8097</v>
      </c>
      <c r="E1534" t="s">
        <v>12571</v>
      </c>
      <c r="F1534" t="s">
        <v>8098</v>
      </c>
      <c r="G1534" t="s">
        <v>8099</v>
      </c>
      <c r="I1534" t="s">
        <v>5109</v>
      </c>
      <c r="J1534" t="s">
        <v>266</v>
      </c>
      <c r="K1534" t="s">
        <v>8100</v>
      </c>
      <c r="L1534" t="s">
        <v>8101</v>
      </c>
      <c r="M1534" t="s">
        <v>305</v>
      </c>
      <c r="N1534" t="s">
        <v>2957</v>
      </c>
      <c r="O1534">
        <v>1</v>
      </c>
      <c r="P1534" t="s">
        <v>266</v>
      </c>
      <c r="Q1534">
        <v>0.48</v>
      </c>
      <c r="S1534">
        <v>1</v>
      </c>
      <c r="T1534" s="108">
        <v>0.48</v>
      </c>
      <c r="U1534">
        <v>1</v>
      </c>
      <c r="V1534" t="s">
        <v>270</v>
      </c>
      <c r="W1534" t="s">
        <v>167</v>
      </c>
      <c r="X1534">
        <v>1</v>
      </c>
      <c r="Y1534">
        <v>1</v>
      </c>
      <c r="Z1534">
        <v>0</v>
      </c>
      <c r="AA1534">
        <v>0</v>
      </c>
      <c r="AB1534">
        <v>0</v>
      </c>
      <c r="AC1534">
        <v>0</v>
      </c>
      <c r="AD1534">
        <v>0</v>
      </c>
      <c r="AE1534">
        <v>0</v>
      </c>
    </row>
    <row r="1535" spans="1:31" x14ac:dyDescent="0.3">
      <c r="A1535" t="s">
        <v>2957</v>
      </c>
      <c r="B1535" t="s">
        <v>8096</v>
      </c>
      <c r="C1535" t="s">
        <v>274</v>
      </c>
      <c r="D1535" t="s">
        <v>8097</v>
      </c>
      <c r="E1535" t="s">
        <v>12571</v>
      </c>
      <c r="F1535" t="s">
        <v>8098</v>
      </c>
      <c r="G1535" t="s">
        <v>8099</v>
      </c>
      <c r="I1535" t="s">
        <v>5109</v>
      </c>
      <c r="J1535" t="s">
        <v>266</v>
      </c>
      <c r="K1535" t="s">
        <v>8100</v>
      </c>
      <c r="L1535" t="s">
        <v>8101</v>
      </c>
      <c r="M1535" t="s">
        <v>307</v>
      </c>
      <c r="N1535" t="s">
        <v>2957</v>
      </c>
      <c r="O1535">
        <v>2</v>
      </c>
      <c r="P1535" t="s">
        <v>288</v>
      </c>
      <c r="Q1535">
        <v>0.48</v>
      </c>
      <c r="S1535">
        <v>2</v>
      </c>
      <c r="T1535" s="108">
        <v>0.96</v>
      </c>
      <c r="U1535">
        <v>1</v>
      </c>
      <c r="V1535" t="s">
        <v>270</v>
      </c>
      <c r="W1535" t="s">
        <v>167</v>
      </c>
      <c r="X1535">
        <v>2</v>
      </c>
      <c r="Y1535">
        <v>2</v>
      </c>
      <c r="Z1535">
        <v>0</v>
      </c>
      <c r="AA1535">
        <v>0</v>
      </c>
      <c r="AB1535">
        <v>0</v>
      </c>
      <c r="AC1535">
        <v>0</v>
      </c>
      <c r="AD1535">
        <v>0</v>
      </c>
      <c r="AE1535">
        <v>0</v>
      </c>
    </row>
    <row r="1536" spans="1:31" x14ac:dyDescent="0.3">
      <c r="A1536" t="s">
        <v>2957</v>
      </c>
      <c r="B1536" t="s">
        <v>8047</v>
      </c>
      <c r="C1536" t="s">
        <v>274</v>
      </c>
      <c r="D1536" t="s">
        <v>8048</v>
      </c>
      <c r="E1536" t="s">
        <v>12817</v>
      </c>
      <c r="F1536" t="s">
        <v>8049</v>
      </c>
      <c r="G1536" t="s">
        <v>2369</v>
      </c>
      <c r="I1536" t="s">
        <v>2961</v>
      </c>
      <c r="J1536" t="s">
        <v>266</v>
      </c>
      <c r="K1536" t="s">
        <v>8050</v>
      </c>
      <c r="L1536" t="s">
        <v>8601</v>
      </c>
      <c r="M1536" t="s">
        <v>307</v>
      </c>
      <c r="N1536" t="s">
        <v>2957</v>
      </c>
      <c r="O1536">
        <v>2</v>
      </c>
      <c r="P1536" t="s">
        <v>288</v>
      </c>
      <c r="Q1536">
        <v>0.32</v>
      </c>
      <c r="S1536">
        <v>2</v>
      </c>
      <c r="T1536" s="108">
        <v>0.64</v>
      </c>
      <c r="U1536">
        <v>1</v>
      </c>
      <c r="V1536" t="s">
        <v>270</v>
      </c>
      <c r="W1536" t="s">
        <v>167</v>
      </c>
      <c r="X1536">
        <v>2</v>
      </c>
      <c r="Y1536">
        <v>2</v>
      </c>
      <c r="Z1536">
        <v>0</v>
      </c>
      <c r="AA1536">
        <v>0</v>
      </c>
      <c r="AB1536">
        <v>0</v>
      </c>
      <c r="AC1536">
        <v>0</v>
      </c>
      <c r="AD1536">
        <v>0</v>
      </c>
      <c r="AE1536">
        <v>0</v>
      </c>
    </row>
    <row r="1537" spans="1:31" x14ac:dyDescent="0.3">
      <c r="A1537" t="s">
        <v>2957</v>
      </c>
      <c r="B1537" t="s">
        <v>8047</v>
      </c>
      <c r="C1537" t="s">
        <v>274</v>
      </c>
      <c r="D1537" t="s">
        <v>8048</v>
      </c>
      <c r="E1537" t="s">
        <v>12817</v>
      </c>
      <c r="F1537" t="s">
        <v>8049</v>
      </c>
      <c r="G1537" t="s">
        <v>2369</v>
      </c>
      <c r="I1537" t="s">
        <v>2961</v>
      </c>
      <c r="J1537" t="s">
        <v>266</v>
      </c>
      <c r="K1537" t="s">
        <v>8050</v>
      </c>
      <c r="L1537" t="s">
        <v>8601</v>
      </c>
      <c r="M1537" t="s">
        <v>305</v>
      </c>
      <c r="N1537" t="s">
        <v>2957</v>
      </c>
      <c r="O1537">
        <v>1</v>
      </c>
      <c r="P1537" t="s">
        <v>266</v>
      </c>
      <c r="Q1537">
        <v>0.48</v>
      </c>
      <c r="S1537">
        <v>1</v>
      </c>
      <c r="T1537" s="108">
        <v>0.48</v>
      </c>
      <c r="U1537">
        <v>1</v>
      </c>
      <c r="V1537" t="s">
        <v>270</v>
      </c>
      <c r="W1537" t="s">
        <v>167</v>
      </c>
      <c r="X1537">
        <v>1</v>
      </c>
      <c r="Y1537">
        <v>1</v>
      </c>
      <c r="Z1537">
        <v>0</v>
      </c>
      <c r="AA1537">
        <v>0</v>
      </c>
      <c r="AB1537">
        <v>0</v>
      </c>
      <c r="AC1537">
        <v>0</v>
      </c>
      <c r="AD1537">
        <v>0</v>
      </c>
      <c r="AE1537">
        <v>0</v>
      </c>
    </row>
    <row r="1538" spans="1:31" x14ac:dyDescent="0.3">
      <c r="A1538" t="s">
        <v>2957</v>
      </c>
      <c r="B1538" t="s">
        <v>8073</v>
      </c>
      <c r="C1538" t="s">
        <v>274</v>
      </c>
      <c r="D1538" t="s">
        <v>8074</v>
      </c>
      <c r="E1538" t="s">
        <v>12820</v>
      </c>
      <c r="F1538" t="s">
        <v>8075</v>
      </c>
      <c r="G1538" t="s">
        <v>2369</v>
      </c>
      <c r="I1538" t="s">
        <v>2961</v>
      </c>
      <c r="J1538" t="s">
        <v>266</v>
      </c>
      <c r="K1538" t="s">
        <v>8076</v>
      </c>
      <c r="L1538" t="s">
        <v>11796</v>
      </c>
      <c r="M1538" t="s">
        <v>305</v>
      </c>
      <c r="N1538" t="s">
        <v>2957</v>
      </c>
      <c r="O1538">
        <v>1</v>
      </c>
      <c r="P1538" t="s">
        <v>269</v>
      </c>
      <c r="Q1538">
        <v>1</v>
      </c>
      <c r="S1538">
        <v>1</v>
      </c>
      <c r="T1538" s="108">
        <v>1</v>
      </c>
      <c r="U1538">
        <v>1</v>
      </c>
      <c r="V1538" t="s">
        <v>270</v>
      </c>
      <c r="W1538" t="s">
        <v>167</v>
      </c>
      <c r="X1538">
        <v>1</v>
      </c>
      <c r="Y1538">
        <v>0</v>
      </c>
      <c r="Z1538">
        <v>1</v>
      </c>
      <c r="AA1538">
        <v>0</v>
      </c>
      <c r="AB1538">
        <v>0</v>
      </c>
      <c r="AC1538">
        <v>0</v>
      </c>
      <c r="AD1538">
        <v>0</v>
      </c>
      <c r="AE1538">
        <v>0</v>
      </c>
    </row>
    <row r="1539" spans="1:31" x14ac:dyDescent="0.3">
      <c r="A1539" t="s">
        <v>2957</v>
      </c>
      <c r="B1539" t="s">
        <v>8073</v>
      </c>
      <c r="C1539" t="s">
        <v>274</v>
      </c>
      <c r="D1539" t="s">
        <v>8074</v>
      </c>
      <c r="E1539" t="s">
        <v>12820</v>
      </c>
      <c r="F1539" t="s">
        <v>8075</v>
      </c>
      <c r="G1539" t="s">
        <v>2369</v>
      </c>
      <c r="I1539" t="s">
        <v>2961</v>
      </c>
      <c r="J1539" t="s">
        <v>266</v>
      </c>
      <c r="K1539" t="s">
        <v>8076</v>
      </c>
      <c r="L1539" t="s">
        <v>11796</v>
      </c>
      <c r="M1539" t="s">
        <v>307</v>
      </c>
      <c r="N1539" t="s">
        <v>2957</v>
      </c>
      <c r="O1539">
        <v>2</v>
      </c>
      <c r="P1539" t="s">
        <v>288</v>
      </c>
      <c r="Q1539">
        <v>0.32</v>
      </c>
      <c r="S1539">
        <v>1</v>
      </c>
      <c r="T1539" s="108">
        <v>0.32</v>
      </c>
      <c r="U1539">
        <v>1</v>
      </c>
      <c r="V1539" t="s">
        <v>270</v>
      </c>
      <c r="W1539" t="s">
        <v>167</v>
      </c>
      <c r="X1539">
        <v>1</v>
      </c>
      <c r="Y1539">
        <v>1</v>
      </c>
      <c r="Z1539">
        <v>0</v>
      </c>
      <c r="AA1539">
        <v>0</v>
      </c>
      <c r="AB1539">
        <v>0</v>
      </c>
      <c r="AC1539">
        <v>0</v>
      </c>
      <c r="AD1539">
        <v>0</v>
      </c>
      <c r="AE1539">
        <v>0</v>
      </c>
    </row>
    <row r="1540" spans="1:31" x14ac:dyDescent="0.3">
      <c r="A1540" t="s">
        <v>2957</v>
      </c>
      <c r="B1540" t="s">
        <v>10653</v>
      </c>
      <c r="C1540" t="s">
        <v>274</v>
      </c>
      <c r="D1540" t="s">
        <v>10654</v>
      </c>
      <c r="E1540" t="s">
        <v>12572</v>
      </c>
      <c r="F1540" t="s">
        <v>10655</v>
      </c>
      <c r="G1540" t="s">
        <v>8099</v>
      </c>
      <c r="I1540" t="s">
        <v>5109</v>
      </c>
      <c r="J1540" t="s">
        <v>266</v>
      </c>
      <c r="K1540" t="s">
        <v>10656</v>
      </c>
      <c r="L1540" t="s">
        <v>10657</v>
      </c>
      <c r="M1540" t="s">
        <v>307</v>
      </c>
      <c r="N1540" t="s">
        <v>2957</v>
      </c>
      <c r="O1540">
        <v>2</v>
      </c>
      <c r="P1540" t="s">
        <v>272</v>
      </c>
      <c r="Q1540">
        <v>4</v>
      </c>
      <c r="S1540">
        <v>1</v>
      </c>
      <c r="T1540" s="108">
        <v>4</v>
      </c>
      <c r="U1540">
        <v>1</v>
      </c>
      <c r="V1540" t="s">
        <v>270</v>
      </c>
      <c r="W1540" t="s">
        <v>167</v>
      </c>
      <c r="X1540">
        <v>1</v>
      </c>
      <c r="Y1540">
        <v>0</v>
      </c>
      <c r="Z1540">
        <v>0</v>
      </c>
      <c r="AA1540">
        <v>0</v>
      </c>
      <c r="AB1540">
        <v>1</v>
      </c>
      <c r="AC1540">
        <v>0</v>
      </c>
      <c r="AD1540">
        <v>0</v>
      </c>
      <c r="AE1540">
        <v>0</v>
      </c>
    </row>
    <row r="1541" spans="1:31" x14ac:dyDescent="0.3">
      <c r="A1541" t="s">
        <v>2957</v>
      </c>
      <c r="B1541" t="s">
        <v>10653</v>
      </c>
      <c r="C1541" t="s">
        <v>274</v>
      </c>
      <c r="D1541" t="s">
        <v>10654</v>
      </c>
      <c r="E1541" t="s">
        <v>12572</v>
      </c>
      <c r="F1541" t="s">
        <v>10655</v>
      </c>
      <c r="G1541" t="s">
        <v>8099</v>
      </c>
      <c r="I1541" t="s">
        <v>5109</v>
      </c>
      <c r="J1541" t="s">
        <v>266</v>
      </c>
      <c r="K1541" t="s">
        <v>10656</v>
      </c>
      <c r="L1541" t="s">
        <v>10657</v>
      </c>
      <c r="M1541" t="s">
        <v>305</v>
      </c>
      <c r="N1541" t="s">
        <v>2957</v>
      </c>
      <c r="O1541">
        <v>1</v>
      </c>
      <c r="P1541" t="s">
        <v>282</v>
      </c>
      <c r="Q1541">
        <v>1</v>
      </c>
      <c r="S1541">
        <v>1</v>
      </c>
      <c r="T1541" s="108">
        <v>1</v>
      </c>
      <c r="U1541">
        <v>1</v>
      </c>
      <c r="V1541" t="s">
        <v>270</v>
      </c>
      <c r="W1541" t="s">
        <v>167</v>
      </c>
      <c r="X1541">
        <v>1</v>
      </c>
      <c r="Y1541">
        <v>0</v>
      </c>
      <c r="Z1541">
        <v>1</v>
      </c>
      <c r="AA1541">
        <v>0</v>
      </c>
      <c r="AB1541">
        <v>0</v>
      </c>
      <c r="AC1541">
        <v>0</v>
      </c>
      <c r="AD1541">
        <v>0</v>
      </c>
      <c r="AE1541">
        <v>0</v>
      </c>
    </row>
    <row r="1542" spans="1:31" x14ac:dyDescent="0.3">
      <c r="A1542" t="s">
        <v>2957</v>
      </c>
      <c r="B1542" t="s">
        <v>8102</v>
      </c>
      <c r="C1542" t="s">
        <v>274</v>
      </c>
      <c r="D1542" t="s">
        <v>8103</v>
      </c>
      <c r="E1542" t="s">
        <v>12810</v>
      </c>
      <c r="F1542" t="s">
        <v>8104</v>
      </c>
      <c r="G1542" t="s">
        <v>2319</v>
      </c>
      <c r="I1542" t="s">
        <v>2961</v>
      </c>
      <c r="J1542" t="s">
        <v>266</v>
      </c>
      <c r="K1542" t="s">
        <v>8105</v>
      </c>
      <c r="L1542" t="s">
        <v>8106</v>
      </c>
      <c r="M1542" t="s">
        <v>305</v>
      </c>
      <c r="N1542" t="s">
        <v>2957</v>
      </c>
      <c r="O1542">
        <v>1</v>
      </c>
      <c r="P1542" t="s">
        <v>269</v>
      </c>
      <c r="Q1542">
        <v>1</v>
      </c>
      <c r="S1542">
        <v>1</v>
      </c>
      <c r="T1542" s="108">
        <v>1</v>
      </c>
      <c r="U1542">
        <v>1</v>
      </c>
      <c r="V1542" t="s">
        <v>270</v>
      </c>
      <c r="W1542" t="s">
        <v>167</v>
      </c>
      <c r="X1542">
        <v>1</v>
      </c>
      <c r="Y1542">
        <v>1</v>
      </c>
      <c r="Z1542">
        <v>0</v>
      </c>
      <c r="AA1542">
        <v>0</v>
      </c>
      <c r="AB1542">
        <v>0</v>
      </c>
      <c r="AC1542">
        <v>0</v>
      </c>
      <c r="AD1542">
        <v>0</v>
      </c>
      <c r="AE1542">
        <v>0</v>
      </c>
    </row>
    <row r="1543" spans="1:31" x14ac:dyDescent="0.3">
      <c r="A1543" t="s">
        <v>2957</v>
      </c>
      <c r="B1543" t="s">
        <v>8102</v>
      </c>
      <c r="C1543" t="s">
        <v>274</v>
      </c>
      <c r="D1543" t="s">
        <v>8103</v>
      </c>
      <c r="E1543" t="s">
        <v>12810</v>
      </c>
      <c r="F1543" t="s">
        <v>8104</v>
      </c>
      <c r="G1543" t="s">
        <v>2319</v>
      </c>
      <c r="I1543" t="s">
        <v>2961</v>
      </c>
      <c r="J1543" t="s">
        <v>266</v>
      </c>
      <c r="K1543" t="s">
        <v>8105</v>
      </c>
      <c r="L1543" t="s">
        <v>8106</v>
      </c>
      <c r="M1543" t="s">
        <v>307</v>
      </c>
      <c r="N1543" t="s">
        <v>2957</v>
      </c>
      <c r="O1543">
        <v>2</v>
      </c>
      <c r="P1543" t="s">
        <v>272</v>
      </c>
      <c r="Q1543">
        <v>1</v>
      </c>
      <c r="S1543">
        <v>1</v>
      </c>
      <c r="T1543" s="108">
        <v>1</v>
      </c>
      <c r="U1543">
        <v>1</v>
      </c>
      <c r="V1543" t="s">
        <v>270</v>
      </c>
      <c r="W1543" t="s">
        <v>167</v>
      </c>
      <c r="X1543">
        <v>1</v>
      </c>
      <c r="Y1543">
        <v>0</v>
      </c>
      <c r="Z1543">
        <v>0</v>
      </c>
      <c r="AA1543">
        <v>0</v>
      </c>
      <c r="AB1543">
        <v>1</v>
      </c>
      <c r="AC1543">
        <v>0</v>
      </c>
      <c r="AD1543">
        <v>0</v>
      </c>
      <c r="AE1543">
        <v>0</v>
      </c>
    </row>
    <row r="1544" spans="1:31" x14ac:dyDescent="0.3">
      <c r="A1544" t="s">
        <v>2957</v>
      </c>
      <c r="B1544" t="s">
        <v>8114</v>
      </c>
      <c r="C1544" t="s">
        <v>274</v>
      </c>
      <c r="D1544" t="s">
        <v>8115</v>
      </c>
      <c r="E1544" t="s">
        <v>12813</v>
      </c>
      <c r="F1544" t="s">
        <v>8116</v>
      </c>
      <c r="G1544" t="s">
        <v>2319</v>
      </c>
      <c r="I1544" t="s">
        <v>2961</v>
      </c>
      <c r="J1544" t="s">
        <v>266</v>
      </c>
      <c r="K1544" t="s">
        <v>8117</v>
      </c>
      <c r="L1544" t="s">
        <v>8118</v>
      </c>
      <c r="M1544" t="s">
        <v>305</v>
      </c>
      <c r="N1544" t="s">
        <v>2957</v>
      </c>
      <c r="O1544">
        <v>1</v>
      </c>
      <c r="P1544" t="s">
        <v>282</v>
      </c>
      <c r="Q1544">
        <v>1</v>
      </c>
      <c r="S1544">
        <v>1</v>
      </c>
      <c r="T1544" s="108">
        <v>1</v>
      </c>
      <c r="U1544">
        <v>1</v>
      </c>
      <c r="V1544" t="s">
        <v>270</v>
      </c>
      <c r="W1544" t="s">
        <v>167</v>
      </c>
      <c r="X1544">
        <v>1</v>
      </c>
      <c r="Y1544">
        <v>0</v>
      </c>
      <c r="Z1544">
        <v>0</v>
      </c>
      <c r="AA1544">
        <v>0</v>
      </c>
      <c r="AB1544">
        <v>1</v>
      </c>
      <c r="AC1544">
        <v>0</v>
      </c>
      <c r="AD1544">
        <v>0</v>
      </c>
      <c r="AE1544">
        <v>0</v>
      </c>
    </row>
    <row r="1545" spans="1:31" x14ac:dyDescent="0.3">
      <c r="A1545" t="s">
        <v>2957</v>
      </c>
      <c r="B1545" t="s">
        <v>8114</v>
      </c>
      <c r="C1545" t="s">
        <v>274</v>
      </c>
      <c r="D1545" t="s">
        <v>8115</v>
      </c>
      <c r="E1545" t="s">
        <v>12813</v>
      </c>
      <c r="F1545" t="s">
        <v>8116</v>
      </c>
      <c r="G1545" t="s">
        <v>2319</v>
      </c>
      <c r="I1545" t="s">
        <v>2961</v>
      </c>
      <c r="J1545" t="s">
        <v>266</v>
      </c>
      <c r="K1545" t="s">
        <v>8117</v>
      </c>
      <c r="L1545" t="s">
        <v>8118</v>
      </c>
      <c r="M1545" t="s">
        <v>307</v>
      </c>
      <c r="N1545" t="s">
        <v>2957</v>
      </c>
      <c r="O1545">
        <v>2</v>
      </c>
      <c r="P1545" t="s">
        <v>272</v>
      </c>
      <c r="Q1545">
        <v>1</v>
      </c>
      <c r="S1545">
        <v>1</v>
      </c>
      <c r="T1545" s="108">
        <v>1</v>
      </c>
      <c r="U1545">
        <v>1</v>
      </c>
      <c r="V1545" t="s">
        <v>270</v>
      </c>
      <c r="W1545" t="s">
        <v>167</v>
      </c>
      <c r="X1545">
        <v>1</v>
      </c>
      <c r="Y1545">
        <v>0</v>
      </c>
      <c r="Z1545">
        <v>0</v>
      </c>
      <c r="AA1545">
        <v>0</v>
      </c>
      <c r="AB1545">
        <v>1</v>
      </c>
      <c r="AC1545">
        <v>0</v>
      </c>
      <c r="AD1545">
        <v>0</v>
      </c>
      <c r="AE1545">
        <v>0</v>
      </c>
    </row>
    <row r="1546" spans="1:31" x14ac:dyDescent="0.3">
      <c r="A1546" t="s">
        <v>2957</v>
      </c>
      <c r="B1546" t="s">
        <v>8114</v>
      </c>
      <c r="C1546" t="s">
        <v>274</v>
      </c>
      <c r="D1546" t="s">
        <v>8115</v>
      </c>
      <c r="E1546" t="s">
        <v>12813</v>
      </c>
      <c r="F1546" t="s">
        <v>8116</v>
      </c>
      <c r="G1546" t="s">
        <v>2319</v>
      </c>
      <c r="I1546" t="s">
        <v>2961</v>
      </c>
      <c r="J1546" t="s">
        <v>266</v>
      </c>
      <c r="K1546" t="s">
        <v>8117</v>
      </c>
      <c r="L1546" t="s">
        <v>8118</v>
      </c>
      <c r="M1546" t="s">
        <v>307</v>
      </c>
      <c r="N1546" t="s">
        <v>2957</v>
      </c>
      <c r="O1546">
        <v>2</v>
      </c>
      <c r="P1546" t="s">
        <v>273</v>
      </c>
      <c r="Q1546">
        <v>0.48</v>
      </c>
      <c r="S1546">
        <v>1</v>
      </c>
      <c r="T1546" s="108">
        <v>0.48</v>
      </c>
      <c r="U1546">
        <v>1</v>
      </c>
      <c r="V1546" t="s">
        <v>270</v>
      </c>
      <c r="W1546" t="s">
        <v>167</v>
      </c>
      <c r="X1546">
        <v>1</v>
      </c>
      <c r="Y1546">
        <v>1</v>
      </c>
      <c r="Z1546">
        <v>0</v>
      </c>
      <c r="AA1546">
        <v>0</v>
      </c>
      <c r="AB1546">
        <v>0</v>
      </c>
      <c r="AC1546">
        <v>0</v>
      </c>
      <c r="AD1546">
        <v>0</v>
      </c>
      <c r="AE1546">
        <v>0</v>
      </c>
    </row>
    <row r="1547" spans="1:31" x14ac:dyDescent="0.3">
      <c r="A1547" t="s">
        <v>2957</v>
      </c>
      <c r="B1547" t="s">
        <v>8057</v>
      </c>
      <c r="C1547" t="s">
        <v>274</v>
      </c>
      <c r="D1547" t="s">
        <v>8058</v>
      </c>
      <c r="E1547" t="s">
        <v>12807</v>
      </c>
      <c r="F1547" t="s">
        <v>8059</v>
      </c>
      <c r="G1547" t="s">
        <v>2319</v>
      </c>
      <c r="I1547" t="s">
        <v>2961</v>
      </c>
      <c r="J1547" t="s">
        <v>266</v>
      </c>
      <c r="K1547" t="s">
        <v>8060</v>
      </c>
      <c r="L1547" t="s">
        <v>10113</v>
      </c>
      <c r="M1547" t="s">
        <v>305</v>
      </c>
      <c r="N1547" t="s">
        <v>2957</v>
      </c>
      <c r="O1547">
        <v>1</v>
      </c>
      <c r="P1547" t="s">
        <v>282</v>
      </c>
      <c r="Q1547">
        <v>2</v>
      </c>
      <c r="S1547">
        <v>1</v>
      </c>
      <c r="T1547" s="108">
        <v>2</v>
      </c>
      <c r="U1547">
        <v>1</v>
      </c>
      <c r="V1547" t="s">
        <v>270</v>
      </c>
      <c r="W1547" t="s">
        <v>167</v>
      </c>
      <c r="X1547">
        <v>1</v>
      </c>
      <c r="Y1547">
        <v>0</v>
      </c>
      <c r="Z1547">
        <v>0</v>
      </c>
      <c r="AA1547">
        <v>0</v>
      </c>
      <c r="AB1547">
        <v>1</v>
      </c>
      <c r="AC1547">
        <v>0</v>
      </c>
      <c r="AD1547">
        <v>0</v>
      </c>
      <c r="AE1547">
        <v>0</v>
      </c>
    </row>
    <row r="1548" spans="1:31" x14ac:dyDescent="0.3">
      <c r="A1548" t="s">
        <v>2957</v>
      </c>
      <c r="B1548" t="s">
        <v>8057</v>
      </c>
      <c r="C1548" t="s">
        <v>274</v>
      </c>
      <c r="D1548" t="s">
        <v>8058</v>
      </c>
      <c r="E1548" t="s">
        <v>12807</v>
      </c>
      <c r="F1548" t="s">
        <v>8059</v>
      </c>
      <c r="G1548" t="s">
        <v>2319</v>
      </c>
      <c r="I1548" t="s">
        <v>2961</v>
      </c>
      <c r="J1548" t="s">
        <v>266</v>
      </c>
      <c r="K1548" t="s">
        <v>8060</v>
      </c>
      <c r="L1548" t="s">
        <v>10113</v>
      </c>
      <c r="M1548" t="s">
        <v>307</v>
      </c>
      <c r="N1548" t="s">
        <v>2957</v>
      </c>
      <c r="O1548">
        <v>2</v>
      </c>
      <c r="P1548" t="s">
        <v>272</v>
      </c>
      <c r="Q1548">
        <v>2</v>
      </c>
      <c r="S1548">
        <v>1</v>
      </c>
      <c r="T1548" s="108">
        <v>2</v>
      </c>
      <c r="U1548">
        <v>1</v>
      </c>
      <c r="V1548" t="s">
        <v>270</v>
      </c>
      <c r="W1548" t="s">
        <v>167</v>
      </c>
      <c r="X1548">
        <v>1</v>
      </c>
      <c r="Y1548">
        <v>0</v>
      </c>
      <c r="Z1548">
        <v>0</v>
      </c>
      <c r="AA1548">
        <v>0</v>
      </c>
      <c r="AB1548">
        <v>1</v>
      </c>
      <c r="AC1548">
        <v>0</v>
      </c>
      <c r="AD1548">
        <v>0</v>
      </c>
      <c r="AE1548">
        <v>0</v>
      </c>
    </row>
    <row r="1549" spans="1:31" x14ac:dyDescent="0.3">
      <c r="A1549" t="s">
        <v>315</v>
      </c>
      <c r="B1549" t="s">
        <v>15769</v>
      </c>
      <c r="C1549" t="s">
        <v>274</v>
      </c>
      <c r="D1549" t="s">
        <v>15824</v>
      </c>
      <c r="E1549" t="s">
        <v>15770</v>
      </c>
      <c r="F1549" t="s">
        <v>5007</v>
      </c>
      <c r="G1549" t="s">
        <v>4950</v>
      </c>
      <c r="H1549" t="s">
        <v>2701</v>
      </c>
      <c r="I1549" t="s">
        <v>313</v>
      </c>
      <c r="J1549" t="s">
        <v>266</v>
      </c>
      <c r="K1549" t="s">
        <v>5008</v>
      </c>
      <c r="L1549" t="s">
        <v>15771</v>
      </c>
      <c r="M1549" t="s">
        <v>314</v>
      </c>
      <c r="N1549" t="s">
        <v>315</v>
      </c>
      <c r="O1549">
        <v>1</v>
      </c>
      <c r="P1549" t="s">
        <v>266</v>
      </c>
      <c r="Q1549">
        <v>0.48</v>
      </c>
      <c r="S1549">
        <v>1</v>
      </c>
      <c r="T1549" s="108">
        <v>0.48</v>
      </c>
      <c r="U1549">
        <v>1</v>
      </c>
      <c r="V1549" t="s">
        <v>270</v>
      </c>
      <c r="W1549" t="s">
        <v>167</v>
      </c>
      <c r="X1549">
        <v>1</v>
      </c>
      <c r="Y1549">
        <v>0</v>
      </c>
      <c r="Z1549">
        <v>0</v>
      </c>
      <c r="AA1549">
        <v>1</v>
      </c>
      <c r="AB1549">
        <v>0</v>
      </c>
      <c r="AC1549">
        <v>0</v>
      </c>
      <c r="AD1549">
        <v>0</v>
      </c>
      <c r="AE1549">
        <v>0</v>
      </c>
    </row>
    <row r="1550" spans="1:31" x14ac:dyDescent="0.3">
      <c r="A1550" t="s">
        <v>315</v>
      </c>
      <c r="B1550" t="s">
        <v>15769</v>
      </c>
      <c r="C1550" t="s">
        <v>274</v>
      </c>
      <c r="D1550" t="s">
        <v>15824</v>
      </c>
      <c r="E1550" t="s">
        <v>15770</v>
      </c>
      <c r="F1550" t="s">
        <v>5007</v>
      </c>
      <c r="G1550" t="s">
        <v>4950</v>
      </c>
      <c r="H1550" t="s">
        <v>2701</v>
      </c>
      <c r="I1550" t="s">
        <v>313</v>
      </c>
      <c r="J1550" t="s">
        <v>266</v>
      </c>
      <c r="K1550" t="s">
        <v>5008</v>
      </c>
      <c r="L1550" t="s">
        <v>15771</v>
      </c>
      <c r="M1550" t="s">
        <v>316</v>
      </c>
      <c r="N1550" t="s">
        <v>315</v>
      </c>
      <c r="O1550">
        <v>2</v>
      </c>
      <c r="P1550" t="s">
        <v>288</v>
      </c>
      <c r="Q1550">
        <v>0.48</v>
      </c>
      <c r="S1550">
        <v>1</v>
      </c>
      <c r="T1550" s="108">
        <v>0.48</v>
      </c>
      <c r="U1550">
        <v>1</v>
      </c>
      <c r="V1550" t="s">
        <v>270</v>
      </c>
      <c r="W1550" t="s">
        <v>167</v>
      </c>
      <c r="X1550">
        <v>1</v>
      </c>
      <c r="Y1550">
        <v>0</v>
      </c>
      <c r="Z1550">
        <v>0</v>
      </c>
      <c r="AA1550">
        <v>0</v>
      </c>
      <c r="AB1550">
        <v>1</v>
      </c>
      <c r="AC1550">
        <v>0</v>
      </c>
      <c r="AD1550">
        <v>0</v>
      </c>
      <c r="AE1550">
        <v>0</v>
      </c>
    </row>
    <row r="1551" spans="1:31" x14ac:dyDescent="0.3">
      <c r="A1551" t="s">
        <v>315</v>
      </c>
      <c r="B1551" t="s">
        <v>15769</v>
      </c>
      <c r="C1551" t="s">
        <v>274</v>
      </c>
      <c r="D1551" t="s">
        <v>15824</v>
      </c>
      <c r="E1551" t="s">
        <v>15770</v>
      </c>
      <c r="F1551" t="s">
        <v>5007</v>
      </c>
      <c r="G1551" t="s">
        <v>4950</v>
      </c>
      <c r="H1551" t="s">
        <v>2701</v>
      </c>
      <c r="I1551" t="s">
        <v>313</v>
      </c>
      <c r="J1551" t="s">
        <v>266</v>
      </c>
      <c r="K1551" t="s">
        <v>5008</v>
      </c>
      <c r="L1551" t="s">
        <v>15771</v>
      </c>
      <c r="M1551" t="s">
        <v>316</v>
      </c>
      <c r="N1551" t="s">
        <v>315</v>
      </c>
      <c r="O1551">
        <v>20</v>
      </c>
      <c r="P1551" t="s">
        <v>425</v>
      </c>
      <c r="Q1551">
        <v>0.32</v>
      </c>
      <c r="S1551">
        <v>1</v>
      </c>
      <c r="T1551" s="108">
        <v>0.32</v>
      </c>
      <c r="U1551">
        <v>1</v>
      </c>
      <c r="V1551" t="s">
        <v>270</v>
      </c>
      <c r="W1551" t="s">
        <v>167</v>
      </c>
      <c r="X1551">
        <v>1</v>
      </c>
      <c r="Y1551">
        <v>0</v>
      </c>
      <c r="Z1551">
        <v>0</v>
      </c>
      <c r="AA1551">
        <v>1</v>
      </c>
      <c r="AB1551">
        <v>0</v>
      </c>
      <c r="AC1551">
        <v>0</v>
      </c>
      <c r="AD1551">
        <v>0</v>
      </c>
      <c r="AE1551">
        <v>0</v>
      </c>
    </row>
    <row r="1552" spans="1:31" x14ac:dyDescent="0.3">
      <c r="A1552" t="s">
        <v>315</v>
      </c>
      <c r="B1552" t="s">
        <v>11785</v>
      </c>
      <c r="C1552" t="s">
        <v>294</v>
      </c>
      <c r="D1552" t="s">
        <v>17613</v>
      </c>
      <c r="E1552" t="s">
        <v>17614</v>
      </c>
      <c r="F1552" t="s">
        <v>11017</v>
      </c>
      <c r="G1552" t="s">
        <v>451</v>
      </c>
      <c r="H1552" t="s">
        <v>17615</v>
      </c>
      <c r="I1552" t="s">
        <v>313</v>
      </c>
      <c r="J1552" t="s">
        <v>266</v>
      </c>
      <c r="K1552" t="s">
        <v>11786</v>
      </c>
      <c r="L1552" t="s">
        <v>419</v>
      </c>
      <c r="M1552" t="s">
        <v>314</v>
      </c>
      <c r="N1552" t="s">
        <v>315</v>
      </c>
      <c r="O1552">
        <v>1</v>
      </c>
      <c r="P1552" t="s">
        <v>282</v>
      </c>
      <c r="Q1552">
        <v>3</v>
      </c>
      <c r="S1552">
        <v>1</v>
      </c>
      <c r="T1552" s="108">
        <v>3</v>
      </c>
      <c r="U1552">
        <v>1</v>
      </c>
      <c r="V1552" t="s">
        <v>270</v>
      </c>
      <c r="W1552" t="s">
        <v>167</v>
      </c>
      <c r="X1552">
        <v>1</v>
      </c>
      <c r="Y1552">
        <v>0</v>
      </c>
      <c r="Z1552">
        <v>0</v>
      </c>
      <c r="AA1552">
        <v>0</v>
      </c>
      <c r="AB1552">
        <v>1</v>
      </c>
      <c r="AC1552">
        <v>0</v>
      </c>
      <c r="AD1552">
        <v>0</v>
      </c>
      <c r="AE1552">
        <v>0</v>
      </c>
    </row>
    <row r="1553" spans="1:31" x14ac:dyDescent="0.3">
      <c r="A1553" t="s">
        <v>315</v>
      </c>
      <c r="B1553" t="s">
        <v>11785</v>
      </c>
      <c r="C1553" t="s">
        <v>294</v>
      </c>
      <c r="D1553" t="s">
        <v>17613</v>
      </c>
      <c r="E1553" t="s">
        <v>17614</v>
      </c>
      <c r="F1553" t="s">
        <v>11017</v>
      </c>
      <c r="G1553" t="s">
        <v>451</v>
      </c>
      <c r="H1553" t="s">
        <v>17615</v>
      </c>
      <c r="I1553" t="s">
        <v>313</v>
      </c>
      <c r="J1553" t="s">
        <v>266</v>
      </c>
      <c r="K1553" t="s">
        <v>11786</v>
      </c>
      <c r="L1553" t="s">
        <v>419</v>
      </c>
      <c r="M1553" t="s">
        <v>316</v>
      </c>
      <c r="N1553" t="s">
        <v>315</v>
      </c>
      <c r="O1553">
        <v>2</v>
      </c>
      <c r="P1553" t="s">
        <v>272</v>
      </c>
      <c r="Q1553">
        <v>3</v>
      </c>
      <c r="S1553">
        <v>1</v>
      </c>
      <c r="T1553" s="108">
        <v>3</v>
      </c>
      <c r="U1553">
        <v>1</v>
      </c>
      <c r="V1553" t="s">
        <v>270</v>
      </c>
      <c r="W1553" t="s">
        <v>167</v>
      </c>
      <c r="X1553">
        <v>1</v>
      </c>
      <c r="Y1553">
        <v>0</v>
      </c>
      <c r="Z1553">
        <v>0</v>
      </c>
      <c r="AA1553">
        <v>0</v>
      </c>
      <c r="AB1553">
        <v>1</v>
      </c>
      <c r="AC1553">
        <v>0</v>
      </c>
      <c r="AD1553">
        <v>0</v>
      </c>
      <c r="AE1553">
        <v>0</v>
      </c>
    </row>
    <row r="1554" spans="1:31" x14ac:dyDescent="0.3">
      <c r="A1554" t="s">
        <v>315</v>
      </c>
      <c r="B1554" t="s">
        <v>11785</v>
      </c>
      <c r="C1554" t="s">
        <v>294</v>
      </c>
      <c r="D1554" t="s">
        <v>17613</v>
      </c>
      <c r="E1554" t="s">
        <v>17614</v>
      </c>
      <c r="F1554" t="s">
        <v>11017</v>
      </c>
      <c r="G1554" t="s">
        <v>451</v>
      </c>
      <c r="H1554" t="s">
        <v>17615</v>
      </c>
      <c r="I1554" t="s">
        <v>313</v>
      </c>
      <c r="J1554" t="s">
        <v>266</v>
      </c>
      <c r="K1554" t="s">
        <v>11786</v>
      </c>
      <c r="L1554" t="s">
        <v>419</v>
      </c>
      <c r="M1554" t="s">
        <v>316</v>
      </c>
      <c r="N1554" t="s">
        <v>315</v>
      </c>
      <c r="O1554">
        <v>27</v>
      </c>
      <c r="P1554" t="s">
        <v>273</v>
      </c>
      <c r="Q1554">
        <v>0.17</v>
      </c>
      <c r="S1554">
        <v>1</v>
      </c>
      <c r="T1554" s="108">
        <v>0.17</v>
      </c>
      <c r="U1554">
        <v>1</v>
      </c>
      <c r="V1554" t="s">
        <v>270</v>
      </c>
      <c r="W1554" t="s">
        <v>167</v>
      </c>
      <c r="X1554">
        <v>1</v>
      </c>
      <c r="Y1554">
        <v>0</v>
      </c>
      <c r="Z1554">
        <v>0</v>
      </c>
      <c r="AA1554">
        <v>1</v>
      </c>
      <c r="AB1554">
        <v>0</v>
      </c>
      <c r="AC1554">
        <v>0</v>
      </c>
      <c r="AD1554">
        <v>0</v>
      </c>
      <c r="AE1554">
        <v>0</v>
      </c>
    </row>
    <row r="1555" spans="1:31" x14ac:dyDescent="0.3">
      <c r="A1555" t="s">
        <v>315</v>
      </c>
      <c r="B1555" t="s">
        <v>15813</v>
      </c>
      <c r="C1555" t="s">
        <v>274</v>
      </c>
      <c r="D1555" t="s">
        <v>15814</v>
      </c>
      <c r="E1555" t="s">
        <v>16415</v>
      </c>
      <c r="F1555" t="s">
        <v>2312</v>
      </c>
      <c r="G1555" t="s">
        <v>440</v>
      </c>
      <c r="H1555" t="s">
        <v>2718</v>
      </c>
      <c r="I1555" t="s">
        <v>313</v>
      </c>
      <c r="J1555" t="s">
        <v>266</v>
      </c>
      <c r="K1555" t="s">
        <v>15611</v>
      </c>
      <c r="L1555" t="s">
        <v>16318</v>
      </c>
      <c r="M1555" t="s">
        <v>314</v>
      </c>
      <c r="N1555" t="s">
        <v>315</v>
      </c>
      <c r="O1555">
        <v>1</v>
      </c>
      <c r="P1555" t="s">
        <v>266</v>
      </c>
      <c r="Q1555">
        <v>0.48</v>
      </c>
      <c r="S1555">
        <v>1</v>
      </c>
      <c r="T1555" s="108">
        <v>0.48</v>
      </c>
      <c r="U1555">
        <v>1</v>
      </c>
      <c r="V1555" t="s">
        <v>270</v>
      </c>
      <c r="W1555" t="s">
        <v>167</v>
      </c>
      <c r="X1555">
        <v>1</v>
      </c>
      <c r="Y1555">
        <v>1</v>
      </c>
      <c r="Z1555">
        <v>0</v>
      </c>
      <c r="AA1555">
        <v>0</v>
      </c>
      <c r="AB1555">
        <v>0</v>
      </c>
      <c r="AC1555">
        <v>0</v>
      </c>
      <c r="AD1555">
        <v>0</v>
      </c>
      <c r="AE1555">
        <v>0</v>
      </c>
    </row>
    <row r="1556" spans="1:31" x14ac:dyDescent="0.3">
      <c r="A1556" t="s">
        <v>315</v>
      </c>
      <c r="B1556" t="s">
        <v>15813</v>
      </c>
      <c r="C1556" t="s">
        <v>274</v>
      </c>
      <c r="D1556" t="s">
        <v>15814</v>
      </c>
      <c r="E1556" t="s">
        <v>16415</v>
      </c>
      <c r="F1556" t="s">
        <v>2312</v>
      </c>
      <c r="G1556" t="s">
        <v>440</v>
      </c>
      <c r="H1556" t="s">
        <v>2718</v>
      </c>
      <c r="I1556" t="s">
        <v>313</v>
      </c>
      <c r="J1556" t="s">
        <v>266</v>
      </c>
      <c r="K1556" t="s">
        <v>15611</v>
      </c>
      <c r="L1556" t="s">
        <v>16318</v>
      </c>
      <c r="M1556" t="s">
        <v>316</v>
      </c>
      <c r="N1556" t="s">
        <v>315</v>
      </c>
      <c r="O1556">
        <v>2</v>
      </c>
      <c r="P1556" t="s">
        <v>272</v>
      </c>
      <c r="Q1556">
        <v>2</v>
      </c>
      <c r="S1556">
        <v>1</v>
      </c>
      <c r="T1556" s="108">
        <v>2</v>
      </c>
      <c r="U1556">
        <v>1</v>
      </c>
      <c r="V1556" t="s">
        <v>270</v>
      </c>
      <c r="W1556" t="s">
        <v>167</v>
      </c>
      <c r="X1556">
        <v>1</v>
      </c>
      <c r="Y1556">
        <v>1</v>
      </c>
      <c r="Z1556">
        <v>0</v>
      </c>
      <c r="AA1556">
        <v>0</v>
      </c>
      <c r="AB1556">
        <v>0</v>
      </c>
      <c r="AC1556">
        <v>0</v>
      </c>
      <c r="AD1556">
        <v>0</v>
      </c>
      <c r="AE1556">
        <v>0</v>
      </c>
    </row>
    <row r="1557" spans="1:31" x14ac:dyDescent="0.3">
      <c r="A1557" t="s">
        <v>315</v>
      </c>
      <c r="B1557" t="s">
        <v>15813</v>
      </c>
      <c r="C1557" t="s">
        <v>274</v>
      </c>
      <c r="D1557" t="s">
        <v>15814</v>
      </c>
      <c r="E1557" t="s">
        <v>16415</v>
      </c>
      <c r="F1557" t="s">
        <v>2312</v>
      </c>
      <c r="G1557" t="s">
        <v>440</v>
      </c>
      <c r="H1557" t="s">
        <v>2718</v>
      </c>
      <c r="I1557" t="s">
        <v>313</v>
      </c>
      <c r="J1557" t="s">
        <v>266</v>
      </c>
      <c r="K1557" t="s">
        <v>15611</v>
      </c>
      <c r="L1557" t="s">
        <v>16318</v>
      </c>
      <c r="M1557" t="s">
        <v>316</v>
      </c>
      <c r="N1557" t="s">
        <v>315</v>
      </c>
      <c r="O1557">
        <v>17</v>
      </c>
      <c r="P1557" t="s">
        <v>273</v>
      </c>
      <c r="Q1557">
        <v>0.32</v>
      </c>
      <c r="S1557">
        <v>1</v>
      </c>
      <c r="T1557" s="108">
        <v>0.32</v>
      </c>
      <c r="U1557">
        <v>1</v>
      </c>
      <c r="V1557" t="s">
        <v>270</v>
      </c>
      <c r="W1557" t="s">
        <v>167</v>
      </c>
      <c r="X1557">
        <v>1</v>
      </c>
      <c r="Y1557">
        <v>0</v>
      </c>
      <c r="Z1557">
        <v>0</v>
      </c>
      <c r="AA1557">
        <v>1</v>
      </c>
      <c r="AB1557">
        <v>0</v>
      </c>
      <c r="AC1557">
        <v>0</v>
      </c>
      <c r="AD1557">
        <v>0</v>
      </c>
      <c r="AE1557">
        <v>0</v>
      </c>
    </row>
    <row r="1558" spans="1:31" x14ac:dyDescent="0.3">
      <c r="A1558" t="s">
        <v>315</v>
      </c>
      <c r="B1558" t="s">
        <v>2755</v>
      </c>
      <c r="C1558" t="s">
        <v>274</v>
      </c>
      <c r="D1558" t="s">
        <v>8216</v>
      </c>
      <c r="E1558" t="s">
        <v>12513</v>
      </c>
      <c r="F1558" t="s">
        <v>2757</v>
      </c>
      <c r="G1558" t="s">
        <v>451</v>
      </c>
      <c r="H1558" t="s">
        <v>2748</v>
      </c>
      <c r="I1558" t="s">
        <v>313</v>
      </c>
      <c r="J1558" t="s">
        <v>266</v>
      </c>
      <c r="K1558" t="s">
        <v>2758</v>
      </c>
      <c r="L1558" t="s">
        <v>3222</v>
      </c>
      <c r="M1558" t="s">
        <v>316</v>
      </c>
      <c r="N1558" t="s">
        <v>315</v>
      </c>
      <c r="O1558">
        <v>2</v>
      </c>
      <c r="P1558" t="s">
        <v>272</v>
      </c>
      <c r="Q1558">
        <v>3</v>
      </c>
      <c r="S1558">
        <v>2</v>
      </c>
      <c r="T1558" s="108">
        <v>6</v>
      </c>
      <c r="U1558">
        <v>1</v>
      </c>
      <c r="V1558" t="s">
        <v>270</v>
      </c>
      <c r="W1558" t="s">
        <v>167</v>
      </c>
      <c r="X1558">
        <v>1</v>
      </c>
      <c r="Y1558">
        <v>1</v>
      </c>
      <c r="Z1558">
        <v>0</v>
      </c>
      <c r="AA1558">
        <v>1</v>
      </c>
      <c r="AB1558">
        <v>0</v>
      </c>
      <c r="AC1558">
        <v>0</v>
      </c>
      <c r="AD1558">
        <v>0</v>
      </c>
      <c r="AE1558">
        <v>0</v>
      </c>
    </row>
    <row r="1559" spans="1:31" x14ac:dyDescent="0.3">
      <c r="A1559" t="s">
        <v>315</v>
      </c>
      <c r="B1559" t="s">
        <v>2755</v>
      </c>
      <c r="C1559" t="s">
        <v>262</v>
      </c>
      <c r="D1559" t="s">
        <v>2756</v>
      </c>
      <c r="E1559" t="s">
        <v>12513</v>
      </c>
      <c r="F1559" t="s">
        <v>2757</v>
      </c>
      <c r="G1559" t="s">
        <v>451</v>
      </c>
      <c r="H1559" t="s">
        <v>2748</v>
      </c>
      <c r="I1559" t="s">
        <v>313</v>
      </c>
      <c r="J1559" t="s">
        <v>266</v>
      </c>
      <c r="K1559" t="s">
        <v>2758</v>
      </c>
      <c r="L1559" t="s">
        <v>3222</v>
      </c>
      <c r="M1559" t="s">
        <v>314</v>
      </c>
      <c r="N1559" t="s">
        <v>315</v>
      </c>
      <c r="O1559">
        <v>1</v>
      </c>
      <c r="P1559" t="s">
        <v>282</v>
      </c>
      <c r="Q1559">
        <v>4</v>
      </c>
      <c r="S1559">
        <v>2</v>
      </c>
      <c r="T1559" s="108">
        <v>8</v>
      </c>
      <c r="U1559">
        <v>1</v>
      </c>
      <c r="V1559" t="s">
        <v>270</v>
      </c>
      <c r="W1559" t="s">
        <v>167</v>
      </c>
      <c r="X1559">
        <v>1</v>
      </c>
      <c r="Y1559">
        <v>0</v>
      </c>
      <c r="Z1559">
        <v>1</v>
      </c>
      <c r="AA1559">
        <v>0</v>
      </c>
      <c r="AB1559">
        <v>0</v>
      </c>
      <c r="AC1559">
        <v>1</v>
      </c>
      <c r="AD1559">
        <v>0</v>
      </c>
      <c r="AE1559">
        <v>0</v>
      </c>
    </row>
    <row r="1560" spans="1:31" x14ac:dyDescent="0.3">
      <c r="A1560" t="s">
        <v>315</v>
      </c>
      <c r="B1560" t="s">
        <v>2787</v>
      </c>
      <c r="C1560" t="s">
        <v>274</v>
      </c>
      <c r="D1560" t="s">
        <v>2788</v>
      </c>
      <c r="E1560" t="s">
        <v>12516</v>
      </c>
      <c r="F1560" t="s">
        <v>2789</v>
      </c>
      <c r="G1560" t="s">
        <v>451</v>
      </c>
      <c r="H1560" t="s">
        <v>495</v>
      </c>
      <c r="I1560" t="s">
        <v>313</v>
      </c>
      <c r="J1560" t="s">
        <v>266</v>
      </c>
      <c r="K1560" t="s">
        <v>9222</v>
      </c>
      <c r="L1560" t="s">
        <v>2790</v>
      </c>
      <c r="M1560" t="s">
        <v>314</v>
      </c>
      <c r="N1560" t="s">
        <v>315</v>
      </c>
      <c r="O1560">
        <v>1</v>
      </c>
      <c r="P1560" t="s">
        <v>282</v>
      </c>
      <c r="Q1560">
        <v>2</v>
      </c>
      <c r="S1560">
        <v>1</v>
      </c>
      <c r="T1560" s="108">
        <v>2</v>
      </c>
      <c r="U1560">
        <v>1</v>
      </c>
      <c r="V1560" t="s">
        <v>270</v>
      </c>
      <c r="W1560" t="s">
        <v>167</v>
      </c>
      <c r="X1560">
        <v>1</v>
      </c>
      <c r="Y1560">
        <v>0</v>
      </c>
      <c r="Z1560">
        <v>0</v>
      </c>
      <c r="AA1560">
        <v>0</v>
      </c>
      <c r="AB1560">
        <v>0</v>
      </c>
      <c r="AC1560">
        <v>1</v>
      </c>
      <c r="AD1560">
        <v>0</v>
      </c>
      <c r="AE1560">
        <v>0</v>
      </c>
    </row>
    <row r="1561" spans="1:31" x14ac:dyDescent="0.3">
      <c r="A1561" t="s">
        <v>315</v>
      </c>
      <c r="B1561" t="s">
        <v>2787</v>
      </c>
      <c r="C1561" t="s">
        <v>274</v>
      </c>
      <c r="D1561" t="s">
        <v>2788</v>
      </c>
      <c r="E1561" t="s">
        <v>12516</v>
      </c>
      <c r="F1561" t="s">
        <v>2789</v>
      </c>
      <c r="G1561" t="s">
        <v>451</v>
      </c>
      <c r="H1561" t="s">
        <v>495</v>
      </c>
      <c r="I1561" t="s">
        <v>313</v>
      </c>
      <c r="J1561" t="s">
        <v>266</v>
      </c>
      <c r="K1561" t="s">
        <v>9222</v>
      </c>
      <c r="L1561" t="s">
        <v>2790</v>
      </c>
      <c r="M1561" t="s">
        <v>316</v>
      </c>
      <c r="N1561" t="s">
        <v>315</v>
      </c>
      <c r="O1561">
        <v>2</v>
      </c>
      <c r="P1561" t="s">
        <v>272</v>
      </c>
      <c r="Q1561">
        <v>2</v>
      </c>
      <c r="S1561">
        <v>2</v>
      </c>
      <c r="T1561" s="108">
        <v>4</v>
      </c>
      <c r="U1561">
        <v>1</v>
      </c>
      <c r="V1561" t="s">
        <v>270</v>
      </c>
      <c r="W1561" t="s">
        <v>167</v>
      </c>
      <c r="X1561">
        <v>1</v>
      </c>
      <c r="Y1561">
        <v>1</v>
      </c>
      <c r="Z1561">
        <v>0</v>
      </c>
      <c r="AA1561">
        <v>0</v>
      </c>
      <c r="AB1561">
        <v>1</v>
      </c>
      <c r="AC1561">
        <v>0</v>
      </c>
      <c r="AD1561">
        <v>0</v>
      </c>
      <c r="AE1561">
        <v>0</v>
      </c>
    </row>
    <row r="1562" spans="1:31" x14ac:dyDescent="0.3">
      <c r="A1562" t="s">
        <v>315</v>
      </c>
      <c r="B1562" t="s">
        <v>2787</v>
      </c>
      <c r="C1562" t="s">
        <v>274</v>
      </c>
      <c r="D1562" t="s">
        <v>2788</v>
      </c>
      <c r="E1562" t="s">
        <v>12516</v>
      </c>
      <c r="F1562" t="s">
        <v>2789</v>
      </c>
      <c r="G1562" t="s">
        <v>451</v>
      </c>
      <c r="H1562" t="s">
        <v>495</v>
      </c>
      <c r="I1562" t="s">
        <v>313</v>
      </c>
      <c r="J1562" t="s">
        <v>266</v>
      </c>
      <c r="K1562" t="s">
        <v>9222</v>
      </c>
      <c r="L1562" t="s">
        <v>2790</v>
      </c>
      <c r="M1562" t="s">
        <v>316</v>
      </c>
      <c r="N1562" t="s">
        <v>315</v>
      </c>
      <c r="O1562">
        <v>17</v>
      </c>
      <c r="P1562" t="s">
        <v>273</v>
      </c>
      <c r="Q1562">
        <v>0.32</v>
      </c>
      <c r="S1562">
        <v>1</v>
      </c>
      <c r="T1562" s="108">
        <v>0.32</v>
      </c>
      <c r="U1562">
        <v>1</v>
      </c>
      <c r="V1562" t="s">
        <v>270</v>
      </c>
      <c r="W1562" t="s">
        <v>167</v>
      </c>
      <c r="X1562">
        <v>1</v>
      </c>
      <c r="Y1562">
        <v>0</v>
      </c>
      <c r="Z1562">
        <v>0</v>
      </c>
      <c r="AA1562">
        <v>1</v>
      </c>
      <c r="AB1562">
        <v>0</v>
      </c>
      <c r="AC1562">
        <v>0</v>
      </c>
      <c r="AD1562">
        <v>0</v>
      </c>
      <c r="AE1562">
        <v>0</v>
      </c>
    </row>
    <row r="1563" spans="1:31" x14ac:dyDescent="0.3">
      <c r="A1563" t="s">
        <v>315</v>
      </c>
      <c r="B1563" t="s">
        <v>15608</v>
      </c>
      <c r="C1563" t="s">
        <v>274</v>
      </c>
      <c r="D1563" t="s">
        <v>15609</v>
      </c>
      <c r="E1563" t="s">
        <v>15610</v>
      </c>
      <c r="F1563" t="s">
        <v>2312</v>
      </c>
      <c r="G1563" t="s">
        <v>440</v>
      </c>
      <c r="H1563" t="s">
        <v>495</v>
      </c>
      <c r="I1563" t="s">
        <v>313</v>
      </c>
      <c r="J1563" t="s">
        <v>266</v>
      </c>
      <c r="K1563" t="s">
        <v>15611</v>
      </c>
      <c r="L1563" t="s">
        <v>15612</v>
      </c>
      <c r="M1563" t="s">
        <v>314</v>
      </c>
      <c r="N1563" t="s">
        <v>315</v>
      </c>
      <c r="O1563">
        <v>1</v>
      </c>
      <c r="P1563" t="s">
        <v>266</v>
      </c>
      <c r="Q1563">
        <v>0.32</v>
      </c>
      <c r="S1563">
        <v>1</v>
      </c>
      <c r="T1563" s="108">
        <v>0.32</v>
      </c>
      <c r="U1563">
        <v>1</v>
      </c>
      <c r="V1563" t="s">
        <v>270</v>
      </c>
      <c r="W1563" t="s">
        <v>167</v>
      </c>
      <c r="X1563">
        <v>1</v>
      </c>
      <c r="Y1563">
        <v>1</v>
      </c>
      <c r="Z1563">
        <v>0</v>
      </c>
      <c r="AA1563">
        <v>0</v>
      </c>
      <c r="AB1563">
        <v>0</v>
      </c>
      <c r="AC1563">
        <v>0</v>
      </c>
      <c r="AD1563">
        <v>0</v>
      </c>
      <c r="AE1563">
        <v>0</v>
      </c>
    </row>
    <row r="1564" spans="1:31" x14ac:dyDescent="0.3">
      <c r="A1564" t="s">
        <v>315</v>
      </c>
      <c r="B1564" t="s">
        <v>15608</v>
      </c>
      <c r="C1564" t="s">
        <v>274</v>
      </c>
      <c r="D1564" t="s">
        <v>15609</v>
      </c>
      <c r="E1564" t="s">
        <v>15610</v>
      </c>
      <c r="F1564" t="s">
        <v>2312</v>
      </c>
      <c r="G1564" t="s">
        <v>440</v>
      </c>
      <c r="H1564" t="s">
        <v>495</v>
      </c>
      <c r="I1564" t="s">
        <v>313</v>
      </c>
      <c r="J1564" t="s">
        <v>266</v>
      </c>
      <c r="K1564" t="s">
        <v>15611</v>
      </c>
      <c r="L1564" t="s">
        <v>15612</v>
      </c>
      <c r="M1564" t="s">
        <v>316</v>
      </c>
      <c r="N1564" t="s">
        <v>315</v>
      </c>
      <c r="O1564">
        <v>2</v>
      </c>
      <c r="P1564" t="s">
        <v>288</v>
      </c>
      <c r="Q1564">
        <v>0.32</v>
      </c>
      <c r="S1564">
        <v>1</v>
      </c>
      <c r="T1564" s="108">
        <v>0.32</v>
      </c>
      <c r="U1564">
        <v>1</v>
      </c>
      <c r="V1564" t="s">
        <v>270</v>
      </c>
      <c r="W1564" t="s">
        <v>167</v>
      </c>
      <c r="X1564">
        <v>1</v>
      </c>
      <c r="Y1564">
        <v>1</v>
      </c>
      <c r="Z1564">
        <v>0</v>
      </c>
      <c r="AA1564">
        <v>0</v>
      </c>
      <c r="AB1564">
        <v>0</v>
      </c>
      <c r="AC1564">
        <v>0</v>
      </c>
      <c r="AD1564">
        <v>0</v>
      </c>
      <c r="AE1564">
        <v>0</v>
      </c>
    </row>
    <row r="1565" spans="1:31" x14ac:dyDescent="0.3">
      <c r="A1565" t="s">
        <v>315</v>
      </c>
      <c r="B1565" t="s">
        <v>2774</v>
      </c>
      <c r="C1565" t="s">
        <v>274</v>
      </c>
      <c r="D1565" t="s">
        <v>2775</v>
      </c>
      <c r="E1565" t="s">
        <v>12362</v>
      </c>
      <c r="F1565" t="s">
        <v>2776</v>
      </c>
      <c r="G1565" t="s">
        <v>440</v>
      </c>
      <c r="H1565" t="s">
        <v>495</v>
      </c>
      <c r="I1565" t="s">
        <v>313</v>
      </c>
      <c r="J1565" t="s">
        <v>266</v>
      </c>
      <c r="K1565" t="s">
        <v>2777</v>
      </c>
      <c r="L1565" t="s">
        <v>2778</v>
      </c>
      <c r="M1565" t="s">
        <v>316</v>
      </c>
      <c r="N1565" t="s">
        <v>315</v>
      </c>
      <c r="O1565">
        <v>2</v>
      </c>
      <c r="P1565" t="s">
        <v>272</v>
      </c>
      <c r="Q1565">
        <v>2</v>
      </c>
      <c r="S1565">
        <v>2</v>
      </c>
      <c r="T1565" s="108">
        <v>4</v>
      </c>
      <c r="U1565">
        <v>1</v>
      </c>
      <c r="V1565" t="s">
        <v>270</v>
      </c>
      <c r="W1565" t="s">
        <v>167</v>
      </c>
      <c r="X1565">
        <v>1</v>
      </c>
      <c r="Y1565">
        <v>1</v>
      </c>
      <c r="Z1565">
        <v>0</v>
      </c>
      <c r="AA1565">
        <v>0</v>
      </c>
      <c r="AB1565">
        <v>1</v>
      </c>
      <c r="AC1565">
        <v>0</v>
      </c>
      <c r="AD1565">
        <v>0</v>
      </c>
      <c r="AE1565">
        <v>0</v>
      </c>
    </row>
    <row r="1566" spans="1:31" x14ac:dyDescent="0.3">
      <c r="A1566" t="s">
        <v>315</v>
      </c>
      <c r="B1566" t="s">
        <v>2774</v>
      </c>
      <c r="C1566" t="s">
        <v>262</v>
      </c>
      <c r="D1566" t="s">
        <v>2775</v>
      </c>
      <c r="E1566" t="s">
        <v>12362</v>
      </c>
      <c r="F1566" t="s">
        <v>2776</v>
      </c>
      <c r="G1566" t="s">
        <v>440</v>
      </c>
      <c r="H1566" t="s">
        <v>495</v>
      </c>
      <c r="I1566" t="s">
        <v>313</v>
      </c>
      <c r="J1566" t="s">
        <v>266</v>
      </c>
      <c r="K1566" t="s">
        <v>2777</v>
      </c>
      <c r="L1566" t="s">
        <v>2778</v>
      </c>
      <c r="M1566" t="s">
        <v>314</v>
      </c>
      <c r="N1566" t="s">
        <v>315</v>
      </c>
      <c r="O1566">
        <v>1</v>
      </c>
      <c r="P1566" t="s">
        <v>282</v>
      </c>
      <c r="Q1566">
        <v>4</v>
      </c>
      <c r="S1566">
        <v>1</v>
      </c>
      <c r="T1566" s="108">
        <v>4</v>
      </c>
      <c r="U1566">
        <v>1</v>
      </c>
      <c r="V1566" t="s">
        <v>270</v>
      </c>
      <c r="W1566" t="s">
        <v>167</v>
      </c>
      <c r="X1566">
        <v>1</v>
      </c>
      <c r="Y1566">
        <v>0</v>
      </c>
      <c r="Z1566">
        <v>0</v>
      </c>
      <c r="AA1566">
        <v>1</v>
      </c>
      <c r="AB1566">
        <v>0</v>
      </c>
      <c r="AC1566">
        <v>0</v>
      </c>
      <c r="AD1566">
        <v>0</v>
      </c>
      <c r="AE1566">
        <v>0</v>
      </c>
    </row>
    <row r="1567" spans="1:31" x14ac:dyDescent="0.3">
      <c r="A1567" t="s">
        <v>315</v>
      </c>
      <c r="B1567" t="s">
        <v>2874</v>
      </c>
      <c r="C1567" t="s">
        <v>262</v>
      </c>
      <c r="D1567" t="s">
        <v>2875</v>
      </c>
      <c r="E1567" t="s">
        <v>12374</v>
      </c>
      <c r="F1567" t="s">
        <v>2876</v>
      </c>
      <c r="G1567" t="s">
        <v>1012</v>
      </c>
      <c r="H1567" t="s">
        <v>2877</v>
      </c>
      <c r="I1567" t="s">
        <v>313</v>
      </c>
      <c r="J1567" t="s">
        <v>266</v>
      </c>
      <c r="K1567" t="s">
        <v>2878</v>
      </c>
      <c r="L1567" t="s">
        <v>2879</v>
      </c>
      <c r="M1567" t="s">
        <v>314</v>
      </c>
      <c r="N1567" t="s">
        <v>315</v>
      </c>
      <c r="O1567">
        <v>1</v>
      </c>
      <c r="P1567" t="s">
        <v>282</v>
      </c>
      <c r="Q1567">
        <v>3</v>
      </c>
      <c r="S1567">
        <v>2</v>
      </c>
      <c r="T1567" s="108">
        <v>6</v>
      </c>
      <c r="U1567">
        <v>1</v>
      </c>
      <c r="V1567" t="s">
        <v>270</v>
      </c>
      <c r="W1567" t="s">
        <v>167</v>
      </c>
      <c r="X1567">
        <v>1</v>
      </c>
      <c r="Y1567">
        <v>0</v>
      </c>
      <c r="Z1567">
        <v>1</v>
      </c>
      <c r="AA1567">
        <v>0</v>
      </c>
      <c r="AB1567">
        <v>0</v>
      </c>
      <c r="AC1567">
        <v>1</v>
      </c>
      <c r="AD1567">
        <v>0</v>
      </c>
      <c r="AE1567">
        <v>0</v>
      </c>
    </row>
    <row r="1568" spans="1:31" x14ac:dyDescent="0.3">
      <c r="A1568" t="s">
        <v>315</v>
      </c>
      <c r="B1568" t="s">
        <v>2874</v>
      </c>
      <c r="C1568" t="s">
        <v>262</v>
      </c>
      <c r="D1568" t="s">
        <v>2875</v>
      </c>
      <c r="E1568" t="s">
        <v>12374</v>
      </c>
      <c r="F1568" t="s">
        <v>2876</v>
      </c>
      <c r="G1568" t="s">
        <v>1012</v>
      </c>
      <c r="H1568" t="s">
        <v>2877</v>
      </c>
      <c r="I1568" t="s">
        <v>313</v>
      </c>
      <c r="J1568" t="s">
        <v>266</v>
      </c>
      <c r="K1568" t="s">
        <v>2878</v>
      </c>
      <c r="L1568" t="s">
        <v>2879</v>
      </c>
      <c r="M1568" t="s">
        <v>316</v>
      </c>
      <c r="N1568" t="s">
        <v>315</v>
      </c>
      <c r="O1568">
        <v>2</v>
      </c>
      <c r="P1568" t="s">
        <v>272</v>
      </c>
      <c r="Q1568">
        <v>3</v>
      </c>
      <c r="S1568">
        <v>1</v>
      </c>
      <c r="T1568" s="108">
        <v>3</v>
      </c>
      <c r="U1568">
        <v>1</v>
      </c>
      <c r="V1568" t="s">
        <v>270</v>
      </c>
      <c r="W1568" t="s">
        <v>167</v>
      </c>
      <c r="X1568">
        <v>1</v>
      </c>
      <c r="Y1568">
        <v>0</v>
      </c>
      <c r="Z1568">
        <v>1</v>
      </c>
      <c r="AA1568">
        <v>0</v>
      </c>
      <c r="AB1568">
        <v>0</v>
      </c>
      <c r="AC1568">
        <v>0</v>
      </c>
      <c r="AD1568">
        <v>0</v>
      </c>
      <c r="AE1568">
        <v>0</v>
      </c>
    </row>
    <row r="1569" spans="1:31" x14ac:dyDescent="0.3">
      <c r="A1569" t="s">
        <v>315</v>
      </c>
      <c r="B1569" t="s">
        <v>11785</v>
      </c>
      <c r="C1569" t="s">
        <v>302</v>
      </c>
      <c r="D1569" t="s">
        <v>17935</v>
      </c>
      <c r="E1569" t="s">
        <v>18072</v>
      </c>
      <c r="F1569" t="s">
        <v>11017</v>
      </c>
      <c r="G1569" t="s">
        <v>451</v>
      </c>
      <c r="H1569" t="s">
        <v>18073</v>
      </c>
      <c r="I1569" t="s">
        <v>313</v>
      </c>
      <c r="J1569" t="s">
        <v>266</v>
      </c>
      <c r="K1569" t="s">
        <v>11786</v>
      </c>
      <c r="L1569" t="s">
        <v>419</v>
      </c>
      <c r="M1569" t="s">
        <v>314</v>
      </c>
      <c r="N1569" t="s">
        <v>315</v>
      </c>
      <c r="O1569">
        <v>1</v>
      </c>
      <c r="P1569" t="s">
        <v>282</v>
      </c>
      <c r="Q1569">
        <v>3</v>
      </c>
      <c r="S1569">
        <v>1</v>
      </c>
      <c r="T1569" s="108">
        <v>3</v>
      </c>
      <c r="U1569">
        <v>1</v>
      </c>
      <c r="V1569" t="s">
        <v>270</v>
      </c>
      <c r="W1569" t="s">
        <v>167</v>
      </c>
      <c r="X1569">
        <v>1</v>
      </c>
      <c r="Y1569">
        <v>0</v>
      </c>
      <c r="Z1569">
        <v>0</v>
      </c>
      <c r="AA1569">
        <v>0</v>
      </c>
      <c r="AB1569">
        <v>1</v>
      </c>
      <c r="AC1569">
        <v>0</v>
      </c>
      <c r="AD1569">
        <v>0</v>
      </c>
      <c r="AE1569">
        <v>0</v>
      </c>
    </row>
    <row r="1570" spans="1:31" x14ac:dyDescent="0.3">
      <c r="A1570" t="s">
        <v>315</v>
      </c>
      <c r="B1570" t="s">
        <v>11785</v>
      </c>
      <c r="C1570" t="s">
        <v>302</v>
      </c>
      <c r="D1570" t="s">
        <v>17935</v>
      </c>
      <c r="E1570" t="s">
        <v>18072</v>
      </c>
      <c r="F1570" t="s">
        <v>11017</v>
      </c>
      <c r="G1570" t="s">
        <v>451</v>
      </c>
      <c r="H1570" t="s">
        <v>18073</v>
      </c>
      <c r="I1570" t="s">
        <v>313</v>
      </c>
      <c r="J1570" t="s">
        <v>266</v>
      </c>
      <c r="K1570" t="s">
        <v>11786</v>
      </c>
      <c r="L1570" t="s">
        <v>419</v>
      </c>
      <c r="M1570" t="s">
        <v>316</v>
      </c>
      <c r="N1570" t="s">
        <v>315</v>
      </c>
      <c r="O1570">
        <v>2</v>
      </c>
      <c r="P1570" t="s">
        <v>272</v>
      </c>
      <c r="Q1570">
        <v>3</v>
      </c>
      <c r="S1570">
        <v>1</v>
      </c>
      <c r="T1570" s="108">
        <v>3</v>
      </c>
      <c r="U1570">
        <v>1</v>
      </c>
      <c r="V1570" t="s">
        <v>270</v>
      </c>
      <c r="W1570" t="s">
        <v>167</v>
      </c>
      <c r="X1570">
        <v>1</v>
      </c>
      <c r="Y1570">
        <v>0</v>
      </c>
      <c r="Z1570">
        <v>0</v>
      </c>
      <c r="AA1570">
        <v>0</v>
      </c>
      <c r="AB1570">
        <v>1</v>
      </c>
      <c r="AC1570">
        <v>0</v>
      </c>
      <c r="AD1570">
        <v>0</v>
      </c>
      <c r="AE1570">
        <v>0</v>
      </c>
    </row>
    <row r="1571" spans="1:31" x14ac:dyDescent="0.3">
      <c r="A1571" t="s">
        <v>315</v>
      </c>
      <c r="B1571" t="s">
        <v>11785</v>
      </c>
      <c r="C1571" t="s">
        <v>302</v>
      </c>
      <c r="D1571" t="s">
        <v>17935</v>
      </c>
      <c r="E1571" t="s">
        <v>18072</v>
      </c>
      <c r="F1571" t="s">
        <v>11017</v>
      </c>
      <c r="G1571" t="s">
        <v>451</v>
      </c>
      <c r="H1571" t="s">
        <v>18073</v>
      </c>
      <c r="I1571" t="s">
        <v>313</v>
      </c>
      <c r="J1571" t="s">
        <v>266</v>
      </c>
      <c r="K1571" t="s">
        <v>11786</v>
      </c>
      <c r="L1571" t="s">
        <v>419</v>
      </c>
      <c r="M1571" t="s">
        <v>316</v>
      </c>
      <c r="N1571" t="s">
        <v>315</v>
      </c>
      <c r="O1571">
        <v>17</v>
      </c>
      <c r="P1571" t="s">
        <v>273</v>
      </c>
      <c r="Q1571">
        <v>0.32</v>
      </c>
      <c r="S1571">
        <v>1</v>
      </c>
      <c r="T1571" s="108">
        <v>0.32</v>
      </c>
      <c r="U1571">
        <v>1</v>
      </c>
      <c r="V1571" t="s">
        <v>270</v>
      </c>
      <c r="W1571" t="s">
        <v>167</v>
      </c>
      <c r="X1571">
        <v>1</v>
      </c>
      <c r="Y1571">
        <v>0</v>
      </c>
      <c r="Z1571">
        <v>0</v>
      </c>
      <c r="AA1571">
        <v>1</v>
      </c>
      <c r="AB1571">
        <v>0</v>
      </c>
      <c r="AC1571">
        <v>0</v>
      </c>
      <c r="AD1571">
        <v>0</v>
      </c>
      <c r="AE1571">
        <v>0</v>
      </c>
    </row>
    <row r="1572" spans="1:31" x14ac:dyDescent="0.3">
      <c r="A1572" t="s">
        <v>315</v>
      </c>
      <c r="B1572" t="s">
        <v>2907</v>
      </c>
      <c r="C1572" t="s">
        <v>274</v>
      </c>
      <c r="D1572" t="s">
        <v>10296</v>
      </c>
      <c r="E1572" t="s">
        <v>12311</v>
      </c>
      <c r="F1572" t="s">
        <v>2283</v>
      </c>
      <c r="G1572" t="s">
        <v>671</v>
      </c>
      <c r="H1572" t="s">
        <v>734</v>
      </c>
      <c r="I1572" t="s">
        <v>313</v>
      </c>
      <c r="J1572" t="s">
        <v>266</v>
      </c>
      <c r="K1572" t="s">
        <v>2908</v>
      </c>
      <c r="L1572" t="s">
        <v>2909</v>
      </c>
      <c r="M1572" t="s">
        <v>314</v>
      </c>
      <c r="N1572" t="s">
        <v>315</v>
      </c>
      <c r="O1572">
        <v>1</v>
      </c>
      <c r="P1572" t="s">
        <v>266</v>
      </c>
      <c r="Q1572">
        <v>0.48</v>
      </c>
      <c r="S1572">
        <v>1</v>
      </c>
      <c r="T1572" s="108">
        <v>0.48</v>
      </c>
      <c r="U1572">
        <v>1</v>
      </c>
      <c r="V1572" t="s">
        <v>270</v>
      </c>
      <c r="W1572" t="s">
        <v>167</v>
      </c>
      <c r="X1572">
        <v>1</v>
      </c>
      <c r="Y1572">
        <v>0</v>
      </c>
      <c r="Z1572">
        <v>0</v>
      </c>
      <c r="AA1572">
        <v>0</v>
      </c>
      <c r="AB1572">
        <v>1</v>
      </c>
      <c r="AC1572">
        <v>0</v>
      </c>
      <c r="AD1572">
        <v>0</v>
      </c>
      <c r="AE1572">
        <v>0</v>
      </c>
    </row>
    <row r="1573" spans="1:31" x14ac:dyDescent="0.3">
      <c r="A1573" t="s">
        <v>315</v>
      </c>
      <c r="B1573" t="s">
        <v>2907</v>
      </c>
      <c r="C1573" t="s">
        <v>274</v>
      </c>
      <c r="D1573" t="s">
        <v>10296</v>
      </c>
      <c r="E1573" t="s">
        <v>12311</v>
      </c>
      <c r="F1573" t="s">
        <v>2283</v>
      </c>
      <c r="G1573" t="s">
        <v>671</v>
      </c>
      <c r="H1573" t="s">
        <v>734</v>
      </c>
      <c r="I1573" t="s">
        <v>313</v>
      </c>
      <c r="J1573" t="s">
        <v>266</v>
      </c>
      <c r="K1573" t="s">
        <v>2908</v>
      </c>
      <c r="L1573" t="s">
        <v>2909</v>
      </c>
      <c r="M1573" t="s">
        <v>316</v>
      </c>
      <c r="N1573" t="s">
        <v>315</v>
      </c>
      <c r="O1573">
        <v>2</v>
      </c>
      <c r="P1573" t="s">
        <v>272</v>
      </c>
      <c r="Q1573">
        <v>2</v>
      </c>
      <c r="S1573">
        <v>1</v>
      </c>
      <c r="T1573" s="108">
        <v>2</v>
      </c>
      <c r="U1573">
        <v>1</v>
      </c>
      <c r="V1573" t="s">
        <v>270</v>
      </c>
      <c r="W1573" t="s">
        <v>167</v>
      </c>
      <c r="X1573">
        <v>1</v>
      </c>
      <c r="Y1573">
        <v>0</v>
      </c>
      <c r="Z1573">
        <v>0</v>
      </c>
      <c r="AA1573">
        <v>1</v>
      </c>
      <c r="AB1573">
        <v>0</v>
      </c>
      <c r="AC1573">
        <v>0</v>
      </c>
      <c r="AD1573">
        <v>0</v>
      </c>
      <c r="AE1573">
        <v>0</v>
      </c>
    </row>
    <row r="1574" spans="1:31" x14ac:dyDescent="0.3">
      <c r="A1574" t="s">
        <v>315</v>
      </c>
      <c r="B1574" t="s">
        <v>12355</v>
      </c>
      <c r="C1574" t="s">
        <v>274</v>
      </c>
      <c r="D1574" t="s">
        <v>12356</v>
      </c>
      <c r="E1574" t="s">
        <v>16416</v>
      </c>
      <c r="F1574" t="s">
        <v>1436</v>
      </c>
      <c r="G1574" t="s">
        <v>912</v>
      </c>
      <c r="H1574" t="s">
        <v>734</v>
      </c>
      <c r="I1574" t="s">
        <v>313</v>
      </c>
      <c r="J1574" t="s">
        <v>266</v>
      </c>
      <c r="K1574" t="s">
        <v>2906</v>
      </c>
      <c r="L1574" t="s">
        <v>17457</v>
      </c>
      <c r="M1574" t="s">
        <v>314</v>
      </c>
      <c r="N1574" t="s">
        <v>315</v>
      </c>
      <c r="O1574">
        <v>1</v>
      </c>
      <c r="P1574" t="s">
        <v>266</v>
      </c>
      <c r="Q1574">
        <v>0.17</v>
      </c>
      <c r="S1574">
        <v>1</v>
      </c>
      <c r="T1574" s="108">
        <v>0.17</v>
      </c>
      <c r="U1574">
        <v>1</v>
      </c>
      <c r="V1574" t="s">
        <v>270</v>
      </c>
      <c r="W1574" t="s">
        <v>167</v>
      </c>
      <c r="X1574">
        <v>1</v>
      </c>
      <c r="Y1574">
        <v>0</v>
      </c>
      <c r="Z1574">
        <v>0</v>
      </c>
      <c r="AA1574">
        <v>1</v>
      </c>
      <c r="AB1574">
        <v>0</v>
      </c>
      <c r="AC1574">
        <v>0</v>
      </c>
      <c r="AD1574">
        <v>0</v>
      </c>
      <c r="AE1574">
        <v>0</v>
      </c>
    </row>
    <row r="1575" spans="1:31" x14ac:dyDescent="0.3">
      <c r="A1575" t="s">
        <v>315</v>
      </c>
      <c r="B1575" t="s">
        <v>12355</v>
      </c>
      <c r="C1575" t="s">
        <v>274</v>
      </c>
      <c r="D1575" t="s">
        <v>12356</v>
      </c>
      <c r="E1575" t="s">
        <v>16416</v>
      </c>
      <c r="F1575" t="s">
        <v>1436</v>
      </c>
      <c r="G1575" t="s">
        <v>912</v>
      </c>
      <c r="H1575" t="s">
        <v>734</v>
      </c>
      <c r="I1575" t="s">
        <v>313</v>
      </c>
      <c r="J1575" t="s">
        <v>266</v>
      </c>
      <c r="K1575" t="s">
        <v>2906</v>
      </c>
      <c r="L1575" t="s">
        <v>17457</v>
      </c>
      <c r="M1575" t="s">
        <v>316</v>
      </c>
      <c r="N1575" t="s">
        <v>315</v>
      </c>
      <c r="O1575">
        <v>2</v>
      </c>
      <c r="P1575" t="s">
        <v>288</v>
      </c>
      <c r="Q1575">
        <v>0.32</v>
      </c>
      <c r="S1575">
        <v>1</v>
      </c>
      <c r="T1575" s="108">
        <v>0.32</v>
      </c>
      <c r="U1575">
        <v>1</v>
      </c>
      <c r="V1575" t="s">
        <v>270</v>
      </c>
      <c r="W1575" t="s">
        <v>167</v>
      </c>
      <c r="X1575">
        <v>1</v>
      </c>
      <c r="Y1575">
        <v>0</v>
      </c>
      <c r="Z1575">
        <v>0</v>
      </c>
      <c r="AA1575">
        <v>0</v>
      </c>
      <c r="AB1575">
        <v>1</v>
      </c>
      <c r="AC1575">
        <v>0</v>
      </c>
      <c r="AD1575">
        <v>0</v>
      </c>
      <c r="AE1575">
        <v>0</v>
      </c>
    </row>
    <row r="1576" spans="1:31" x14ac:dyDescent="0.3">
      <c r="A1576" t="s">
        <v>315</v>
      </c>
      <c r="B1576" t="s">
        <v>12355</v>
      </c>
      <c r="C1576" t="s">
        <v>274</v>
      </c>
      <c r="D1576" t="s">
        <v>12356</v>
      </c>
      <c r="E1576" t="s">
        <v>16416</v>
      </c>
      <c r="F1576" t="s">
        <v>1436</v>
      </c>
      <c r="G1576" t="s">
        <v>912</v>
      </c>
      <c r="H1576" t="s">
        <v>734</v>
      </c>
      <c r="I1576" t="s">
        <v>313</v>
      </c>
      <c r="J1576" t="s">
        <v>266</v>
      </c>
      <c r="K1576" t="s">
        <v>2906</v>
      </c>
      <c r="L1576" t="s">
        <v>17457</v>
      </c>
      <c r="M1576" t="s">
        <v>316</v>
      </c>
      <c r="N1576" t="s">
        <v>315</v>
      </c>
      <c r="O1576">
        <v>17</v>
      </c>
      <c r="P1576" t="s">
        <v>273</v>
      </c>
      <c r="Q1576">
        <v>0.32</v>
      </c>
      <c r="S1576">
        <v>1</v>
      </c>
      <c r="T1576" s="108">
        <v>0.32</v>
      </c>
      <c r="U1576">
        <v>1</v>
      </c>
      <c r="V1576" t="s">
        <v>270</v>
      </c>
      <c r="W1576" t="s">
        <v>167</v>
      </c>
      <c r="X1576">
        <v>1</v>
      </c>
      <c r="Y1576">
        <v>0</v>
      </c>
      <c r="Z1576">
        <v>0</v>
      </c>
      <c r="AA1576">
        <v>1</v>
      </c>
      <c r="AB1576">
        <v>0</v>
      </c>
      <c r="AC1576">
        <v>0</v>
      </c>
      <c r="AD1576">
        <v>0</v>
      </c>
      <c r="AE1576">
        <v>0</v>
      </c>
    </row>
    <row r="1577" spans="1:31" x14ac:dyDescent="0.3">
      <c r="A1577" t="s">
        <v>315</v>
      </c>
      <c r="B1577" t="s">
        <v>2943</v>
      </c>
      <c r="C1577" t="s">
        <v>274</v>
      </c>
      <c r="D1577" t="s">
        <v>2944</v>
      </c>
      <c r="E1577" t="s">
        <v>12449</v>
      </c>
      <c r="F1577" t="s">
        <v>2945</v>
      </c>
      <c r="G1577" t="s">
        <v>451</v>
      </c>
      <c r="H1577" t="s">
        <v>734</v>
      </c>
      <c r="I1577" t="s">
        <v>313</v>
      </c>
      <c r="J1577" t="s">
        <v>266</v>
      </c>
      <c r="K1577" t="s">
        <v>3128</v>
      </c>
      <c r="L1577" t="s">
        <v>2946</v>
      </c>
      <c r="M1577" t="s">
        <v>314</v>
      </c>
      <c r="N1577" t="s">
        <v>315</v>
      </c>
      <c r="O1577">
        <v>1</v>
      </c>
      <c r="P1577" t="s">
        <v>282</v>
      </c>
      <c r="Q1577">
        <v>1</v>
      </c>
      <c r="S1577">
        <v>1</v>
      </c>
      <c r="T1577" s="108">
        <v>1</v>
      </c>
      <c r="U1577">
        <v>1</v>
      </c>
      <c r="V1577" t="s">
        <v>270</v>
      </c>
      <c r="W1577" t="s">
        <v>167</v>
      </c>
      <c r="X1577">
        <v>1</v>
      </c>
      <c r="Y1577">
        <v>1</v>
      </c>
      <c r="Z1577">
        <v>0</v>
      </c>
      <c r="AA1577">
        <v>0</v>
      </c>
      <c r="AB1577">
        <v>0</v>
      </c>
      <c r="AC1577">
        <v>0</v>
      </c>
      <c r="AD1577">
        <v>0</v>
      </c>
      <c r="AE1577">
        <v>0</v>
      </c>
    </row>
    <row r="1578" spans="1:31" x14ac:dyDescent="0.3">
      <c r="A1578" t="s">
        <v>315</v>
      </c>
      <c r="B1578" t="s">
        <v>17609</v>
      </c>
      <c r="C1578" t="s">
        <v>274</v>
      </c>
      <c r="D1578" t="s">
        <v>17610</v>
      </c>
      <c r="E1578" t="s">
        <v>17611</v>
      </c>
      <c r="F1578" t="s">
        <v>3063</v>
      </c>
      <c r="G1578" t="s">
        <v>451</v>
      </c>
      <c r="H1578" t="s">
        <v>734</v>
      </c>
      <c r="I1578" t="s">
        <v>313</v>
      </c>
      <c r="J1578" t="s">
        <v>266</v>
      </c>
      <c r="K1578" t="s">
        <v>3064</v>
      </c>
      <c r="L1578" t="s">
        <v>17612</v>
      </c>
      <c r="M1578" t="s">
        <v>314</v>
      </c>
      <c r="N1578" t="s">
        <v>315</v>
      </c>
      <c r="O1578">
        <v>1</v>
      </c>
      <c r="P1578" t="s">
        <v>266</v>
      </c>
      <c r="Q1578">
        <v>0.48</v>
      </c>
      <c r="S1578">
        <v>1</v>
      </c>
      <c r="T1578" s="108">
        <v>0.48</v>
      </c>
      <c r="U1578">
        <v>1</v>
      </c>
      <c r="V1578" t="s">
        <v>270</v>
      </c>
      <c r="W1578" t="s">
        <v>167</v>
      </c>
      <c r="X1578">
        <v>1</v>
      </c>
      <c r="Y1578">
        <v>0</v>
      </c>
      <c r="Z1578">
        <v>1</v>
      </c>
      <c r="AA1578">
        <v>0</v>
      </c>
      <c r="AB1578">
        <v>0</v>
      </c>
      <c r="AC1578">
        <v>0</v>
      </c>
      <c r="AD1578">
        <v>0</v>
      </c>
      <c r="AE1578">
        <v>0</v>
      </c>
    </row>
    <row r="1579" spans="1:31" x14ac:dyDescent="0.3">
      <c r="A1579" t="s">
        <v>315</v>
      </c>
      <c r="B1579" t="s">
        <v>17609</v>
      </c>
      <c r="C1579" t="s">
        <v>274</v>
      </c>
      <c r="D1579" t="s">
        <v>17610</v>
      </c>
      <c r="E1579" t="s">
        <v>17611</v>
      </c>
      <c r="F1579" t="s">
        <v>3063</v>
      </c>
      <c r="G1579" t="s">
        <v>451</v>
      </c>
      <c r="H1579" t="s">
        <v>734</v>
      </c>
      <c r="I1579" t="s">
        <v>313</v>
      </c>
      <c r="J1579" t="s">
        <v>266</v>
      </c>
      <c r="K1579" t="s">
        <v>3064</v>
      </c>
      <c r="L1579" t="s">
        <v>17612</v>
      </c>
      <c r="M1579" t="s">
        <v>316</v>
      </c>
      <c r="N1579" t="s">
        <v>315</v>
      </c>
      <c r="O1579">
        <v>27</v>
      </c>
      <c r="P1579" t="s">
        <v>425</v>
      </c>
      <c r="Q1579">
        <v>0.32</v>
      </c>
      <c r="S1579">
        <v>1</v>
      </c>
      <c r="T1579" s="108">
        <v>0.32</v>
      </c>
      <c r="U1579">
        <v>1</v>
      </c>
      <c r="V1579" t="s">
        <v>270</v>
      </c>
      <c r="W1579" t="s">
        <v>167</v>
      </c>
      <c r="X1579">
        <v>1</v>
      </c>
      <c r="Y1579">
        <v>1</v>
      </c>
      <c r="Z1579">
        <v>0</v>
      </c>
      <c r="AA1579">
        <v>0</v>
      </c>
      <c r="AB1579">
        <v>0</v>
      </c>
      <c r="AC1579">
        <v>0</v>
      </c>
      <c r="AD1579">
        <v>0</v>
      </c>
      <c r="AE1579">
        <v>0</v>
      </c>
    </row>
    <row r="1580" spans="1:31" x14ac:dyDescent="0.3">
      <c r="A1580" t="s">
        <v>315</v>
      </c>
      <c r="B1580" t="s">
        <v>17609</v>
      </c>
      <c r="C1580" t="s">
        <v>274</v>
      </c>
      <c r="D1580" t="s">
        <v>17610</v>
      </c>
      <c r="E1580" t="s">
        <v>17611</v>
      </c>
      <c r="F1580" t="s">
        <v>3063</v>
      </c>
      <c r="G1580" t="s">
        <v>451</v>
      </c>
      <c r="H1580" t="s">
        <v>734</v>
      </c>
      <c r="I1580" t="s">
        <v>313</v>
      </c>
      <c r="J1580" t="s">
        <v>266</v>
      </c>
      <c r="K1580" t="s">
        <v>3064</v>
      </c>
      <c r="L1580" t="s">
        <v>17612</v>
      </c>
      <c r="M1580" t="s">
        <v>316</v>
      </c>
      <c r="N1580" t="s">
        <v>315</v>
      </c>
      <c r="O1580">
        <v>2</v>
      </c>
      <c r="P1580" t="s">
        <v>288</v>
      </c>
      <c r="Q1580">
        <v>0.48</v>
      </c>
      <c r="S1580">
        <v>1</v>
      </c>
      <c r="T1580" s="108">
        <v>0.48</v>
      </c>
      <c r="U1580">
        <v>1</v>
      </c>
      <c r="V1580" t="s">
        <v>270</v>
      </c>
      <c r="W1580" t="s">
        <v>167</v>
      </c>
      <c r="X1580">
        <v>1</v>
      </c>
      <c r="Y1580">
        <v>0</v>
      </c>
      <c r="Z1580">
        <v>0</v>
      </c>
      <c r="AA1580">
        <v>0</v>
      </c>
      <c r="AB1580">
        <v>1</v>
      </c>
      <c r="AC1580">
        <v>0</v>
      </c>
      <c r="AD1580">
        <v>0</v>
      </c>
      <c r="AE1580">
        <v>0</v>
      </c>
    </row>
    <row r="1581" spans="1:31" x14ac:dyDescent="0.3">
      <c r="A1581" t="s">
        <v>315</v>
      </c>
      <c r="B1581" t="s">
        <v>2947</v>
      </c>
      <c r="C1581" t="s">
        <v>274</v>
      </c>
      <c r="D1581" t="s">
        <v>2948</v>
      </c>
      <c r="E1581" t="s">
        <v>12476</v>
      </c>
      <c r="F1581" t="s">
        <v>2949</v>
      </c>
      <c r="G1581" t="s">
        <v>451</v>
      </c>
      <c r="H1581" t="s">
        <v>734</v>
      </c>
      <c r="I1581" t="s">
        <v>313</v>
      </c>
      <c r="J1581" t="s">
        <v>266</v>
      </c>
      <c r="K1581" t="s">
        <v>2950</v>
      </c>
      <c r="L1581" t="s">
        <v>2951</v>
      </c>
      <c r="M1581" t="s">
        <v>316</v>
      </c>
      <c r="N1581" t="s">
        <v>315</v>
      </c>
      <c r="O1581">
        <v>2</v>
      </c>
      <c r="P1581" t="s">
        <v>288</v>
      </c>
      <c r="Q1581">
        <v>0.32</v>
      </c>
      <c r="S1581">
        <v>2</v>
      </c>
      <c r="T1581" s="108">
        <v>0.64</v>
      </c>
      <c r="U1581">
        <v>1</v>
      </c>
      <c r="V1581" t="s">
        <v>270</v>
      </c>
      <c r="W1581" t="s">
        <v>167</v>
      </c>
      <c r="X1581">
        <v>1</v>
      </c>
      <c r="Y1581">
        <v>1</v>
      </c>
      <c r="Z1581">
        <v>0</v>
      </c>
      <c r="AA1581">
        <v>0</v>
      </c>
      <c r="AB1581">
        <v>1</v>
      </c>
      <c r="AC1581">
        <v>0</v>
      </c>
      <c r="AD1581">
        <v>0</v>
      </c>
      <c r="AE1581">
        <v>0</v>
      </c>
    </row>
    <row r="1582" spans="1:31" x14ac:dyDescent="0.3">
      <c r="A1582" t="s">
        <v>315</v>
      </c>
      <c r="B1582" t="s">
        <v>2947</v>
      </c>
      <c r="C1582" t="s">
        <v>274</v>
      </c>
      <c r="D1582" t="s">
        <v>2948</v>
      </c>
      <c r="E1582" t="s">
        <v>12476</v>
      </c>
      <c r="F1582" t="s">
        <v>2949</v>
      </c>
      <c r="G1582" t="s">
        <v>451</v>
      </c>
      <c r="H1582" t="s">
        <v>734</v>
      </c>
      <c r="I1582" t="s">
        <v>313</v>
      </c>
      <c r="J1582" t="s">
        <v>266</v>
      </c>
      <c r="K1582" t="s">
        <v>2950</v>
      </c>
      <c r="L1582" t="s">
        <v>2951</v>
      </c>
      <c r="M1582" t="s">
        <v>314</v>
      </c>
      <c r="N1582" t="s">
        <v>315</v>
      </c>
      <c r="O1582">
        <v>1</v>
      </c>
      <c r="P1582" t="s">
        <v>266</v>
      </c>
      <c r="Q1582">
        <v>0.17</v>
      </c>
      <c r="S1582">
        <v>1</v>
      </c>
      <c r="T1582" s="108">
        <v>0.17</v>
      </c>
      <c r="U1582">
        <v>1</v>
      </c>
      <c r="V1582" t="s">
        <v>270</v>
      </c>
      <c r="W1582" t="s">
        <v>167</v>
      </c>
      <c r="X1582">
        <v>1</v>
      </c>
      <c r="Y1582">
        <v>0</v>
      </c>
      <c r="Z1582">
        <v>0</v>
      </c>
      <c r="AA1582">
        <v>0</v>
      </c>
      <c r="AB1582">
        <v>1</v>
      </c>
      <c r="AC1582">
        <v>0</v>
      </c>
      <c r="AD1582">
        <v>0</v>
      </c>
      <c r="AE1582">
        <v>0</v>
      </c>
    </row>
    <row r="1583" spans="1:31" x14ac:dyDescent="0.3">
      <c r="A1583" t="s">
        <v>315</v>
      </c>
      <c r="B1583" t="s">
        <v>2947</v>
      </c>
      <c r="C1583" t="s">
        <v>274</v>
      </c>
      <c r="D1583" t="s">
        <v>2948</v>
      </c>
      <c r="E1583" t="s">
        <v>12476</v>
      </c>
      <c r="F1583" t="s">
        <v>2949</v>
      </c>
      <c r="G1583" t="s">
        <v>451</v>
      </c>
      <c r="H1583" t="s">
        <v>734</v>
      </c>
      <c r="I1583" t="s">
        <v>313</v>
      </c>
      <c r="J1583" t="s">
        <v>266</v>
      </c>
      <c r="K1583" t="s">
        <v>2950</v>
      </c>
      <c r="L1583" t="s">
        <v>2951</v>
      </c>
      <c r="M1583" t="s">
        <v>316</v>
      </c>
      <c r="N1583" t="s">
        <v>315</v>
      </c>
      <c r="O1583">
        <v>2</v>
      </c>
      <c r="P1583" t="s">
        <v>288</v>
      </c>
      <c r="Q1583">
        <v>0.48</v>
      </c>
      <c r="S1583">
        <v>2</v>
      </c>
      <c r="T1583" s="108">
        <v>0.96</v>
      </c>
      <c r="U1583">
        <v>1</v>
      </c>
      <c r="V1583" t="s">
        <v>270</v>
      </c>
      <c r="W1583" t="s">
        <v>167</v>
      </c>
      <c r="X1583">
        <v>1</v>
      </c>
      <c r="Y1583">
        <v>1</v>
      </c>
      <c r="Z1583">
        <v>0</v>
      </c>
      <c r="AA1583">
        <v>0</v>
      </c>
      <c r="AB1583">
        <v>1</v>
      </c>
      <c r="AC1583">
        <v>0</v>
      </c>
      <c r="AD1583">
        <v>0</v>
      </c>
      <c r="AE1583">
        <v>0</v>
      </c>
    </row>
    <row r="1584" spans="1:31" x14ac:dyDescent="0.3">
      <c r="A1584" t="s">
        <v>315</v>
      </c>
      <c r="B1584" t="s">
        <v>2947</v>
      </c>
      <c r="C1584" t="s">
        <v>274</v>
      </c>
      <c r="D1584" t="s">
        <v>2948</v>
      </c>
      <c r="E1584" t="s">
        <v>12476</v>
      </c>
      <c r="F1584" t="s">
        <v>2949</v>
      </c>
      <c r="G1584" t="s">
        <v>451</v>
      </c>
      <c r="H1584" t="s">
        <v>734</v>
      </c>
      <c r="I1584" t="s">
        <v>313</v>
      </c>
      <c r="J1584" t="s">
        <v>266</v>
      </c>
      <c r="K1584" t="s">
        <v>2950</v>
      </c>
      <c r="L1584" t="s">
        <v>2951</v>
      </c>
      <c r="M1584" t="s">
        <v>316</v>
      </c>
      <c r="N1584" t="s">
        <v>315</v>
      </c>
      <c r="O1584">
        <v>27</v>
      </c>
      <c r="P1584" t="s">
        <v>273</v>
      </c>
      <c r="Q1584">
        <v>0.48</v>
      </c>
      <c r="S1584">
        <v>1</v>
      </c>
      <c r="T1584" s="108">
        <v>0.48</v>
      </c>
      <c r="U1584">
        <v>1</v>
      </c>
      <c r="V1584" t="s">
        <v>270</v>
      </c>
      <c r="W1584" t="s">
        <v>167</v>
      </c>
      <c r="X1584">
        <v>1</v>
      </c>
      <c r="Y1584">
        <v>0</v>
      </c>
      <c r="Z1584">
        <v>0</v>
      </c>
      <c r="AA1584">
        <v>1</v>
      </c>
      <c r="AB1584">
        <v>0</v>
      </c>
      <c r="AC1584">
        <v>0</v>
      </c>
      <c r="AD1584">
        <v>0</v>
      </c>
      <c r="AE1584">
        <v>0</v>
      </c>
    </row>
    <row r="1585" spans="1:31" x14ac:dyDescent="0.3">
      <c r="A1585" t="s">
        <v>315</v>
      </c>
      <c r="B1585" t="s">
        <v>2952</v>
      </c>
      <c r="C1585" t="s">
        <v>274</v>
      </c>
      <c r="D1585" t="s">
        <v>2953</v>
      </c>
      <c r="E1585" t="s">
        <v>12485</v>
      </c>
      <c r="F1585" t="s">
        <v>2954</v>
      </c>
      <c r="G1585" t="s">
        <v>451</v>
      </c>
      <c r="H1585" t="s">
        <v>734</v>
      </c>
      <c r="I1585" t="s">
        <v>313</v>
      </c>
      <c r="J1585" t="s">
        <v>266</v>
      </c>
      <c r="K1585" t="s">
        <v>7812</v>
      </c>
      <c r="L1585" t="s">
        <v>2956</v>
      </c>
      <c r="M1585" t="s">
        <v>316</v>
      </c>
      <c r="N1585" t="s">
        <v>315</v>
      </c>
      <c r="O1585">
        <v>20</v>
      </c>
      <c r="P1585" t="s">
        <v>425</v>
      </c>
      <c r="Q1585">
        <v>0.32</v>
      </c>
      <c r="S1585">
        <v>1</v>
      </c>
      <c r="T1585" s="108">
        <v>0.32</v>
      </c>
      <c r="U1585">
        <v>1</v>
      </c>
      <c r="V1585" t="s">
        <v>270</v>
      </c>
      <c r="W1585" t="s">
        <v>167</v>
      </c>
      <c r="X1585">
        <v>1</v>
      </c>
      <c r="Y1585">
        <v>0</v>
      </c>
      <c r="Z1585">
        <v>1</v>
      </c>
      <c r="AA1585">
        <v>0</v>
      </c>
      <c r="AB1585">
        <v>0</v>
      </c>
      <c r="AC1585">
        <v>0</v>
      </c>
      <c r="AD1585">
        <v>0</v>
      </c>
      <c r="AE1585">
        <v>0</v>
      </c>
    </row>
    <row r="1586" spans="1:31" x14ac:dyDescent="0.3">
      <c r="A1586" t="s">
        <v>315</v>
      </c>
      <c r="B1586" t="s">
        <v>2952</v>
      </c>
      <c r="C1586" t="s">
        <v>262</v>
      </c>
      <c r="D1586" t="s">
        <v>2953</v>
      </c>
      <c r="E1586" t="s">
        <v>12485</v>
      </c>
      <c r="F1586" t="s">
        <v>2954</v>
      </c>
      <c r="G1586" t="s">
        <v>451</v>
      </c>
      <c r="H1586" t="s">
        <v>734</v>
      </c>
      <c r="I1586" t="s">
        <v>313</v>
      </c>
      <c r="J1586" t="s">
        <v>266</v>
      </c>
      <c r="K1586" t="s">
        <v>2955</v>
      </c>
      <c r="L1586" t="s">
        <v>2956</v>
      </c>
      <c r="M1586" t="s">
        <v>314</v>
      </c>
      <c r="N1586" t="s">
        <v>315</v>
      </c>
      <c r="O1586">
        <v>1</v>
      </c>
      <c r="P1586" t="s">
        <v>266</v>
      </c>
      <c r="Q1586">
        <v>0.32</v>
      </c>
      <c r="S1586">
        <v>3</v>
      </c>
      <c r="T1586" s="108">
        <v>0.96</v>
      </c>
      <c r="U1586">
        <v>1</v>
      </c>
      <c r="V1586" t="s">
        <v>270</v>
      </c>
      <c r="W1586" t="s">
        <v>167</v>
      </c>
      <c r="X1586">
        <v>1</v>
      </c>
      <c r="Y1586">
        <v>1</v>
      </c>
      <c r="Z1586">
        <v>0</v>
      </c>
      <c r="AA1586">
        <v>1</v>
      </c>
      <c r="AB1586">
        <v>0</v>
      </c>
      <c r="AC1586">
        <v>1</v>
      </c>
      <c r="AD1586">
        <v>0</v>
      </c>
      <c r="AE1586">
        <v>0</v>
      </c>
    </row>
    <row r="1587" spans="1:31" x14ac:dyDescent="0.3">
      <c r="A1587" t="s">
        <v>315</v>
      </c>
      <c r="B1587" t="s">
        <v>2952</v>
      </c>
      <c r="C1587" t="s">
        <v>262</v>
      </c>
      <c r="D1587" t="s">
        <v>2953</v>
      </c>
      <c r="E1587" t="s">
        <v>12485</v>
      </c>
      <c r="F1587" t="s">
        <v>2954</v>
      </c>
      <c r="G1587" t="s">
        <v>451</v>
      </c>
      <c r="H1587" t="s">
        <v>734</v>
      </c>
      <c r="I1587" t="s">
        <v>313</v>
      </c>
      <c r="J1587" t="s">
        <v>266</v>
      </c>
      <c r="K1587" t="s">
        <v>2955</v>
      </c>
      <c r="L1587" t="s">
        <v>2956</v>
      </c>
      <c r="M1587" t="s">
        <v>316</v>
      </c>
      <c r="N1587" t="s">
        <v>315</v>
      </c>
      <c r="O1587">
        <v>2</v>
      </c>
      <c r="P1587" t="s">
        <v>288</v>
      </c>
      <c r="Q1587">
        <v>0.48</v>
      </c>
      <c r="S1587">
        <v>1</v>
      </c>
      <c r="T1587" s="108">
        <v>0.48</v>
      </c>
      <c r="U1587">
        <v>1</v>
      </c>
      <c r="V1587" t="s">
        <v>270</v>
      </c>
      <c r="W1587" t="s">
        <v>167</v>
      </c>
      <c r="X1587">
        <v>1</v>
      </c>
      <c r="Y1587">
        <v>0</v>
      </c>
      <c r="Z1587">
        <v>0</v>
      </c>
      <c r="AA1587">
        <v>0</v>
      </c>
      <c r="AB1587">
        <v>1</v>
      </c>
      <c r="AC1587">
        <v>0</v>
      </c>
      <c r="AD1587">
        <v>0</v>
      </c>
      <c r="AE1587">
        <v>0</v>
      </c>
    </row>
    <row r="1588" spans="1:31" x14ac:dyDescent="0.3">
      <c r="A1588" t="s">
        <v>315</v>
      </c>
      <c r="B1588" t="s">
        <v>16417</v>
      </c>
      <c r="C1588" t="s">
        <v>274</v>
      </c>
      <c r="D1588" t="s">
        <v>16418</v>
      </c>
      <c r="E1588" t="s">
        <v>16419</v>
      </c>
      <c r="F1588" t="s">
        <v>509</v>
      </c>
      <c r="G1588" t="s">
        <v>451</v>
      </c>
      <c r="H1588" t="s">
        <v>734</v>
      </c>
      <c r="I1588" t="s">
        <v>313</v>
      </c>
      <c r="J1588" t="s">
        <v>266</v>
      </c>
      <c r="K1588" t="s">
        <v>9910</v>
      </c>
      <c r="L1588" t="s">
        <v>16420</v>
      </c>
      <c r="M1588" t="s">
        <v>314</v>
      </c>
      <c r="N1588" t="s">
        <v>315</v>
      </c>
      <c r="O1588">
        <v>1</v>
      </c>
      <c r="P1588" t="s">
        <v>266</v>
      </c>
      <c r="Q1588">
        <v>0.17</v>
      </c>
      <c r="S1588">
        <v>1</v>
      </c>
      <c r="T1588" s="108">
        <v>0.17</v>
      </c>
      <c r="U1588">
        <v>1</v>
      </c>
      <c r="V1588" t="s">
        <v>270</v>
      </c>
      <c r="W1588" t="s">
        <v>167</v>
      </c>
      <c r="X1588">
        <v>1</v>
      </c>
      <c r="Y1588">
        <v>1</v>
      </c>
      <c r="Z1588">
        <v>0</v>
      </c>
      <c r="AA1588">
        <v>0</v>
      </c>
      <c r="AB1588">
        <v>0</v>
      </c>
      <c r="AC1588">
        <v>0</v>
      </c>
      <c r="AD1588">
        <v>0</v>
      </c>
      <c r="AE1588">
        <v>0</v>
      </c>
    </row>
    <row r="1589" spans="1:31" x14ac:dyDescent="0.3">
      <c r="A1589" t="s">
        <v>315</v>
      </c>
      <c r="B1589" t="s">
        <v>16417</v>
      </c>
      <c r="C1589" t="s">
        <v>274</v>
      </c>
      <c r="D1589" t="s">
        <v>16418</v>
      </c>
      <c r="E1589" t="s">
        <v>16419</v>
      </c>
      <c r="F1589" t="s">
        <v>509</v>
      </c>
      <c r="G1589" t="s">
        <v>451</v>
      </c>
      <c r="H1589" t="s">
        <v>734</v>
      </c>
      <c r="I1589" t="s">
        <v>313</v>
      </c>
      <c r="J1589" t="s">
        <v>266</v>
      </c>
      <c r="K1589" t="s">
        <v>9910</v>
      </c>
      <c r="L1589" t="s">
        <v>16420</v>
      </c>
      <c r="M1589" t="s">
        <v>316</v>
      </c>
      <c r="N1589" t="s">
        <v>315</v>
      </c>
      <c r="O1589">
        <v>2</v>
      </c>
      <c r="P1589" t="s">
        <v>288</v>
      </c>
      <c r="Q1589">
        <v>0.32</v>
      </c>
      <c r="S1589">
        <v>1</v>
      </c>
      <c r="T1589" s="108">
        <v>0.32</v>
      </c>
      <c r="U1589">
        <v>1</v>
      </c>
      <c r="V1589" t="s">
        <v>270</v>
      </c>
      <c r="W1589" t="s">
        <v>167</v>
      </c>
      <c r="X1589">
        <v>1</v>
      </c>
      <c r="Y1589">
        <v>0</v>
      </c>
      <c r="Z1589">
        <v>0</v>
      </c>
      <c r="AA1589">
        <v>0</v>
      </c>
      <c r="AB1589">
        <v>1</v>
      </c>
      <c r="AC1589">
        <v>0</v>
      </c>
      <c r="AD1589">
        <v>0</v>
      </c>
      <c r="AE1589">
        <v>0</v>
      </c>
    </row>
    <row r="1590" spans="1:31" x14ac:dyDescent="0.3">
      <c r="A1590" t="s">
        <v>315</v>
      </c>
      <c r="B1590" t="s">
        <v>16417</v>
      </c>
      <c r="C1590" t="s">
        <v>274</v>
      </c>
      <c r="D1590" t="s">
        <v>16418</v>
      </c>
      <c r="E1590" t="s">
        <v>16419</v>
      </c>
      <c r="F1590" t="s">
        <v>509</v>
      </c>
      <c r="G1590" t="s">
        <v>451</v>
      </c>
      <c r="H1590" t="s">
        <v>734</v>
      </c>
      <c r="I1590" t="s">
        <v>313</v>
      </c>
      <c r="J1590" t="s">
        <v>266</v>
      </c>
      <c r="K1590" t="s">
        <v>9910</v>
      </c>
      <c r="L1590" t="s">
        <v>16420</v>
      </c>
      <c r="M1590" t="s">
        <v>316</v>
      </c>
      <c r="N1590" t="s">
        <v>315</v>
      </c>
      <c r="O1590">
        <v>20</v>
      </c>
      <c r="P1590" t="s">
        <v>425</v>
      </c>
      <c r="Q1590">
        <v>0.32</v>
      </c>
      <c r="S1590">
        <v>1</v>
      </c>
      <c r="T1590" s="108">
        <v>0.32</v>
      </c>
      <c r="U1590">
        <v>1</v>
      </c>
      <c r="V1590" t="s">
        <v>270</v>
      </c>
      <c r="W1590" t="s">
        <v>167</v>
      </c>
      <c r="X1590">
        <v>1</v>
      </c>
      <c r="Y1590">
        <v>0</v>
      </c>
      <c r="Z1590">
        <v>1</v>
      </c>
      <c r="AA1590">
        <v>0</v>
      </c>
      <c r="AB1590">
        <v>0</v>
      </c>
      <c r="AC1590">
        <v>0</v>
      </c>
      <c r="AD1590">
        <v>0</v>
      </c>
      <c r="AE1590">
        <v>0</v>
      </c>
    </row>
    <row r="1591" spans="1:31" x14ac:dyDescent="0.3">
      <c r="A1591" t="s">
        <v>315</v>
      </c>
      <c r="B1591" t="s">
        <v>15765</v>
      </c>
      <c r="C1591" t="s">
        <v>274</v>
      </c>
      <c r="D1591" t="s">
        <v>15766</v>
      </c>
      <c r="E1591" t="s">
        <v>16421</v>
      </c>
      <c r="F1591" t="s">
        <v>15767</v>
      </c>
      <c r="G1591" t="s">
        <v>451</v>
      </c>
      <c r="H1591" t="s">
        <v>16422</v>
      </c>
      <c r="I1591" t="s">
        <v>313</v>
      </c>
      <c r="J1591" t="s">
        <v>266</v>
      </c>
      <c r="K1591" t="s">
        <v>15768</v>
      </c>
      <c r="L1591" t="s">
        <v>17458</v>
      </c>
      <c r="M1591" t="s">
        <v>314</v>
      </c>
      <c r="N1591" t="s">
        <v>315</v>
      </c>
      <c r="O1591">
        <v>1</v>
      </c>
      <c r="P1591" t="s">
        <v>266</v>
      </c>
      <c r="Q1591">
        <v>0.32</v>
      </c>
      <c r="S1591">
        <v>1</v>
      </c>
      <c r="T1591" s="108">
        <v>0.32</v>
      </c>
      <c r="U1591">
        <v>1</v>
      </c>
      <c r="V1591" t="s">
        <v>270</v>
      </c>
      <c r="W1591" t="s">
        <v>167</v>
      </c>
      <c r="X1591">
        <v>1</v>
      </c>
      <c r="Y1591">
        <v>0</v>
      </c>
      <c r="Z1591">
        <v>0</v>
      </c>
      <c r="AA1591">
        <v>0</v>
      </c>
      <c r="AB1591">
        <v>1</v>
      </c>
      <c r="AC1591">
        <v>0</v>
      </c>
      <c r="AD1591">
        <v>0</v>
      </c>
      <c r="AE1591">
        <v>0</v>
      </c>
    </row>
    <row r="1592" spans="1:31" x14ac:dyDescent="0.3">
      <c r="A1592" t="s">
        <v>315</v>
      </c>
      <c r="B1592" t="s">
        <v>15765</v>
      </c>
      <c r="C1592" t="s">
        <v>274</v>
      </c>
      <c r="D1592" t="s">
        <v>15766</v>
      </c>
      <c r="E1592" t="s">
        <v>16421</v>
      </c>
      <c r="F1592" t="s">
        <v>15767</v>
      </c>
      <c r="G1592" t="s">
        <v>451</v>
      </c>
      <c r="H1592" t="s">
        <v>16422</v>
      </c>
      <c r="I1592" t="s">
        <v>313</v>
      </c>
      <c r="J1592" t="s">
        <v>266</v>
      </c>
      <c r="K1592" t="s">
        <v>15768</v>
      </c>
      <c r="L1592" t="s">
        <v>17458</v>
      </c>
      <c r="M1592" t="s">
        <v>316</v>
      </c>
      <c r="N1592" t="s">
        <v>315</v>
      </c>
      <c r="O1592">
        <v>2</v>
      </c>
      <c r="P1592" t="s">
        <v>288</v>
      </c>
      <c r="Q1592">
        <v>0.17</v>
      </c>
      <c r="S1592">
        <v>1</v>
      </c>
      <c r="T1592" s="108">
        <v>0.17</v>
      </c>
      <c r="U1592">
        <v>1</v>
      </c>
      <c r="V1592" t="s">
        <v>270</v>
      </c>
      <c r="W1592" t="s">
        <v>167</v>
      </c>
      <c r="X1592">
        <v>1</v>
      </c>
      <c r="Y1592">
        <v>0</v>
      </c>
      <c r="Z1592">
        <v>0</v>
      </c>
      <c r="AA1592">
        <v>0</v>
      </c>
      <c r="AB1592">
        <v>1</v>
      </c>
      <c r="AC1592">
        <v>0</v>
      </c>
      <c r="AD1592">
        <v>0</v>
      </c>
      <c r="AE1592">
        <v>0</v>
      </c>
    </row>
    <row r="1593" spans="1:31" x14ac:dyDescent="0.3">
      <c r="A1593" t="s">
        <v>315</v>
      </c>
      <c r="B1593" t="s">
        <v>15765</v>
      </c>
      <c r="C1593" t="s">
        <v>274</v>
      </c>
      <c r="D1593" t="s">
        <v>15766</v>
      </c>
      <c r="E1593" t="s">
        <v>16421</v>
      </c>
      <c r="F1593" t="s">
        <v>15767</v>
      </c>
      <c r="G1593" t="s">
        <v>451</v>
      </c>
      <c r="H1593" t="s">
        <v>16422</v>
      </c>
      <c r="I1593" t="s">
        <v>313</v>
      </c>
      <c r="J1593" t="s">
        <v>266</v>
      </c>
      <c r="K1593" t="s">
        <v>15768</v>
      </c>
      <c r="L1593" t="s">
        <v>17458</v>
      </c>
      <c r="M1593" t="s">
        <v>316</v>
      </c>
      <c r="N1593" t="s">
        <v>315</v>
      </c>
      <c r="O1593">
        <v>20</v>
      </c>
      <c r="P1593" t="s">
        <v>425</v>
      </c>
      <c r="Q1593">
        <v>0.32</v>
      </c>
      <c r="S1593">
        <v>1</v>
      </c>
      <c r="T1593" s="108">
        <v>0.32</v>
      </c>
      <c r="U1593">
        <v>1</v>
      </c>
      <c r="V1593" t="s">
        <v>270</v>
      </c>
      <c r="W1593" t="s">
        <v>167</v>
      </c>
      <c r="X1593">
        <v>1</v>
      </c>
      <c r="Y1593">
        <v>0</v>
      </c>
      <c r="Z1593">
        <v>0</v>
      </c>
      <c r="AA1593">
        <v>0</v>
      </c>
      <c r="AB1593">
        <v>1</v>
      </c>
      <c r="AC1593">
        <v>0</v>
      </c>
      <c r="AD1593">
        <v>0</v>
      </c>
      <c r="AE1593">
        <v>0</v>
      </c>
    </row>
    <row r="1594" spans="1:31" x14ac:dyDescent="0.3">
      <c r="A1594" t="s">
        <v>315</v>
      </c>
      <c r="B1594" t="s">
        <v>3081</v>
      </c>
      <c r="C1594" t="s">
        <v>274</v>
      </c>
      <c r="D1594" t="s">
        <v>3084</v>
      </c>
      <c r="E1594" t="s">
        <v>12492</v>
      </c>
      <c r="F1594" t="s">
        <v>345</v>
      </c>
      <c r="G1594" t="s">
        <v>451</v>
      </c>
      <c r="H1594" t="s">
        <v>1464</v>
      </c>
      <c r="I1594" t="s">
        <v>313</v>
      </c>
      <c r="J1594" t="s">
        <v>266</v>
      </c>
      <c r="K1594" t="s">
        <v>3083</v>
      </c>
      <c r="L1594" t="s">
        <v>17460</v>
      </c>
      <c r="M1594" t="s">
        <v>316</v>
      </c>
      <c r="N1594" t="s">
        <v>315</v>
      </c>
      <c r="O1594">
        <v>20</v>
      </c>
      <c r="P1594" t="s">
        <v>425</v>
      </c>
      <c r="Q1594">
        <v>0.17</v>
      </c>
      <c r="S1594">
        <v>1</v>
      </c>
      <c r="T1594" s="108">
        <v>0.17</v>
      </c>
      <c r="U1594">
        <v>1</v>
      </c>
      <c r="V1594" t="s">
        <v>270</v>
      </c>
      <c r="W1594" t="s">
        <v>167</v>
      </c>
      <c r="X1594">
        <v>1</v>
      </c>
      <c r="Y1594">
        <v>0</v>
      </c>
      <c r="Z1594">
        <v>1</v>
      </c>
      <c r="AA1594">
        <v>0</v>
      </c>
      <c r="AB1594">
        <v>0</v>
      </c>
      <c r="AC1594">
        <v>0</v>
      </c>
      <c r="AD1594">
        <v>0</v>
      </c>
      <c r="AE1594">
        <v>0</v>
      </c>
    </row>
    <row r="1595" spans="1:31" x14ac:dyDescent="0.3">
      <c r="A1595" t="s">
        <v>315</v>
      </c>
      <c r="B1595" t="s">
        <v>3081</v>
      </c>
      <c r="C1595" t="s">
        <v>262</v>
      </c>
      <c r="D1595" t="s">
        <v>3082</v>
      </c>
      <c r="E1595" t="s">
        <v>12492</v>
      </c>
      <c r="F1595" t="s">
        <v>345</v>
      </c>
      <c r="G1595" t="s">
        <v>451</v>
      </c>
      <c r="H1595" t="s">
        <v>1464</v>
      </c>
      <c r="I1595" t="s">
        <v>313</v>
      </c>
      <c r="J1595" t="s">
        <v>266</v>
      </c>
      <c r="K1595" t="s">
        <v>3083</v>
      </c>
      <c r="L1595" t="s">
        <v>17709</v>
      </c>
      <c r="M1595" t="s">
        <v>314</v>
      </c>
      <c r="N1595" t="s">
        <v>315</v>
      </c>
      <c r="O1595">
        <v>1</v>
      </c>
      <c r="P1595" t="s">
        <v>282</v>
      </c>
      <c r="Q1595">
        <v>1</v>
      </c>
      <c r="S1595">
        <v>1</v>
      </c>
      <c r="T1595" s="108">
        <v>1</v>
      </c>
      <c r="U1595">
        <v>1</v>
      </c>
      <c r="V1595" t="s">
        <v>270</v>
      </c>
      <c r="W1595" t="s">
        <v>167</v>
      </c>
      <c r="X1595">
        <v>1</v>
      </c>
      <c r="Y1595">
        <v>0</v>
      </c>
      <c r="Z1595">
        <v>0</v>
      </c>
      <c r="AA1595">
        <v>0</v>
      </c>
      <c r="AB1595">
        <v>1</v>
      </c>
      <c r="AC1595">
        <v>0</v>
      </c>
      <c r="AD1595">
        <v>0</v>
      </c>
      <c r="AE1595">
        <v>0</v>
      </c>
    </row>
    <row r="1596" spans="1:31" x14ac:dyDescent="0.3">
      <c r="A1596" t="s">
        <v>315</v>
      </c>
      <c r="B1596" t="s">
        <v>3081</v>
      </c>
      <c r="C1596" t="s">
        <v>262</v>
      </c>
      <c r="D1596" t="s">
        <v>3082</v>
      </c>
      <c r="E1596" t="s">
        <v>12492</v>
      </c>
      <c r="F1596" t="s">
        <v>345</v>
      </c>
      <c r="G1596" t="s">
        <v>451</v>
      </c>
      <c r="H1596" t="s">
        <v>1464</v>
      </c>
      <c r="I1596" t="s">
        <v>313</v>
      </c>
      <c r="J1596" t="s">
        <v>266</v>
      </c>
      <c r="K1596" t="s">
        <v>3083</v>
      </c>
      <c r="L1596" t="s">
        <v>17709</v>
      </c>
      <c r="M1596" t="s">
        <v>316</v>
      </c>
      <c r="N1596" t="s">
        <v>315</v>
      </c>
      <c r="O1596">
        <v>2</v>
      </c>
      <c r="P1596" t="s">
        <v>272</v>
      </c>
      <c r="Q1596">
        <v>2</v>
      </c>
      <c r="S1596">
        <v>3</v>
      </c>
      <c r="T1596" s="108">
        <v>6</v>
      </c>
      <c r="U1596">
        <v>1</v>
      </c>
      <c r="V1596" t="s">
        <v>270</v>
      </c>
      <c r="W1596" t="s">
        <v>167</v>
      </c>
      <c r="X1596">
        <v>1</v>
      </c>
      <c r="Y1596">
        <v>1</v>
      </c>
      <c r="Z1596">
        <v>0</v>
      </c>
      <c r="AA1596">
        <v>1</v>
      </c>
      <c r="AB1596">
        <v>0</v>
      </c>
      <c r="AC1596">
        <v>1</v>
      </c>
      <c r="AD1596">
        <v>0</v>
      </c>
      <c r="AE1596">
        <v>0</v>
      </c>
    </row>
    <row r="1597" spans="1:31" x14ac:dyDescent="0.3">
      <c r="A1597" t="s">
        <v>315</v>
      </c>
      <c r="B1597" t="s">
        <v>3061</v>
      </c>
      <c r="C1597" t="s">
        <v>274</v>
      </c>
      <c r="D1597" t="s">
        <v>3062</v>
      </c>
      <c r="E1597" t="s">
        <v>12429</v>
      </c>
      <c r="F1597" t="s">
        <v>3063</v>
      </c>
      <c r="G1597" t="s">
        <v>451</v>
      </c>
      <c r="H1597" t="s">
        <v>1464</v>
      </c>
      <c r="I1597" t="s">
        <v>313</v>
      </c>
      <c r="J1597" t="s">
        <v>266</v>
      </c>
      <c r="K1597" t="s">
        <v>3064</v>
      </c>
      <c r="L1597" t="s">
        <v>3065</v>
      </c>
      <c r="M1597" t="s">
        <v>314</v>
      </c>
      <c r="N1597" t="s">
        <v>315</v>
      </c>
      <c r="O1597">
        <v>1</v>
      </c>
      <c r="P1597" t="s">
        <v>266</v>
      </c>
      <c r="Q1597">
        <v>0.32</v>
      </c>
      <c r="S1597">
        <v>1</v>
      </c>
      <c r="T1597" s="108">
        <v>0.32</v>
      </c>
      <c r="U1597">
        <v>1</v>
      </c>
      <c r="V1597" t="s">
        <v>270</v>
      </c>
      <c r="W1597" t="s">
        <v>167</v>
      </c>
      <c r="X1597">
        <v>1</v>
      </c>
      <c r="Y1597">
        <v>0</v>
      </c>
      <c r="Z1597">
        <v>1</v>
      </c>
      <c r="AA1597">
        <v>0</v>
      </c>
      <c r="AB1597">
        <v>0</v>
      </c>
      <c r="AC1597">
        <v>0</v>
      </c>
      <c r="AD1597">
        <v>0</v>
      </c>
      <c r="AE1597">
        <v>0</v>
      </c>
    </row>
    <row r="1598" spans="1:31" x14ac:dyDescent="0.3">
      <c r="A1598" t="s">
        <v>315</v>
      </c>
      <c r="B1598" t="s">
        <v>3061</v>
      </c>
      <c r="C1598" t="s">
        <v>274</v>
      </c>
      <c r="D1598" t="s">
        <v>3062</v>
      </c>
      <c r="E1598" t="s">
        <v>12429</v>
      </c>
      <c r="F1598" t="s">
        <v>3063</v>
      </c>
      <c r="G1598" t="s">
        <v>451</v>
      </c>
      <c r="H1598" t="s">
        <v>1464</v>
      </c>
      <c r="I1598" t="s">
        <v>313</v>
      </c>
      <c r="J1598" t="s">
        <v>266</v>
      </c>
      <c r="K1598" t="s">
        <v>3064</v>
      </c>
      <c r="L1598" t="s">
        <v>3065</v>
      </c>
      <c r="M1598" t="s">
        <v>316</v>
      </c>
      <c r="N1598" t="s">
        <v>315</v>
      </c>
      <c r="O1598">
        <v>2</v>
      </c>
      <c r="P1598" t="s">
        <v>288</v>
      </c>
      <c r="Q1598">
        <v>0.48</v>
      </c>
      <c r="S1598">
        <v>1</v>
      </c>
      <c r="T1598" s="108">
        <v>0.48</v>
      </c>
      <c r="U1598">
        <v>1</v>
      </c>
      <c r="V1598" t="s">
        <v>270</v>
      </c>
      <c r="W1598" t="s">
        <v>167</v>
      </c>
      <c r="X1598">
        <v>1</v>
      </c>
      <c r="Y1598">
        <v>0</v>
      </c>
      <c r="Z1598">
        <v>0</v>
      </c>
      <c r="AA1598">
        <v>0</v>
      </c>
      <c r="AB1598">
        <v>1</v>
      </c>
      <c r="AC1598">
        <v>0</v>
      </c>
      <c r="AD1598">
        <v>0</v>
      </c>
      <c r="AE1598">
        <v>0</v>
      </c>
    </row>
    <row r="1599" spans="1:31" x14ac:dyDescent="0.3">
      <c r="A1599" t="s">
        <v>315</v>
      </c>
      <c r="B1599" t="s">
        <v>3071</v>
      </c>
      <c r="C1599" t="s">
        <v>274</v>
      </c>
      <c r="D1599" t="s">
        <v>3072</v>
      </c>
      <c r="E1599" t="s">
        <v>12456</v>
      </c>
      <c r="F1599" t="s">
        <v>3073</v>
      </c>
      <c r="G1599" t="s">
        <v>451</v>
      </c>
      <c r="H1599" t="s">
        <v>1464</v>
      </c>
      <c r="I1599" t="s">
        <v>313</v>
      </c>
      <c r="J1599" t="s">
        <v>266</v>
      </c>
      <c r="K1599" t="s">
        <v>3074</v>
      </c>
      <c r="L1599" t="s">
        <v>3075</v>
      </c>
      <c r="M1599" t="s">
        <v>316</v>
      </c>
      <c r="N1599" t="s">
        <v>315</v>
      </c>
      <c r="O1599">
        <v>20</v>
      </c>
      <c r="P1599" t="s">
        <v>425</v>
      </c>
      <c r="Q1599">
        <v>0.32</v>
      </c>
      <c r="S1599">
        <v>6</v>
      </c>
      <c r="T1599" s="108">
        <v>1.92</v>
      </c>
      <c r="U1599">
        <v>1</v>
      </c>
      <c r="V1599" t="s">
        <v>270</v>
      </c>
      <c r="W1599" t="s">
        <v>167</v>
      </c>
      <c r="X1599">
        <v>3</v>
      </c>
      <c r="Y1599">
        <v>3</v>
      </c>
      <c r="Z1599">
        <v>0</v>
      </c>
      <c r="AA1599">
        <v>0</v>
      </c>
      <c r="AB1599">
        <v>0</v>
      </c>
      <c r="AC1599">
        <v>3</v>
      </c>
      <c r="AD1599">
        <v>0</v>
      </c>
      <c r="AE1599">
        <v>0</v>
      </c>
    </row>
    <row r="1600" spans="1:31" x14ac:dyDescent="0.3">
      <c r="A1600" t="s">
        <v>315</v>
      </c>
      <c r="B1600" t="s">
        <v>3071</v>
      </c>
      <c r="C1600" t="s">
        <v>274</v>
      </c>
      <c r="D1600" t="s">
        <v>3072</v>
      </c>
      <c r="E1600" t="s">
        <v>12456</v>
      </c>
      <c r="F1600" t="s">
        <v>3073</v>
      </c>
      <c r="G1600" t="s">
        <v>451</v>
      </c>
      <c r="H1600" t="s">
        <v>1464</v>
      </c>
      <c r="I1600" t="s">
        <v>313</v>
      </c>
      <c r="J1600" t="s">
        <v>266</v>
      </c>
      <c r="K1600" t="s">
        <v>3074</v>
      </c>
      <c r="L1600" t="s">
        <v>3075</v>
      </c>
      <c r="M1600" t="s">
        <v>316</v>
      </c>
      <c r="N1600" t="s">
        <v>315</v>
      </c>
      <c r="O1600">
        <v>2</v>
      </c>
      <c r="P1600" t="s">
        <v>272</v>
      </c>
      <c r="Q1600">
        <v>2</v>
      </c>
      <c r="S1600">
        <v>3</v>
      </c>
      <c r="T1600" s="108">
        <v>6</v>
      </c>
      <c r="U1600">
        <v>1</v>
      </c>
      <c r="V1600" t="s">
        <v>270</v>
      </c>
      <c r="W1600" t="s">
        <v>167</v>
      </c>
      <c r="X1600">
        <v>1</v>
      </c>
      <c r="Y1600">
        <v>1</v>
      </c>
      <c r="Z1600">
        <v>0</v>
      </c>
      <c r="AA1600">
        <v>1</v>
      </c>
      <c r="AB1600">
        <v>0</v>
      </c>
      <c r="AC1600">
        <v>1</v>
      </c>
      <c r="AD1600">
        <v>0</v>
      </c>
      <c r="AE1600">
        <v>0</v>
      </c>
    </row>
    <row r="1601" spans="1:31" x14ac:dyDescent="0.3">
      <c r="A1601" t="s">
        <v>315</v>
      </c>
      <c r="B1601" t="s">
        <v>3071</v>
      </c>
      <c r="C1601" t="s">
        <v>262</v>
      </c>
      <c r="D1601" t="s">
        <v>3072</v>
      </c>
      <c r="E1601" t="s">
        <v>12456</v>
      </c>
      <c r="F1601" t="s">
        <v>3073</v>
      </c>
      <c r="G1601" t="s">
        <v>451</v>
      </c>
      <c r="H1601" t="s">
        <v>1464</v>
      </c>
      <c r="I1601" t="s">
        <v>313</v>
      </c>
      <c r="J1601" t="s">
        <v>266</v>
      </c>
      <c r="K1601" t="s">
        <v>3074</v>
      </c>
      <c r="L1601" t="s">
        <v>3075</v>
      </c>
      <c r="M1601" t="s">
        <v>314</v>
      </c>
      <c r="N1601" t="s">
        <v>315</v>
      </c>
      <c r="O1601">
        <v>1</v>
      </c>
      <c r="P1601" t="s">
        <v>282</v>
      </c>
      <c r="Q1601">
        <v>1</v>
      </c>
      <c r="S1601">
        <v>4</v>
      </c>
      <c r="T1601" s="108">
        <v>4</v>
      </c>
      <c r="U1601">
        <v>1</v>
      </c>
      <c r="V1601" t="s">
        <v>270</v>
      </c>
      <c r="W1601" t="s">
        <v>167</v>
      </c>
      <c r="X1601">
        <v>1</v>
      </c>
      <c r="Y1601">
        <v>1</v>
      </c>
      <c r="Z1601">
        <v>0</v>
      </c>
      <c r="AA1601">
        <v>1</v>
      </c>
      <c r="AB1601">
        <v>0</v>
      </c>
      <c r="AC1601">
        <v>1</v>
      </c>
      <c r="AD1601">
        <v>1</v>
      </c>
      <c r="AE1601">
        <v>0</v>
      </c>
    </row>
    <row r="1602" spans="1:31" x14ac:dyDescent="0.3">
      <c r="A1602" t="s">
        <v>315</v>
      </c>
      <c r="B1602" t="s">
        <v>3078</v>
      </c>
      <c r="C1602" t="s">
        <v>274</v>
      </c>
      <c r="D1602" t="s">
        <v>17710</v>
      </c>
      <c r="E1602" t="s">
        <v>12464</v>
      </c>
      <c r="F1602" t="s">
        <v>3079</v>
      </c>
      <c r="G1602" t="s">
        <v>451</v>
      </c>
      <c r="H1602" t="s">
        <v>1464</v>
      </c>
      <c r="I1602" t="s">
        <v>313</v>
      </c>
      <c r="J1602" t="s">
        <v>266</v>
      </c>
      <c r="K1602" t="s">
        <v>3080</v>
      </c>
      <c r="L1602" t="s">
        <v>17459</v>
      </c>
      <c r="M1602" t="s">
        <v>316</v>
      </c>
      <c r="N1602" t="s">
        <v>315</v>
      </c>
      <c r="O1602">
        <v>2</v>
      </c>
      <c r="P1602" t="s">
        <v>272</v>
      </c>
      <c r="Q1602">
        <v>2</v>
      </c>
      <c r="S1602">
        <v>2</v>
      </c>
      <c r="T1602" s="108">
        <v>4</v>
      </c>
      <c r="U1602">
        <v>1</v>
      </c>
      <c r="V1602" t="s">
        <v>270</v>
      </c>
      <c r="W1602" t="s">
        <v>167</v>
      </c>
      <c r="X1602">
        <v>1</v>
      </c>
      <c r="Y1602">
        <v>1</v>
      </c>
      <c r="Z1602">
        <v>0</v>
      </c>
      <c r="AA1602">
        <v>0</v>
      </c>
      <c r="AB1602">
        <v>1</v>
      </c>
      <c r="AC1602">
        <v>0</v>
      </c>
      <c r="AD1602">
        <v>0</v>
      </c>
      <c r="AE1602">
        <v>0</v>
      </c>
    </row>
    <row r="1603" spans="1:31" x14ac:dyDescent="0.3">
      <c r="A1603" t="s">
        <v>315</v>
      </c>
      <c r="B1603" t="s">
        <v>3078</v>
      </c>
      <c r="C1603" t="s">
        <v>274</v>
      </c>
      <c r="D1603" t="s">
        <v>17710</v>
      </c>
      <c r="E1603" t="s">
        <v>12464</v>
      </c>
      <c r="F1603" t="s">
        <v>3079</v>
      </c>
      <c r="G1603" t="s">
        <v>451</v>
      </c>
      <c r="H1603" t="s">
        <v>1464</v>
      </c>
      <c r="I1603" t="s">
        <v>313</v>
      </c>
      <c r="J1603" t="s">
        <v>266</v>
      </c>
      <c r="K1603" t="s">
        <v>3080</v>
      </c>
      <c r="L1603" t="s">
        <v>17459</v>
      </c>
      <c r="M1603" t="s">
        <v>314</v>
      </c>
      <c r="N1603" t="s">
        <v>315</v>
      </c>
      <c r="O1603">
        <v>1</v>
      </c>
      <c r="P1603" t="s">
        <v>266</v>
      </c>
      <c r="Q1603">
        <v>0.48</v>
      </c>
      <c r="S1603">
        <v>1</v>
      </c>
      <c r="T1603" s="108">
        <v>0.48</v>
      </c>
      <c r="U1603">
        <v>1</v>
      </c>
      <c r="V1603" t="s">
        <v>270</v>
      </c>
      <c r="W1603" t="s">
        <v>167</v>
      </c>
      <c r="X1603">
        <v>1</v>
      </c>
      <c r="Y1603">
        <v>1</v>
      </c>
      <c r="Z1603">
        <v>0</v>
      </c>
      <c r="AA1603">
        <v>0</v>
      </c>
      <c r="AB1603">
        <v>0</v>
      </c>
      <c r="AC1603">
        <v>0</v>
      </c>
      <c r="AD1603">
        <v>0</v>
      </c>
      <c r="AE1603">
        <v>0</v>
      </c>
    </row>
    <row r="1604" spans="1:31" x14ac:dyDescent="0.3">
      <c r="A1604" t="s">
        <v>315</v>
      </c>
      <c r="B1604" t="s">
        <v>3078</v>
      </c>
      <c r="C1604" t="s">
        <v>294</v>
      </c>
      <c r="D1604" t="s">
        <v>17710</v>
      </c>
      <c r="E1604" t="s">
        <v>12464</v>
      </c>
      <c r="F1604" t="s">
        <v>3079</v>
      </c>
      <c r="G1604" t="s">
        <v>451</v>
      </c>
      <c r="H1604" t="s">
        <v>1464</v>
      </c>
      <c r="I1604" t="s">
        <v>313</v>
      </c>
      <c r="J1604" t="s">
        <v>266</v>
      </c>
      <c r="K1604" t="s">
        <v>3080</v>
      </c>
      <c r="L1604" t="s">
        <v>17459</v>
      </c>
      <c r="M1604" t="s">
        <v>316</v>
      </c>
      <c r="N1604" t="s">
        <v>315</v>
      </c>
      <c r="O1604">
        <v>20</v>
      </c>
      <c r="P1604" t="s">
        <v>425</v>
      </c>
      <c r="Q1604">
        <v>0.32</v>
      </c>
      <c r="S1604">
        <v>3</v>
      </c>
      <c r="T1604" s="108">
        <v>0.96</v>
      </c>
      <c r="U1604">
        <v>1</v>
      </c>
      <c r="V1604" t="s">
        <v>270</v>
      </c>
      <c r="W1604" t="s">
        <v>167</v>
      </c>
      <c r="X1604">
        <v>1</v>
      </c>
      <c r="Y1604">
        <v>1</v>
      </c>
      <c r="Z1604">
        <v>0</v>
      </c>
      <c r="AA1604">
        <v>1</v>
      </c>
      <c r="AB1604">
        <v>0</v>
      </c>
      <c r="AC1604">
        <v>1</v>
      </c>
      <c r="AD1604">
        <v>0</v>
      </c>
      <c r="AE1604">
        <v>0</v>
      </c>
    </row>
    <row r="1605" spans="1:31" x14ac:dyDescent="0.3">
      <c r="A1605" t="s">
        <v>315</v>
      </c>
      <c r="B1605" t="s">
        <v>3055</v>
      </c>
      <c r="C1605" t="s">
        <v>262</v>
      </c>
      <c r="D1605" t="s">
        <v>3056</v>
      </c>
      <c r="E1605" t="s">
        <v>12559</v>
      </c>
      <c r="F1605" t="s">
        <v>3057</v>
      </c>
      <c r="G1605" t="s">
        <v>3058</v>
      </c>
      <c r="H1605" t="s">
        <v>1464</v>
      </c>
      <c r="I1605" t="s">
        <v>313</v>
      </c>
      <c r="J1605" t="s">
        <v>266</v>
      </c>
      <c r="K1605" t="s">
        <v>3059</v>
      </c>
      <c r="L1605" t="s">
        <v>3060</v>
      </c>
      <c r="M1605" t="s">
        <v>314</v>
      </c>
      <c r="N1605" t="s">
        <v>315</v>
      </c>
      <c r="O1605">
        <v>1</v>
      </c>
      <c r="P1605" t="s">
        <v>282</v>
      </c>
      <c r="Q1605">
        <v>1</v>
      </c>
      <c r="S1605">
        <v>2</v>
      </c>
      <c r="T1605" s="108">
        <v>2</v>
      </c>
      <c r="U1605">
        <v>1</v>
      </c>
      <c r="V1605" t="s">
        <v>270</v>
      </c>
      <c r="W1605" t="s">
        <v>167</v>
      </c>
      <c r="X1605">
        <v>1</v>
      </c>
      <c r="Y1605">
        <v>0</v>
      </c>
      <c r="Z1605">
        <v>1</v>
      </c>
      <c r="AA1605">
        <v>0</v>
      </c>
      <c r="AB1605">
        <v>0</v>
      </c>
      <c r="AC1605">
        <v>1</v>
      </c>
      <c r="AD1605">
        <v>0</v>
      </c>
      <c r="AE1605">
        <v>0</v>
      </c>
    </row>
    <row r="1606" spans="1:31" x14ac:dyDescent="0.3">
      <c r="A1606" t="s">
        <v>315</v>
      </c>
      <c r="B1606" t="s">
        <v>3055</v>
      </c>
      <c r="C1606" t="s">
        <v>262</v>
      </c>
      <c r="D1606" t="s">
        <v>3056</v>
      </c>
      <c r="E1606" t="s">
        <v>12559</v>
      </c>
      <c r="F1606" t="s">
        <v>3057</v>
      </c>
      <c r="G1606" t="s">
        <v>3058</v>
      </c>
      <c r="H1606" t="s">
        <v>1464</v>
      </c>
      <c r="I1606" t="s">
        <v>313</v>
      </c>
      <c r="J1606" t="s">
        <v>266</v>
      </c>
      <c r="K1606" t="s">
        <v>3059</v>
      </c>
      <c r="L1606" t="s">
        <v>3060</v>
      </c>
      <c r="M1606" t="s">
        <v>316</v>
      </c>
      <c r="N1606" t="s">
        <v>315</v>
      </c>
      <c r="O1606">
        <v>2</v>
      </c>
      <c r="P1606" t="s">
        <v>288</v>
      </c>
      <c r="Q1606">
        <v>0.48</v>
      </c>
      <c r="S1606">
        <v>1</v>
      </c>
      <c r="T1606" s="108">
        <v>0.48</v>
      </c>
      <c r="U1606">
        <v>1</v>
      </c>
      <c r="V1606" t="s">
        <v>270</v>
      </c>
      <c r="W1606" t="s">
        <v>167</v>
      </c>
      <c r="X1606">
        <v>1</v>
      </c>
      <c r="Y1606">
        <v>0</v>
      </c>
      <c r="Z1606">
        <v>0</v>
      </c>
      <c r="AA1606">
        <v>1</v>
      </c>
      <c r="AB1606">
        <v>0</v>
      </c>
      <c r="AC1606">
        <v>0</v>
      </c>
      <c r="AD1606">
        <v>0</v>
      </c>
      <c r="AE1606">
        <v>0</v>
      </c>
    </row>
    <row r="1607" spans="1:31" x14ac:dyDescent="0.3">
      <c r="A1607" t="s">
        <v>315</v>
      </c>
      <c r="B1607" t="s">
        <v>3066</v>
      </c>
      <c r="C1607" t="s">
        <v>274</v>
      </c>
      <c r="D1607" t="s">
        <v>3067</v>
      </c>
      <c r="E1607" t="s">
        <v>12546</v>
      </c>
      <c r="F1607" t="s">
        <v>3068</v>
      </c>
      <c r="G1607" t="s">
        <v>3069</v>
      </c>
      <c r="H1607" t="s">
        <v>1464</v>
      </c>
      <c r="I1607" t="s">
        <v>313</v>
      </c>
      <c r="J1607" t="s">
        <v>266</v>
      </c>
      <c r="K1607" t="s">
        <v>3070</v>
      </c>
      <c r="L1607" t="s">
        <v>18074</v>
      </c>
      <c r="M1607" t="s">
        <v>314</v>
      </c>
      <c r="N1607" t="s">
        <v>315</v>
      </c>
      <c r="O1607">
        <v>1</v>
      </c>
      <c r="P1607" t="s">
        <v>282</v>
      </c>
      <c r="Q1607">
        <v>1</v>
      </c>
      <c r="S1607">
        <v>1</v>
      </c>
      <c r="T1607" s="108">
        <v>1</v>
      </c>
      <c r="U1607">
        <v>1</v>
      </c>
      <c r="V1607" t="s">
        <v>270</v>
      </c>
      <c r="W1607" t="s">
        <v>167</v>
      </c>
      <c r="X1607">
        <v>1</v>
      </c>
      <c r="Y1607">
        <v>0</v>
      </c>
      <c r="Z1607">
        <v>0</v>
      </c>
      <c r="AA1607">
        <v>0</v>
      </c>
      <c r="AB1607">
        <v>1</v>
      </c>
      <c r="AC1607">
        <v>0</v>
      </c>
      <c r="AD1607">
        <v>0</v>
      </c>
      <c r="AE1607">
        <v>0</v>
      </c>
    </row>
    <row r="1608" spans="1:31" x14ac:dyDescent="0.3">
      <c r="A1608" t="s">
        <v>315</v>
      </c>
      <c r="B1608" t="s">
        <v>3066</v>
      </c>
      <c r="C1608" t="s">
        <v>294</v>
      </c>
      <c r="D1608" t="s">
        <v>3067</v>
      </c>
      <c r="E1608" t="s">
        <v>12546</v>
      </c>
      <c r="F1608" t="s">
        <v>3068</v>
      </c>
      <c r="G1608" t="s">
        <v>3069</v>
      </c>
      <c r="H1608" t="s">
        <v>1464</v>
      </c>
      <c r="I1608" t="s">
        <v>313</v>
      </c>
      <c r="J1608" t="s">
        <v>266</v>
      </c>
      <c r="K1608" t="s">
        <v>3070</v>
      </c>
      <c r="L1608" t="s">
        <v>18074</v>
      </c>
      <c r="M1608" t="s">
        <v>316</v>
      </c>
      <c r="N1608" t="s">
        <v>315</v>
      </c>
      <c r="O1608">
        <v>2</v>
      </c>
      <c r="P1608" t="s">
        <v>288</v>
      </c>
      <c r="Q1608">
        <v>0.48</v>
      </c>
      <c r="S1608">
        <v>1</v>
      </c>
      <c r="T1608" s="108">
        <v>0.48</v>
      </c>
      <c r="U1608">
        <v>1</v>
      </c>
      <c r="V1608" t="s">
        <v>270</v>
      </c>
      <c r="W1608" t="s">
        <v>167</v>
      </c>
      <c r="X1608">
        <v>1</v>
      </c>
      <c r="Y1608">
        <v>0</v>
      </c>
      <c r="Z1608">
        <v>0</v>
      </c>
      <c r="AA1608">
        <v>0</v>
      </c>
      <c r="AB1608">
        <v>1</v>
      </c>
      <c r="AC1608">
        <v>0</v>
      </c>
      <c r="AD1608">
        <v>0</v>
      </c>
      <c r="AE1608">
        <v>0</v>
      </c>
    </row>
    <row r="1609" spans="1:31" x14ac:dyDescent="0.3">
      <c r="A1609" t="s">
        <v>315</v>
      </c>
      <c r="B1609" t="s">
        <v>3066</v>
      </c>
      <c r="C1609" t="s">
        <v>294</v>
      </c>
      <c r="D1609" t="s">
        <v>3067</v>
      </c>
      <c r="E1609" t="s">
        <v>12546</v>
      </c>
      <c r="F1609" t="s">
        <v>3068</v>
      </c>
      <c r="G1609" t="s">
        <v>3069</v>
      </c>
      <c r="H1609" t="s">
        <v>1464</v>
      </c>
      <c r="I1609" t="s">
        <v>313</v>
      </c>
      <c r="J1609" t="s">
        <v>266</v>
      </c>
      <c r="K1609" t="s">
        <v>3070</v>
      </c>
      <c r="L1609" t="s">
        <v>18074</v>
      </c>
      <c r="M1609" t="s">
        <v>316</v>
      </c>
      <c r="N1609" t="s">
        <v>315</v>
      </c>
      <c r="O1609">
        <v>17</v>
      </c>
      <c r="P1609" t="s">
        <v>273</v>
      </c>
      <c r="Q1609">
        <v>0.48</v>
      </c>
      <c r="S1609">
        <v>1</v>
      </c>
      <c r="T1609" s="108">
        <v>0.48</v>
      </c>
      <c r="U1609">
        <v>1</v>
      </c>
      <c r="V1609" t="s">
        <v>270</v>
      </c>
      <c r="W1609" t="s">
        <v>167</v>
      </c>
      <c r="X1609">
        <v>1</v>
      </c>
      <c r="Y1609">
        <v>0</v>
      </c>
      <c r="Z1609">
        <v>0</v>
      </c>
      <c r="AA1609">
        <v>1</v>
      </c>
      <c r="AB1609">
        <v>0</v>
      </c>
      <c r="AC1609">
        <v>0</v>
      </c>
      <c r="AD1609">
        <v>0</v>
      </c>
      <c r="AE1609">
        <v>0</v>
      </c>
    </row>
    <row r="1610" spans="1:31" x14ac:dyDescent="0.3">
      <c r="A1610" t="s">
        <v>315</v>
      </c>
      <c r="B1610" t="s">
        <v>2992</v>
      </c>
      <c r="C1610" t="s">
        <v>262</v>
      </c>
      <c r="D1610" t="s">
        <v>2993</v>
      </c>
      <c r="E1610" t="s">
        <v>12375</v>
      </c>
      <c r="F1610" t="s">
        <v>1625</v>
      </c>
      <c r="G1610" t="s">
        <v>1012</v>
      </c>
      <c r="H1610" t="s">
        <v>1464</v>
      </c>
      <c r="I1610" t="s">
        <v>313</v>
      </c>
      <c r="J1610" t="s">
        <v>266</v>
      </c>
      <c r="K1610" t="s">
        <v>2994</v>
      </c>
      <c r="L1610" t="s">
        <v>2995</v>
      </c>
      <c r="M1610" t="s">
        <v>314</v>
      </c>
      <c r="N1610" t="s">
        <v>315</v>
      </c>
      <c r="O1610">
        <v>1</v>
      </c>
      <c r="P1610" t="s">
        <v>266</v>
      </c>
      <c r="Q1610">
        <v>0.48</v>
      </c>
      <c r="S1610">
        <v>4</v>
      </c>
      <c r="T1610" s="108">
        <v>1.92</v>
      </c>
      <c r="U1610">
        <v>1</v>
      </c>
      <c r="V1610" t="s">
        <v>270</v>
      </c>
      <c r="W1610" t="s">
        <v>167</v>
      </c>
      <c r="X1610">
        <v>4</v>
      </c>
      <c r="Y1610">
        <v>0</v>
      </c>
      <c r="Z1610">
        <v>0</v>
      </c>
      <c r="AA1610">
        <v>4</v>
      </c>
      <c r="AB1610">
        <v>0</v>
      </c>
      <c r="AC1610">
        <v>0</v>
      </c>
      <c r="AD1610">
        <v>0</v>
      </c>
      <c r="AE1610">
        <v>0</v>
      </c>
    </row>
    <row r="1611" spans="1:31" x14ac:dyDescent="0.3">
      <c r="A1611" t="s">
        <v>315</v>
      </c>
      <c r="B1611" t="s">
        <v>2992</v>
      </c>
      <c r="C1611" t="s">
        <v>262</v>
      </c>
      <c r="D1611" t="s">
        <v>2993</v>
      </c>
      <c r="E1611" t="s">
        <v>12375</v>
      </c>
      <c r="F1611" t="s">
        <v>1625</v>
      </c>
      <c r="G1611" t="s">
        <v>1012</v>
      </c>
      <c r="H1611" t="s">
        <v>1464</v>
      </c>
      <c r="I1611" t="s">
        <v>313</v>
      </c>
      <c r="J1611" t="s">
        <v>266</v>
      </c>
      <c r="K1611" t="s">
        <v>2994</v>
      </c>
      <c r="L1611" t="s">
        <v>2995</v>
      </c>
      <c r="M1611" t="s">
        <v>316</v>
      </c>
      <c r="N1611" t="s">
        <v>315</v>
      </c>
      <c r="O1611">
        <v>17</v>
      </c>
      <c r="P1611" t="s">
        <v>273</v>
      </c>
      <c r="Q1611">
        <v>0.48</v>
      </c>
      <c r="S1611">
        <v>1</v>
      </c>
      <c r="T1611" s="108">
        <v>0.48</v>
      </c>
      <c r="U1611">
        <v>1</v>
      </c>
      <c r="V1611" t="s">
        <v>270</v>
      </c>
      <c r="W1611" t="s">
        <v>167</v>
      </c>
      <c r="X1611">
        <v>1</v>
      </c>
      <c r="Y1611">
        <v>0</v>
      </c>
      <c r="Z1611">
        <v>0</v>
      </c>
      <c r="AA1611">
        <v>1</v>
      </c>
      <c r="AB1611">
        <v>0</v>
      </c>
      <c r="AC1611">
        <v>0</v>
      </c>
      <c r="AD1611">
        <v>0</v>
      </c>
      <c r="AE1611">
        <v>0</v>
      </c>
    </row>
    <row r="1612" spans="1:31" x14ac:dyDescent="0.3">
      <c r="A1612" t="s">
        <v>315</v>
      </c>
      <c r="B1612" t="s">
        <v>2992</v>
      </c>
      <c r="C1612" t="s">
        <v>262</v>
      </c>
      <c r="D1612" t="s">
        <v>2993</v>
      </c>
      <c r="E1612" t="s">
        <v>12375</v>
      </c>
      <c r="F1612" t="s">
        <v>1625</v>
      </c>
      <c r="G1612" t="s">
        <v>1012</v>
      </c>
      <c r="H1612" t="s">
        <v>1464</v>
      </c>
      <c r="I1612" t="s">
        <v>313</v>
      </c>
      <c r="J1612" t="s">
        <v>266</v>
      </c>
      <c r="K1612" t="s">
        <v>2994</v>
      </c>
      <c r="L1612" t="s">
        <v>2995</v>
      </c>
      <c r="M1612" t="s">
        <v>316</v>
      </c>
      <c r="N1612" t="s">
        <v>315</v>
      </c>
      <c r="O1612">
        <v>2</v>
      </c>
      <c r="P1612" t="s">
        <v>272</v>
      </c>
      <c r="Q1612">
        <v>1</v>
      </c>
      <c r="S1612">
        <v>1</v>
      </c>
      <c r="T1612" s="108">
        <v>1</v>
      </c>
      <c r="U1612">
        <v>1</v>
      </c>
      <c r="V1612" t="s">
        <v>270</v>
      </c>
      <c r="W1612" t="s">
        <v>167</v>
      </c>
      <c r="X1612">
        <v>1</v>
      </c>
      <c r="Y1612">
        <v>0</v>
      </c>
      <c r="Z1612">
        <v>0</v>
      </c>
      <c r="AA1612">
        <v>0</v>
      </c>
      <c r="AB1612">
        <v>1</v>
      </c>
      <c r="AC1612">
        <v>0</v>
      </c>
      <c r="AD1612">
        <v>0</v>
      </c>
      <c r="AE1612">
        <v>0</v>
      </c>
    </row>
    <row r="1613" spans="1:31" x14ac:dyDescent="0.3">
      <c r="A1613" t="s">
        <v>315</v>
      </c>
      <c r="B1613" t="s">
        <v>3120</v>
      </c>
      <c r="C1613" t="s">
        <v>274</v>
      </c>
      <c r="D1613" t="s">
        <v>3121</v>
      </c>
      <c r="E1613" t="s">
        <v>12424</v>
      </c>
      <c r="F1613" t="s">
        <v>3122</v>
      </c>
      <c r="G1613" t="s">
        <v>451</v>
      </c>
      <c r="H1613" t="s">
        <v>3089</v>
      </c>
      <c r="I1613" t="s">
        <v>313</v>
      </c>
      <c r="J1613" t="s">
        <v>266</v>
      </c>
      <c r="K1613" t="s">
        <v>3123</v>
      </c>
      <c r="L1613" t="s">
        <v>3124</v>
      </c>
      <c r="M1613" t="s">
        <v>314</v>
      </c>
      <c r="N1613" t="s">
        <v>315</v>
      </c>
      <c r="O1613">
        <v>1</v>
      </c>
      <c r="P1613" t="s">
        <v>266</v>
      </c>
      <c r="Q1613">
        <v>0.32</v>
      </c>
      <c r="S1613">
        <v>1</v>
      </c>
      <c r="T1613" s="108">
        <v>0.32</v>
      </c>
      <c r="U1613">
        <v>1</v>
      </c>
      <c r="V1613" t="s">
        <v>270</v>
      </c>
      <c r="W1613" t="s">
        <v>167</v>
      </c>
      <c r="X1613">
        <v>1</v>
      </c>
      <c r="Y1613">
        <v>0</v>
      </c>
      <c r="Z1613">
        <v>0</v>
      </c>
      <c r="AA1613">
        <v>1</v>
      </c>
      <c r="AB1613">
        <v>0</v>
      </c>
      <c r="AC1613">
        <v>0</v>
      </c>
      <c r="AD1613">
        <v>0</v>
      </c>
      <c r="AE1613">
        <v>0</v>
      </c>
    </row>
    <row r="1614" spans="1:31" x14ac:dyDescent="0.3">
      <c r="A1614" t="s">
        <v>315</v>
      </c>
      <c r="B1614" t="s">
        <v>3120</v>
      </c>
      <c r="C1614" t="s">
        <v>274</v>
      </c>
      <c r="D1614" t="s">
        <v>3121</v>
      </c>
      <c r="E1614" t="s">
        <v>12424</v>
      </c>
      <c r="F1614" t="s">
        <v>3122</v>
      </c>
      <c r="G1614" t="s">
        <v>451</v>
      </c>
      <c r="H1614" t="s">
        <v>3089</v>
      </c>
      <c r="I1614" t="s">
        <v>313</v>
      </c>
      <c r="J1614" t="s">
        <v>266</v>
      </c>
      <c r="K1614" t="s">
        <v>3123</v>
      </c>
      <c r="L1614" t="s">
        <v>3124</v>
      </c>
      <c r="M1614" t="s">
        <v>316</v>
      </c>
      <c r="N1614" t="s">
        <v>315</v>
      </c>
      <c r="O1614">
        <v>2</v>
      </c>
      <c r="P1614" t="s">
        <v>288</v>
      </c>
      <c r="Q1614">
        <v>0.32</v>
      </c>
      <c r="S1614">
        <v>1</v>
      </c>
      <c r="T1614" s="108">
        <v>0.32</v>
      </c>
      <c r="U1614">
        <v>1</v>
      </c>
      <c r="V1614" t="s">
        <v>270</v>
      </c>
      <c r="W1614" t="s">
        <v>167</v>
      </c>
      <c r="X1614">
        <v>1</v>
      </c>
      <c r="Y1614">
        <v>0</v>
      </c>
      <c r="Z1614">
        <v>0</v>
      </c>
      <c r="AA1614">
        <v>0</v>
      </c>
      <c r="AB1614">
        <v>1</v>
      </c>
      <c r="AC1614">
        <v>0</v>
      </c>
      <c r="AD1614">
        <v>0</v>
      </c>
      <c r="AE1614">
        <v>0</v>
      </c>
    </row>
    <row r="1615" spans="1:31" x14ac:dyDescent="0.3">
      <c r="A1615" t="s">
        <v>315</v>
      </c>
      <c r="B1615" t="s">
        <v>3120</v>
      </c>
      <c r="C1615" t="s">
        <v>274</v>
      </c>
      <c r="D1615" t="s">
        <v>3121</v>
      </c>
      <c r="E1615" t="s">
        <v>12424</v>
      </c>
      <c r="F1615" t="s">
        <v>3122</v>
      </c>
      <c r="G1615" t="s">
        <v>451</v>
      </c>
      <c r="H1615" t="s">
        <v>3089</v>
      </c>
      <c r="I1615" t="s">
        <v>313</v>
      </c>
      <c r="J1615" t="s">
        <v>266</v>
      </c>
      <c r="K1615" t="s">
        <v>3123</v>
      </c>
      <c r="L1615" t="s">
        <v>3124</v>
      </c>
      <c r="M1615" t="s">
        <v>316</v>
      </c>
      <c r="N1615" t="s">
        <v>315</v>
      </c>
      <c r="O1615">
        <v>17</v>
      </c>
      <c r="P1615" t="s">
        <v>273</v>
      </c>
      <c r="Q1615">
        <v>0.32</v>
      </c>
      <c r="S1615">
        <v>1</v>
      </c>
      <c r="T1615" s="108">
        <v>0.32</v>
      </c>
      <c r="U1615">
        <v>1</v>
      </c>
      <c r="V1615" t="s">
        <v>270</v>
      </c>
      <c r="W1615" t="s">
        <v>167</v>
      </c>
      <c r="X1615">
        <v>1</v>
      </c>
      <c r="Y1615">
        <v>0</v>
      </c>
      <c r="Z1615">
        <v>0</v>
      </c>
      <c r="AA1615">
        <v>1</v>
      </c>
      <c r="AB1615">
        <v>0</v>
      </c>
      <c r="AC1615">
        <v>0</v>
      </c>
      <c r="AD1615">
        <v>0</v>
      </c>
      <c r="AE1615">
        <v>0</v>
      </c>
    </row>
    <row r="1616" spans="1:31" x14ac:dyDescent="0.3">
      <c r="A1616" t="s">
        <v>315</v>
      </c>
      <c r="B1616" t="s">
        <v>3125</v>
      </c>
      <c r="C1616" t="s">
        <v>274</v>
      </c>
      <c r="D1616" t="s">
        <v>3126</v>
      </c>
      <c r="E1616" t="s">
        <v>12450</v>
      </c>
      <c r="F1616" t="s">
        <v>2945</v>
      </c>
      <c r="G1616" t="s">
        <v>451</v>
      </c>
      <c r="H1616" t="s">
        <v>3089</v>
      </c>
      <c r="I1616" t="s">
        <v>313</v>
      </c>
      <c r="J1616" t="s">
        <v>266</v>
      </c>
      <c r="K1616" t="s">
        <v>3128</v>
      </c>
      <c r="L1616" t="s">
        <v>17711</v>
      </c>
      <c r="M1616" t="s">
        <v>316</v>
      </c>
      <c r="N1616" t="s">
        <v>315</v>
      </c>
      <c r="O1616">
        <v>20</v>
      </c>
      <c r="P1616" t="s">
        <v>425</v>
      </c>
      <c r="Q1616">
        <v>0.32</v>
      </c>
      <c r="S1616">
        <v>1</v>
      </c>
      <c r="T1616" s="108">
        <v>0.32</v>
      </c>
      <c r="U1616">
        <v>1</v>
      </c>
      <c r="V1616" t="s">
        <v>270</v>
      </c>
      <c r="W1616" t="s">
        <v>167</v>
      </c>
      <c r="X1616">
        <v>1</v>
      </c>
      <c r="Y1616">
        <v>0</v>
      </c>
      <c r="Z1616">
        <v>0</v>
      </c>
      <c r="AA1616">
        <v>1</v>
      </c>
      <c r="AB1616">
        <v>0</v>
      </c>
      <c r="AC1616">
        <v>0</v>
      </c>
      <c r="AD1616">
        <v>0</v>
      </c>
      <c r="AE1616">
        <v>0</v>
      </c>
    </row>
    <row r="1617" spans="1:31" x14ac:dyDescent="0.3">
      <c r="A1617" t="s">
        <v>315</v>
      </c>
      <c r="B1617" t="s">
        <v>3100</v>
      </c>
      <c r="C1617" t="s">
        <v>274</v>
      </c>
      <c r="D1617" t="s">
        <v>3101</v>
      </c>
      <c r="E1617" t="s">
        <v>12308</v>
      </c>
      <c r="F1617" t="s">
        <v>3102</v>
      </c>
      <c r="G1617" t="s">
        <v>727</v>
      </c>
      <c r="H1617" t="s">
        <v>3089</v>
      </c>
      <c r="I1617" t="s">
        <v>313</v>
      </c>
      <c r="J1617" t="s">
        <v>266</v>
      </c>
      <c r="K1617" t="s">
        <v>3103</v>
      </c>
      <c r="L1617" t="s">
        <v>3104</v>
      </c>
      <c r="M1617" t="s">
        <v>316</v>
      </c>
      <c r="N1617" t="s">
        <v>315</v>
      </c>
      <c r="O1617">
        <v>2</v>
      </c>
      <c r="P1617" t="s">
        <v>288</v>
      </c>
      <c r="Q1617">
        <v>0.32</v>
      </c>
      <c r="S1617">
        <v>1</v>
      </c>
      <c r="T1617" s="108">
        <v>0.32</v>
      </c>
      <c r="U1617">
        <v>1</v>
      </c>
      <c r="V1617" t="s">
        <v>270</v>
      </c>
      <c r="W1617" t="s">
        <v>167</v>
      </c>
      <c r="X1617">
        <v>1</v>
      </c>
      <c r="Y1617">
        <v>0</v>
      </c>
      <c r="Z1617">
        <v>0</v>
      </c>
      <c r="AA1617">
        <v>0</v>
      </c>
      <c r="AB1617">
        <v>1</v>
      </c>
      <c r="AC1617">
        <v>0</v>
      </c>
      <c r="AD1617">
        <v>0</v>
      </c>
      <c r="AE1617">
        <v>0</v>
      </c>
    </row>
    <row r="1618" spans="1:31" x14ac:dyDescent="0.3">
      <c r="A1618" t="s">
        <v>315</v>
      </c>
      <c r="B1618" t="s">
        <v>3100</v>
      </c>
      <c r="C1618" t="s">
        <v>274</v>
      </c>
      <c r="D1618" t="s">
        <v>3101</v>
      </c>
      <c r="E1618" t="s">
        <v>12308</v>
      </c>
      <c r="F1618" t="s">
        <v>3102</v>
      </c>
      <c r="G1618" t="s">
        <v>727</v>
      </c>
      <c r="H1618" t="s">
        <v>3089</v>
      </c>
      <c r="I1618" t="s">
        <v>313</v>
      </c>
      <c r="J1618" t="s">
        <v>266</v>
      </c>
      <c r="K1618" t="s">
        <v>3103</v>
      </c>
      <c r="L1618" t="s">
        <v>3104</v>
      </c>
      <c r="M1618" t="s">
        <v>316</v>
      </c>
      <c r="N1618" t="s">
        <v>315</v>
      </c>
      <c r="O1618">
        <v>27</v>
      </c>
      <c r="P1618" t="s">
        <v>273</v>
      </c>
      <c r="Q1618">
        <v>0.32</v>
      </c>
      <c r="S1618">
        <v>1</v>
      </c>
      <c r="T1618" s="108">
        <v>0.32</v>
      </c>
      <c r="U1618">
        <v>1</v>
      </c>
      <c r="V1618" t="s">
        <v>270</v>
      </c>
      <c r="W1618" t="s">
        <v>167</v>
      </c>
      <c r="X1618">
        <v>1</v>
      </c>
      <c r="Y1618">
        <v>0</v>
      </c>
      <c r="Z1618">
        <v>0</v>
      </c>
      <c r="AA1618">
        <v>0</v>
      </c>
      <c r="AB1618">
        <v>0</v>
      </c>
      <c r="AC1618">
        <v>1</v>
      </c>
      <c r="AD1618">
        <v>0</v>
      </c>
      <c r="AE1618">
        <v>0</v>
      </c>
    </row>
    <row r="1619" spans="1:31" x14ac:dyDescent="0.3">
      <c r="A1619" t="s">
        <v>315</v>
      </c>
      <c r="B1619" t="s">
        <v>3100</v>
      </c>
      <c r="C1619" t="s">
        <v>274</v>
      </c>
      <c r="D1619" t="s">
        <v>3101</v>
      </c>
      <c r="E1619" t="s">
        <v>12308</v>
      </c>
      <c r="F1619" t="s">
        <v>3102</v>
      </c>
      <c r="G1619" t="s">
        <v>727</v>
      </c>
      <c r="H1619" t="s">
        <v>3089</v>
      </c>
      <c r="I1619" t="s">
        <v>313</v>
      </c>
      <c r="J1619" t="s">
        <v>266</v>
      </c>
      <c r="K1619" t="s">
        <v>3103</v>
      </c>
      <c r="L1619" t="s">
        <v>3104</v>
      </c>
      <c r="M1619" t="s">
        <v>314</v>
      </c>
      <c r="N1619" t="s">
        <v>315</v>
      </c>
      <c r="O1619">
        <v>1</v>
      </c>
      <c r="P1619" t="s">
        <v>266</v>
      </c>
      <c r="Q1619">
        <v>0.17</v>
      </c>
      <c r="S1619">
        <v>1</v>
      </c>
      <c r="T1619" s="108">
        <v>0.17</v>
      </c>
      <c r="U1619">
        <v>1</v>
      </c>
      <c r="V1619" t="s">
        <v>270</v>
      </c>
      <c r="W1619" t="s">
        <v>167</v>
      </c>
      <c r="X1619">
        <v>1</v>
      </c>
      <c r="Y1619">
        <v>0</v>
      </c>
      <c r="Z1619">
        <v>0</v>
      </c>
      <c r="AA1619">
        <v>0</v>
      </c>
      <c r="AB1619">
        <v>0</v>
      </c>
      <c r="AC1619">
        <v>1</v>
      </c>
      <c r="AD1619">
        <v>0</v>
      </c>
      <c r="AE1619">
        <v>0</v>
      </c>
    </row>
    <row r="1620" spans="1:31" x14ac:dyDescent="0.3">
      <c r="A1620" t="s">
        <v>315</v>
      </c>
      <c r="B1620" t="s">
        <v>3115</v>
      </c>
      <c r="C1620" t="s">
        <v>262</v>
      </c>
      <c r="D1620" t="s">
        <v>3116</v>
      </c>
      <c r="E1620" t="s">
        <v>12528</v>
      </c>
      <c r="F1620" t="s">
        <v>3117</v>
      </c>
      <c r="G1620" t="s">
        <v>3118</v>
      </c>
      <c r="H1620" t="s">
        <v>3089</v>
      </c>
      <c r="I1620" t="s">
        <v>313</v>
      </c>
      <c r="J1620" t="s">
        <v>266</v>
      </c>
      <c r="K1620" t="s">
        <v>3119</v>
      </c>
      <c r="L1620" t="s">
        <v>17347</v>
      </c>
      <c r="M1620" t="s">
        <v>314</v>
      </c>
      <c r="N1620" t="s">
        <v>315</v>
      </c>
      <c r="O1620">
        <v>1</v>
      </c>
      <c r="P1620" t="s">
        <v>266</v>
      </c>
      <c r="Q1620">
        <v>0.48</v>
      </c>
      <c r="S1620">
        <v>1</v>
      </c>
      <c r="T1620" s="108">
        <v>0.48</v>
      </c>
      <c r="U1620">
        <v>1</v>
      </c>
      <c r="V1620" t="s">
        <v>270</v>
      </c>
      <c r="W1620" t="s">
        <v>167</v>
      </c>
      <c r="X1620">
        <v>1</v>
      </c>
      <c r="Y1620">
        <v>0</v>
      </c>
      <c r="Z1620">
        <v>1</v>
      </c>
      <c r="AA1620">
        <v>0</v>
      </c>
      <c r="AB1620">
        <v>0</v>
      </c>
      <c r="AC1620">
        <v>0</v>
      </c>
      <c r="AD1620">
        <v>0</v>
      </c>
      <c r="AE1620">
        <v>0</v>
      </c>
    </row>
    <row r="1621" spans="1:31" x14ac:dyDescent="0.3">
      <c r="A1621" t="s">
        <v>315</v>
      </c>
      <c r="B1621" t="s">
        <v>3115</v>
      </c>
      <c r="C1621" t="s">
        <v>262</v>
      </c>
      <c r="D1621" t="s">
        <v>3116</v>
      </c>
      <c r="E1621" t="s">
        <v>12528</v>
      </c>
      <c r="F1621" t="s">
        <v>3117</v>
      </c>
      <c r="G1621" t="s">
        <v>3118</v>
      </c>
      <c r="H1621" t="s">
        <v>3089</v>
      </c>
      <c r="I1621" t="s">
        <v>313</v>
      </c>
      <c r="J1621" t="s">
        <v>266</v>
      </c>
      <c r="K1621" t="s">
        <v>3119</v>
      </c>
      <c r="L1621" t="s">
        <v>17347</v>
      </c>
      <c r="M1621" t="s">
        <v>316</v>
      </c>
      <c r="N1621" t="s">
        <v>315</v>
      </c>
      <c r="O1621">
        <v>2</v>
      </c>
      <c r="P1621" t="s">
        <v>288</v>
      </c>
      <c r="Q1621">
        <v>0.48</v>
      </c>
      <c r="S1621">
        <v>1</v>
      </c>
      <c r="T1621" s="108">
        <v>0.48</v>
      </c>
      <c r="U1621">
        <v>1</v>
      </c>
      <c r="V1621" t="s">
        <v>270</v>
      </c>
      <c r="W1621" t="s">
        <v>167</v>
      </c>
      <c r="X1621">
        <v>1</v>
      </c>
      <c r="Y1621">
        <v>0</v>
      </c>
      <c r="Z1621">
        <v>0</v>
      </c>
      <c r="AA1621">
        <v>0</v>
      </c>
      <c r="AB1621">
        <v>1</v>
      </c>
      <c r="AC1621">
        <v>0</v>
      </c>
      <c r="AD1621">
        <v>0</v>
      </c>
      <c r="AE1621">
        <v>0</v>
      </c>
    </row>
    <row r="1622" spans="1:31" x14ac:dyDescent="0.3">
      <c r="A1622" t="s">
        <v>315</v>
      </c>
      <c r="B1622" t="s">
        <v>3115</v>
      </c>
      <c r="C1622" t="s">
        <v>262</v>
      </c>
      <c r="D1622" t="s">
        <v>3116</v>
      </c>
      <c r="E1622" t="s">
        <v>12528</v>
      </c>
      <c r="F1622" t="s">
        <v>3117</v>
      </c>
      <c r="G1622" t="s">
        <v>3118</v>
      </c>
      <c r="H1622" t="s">
        <v>3089</v>
      </c>
      <c r="I1622" t="s">
        <v>313</v>
      </c>
      <c r="J1622" t="s">
        <v>266</v>
      </c>
      <c r="K1622" t="s">
        <v>3119</v>
      </c>
      <c r="L1622" t="s">
        <v>17347</v>
      </c>
      <c r="M1622" t="s">
        <v>316</v>
      </c>
      <c r="N1622" t="s">
        <v>315</v>
      </c>
      <c r="O1622">
        <v>17</v>
      </c>
      <c r="P1622" t="s">
        <v>273</v>
      </c>
      <c r="Q1622">
        <v>0.32</v>
      </c>
      <c r="S1622">
        <v>1</v>
      </c>
      <c r="T1622" s="108">
        <v>0.32</v>
      </c>
      <c r="U1622">
        <v>1</v>
      </c>
      <c r="V1622" t="s">
        <v>270</v>
      </c>
      <c r="W1622" t="s">
        <v>167</v>
      </c>
      <c r="X1622">
        <v>1</v>
      </c>
      <c r="Y1622">
        <v>0</v>
      </c>
      <c r="Z1622">
        <v>0</v>
      </c>
      <c r="AA1622">
        <v>1</v>
      </c>
      <c r="AB1622">
        <v>0</v>
      </c>
      <c r="AC1622">
        <v>0</v>
      </c>
      <c r="AD1622">
        <v>0</v>
      </c>
      <c r="AE1622">
        <v>0</v>
      </c>
    </row>
    <row r="1623" spans="1:31" x14ac:dyDescent="0.3">
      <c r="A1623" t="s">
        <v>315</v>
      </c>
      <c r="B1623" t="s">
        <v>3125</v>
      </c>
      <c r="C1623" t="s">
        <v>262</v>
      </c>
      <c r="D1623" t="s">
        <v>3126</v>
      </c>
      <c r="E1623" t="s">
        <v>12450</v>
      </c>
      <c r="F1623" t="s">
        <v>2945</v>
      </c>
      <c r="G1623" t="s">
        <v>451</v>
      </c>
      <c r="H1623" t="s">
        <v>3089</v>
      </c>
      <c r="I1623" t="s">
        <v>313</v>
      </c>
      <c r="J1623" t="s">
        <v>266</v>
      </c>
      <c r="K1623" t="s">
        <v>3127</v>
      </c>
      <c r="L1623" t="s">
        <v>17711</v>
      </c>
      <c r="M1623" t="s">
        <v>314</v>
      </c>
      <c r="N1623" t="s">
        <v>315</v>
      </c>
      <c r="O1623">
        <v>1</v>
      </c>
      <c r="P1623" t="s">
        <v>282</v>
      </c>
      <c r="Q1623">
        <v>2</v>
      </c>
      <c r="S1623">
        <v>2</v>
      </c>
      <c r="T1623" s="108">
        <v>4</v>
      </c>
      <c r="U1623">
        <v>1</v>
      </c>
      <c r="V1623" t="s">
        <v>270</v>
      </c>
      <c r="W1623" t="s">
        <v>167</v>
      </c>
      <c r="X1623">
        <v>1</v>
      </c>
      <c r="Y1623">
        <v>0</v>
      </c>
      <c r="Z1623">
        <v>1</v>
      </c>
      <c r="AA1623">
        <v>0</v>
      </c>
      <c r="AB1623">
        <v>0</v>
      </c>
      <c r="AC1623">
        <v>1</v>
      </c>
      <c r="AD1623">
        <v>0</v>
      </c>
      <c r="AE1623">
        <v>0</v>
      </c>
    </row>
    <row r="1624" spans="1:31" x14ac:dyDescent="0.3">
      <c r="A1624" t="s">
        <v>315</v>
      </c>
      <c r="B1624" t="s">
        <v>3156</v>
      </c>
      <c r="C1624" t="s">
        <v>274</v>
      </c>
      <c r="D1624" t="s">
        <v>3157</v>
      </c>
      <c r="E1624" t="s">
        <v>12451</v>
      </c>
      <c r="F1624" t="s">
        <v>2945</v>
      </c>
      <c r="G1624" t="s">
        <v>451</v>
      </c>
      <c r="H1624" t="s">
        <v>3150</v>
      </c>
      <c r="I1624" t="s">
        <v>313</v>
      </c>
      <c r="J1624" t="s">
        <v>266</v>
      </c>
      <c r="K1624" t="s">
        <v>3128</v>
      </c>
      <c r="L1624" t="s">
        <v>16319</v>
      </c>
      <c r="M1624" t="s">
        <v>314</v>
      </c>
      <c r="N1624" t="s">
        <v>315</v>
      </c>
      <c r="O1624">
        <v>1</v>
      </c>
      <c r="P1624" t="s">
        <v>266</v>
      </c>
      <c r="Q1624">
        <v>0.32</v>
      </c>
      <c r="S1624">
        <v>3</v>
      </c>
      <c r="T1624" s="108">
        <v>0.96</v>
      </c>
      <c r="U1624">
        <v>1</v>
      </c>
      <c r="V1624" t="s">
        <v>270</v>
      </c>
      <c r="W1624" t="s">
        <v>167</v>
      </c>
      <c r="X1624">
        <v>1</v>
      </c>
      <c r="Y1624">
        <v>1</v>
      </c>
      <c r="Z1624">
        <v>0</v>
      </c>
      <c r="AA1624">
        <v>1</v>
      </c>
      <c r="AB1624">
        <v>0</v>
      </c>
      <c r="AC1624">
        <v>1</v>
      </c>
      <c r="AD1624">
        <v>0</v>
      </c>
      <c r="AE1624">
        <v>0</v>
      </c>
    </row>
    <row r="1625" spans="1:31" x14ac:dyDescent="0.3">
      <c r="A1625" t="s">
        <v>315</v>
      </c>
      <c r="B1625" t="s">
        <v>3156</v>
      </c>
      <c r="C1625" t="s">
        <v>274</v>
      </c>
      <c r="D1625" t="s">
        <v>3157</v>
      </c>
      <c r="E1625" t="s">
        <v>12451</v>
      </c>
      <c r="F1625" t="s">
        <v>2945</v>
      </c>
      <c r="G1625" t="s">
        <v>451</v>
      </c>
      <c r="H1625" t="s">
        <v>3150</v>
      </c>
      <c r="I1625" t="s">
        <v>313</v>
      </c>
      <c r="J1625" t="s">
        <v>266</v>
      </c>
      <c r="K1625" t="s">
        <v>3128</v>
      </c>
      <c r="L1625" t="s">
        <v>16319</v>
      </c>
      <c r="M1625" t="s">
        <v>316</v>
      </c>
      <c r="N1625" t="s">
        <v>315</v>
      </c>
      <c r="O1625">
        <v>2</v>
      </c>
      <c r="P1625" t="s">
        <v>272</v>
      </c>
      <c r="Q1625">
        <v>1</v>
      </c>
      <c r="S1625">
        <v>2</v>
      </c>
      <c r="T1625" s="108">
        <v>2</v>
      </c>
      <c r="U1625">
        <v>1</v>
      </c>
      <c r="V1625" t="s">
        <v>270</v>
      </c>
      <c r="W1625" t="s">
        <v>167</v>
      </c>
      <c r="X1625">
        <v>1</v>
      </c>
      <c r="Y1625">
        <v>1</v>
      </c>
      <c r="Z1625">
        <v>0</v>
      </c>
      <c r="AA1625">
        <v>0</v>
      </c>
      <c r="AB1625">
        <v>0</v>
      </c>
      <c r="AC1625">
        <v>1</v>
      </c>
      <c r="AD1625">
        <v>0</v>
      </c>
      <c r="AE1625">
        <v>0</v>
      </c>
    </row>
    <row r="1626" spans="1:31" x14ac:dyDescent="0.3">
      <c r="A1626" t="s">
        <v>315</v>
      </c>
      <c r="B1626" t="s">
        <v>3156</v>
      </c>
      <c r="C1626" t="s">
        <v>274</v>
      </c>
      <c r="D1626" t="s">
        <v>3157</v>
      </c>
      <c r="E1626" t="s">
        <v>12451</v>
      </c>
      <c r="F1626" t="s">
        <v>2945</v>
      </c>
      <c r="G1626" t="s">
        <v>451</v>
      </c>
      <c r="H1626" t="s">
        <v>3150</v>
      </c>
      <c r="I1626" t="s">
        <v>313</v>
      </c>
      <c r="J1626" t="s">
        <v>266</v>
      </c>
      <c r="K1626" t="s">
        <v>3128</v>
      </c>
      <c r="L1626" t="s">
        <v>16319</v>
      </c>
      <c r="M1626" t="s">
        <v>316</v>
      </c>
      <c r="N1626" t="s">
        <v>315</v>
      </c>
      <c r="O1626">
        <v>20</v>
      </c>
      <c r="P1626" t="s">
        <v>425</v>
      </c>
      <c r="Q1626">
        <v>0.32</v>
      </c>
      <c r="S1626">
        <v>1</v>
      </c>
      <c r="T1626" s="108">
        <v>0.32</v>
      </c>
      <c r="U1626">
        <v>1</v>
      </c>
      <c r="V1626" t="s">
        <v>270</v>
      </c>
      <c r="W1626" t="s">
        <v>167</v>
      </c>
      <c r="X1626">
        <v>1</v>
      </c>
      <c r="Y1626">
        <v>0</v>
      </c>
      <c r="Z1626">
        <v>0</v>
      </c>
      <c r="AA1626">
        <v>0</v>
      </c>
      <c r="AB1626">
        <v>1</v>
      </c>
      <c r="AC1626">
        <v>0</v>
      </c>
      <c r="AD1626">
        <v>0</v>
      </c>
      <c r="AE1626">
        <v>0</v>
      </c>
    </row>
    <row r="1627" spans="1:31" x14ac:dyDescent="0.3">
      <c r="A1627" t="s">
        <v>315</v>
      </c>
      <c r="B1627" t="s">
        <v>10403</v>
      </c>
      <c r="C1627" t="s">
        <v>274</v>
      </c>
      <c r="D1627" t="s">
        <v>3155</v>
      </c>
      <c r="E1627" t="s">
        <v>12451</v>
      </c>
      <c r="F1627" t="s">
        <v>2945</v>
      </c>
      <c r="G1627" t="s">
        <v>451</v>
      </c>
      <c r="H1627" t="s">
        <v>3150</v>
      </c>
      <c r="I1627" t="s">
        <v>313</v>
      </c>
      <c r="J1627" t="s">
        <v>266</v>
      </c>
      <c r="K1627" t="s">
        <v>2320</v>
      </c>
      <c r="L1627" t="s">
        <v>10400</v>
      </c>
      <c r="M1627" t="s">
        <v>314</v>
      </c>
      <c r="N1627" t="s">
        <v>315</v>
      </c>
      <c r="O1627">
        <v>1</v>
      </c>
      <c r="P1627" t="s">
        <v>282</v>
      </c>
      <c r="Q1627">
        <v>3</v>
      </c>
      <c r="S1627">
        <v>5</v>
      </c>
      <c r="T1627" s="108">
        <v>15</v>
      </c>
      <c r="U1627">
        <v>1</v>
      </c>
      <c r="V1627" t="s">
        <v>270</v>
      </c>
      <c r="W1627" t="s">
        <v>167</v>
      </c>
      <c r="X1627">
        <v>1</v>
      </c>
      <c r="Y1627">
        <v>1</v>
      </c>
      <c r="Z1627">
        <v>1</v>
      </c>
      <c r="AA1627">
        <v>0</v>
      </c>
      <c r="AB1627">
        <v>1</v>
      </c>
      <c r="AC1627">
        <v>1</v>
      </c>
      <c r="AD1627">
        <v>1</v>
      </c>
      <c r="AE1627">
        <v>0</v>
      </c>
    </row>
    <row r="1628" spans="1:31" x14ac:dyDescent="0.3">
      <c r="A1628" t="s">
        <v>315</v>
      </c>
      <c r="B1628" t="s">
        <v>10403</v>
      </c>
      <c r="C1628" t="s">
        <v>274</v>
      </c>
      <c r="D1628" t="s">
        <v>3155</v>
      </c>
      <c r="E1628" t="s">
        <v>12451</v>
      </c>
      <c r="F1628" t="s">
        <v>2945</v>
      </c>
      <c r="G1628" t="s">
        <v>451</v>
      </c>
      <c r="H1628" t="s">
        <v>3150</v>
      </c>
      <c r="I1628" t="s">
        <v>313</v>
      </c>
      <c r="J1628" t="s">
        <v>266</v>
      </c>
      <c r="K1628" t="s">
        <v>2320</v>
      </c>
      <c r="L1628" t="s">
        <v>10400</v>
      </c>
      <c r="M1628" t="s">
        <v>316</v>
      </c>
      <c r="N1628" t="s">
        <v>315</v>
      </c>
      <c r="O1628">
        <v>2</v>
      </c>
      <c r="P1628" t="s">
        <v>272</v>
      </c>
      <c r="Q1628">
        <v>4</v>
      </c>
      <c r="S1628">
        <v>4</v>
      </c>
      <c r="T1628" s="108">
        <v>16</v>
      </c>
      <c r="U1628">
        <v>1</v>
      </c>
      <c r="V1628" t="s">
        <v>270</v>
      </c>
      <c r="W1628" t="s">
        <v>167</v>
      </c>
      <c r="X1628">
        <v>1</v>
      </c>
      <c r="Y1628">
        <v>1</v>
      </c>
      <c r="Z1628">
        <v>1</v>
      </c>
      <c r="AA1628">
        <v>1</v>
      </c>
      <c r="AB1628">
        <v>0</v>
      </c>
      <c r="AC1628">
        <v>1</v>
      </c>
      <c r="AD1628">
        <v>0</v>
      </c>
      <c r="AE1628">
        <v>0</v>
      </c>
    </row>
    <row r="1629" spans="1:31" x14ac:dyDescent="0.3">
      <c r="A1629" t="s">
        <v>315</v>
      </c>
      <c r="B1629" t="s">
        <v>10403</v>
      </c>
      <c r="C1629" t="s">
        <v>274</v>
      </c>
      <c r="D1629" t="s">
        <v>3155</v>
      </c>
      <c r="E1629" t="s">
        <v>12451</v>
      </c>
      <c r="F1629" t="s">
        <v>2945</v>
      </c>
      <c r="G1629" t="s">
        <v>451</v>
      </c>
      <c r="H1629" t="s">
        <v>3150</v>
      </c>
      <c r="I1629" t="s">
        <v>313</v>
      </c>
      <c r="J1629" t="s">
        <v>266</v>
      </c>
      <c r="K1629" t="s">
        <v>2320</v>
      </c>
      <c r="L1629" t="s">
        <v>10400</v>
      </c>
      <c r="M1629" t="s">
        <v>316</v>
      </c>
      <c r="N1629" t="s">
        <v>315</v>
      </c>
      <c r="O1629">
        <v>20</v>
      </c>
      <c r="P1629" t="s">
        <v>425</v>
      </c>
      <c r="Q1629">
        <v>0.32</v>
      </c>
      <c r="S1629">
        <v>2</v>
      </c>
      <c r="T1629" s="108">
        <v>0.64</v>
      </c>
      <c r="U1629">
        <v>1</v>
      </c>
      <c r="V1629" t="s">
        <v>270</v>
      </c>
      <c r="W1629" t="s">
        <v>167</v>
      </c>
      <c r="X1629">
        <v>1</v>
      </c>
      <c r="Y1629">
        <v>0</v>
      </c>
      <c r="Z1629">
        <v>0</v>
      </c>
      <c r="AA1629">
        <v>1</v>
      </c>
      <c r="AB1629">
        <v>0</v>
      </c>
      <c r="AC1629">
        <v>1</v>
      </c>
      <c r="AD1629">
        <v>0</v>
      </c>
      <c r="AE1629">
        <v>0</v>
      </c>
    </row>
    <row r="1630" spans="1:31" x14ac:dyDescent="0.3">
      <c r="A1630" t="s">
        <v>315</v>
      </c>
      <c r="B1630" t="s">
        <v>3170</v>
      </c>
      <c r="C1630" t="s">
        <v>274</v>
      </c>
      <c r="D1630" t="s">
        <v>3171</v>
      </c>
      <c r="E1630" t="s">
        <v>12452</v>
      </c>
      <c r="F1630" t="s">
        <v>2945</v>
      </c>
      <c r="G1630" t="s">
        <v>451</v>
      </c>
      <c r="H1630" t="s">
        <v>3161</v>
      </c>
      <c r="I1630" t="s">
        <v>313</v>
      </c>
      <c r="J1630" t="s">
        <v>266</v>
      </c>
      <c r="K1630" t="s">
        <v>3128</v>
      </c>
      <c r="L1630" t="s">
        <v>3172</v>
      </c>
      <c r="M1630" t="s">
        <v>316</v>
      </c>
      <c r="N1630" t="s">
        <v>315</v>
      </c>
      <c r="O1630">
        <v>20</v>
      </c>
      <c r="P1630" t="s">
        <v>425</v>
      </c>
      <c r="Q1630">
        <v>0.32</v>
      </c>
      <c r="S1630">
        <v>1</v>
      </c>
      <c r="T1630" s="108">
        <v>0.32</v>
      </c>
      <c r="U1630">
        <v>1</v>
      </c>
      <c r="V1630" t="s">
        <v>270</v>
      </c>
      <c r="W1630" t="s">
        <v>167</v>
      </c>
      <c r="X1630">
        <v>1</v>
      </c>
      <c r="Y1630">
        <v>0</v>
      </c>
      <c r="Z1630">
        <v>0</v>
      </c>
      <c r="AA1630">
        <v>1</v>
      </c>
      <c r="AB1630">
        <v>0</v>
      </c>
      <c r="AC1630">
        <v>0</v>
      </c>
      <c r="AD1630">
        <v>0</v>
      </c>
      <c r="AE1630">
        <v>0</v>
      </c>
    </row>
    <row r="1631" spans="1:31" x14ac:dyDescent="0.3">
      <c r="A1631" t="s">
        <v>315</v>
      </c>
      <c r="B1631" t="s">
        <v>3170</v>
      </c>
      <c r="C1631" t="s">
        <v>262</v>
      </c>
      <c r="D1631" t="s">
        <v>3171</v>
      </c>
      <c r="E1631" t="s">
        <v>12452</v>
      </c>
      <c r="F1631" t="s">
        <v>2945</v>
      </c>
      <c r="G1631" t="s">
        <v>451</v>
      </c>
      <c r="H1631" t="s">
        <v>3161</v>
      </c>
      <c r="I1631" t="s">
        <v>313</v>
      </c>
      <c r="J1631" t="s">
        <v>266</v>
      </c>
      <c r="K1631" t="s">
        <v>3128</v>
      </c>
      <c r="L1631" t="s">
        <v>3172</v>
      </c>
      <c r="M1631" t="s">
        <v>314</v>
      </c>
      <c r="N1631" t="s">
        <v>315</v>
      </c>
      <c r="O1631">
        <v>1</v>
      </c>
      <c r="P1631" t="s">
        <v>282</v>
      </c>
      <c r="Q1631">
        <v>2</v>
      </c>
      <c r="S1631">
        <v>1</v>
      </c>
      <c r="T1631" s="108">
        <v>2</v>
      </c>
      <c r="U1631">
        <v>1</v>
      </c>
      <c r="V1631" t="s">
        <v>270</v>
      </c>
      <c r="W1631" t="s">
        <v>167</v>
      </c>
      <c r="X1631">
        <v>1</v>
      </c>
      <c r="Y1631">
        <v>0</v>
      </c>
      <c r="Z1631">
        <v>1</v>
      </c>
      <c r="AA1631">
        <v>0</v>
      </c>
      <c r="AB1631">
        <v>0</v>
      </c>
      <c r="AC1631">
        <v>0</v>
      </c>
      <c r="AD1631">
        <v>0</v>
      </c>
      <c r="AE1631">
        <v>0</v>
      </c>
    </row>
    <row r="1632" spans="1:31" x14ac:dyDescent="0.3">
      <c r="A1632" t="s">
        <v>315</v>
      </c>
      <c r="B1632" t="s">
        <v>3177</v>
      </c>
      <c r="C1632" t="s">
        <v>262</v>
      </c>
      <c r="D1632" t="s">
        <v>3178</v>
      </c>
      <c r="E1632" t="s">
        <v>12453</v>
      </c>
      <c r="F1632" t="s">
        <v>2945</v>
      </c>
      <c r="G1632" t="s">
        <v>451</v>
      </c>
      <c r="H1632" t="s">
        <v>10253</v>
      </c>
      <c r="I1632" t="s">
        <v>313</v>
      </c>
      <c r="J1632" t="s">
        <v>266</v>
      </c>
      <c r="K1632" t="s">
        <v>3128</v>
      </c>
      <c r="L1632" t="s">
        <v>11857</v>
      </c>
      <c r="M1632" t="s">
        <v>314</v>
      </c>
      <c r="N1632" t="s">
        <v>315</v>
      </c>
      <c r="O1632">
        <v>1</v>
      </c>
      <c r="P1632" t="s">
        <v>266</v>
      </c>
      <c r="Q1632">
        <v>0.17</v>
      </c>
      <c r="S1632">
        <v>1</v>
      </c>
      <c r="T1632" s="108">
        <v>0.17</v>
      </c>
      <c r="U1632">
        <v>1</v>
      </c>
      <c r="V1632" t="s">
        <v>270</v>
      </c>
      <c r="W1632" t="s">
        <v>167</v>
      </c>
      <c r="X1632">
        <v>1</v>
      </c>
      <c r="Y1632">
        <v>0</v>
      </c>
      <c r="Z1632">
        <v>0</v>
      </c>
      <c r="AA1632">
        <v>0</v>
      </c>
      <c r="AB1632">
        <v>0</v>
      </c>
      <c r="AC1632">
        <v>1</v>
      </c>
      <c r="AD1632">
        <v>0</v>
      </c>
      <c r="AE1632">
        <v>0</v>
      </c>
    </row>
    <row r="1633" spans="1:31" x14ac:dyDescent="0.3">
      <c r="A1633" t="s">
        <v>315</v>
      </c>
      <c r="B1633" t="s">
        <v>3177</v>
      </c>
      <c r="C1633" t="s">
        <v>262</v>
      </c>
      <c r="D1633" t="s">
        <v>3178</v>
      </c>
      <c r="E1633" t="s">
        <v>12453</v>
      </c>
      <c r="F1633" t="s">
        <v>2945</v>
      </c>
      <c r="G1633" t="s">
        <v>451</v>
      </c>
      <c r="H1633" t="s">
        <v>10253</v>
      </c>
      <c r="I1633" t="s">
        <v>313</v>
      </c>
      <c r="J1633" t="s">
        <v>266</v>
      </c>
      <c r="K1633" t="s">
        <v>3128</v>
      </c>
      <c r="L1633" t="s">
        <v>11857</v>
      </c>
      <c r="M1633" t="s">
        <v>316</v>
      </c>
      <c r="N1633" t="s">
        <v>315</v>
      </c>
      <c r="O1633">
        <v>2</v>
      </c>
      <c r="P1633" t="s">
        <v>288</v>
      </c>
      <c r="Q1633">
        <v>0.32</v>
      </c>
      <c r="S1633">
        <v>1</v>
      </c>
      <c r="T1633" s="108">
        <v>0.32</v>
      </c>
      <c r="U1633">
        <v>1</v>
      </c>
      <c r="V1633" t="s">
        <v>270</v>
      </c>
      <c r="W1633" t="s">
        <v>167</v>
      </c>
      <c r="X1633">
        <v>1</v>
      </c>
      <c r="Y1633">
        <v>0</v>
      </c>
      <c r="Z1633">
        <v>0</v>
      </c>
      <c r="AA1633">
        <v>0</v>
      </c>
      <c r="AB1633">
        <v>1</v>
      </c>
      <c r="AC1633">
        <v>0</v>
      </c>
      <c r="AD1633">
        <v>0</v>
      </c>
      <c r="AE1633">
        <v>0</v>
      </c>
    </row>
    <row r="1634" spans="1:31" x14ac:dyDescent="0.3">
      <c r="A1634" t="s">
        <v>315</v>
      </c>
      <c r="B1634" t="s">
        <v>9909</v>
      </c>
      <c r="C1634" t="s">
        <v>274</v>
      </c>
      <c r="D1634" t="s">
        <v>17328</v>
      </c>
      <c r="E1634" t="s">
        <v>19656</v>
      </c>
      <c r="F1634" t="s">
        <v>509</v>
      </c>
      <c r="G1634" t="s">
        <v>451</v>
      </c>
      <c r="H1634" t="s">
        <v>19657</v>
      </c>
      <c r="I1634" t="s">
        <v>313</v>
      </c>
      <c r="J1634" t="s">
        <v>266</v>
      </c>
      <c r="K1634" t="s">
        <v>7812</v>
      </c>
      <c r="L1634" t="s">
        <v>9911</v>
      </c>
      <c r="M1634" t="s">
        <v>316</v>
      </c>
      <c r="N1634" t="s">
        <v>315</v>
      </c>
      <c r="O1634">
        <v>2</v>
      </c>
      <c r="P1634" t="s">
        <v>272</v>
      </c>
      <c r="Q1634">
        <v>2</v>
      </c>
      <c r="S1634">
        <v>1</v>
      </c>
      <c r="T1634" s="108">
        <v>2</v>
      </c>
      <c r="U1634">
        <v>1</v>
      </c>
      <c r="V1634" t="s">
        <v>270</v>
      </c>
      <c r="W1634" t="s">
        <v>167</v>
      </c>
      <c r="X1634">
        <v>1</v>
      </c>
      <c r="Y1634">
        <v>0</v>
      </c>
      <c r="Z1634">
        <v>0</v>
      </c>
      <c r="AA1634">
        <v>0</v>
      </c>
      <c r="AB1634">
        <v>1</v>
      </c>
      <c r="AC1634">
        <v>0</v>
      </c>
      <c r="AD1634">
        <v>0</v>
      </c>
      <c r="AE1634">
        <v>0</v>
      </c>
    </row>
    <row r="1635" spans="1:31" x14ac:dyDescent="0.3">
      <c r="A1635" t="s">
        <v>315</v>
      </c>
      <c r="B1635" t="s">
        <v>9909</v>
      </c>
      <c r="C1635" t="s">
        <v>274</v>
      </c>
      <c r="D1635" t="s">
        <v>17328</v>
      </c>
      <c r="E1635" t="s">
        <v>19656</v>
      </c>
      <c r="F1635" t="s">
        <v>509</v>
      </c>
      <c r="G1635" t="s">
        <v>451</v>
      </c>
      <c r="H1635" t="s">
        <v>19657</v>
      </c>
      <c r="I1635" t="s">
        <v>313</v>
      </c>
      <c r="J1635" t="s">
        <v>266</v>
      </c>
      <c r="K1635" t="s">
        <v>7812</v>
      </c>
      <c r="L1635" t="s">
        <v>9911</v>
      </c>
      <c r="M1635" t="s">
        <v>314</v>
      </c>
      <c r="N1635" t="s">
        <v>315</v>
      </c>
      <c r="O1635">
        <v>1</v>
      </c>
      <c r="P1635" t="s">
        <v>282</v>
      </c>
      <c r="Q1635">
        <v>2</v>
      </c>
      <c r="S1635">
        <v>1</v>
      </c>
      <c r="T1635" s="108">
        <v>2</v>
      </c>
      <c r="U1635">
        <v>1</v>
      </c>
      <c r="V1635" t="s">
        <v>270</v>
      </c>
      <c r="W1635" t="s">
        <v>167</v>
      </c>
      <c r="X1635">
        <v>1</v>
      </c>
      <c r="Y1635">
        <v>0</v>
      </c>
      <c r="Z1635">
        <v>0</v>
      </c>
      <c r="AA1635">
        <v>0</v>
      </c>
      <c r="AB1635">
        <v>1</v>
      </c>
      <c r="AC1635">
        <v>0</v>
      </c>
      <c r="AD1635">
        <v>0</v>
      </c>
      <c r="AE1635">
        <v>0</v>
      </c>
    </row>
    <row r="1636" spans="1:31" x14ac:dyDescent="0.3">
      <c r="A1636" t="s">
        <v>16733</v>
      </c>
      <c r="B1636" t="s">
        <v>17936</v>
      </c>
      <c r="C1636" t="s">
        <v>274</v>
      </c>
      <c r="D1636" t="s">
        <v>17937</v>
      </c>
      <c r="E1636" t="s">
        <v>17938</v>
      </c>
      <c r="F1636" t="s">
        <v>17939</v>
      </c>
      <c r="G1636" t="s">
        <v>17940</v>
      </c>
      <c r="I1636" t="s">
        <v>313</v>
      </c>
      <c r="J1636" t="s">
        <v>266</v>
      </c>
      <c r="K1636" t="s">
        <v>17941</v>
      </c>
      <c r="L1636" t="s">
        <v>17942</v>
      </c>
      <c r="M1636" t="s">
        <v>2312</v>
      </c>
      <c r="N1636" t="s">
        <v>16733</v>
      </c>
      <c r="O1636">
        <v>4</v>
      </c>
      <c r="P1636" t="s">
        <v>3206</v>
      </c>
      <c r="Q1636">
        <v>20</v>
      </c>
      <c r="S1636">
        <v>0</v>
      </c>
      <c r="T1636" s="108">
        <v>0</v>
      </c>
      <c r="U1636">
        <v>0</v>
      </c>
      <c r="W1636" t="s">
        <v>171</v>
      </c>
      <c r="X1636">
        <v>1</v>
      </c>
      <c r="Y1636">
        <v>0</v>
      </c>
      <c r="Z1636">
        <v>0</v>
      </c>
      <c r="AA1636">
        <v>0</v>
      </c>
      <c r="AB1636">
        <v>0</v>
      </c>
      <c r="AC1636">
        <v>0</v>
      </c>
      <c r="AD1636">
        <v>0</v>
      </c>
      <c r="AE1636">
        <v>0</v>
      </c>
    </row>
    <row r="1637" spans="1:31" x14ac:dyDescent="0.3">
      <c r="A1637" t="s">
        <v>315</v>
      </c>
      <c r="B1637" t="s">
        <v>3334</v>
      </c>
      <c r="C1637" t="s">
        <v>262</v>
      </c>
      <c r="D1637" t="s">
        <v>3335</v>
      </c>
      <c r="E1637" t="s">
        <v>12543</v>
      </c>
      <c r="F1637" t="s">
        <v>3336</v>
      </c>
      <c r="G1637" t="s">
        <v>3337</v>
      </c>
      <c r="I1637" t="s">
        <v>313</v>
      </c>
      <c r="J1637" t="s">
        <v>266</v>
      </c>
      <c r="K1637" t="s">
        <v>3338</v>
      </c>
      <c r="L1637" t="s">
        <v>17469</v>
      </c>
      <c r="M1637" t="s">
        <v>314</v>
      </c>
      <c r="N1637" t="s">
        <v>315</v>
      </c>
      <c r="O1637">
        <v>1</v>
      </c>
      <c r="P1637" t="s">
        <v>269</v>
      </c>
      <c r="Q1637">
        <v>2</v>
      </c>
      <c r="S1637">
        <v>1</v>
      </c>
      <c r="T1637" s="108">
        <v>2</v>
      </c>
      <c r="U1637">
        <v>1</v>
      </c>
      <c r="V1637" t="s">
        <v>270</v>
      </c>
      <c r="W1637" t="s">
        <v>167</v>
      </c>
      <c r="X1637">
        <v>1</v>
      </c>
      <c r="Y1637">
        <v>1</v>
      </c>
      <c r="Z1637">
        <v>0</v>
      </c>
      <c r="AA1637">
        <v>0</v>
      </c>
      <c r="AB1637">
        <v>0</v>
      </c>
      <c r="AC1637">
        <v>0</v>
      </c>
      <c r="AD1637">
        <v>0</v>
      </c>
      <c r="AE1637">
        <v>0</v>
      </c>
    </row>
    <row r="1638" spans="1:31" x14ac:dyDescent="0.3">
      <c r="A1638" t="s">
        <v>315</v>
      </c>
      <c r="B1638" t="s">
        <v>3334</v>
      </c>
      <c r="C1638" t="s">
        <v>262</v>
      </c>
      <c r="D1638" t="s">
        <v>3335</v>
      </c>
      <c r="E1638" t="s">
        <v>12543</v>
      </c>
      <c r="F1638" t="s">
        <v>3336</v>
      </c>
      <c r="G1638" t="s">
        <v>3337</v>
      </c>
      <c r="I1638" t="s">
        <v>313</v>
      </c>
      <c r="J1638" t="s">
        <v>266</v>
      </c>
      <c r="K1638" t="s">
        <v>3338</v>
      </c>
      <c r="L1638" t="s">
        <v>17469</v>
      </c>
      <c r="M1638" t="s">
        <v>316</v>
      </c>
      <c r="N1638" t="s">
        <v>315</v>
      </c>
      <c r="O1638">
        <v>2</v>
      </c>
      <c r="P1638" t="s">
        <v>272</v>
      </c>
      <c r="Q1638">
        <v>1</v>
      </c>
      <c r="S1638">
        <v>1</v>
      </c>
      <c r="T1638" s="108">
        <v>1</v>
      </c>
      <c r="U1638">
        <v>1</v>
      </c>
      <c r="V1638" t="s">
        <v>270</v>
      </c>
      <c r="W1638" t="s">
        <v>167</v>
      </c>
      <c r="X1638">
        <v>1</v>
      </c>
      <c r="Y1638">
        <v>0</v>
      </c>
      <c r="Z1638">
        <v>0</v>
      </c>
      <c r="AA1638">
        <v>0</v>
      </c>
      <c r="AB1638">
        <v>1</v>
      </c>
      <c r="AC1638">
        <v>0</v>
      </c>
      <c r="AD1638">
        <v>0</v>
      </c>
      <c r="AE1638">
        <v>0</v>
      </c>
    </row>
    <row r="1639" spans="1:31" x14ac:dyDescent="0.3">
      <c r="A1639" t="s">
        <v>315</v>
      </c>
      <c r="B1639" t="s">
        <v>3334</v>
      </c>
      <c r="C1639" t="s">
        <v>262</v>
      </c>
      <c r="D1639" t="s">
        <v>3335</v>
      </c>
      <c r="E1639" t="s">
        <v>12543</v>
      </c>
      <c r="F1639" t="s">
        <v>3336</v>
      </c>
      <c r="G1639" t="s">
        <v>3337</v>
      </c>
      <c r="I1639" t="s">
        <v>313</v>
      </c>
      <c r="J1639" t="s">
        <v>266</v>
      </c>
      <c r="K1639" t="s">
        <v>3338</v>
      </c>
      <c r="L1639" t="s">
        <v>17469</v>
      </c>
      <c r="M1639" t="s">
        <v>316</v>
      </c>
      <c r="N1639" t="s">
        <v>315</v>
      </c>
      <c r="O1639">
        <v>27</v>
      </c>
      <c r="P1639" t="s">
        <v>273</v>
      </c>
      <c r="Q1639">
        <v>0.48</v>
      </c>
      <c r="S1639">
        <v>1</v>
      </c>
      <c r="T1639" s="108">
        <v>0.48</v>
      </c>
      <c r="U1639">
        <v>1</v>
      </c>
      <c r="V1639" t="s">
        <v>270</v>
      </c>
      <c r="W1639" t="s">
        <v>167</v>
      </c>
      <c r="X1639">
        <v>1</v>
      </c>
      <c r="Y1639">
        <v>0</v>
      </c>
      <c r="Z1639">
        <v>0</v>
      </c>
      <c r="AA1639">
        <v>1</v>
      </c>
      <c r="AB1639">
        <v>0</v>
      </c>
      <c r="AC1639">
        <v>0</v>
      </c>
      <c r="AD1639">
        <v>0</v>
      </c>
      <c r="AE1639">
        <v>0</v>
      </c>
    </row>
    <row r="1640" spans="1:31" x14ac:dyDescent="0.3">
      <c r="A1640" t="s">
        <v>315</v>
      </c>
      <c r="B1640" t="s">
        <v>4827</v>
      </c>
      <c r="C1640" t="s">
        <v>274</v>
      </c>
      <c r="D1640" t="s">
        <v>4828</v>
      </c>
      <c r="E1640" t="s">
        <v>12325</v>
      </c>
      <c r="F1640" t="s">
        <v>2365</v>
      </c>
      <c r="G1640" t="s">
        <v>318</v>
      </c>
      <c r="I1640" t="s">
        <v>313</v>
      </c>
      <c r="J1640" t="s">
        <v>266</v>
      </c>
      <c r="K1640" t="s">
        <v>4829</v>
      </c>
      <c r="L1640" t="s">
        <v>9192</v>
      </c>
      <c r="M1640" t="s">
        <v>314</v>
      </c>
      <c r="N1640" t="s">
        <v>315</v>
      </c>
      <c r="O1640">
        <v>1</v>
      </c>
      <c r="P1640" t="s">
        <v>266</v>
      </c>
      <c r="Q1640">
        <v>0.48</v>
      </c>
      <c r="S1640">
        <v>4</v>
      </c>
      <c r="T1640" s="108">
        <v>1.92</v>
      </c>
      <c r="U1640">
        <v>1</v>
      </c>
      <c r="V1640" t="s">
        <v>270</v>
      </c>
      <c r="W1640" t="s">
        <v>167</v>
      </c>
      <c r="X1640">
        <v>4</v>
      </c>
      <c r="Y1640">
        <v>0</v>
      </c>
      <c r="Z1640">
        <v>0</v>
      </c>
      <c r="AA1640">
        <v>0</v>
      </c>
      <c r="AB1640">
        <v>4</v>
      </c>
      <c r="AC1640">
        <v>0</v>
      </c>
      <c r="AD1640">
        <v>0</v>
      </c>
      <c r="AE1640">
        <v>0</v>
      </c>
    </row>
    <row r="1641" spans="1:31" x14ac:dyDescent="0.3">
      <c r="A1641" t="s">
        <v>315</v>
      </c>
      <c r="B1641" t="s">
        <v>4827</v>
      </c>
      <c r="C1641" t="s">
        <v>274</v>
      </c>
      <c r="D1641" t="s">
        <v>4828</v>
      </c>
      <c r="E1641" t="s">
        <v>12325</v>
      </c>
      <c r="F1641" t="s">
        <v>2365</v>
      </c>
      <c r="G1641" t="s">
        <v>318</v>
      </c>
      <c r="I1641" t="s">
        <v>313</v>
      </c>
      <c r="J1641" t="s">
        <v>266</v>
      </c>
      <c r="K1641" t="s">
        <v>4829</v>
      </c>
      <c r="L1641" t="s">
        <v>9192</v>
      </c>
      <c r="M1641" t="s">
        <v>316</v>
      </c>
      <c r="N1641" t="s">
        <v>315</v>
      </c>
      <c r="O1641">
        <v>2</v>
      </c>
      <c r="P1641" t="s">
        <v>288</v>
      </c>
      <c r="Q1641">
        <v>0.48</v>
      </c>
      <c r="S1641">
        <v>3</v>
      </c>
      <c r="T1641" s="108">
        <v>1.44</v>
      </c>
      <c r="U1641">
        <v>1</v>
      </c>
      <c r="V1641" t="s">
        <v>270</v>
      </c>
      <c r="W1641" t="s">
        <v>167</v>
      </c>
      <c r="X1641">
        <v>3</v>
      </c>
      <c r="Y1641">
        <v>0</v>
      </c>
      <c r="Z1641">
        <v>0</v>
      </c>
      <c r="AA1641">
        <v>0</v>
      </c>
      <c r="AB1641">
        <v>3</v>
      </c>
      <c r="AC1641">
        <v>0</v>
      </c>
      <c r="AD1641">
        <v>0</v>
      </c>
      <c r="AE1641">
        <v>0</v>
      </c>
    </row>
    <row r="1642" spans="1:31" x14ac:dyDescent="0.3">
      <c r="A1642" t="s">
        <v>315</v>
      </c>
      <c r="B1642" t="s">
        <v>4827</v>
      </c>
      <c r="C1642" t="s">
        <v>274</v>
      </c>
      <c r="D1642" t="s">
        <v>4828</v>
      </c>
      <c r="E1642" t="s">
        <v>12325</v>
      </c>
      <c r="F1642" t="s">
        <v>2365</v>
      </c>
      <c r="G1642" t="s">
        <v>318</v>
      </c>
      <c r="I1642" t="s">
        <v>313</v>
      </c>
      <c r="J1642" t="s">
        <v>266</v>
      </c>
      <c r="K1642" t="s">
        <v>4829</v>
      </c>
      <c r="L1642" t="s">
        <v>9192</v>
      </c>
      <c r="M1642" t="s">
        <v>316</v>
      </c>
      <c r="N1642" t="s">
        <v>315</v>
      </c>
      <c r="O1642">
        <v>17</v>
      </c>
      <c r="P1642" t="s">
        <v>273</v>
      </c>
      <c r="Q1642">
        <v>0.48</v>
      </c>
      <c r="S1642">
        <v>2</v>
      </c>
      <c r="T1642" s="108">
        <v>0.96</v>
      </c>
      <c r="U1642">
        <v>1</v>
      </c>
      <c r="V1642" t="s">
        <v>270</v>
      </c>
      <c r="W1642" t="s">
        <v>167</v>
      </c>
      <c r="X1642">
        <v>2</v>
      </c>
      <c r="Y1642">
        <v>0</v>
      </c>
      <c r="Z1642">
        <v>0</v>
      </c>
      <c r="AA1642">
        <v>2</v>
      </c>
      <c r="AB1642">
        <v>0</v>
      </c>
      <c r="AC1642">
        <v>0</v>
      </c>
      <c r="AD1642">
        <v>0</v>
      </c>
      <c r="AE1642">
        <v>0</v>
      </c>
    </row>
    <row r="1643" spans="1:31" x14ac:dyDescent="0.3">
      <c r="A1643" t="s">
        <v>315</v>
      </c>
      <c r="B1643" t="s">
        <v>11751</v>
      </c>
      <c r="C1643" t="s">
        <v>274</v>
      </c>
      <c r="D1643" t="s">
        <v>11752</v>
      </c>
      <c r="E1643" t="s">
        <v>12330</v>
      </c>
      <c r="F1643" t="s">
        <v>11753</v>
      </c>
      <c r="G1643" t="s">
        <v>318</v>
      </c>
      <c r="I1643" t="s">
        <v>313</v>
      </c>
      <c r="J1643" t="s">
        <v>266</v>
      </c>
      <c r="K1643" t="s">
        <v>684</v>
      </c>
      <c r="L1643" t="s">
        <v>11754</v>
      </c>
      <c r="M1643" t="s">
        <v>314</v>
      </c>
      <c r="N1643" t="s">
        <v>315</v>
      </c>
      <c r="O1643">
        <v>1</v>
      </c>
      <c r="P1643" t="s">
        <v>266</v>
      </c>
      <c r="Q1643">
        <v>0.48</v>
      </c>
      <c r="S1643">
        <v>1</v>
      </c>
      <c r="T1643" s="108">
        <v>0.48</v>
      </c>
      <c r="U1643">
        <v>1</v>
      </c>
      <c r="V1643" t="s">
        <v>270</v>
      </c>
      <c r="W1643" t="s">
        <v>167</v>
      </c>
      <c r="X1643">
        <v>1</v>
      </c>
      <c r="Y1643">
        <v>0</v>
      </c>
      <c r="Z1643">
        <v>0</v>
      </c>
      <c r="AA1643">
        <v>0</v>
      </c>
      <c r="AB1643">
        <v>1</v>
      </c>
      <c r="AC1643">
        <v>0</v>
      </c>
      <c r="AD1643">
        <v>0</v>
      </c>
      <c r="AE1643">
        <v>0</v>
      </c>
    </row>
    <row r="1644" spans="1:31" x14ac:dyDescent="0.3">
      <c r="A1644" t="s">
        <v>315</v>
      </c>
      <c r="B1644" t="s">
        <v>11751</v>
      </c>
      <c r="C1644" t="s">
        <v>274</v>
      </c>
      <c r="D1644" t="s">
        <v>11752</v>
      </c>
      <c r="E1644" t="s">
        <v>12330</v>
      </c>
      <c r="F1644" t="s">
        <v>11753</v>
      </c>
      <c r="G1644" t="s">
        <v>318</v>
      </c>
      <c r="I1644" t="s">
        <v>313</v>
      </c>
      <c r="J1644" t="s">
        <v>266</v>
      </c>
      <c r="K1644" t="s">
        <v>684</v>
      </c>
      <c r="L1644" t="s">
        <v>11754</v>
      </c>
      <c r="M1644" t="s">
        <v>316</v>
      </c>
      <c r="N1644" t="s">
        <v>315</v>
      </c>
      <c r="O1644">
        <v>2</v>
      </c>
      <c r="P1644" t="s">
        <v>288</v>
      </c>
      <c r="Q1644">
        <v>0.48</v>
      </c>
      <c r="S1644">
        <v>1</v>
      </c>
      <c r="T1644" s="108">
        <v>0.48</v>
      </c>
      <c r="U1644">
        <v>1</v>
      </c>
      <c r="V1644" t="s">
        <v>270</v>
      </c>
      <c r="W1644" t="s">
        <v>167</v>
      </c>
      <c r="X1644">
        <v>1</v>
      </c>
      <c r="Y1644">
        <v>0</v>
      </c>
      <c r="Z1644">
        <v>0</v>
      </c>
      <c r="AA1644">
        <v>0</v>
      </c>
      <c r="AB1644">
        <v>1</v>
      </c>
      <c r="AC1644">
        <v>0</v>
      </c>
      <c r="AD1644">
        <v>0</v>
      </c>
      <c r="AE1644">
        <v>0</v>
      </c>
    </row>
    <row r="1645" spans="1:31" x14ac:dyDescent="0.3">
      <c r="A1645" t="s">
        <v>315</v>
      </c>
      <c r="B1645" t="s">
        <v>7790</v>
      </c>
      <c r="C1645" t="s">
        <v>274</v>
      </c>
      <c r="D1645" t="s">
        <v>7796</v>
      </c>
      <c r="E1645" t="s">
        <v>12478</v>
      </c>
      <c r="F1645" t="s">
        <v>7793</v>
      </c>
      <c r="G1645" t="s">
        <v>451</v>
      </c>
      <c r="I1645" t="s">
        <v>313</v>
      </c>
      <c r="J1645" t="s">
        <v>266</v>
      </c>
      <c r="K1645" t="s">
        <v>7797</v>
      </c>
      <c r="L1645" t="s">
        <v>17932</v>
      </c>
      <c r="M1645" t="s">
        <v>316</v>
      </c>
      <c r="N1645" t="s">
        <v>315</v>
      </c>
      <c r="O1645">
        <v>20</v>
      </c>
      <c r="P1645" t="s">
        <v>425</v>
      </c>
      <c r="Q1645">
        <v>0.32</v>
      </c>
      <c r="S1645">
        <v>18</v>
      </c>
      <c r="T1645" s="108">
        <v>5.76</v>
      </c>
      <c r="U1645">
        <v>1</v>
      </c>
      <c r="V1645" t="s">
        <v>270</v>
      </c>
      <c r="W1645" t="s">
        <v>167</v>
      </c>
      <c r="X1645">
        <v>6</v>
      </c>
      <c r="Y1645">
        <v>6</v>
      </c>
      <c r="Z1645">
        <v>0</v>
      </c>
      <c r="AA1645">
        <v>6</v>
      </c>
      <c r="AB1645">
        <v>0</v>
      </c>
      <c r="AC1645">
        <v>6</v>
      </c>
      <c r="AD1645">
        <v>0</v>
      </c>
      <c r="AE1645">
        <v>0</v>
      </c>
    </row>
    <row r="1646" spans="1:31" x14ac:dyDescent="0.3">
      <c r="A1646" t="s">
        <v>315</v>
      </c>
      <c r="B1646" t="s">
        <v>7790</v>
      </c>
      <c r="C1646" t="s">
        <v>302</v>
      </c>
      <c r="D1646" t="s">
        <v>7796</v>
      </c>
      <c r="E1646" t="s">
        <v>12478</v>
      </c>
      <c r="F1646" t="s">
        <v>7793</v>
      </c>
      <c r="G1646" t="s">
        <v>451</v>
      </c>
      <c r="I1646" t="s">
        <v>313</v>
      </c>
      <c r="J1646" t="s">
        <v>266</v>
      </c>
      <c r="K1646" t="s">
        <v>7797</v>
      </c>
      <c r="L1646" t="s">
        <v>17932</v>
      </c>
      <c r="M1646" t="s">
        <v>316</v>
      </c>
      <c r="N1646" t="s">
        <v>315</v>
      </c>
      <c r="O1646">
        <v>2</v>
      </c>
      <c r="P1646" t="s">
        <v>272</v>
      </c>
      <c r="Q1646">
        <v>4</v>
      </c>
      <c r="S1646">
        <v>12</v>
      </c>
      <c r="T1646" s="108">
        <v>48</v>
      </c>
      <c r="U1646">
        <v>1</v>
      </c>
      <c r="V1646" t="s">
        <v>270</v>
      </c>
      <c r="W1646" t="s">
        <v>167</v>
      </c>
      <c r="X1646">
        <v>2</v>
      </c>
      <c r="Y1646">
        <v>2</v>
      </c>
      <c r="Z1646">
        <v>2</v>
      </c>
      <c r="AA1646">
        <v>2</v>
      </c>
      <c r="AB1646">
        <v>2</v>
      </c>
      <c r="AC1646">
        <v>2</v>
      </c>
      <c r="AD1646">
        <v>2</v>
      </c>
      <c r="AE1646">
        <v>0</v>
      </c>
    </row>
    <row r="1647" spans="1:31" x14ac:dyDescent="0.3">
      <c r="A1647" t="s">
        <v>315</v>
      </c>
      <c r="B1647" t="s">
        <v>7790</v>
      </c>
      <c r="C1647" t="s">
        <v>302</v>
      </c>
      <c r="D1647" t="s">
        <v>7796</v>
      </c>
      <c r="E1647" t="s">
        <v>12478</v>
      </c>
      <c r="F1647" t="s">
        <v>7793</v>
      </c>
      <c r="G1647" t="s">
        <v>451</v>
      </c>
      <c r="I1647" t="s">
        <v>313</v>
      </c>
      <c r="J1647" t="s">
        <v>266</v>
      </c>
      <c r="K1647" t="s">
        <v>7797</v>
      </c>
      <c r="L1647" t="s">
        <v>17932</v>
      </c>
      <c r="M1647" t="s">
        <v>316</v>
      </c>
      <c r="N1647" t="s">
        <v>315</v>
      </c>
      <c r="O1647">
        <v>2</v>
      </c>
      <c r="P1647" t="s">
        <v>272</v>
      </c>
      <c r="Q1647">
        <v>4</v>
      </c>
      <c r="S1647">
        <v>10</v>
      </c>
      <c r="T1647" s="108">
        <v>40</v>
      </c>
      <c r="U1647">
        <v>1</v>
      </c>
      <c r="V1647" t="s">
        <v>270</v>
      </c>
      <c r="W1647" t="s">
        <v>167</v>
      </c>
      <c r="X1647">
        <v>2</v>
      </c>
      <c r="Y1647">
        <v>2</v>
      </c>
      <c r="Z1647">
        <v>2</v>
      </c>
      <c r="AA1647">
        <v>2</v>
      </c>
      <c r="AB1647">
        <v>2</v>
      </c>
      <c r="AC1647">
        <v>2</v>
      </c>
      <c r="AD1647">
        <v>0</v>
      </c>
      <c r="AE1647">
        <v>0</v>
      </c>
    </row>
    <row r="1648" spans="1:31" x14ac:dyDescent="0.3">
      <c r="A1648" t="s">
        <v>315</v>
      </c>
      <c r="B1648" t="s">
        <v>7790</v>
      </c>
      <c r="C1648" t="s">
        <v>262</v>
      </c>
      <c r="D1648" t="s">
        <v>7796</v>
      </c>
      <c r="E1648" t="s">
        <v>12478</v>
      </c>
      <c r="F1648" t="s">
        <v>7793</v>
      </c>
      <c r="G1648" t="s">
        <v>451</v>
      </c>
      <c r="I1648" t="s">
        <v>313</v>
      </c>
      <c r="J1648" t="s">
        <v>266</v>
      </c>
      <c r="K1648" t="s">
        <v>7797</v>
      </c>
      <c r="L1648" t="s">
        <v>17932</v>
      </c>
      <c r="M1648" t="s">
        <v>314</v>
      </c>
      <c r="N1648" t="s">
        <v>315</v>
      </c>
      <c r="O1648">
        <v>1</v>
      </c>
      <c r="P1648" t="s">
        <v>282</v>
      </c>
      <c r="Q1648">
        <v>2</v>
      </c>
      <c r="S1648">
        <v>3</v>
      </c>
      <c r="T1648" s="108">
        <v>6</v>
      </c>
      <c r="U1648">
        <v>1</v>
      </c>
      <c r="V1648" t="s">
        <v>270</v>
      </c>
      <c r="W1648" t="s">
        <v>167</v>
      </c>
      <c r="X1648">
        <v>1</v>
      </c>
      <c r="Y1648">
        <v>1</v>
      </c>
      <c r="Z1648">
        <v>0</v>
      </c>
      <c r="AA1648">
        <v>1</v>
      </c>
      <c r="AB1648">
        <v>0</v>
      </c>
      <c r="AC1648">
        <v>1</v>
      </c>
      <c r="AD1648">
        <v>0</v>
      </c>
      <c r="AE1648">
        <v>0</v>
      </c>
    </row>
    <row r="1649" spans="1:31" x14ac:dyDescent="0.3">
      <c r="A1649" t="s">
        <v>315</v>
      </c>
      <c r="B1649" t="s">
        <v>7767</v>
      </c>
      <c r="C1649" t="s">
        <v>274</v>
      </c>
      <c r="D1649" t="s">
        <v>7768</v>
      </c>
      <c r="E1649" t="s">
        <v>12467</v>
      </c>
      <c r="F1649" t="s">
        <v>7769</v>
      </c>
      <c r="G1649" t="s">
        <v>451</v>
      </c>
      <c r="I1649" t="s">
        <v>313</v>
      </c>
      <c r="J1649" t="s">
        <v>266</v>
      </c>
      <c r="K1649" t="s">
        <v>7770</v>
      </c>
      <c r="L1649" t="s">
        <v>3995</v>
      </c>
      <c r="M1649" t="s">
        <v>314</v>
      </c>
      <c r="N1649" t="s">
        <v>315</v>
      </c>
      <c r="O1649">
        <v>1</v>
      </c>
      <c r="P1649" t="s">
        <v>266</v>
      </c>
      <c r="Q1649">
        <v>0.32</v>
      </c>
      <c r="S1649">
        <v>1</v>
      </c>
      <c r="T1649" s="108">
        <v>0.32</v>
      </c>
      <c r="U1649">
        <v>1</v>
      </c>
      <c r="V1649" t="s">
        <v>270</v>
      </c>
      <c r="W1649" t="s">
        <v>167</v>
      </c>
      <c r="X1649">
        <v>1</v>
      </c>
      <c r="Y1649">
        <v>1</v>
      </c>
      <c r="Z1649">
        <v>0</v>
      </c>
      <c r="AA1649">
        <v>0</v>
      </c>
      <c r="AB1649">
        <v>0</v>
      </c>
      <c r="AC1649">
        <v>0</v>
      </c>
      <c r="AD1649">
        <v>0</v>
      </c>
      <c r="AE1649">
        <v>0</v>
      </c>
    </row>
    <row r="1650" spans="1:31" x14ac:dyDescent="0.3">
      <c r="A1650" t="s">
        <v>315</v>
      </c>
      <c r="B1650" t="s">
        <v>7767</v>
      </c>
      <c r="C1650" t="s">
        <v>274</v>
      </c>
      <c r="D1650" t="s">
        <v>7768</v>
      </c>
      <c r="E1650" t="s">
        <v>12467</v>
      </c>
      <c r="F1650" t="s">
        <v>7769</v>
      </c>
      <c r="G1650" t="s">
        <v>451</v>
      </c>
      <c r="I1650" t="s">
        <v>313</v>
      </c>
      <c r="J1650" t="s">
        <v>266</v>
      </c>
      <c r="K1650" t="s">
        <v>7770</v>
      </c>
      <c r="L1650" t="s">
        <v>3995</v>
      </c>
      <c r="M1650" t="s">
        <v>316</v>
      </c>
      <c r="N1650" t="s">
        <v>315</v>
      </c>
      <c r="O1650">
        <v>2</v>
      </c>
      <c r="P1650" t="s">
        <v>288</v>
      </c>
      <c r="Q1650">
        <v>0.48</v>
      </c>
      <c r="S1650">
        <v>1</v>
      </c>
      <c r="T1650" s="108">
        <v>0.48</v>
      </c>
      <c r="U1650">
        <v>1</v>
      </c>
      <c r="V1650" t="s">
        <v>270</v>
      </c>
      <c r="W1650" t="s">
        <v>167</v>
      </c>
      <c r="X1650">
        <v>1</v>
      </c>
      <c r="Y1650">
        <v>0</v>
      </c>
      <c r="Z1650">
        <v>0</v>
      </c>
      <c r="AA1650">
        <v>0</v>
      </c>
      <c r="AB1650">
        <v>1</v>
      </c>
      <c r="AC1650">
        <v>0</v>
      </c>
      <c r="AD1650">
        <v>0</v>
      </c>
      <c r="AE1650">
        <v>0</v>
      </c>
    </row>
    <row r="1651" spans="1:31" x14ac:dyDescent="0.3">
      <c r="A1651" t="s">
        <v>315</v>
      </c>
      <c r="B1651" t="s">
        <v>7923</v>
      </c>
      <c r="C1651" t="s">
        <v>274</v>
      </c>
      <c r="D1651" t="s">
        <v>7924</v>
      </c>
      <c r="E1651" t="s">
        <v>12512</v>
      </c>
      <c r="F1651" t="s">
        <v>7925</v>
      </c>
      <c r="G1651" t="s">
        <v>451</v>
      </c>
      <c r="I1651" t="s">
        <v>313</v>
      </c>
      <c r="J1651" t="s">
        <v>266</v>
      </c>
      <c r="K1651" t="s">
        <v>7907</v>
      </c>
      <c r="L1651" t="s">
        <v>7926</v>
      </c>
      <c r="M1651" t="s">
        <v>314</v>
      </c>
      <c r="N1651" t="s">
        <v>315</v>
      </c>
      <c r="O1651">
        <v>1</v>
      </c>
      <c r="P1651" t="s">
        <v>266</v>
      </c>
      <c r="Q1651">
        <v>0.48</v>
      </c>
      <c r="S1651">
        <v>1</v>
      </c>
      <c r="T1651" s="108">
        <v>0.48</v>
      </c>
      <c r="U1651">
        <v>1</v>
      </c>
      <c r="V1651" t="s">
        <v>270</v>
      </c>
      <c r="W1651" t="s">
        <v>167</v>
      </c>
      <c r="X1651">
        <v>1</v>
      </c>
      <c r="Y1651">
        <v>0</v>
      </c>
      <c r="Z1651">
        <v>0</v>
      </c>
      <c r="AA1651">
        <v>1</v>
      </c>
      <c r="AB1651">
        <v>0</v>
      </c>
      <c r="AC1651">
        <v>0</v>
      </c>
      <c r="AD1651">
        <v>0</v>
      </c>
      <c r="AE1651">
        <v>0</v>
      </c>
    </row>
    <row r="1652" spans="1:31" x14ac:dyDescent="0.3">
      <c r="A1652" t="s">
        <v>315</v>
      </c>
      <c r="B1652" t="s">
        <v>7923</v>
      </c>
      <c r="C1652" t="s">
        <v>274</v>
      </c>
      <c r="D1652" t="s">
        <v>7924</v>
      </c>
      <c r="E1652" t="s">
        <v>12512</v>
      </c>
      <c r="F1652" t="s">
        <v>7925</v>
      </c>
      <c r="G1652" t="s">
        <v>451</v>
      </c>
      <c r="I1652" t="s">
        <v>313</v>
      </c>
      <c r="J1652" t="s">
        <v>266</v>
      </c>
      <c r="K1652" t="s">
        <v>7907</v>
      </c>
      <c r="L1652" t="s">
        <v>7926</v>
      </c>
      <c r="M1652" t="s">
        <v>316</v>
      </c>
      <c r="N1652" t="s">
        <v>315</v>
      </c>
      <c r="O1652">
        <v>2</v>
      </c>
      <c r="P1652" t="s">
        <v>288</v>
      </c>
      <c r="Q1652">
        <v>0.48</v>
      </c>
      <c r="S1652">
        <v>1</v>
      </c>
      <c r="T1652" s="108">
        <v>0.48</v>
      </c>
      <c r="U1652">
        <v>1</v>
      </c>
      <c r="V1652" t="s">
        <v>270</v>
      </c>
      <c r="W1652" t="s">
        <v>167</v>
      </c>
      <c r="X1652">
        <v>1</v>
      </c>
      <c r="Y1652">
        <v>0</v>
      </c>
      <c r="Z1652">
        <v>0</v>
      </c>
      <c r="AA1652">
        <v>0</v>
      </c>
      <c r="AB1652">
        <v>1</v>
      </c>
      <c r="AC1652">
        <v>0</v>
      </c>
      <c r="AD1652">
        <v>0</v>
      </c>
      <c r="AE1652">
        <v>0</v>
      </c>
    </row>
    <row r="1653" spans="1:31" x14ac:dyDescent="0.3">
      <c r="A1653" t="s">
        <v>315</v>
      </c>
      <c r="B1653" t="s">
        <v>7923</v>
      </c>
      <c r="C1653" t="s">
        <v>274</v>
      </c>
      <c r="D1653" t="s">
        <v>7924</v>
      </c>
      <c r="E1653" t="s">
        <v>12512</v>
      </c>
      <c r="F1653" t="s">
        <v>7925</v>
      </c>
      <c r="G1653" t="s">
        <v>451</v>
      </c>
      <c r="I1653" t="s">
        <v>313</v>
      </c>
      <c r="J1653" t="s">
        <v>266</v>
      </c>
      <c r="K1653" t="s">
        <v>7907</v>
      </c>
      <c r="L1653" t="s">
        <v>7926</v>
      </c>
      <c r="M1653" t="s">
        <v>316</v>
      </c>
      <c r="N1653" t="s">
        <v>315</v>
      </c>
      <c r="O1653">
        <v>17</v>
      </c>
      <c r="P1653" t="s">
        <v>273</v>
      </c>
      <c r="Q1653">
        <v>0.32</v>
      </c>
      <c r="S1653">
        <v>1</v>
      </c>
      <c r="T1653" s="108">
        <v>0.32</v>
      </c>
      <c r="U1653">
        <v>1</v>
      </c>
      <c r="V1653" t="s">
        <v>270</v>
      </c>
      <c r="W1653" t="s">
        <v>167</v>
      </c>
      <c r="X1653">
        <v>1</v>
      </c>
      <c r="Y1653">
        <v>0</v>
      </c>
      <c r="Z1653">
        <v>0</v>
      </c>
      <c r="AA1653">
        <v>1</v>
      </c>
      <c r="AB1653">
        <v>0</v>
      </c>
      <c r="AC1653">
        <v>0</v>
      </c>
      <c r="AD1653">
        <v>0</v>
      </c>
      <c r="AE1653">
        <v>0</v>
      </c>
    </row>
    <row r="1654" spans="1:31" x14ac:dyDescent="0.3">
      <c r="A1654" t="s">
        <v>315</v>
      </c>
      <c r="B1654" t="s">
        <v>7680</v>
      </c>
      <c r="C1654" t="s">
        <v>274</v>
      </c>
      <c r="D1654" t="s">
        <v>7681</v>
      </c>
      <c r="E1654" t="s">
        <v>12441</v>
      </c>
      <c r="F1654" t="s">
        <v>7682</v>
      </c>
      <c r="G1654" t="s">
        <v>451</v>
      </c>
      <c r="I1654" t="s">
        <v>313</v>
      </c>
      <c r="J1654" t="s">
        <v>266</v>
      </c>
      <c r="K1654" t="s">
        <v>7683</v>
      </c>
      <c r="L1654" t="s">
        <v>7684</v>
      </c>
      <c r="M1654" t="s">
        <v>314</v>
      </c>
      <c r="N1654" t="s">
        <v>315</v>
      </c>
      <c r="O1654">
        <v>13</v>
      </c>
      <c r="P1654" t="s">
        <v>282</v>
      </c>
      <c r="Q1654">
        <v>2</v>
      </c>
      <c r="S1654">
        <v>3</v>
      </c>
      <c r="T1654" s="108">
        <v>6</v>
      </c>
      <c r="U1654">
        <v>1</v>
      </c>
      <c r="V1654" t="s">
        <v>270</v>
      </c>
      <c r="W1654" t="s">
        <v>167</v>
      </c>
      <c r="X1654">
        <v>1</v>
      </c>
      <c r="Y1654">
        <v>1</v>
      </c>
      <c r="Z1654">
        <v>0</v>
      </c>
      <c r="AA1654">
        <v>1</v>
      </c>
      <c r="AB1654">
        <v>0</v>
      </c>
      <c r="AC1654">
        <v>1</v>
      </c>
      <c r="AD1654">
        <v>0</v>
      </c>
      <c r="AE1654">
        <v>0</v>
      </c>
    </row>
    <row r="1655" spans="1:31" x14ac:dyDescent="0.3">
      <c r="A1655" t="s">
        <v>315</v>
      </c>
      <c r="B1655" t="s">
        <v>7680</v>
      </c>
      <c r="C1655" t="s">
        <v>294</v>
      </c>
      <c r="D1655" t="s">
        <v>7681</v>
      </c>
      <c r="E1655" t="s">
        <v>12441</v>
      </c>
      <c r="F1655" t="s">
        <v>7682</v>
      </c>
      <c r="G1655" t="s">
        <v>451</v>
      </c>
      <c r="I1655" t="s">
        <v>313</v>
      </c>
      <c r="J1655" t="s">
        <v>266</v>
      </c>
      <c r="K1655" t="s">
        <v>7683</v>
      </c>
      <c r="L1655" t="s">
        <v>7684</v>
      </c>
      <c r="M1655" t="s">
        <v>316</v>
      </c>
      <c r="N1655" t="s">
        <v>315</v>
      </c>
      <c r="O1655">
        <v>14</v>
      </c>
      <c r="P1655" t="s">
        <v>272</v>
      </c>
      <c r="Q1655">
        <v>2</v>
      </c>
      <c r="S1655">
        <v>3</v>
      </c>
      <c r="T1655" s="108">
        <v>6</v>
      </c>
      <c r="U1655">
        <v>1</v>
      </c>
      <c r="V1655" t="s">
        <v>270</v>
      </c>
      <c r="W1655" t="s">
        <v>167</v>
      </c>
      <c r="X1655">
        <v>1</v>
      </c>
      <c r="Y1655">
        <v>1</v>
      </c>
      <c r="Z1655">
        <v>0</v>
      </c>
      <c r="AA1655">
        <v>1</v>
      </c>
      <c r="AB1655">
        <v>0</v>
      </c>
      <c r="AC1655">
        <v>1</v>
      </c>
      <c r="AD1655">
        <v>0</v>
      </c>
      <c r="AE1655">
        <v>0</v>
      </c>
    </row>
    <row r="1656" spans="1:31" x14ac:dyDescent="0.3">
      <c r="A1656" t="s">
        <v>315</v>
      </c>
      <c r="B1656" t="s">
        <v>7680</v>
      </c>
      <c r="C1656" t="s">
        <v>294</v>
      </c>
      <c r="D1656" t="s">
        <v>7681</v>
      </c>
      <c r="E1656" t="s">
        <v>12441</v>
      </c>
      <c r="F1656" t="s">
        <v>7682</v>
      </c>
      <c r="G1656" t="s">
        <v>451</v>
      </c>
      <c r="I1656" t="s">
        <v>313</v>
      </c>
      <c r="J1656" t="s">
        <v>266</v>
      </c>
      <c r="K1656" t="s">
        <v>7683</v>
      </c>
      <c r="L1656" t="s">
        <v>7684</v>
      </c>
      <c r="M1656" t="s">
        <v>316</v>
      </c>
      <c r="N1656" t="s">
        <v>315</v>
      </c>
      <c r="O1656">
        <v>20</v>
      </c>
      <c r="P1656" t="s">
        <v>425</v>
      </c>
      <c r="Q1656">
        <v>0.32</v>
      </c>
      <c r="S1656">
        <v>3</v>
      </c>
      <c r="T1656" s="108">
        <v>0.96</v>
      </c>
      <c r="U1656">
        <v>1</v>
      </c>
      <c r="V1656" t="s">
        <v>270</v>
      </c>
      <c r="W1656" t="s">
        <v>167</v>
      </c>
      <c r="X1656">
        <v>1</v>
      </c>
      <c r="Y1656">
        <v>1</v>
      </c>
      <c r="Z1656">
        <v>0</v>
      </c>
      <c r="AA1656">
        <v>1</v>
      </c>
      <c r="AB1656">
        <v>0</v>
      </c>
      <c r="AC1656">
        <v>1</v>
      </c>
      <c r="AD1656">
        <v>0</v>
      </c>
      <c r="AE1656">
        <v>0</v>
      </c>
    </row>
    <row r="1657" spans="1:31" x14ac:dyDescent="0.3">
      <c r="A1657" t="s">
        <v>315</v>
      </c>
      <c r="B1657" t="s">
        <v>4335</v>
      </c>
      <c r="C1657" t="s">
        <v>2336</v>
      </c>
      <c r="D1657" t="s">
        <v>15484</v>
      </c>
      <c r="E1657" t="s">
        <v>12455</v>
      </c>
      <c r="F1657" t="s">
        <v>2377</v>
      </c>
      <c r="G1657" t="s">
        <v>451</v>
      </c>
      <c r="I1657" t="s">
        <v>313</v>
      </c>
      <c r="J1657" t="s">
        <v>266</v>
      </c>
      <c r="K1657" t="s">
        <v>7700</v>
      </c>
      <c r="L1657" t="s">
        <v>17463</v>
      </c>
      <c r="M1657" t="s">
        <v>314</v>
      </c>
      <c r="N1657" t="s">
        <v>315</v>
      </c>
      <c r="O1657">
        <v>13</v>
      </c>
      <c r="P1657" t="s">
        <v>266</v>
      </c>
      <c r="Q1657">
        <v>0.17</v>
      </c>
      <c r="S1657">
        <v>3</v>
      </c>
      <c r="T1657" s="108">
        <v>0.51</v>
      </c>
      <c r="U1657">
        <v>1</v>
      </c>
      <c r="V1657" t="s">
        <v>270</v>
      </c>
      <c r="W1657" t="s">
        <v>167</v>
      </c>
      <c r="X1657">
        <v>1</v>
      </c>
      <c r="Y1657">
        <v>1</v>
      </c>
      <c r="Z1657">
        <v>0</v>
      </c>
      <c r="AA1657">
        <v>1</v>
      </c>
      <c r="AB1657">
        <v>0</v>
      </c>
      <c r="AC1657">
        <v>1</v>
      </c>
      <c r="AD1657">
        <v>0</v>
      </c>
      <c r="AE1657">
        <v>0</v>
      </c>
    </row>
    <row r="1658" spans="1:31" x14ac:dyDescent="0.3">
      <c r="A1658" t="s">
        <v>315</v>
      </c>
      <c r="B1658" t="s">
        <v>4335</v>
      </c>
      <c r="C1658" t="s">
        <v>2356</v>
      </c>
      <c r="D1658" t="s">
        <v>15486</v>
      </c>
      <c r="E1658" t="s">
        <v>12441</v>
      </c>
      <c r="F1658" t="s">
        <v>7682</v>
      </c>
      <c r="G1658" t="s">
        <v>451</v>
      </c>
      <c r="I1658" t="s">
        <v>313</v>
      </c>
      <c r="J1658" t="s">
        <v>266</v>
      </c>
      <c r="K1658" t="s">
        <v>7683</v>
      </c>
      <c r="L1658" t="s">
        <v>15485</v>
      </c>
      <c r="M1658" t="s">
        <v>314</v>
      </c>
      <c r="N1658" t="s">
        <v>315</v>
      </c>
      <c r="O1658">
        <v>13</v>
      </c>
      <c r="P1658" t="s">
        <v>266</v>
      </c>
      <c r="Q1658">
        <v>0.17</v>
      </c>
      <c r="S1658">
        <v>9</v>
      </c>
      <c r="T1658" s="108">
        <v>1.53</v>
      </c>
      <c r="U1658">
        <v>1</v>
      </c>
      <c r="V1658" t="s">
        <v>270</v>
      </c>
      <c r="W1658" t="s">
        <v>167</v>
      </c>
      <c r="X1658">
        <v>3</v>
      </c>
      <c r="Y1658">
        <v>3</v>
      </c>
      <c r="Z1658">
        <v>0</v>
      </c>
      <c r="AA1658">
        <v>3</v>
      </c>
      <c r="AB1658">
        <v>0</v>
      </c>
      <c r="AC1658">
        <v>3</v>
      </c>
      <c r="AD1658">
        <v>0</v>
      </c>
      <c r="AE1658">
        <v>0</v>
      </c>
    </row>
    <row r="1659" spans="1:31" x14ac:dyDescent="0.3">
      <c r="A1659" t="s">
        <v>315</v>
      </c>
      <c r="B1659" t="s">
        <v>4335</v>
      </c>
      <c r="C1659" t="s">
        <v>2356</v>
      </c>
      <c r="D1659" t="s">
        <v>15486</v>
      </c>
      <c r="E1659" t="s">
        <v>12441</v>
      </c>
      <c r="F1659" t="s">
        <v>7682</v>
      </c>
      <c r="G1659" t="s">
        <v>451</v>
      </c>
      <c r="I1659" t="s">
        <v>313</v>
      </c>
      <c r="J1659" t="s">
        <v>266</v>
      </c>
      <c r="K1659" t="s">
        <v>7683</v>
      </c>
      <c r="L1659" t="s">
        <v>15485</v>
      </c>
      <c r="M1659" t="s">
        <v>316</v>
      </c>
      <c r="N1659" t="s">
        <v>315</v>
      </c>
      <c r="O1659">
        <v>14</v>
      </c>
      <c r="P1659" t="s">
        <v>288</v>
      </c>
      <c r="Q1659">
        <v>0.17</v>
      </c>
      <c r="S1659">
        <v>1</v>
      </c>
      <c r="T1659" s="108">
        <v>0.17</v>
      </c>
      <c r="U1659">
        <v>1</v>
      </c>
      <c r="V1659" t="s">
        <v>270</v>
      </c>
      <c r="W1659" t="s">
        <v>167</v>
      </c>
      <c r="X1659">
        <v>1</v>
      </c>
      <c r="Y1659">
        <v>0</v>
      </c>
      <c r="Z1659">
        <v>0</v>
      </c>
      <c r="AA1659">
        <v>1</v>
      </c>
      <c r="AB1659">
        <v>0</v>
      </c>
      <c r="AC1659">
        <v>0</v>
      </c>
      <c r="AD1659">
        <v>0</v>
      </c>
      <c r="AE1659">
        <v>0</v>
      </c>
    </row>
    <row r="1660" spans="1:31" x14ac:dyDescent="0.3">
      <c r="A1660" t="s">
        <v>315</v>
      </c>
      <c r="B1660" t="s">
        <v>4335</v>
      </c>
      <c r="C1660" t="s">
        <v>3620</v>
      </c>
      <c r="D1660" t="s">
        <v>15487</v>
      </c>
      <c r="E1660" t="s">
        <v>12427</v>
      </c>
      <c r="F1660" t="s">
        <v>7598</v>
      </c>
      <c r="G1660" t="s">
        <v>451</v>
      </c>
      <c r="I1660" t="s">
        <v>313</v>
      </c>
      <c r="J1660" t="s">
        <v>266</v>
      </c>
      <c r="K1660" t="s">
        <v>7581</v>
      </c>
      <c r="L1660" t="s">
        <v>15485</v>
      </c>
      <c r="M1660" t="s">
        <v>314</v>
      </c>
      <c r="N1660" t="s">
        <v>315</v>
      </c>
      <c r="O1660">
        <v>13</v>
      </c>
      <c r="P1660" t="s">
        <v>266</v>
      </c>
      <c r="Q1660">
        <v>0.17</v>
      </c>
      <c r="S1660">
        <v>3</v>
      </c>
      <c r="T1660" s="108">
        <v>0.51</v>
      </c>
      <c r="U1660">
        <v>1</v>
      </c>
      <c r="V1660" t="s">
        <v>270</v>
      </c>
      <c r="W1660" t="s">
        <v>167</v>
      </c>
      <c r="X1660">
        <v>1</v>
      </c>
      <c r="Y1660">
        <v>1</v>
      </c>
      <c r="Z1660">
        <v>0</v>
      </c>
      <c r="AA1660">
        <v>1</v>
      </c>
      <c r="AB1660">
        <v>0</v>
      </c>
      <c r="AC1660">
        <v>1</v>
      </c>
      <c r="AD1660">
        <v>0</v>
      </c>
      <c r="AE1660">
        <v>0</v>
      </c>
    </row>
    <row r="1661" spans="1:31" x14ac:dyDescent="0.3">
      <c r="A1661" t="s">
        <v>315</v>
      </c>
      <c r="B1661" t="s">
        <v>4335</v>
      </c>
      <c r="C1661" t="s">
        <v>3621</v>
      </c>
      <c r="D1661" t="s">
        <v>15488</v>
      </c>
      <c r="E1661" t="s">
        <v>12483</v>
      </c>
      <c r="F1661" t="s">
        <v>1123</v>
      </c>
      <c r="G1661" t="s">
        <v>451</v>
      </c>
      <c r="I1661" t="s">
        <v>313</v>
      </c>
      <c r="J1661" t="s">
        <v>266</v>
      </c>
      <c r="K1661" t="s">
        <v>7808</v>
      </c>
      <c r="L1661" t="s">
        <v>15485</v>
      </c>
      <c r="M1661" t="s">
        <v>314</v>
      </c>
      <c r="N1661" t="s">
        <v>315</v>
      </c>
      <c r="O1661">
        <v>13</v>
      </c>
      <c r="P1661" t="s">
        <v>266</v>
      </c>
      <c r="Q1661">
        <v>0.17</v>
      </c>
      <c r="S1661">
        <v>3</v>
      </c>
      <c r="T1661" s="108">
        <v>0.51</v>
      </c>
      <c r="U1661">
        <v>1</v>
      </c>
      <c r="V1661" t="s">
        <v>270</v>
      </c>
      <c r="W1661" t="s">
        <v>167</v>
      </c>
      <c r="X1661">
        <v>1</v>
      </c>
      <c r="Y1661">
        <v>1</v>
      </c>
      <c r="Z1661">
        <v>0</v>
      </c>
      <c r="AA1661">
        <v>1</v>
      </c>
      <c r="AB1661">
        <v>0</v>
      </c>
      <c r="AC1661">
        <v>1</v>
      </c>
      <c r="AD1661">
        <v>0</v>
      </c>
      <c r="AE1661">
        <v>0</v>
      </c>
    </row>
    <row r="1662" spans="1:31" x14ac:dyDescent="0.3">
      <c r="A1662" t="s">
        <v>315</v>
      </c>
      <c r="B1662" t="s">
        <v>4335</v>
      </c>
      <c r="C1662" t="s">
        <v>3621</v>
      </c>
      <c r="D1662" t="s">
        <v>15488</v>
      </c>
      <c r="E1662" t="s">
        <v>12483</v>
      </c>
      <c r="F1662" t="s">
        <v>1123</v>
      </c>
      <c r="G1662" t="s">
        <v>451</v>
      </c>
      <c r="I1662" t="s">
        <v>313</v>
      </c>
      <c r="J1662" t="s">
        <v>266</v>
      </c>
      <c r="K1662" t="s">
        <v>7808</v>
      </c>
      <c r="L1662" t="s">
        <v>15485</v>
      </c>
      <c r="M1662" t="s">
        <v>316</v>
      </c>
      <c r="N1662" t="s">
        <v>315</v>
      </c>
      <c r="O1662">
        <v>14</v>
      </c>
      <c r="P1662" t="s">
        <v>288</v>
      </c>
      <c r="Q1662">
        <v>0.17</v>
      </c>
      <c r="S1662">
        <v>1</v>
      </c>
      <c r="T1662" s="108">
        <v>0.17</v>
      </c>
      <c r="U1662">
        <v>1</v>
      </c>
      <c r="V1662" t="s">
        <v>270</v>
      </c>
      <c r="W1662" t="s">
        <v>167</v>
      </c>
      <c r="X1662">
        <v>1</v>
      </c>
      <c r="Y1662">
        <v>0</v>
      </c>
      <c r="Z1662">
        <v>0</v>
      </c>
      <c r="AA1662">
        <v>1</v>
      </c>
      <c r="AB1662">
        <v>0</v>
      </c>
      <c r="AC1662">
        <v>0</v>
      </c>
      <c r="AD1662">
        <v>0</v>
      </c>
      <c r="AE1662">
        <v>0</v>
      </c>
    </row>
    <row r="1663" spans="1:31" x14ac:dyDescent="0.3">
      <c r="A1663" t="s">
        <v>315</v>
      </c>
      <c r="B1663" t="s">
        <v>4335</v>
      </c>
      <c r="C1663" t="s">
        <v>3622</v>
      </c>
      <c r="D1663" t="s">
        <v>15489</v>
      </c>
      <c r="E1663" t="s">
        <v>12488</v>
      </c>
      <c r="F1663" t="s">
        <v>7832</v>
      </c>
      <c r="G1663" t="s">
        <v>451</v>
      </c>
      <c r="I1663" t="s">
        <v>313</v>
      </c>
      <c r="J1663" t="s">
        <v>266</v>
      </c>
      <c r="K1663" t="s">
        <v>7833</v>
      </c>
      <c r="L1663" t="s">
        <v>15485</v>
      </c>
      <c r="M1663" t="s">
        <v>314</v>
      </c>
      <c r="N1663" t="s">
        <v>315</v>
      </c>
      <c r="O1663">
        <v>13</v>
      </c>
      <c r="P1663" t="s">
        <v>266</v>
      </c>
      <c r="Q1663">
        <v>0.17</v>
      </c>
      <c r="S1663">
        <v>3</v>
      </c>
      <c r="T1663" s="108">
        <v>0.51</v>
      </c>
      <c r="U1663">
        <v>1</v>
      </c>
      <c r="V1663" t="s">
        <v>270</v>
      </c>
      <c r="W1663" t="s">
        <v>167</v>
      </c>
      <c r="X1663">
        <v>1</v>
      </c>
      <c r="Y1663">
        <v>1</v>
      </c>
      <c r="Z1663">
        <v>0</v>
      </c>
      <c r="AA1663">
        <v>1</v>
      </c>
      <c r="AB1663">
        <v>0</v>
      </c>
      <c r="AC1663">
        <v>1</v>
      </c>
      <c r="AD1663">
        <v>0</v>
      </c>
      <c r="AE1663">
        <v>0</v>
      </c>
    </row>
    <row r="1664" spans="1:31" x14ac:dyDescent="0.3">
      <c r="A1664" t="s">
        <v>315</v>
      </c>
      <c r="B1664" t="s">
        <v>4335</v>
      </c>
      <c r="C1664" t="s">
        <v>3623</v>
      </c>
      <c r="D1664" t="s">
        <v>15490</v>
      </c>
      <c r="E1664" t="s">
        <v>12490</v>
      </c>
      <c r="F1664" t="s">
        <v>7840</v>
      </c>
      <c r="G1664" t="s">
        <v>451</v>
      </c>
      <c r="I1664" t="s">
        <v>313</v>
      </c>
      <c r="J1664" t="s">
        <v>266</v>
      </c>
      <c r="K1664" t="s">
        <v>7841</v>
      </c>
      <c r="L1664" t="s">
        <v>15485</v>
      </c>
      <c r="M1664" t="s">
        <v>314</v>
      </c>
      <c r="N1664" t="s">
        <v>315</v>
      </c>
      <c r="O1664">
        <v>1</v>
      </c>
      <c r="P1664" t="s">
        <v>266</v>
      </c>
      <c r="Q1664">
        <v>0.17</v>
      </c>
      <c r="S1664">
        <v>3</v>
      </c>
      <c r="T1664" s="108">
        <v>0.51</v>
      </c>
      <c r="U1664">
        <v>1</v>
      </c>
      <c r="V1664" t="s">
        <v>270</v>
      </c>
      <c r="W1664" t="s">
        <v>167</v>
      </c>
      <c r="X1664">
        <v>1</v>
      </c>
      <c r="Y1664">
        <v>1</v>
      </c>
      <c r="Z1664">
        <v>0</v>
      </c>
      <c r="AA1664">
        <v>1</v>
      </c>
      <c r="AB1664">
        <v>0</v>
      </c>
      <c r="AC1664">
        <v>1</v>
      </c>
      <c r="AD1664">
        <v>0</v>
      </c>
      <c r="AE1664">
        <v>0</v>
      </c>
    </row>
    <row r="1665" spans="1:31" x14ac:dyDescent="0.3">
      <c r="A1665" t="s">
        <v>315</v>
      </c>
      <c r="B1665" t="s">
        <v>4335</v>
      </c>
      <c r="C1665" t="s">
        <v>3623</v>
      </c>
      <c r="D1665" t="s">
        <v>15490</v>
      </c>
      <c r="E1665" t="s">
        <v>12490</v>
      </c>
      <c r="F1665" t="s">
        <v>7840</v>
      </c>
      <c r="G1665" t="s">
        <v>451</v>
      </c>
      <c r="I1665" t="s">
        <v>313</v>
      </c>
      <c r="J1665" t="s">
        <v>266</v>
      </c>
      <c r="K1665" t="s">
        <v>7841</v>
      </c>
      <c r="L1665" t="s">
        <v>15485</v>
      </c>
      <c r="M1665" t="s">
        <v>316</v>
      </c>
      <c r="N1665" t="s">
        <v>315</v>
      </c>
      <c r="O1665">
        <v>14</v>
      </c>
      <c r="P1665" t="s">
        <v>288</v>
      </c>
      <c r="Q1665">
        <v>0.17</v>
      </c>
      <c r="S1665">
        <v>1</v>
      </c>
      <c r="T1665" s="108">
        <v>0.17</v>
      </c>
      <c r="U1665">
        <v>1</v>
      </c>
      <c r="V1665" t="s">
        <v>270</v>
      </c>
      <c r="W1665" t="s">
        <v>167</v>
      </c>
      <c r="X1665">
        <v>1</v>
      </c>
      <c r="Y1665">
        <v>0</v>
      </c>
      <c r="Z1665">
        <v>0</v>
      </c>
      <c r="AA1665">
        <v>1</v>
      </c>
      <c r="AB1665">
        <v>0</v>
      </c>
      <c r="AC1665">
        <v>0</v>
      </c>
      <c r="AD1665">
        <v>0</v>
      </c>
      <c r="AE1665">
        <v>0</v>
      </c>
    </row>
    <row r="1666" spans="1:31" x14ac:dyDescent="0.3">
      <c r="A1666" t="s">
        <v>315</v>
      </c>
      <c r="B1666" t="s">
        <v>4335</v>
      </c>
      <c r="C1666" t="s">
        <v>3624</v>
      </c>
      <c r="D1666" t="s">
        <v>15491</v>
      </c>
      <c r="E1666" t="s">
        <v>12495</v>
      </c>
      <c r="F1666" t="s">
        <v>7853</v>
      </c>
      <c r="G1666" t="s">
        <v>451</v>
      </c>
      <c r="I1666" t="s">
        <v>313</v>
      </c>
      <c r="J1666" t="s">
        <v>266</v>
      </c>
      <c r="K1666" t="s">
        <v>7854</v>
      </c>
      <c r="L1666" t="s">
        <v>15485</v>
      </c>
      <c r="M1666" t="s">
        <v>314</v>
      </c>
      <c r="N1666" t="s">
        <v>315</v>
      </c>
      <c r="O1666">
        <v>13</v>
      </c>
      <c r="P1666" t="s">
        <v>266</v>
      </c>
      <c r="Q1666">
        <v>0.17</v>
      </c>
      <c r="S1666">
        <v>3</v>
      </c>
      <c r="T1666" s="108">
        <v>0.51</v>
      </c>
      <c r="U1666">
        <v>1</v>
      </c>
      <c r="V1666" t="s">
        <v>270</v>
      </c>
      <c r="W1666" t="s">
        <v>167</v>
      </c>
      <c r="X1666">
        <v>1</v>
      </c>
      <c r="Y1666">
        <v>1</v>
      </c>
      <c r="Z1666">
        <v>0</v>
      </c>
      <c r="AA1666">
        <v>1</v>
      </c>
      <c r="AB1666">
        <v>0</v>
      </c>
      <c r="AC1666">
        <v>1</v>
      </c>
      <c r="AD1666">
        <v>0</v>
      </c>
      <c r="AE1666">
        <v>0</v>
      </c>
    </row>
    <row r="1667" spans="1:31" x14ac:dyDescent="0.3">
      <c r="A1667" t="s">
        <v>315</v>
      </c>
      <c r="B1667" t="s">
        <v>4335</v>
      </c>
      <c r="C1667" t="s">
        <v>3624</v>
      </c>
      <c r="D1667" t="s">
        <v>15491</v>
      </c>
      <c r="E1667" t="s">
        <v>12495</v>
      </c>
      <c r="F1667" t="s">
        <v>7853</v>
      </c>
      <c r="G1667" t="s">
        <v>451</v>
      </c>
      <c r="I1667" t="s">
        <v>313</v>
      </c>
      <c r="J1667" t="s">
        <v>266</v>
      </c>
      <c r="K1667" t="s">
        <v>7854</v>
      </c>
      <c r="L1667" t="s">
        <v>15485</v>
      </c>
      <c r="M1667" t="s">
        <v>316</v>
      </c>
      <c r="N1667" t="s">
        <v>315</v>
      </c>
      <c r="O1667">
        <v>14</v>
      </c>
      <c r="P1667" t="s">
        <v>288</v>
      </c>
      <c r="Q1667">
        <v>0.17</v>
      </c>
      <c r="S1667">
        <v>1</v>
      </c>
      <c r="T1667" s="108">
        <v>0.17</v>
      </c>
      <c r="U1667">
        <v>1</v>
      </c>
      <c r="V1667" t="s">
        <v>270</v>
      </c>
      <c r="W1667" t="s">
        <v>167</v>
      </c>
      <c r="X1667">
        <v>1</v>
      </c>
      <c r="Y1667">
        <v>0</v>
      </c>
      <c r="Z1667">
        <v>0</v>
      </c>
      <c r="AA1667">
        <v>1</v>
      </c>
      <c r="AB1667">
        <v>0</v>
      </c>
      <c r="AC1667">
        <v>0</v>
      </c>
      <c r="AD1667">
        <v>0</v>
      </c>
      <c r="AE1667">
        <v>0</v>
      </c>
    </row>
    <row r="1668" spans="1:31" x14ac:dyDescent="0.3">
      <c r="A1668" t="s">
        <v>315</v>
      </c>
      <c r="B1668" t="s">
        <v>4335</v>
      </c>
      <c r="C1668" t="s">
        <v>3813</v>
      </c>
      <c r="D1668" t="s">
        <v>15492</v>
      </c>
      <c r="E1668" t="s">
        <v>12497</v>
      </c>
      <c r="F1668" t="s">
        <v>7861</v>
      </c>
      <c r="G1668" t="s">
        <v>451</v>
      </c>
      <c r="I1668" t="s">
        <v>313</v>
      </c>
      <c r="J1668" t="s">
        <v>266</v>
      </c>
      <c r="K1668" t="s">
        <v>7862</v>
      </c>
      <c r="L1668" t="s">
        <v>15485</v>
      </c>
      <c r="M1668" t="s">
        <v>314</v>
      </c>
      <c r="N1668" t="s">
        <v>315</v>
      </c>
      <c r="O1668">
        <v>13</v>
      </c>
      <c r="P1668" t="s">
        <v>266</v>
      </c>
      <c r="Q1668">
        <v>0.17</v>
      </c>
      <c r="S1668">
        <v>3</v>
      </c>
      <c r="T1668" s="108">
        <v>0.51</v>
      </c>
      <c r="U1668">
        <v>1</v>
      </c>
      <c r="V1668" t="s">
        <v>270</v>
      </c>
      <c r="W1668" t="s">
        <v>167</v>
      </c>
      <c r="X1668">
        <v>1</v>
      </c>
      <c r="Y1668">
        <v>1</v>
      </c>
      <c r="Z1668">
        <v>0</v>
      </c>
      <c r="AA1668">
        <v>1</v>
      </c>
      <c r="AB1668">
        <v>0</v>
      </c>
      <c r="AC1668">
        <v>1</v>
      </c>
      <c r="AD1668">
        <v>0</v>
      </c>
      <c r="AE1668">
        <v>0</v>
      </c>
    </row>
    <row r="1669" spans="1:31" x14ac:dyDescent="0.3">
      <c r="A1669" t="s">
        <v>315</v>
      </c>
      <c r="B1669" t="s">
        <v>4335</v>
      </c>
      <c r="C1669" t="s">
        <v>3813</v>
      </c>
      <c r="D1669" t="s">
        <v>15492</v>
      </c>
      <c r="E1669" t="s">
        <v>12497</v>
      </c>
      <c r="F1669" t="s">
        <v>7861</v>
      </c>
      <c r="G1669" t="s">
        <v>451</v>
      </c>
      <c r="I1669" t="s">
        <v>313</v>
      </c>
      <c r="J1669" t="s">
        <v>266</v>
      </c>
      <c r="K1669" t="s">
        <v>7862</v>
      </c>
      <c r="L1669" t="s">
        <v>15485</v>
      </c>
      <c r="M1669" t="s">
        <v>316</v>
      </c>
      <c r="N1669" t="s">
        <v>315</v>
      </c>
      <c r="O1669">
        <v>14</v>
      </c>
      <c r="P1669" t="s">
        <v>288</v>
      </c>
      <c r="Q1669">
        <v>0.17</v>
      </c>
      <c r="S1669">
        <v>1</v>
      </c>
      <c r="T1669" s="108">
        <v>0.17</v>
      </c>
      <c r="U1669">
        <v>1</v>
      </c>
      <c r="V1669" t="s">
        <v>270</v>
      </c>
      <c r="W1669" t="s">
        <v>167</v>
      </c>
      <c r="X1669">
        <v>1</v>
      </c>
      <c r="Y1669">
        <v>0</v>
      </c>
      <c r="Z1669">
        <v>0</v>
      </c>
      <c r="AA1669">
        <v>1</v>
      </c>
      <c r="AB1669">
        <v>0</v>
      </c>
      <c r="AC1669">
        <v>0</v>
      </c>
      <c r="AD1669">
        <v>0</v>
      </c>
      <c r="AE1669">
        <v>0</v>
      </c>
    </row>
    <row r="1670" spans="1:31" x14ac:dyDescent="0.3">
      <c r="A1670" t="s">
        <v>315</v>
      </c>
      <c r="B1670" t="s">
        <v>4335</v>
      </c>
      <c r="C1670" t="s">
        <v>3625</v>
      </c>
      <c r="D1670" t="s">
        <v>15493</v>
      </c>
      <c r="E1670" t="s">
        <v>12494</v>
      </c>
      <c r="F1670" t="s">
        <v>7850</v>
      </c>
      <c r="G1670" t="s">
        <v>451</v>
      </c>
      <c r="I1670" t="s">
        <v>313</v>
      </c>
      <c r="J1670" t="s">
        <v>266</v>
      </c>
      <c r="K1670" t="s">
        <v>7848</v>
      </c>
      <c r="L1670" t="s">
        <v>17463</v>
      </c>
      <c r="M1670" t="s">
        <v>314</v>
      </c>
      <c r="N1670" t="s">
        <v>315</v>
      </c>
      <c r="O1670">
        <v>13</v>
      </c>
      <c r="P1670" t="s">
        <v>266</v>
      </c>
      <c r="Q1670">
        <v>0.17</v>
      </c>
      <c r="S1670">
        <v>3</v>
      </c>
      <c r="T1670" s="108">
        <v>0.51</v>
      </c>
      <c r="U1670">
        <v>1</v>
      </c>
      <c r="V1670" t="s">
        <v>270</v>
      </c>
      <c r="W1670" t="s">
        <v>167</v>
      </c>
      <c r="X1670">
        <v>1</v>
      </c>
      <c r="Y1670">
        <v>1</v>
      </c>
      <c r="Z1670">
        <v>0</v>
      </c>
      <c r="AA1670">
        <v>1</v>
      </c>
      <c r="AB1670">
        <v>0</v>
      </c>
      <c r="AC1670">
        <v>1</v>
      </c>
      <c r="AD1670">
        <v>0</v>
      </c>
      <c r="AE1670">
        <v>0</v>
      </c>
    </row>
    <row r="1671" spans="1:31" x14ac:dyDescent="0.3">
      <c r="A1671" t="s">
        <v>315</v>
      </c>
      <c r="B1671" t="s">
        <v>4335</v>
      </c>
      <c r="C1671" t="s">
        <v>3625</v>
      </c>
      <c r="D1671" t="s">
        <v>15493</v>
      </c>
      <c r="E1671" t="s">
        <v>12494</v>
      </c>
      <c r="F1671" t="s">
        <v>7850</v>
      </c>
      <c r="G1671" t="s">
        <v>451</v>
      </c>
      <c r="I1671" t="s">
        <v>313</v>
      </c>
      <c r="J1671" t="s">
        <v>266</v>
      </c>
      <c r="K1671" t="s">
        <v>7848</v>
      </c>
      <c r="L1671" t="s">
        <v>17463</v>
      </c>
      <c r="M1671" t="s">
        <v>316</v>
      </c>
      <c r="N1671" t="s">
        <v>315</v>
      </c>
      <c r="O1671">
        <v>14</v>
      </c>
      <c r="P1671" t="s">
        <v>288</v>
      </c>
      <c r="Q1671">
        <v>0.17</v>
      </c>
      <c r="S1671">
        <v>1</v>
      </c>
      <c r="T1671" s="108">
        <v>0.17</v>
      </c>
      <c r="U1671">
        <v>1</v>
      </c>
      <c r="V1671" t="s">
        <v>270</v>
      </c>
      <c r="W1671" t="s">
        <v>167</v>
      </c>
      <c r="X1671">
        <v>1</v>
      </c>
      <c r="Y1671">
        <v>0</v>
      </c>
      <c r="Z1671">
        <v>0</v>
      </c>
      <c r="AA1671">
        <v>1</v>
      </c>
      <c r="AB1671">
        <v>0</v>
      </c>
      <c r="AC1671">
        <v>0</v>
      </c>
      <c r="AD1671">
        <v>0</v>
      </c>
      <c r="AE1671">
        <v>0</v>
      </c>
    </row>
    <row r="1672" spans="1:31" x14ac:dyDescent="0.3">
      <c r="A1672" t="s">
        <v>315</v>
      </c>
      <c r="B1672" t="s">
        <v>4335</v>
      </c>
      <c r="C1672" t="s">
        <v>5045</v>
      </c>
      <c r="D1672" t="s">
        <v>15494</v>
      </c>
      <c r="E1672" t="s">
        <v>12489</v>
      </c>
      <c r="F1672" t="s">
        <v>7838</v>
      </c>
      <c r="G1672" t="s">
        <v>451</v>
      </c>
      <c r="I1672" t="s">
        <v>313</v>
      </c>
      <c r="J1672" t="s">
        <v>266</v>
      </c>
      <c r="K1672" t="s">
        <v>7812</v>
      </c>
      <c r="L1672" t="s">
        <v>15485</v>
      </c>
      <c r="M1672" t="s">
        <v>314</v>
      </c>
      <c r="N1672" t="s">
        <v>315</v>
      </c>
      <c r="O1672">
        <v>1</v>
      </c>
      <c r="P1672" t="s">
        <v>266</v>
      </c>
      <c r="Q1672">
        <v>0.17</v>
      </c>
      <c r="S1672">
        <v>3</v>
      </c>
      <c r="T1672" s="108">
        <v>0.51</v>
      </c>
      <c r="U1672">
        <v>1</v>
      </c>
      <c r="V1672" t="s">
        <v>270</v>
      </c>
      <c r="W1672" t="s">
        <v>167</v>
      </c>
      <c r="X1672">
        <v>1</v>
      </c>
      <c r="Y1672">
        <v>1</v>
      </c>
      <c r="Z1672">
        <v>0</v>
      </c>
      <c r="AA1672">
        <v>1</v>
      </c>
      <c r="AB1672">
        <v>0</v>
      </c>
      <c r="AC1672">
        <v>1</v>
      </c>
      <c r="AD1672">
        <v>0</v>
      </c>
      <c r="AE1672">
        <v>0</v>
      </c>
    </row>
    <row r="1673" spans="1:31" x14ac:dyDescent="0.3">
      <c r="A1673" t="s">
        <v>315</v>
      </c>
      <c r="B1673" t="s">
        <v>4335</v>
      </c>
      <c r="C1673" t="s">
        <v>5045</v>
      </c>
      <c r="D1673" t="s">
        <v>15494</v>
      </c>
      <c r="E1673" t="s">
        <v>12489</v>
      </c>
      <c r="F1673" t="s">
        <v>7838</v>
      </c>
      <c r="G1673" t="s">
        <v>451</v>
      </c>
      <c r="I1673" t="s">
        <v>313</v>
      </c>
      <c r="J1673" t="s">
        <v>266</v>
      </c>
      <c r="K1673" t="s">
        <v>7812</v>
      </c>
      <c r="L1673" t="s">
        <v>15485</v>
      </c>
      <c r="M1673" t="s">
        <v>316</v>
      </c>
      <c r="N1673" t="s">
        <v>315</v>
      </c>
      <c r="O1673">
        <v>14</v>
      </c>
      <c r="P1673" t="s">
        <v>288</v>
      </c>
      <c r="Q1673">
        <v>0.17</v>
      </c>
      <c r="S1673">
        <v>1</v>
      </c>
      <c r="T1673" s="108">
        <v>0.17</v>
      </c>
      <c r="U1673">
        <v>1</v>
      </c>
      <c r="V1673" t="s">
        <v>270</v>
      </c>
      <c r="W1673" t="s">
        <v>167</v>
      </c>
      <c r="X1673">
        <v>1</v>
      </c>
      <c r="Y1673">
        <v>0</v>
      </c>
      <c r="Z1673">
        <v>0</v>
      </c>
      <c r="AA1673">
        <v>1</v>
      </c>
      <c r="AB1673">
        <v>0</v>
      </c>
      <c r="AC1673">
        <v>0</v>
      </c>
      <c r="AD1673">
        <v>0</v>
      </c>
      <c r="AE1673">
        <v>0</v>
      </c>
    </row>
    <row r="1674" spans="1:31" x14ac:dyDescent="0.3">
      <c r="A1674" t="s">
        <v>315</v>
      </c>
      <c r="B1674" t="s">
        <v>4335</v>
      </c>
      <c r="C1674" t="s">
        <v>4960</v>
      </c>
      <c r="D1674" t="s">
        <v>15495</v>
      </c>
      <c r="E1674" t="s">
        <v>12484</v>
      </c>
      <c r="F1674" t="s">
        <v>7826</v>
      </c>
      <c r="G1674" t="s">
        <v>451</v>
      </c>
      <c r="I1674" t="s">
        <v>313</v>
      </c>
      <c r="J1674" t="s">
        <v>266</v>
      </c>
      <c r="K1674" t="s">
        <v>7812</v>
      </c>
      <c r="L1674" t="s">
        <v>17463</v>
      </c>
      <c r="M1674" t="s">
        <v>314</v>
      </c>
      <c r="N1674" t="s">
        <v>315</v>
      </c>
      <c r="O1674">
        <v>13</v>
      </c>
      <c r="P1674" t="s">
        <v>266</v>
      </c>
      <c r="Q1674">
        <v>0.17</v>
      </c>
      <c r="S1674">
        <v>3</v>
      </c>
      <c r="T1674" s="108">
        <v>0.51</v>
      </c>
      <c r="U1674">
        <v>1</v>
      </c>
      <c r="V1674" t="s">
        <v>270</v>
      </c>
      <c r="W1674" t="s">
        <v>167</v>
      </c>
      <c r="X1674">
        <v>1</v>
      </c>
      <c r="Y1674">
        <v>1</v>
      </c>
      <c r="Z1674">
        <v>0</v>
      </c>
      <c r="AA1674">
        <v>1</v>
      </c>
      <c r="AB1674">
        <v>0</v>
      </c>
      <c r="AC1674">
        <v>1</v>
      </c>
      <c r="AD1674">
        <v>0</v>
      </c>
      <c r="AE1674">
        <v>0</v>
      </c>
    </row>
    <row r="1675" spans="1:31" x14ac:dyDescent="0.3">
      <c r="A1675" t="s">
        <v>315</v>
      </c>
      <c r="B1675" t="s">
        <v>4335</v>
      </c>
      <c r="C1675" t="s">
        <v>7286</v>
      </c>
      <c r="D1675" t="s">
        <v>15496</v>
      </c>
      <c r="E1675" t="s">
        <v>12486</v>
      </c>
      <c r="F1675" t="s">
        <v>2954</v>
      </c>
      <c r="G1675" t="s">
        <v>451</v>
      </c>
      <c r="I1675" t="s">
        <v>313</v>
      </c>
      <c r="J1675" t="s">
        <v>266</v>
      </c>
      <c r="K1675" t="s">
        <v>2955</v>
      </c>
      <c r="L1675" t="s">
        <v>15485</v>
      </c>
      <c r="M1675" t="s">
        <v>314</v>
      </c>
      <c r="N1675" t="s">
        <v>315</v>
      </c>
      <c r="O1675">
        <v>13</v>
      </c>
      <c r="P1675" t="s">
        <v>266</v>
      </c>
      <c r="Q1675">
        <v>0.17</v>
      </c>
      <c r="S1675">
        <v>3</v>
      </c>
      <c r="T1675" s="108">
        <v>0.51</v>
      </c>
      <c r="U1675">
        <v>1</v>
      </c>
      <c r="V1675" t="s">
        <v>270</v>
      </c>
      <c r="W1675" t="s">
        <v>167</v>
      </c>
      <c r="X1675">
        <v>1</v>
      </c>
      <c r="Y1675">
        <v>1</v>
      </c>
      <c r="Z1675">
        <v>0</v>
      </c>
      <c r="AA1675">
        <v>1</v>
      </c>
      <c r="AB1675">
        <v>0</v>
      </c>
      <c r="AC1675">
        <v>1</v>
      </c>
      <c r="AD1675">
        <v>0</v>
      </c>
      <c r="AE1675">
        <v>0</v>
      </c>
    </row>
    <row r="1676" spans="1:31" x14ac:dyDescent="0.3">
      <c r="A1676" t="s">
        <v>315</v>
      </c>
      <c r="B1676" t="s">
        <v>4335</v>
      </c>
      <c r="C1676" t="s">
        <v>7286</v>
      </c>
      <c r="D1676" t="s">
        <v>15496</v>
      </c>
      <c r="E1676" t="s">
        <v>12486</v>
      </c>
      <c r="F1676" t="s">
        <v>2954</v>
      </c>
      <c r="G1676" t="s">
        <v>451</v>
      </c>
      <c r="I1676" t="s">
        <v>313</v>
      </c>
      <c r="J1676" t="s">
        <v>266</v>
      </c>
      <c r="K1676" t="s">
        <v>2955</v>
      </c>
      <c r="L1676" t="s">
        <v>15485</v>
      </c>
      <c r="M1676" t="s">
        <v>316</v>
      </c>
      <c r="N1676" t="s">
        <v>315</v>
      </c>
      <c r="O1676">
        <v>14</v>
      </c>
      <c r="P1676" t="s">
        <v>288</v>
      </c>
      <c r="Q1676">
        <v>0.17</v>
      </c>
      <c r="S1676">
        <v>1</v>
      </c>
      <c r="T1676" s="108">
        <v>0.17</v>
      </c>
      <c r="U1676">
        <v>1</v>
      </c>
      <c r="V1676" t="s">
        <v>270</v>
      </c>
      <c r="W1676" t="s">
        <v>167</v>
      </c>
      <c r="X1676">
        <v>1</v>
      </c>
      <c r="Y1676">
        <v>0</v>
      </c>
      <c r="Z1676">
        <v>0</v>
      </c>
      <c r="AA1676">
        <v>1</v>
      </c>
      <c r="AB1676">
        <v>0</v>
      </c>
      <c r="AC1676">
        <v>0</v>
      </c>
      <c r="AD1676">
        <v>0</v>
      </c>
      <c r="AE1676">
        <v>0</v>
      </c>
    </row>
    <row r="1677" spans="1:31" x14ac:dyDescent="0.3">
      <c r="A1677" t="s">
        <v>315</v>
      </c>
      <c r="B1677" t="s">
        <v>4335</v>
      </c>
      <c r="C1677" t="s">
        <v>15497</v>
      </c>
      <c r="D1677" t="s">
        <v>15498</v>
      </c>
      <c r="E1677" t="s">
        <v>12481</v>
      </c>
      <c r="F1677" t="s">
        <v>7811</v>
      </c>
      <c r="G1677" t="s">
        <v>451</v>
      </c>
      <c r="I1677" t="s">
        <v>313</v>
      </c>
      <c r="J1677" t="s">
        <v>266</v>
      </c>
      <c r="K1677" t="s">
        <v>7812</v>
      </c>
      <c r="L1677" t="s">
        <v>15485</v>
      </c>
      <c r="M1677" t="s">
        <v>314</v>
      </c>
      <c r="N1677" t="s">
        <v>315</v>
      </c>
      <c r="O1677">
        <v>13</v>
      </c>
      <c r="P1677" t="s">
        <v>266</v>
      </c>
      <c r="Q1677">
        <v>0.17</v>
      </c>
      <c r="S1677">
        <v>3</v>
      </c>
      <c r="T1677" s="108">
        <v>0.51</v>
      </c>
      <c r="U1677">
        <v>1</v>
      </c>
      <c r="V1677" t="s">
        <v>270</v>
      </c>
      <c r="W1677" t="s">
        <v>167</v>
      </c>
      <c r="X1677">
        <v>1</v>
      </c>
      <c r="Y1677">
        <v>1</v>
      </c>
      <c r="Z1677">
        <v>0</v>
      </c>
      <c r="AA1677">
        <v>1</v>
      </c>
      <c r="AB1677">
        <v>0</v>
      </c>
      <c r="AC1677">
        <v>1</v>
      </c>
      <c r="AD1677">
        <v>0</v>
      </c>
      <c r="AE1677">
        <v>0</v>
      </c>
    </row>
    <row r="1678" spans="1:31" x14ac:dyDescent="0.3">
      <c r="A1678" t="s">
        <v>315</v>
      </c>
      <c r="B1678" t="s">
        <v>4335</v>
      </c>
      <c r="C1678" t="s">
        <v>15497</v>
      </c>
      <c r="D1678" t="s">
        <v>15498</v>
      </c>
      <c r="E1678" t="s">
        <v>12481</v>
      </c>
      <c r="F1678" t="s">
        <v>7811</v>
      </c>
      <c r="G1678" t="s">
        <v>451</v>
      </c>
      <c r="I1678" t="s">
        <v>313</v>
      </c>
      <c r="J1678" t="s">
        <v>266</v>
      </c>
      <c r="K1678" t="s">
        <v>7812</v>
      </c>
      <c r="L1678" t="s">
        <v>15485</v>
      </c>
      <c r="M1678" t="s">
        <v>316</v>
      </c>
      <c r="N1678" t="s">
        <v>315</v>
      </c>
      <c r="O1678">
        <v>14</v>
      </c>
      <c r="P1678" t="s">
        <v>288</v>
      </c>
      <c r="Q1678">
        <v>0.17</v>
      </c>
      <c r="S1678">
        <v>1</v>
      </c>
      <c r="T1678" s="108">
        <v>0.17</v>
      </c>
      <c r="U1678">
        <v>1</v>
      </c>
      <c r="V1678" t="s">
        <v>270</v>
      </c>
      <c r="W1678" t="s">
        <v>167</v>
      </c>
      <c r="X1678">
        <v>1</v>
      </c>
      <c r="Y1678">
        <v>0</v>
      </c>
      <c r="Z1678">
        <v>0</v>
      </c>
      <c r="AA1678">
        <v>1</v>
      </c>
      <c r="AB1678">
        <v>0</v>
      </c>
      <c r="AC1678">
        <v>0</v>
      </c>
      <c r="AD1678">
        <v>0</v>
      </c>
      <c r="AE1678">
        <v>0</v>
      </c>
    </row>
    <row r="1679" spans="1:31" x14ac:dyDescent="0.3">
      <c r="A1679" t="s">
        <v>315</v>
      </c>
      <c r="B1679" t="s">
        <v>4335</v>
      </c>
      <c r="C1679" t="s">
        <v>4363</v>
      </c>
      <c r="D1679" t="s">
        <v>15499</v>
      </c>
      <c r="E1679" t="s">
        <v>12479</v>
      </c>
      <c r="F1679" t="s">
        <v>9161</v>
      </c>
      <c r="G1679" t="s">
        <v>451</v>
      </c>
      <c r="I1679" t="s">
        <v>313</v>
      </c>
      <c r="J1679" t="s">
        <v>266</v>
      </c>
      <c r="K1679" t="s">
        <v>7812</v>
      </c>
      <c r="L1679" t="s">
        <v>15485</v>
      </c>
      <c r="M1679" t="s">
        <v>314</v>
      </c>
      <c r="N1679" t="s">
        <v>315</v>
      </c>
      <c r="O1679">
        <v>13</v>
      </c>
      <c r="P1679" t="s">
        <v>266</v>
      </c>
      <c r="Q1679">
        <v>0.17</v>
      </c>
      <c r="S1679">
        <v>3</v>
      </c>
      <c r="T1679" s="108">
        <v>0.51</v>
      </c>
      <c r="U1679">
        <v>1</v>
      </c>
      <c r="V1679" t="s">
        <v>270</v>
      </c>
      <c r="W1679" t="s">
        <v>167</v>
      </c>
      <c r="X1679">
        <v>1</v>
      </c>
      <c r="Y1679">
        <v>1</v>
      </c>
      <c r="Z1679">
        <v>0</v>
      </c>
      <c r="AA1679">
        <v>1</v>
      </c>
      <c r="AB1679">
        <v>0</v>
      </c>
      <c r="AC1679">
        <v>1</v>
      </c>
      <c r="AD1679">
        <v>0</v>
      </c>
      <c r="AE1679">
        <v>0</v>
      </c>
    </row>
    <row r="1680" spans="1:31" x14ac:dyDescent="0.3">
      <c r="A1680" t="s">
        <v>315</v>
      </c>
      <c r="B1680" t="s">
        <v>4335</v>
      </c>
      <c r="C1680" t="s">
        <v>4363</v>
      </c>
      <c r="D1680" t="s">
        <v>15499</v>
      </c>
      <c r="E1680" t="s">
        <v>12479</v>
      </c>
      <c r="F1680" t="s">
        <v>9161</v>
      </c>
      <c r="G1680" t="s">
        <v>451</v>
      </c>
      <c r="I1680" t="s">
        <v>313</v>
      </c>
      <c r="J1680" t="s">
        <v>266</v>
      </c>
      <c r="K1680" t="s">
        <v>7812</v>
      </c>
      <c r="L1680" t="s">
        <v>15485</v>
      </c>
      <c r="M1680" t="s">
        <v>316</v>
      </c>
      <c r="N1680" t="s">
        <v>315</v>
      </c>
      <c r="O1680">
        <v>14</v>
      </c>
      <c r="P1680" t="s">
        <v>288</v>
      </c>
      <c r="Q1680">
        <v>0.17</v>
      </c>
      <c r="S1680">
        <v>1</v>
      </c>
      <c r="T1680" s="108">
        <v>0.17</v>
      </c>
      <c r="U1680">
        <v>1</v>
      </c>
      <c r="V1680" t="s">
        <v>270</v>
      </c>
      <c r="W1680" t="s">
        <v>167</v>
      </c>
      <c r="X1680">
        <v>1</v>
      </c>
      <c r="Y1680">
        <v>0</v>
      </c>
      <c r="Z1680">
        <v>0</v>
      </c>
      <c r="AA1680">
        <v>1</v>
      </c>
      <c r="AB1680">
        <v>0</v>
      </c>
      <c r="AC1680">
        <v>0</v>
      </c>
      <c r="AD1680">
        <v>0</v>
      </c>
      <c r="AE1680">
        <v>0</v>
      </c>
    </row>
    <row r="1681" spans="1:31" x14ac:dyDescent="0.3">
      <c r="A1681" t="s">
        <v>315</v>
      </c>
      <c r="B1681" t="s">
        <v>4335</v>
      </c>
      <c r="C1681" t="s">
        <v>4366</v>
      </c>
      <c r="D1681" t="s">
        <v>15500</v>
      </c>
      <c r="E1681" t="s">
        <v>12475</v>
      </c>
      <c r="F1681" t="s">
        <v>7789</v>
      </c>
      <c r="G1681" t="s">
        <v>451</v>
      </c>
      <c r="I1681" t="s">
        <v>313</v>
      </c>
      <c r="J1681" t="s">
        <v>266</v>
      </c>
      <c r="K1681" t="s">
        <v>3080</v>
      </c>
      <c r="L1681" t="s">
        <v>15485</v>
      </c>
      <c r="M1681" t="s">
        <v>314</v>
      </c>
      <c r="N1681" t="s">
        <v>315</v>
      </c>
      <c r="O1681">
        <v>13</v>
      </c>
      <c r="P1681" t="s">
        <v>266</v>
      </c>
      <c r="Q1681">
        <v>0.17</v>
      </c>
      <c r="S1681">
        <v>3</v>
      </c>
      <c r="T1681" s="108">
        <v>0.51</v>
      </c>
      <c r="U1681">
        <v>1</v>
      </c>
      <c r="V1681" t="s">
        <v>270</v>
      </c>
      <c r="W1681" t="s">
        <v>167</v>
      </c>
      <c r="X1681">
        <v>1</v>
      </c>
      <c r="Y1681">
        <v>1</v>
      </c>
      <c r="Z1681">
        <v>0</v>
      </c>
      <c r="AA1681">
        <v>1</v>
      </c>
      <c r="AB1681">
        <v>0</v>
      </c>
      <c r="AC1681">
        <v>1</v>
      </c>
      <c r="AD1681">
        <v>0</v>
      </c>
      <c r="AE1681">
        <v>0</v>
      </c>
    </row>
    <row r="1682" spans="1:31" x14ac:dyDescent="0.3">
      <c r="A1682" t="s">
        <v>315</v>
      </c>
      <c r="B1682" t="s">
        <v>4335</v>
      </c>
      <c r="C1682" t="s">
        <v>4368</v>
      </c>
      <c r="D1682" t="s">
        <v>15501</v>
      </c>
      <c r="E1682" t="s">
        <v>15502</v>
      </c>
      <c r="F1682" t="s">
        <v>15503</v>
      </c>
      <c r="G1682" t="s">
        <v>451</v>
      </c>
      <c r="I1682" t="s">
        <v>313</v>
      </c>
      <c r="J1682" t="s">
        <v>266</v>
      </c>
      <c r="K1682" t="s">
        <v>3080</v>
      </c>
      <c r="L1682" t="s">
        <v>17463</v>
      </c>
      <c r="M1682" t="s">
        <v>314</v>
      </c>
      <c r="N1682" t="s">
        <v>315</v>
      </c>
      <c r="O1682">
        <v>13</v>
      </c>
      <c r="P1682" t="s">
        <v>266</v>
      </c>
      <c r="Q1682">
        <v>0.17</v>
      </c>
      <c r="S1682">
        <v>3</v>
      </c>
      <c r="T1682" s="108">
        <v>0.51</v>
      </c>
      <c r="U1682">
        <v>1</v>
      </c>
      <c r="V1682" t="s">
        <v>270</v>
      </c>
      <c r="W1682" t="s">
        <v>167</v>
      </c>
      <c r="X1682">
        <v>1</v>
      </c>
      <c r="Y1682">
        <v>1</v>
      </c>
      <c r="Z1682">
        <v>0</v>
      </c>
      <c r="AA1682">
        <v>1</v>
      </c>
      <c r="AB1682">
        <v>0</v>
      </c>
      <c r="AC1682">
        <v>1</v>
      </c>
      <c r="AD1682">
        <v>0</v>
      </c>
      <c r="AE1682">
        <v>0</v>
      </c>
    </row>
    <row r="1683" spans="1:31" x14ac:dyDescent="0.3">
      <c r="A1683" t="s">
        <v>315</v>
      </c>
      <c r="B1683" t="s">
        <v>4335</v>
      </c>
      <c r="C1683" t="s">
        <v>4370</v>
      </c>
      <c r="D1683" t="s">
        <v>15504</v>
      </c>
      <c r="E1683" t="s">
        <v>15505</v>
      </c>
      <c r="F1683" t="s">
        <v>15506</v>
      </c>
      <c r="G1683" t="s">
        <v>451</v>
      </c>
      <c r="I1683" t="s">
        <v>313</v>
      </c>
      <c r="J1683" t="s">
        <v>266</v>
      </c>
      <c r="K1683" t="s">
        <v>15507</v>
      </c>
      <c r="L1683" t="s">
        <v>17463</v>
      </c>
      <c r="M1683" t="s">
        <v>314</v>
      </c>
      <c r="N1683" t="s">
        <v>315</v>
      </c>
      <c r="O1683">
        <v>1</v>
      </c>
      <c r="P1683" t="s">
        <v>266</v>
      </c>
      <c r="Q1683">
        <v>0.17</v>
      </c>
      <c r="S1683">
        <v>3</v>
      </c>
      <c r="T1683" s="108">
        <v>0.51</v>
      </c>
      <c r="U1683">
        <v>1</v>
      </c>
      <c r="V1683" t="s">
        <v>270</v>
      </c>
      <c r="W1683" t="s">
        <v>167</v>
      </c>
      <c r="X1683">
        <v>1</v>
      </c>
      <c r="Y1683">
        <v>1</v>
      </c>
      <c r="Z1683">
        <v>0</v>
      </c>
      <c r="AA1683">
        <v>1</v>
      </c>
      <c r="AB1683">
        <v>0</v>
      </c>
      <c r="AC1683">
        <v>1</v>
      </c>
      <c r="AD1683">
        <v>0</v>
      </c>
      <c r="AE1683">
        <v>0</v>
      </c>
    </row>
    <row r="1684" spans="1:31" x14ac:dyDescent="0.3">
      <c r="A1684" t="s">
        <v>315</v>
      </c>
      <c r="B1684" t="s">
        <v>4335</v>
      </c>
      <c r="C1684" t="s">
        <v>4370</v>
      </c>
      <c r="D1684" t="s">
        <v>15504</v>
      </c>
      <c r="E1684" t="s">
        <v>15505</v>
      </c>
      <c r="F1684" t="s">
        <v>15506</v>
      </c>
      <c r="G1684" t="s">
        <v>451</v>
      </c>
      <c r="I1684" t="s">
        <v>313</v>
      </c>
      <c r="J1684" t="s">
        <v>266</v>
      </c>
      <c r="K1684" t="s">
        <v>15507</v>
      </c>
      <c r="L1684" t="s">
        <v>17463</v>
      </c>
      <c r="M1684" t="s">
        <v>316</v>
      </c>
      <c r="N1684" t="s">
        <v>315</v>
      </c>
      <c r="O1684">
        <v>14</v>
      </c>
      <c r="P1684" t="s">
        <v>288</v>
      </c>
      <c r="Q1684">
        <v>0.17</v>
      </c>
      <c r="S1684">
        <v>1</v>
      </c>
      <c r="T1684" s="108">
        <v>0.17</v>
      </c>
      <c r="U1684">
        <v>1</v>
      </c>
      <c r="V1684" t="s">
        <v>270</v>
      </c>
      <c r="W1684" t="s">
        <v>167</v>
      </c>
      <c r="X1684">
        <v>1</v>
      </c>
      <c r="Y1684">
        <v>0</v>
      </c>
      <c r="Z1684">
        <v>0</v>
      </c>
      <c r="AA1684">
        <v>1</v>
      </c>
      <c r="AB1684">
        <v>0</v>
      </c>
      <c r="AC1684">
        <v>0</v>
      </c>
      <c r="AD1684">
        <v>0</v>
      </c>
      <c r="AE1684">
        <v>0</v>
      </c>
    </row>
    <row r="1685" spans="1:31" x14ac:dyDescent="0.3">
      <c r="A1685" t="s">
        <v>315</v>
      </c>
      <c r="B1685" t="s">
        <v>4335</v>
      </c>
      <c r="C1685" t="s">
        <v>8140</v>
      </c>
      <c r="D1685" t="s">
        <v>15508</v>
      </c>
      <c r="E1685" t="s">
        <v>12414</v>
      </c>
      <c r="F1685" t="s">
        <v>7530</v>
      </c>
      <c r="G1685" t="s">
        <v>451</v>
      </c>
      <c r="I1685" t="s">
        <v>313</v>
      </c>
      <c r="J1685" t="s">
        <v>266</v>
      </c>
      <c r="K1685" t="s">
        <v>7511</v>
      </c>
      <c r="L1685" t="s">
        <v>15485</v>
      </c>
      <c r="M1685" t="s">
        <v>314</v>
      </c>
      <c r="N1685" t="s">
        <v>315</v>
      </c>
      <c r="O1685">
        <v>13</v>
      </c>
      <c r="P1685" t="s">
        <v>266</v>
      </c>
      <c r="Q1685">
        <v>0.17</v>
      </c>
      <c r="S1685">
        <v>3</v>
      </c>
      <c r="T1685" s="108">
        <v>0.51</v>
      </c>
      <c r="U1685">
        <v>1</v>
      </c>
      <c r="V1685" t="s">
        <v>270</v>
      </c>
      <c r="W1685" t="s">
        <v>167</v>
      </c>
      <c r="X1685">
        <v>1</v>
      </c>
      <c r="Y1685">
        <v>1</v>
      </c>
      <c r="Z1685">
        <v>0</v>
      </c>
      <c r="AA1685">
        <v>1</v>
      </c>
      <c r="AB1685">
        <v>0</v>
      </c>
      <c r="AC1685">
        <v>1</v>
      </c>
      <c r="AD1685">
        <v>0</v>
      </c>
      <c r="AE1685">
        <v>0</v>
      </c>
    </row>
    <row r="1686" spans="1:31" x14ac:dyDescent="0.3">
      <c r="A1686" t="s">
        <v>315</v>
      </c>
      <c r="B1686" t="s">
        <v>4335</v>
      </c>
      <c r="C1686" t="s">
        <v>3877</v>
      </c>
      <c r="D1686" t="s">
        <v>15509</v>
      </c>
      <c r="E1686" t="s">
        <v>12518</v>
      </c>
      <c r="F1686" t="s">
        <v>2362</v>
      </c>
      <c r="G1686" t="s">
        <v>451</v>
      </c>
      <c r="I1686" t="s">
        <v>313</v>
      </c>
      <c r="J1686" t="s">
        <v>266</v>
      </c>
      <c r="K1686" t="s">
        <v>5513</v>
      </c>
      <c r="L1686" t="s">
        <v>15485</v>
      </c>
      <c r="M1686" t="s">
        <v>314</v>
      </c>
      <c r="N1686" t="s">
        <v>315</v>
      </c>
      <c r="O1686">
        <v>13</v>
      </c>
      <c r="P1686" t="s">
        <v>266</v>
      </c>
      <c r="Q1686">
        <v>0.17</v>
      </c>
      <c r="S1686">
        <v>3</v>
      </c>
      <c r="T1686" s="108">
        <v>0.51</v>
      </c>
      <c r="U1686">
        <v>1</v>
      </c>
      <c r="V1686" t="s">
        <v>270</v>
      </c>
      <c r="W1686" t="s">
        <v>167</v>
      </c>
      <c r="X1686">
        <v>1</v>
      </c>
      <c r="Y1686">
        <v>1</v>
      </c>
      <c r="Z1686">
        <v>0</v>
      </c>
      <c r="AA1686">
        <v>1</v>
      </c>
      <c r="AB1686">
        <v>0</v>
      </c>
      <c r="AC1686">
        <v>1</v>
      </c>
      <c r="AD1686">
        <v>0</v>
      </c>
      <c r="AE1686">
        <v>0</v>
      </c>
    </row>
    <row r="1687" spans="1:31" x14ac:dyDescent="0.3">
      <c r="A1687" t="s">
        <v>315</v>
      </c>
      <c r="B1687" t="s">
        <v>4335</v>
      </c>
      <c r="C1687" t="s">
        <v>3877</v>
      </c>
      <c r="D1687" t="s">
        <v>15509</v>
      </c>
      <c r="E1687" t="s">
        <v>12518</v>
      </c>
      <c r="F1687" t="s">
        <v>2362</v>
      </c>
      <c r="G1687" t="s">
        <v>451</v>
      </c>
      <c r="I1687" t="s">
        <v>313</v>
      </c>
      <c r="J1687" t="s">
        <v>266</v>
      </c>
      <c r="K1687" t="s">
        <v>5513</v>
      </c>
      <c r="L1687" t="s">
        <v>15485</v>
      </c>
      <c r="M1687" t="s">
        <v>316</v>
      </c>
      <c r="N1687" t="s">
        <v>315</v>
      </c>
      <c r="O1687">
        <v>14</v>
      </c>
      <c r="P1687" t="s">
        <v>288</v>
      </c>
      <c r="Q1687">
        <v>0.17</v>
      </c>
      <c r="S1687">
        <v>1</v>
      </c>
      <c r="T1687" s="108">
        <v>0.17</v>
      </c>
      <c r="U1687">
        <v>1</v>
      </c>
      <c r="V1687" t="s">
        <v>270</v>
      </c>
      <c r="W1687" t="s">
        <v>167</v>
      </c>
      <c r="X1687">
        <v>1</v>
      </c>
      <c r="Y1687">
        <v>0</v>
      </c>
      <c r="Z1687">
        <v>0</v>
      </c>
      <c r="AA1687">
        <v>1</v>
      </c>
      <c r="AB1687">
        <v>0</v>
      </c>
      <c r="AC1687">
        <v>0</v>
      </c>
      <c r="AD1687">
        <v>0</v>
      </c>
      <c r="AE1687">
        <v>0</v>
      </c>
    </row>
    <row r="1688" spans="1:31" x14ac:dyDescent="0.3">
      <c r="A1688" t="s">
        <v>315</v>
      </c>
      <c r="B1688" t="s">
        <v>4335</v>
      </c>
      <c r="C1688" t="s">
        <v>3626</v>
      </c>
      <c r="D1688" t="s">
        <v>15510</v>
      </c>
      <c r="E1688" t="s">
        <v>15511</v>
      </c>
      <c r="F1688" t="s">
        <v>15512</v>
      </c>
      <c r="G1688" t="s">
        <v>451</v>
      </c>
      <c r="I1688" t="s">
        <v>313</v>
      </c>
      <c r="J1688" t="s">
        <v>266</v>
      </c>
      <c r="K1688" t="s">
        <v>7858</v>
      </c>
      <c r="L1688" t="s">
        <v>15485</v>
      </c>
      <c r="M1688" t="s">
        <v>314</v>
      </c>
      <c r="N1688" t="s">
        <v>315</v>
      </c>
      <c r="O1688">
        <v>13</v>
      </c>
      <c r="P1688" t="s">
        <v>266</v>
      </c>
      <c r="Q1688">
        <v>0.17</v>
      </c>
      <c r="S1688">
        <v>3</v>
      </c>
      <c r="T1688" s="108">
        <v>0.51</v>
      </c>
      <c r="U1688">
        <v>1</v>
      </c>
      <c r="V1688" t="s">
        <v>270</v>
      </c>
      <c r="W1688" t="s">
        <v>167</v>
      </c>
      <c r="X1688">
        <v>1</v>
      </c>
      <c r="Y1688">
        <v>1</v>
      </c>
      <c r="Z1688">
        <v>0</v>
      </c>
      <c r="AA1688">
        <v>1</v>
      </c>
      <c r="AB1688">
        <v>0</v>
      </c>
      <c r="AC1688">
        <v>1</v>
      </c>
      <c r="AD1688">
        <v>0</v>
      </c>
      <c r="AE1688">
        <v>0</v>
      </c>
    </row>
    <row r="1689" spans="1:31" x14ac:dyDescent="0.3">
      <c r="A1689" t="s">
        <v>315</v>
      </c>
      <c r="B1689" t="s">
        <v>4335</v>
      </c>
      <c r="C1689" t="s">
        <v>3626</v>
      </c>
      <c r="D1689" t="s">
        <v>15510</v>
      </c>
      <c r="E1689" t="s">
        <v>15511</v>
      </c>
      <c r="F1689" t="s">
        <v>15512</v>
      </c>
      <c r="G1689" t="s">
        <v>451</v>
      </c>
      <c r="I1689" t="s">
        <v>313</v>
      </c>
      <c r="J1689" t="s">
        <v>266</v>
      </c>
      <c r="K1689" t="s">
        <v>7858</v>
      </c>
      <c r="L1689" t="s">
        <v>15485</v>
      </c>
      <c r="M1689" t="s">
        <v>316</v>
      </c>
      <c r="N1689" t="s">
        <v>315</v>
      </c>
      <c r="O1689">
        <v>14</v>
      </c>
      <c r="P1689" t="s">
        <v>288</v>
      </c>
      <c r="Q1689">
        <v>0.17</v>
      </c>
      <c r="S1689">
        <v>1</v>
      </c>
      <c r="T1689" s="108">
        <v>0.17</v>
      </c>
      <c r="U1689">
        <v>1</v>
      </c>
      <c r="V1689" t="s">
        <v>270</v>
      </c>
      <c r="W1689" t="s">
        <v>167</v>
      </c>
      <c r="X1689">
        <v>1</v>
      </c>
      <c r="Y1689">
        <v>0</v>
      </c>
      <c r="Z1689">
        <v>0</v>
      </c>
      <c r="AA1689">
        <v>1</v>
      </c>
      <c r="AB1689">
        <v>0</v>
      </c>
      <c r="AC1689">
        <v>0</v>
      </c>
      <c r="AD1689">
        <v>0</v>
      </c>
      <c r="AE1689">
        <v>0</v>
      </c>
    </row>
    <row r="1690" spans="1:31" x14ac:dyDescent="0.3">
      <c r="A1690" t="s">
        <v>315</v>
      </c>
      <c r="B1690" t="s">
        <v>4335</v>
      </c>
      <c r="C1690" t="s">
        <v>15513</v>
      </c>
      <c r="D1690" t="s">
        <v>15514</v>
      </c>
      <c r="E1690" t="s">
        <v>12440</v>
      </c>
      <c r="F1690" t="s">
        <v>1146</v>
      </c>
      <c r="G1690" t="s">
        <v>451</v>
      </c>
      <c r="I1690" t="s">
        <v>313</v>
      </c>
      <c r="J1690" t="s">
        <v>266</v>
      </c>
      <c r="K1690" t="s">
        <v>7654</v>
      </c>
      <c r="L1690" t="s">
        <v>15485</v>
      </c>
      <c r="M1690" t="s">
        <v>314</v>
      </c>
      <c r="N1690" t="s">
        <v>315</v>
      </c>
      <c r="O1690">
        <v>13</v>
      </c>
      <c r="P1690" t="s">
        <v>266</v>
      </c>
      <c r="Q1690">
        <v>0.17</v>
      </c>
      <c r="S1690">
        <v>3</v>
      </c>
      <c r="T1690" s="108">
        <v>0.51</v>
      </c>
      <c r="U1690">
        <v>1</v>
      </c>
      <c r="V1690" t="s">
        <v>270</v>
      </c>
      <c r="W1690" t="s">
        <v>167</v>
      </c>
      <c r="X1690">
        <v>1</v>
      </c>
      <c r="Y1690">
        <v>1</v>
      </c>
      <c r="Z1690">
        <v>0</v>
      </c>
      <c r="AA1690">
        <v>1</v>
      </c>
      <c r="AB1690">
        <v>0</v>
      </c>
      <c r="AC1690">
        <v>1</v>
      </c>
      <c r="AD1690">
        <v>0</v>
      </c>
      <c r="AE1690">
        <v>0</v>
      </c>
    </row>
    <row r="1691" spans="1:31" x14ac:dyDescent="0.3">
      <c r="A1691" t="s">
        <v>315</v>
      </c>
      <c r="B1691" t="s">
        <v>4335</v>
      </c>
      <c r="C1691" t="s">
        <v>15513</v>
      </c>
      <c r="D1691" t="s">
        <v>15514</v>
      </c>
      <c r="E1691" t="s">
        <v>12440</v>
      </c>
      <c r="F1691" t="s">
        <v>1146</v>
      </c>
      <c r="G1691" t="s">
        <v>451</v>
      </c>
      <c r="I1691" t="s">
        <v>313</v>
      </c>
      <c r="J1691" t="s">
        <v>266</v>
      </c>
      <c r="K1691" t="s">
        <v>7654</v>
      </c>
      <c r="L1691" t="s">
        <v>15485</v>
      </c>
      <c r="M1691" t="s">
        <v>316</v>
      </c>
      <c r="N1691" t="s">
        <v>315</v>
      </c>
      <c r="O1691">
        <v>14</v>
      </c>
      <c r="P1691" t="s">
        <v>288</v>
      </c>
      <c r="Q1691">
        <v>0.17</v>
      </c>
      <c r="S1691">
        <v>1</v>
      </c>
      <c r="T1691" s="108">
        <v>0.17</v>
      </c>
      <c r="U1691">
        <v>1</v>
      </c>
      <c r="V1691" t="s">
        <v>270</v>
      </c>
      <c r="W1691" t="s">
        <v>167</v>
      </c>
      <c r="X1691">
        <v>1</v>
      </c>
      <c r="Y1691">
        <v>0</v>
      </c>
      <c r="Z1691">
        <v>0</v>
      </c>
      <c r="AA1691">
        <v>1</v>
      </c>
      <c r="AB1691">
        <v>0</v>
      </c>
      <c r="AC1691">
        <v>0</v>
      </c>
      <c r="AD1691">
        <v>0</v>
      </c>
      <c r="AE1691">
        <v>0</v>
      </c>
    </row>
    <row r="1692" spans="1:31" x14ac:dyDescent="0.3">
      <c r="A1692" t="s">
        <v>315</v>
      </c>
      <c r="B1692" t="s">
        <v>4335</v>
      </c>
      <c r="C1692" t="s">
        <v>15515</v>
      </c>
      <c r="D1692" t="s">
        <v>15516</v>
      </c>
      <c r="E1692" t="s">
        <v>12515</v>
      </c>
      <c r="F1692" t="s">
        <v>7951</v>
      </c>
      <c r="G1692" t="s">
        <v>451</v>
      </c>
      <c r="I1692" t="s">
        <v>313</v>
      </c>
      <c r="J1692" t="s">
        <v>266</v>
      </c>
      <c r="K1692" t="s">
        <v>7952</v>
      </c>
      <c r="L1692" t="s">
        <v>15485</v>
      </c>
      <c r="M1692" t="s">
        <v>314</v>
      </c>
      <c r="N1692" t="s">
        <v>315</v>
      </c>
      <c r="O1692">
        <v>13</v>
      </c>
      <c r="P1692" t="s">
        <v>266</v>
      </c>
      <c r="Q1692">
        <v>0.17</v>
      </c>
      <c r="S1692">
        <v>3</v>
      </c>
      <c r="T1692" s="108">
        <v>0.51</v>
      </c>
      <c r="U1692">
        <v>1</v>
      </c>
      <c r="V1692" t="s">
        <v>270</v>
      </c>
      <c r="W1692" t="s">
        <v>167</v>
      </c>
      <c r="X1692">
        <v>1</v>
      </c>
      <c r="Y1692">
        <v>1</v>
      </c>
      <c r="Z1692">
        <v>0</v>
      </c>
      <c r="AA1692">
        <v>1</v>
      </c>
      <c r="AB1692">
        <v>0</v>
      </c>
      <c r="AC1692">
        <v>1</v>
      </c>
      <c r="AD1692">
        <v>0</v>
      </c>
      <c r="AE1692">
        <v>0</v>
      </c>
    </row>
    <row r="1693" spans="1:31" x14ac:dyDescent="0.3">
      <c r="A1693" t="s">
        <v>315</v>
      </c>
      <c r="B1693" t="s">
        <v>4335</v>
      </c>
      <c r="C1693" t="s">
        <v>15515</v>
      </c>
      <c r="D1693" t="s">
        <v>15516</v>
      </c>
      <c r="E1693" t="s">
        <v>12515</v>
      </c>
      <c r="F1693" t="s">
        <v>7951</v>
      </c>
      <c r="G1693" t="s">
        <v>451</v>
      </c>
      <c r="I1693" t="s">
        <v>313</v>
      </c>
      <c r="J1693" t="s">
        <v>266</v>
      </c>
      <c r="K1693" t="s">
        <v>7952</v>
      </c>
      <c r="L1693" t="s">
        <v>15485</v>
      </c>
      <c r="M1693" t="s">
        <v>316</v>
      </c>
      <c r="N1693" t="s">
        <v>315</v>
      </c>
      <c r="O1693">
        <v>14</v>
      </c>
      <c r="P1693" t="s">
        <v>288</v>
      </c>
      <c r="Q1693">
        <v>0.17</v>
      </c>
      <c r="S1693">
        <v>1</v>
      </c>
      <c r="T1693" s="108">
        <v>0.17</v>
      </c>
      <c r="U1693">
        <v>1</v>
      </c>
      <c r="V1693" t="s">
        <v>270</v>
      </c>
      <c r="W1693" t="s">
        <v>167</v>
      </c>
      <c r="X1693">
        <v>1</v>
      </c>
      <c r="Y1693">
        <v>0</v>
      </c>
      <c r="Z1693">
        <v>0</v>
      </c>
      <c r="AA1693">
        <v>1</v>
      </c>
      <c r="AB1693">
        <v>0</v>
      </c>
      <c r="AC1693">
        <v>0</v>
      </c>
      <c r="AD1693">
        <v>0</v>
      </c>
      <c r="AE1693">
        <v>0</v>
      </c>
    </row>
    <row r="1694" spans="1:31" x14ac:dyDescent="0.3">
      <c r="A1694" t="s">
        <v>315</v>
      </c>
      <c r="B1694" t="s">
        <v>4335</v>
      </c>
      <c r="C1694" t="s">
        <v>3733</v>
      </c>
      <c r="D1694" t="s">
        <v>15517</v>
      </c>
      <c r="E1694" t="s">
        <v>15518</v>
      </c>
      <c r="F1694" t="s">
        <v>15519</v>
      </c>
      <c r="G1694" t="s">
        <v>451</v>
      </c>
      <c r="I1694" t="s">
        <v>313</v>
      </c>
      <c r="J1694" t="s">
        <v>266</v>
      </c>
      <c r="K1694" t="s">
        <v>15520</v>
      </c>
      <c r="L1694" t="s">
        <v>15485</v>
      </c>
      <c r="M1694" t="s">
        <v>314</v>
      </c>
      <c r="N1694" t="s">
        <v>315</v>
      </c>
      <c r="O1694">
        <v>13</v>
      </c>
      <c r="P1694" t="s">
        <v>266</v>
      </c>
      <c r="Q1694">
        <v>0.17</v>
      </c>
      <c r="S1694">
        <v>3</v>
      </c>
      <c r="T1694" s="108">
        <v>0.51</v>
      </c>
      <c r="U1694">
        <v>1</v>
      </c>
      <c r="V1694" t="s">
        <v>270</v>
      </c>
      <c r="W1694" t="s">
        <v>167</v>
      </c>
      <c r="X1694">
        <v>1</v>
      </c>
      <c r="Y1694">
        <v>1</v>
      </c>
      <c r="Z1694">
        <v>0</v>
      </c>
      <c r="AA1694">
        <v>1</v>
      </c>
      <c r="AB1694">
        <v>0</v>
      </c>
      <c r="AC1694">
        <v>1</v>
      </c>
      <c r="AD1694">
        <v>0</v>
      </c>
      <c r="AE1694">
        <v>0</v>
      </c>
    </row>
    <row r="1695" spans="1:31" x14ac:dyDescent="0.3">
      <c r="A1695" t="s">
        <v>315</v>
      </c>
      <c r="B1695" t="s">
        <v>4335</v>
      </c>
      <c r="C1695" t="s">
        <v>3733</v>
      </c>
      <c r="D1695" t="s">
        <v>15517</v>
      </c>
      <c r="E1695" t="s">
        <v>15518</v>
      </c>
      <c r="F1695" t="s">
        <v>15519</v>
      </c>
      <c r="G1695" t="s">
        <v>451</v>
      </c>
      <c r="I1695" t="s">
        <v>313</v>
      </c>
      <c r="J1695" t="s">
        <v>266</v>
      </c>
      <c r="K1695" t="s">
        <v>15520</v>
      </c>
      <c r="L1695" t="s">
        <v>15485</v>
      </c>
      <c r="M1695" t="s">
        <v>316</v>
      </c>
      <c r="N1695" t="s">
        <v>315</v>
      </c>
      <c r="O1695">
        <v>14</v>
      </c>
      <c r="P1695" t="s">
        <v>288</v>
      </c>
      <c r="Q1695">
        <v>0.17</v>
      </c>
      <c r="S1695">
        <v>1</v>
      </c>
      <c r="T1695" s="108">
        <v>0.17</v>
      </c>
      <c r="U1695">
        <v>1</v>
      </c>
      <c r="V1695" t="s">
        <v>270</v>
      </c>
      <c r="W1695" t="s">
        <v>167</v>
      </c>
      <c r="X1695">
        <v>1</v>
      </c>
      <c r="Y1695">
        <v>0</v>
      </c>
      <c r="Z1695">
        <v>0</v>
      </c>
      <c r="AA1695">
        <v>1</v>
      </c>
      <c r="AB1695">
        <v>0</v>
      </c>
      <c r="AC1695">
        <v>0</v>
      </c>
      <c r="AD1695">
        <v>0</v>
      </c>
      <c r="AE1695">
        <v>0</v>
      </c>
    </row>
    <row r="1696" spans="1:31" x14ac:dyDescent="0.3">
      <c r="A1696" t="s">
        <v>315</v>
      </c>
      <c r="B1696" t="s">
        <v>4335</v>
      </c>
      <c r="C1696" t="s">
        <v>3822</v>
      </c>
      <c r="D1696" t="s">
        <v>15521</v>
      </c>
      <c r="E1696" t="s">
        <v>12397</v>
      </c>
      <c r="F1696" t="s">
        <v>7458</v>
      </c>
      <c r="G1696" t="s">
        <v>451</v>
      </c>
      <c r="I1696" t="s">
        <v>313</v>
      </c>
      <c r="J1696" t="s">
        <v>266</v>
      </c>
      <c r="K1696" t="s">
        <v>7459</v>
      </c>
      <c r="L1696" t="s">
        <v>15485</v>
      </c>
      <c r="M1696" t="s">
        <v>314</v>
      </c>
      <c r="N1696" t="s">
        <v>315</v>
      </c>
      <c r="O1696">
        <v>13</v>
      </c>
      <c r="P1696" t="s">
        <v>266</v>
      </c>
      <c r="Q1696">
        <v>0.17</v>
      </c>
      <c r="S1696">
        <v>3</v>
      </c>
      <c r="T1696" s="108">
        <v>0.51</v>
      </c>
      <c r="U1696">
        <v>1</v>
      </c>
      <c r="V1696" t="s">
        <v>270</v>
      </c>
      <c r="W1696" t="s">
        <v>167</v>
      </c>
      <c r="X1696">
        <v>1</v>
      </c>
      <c r="Y1696">
        <v>1</v>
      </c>
      <c r="Z1696">
        <v>0</v>
      </c>
      <c r="AA1696">
        <v>1</v>
      </c>
      <c r="AB1696">
        <v>0</v>
      </c>
      <c r="AC1696">
        <v>1</v>
      </c>
      <c r="AD1696">
        <v>0</v>
      </c>
      <c r="AE1696">
        <v>0</v>
      </c>
    </row>
    <row r="1697" spans="1:31" x14ac:dyDescent="0.3">
      <c r="A1697" t="s">
        <v>315</v>
      </c>
      <c r="B1697" t="s">
        <v>8484</v>
      </c>
      <c r="C1697" t="s">
        <v>274</v>
      </c>
      <c r="D1697" t="s">
        <v>8485</v>
      </c>
      <c r="E1697" t="s">
        <v>12439</v>
      </c>
      <c r="F1697" t="s">
        <v>8486</v>
      </c>
      <c r="G1697" t="s">
        <v>451</v>
      </c>
      <c r="I1697" t="s">
        <v>313</v>
      </c>
      <c r="J1697" t="s">
        <v>266</v>
      </c>
      <c r="K1697" t="s">
        <v>7654</v>
      </c>
      <c r="L1697" t="s">
        <v>8487</v>
      </c>
      <c r="M1697" t="s">
        <v>314</v>
      </c>
      <c r="N1697" t="s">
        <v>315</v>
      </c>
      <c r="O1697">
        <v>13</v>
      </c>
      <c r="P1697" t="s">
        <v>266</v>
      </c>
      <c r="Q1697">
        <v>0.48</v>
      </c>
      <c r="S1697">
        <v>3</v>
      </c>
      <c r="T1697" s="108">
        <v>1.44</v>
      </c>
      <c r="U1697">
        <v>1</v>
      </c>
      <c r="V1697" t="s">
        <v>270</v>
      </c>
      <c r="W1697" t="s">
        <v>167</v>
      </c>
      <c r="X1697">
        <v>1</v>
      </c>
      <c r="Y1697">
        <v>1</v>
      </c>
      <c r="Z1697">
        <v>0</v>
      </c>
      <c r="AA1697">
        <v>1</v>
      </c>
      <c r="AB1697">
        <v>0</v>
      </c>
      <c r="AC1697">
        <v>1</v>
      </c>
      <c r="AD1697">
        <v>0</v>
      </c>
      <c r="AE1697">
        <v>0</v>
      </c>
    </row>
    <row r="1698" spans="1:31" x14ac:dyDescent="0.3">
      <c r="A1698" t="s">
        <v>315</v>
      </c>
      <c r="B1698" t="s">
        <v>8484</v>
      </c>
      <c r="C1698" t="s">
        <v>274</v>
      </c>
      <c r="D1698" t="s">
        <v>8485</v>
      </c>
      <c r="E1698" t="s">
        <v>12439</v>
      </c>
      <c r="F1698" t="s">
        <v>8486</v>
      </c>
      <c r="G1698" t="s">
        <v>451</v>
      </c>
      <c r="I1698" t="s">
        <v>313</v>
      </c>
      <c r="J1698" t="s">
        <v>266</v>
      </c>
      <c r="K1698" t="s">
        <v>7654</v>
      </c>
      <c r="L1698" t="s">
        <v>8487</v>
      </c>
      <c r="M1698" t="s">
        <v>316</v>
      </c>
      <c r="N1698" t="s">
        <v>315</v>
      </c>
      <c r="O1698">
        <v>14</v>
      </c>
      <c r="P1698" t="s">
        <v>288</v>
      </c>
      <c r="Q1698">
        <v>0.48</v>
      </c>
      <c r="S1698">
        <v>3</v>
      </c>
      <c r="T1698" s="108">
        <v>1.44</v>
      </c>
      <c r="U1698">
        <v>1</v>
      </c>
      <c r="V1698" t="s">
        <v>270</v>
      </c>
      <c r="W1698" t="s">
        <v>167</v>
      </c>
      <c r="X1698">
        <v>1</v>
      </c>
      <c r="Y1698">
        <v>1</v>
      </c>
      <c r="Z1698">
        <v>0</v>
      </c>
      <c r="AA1698">
        <v>0</v>
      </c>
      <c r="AB1698">
        <v>2</v>
      </c>
      <c r="AC1698">
        <v>0</v>
      </c>
      <c r="AD1698">
        <v>0</v>
      </c>
      <c r="AE1698">
        <v>0</v>
      </c>
    </row>
    <row r="1699" spans="1:31" x14ac:dyDescent="0.3">
      <c r="A1699" t="s">
        <v>16733</v>
      </c>
      <c r="B1699" t="s">
        <v>8490</v>
      </c>
      <c r="C1699" t="s">
        <v>274</v>
      </c>
      <c r="D1699" t="s">
        <v>8491</v>
      </c>
      <c r="E1699" t="s">
        <v>17160</v>
      </c>
      <c r="F1699" t="s">
        <v>2362</v>
      </c>
      <c r="G1699" t="s">
        <v>451</v>
      </c>
      <c r="I1699" t="s">
        <v>313</v>
      </c>
      <c r="J1699" t="s">
        <v>266</v>
      </c>
      <c r="K1699" t="s">
        <v>635</v>
      </c>
      <c r="L1699" t="s">
        <v>8492</v>
      </c>
      <c r="M1699" t="s">
        <v>4938</v>
      </c>
      <c r="N1699" t="s">
        <v>16733</v>
      </c>
      <c r="O1699">
        <v>3</v>
      </c>
      <c r="P1699" t="s">
        <v>388</v>
      </c>
      <c r="Q1699">
        <v>20</v>
      </c>
      <c r="S1699">
        <v>1</v>
      </c>
      <c r="T1699" s="108">
        <v>20</v>
      </c>
      <c r="U1699">
        <v>2</v>
      </c>
      <c r="V1699" t="s">
        <v>270</v>
      </c>
      <c r="W1699" t="s">
        <v>167</v>
      </c>
      <c r="X1699">
        <v>1</v>
      </c>
      <c r="Y1699">
        <v>0</v>
      </c>
      <c r="Z1699">
        <v>0</v>
      </c>
      <c r="AA1699">
        <v>1</v>
      </c>
      <c r="AB1699">
        <v>0</v>
      </c>
      <c r="AC1699">
        <v>0</v>
      </c>
      <c r="AD1699">
        <v>0</v>
      </c>
      <c r="AE1699">
        <v>0</v>
      </c>
    </row>
    <row r="1700" spans="1:31" x14ac:dyDescent="0.3">
      <c r="A1700" t="s">
        <v>315</v>
      </c>
      <c r="B1700" t="s">
        <v>7672</v>
      </c>
      <c r="C1700" t="s">
        <v>274</v>
      </c>
      <c r="D1700" t="s">
        <v>7673</v>
      </c>
      <c r="E1700" t="s">
        <v>12438</v>
      </c>
      <c r="F1700" t="s">
        <v>2266</v>
      </c>
      <c r="G1700" t="s">
        <v>451</v>
      </c>
      <c r="I1700" t="s">
        <v>313</v>
      </c>
      <c r="J1700" t="s">
        <v>266</v>
      </c>
      <c r="K1700" t="s">
        <v>7674</v>
      </c>
      <c r="L1700" t="s">
        <v>3240</v>
      </c>
      <c r="M1700" t="s">
        <v>314</v>
      </c>
      <c r="N1700" t="s">
        <v>315</v>
      </c>
      <c r="O1700">
        <v>1</v>
      </c>
      <c r="P1700" t="s">
        <v>282</v>
      </c>
      <c r="Q1700">
        <v>3</v>
      </c>
      <c r="S1700">
        <v>3</v>
      </c>
      <c r="T1700" s="108">
        <v>9</v>
      </c>
      <c r="U1700">
        <v>1</v>
      </c>
      <c r="V1700" t="s">
        <v>270</v>
      </c>
      <c r="W1700" t="s">
        <v>167</v>
      </c>
      <c r="X1700">
        <v>1</v>
      </c>
      <c r="Y1700">
        <v>1</v>
      </c>
      <c r="Z1700">
        <v>0</v>
      </c>
      <c r="AA1700">
        <v>1</v>
      </c>
      <c r="AB1700">
        <v>0</v>
      </c>
      <c r="AC1700">
        <v>1</v>
      </c>
      <c r="AD1700">
        <v>0</v>
      </c>
      <c r="AE1700">
        <v>0</v>
      </c>
    </row>
    <row r="1701" spans="1:31" x14ac:dyDescent="0.3">
      <c r="A1701" t="s">
        <v>315</v>
      </c>
      <c r="B1701" t="s">
        <v>7672</v>
      </c>
      <c r="C1701" t="s">
        <v>274</v>
      </c>
      <c r="D1701" t="s">
        <v>7673</v>
      </c>
      <c r="E1701" t="s">
        <v>12438</v>
      </c>
      <c r="F1701" t="s">
        <v>2266</v>
      </c>
      <c r="G1701" t="s">
        <v>451</v>
      </c>
      <c r="I1701" t="s">
        <v>313</v>
      </c>
      <c r="J1701" t="s">
        <v>266</v>
      </c>
      <c r="K1701" t="s">
        <v>7674</v>
      </c>
      <c r="L1701" t="s">
        <v>3240</v>
      </c>
      <c r="M1701" t="s">
        <v>316</v>
      </c>
      <c r="N1701" t="s">
        <v>315</v>
      </c>
      <c r="O1701">
        <v>17</v>
      </c>
      <c r="P1701" t="s">
        <v>273</v>
      </c>
      <c r="Q1701">
        <v>0.32</v>
      </c>
      <c r="S1701">
        <v>2</v>
      </c>
      <c r="T1701" s="108">
        <v>0.64</v>
      </c>
      <c r="U1701">
        <v>1</v>
      </c>
      <c r="V1701" t="s">
        <v>270</v>
      </c>
      <c r="W1701" t="s">
        <v>167</v>
      </c>
      <c r="X1701">
        <v>2</v>
      </c>
      <c r="Y1701">
        <v>0</v>
      </c>
      <c r="Z1701">
        <v>0</v>
      </c>
      <c r="AA1701">
        <v>2</v>
      </c>
      <c r="AB1701">
        <v>0</v>
      </c>
      <c r="AC1701">
        <v>0</v>
      </c>
      <c r="AD1701">
        <v>0</v>
      </c>
      <c r="AE1701">
        <v>0</v>
      </c>
    </row>
    <row r="1702" spans="1:31" x14ac:dyDescent="0.3">
      <c r="A1702" t="s">
        <v>315</v>
      </c>
      <c r="B1702" t="s">
        <v>7672</v>
      </c>
      <c r="C1702" t="s">
        <v>274</v>
      </c>
      <c r="D1702" t="s">
        <v>7673</v>
      </c>
      <c r="E1702" t="s">
        <v>12438</v>
      </c>
      <c r="F1702" t="s">
        <v>2266</v>
      </c>
      <c r="G1702" t="s">
        <v>451</v>
      </c>
      <c r="I1702" t="s">
        <v>313</v>
      </c>
      <c r="J1702" t="s">
        <v>266</v>
      </c>
      <c r="K1702" t="s">
        <v>7674</v>
      </c>
      <c r="L1702" t="s">
        <v>3240</v>
      </c>
      <c r="M1702" t="s">
        <v>316</v>
      </c>
      <c r="N1702" t="s">
        <v>315</v>
      </c>
      <c r="O1702">
        <v>2</v>
      </c>
      <c r="P1702" t="s">
        <v>272</v>
      </c>
      <c r="Q1702">
        <v>4</v>
      </c>
      <c r="S1702">
        <v>2</v>
      </c>
      <c r="T1702" s="108">
        <v>8</v>
      </c>
      <c r="U1702">
        <v>1</v>
      </c>
      <c r="V1702" t="s">
        <v>270</v>
      </c>
      <c r="W1702" t="s">
        <v>167</v>
      </c>
      <c r="X1702">
        <v>1</v>
      </c>
      <c r="Y1702">
        <v>0</v>
      </c>
      <c r="Z1702">
        <v>1</v>
      </c>
      <c r="AA1702">
        <v>0</v>
      </c>
      <c r="AB1702">
        <v>1</v>
      </c>
      <c r="AC1702">
        <v>0</v>
      </c>
      <c r="AD1702">
        <v>0</v>
      </c>
      <c r="AE1702">
        <v>0</v>
      </c>
    </row>
    <row r="1703" spans="1:31" x14ac:dyDescent="0.3">
      <c r="A1703" t="s">
        <v>315</v>
      </c>
      <c r="B1703" t="s">
        <v>7836</v>
      </c>
      <c r="C1703" t="s">
        <v>274</v>
      </c>
      <c r="D1703" t="s">
        <v>7837</v>
      </c>
      <c r="E1703" t="s">
        <v>12489</v>
      </c>
      <c r="F1703" t="s">
        <v>7838</v>
      </c>
      <c r="G1703" t="s">
        <v>451</v>
      </c>
      <c r="I1703" t="s">
        <v>313</v>
      </c>
      <c r="J1703" t="s">
        <v>266</v>
      </c>
      <c r="K1703" t="s">
        <v>7812</v>
      </c>
      <c r="L1703" t="s">
        <v>2987</v>
      </c>
      <c r="M1703" t="s">
        <v>316</v>
      </c>
      <c r="N1703" t="s">
        <v>315</v>
      </c>
      <c r="O1703">
        <v>20</v>
      </c>
      <c r="P1703" t="s">
        <v>425</v>
      </c>
      <c r="Q1703">
        <v>0.32</v>
      </c>
      <c r="S1703">
        <v>4</v>
      </c>
      <c r="T1703" s="108">
        <v>1.28</v>
      </c>
      <c r="U1703">
        <v>1</v>
      </c>
      <c r="V1703" t="s">
        <v>270</v>
      </c>
      <c r="W1703" t="s">
        <v>167</v>
      </c>
      <c r="X1703">
        <v>2</v>
      </c>
      <c r="Y1703">
        <v>0</v>
      </c>
      <c r="Z1703">
        <v>2</v>
      </c>
      <c r="AA1703">
        <v>0</v>
      </c>
      <c r="AB1703">
        <v>0</v>
      </c>
      <c r="AC1703">
        <v>2</v>
      </c>
      <c r="AD1703">
        <v>0</v>
      </c>
      <c r="AE1703">
        <v>0</v>
      </c>
    </row>
    <row r="1704" spans="1:31" x14ac:dyDescent="0.3">
      <c r="A1704" t="s">
        <v>315</v>
      </c>
      <c r="B1704" t="s">
        <v>7836</v>
      </c>
      <c r="C1704" t="s">
        <v>274</v>
      </c>
      <c r="D1704" t="s">
        <v>7837</v>
      </c>
      <c r="E1704" t="s">
        <v>12489</v>
      </c>
      <c r="F1704" t="s">
        <v>7838</v>
      </c>
      <c r="G1704" t="s">
        <v>451</v>
      </c>
      <c r="I1704" t="s">
        <v>313</v>
      </c>
      <c r="J1704" t="s">
        <v>266</v>
      </c>
      <c r="K1704" t="s">
        <v>7812</v>
      </c>
      <c r="L1704" t="s">
        <v>2987</v>
      </c>
      <c r="M1704" t="s">
        <v>316</v>
      </c>
      <c r="N1704" t="s">
        <v>315</v>
      </c>
      <c r="O1704">
        <v>2</v>
      </c>
      <c r="P1704" t="s">
        <v>272</v>
      </c>
      <c r="Q1704">
        <v>4</v>
      </c>
      <c r="S1704">
        <v>1</v>
      </c>
      <c r="T1704" s="108">
        <v>4</v>
      </c>
      <c r="U1704">
        <v>1</v>
      </c>
      <c r="V1704" t="s">
        <v>270</v>
      </c>
      <c r="W1704" t="s">
        <v>167</v>
      </c>
      <c r="X1704">
        <v>1</v>
      </c>
      <c r="Y1704">
        <v>0</v>
      </c>
      <c r="Z1704">
        <v>1</v>
      </c>
      <c r="AA1704">
        <v>0</v>
      </c>
      <c r="AB1704">
        <v>0</v>
      </c>
      <c r="AC1704">
        <v>0</v>
      </c>
      <c r="AD1704">
        <v>0</v>
      </c>
      <c r="AE1704">
        <v>0</v>
      </c>
    </row>
    <row r="1705" spans="1:31" x14ac:dyDescent="0.3">
      <c r="A1705" t="s">
        <v>315</v>
      </c>
      <c r="B1705" t="s">
        <v>7836</v>
      </c>
      <c r="C1705" t="s">
        <v>262</v>
      </c>
      <c r="D1705" t="s">
        <v>7837</v>
      </c>
      <c r="E1705" t="s">
        <v>12489</v>
      </c>
      <c r="F1705" t="s">
        <v>7838</v>
      </c>
      <c r="G1705" t="s">
        <v>451</v>
      </c>
      <c r="I1705" t="s">
        <v>313</v>
      </c>
      <c r="J1705" t="s">
        <v>266</v>
      </c>
      <c r="K1705" t="s">
        <v>7812</v>
      </c>
      <c r="L1705" t="s">
        <v>2987</v>
      </c>
      <c r="M1705" t="s">
        <v>314</v>
      </c>
      <c r="N1705" t="s">
        <v>315</v>
      </c>
      <c r="O1705">
        <v>1</v>
      </c>
      <c r="P1705" t="s">
        <v>282</v>
      </c>
      <c r="Q1705">
        <v>3</v>
      </c>
      <c r="S1705">
        <v>1</v>
      </c>
      <c r="T1705" s="108">
        <v>3</v>
      </c>
      <c r="U1705">
        <v>1</v>
      </c>
      <c r="V1705" t="s">
        <v>270</v>
      </c>
      <c r="W1705" t="s">
        <v>167</v>
      </c>
      <c r="X1705">
        <v>1</v>
      </c>
      <c r="Y1705">
        <v>1</v>
      </c>
      <c r="Z1705">
        <v>0</v>
      </c>
      <c r="AA1705">
        <v>0</v>
      </c>
      <c r="AB1705">
        <v>0</v>
      </c>
      <c r="AC1705">
        <v>0</v>
      </c>
      <c r="AD1705">
        <v>0</v>
      </c>
      <c r="AE1705">
        <v>0</v>
      </c>
    </row>
    <row r="1706" spans="1:31" x14ac:dyDescent="0.3">
      <c r="A1706" t="s">
        <v>315</v>
      </c>
      <c r="B1706" t="s">
        <v>11881</v>
      </c>
      <c r="C1706" t="s">
        <v>274</v>
      </c>
      <c r="D1706" t="s">
        <v>11882</v>
      </c>
      <c r="E1706" t="s">
        <v>12455</v>
      </c>
      <c r="F1706" t="s">
        <v>2377</v>
      </c>
      <c r="G1706" t="s">
        <v>451</v>
      </c>
      <c r="I1706" t="s">
        <v>313</v>
      </c>
      <c r="J1706" t="s">
        <v>266</v>
      </c>
      <c r="K1706" t="s">
        <v>7700</v>
      </c>
      <c r="L1706" t="s">
        <v>11868</v>
      </c>
      <c r="M1706" t="s">
        <v>314</v>
      </c>
      <c r="N1706" t="s">
        <v>315</v>
      </c>
      <c r="O1706">
        <v>1</v>
      </c>
      <c r="P1706" t="s">
        <v>282</v>
      </c>
      <c r="Q1706">
        <v>1</v>
      </c>
      <c r="S1706">
        <v>1</v>
      </c>
      <c r="T1706" s="108">
        <v>1</v>
      </c>
      <c r="U1706">
        <v>1</v>
      </c>
      <c r="V1706" t="s">
        <v>270</v>
      </c>
      <c r="W1706" t="s">
        <v>167</v>
      </c>
      <c r="X1706">
        <v>1</v>
      </c>
      <c r="Y1706">
        <v>0</v>
      </c>
      <c r="Z1706">
        <v>1</v>
      </c>
      <c r="AA1706">
        <v>0</v>
      </c>
      <c r="AB1706">
        <v>0</v>
      </c>
      <c r="AC1706">
        <v>0</v>
      </c>
      <c r="AD1706">
        <v>0</v>
      </c>
      <c r="AE1706">
        <v>0</v>
      </c>
    </row>
    <row r="1707" spans="1:31" x14ac:dyDescent="0.3">
      <c r="A1707" t="s">
        <v>315</v>
      </c>
      <c r="B1707" t="s">
        <v>11881</v>
      </c>
      <c r="C1707" t="s">
        <v>274</v>
      </c>
      <c r="D1707" t="s">
        <v>11882</v>
      </c>
      <c r="E1707" t="s">
        <v>12455</v>
      </c>
      <c r="F1707" t="s">
        <v>2377</v>
      </c>
      <c r="G1707" t="s">
        <v>451</v>
      </c>
      <c r="I1707" t="s">
        <v>313</v>
      </c>
      <c r="J1707" t="s">
        <v>266</v>
      </c>
      <c r="K1707" t="s">
        <v>7700</v>
      </c>
      <c r="L1707" t="s">
        <v>11868</v>
      </c>
      <c r="M1707" t="s">
        <v>316</v>
      </c>
      <c r="N1707" t="s">
        <v>315</v>
      </c>
      <c r="O1707">
        <v>2</v>
      </c>
      <c r="P1707" t="s">
        <v>272</v>
      </c>
      <c r="Q1707">
        <v>1</v>
      </c>
      <c r="S1707">
        <v>1</v>
      </c>
      <c r="T1707" s="108">
        <v>1</v>
      </c>
      <c r="U1707">
        <v>1</v>
      </c>
      <c r="V1707" t="s">
        <v>270</v>
      </c>
      <c r="W1707" t="s">
        <v>167</v>
      </c>
      <c r="X1707">
        <v>1</v>
      </c>
      <c r="Y1707">
        <v>0</v>
      </c>
      <c r="Z1707">
        <v>0</v>
      </c>
      <c r="AA1707">
        <v>0</v>
      </c>
      <c r="AB1707">
        <v>1</v>
      </c>
      <c r="AC1707">
        <v>0</v>
      </c>
      <c r="AD1707">
        <v>0</v>
      </c>
      <c r="AE1707">
        <v>0</v>
      </c>
    </row>
    <row r="1708" spans="1:31" x14ac:dyDescent="0.3">
      <c r="A1708" t="s">
        <v>315</v>
      </c>
      <c r="B1708" t="s">
        <v>7820</v>
      </c>
      <c r="C1708" t="s">
        <v>274</v>
      </c>
      <c r="D1708" t="s">
        <v>10156</v>
      </c>
      <c r="E1708" t="s">
        <v>12482</v>
      </c>
      <c r="F1708" t="s">
        <v>7817</v>
      </c>
      <c r="G1708" t="s">
        <v>451</v>
      </c>
      <c r="I1708" t="s">
        <v>313</v>
      </c>
      <c r="J1708" t="s">
        <v>266</v>
      </c>
      <c r="K1708" t="s">
        <v>7808</v>
      </c>
      <c r="L1708" t="s">
        <v>7814</v>
      </c>
      <c r="M1708" t="s">
        <v>314</v>
      </c>
      <c r="N1708" t="s">
        <v>315</v>
      </c>
      <c r="O1708">
        <v>1</v>
      </c>
      <c r="P1708" t="s">
        <v>282</v>
      </c>
      <c r="Q1708">
        <v>1</v>
      </c>
      <c r="S1708">
        <v>1</v>
      </c>
      <c r="T1708" s="108">
        <v>1</v>
      </c>
      <c r="U1708">
        <v>1</v>
      </c>
      <c r="V1708" t="s">
        <v>270</v>
      </c>
      <c r="W1708" t="s">
        <v>167</v>
      </c>
      <c r="X1708">
        <v>1</v>
      </c>
      <c r="Y1708">
        <v>0</v>
      </c>
      <c r="Z1708">
        <v>0</v>
      </c>
      <c r="AA1708">
        <v>0</v>
      </c>
      <c r="AB1708">
        <v>0</v>
      </c>
      <c r="AC1708">
        <v>1</v>
      </c>
      <c r="AD1708">
        <v>0</v>
      </c>
      <c r="AE1708">
        <v>0</v>
      </c>
    </row>
    <row r="1709" spans="1:31" x14ac:dyDescent="0.3">
      <c r="A1709" t="s">
        <v>315</v>
      </c>
      <c r="B1709" t="s">
        <v>7820</v>
      </c>
      <c r="C1709" t="s">
        <v>274</v>
      </c>
      <c r="D1709" t="s">
        <v>10156</v>
      </c>
      <c r="E1709" t="s">
        <v>12482</v>
      </c>
      <c r="F1709" t="s">
        <v>7817</v>
      </c>
      <c r="G1709" t="s">
        <v>451</v>
      </c>
      <c r="I1709" t="s">
        <v>313</v>
      </c>
      <c r="J1709" t="s">
        <v>266</v>
      </c>
      <c r="K1709" t="s">
        <v>7808</v>
      </c>
      <c r="L1709" t="s">
        <v>7814</v>
      </c>
      <c r="M1709" t="s">
        <v>316</v>
      </c>
      <c r="N1709" t="s">
        <v>315</v>
      </c>
      <c r="O1709">
        <v>20</v>
      </c>
      <c r="P1709" t="s">
        <v>425</v>
      </c>
      <c r="Q1709">
        <v>0.32</v>
      </c>
      <c r="S1709">
        <v>1</v>
      </c>
      <c r="T1709" s="108">
        <v>0.32</v>
      </c>
      <c r="U1709">
        <v>1</v>
      </c>
      <c r="V1709" t="s">
        <v>270</v>
      </c>
      <c r="W1709" t="s">
        <v>167</v>
      </c>
      <c r="X1709">
        <v>1</v>
      </c>
      <c r="Y1709">
        <v>1</v>
      </c>
      <c r="Z1709">
        <v>0</v>
      </c>
      <c r="AA1709">
        <v>0</v>
      </c>
      <c r="AB1709">
        <v>0</v>
      </c>
      <c r="AC1709">
        <v>0</v>
      </c>
      <c r="AD1709">
        <v>0</v>
      </c>
      <c r="AE1709">
        <v>0</v>
      </c>
    </row>
    <row r="1710" spans="1:31" x14ac:dyDescent="0.3">
      <c r="A1710" t="s">
        <v>315</v>
      </c>
      <c r="B1710" t="s">
        <v>7820</v>
      </c>
      <c r="C1710" t="s">
        <v>274</v>
      </c>
      <c r="D1710" t="s">
        <v>10156</v>
      </c>
      <c r="E1710" t="s">
        <v>12482</v>
      </c>
      <c r="F1710" t="s">
        <v>7817</v>
      </c>
      <c r="G1710" t="s">
        <v>451</v>
      </c>
      <c r="I1710" t="s">
        <v>313</v>
      </c>
      <c r="J1710" t="s">
        <v>266</v>
      </c>
      <c r="K1710" t="s">
        <v>7808</v>
      </c>
      <c r="L1710" t="s">
        <v>7814</v>
      </c>
      <c r="M1710" t="s">
        <v>316</v>
      </c>
      <c r="N1710" t="s">
        <v>315</v>
      </c>
      <c r="O1710">
        <v>20</v>
      </c>
      <c r="P1710" t="s">
        <v>425</v>
      </c>
      <c r="Q1710">
        <v>0.32</v>
      </c>
      <c r="S1710">
        <v>2</v>
      </c>
      <c r="T1710" s="108">
        <v>0.64</v>
      </c>
      <c r="U1710">
        <v>1</v>
      </c>
      <c r="V1710" t="s">
        <v>270</v>
      </c>
      <c r="W1710" t="s">
        <v>167</v>
      </c>
      <c r="X1710">
        <v>1</v>
      </c>
      <c r="Y1710">
        <v>1</v>
      </c>
      <c r="Z1710">
        <v>0</v>
      </c>
      <c r="AA1710">
        <v>0</v>
      </c>
      <c r="AB1710">
        <v>1</v>
      </c>
      <c r="AC1710">
        <v>0</v>
      </c>
      <c r="AD1710">
        <v>0</v>
      </c>
      <c r="AE1710">
        <v>0</v>
      </c>
    </row>
    <row r="1711" spans="1:31" x14ac:dyDescent="0.3">
      <c r="A1711" t="s">
        <v>315</v>
      </c>
      <c r="B1711" t="s">
        <v>7820</v>
      </c>
      <c r="C1711" t="s">
        <v>274</v>
      </c>
      <c r="D1711" t="s">
        <v>10156</v>
      </c>
      <c r="E1711" t="s">
        <v>12482</v>
      </c>
      <c r="F1711" t="s">
        <v>7817</v>
      </c>
      <c r="G1711" t="s">
        <v>451</v>
      </c>
      <c r="I1711" t="s">
        <v>313</v>
      </c>
      <c r="J1711" t="s">
        <v>266</v>
      </c>
      <c r="K1711" t="s">
        <v>7808</v>
      </c>
      <c r="L1711" t="s">
        <v>7814</v>
      </c>
      <c r="M1711" t="s">
        <v>316</v>
      </c>
      <c r="N1711" t="s">
        <v>315</v>
      </c>
      <c r="O1711">
        <v>2</v>
      </c>
      <c r="P1711" t="s">
        <v>272</v>
      </c>
      <c r="Q1711">
        <v>2</v>
      </c>
      <c r="S1711">
        <v>5</v>
      </c>
      <c r="T1711" s="108">
        <v>10</v>
      </c>
      <c r="U1711">
        <v>1</v>
      </c>
      <c r="V1711" t="s">
        <v>270</v>
      </c>
      <c r="W1711" t="s">
        <v>167</v>
      </c>
      <c r="X1711">
        <v>1</v>
      </c>
      <c r="Y1711">
        <v>1</v>
      </c>
      <c r="Z1711">
        <v>1</v>
      </c>
      <c r="AA1711">
        <v>1</v>
      </c>
      <c r="AB1711">
        <v>1</v>
      </c>
      <c r="AC1711">
        <v>1</v>
      </c>
      <c r="AD1711">
        <v>0</v>
      </c>
      <c r="AE1711">
        <v>0</v>
      </c>
    </row>
    <row r="1712" spans="1:31" x14ac:dyDescent="0.3">
      <c r="A1712" t="s">
        <v>315</v>
      </c>
      <c r="B1712" t="s">
        <v>7651</v>
      </c>
      <c r="C1712" t="s">
        <v>274</v>
      </c>
      <c r="D1712" t="s">
        <v>7652</v>
      </c>
      <c r="E1712" t="s">
        <v>12437</v>
      </c>
      <c r="F1712" t="s">
        <v>7653</v>
      </c>
      <c r="G1712" t="s">
        <v>451</v>
      </c>
      <c r="I1712" t="s">
        <v>313</v>
      </c>
      <c r="J1712" t="s">
        <v>266</v>
      </c>
      <c r="K1712" t="s">
        <v>7654</v>
      </c>
      <c r="L1712" t="s">
        <v>7655</v>
      </c>
      <c r="M1712" t="s">
        <v>316</v>
      </c>
      <c r="N1712" t="s">
        <v>315</v>
      </c>
      <c r="O1712">
        <v>2</v>
      </c>
      <c r="P1712" t="s">
        <v>272</v>
      </c>
      <c r="Q1712">
        <v>3</v>
      </c>
      <c r="S1712">
        <v>3</v>
      </c>
      <c r="T1712" s="108">
        <v>9</v>
      </c>
      <c r="U1712">
        <v>1</v>
      </c>
      <c r="V1712" t="s">
        <v>270</v>
      </c>
      <c r="W1712" t="s">
        <v>167</v>
      </c>
      <c r="X1712">
        <v>1</v>
      </c>
      <c r="Y1712">
        <v>1</v>
      </c>
      <c r="Z1712">
        <v>0</v>
      </c>
      <c r="AA1712">
        <v>1</v>
      </c>
      <c r="AB1712">
        <v>0</v>
      </c>
      <c r="AC1712">
        <v>1</v>
      </c>
      <c r="AD1712">
        <v>0</v>
      </c>
      <c r="AE1712">
        <v>0</v>
      </c>
    </row>
    <row r="1713" spans="1:31" x14ac:dyDescent="0.3">
      <c r="A1713" t="s">
        <v>315</v>
      </c>
      <c r="B1713" t="s">
        <v>7651</v>
      </c>
      <c r="C1713" t="s">
        <v>274</v>
      </c>
      <c r="D1713" t="s">
        <v>7652</v>
      </c>
      <c r="E1713" t="s">
        <v>12437</v>
      </c>
      <c r="F1713" t="s">
        <v>7653</v>
      </c>
      <c r="G1713" t="s">
        <v>451</v>
      </c>
      <c r="I1713" t="s">
        <v>313</v>
      </c>
      <c r="J1713" t="s">
        <v>266</v>
      </c>
      <c r="K1713" t="s">
        <v>7654</v>
      </c>
      <c r="L1713" t="s">
        <v>7655</v>
      </c>
      <c r="M1713" t="s">
        <v>316</v>
      </c>
      <c r="N1713" t="s">
        <v>315</v>
      </c>
      <c r="O1713">
        <v>20</v>
      </c>
      <c r="P1713" t="s">
        <v>425</v>
      </c>
      <c r="Q1713">
        <v>0.32</v>
      </c>
      <c r="S1713">
        <v>1</v>
      </c>
      <c r="T1713" s="108">
        <v>0.32</v>
      </c>
      <c r="U1713">
        <v>1</v>
      </c>
      <c r="V1713" t="s">
        <v>270</v>
      </c>
      <c r="W1713" t="s">
        <v>167</v>
      </c>
      <c r="X1713">
        <v>1</v>
      </c>
      <c r="Y1713">
        <v>0</v>
      </c>
      <c r="Z1713">
        <v>0</v>
      </c>
      <c r="AA1713">
        <v>0</v>
      </c>
      <c r="AB1713">
        <v>0</v>
      </c>
      <c r="AC1713">
        <v>1</v>
      </c>
      <c r="AD1713">
        <v>0</v>
      </c>
      <c r="AE1713">
        <v>0</v>
      </c>
    </row>
    <row r="1714" spans="1:31" x14ac:dyDescent="0.3">
      <c r="A1714" t="s">
        <v>315</v>
      </c>
      <c r="B1714" t="s">
        <v>7651</v>
      </c>
      <c r="C1714" t="s">
        <v>262</v>
      </c>
      <c r="D1714" t="s">
        <v>7652</v>
      </c>
      <c r="E1714" t="s">
        <v>12437</v>
      </c>
      <c r="F1714" t="s">
        <v>7653</v>
      </c>
      <c r="G1714" t="s">
        <v>451</v>
      </c>
      <c r="I1714" t="s">
        <v>313</v>
      </c>
      <c r="J1714" t="s">
        <v>266</v>
      </c>
      <c r="K1714" t="s">
        <v>7654</v>
      </c>
      <c r="L1714" t="s">
        <v>7655</v>
      </c>
      <c r="M1714" t="s">
        <v>314</v>
      </c>
      <c r="N1714" t="s">
        <v>315</v>
      </c>
      <c r="O1714">
        <v>1</v>
      </c>
      <c r="P1714" t="s">
        <v>282</v>
      </c>
      <c r="Q1714">
        <v>4</v>
      </c>
      <c r="S1714">
        <v>2</v>
      </c>
      <c r="T1714" s="108">
        <v>8</v>
      </c>
      <c r="U1714">
        <v>1</v>
      </c>
      <c r="V1714" t="s">
        <v>270</v>
      </c>
      <c r="W1714" t="s">
        <v>167</v>
      </c>
      <c r="X1714">
        <v>1</v>
      </c>
      <c r="Y1714">
        <v>1</v>
      </c>
      <c r="Z1714">
        <v>0</v>
      </c>
      <c r="AA1714">
        <v>0</v>
      </c>
      <c r="AB1714">
        <v>0</v>
      </c>
      <c r="AC1714">
        <v>1</v>
      </c>
      <c r="AD1714">
        <v>0</v>
      </c>
      <c r="AE1714">
        <v>0</v>
      </c>
    </row>
    <row r="1715" spans="1:31" x14ac:dyDescent="0.3">
      <c r="A1715" t="s">
        <v>315</v>
      </c>
      <c r="B1715" t="s">
        <v>7377</v>
      </c>
      <c r="C1715" t="s">
        <v>262</v>
      </c>
      <c r="D1715" t="s">
        <v>8184</v>
      </c>
      <c r="E1715" t="s">
        <v>12560</v>
      </c>
      <c r="F1715" t="s">
        <v>3057</v>
      </c>
      <c r="G1715" t="s">
        <v>3058</v>
      </c>
      <c r="I1715" t="s">
        <v>313</v>
      </c>
      <c r="J1715" t="s">
        <v>266</v>
      </c>
      <c r="K1715" t="s">
        <v>3059</v>
      </c>
      <c r="L1715" t="s">
        <v>16734</v>
      </c>
      <c r="M1715" t="s">
        <v>314</v>
      </c>
      <c r="N1715" t="s">
        <v>315</v>
      </c>
      <c r="O1715">
        <v>1</v>
      </c>
      <c r="P1715" t="s">
        <v>266</v>
      </c>
      <c r="Q1715">
        <v>0.48</v>
      </c>
      <c r="S1715">
        <v>1</v>
      </c>
      <c r="T1715" s="108">
        <v>0.48</v>
      </c>
      <c r="U1715">
        <v>1</v>
      </c>
      <c r="V1715" t="s">
        <v>270</v>
      </c>
      <c r="W1715" t="s">
        <v>167</v>
      </c>
      <c r="X1715">
        <v>1</v>
      </c>
      <c r="Y1715">
        <v>1</v>
      </c>
      <c r="Z1715">
        <v>0</v>
      </c>
      <c r="AA1715">
        <v>0</v>
      </c>
      <c r="AB1715">
        <v>0</v>
      </c>
      <c r="AC1715">
        <v>0</v>
      </c>
      <c r="AD1715">
        <v>0</v>
      </c>
      <c r="AE1715">
        <v>0</v>
      </c>
    </row>
    <row r="1716" spans="1:31" x14ac:dyDescent="0.3">
      <c r="A1716" t="s">
        <v>315</v>
      </c>
      <c r="B1716" t="s">
        <v>7377</v>
      </c>
      <c r="C1716" t="s">
        <v>262</v>
      </c>
      <c r="D1716" t="s">
        <v>8184</v>
      </c>
      <c r="E1716" t="s">
        <v>12560</v>
      </c>
      <c r="F1716" t="s">
        <v>3057</v>
      </c>
      <c r="G1716" t="s">
        <v>3058</v>
      </c>
      <c r="I1716" t="s">
        <v>313</v>
      </c>
      <c r="J1716" t="s">
        <v>266</v>
      </c>
      <c r="K1716" t="s">
        <v>3059</v>
      </c>
      <c r="L1716" t="s">
        <v>16734</v>
      </c>
      <c r="M1716" t="s">
        <v>316</v>
      </c>
      <c r="N1716" t="s">
        <v>315</v>
      </c>
      <c r="O1716">
        <v>2</v>
      </c>
      <c r="P1716" t="s">
        <v>288</v>
      </c>
      <c r="Q1716">
        <v>0.48</v>
      </c>
      <c r="S1716">
        <v>1</v>
      </c>
      <c r="T1716" s="108">
        <v>0.48</v>
      </c>
      <c r="U1716">
        <v>1</v>
      </c>
      <c r="V1716" t="s">
        <v>270</v>
      </c>
      <c r="W1716" t="s">
        <v>167</v>
      </c>
      <c r="X1716">
        <v>1</v>
      </c>
      <c r="Y1716">
        <v>1</v>
      </c>
      <c r="Z1716">
        <v>0</v>
      </c>
      <c r="AA1716">
        <v>0</v>
      </c>
      <c r="AB1716">
        <v>0</v>
      </c>
      <c r="AC1716">
        <v>0</v>
      </c>
      <c r="AD1716">
        <v>0</v>
      </c>
      <c r="AE1716">
        <v>0</v>
      </c>
    </row>
    <row r="1717" spans="1:31" x14ac:dyDescent="0.3">
      <c r="A1717" t="s">
        <v>315</v>
      </c>
      <c r="B1717" t="s">
        <v>7377</v>
      </c>
      <c r="C1717" t="s">
        <v>262</v>
      </c>
      <c r="D1717" t="s">
        <v>8184</v>
      </c>
      <c r="E1717" t="s">
        <v>12560</v>
      </c>
      <c r="F1717" t="s">
        <v>3057</v>
      </c>
      <c r="G1717" t="s">
        <v>3058</v>
      </c>
      <c r="I1717" t="s">
        <v>313</v>
      </c>
      <c r="J1717" t="s">
        <v>266</v>
      </c>
      <c r="K1717" t="s">
        <v>3059</v>
      </c>
      <c r="L1717" t="s">
        <v>16734</v>
      </c>
      <c r="M1717" t="s">
        <v>316</v>
      </c>
      <c r="N1717" t="s">
        <v>315</v>
      </c>
      <c r="O1717">
        <v>17</v>
      </c>
      <c r="P1717" t="s">
        <v>273</v>
      </c>
      <c r="Q1717">
        <v>0.48</v>
      </c>
      <c r="S1717">
        <v>3</v>
      </c>
      <c r="T1717" s="108">
        <v>1.44</v>
      </c>
      <c r="U1717">
        <v>1</v>
      </c>
      <c r="V1717" t="s">
        <v>270</v>
      </c>
      <c r="W1717" t="s">
        <v>167</v>
      </c>
      <c r="X1717">
        <v>3</v>
      </c>
      <c r="Y1717">
        <v>0</v>
      </c>
      <c r="Z1717">
        <v>0</v>
      </c>
      <c r="AA1717">
        <v>3</v>
      </c>
      <c r="AB1717">
        <v>0</v>
      </c>
      <c r="AC1717">
        <v>0</v>
      </c>
      <c r="AD1717">
        <v>0</v>
      </c>
      <c r="AE1717">
        <v>0</v>
      </c>
    </row>
    <row r="1718" spans="1:31" x14ac:dyDescent="0.3">
      <c r="A1718" t="s">
        <v>315</v>
      </c>
      <c r="B1718" t="s">
        <v>7377</v>
      </c>
      <c r="C1718" t="s">
        <v>262</v>
      </c>
      <c r="D1718" t="s">
        <v>8184</v>
      </c>
      <c r="E1718" t="s">
        <v>12560</v>
      </c>
      <c r="F1718" t="s">
        <v>3057</v>
      </c>
      <c r="G1718" t="s">
        <v>3058</v>
      </c>
      <c r="I1718" t="s">
        <v>313</v>
      </c>
      <c r="J1718" t="s">
        <v>266</v>
      </c>
      <c r="K1718" t="s">
        <v>3059</v>
      </c>
      <c r="L1718" t="s">
        <v>16734</v>
      </c>
      <c r="M1718" t="s">
        <v>316</v>
      </c>
      <c r="N1718" t="s">
        <v>315</v>
      </c>
      <c r="O1718">
        <v>17</v>
      </c>
      <c r="P1718" t="s">
        <v>273</v>
      </c>
      <c r="Q1718">
        <v>0.32</v>
      </c>
      <c r="S1718">
        <v>2</v>
      </c>
      <c r="T1718" s="108">
        <v>0.64</v>
      </c>
      <c r="U1718">
        <v>1</v>
      </c>
      <c r="V1718" t="s">
        <v>270</v>
      </c>
      <c r="W1718" t="s">
        <v>167</v>
      </c>
      <c r="X1718">
        <v>2</v>
      </c>
      <c r="Y1718">
        <v>0</v>
      </c>
      <c r="Z1718">
        <v>0</v>
      </c>
      <c r="AA1718">
        <v>2</v>
      </c>
      <c r="AB1718">
        <v>0</v>
      </c>
      <c r="AC1718">
        <v>0</v>
      </c>
      <c r="AD1718">
        <v>0</v>
      </c>
      <c r="AE1718">
        <v>0</v>
      </c>
    </row>
    <row r="1719" spans="1:31" x14ac:dyDescent="0.3">
      <c r="A1719" t="s">
        <v>315</v>
      </c>
      <c r="B1719" t="s">
        <v>7427</v>
      </c>
      <c r="C1719" t="s">
        <v>274</v>
      </c>
      <c r="D1719" t="s">
        <v>7428</v>
      </c>
      <c r="E1719" t="s">
        <v>12390</v>
      </c>
      <c r="F1719" t="s">
        <v>7429</v>
      </c>
      <c r="G1719" t="s">
        <v>451</v>
      </c>
      <c r="I1719" t="s">
        <v>313</v>
      </c>
      <c r="J1719" t="s">
        <v>266</v>
      </c>
      <c r="K1719" t="s">
        <v>7430</v>
      </c>
      <c r="L1719" t="s">
        <v>7431</v>
      </c>
      <c r="M1719" t="s">
        <v>316</v>
      </c>
      <c r="N1719" t="s">
        <v>315</v>
      </c>
      <c r="O1719">
        <v>2</v>
      </c>
      <c r="P1719" t="s">
        <v>272</v>
      </c>
      <c r="Q1719">
        <v>4</v>
      </c>
      <c r="S1719">
        <v>3</v>
      </c>
      <c r="T1719" s="108">
        <v>12</v>
      </c>
      <c r="U1719">
        <v>1</v>
      </c>
      <c r="V1719" t="s">
        <v>270</v>
      </c>
      <c r="W1719" t="s">
        <v>167</v>
      </c>
      <c r="X1719">
        <v>1</v>
      </c>
      <c r="Y1719">
        <v>1</v>
      </c>
      <c r="Z1719">
        <v>0</v>
      </c>
      <c r="AA1719">
        <v>1</v>
      </c>
      <c r="AB1719">
        <v>0</v>
      </c>
      <c r="AC1719">
        <v>1</v>
      </c>
      <c r="AD1719">
        <v>0</v>
      </c>
      <c r="AE1719">
        <v>0</v>
      </c>
    </row>
    <row r="1720" spans="1:31" x14ac:dyDescent="0.3">
      <c r="A1720" t="s">
        <v>315</v>
      </c>
      <c r="B1720" t="s">
        <v>7427</v>
      </c>
      <c r="C1720" t="s">
        <v>274</v>
      </c>
      <c r="D1720" t="s">
        <v>7428</v>
      </c>
      <c r="E1720" t="s">
        <v>12390</v>
      </c>
      <c r="F1720" t="s">
        <v>7429</v>
      </c>
      <c r="G1720" t="s">
        <v>451</v>
      </c>
      <c r="I1720" t="s">
        <v>313</v>
      </c>
      <c r="J1720" t="s">
        <v>266</v>
      </c>
      <c r="K1720" t="s">
        <v>7430</v>
      </c>
      <c r="L1720" t="s">
        <v>7431</v>
      </c>
      <c r="M1720" t="s">
        <v>316</v>
      </c>
      <c r="N1720" t="s">
        <v>315</v>
      </c>
      <c r="O1720">
        <v>20</v>
      </c>
      <c r="P1720" t="s">
        <v>425</v>
      </c>
      <c r="Q1720">
        <v>0.32</v>
      </c>
      <c r="S1720">
        <v>6</v>
      </c>
      <c r="T1720" s="108">
        <v>1.92</v>
      </c>
      <c r="U1720">
        <v>1</v>
      </c>
      <c r="V1720" t="s">
        <v>270</v>
      </c>
      <c r="W1720" t="s">
        <v>167</v>
      </c>
      <c r="X1720">
        <v>6</v>
      </c>
      <c r="Y1720">
        <v>0</v>
      </c>
      <c r="Z1720">
        <v>0</v>
      </c>
      <c r="AA1720">
        <v>0</v>
      </c>
      <c r="AB1720">
        <v>0</v>
      </c>
      <c r="AC1720">
        <v>6</v>
      </c>
      <c r="AD1720">
        <v>0</v>
      </c>
      <c r="AE1720">
        <v>0</v>
      </c>
    </row>
    <row r="1721" spans="1:31" x14ac:dyDescent="0.3">
      <c r="A1721" t="s">
        <v>315</v>
      </c>
      <c r="B1721" t="s">
        <v>7427</v>
      </c>
      <c r="C1721" t="s">
        <v>274</v>
      </c>
      <c r="D1721" t="s">
        <v>7428</v>
      </c>
      <c r="E1721" t="s">
        <v>12390</v>
      </c>
      <c r="F1721" t="s">
        <v>7429</v>
      </c>
      <c r="G1721" t="s">
        <v>451</v>
      </c>
      <c r="I1721" t="s">
        <v>313</v>
      </c>
      <c r="J1721" t="s">
        <v>266</v>
      </c>
      <c r="K1721" t="s">
        <v>7430</v>
      </c>
      <c r="L1721" t="s">
        <v>7431</v>
      </c>
      <c r="M1721" t="s">
        <v>316</v>
      </c>
      <c r="N1721" t="s">
        <v>315</v>
      </c>
      <c r="O1721">
        <v>2</v>
      </c>
      <c r="P1721" t="s">
        <v>272</v>
      </c>
      <c r="Q1721">
        <v>4</v>
      </c>
      <c r="S1721">
        <v>3</v>
      </c>
      <c r="T1721" s="108">
        <v>12</v>
      </c>
      <c r="U1721">
        <v>1</v>
      </c>
      <c r="V1721" t="s">
        <v>270</v>
      </c>
      <c r="W1721" t="s">
        <v>167</v>
      </c>
      <c r="X1721">
        <v>1</v>
      </c>
      <c r="Y1721">
        <v>1</v>
      </c>
      <c r="Z1721">
        <v>0</v>
      </c>
      <c r="AA1721">
        <v>1</v>
      </c>
      <c r="AB1721">
        <v>0</v>
      </c>
      <c r="AC1721">
        <v>1</v>
      </c>
      <c r="AD1721">
        <v>0</v>
      </c>
      <c r="AE1721">
        <v>0</v>
      </c>
    </row>
    <row r="1722" spans="1:31" x14ac:dyDescent="0.3">
      <c r="A1722" t="s">
        <v>315</v>
      </c>
      <c r="B1722" t="s">
        <v>7427</v>
      </c>
      <c r="C1722" t="s">
        <v>262</v>
      </c>
      <c r="D1722" t="s">
        <v>7428</v>
      </c>
      <c r="E1722" t="s">
        <v>12390</v>
      </c>
      <c r="F1722" t="s">
        <v>7429</v>
      </c>
      <c r="G1722" t="s">
        <v>451</v>
      </c>
      <c r="I1722" t="s">
        <v>313</v>
      </c>
      <c r="J1722" t="s">
        <v>266</v>
      </c>
      <c r="K1722" t="s">
        <v>7430</v>
      </c>
      <c r="L1722" t="s">
        <v>7431</v>
      </c>
      <c r="M1722" t="s">
        <v>314</v>
      </c>
      <c r="N1722" t="s">
        <v>315</v>
      </c>
      <c r="O1722">
        <v>1</v>
      </c>
      <c r="P1722" t="s">
        <v>282</v>
      </c>
      <c r="Q1722">
        <v>2</v>
      </c>
      <c r="S1722">
        <v>3</v>
      </c>
      <c r="T1722" s="108">
        <v>6</v>
      </c>
      <c r="U1722">
        <v>1</v>
      </c>
      <c r="V1722" t="s">
        <v>270</v>
      </c>
      <c r="W1722" t="s">
        <v>167</v>
      </c>
      <c r="X1722">
        <v>1</v>
      </c>
      <c r="Y1722">
        <v>1</v>
      </c>
      <c r="Z1722">
        <v>0</v>
      </c>
      <c r="AA1722">
        <v>1</v>
      </c>
      <c r="AB1722">
        <v>0</v>
      </c>
      <c r="AC1722">
        <v>1</v>
      </c>
      <c r="AD1722">
        <v>0</v>
      </c>
      <c r="AE1722">
        <v>0</v>
      </c>
    </row>
    <row r="1723" spans="1:31" x14ac:dyDescent="0.3">
      <c r="A1723" t="s">
        <v>315</v>
      </c>
      <c r="B1723" t="s">
        <v>10766</v>
      </c>
      <c r="C1723" t="s">
        <v>274</v>
      </c>
      <c r="D1723" t="s">
        <v>10767</v>
      </c>
      <c r="E1723" t="s">
        <v>12393</v>
      </c>
      <c r="F1723" t="s">
        <v>10768</v>
      </c>
      <c r="G1723" t="s">
        <v>451</v>
      </c>
      <c r="I1723" t="s">
        <v>313</v>
      </c>
      <c r="J1723" t="s">
        <v>266</v>
      </c>
      <c r="K1723" t="s">
        <v>7439</v>
      </c>
      <c r="L1723" t="s">
        <v>16320</v>
      </c>
      <c r="M1723" t="s">
        <v>314</v>
      </c>
      <c r="N1723" t="s">
        <v>315</v>
      </c>
      <c r="O1723">
        <v>1</v>
      </c>
      <c r="P1723" t="s">
        <v>282</v>
      </c>
      <c r="Q1723">
        <v>1</v>
      </c>
      <c r="S1723">
        <v>2</v>
      </c>
      <c r="T1723" s="108">
        <v>2</v>
      </c>
      <c r="U1723">
        <v>1</v>
      </c>
      <c r="V1723" t="s">
        <v>270</v>
      </c>
      <c r="W1723" t="s">
        <v>167</v>
      </c>
      <c r="X1723">
        <v>1</v>
      </c>
      <c r="Y1723">
        <v>0</v>
      </c>
      <c r="Z1723">
        <v>1</v>
      </c>
      <c r="AA1723">
        <v>0</v>
      </c>
      <c r="AB1723">
        <v>0</v>
      </c>
      <c r="AC1723">
        <v>1</v>
      </c>
      <c r="AD1723">
        <v>0</v>
      </c>
      <c r="AE1723">
        <v>0</v>
      </c>
    </row>
    <row r="1724" spans="1:31" x14ac:dyDescent="0.3">
      <c r="A1724" t="s">
        <v>315</v>
      </c>
      <c r="B1724" t="s">
        <v>10766</v>
      </c>
      <c r="C1724" t="s">
        <v>274</v>
      </c>
      <c r="D1724" t="s">
        <v>10767</v>
      </c>
      <c r="E1724" t="s">
        <v>12393</v>
      </c>
      <c r="F1724" t="s">
        <v>10768</v>
      </c>
      <c r="G1724" t="s">
        <v>451</v>
      </c>
      <c r="I1724" t="s">
        <v>313</v>
      </c>
      <c r="J1724" t="s">
        <v>266</v>
      </c>
      <c r="K1724" t="s">
        <v>7439</v>
      </c>
      <c r="L1724" t="s">
        <v>16320</v>
      </c>
      <c r="M1724" t="s">
        <v>316</v>
      </c>
      <c r="N1724" t="s">
        <v>315</v>
      </c>
      <c r="O1724">
        <v>2</v>
      </c>
      <c r="P1724" t="s">
        <v>272</v>
      </c>
      <c r="Q1724">
        <v>1</v>
      </c>
      <c r="S1724">
        <v>1</v>
      </c>
      <c r="T1724" s="108">
        <v>1</v>
      </c>
      <c r="U1724">
        <v>1</v>
      </c>
      <c r="V1724" t="s">
        <v>270</v>
      </c>
      <c r="W1724" t="s">
        <v>167</v>
      </c>
      <c r="X1724">
        <v>1</v>
      </c>
      <c r="Y1724">
        <v>0</v>
      </c>
      <c r="Z1724">
        <v>0</v>
      </c>
      <c r="AA1724">
        <v>0</v>
      </c>
      <c r="AB1724">
        <v>0</v>
      </c>
      <c r="AC1724">
        <v>1</v>
      </c>
      <c r="AD1724">
        <v>0</v>
      </c>
      <c r="AE1724">
        <v>0</v>
      </c>
    </row>
    <row r="1725" spans="1:31" x14ac:dyDescent="0.3">
      <c r="A1725" t="s">
        <v>315</v>
      </c>
      <c r="B1725" t="s">
        <v>10766</v>
      </c>
      <c r="C1725" t="s">
        <v>274</v>
      </c>
      <c r="D1725" t="s">
        <v>10767</v>
      </c>
      <c r="E1725" t="s">
        <v>12393</v>
      </c>
      <c r="F1725" t="s">
        <v>10768</v>
      </c>
      <c r="G1725" t="s">
        <v>451</v>
      </c>
      <c r="I1725" t="s">
        <v>313</v>
      </c>
      <c r="J1725" t="s">
        <v>266</v>
      </c>
      <c r="K1725" t="s">
        <v>7439</v>
      </c>
      <c r="L1725" t="s">
        <v>16320</v>
      </c>
      <c r="M1725" t="s">
        <v>316</v>
      </c>
      <c r="N1725" t="s">
        <v>315</v>
      </c>
      <c r="O1725">
        <v>17</v>
      </c>
      <c r="P1725" t="s">
        <v>273</v>
      </c>
      <c r="Q1725">
        <v>0.32</v>
      </c>
      <c r="S1725">
        <v>1</v>
      </c>
      <c r="T1725" s="108">
        <v>0.32</v>
      </c>
      <c r="U1725">
        <v>1</v>
      </c>
      <c r="V1725" t="s">
        <v>270</v>
      </c>
      <c r="W1725" t="s">
        <v>167</v>
      </c>
      <c r="X1725">
        <v>1</v>
      </c>
      <c r="Y1725">
        <v>0</v>
      </c>
      <c r="Z1725">
        <v>0</v>
      </c>
      <c r="AA1725">
        <v>1</v>
      </c>
      <c r="AB1725">
        <v>0</v>
      </c>
      <c r="AC1725">
        <v>0</v>
      </c>
      <c r="AD1725">
        <v>0</v>
      </c>
      <c r="AE1725">
        <v>0</v>
      </c>
    </row>
    <row r="1726" spans="1:31" x14ac:dyDescent="0.3">
      <c r="A1726" t="s">
        <v>315</v>
      </c>
      <c r="B1726" t="s">
        <v>15823</v>
      </c>
      <c r="C1726" t="s">
        <v>274</v>
      </c>
      <c r="D1726" t="s">
        <v>9570</v>
      </c>
      <c r="E1726" t="s">
        <v>12477</v>
      </c>
      <c r="F1726" t="s">
        <v>7791</v>
      </c>
      <c r="G1726" t="s">
        <v>451</v>
      </c>
      <c r="I1726" t="s">
        <v>313</v>
      </c>
      <c r="J1726" t="s">
        <v>266</v>
      </c>
      <c r="K1726" t="s">
        <v>7792</v>
      </c>
      <c r="L1726" t="s">
        <v>15819</v>
      </c>
      <c r="M1726" t="s">
        <v>316</v>
      </c>
      <c r="N1726" t="s">
        <v>315</v>
      </c>
      <c r="O1726">
        <v>20</v>
      </c>
      <c r="P1726" t="s">
        <v>425</v>
      </c>
      <c r="Q1726">
        <v>0.32</v>
      </c>
      <c r="S1726">
        <v>27</v>
      </c>
      <c r="T1726" s="108">
        <v>8.64</v>
      </c>
      <c r="U1726">
        <v>1</v>
      </c>
      <c r="V1726" t="s">
        <v>270</v>
      </c>
      <c r="W1726" t="s">
        <v>167</v>
      </c>
      <c r="X1726">
        <v>9</v>
      </c>
      <c r="Y1726">
        <v>9</v>
      </c>
      <c r="Z1726">
        <v>0</v>
      </c>
      <c r="AA1726">
        <v>9</v>
      </c>
      <c r="AB1726">
        <v>0</v>
      </c>
      <c r="AC1726">
        <v>9</v>
      </c>
      <c r="AD1726">
        <v>0</v>
      </c>
      <c r="AE1726">
        <v>0</v>
      </c>
    </row>
    <row r="1727" spans="1:31" x14ac:dyDescent="0.3">
      <c r="A1727" t="s">
        <v>315</v>
      </c>
      <c r="B1727" t="s">
        <v>15823</v>
      </c>
      <c r="C1727" t="s">
        <v>274</v>
      </c>
      <c r="D1727" t="s">
        <v>9570</v>
      </c>
      <c r="E1727" t="s">
        <v>12477</v>
      </c>
      <c r="F1727" t="s">
        <v>7791</v>
      </c>
      <c r="G1727" t="s">
        <v>451</v>
      </c>
      <c r="I1727" t="s">
        <v>313</v>
      </c>
      <c r="J1727" t="s">
        <v>266</v>
      </c>
      <c r="K1727" t="s">
        <v>7792</v>
      </c>
      <c r="L1727" t="s">
        <v>15819</v>
      </c>
      <c r="M1727" t="s">
        <v>316</v>
      </c>
      <c r="N1727" t="s">
        <v>315</v>
      </c>
      <c r="O1727">
        <v>2</v>
      </c>
      <c r="P1727" t="s">
        <v>272</v>
      </c>
      <c r="Q1727">
        <v>3</v>
      </c>
      <c r="S1727">
        <v>5</v>
      </c>
      <c r="T1727" s="108">
        <v>15</v>
      </c>
      <c r="U1727">
        <v>1</v>
      </c>
      <c r="V1727" t="s">
        <v>270</v>
      </c>
      <c r="W1727" t="s">
        <v>167</v>
      </c>
      <c r="X1727">
        <v>1</v>
      </c>
      <c r="Y1727">
        <v>1</v>
      </c>
      <c r="Z1727">
        <v>1</v>
      </c>
      <c r="AA1727">
        <v>1</v>
      </c>
      <c r="AB1727">
        <v>1</v>
      </c>
      <c r="AC1727">
        <v>1</v>
      </c>
      <c r="AD1727">
        <v>0</v>
      </c>
      <c r="AE1727">
        <v>0</v>
      </c>
    </row>
    <row r="1728" spans="1:31" x14ac:dyDescent="0.3">
      <c r="A1728" t="s">
        <v>16733</v>
      </c>
      <c r="B1728" t="s">
        <v>17162</v>
      </c>
      <c r="C1728" t="s">
        <v>274</v>
      </c>
      <c r="D1728" t="s">
        <v>9570</v>
      </c>
      <c r="E1728" t="s">
        <v>17163</v>
      </c>
      <c r="F1728" t="s">
        <v>7791</v>
      </c>
      <c r="G1728" t="s">
        <v>451</v>
      </c>
      <c r="I1728" t="s">
        <v>313</v>
      </c>
      <c r="J1728" t="s">
        <v>266</v>
      </c>
      <c r="K1728" t="s">
        <v>7792</v>
      </c>
      <c r="L1728" t="s">
        <v>4401</v>
      </c>
      <c r="M1728" t="s">
        <v>4938</v>
      </c>
      <c r="N1728" t="s">
        <v>16733</v>
      </c>
      <c r="O1728">
        <v>3</v>
      </c>
      <c r="P1728" t="s">
        <v>388</v>
      </c>
      <c r="Q1728">
        <v>15</v>
      </c>
      <c r="R1728" t="s">
        <v>389</v>
      </c>
      <c r="S1728">
        <v>0</v>
      </c>
      <c r="T1728" s="108">
        <v>0</v>
      </c>
      <c r="U1728">
        <v>0</v>
      </c>
      <c r="W1728" t="s">
        <v>171</v>
      </c>
      <c r="X1728">
        <v>1</v>
      </c>
      <c r="Y1728">
        <v>0</v>
      </c>
      <c r="Z1728">
        <v>0</v>
      </c>
      <c r="AA1728">
        <v>0</v>
      </c>
      <c r="AB1728">
        <v>0</v>
      </c>
      <c r="AC1728">
        <v>0</v>
      </c>
      <c r="AD1728">
        <v>0</v>
      </c>
      <c r="AE1728">
        <v>0</v>
      </c>
    </row>
    <row r="1729" spans="1:31" x14ac:dyDescent="0.3">
      <c r="A1729" t="s">
        <v>315</v>
      </c>
      <c r="B1729" t="s">
        <v>16254</v>
      </c>
      <c r="C1729" t="s">
        <v>274</v>
      </c>
      <c r="D1729" t="s">
        <v>16255</v>
      </c>
      <c r="E1729" t="s">
        <v>16256</v>
      </c>
      <c r="F1729" t="s">
        <v>16257</v>
      </c>
      <c r="G1729" t="s">
        <v>451</v>
      </c>
      <c r="I1729" t="s">
        <v>313</v>
      </c>
      <c r="J1729" t="s">
        <v>266</v>
      </c>
      <c r="K1729" t="s">
        <v>2942</v>
      </c>
      <c r="L1729" t="s">
        <v>16258</v>
      </c>
      <c r="M1729" t="s">
        <v>314</v>
      </c>
      <c r="N1729" t="s">
        <v>315</v>
      </c>
      <c r="O1729">
        <v>1</v>
      </c>
      <c r="P1729" t="s">
        <v>266</v>
      </c>
      <c r="Q1729">
        <v>0.32</v>
      </c>
      <c r="S1729">
        <v>1</v>
      </c>
      <c r="T1729" s="108">
        <v>0.32</v>
      </c>
      <c r="U1729">
        <v>1</v>
      </c>
      <c r="V1729" t="s">
        <v>270</v>
      </c>
      <c r="W1729" t="s">
        <v>167</v>
      </c>
      <c r="X1729">
        <v>1</v>
      </c>
      <c r="Y1729">
        <v>0</v>
      </c>
      <c r="Z1729">
        <v>0</v>
      </c>
      <c r="AA1729">
        <v>0</v>
      </c>
      <c r="AB1729">
        <v>1</v>
      </c>
      <c r="AC1729">
        <v>0</v>
      </c>
      <c r="AD1729">
        <v>0</v>
      </c>
      <c r="AE1729">
        <v>0</v>
      </c>
    </row>
    <row r="1730" spans="1:31" x14ac:dyDescent="0.3">
      <c r="A1730" t="s">
        <v>315</v>
      </c>
      <c r="B1730" t="s">
        <v>16254</v>
      </c>
      <c r="C1730" t="s">
        <v>274</v>
      </c>
      <c r="D1730" t="s">
        <v>16255</v>
      </c>
      <c r="E1730" t="s">
        <v>16256</v>
      </c>
      <c r="F1730" t="s">
        <v>16257</v>
      </c>
      <c r="G1730" t="s">
        <v>451</v>
      </c>
      <c r="I1730" t="s">
        <v>313</v>
      </c>
      <c r="J1730" t="s">
        <v>266</v>
      </c>
      <c r="K1730" t="s">
        <v>2942</v>
      </c>
      <c r="L1730" t="s">
        <v>16258</v>
      </c>
      <c r="M1730" t="s">
        <v>316</v>
      </c>
      <c r="N1730" t="s">
        <v>315</v>
      </c>
      <c r="O1730">
        <v>2</v>
      </c>
      <c r="P1730" t="s">
        <v>288</v>
      </c>
      <c r="Q1730">
        <v>0.48</v>
      </c>
      <c r="S1730">
        <v>1</v>
      </c>
      <c r="T1730" s="108">
        <v>0.48</v>
      </c>
      <c r="U1730">
        <v>1</v>
      </c>
      <c r="V1730" t="s">
        <v>270</v>
      </c>
      <c r="W1730" t="s">
        <v>167</v>
      </c>
      <c r="X1730">
        <v>1</v>
      </c>
      <c r="Y1730">
        <v>1</v>
      </c>
      <c r="Z1730">
        <v>0</v>
      </c>
      <c r="AA1730">
        <v>0</v>
      </c>
      <c r="AB1730">
        <v>0</v>
      </c>
      <c r="AC1730">
        <v>0</v>
      </c>
      <c r="AD1730">
        <v>0</v>
      </c>
      <c r="AE1730">
        <v>0</v>
      </c>
    </row>
    <row r="1731" spans="1:31" x14ac:dyDescent="0.3">
      <c r="A1731" t="s">
        <v>315</v>
      </c>
      <c r="B1731" t="s">
        <v>16254</v>
      </c>
      <c r="C1731" t="s">
        <v>274</v>
      </c>
      <c r="D1731" t="s">
        <v>16255</v>
      </c>
      <c r="E1731" t="s">
        <v>16256</v>
      </c>
      <c r="F1731" t="s">
        <v>16257</v>
      </c>
      <c r="G1731" t="s">
        <v>451</v>
      </c>
      <c r="I1731" t="s">
        <v>313</v>
      </c>
      <c r="J1731" t="s">
        <v>266</v>
      </c>
      <c r="K1731" t="s">
        <v>2942</v>
      </c>
      <c r="L1731" t="s">
        <v>16258</v>
      </c>
      <c r="M1731" t="s">
        <v>316</v>
      </c>
      <c r="N1731" t="s">
        <v>315</v>
      </c>
      <c r="O1731">
        <v>20</v>
      </c>
      <c r="P1731" t="s">
        <v>425</v>
      </c>
      <c r="Q1731">
        <v>0.32</v>
      </c>
      <c r="S1731">
        <v>1</v>
      </c>
      <c r="T1731" s="108">
        <v>0.32</v>
      </c>
      <c r="U1731">
        <v>1</v>
      </c>
      <c r="V1731" t="s">
        <v>270</v>
      </c>
      <c r="W1731" t="s">
        <v>167</v>
      </c>
      <c r="X1731">
        <v>1</v>
      </c>
      <c r="Y1731">
        <v>0</v>
      </c>
      <c r="Z1731">
        <v>0</v>
      </c>
      <c r="AA1731">
        <v>0</v>
      </c>
      <c r="AB1731">
        <v>1</v>
      </c>
      <c r="AC1731">
        <v>0</v>
      </c>
      <c r="AD1731">
        <v>0</v>
      </c>
      <c r="AE1731">
        <v>0</v>
      </c>
    </row>
    <row r="1732" spans="1:31" x14ac:dyDescent="0.3">
      <c r="A1732" t="s">
        <v>315</v>
      </c>
      <c r="B1732" t="s">
        <v>7506</v>
      </c>
      <c r="C1732" t="s">
        <v>274</v>
      </c>
      <c r="D1732" t="s">
        <v>7507</v>
      </c>
      <c r="E1732" t="s">
        <v>12407</v>
      </c>
      <c r="F1732" t="s">
        <v>7508</v>
      </c>
      <c r="G1732" t="s">
        <v>451</v>
      </c>
      <c r="I1732" t="s">
        <v>313</v>
      </c>
      <c r="J1732" t="s">
        <v>266</v>
      </c>
      <c r="K1732" t="s">
        <v>7472</v>
      </c>
      <c r="L1732" t="s">
        <v>7509</v>
      </c>
      <c r="M1732" t="s">
        <v>314</v>
      </c>
      <c r="N1732" t="s">
        <v>315</v>
      </c>
      <c r="O1732">
        <v>1</v>
      </c>
      <c r="P1732" t="s">
        <v>266</v>
      </c>
      <c r="Q1732">
        <v>0.48</v>
      </c>
      <c r="S1732">
        <v>1</v>
      </c>
      <c r="T1732" s="108">
        <v>0.48</v>
      </c>
      <c r="U1732">
        <v>1</v>
      </c>
      <c r="V1732" t="s">
        <v>270</v>
      </c>
      <c r="W1732" t="s">
        <v>167</v>
      </c>
      <c r="X1732">
        <v>1</v>
      </c>
      <c r="Y1732">
        <v>0</v>
      </c>
      <c r="Z1732">
        <v>1</v>
      </c>
      <c r="AA1732">
        <v>0</v>
      </c>
      <c r="AB1732">
        <v>0</v>
      </c>
      <c r="AC1732">
        <v>0</v>
      </c>
      <c r="AD1732">
        <v>0</v>
      </c>
      <c r="AE1732">
        <v>0</v>
      </c>
    </row>
    <row r="1733" spans="1:31" x14ac:dyDescent="0.3">
      <c r="A1733" t="s">
        <v>315</v>
      </c>
      <c r="B1733" t="s">
        <v>7506</v>
      </c>
      <c r="C1733" t="s">
        <v>274</v>
      </c>
      <c r="D1733" t="s">
        <v>7507</v>
      </c>
      <c r="E1733" t="s">
        <v>12407</v>
      </c>
      <c r="F1733" t="s">
        <v>7508</v>
      </c>
      <c r="G1733" t="s">
        <v>451</v>
      </c>
      <c r="I1733" t="s">
        <v>313</v>
      </c>
      <c r="J1733" t="s">
        <v>266</v>
      </c>
      <c r="K1733" t="s">
        <v>7472</v>
      </c>
      <c r="L1733" t="s">
        <v>7509</v>
      </c>
      <c r="M1733" t="s">
        <v>316</v>
      </c>
      <c r="N1733" t="s">
        <v>315</v>
      </c>
      <c r="O1733">
        <v>2</v>
      </c>
      <c r="P1733" t="s">
        <v>272</v>
      </c>
      <c r="Q1733">
        <v>2</v>
      </c>
      <c r="S1733">
        <v>1</v>
      </c>
      <c r="T1733" s="108">
        <v>2</v>
      </c>
      <c r="U1733">
        <v>1</v>
      </c>
      <c r="V1733" t="s">
        <v>270</v>
      </c>
      <c r="W1733" t="s">
        <v>167</v>
      </c>
      <c r="X1733">
        <v>1</v>
      </c>
      <c r="Y1733">
        <v>0</v>
      </c>
      <c r="Z1733">
        <v>1</v>
      </c>
      <c r="AA1733">
        <v>0</v>
      </c>
      <c r="AB1733">
        <v>0</v>
      </c>
      <c r="AC1733">
        <v>0</v>
      </c>
      <c r="AD1733">
        <v>0</v>
      </c>
      <c r="AE1733">
        <v>0</v>
      </c>
    </row>
    <row r="1734" spans="1:31" x14ac:dyDescent="0.3">
      <c r="A1734" t="s">
        <v>315</v>
      </c>
      <c r="B1734" t="s">
        <v>7516</v>
      </c>
      <c r="C1734" t="s">
        <v>274</v>
      </c>
      <c r="D1734" t="s">
        <v>7517</v>
      </c>
      <c r="E1734" t="s">
        <v>12410</v>
      </c>
      <c r="F1734" t="s">
        <v>7518</v>
      </c>
      <c r="G1734" t="s">
        <v>451</v>
      </c>
      <c r="I1734" t="s">
        <v>313</v>
      </c>
      <c r="J1734" t="s">
        <v>266</v>
      </c>
      <c r="K1734" t="s">
        <v>7519</v>
      </c>
      <c r="L1734" t="s">
        <v>17164</v>
      </c>
      <c r="M1734" t="s">
        <v>316</v>
      </c>
      <c r="N1734" t="s">
        <v>315</v>
      </c>
      <c r="O1734">
        <v>2</v>
      </c>
      <c r="P1734" t="s">
        <v>288</v>
      </c>
      <c r="Q1734">
        <v>0.32</v>
      </c>
      <c r="S1734">
        <v>1</v>
      </c>
      <c r="T1734" s="108">
        <v>0.32</v>
      </c>
      <c r="U1734">
        <v>1</v>
      </c>
      <c r="V1734" t="s">
        <v>270</v>
      </c>
      <c r="W1734" t="s">
        <v>167</v>
      </c>
      <c r="X1734">
        <v>1</v>
      </c>
      <c r="Y1734">
        <v>0</v>
      </c>
      <c r="Z1734">
        <v>0</v>
      </c>
      <c r="AA1734">
        <v>0</v>
      </c>
      <c r="AB1734">
        <v>0</v>
      </c>
      <c r="AC1734">
        <v>1</v>
      </c>
      <c r="AD1734">
        <v>0</v>
      </c>
      <c r="AE1734">
        <v>0</v>
      </c>
    </row>
    <row r="1735" spans="1:31" x14ac:dyDescent="0.3">
      <c r="A1735" t="s">
        <v>315</v>
      </c>
      <c r="B1735" t="s">
        <v>7516</v>
      </c>
      <c r="C1735" t="s">
        <v>274</v>
      </c>
      <c r="D1735" t="s">
        <v>7517</v>
      </c>
      <c r="E1735" t="s">
        <v>12410</v>
      </c>
      <c r="F1735" t="s">
        <v>7518</v>
      </c>
      <c r="G1735" t="s">
        <v>451</v>
      </c>
      <c r="I1735" t="s">
        <v>313</v>
      </c>
      <c r="J1735" t="s">
        <v>266</v>
      </c>
      <c r="K1735" t="s">
        <v>7519</v>
      </c>
      <c r="L1735" t="s">
        <v>17164</v>
      </c>
      <c r="M1735" t="s">
        <v>314</v>
      </c>
      <c r="N1735" t="s">
        <v>315</v>
      </c>
      <c r="O1735">
        <v>1</v>
      </c>
      <c r="P1735" t="s">
        <v>266</v>
      </c>
      <c r="Q1735">
        <v>0.17</v>
      </c>
      <c r="S1735">
        <v>1</v>
      </c>
      <c r="T1735" s="108">
        <v>0.17</v>
      </c>
      <c r="U1735">
        <v>1</v>
      </c>
      <c r="V1735" t="s">
        <v>270</v>
      </c>
      <c r="W1735" t="s">
        <v>167</v>
      </c>
      <c r="X1735">
        <v>1</v>
      </c>
      <c r="Y1735">
        <v>0</v>
      </c>
      <c r="Z1735">
        <v>0</v>
      </c>
      <c r="AA1735">
        <v>0</v>
      </c>
      <c r="AB1735">
        <v>1</v>
      </c>
      <c r="AC1735">
        <v>0</v>
      </c>
      <c r="AD1735">
        <v>0</v>
      </c>
      <c r="AE1735">
        <v>0</v>
      </c>
    </row>
    <row r="1736" spans="1:31" x14ac:dyDescent="0.3">
      <c r="A1736" t="s">
        <v>315</v>
      </c>
      <c r="B1736" t="s">
        <v>7516</v>
      </c>
      <c r="C1736" t="s">
        <v>274</v>
      </c>
      <c r="D1736" t="s">
        <v>7517</v>
      </c>
      <c r="E1736" t="s">
        <v>12410</v>
      </c>
      <c r="F1736" t="s">
        <v>7518</v>
      </c>
      <c r="G1736" t="s">
        <v>451</v>
      </c>
      <c r="I1736" t="s">
        <v>313</v>
      </c>
      <c r="J1736" t="s">
        <v>266</v>
      </c>
      <c r="K1736" t="s">
        <v>7519</v>
      </c>
      <c r="L1736" t="s">
        <v>17164</v>
      </c>
      <c r="M1736" t="s">
        <v>316</v>
      </c>
      <c r="N1736" t="s">
        <v>315</v>
      </c>
      <c r="O1736">
        <v>17</v>
      </c>
      <c r="P1736" t="s">
        <v>273</v>
      </c>
      <c r="Q1736">
        <v>0.32</v>
      </c>
      <c r="S1736">
        <v>1</v>
      </c>
      <c r="T1736" s="108">
        <v>0.32</v>
      </c>
      <c r="U1736">
        <v>1</v>
      </c>
      <c r="V1736" t="s">
        <v>270</v>
      </c>
      <c r="W1736" t="s">
        <v>167</v>
      </c>
      <c r="X1736">
        <v>1</v>
      </c>
      <c r="Y1736">
        <v>0</v>
      </c>
      <c r="Z1736">
        <v>0</v>
      </c>
      <c r="AA1736">
        <v>0</v>
      </c>
      <c r="AB1736">
        <v>0</v>
      </c>
      <c r="AC1736">
        <v>1</v>
      </c>
      <c r="AD1736">
        <v>0</v>
      </c>
      <c r="AE1736">
        <v>0</v>
      </c>
    </row>
    <row r="1737" spans="1:31" x14ac:dyDescent="0.3">
      <c r="A1737" t="s">
        <v>315</v>
      </c>
      <c r="B1737" t="s">
        <v>11667</v>
      </c>
      <c r="C1737" t="s">
        <v>274</v>
      </c>
      <c r="D1737" t="s">
        <v>11668</v>
      </c>
      <c r="E1737" t="s">
        <v>12412</v>
      </c>
      <c r="F1737" t="s">
        <v>11730</v>
      </c>
      <c r="G1737" t="s">
        <v>451</v>
      </c>
      <c r="I1737" t="s">
        <v>313</v>
      </c>
      <c r="J1737" t="s">
        <v>266</v>
      </c>
      <c r="K1737" t="s">
        <v>7511</v>
      </c>
      <c r="L1737" t="s">
        <v>11669</v>
      </c>
      <c r="M1737" t="s">
        <v>314</v>
      </c>
      <c r="N1737" t="s">
        <v>315</v>
      </c>
      <c r="O1737">
        <v>1</v>
      </c>
      <c r="P1737" t="s">
        <v>282</v>
      </c>
      <c r="Q1737">
        <v>2</v>
      </c>
      <c r="S1737">
        <v>1</v>
      </c>
      <c r="T1737" s="108">
        <v>2</v>
      </c>
      <c r="U1737">
        <v>1</v>
      </c>
      <c r="V1737" t="s">
        <v>270</v>
      </c>
      <c r="W1737" t="s">
        <v>167</v>
      </c>
      <c r="X1737">
        <v>1</v>
      </c>
      <c r="Y1737">
        <v>0</v>
      </c>
      <c r="Z1737">
        <v>0</v>
      </c>
      <c r="AA1737">
        <v>1</v>
      </c>
      <c r="AB1737">
        <v>0</v>
      </c>
      <c r="AC1737">
        <v>0</v>
      </c>
      <c r="AD1737">
        <v>0</v>
      </c>
      <c r="AE1737">
        <v>0</v>
      </c>
    </row>
    <row r="1738" spans="1:31" x14ac:dyDescent="0.3">
      <c r="A1738" t="s">
        <v>315</v>
      </c>
      <c r="B1738" t="s">
        <v>17080</v>
      </c>
      <c r="C1738" t="s">
        <v>274</v>
      </c>
      <c r="D1738" t="s">
        <v>12356</v>
      </c>
      <c r="E1738" t="s">
        <v>17081</v>
      </c>
      <c r="F1738" t="s">
        <v>17082</v>
      </c>
      <c r="G1738" t="s">
        <v>451</v>
      </c>
      <c r="I1738" t="s">
        <v>313</v>
      </c>
      <c r="J1738" t="s">
        <v>266</v>
      </c>
      <c r="K1738" t="s">
        <v>7536</v>
      </c>
      <c r="L1738" t="s">
        <v>17083</v>
      </c>
      <c r="M1738" t="s">
        <v>314</v>
      </c>
      <c r="N1738" t="s">
        <v>315</v>
      </c>
      <c r="O1738">
        <v>1</v>
      </c>
      <c r="P1738" t="s">
        <v>266</v>
      </c>
      <c r="Q1738">
        <v>0.17</v>
      </c>
      <c r="S1738">
        <v>1</v>
      </c>
      <c r="T1738" s="108">
        <v>0.17</v>
      </c>
      <c r="U1738">
        <v>1</v>
      </c>
      <c r="V1738" t="s">
        <v>270</v>
      </c>
      <c r="W1738" t="s">
        <v>167</v>
      </c>
      <c r="X1738">
        <v>1</v>
      </c>
      <c r="Y1738">
        <v>1</v>
      </c>
      <c r="Z1738">
        <v>0</v>
      </c>
      <c r="AA1738">
        <v>0</v>
      </c>
      <c r="AB1738">
        <v>0</v>
      </c>
      <c r="AC1738">
        <v>0</v>
      </c>
      <c r="AD1738">
        <v>0</v>
      </c>
      <c r="AE1738">
        <v>0</v>
      </c>
    </row>
    <row r="1739" spans="1:31" x14ac:dyDescent="0.3">
      <c r="A1739" t="s">
        <v>315</v>
      </c>
      <c r="B1739" t="s">
        <v>17080</v>
      </c>
      <c r="C1739" t="s">
        <v>274</v>
      </c>
      <c r="D1739" t="s">
        <v>12356</v>
      </c>
      <c r="E1739" t="s">
        <v>17081</v>
      </c>
      <c r="F1739" t="s">
        <v>17082</v>
      </c>
      <c r="G1739" t="s">
        <v>451</v>
      </c>
      <c r="I1739" t="s">
        <v>313</v>
      </c>
      <c r="J1739" t="s">
        <v>266</v>
      </c>
      <c r="K1739" t="s">
        <v>7536</v>
      </c>
      <c r="L1739" t="s">
        <v>17083</v>
      </c>
      <c r="M1739" t="s">
        <v>314</v>
      </c>
      <c r="N1739" t="s">
        <v>315</v>
      </c>
      <c r="O1739">
        <v>1</v>
      </c>
      <c r="P1739" t="s">
        <v>266</v>
      </c>
      <c r="Q1739">
        <v>0.17</v>
      </c>
      <c r="S1739">
        <v>1</v>
      </c>
      <c r="T1739" s="108">
        <v>0.17</v>
      </c>
      <c r="U1739">
        <v>1</v>
      </c>
      <c r="V1739" t="s">
        <v>270</v>
      </c>
      <c r="W1739" t="s">
        <v>167</v>
      </c>
      <c r="X1739">
        <v>1</v>
      </c>
      <c r="Y1739">
        <v>1</v>
      </c>
      <c r="Z1739">
        <v>0</v>
      </c>
      <c r="AA1739">
        <v>0</v>
      </c>
      <c r="AB1739">
        <v>0</v>
      </c>
      <c r="AC1739">
        <v>0</v>
      </c>
      <c r="AD1739">
        <v>0</v>
      </c>
      <c r="AE1739">
        <v>0</v>
      </c>
    </row>
    <row r="1740" spans="1:31" x14ac:dyDescent="0.3">
      <c r="A1740" t="s">
        <v>315</v>
      </c>
      <c r="B1740" t="s">
        <v>17080</v>
      </c>
      <c r="C1740" t="s">
        <v>274</v>
      </c>
      <c r="D1740" t="s">
        <v>12356</v>
      </c>
      <c r="E1740" t="s">
        <v>17081</v>
      </c>
      <c r="F1740" t="s">
        <v>17082</v>
      </c>
      <c r="G1740" t="s">
        <v>451</v>
      </c>
      <c r="I1740" t="s">
        <v>313</v>
      </c>
      <c r="J1740" t="s">
        <v>266</v>
      </c>
      <c r="K1740" t="s">
        <v>7536</v>
      </c>
      <c r="L1740" t="s">
        <v>17083</v>
      </c>
      <c r="M1740" t="s">
        <v>316</v>
      </c>
      <c r="N1740" t="s">
        <v>315</v>
      </c>
      <c r="O1740">
        <v>2</v>
      </c>
      <c r="P1740" t="s">
        <v>288</v>
      </c>
      <c r="Q1740">
        <v>0.32</v>
      </c>
      <c r="S1740">
        <v>1</v>
      </c>
      <c r="T1740" s="108">
        <v>0.32</v>
      </c>
      <c r="U1740">
        <v>1</v>
      </c>
      <c r="V1740" t="s">
        <v>270</v>
      </c>
      <c r="W1740" t="s">
        <v>167</v>
      </c>
      <c r="X1740">
        <v>1</v>
      </c>
      <c r="Y1740">
        <v>1</v>
      </c>
      <c r="Z1740">
        <v>0</v>
      </c>
      <c r="AA1740">
        <v>0</v>
      </c>
      <c r="AB1740">
        <v>0</v>
      </c>
      <c r="AC1740">
        <v>0</v>
      </c>
      <c r="AD1740">
        <v>0</v>
      </c>
      <c r="AE1740">
        <v>0</v>
      </c>
    </row>
    <row r="1741" spans="1:31" x14ac:dyDescent="0.3">
      <c r="A1741" t="s">
        <v>315</v>
      </c>
      <c r="B1741" t="s">
        <v>17080</v>
      </c>
      <c r="C1741" t="s">
        <v>274</v>
      </c>
      <c r="D1741" t="s">
        <v>12356</v>
      </c>
      <c r="E1741" t="s">
        <v>17081</v>
      </c>
      <c r="F1741" t="s">
        <v>17082</v>
      </c>
      <c r="G1741" t="s">
        <v>451</v>
      </c>
      <c r="I1741" t="s">
        <v>313</v>
      </c>
      <c r="J1741" t="s">
        <v>266</v>
      </c>
      <c r="K1741" t="s">
        <v>7536</v>
      </c>
      <c r="L1741" t="s">
        <v>17083</v>
      </c>
      <c r="M1741" t="s">
        <v>316</v>
      </c>
      <c r="N1741" t="s">
        <v>315</v>
      </c>
      <c r="O1741">
        <v>17</v>
      </c>
      <c r="P1741" t="s">
        <v>273</v>
      </c>
      <c r="Q1741">
        <v>0.32</v>
      </c>
      <c r="S1741">
        <v>1</v>
      </c>
      <c r="T1741" s="108">
        <v>0.32</v>
      </c>
      <c r="U1741">
        <v>1</v>
      </c>
      <c r="V1741" t="s">
        <v>270</v>
      </c>
      <c r="W1741" t="s">
        <v>167</v>
      </c>
      <c r="X1741">
        <v>1</v>
      </c>
      <c r="Y1741">
        <v>1</v>
      </c>
      <c r="Z1741">
        <v>0</v>
      </c>
      <c r="AA1741">
        <v>0</v>
      </c>
      <c r="AB1741">
        <v>0</v>
      </c>
      <c r="AC1741">
        <v>0</v>
      </c>
      <c r="AD1741">
        <v>0</v>
      </c>
      <c r="AE1741">
        <v>0</v>
      </c>
    </row>
    <row r="1742" spans="1:31" x14ac:dyDescent="0.3">
      <c r="A1742" t="s">
        <v>315</v>
      </c>
      <c r="B1742" t="s">
        <v>11659</v>
      </c>
      <c r="C1742" t="s">
        <v>274</v>
      </c>
      <c r="D1742" t="s">
        <v>11660</v>
      </c>
      <c r="E1742" t="s">
        <v>12420</v>
      </c>
      <c r="F1742" t="s">
        <v>11661</v>
      </c>
      <c r="G1742" t="s">
        <v>451</v>
      </c>
      <c r="I1742" t="s">
        <v>313</v>
      </c>
      <c r="J1742" t="s">
        <v>266</v>
      </c>
      <c r="K1742" t="s">
        <v>7549</v>
      </c>
      <c r="L1742" t="s">
        <v>11662</v>
      </c>
      <c r="M1742" t="s">
        <v>314</v>
      </c>
      <c r="N1742" t="s">
        <v>315</v>
      </c>
      <c r="O1742">
        <v>1</v>
      </c>
      <c r="P1742" t="s">
        <v>266</v>
      </c>
      <c r="Q1742">
        <v>0.48</v>
      </c>
      <c r="S1742">
        <v>2</v>
      </c>
      <c r="T1742" s="108">
        <v>0.96</v>
      </c>
      <c r="U1742">
        <v>1</v>
      </c>
      <c r="V1742" t="s">
        <v>270</v>
      </c>
      <c r="W1742" t="s">
        <v>167</v>
      </c>
      <c r="X1742">
        <v>2</v>
      </c>
      <c r="Y1742">
        <v>0</v>
      </c>
      <c r="Z1742">
        <v>2</v>
      </c>
      <c r="AA1742">
        <v>0</v>
      </c>
      <c r="AB1742">
        <v>0</v>
      </c>
      <c r="AC1742">
        <v>0</v>
      </c>
      <c r="AD1742">
        <v>0</v>
      </c>
      <c r="AE1742">
        <v>0</v>
      </c>
    </row>
    <row r="1743" spans="1:31" x14ac:dyDescent="0.3">
      <c r="A1743" t="s">
        <v>315</v>
      </c>
      <c r="B1743" t="s">
        <v>11659</v>
      </c>
      <c r="C1743" t="s">
        <v>274</v>
      </c>
      <c r="D1743" t="s">
        <v>11660</v>
      </c>
      <c r="E1743" t="s">
        <v>12420</v>
      </c>
      <c r="F1743" t="s">
        <v>11661</v>
      </c>
      <c r="G1743" t="s">
        <v>451</v>
      </c>
      <c r="I1743" t="s">
        <v>313</v>
      </c>
      <c r="J1743" t="s">
        <v>266</v>
      </c>
      <c r="K1743" t="s">
        <v>7549</v>
      </c>
      <c r="L1743" t="s">
        <v>11662</v>
      </c>
      <c r="M1743" t="s">
        <v>316</v>
      </c>
      <c r="N1743" t="s">
        <v>315</v>
      </c>
      <c r="O1743">
        <v>2</v>
      </c>
      <c r="P1743" t="s">
        <v>288</v>
      </c>
      <c r="Q1743">
        <v>0.48</v>
      </c>
      <c r="S1743">
        <v>2</v>
      </c>
      <c r="T1743" s="108">
        <v>0.96</v>
      </c>
      <c r="U1743">
        <v>1</v>
      </c>
      <c r="V1743" t="s">
        <v>270</v>
      </c>
      <c r="W1743" t="s">
        <v>167</v>
      </c>
      <c r="X1743">
        <v>2</v>
      </c>
      <c r="Y1743">
        <v>0</v>
      </c>
      <c r="Z1743">
        <v>0</v>
      </c>
      <c r="AA1743">
        <v>0</v>
      </c>
      <c r="AB1743">
        <v>2</v>
      </c>
      <c r="AC1743">
        <v>0</v>
      </c>
      <c r="AD1743">
        <v>0</v>
      </c>
      <c r="AE1743">
        <v>0</v>
      </c>
    </row>
    <row r="1744" spans="1:31" x14ac:dyDescent="0.3">
      <c r="A1744" t="s">
        <v>315</v>
      </c>
      <c r="B1744" t="s">
        <v>7842</v>
      </c>
      <c r="C1744" t="s">
        <v>262</v>
      </c>
      <c r="D1744" t="s">
        <v>16117</v>
      </c>
      <c r="E1744" t="s">
        <v>12491</v>
      </c>
      <c r="F1744" t="s">
        <v>7843</v>
      </c>
      <c r="G1744" t="s">
        <v>451</v>
      </c>
      <c r="I1744" t="s">
        <v>313</v>
      </c>
      <c r="J1744" t="s">
        <v>266</v>
      </c>
      <c r="K1744" t="s">
        <v>7844</v>
      </c>
      <c r="L1744" t="s">
        <v>16735</v>
      </c>
      <c r="M1744" t="s">
        <v>314</v>
      </c>
      <c r="N1744" t="s">
        <v>315</v>
      </c>
      <c r="O1744">
        <v>1</v>
      </c>
      <c r="P1744" t="s">
        <v>282</v>
      </c>
      <c r="Q1744">
        <v>1</v>
      </c>
      <c r="S1744">
        <v>1</v>
      </c>
      <c r="T1744" s="108">
        <v>1</v>
      </c>
      <c r="U1744">
        <v>1</v>
      </c>
      <c r="V1744" t="s">
        <v>270</v>
      </c>
      <c r="W1744" t="s">
        <v>167</v>
      </c>
      <c r="X1744">
        <v>1</v>
      </c>
      <c r="Y1744">
        <v>0</v>
      </c>
      <c r="Z1744">
        <v>0</v>
      </c>
      <c r="AA1744">
        <v>0</v>
      </c>
      <c r="AB1744">
        <v>1</v>
      </c>
      <c r="AC1744">
        <v>0</v>
      </c>
      <c r="AD1744">
        <v>0</v>
      </c>
      <c r="AE1744">
        <v>0</v>
      </c>
    </row>
    <row r="1745" spans="1:31" x14ac:dyDescent="0.3">
      <c r="A1745" t="s">
        <v>315</v>
      </c>
      <c r="B1745" t="s">
        <v>7842</v>
      </c>
      <c r="C1745" t="s">
        <v>525</v>
      </c>
      <c r="D1745" t="s">
        <v>16117</v>
      </c>
      <c r="E1745" t="s">
        <v>12491</v>
      </c>
      <c r="F1745" t="s">
        <v>7843</v>
      </c>
      <c r="G1745" t="s">
        <v>451</v>
      </c>
      <c r="I1745" t="s">
        <v>313</v>
      </c>
      <c r="J1745" t="s">
        <v>266</v>
      </c>
      <c r="K1745" t="s">
        <v>7844</v>
      </c>
      <c r="L1745" t="s">
        <v>16735</v>
      </c>
      <c r="M1745" t="s">
        <v>316</v>
      </c>
      <c r="N1745" t="s">
        <v>315</v>
      </c>
      <c r="O1745">
        <v>2</v>
      </c>
      <c r="P1745" t="s">
        <v>272</v>
      </c>
      <c r="Q1745">
        <v>3</v>
      </c>
      <c r="S1745">
        <v>1</v>
      </c>
      <c r="T1745" s="108">
        <v>3</v>
      </c>
      <c r="U1745">
        <v>1</v>
      </c>
      <c r="V1745" t="s">
        <v>270</v>
      </c>
      <c r="W1745" t="s">
        <v>167</v>
      </c>
      <c r="X1745">
        <v>1</v>
      </c>
      <c r="Y1745">
        <v>1</v>
      </c>
      <c r="Z1745">
        <v>0</v>
      </c>
      <c r="AA1745">
        <v>0</v>
      </c>
      <c r="AB1745">
        <v>0</v>
      </c>
      <c r="AC1745">
        <v>0</v>
      </c>
      <c r="AD1745">
        <v>0</v>
      </c>
      <c r="AE1745">
        <v>0</v>
      </c>
    </row>
    <row r="1746" spans="1:31" x14ac:dyDescent="0.3">
      <c r="A1746" t="s">
        <v>315</v>
      </c>
      <c r="B1746" t="s">
        <v>7842</v>
      </c>
      <c r="C1746" t="s">
        <v>525</v>
      </c>
      <c r="D1746" t="s">
        <v>16117</v>
      </c>
      <c r="E1746" t="s">
        <v>12491</v>
      </c>
      <c r="F1746" t="s">
        <v>7843</v>
      </c>
      <c r="G1746" t="s">
        <v>451</v>
      </c>
      <c r="I1746" t="s">
        <v>313</v>
      </c>
      <c r="J1746" t="s">
        <v>266</v>
      </c>
      <c r="K1746" t="s">
        <v>7844</v>
      </c>
      <c r="L1746" t="s">
        <v>16735</v>
      </c>
      <c r="M1746" t="s">
        <v>316</v>
      </c>
      <c r="N1746" t="s">
        <v>315</v>
      </c>
      <c r="O1746">
        <v>17</v>
      </c>
      <c r="P1746" t="s">
        <v>273</v>
      </c>
      <c r="Q1746">
        <v>0.32</v>
      </c>
      <c r="S1746">
        <v>1</v>
      </c>
      <c r="T1746" s="108">
        <v>0.32</v>
      </c>
      <c r="U1746">
        <v>1</v>
      </c>
      <c r="V1746" t="s">
        <v>270</v>
      </c>
      <c r="W1746" t="s">
        <v>167</v>
      </c>
      <c r="X1746">
        <v>1</v>
      </c>
      <c r="Y1746">
        <v>0</v>
      </c>
      <c r="Z1746">
        <v>0</v>
      </c>
      <c r="AA1746">
        <v>0</v>
      </c>
      <c r="AB1746">
        <v>1</v>
      </c>
      <c r="AC1746">
        <v>0</v>
      </c>
      <c r="AD1746">
        <v>0</v>
      </c>
      <c r="AE1746">
        <v>0</v>
      </c>
    </row>
    <row r="1747" spans="1:31" x14ac:dyDescent="0.3">
      <c r="A1747" t="s">
        <v>315</v>
      </c>
      <c r="B1747" t="s">
        <v>7612</v>
      </c>
      <c r="C1747" t="s">
        <v>274</v>
      </c>
      <c r="D1747" t="s">
        <v>7613</v>
      </c>
      <c r="E1747" t="s">
        <v>12431</v>
      </c>
      <c r="F1747" t="s">
        <v>7614</v>
      </c>
      <c r="G1747" t="s">
        <v>451</v>
      </c>
      <c r="I1747" t="s">
        <v>313</v>
      </c>
      <c r="J1747" t="s">
        <v>266</v>
      </c>
      <c r="K1747" t="s">
        <v>7615</v>
      </c>
      <c r="L1747" t="s">
        <v>7616</v>
      </c>
      <c r="M1747" t="s">
        <v>316</v>
      </c>
      <c r="N1747" t="s">
        <v>315</v>
      </c>
      <c r="O1747">
        <v>2</v>
      </c>
      <c r="P1747" t="s">
        <v>272</v>
      </c>
      <c r="Q1747">
        <v>2</v>
      </c>
      <c r="S1747">
        <v>1</v>
      </c>
      <c r="T1747" s="108">
        <v>2</v>
      </c>
      <c r="U1747">
        <v>1</v>
      </c>
      <c r="V1747" t="s">
        <v>270</v>
      </c>
      <c r="W1747" t="s">
        <v>167</v>
      </c>
      <c r="X1747">
        <v>1</v>
      </c>
      <c r="Y1747">
        <v>0</v>
      </c>
      <c r="Z1747">
        <v>0</v>
      </c>
      <c r="AA1747">
        <v>0</v>
      </c>
      <c r="AB1747">
        <v>1</v>
      </c>
      <c r="AC1747">
        <v>0</v>
      </c>
      <c r="AD1747">
        <v>0</v>
      </c>
      <c r="AE1747">
        <v>0</v>
      </c>
    </row>
    <row r="1748" spans="1:31" x14ac:dyDescent="0.3">
      <c r="A1748" t="s">
        <v>315</v>
      </c>
      <c r="B1748" t="s">
        <v>7612</v>
      </c>
      <c r="C1748" t="s">
        <v>274</v>
      </c>
      <c r="D1748" t="s">
        <v>7613</v>
      </c>
      <c r="E1748" t="s">
        <v>12431</v>
      </c>
      <c r="F1748" t="s">
        <v>7614</v>
      </c>
      <c r="G1748" t="s">
        <v>451</v>
      </c>
      <c r="I1748" t="s">
        <v>313</v>
      </c>
      <c r="J1748" t="s">
        <v>266</v>
      </c>
      <c r="K1748" t="s">
        <v>7615</v>
      </c>
      <c r="L1748" t="s">
        <v>7616</v>
      </c>
      <c r="M1748" t="s">
        <v>314</v>
      </c>
      <c r="N1748" t="s">
        <v>315</v>
      </c>
      <c r="O1748">
        <v>1</v>
      </c>
      <c r="P1748" t="s">
        <v>266</v>
      </c>
      <c r="Q1748">
        <v>0.48</v>
      </c>
      <c r="S1748">
        <v>1</v>
      </c>
      <c r="T1748" s="108">
        <v>0.48</v>
      </c>
      <c r="U1748">
        <v>1</v>
      </c>
      <c r="V1748" t="s">
        <v>270</v>
      </c>
      <c r="W1748" t="s">
        <v>167</v>
      </c>
      <c r="X1748">
        <v>1</v>
      </c>
      <c r="Y1748">
        <v>0</v>
      </c>
      <c r="Z1748">
        <v>1</v>
      </c>
      <c r="AA1748">
        <v>0</v>
      </c>
      <c r="AB1748">
        <v>0</v>
      </c>
      <c r="AC1748">
        <v>0</v>
      </c>
      <c r="AD1748">
        <v>0</v>
      </c>
      <c r="AE1748">
        <v>0</v>
      </c>
    </row>
    <row r="1749" spans="1:31" x14ac:dyDescent="0.3">
      <c r="A1749" t="s">
        <v>315</v>
      </c>
      <c r="B1749" t="s">
        <v>7623</v>
      </c>
      <c r="C1749" t="s">
        <v>274</v>
      </c>
      <c r="D1749" t="s">
        <v>7624</v>
      </c>
      <c r="E1749" t="s">
        <v>12433</v>
      </c>
      <c r="F1749" t="s">
        <v>7621</v>
      </c>
      <c r="G1749" t="s">
        <v>451</v>
      </c>
      <c r="I1749" t="s">
        <v>313</v>
      </c>
      <c r="J1749" t="s">
        <v>266</v>
      </c>
      <c r="K1749" t="s">
        <v>7618</v>
      </c>
      <c r="L1749" t="s">
        <v>7625</v>
      </c>
      <c r="M1749" t="s">
        <v>316</v>
      </c>
      <c r="N1749" t="s">
        <v>315</v>
      </c>
      <c r="O1749">
        <v>2</v>
      </c>
      <c r="P1749" t="s">
        <v>272</v>
      </c>
      <c r="Q1749">
        <v>2</v>
      </c>
      <c r="S1749">
        <v>1</v>
      </c>
      <c r="T1749" s="108">
        <v>2</v>
      </c>
      <c r="U1749">
        <v>1</v>
      </c>
      <c r="V1749" t="s">
        <v>270</v>
      </c>
      <c r="W1749" t="s">
        <v>167</v>
      </c>
      <c r="X1749">
        <v>1</v>
      </c>
      <c r="Y1749">
        <v>0</v>
      </c>
      <c r="Z1749">
        <v>0</v>
      </c>
      <c r="AA1749">
        <v>0</v>
      </c>
      <c r="AB1749">
        <v>1</v>
      </c>
      <c r="AC1749">
        <v>0</v>
      </c>
      <c r="AD1749">
        <v>0</v>
      </c>
      <c r="AE1749">
        <v>0</v>
      </c>
    </row>
    <row r="1750" spans="1:31" x14ac:dyDescent="0.3">
      <c r="A1750" t="s">
        <v>315</v>
      </c>
      <c r="B1750" t="s">
        <v>7623</v>
      </c>
      <c r="C1750" t="s">
        <v>274</v>
      </c>
      <c r="D1750" t="s">
        <v>7624</v>
      </c>
      <c r="E1750" t="s">
        <v>12433</v>
      </c>
      <c r="F1750" t="s">
        <v>7621</v>
      </c>
      <c r="G1750" t="s">
        <v>451</v>
      </c>
      <c r="I1750" t="s">
        <v>313</v>
      </c>
      <c r="J1750" t="s">
        <v>266</v>
      </c>
      <c r="K1750" t="s">
        <v>7618</v>
      </c>
      <c r="L1750" t="s">
        <v>7625</v>
      </c>
      <c r="M1750" t="s">
        <v>314</v>
      </c>
      <c r="N1750" t="s">
        <v>315</v>
      </c>
      <c r="O1750">
        <v>1</v>
      </c>
      <c r="P1750" t="s">
        <v>266</v>
      </c>
      <c r="Q1750">
        <v>0.32</v>
      </c>
      <c r="S1750">
        <v>1</v>
      </c>
      <c r="T1750" s="108">
        <v>0.32</v>
      </c>
      <c r="U1750">
        <v>1</v>
      </c>
      <c r="V1750" t="s">
        <v>270</v>
      </c>
      <c r="W1750" t="s">
        <v>167</v>
      </c>
      <c r="X1750">
        <v>1</v>
      </c>
      <c r="Y1750">
        <v>0</v>
      </c>
      <c r="Z1750">
        <v>1</v>
      </c>
      <c r="AA1750">
        <v>0</v>
      </c>
      <c r="AB1750">
        <v>0</v>
      </c>
      <c r="AC1750">
        <v>0</v>
      </c>
      <c r="AD1750">
        <v>0</v>
      </c>
      <c r="AE1750">
        <v>0</v>
      </c>
    </row>
    <row r="1751" spans="1:31" x14ac:dyDescent="0.3">
      <c r="A1751" t="s">
        <v>315</v>
      </c>
      <c r="B1751" t="s">
        <v>7623</v>
      </c>
      <c r="C1751" t="s">
        <v>274</v>
      </c>
      <c r="D1751" t="s">
        <v>7624</v>
      </c>
      <c r="E1751" t="s">
        <v>12433</v>
      </c>
      <c r="F1751" t="s">
        <v>7621</v>
      </c>
      <c r="G1751" t="s">
        <v>451</v>
      </c>
      <c r="I1751" t="s">
        <v>313</v>
      </c>
      <c r="J1751" t="s">
        <v>266</v>
      </c>
      <c r="K1751" t="s">
        <v>7618</v>
      </c>
      <c r="L1751" t="s">
        <v>7625</v>
      </c>
      <c r="M1751" t="s">
        <v>316</v>
      </c>
      <c r="N1751" t="s">
        <v>315</v>
      </c>
      <c r="O1751">
        <v>17</v>
      </c>
      <c r="P1751" t="s">
        <v>273</v>
      </c>
      <c r="Q1751">
        <v>0.32</v>
      </c>
      <c r="S1751">
        <v>1</v>
      </c>
      <c r="T1751" s="108">
        <v>0.32</v>
      </c>
      <c r="U1751">
        <v>1</v>
      </c>
      <c r="V1751" t="s">
        <v>270</v>
      </c>
      <c r="W1751" t="s">
        <v>167</v>
      </c>
      <c r="X1751">
        <v>1</v>
      </c>
      <c r="Y1751">
        <v>0</v>
      </c>
      <c r="Z1751">
        <v>0</v>
      </c>
      <c r="AA1751">
        <v>0</v>
      </c>
      <c r="AB1751">
        <v>1</v>
      </c>
      <c r="AC1751">
        <v>0</v>
      </c>
      <c r="AD1751">
        <v>0</v>
      </c>
      <c r="AE1751">
        <v>0</v>
      </c>
    </row>
    <row r="1752" spans="1:31" x14ac:dyDescent="0.3">
      <c r="A1752" t="s">
        <v>315</v>
      </c>
      <c r="B1752" t="s">
        <v>7626</v>
      </c>
      <c r="C1752" t="s">
        <v>274</v>
      </c>
      <c r="D1752" t="s">
        <v>7627</v>
      </c>
      <c r="E1752" t="s">
        <v>12434</v>
      </c>
      <c r="F1752" t="s">
        <v>7628</v>
      </c>
      <c r="G1752" t="s">
        <v>451</v>
      </c>
      <c r="I1752" t="s">
        <v>313</v>
      </c>
      <c r="J1752" t="s">
        <v>266</v>
      </c>
      <c r="K1752" t="s">
        <v>7618</v>
      </c>
      <c r="L1752" t="s">
        <v>16259</v>
      </c>
      <c r="M1752" t="s">
        <v>316</v>
      </c>
      <c r="N1752" t="s">
        <v>315</v>
      </c>
      <c r="O1752">
        <v>17</v>
      </c>
      <c r="P1752" t="s">
        <v>273</v>
      </c>
      <c r="Q1752">
        <v>0.32</v>
      </c>
      <c r="S1752">
        <v>1</v>
      </c>
      <c r="T1752" s="108">
        <v>0.32</v>
      </c>
      <c r="U1752">
        <v>1</v>
      </c>
      <c r="V1752" t="s">
        <v>270</v>
      </c>
      <c r="W1752" t="s">
        <v>167</v>
      </c>
      <c r="X1752">
        <v>1</v>
      </c>
      <c r="Y1752">
        <v>0</v>
      </c>
      <c r="Z1752">
        <v>0</v>
      </c>
      <c r="AA1752">
        <v>1</v>
      </c>
      <c r="AB1752">
        <v>0</v>
      </c>
      <c r="AC1752">
        <v>0</v>
      </c>
      <c r="AD1752">
        <v>0</v>
      </c>
      <c r="AE1752">
        <v>0</v>
      </c>
    </row>
    <row r="1753" spans="1:31" x14ac:dyDescent="0.3">
      <c r="A1753" t="s">
        <v>315</v>
      </c>
      <c r="B1753" t="s">
        <v>7626</v>
      </c>
      <c r="C1753" t="s">
        <v>274</v>
      </c>
      <c r="D1753" t="s">
        <v>7627</v>
      </c>
      <c r="E1753" t="s">
        <v>12434</v>
      </c>
      <c r="F1753" t="s">
        <v>7628</v>
      </c>
      <c r="G1753" t="s">
        <v>451</v>
      </c>
      <c r="I1753" t="s">
        <v>313</v>
      </c>
      <c r="J1753" t="s">
        <v>266</v>
      </c>
      <c r="K1753" t="s">
        <v>7618</v>
      </c>
      <c r="L1753" t="s">
        <v>16259</v>
      </c>
      <c r="M1753" t="s">
        <v>314</v>
      </c>
      <c r="N1753" t="s">
        <v>315</v>
      </c>
      <c r="O1753">
        <v>1</v>
      </c>
      <c r="P1753" t="s">
        <v>282</v>
      </c>
      <c r="Q1753">
        <v>1</v>
      </c>
      <c r="S1753">
        <v>1</v>
      </c>
      <c r="T1753" s="108">
        <v>1</v>
      </c>
      <c r="U1753">
        <v>1</v>
      </c>
      <c r="V1753" t="s">
        <v>270</v>
      </c>
      <c r="W1753" t="s">
        <v>167</v>
      </c>
      <c r="X1753">
        <v>1</v>
      </c>
      <c r="Y1753">
        <v>0</v>
      </c>
      <c r="Z1753">
        <v>0</v>
      </c>
      <c r="AA1753">
        <v>0</v>
      </c>
      <c r="AB1753">
        <v>0</v>
      </c>
      <c r="AC1753">
        <v>1</v>
      </c>
      <c r="AD1753">
        <v>0</v>
      </c>
      <c r="AE1753">
        <v>0</v>
      </c>
    </row>
    <row r="1754" spans="1:31" x14ac:dyDescent="0.3">
      <c r="A1754" t="s">
        <v>315</v>
      </c>
      <c r="B1754" t="s">
        <v>7626</v>
      </c>
      <c r="C1754" t="s">
        <v>274</v>
      </c>
      <c r="D1754" t="s">
        <v>7627</v>
      </c>
      <c r="E1754" t="s">
        <v>12434</v>
      </c>
      <c r="F1754" t="s">
        <v>7628</v>
      </c>
      <c r="G1754" t="s">
        <v>451</v>
      </c>
      <c r="I1754" t="s">
        <v>313</v>
      </c>
      <c r="J1754" t="s">
        <v>266</v>
      </c>
      <c r="K1754" t="s">
        <v>7618</v>
      </c>
      <c r="L1754" t="s">
        <v>16259</v>
      </c>
      <c r="M1754" t="s">
        <v>316</v>
      </c>
      <c r="N1754" t="s">
        <v>315</v>
      </c>
      <c r="O1754">
        <v>2</v>
      </c>
      <c r="P1754" t="s">
        <v>288</v>
      </c>
      <c r="Q1754">
        <v>0.48</v>
      </c>
      <c r="S1754">
        <v>1</v>
      </c>
      <c r="T1754" s="108">
        <v>0.48</v>
      </c>
      <c r="U1754">
        <v>1</v>
      </c>
      <c r="V1754" t="s">
        <v>270</v>
      </c>
      <c r="W1754" t="s">
        <v>167</v>
      </c>
      <c r="X1754">
        <v>1</v>
      </c>
      <c r="Y1754">
        <v>0</v>
      </c>
      <c r="Z1754">
        <v>0</v>
      </c>
      <c r="AA1754">
        <v>0</v>
      </c>
      <c r="AB1754">
        <v>1</v>
      </c>
      <c r="AC1754">
        <v>0</v>
      </c>
      <c r="AD1754">
        <v>0</v>
      </c>
      <c r="AE1754">
        <v>0</v>
      </c>
    </row>
    <row r="1755" spans="1:31" x14ac:dyDescent="0.3">
      <c r="A1755" t="s">
        <v>315</v>
      </c>
      <c r="B1755" t="s">
        <v>7647</v>
      </c>
      <c r="C1755" t="s">
        <v>274</v>
      </c>
      <c r="D1755" t="s">
        <v>7648</v>
      </c>
      <c r="E1755" t="s">
        <v>12436</v>
      </c>
      <c r="F1755" t="s">
        <v>7645</v>
      </c>
      <c r="G1755" t="s">
        <v>451</v>
      </c>
      <c r="I1755" t="s">
        <v>313</v>
      </c>
      <c r="J1755" t="s">
        <v>266</v>
      </c>
      <c r="K1755" t="s">
        <v>7649</v>
      </c>
      <c r="L1755" t="s">
        <v>7650</v>
      </c>
      <c r="M1755" t="s">
        <v>314</v>
      </c>
      <c r="N1755" t="s">
        <v>315</v>
      </c>
      <c r="O1755">
        <v>1</v>
      </c>
      <c r="P1755" t="s">
        <v>282</v>
      </c>
      <c r="Q1755">
        <v>3</v>
      </c>
      <c r="S1755">
        <v>1</v>
      </c>
      <c r="T1755" s="108">
        <v>3</v>
      </c>
      <c r="U1755">
        <v>1</v>
      </c>
      <c r="V1755" t="s">
        <v>270</v>
      </c>
      <c r="W1755" t="s">
        <v>167</v>
      </c>
      <c r="X1755">
        <v>1</v>
      </c>
      <c r="Y1755">
        <v>0</v>
      </c>
      <c r="Z1755">
        <v>1</v>
      </c>
      <c r="AA1755">
        <v>0</v>
      </c>
      <c r="AB1755">
        <v>0</v>
      </c>
      <c r="AC1755">
        <v>0</v>
      </c>
      <c r="AD1755">
        <v>0</v>
      </c>
      <c r="AE1755">
        <v>0</v>
      </c>
    </row>
    <row r="1756" spans="1:31" x14ac:dyDescent="0.3">
      <c r="A1756" t="s">
        <v>315</v>
      </c>
      <c r="B1756" t="s">
        <v>7647</v>
      </c>
      <c r="C1756" t="s">
        <v>274</v>
      </c>
      <c r="D1756" t="s">
        <v>7648</v>
      </c>
      <c r="E1756" t="s">
        <v>12436</v>
      </c>
      <c r="F1756" t="s">
        <v>7645</v>
      </c>
      <c r="G1756" t="s">
        <v>451</v>
      </c>
      <c r="I1756" t="s">
        <v>313</v>
      </c>
      <c r="J1756" t="s">
        <v>266</v>
      </c>
      <c r="K1756" t="s">
        <v>7649</v>
      </c>
      <c r="L1756" t="s">
        <v>7650</v>
      </c>
      <c r="M1756" t="s">
        <v>316</v>
      </c>
      <c r="N1756" t="s">
        <v>315</v>
      </c>
      <c r="O1756">
        <v>2</v>
      </c>
      <c r="P1756" t="s">
        <v>272</v>
      </c>
      <c r="Q1756">
        <v>2</v>
      </c>
      <c r="S1756">
        <v>1</v>
      </c>
      <c r="T1756" s="108">
        <v>2</v>
      </c>
      <c r="U1756">
        <v>1</v>
      </c>
      <c r="V1756" t="s">
        <v>270</v>
      </c>
      <c r="W1756" t="s">
        <v>167</v>
      </c>
      <c r="X1756">
        <v>1</v>
      </c>
      <c r="Y1756">
        <v>0</v>
      </c>
      <c r="Z1756">
        <v>0</v>
      </c>
      <c r="AA1756">
        <v>0</v>
      </c>
      <c r="AB1756">
        <v>1</v>
      </c>
      <c r="AC1756">
        <v>0</v>
      </c>
      <c r="AD1756">
        <v>0</v>
      </c>
      <c r="AE1756">
        <v>0</v>
      </c>
    </row>
    <row r="1757" spans="1:31" x14ac:dyDescent="0.3">
      <c r="A1757" t="s">
        <v>315</v>
      </c>
      <c r="B1757" t="s">
        <v>16499</v>
      </c>
      <c r="C1757" t="s">
        <v>274</v>
      </c>
      <c r="D1757" t="s">
        <v>16500</v>
      </c>
      <c r="E1757" t="s">
        <v>16501</v>
      </c>
      <c r="F1757" t="s">
        <v>16502</v>
      </c>
      <c r="G1757" t="s">
        <v>451</v>
      </c>
      <c r="I1757" t="s">
        <v>313</v>
      </c>
      <c r="J1757" t="s">
        <v>266</v>
      </c>
      <c r="K1757" t="s">
        <v>7654</v>
      </c>
      <c r="L1757" t="s">
        <v>16503</v>
      </c>
      <c r="M1757" t="s">
        <v>316</v>
      </c>
      <c r="N1757" t="s">
        <v>315</v>
      </c>
      <c r="O1757">
        <v>2</v>
      </c>
      <c r="P1757" t="s">
        <v>288</v>
      </c>
      <c r="Q1757">
        <v>0.48</v>
      </c>
      <c r="S1757">
        <v>1</v>
      </c>
      <c r="T1757" s="108">
        <v>0.48</v>
      </c>
      <c r="U1757">
        <v>1</v>
      </c>
      <c r="V1757" t="s">
        <v>270</v>
      </c>
      <c r="W1757" t="s">
        <v>167</v>
      </c>
      <c r="X1757">
        <v>1</v>
      </c>
      <c r="Y1757">
        <v>0</v>
      </c>
      <c r="Z1757">
        <v>0</v>
      </c>
      <c r="AA1757">
        <v>0</v>
      </c>
      <c r="AB1757">
        <v>1</v>
      </c>
      <c r="AC1757">
        <v>0</v>
      </c>
      <c r="AD1757">
        <v>0</v>
      </c>
      <c r="AE1757">
        <v>0</v>
      </c>
    </row>
    <row r="1758" spans="1:31" x14ac:dyDescent="0.3">
      <c r="A1758" t="s">
        <v>315</v>
      </c>
      <c r="B1758" t="s">
        <v>16499</v>
      </c>
      <c r="C1758" t="s">
        <v>274</v>
      </c>
      <c r="D1758" t="s">
        <v>16500</v>
      </c>
      <c r="E1758" t="s">
        <v>16501</v>
      </c>
      <c r="F1758" t="s">
        <v>16502</v>
      </c>
      <c r="G1758" t="s">
        <v>451</v>
      </c>
      <c r="I1758" t="s">
        <v>313</v>
      </c>
      <c r="J1758" t="s">
        <v>266</v>
      </c>
      <c r="K1758" t="s">
        <v>7654</v>
      </c>
      <c r="L1758" t="s">
        <v>16503</v>
      </c>
      <c r="M1758" t="s">
        <v>314</v>
      </c>
      <c r="N1758" t="s">
        <v>315</v>
      </c>
      <c r="O1758">
        <v>1</v>
      </c>
      <c r="P1758" t="s">
        <v>266</v>
      </c>
      <c r="Q1758">
        <v>0.48</v>
      </c>
      <c r="S1758">
        <v>1</v>
      </c>
      <c r="T1758" s="108">
        <v>0.48</v>
      </c>
      <c r="U1758">
        <v>1</v>
      </c>
      <c r="V1758" t="s">
        <v>270</v>
      </c>
      <c r="W1758" t="s">
        <v>167</v>
      </c>
      <c r="X1758">
        <v>1</v>
      </c>
      <c r="Y1758">
        <v>0</v>
      </c>
      <c r="Z1758">
        <v>1</v>
      </c>
      <c r="AA1758">
        <v>0</v>
      </c>
      <c r="AB1758">
        <v>0</v>
      </c>
      <c r="AC1758">
        <v>0</v>
      </c>
      <c r="AD1758">
        <v>0</v>
      </c>
      <c r="AE1758">
        <v>0</v>
      </c>
    </row>
    <row r="1759" spans="1:31" x14ac:dyDescent="0.3">
      <c r="A1759" t="s">
        <v>315</v>
      </c>
      <c r="B1759" t="s">
        <v>7702</v>
      </c>
      <c r="C1759" t="s">
        <v>274</v>
      </c>
      <c r="D1759" t="s">
        <v>7703</v>
      </c>
      <c r="E1759" t="s">
        <v>12446</v>
      </c>
      <c r="F1759" t="s">
        <v>7704</v>
      </c>
      <c r="G1759" t="s">
        <v>451</v>
      </c>
      <c r="I1759" t="s">
        <v>313</v>
      </c>
      <c r="J1759" t="s">
        <v>266</v>
      </c>
      <c r="K1759" t="s">
        <v>7700</v>
      </c>
      <c r="L1759" t="s">
        <v>7705</v>
      </c>
      <c r="M1759" t="s">
        <v>316</v>
      </c>
      <c r="N1759" t="s">
        <v>315</v>
      </c>
      <c r="O1759">
        <v>2</v>
      </c>
      <c r="P1759" t="s">
        <v>288</v>
      </c>
      <c r="Q1759">
        <v>0.32</v>
      </c>
      <c r="S1759">
        <v>1</v>
      </c>
      <c r="T1759" s="108">
        <v>0.32</v>
      </c>
      <c r="U1759">
        <v>1</v>
      </c>
      <c r="V1759" t="s">
        <v>270</v>
      </c>
      <c r="W1759" t="s">
        <v>167</v>
      </c>
      <c r="X1759">
        <v>2</v>
      </c>
      <c r="Y1759">
        <v>0</v>
      </c>
      <c r="Z1759">
        <v>0</v>
      </c>
      <c r="AA1759">
        <v>0</v>
      </c>
      <c r="AB1759">
        <v>1</v>
      </c>
      <c r="AC1759">
        <v>0</v>
      </c>
      <c r="AD1759">
        <v>0</v>
      </c>
      <c r="AE1759">
        <v>0</v>
      </c>
    </row>
    <row r="1760" spans="1:31" x14ac:dyDescent="0.3">
      <c r="A1760" t="s">
        <v>315</v>
      </c>
      <c r="B1760" t="s">
        <v>7702</v>
      </c>
      <c r="C1760" t="s">
        <v>262</v>
      </c>
      <c r="D1760" t="s">
        <v>7703</v>
      </c>
      <c r="E1760" t="s">
        <v>12446</v>
      </c>
      <c r="F1760" t="s">
        <v>7704</v>
      </c>
      <c r="G1760" t="s">
        <v>451</v>
      </c>
      <c r="I1760" t="s">
        <v>313</v>
      </c>
      <c r="J1760" t="s">
        <v>266</v>
      </c>
      <c r="K1760" t="s">
        <v>7700</v>
      </c>
      <c r="L1760" t="s">
        <v>7705</v>
      </c>
      <c r="M1760" t="s">
        <v>314</v>
      </c>
      <c r="N1760" t="s">
        <v>315</v>
      </c>
      <c r="O1760">
        <v>1</v>
      </c>
      <c r="P1760" t="s">
        <v>266</v>
      </c>
      <c r="Q1760">
        <v>0.32</v>
      </c>
      <c r="S1760">
        <v>3</v>
      </c>
      <c r="T1760" s="108">
        <v>0.96</v>
      </c>
      <c r="U1760">
        <v>1</v>
      </c>
      <c r="V1760" t="s">
        <v>270</v>
      </c>
      <c r="W1760" t="s">
        <v>167</v>
      </c>
      <c r="X1760">
        <v>3</v>
      </c>
      <c r="Y1760">
        <v>0</v>
      </c>
      <c r="Z1760">
        <v>0</v>
      </c>
      <c r="AA1760">
        <v>0</v>
      </c>
      <c r="AB1760">
        <v>0</v>
      </c>
      <c r="AC1760">
        <v>3</v>
      </c>
      <c r="AD1760">
        <v>0</v>
      </c>
      <c r="AE1760">
        <v>0</v>
      </c>
    </row>
    <row r="1761" spans="1:31" x14ac:dyDescent="0.3">
      <c r="A1761" t="s">
        <v>315</v>
      </c>
      <c r="B1761" t="s">
        <v>10694</v>
      </c>
      <c r="C1761" t="s">
        <v>274</v>
      </c>
      <c r="D1761" t="s">
        <v>10695</v>
      </c>
      <c r="E1761" t="s">
        <v>12463</v>
      </c>
      <c r="F1761" t="s">
        <v>7760</v>
      </c>
      <c r="G1761" t="s">
        <v>451</v>
      </c>
      <c r="I1761" t="s">
        <v>313</v>
      </c>
      <c r="J1761" t="s">
        <v>266</v>
      </c>
      <c r="K1761" t="s">
        <v>3080</v>
      </c>
      <c r="L1761" t="s">
        <v>10696</v>
      </c>
      <c r="M1761" t="s">
        <v>314</v>
      </c>
      <c r="N1761" t="s">
        <v>315</v>
      </c>
      <c r="O1761">
        <v>1</v>
      </c>
      <c r="P1761" t="s">
        <v>282</v>
      </c>
      <c r="Q1761">
        <v>2</v>
      </c>
      <c r="S1761">
        <v>1</v>
      </c>
      <c r="T1761" s="108">
        <v>2</v>
      </c>
      <c r="U1761">
        <v>1</v>
      </c>
      <c r="V1761" t="s">
        <v>270</v>
      </c>
      <c r="W1761" t="s">
        <v>167</v>
      </c>
      <c r="X1761">
        <v>1</v>
      </c>
      <c r="Y1761">
        <v>0</v>
      </c>
      <c r="Z1761">
        <v>0</v>
      </c>
      <c r="AA1761">
        <v>1</v>
      </c>
      <c r="AB1761">
        <v>0</v>
      </c>
      <c r="AC1761">
        <v>0</v>
      </c>
      <c r="AD1761">
        <v>0</v>
      </c>
      <c r="AE1761">
        <v>0</v>
      </c>
    </row>
    <row r="1762" spans="1:31" x14ac:dyDescent="0.3">
      <c r="A1762" t="s">
        <v>315</v>
      </c>
      <c r="B1762" t="s">
        <v>10694</v>
      </c>
      <c r="C1762" t="s">
        <v>274</v>
      </c>
      <c r="D1762" t="s">
        <v>10695</v>
      </c>
      <c r="E1762" t="s">
        <v>12463</v>
      </c>
      <c r="F1762" t="s">
        <v>7760</v>
      </c>
      <c r="G1762" t="s">
        <v>451</v>
      </c>
      <c r="I1762" t="s">
        <v>313</v>
      </c>
      <c r="J1762" t="s">
        <v>266</v>
      </c>
      <c r="K1762" t="s">
        <v>3080</v>
      </c>
      <c r="L1762" t="s">
        <v>10696</v>
      </c>
      <c r="M1762" t="s">
        <v>316</v>
      </c>
      <c r="N1762" t="s">
        <v>315</v>
      </c>
      <c r="O1762">
        <v>2</v>
      </c>
      <c r="P1762" t="s">
        <v>272</v>
      </c>
      <c r="Q1762">
        <v>2</v>
      </c>
      <c r="S1762">
        <v>1</v>
      </c>
      <c r="T1762" s="108">
        <v>2</v>
      </c>
      <c r="U1762">
        <v>1</v>
      </c>
      <c r="V1762" t="s">
        <v>270</v>
      </c>
      <c r="W1762" t="s">
        <v>167</v>
      </c>
      <c r="X1762">
        <v>1</v>
      </c>
      <c r="Y1762">
        <v>0</v>
      </c>
      <c r="Z1762">
        <v>0</v>
      </c>
      <c r="AA1762">
        <v>1</v>
      </c>
      <c r="AB1762">
        <v>0</v>
      </c>
      <c r="AC1762">
        <v>0</v>
      </c>
      <c r="AD1762">
        <v>0</v>
      </c>
      <c r="AE1762">
        <v>0</v>
      </c>
    </row>
    <row r="1763" spans="1:31" x14ac:dyDescent="0.3">
      <c r="A1763" t="s">
        <v>315</v>
      </c>
      <c r="B1763" t="s">
        <v>10694</v>
      </c>
      <c r="C1763" t="s">
        <v>274</v>
      </c>
      <c r="D1763" t="s">
        <v>10695</v>
      </c>
      <c r="E1763" t="s">
        <v>12463</v>
      </c>
      <c r="F1763" t="s">
        <v>7760</v>
      </c>
      <c r="G1763" t="s">
        <v>451</v>
      </c>
      <c r="I1763" t="s">
        <v>313</v>
      </c>
      <c r="J1763" t="s">
        <v>266</v>
      </c>
      <c r="K1763" t="s">
        <v>3080</v>
      </c>
      <c r="L1763" t="s">
        <v>10696</v>
      </c>
      <c r="M1763" t="s">
        <v>316</v>
      </c>
      <c r="N1763" t="s">
        <v>315</v>
      </c>
      <c r="O1763">
        <v>17</v>
      </c>
      <c r="P1763" t="s">
        <v>273</v>
      </c>
      <c r="Q1763">
        <v>0.32</v>
      </c>
      <c r="S1763">
        <v>1</v>
      </c>
      <c r="T1763" s="108">
        <v>0.32</v>
      </c>
      <c r="U1763">
        <v>1</v>
      </c>
      <c r="V1763" t="s">
        <v>270</v>
      </c>
      <c r="W1763" t="s">
        <v>167</v>
      </c>
      <c r="X1763">
        <v>1</v>
      </c>
      <c r="Y1763">
        <v>0</v>
      </c>
      <c r="Z1763">
        <v>0</v>
      </c>
      <c r="AA1763">
        <v>1</v>
      </c>
      <c r="AB1763">
        <v>0</v>
      </c>
      <c r="AC1763">
        <v>0</v>
      </c>
      <c r="AD1763">
        <v>0</v>
      </c>
      <c r="AE1763">
        <v>0</v>
      </c>
    </row>
    <row r="1764" spans="1:31" x14ac:dyDescent="0.3">
      <c r="A1764" t="s">
        <v>315</v>
      </c>
      <c r="B1764" t="s">
        <v>7762</v>
      </c>
      <c r="C1764" t="s">
        <v>274</v>
      </c>
      <c r="D1764" t="s">
        <v>7763</v>
      </c>
      <c r="E1764" t="s">
        <v>12465</v>
      </c>
      <c r="F1764" t="s">
        <v>3079</v>
      </c>
      <c r="G1764" t="s">
        <v>451</v>
      </c>
      <c r="I1764" t="s">
        <v>313</v>
      </c>
      <c r="J1764" t="s">
        <v>266</v>
      </c>
      <c r="K1764" t="s">
        <v>3080</v>
      </c>
      <c r="L1764" t="s">
        <v>7764</v>
      </c>
      <c r="M1764" t="s">
        <v>314</v>
      </c>
      <c r="N1764" t="s">
        <v>315</v>
      </c>
      <c r="O1764">
        <v>1</v>
      </c>
      <c r="P1764" t="s">
        <v>266</v>
      </c>
      <c r="Q1764">
        <v>0.32</v>
      </c>
      <c r="S1764">
        <v>1</v>
      </c>
      <c r="T1764" s="108">
        <v>0.32</v>
      </c>
      <c r="U1764">
        <v>1</v>
      </c>
      <c r="V1764" t="s">
        <v>270</v>
      </c>
      <c r="W1764" t="s">
        <v>167</v>
      </c>
      <c r="X1764">
        <v>1</v>
      </c>
      <c r="Y1764">
        <v>0</v>
      </c>
      <c r="Z1764">
        <v>0</v>
      </c>
      <c r="AA1764">
        <v>1</v>
      </c>
      <c r="AB1764">
        <v>0</v>
      </c>
      <c r="AC1764">
        <v>0</v>
      </c>
      <c r="AD1764">
        <v>0</v>
      </c>
      <c r="AE1764">
        <v>0</v>
      </c>
    </row>
    <row r="1765" spans="1:31" x14ac:dyDescent="0.3">
      <c r="A1765" t="s">
        <v>315</v>
      </c>
      <c r="B1765" t="s">
        <v>7762</v>
      </c>
      <c r="C1765" t="s">
        <v>274</v>
      </c>
      <c r="D1765" t="s">
        <v>7763</v>
      </c>
      <c r="E1765" t="s">
        <v>12465</v>
      </c>
      <c r="F1765" t="s">
        <v>3079</v>
      </c>
      <c r="G1765" t="s">
        <v>451</v>
      </c>
      <c r="I1765" t="s">
        <v>313</v>
      </c>
      <c r="J1765" t="s">
        <v>266</v>
      </c>
      <c r="K1765" t="s">
        <v>3080</v>
      </c>
      <c r="L1765" t="s">
        <v>7764</v>
      </c>
      <c r="M1765" t="s">
        <v>316</v>
      </c>
      <c r="N1765" t="s">
        <v>315</v>
      </c>
      <c r="O1765">
        <v>2</v>
      </c>
      <c r="P1765" t="s">
        <v>272</v>
      </c>
      <c r="Q1765">
        <v>2</v>
      </c>
      <c r="S1765">
        <v>2</v>
      </c>
      <c r="T1765" s="108">
        <v>4</v>
      </c>
      <c r="U1765">
        <v>1</v>
      </c>
      <c r="V1765" t="s">
        <v>270</v>
      </c>
      <c r="W1765" t="s">
        <v>167</v>
      </c>
      <c r="X1765">
        <v>1</v>
      </c>
      <c r="Y1765">
        <v>1</v>
      </c>
      <c r="Z1765">
        <v>0</v>
      </c>
      <c r="AA1765">
        <v>0</v>
      </c>
      <c r="AB1765">
        <v>1</v>
      </c>
      <c r="AC1765">
        <v>0</v>
      </c>
      <c r="AD1765">
        <v>0</v>
      </c>
      <c r="AE1765">
        <v>0</v>
      </c>
    </row>
    <row r="1766" spans="1:31" x14ac:dyDescent="0.3">
      <c r="A1766" t="s">
        <v>315</v>
      </c>
      <c r="B1766" t="s">
        <v>7762</v>
      </c>
      <c r="C1766" t="s">
        <v>274</v>
      </c>
      <c r="D1766" t="s">
        <v>7763</v>
      </c>
      <c r="E1766" t="s">
        <v>12465</v>
      </c>
      <c r="F1766" t="s">
        <v>3079</v>
      </c>
      <c r="G1766" t="s">
        <v>451</v>
      </c>
      <c r="I1766" t="s">
        <v>313</v>
      </c>
      <c r="J1766" t="s">
        <v>266</v>
      </c>
      <c r="K1766" t="s">
        <v>3080</v>
      </c>
      <c r="L1766" t="s">
        <v>7764</v>
      </c>
      <c r="M1766" t="s">
        <v>316</v>
      </c>
      <c r="N1766" t="s">
        <v>315</v>
      </c>
      <c r="O1766">
        <v>20</v>
      </c>
      <c r="P1766" t="s">
        <v>425</v>
      </c>
      <c r="Q1766">
        <v>0.32</v>
      </c>
      <c r="S1766">
        <v>3</v>
      </c>
      <c r="T1766" s="108">
        <v>0.96</v>
      </c>
      <c r="U1766">
        <v>1</v>
      </c>
      <c r="V1766" t="s">
        <v>270</v>
      </c>
      <c r="W1766" t="s">
        <v>167</v>
      </c>
      <c r="X1766">
        <v>1</v>
      </c>
      <c r="Y1766">
        <v>1</v>
      </c>
      <c r="Z1766">
        <v>0</v>
      </c>
      <c r="AA1766">
        <v>1</v>
      </c>
      <c r="AB1766">
        <v>0</v>
      </c>
      <c r="AC1766">
        <v>1</v>
      </c>
      <c r="AD1766">
        <v>0</v>
      </c>
      <c r="AE1766">
        <v>0</v>
      </c>
    </row>
    <row r="1767" spans="1:31" x14ac:dyDescent="0.3">
      <c r="A1767" t="s">
        <v>315</v>
      </c>
      <c r="B1767" t="s">
        <v>7777</v>
      </c>
      <c r="C1767" t="s">
        <v>274</v>
      </c>
      <c r="D1767" t="s">
        <v>7778</v>
      </c>
      <c r="E1767" t="s">
        <v>12468</v>
      </c>
      <c r="F1767" t="s">
        <v>7779</v>
      </c>
      <c r="G1767" t="s">
        <v>451</v>
      </c>
      <c r="I1767" t="s">
        <v>313</v>
      </c>
      <c r="J1767" t="s">
        <v>266</v>
      </c>
      <c r="K1767" t="s">
        <v>3080</v>
      </c>
      <c r="L1767" t="s">
        <v>16260</v>
      </c>
      <c r="M1767" t="s">
        <v>316</v>
      </c>
      <c r="N1767" t="s">
        <v>315</v>
      </c>
      <c r="O1767">
        <v>2</v>
      </c>
      <c r="P1767" t="s">
        <v>272</v>
      </c>
      <c r="Q1767">
        <v>2</v>
      </c>
      <c r="S1767">
        <v>2</v>
      </c>
      <c r="T1767" s="108">
        <v>4</v>
      </c>
      <c r="U1767">
        <v>1</v>
      </c>
      <c r="V1767" t="s">
        <v>270</v>
      </c>
      <c r="W1767" t="s">
        <v>167</v>
      </c>
      <c r="X1767">
        <v>1</v>
      </c>
      <c r="Y1767">
        <v>1</v>
      </c>
      <c r="Z1767">
        <v>0</v>
      </c>
      <c r="AA1767">
        <v>0</v>
      </c>
      <c r="AB1767">
        <v>0</v>
      </c>
      <c r="AC1767">
        <v>1</v>
      </c>
      <c r="AD1767">
        <v>0</v>
      </c>
      <c r="AE1767">
        <v>0</v>
      </c>
    </row>
    <row r="1768" spans="1:31" x14ac:dyDescent="0.3">
      <c r="A1768" t="s">
        <v>315</v>
      </c>
      <c r="B1768" t="s">
        <v>7777</v>
      </c>
      <c r="C1768" t="s">
        <v>274</v>
      </c>
      <c r="D1768" t="s">
        <v>7778</v>
      </c>
      <c r="E1768" t="s">
        <v>12468</v>
      </c>
      <c r="F1768" t="s">
        <v>7779</v>
      </c>
      <c r="G1768" t="s">
        <v>451</v>
      </c>
      <c r="I1768" t="s">
        <v>313</v>
      </c>
      <c r="J1768" t="s">
        <v>266</v>
      </c>
      <c r="K1768" t="s">
        <v>3080</v>
      </c>
      <c r="L1768" t="s">
        <v>16260</v>
      </c>
      <c r="M1768" t="s">
        <v>316</v>
      </c>
      <c r="N1768" t="s">
        <v>315</v>
      </c>
      <c r="O1768">
        <v>20</v>
      </c>
      <c r="P1768" t="s">
        <v>425</v>
      </c>
      <c r="Q1768">
        <v>0.32</v>
      </c>
      <c r="S1768">
        <v>1</v>
      </c>
      <c r="T1768" s="108">
        <v>0.32</v>
      </c>
      <c r="U1768">
        <v>1</v>
      </c>
      <c r="V1768" t="s">
        <v>270</v>
      </c>
      <c r="W1768" t="s">
        <v>167</v>
      </c>
      <c r="X1768">
        <v>1</v>
      </c>
      <c r="Y1768">
        <v>0</v>
      </c>
      <c r="Z1768">
        <v>1</v>
      </c>
      <c r="AA1768">
        <v>0</v>
      </c>
      <c r="AB1768">
        <v>0</v>
      </c>
      <c r="AC1768">
        <v>0</v>
      </c>
      <c r="AD1768">
        <v>0</v>
      </c>
      <c r="AE1768">
        <v>0</v>
      </c>
    </row>
    <row r="1769" spans="1:31" x14ac:dyDescent="0.3">
      <c r="A1769" t="s">
        <v>315</v>
      </c>
      <c r="B1769" t="s">
        <v>7777</v>
      </c>
      <c r="C1769" t="s">
        <v>262</v>
      </c>
      <c r="D1769" t="s">
        <v>7778</v>
      </c>
      <c r="E1769" t="s">
        <v>12468</v>
      </c>
      <c r="F1769" t="s">
        <v>7779</v>
      </c>
      <c r="G1769" t="s">
        <v>451</v>
      </c>
      <c r="I1769" t="s">
        <v>313</v>
      </c>
      <c r="J1769" t="s">
        <v>266</v>
      </c>
      <c r="K1769" t="s">
        <v>3080</v>
      </c>
      <c r="L1769" t="s">
        <v>16260</v>
      </c>
      <c r="M1769" t="s">
        <v>314</v>
      </c>
      <c r="N1769" t="s">
        <v>315</v>
      </c>
      <c r="O1769">
        <v>1</v>
      </c>
      <c r="P1769" t="s">
        <v>282</v>
      </c>
      <c r="Q1769">
        <v>1</v>
      </c>
      <c r="S1769">
        <v>2</v>
      </c>
      <c r="T1769" s="108">
        <v>2</v>
      </c>
      <c r="U1769">
        <v>1</v>
      </c>
      <c r="V1769" t="s">
        <v>270</v>
      </c>
      <c r="W1769" t="s">
        <v>167</v>
      </c>
      <c r="X1769">
        <v>1</v>
      </c>
      <c r="Y1769">
        <v>1</v>
      </c>
      <c r="Z1769">
        <v>0</v>
      </c>
      <c r="AA1769">
        <v>0</v>
      </c>
      <c r="AB1769">
        <v>1</v>
      </c>
      <c r="AC1769">
        <v>0</v>
      </c>
      <c r="AD1769">
        <v>0</v>
      </c>
      <c r="AE1769">
        <v>0</v>
      </c>
    </row>
    <row r="1770" spans="1:31" x14ac:dyDescent="0.3">
      <c r="A1770" t="s">
        <v>315</v>
      </c>
      <c r="B1770" t="s">
        <v>10316</v>
      </c>
      <c r="C1770" t="s">
        <v>274</v>
      </c>
      <c r="D1770" t="s">
        <v>10317</v>
      </c>
      <c r="E1770" t="s">
        <v>12469</v>
      </c>
      <c r="F1770" t="s">
        <v>10318</v>
      </c>
      <c r="G1770" t="s">
        <v>451</v>
      </c>
      <c r="I1770" t="s">
        <v>313</v>
      </c>
      <c r="J1770" t="s">
        <v>266</v>
      </c>
      <c r="K1770" t="s">
        <v>3080</v>
      </c>
      <c r="L1770" t="s">
        <v>10319</v>
      </c>
      <c r="M1770" t="s">
        <v>316</v>
      </c>
      <c r="N1770" t="s">
        <v>315</v>
      </c>
      <c r="O1770">
        <v>20</v>
      </c>
      <c r="P1770" t="s">
        <v>425</v>
      </c>
      <c r="Q1770">
        <v>0.32</v>
      </c>
      <c r="S1770">
        <v>8</v>
      </c>
      <c r="T1770" s="108">
        <v>2.56</v>
      </c>
      <c r="U1770">
        <v>1</v>
      </c>
      <c r="V1770" t="s">
        <v>270</v>
      </c>
      <c r="W1770" t="s">
        <v>167</v>
      </c>
      <c r="X1770">
        <v>4</v>
      </c>
      <c r="Y1770">
        <v>4</v>
      </c>
      <c r="Z1770">
        <v>0</v>
      </c>
      <c r="AA1770">
        <v>0</v>
      </c>
      <c r="AB1770">
        <v>0</v>
      </c>
      <c r="AC1770">
        <v>4</v>
      </c>
      <c r="AD1770">
        <v>0</v>
      </c>
      <c r="AE1770">
        <v>0</v>
      </c>
    </row>
    <row r="1771" spans="1:31" x14ac:dyDescent="0.3">
      <c r="A1771" t="s">
        <v>315</v>
      </c>
      <c r="B1771" t="s">
        <v>10316</v>
      </c>
      <c r="C1771" t="s">
        <v>294</v>
      </c>
      <c r="D1771" t="s">
        <v>10317</v>
      </c>
      <c r="E1771" t="s">
        <v>12469</v>
      </c>
      <c r="F1771" t="s">
        <v>10318</v>
      </c>
      <c r="G1771" t="s">
        <v>451</v>
      </c>
      <c r="I1771" t="s">
        <v>313</v>
      </c>
      <c r="J1771" t="s">
        <v>266</v>
      </c>
      <c r="K1771" t="s">
        <v>3080</v>
      </c>
      <c r="L1771" t="s">
        <v>10319</v>
      </c>
      <c r="M1771" t="s">
        <v>316</v>
      </c>
      <c r="N1771" t="s">
        <v>315</v>
      </c>
      <c r="O1771">
        <v>2</v>
      </c>
      <c r="P1771" t="s">
        <v>272</v>
      </c>
      <c r="Q1771">
        <v>4</v>
      </c>
      <c r="S1771">
        <v>4</v>
      </c>
      <c r="T1771" s="108">
        <v>16</v>
      </c>
      <c r="U1771">
        <v>1</v>
      </c>
      <c r="V1771" t="s">
        <v>270</v>
      </c>
      <c r="W1771" t="s">
        <v>167</v>
      </c>
      <c r="X1771">
        <v>1</v>
      </c>
      <c r="Y1771">
        <v>1</v>
      </c>
      <c r="Z1771">
        <v>0</v>
      </c>
      <c r="AA1771">
        <v>1</v>
      </c>
      <c r="AB1771">
        <v>1</v>
      </c>
      <c r="AC1771">
        <v>1</v>
      </c>
      <c r="AD1771">
        <v>0</v>
      </c>
      <c r="AE1771">
        <v>0</v>
      </c>
    </row>
    <row r="1772" spans="1:31" x14ac:dyDescent="0.3">
      <c r="A1772" t="s">
        <v>315</v>
      </c>
      <c r="B1772" t="s">
        <v>10316</v>
      </c>
      <c r="C1772" t="s">
        <v>262</v>
      </c>
      <c r="D1772" t="s">
        <v>10317</v>
      </c>
      <c r="E1772" t="s">
        <v>12469</v>
      </c>
      <c r="F1772" t="s">
        <v>10318</v>
      </c>
      <c r="G1772" t="s">
        <v>451</v>
      </c>
      <c r="I1772" t="s">
        <v>313</v>
      </c>
      <c r="J1772" t="s">
        <v>266</v>
      </c>
      <c r="K1772" t="s">
        <v>3080</v>
      </c>
      <c r="L1772" t="s">
        <v>10319</v>
      </c>
      <c r="M1772" t="s">
        <v>314</v>
      </c>
      <c r="N1772" t="s">
        <v>315</v>
      </c>
      <c r="O1772">
        <v>1</v>
      </c>
      <c r="P1772" t="s">
        <v>282</v>
      </c>
      <c r="Q1772">
        <v>3</v>
      </c>
      <c r="S1772">
        <v>2</v>
      </c>
      <c r="T1772" s="108">
        <v>6</v>
      </c>
      <c r="U1772">
        <v>1</v>
      </c>
      <c r="V1772" t="s">
        <v>270</v>
      </c>
      <c r="W1772" t="s">
        <v>167</v>
      </c>
      <c r="X1772">
        <v>1</v>
      </c>
      <c r="Y1772">
        <v>0</v>
      </c>
      <c r="Z1772">
        <v>1</v>
      </c>
      <c r="AA1772">
        <v>0</v>
      </c>
      <c r="AB1772">
        <v>0</v>
      </c>
      <c r="AC1772">
        <v>1</v>
      </c>
      <c r="AD1772">
        <v>0</v>
      </c>
      <c r="AE1772">
        <v>0</v>
      </c>
    </row>
    <row r="1773" spans="1:31" x14ac:dyDescent="0.3">
      <c r="A1773" t="s">
        <v>315</v>
      </c>
      <c r="B1773" t="s">
        <v>11663</v>
      </c>
      <c r="C1773" t="s">
        <v>274</v>
      </c>
      <c r="D1773" t="s">
        <v>11664</v>
      </c>
      <c r="E1773" t="s">
        <v>12470</v>
      </c>
      <c r="F1773" t="s">
        <v>11665</v>
      </c>
      <c r="G1773" t="s">
        <v>451</v>
      </c>
      <c r="I1773" t="s">
        <v>313</v>
      </c>
      <c r="J1773" t="s">
        <v>266</v>
      </c>
      <c r="K1773" t="s">
        <v>7780</v>
      </c>
      <c r="L1773" t="s">
        <v>11666</v>
      </c>
      <c r="M1773" t="s">
        <v>314</v>
      </c>
      <c r="N1773" t="s">
        <v>315</v>
      </c>
      <c r="O1773">
        <v>1</v>
      </c>
      <c r="P1773" t="s">
        <v>266</v>
      </c>
      <c r="Q1773">
        <v>0.48</v>
      </c>
      <c r="S1773">
        <v>1</v>
      </c>
      <c r="T1773" s="108">
        <v>0.48</v>
      </c>
      <c r="U1773">
        <v>1</v>
      </c>
      <c r="V1773" t="s">
        <v>270</v>
      </c>
      <c r="W1773" t="s">
        <v>167</v>
      </c>
      <c r="X1773">
        <v>1</v>
      </c>
      <c r="Y1773">
        <v>0</v>
      </c>
      <c r="Z1773">
        <v>0</v>
      </c>
      <c r="AA1773">
        <v>1</v>
      </c>
      <c r="AB1773">
        <v>0</v>
      </c>
      <c r="AC1773">
        <v>0</v>
      </c>
      <c r="AD1773">
        <v>0</v>
      </c>
      <c r="AE1773">
        <v>0</v>
      </c>
    </row>
    <row r="1774" spans="1:31" x14ac:dyDescent="0.3">
      <c r="A1774" t="s">
        <v>315</v>
      </c>
      <c r="B1774" t="s">
        <v>11663</v>
      </c>
      <c r="C1774" t="s">
        <v>274</v>
      </c>
      <c r="D1774" t="s">
        <v>11664</v>
      </c>
      <c r="E1774" t="s">
        <v>12470</v>
      </c>
      <c r="F1774" t="s">
        <v>11665</v>
      </c>
      <c r="G1774" t="s">
        <v>451</v>
      </c>
      <c r="I1774" t="s">
        <v>313</v>
      </c>
      <c r="J1774" t="s">
        <v>266</v>
      </c>
      <c r="K1774" t="s">
        <v>7780</v>
      </c>
      <c r="L1774" t="s">
        <v>11666</v>
      </c>
      <c r="M1774" t="s">
        <v>316</v>
      </c>
      <c r="N1774" t="s">
        <v>315</v>
      </c>
      <c r="O1774">
        <v>2</v>
      </c>
      <c r="P1774" t="s">
        <v>288</v>
      </c>
      <c r="Q1774">
        <v>0.48</v>
      </c>
      <c r="S1774">
        <v>2</v>
      </c>
      <c r="T1774" s="108">
        <v>0.96</v>
      </c>
      <c r="U1774">
        <v>1</v>
      </c>
      <c r="V1774" t="s">
        <v>270</v>
      </c>
      <c r="W1774" t="s">
        <v>167</v>
      </c>
      <c r="X1774">
        <v>2</v>
      </c>
      <c r="Y1774">
        <v>0</v>
      </c>
      <c r="Z1774">
        <v>0</v>
      </c>
      <c r="AA1774">
        <v>0</v>
      </c>
      <c r="AB1774">
        <v>2</v>
      </c>
      <c r="AC1774">
        <v>0</v>
      </c>
      <c r="AD1774">
        <v>0</v>
      </c>
      <c r="AE1774">
        <v>0</v>
      </c>
    </row>
    <row r="1775" spans="1:31" x14ac:dyDescent="0.3">
      <c r="A1775" t="s">
        <v>315</v>
      </c>
      <c r="B1775" t="s">
        <v>19207</v>
      </c>
      <c r="C1775" t="s">
        <v>274</v>
      </c>
      <c r="D1775" t="s">
        <v>19208</v>
      </c>
      <c r="E1775" t="s">
        <v>19209</v>
      </c>
      <c r="F1775" t="s">
        <v>19210</v>
      </c>
      <c r="G1775" t="s">
        <v>451</v>
      </c>
      <c r="I1775" t="s">
        <v>313</v>
      </c>
      <c r="J1775" t="s">
        <v>266</v>
      </c>
      <c r="K1775" t="s">
        <v>7780</v>
      </c>
      <c r="L1775" t="s">
        <v>19211</v>
      </c>
      <c r="M1775" t="s">
        <v>314</v>
      </c>
      <c r="N1775" t="s">
        <v>315</v>
      </c>
      <c r="O1775">
        <v>1</v>
      </c>
      <c r="P1775" t="s">
        <v>266</v>
      </c>
      <c r="Q1775">
        <v>0.48</v>
      </c>
      <c r="S1775">
        <v>1</v>
      </c>
      <c r="T1775" s="108">
        <v>0.48</v>
      </c>
      <c r="U1775">
        <v>1</v>
      </c>
      <c r="V1775" t="s">
        <v>270</v>
      </c>
      <c r="W1775" t="s">
        <v>167</v>
      </c>
      <c r="X1775">
        <v>1</v>
      </c>
      <c r="Y1775">
        <v>0</v>
      </c>
      <c r="Z1775">
        <v>0</v>
      </c>
      <c r="AA1775">
        <v>1</v>
      </c>
      <c r="AB1775">
        <v>0</v>
      </c>
      <c r="AC1775">
        <v>0</v>
      </c>
      <c r="AD1775">
        <v>0</v>
      </c>
      <c r="AE1775">
        <v>0</v>
      </c>
    </row>
    <row r="1776" spans="1:31" x14ac:dyDescent="0.3">
      <c r="A1776" t="s">
        <v>315</v>
      </c>
      <c r="B1776" t="s">
        <v>19207</v>
      </c>
      <c r="C1776" t="s">
        <v>274</v>
      </c>
      <c r="D1776" t="s">
        <v>19208</v>
      </c>
      <c r="E1776" t="s">
        <v>19209</v>
      </c>
      <c r="F1776" t="s">
        <v>19210</v>
      </c>
      <c r="G1776" t="s">
        <v>451</v>
      </c>
      <c r="I1776" t="s">
        <v>313</v>
      </c>
      <c r="J1776" t="s">
        <v>266</v>
      </c>
      <c r="K1776" t="s">
        <v>7780</v>
      </c>
      <c r="L1776" t="s">
        <v>19211</v>
      </c>
      <c r="M1776" t="s">
        <v>316</v>
      </c>
      <c r="N1776" t="s">
        <v>315</v>
      </c>
      <c r="O1776">
        <v>2</v>
      </c>
      <c r="P1776" t="s">
        <v>288</v>
      </c>
      <c r="Q1776">
        <v>0.48</v>
      </c>
      <c r="S1776">
        <v>1</v>
      </c>
      <c r="T1776" s="108">
        <v>0.48</v>
      </c>
      <c r="U1776">
        <v>1</v>
      </c>
      <c r="V1776" t="s">
        <v>270</v>
      </c>
      <c r="W1776" t="s">
        <v>167</v>
      </c>
      <c r="X1776">
        <v>1</v>
      </c>
      <c r="Y1776">
        <v>0</v>
      </c>
      <c r="Z1776">
        <v>0</v>
      </c>
      <c r="AA1776">
        <v>0</v>
      </c>
      <c r="AB1776">
        <v>1</v>
      </c>
      <c r="AC1776">
        <v>0</v>
      </c>
      <c r="AD1776">
        <v>0</v>
      </c>
      <c r="AE1776">
        <v>0</v>
      </c>
    </row>
    <row r="1777" spans="1:31" x14ac:dyDescent="0.3">
      <c r="A1777" t="s">
        <v>315</v>
      </c>
      <c r="B1777" t="s">
        <v>19207</v>
      </c>
      <c r="C1777" t="s">
        <v>274</v>
      </c>
      <c r="D1777" t="s">
        <v>19208</v>
      </c>
      <c r="E1777" t="s">
        <v>19209</v>
      </c>
      <c r="F1777" t="s">
        <v>19210</v>
      </c>
      <c r="G1777" t="s">
        <v>451</v>
      </c>
      <c r="I1777" t="s">
        <v>313</v>
      </c>
      <c r="J1777" t="s">
        <v>266</v>
      </c>
      <c r="K1777" t="s">
        <v>7780</v>
      </c>
      <c r="L1777" t="s">
        <v>19211</v>
      </c>
      <c r="M1777" t="s">
        <v>316</v>
      </c>
      <c r="N1777" t="s">
        <v>315</v>
      </c>
      <c r="O1777">
        <v>17</v>
      </c>
      <c r="P1777" t="s">
        <v>425</v>
      </c>
      <c r="Q1777">
        <v>0.32</v>
      </c>
      <c r="S1777">
        <v>1</v>
      </c>
      <c r="T1777" s="108">
        <v>0.32</v>
      </c>
      <c r="U1777">
        <v>1</v>
      </c>
      <c r="V1777" t="s">
        <v>270</v>
      </c>
      <c r="W1777" t="s">
        <v>167</v>
      </c>
      <c r="X1777">
        <v>1</v>
      </c>
      <c r="Y1777">
        <v>0</v>
      </c>
      <c r="Z1777">
        <v>0</v>
      </c>
      <c r="AA1777">
        <v>1</v>
      </c>
      <c r="AB1777">
        <v>0</v>
      </c>
      <c r="AC1777">
        <v>0</v>
      </c>
      <c r="AD1777">
        <v>0</v>
      </c>
      <c r="AE1777">
        <v>0</v>
      </c>
    </row>
    <row r="1778" spans="1:31" x14ac:dyDescent="0.3">
      <c r="A1778" t="s">
        <v>315</v>
      </c>
      <c r="B1778" t="s">
        <v>16025</v>
      </c>
      <c r="C1778" t="s">
        <v>274</v>
      </c>
      <c r="D1778" t="s">
        <v>16026</v>
      </c>
      <c r="E1778" t="s">
        <v>16027</v>
      </c>
      <c r="F1778" t="s">
        <v>16028</v>
      </c>
      <c r="G1778" t="s">
        <v>451</v>
      </c>
      <c r="I1778" t="s">
        <v>313</v>
      </c>
      <c r="J1778" t="s">
        <v>266</v>
      </c>
      <c r="K1778" t="s">
        <v>7780</v>
      </c>
      <c r="L1778" t="s">
        <v>19212</v>
      </c>
      <c r="M1778" t="s">
        <v>314</v>
      </c>
      <c r="N1778" t="s">
        <v>315</v>
      </c>
      <c r="O1778">
        <v>1</v>
      </c>
      <c r="P1778" t="s">
        <v>266</v>
      </c>
      <c r="Q1778">
        <v>0.48</v>
      </c>
      <c r="S1778">
        <v>1</v>
      </c>
      <c r="T1778" s="108">
        <v>0.48</v>
      </c>
      <c r="U1778">
        <v>1</v>
      </c>
      <c r="V1778" t="s">
        <v>270</v>
      </c>
      <c r="W1778" t="s">
        <v>167</v>
      </c>
      <c r="X1778">
        <v>1</v>
      </c>
      <c r="Y1778">
        <v>0</v>
      </c>
      <c r="Z1778">
        <v>0</v>
      </c>
      <c r="AA1778">
        <v>1</v>
      </c>
      <c r="AB1778">
        <v>0</v>
      </c>
      <c r="AC1778">
        <v>0</v>
      </c>
      <c r="AD1778">
        <v>0</v>
      </c>
      <c r="AE1778">
        <v>0</v>
      </c>
    </row>
    <row r="1779" spans="1:31" x14ac:dyDescent="0.3">
      <c r="A1779" t="s">
        <v>315</v>
      </c>
      <c r="B1779" t="s">
        <v>16025</v>
      </c>
      <c r="C1779" t="s">
        <v>274</v>
      </c>
      <c r="D1779" t="s">
        <v>16026</v>
      </c>
      <c r="E1779" t="s">
        <v>16027</v>
      </c>
      <c r="F1779" t="s">
        <v>16028</v>
      </c>
      <c r="G1779" t="s">
        <v>451</v>
      </c>
      <c r="I1779" t="s">
        <v>313</v>
      </c>
      <c r="J1779" t="s">
        <v>266</v>
      </c>
      <c r="K1779" t="s">
        <v>7780</v>
      </c>
      <c r="L1779" t="s">
        <v>19212</v>
      </c>
      <c r="M1779" t="s">
        <v>316</v>
      </c>
      <c r="N1779" t="s">
        <v>315</v>
      </c>
      <c r="O1779">
        <v>2</v>
      </c>
      <c r="P1779" t="s">
        <v>288</v>
      </c>
      <c r="Q1779">
        <v>0.48</v>
      </c>
      <c r="S1779">
        <v>1</v>
      </c>
      <c r="T1779" s="108">
        <v>0.48</v>
      </c>
      <c r="U1779">
        <v>1</v>
      </c>
      <c r="V1779" t="s">
        <v>270</v>
      </c>
      <c r="W1779" t="s">
        <v>167</v>
      </c>
      <c r="X1779">
        <v>1</v>
      </c>
      <c r="Y1779">
        <v>0</v>
      </c>
      <c r="Z1779">
        <v>0</v>
      </c>
      <c r="AA1779">
        <v>0</v>
      </c>
      <c r="AB1779">
        <v>1</v>
      </c>
      <c r="AC1779">
        <v>0</v>
      </c>
      <c r="AD1779">
        <v>0</v>
      </c>
      <c r="AE1779">
        <v>0</v>
      </c>
    </row>
    <row r="1780" spans="1:31" x14ac:dyDescent="0.3">
      <c r="A1780" t="s">
        <v>315</v>
      </c>
      <c r="B1780" t="s">
        <v>16025</v>
      </c>
      <c r="C1780" t="s">
        <v>274</v>
      </c>
      <c r="D1780" t="s">
        <v>16026</v>
      </c>
      <c r="E1780" t="s">
        <v>16027</v>
      </c>
      <c r="F1780" t="s">
        <v>16028</v>
      </c>
      <c r="G1780" t="s">
        <v>451</v>
      </c>
      <c r="I1780" t="s">
        <v>313</v>
      </c>
      <c r="J1780" t="s">
        <v>266</v>
      </c>
      <c r="K1780" t="s">
        <v>7780</v>
      </c>
      <c r="L1780" t="s">
        <v>19212</v>
      </c>
      <c r="M1780" t="s">
        <v>316</v>
      </c>
      <c r="N1780" t="s">
        <v>315</v>
      </c>
      <c r="O1780">
        <v>20</v>
      </c>
      <c r="P1780" t="s">
        <v>425</v>
      </c>
      <c r="Q1780">
        <v>0.32</v>
      </c>
      <c r="S1780">
        <v>1</v>
      </c>
      <c r="T1780" s="108">
        <v>0.32</v>
      </c>
      <c r="U1780">
        <v>1</v>
      </c>
      <c r="V1780" t="s">
        <v>270</v>
      </c>
      <c r="W1780" t="s">
        <v>167</v>
      </c>
      <c r="X1780">
        <v>1</v>
      </c>
      <c r="Y1780">
        <v>0</v>
      </c>
      <c r="Z1780">
        <v>0</v>
      </c>
      <c r="AA1780">
        <v>1</v>
      </c>
      <c r="AB1780">
        <v>0</v>
      </c>
      <c r="AC1780">
        <v>0</v>
      </c>
      <c r="AD1780">
        <v>0</v>
      </c>
      <c r="AE1780">
        <v>0</v>
      </c>
    </row>
    <row r="1781" spans="1:31" x14ac:dyDescent="0.3">
      <c r="A1781" t="s">
        <v>315</v>
      </c>
      <c r="B1781" t="s">
        <v>19213</v>
      </c>
      <c r="C1781" t="s">
        <v>274</v>
      </c>
      <c r="D1781" t="s">
        <v>19214</v>
      </c>
      <c r="E1781" t="s">
        <v>12472</v>
      </c>
      <c r="F1781" t="s">
        <v>1588</v>
      </c>
      <c r="G1781" t="s">
        <v>451</v>
      </c>
      <c r="I1781" t="s">
        <v>313</v>
      </c>
      <c r="J1781" t="s">
        <v>266</v>
      </c>
      <c r="K1781" t="s">
        <v>7780</v>
      </c>
      <c r="L1781" t="s">
        <v>19215</v>
      </c>
      <c r="M1781" t="s">
        <v>316</v>
      </c>
      <c r="N1781" t="s">
        <v>315</v>
      </c>
      <c r="O1781">
        <v>20</v>
      </c>
      <c r="P1781" t="s">
        <v>425</v>
      </c>
      <c r="Q1781">
        <v>0.32</v>
      </c>
      <c r="S1781">
        <v>1</v>
      </c>
      <c r="T1781" s="108">
        <v>0.32</v>
      </c>
      <c r="U1781">
        <v>1</v>
      </c>
      <c r="V1781" t="s">
        <v>270</v>
      </c>
      <c r="W1781" t="s">
        <v>167</v>
      </c>
      <c r="X1781">
        <v>1</v>
      </c>
      <c r="Y1781">
        <v>0</v>
      </c>
      <c r="Z1781">
        <v>0</v>
      </c>
      <c r="AA1781">
        <v>1</v>
      </c>
      <c r="AB1781">
        <v>0</v>
      </c>
      <c r="AC1781">
        <v>0</v>
      </c>
      <c r="AD1781">
        <v>0</v>
      </c>
      <c r="AE1781">
        <v>0</v>
      </c>
    </row>
    <row r="1782" spans="1:31" x14ac:dyDescent="0.3">
      <c r="A1782" t="s">
        <v>315</v>
      </c>
      <c r="B1782" t="s">
        <v>19213</v>
      </c>
      <c r="C1782" t="s">
        <v>274</v>
      </c>
      <c r="D1782" t="s">
        <v>19214</v>
      </c>
      <c r="E1782" t="s">
        <v>12472</v>
      </c>
      <c r="F1782" t="s">
        <v>1588</v>
      </c>
      <c r="G1782" t="s">
        <v>451</v>
      </c>
      <c r="I1782" t="s">
        <v>313</v>
      </c>
      <c r="J1782" t="s">
        <v>266</v>
      </c>
      <c r="K1782" t="s">
        <v>7780</v>
      </c>
      <c r="L1782" t="s">
        <v>19215</v>
      </c>
      <c r="M1782" t="s">
        <v>314</v>
      </c>
      <c r="N1782" t="s">
        <v>315</v>
      </c>
      <c r="O1782">
        <v>1</v>
      </c>
      <c r="P1782" t="s">
        <v>282</v>
      </c>
      <c r="Q1782">
        <v>1</v>
      </c>
      <c r="S1782">
        <v>1</v>
      </c>
      <c r="T1782" s="108">
        <v>1</v>
      </c>
      <c r="U1782">
        <v>1</v>
      </c>
      <c r="V1782" t="s">
        <v>270</v>
      </c>
      <c r="W1782" t="s">
        <v>167</v>
      </c>
      <c r="X1782">
        <v>1</v>
      </c>
      <c r="Y1782">
        <v>1</v>
      </c>
      <c r="Z1782">
        <v>0</v>
      </c>
      <c r="AA1782">
        <v>0</v>
      </c>
      <c r="AB1782">
        <v>0</v>
      </c>
      <c r="AC1782">
        <v>0</v>
      </c>
      <c r="AD1782">
        <v>0</v>
      </c>
      <c r="AE1782">
        <v>0</v>
      </c>
    </row>
    <row r="1783" spans="1:31" x14ac:dyDescent="0.3">
      <c r="A1783" t="s">
        <v>315</v>
      </c>
      <c r="B1783" t="s">
        <v>19213</v>
      </c>
      <c r="C1783" t="s">
        <v>274</v>
      </c>
      <c r="D1783" t="s">
        <v>19214</v>
      </c>
      <c r="E1783" t="s">
        <v>12472</v>
      </c>
      <c r="F1783" t="s">
        <v>1588</v>
      </c>
      <c r="G1783" t="s">
        <v>451</v>
      </c>
      <c r="I1783" t="s">
        <v>313</v>
      </c>
      <c r="J1783" t="s">
        <v>266</v>
      </c>
      <c r="K1783" t="s">
        <v>7780</v>
      </c>
      <c r="L1783" t="s">
        <v>19215</v>
      </c>
      <c r="M1783" t="s">
        <v>316</v>
      </c>
      <c r="N1783" t="s">
        <v>315</v>
      </c>
      <c r="O1783">
        <v>2</v>
      </c>
      <c r="P1783" t="s">
        <v>272</v>
      </c>
      <c r="Q1783">
        <v>2</v>
      </c>
      <c r="S1783">
        <v>2</v>
      </c>
      <c r="T1783" s="108">
        <v>4</v>
      </c>
      <c r="U1783">
        <v>1</v>
      </c>
      <c r="V1783" t="s">
        <v>270</v>
      </c>
      <c r="W1783" t="s">
        <v>167</v>
      </c>
      <c r="X1783">
        <v>1</v>
      </c>
      <c r="Y1783">
        <v>1</v>
      </c>
      <c r="Z1783">
        <v>0</v>
      </c>
      <c r="AA1783">
        <v>0</v>
      </c>
      <c r="AB1783">
        <v>1</v>
      </c>
      <c r="AC1783">
        <v>0</v>
      </c>
      <c r="AD1783">
        <v>0</v>
      </c>
      <c r="AE1783">
        <v>0</v>
      </c>
    </row>
    <row r="1784" spans="1:31" x14ac:dyDescent="0.3">
      <c r="A1784" t="s">
        <v>315</v>
      </c>
      <c r="B1784" t="s">
        <v>7845</v>
      </c>
      <c r="C1784" t="s">
        <v>274</v>
      </c>
      <c r="D1784" t="s">
        <v>7846</v>
      </c>
      <c r="E1784" t="s">
        <v>12493</v>
      </c>
      <c r="F1784" t="s">
        <v>7847</v>
      </c>
      <c r="G1784" t="s">
        <v>451</v>
      </c>
      <c r="I1784" t="s">
        <v>313</v>
      </c>
      <c r="J1784" t="s">
        <v>266</v>
      </c>
      <c r="K1784" t="s">
        <v>7848</v>
      </c>
      <c r="L1784" t="s">
        <v>17934</v>
      </c>
      <c r="M1784" t="s">
        <v>314</v>
      </c>
      <c r="N1784" t="s">
        <v>315</v>
      </c>
      <c r="O1784">
        <v>1</v>
      </c>
      <c r="P1784" t="s">
        <v>282</v>
      </c>
      <c r="Q1784">
        <v>1</v>
      </c>
      <c r="S1784">
        <v>1</v>
      </c>
      <c r="T1784" s="108">
        <v>1</v>
      </c>
      <c r="U1784">
        <v>1</v>
      </c>
      <c r="V1784" t="s">
        <v>270</v>
      </c>
      <c r="W1784" t="s">
        <v>167</v>
      </c>
      <c r="X1784">
        <v>1</v>
      </c>
      <c r="Y1784">
        <v>0</v>
      </c>
      <c r="Z1784">
        <v>0</v>
      </c>
      <c r="AA1784">
        <v>0</v>
      </c>
      <c r="AB1784">
        <v>1</v>
      </c>
      <c r="AC1784">
        <v>0</v>
      </c>
      <c r="AD1784">
        <v>0</v>
      </c>
      <c r="AE1784">
        <v>0</v>
      </c>
    </row>
    <row r="1785" spans="1:31" x14ac:dyDescent="0.3">
      <c r="A1785" t="s">
        <v>315</v>
      </c>
      <c r="B1785" t="s">
        <v>7845</v>
      </c>
      <c r="C1785" t="s">
        <v>274</v>
      </c>
      <c r="D1785" t="s">
        <v>7846</v>
      </c>
      <c r="E1785" t="s">
        <v>12493</v>
      </c>
      <c r="F1785" t="s">
        <v>7847</v>
      </c>
      <c r="G1785" t="s">
        <v>451</v>
      </c>
      <c r="I1785" t="s">
        <v>313</v>
      </c>
      <c r="J1785" t="s">
        <v>266</v>
      </c>
      <c r="K1785" t="s">
        <v>7848</v>
      </c>
      <c r="L1785" t="s">
        <v>17934</v>
      </c>
      <c r="M1785" t="s">
        <v>316</v>
      </c>
      <c r="N1785" t="s">
        <v>315</v>
      </c>
      <c r="O1785">
        <v>2</v>
      </c>
      <c r="P1785" t="s">
        <v>272</v>
      </c>
      <c r="Q1785">
        <v>4</v>
      </c>
      <c r="S1785">
        <v>2</v>
      </c>
      <c r="T1785" s="108">
        <v>8</v>
      </c>
      <c r="U1785">
        <v>1</v>
      </c>
      <c r="V1785" t="s">
        <v>270</v>
      </c>
      <c r="W1785" t="s">
        <v>167</v>
      </c>
      <c r="X1785">
        <v>1</v>
      </c>
      <c r="Y1785">
        <v>1</v>
      </c>
      <c r="Z1785">
        <v>0</v>
      </c>
      <c r="AA1785">
        <v>0</v>
      </c>
      <c r="AB1785">
        <v>1</v>
      </c>
      <c r="AC1785">
        <v>0</v>
      </c>
      <c r="AD1785">
        <v>0</v>
      </c>
      <c r="AE1785">
        <v>0</v>
      </c>
    </row>
    <row r="1786" spans="1:31" x14ac:dyDescent="0.3">
      <c r="A1786" t="s">
        <v>315</v>
      </c>
      <c r="B1786" t="s">
        <v>7845</v>
      </c>
      <c r="C1786" t="s">
        <v>294</v>
      </c>
      <c r="D1786" t="s">
        <v>7846</v>
      </c>
      <c r="E1786" t="s">
        <v>12493</v>
      </c>
      <c r="F1786" t="s">
        <v>7847</v>
      </c>
      <c r="G1786" t="s">
        <v>451</v>
      </c>
      <c r="I1786" t="s">
        <v>313</v>
      </c>
      <c r="J1786" t="s">
        <v>266</v>
      </c>
      <c r="K1786" t="s">
        <v>7848</v>
      </c>
      <c r="L1786" t="s">
        <v>17934</v>
      </c>
      <c r="M1786" t="s">
        <v>316</v>
      </c>
      <c r="N1786" t="s">
        <v>315</v>
      </c>
      <c r="O1786">
        <v>20</v>
      </c>
      <c r="P1786" t="s">
        <v>425</v>
      </c>
      <c r="Q1786">
        <v>0.32</v>
      </c>
      <c r="S1786">
        <v>2</v>
      </c>
      <c r="T1786" s="108">
        <v>0.64</v>
      </c>
      <c r="U1786">
        <v>1</v>
      </c>
      <c r="V1786" t="s">
        <v>270</v>
      </c>
      <c r="W1786" t="s">
        <v>167</v>
      </c>
      <c r="X1786">
        <v>1</v>
      </c>
      <c r="Y1786">
        <v>0</v>
      </c>
      <c r="Z1786">
        <v>1</v>
      </c>
      <c r="AA1786">
        <v>0</v>
      </c>
      <c r="AB1786">
        <v>0</v>
      </c>
      <c r="AC1786">
        <v>1</v>
      </c>
      <c r="AD1786">
        <v>0</v>
      </c>
      <c r="AE1786">
        <v>0</v>
      </c>
    </row>
    <row r="1787" spans="1:31" x14ac:dyDescent="0.3">
      <c r="A1787" t="s">
        <v>315</v>
      </c>
      <c r="B1787" t="s">
        <v>10364</v>
      </c>
      <c r="C1787" t="s">
        <v>274</v>
      </c>
      <c r="D1787" t="s">
        <v>4496</v>
      </c>
      <c r="E1787" t="s">
        <v>12498</v>
      </c>
      <c r="F1787" t="s">
        <v>10365</v>
      </c>
      <c r="G1787" t="s">
        <v>451</v>
      </c>
      <c r="I1787" t="s">
        <v>313</v>
      </c>
      <c r="J1787" t="s">
        <v>266</v>
      </c>
      <c r="K1787" t="s">
        <v>7858</v>
      </c>
      <c r="L1787" t="s">
        <v>19658</v>
      </c>
      <c r="M1787" t="s">
        <v>314</v>
      </c>
      <c r="N1787" t="s">
        <v>315</v>
      </c>
      <c r="O1787">
        <v>1</v>
      </c>
      <c r="P1787" t="s">
        <v>266</v>
      </c>
      <c r="Q1787">
        <v>0.48</v>
      </c>
      <c r="S1787">
        <v>3</v>
      </c>
      <c r="T1787" s="108">
        <v>1.44</v>
      </c>
      <c r="U1787">
        <v>1</v>
      </c>
      <c r="V1787" t="s">
        <v>270</v>
      </c>
      <c r="W1787" t="s">
        <v>167</v>
      </c>
      <c r="X1787">
        <v>3</v>
      </c>
      <c r="Y1787">
        <v>0</v>
      </c>
      <c r="Z1787">
        <v>3</v>
      </c>
      <c r="AA1787">
        <v>0</v>
      </c>
      <c r="AB1787">
        <v>0</v>
      </c>
      <c r="AC1787">
        <v>0</v>
      </c>
      <c r="AD1787">
        <v>0</v>
      </c>
      <c r="AE1787">
        <v>0</v>
      </c>
    </row>
    <row r="1788" spans="1:31" x14ac:dyDescent="0.3">
      <c r="A1788" t="s">
        <v>315</v>
      </c>
      <c r="B1788" t="s">
        <v>10364</v>
      </c>
      <c r="C1788" t="s">
        <v>274</v>
      </c>
      <c r="D1788" t="s">
        <v>4496</v>
      </c>
      <c r="E1788" t="s">
        <v>12498</v>
      </c>
      <c r="F1788" t="s">
        <v>10365</v>
      </c>
      <c r="G1788" t="s">
        <v>451</v>
      </c>
      <c r="I1788" t="s">
        <v>313</v>
      </c>
      <c r="J1788" t="s">
        <v>266</v>
      </c>
      <c r="K1788" t="s">
        <v>7858</v>
      </c>
      <c r="L1788" t="s">
        <v>19658</v>
      </c>
      <c r="M1788" t="s">
        <v>316</v>
      </c>
      <c r="N1788" t="s">
        <v>315</v>
      </c>
      <c r="O1788">
        <v>2</v>
      </c>
      <c r="P1788" t="s">
        <v>288</v>
      </c>
      <c r="Q1788">
        <v>0.48</v>
      </c>
      <c r="S1788">
        <v>3</v>
      </c>
      <c r="T1788" s="108">
        <v>1.44</v>
      </c>
      <c r="U1788">
        <v>1</v>
      </c>
      <c r="V1788" t="s">
        <v>270</v>
      </c>
      <c r="W1788" t="s">
        <v>167</v>
      </c>
      <c r="X1788">
        <v>3</v>
      </c>
      <c r="Y1788">
        <v>0</v>
      </c>
      <c r="Z1788">
        <v>0</v>
      </c>
      <c r="AA1788">
        <v>0</v>
      </c>
      <c r="AB1788">
        <v>3</v>
      </c>
      <c r="AC1788">
        <v>0</v>
      </c>
      <c r="AD1788">
        <v>0</v>
      </c>
      <c r="AE1788">
        <v>0</v>
      </c>
    </row>
    <row r="1789" spans="1:31" x14ac:dyDescent="0.3">
      <c r="A1789" t="s">
        <v>315</v>
      </c>
      <c r="B1789" t="s">
        <v>10364</v>
      </c>
      <c r="C1789" t="s">
        <v>274</v>
      </c>
      <c r="D1789" t="s">
        <v>4496</v>
      </c>
      <c r="E1789" t="s">
        <v>12498</v>
      </c>
      <c r="F1789" t="s">
        <v>10365</v>
      </c>
      <c r="G1789" t="s">
        <v>451</v>
      </c>
      <c r="I1789" t="s">
        <v>313</v>
      </c>
      <c r="J1789" t="s">
        <v>266</v>
      </c>
      <c r="K1789" t="s">
        <v>7858</v>
      </c>
      <c r="L1789" t="s">
        <v>19658</v>
      </c>
      <c r="M1789" t="s">
        <v>316</v>
      </c>
      <c r="N1789" t="s">
        <v>315</v>
      </c>
      <c r="O1789">
        <v>27</v>
      </c>
      <c r="P1789" t="s">
        <v>273</v>
      </c>
      <c r="Q1789">
        <v>0.48</v>
      </c>
      <c r="S1789">
        <v>1</v>
      </c>
      <c r="T1789" s="108">
        <v>0.48</v>
      </c>
      <c r="U1789">
        <v>1</v>
      </c>
      <c r="V1789" t="s">
        <v>270</v>
      </c>
      <c r="W1789" t="s">
        <v>167</v>
      </c>
      <c r="X1789">
        <v>1</v>
      </c>
      <c r="Y1789">
        <v>0</v>
      </c>
      <c r="Z1789">
        <v>0</v>
      </c>
      <c r="AA1789">
        <v>0</v>
      </c>
      <c r="AB1789">
        <v>1</v>
      </c>
      <c r="AC1789">
        <v>0</v>
      </c>
      <c r="AD1789">
        <v>0</v>
      </c>
      <c r="AE1789">
        <v>0</v>
      </c>
    </row>
    <row r="1790" spans="1:31" x14ac:dyDescent="0.3">
      <c r="A1790" t="s">
        <v>315</v>
      </c>
      <c r="B1790" t="s">
        <v>7696</v>
      </c>
      <c r="C1790" t="s">
        <v>274</v>
      </c>
      <c r="D1790" t="s">
        <v>7697</v>
      </c>
      <c r="E1790" t="s">
        <v>12443</v>
      </c>
      <c r="F1790" t="s">
        <v>7690</v>
      </c>
      <c r="G1790" t="s">
        <v>451</v>
      </c>
      <c r="I1790" t="s">
        <v>313</v>
      </c>
      <c r="J1790" t="s">
        <v>266</v>
      </c>
      <c r="K1790" t="s">
        <v>7698</v>
      </c>
      <c r="L1790" t="s">
        <v>4497</v>
      </c>
      <c r="M1790" t="s">
        <v>316</v>
      </c>
      <c r="N1790" t="s">
        <v>315</v>
      </c>
      <c r="O1790">
        <v>2</v>
      </c>
      <c r="P1790" t="s">
        <v>288</v>
      </c>
      <c r="Q1790">
        <v>0.48</v>
      </c>
      <c r="S1790">
        <v>4</v>
      </c>
      <c r="T1790" s="108">
        <v>1.92</v>
      </c>
      <c r="U1790">
        <v>1</v>
      </c>
      <c r="V1790" t="s">
        <v>270</v>
      </c>
      <c r="W1790" t="s">
        <v>167</v>
      </c>
      <c r="X1790">
        <v>2</v>
      </c>
      <c r="Y1790">
        <v>2</v>
      </c>
      <c r="Z1790">
        <v>0</v>
      </c>
      <c r="AA1790">
        <v>0</v>
      </c>
      <c r="AB1790">
        <v>2</v>
      </c>
      <c r="AC1790">
        <v>0</v>
      </c>
      <c r="AD1790">
        <v>0</v>
      </c>
      <c r="AE1790">
        <v>0</v>
      </c>
    </row>
    <row r="1791" spans="1:31" x14ac:dyDescent="0.3">
      <c r="A1791" t="s">
        <v>315</v>
      </c>
      <c r="B1791" t="s">
        <v>7869</v>
      </c>
      <c r="C1791" t="s">
        <v>262</v>
      </c>
      <c r="D1791" t="s">
        <v>7870</v>
      </c>
      <c r="E1791" t="s">
        <v>12499</v>
      </c>
      <c r="F1791" t="s">
        <v>7871</v>
      </c>
      <c r="G1791" t="s">
        <v>451</v>
      </c>
      <c r="I1791" t="s">
        <v>313</v>
      </c>
      <c r="J1791" t="s">
        <v>266</v>
      </c>
      <c r="K1791" t="s">
        <v>7858</v>
      </c>
      <c r="L1791" t="s">
        <v>7872</v>
      </c>
      <c r="M1791" t="s">
        <v>314</v>
      </c>
      <c r="N1791" t="s">
        <v>315</v>
      </c>
      <c r="O1791">
        <v>1</v>
      </c>
      <c r="P1791" t="s">
        <v>282</v>
      </c>
      <c r="Q1791">
        <v>4</v>
      </c>
      <c r="S1791">
        <v>1</v>
      </c>
      <c r="T1791" s="108">
        <v>4</v>
      </c>
      <c r="U1791">
        <v>1</v>
      </c>
      <c r="V1791" t="s">
        <v>270</v>
      </c>
      <c r="W1791" t="s">
        <v>167</v>
      </c>
      <c r="X1791">
        <v>1</v>
      </c>
      <c r="Y1791">
        <v>0</v>
      </c>
      <c r="Z1791">
        <v>1</v>
      </c>
      <c r="AA1791">
        <v>0</v>
      </c>
      <c r="AB1791">
        <v>0</v>
      </c>
      <c r="AC1791">
        <v>0</v>
      </c>
      <c r="AD1791">
        <v>0</v>
      </c>
      <c r="AE1791">
        <v>0</v>
      </c>
    </row>
    <row r="1792" spans="1:31" x14ac:dyDescent="0.3">
      <c r="A1792" t="s">
        <v>315</v>
      </c>
      <c r="B1792" t="s">
        <v>7869</v>
      </c>
      <c r="C1792" t="s">
        <v>262</v>
      </c>
      <c r="D1792" t="s">
        <v>7870</v>
      </c>
      <c r="E1792" t="s">
        <v>12499</v>
      </c>
      <c r="F1792" t="s">
        <v>7871</v>
      </c>
      <c r="G1792" t="s">
        <v>451</v>
      </c>
      <c r="I1792" t="s">
        <v>313</v>
      </c>
      <c r="J1792" t="s">
        <v>266</v>
      </c>
      <c r="K1792" t="s">
        <v>7858</v>
      </c>
      <c r="L1792" t="s">
        <v>7872</v>
      </c>
      <c r="M1792" t="s">
        <v>316</v>
      </c>
      <c r="N1792" t="s">
        <v>315</v>
      </c>
      <c r="O1792">
        <v>2</v>
      </c>
      <c r="P1792" t="s">
        <v>272</v>
      </c>
      <c r="Q1792">
        <v>3</v>
      </c>
      <c r="S1792">
        <v>1</v>
      </c>
      <c r="T1792" s="108">
        <v>3</v>
      </c>
      <c r="U1792">
        <v>1</v>
      </c>
      <c r="V1792" t="s">
        <v>270</v>
      </c>
      <c r="W1792" t="s">
        <v>167</v>
      </c>
      <c r="X1792">
        <v>1</v>
      </c>
      <c r="Y1792">
        <v>0</v>
      </c>
      <c r="Z1792">
        <v>0</v>
      </c>
      <c r="AA1792">
        <v>0</v>
      </c>
      <c r="AB1792">
        <v>0</v>
      </c>
      <c r="AC1792">
        <v>1</v>
      </c>
      <c r="AD1792">
        <v>0</v>
      </c>
      <c r="AE1792">
        <v>0</v>
      </c>
    </row>
    <row r="1793" spans="1:31" x14ac:dyDescent="0.3">
      <c r="A1793" t="s">
        <v>315</v>
      </c>
      <c r="B1793" t="s">
        <v>7869</v>
      </c>
      <c r="C1793" t="s">
        <v>262</v>
      </c>
      <c r="D1793" t="s">
        <v>7870</v>
      </c>
      <c r="E1793" t="s">
        <v>12499</v>
      </c>
      <c r="F1793" t="s">
        <v>7871</v>
      </c>
      <c r="G1793" t="s">
        <v>451</v>
      </c>
      <c r="I1793" t="s">
        <v>313</v>
      </c>
      <c r="J1793" t="s">
        <v>266</v>
      </c>
      <c r="K1793" t="s">
        <v>7858</v>
      </c>
      <c r="L1793" t="s">
        <v>7872</v>
      </c>
      <c r="M1793" t="s">
        <v>316</v>
      </c>
      <c r="N1793" t="s">
        <v>315</v>
      </c>
      <c r="O1793">
        <v>17</v>
      </c>
      <c r="P1793" t="s">
        <v>273</v>
      </c>
      <c r="Q1793">
        <v>0.48</v>
      </c>
      <c r="S1793">
        <v>1</v>
      </c>
      <c r="T1793" s="108">
        <v>0.48</v>
      </c>
      <c r="U1793">
        <v>1</v>
      </c>
      <c r="V1793" t="s">
        <v>270</v>
      </c>
      <c r="W1793" t="s">
        <v>167</v>
      </c>
      <c r="X1793">
        <v>1</v>
      </c>
      <c r="Y1793">
        <v>0</v>
      </c>
      <c r="Z1793">
        <v>0</v>
      </c>
      <c r="AA1793">
        <v>0</v>
      </c>
      <c r="AB1793">
        <v>1</v>
      </c>
      <c r="AC1793">
        <v>0</v>
      </c>
      <c r="AD1793">
        <v>0</v>
      </c>
      <c r="AE1793">
        <v>0</v>
      </c>
    </row>
    <row r="1794" spans="1:31" x14ac:dyDescent="0.3">
      <c r="A1794" t="s">
        <v>315</v>
      </c>
      <c r="B1794" t="s">
        <v>7904</v>
      </c>
      <c r="C1794" t="s">
        <v>274</v>
      </c>
      <c r="D1794" t="s">
        <v>7905</v>
      </c>
      <c r="E1794" t="s">
        <v>12508</v>
      </c>
      <c r="F1794" t="s">
        <v>7906</v>
      </c>
      <c r="G1794" t="s">
        <v>451</v>
      </c>
      <c r="I1794" t="s">
        <v>313</v>
      </c>
      <c r="J1794" t="s">
        <v>266</v>
      </c>
      <c r="K1794" t="s">
        <v>7907</v>
      </c>
      <c r="L1794" t="s">
        <v>7908</v>
      </c>
      <c r="M1794" t="s">
        <v>314</v>
      </c>
      <c r="N1794" t="s">
        <v>315</v>
      </c>
      <c r="O1794">
        <v>1</v>
      </c>
      <c r="P1794" t="s">
        <v>266</v>
      </c>
      <c r="Q1794">
        <v>0.32</v>
      </c>
      <c r="S1794">
        <v>1</v>
      </c>
      <c r="T1794" s="108">
        <v>0.32</v>
      </c>
      <c r="U1794">
        <v>1</v>
      </c>
      <c r="V1794" t="s">
        <v>270</v>
      </c>
      <c r="W1794" t="s">
        <v>167</v>
      </c>
      <c r="X1794">
        <v>1</v>
      </c>
      <c r="Y1794">
        <v>0</v>
      </c>
      <c r="Z1794">
        <v>1</v>
      </c>
      <c r="AA1794">
        <v>0</v>
      </c>
      <c r="AB1794">
        <v>0</v>
      </c>
      <c r="AC1794">
        <v>0</v>
      </c>
      <c r="AD1794">
        <v>0</v>
      </c>
      <c r="AE1794">
        <v>0</v>
      </c>
    </row>
    <row r="1795" spans="1:31" x14ac:dyDescent="0.3">
      <c r="A1795" t="s">
        <v>315</v>
      </c>
      <c r="B1795" t="s">
        <v>7904</v>
      </c>
      <c r="C1795" t="s">
        <v>274</v>
      </c>
      <c r="D1795" t="s">
        <v>7905</v>
      </c>
      <c r="E1795" t="s">
        <v>12508</v>
      </c>
      <c r="F1795" t="s">
        <v>7906</v>
      </c>
      <c r="G1795" t="s">
        <v>451</v>
      </c>
      <c r="I1795" t="s">
        <v>313</v>
      </c>
      <c r="J1795" t="s">
        <v>266</v>
      </c>
      <c r="K1795" t="s">
        <v>7907</v>
      </c>
      <c r="L1795" t="s">
        <v>7908</v>
      </c>
      <c r="M1795" t="s">
        <v>316</v>
      </c>
      <c r="N1795" t="s">
        <v>315</v>
      </c>
      <c r="O1795">
        <v>2</v>
      </c>
      <c r="P1795" t="s">
        <v>288</v>
      </c>
      <c r="Q1795">
        <v>0.32</v>
      </c>
      <c r="S1795">
        <v>1</v>
      </c>
      <c r="T1795" s="108">
        <v>0.32</v>
      </c>
      <c r="U1795">
        <v>1</v>
      </c>
      <c r="V1795" t="s">
        <v>270</v>
      </c>
      <c r="W1795" t="s">
        <v>167</v>
      </c>
      <c r="X1795">
        <v>1</v>
      </c>
      <c r="Y1795">
        <v>0</v>
      </c>
      <c r="Z1795">
        <v>0</v>
      </c>
      <c r="AA1795">
        <v>0</v>
      </c>
      <c r="AB1795">
        <v>1</v>
      </c>
      <c r="AC1795">
        <v>0</v>
      </c>
      <c r="AD1795">
        <v>0</v>
      </c>
      <c r="AE1795">
        <v>0</v>
      </c>
    </row>
    <row r="1796" spans="1:31" x14ac:dyDescent="0.3">
      <c r="A1796" t="s">
        <v>315</v>
      </c>
      <c r="B1796" t="s">
        <v>7914</v>
      </c>
      <c r="C1796" t="s">
        <v>274</v>
      </c>
      <c r="D1796" t="s">
        <v>7915</v>
      </c>
      <c r="E1796" t="s">
        <v>12510</v>
      </c>
      <c r="F1796" t="s">
        <v>7916</v>
      </c>
      <c r="G1796" t="s">
        <v>451</v>
      </c>
      <c r="I1796" t="s">
        <v>313</v>
      </c>
      <c r="J1796" t="s">
        <v>266</v>
      </c>
      <c r="K1796" t="s">
        <v>7917</v>
      </c>
      <c r="L1796" t="s">
        <v>2400</v>
      </c>
      <c r="M1796" t="s">
        <v>316</v>
      </c>
      <c r="N1796" t="s">
        <v>315</v>
      </c>
      <c r="O1796">
        <v>2</v>
      </c>
      <c r="P1796" t="s">
        <v>272</v>
      </c>
      <c r="Q1796">
        <v>4</v>
      </c>
      <c r="S1796">
        <v>1</v>
      </c>
      <c r="T1796" s="108">
        <v>4</v>
      </c>
      <c r="U1796">
        <v>1</v>
      </c>
      <c r="V1796" t="s">
        <v>270</v>
      </c>
      <c r="W1796" t="s">
        <v>167</v>
      </c>
      <c r="X1796">
        <v>1</v>
      </c>
      <c r="Y1796">
        <v>0</v>
      </c>
      <c r="Z1796">
        <v>0</v>
      </c>
      <c r="AA1796">
        <v>0</v>
      </c>
      <c r="AB1796">
        <v>0</v>
      </c>
      <c r="AC1796">
        <v>1</v>
      </c>
      <c r="AD1796">
        <v>0</v>
      </c>
      <c r="AE1796">
        <v>0</v>
      </c>
    </row>
    <row r="1797" spans="1:31" x14ac:dyDescent="0.3">
      <c r="A1797" t="s">
        <v>315</v>
      </c>
      <c r="B1797" t="s">
        <v>7970</v>
      </c>
      <c r="C1797" t="s">
        <v>274</v>
      </c>
      <c r="D1797" t="s">
        <v>7971</v>
      </c>
      <c r="E1797" t="s">
        <v>12518</v>
      </c>
      <c r="F1797" t="s">
        <v>2362</v>
      </c>
      <c r="G1797" t="s">
        <v>451</v>
      </c>
      <c r="I1797" t="s">
        <v>313</v>
      </c>
      <c r="J1797" t="s">
        <v>266</v>
      </c>
      <c r="K1797" t="s">
        <v>635</v>
      </c>
      <c r="L1797" t="s">
        <v>7972</v>
      </c>
      <c r="M1797" t="s">
        <v>316</v>
      </c>
      <c r="N1797" t="s">
        <v>315</v>
      </c>
      <c r="O1797">
        <v>2</v>
      </c>
      <c r="P1797" t="s">
        <v>272</v>
      </c>
      <c r="Q1797">
        <v>1</v>
      </c>
      <c r="S1797">
        <v>1</v>
      </c>
      <c r="T1797" s="108">
        <v>1</v>
      </c>
      <c r="U1797">
        <v>1</v>
      </c>
      <c r="V1797" t="s">
        <v>270</v>
      </c>
      <c r="W1797" t="s">
        <v>167</v>
      </c>
      <c r="X1797">
        <v>1</v>
      </c>
      <c r="Y1797">
        <v>0</v>
      </c>
      <c r="Z1797">
        <v>0</v>
      </c>
      <c r="AA1797">
        <v>1</v>
      </c>
      <c r="AB1797">
        <v>0</v>
      </c>
      <c r="AC1797">
        <v>0</v>
      </c>
      <c r="AD1797">
        <v>0</v>
      </c>
      <c r="AE1797">
        <v>0</v>
      </c>
    </row>
    <row r="1798" spans="1:31" x14ac:dyDescent="0.3">
      <c r="A1798" t="s">
        <v>315</v>
      </c>
      <c r="B1798" t="s">
        <v>7918</v>
      </c>
      <c r="C1798" t="s">
        <v>274</v>
      </c>
      <c r="D1798" t="s">
        <v>7919</v>
      </c>
      <c r="E1798" t="s">
        <v>12511</v>
      </c>
      <c r="F1798" t="s">
        <v>7920</v>
      </c>
      <c r="G1798" t="s">
        <v>451</v>
      </c>
      <c r="I1798" t="s">
        <v>313</v>
      </c>
      <c r="J1798" t="s">
        <v>266</v>
      </c>
      <c r="K1798" t="s">
        <v>7921</v>
      </c>
      <c r="L1798" t="s">
        <v>7922</v>
      </c>
      <c r="M1798" t="s">
        <v>314</v>
      </c>
      <c r="N1798" t="s">
        <v>315</v>
      </c>
      <c r="O1798">
        <v>1</v>
      </c>
      <c r="P1798" t="s">
        <v>266</v>
      </c>
      <c r="Q1798">
        <v>0.48</v>
      </c>
      <c r="S1798">
        <v>1</v>
      </c>
      <c r="T1798" s="108">
        <v>0.48</v>
      </c>
      <c r="U1798">
        <v>1</v>
      </c>
      <c r="V1798" t="s">
        <v>270</v>
      </c>
      <c r="W1798" t="s">
        <v>167</v>
      </c>
      <c r="X1798">
        <v>1</v>
      </c>
      <c r="Y1798">
        <v>1</v>
      </c>
      <c r="Z1798">
        <v>0</v>
      </c>
      <c r="AA1798">
        <v>0</v>
      </c>
      <c r="AB1798">
        <v>0</v>
      </c>
      <c r="AC1798">
        <v>0</v>
      </c>
      <c r="AD1798">
        <v>0</v>
      </c>
      <c r="AE1798">
        <v>0</v>
      </c>
    </row>
    <row r="1799" spans="1:31" x14ac:dyDescent="0.3">
      <c r="A1799" t="s">
        <v>315</v>
      </c>
      <c r="B1799" t="s">
        <v>7918</v>
      </c>
      <c r="C1799" t="s">
        <v>274</v>
      </c>
      <c r="D1799" t="s">
        <v>7919</v>
      </c>
      <c r="E1799" t="s">
        <v>12511</v>
      </c>
      <c r="F1799" t="s">
        <v>7920</v>
      </c>
      <c r="G1799" t="s">
        <v>451</v>
      </c>
      <c r="I1799" t="s">
        <v>313</v>
      </c>
      <c r="J1799" t="s">
        <v>266</v>
      </c>
      <c r="K1799" t="s">
        <v>7921</v>
      </c>
      <c r="L1799" t="s">
        <v>7922</v>
      </c>
      <c r="M1799" t="s">
        <v>316</v>
      </c>
      <c r="N1799" t="s">
        <v>315</v>
      </c>
      <c r="O1799">
        <v>17</v>
      </c>
      <c r="P1799" t="s">
        <v>273</v>
      </c>
      <c r="Q1799">
        <v>0.48</v>
      </c>
      <c r="S1799">
        <v>1</v>
      </c>
      <c r="T1799" s="108">
        <v>0.48</v>
      </c>
      <c r="U1799">
        <v>1</v>
      </c>
      <c r="V1799" t="s">
        <v>270</v>
      </c>
      <c r="W1799" t="s">
        <v>167</v>
      </c>
      <c r="X1799">
        <v>1</v>
      </c>
      <c r="Y1799">
        <v>0</v>
      </c>
      <c r="Z1799">
        <v>0</v>
      </c>
      <c r="AA1799">
        <v>1</v>
      </c>
      <c r="AB1799">
        <v>0</v>
      </c>
      <c r="AC1799">
        <v>0</v>
      </c>
      <c r="AD1799">
        <v>0</v>
      </c>
      <c r="AE1799">
        <v>0</v>
      </c>
    </row>
    <row r="1800" spans="1:31" x14ac:dyDescent="0.3">
      <c r="A1800" t="s">
        <v>315</v>
      </c>
      <c r="B1800" t="s">
        <v>7918</v>
      </c>
      <c r="C1800" t="s">
        <v>274</v>
      </c>
      <c r="D1800" t="s">
        <v>7919</v>
      </c>
      <c r="E1800" t="s">
        <v>12511</v>
      </c>
      <c r="F1800" t="s">
        <v>7920</v>
      </c>
      <c r="G1800" t="s">
        <v>451</v>
      </c>
      <c r="I1800" t="s">
        <v>313</v>
      </c>
      <c r="J1800" t="s">
        <v>266</v>
      </c>
      <c r="K1800" t="s">
        <v>7921</v>
      </c>
      <c r="L1800" t="s">
        <v>7922</v>
      </c>
      <c r="M1800" t="s">
        <v>316</v>
      </c>
      <c r="N1800" t="s">
        <v>315</v>
      </c>
      <c r="O1800">
        <v>2</v>
      </c>
      <c r="P1800" t="s">
        <v>288</v>
      </c>
      <c r="Q1800">
        <v>0.48</v>
      </c>
      <c r="S1800">
        <v>2</v>
      </c>
      <c r="T1800" s="108">
        <v>0.96</v>
      </c>
      <c r="U1800">
        <v>1</v>
      </c>
      <c r="V1800" t="s">
        <v>270</v>
      </c>
      <c r="W1800" t="s">
        <v>167</v>
      </c>
      <c r="X1800">
        <v>2</v>
      </c>
      <c r="Y1800">
        <v>2</v>
      </c>
      <c r="Z1800">
        <v>0</v>
      </c>
      <c r="AA1800">
        <v>0</v>
      </c>
      <c r="AB1800">
        <v>0</v>
      </c>
      <c r="AC1800">
        <v>0</v>
      </c>
      <c r="AD1800">
        <v>0</v>
      </c>
      <c r="AE1800">
        <v>0</v>
      </c>
    </row>
    <row r="1801" spans="1:31" x14ac:dyDescent="0.3">
      <c r="A1801" t="s">
        <v>315</v>
      </c>
      <c r="B1801" t="s">
        <v>7985</v>
      </c>
      <c r="C1801" t="s">
        <v>274</v>
      </c>
      <c r="D1801" t="s">
        <v>7986</v>
      </c>
      <c r="E1801" t="s">
        <v>12519</v>
      </c>
      <c r="F1801" t="s">
        <v>7980</v>
      </c>
      <c r="G1801" t="s">
        <v>451</v>
      </c>
      <c r="I1801" t="s">
        <v>313</v>
      </c>
      <c r="J1801" t="s">
        <v>266</v>
      </c>
      <c r="K1801" t="s">
        <v>7987</v>
      </c>
      <c r="L1801" t="s">
        <v>7988</v>
      </c>
      <c r="M1801" t="s">
        <v>316</v>
      </c>
      <c r="N1801" t="s">
        <v>315</v>
      </c>
      <c r="O1801">
        <v>20</v>
      </c>
      <c r="P1801" t="s">
        <v>425</v>
      </c>
      <c r="Q1801">
        <v>0.32</v>
      </c>
      <c r="S1801">
        <v>1</v>
      </c>
      <c r="T1801" s="108">
        <v>0.32</v>
      </c>
      <c r="U1801">
        <v>1</v>
      </c>
      <c r="V1801" t="s">
        <v>270</v>
      </c>
      <c r="W1801" t="s">
        <v>167</v>
      </c>
      <c r="X1801">
        <v>1</v>
      </c>
      <c r="Y1801">
        <v>0</v>
      </c>
      <c r="Z1801">
        <v>1</v>
      </c>
      <c r="AA1801">
        <v>0</v>
      </c>
      <c r="AB1801">
        <v>0</v>
      </c>
      <c r="AC1801">
        <v>0</v>
      </c>
      <c r="AD1801">
        <v>0</v>
      </c>
      <c r="AE1801">
        <v>0</v>
      </c>
    </row>
    <row r="1802" spans="1:31" x14ac:dyDescent="0.3">
      <c r="A1802" t="s">
        <v>315</v>
      </c>
      <c r="B1802" t="s">
        <v>7985</v>
      </c>
      <c r="C1802" t="s">
        <v>294</v>
      </c>
      <c r="D1802" t="s">
        <v>7986</v>
      </c>
      <c r="E1802" t="s">
        <v>12519</v>
      </c>
      <c r="F1802" t="s">
        <v>7980</v>
      </c>
      <c r="G1802" t="s">
        <v>451</v>
      </c>
      <c r="I1802" t="s">
        <v>313</v>
      </c>
      <c r="J1802" t="s">
        <v>266</v>
      </c>
      <c r="K1802" t="s">
        <v>7987</v>
      </c>
      <c r="L1802" t="s">
        <v>7988</v>
      </c>
      <c r="M1802" t="s">
        <v>316</v>
      </c>
      <c r="N1802" t="s">
        <v>315</v>
      </c>
      <c r="O1802">
        <v>2</v>
      </c>
      <c r="P1802" t="s">
        <v>272</v>
      </c>
      <c r="Q1802">
        <v>4</v>
      </c>
      <c r="S1802">
        <v>2</v>
      </c>
      <c r="T1802" s="108">
        <v>8</v>
      </c>
      <c r="U1802">
        <v>1</v>
      </c>
      <c r="V1802" t="s">
        <v>270</v>
      </c>
      <c r="W1802" t="s">
        <v>167</v>
      </c>
      <c r="X1802">
        <v>1</v>
      </c>
      <c r="Y1802">
        <v>1</v>
      </c>
      <c r="Z1802">
        <v>0</v>
      </c>
      <c r="AA1802">
        <v>0</v>
      </c>
      <c r="AB1802">
        <v>1</v>
      </c>
      <c r="AC1802">
        <v>0</v>
      </c>
      <c r="AD1802">
        <v>0</v>
      </c>
      <c r="AE1802">
        <v>0</v>
      </c>
    </row>
    <row r="1803" spans="1:31" x14ac:dyDescent="0.3">
      <c r="A1803" t="s">
        <v>315</v>
      </c>
      <c r="B1803" t="s">
        <v>7989</v>
      </c>
      <c r="C1803" t="s">
        <v>274</v>
      </c>
      <c r="D1803" t="s">
        <v>7990</v>
      </c>
      <c r="E1803" t="s">
        <v>12520</v>
      </c>
      <c r="F1803" t="s">
        <v>7991</v>
      </c>
      <c r="G1803" t="s">
        <v>451</v>
      </c>
      <c r="I1803" t="s">
        <v>313</v>
      </c>
      <c r="J1803" t="s">
        <v>266</v>
      </c>
      <c r="K1803" t="s">
        <v>7992</v>
      </c>
      <c r="L1803" t="s">
        <v>7993</v>
      </c>
      <c r="M1803" t="s">
        <v>316</v>
      </c>
      <c r="N1803" t="s">
        <v>315</v>
      </c>
      <c r="O1803">
        <v>2</v>
      </c>
      <c r="P1803" t="s">
        <v>272</v>
      </c>
      <c r="Q1803">
        <v>2</v>
      </c>
      <c r="S1803">
        <v>1</v>
      </c>
      <c r="T1803" s="108">
        <v>2</v>
      </c>
      <c r="U1803">
        <v>1</v>
      </c>
      <c r="V1803" t="s">
        <v>270</v>
      </c>
      <c r="W1803" t="s">
        <v>167</v>
      </c>
      <c r="X1803">
        <v>1</v>
      </c>
      <c r="Y1803">
        <v>0</v>
      </c>
      <c r="Z1803">
        <v>1</v>
      </c>
      <c r="AA1803">
        <v>0</v>
      </c>
      <c r="AB1803">
        <v>0</v>
      </c>
      <c r="AC1803">
        <v>0</v>
      </c>
      <c r="AD1803">
        <v>0</v>
      </c>
      <c r="AE1803">
        <v>0</v>
      </c>
    </row>
    <row r="1804" spans="1:31" x14ac:dyDescent="0.3">
      <c r="A1804" t="s">
        <v>315</v>
      </c>
      <c r="B1804" t="s">
        <v>7989</v>
      </c>
      <c r="C1804" t="s">
        <v>274</v>
      </c>
      <c r="D1804" t="s">
        <v>7990</v>
      </c>
      <c r="E1804" t="s">
        <v>12520</v>
      </c>
      <c r="F1804" t="s">
        <v>7991</v>
      </c>
      <c r="G1804" t="s">
        <v>451</v>
      </c>
      <c r="I1804" t="s">
        <v>313</v>
      </c>
      <c r="J1804" t="s">
        <v>266</v>
      </c>
      <c r="K1804" t="s">
        <v>7992</v>
      </c>
      <c r="L1804" t="s">
        <v>7993</v>
      </c>
      <c r="M1804" t="s">
        <v>316</v>
      </c>
      <c r="N1804" t="s">
        <v>315</v>
      </c>
      <c r="O1804">
        <v>17</v>
      </c>
      <c r="P1804" t="s">
        <v>273</v>
      </c>
      <c r="Q1804">
        <v>0.48</v>
      </c>
      <c r="S1804">
        <v>2</v>
      </c>
      <c r="T1804" s="108">
        <v>0.96</v>
      </c>
      <c r="U1804">
        <v>1</v>
      </c>
      <c r="V1804" t="s">
        <v>270</v>
      </c>
      <c r="W1804" t="s">
        <v>167</v>
      </c>
      <c r="X1804">
        <v>2</v>
      </c>
      <c r="Y1804">
        <v>0</v>
      </c>
      <c r="Z1804">
        <v>0</v>
      </c>
      <c r="AA1804">
        <v>2</v>
      </c>
      <c r="AB1804">
        <v>0</v>
      </c>
      <c r="AC1804">
        <v>0</v>
      </c>
      <c r="AD1804">
        <v>0</v>
      </c>
      <c r="AE1804">
        <v>0</v>
      </c>
    </row>
    <row r="1805" spans="1:31" x14ac:dyDescent="0.3">
      <c r="A1805" t="s">
        <v>16733</v>
      </c>
      <c r="B1805" t="s">
        <v>15582</v>
      </c>
      <c r="C1805" t="s">
        <v>274</v>
      </c>
      <c r="D1805" t="s">
        <v>7990</v>
      </c>
      <c r="E1805" t="s">
        <v>17165</v>
      </c>
      <c r="F1805" t="s">
        <v>7991</v>
      </c>
      <c r="G1805" t="s">
        <v>451</v>
      </c>
      <c r="I1805" t="s">
        <v>313</v>
      </c>
      <c r="J1805" t="s">
        <v>266</v>
      </c>
      <c r="K1805" t="s">
        <v>7992</v>
      </c>
      <c r="L1805" t="s">
        <v>7993</v>
      </c>
      <c r="M1805" t="s">
        <v>4938</v>
      </c>
      <c r="N1805" t="s">
        <v>16733</v>
      </c>
      <c r="O1805">
        <v>3</v>
      </c>
      <c r="P1805" t="s">
        <v>388</v>
      </c>
      <c r="Q1805">
        <v>20</v>
      </c>
      <c r="S1805">
        <v>0</v>
      </c>
      <c r="T1805" s="108">
        <v>0</v>
      </c>
      <c r="U1805">
        <v>0</v>
      </c>
      <c r="W1805" t="s">
        <v>171</v>
      </c>
      <c r="X1805">
        <v>1</v>
      </c>
      <c r="Y1805">
        <v>0</v>
      </c>
      <c r="Z1805">
        <v>0</v>
      </c>
      <c r="AA1805">
        <v>0</v>
      </c>
      <c r="AB1805">
        <v>0</v>
      </c>
      <c r="AC1805">
        <v>0</v>
      </c>
      <c r="AD1805">
        <v>0</v>
      </c>
      <c r="AE1805">
        <v>0</v>
      </c>
    </row>
    <row r="1806" spans="1:31" x14ac:dyDescent="0.3">
      <c r="A1806" t="s">
        <v>315</v>
      </c>
      <c r="B1806" t="s">
        <v>7714</v>
      </c>
      <c r="C1806" t="s">
        <v>262</v>
      </c>
      <c r="D1806" t="s">
        <v>7715</v>
      </c>
      <c r="E1806" t="s">
        <v>12448</v>
      </c>
      <c r="F1806" t="s">
        <v>7716</v>
      </c>
      <c r="G1806" t="s">
        <v>451</v>
      </c>
      <c r="I1806" t="s">
        <v>313</v>
      </c>
      <c r="J1806" t="s">
        <v>266</v>
      </c>
      <c r="K1806" t="s">
        <v>7700</v>
      </c>
      <c r="L1806" t="s">
        <v>17166</v>
      </c>
      <c r="M1806" t="s">
        <v>316</v>
      </c>
      <c r="N1806" t="s">
        <v>315</v>
      </c>
      <c r="O1806">
        <v>2</v>
      </c>
      <c r="P1806" t="s">
        <v>272</v>
      </c>
      <c r="Q1806">
        <v>1</v>
      </c>
      <c r="S1806">
        <v>1</v>
      </c>
      <c r="T1806" s="108">
        <v>1</v>
      </c>
      <c r="U1806">
        <v>1</v>
      </c>
      <c r="V1806" t="s">
        <v>270</v>
      </c>
      <c r="W1806" t="s">
        <v>167</v>
      </c>
      <c r="X1806">
        <v>1</v>
      </c>
      <c r="Y1806">
        <v>0</v>
      </c>
      <c r="Z1806">
        <v>0</v>
      </c>
      <c r="AA1806">
        <v>0</v>
      </c>
      <c r="AB1806">
        <v>0</v>
      </c>
      <c r="AC1806">
        <v>1</v>
      </c>
      <c r="AD1806">
        <v>0</v>
      </c>
      <c r="AE1806">
        <v>0</v>
      </c>
    </row>
    <row r="1807" spans="1:31" x14ac:dyDescent="0.3">
      <c r="A1807" t="s">
        <v>315</v>
      </c>
      <c r="B1807" t="s">
        <v>7714</v>
      </c>
      <c r="C1807" t="s">
        <v>262</v>
      </c>
      <c r="D1807" t="s">
        <v>7715</v>
      </c>
      <c r="E1807" t="s">
        <v>12448</v>
      </c>
      <c r="F1807" t="s">
        <v>7716</v>
      </c>
      <c r="G1807" t="s">
        <v>451</v>
      </c>
      <c r="I1807" t="s">
        <v>313</v>
      </c>
      <c r="J1807" t="s">
        <v>266</v>
      </c>
      <c r="K1807" t="s">
        <v>7700</v>
      </c>
      <c r="L1807" t="s">
        <v>17166</v>
      </c>
      <c r="M1807" t="s">
        <v>314</v>
      </c>
      <c r="N1807" t="s">
        <v>315</v>
      </c>
      <c r="O1807">
        <v>1</v>
      </c>
      <c r="P1807" t="s">
        <v>269</v>
      </c>
      <c r="Q1807">
        <v>1</v>
      </c>
      <c r="S1807">
        <v>1</v>
      </c>
      <c r="T1807" s="108">
        <v>1</v>
      </c>
      <c r="U1807">
        <v>1</v>
      </c>
      <c r="V1807" t="s">
        <v>270</v>
      </c>
      <c r="W1807" t="s">
        <v>167</v>
      </c>
      <c r="X1807">
        <v>1</v>
      </c>
      <c r="Y1807">
        <v>0</v>
      </c>
      <c r="Z1807">
        <v>0</v>
      </c>
      <c r="AA1807">
        <v>0</v>
      </c>
      <c r="AB1807">
        <v>0</v>
      </c>
      <c r="AC1807">
        <v>1</v>
      </c>
      <c r="AD1807">
        <v>0</v>
      </c>
      <c r="AE1807">
        <v>0</v>
      </c>
    </row>
    <row r="1808" spans="1:31" x14ac:dyDescent="0.3">
      <c r="A1808" t="s">
        <v>315</v>
      </c>
      <c r="B1808" t="s">
        <v>19659</v>
      </c>
      <c r="C1808" t="s">
        <v>274</v>
      </c>
      <c r="D1808" t="s">
        <v>19660</v>
      </c>
      <c r="E1808" t="s">
        <v>19661</v>
      </c>
      <c r="F1808" t="s">
        <v>19662</v>
      </c>
      <c r="G1808" t="s">
        <v>451</v>
      </c>
      <c r="I1808" t="s">
        <v>313</v>
      </c>
      <c r="J1808" t="s">
        <v>266</v>
      </c>
      <c r="K1808" t="s">
        <v>7907</v>
      </c>
      <c r="L1808" t="s">
        <v>19663</v>
      </c>
      <c r="M1808" t="s">
        <v>314</v>
      </c>
      <c r="N1808" t="s">
        <v>315</v>
      </c>
      <c r="O1808">
        <v>1</v>
      </c>
      <c r="P1808" t="s">
        <v>282</v>
      </c>
      <c r="Q1808">
        <v>2</v>
      </c>
      <c r="S1808">
        <v>1</v>
      </c>
      <c r="T1808" s="108">
        <v>2</v>
      </c>
      <c r="U1808">
        <v>1</v>
      </c>
      <c r="V1808" t="s">
        <v>270</v>
      </c>
      <c r="W1808" t="s">
        <v>167</v>
      </c>
      <c r="X1808">
        <v>1</v>
      </c>
      <c r="Y1808">
        <v>1</v>
      </c>
      <c r="Z1808">
        <v>0</v>
      </c>
      <c r="AA1808">
        <v>0</v>
      </c>
      <c r="AB1808">
        <v>0</v>
      </c>
      <c r="AC1808">
        <v>0</v>
      </c>
      <c r="AD1808">
        <v>0</v>
      </c>
      <c r="AE1808">
        <v>0</v>
      </c>
    </row>
    <row r="1809" spans="1:31" x14ac:dyDescent="0.3">
      <c r="A1809" t="s">
        <v>315</v>
      </c>
      <c r="B1809" t="s">
        <v>19659</v>
      </c>
      <c r="C1809" t="s">
        <v>274</v>
      </c>
      <c r="D1809" t="s">
        <v>19660</v>
      </c>
      <c r="E1809" t="s">
        <v>19661</v>
      </c>
      <c r="F1809" t="s">
        <v>19662</v>
      </c>
      <c r="G1809" t="s">
        <v>451</v>
      </c>
      <c r="I1809" t="s">
        <v>313</v>
      </c>
      <c r="J1809" t="s">
        <v>266</v>
      </c>
      <c r="K1809" t="s">
        <v>7907</v>
      </c>
      <c r="L1809" t="s">
        <v>19663</v>
      </c>
      <c r="M1809" t="s">
        <v>316</v>
      </c>
      <c r="N1809" t="s">
        <v>315</v>
      </c>
      <c r="O1809">
        <v>2</v>
      </c>
      <c r="P1809" t="s">
        <v>272</v>
      </c>
      <c r="Q1809">
        <v>2</v>
      </c>
      <c r="S1809">
        <v>1</v>
      </c>
      <c r="T1809" s="108">
        <v>2</v>
      </c>
      <c r="U1809">
        <v>1</v>
      </c>
      <c r="V1809" t="s">
        <v>270</v>
      </c>
      <c r="W1809" t="s">
        <v>167</v>
      </c>
      <c r="X1809">
        <v>1</v>
      </c>
      <c r="Y1809">
        <v>1</v>
      </c>
      <c r="Z1809">
        <v>0</v>
      </c>
      <c r="AA1809">
        <v>0</v>
      </c>
      <c r="AB1809">
        <v>0</v>
      </c>
      <c r="AC1809">
        <v>0</v>
      </c>
      <c r="AD1809">
        <v>0</v>
      </c>
      <c r="AE1809">
        <v>0</v>
      </c>
    </row>
    <row r="1810" spans="1:31" x14ac:dyDescent="0.3">
      <c r="A1810" t="s">
        <v>315</v>
      </c>
      <c r="B1810" t="s">
        <v>19659</v>
      </c>
      <c r="C1810" t="s">
        <v>274</v>
      </c>
      <c r="D1810" t="s">
        <v>19660</v>
      </c>
      <c r="E1810" t="s">
        <v>19661</v>
      </c>
      <c r="F1810" t="s">
        <v>19662</v>
      </c>
      <c r="G1810" t="s">
        <v>451</v>
      </c>
      <c r="I1810" t="s">
        <v>313</v>
      </c>
      <c r="J1810" t="s">
        <v>266</v>
      </c>
      <c r="K1810" t="s">
        <v>7907</v>
      </c>
      <c r="L1810" t="s">
        <v>19663</v>
      </c>
      <c r="M1810" t="s">
        <v>316</v>
      </c>
      <c r="N1810" t="s">
        <v>315</v>
      </c>
      <c r="O1810">
        <v>20</v>
      </c>
      <c r="P1810" t="s">
        <v>425</v>
      </c>
      <c r="Q1810">
        <v>0.32</v>
      </c>
      <c r="S1810">
        <v>1</v>
      </c>
      <c r="T1810" s="108">
        <v>0.32</v>
      </c>
      <c r="U1810">
        <v>1</v>
      </c>
      <c r="V1810" t="s">
        <v>270</v>
      </c>
      <c r="W1810" t="s">
        <v>167</v>
      </c>
      <c r="X1810">
        <v>1</v>
      </c>
      <c r="Y1810">
        <v>0</v>
      </c>
      <c r="Z1810">
        <v>1</v>
      </c>
      <c r="AA1810">
        <v>0</v>
      </c>
      <c r="AB1810">
        <v>0</v>
      </c>
      <c r="AC1810">
        <v>0</v>
      </c>
      <c r="AD1810">
        <v>0</v>
      </c>
      <c r="AE1810">
        <v>0</v>
      </c>
    </row>
    <row r="1811" spans="1:31" x14ac:dyDescent="0.3">
      <c r="A1811" t="s">
        <v>315</v>
      </c>
      <c r="B1811" t="s">
        <v>17811</v>
      </c>
      <c r="C1811" t="s">
        <v>274</v>
      </c>
      <c r="D1811" t="s">
        <v>10431</v>
      </c>
      <c r="E1811" t="s">
        <v>12461</v>
      </c>
      <c r="F1811" t="s">
        <v>7741</v>
      </c>
      <c r="G1811" t="s">
        <v>451</v>
      </c>
      <c r="I1811" t="s">
        <v>313</v>
      </c>
      <c r="J1811" t="s">
        <v>266</v>
      </c>
      <c r="K1811" t="s">
        <v>2320</v>
      </c>
      <c r="L1811" t="s">
        <v>5137</v>
      </c>
      <c r="M1811" t="s">
        <v>314</v>
      </c>
      <c r="N1811" t="s">
        <v>315</v>
      </c>
      <c r="O1811">
        <v>1</v>
      </c>
      <c r="P1811" t="s">
        <v>266</v>
      </c>
      <c r="Q1811">
        <v>0.32</v>
      </c>
      <c r="S1811">
        <v>1</v>
      </c>
      <c r="T1811" s="108">
        <v>0.32</v>
      </c>
      <c r="U1811">
        <v>1</v>
      </c>
      <c r="V1811" t="s">
        <v>270</v>
      </c>
      <c r="W1811" t="s">
        <v>167</v>
      </c>
      <c r="X1811">
        <v>1</v>
      </c>
      <c r="Y1811">
        <v>0</v>
      </c>
      <c r="Z1811">
        <v>0</v>
      </c>
      <c r="AA1811">
        <v>0</v>
      </c>
      <c r="AB1811">
        <v>1</v>
      </c>
      <c r="AC1811">
        <v>0</v>
      </c>
      <c r="AD1811">
        <v>0</v>
      </c>
      <c r="AE1811">
        <v>0</v>
      </c>
    </row>
    <row r="1812" spans="1:31" x14ac:dyDescent="0.3">
      <c r="A1812" t="s">
        <v>315</v>
      </c>
      <c r="B1812" t="s">
        <v>17811</v>
      </c>
      <c r="C1812" t="s">
        <v>274</v>
      </c>
      <c r="D1812" t="s">
        <v>10431</v>
      </c>
      <c r="E1812" t="s">
        <v>12461</v>
      </c>
      <c r="F1812" t="s">
        <v>7741</v>
      </c>
      <c r="G1812" t="s">
        <v>451</v>
      </c>
      <c r="I1812" t="s">
        <v>313</v>
      </c>
      <c r="J1812" t="s">
        <v>266</v>
      </c>
      <c r="K1812" t="s">
        <v>2320</v>
      </c>
      <c r="L1812" t="s">
        <v>5137</v>
      </c>
      <c r="M1812" t="s">
        <v>316</v>
      </c>
      <c r="N1812" t="s">
        <v>315</v>
      </c>
      <c r="O1812">
        <v>2</v>
      </c>
      <c r="P1812" t="s">
        <v>288</v>
      </c>
      <c r="Q1812">
        <v>0.32</v>
      </c>
      <c r="S1812">
        <v>1</v>
      </c>
      <c r="T1812" s="108">
        <v>0.32</v>
      </c>
      <c r="U1812">
        <v>1</v>
      </c>
      <c r="V1812" t="s">
        <v>270</v>
      </c>
      <c r="W1812" t="s">
        <v>167</v>
      </c>
      <c r="X1812">
        <v>1</v>
      </c>
      <c r="Y1812">
        <v>0</v>
      </c>
      <c r="Z1812">
        <v>0</v>
      </c>
      <c r="AA1812">
        <v>0</v>
      </c>
      <c r="AB1812">
        <v>1</v>
      </c>
      <c r="AC1812">
        <v>0</v>
      </c>
      <c r="AD1812">
        <v>0</v>
      </c>
      <c r="AE1812">
        <v>0</v>
      </c>
    </row>
    <row r="1813" spans="1:31" x14ac:dyDescent="0.3">
      <c r="A1813" t="s">
        <v>315</v>
      </c>
      <c r="B1813" t="s">
        <v>7450</v>
      </c>
      <c r="C1813" t="s">
        <v>274</v>
      </c>
      <c r="D1813" t="s">
        <v>7451</v>
      </c>
      <c r="E1813" t="s">
        <v>12395</v>
      </c>
      <c r="F1813" t="s">
        <v>7452</v>
      </c>
      <c r="G1813" t="s">
        <v>451</v>
      </c>
      <c r="I1813" t="s">
        <v>313</v>
      </c>
      <c r="J1813" t="s">
        <v>266</v>
      </c>
      <c r="K1813" t="s">
        <v>2942</v>
      </c>
      <c r="L1813" t="s">
        <v>17712</v>
      </c>
      <c r="M1813" t="s">
        <v>316</v>
      </c>
      <c r="N1813" t="s">
        <v>315</v>
      </c>
      <c r="O1813">
        <v>2</v>
      </c>
      <c r="P1813" t="s">
        <v>288</v>
      </c>
      <c r="Q1813">
        <v>0.32</v>
      </c>
      <c r="S1813">
        <v>1</v>
      </c>
      <c r="T1813" s="108">
        <v>0.32</v>
      </c>
      <c r="U1813">
        <v>1</v>
      </c>
      <c r="V1813" t="s">
        <v>270</v>
      </c>
      <c r="W1813" t="s">
        <v>167</v>
      </c>
      <c r="X1813">
        <v>1</v>
      </c>
      <c r="Y1813">
        <v>1</v>
      </c>
      <c r="Z1813">
        <v>0</v>
      </c>
      <c r="AA1813">
        <v>0</v>
      </c>
      <c r="AB1813">
        <v>0</v>
      </c>
      <c r="AC1813">
        <v>0</v>
      </c>
      <c r="AD1813">
        <v>0</v>
      </c>
      <c r="AE1813">
        <v>0</v>
      </c>
    </row>
    <row r="1814" spans="1:31" x14ac:dyDescent="0.3">
      <c r="A1814" t="s">
        <v>315</v>
      </c>
      <c r="B1814" t="s">
        <v>7450</v>
      </c>
      <c r="C1814" t="s">
        <v>274</v>
      </c>
      <c r="D1814" t="s">
        <v>7451</v>
      </c>
      <c r="E1814" t="s">
        <v>12395</v>
      </c>
      <c r="F1814" t="s">
        <v>7452</v>
      </c>
      <c r="G1814" t="s">
        <v>451</v>
      </c>
      <c r="I1814" t="s">
        <v>313</v>
      </c>
      <c r="J1814" t="s">
        <v>266</v>
      </c>
      <c r="K1814" t="s">
        <v>2942</v>
      </c>
      <c r="L1814" t="s">
        <v>17712</v>
      </c>
      <c r="M1814" t="s">
        <v>316</v>
      </c>
      <c r="N1814" t="s">
        <v>315</v>
      </c>
      <c r="O1814">
        <v>2</v>
      </c>
      <c r="P1814" t="s">
        <v>272</v>
      </c>
      <c r="Q1814">
        <v>4</v>
      </c>
      <c r="S1814">
        <v>3</v>
      </c>
      <c r="T1814" s="108">
        <v>12</v>
      </c>
      <c r="U1814">
        <v>1</v>
      </c>
      <c r="V1814" t="s">
        <v>270</v>
      </c>
      <c r="W1814" t="s">
        <v>167</v>
      </c>
      <c r="X1814">
        <v>1</v>
      </c>
      <c r="Y1814">
        <v>1</v>
      </c>
      <c r="Z1814">
        <v>0</v>
      </c>
      <c r="AA1814">
        <v>1</v>
      </c>
      <c r="AB1814">
        <v>0</v>
      </c>
      <c r="AC1814">
        <v>1</v>
      </c>
      <c r="AD1814">
        <v>0</v>
      </c>
      <c r="AE1814">
        <v>0</v>
      </c>
    </row>
    <row r="1815" spans="1:31" x14ac:dyDescent="0.3">
      <c r="A1815" t="s">
        <v>315</v>
      </c>
      <c r="B1815" t="s">
        <v>7450</v>
      </c>
      <c r="C1815" t="s">
        <v>274</v>
      </c>
      <c r="D1815" t="s">
        <v>7451</v>
      </c>
      <c r="E1815" t="s">
        <v>12395</v>
      </c>
      <c r="F1815" t="s">
        <v>7452</v>
      </c>
      <c r="G1815" t="s">
        <v>451</v>
      </c>
      <c r="I1815" t="s">
        <v>313</v>
      </c>
      <c r="J1815" t="s">
        <v>266</v>
      </c>
      <c r="K1815" t="s">
        <v>2942</v>
      </c>
      <c r="L1815" t="s">
        <v>17712</v>
      </c>
      <c r="M1815" t="s">
        <v>316</v>
      </c>
      <c r="N1815" t="s">
        <v>315</v>
      </c>
      <c r="O1815">
        <v>27</v>
      </c>
      <c r="P1815" t="s">
        <v>273</v>
      </c>
      <c r="Q1815">
        <v>0.48</v>
      </c>
      <c r="S1815">
        <v>1</v>
      </c>
      <c r="T1815" s="108">
        <v>0.48</v>
      </c>
      <c r="U1815">
        <v>1</v>
      </c>
      <c r="V1815" t="s">
        <v>270</v>
      </c>
      <c r="W1815" t="s">
        <v>167</v>
      </c>
      <c r="X1815">
        <v>1</v>
      </c>
      <c r="Y1815">
        <v>0</v>
      </c>
      <c r="Z1815">
        <v>0</v>
      </c>
      <c r="AA1815">
        <v>1</v>
      </c>
      <c r="AB1815">
        <v>0</v>
      </c>
      <c r="AC1815">
        <v>0</v>
      </c>
      <c r="AD1815">
        <v>0</v>
      </c>
      <c r="AE1815">
        <v>0</v>
      </c>
    </row>
    <row r="1816" spans="1:31" x14ac:dyDescent="0.3">
      <c r="A1816" t="s">
        <v>315</v>
      </c>
      <c r="B1816" t="s">
        <v>10362</v>
      </c>
      <c r="C1816" t="s">
        <v>274</v>
      </c>
      <c r="D1816" t="s">
        <v>10363</v>
      </c>
      <c r="E1816" t="s">
        <v>12466</v>
      </c>
      <c r="F1816" t="s">
        <v>7765</v>
      </c>
      <c r="G1816" t="s">
        <v>451</v>
      </c>
      <c r="I1816" t="s">
        <v>313</v>
      </c>
      <c r="J1816" t="s">
        <v>266</v>
      </c>
      <c r="K1816" t="s">
        <v>7766</v>
      </c>
      <c r="L1816" t="s">
        <v>11731</v>
      </c>
      <c r="M1816" t="s">
        <v>316</v>
      </c>
      <c r="N1816" t="s">
        <v>315</v>
      </c>
      <c r="O1816">
        <v>2</v>
      </c>
      <c r="P1816" t="s">
        <v>288</v>
      </c>
      <c r="Q1816">
        <v>0.48</v>
      </c>
      <c r="S1816">
        <v>1</v>
      </c>
      <c r="T1816" s="108">
        <v>0.48</v>
      </c>
      <c r="U1816">
        <v>1</v>
      </c>
      <c r="V1816" t="s">
        <v>270</v>
      </c>
      <c r="W1816" t="s">
        <v>167</v>
      </c>
      <c r="X1816">
        <v>1</v>
      </c>
      <c r="Y1816">
        <v>1</v>
      </c>
      <c r="Z1816">
        <v>0</v>
      </c>
      <c r="AA1816">
        <v>0</v>
      </c>
      <c r="AB1816">
        <v>0</v>
      </c>
      <c r="AC1816">
        <v>0</v>
      </c>
      <c r="AD1816">
        <v>0</v>
      </c>
      <c r="AE1816">
        <v>0</v>
      </c>
    </row>
    <row r="1817" spans="1:31" x14ac:dyDescent="0.3">
      <c r="A1817" t="s">
        <v>315</v>
      </c>
      <c r="B1817" t="s">
        <v>10362</v>
      </c>
      <c r="C1817" t="s">
        <v>274</v>
      </c>
      <c r="D1817" t="s">
        <v>10363</v>
      </c>
      <c r="E1817" t="s">
        <v>12466</v>
      </c>
      <c r="F1817" t="s">
        <v>7765</v>
      </c>
      <c r="G1817" t="s">
        <v>451</v>
      </c>
      <c r="I1817" t="s">
        <v>313</v>
      </c>
      <c r="J1817" t="s">
        <v>266</v>
      </c>
      <c r="K1817" t="s">
        <v>7766</v>
      </c>
      <c r="L1817" t="s">
        <v>11731</v>
      </c>
      <c r="M1817" t="s">
        <v>314</v>
      </c>
      <c r="N1817" t="s">
        <v>315</v>
      </c>
      <c r="O1817">
        <v>1</v>
      </c>
      <c r="P1817" t="s">
        <v>282</v>
      </c>
      <c r="Q1817">
        <v>1</v>
      </c>
      <c r="S1817">
        <v>1</v>
      </c>
      <c r="T1817" s="108">
        <v>1</v>
      </c>
      <c r="U1817">
        <v>1</v>
      </c>
      <c r="V1817" t="s">
        <v>270</v>
      </c>
      <c r="W1817" t="s">
        <v>167</v>
      </c>
      <c r="X1817">
        <v>1</v>
      </c>
      <c r="Y1817">
        <v>1</v>
      </c>
      <c r="Z1817">
        <v>0</v>
      </c>
      <c r="AA1817">
        <v>0</v>
      </c>
      <c r="AB1817">
        <v>0</v>
      </c>
      <c r="AC1817">
        <v>0</v>
      </c>
      <c r="AD1817">
        <v>0</v>
      </c>
      <c r="AE1817">
        <v>0</v>
      </c>
    </row>
    <row r="1818" spans="1:31" x14ac:dyDescent="0.3">
      <c r="A1818" t="s">
        <v>315</v>
      </c>
      <c r="B1818" t="s">
        <v>11785</v>
      </c>
      <c r="C1818" t="s">
        <v>274</v>
      </c>
      <c r="D1818" t="s">
        <v>16396</v>
      </c>
      <c r="E1818" t="s">
        <v>12506</v>
      </c>
      <c r="F1818" t="s">
        <v>11017</v>
      </c>
      <c r="G1818" t="s">
        <v>451</v>
      </c>
      <c r="I1818" t="s">
        <v>313</v>
      </c>
      <c r="J1818" t="s">
        <v>266</v>
      </c>
      <c r="K1818" t="s">
        <v>11786</v>
      </c>
      <c r="L1818" t="s">
        <v>419</v>
      </c>
      <c r="M1818" t="s">
        <v>314</v>
      </c>
      <c r="N1818" t="s">
        <v>315</v>
      </c>
      <c r="O1818">
        <v>1</v>
      </c>
      <c r="P1818" t="s">
        <v>266</v>
      </c>
      <c r="Q1818">
        <v>0.48</v>
      </c>
      <c r="S1818">
        <v>1</v>
      </c>
      <c r="T1818" s="108">
        <v>0.48</v>
      </c>
      <c r="U1818">
        <v>1</v>
      </c>
      <c r="V1818" t="s">
        <v>270</v>
      </c>
      <c r="W1818" t="s">
        <v>167</v>
      </c>
      <c r="X1818">
        <v>1</v>
      </c>
      <c r="Y1818">
        <v>1</v>
      </c>
      <c r="Z1818">
        <v>0</v>
      </c>
      <c r="AA1818">
        <v>0</v>
      </c>
      <c r="AB1818">
        <v>0</v>
      </c>
      <c r="AC1818">
        <v>0</v>
      </c>
      <c r="AD1818">
        <v>0</v>
      </c>
      <c r="AE1818">
        <v>0</v>
      </c>
    </row>
    <row r="1819" spans="1:31" x14ac:dyDescent="0.3">
      <c r="A1819" t="s">
        <v>315</v>
      </c>
      <c r="B1819" t="s">
        <v>11785</v>
      </c>
      <c r="C1819" t="s">
        <v>274</v>
      </c>
      <c r="D1819" t="s">
        <v>16396</v>
      </c>
      <c r="E1819" t="s">
        <v>12506</v>
      </c>
      <c r="F1819" t="s">
        <v>11017</v>
      </c>
      <c r="G1819" t="s">
        <v>451</v>
      </c>
      <c r="I1819" t="s">
        <v>313</v>
      </c>
      <c r="J1819" t="s">
        <v>266</v>
      </c>
      <c r="K1819" t="s">
        <v>11786</v>
      </c>
      <c r="L1819" t="s">
        <v>419</v>
      </c>
      <c r="M1819" t="s">
        <v>316</v>
      </c>
      <c r="N1819" t="s">
        <v>315</v>
      </c>
      <c r="O1819">
        <v>2</v>
      </c>
      <c r="P1819" t="s">
        <v>288</v>
      </c>
      <c r="Q1819">
        <v>0.48</v>
      </c>
      <c r="S1819">
        <v>1</v>
      </c>
      <c r="T1819" s="108">
        <v>0.48</v>
      </c>
      <c r="U1819">
        <v>1</v>
      </c>
      <c r="V1819" t="s">
        <v>270</v>
      </c>
      <c r="W1819" t="s">
        <v>167</v>
      </c>
      <c r="X1819">
        <v>1</v>
      </c>
      <c r="Y1819">
        <v>1</v>
      </c>
      <c r="Z1819">
        <v>0</v>
      </c>
      <c r="AA1819">
        <v>0</v>
      </c>
      <c r="AB1819">
        <v>0</v>
      </c>
      <c r="AC1819">
        <v>0</v>
      </c>
      <c r="AD1819">
        <v>0</v>
      </c>
      <c r="AE1819">
        <v>0</v>
      </c>
    </row>
    <row r="1820" spans="1:31" x14ac:dyDescent="0.3">
      <c r="A1820" t="s">
        <v>315</v>
      </c>
      <c r="B1820" t="s">
        <v>11785</v>
      </c>
      <c r="C1820" t="s">
        <v>274</v>
      </c>
      <c r="D1820" t="s">
        <v>16396</v>
      </c>
      <c r="E1820" t="s">
        <v>12506</v>
      </c>
      <c r="F1820" t="s">
        <v>11017</v>
      </c>
      <c r="G1820" t="s">
        <v>451</v>
      </c>
      <c r="I1820" t="s">
        <v>313</v>
      </c>
      <c r="J1820" t="s">
        <v>266</v>
      </c>
      <c r="K1820" t="s">
        <v>11786</v>
      </c>
      <c r="L1820" t="s">
        <v>419</v>
      </c>
      <c r="M1820" t="s">
        <v>314</v>
      </c>
      <c r="N1820" t="s">
        <v>315</v>
      </c>
      <c r="O1820">
        <v>1</v>
      </c>
      <c r="P1820" t="s">
        <v>282</v>
      </c>
      <c r="Q1820">
        <v>2</v>
      </c>
      <c r="S1820">
        <v>1</v>
      </c>
      <c r="T1820" s="108">
        <v>2</v>
      </c>
      <c r="U1820">
        <v>1</v>
      </c>
      <c r="V1820" t="s">
        <v>270</v>
      </c>
      <c r="W1820" t="s">
        <v>167</v>
      </c>
      <c r="X1820">
        <v>1</v>
      </c>
      <c r="Y1820">
        <v>0</v>
      </c>
      <c r="Z1820">
        <v>0</v>
      </c>
      <c r="AA1820">
        <v>0</v>
      </c>
      <c r="AB1820">
        <v>1</v>
      </c>
      <c r="AC1820">
        <v>0</v>
      </c>
      <c r="AD1820">
        <v>0</v>
      </c>
      <c r="AE1820">
        <v>0</v>
      </c>
    </row>
    <row r="1821" spans="1:31" x14ac:dyDescent="0.3">
      <c r="A1821" t="s">
        <v>315</v>
      </c>
      <c r="B1821" t="s">
        <v>11785</v>
      </c>
      <c r="C1821" t="s">
        <v>274</v>
      </c>
      <c r="D1821" t="s">
        <v>16396</v>
      </c>
      <c r="E1821" t="s">
        <v>12506</v>
      </c>
      <c r="F1821" t="s">
        <v>11017</v>
      </c>
      <c r="G1821" t="s">
        <v>451</v>
      </c>
      <c r="I1821" t="s">
        <v>313</v>
      </c>
      <c r="J1821" t="s">
        <v>266</v>
      </c>
      <c r="K1821" t="s">
        <v>11786</v>
      </c>
      <c r="L1821" t="s">
        <v>419</v>
      </c>
      <c r="M1821" t="s">
        <v>316</v>
      </c>
      <c r="N1821" t="s">
        <v>315</v>
      </c>
      <c r="O1821">
        <v>2</v>
      </c>
      <c r="P1821" t="s">
        <v>272</v>
      </c>
      <c r="Q1821">
        <v>2</v>
      </c>
      <c r="S1821">
        <v>1</v>
      </c>
      <c r="T1821" s="108">
        <v>2</v>
      </c>
      <c r="U1821">
        <v>1</v>
      </c>
      <c r="V1821" t="s">
        <v>270</v>
      </c>
      <c r="W1821" t="s">
        <v>167</v>
      </c>
      <c r="X1821">
        <v>1</v>
      </c>
      <c r="Y1821">
        <v>0</v>
      </c>
      <c r="Z1821">
        <v>0</v>
      </c>
      <c r="AA1821">
        <v>0</v>
      </c>
      <c r="AB1821">
        <v>1</v>
      </c>
      <c r="AC1821">
        <v>0</v>
      </c>
      <c r="AD1821">
        <v>0</v>
      </c>
      <c r="AE1821">
        <v>0</v>
      </c>
    </row>
    <row r="1822" spans="1:31" x14ac:dyDescent="0.3">
      <c r="A1822" t="s">
        <v>315</v>
      </c>
      <c r="B1822" t="s">
        <v>11785</v>
      </c>
      <c r="C1822" t="s">
        <v>274</v>
      </c>
      <c r="D1822" t="s">
        <v>16396</v>
      </c>
      <c r="E1822" t="s">
        <v>12506</v>
      </c>
      <c r="F1822" t="s">
        <v>11017</v>
      </c>
      <c r="G1822" t="s">
        <v>451</v>
      </c>
      <c r="I1822" t="s">
        <v>313</v>
      </c>
      <c r="J1822" t="s">
        <v>266</v>
      </c>
      <c r="K1822" t="s">
        <v>11786</v>
      </c>
      <c r="L1822" t="s">
        <v>419</v>
      </c>
      <c r="M1822" t="s">
        <v>316</v>
      </c>
      <c r="N1822" t="s">
        <v>315</v>
      </c>
      <c r="O1822">
        <v>17</v>
      </c>
      <c r="P1822" t="s">
        <v>273</v>
      </c>
      <c r="Q1822">
        <v>0.32</v>
      </c>
      <c r="S1822">
        <v>2</v>
      </c>
      <c r="T1822" s="108">
        <v>0.64</v>
      </c>
      <c r="U1822">
        <v>1</v>
      </c>
      <c r="V1822" t="s">
        <v>270</v>
      </c>
      <c r="W1822" t="s">
        <v>167</v>
      </c>
      <c r="X1822">
        <v>2</v>
      </c>
      <c r="Y1822">
        <v>0</v>
      </c>
      <c r="Z1822">
        <v>0</v>
      </c>
      <c r="AA1822">
        <v>2</v>
      </c>
      <c r="AB1822">
        <v>0</v>
      </c>
      <c r="AC1822">
        <v>0</v>
      </c>
      <c r="AD1822">
        <v>0</v>
      </c>
      <c r="AE1822">
        <v>0</v>
      </c>
    </row>
    <row r="1823" spans="1:31" x14ac:dyDescent="0.3">
      <c r="A1823" t="s">
        <v>315</v>
      </c>
      <c r="B1823" t="s">
        <v>11785</v>
      </c>
      <c r="C1823" t="s">
        <v>274</v>
      </c>
      <c r="D1823" t="s">
        <v>16396</v>
      </c>
      <c r="E1823" t="s">
        <v>12506</v>
      </c>
      <c r="F1823" t="s">
        <v>11017</v>
      </c>
      <c r="G1823" t="s">
        <v>451</v>
      </c>
      <c r="I1823" t="s">
        <v>313</v>
      </c>
      <c r="J1823" t="s">
        <v>266</v>
      </c>
      <c r="K1823" t="s">
        <v>11786</v>
      </c>
      <c r="L1823" t="s">
        <v>419</v>
      </c>
      <c r="M1823" t="s">
        <v>314</v>
      </c>
      <c r="N1823" t="s">
        <v>315</v>
      </c>
      <c r="O1823">
        <v>1</v>
      </c>
      <c r="P1823" t="s">
        <v>282</v>
      </c>
      <c r="Q1823">
        <v>3</v>
      </c>
      <c r="S1823">
        <v>1</v>
      </c>
      <c r="T1823" s="108">
        <v>3</v>
      </c>
      <c r="U1823">
        <v>1</v>
      </c>
      <c r="V1823" t="s">
        <v>270</v>
      </c>
      <c r="W1823" t="s">
        <v>167</v>
      </c>
      <c r="X1823">
        <v>1</v>
      </c>
      <c r="Y1823">
        <v>0</v>
      </c>
      <c r="Z1823">
        <v>0</v>
      </c>
      <c r="AA1823">
        <v>0</v>
      </c>
      <c r="AB1823">
        <v>1</v>
      </c>
      <c r="AC1823">
        <v>0</v>
      </c>
      <c r="AD1823">
        <v>0</v>
      </c>
      <c r="AE1823">
        <v>0</v>
      </c>
    </row>
    <row r="1824" spans="1:31" x14ac:dyDescent="0.3">
      <c r="A1824" t="s">
        <v>315</v>
      </c>
      <c r="B1824" t="s">
        <v>4419</v>
      </c>
      <c r="C1824" t="s">
        <v>302</v>
      </c>
      <c r="D1824" t="s">
        <v>4420</v>
      </c>
      <c r="E1824" t="s">
        <v>12408</v>
      </c>
      <c r="F1824" t="s">
        <v>7510</v>
      </c>
      <c r="G1824" t="s">
        <v>451</v>
      </c>
      <c r="I1824" t="s">
        <v>313</v>
      </c>
      <c r="J1824" t="s">
        <v>266</v>
      </c>
      <c r="K1824" t="s">
        <v>7511</v>
      </c>
      <c r="L1824" t="s">
        <v>17423</v>
      </c>
      <c r="M1824" t="s">
        <v>314</v>
      </c>
      <c r="N1824" t="s">
        <v>315</v>
      </c>
      <c r="O1824">
        <v>1</v>
      </c>
      <c r="P1824" t="s">
        <v>282</v>
      </c>
      <c r="Q1824">
        <v>2</v>
      </c>
      <c r="S1824">
        <v>1</v>
      </c>
      <c r="T1824" s="108">
        <v>2</v>
      </c>
      <c r="U1824">
        <v>1</v>
      </c>
      <c r="V1824" t="s">
        <v>270</v>
      </c>
      <c r="W1824" t="s">
        <v>167</v>
      </c>
      <c r="X1824">
        <v>1</v>
      </c>
      <c r="Y1824">
        <v>1</v>
      </c>
      <c r="Z1824">
        <v>0</v>
      </c>
      <c r="AA1824">
        <v>0</v>
      </c>
      <c r="AB1824">
        <v>0</v>
      </c>
      <c r="AC1824">
        <v>0</v>
      </c>
      <c r="AD1824">
        <v>0</v>
      </c>
      <c r="AE1824">
        <v>0</v>
      </c>
    </row>
    <row r="1825" spans="1:31" x14ac:dyDescent="0.3">
      <c r="A1825" t="s">
        <v>315</v>
      </c>
      <c r="B1825" t="s">
        <v>4419</v>
      </c>
      <c r="C1825" t="s">
        <v>302</v>
      </c>
      <c r="D1825" t="s">
        <v>4420</v>
      </c>
      <c r="E1825" t="s">
        <v>12408</v>
      </c>
      <c r="F1825" t="s">
        <v>7510</v>
      </c>
      <c r="G1825" t="s">
        <v>451</v>
      </c>
      <c r="I1825" t="s">
        <v>313</v>
      </c>
      <c r="J1825" t="s">
        <v>266</v>
      </c>
      <c r="K1825" t="s">
        <v>7511</v>
      </c>
      <c r="L1825" t="s">
        <v>17423</v>
      </c>
      <c r="M1825" t="s">
        <v>316</v>
      </c>
      <c r="N1825" t="s">
        <v>315</v>
      </c>
      <c r="O1825">
        <v>2</v>
      </c>
      <c r="P1825" t="s">
        <v>272</v>
      </c>
      <c r="Q1825">
        <v>2</v>
      </c>
      <c r="S1825">
        <v>2</v>
      </c>
      <c r="T1825" s="108">
        <v>4</v>
      </c>
      <c r="U1825">
        <v>1</v>
      </c>
      <c r="V1825" t="s">
        <v>270</v>
      </c>
      <c r="W1825" t="s">
        <v>167</v>
      </c>
      <c r="X1825">
        <v>1</v>
      </c>
      <c r="Y1825">
        <v>0</v>
      </c>
      <c r="Z1825">
        <v>1</v>
      </c>
      <c r="AA1825">
        <v>0</v>
      </c>
      <c r="AB1825">
        <v>0</v>
      </c>
      <c r="AC1825">
        <v>1</v>
      </c>
      <c r="AD1825">
        <v>0</v>
      </c>
      <c r="AE1825">
        <v>0</v>
      </c>
    </row>
    <row r="1826" spans="1:31" x14ac:dyDescent="0.3">
      <c r="A1826" t="s">
        <v>315</v>
      </c>
      <c r="B1826" t="s">
        <v>4419</v>
      </c>
      <c r="C1826" t="s">
        <v>302</v>
      </c>
      <c r="D1826" t="s">
        <v>4420</v>
      </c>
      <c r="E1826" t="s">
        <v>12408</v>
      </c>
      <c r="F1826" t="s">
        <v>7510</v>
      </c>
      <c r="G1826" t="s">
        <v>451</v>
      </c>
      <c r="I1826" t="s">
        <v>313</v>
      </c>
      <c r="J1826" t="s">
        <v>266</v>
      </c>
      <c r="K1826" t="s">
        <v>7511</v>
      </c>
      <c r="L1826" t="s">
        <v>17423</v>
      </c>
      <c r="M1826" t="s">
        <v>316</v>
      </c>
      <c r="N1826" t="s">
        <v>315</v>
      </c>
      <c r="O1826">
        <v>17</v>
      </c>
      <c r="P1826" t="s">
        <v>273</v>
      </c>
      <c r="Q1826">
        <v>0.32</v>
      </c>
      <c r="S1826">
        <v>1</v>
      </c>
      <c r="T1826" s="108">
        <v>0.32</v>
      </c>
      <c r="U1826">
        <v>1</v>
      </c>
      <c r="V1826" t="s">
        <v>270</v>
      </c>
      <c r="W1826" t="s">
        <v>167</v>
      </c>
      <c r="X1826">
        <v>1</v>
      </c>
      <c r="Y1826">
        <v>0</v>
      </c>
      <c r="Z1826">
        <v>0</v>
      </c>
      <c r="AA1826">
        <v>0</v>
      </c>
      <c r="AB1826">
        <v>1</v>
      </c>
      <c r="AC1826">
        <v>0</v>
      </c>
      <c r="AD1826">
        <v>0</v>
      </c>
      <c r="AE1826">
        <v>0</v>
      </c>
    </row>
    <row r="1827" spans="1:31" x14ac:dyDescent="0.3">
      <c r="A1827" t="s">
        <v>16733</v>
      </c>
      <c r="B1827" t="s">
        <v>11015</v>
      </c>
      <c r="C1827" t="s">
        <v>274</v>
      </c>
      <c r="D1827" t="s">
        <v>11016</v>
      </c>
      <c r="E1827" t="s">
        <v>17159</v>
      </c>
      <c r="F1827" t="s">
        <v>11017</v>
      </c>
      <c r="G1827" t="s">
        <v>451</v>
      </c>
      <c r="I1827" t="s">
        <v>313</v>
      </c>
      <c r="J1827" t="s">
        <v>266</v>
      </c>
      <c r="K1827" t="s">
        <v>635</v>
      </c>
      <c r="L1827" t="s">
        <v>16118</v>
      </c>
      <c r="M1827" t="s">
        <v>3521</v>
      </c>
      <c r="N1827" t="s">
        <v>16733</v>
      </c>
      <c r="O1827">
        <v>20</v>
      </c>
      <c r="P1827" t="s">
        <v>3206</v>
      </c>
      <c r="Q1827">
        <v>40</v>
      </c>
      <c r="S1827">
        <v>0</v>
      </c>
      <c r="T1827" s="108">
        <v>0</v>
      </c>
      <c r="U1827">
        <v>0</v>
      </c>
      <c r="W1827" t="s">
        <v>171</v>
      </c>
      <c r="X1827">
        <v>2</v>
      </c>
      <c r="Y1827">
        <v>0</v>
      </c>
      <c r="Z1827">
        <v>0</v>
      </c>
      <c r="AA1827">
        <v>0</v>
      </c>
      <c r="AB1827">
        <v>0</v>
      </c>
      <c r="AC1827">
        <v>0</v>
      </c>
      <c r="AD1827">
        <v>0</v>
      </c>
      <c r="AE1827">
        <v>0</v>
      </c>
    </row>
    <row r="1828" spans="1:31" x14ac:dyDescent="0.3">
      <c r="A1828" t="s">
        <v>315</v>
      </c>
      <c r="B1828" t="s">
        <v>9258</v>
      </c>
      <c r="C1828" t="s">
        <v>274</v>
      </c>
      <c r="D1828" t="s">
        <v>9259</v>
      </c>
      <c r="E1828" t="s">
        <v>12458</v>
      </c>
      <c r="F1828" t="s">
        <v>7734</v>
      </c>
      <c r="G1828" t="s">
        <v>451</v>
      </c>
      <c r="I1828" t="s">
        <v>313</v>
      </c>
      <c r="J1828" t="s">
        <v>266</v>
      </c>
      <c r="K1828" t="s">
        <v>7735</v>
      </c>
      <c r="L1828" t="s">
        <v>4401</v>
      </c>
      <c r="M1828" t="s">
        <v>316</v>
      </c>
      <c r="N1828" t="s">
        <v>315</v>
      </c>
      <c r="O1828">
        <v>2</v>
      </c>
      <c r="P1828" t="s">
        <v>272</v>
      </c>
      <c r="Q1828">
        <v>2</v>
      </c>
      <c r="S1828">
        <v>1</v>
      </c>
      <c r="T1828" s="108">
        <v>2</v>
      </c>
      <c r="U1828">
        <v>1</v>
      </c>
      <c r="V1828" t="s">
        <v>270</v>
      </c>
      <c r="W1828" t="s">
        <v>167</v>
      </c>
      <c r="X1828">
        <v>1</v>
      </c>
      <c r="Y1828">
        <v>0</v>
      </c>
      <c r="Z1828">
        <v>1</v>
      </c>
      <c r="AA1828">
        <v>0</v>
      </c>
      <c r="AB1828">
        <v>0</v>
      </c>
      <c r="AC1828">
        <v>0</v>
      </c>
      <c r="AD1828">
        <v>0</v>
      </c>
      <c r="AE1828">
        <v>0</v>
      </c>
    </row>
    <row r="1829" spans="1:31" x14ac:dyDescent="0.3">
      <c r="A1829" t="s">
        <v>315</v>
      </c>
      <c r="B1829" t="s">
        <v>9258</v>
      </c>
      <c r="C1829" t="s">
        <v>274</v>
      </c>
      <c r="D1829" t="s">
        <v>9259</v>
      </c>
      <c r="E1829" t="s">
        <v>12458</v>
      </c>
      <c r="F1829" t="s">
        <v>7734</v>
      </c>
      <c r="G1829" t="s">
        <v>451</v>
      </c>
      <c r="I1829" t="s">
        <v>313</v>
      </c>
      <c r="J1829" t="s">
        <v>266</v>
      </c>
      <c r="K1829" t="s">
        <v>7735</v>
      </c>
      <c r="L1829" t="s">
        <v>4401</v>
      </c>
      <c r="M1829" t="s">
        <v>314</v>
      </c>
      <c r="N1829" t="s">
        <v>315</v>
      </c>
      <c r="O1829">
        <v>1</v>
      </c>
      <c r="P1829" t="s">
        <v>282</v>
      </c>
      <c r="Q1829">
        <v>1</v>
      </c>
      <c r="S1829">
        <v>2</v>
      </c>
      <c r="T1829" s="108">
        <v>2</v>
      </c>
      <c r="U1829">
        <v>1</v>
      </c>
      <c r="V1829" t="s">
        <v>270</v>
      </c>
      <c r="W1829" t="s">
        <v>167</v>
      </c>
      <c r="X1829">
        <v>1</v>
      </c>
      <c r="Y1829">
        <v>0</v>
      </c>
      <c r="Z1829">
        <v>1</v>
      </c>
      <c r="AA1829">
        <v>0</v>
      </c>
      <c r="AB1829">
        <v>0</v>
      </c>
      <c r="AC1829">
        <v>1</v>
      </c>
      <c r="AD1829">
        <v>0</v>
      </c>
      <c r="AE1829">
        <v>0</v>
      </c>
    </row>
    <row r="1830" spans="1:31" x14ac:dyDescent="0.3">
      <c r="A1830" t="s">
        <v>315</v>
      </c>
      <c r="B1830" t="s">
        <v>7456</v>
      </c>
      <c r="C1830" t="s">
        <v>274</v>
      </c>
      <c r="D1830" t="s">
        <v>7460</v>
      </c>
      <c r="E1830" t="s">
        <v>12397</v>
      </c>
      <c r="F1830" t="s">
        <v>7458</v>
      </c>
      <c r="G1830" t="s">
        <v>451</v>
      </c>
      <c r="I1830" t="s">
        <v>313</v>
      </c>
      <c r="J1830" t="s">
        <v>266</v>
      </c>
      <c r="K1830" t="s">
        <v>7459</v>
      </c>
      <c r="L1830" t="s">
        <v>17462</v>
      </c>
      <c r="M1830" t="s">
        <v>316</v>
      </c>
      <c r="N1830" t="s">
        <v>315</v>
      </c>
      <c r="O1830">
        <v>20</v>
      </c>
      <c r="P1830" t="s">
        <v>425</v>
      </c>
      <c r="Q1830">
        <v>0.32</v>
      </c>
      <c r="S1830">
        <v>1</v>
      </c>
      <c r="T1830" s="108">
        <v>0.32</v>
      </c>
      <c r="U1830">
        <v>1</v>
      </c>
      <c r="V1830" t="s">
        <v>270</v>
      </c>
      <c r="W1830" t="s">
        <v>167</v>
      </c>
      <c r="X1830">
        <v>1</v>
      </c>
      <c r="Y1830">
        <v>0</v>
      </c>
      <c r="Z1830">
        <v>1</v>
      </c>
      <c r="AA1830">
        <v>0</v>
      </c>
      <c r="AB1830">
        <v>0</v>
      </c>
      <c r="AC1830">
        <v>0</v>
      </c>
      <c r="AD1830">
        <v>0</v>
      </c>
      <c r="AE1830">
        <v>0</v>
      </c>
    </row>
    <row r="1831" spans="1:31" x14ac:dyDescent="0.3">
      <c r="A1831" t="s">
        <v>315</v>
      </c>
      <c r="B1831" t="s">
        <v>7558</v>
      </c>
      <c r="C1831" t="s">
        <v>274</v>
      </c>
      <c r="D1831" t="s">
        <v>7561</v>
      </c>
      <c r="E1831" t="s">
        <v>12421</v>
      </c>
      <c r="F1831" t="s">
        <v>7557</v>
      </c>
      <c r="G1831" t="s">
        <v>451</v>
      </c>
      <c r="I1831" t="s">
        <v>313</v>
      </c>
      <c r="J1831" t="s">
        <v>266</v>
      </c>
      <c r="K1831" t="s">
        <v>7560</v>
      </c>
      <c r="L1831" t="s">
        <v>17461</v>
      </c>
      <c r="M1831" t="s">
        <v>316</v>
      </c>
      <c r="N1831" t="s">
        <v>315</v>
      </c>
      <c r="O1831">
        <v>2</v>
      </c>
      <c r="P1831" t="s">
        <v>288</v>
      </c>
      <c r="Q1831">
        <v>0.48</v>
      </c>
      <c r="S1831">
        <v>4</v>
      </c>
      <c r="T1831" s="108">
        <v>1.92</v>
      </c>
      <c r="U1831">
        <v>1</v>
      </c>
      <c r="V1831" t="s">
        <v>270</v>
      </c>
      <c r="W1831" t="s">
        <v>167</v>
      </c>
      <c r="X1831">
        <v>4</v>
      </c>
      <c r="Y1831">
        <v>0</v>
      </c>
      <c r="Z1831">
        <v>0</v>
      </c>
      <c r="AA1831">
        <v>0</v>
      </c>
      <c r="AB1831">
        <v>4</v>
      </c>
      <c r="AC1831">
        <v>0</v>
      </c>
      <c r="AD1831">
        <v>0</v>
      </c>
      <c r="AE1831">
        <v>0</v>
      </c>
    </row>
    <row r="1832" spans="1:31" x14ac:dyDescent="0.3">
      <c r="A1832" t="s">
        <v>315</v>
      </c>
      <c r="B1832" t="s">
        <v>7558</v>
      </c>
      <c r="C1832" t="s">
        <v>274</v>
      </c>
      <c r="D1832" t="s">
        <v>7561</v>
      </c>
      <c r="E1832" t="s">
        <v>12421</v>
      </c>
      <c r="F1832" t="s">
        <v>7557</v>
      </c>
      <c r="G1832" t="s">
        <v>451</v>
      </c>
      <c r="I1832" t="s">
        <v>313</v>
      </c>
      <c r="J1832" t="s">
        <v>266</v>
      </c>
      <c r="K1832" t="s">
        <v>7560</v>
      </c>
      <c r="L1832" t="s">
        <v>17461</v>
      </c>
      <c r="M1832" t="s">
        <v>316</v>
      </c>
      <c r="N1832" t="s">
        <v>315</v>
      </c>
      <c r="O1832">
        <v>17</v>
      </c>
      <c r="P1832" t="s">
        <v>273</v>
      </c>
      <c r="Q1832">
        <v>0.48</v>
      </c>
      <c r="S1832">
        <v>1</v>
      </c>
      <c r="T1832" s="108">
        <v>0.48</v>
      </c>
      <c r="U1832">
        <v>1</v>
      </c>
      <c r="V1832" t="s">
        <v>270</v>
      </c>
      <c r="W1832" t="s">
        <v>167</v>
      </c>
      <c r="X1832">
        <v>1</v>
      </c>
      <c r="Y1832">
        <v>0</v>
      </c>
      <c r="Z1832">
        <v>0</v>
      </c>
      <c r="AA1832">
        <v>1</v>
      </c>
      <c r="AB1832">
        <v>0</v>
      </c>
      <c r="AC1832">
        <v>0</v>
      </c>
      <c r="AD1832">
        <v>0</v>
      </c>
      <c r="AE1832">
        <v>0</v>
      </c>
    </row>
    <row r="1833" spans="1:31" x14ac:dyDescent="0.3">
      <c r="A1833" t="s">
        <v>315</v>
      </c>
      <c r="B1833" t="s">
        <v>7558</v>
      </c>
      <c r="C1833" t="s">
        <v>274</v>
      </c>
      <c r="D1833" t="s">
        <v>7561</v>
      </c>
      <c r="E1833" t="s">
        <v>12421</v>
      </c>
      <c r="F1833" t="s">
        <v>7557</v>
      </c>
      <c r="G1833" t="s">
        <v>451</v>
      </c>
      <c r="I1833" t="s">
        <v>313</v>
      </c>
      <c r="J1833" t="s">
        <v>266</v>
      </c>
      <c r="K1833" t="s">
        <v>7560</v>
      </c>
      <c r="L1833" t="s">
        <v>17461</v>
      </c>
      <c r="M1833" t="s">
        <v>316</v>
      </c>
      <c r="N1833" t="s">
        <v>315</v>
      </c>
      <c r="O1833">
        <v>20</v>
      </c>
      <c r="P1833" t="s">
        <v>17796</v>
      </c>
      <c r="Q1833">
        <v>2</v>
      </c>
      <c r="S1833">
        <v>3</v>
      </c>
      <c r="T1833" s="108">
        <v>6</v>
      </c>
      <c r="U1833">
        <v>1</v>
      </c>
      <c r="V1833" t="s">
        <v>270</v>
      </c>
      <c r="W1833" t="s">
        <v>167</v>
      </c>
      <c r="X1833">
        <v>1</v>
      </c>
      <c r="Y1833">
        <v>1</v>
      </c>
      <c r="Z1833">
        <v>0</v>
      </c>
      <c r="AA1833">
        <v>1</v>
      </c>
      <c r="AB1833">
        <v>0</v>
      </c>
      <c r="AC1833">
        <v>1</v>
      </c>
      <c r="AD1833">
        <v>0</v>
      </c>
      <c r="AE1833">
        <v>0</v>
      </c>
    </row>
    <row r="1834" spans="1:31" x14ac:dyDescent="0.3">
      <c r="A1834" t="s">
        <v>315</v>
      </c>
      <c r="B1834" t="s">
        <v>7558</v>
      </c>
      <c r="C1834" t="s">
        <v>274</v>
      </c>
      <c r="D1834" t="s">
        <v>7561</v>
      </c>
      <c r="E1834" t="s">
        <v>12421</v>
      </c>
      <c r="F1834" t="s">
        <v>7557</v>
      </c>
      <c r="G1834" t="s">
        <v>451</v>
      </c>
      <c r="I1834" t="s">
        <v>313</v>
      </c>
      <c r="J1834" t="s">
        <v>266</v>
      </c>
      <c r="K1834" t="s">
        <v>7560</v>
      </c>
      <c r="L1834" t="s">
        <v>17461</v>
      </c>
      <c r="M1834" t="s">
        <v>316</v>
      </c>
      <c r="N1834" t="s">
        <v>315</v>
      </c>
      <c r="O1834">
        <v>2</v>
      </c>
      <c r="P1834" t="s">
        <v>272</v>
      </c>
      <c r="Q1834">
        <v>3</v>
      </c>
      <c r="S1834">
        <v>4</v>
      </c>
      <c r="T1834" s="108">
        <v>12</v>
      </c>
      <c r="U1834">
        <v>1</v>
      </c>
      <c r="V1834" t="s">
        <v>270</v>
      </c>
      <c r="W1834" t="s">
        <v>167</v>
      </c>
      <c r="X1834">
        <v>1</v>
      </c>
      <c r="Y1834">
        <v>1</v>
      </c>
      <c r="Z1834">
        <v>0</v>
      </c>
      <c r="AA1834">
        <v>1</v>
      </c>
      <c r="AB1834">
        <v>1</v>
      </c>
      <c r="AC1834">
        <v>1</v>
      </c>
      <c r="AD1834">
        <v>0</v>
      </c>
      <c r="AE1834">
        <v>0</v>
      </c>
    </row>
    <row r="1835" spans="1:31" x14ac:dyDescent="0.3">
      <c r="A1835" t="s">
        <v>315</v>
      </c>
      <c r="B1835" t="s">
        <v>7949</v>
      </c>
      <c r="C1835" t="s">
        <v>274</v>
      </c>
      <c r="D1835" t="s">
        <v>7950</v>
      </c>
      <c r="E1835" t="s">
        <v>12515</v>
      </c>
      <c r="F1835" t="s">
        <v>7951</v>
      </c>
      <c r="G1835" t="s">
        <v>451</v>
      </c>
      <c r="I1835" t="s">
        <v>313</v>
      </c>
      <c r="J1835" t="s">
        <v>266</v>
      </c>
      <c r="K1835" t="s">
        <v>7952</v>
      </c>
      <c r="L1835" t="s">
        <v>7953</v>
      </c>
      <c r="M1835" t="s">
        <v>314</v>
      </c>
      <c r="N1835" t="s">
        <v>315</v>
      </c>
      <c r="O1835">
        <v>1</v>
      </c>
      <c r="P1835" t="s">
        <v>282</v>
      </c>
      <c r="Q1835">
        <v>2</v>
      </c>
      <c r="S1835">
        <v>1</v>
      </c>
      <c r="T1835" s="108">
        <v>2</v>
      </c>
      <c r="U1835">
        <v>1</v>
      </c>
      <c r="V1835" t="s">
        <v>270</v>
      </c>
      <c r="W1835" t="s">
        <v>167</v>
      </c>
      <c r="X1835">
        <v>1</v>
      </c>
      <c r="Y1835">
        <v>1</v>
      </c>
      <c r="Z1835">
        <v>0</v>
      </c>
      <c r="AA1835">
        <v>0</v>
      </c>
      <c r="AB1835">
        <v>0</v>
      </c>
      <c r="AC1835">
        <v>0</v>
      </c>
      <c r="AD1835">
        <v>0</v>
      </c>
      <c r="AE1835">
        <v>0</v>
      </c>
    </row>
    <row r="1836" spans="1:31" x14ac:dyDescent="0.3">
      <c r="A1836" t="s">
        <v>315</v>
      </c>
      <c r="B1836" t="s">
        <v>7949</v>
      </c>
      <c r="C1836" t="s">
        <v>274</v>
      </c>
      <c r="D1836" t="s">
        <v>7950</v>
      </c>
      <c r="E1836" t="s">
        <v>12515</v>
      </c>
      <c r="F1836" t="s">
        <v>7951</v>
      </c>
      <c r="G1836" t="s">
        <v>451</v>
      </c>
      <c r="I1836" t="s">
        <v>313</v>
      </c>
      <c r="J1836" t="s">
        <v>266</v>
      </c>
      <c r="K1836" t="s">
        <v>7952</v>
      </c>
      <c r="L1836" t="s">
        <v>7953</v>
      </c>
      <c r="M1836" t="s">
        <v>316</v>
      </c>
      <c r="N1836" t="s">
        <v>315</v>
      </c>
      <c r="O1836">
        <v>2</v>
      </c>
      <c r="P1836" t="s">
        <v>272</v>
      </c>
      <c r="Q1836">
        <v>1</v>
      </c>
      <c r="S1836">
        <v>1</v>
      </c>
      <c r="T1836" s="108">
        <v>1</v>
      </c>
      <c r="U1836">
        <v>1</v>
      </c>
      <c r="V1836" t="s">
        <v>270</v>
      </c>
      <c r="W1836" t="s">
        <v>167</v>
      </c>
      <c r="X1836">
        <v>1</v>
      </c>
      <c r="Y1836">
        <v>0</v>
      </c>
      <c r="Z1836">
        <v>0</v>
      </c>
      <c r="AA1836">
        <v>0</v>
      </c>
      <c r="AB1836">
        <v>1</v>
      </c>
      <c r="AC1836">
        <v>0</v>
      </c>
      <c r="AD1836">
        <v>0</v>
      </c>
      <c r="AE1836">
        <v>0</v>
      </c>
    </row>
    <row r="1837" spans="1:31" x14ac:dyDescent="0.3">
      <c r="A1837" t="s">
        <v>315</v>
      </c>
      <c r="B1837" t="s">
        <v>7583</v>
      </c>
      <c r="C1837" t="s">
        <v>274</v>
      </c>
      <c r="D1837" t="s">
        <v>9221</v>
      </c>
      <c r="E1837" t="s">
        <v>12426</v>
      </c>
      <c r="F1837" t="s">
        <v>7584</v>
      </c>
      <c r="G1837" t="s">
        <v>451</v>
      </c>
      <c r="I1837" t="s">
        <v>313</v>
      </c>
      <c r="J1837" t="s">
        <v>266</v>
      </c>
      <c r="K1837" t="s">
        <v>7585</v>
      </c>
      <c r="L1837" t="s">
        <v>7586</v>
      </c>
      <c r="M1837" t="s">
        <v>316</v>
      </c>
      <c r="N1837" t="s">
        <v>315</v>
      </c>
      <c r="O1837">
        <v>17</v>
      </c>
      <c r="P1837" t="s">
        <v>273</v>
      </c>
      <c r="Q1837">
        <v>0.48</v>
      </c>
      <c r="S1837">
        <v>3</v>
      </c>
      <c r="T1837" s="108">
        <v>1.44</v>
      </c>
      <c r="U1837">
        <v>1</v>
      </c>
      <c r="V1837" t="s">
        <v>270</v>
      </c>
      <c r="W1837" t="s">
        <v>167</v>
      </c>
      <c r="X1837">
        <v>3</v>
      </c>
      <c r="Y1837">
        <v>0</v>
      </c>
      <c r="Z1837">
        <v>0</v>
      </c>
      <c r="AA1837">
        <v>3</v>
      </c>
      <c r="AB1837">
        <v>0</v>
      </c>
      <c r="AC1837">
        <v>0</v>
      </c>
      <c r="AD1837">
        <v>0</v>
      </c>
      <c r="AE1837">
        <v>0</v>
      </c>
    </row>
    <row r="1838" spans="1:31" x14ac:dyDescent="0.3">
      <c r="A1838" t="s">
        <v>315</v>
      </c>
      <c r="B1838" t="s">
        <v>7583</v>
      </c>
      <c r="C1838" t="s">
        <v>274</v>
      </c>
      <c r="D1838" t="s">
        <v>9221</v>
      </c>
      <c r="E1838" t="s">
        <v>12426</v>
      </c>
      <c r="F1838" t="s">
        <v>7584</v>
      </c>
      <c r="G1838" t="s">
        <v>451</v>
      </c>
      <c r="I1838" t="s">
        <v>313</v>
      </c>
      <c r="J1838" t="s">
        <v>266</v>
      </c>
      <c r="K1838" t="s">
        <v>7585</v>
      </c>
      <c r="L1838" t="s">
        <v>7586</v>
      </c>
      <c r="M1838" t="s">
        <v>316</v>
      </c>
      <c r="N1838" t="s">
        <v>315</v>
      </c>
      <c r="O1838">
        <v>20</v>
      </c>
      <c r="P1838" t="s">
        <v>17796</v>
      </c>
      <c r="Q1838">
        <v>2</v>
      </c>
      <c r="S1838">
        <v>3</v>
      </c>
      <c r="T1838" s="108">
        <v>6</v>
      </c>
      <c r="U1838">
        <v>1</v>
      </c>
      <c r="V1838" t="s">
        <v>270</v>
      </c>
      <c r="W1838" t="s">
        <v>167</v>
      </c>
      <c r="X1838">
        <v>1</v>
      </c>
      <c r="Y1838">
        <v>1</v>
      </c>
      <c r="Z1838">
        <v>0</v>
      </c>
      <c r="AA1838">
        <v>1</v>
      </c>
      <c r="AB1838">
        <v>0</v>
      </c>
      <c r="AC1838">
        <v>1</v>
      </c>
      <c r="AD1838">
        <v>0</v>
      </c>
      <c r="AE1838">
        <v>0</v>
      </c>
    </row>
    <row r="1839" spans="1:31" x14ac:dyDescent="0.3">
      <c r="A1839" t="s">
        <v>315</v>
      </c>
      <c r="B1839" t="s">
        <v>7583</v>
      </c>
      <c r="C1839" t="s">
        <v>274</v>
      </c>
      <c r="D1839" t="s">
        <v>9221</v>
      </c>
      <c r="E1839" t="s">
        <v>12426</v>
      </c>
      <c r="F1839" t="s">
        <v>7584</v>
      </c>
      <c r="G1839" t="s">
        <v>451</v>
      </c>
      <c r="I1839" t="s">
        <v>313</v>
      </c>
      <c r="J1839" t="s">
        <v>266</v>
      </c>
      <c r="K1839" t="s">
        <v>7585</v>
      </c>
      <c r="L1839" t="s">
        <v>7586</v>
      </c>
      <c r="M1839" t="s">
        <v>314</v>
      </c>
      <c r="N1839" t="s">
        <v>315</v>
      </c>
      <c r="O1839">
        <v>1</v>
      </c>
      <c r="P1839" t="s">
        <v>282</v>
      </c>
      <c r="Q1839">
        <v>8</v>
      </c>
      <c r="S1839">
        <v>2</v>
      </c>
      <c r="T1839" s="108">
        <v>16</v>
      </c>
      <c r="U1839">
        <v>1</v>
      </c>
      <c r="V1839" t="s">
        <v>270</v>
      </c>
      <c r="W1839" t="s">
        <v>167</v>
      </c>
      <c r="X1839">
        <v>1</v>
      </c>
      <c r="Y1839">
        <v>1</v>
      </c>
      <c r="Z1839">
        <v>0</v>
      </c>
      <c r="AA1839">
        <v>0</v>
      </c>
      <c r="AB1839">
        <v>1</v>
      </c>
      <c r="AC1839">
        <v>0</v>
      </c>
      <c r="AD1839">
        <v>0</v>
      </c>
      <c r="AE1839">
        <v>0</v>
      </c>
    </row>
    <row r="1840" spans="1:31" x14ac:dyDescent="0.3">
      <c r="A1840" t="s">
        <v>315</v>
      </c>
      <c r="B1840" t="s">
        <v>7583</v>
      </c>
      <c r="C1840" t="s">
        <v>274</v>
      </c>
      <c r="D1840" t="s">
        <v>9221</v>
      </c>
      <c r="E1840" t="s">
        <v>12426</v>
      </c>
      <c r="F1840" t="s">
        <v>7584</v>
      </c>
      <c r="G1840" t="s">
        <v>451</v>
      </c>
      <c r="I1840" t="s">
        <v>313</v>
      </c>
      <c r="J1840" t="s">
        <v>266</v>
      </c>
      <c r="K1840" t="s">
        <v>7585</v>
      </c>
      <c r="L1840" t="s">
        <v>7586</v>
      </c>
      <c r="M1840" t="s">
        <v>316</v>
      </c>
      <c r="N1840" t="s">
        <v>315</v>
      </c>
      <c r="O1840">
        <v>2</v>
      </c>
      <c r="P1840" t="s">
        <v>272</v>
      </c>
      <c r="Q1840">
        <v>8</v>
      </c>
      <c r="S1840">
        <v>2</v>
      </c>
      <c r="T1840" s="108">
        <v>16</v>
      </c>
      <c r="U1840">
        <v>1</v>
      </c>
      <c r="V1840" t="s">
        <v>270</v>
      </c>
      <c r="W1840" t="s">
        <v>167</v>
      </c>
      <c r="X1840">
        <v>1</v>
      </c>
      <c r="Y1840">
        <v>1</v>
      </c>
      <c r="Z1840">
        <v>0</v>
      </c>
      <c r="AA1840">
        <v>0</v>
      </c>
      <c r="AB1840">
        <v>1</v>
      </c>
      <c r="AC1840">
        <v>0</v>
      </c>
      <c r="AD1840">
        <v>0</v>
      </c>
      <c r="AE1840">
        <v>0</v>
      </c>
    </row>
    <row r="1841" spans="1:31" x14ac:dyDescent="0.3">
      <c r="A1841" t="s">
        <v>315</v>
      </c>
      <c r="B1841" t="s">
        <v>11655</v>
      </c>
      <c r="C1841" t="s">
        <v>274</v>
      </c>
      <c r="D1841" t="s">
        <v>11656</v>
      </c>
      <c r="E1841" t="s">
        <v>12558</v>
      </c>
      <c r="F1841" t="s">
        <v>2785</v>
      </c>
      <c r="G1841" t="s">
        <v>3058</v>
      </c>
      <c r="I1841" t="s">
        <v>313</v>
      </c>
      <c r="J1841" t="s">
        <v>266</v>
      </c>
      <c r="K1841" t="s">
        <v>11657</v>
      </c>
      <c r="L1841" t="s">
        <v>11658</v>
      </c>
      <c r="M1841" t="s">
        <v>316</v>
      </c>
      <c r="N1841" t="s">
        <v>315</v>
      </c>
      <c r="O1841">
        <v>2</v>
      </c>
      <c r="P1841" t="s">
        <v>272</v>
      </c>
      <c r="Q1841">
        <v>1</v>
      </c>
      <c r="S1841">
        <v>2</v>
      </c>
      <c r="T1841" s="108">
        <v>2</v>
      </c>
      <c r="U1841">
        <v>1</v>
      </c>
      <c r="V1841" t="s">
        <v>270</v>
      </c>
      <c r="W1841" t="s">
        <v>167</v>
      </c>
      <c r="X1841">
        <v>1</v>
      </c>
      <c r="Y1841">
        <v>1</v>
      </c>
      <c r="Z1841">
        <v>0</v>
      </c>
      <c r="AA1841">
        <v>0</v>
      </c>
      <c r="AB1841">
        <v>1</v>
      </c>
      <c r="AC1841">
        <v>0</v>
      </c>
      <c r="AD1841">
        <v>0</v>
      </c>
      <c r="AE1841">
        <v>0</v>
      </c>
    </row>
    <row r="1842" spans="1:31" x14ac:dyDescent="0.3">
      <c r="A1842" t="s">
        <v>315</v>
      </c>
      <c r="B1842" t="s">
        <v>11655</v>
      </c>
      <c r="C1842" t="s">
        <v>274</v>
      </c>
      <c r="D1842" t="s">
        <v>11656</v>
      </c>
      <c r="E1842" t="s">
        <v>12558</v>
      </c>
      <c r="F1842" t="s">
        <v>2785</v>
      </c>
      <c r="G1842" t="s">
        <v>3058</v>
      </c>
      <c r="I1842" t="s">
        <v>313</v>
      </c>
      <c r="J1842" t="s">
        <v>266</v>
      </c>
      <c r="K1842" t="s">
        <v>11657</v>
      </c>
      <c r="L1842" t="s">
        <v>11658</v>
      </c>
      <c r="M1842" t="s">
        <v>314</v>
      </c>
      <c r="N1842" t="s">
        <v>315</v>
      </c>
      <c r="O1842">
        <v>1</v>
      </c>
      <c r="P1842" t="s">
        <v>282</v>
      </c>
      <c r="Q1842">
        <v>3</v>
      </c>
      <c r="S1842">
        <v>2</v>
      </c>
      <c r="T1842" s="108">
        <v>6</v>
      </c>
      <c r="U1842">
        <v>1</v>
      </c>
      <c r="V1842" t="s">
        <v>270</v>
      </c>
      <c r="W1842" t="s">
        <v>167</v>
      </c>
      <c r="X1842">
        <v>1</v>
      </c>
      <c r="Y1842">
        <v>0</v>
      </c>
      <c r="Z1842">
        <v>1</v>
      </c>
      <c r="AA1842">
        <v>0</v>
      </c>
      <c r="AB1842">
        <v>1</v>
      </c>
      <c r="AC1842">
        <v>0</v>
      </c>
      <c r="AD1842">
        <v>0</v>
      </c>
      <c r="AE1842">
        <v>0</v>
      </c>
    </row>
    <row r="1843" spans="1:31" x14ac:dyDescent="0.3">
      <c r="A1843" t="s">
        <v>315</v>
      </c>
      <c r="B1843" t="s">
        <v>11655</v>
      </c>
      <c r="C1843" t="s">
        <v>274</v>
      </c>
      <c r="D1843" t="s">
        <v>11656</v>
      </c>
      <c r="E1843" t="s">
        <v>12558</v>
      </c>
      <c r="F1843" t="s">
        <v>2785</v>
      </c>
      <c r="G1843" t="s">
        <v>3058</v>
      </c>
      <c r="I1843" t="s">
        <v>313</v>
      </c>
      <c r="J1843" t="s">
        <v>266</v>
      </c>
      <c r="K1843" t="s">
        <v>11657</v>
      </c>
      <c r="L1843" t="s">
        <v>11658</v>
      </c>
      <c r="M1843" t="s">
        <v>316</v>
      </c>
      <c r="N1843" t="s">
        <v>315</v>
      </c>
      <c r="O1843">
        <v>17</v>
      </c>
      <c r="P1843" t="s">
        <v>273</v>
      </c>
      <c r="Q1843">
        <v>0.32</v>
      </c>
      <c r="S1843">
        <v>1</v>
      </c>
      <c r="T1843" s="108">
        <v>0.32</v>
      </c>
      <c r="U1843">
        <v>1</v>
      </c>
      <c r="V1843" t="s">
        <v>270</v>
      </c>
      <c r="W1843" t="s">
        <v>167</v>
      </c>
      <c r="X1843">
        <v>1</v>
      </c>
      <c r="Y1843">
        <v>0</v>
      </c>
      <c r="Z1843">
        <v>0</v>
      </c>
      <c r="AA1843">
        <v>1</v>
      </c>
      <c r="AB1843">
        <v>0</v>
      </c>
      <c r="AC1843">
        <v>0</v>
      </c>
      <c r="AD1843">
        <v>0</v>
      </c>
      <c r="AE1843">
        <v>0</v>
      </c>
    </row>
    <row r="1844" spans="1:31" x14ac:dyDescent="0.3">
      <c r="A1844" t="s">
        <v>315</v>
      </c>
      <c r="B1844" t="s">
        <v>7809</v>
      </c>
      <c r="C1844" t="s">
        <v>302</v>
      </c>
      <c r="D1844" t="s">
        <v>7810</v>
      </c>
      <c r="E1844" t="s">
        <v>12481</v>
      </c>
      <c r="F1844" t="s">
        <v>7811</v>
      </c>
      <c r="G1844" t="s">
        <v>451</v>
      </c>
      <c r="I1844" t="s">
        <v>313</v>
      </c>
      <c r="J1844" t="s">
        <v>266</v>
      </c>
      <c r="K1844" t="s">
        <v>7812</v>
      </c>
      <c r="L1844" t="s">
        <v>7813</v>
      </c>
      <c r="M1844" t="s">
        <v>316</v>
      </c>
      <c r="N1844" t="s">
        <v>315</v>
      </c>
      <c r="O1844">
        <v>20</v>
      </c>
      <c r="P1844" t="s">
        <v>17796</v>
      </c>
      <c r="Q1844">
        <v>2</v>
      </c>
      <c r="S1844">
        <v>4</v>
      </c>
      <c r="T1844" s="108">
        <v>8</v>
      </c>
      <c r="U1844">
        <v>1</v>
      </c>
      <c r="V1844" t="s">
        <v>270</v>
      </c>
      <c r="W1844" t="s">
        <v>167</v>
      </c>
      <c r="X1844">
        <v>1</v>
      </c>
      <c r="Y1844">
        <v>1</v>
      </c>
      <c r="Z1844">
        <v>1</v>
      </c>
      <c r="AA1844">
        <v>1</v>
      </c>
      <c r="AB1844">
        <v>0</v>
      </c>
      <c r="AC1844">
        <v>1</v>
      </c>
      <c r="AD1844">
        <v>0</v>
      </c>
      <c r="AE1844">
        <v>0</v>
      </c>
    </row>
    <row r="1845" spans="1:31" x14ac:dyDescent="0.3">
      <c r="A1845" t="s">
        <v>315</v>
      </c>
      <c r="B1845" t="s">
        <v>7809</v>
      </c>
      <c r="C1845" t="s">
        <v>302</v>
      </c>
      <c r="D1845" t="s">
        <v>7810</v>
      </c>
      <c r="E1845" t="s">
        <v>12481</v>
      </c>
      <c r="F1845" t="s">
        <v>7811</v>
      </c>
      <c r="G1845" t="s">
        <v>451</v>
      </c>
      <c r="I1845" t="s">
        <v>313</v>
      </c>
      <c r="J1845" t="s">
        <v>266</v>
      </c>
      <c r="K1845" t="s">
        <v>7812</v>
      </c>
      <c r="L1845" t="s">
        <v>7813</v>
      </c>
      <c r="M1845" t="s">
        <v>316</v>
      </c>
      <c r="N1845" t="s">
        <v>315</v>
      </c>
      <c r="O1845">
        <v>20</v>
      </c>
      <c r="P1845" t="s">
        <v>17796</v>
      </c>
      <c r="Q1845">
        <v>2</v>
      </c>
      <c r="S1845">
        <v>4</v>
      </c>
      <c r="T1845" s="108">
        <v>8</v>
      </c>
      <c r="U1845">
        <v>1</v>
      </c>
      <c r="V1845" t="s">
        <v>270</v>
      </c>
      <c r="W1845" t="s">
        <v>167</v>
      </c>
      <c r="X1845">
        <v>1</v>
      </c>
      <c r="Y1845">
        <v>1</v>
      </c>
      <c r="Z1845">
        <v>1</v>
      </c>
      <c r="AA1845">
        <v>1</v>
      </c>
      <c r="AB1845">
        <v>0</v>
      </c>
      <c r="AC1845">
        <v>1</v>
      </c>
      <c r="AD1845">
        <v>0</v>
      </c>
      <c r="AE1845">
        <v>0</v>
      </c>
    </row>
    <row r="1846" spans="1:31" x14ac:dyDescent="0.3">
      <c r="A1846" t="s">
        <v>315</v>
      </c>
      <c r="B1846" t="s">
        <v>7809</v>
      </c>
      <c r="C1846" t="s">
        <v>302</v>
      </c>
      <c r="D1846" t="s">
        <v>7810</v>
      </c>
      <c r="E1846" t="s">
        <v>12481</v>
      </c>
      <c r="F1846" t="s">
        <v>7811</v>
      </c>
      <c r="G1846" t="s">
        <v>451</v>
      </c>
      <c r="I1846" t="s">
        <v>313</v>
      </c>
      <c r="J1846" t="s">
        <v>266</v>
      </c>
      <c r="K1846" t="s">
        <v>7812</v>
      </c>
      <c r="L1846" t="s">
        <v>7813</v>
      </c>
      <c r="M1846" t="s">
        <v>316</v>
      </c>
      <c r="N1846" t="s">
        <v>315</v>
      </c>
      <c r="O1846">
        <v>2</v>
      </c>
      <c r="P1846" t="s">
        <v>272</v>
      </c>
      <c r="Q1846">
        <v>5</v>
      </c>
      <c r="S1846">
        <v>3</v>
      </c>
      <c r="T1846" s="108">
        <v>15</v>
      </c>
      <c r="U1846">
        <v>1</v>
      </c>
      <c r="V1846" t="s">
        <v>270</v>
      </c>
      <c r="W1846" t="s">
        <v>167</v>
      </c>
      <c r="X1846">
        <v>1</v>
      </c>
      <c r="Y1846">
        <v>1</v>
      </c>
      <c r="Z1846">
        <v>0</v>
      </c>
      <c r="AA1846">
        <v>1</v>
      </c>
      <c r="AB1846">
        <v>0</v>
      </c>
      <c r="AC1846">
        <v>1</v>
      </c>
      <c r="AD1846">
        <v>0</v>
      </c>
      <c r="AE1846">
        <v>0</v>
      </c>
    </row>
    <row r="1847" spans="1:31" x14ac:dyDescent="0.3">
      <c r="A1847" t="s">
        <v>16733</v>
      </c>
      <c r="B1847" t="s">
        <v>8489</v>
      </c>
      <c r="C1847" t="s">
        <v>274</v>
      </c>
      <c r="D1847" t="s">
        <v>7810</v>
      </c>
      <c r="E1847" t="s">
        <v>17167</v>
      </c>
      <c r="F1847" t="s">
        <v>7811</v>
      </c>
      <c r="G1847" t="s">
        <v>451</v>
      </c>
      <c r="I1847" t="s">
        <v>313</v>
      </c>
      <c r="J1847" t="s">
        <v>266</v>
      </c>
      <c r="K1847" t="s">
        <v>7812</v>
      </c>
      <c r="L1847" t="s">
        <v>7813</v>
      </c>
      <c r="M1847" t="s">
        <v>4938</v>
      </c>
      <c r="N1847" t="s">
        <v>16733</v>
      </c>
      <c r="O1847">
        <v>3</v>
      </c>
      <c r="P1847" t="s">
        <v>388</v>
      </c>
      <c r="Q1847">
        <v>15</v>
      </c>
      <c r="R1847" t="s">
        <v>389</v>
      </c>
      <c r="S1847">
        <v>0</v>
      </c>
      <c r="T1847" s="108">
        <v>0</v>
      </c>
      <c r="U1847">
        <v>0</v>
      </c>
      <c r="W1847" t="s">
        <v>171</v>
      </c>
      <c r="X1847">
        <v>1</v>
      </c>
      <c r="Y1847">
        <v>0</v>
      </c>
      <c r="Z1847">
        <v>0</v>
      </c>
      <c r="AA1847">
        <v>0</v>
      </c>
      <c r="AB1847">
        <v>0</v>
      </c>
      <c r="AC1847">
        <v>0</v>
      </c>
      <c r="AD1847">
        <v>0</v>
      </c>
      <c r="AE1847">
        <v>0</v>
      </c>
    </row>
    <row r="1848" spans="1:31" x14ac:dyDescent="0.3">
      <c r="A1848" t="s">
        <v>315</v>
      </c>
      <c r="B1848" t="s">
        <v>7461</v>
      </c>
      <c r="C1848" t="s">
        <v>294</v>
      </c>
      <c r="D1848" t="s">
        <v>7462</v>
      </c>
      <c r="E1848" t="s">
        <v>12398</v>
      </c>
      <c r="F1848" t="s">
        <v>7463</v>
      </c>
      <c r="G1848" t="s">
        <v>451</v>
      </c>
      <c r="I1848" t="s">
        <v>313</v>
      </c>
      <c r="J1848" t="s">
        <v>266</v>
      </c>
      <c r="K1848" t="s">
        <v>7464</v>
      </c>
      <c r="L1848" t="s">
        <v>16867</v>
      </c>
      <c r="M1848" t="s">
        <v>316</v>
      </c>
      <c r="N1848" t="s">
        <v>315</v>
      </c>
      <c r="O1848">
        <v>2</v>
      </c>
      <c r="P1848" t="s">
        <v>272</v>
      </c>
      <c r="Q1848">
        <v>4</v>
      </c>
      <c r="S1848">
        <v>1</v>
      </c>
      <c r="T1848" s="108">
        <v>4</v>
      </c>
      <c r="U1848">
        <v>1</v>
      </c>
      <c r="V1848" t="s">
        <v>270</v>
      </c>
      <c r="W1848" t="s">
        <v>167</v>
      </c>
      <c r="X1848">
        <v>1</v>
      </c>
      <c r="Y1848">
        <v>0</v>
      </c>
      <c r="Z1848">
        <v>0</v>
      </c>
      <c r="AA1848">
        <v>0</v>
      </c>
      <c r="AB1848">
        <v>1</v>
      </c>
      <c r="AC1848">
        <v>0</v>
      </c>
      <c r="AD1848">
        <v>0</v>
      </c>
      <c r="AE1848">
        <v>0</v>
      </c>
    </row>
    <row r="1849" spans="1:31" x14ac:dyDescent="0.3">
      <c r="A1849" t="s">
        <v>315</v>
      </c>
      <c r="B1849" t="s">
        <v>7578</v>
      </c>
      <c r="C1849" t="s">
        <v>262</v>
      </c>
      <c r="D1849" t="s">
        <v>7579</v>
      </c>
      <c r="E1849" t="s">
        <v>12425</v>
      </c>
      <c r="F1849" t="s">
        <v>7580</v>
      </c>
      <c r="G1849" t="s">
        <v>451</v>
      </c>
      <c r="I1849" t="s">
        <v>313</v>
      </c>
      <c r="J1849" t="s">
        <v>266</v>
      </c>
      <c r="K1849" t="s">
        <v>7581</v>
      </c>
      <c r="L1849" t="s">
        <v>7582</v>
      </c>
      <c r="M1849" t="s">
        <v>316</v>
      </c>
      <c r="N1849" t="s">
        <v>315</v>
      </c>
      <c r="O1849">
        <v>2</v>
      </c>
      <c r="P1849" t="s">
        <v>288</v>
      </c>
      <c r="Q1849">
        <v>0.48</v>
      </c>
      <c r="S1849">
        <v>1</v>
      </c>
      <c r="T1849" s="108">
        <v>0.48</v>
      </c>
      <c r="U1849">
        <v>1</v>
      </c>
      <c r="V1849" t="s">
        <v>270</v>
      </c>
      <c r="W1849" t="s">
        <v>167</v>
      </c>
      <c r="X1849">
        <v>1</v>
      </c>
      <c r="Y1849">
        <v>0</v>
      </c>
      <c r="Z1849">
        <v>0</v>
      </c>
      <c r="AA1849">
        <v>0</v>
      </c>
      <c r="AB1849">
        <v>1</v>
      </c>
      <c r="AC1849">
        <v>0</v>
      </c>
      <c r="AD1849">
        <v>0</v>
      </c>
      <c r="AE1849">
        <v>0</v>
      </c>
    </row>
    <row r="1850" spans="1:31" x14ac:dyDescent="0.3">
      <c r="A1850" t="s">
        <v>315</v>
      </c>
      <c r="B1850" t="s">
        <v>7578</v>
      </c>
      <c r="C1850" t="s">
        <v>262</v>
      </c>
      <c r="D1850" t="s">
        <v>7579</v>
      </c>
      <c r="E1850" t="s">
        <v>12425</v>
      </c>
      <c r="F1850" t="s">
        <v>7580</v>
      </c>
      <c r="G1850" t="s">
        <v>451</v>
      </c>
      <c r="I1850" t="s">
        <v>313</v>
      </c>
      <c r="J1850" t="s">
        <v>266</v>
      </c>
      <c r="K1850" t="s">
        <v>7581</v>
      </c>
      <c r="L1850" t="s">
        <v>7582</v>
      </c>
      <c r="M1850" t="s">
        <v>314</v>
      </c>
      <c r="N1850" t="s">
        <v>315</v>
      </c>
      <c r="O1850">
        <v>1</v>
      </c>
      <c r="P1850" t="s">
        <v>266</v>
      </c>
      <c r="Q1850">
        <v>0.32</v>
      </c>
      <c r="S1850">
        <v>1</v>
      </c>
      <c r="T1850" s="108">
        <v>0.32</v>
      </c>
      <c r="U1850">
        <v>1</v>
      </c>
      <c r="V1850" t="s">
        <v>270</v>
      </c>
      <c r="W1850" t="s">
        <v>167</v>
      </c>
      <c r="X1850">
        <v>1</v>
      </c>
      <c r="Y1850">
        <v>1</v>
      </c>
      <c r="Z1850">
        <v>0</v>
      </c>
      <c r="AA1850">
        <v>0</v>
      </c>
      <c r="AB1850">
        <v>0</v>
      </c>
      <c r="AC1850">
        <v>0</v>
      </c>
      <c r="AD1850">
        <v>0</v>
      </c>
      <c r="AE1850">
        <v>0</v>
      </c>
    </row>
    <row r="1851" spans="1:31" x14ac:dyDescent="0.3">
      <c r="A1851" t="s">
        <v>315</v>
      </c>
      <c r="B1851" t="s">
        <v>7543</v>
      </c>
      <c r="C1851" t="s">
        <v>274</v>
      </c>
      <c r="D1851" t="s">
        <v>15821</v>
      </c>
      <c r="E1851" t="s">
        <v>12417</v>
      </c>
      <c r="F1851" t="s">
        <v>7544</v>
      </c>
      <c r="G1851" t="s">
        <v>451</v>
      </c>
      <c r="I1851" t="s">
        <v>313</v>
      </c>
      <c r="J1851" t="s">
        <v>266</v>
      </c>
      <c r="K1851" t="s">
        <v>7545</v>
      </c>
      <c r="L1851" t="s">
        <v>15822</v>
      </c>
      <c r="M1851" t="s">
        <v>314</v>
      </c>
      <c r="N1851" t="s">
        <v>315</v>
      </c>
      <c r="O1851">
        <v>1</v>
      </c>
      <c r="P1851" t="s">
        <v>266</v>
      </c>
      <c r="Q1851">
        <v>0.48</v>
      </c>
      <c r="S1851">
        <v>1</v>
      </c>
      <c r="T1851" s="108">
        <v>0.48</v>
      </c>
      <c r="U1851">
        <v>1</v>
      </c>
      <c r="V1851" t="s">
        <v>270</v>
      </c>
      <c r="W1851" t="s">
        <v>167</v>
      </c>
      <c r="X1851">
        <v>1</v>
      </c>
      <c r="Y1851">
        <v>1</v>
      </c>
      <c r="Z1851">
        <v>0</v>
      </c>
      <c r="AA1851">
        <v>0</v>
      </c>
      <c r="AB1851">
        <v>0</v>
      </c>
      <c r="AC1851">
        <v>0</v>
      </c>
      <c r="AD1851">
        <v>0</v>
      </c>
      <c r="AE1851">
        <v>0</v>
      </c>
    </row>
    <row r="1852" spans="1:31" x14ac:dyDescent="0.3">
      <c r="A1852" t="s">
        <v>315</v>
      </c>
      <c r="B1852" t="s">
        <v>7543</v>
      </c>
      <c r="C1852" t="s">
        <v>274</v>
      </c>
      <c r="D1852" t="s">
        <v>15821</v>
      </c>
      <c r="E1852" t="s">
        <v>12417</v>
      </c>
      <c r="F1852" t="s">
        <v>7544</v>
      </c>
      <c r="G1852" t="s">
        <v>451</v>
      </c>
      <c r="I1852" t="s">
        <v>313</v>
      </c>
      <c r="J1852" t="s">
        <v>266</v>
      </c>
      <c r="K1852" t="s">
        <v>7545</v>
      </c>
      <c r="L1852" t="s">
        <v>15822</v>
      </c>
      <c r="M1852" t="s">
        <v>316</v>
      </c>
      <c r="N1852" t="s">
        <v>315</v>
      </c>
      <c r="O1852">
        <v>2</v>
      </c>
      <c r="P1852" t="s">
        <v>288</v>
      </c>
      <c r="Q1852">
        <v>0.32</v>
      </c>
      <c r="S1852">
        <v>1</v>
      </c>
      <c r="T1852" s="108">
        <v>0.32</v>
      </c>
      <c r="U1852">
        <v>1</v>
      </c>
      <c r="V1852" t="s">
        <v>270</v>
      </c>
      <c r="W1852" t="s">
        <v>167</v>
      </c>
      <c r="X1852">
        <v>1</v>
      </c>
      <c r="Y1852">
        <v>1</v>
      </c>
      <c r="Z1852">
        <v>0</v>
      </c>
      <c r="AA1852">
        <v>0</v>
      </c>
      <c r="AB1852">
        <v>0</v>
      </c>
      <c r="AC1852">
        <v>0</v>
      </c>
      <c r="AD1852">
        <v>0</v>
      </c>
      <c r="AE1852">
        <v>0</v>
      </c>
    </row>
    <row r="1853" spans="1:31" x14ac:dyDescent="0.3">
      <c r="A1853" t="s">
        <v>315</v>
      </c>
      <c r="B1853" t="s">
        <v>7543</v>
      </c>
      <c r="C1853" t="s">
        <v>274</v>
      </c>
      <c r="D1853" t="s">
        <v>15821</v>
      </c>
      <c r="E1853" t="s">
        <v>12417</v>
      </c>
      <c r="F1853" t="s">
        <v>7544</v>
      </c>
      <c r="G1853" t="s">
        <v>451</v>
      </c>
      <c r="I1853" t="s">
        <v>313</v>
      </c>
      <c r="J1853" t="s">
        <v>266</v>
      </c>
      <c r="K1853" t="s">
        <v>7545</v>
      </c>
      <c r="L1853" t="s">
        <v>15822</v>
      </c>
      <c r="M1853" t="s">
        <v>316</v>
      </c>
      <c r="N1853" t="s">
        <v>315</v>
      </c>
      <c r="O1853">
        <v>17</v>
      </c>
      <c r="P1853" t="s">
        <v>273</v>
      </c>
      <c r="Q1853">
        <v>0.48</v>
      </c>
      <c r="S1853">
        <v>1</v>
      </c>
      <c r="T1853" s="108">
        <v>0.48</v>
      </c>
      <c r="U1853">
        <v>1</v>
      </c>
      <c r="V1853" t="s">
        <v>270</v>
      </c>
      <c r="W1853" t="s">
        <v>167</v>
      </c>
      <c r="X1853">
        <v>1</v>
      </c>
      <c r="Y1853">
        <v>1</v>
      </c>
      <c r="Z1853">
        <v>0</v>
      </c>
      <c r="AA1853">
        <v>0</v>
      </c>
      <c r="AB1853">
        <v>0</v>
      </c>
      <c r="AC1853">
        <v>0</v>
      </c>
      <c r="AD1853">
        <v>0</v>
      </c>
      <c r="AE1853">
        <v>0</v>
      </c>
    </row>
    <row r="1854" spans="1:31" x14ac:dyDescent="0.3">
      <c r="A1854" t="s">
        <v>315</v>
      </c>
      <c r="B1854" t="s">
        <v>10392</v>
      </c>
      <c r="C1854" t="s">
        <v>274</v>
      </c>
      <c r="D1854" t="s">
        <v>10393</v>
      </c>
      <c r="E1854" t="s">
        <v>12454</v>
      </c>
      <c r="F1854" t="s">
        <v>2945</v>
      </c>
      <c r="G1854" t="s">
        <v>451</v>
      </c>
      <c r="I1854" t="s">
        <v>313</v>
      </c>
      <c r="J1854" t="s">
        <v>266</v>
      </c>
      <c r="K1854" t="s">
        <v>3128</v>
      </c>
      <c r="L1854" t="s">
        <v>5922</v>
      </c>
      <c r="M1854" t="s">
        <v>314</v>
      </c>
      <c r="N1854" t="s">
        <v>315</v>
      </c>
      <c r="O1854">
        <v>1</v>
      </c>
      <c r="P1854" t="s">
        <v>282</v>
      </c>
      <c r="Q1854">
        <v>4</v>
      </c>
      <c r="S1854">
        <v>2</v>
      </c>
      <c r="T1854" s="108">
        <v>8</v>
      </c>
      <c r="U1854">
        <v>1</v>
      </c>
      <c r="V1854" t="s">
        <v>270</v>
      </c>
      <c r="W1854" t="s">
        <v>167</v>
      </c>
      <c r="X1854">
        <v>1</v>
      </c>
      <c r="Y1854">
        <v>1</v>
      </c>
      <c r="Z1854">
        <v>0</v>
      </c>
      <c r="AA1854">
        <v>0</v>
      </c>
      <c r="AB1854">
        <v>1</v>
      </c>
      <c r="AC1854">
        <v>0</v>
      </c>
      <c r="AD1854">
        <v>0</v>
      </c>
      <c r="AE1854">
        <v>0</v>
      </c>
    </row>
    <row r="1855" spans="1:31" x14ac:dyDescent="0.3">
      <c r="A1855" t="s">
        <v>315</v>
      </c>
      <c r="B1855" t="s">
        <v>10392</v>
      </c>
      <c r="C1855" t="s">
        <v>274</v>
      </c>
      <c r="D1855" t="s">
        <v>10393</v>
      </c>
      <c r="E1855" t="s">
        <v>12454</v>
      </c>
      <c r="F1855" t="s">
        <v>2945</v>
      </c>
      <c r="G1855" t="s">
        <v>451</v>
      </c>
      <c r="I1855" t="s">
        <v>313</v>
      </c>
      <c r="J1855" t="s">
        <v>266</v>
      </c>
      <c r="K1855" t="s">
        <v>3128</v>
      </c>
      <c r="L1855" t="s">
        <v>5922</v>
      </c>
      <c r="M1855" t="s">
        <v>316</v>
      </c>
      <c r="N1855" t="s">
        <v>315</v>
      </c>
      <c r="O1855">
        <v>2</v>
      </c>
      <c r="P1855" t="s">
        <v>272</v>
      </c>
      <c r="Q1855">
        <v>2</v>
      </c>
      <c r="S1855">
        <v>5</v>
      </c>
      <c r="T1855" s="108">
        <v>10</v>
      </c>
      <c r="U1855">
        <v>1</v>
      </c>
      <c r="V1855" t="s">
        <v>270</v>
      </c>
      <c r="W1855" t="s">
        <v>167</v>
      </c>
      <c r="X1855">
        <v>1</v>
      </c>
      <c r="Y1855">
        <v>1</v>
      </c>
      <c r="Z1855">
        <v>1</v>
      </c>
      <c r="AA1855">
        <v>1</v>
      </c>
      <c r="AB1855">
        <v>1</v>
      </c>
      <c r="AC1855">
        <v>1</v>
      </c>
      <c r="AD1855">
        <v>0</v>
      </c>
      <c r="AE1855">
        <v>0</v>
      </c>
    </row>
    <row r="1856" spans="1:31" x14ac:dyDescent="0.3">
      <c r="A1856" t="s">
        <v>315</v>
      </c>
      <c r="B1856" t="s">
        <v>10392</v>
      </c>
      <c r="C1856" t="s">
        <v>274</v>
      </c>
      <c r="D1856" t="s">
        <v>10393</v>
      </c>
      <c r="E1856" t="s">
        <v>12454</v>
      </c>
      <c r="F1856" t="s">
        <v>2945</v>
      </c>
      <c r="G1856" t="s">
        <v>451</v>
      </c>
      <c r="I1856" t="s">
        <v>313</v>
      </c>
      <c r="J1856" t="s">
        <v>266</v>
      </c>
      <c r="K1856" t="s">
        <v>3128</v>
      </c>
      <c r="L1856" t="s">
        <v>5922</v>
      </c>
      <c r="M1856" t="s">
        <v>316</v>
      </c>
      <c r="N1856" t="s">
        <v>315</v>
      </c>
      <c r="O1856">
        <v>20</v>
      </c>
      <c r="P1856" t="s">
        <v>425</v>
      </c>
      <c r="Q1856">
        <v>0.32</v>
      </c>
      <c r="S1856">
        <v>1</v>
      </c>
      <c r="T1856" s="108">
        <v>0.32</v>
      </c>
      <c r="U1856">
        <v>1</v>
      </c>
      <c r="V1856" t="s">
        <v>270</v>
      </c>
      <c r="W1856" t="s">
        <v>167</v>
      </c>
      <c r="X1856">
        <v>1</v>
      </c>
      <c r="Y1856">
        <v>0</v>
      </c>
      <c r="Z1856">
        <v>0</v>
      </c>
      <c r="AA1856">
        <v>1</v>
      </c>
      <c r="AB1856">
        <v>0</v>
      </c>
      <c r="AC1856">
        <v>0</v>
      </c>
      <c r="AD1856">
        <v>0</v>
      </c>
      <c r="AE1856">
        <v>0</v>
      </c>
    </row>
    <row r="1857" spans="1:31" x14ac:dyDescent="0.3">
      <c r="A1857" t="s">
        <v>315</v>
      </c>
      <c r="B1857" t="s">
        <v>10905</v>
      </c>
      <c r="C1857" t="s">
        <v>274</v>
      </c>
      <c r="D1857" t="s">
        <v>10906</v>
      </c>
      <c r="E1857" t="s">
        <v>12479</v>
      </c>
      <c r="F1857" t="s">
        <v>9161</v>
      </c>
      <c r="G1857" t="s">
        <v>451</v>
      </c>
      <c r="I1857" t="s">
        <v>313</v>
      </c>
      <c r="J1857" t="s">
        <v>266</v>
      </c>
      <c r="K1857" t="s">
        <v>7812</v>
      </c>
      <c r="L1857" t="s">
        <v>5922</v>
      </c>
      <c r="M1857" t="s">
        <v>314</v>
      </c>
      <c r="N1857" t="s">
        <v>315</v>
      </c>
      <c r="O1857">
        <v>1</v>
      </c>
      <c r="P1857" t="s">
        <v>266</v>
      </c>
      <c r="Q1857">
        <v>0.48</v>
      </c>
      <c r="S1857">
        <v>3</v>
      </c>
      <c r="T1857" s="108">
        <v>1.44</v>
      </c>
      <c r="U1857">
        <v>1</v>
      </c>
      <c r="V1857" t="s">
        <v>270</v>
      </c>
      <c r="W1857" t="s">
        <v>167</v>
      </c>
      <c r="X1857">
        <v>1</v>
      </c>
      <c r="Y1857">
        <v>1</v>
      </c>
      <c r="Z1857">
        <v>0</v>
      </c>
      <c r="AA1857">
        <v>1</v>
      </c>
      <c r="AB1857">
        <v>0</v>
      </c>
      <c r="AC1857">
        <v>1</v>
      </c>
      <c r="AD1857">
        <v>0</v>
      </c>
      <c r="AE1857">
        <v>0</v>
      </c>
    </row>
    <row r="1858" spans="1:31" x14ac:dyDescent="0.3">
      <c r="A1858" t="s">
        <v>315</v>
      </c>
      <c r="B1858" t="s">
        <v>10905</v>
      </c>
      <c r="C1858" t="s">
        <v>274</v>
      </c>
      <c r="D1858" t="s">
        <v>10906</v>
      </c>
      <c r="E1858" t="s">
        <v>12479</v>
      </c>
      <c r="F1858" t="s">
        <v>9161</v>
      </c>
      <c r="G1858" t="s">
        <v>451</v>
      </c>
      <c r="I1858" t="s">
        <v>313</v>
      </c>
      <c r="J1858" t="s">
        <v>266</v>
      </c>
      <c r="K1858" t="s">
        <v>7812</v>
      </c>
      <c r="L1858" t="s">
        <v>5922</v>
      </c>
      <c r="M1858" t="s">
        <v>316</v>
      </c>
      <c r="N1858" t="s">
        <v>315</v>
      </c>
      <c r="O1858">
        <v>2</v>
      </c>
      <c r="P1858" t="s">
        <v>288</v>
      </c>
      <c r="Q1858">
        <v>0.48</v>
      </c>
      <c r="S1858">
        <v>1</v>
      </c>
      <c r="T1858" s="108">
        <v>0.48</v>
      </c>
      <c r="U1858">
        <v>1</v>
      </c>
      <c r="V1858" t="s">
        <v>270</v>
      </c>
      <c r="W1858" t="s">
        <v>167</v>
      </c>
      <c r="X1858">
        <v>1</v>
      </c>
      <c r="Y1858">
        <v>0</v>
      </c>
      <c r="Z1858">
        <v>0</v>
      </c>
      <c r="AA1858">
        <v>0</v>
      </c>
      <c r="AB1858">
        <v>1</v>
      </c>
      <c r="AC1858">
        <v>0</v>
      </c>
      <c r="AD1858">
        <v>0</v>
      </c>
      <c r="AE1858">
        <v>0</v>
      </c>
    </row>
    <row r="1859" spans="1:31" x14ac:dyDescent="0.3">
      <c r="A1859" t="s">
        <v>315</v>
      </c>
      <c r="B1859" t="s">
        <v>10811</v>
      </c>
      <c r="C1859" t="s">
        <v>274</v>
      </c>
      <c r="D1859" t="s">
        <v>10812</v>
      </c>
      <c r="E1859" t="s">
        <v>12444</v>
      </c>
      <c r="F1859" t="s">
        <v>7699</v>
      </c>
      <c r="G1859" t="s">
        <v>451</v>
      </c>
      <c r="I1859" t="s">
        <v>313</v>
      </c>
      <c r="J1859" t="s">
        <v>266</v>
      </c>
      <c r="K1859" t="s">
        <v>7700</v>
      </c>
      <c r="L1859" t="s">
        <v>10809</v>
      </c>
      <c r="M1859" t="s">
        <v>314</v>
      </c>
      <c r="N1859" t="s">
        <v>315</v>
      </c>
      <c r="O1859">
        <v>1</v>
      </c>
      <c r="P1859" t="s">
        <v>282</v>
      </c>
      <c r="Q1859">
        <v>2</v>
      </c>
      <c r="S1859">
        <v>3</v>
      </c>
      <c r="T1859" s="108">
        <v>6</v>
      </c>
      <c r="U1859">
        <v>1</v>
      </c>
      <c r="V1859" t="s">
        <v>270</v>
      </c>
      <c r="W1859" t="s">
        <v>167</v>
      </c>
      <c r="X1859">
        <v>1</v>
      </c>
      <c r="Y1859">
        <v>1</v>
      </c>
      <c r="Z1859">
        <v>0</v>
      </c>
      <c r="AA1859">
        <v>1</v>
      </c>
      <c r="AB1859">
        <v>0</v>
      </c>
      <c r="AC1859">
        <v>1</v>
      </c>
      <c r="AD1859">
        <v>0</v>
      </c>
      <c r="AE1859">
        <v>0</v>
      </c>
    </row>
    <row r="1860" spans="1:31" x14ac:dyDescent="0.3">
      <c r="A1860" t="s">
        <v>315</v>
      </c>
      <c r="B1860" t="s">
        <v>10811</v>
      </c>
      <c r="C1860" t="s">
        <v>274</v>
      </c>
      <c r="D1860" t="s">
        <v>10812</v>
      </c>
      <c r="E1860" t="s">
        <v>12444</v>
      </c>
      <c r="F1860" t="s">
        <v>7699</v>
      </c>
      <c r="G1860" t="s">
        <v>451</v>
      </c>
      <c r="I1860" t="s">
        <v>313</v>
      </c>
      <c r="J1860" t="s">
        <v>266</v>
      </c>
      <c r="K1860" t="s">
        <v>7700</v>
      </c>
      <c r="L1860" t="s">
        <v>10809</v>
      </c>
      <c r="M1860" t="s">
        <v>316</v>
      </c>
      <c r="N1860" t="s">
        <v>315</v>
      </c>
      <c r="O1860">
        <v>2</v>
      </c>
      <c r="P1860" t="s">
        <v>272</v>
      </c>
      <c r="Q1860">
        <v>2</v>
      </c>
      <c r="S1860">
        <v>3</v>
      </c>
      <c r="T1860" s="108">
        <v>6</v>
      </c>
      <c r="U1860">
        <v>1</v>
      </c>
      <c r="V1860" t="s">
        <v>270</v>
      </c>
      <c r="W1860" t="s">
        <v>167</v>
      </c>
      <c r="X1860">
        <v>1</v>
      </c>
      <c r="Y1860">
        <v>1</v>
      </c>
      <c r="Z1860">
        <v>0</v>
      </c>
      <c r="AA1860">
        <v>1</v>
      </c>
      <c r="AB1860">
        <v>0</v>
      </c>
      <c r="AC1860">
        <v>1</v>
      </c>
      <c r="AD1860">
        <v>0</v>
      </c>
      <c r="AE1860">
        <v>0</v>
      </c>
    </row>
    <row r="1861" spans="1:31" x14ac:dyDescent="0.3">
      <c r="A1861" t="s">
        <v>315</v>
      </c>
      <c r="B1861" t="s">
        <v>10811</v>
      </c>
      <c r="C1861" t="s">
        <v>274</v>
      </c>
      <c r="D1861" t="s">
        <v>10812</v>
      </c>
      <c r="E1861" t="s">
        <v>12444</v>
      </c>
      <c r="F1861" t="s">
        <v>7699</v>
      </c>
      <c r="G1861" t="s">
        <v>451</v>
      </c>
      <c r="I1861" t="s">
        <v>313</v>
      </c>
      <c r="J1861" t="s">
        <v>266</v>
      </c>
      <c r="K1861" t="s">
        <v>7700</v>
      </c>
      <c r="L1861" t="s">
        <v>10809</v>
      </c>
      <c r="M1861" t="s">
        <v>316</v>
      </c>
      <c r="N1861" t="s">
        <v>315</v>
      </c>
      <c r="O1861">
        <v>17</v>
      </c>
      <c r="P1861" t="s">
        <v>273</v>
      </c>
      <c r="Q1861">
        <v>0.32</v>
      </c>
      <c r="S1861">
        <v>1</v>
      </c>
      <c r="T1861" s="108">
        <v>0.32</v>
      </c>
      <c r="U1861">
        <v>1</v>
      </c>
      <c r="V1861" t="s">
        <v>270</v>
      </c>
      <c r="W1861" t="s">
        <v>167</v>
      </c>
      <c r="X1861">
        <v>1</v>
      </c>
      <c r="Y1861">
        <v>0</v>
      </c>
      <c r="Z1861">
        <v>0</v>
      </c>
      <c r="AA1861">
        <v>1</v>
      </c>
      <c r="AB1861">
        <v>0</v>
      </c>
      <c r="AC1861">
        <v>0</v>
      </c>
      <c r="AD1861">
        <v>0</v>
      </c>
      <c r="AE1861">
        <v>0</v>
      </c>
    </row>
    <row r="1862" spans="1:31" x14ac:dyDescent="0.3">
      <c r="A1862" t="s">
        <v>315</v>
      </c>
      <c r="B1862" t="s">
        <v>7478</v>
      </c>
      <c r="C1862" t="s">
        <v>274</v>
      </c>
      <c r="D1862" t="s">
        <v>7479</v>
      </c>
      <c r="E1862" t="s">
        <v>12402</v>
      </c>
      <c r="F1862" t="s">
        <v>7480</v>
      </c>
      <c r="G1862" t="s">
        <v>451</v>
      </c>
      <c r="I1862" t="s">
        <v>313</v>
      </c>
      <c r="J1862" t="s">
        <v>266</v>
      </c>
      <c r="K1862" t="s">
        <v>2942</v>
      </c>
      <c r="L1862" t="s">
        <v>7481</v>
      </c>
      <c r="M1862" t="s">
        <v>316</v>
      </c>
      <c r="N1862" t="s">
        <v>315</v>
      </c>
      <c r="O1862">
        <v>20</v>
      </c>
      <c r="P1862" t="s">
        <v>425</v>
      </c>
      <c r="Q1862">
        <v>0.32</v>
      </c>
      <c r="S1862">
        <v>2</v>
      </c>
      <c r="T1862" s="108">
        <v>0.64</v>
      </c>
      <c r="U1862">
        <v>1</v>
      </c>
      <c r="V1862" t="s">
        <v>270</v>
      </c>
      <c r="W1862" t="s">
        <v>167</v>
      </c>
      <c r="X1862">
        <v>2</v>
      </c>
      <c r="Y1862">
        <v>2</v>
      </c>
      <c r="Z1862">
        <v>0</v>
      </c>
      <c r="AA1862">
        <v>0</v>
      </c>
      <c r="AB1862">
        <v>0</v>
      </c>
      <c r="AC1862">
        <v>0</v>
      </c>
      <c r="AD1862">
        <v>0</v>
      </c>
      <c r="AE1862">
        <v>0</v>
      </c>
    </row>
    <row r="1863" spans="1:31" x14ac:dyDescent="0.3">
      <c r="A1863" t="s">
        <v>16733</v>
      </c>
      <c r="B1863" t="s">
        <v>2427</v>
      </c>
      <c r="C1863" t="s">
        <v>262</v>
      </c>
      <c r="D1863" t="s">
        <v>160</v>
      </c>
      <c r="E1863" t="s">
        <v>17168</v>
      </c>
      <c r="F1863" t="s">
        <v>2428</v>
      </c>
      <c r="G1863" t="s">
        <v>451</v>
      </c>
      <c r="I1863" t="s">
        <v>313</v>
      </c>
      <c r="J1863" t="s">
        <v>266</v>
      </c>
      <c r="K1863" t="s">
        <v>2320</v>
      </c>
      <c r="L1863" t="s">
        <v>8488</v>
      </c>
      <c r="M1863" t="s">
        <v>4938</v>
      </c>
      <c r="N1863" t="s">
        <v>16733</v>
      </c>
      <c r="O1863">
        <v>3</v>
      </c>
      <c r="P1863" t="s">
        <v>388</v>
      </c>
      <c r="Q1863">
        <v>10</v>
      </c>
      <c r="R1863" t="s">
        <v>389</v>
      </c>
      <c r="S1863">
        <v>1</v>
      </c>
      <c r="T1863" s="108">
        <v>10</v>
      </c>
      <c r="U1863">
        <v>2</v>
      </c>
      <c r="V1863" t="s">
        <v>270</v>
      </c>
      <c r="W1863" t="s">
        <v>167</v>
      </c>
      <c r="X1863">
        <v>1</v>
      </c>
      <c r="Y1863">
        <v>0</v>
      </c>
      <c r="Z1863">
        <v>0</v>
      </c>
      <c r="AA1863">
        <v>1</v>
      </c>
      <c r="AB1863">
        <v>0</v>
      </c>
      <c r="AC1863">
        <v>0</v>
      </c>
      <c r="AD1863">
        <v>0</v>
      </c>
      <c r="AE1863">
        <v>0</v>
      </c>
    </row>
    <row r="1864" spans="1:31" x14ac:dyDescent="0.3">
      <c r="A1864" t="s">
        <v>315</v>
      </c>
      <c r="B1864" t="s">
        <v>7546</v>
      </c>
      <c r="C1864" t="s">
        <v>274</v>
      </c>
      <c r="D1864" t="s">
        <v>7547</v>
      </c>
      <c r="E1864" t="s">
        <v>12418</v>
      </c>
      <c r="F1864" t="s">
        <v>7548</v>
      </c>
      <c r="G1864" t="s">
        <v>451</v>
      </c>
      <c r="I1864" t="s">
        <v>313</v>
      </c>
      <c r="J1864" t="s">
        <v>266</v>
      </c>
      <c r="K1864" t="s">
        <v>7549</v>
      </c>
      <c r="L1864" t="s">
        <v>398</v>
      </c>
      <c r="M1864" t="s">
        <v>314</v>
      </c>
      <c r="N1864" t="s">
        <v>315</v>
      </c>
      <c r="O1864">
        <v>1</v>
      </c>
      <c r="P1864" t="s">
        <v>282</v>
      </c>
      <c r="Q1864">
        <v>1</v>
      </c>
      <c r="S1864">
        <v>1</v>
      </c>
      <c r="T1864" s="108">
        <v>1</v>
      </c>
      <c r="U1864">
        <v>1</v>
      </c>
      <c r="V1864" t="s">
        <v>270</v>
      </c>
      <c r="W1864" t="s">
        <v>167</v>
      </c>
      <c r="X1864">
        <v>1</v>
      </c>
      <c r="Y1864">
        <v>0</v>
      </c>
      <c r="Z1864">
        <v>0</v>
      </c>
      <c r="AA1864">
        <v>1</v>
      </c>
      <c r="AB1864">
        <v>0</v>
      </c>
      <c r="AC1864">
        <v>0</v>
      </c>
      <c r="AD1864">
        <v>0</v>
      </c>
      <c r="AE1864">
        <v>0</v>
      </c>
    </row>
    <row r="1865" spans="1:31" x14ac:dyDescent="0.3">
      <c r="A1865" t="s">
        <v>315</v>
      </c>
      <c r="B1865" t="s">
        <v>7550</v>
      </c>
      <c r="C1865" t="s">
        <v>274</v>
      </c>
      <c r="D1865" t="s">
        <v>7551</v>
      </c>
      <c r="E1865" t="s">
        <v>12418</v>
      </c>
      <c r="F1865" t="s">
        <v>7548</v>
      </c>
      <c r="G1865" t="s">
        <v>451</v>
      </c>
      <c r="I1865" t="s">
        <v>313</v>
      </c>
      <c r="J1865" t="s">
        <v>266</v>
      </c>
      <c r="K1865" t="s">
        <v>7549</v>
      </c>
      <c r="L1865" t="s">
        <v>398</v>
      </c>
      <c r="M1865" t="s">
        <v>316</v>
      </c>
      <c r="N1865" t="s">
        <v>315</v>
      </c>
      <c r="O1865">
        <v>2</v>
      </c>
      <c r="P1865" t="s">
        <v>272</v>
      </c>
      <c r="Q1865">
        <v>2</v>
      </c>
      <c r="S1865">
        <v>1</v>
      </c>
      <c r="T1865" s="108">
        <v>2</v>
      </c>
      <c r="U1865">
        <v>1</v>
      </c>
      <c r="V1865" t="s">
        <v>270</v>
      </c>
      <c r="W1865" t="s">
        <v>167</v>
      </c>
      <c r="X1865">
        <v>1</v>
      </c>
      <c r="Y1865">
        <v>0</v>
      </c>
      <c r="Z1865">
        <v>0</v>
      </c>
      <c r="AA1865">
        <v>1</v>
      </c>
      <c r="AB1865">
        <v>0</v>
      </c>
      <c r="AC1865">
        <v>0</v>
      </c>
      <c r="AD1865">
        <v>0</v>
      </c>
      <c r="AE1865">
        <v>0</v>
      </c>
    </row>
    <row r="1866" spans="1:31" x14ac:dyDescent="0.3">
      <c r="A1866" t="s">
        <v>315</v>
      </c>
      <c r="B1866" t="s">
        <v>10432</v>
      </c>
      <c r="C1866" t="s">
        <v>274</v>
      </c>
      <c r="D1866" t="s">
        <v>7849</v>
      </c>
      <c r="E1866" t="s">
        <v>12494</v>
      </c>
      <c r="F1866" t="s">
        <v>7850</v>
      </c>
      <c r="G1866" t="s">
        <v>451</v>
      </c>
      <c r="I1866" t="s">
        <v>313</v>
      </c>
      <c r="J1866" t="s">
        <v>266</v>
      </c>
      <c r="K1866" t="s">
        <v>7848</v>
      </c>
      <c r="L1866" t="s">
        <v>18076</v>
      </c>
      <c r="M1866" t="s">
        <v>316</v>
      </c>
      <c r="N1866" t="s">
        <v>315</v>
      </c>
      <c r="O1866">
        <v>20</v>
      </c>
      <c r="P1866" t="s">
        <v>425</v>
      </c>
      <c r="Q1866">
        <v>0.32</v>
      </c>
      <c r="S1866">
        <v>2</v>
      </c>
      <c r="T1866" s="108">
        <v>0.64</v>
      </c>
      <c r="U1866">
        <v>1</v>
      </c>
      <c r="V1866" t="s">
        <v>270</v>
      </c>
      <c r="W1866" t="s">
        <v>167</v>
      </c>
      <c r="X1866">
        <v>2</v>
      </c>
      <c r="Y1866">
        <v>0</v>
      </c>
      <c r="Z1866">
        <v>2</v>
      </c>
      <c r="AA1866">
        <v>0</v>
      </c>
      <c r="AB1866">
        <v>0</v>
      </c>
      <c r="AC1866">
        <v>0</v>
      </c>
      <c r="AD1866">
        <v>0</v>
      </c>
      <c r="AE1866">
        <v>0</v>
      </c>
    </row>
    <row r="1867" spans="1:31" x14ac:dyDescent="0.3">
      <c r="A1867" t="s">
        <v>315</v>
      </c>
      <c r="B1867" t="s">
        <v>10432</v>
      </c>
      <c r="C1867" t="s">
        <v>274</v>
      </c>
      <c r="D1867" t="s">
        <v>7849</v>
      </c>
      <c r="E1867" t="s">
        <v>12494</v>
      </c>
      <c r="F1867" t="s">
        <v>7850</v>
      </c>
      <c r="G1867" t="s">
        <v>451</v>
      </c>
      <c r="I1867" t="s">
        <v>313</v>
      </c>
      <c r="J1867" t="s">
        <v>266</v>
      </c>
      <c r="K1867" t="s">
        <v>7848</v>
      </c>
      <c r="L1867" t="s">
        <v>18076</v>
      </c>
      <c r="M1867" t="s">
        <v>314</v>
      </c>
      <c r="N1867" t="s">
        <v>315</v>
      </c>
      <c r="O1867">
        <v>1</v>
      </c>
      <c r="P1867" t="s">
        <v>282</v>
      </c>
      <c r="Q1867">
        <v>4</v>
      </c>
      <c r="S1867">
        <v>6</v>
      </c>
      <c r="T1867" s="108">
        <v>24</v>
      </c>
      <c r="U1867">
        <v>1</v>
      </c>
      <c r="V1867" t="s">
        <v>270</v>
      </c>
      <c r="W1867" t="s">
        <v>167</v>
      </c>
      <c r="X1867">
        <v>1</v>
      </c>
      <c r="Y1867">
        <v>1</v>
      </c>
      <c r="Z1867">
        <v>1</v>
      </c>
      <c r="AA1867">
        <v>1</v>
      </c>
      <c r="AB1867">
        <v>1</v>
      </c>
      <c r="AC1867">
        <v>1</v>
      </c>
      <c r="AD1867">
        <v>1</v>
      </c>
      <c r="AE1867">
        <v>0</v>
      </c>
    </row>
    <row r="1868" spans="1:31" x14ac:dyDescent="0.3">
      <c r="A1868" t="s">
        <v>315</v>
      </c>
      <c r="B1868" t="s">
        <v>10432</v>
      </c>
      <c r="C1868" t="s">
        <v>274</v>
      </c>
      <c r="D1868" t="s">
        <v>7849</v>
      </c>
      <c r="E1868" t="s">
        <v>12494</v>
      </c>
      <c r="F1868" t="s">
        <v>7850</v>
      </c>
      <c r="G1868" t="s">
        <v>451</v>
      </c>
      <c r="I1868" t="s">
        <v>313</v>
      </c>
      <c r="J1868" t="s">
        <v>266</v>
      </c>
      <c r="K1868" t="s">
        <v>7848</v>
      </c>
      <c r="L1868" t="s">
        <v>18076</v>
      </c>
      <c r="M1868" t="s">
        <v>316</v>
      </c>
      <c r="N1868" t="s">
        <v>315</v>
      </c>
      <c r="O1868">
        <v>2</v>
      </c>
      <c r="P1868" t="s">
        <v>272</v>
      </c>
      <c r="Q1868">
        <v>4</v>
      </c>
      <c r="S1868">
        <v>1</v>
      </c>
      <c r="T1868" s="108">
        <v>4</v>
      </c>
      <c r="U1868">
        <v>1</v>
      </c>
      <c r="V1868" t="s">
        <v>270</v>
      </c>
      <c r="W1868" t="s">
        <v>167</v>
      </c>
      <c r="X1868">
        <v>1</v>
      </c>
      <c r="Y1868">
        <v>1</v>
      </c>
      <c r="Z1868">
        <v>0</v>
      </c>
      <c r="AA1868">
        <v>0</v>
      </c>
      <c r="AB1868">
        <v>0</v>
      </c>
      <c r="AC1868">
        <v>0</v>
      </c>
      <c r="AD1868">
        <v>0</v>
      </c>
      <c r="AE1868">
        <v>0</v>
      </c>
    </row>
    <row r="1869" spans="1:31" x14ac:dyDescent="0.3">
      <c r="A1869" t="s">
        <v>315</v>
      </c>
      <c r="B1869" t="s">
        <v>10580</v>
      </c>
      <c r="C1869" t="s">
        <v>274</v>
      </c>
      <c r="D1869" t="s">
        <v>10070</v>
      </c>
      <c r="E1869" t="s">
        <v>12454</v>
      </c>
      <c r="F1869" t="s">
        <v>2945</v>
      </c>
      <c r="G1869" t="s">
        <v>451</v>
      </c>
      <c r="I1869" t="s">
        <v>313</v>
      </c>
      <c r="J1869" t="s">
        <v>266</v>
      </c>
      <c r="K1869" t="s">
        <v>3128</v>
      </c>
      <c r="L1869" t="s">
        <v>17347</v>
      </c>
      <c r="M1869" t="s">
        <v>314</v>
      </c>
      <c r="N1869" t="s">
        <v>315</v>
      </c>
      <c r="O1869">
        <v>1</v>
      </c>
      <c r="P1869" t="s">
        <v>282</v>
      </c>
      <c r="Q1869">
        <v>2</v>
      </c>
      <c r="S1869">
        <v>3</v>
      </c>
      <c r="T1869" s="108">
        <v>6</v>
      </c>
      <c r="U1869">
        <v>1</v>
      </c>
      <c r="V1869" t="s">
        <v>270</v>
      </c>
      <c r="W1869" t="s">
        <v>167</v>
      </c>
      <c r="X1869">
        <v>1</v>
      </c>
      <c r="Y1869">
        <v>1</v>
      </c>
      <c r="Z1869">
        <v>0</v>
      </c>
      <c r="AA1869">
        <v>1</v>
      </c>
      <c r="AB1869">
        <v>0</v>
      </c>
      <c r="AC1869">
        <v>1</v>
      </c>
      <c r="AD1869">
        <v>0</v>
      </c>
      <c r="AE1869">
        <v>0</v>
      </c>
    </row>
    <row r="1870" spans="1:31" x14ac:dyDescent="0.3">
      <c r="A1870" t="s">
        <v>315</v>
      </c>
      <c r="B1870" t="s">
        <v>10580</v>
      </c>
      <c r="C1870" t="s">
        <v>274</v>
      </c>
      <c r="D1870" t="s">
        <v>10070</v>
      </c>
      <c r="E1870" t="s">
        <v>12454</v>
      </c>
      <c r="F1870" t="s">
        <v>2945</v>
      </c>
      <c r="G1870" t="s">
        <v>451</v>
      </c>
      <c r="I1870" t="s">
        <v>313</v>
      </c>
      <c r="J1870" t="s">
        <v>266</v>
      </c>
      <c r="K1870" t="s">
        <v>3128</v>
      </c>
      <c r="L1870" t="s">
        <v>17347</v>
      </c>
      <c r="M1870" t="s">
        <v>316</v>
      </c>
      <c r="N1870" t="s">
        <v>315</v>
      </c>
      <c r="O1870">
        <v>20</v>
      </c>
      <c r="P1870" t="s">
        <v>425</v>
      </c>
      <c r="Q1870">
        <v>0.32</v>
      </c>
      <c r="S1870">
        <v>9</v>
      </c>
      <c r="T1870" s="108">
        <v>2.88</v>
      </c>
      <c r="U1870">
        <v>1</v>
      </c>
      <c r="V1870" t="s">
        <v>270</v>
      </c>
      <c r="W1870" t="s">
        <v>167</v>
      </c>
      <c r="X1870">
        <v>3</v>
      </c>
      <c r="Y1870">
        <v>3</v>
      </c>
      <c r="Z1870">
        <v>0</v>
      </c>
      <c r="AA1870">
        <v>3</v>
      </c>
      <c r="AB1870">
        <v>0</v>
      </c>
      <c r="AC1870">
        <v>3</v>
      </c>
      <c r="AD1870">
        <v>0</v>
      </c>
      <c r="AE1870">
        <v>0</v>
      </c>
    </row>
    <row r="1871" spans="1:31" x14ac:dyDescent="0.3">
      <c r="A1871" t="s">
        <v>315</v>
      </c>
      <c r="B1871" t="s">
        <v>17930</v>
      </c>
      <c r="C1871" t="s">
        <v>274</v>
      </c>
      <c r="D1871" t="s">
        <v>7236</v>
      </c>
      <c r="E1871" t="s">
        <v>12445</v>
      </c>
      <c r="F1871" t="s">
        <v>7701</v>
      </c>
      <c r="G1871" t="s">
        <v>451</v>
      </c>
      <c r="I1871" t="s">
        <v>313</v>
      </c>
      <c r="J1871" t="s">
        <v>266</v>
      </c>
      <c r="K1871" t="s">
        <v>10106</v>
      </c>
      <c r="L1871" t="s">
        <v>17929</v>
      </c>
      <c r="M1871" t="s">
        <v>316</v>
      </c>
      <c r="N1871" t="s">
        <v>315</v>
      </c>
      <c r="O1871">
        <v>20</v>
      </c>
      <c r="P1871" t="s">
        <v>17796</v>
      </c>
      <c r="Q1871">
        <v>2</v>
      </c>
      <c r="S1871">
        <v>9</v>
      </c>
      <c r="T1871" s="108">
        <v>18</v>
      </c>
      <c r="U1871">
        <v>1</v>
      </c>
      <c r="V1871" t="s">
        <v>270</v>
      </c>
      <c r="W1871" t="s">
        <v>167</v>
      </c>
      <c r="X1871">
        <v>3</v>
      </c>
      <c r="Y1871">
        <v>3</v>
      </c>
      <c r="Z1871">
        <v>0</v>
      </c>
      <c r="AA1871">
        <v>3</v>
      </c>
      <c r="AB1871">
        <v>0</v>
      </c>
      <c r="AC1871">
        <v>3</v>
      </c>
      <c r="AD1871">
        <v>0</v>
      </c>
      <c r="AE1871">
        <v>0</v>
      </c>
    </row>
    <row r="1872" spans="1:31" x14ac:dyDescent="0.3">
      <c r="A1872" t="s">
        <v>315</v>
      </c>
      <c r="B1872" t="s">
        <v>17930</v>
      </c>
      <c r="C1872" t="s">
        <v>274</v>
      </c>
      <c r="D1872" t="s">
        <v>7236</v>
      </c>
      <c r="E1872" t="s">
        <v>12445</v>
      </c>
      <c r="F1872" t="s">
        <v>7701</v>
      </c>
      <c r="G1872" t="s">
        <v>451</v>
      </c>
      <c r="I1872" t="s">
        <v>313</v>
      </c>
      <c r="J1872" t="s">
        <v>266</v>
      </c>
      <c r="K1872" t="s">
        <v>10106</v>
      </c>
      <c r="L1872" t="s">
        <v>17929</v>
      </c>
      <c r="M1872" t="s">
        <v>316</v>
      </c>
      <c r="N1872" t="s">
        <v>315</v>
      </c>
      <c r="O1872">
        <v>2</v>
      </c>
      <c r="P1872" t="s">
        <v>272</v>
      </c>
      <c r="Q1872">
        <v>6</v>
      </c>
      <c r="S1872">
        <v>4</v>
      </c>
      <c r="T1872" s="108">
        <v>24</v>
      </c>
      <c r="U1872">
        <v>1</v>
      </c>
      <c r="V1872" t="s">
        <v>270</v>
      </c>
      <c r="W1872" t="s">
        <v>167</v>
      </c>
      <c r="X1872">
        <v>1</v>
      </c>
      <c r="Y1872">
        <v>1</v>
      </c>
      <c r="Z1872">
        <v>0</v>
      </c>
      <c r="AA1872">
        <v>1</v>
      </c>
      <c r="AB1872">
        <v>1</v>
      </c>
      <c r="AC1872">
        <v>1</v>
      </c>
      <c r="AD1872">
        <v>0</v>
      </c>
      <c r="AE1872">
        <v>0</v>
      </c>
    </row>
    <row r="1873" spans="1:31" x14ac:dyDescent="0.3">
      <c r="A1873" t="s">
        <v>16733</v>
      </c>
      <c r="B1873" t="s">
        <v>17927</v>
      </c>
      <c r="C1873" t="s">
        <v>274</v>
      </c>
      <c r="D1873" t="s">
        <v>17928</v>
      </c>
      <c r="E1873" t="s">
        <v>17161</v>
      </c>
      <c r="F1873" t="s">
        <v>7701</v>
      </c>
      <c r="G1873" t="s">
        <v>451</v>
      </c>
      <c r="I1873" t="s">
        <v>313</v>
      </c>
      <c r="J1873" t="s">
        <v>266</v>
      </c>
      <c r="K1873" t="s">
        <v>10106</v>
      </c>
      <c r="L1873" t="s">
        <v>18077</v>
      </c>
      <c r="M1873" t="s">
        <v>4938</v>
      </c>
      <c r="N1873" t="s">
        <v>16733</v>
      </c>
      <c r="O1873">
        <v>3</v>
      </c>
      <c r="P1873" t="s">
        <v>388</v>
      </c>
      <c r="Q1873">
        <v>10</v>
      </c>
      <c r="R1873" t="s">
        <v>389</v>
      </c>
      <c r="S1873">
        <v>1</v>
      </c>
      <c r="T1873" s="108">
        <v>10</v>
      </c>
      <c r="U1873">
        <v>1</v>
      </c>
      <c r="V1873" t="s">
        <v>270</v>
      </c>
      <c r="W1873" t="s">
        <v>167</v>
      </c>
      <c r="X1873">
        <v>1</v>
      </c>
      <c r="Y1873">
        <v>0</v>
      </c>
      <c r="Z1873">
        <v>0</v>
      </c>
      <c r="AA1873">
        <v>0</v>
      </c>
      <c r="AB1873">
        <v>0</v>
      </c>
      <c r="AC1873">
        <v>1</v>
      </c>
      <c r="AD1873">
        <v>0</v>
      </c>
      <c r="AE1873">
        <v>0</v>
      </c>
    </row>
    <row r="1874" spans="1:31" x14ac:dyDescent="0.3">
      <c r="A1874" t="s">
        <v>315</v>
      </c>
      <c r="B1874" t="s">
        <v>10903</v>
      </c>
      <c r="C1874" t="s">
        <v>274</v>
      </c>
      <c r="D1874" t="s">
        <v>11014</v>
      </c>
      <c r="E1874" t="s">
        <v>12435</v>
      </c>
      <c r="F1874" t="s">
        <v>7639</v>
      </c>
      <c r="G1874" t="s">
        <v>451</v>
      </c>
      <c r="I1874" t="s">
        <v>313</v>
      </c>
      <c r="J1874" t="s">
        <v>266</v>
      </c>
      <c r="K1874" t="s">
        <v>7618</v>
      </c>
      <c r="L1874" t="s">
        <v>10904</v>
      </c>
      <c r="M1874" t="s">
        <v>314</v>
      </c>
      <c r="N1874" t="s">
        <v>315</v>
      </c>
      <c r="O1874">
        <v>1</v>
      </c>
      <c r="P1874" t="s">
        <v>282</v>
      </c>
      <c r="Q1874">
        <v>2</v>
      </c>
      <c r="S1874">
        <v>3</v>
      </c>
      <c r="T1874" s="108">
        <v>6</v>
      </c>
      <c r="U1874">
        <v>1</v>
      </c>
      <c r="V1874" t="s">
        <v>270</v>
      </c>
      <c r="W1874" t="s">
        <v>167</v>
      </c>
      <c r="X1874">
        <v>1</v>
      </c>
      <c r="Y1874">
        <v>1</v>
      </c>
      <c r="Z1874">
        <v>0</v>
      </c>
      <c r="AA1874">
        <v>1</v>
      </c>
      <c r="AB1874">
        <v>0</v>
      </c>
      <c r="AC1874">
        <v>1</v>
      </c>
      <c r="AD1874">
        <v>0</v>
      </c>
      <c r="AE1874">
        <v>0</v>
      </c>
    </row>
    <row r="1875" spans="1:31" x14ac:dyDescent="0.3">
      <c r="A1875" t="s">
        <v>315</v>
      </c>
      <c r="B1875" t="s">
        <v>10903</v>
      </c>
      <c r="C1875" t="s">
        <v>274</v>
      </c>
      <c r="D1875" t="s">
        <v>11014</v>
      </c>
      <c r="E1875" t="s">
        <v>12435</v>
      </c>
      <c r="F1875" t="s">
        <v>7639</v>
      </c>
      <c r="G1875" t="s">
        <v>451</v>
      </c>
      <c r="I1875" t="s">
        <v>313</v>
      </c>
      <c r="J1875" t="s">
        <v>266</v>
      </c>
      <c r="K1875" t="s">
        <v>7618</v>
      </c>
      <c r="L1875" t="s">
        <v>10904</v>
      </c>
      <c r="M1875" t="s">
        <v>316</v>
      </c>
      <c r="N1875" t="s">
        <v>315</v>
      </c>
      <c r="O1875">
        <v>2</v>
      </c>
      <c r="P1875" t="s">
        <v>272</v>
      </c>
      <c r="Q1875">
        <v>2</v>
      </c>
      <c r="S1875">
        <v>3</v>
      </c>
      <c r="T1875" s="108">
        <v>6</v>
      </c>
      <c r="U1875">
        <v>1</v>
      </c>
      <c r="V1875" t="s">
        <v>270</v>
      </c>
      <c r="W1875" t="s">
        <v>167</v>
      </c>
      <c r="X1875">
        <v>1</v>
      </c>
      <c r="Y1875">
        <v>1</v>
      </c>
      <c r="Z1875">
        <v>0</v>
      </c>
      <c r="AA1875">
        <v>1</v>
      </c>
      <c r="AB1875">
        <v>0</v>
      </c>
      <c r="AC1875">
        <v>1</v>
      </c>
      <c r="AD1875">
        <v>0</v>
      </c>
      <c r="AE1875">
        <v>0</v>
      </c>
    </row>
    <row r="1876" spans="1:31" x14ac:dyDescent="0.3">
      <c r="A1876" t="s">
        <v>315</v>
      </c>
      <c r="B1876" t="s">
        <v>10903</v>
      </c>
      <c r="C1876" t="s">
        <v>274</v>
      </c>
      <c r="D1876" t="s">
        <v>11014</v>
      </c>
      <c r="E1876" t="s">
        <v>12435</v>
      </c>
      <c r="F1876" t="s">
        <v>7639</v>
      </c>
      <c r="G1876" t="s">
        <v>451</v>
      </c>
      <c r="I1876" t="s">
        <v>313</v>
      </c>
      <c r="J1876" t="s">
        <v>266</v>
      </c>
      <c r="K1876" t="s">
        <v>7618</v>
      </c>
      <c r="L1876" t="s">
        <v>10904</v>
      </c>
      <c r="M1876" t="s">
        <v>316</v>
      </c>
      <c r="N1876" t="s">
        <v>315</v>
      </c>
      <c r="O1876">
        <v>20</v>
      </c>
      <c r="P1876" t="s">
        <v>425</v>
      </c>
      <c r="Q1876">
        <v>0.32</v>
      </c>
      <c r="S1876">
        <v>3</v>
      </c>
      <c r="T1876" s="108">
        <v>0.96</v>
      </c>
      <c r="U1876">
        <v>1</v>
      </c>
      <c r="V1876" t="s">
        <v>270</v>
      </c>
      <c r="W1876" t="s">
        <v>167</v>
      </c>
      <c r="X1876">
        <v>1</v>
      </c>
      <c r="Y1876">
        <v>1</v>
      </c>
      <c r="Z1876">
        <v>0</v>
      </c>
      <c r="AA1876">
        <v>1</v>
      </c>
      <c r="AB1876">
        <v>0</v>
      </c>
      <c r="AC1876">
        <v>1</v>
      </c>
      <c r="AD1876">
        <v>0</v>
      </c>
      <c r="AE1876">
        <v>0</v>
      </c>
    </row>
    <row r="1877" spans="1:31" x14ac:dyDescent="0.3">
      <c r="A1877" t="s">
        <v>315</v>
      </c>
      <c r="B1877" t="s">
        <v>10903</v>
      </c>
      <c r="C1877" t="s">
        <v>274</v>
      </c>
      <c r="D1877" t="s">
        <v>11014</v>
      </c>
      <c r="E1877" t="s">
        <v>12435</v>
      </c>
      <c r="F1877" t="s">
        <v>7639</v>
      </c>
      <c r="G1877" t="s">
        <v>451</v>
      </c>
      <c r="I1877" t="s">
        <v>313</v>
      </c>
      <c r="J1877" t="s">
        <v>266</v>
      </c>
      <c r="K1877" t="s">
        <v>7618</v>
      </c>
      <c r="L1877" t="s">
        <v>10904</v>
      </c>
      <c r="M1877" t="s">
        <v>316</v>
      </c>
      <c r="N1877" t="s">
        <v>315</v>
      </c>
      <c r="O1877">
        <v>17</v>
      </c>
      <c r="P1877" t="s">
        <v>273</v>
      </c>
      <c r="Q1877">
        <v>0.32</v>
      </c>
      <c r="S1877">
        <v>1</v>
      </c>
      <c r="T1877" s="108">
        <v>0.32</v>
      </c>
      <c r="U1877">
        <v>1</v>
      </c>
      <c r="V1877" t="s">
        <v>270</v>
      </c>
      <c r="W1877" t="s">
        <v>167</v>
      </c>
      <c r="X1877">
        <v>1</v>
      </c>
      <c r="Y1877">
        <v>0</v>
      </c>
      <c r="Z1877">
        <v>0</v>
      </c>
      <c r="AA1877">
        <v>1</v>
      </c>
      <c r="AB1877">
        <v>0</v>
      </c>
      <c r="AC1877">
        <v>0</v>
      </c>
      <c r="AD1877">
        <v>0</v>
      </c>
      <c r="AE1877">
        <v>0</v>
      </c>
    </row>
    <row r="1878" spans="1:31" x14ac:dyDescent="0.3">
      <c r="A1878" t="s">
        <v>315</v>
      </c>
      <c r="B1878" t="s">
        <v>7834</v>
      </c>
      <c r="C1878" t="s">
        <v>274</v>
      </c>
      <c r="D1878" t="s">
        <v>17933</v>
      </c>
      <c r="E1878" t="s">
        <v>12488</v>
      </c>
      <c r="F1878" t="s">
        <v>7832</v>
      </c>
      <c r="G1878" t="s">
        <v>451</v>
      </c>
      <c r="I1878" t="s">
        <v>313</v>
      </c>
      <c r="J1878" t="s">
        <v>266</v>
      </c>
      <c r="K1878" t="s">
        <v>7833</v>
      </c>
      <c r="L1878" t="s">
        <v>7835</v>
      </c>
      <c r="M1878" t="s">
        <v>507</v>
      </c>
      <c r="N1878" t="s">
        <v>315</v>
      </c>
      <c r="O1878">
        <v>2</v>
      </c>
      <c r="P1878" t="s">
        <v>272</v>
      </c>
      <c r="Q1878">
        <v>2</v>
      </c>
      <c r="S1878">
        <v>2</v>
      </c>
      <c r="T1878" s="108">
        <v>4</v>
      </c>
      <c r="U1878">
        <v>1</v>
      </c>
      <c r="V1878" t="s">
        <v>270</v>
      </c>
      <c r="W1878" t="s">
        <v>167</v>
      </c>
      <c r="X1878">
        <v>1</v>
      </c>
      <c r="Y1878">
        <v>0</v>
      </c>
      <c r="Z1878">
        <v>1</v>
      </c>
      <c r="AA1878">
        <v>0</v>
      </c>
      <c r="AB1878">
        <v>0</v>
      </c>
      <c r="AC1878">
        <v>1</v>
      </c>
      <c r="AD1878">
        <v>0</v>
      </c>
      <c r="AE1878">
        <v>0</v>
      </c>
    </row>
    <row r="1879" spans="1:31" x14ac:dyDescent="0.3">
      <c r="A1879" t="s">
        <v>315</v>
      </c>
      <c r="B1879" t="s">
        <v>10101</v>
      </c>
      <c r="C1879" t="s">
        <v>274</v>
      </c>
      <c r="D1879" t="s">
        <v>16736</v>
      </c>
      <c r="E1879" t="s">
        <v>12488</v>
      </c>
      <c r="F1879" t="s">
        <v>7832</v>
      </c>
      <c r="G1879" t="s">
        <v>451</v>
      </c>
      <c r="I1879" t="s">
        <v>313</v>
      </c>
      <c r="J1879" t="s">
        <v>266</v>
      </c>
      <c r="K1879" t="s">
        <v>7833</v>
      </c>
      <c r="L1879" t="s">
        <v>2306</v>
      </c>
      <c r="M1879" t="s">
        <v>316</v>
      </c>
      <c r="N1879" t="s">
        <v>315</v>
      </c>
      <c r="O1879">
        <v>20</v>
      </c>
      <c r="P1879" t="s">
        <v>425</v>
      </c>
      <c r="Q1879">
        <v>0.32</v>
      </c>
      <c r="S1879">
        <v>1</v>
      </c>
      <c r="T1879" s="108">
        <v>0.32</v>
      </c>
      <c r="U1879">
        <v>1</v>
      </c>
      <c r="V1879" t="s">
        <v>270</v>
      </c>
      <c r="W1879" t="s">
        <v>167</v>
      </c>
      <c r="X1879">
        <v>1</v>
      </c>
      <c r="Y1879">
        <v>0</v>
      </c>
      <c r="Z1879">
        <v>0</v>
      </c>
      <c r="AA1879">
        <v>0</v>
      </c>
      <c r="AB1879">
        <v>1</v>
      </c>
      <c r="AC1879">
        <v>0</v>
      </c>
      <c r="AD1879">
        <v>0</v>
      </c>
      <c r="AE1879">
        <v>0</v>
      </c>
    </row>
    <row r="1880" spans="1:31" x14ac:dyDescent="0.3">
      <c r="A1880" t="s">
        <v>315</v>
      </c>
      <c r="B1880" t="s">
        <v>9937</v>
      </c>
      <c r="C1880" t="s">
        <v>274</v>
      </c>
      <c r="D1880" t="s">
        <v>9938</v>
      </c>
      <c r="E1880" t="s">
        <v>12416</v>
      </c>
      <c r="F1880" t="s">
        <v>7537</v>
      </c>
      <c r="G1880" t="s">
        <v>451</v>
      </c>
      <c r="I1880" t="s">
        <v>313</v>
      </c>
      <c r="J1880" t="s">
        <v>266</v>
      </c>
      <c r="K1880" t="s">
        <v>7536</v>
      </c>
      <c r="L1880" t="s">
        <v>2306</v>
      </c>
      <c r="M1880" t="s">
        <v>316</v>
      </c>
      <c r="N1880" t="s">
        <v>315</v>
      </c>
      <c r="O1880">
        <v>2</v>
      </c>
      <c r="P1880" t="s">
        <v>272</v>
      </c>
      <c r="Q1880">
        <v>3</v>
      </c>
      <c r="S1880">
        <v>1</v>
      </c>
      <c r="T1880" s="108">
        <v>3</v>
      </c>
      <c r="U1880">
        <v>1</v>
      </c>
      <c r="V1880" t="s">
        <v>270</v>
      </c>
      <c r="W1880" t="s">
        <v>167</v>
      </c>
      <c r="X1880">
        <v>1</v>
      </c>
      <c r="Y1880">
        <v>0</v>
      </c>
      <c r="Z1880">
        <v>0</v>
      </c>
      <c r="AA1880">
        <v>1</v>
      </c>
      <c r="AB1880">
        <v>0</v>
      </c>
      <c r="AC1880">
        <v>0</v>
      </c>
      <c r="AD1880">
        <v>0</v>
      </c>
      <c r="AE1880">
        <v>0</v>
      </c>
    </row>
    <row r="1881" spans="1:31" x14ac:dyDescent="0.3">
      <c r="A1881" t="s">
        <v>315</v>
      </c>
      <c r="B1881" t="s">
        <v>9936</v>
      </c>
      <c r="C1881" t="s">
        <v>274</v>
      </c>
      <c r="D1881" t="s">
        <v>16737</v>
      </c>
      <c r="E1881" t="s">
        <v>12416</v>
      </c>
      <c r="F1881" t="s">
        <v>7537</v>
      </c>
      <c r="G1881" t="s">
        <v>451</v>
      </c>
      <c r="I1881" t="s">
        <v>313</v>
      </c>
      <c r="J1881" t="s">
        <v>266</v>
      </c>
      <c r="K1881" t="s">
        <v>7536</v>
      </c>
      <c r="L1881" t="s">
        <v>2306</v>
      </c>
      <c r="M1881" t="s">
        <v>314</v>
      </c>
      <c r="N1881" t="s">
        <v>315</v>
      </c>
      <c r="O1881">
        <v>1</v>
      </c>
      <c r="P1881" t="s">
        <v>282</v>
      </c>
      <c r="Q1881">
        <v>1</v>
      </c>
      <c r="S1881">
        <v>1</v>
      </c>
      <c r="T1881" s="108">
        <v>1</v>
      </c>
      <c r="U1881">
        <v>1</v>
      </c>
      <c r="V1881" t="s">
        <v>270</v>
      </c>
      <c r="W1881" t="s">
        <v>167</v>
      </c>
      <c r="X1881">
        <v>1</v>
      </c>
      <c r="Y1881">
        <v>0</v>
      </c>
      <c r="Z1881">
        <v>0</v>
      </c>
      <c r="AA1881">
        <v>1</v>
      </c>
      <c r="AB1881">
        <v>0</v>
      </c>
      <c r="AC1881">
        <v>0</v>
      </c>
      <c r="AD1881">
        <v>0</v>
      </c>
      <c r="AE1881">
        <v>0</v>
      </c>
    </row>
    <row r="1882" spans="1:31" x14ac:dyDescent="0.3">
      <c r="A1882" t="s">
        <v>315</v>
      </c>
      <c r="B1882" t="s">
        <v>7781</v>
      </c>
      <c r="C1882" t="s">
        <v>274</v>
      </c>
      <c r="D1882" t="s">
        <v>9260</v>
      </c>
      <c r="E1882" t="s">
        <v>12473</v>
      </c>
      <c r="F1882" t="s">
        <v>9261</v>
      </c>
      <c r="G1882" t="s">
        <v>451</v>
      </c>
      <c r="I1882" t="s">
        <v>313</v>
      </c>
      <c r="J1882" t="s">
        <v>266</v>
      </c>
      <c r="K1882" t="s">
        <v>3080</v>
      </c>
      <c r="L1882" t="s">
        <v>18075</v>
      </c>
      <c r="M1882" t="s">
        <v>316</v>
      </c>
      <c r="N1882" t="s">
        <v>315</v>
      </c>
      <c r="O1882">
        <v>20</v>
      </c>
      <c r="P1882" t="s">
        <v>425</v>
      </c>
      <c r="Q1882">
        <v>0.32</v>
      </c>
      <c r="S1882">
        <v>4</v>
      </c>
      <c r="T1882" s="108">
        <v>1.28</v>
      </c>
      <c r="U1882">
        <v>1</v>
      </c>
      <c r="V1882" t="s">
        <v>270</v>
      </c>
      <c r="W1882" t="s">
        <v>167</v>
      </c>
      <c r="X1882">
        <v>2</v>
      </c>
      <c r="Y1882">
        <v>2</v>
      </c>
      <c r="Z1882">
        <v>0</v>
      </c>
      <c r="AA1882">
        <v>0</v>
      </c>
      <c r="AB1882">
        <v>0</v>
      </c>
      <c r="AC1882">
        <v>2</v>
      </c>
      <c r="AD1882">
        <v>0</v>
      </c>
      <c r="AE1882">
        <v>0</v>
      </c>
    </row>
    <row r="1883" spans="1:31" x14ac:dyDescent="0.3">
      <c r="A1883" t="s">
        <v>315</v>
      </c>
      <c r="B1883" t="s">
        <v>10228</v>
      </c>
      <c r="C1883" t="s">
        <v>274</v>
      </c>
      <c r="D1883" t="s">
        <v>17931</v>
      </c>
      <c r="E1883" t="s">
        <v>12475</v>
      </c>
      <c r="F1883" t="s">
        <v>7789</v>
      </c>
      <c r="G1883" t="s">
        <v>451</v>
      </c>
      <c r="I1883" t="s">
        <v>313</v>
      </c>
      <c r="J1883" t="s">
        <v>266</v>
      </c>
      <c r="K1883" t="s">
        <v>3080</v>
      </c>
      <c r="L1883" t="s">
        <v>4536</v>
      </c>
      <c r="M1883" t="s">
        <v>314</v>
      </c>
      <c r="N1883" t="s">
        <v>315</v>
      </c>
      <c r="O1883">
        <v>1</v>
      </c>
      <c r="P1883" t="s">
        <v>266</v>
      </c>
      <c r="Q1883">
        <v>0.48</v>
      </c>
      <c r="S1883">
        <v>1</v>
      </c>
      <c r="T1883" s="108">
        <v>0.48</v>
      </c>
      <c r="U1883">
        <v>1</v>
      </c>
      <c r="V1883" t="s">
        <v>270</v>
      </c>
      <c r="W1883" t="s">
        <v>167</v>
      </c>
      <c r="X1883">
        <v>1</v>
      </c>
      <c r="Y1883">
        <v>0</v>
      </c>
      <c r="Z1883">
        <v>0</v>
      </c>
      <c r="AA1883">
        <v>0</v>
      </c>
      <c r="AB1883">
        <v>1</v>
      </c>
      <c r="AC1883">
        <v>0</v>
      </c>
      <c r="AD1883">
        <v>0</v>
      </c>
      <c r="AE1883">
        <v>0</v>
      </c>
    </row>
    <row r="1884" spans="1:31" x14ac:dyDescent="0.3">
      <c r="A1884" t="s">
        <v>315</v>
      </c>
      <c r="B1884" t="s">
        <v>10228</v>
      </c>
      <c r="C1884" t="s">
        <v>274</v>
      </c>
      <c r="D1884" t="s">
        <v>17931</v>
      </c>
      <c r="E1884" t="s">
        <v>12475</v>
      </c>
      <c r="F1884" t="s">
        <v>7789</v>
      </c>
      <c r="G1884" t="s">
        <v>451</v>
      </c>
      <c r="I1884" t="s">
        <v>313</v>
      </c>
      <c r="J1884" t="s">
        <v>266</v>
      </c>
      <c r="K1884" t="s">
        <v>3080</v>
      </c>
      <c r="L1884" t="s">
        <v>4536</v>
      </c>
      <c r="M1884" t="s">
        <v>316</v>
      </c>
      <c r="N1884" t="s">
        <v>315</v>
      </c>
      <c r="O1884">
        <v>2</v>
      </c>
      <c r="P1884" t="s">
        <v>288</v>
      </c>
      <c r="Q1884">
        <v>0.48</v>
      </c>
      <c r="S1884">
        <v>2</v>
      </c>
      <c r="T1884" s="108">
        <v>0.96</v>
      </c>
      <c r="U1884">
        <v>1</v>
      </c>
      <c r="V1884" t="s">
        <v>270</v>
      </c>
      <c r="W1884" t="s">
        <v>167</v>
      </c>
      <c r="X1884">
        <v>2</v>
      </c>
      <c r="Y1884">
        <v>0</v>
      </c>
      <c r="Z1884">
        <v>0</v>
      </c>
      <c r="AA1884">
        <v>0</v>
      </c>
      <c r="AB1884">
        <v>2</v>
      </c>
      <c r="AC1884">
        <v>0</v>
      </c>
      <c r="AD1884">
        <v>0</v>
      </c>
      <c r="AE1884">
        <v>0</v>
      </c>
    </row>
    <row r="1885" spans="1:31" x14ac:dyDescent="0.3">
      <c r="A1885" t="s">
        <v>315</v>
      </c>
      <c r="B1885" t="s">
        <v>10228</v>
      </c>
      <c r="C1885" t="s">
        <v>274</v>
      </c>
      <c r="D1885" t="s">
        <v>17931</v>
      </c>
      <c r="E1885" t="s">
        <v>12475</v>
      </c>
      <c r="F1885" t="s">
        <v>7789</v>
      </c>
      <c r="G1885" t="s">
        <v>451</v>
      </c>
      <c r="I1885" t="s">
        <v>313</v>
      </c>
      <c r="J1885" t="s">
        <v>266</v>
      </c>
      <c r="K1885" t="s">
        <v>3080</v>
      </c>
      <c r="L1885" t="s">
        <v>4536</v>
      </c>
      <c r="M1885" t="s">
        <v>316</v>
      </c>
      <c r="N1885" t="s">
        <v>315</v>
      </c>
      <c r="O1885">
        <v>17</v>
      </c>
      <c r="P1885" t="s">
        <v>273</v>
      </c>
      <c r="Q1885">
        <v>0.48</v>
      </c>
      <c r="S1885">
        <v>1</v>
      </c>
      <c r="T1885" s="108">
        <v>0.48</v>
      </c>
      <c r="U1885">
        <v>1</v>
      </c>
      <c r="V1885" t="s">
        <v>270</v>
      </c>
      <c r="W1885" t="s">
        <v>167</v>
      </c>
      <c r="X1885">
        <v>1</v>
      </c>
      <c r="Y1885">
        <v>0</v>
      </c>
      <c r="Z1885">
        <v>0</v>
      </c>
      <c r="AA1885">
        <v>1</v>
      </c>
      <c r="AB1885">
        <v>0</v>
      </c>
      <c r="AC1885">
        <v>0</v>
      </c>
      <c r="AD1885">
        <v>0</v>
      </c>
      <c r="AE1885">
        <v>0</v>
      </c>
    </row>
    <row r="1886" spans="1:31" x14ac:dyDescent="0.3">
      <c r="A1886" t="s">
        <v>315</v>
      </c>
      <c r="B1886" t="s">
        <v>19216</v>
      </c>
      <c r="C1886" t="s">
        <v>274</v>
      </c>
      <c r="D1886" t="s">
        <v>27136</v>
      </c>
      <c r="E1886" t="s">
        <v>12484</v>
      </c>
      <c r="F1886" t="s">
        <v>7826</v>
      </c>
      <c r="G1886" t="s">
        <v>451</v>
      </c>
      <c r="I1886" t="s">
        <v>313</v>
      </c>
      <c r="J1886" t="s">
        <v>266</v>
      </c>
      <c r="K1886" t="s">
        <v>7812</v>
      </c>
      <c r="L1886" t="s">
        <v>19198</v>
      </c>
      <c r="M1886" t="s">
        <v>314</v>
      </c>
      <c r="N1886" t="s">
        <v>315</v>
      </c>
      <c r="O1886">
        <v>1</v>
      </c>
      <c r="P1886" t="s">
        <v>282</v>
      </c>
      <c r="Q1886">
        <v>3</v>
      </c>
      <c r="S1886">
        <v>2</v>
      </c>
      <c r="T1886" s="108">
        <v>6</v>
      </c>
      <c r="U1886">
        <v>1</v>
      </c>
      <c r="V1886" t="s">
        <v>270</v>
      </c>
      <c r="W1886" t="s">
        <v>167</v>
      </c>
      <c r="X1886">
        <v>1</v>
      </c>
      <c r="Y1886">
        <v>0</v>
      </c>
      <c r="Z1886">
        <v>1</v>
      </c>
      <c r="AA1886">
        <v>0</v>
      </c>
      <c r="AB1886">
        <v>0</v>
      </c>
      <c r="AC1886">
        <v>1</v>
      </c>
      <c r="AD1886">
        <v>0</v>
      </c>
      <c r="AE1886">
        <v>0</v>
      </c>
    </row>
    <row r="1887" spans="1:31" x14ac:dyDescent="0.3">
      <c r="A1887" t="s">
        <v>315</v>
      </c>
      <c r="B1887" t="s">
        <v>19216</v>
      </c>
      <c r="C1887" t="s">
        <v>274</v>
      </c>
      <c r="D1887" t="s">
        <v>27136</v>
      </c>
      <c r="E1887" t="s">
        <v>12484</v>
      </c>
      <c r="F1887" t="s">
        <v>7826</v>
      </c>
      <c r="G1887" t="s">
        <v>451</v>
      </c>
      <c r="I1887" t="s">
        <v>313</v>
      </c>
      <c r="J1887" t="s">
        <v>266</v>
      </c>
      <c r="K1887" t="s">
        <v>7812</v>
      </c>
      <c r="L1887" t="s">
        <v>19198</v>
      </c>
      <c r="M1887" t="s">
        <v>316</v>
      </c>
      <c r="N1887" t="s">
        <v>315</v>
      </c>
      <c r="O1887">
        <v>2</v>
      </c>
      <c r="P1887" t="s">
        <v>272</v>
      </c>
      <c r="Q1887">
        <v>3</v>
      </c>
      <c r="S1887">
        <v>1</v>
      </c>
      <c r="T1887" s="108">
        <v>3</v>
      </c>
      <c r="U1887">
        <v>1</v>
      </c>
      <c r="V1887" t="s">
        <v>270</v>
      </c>
      <c r="W1887" t="s">
        <v>167</v>
      </c>
      <c r="X1887">
        <v>1</v>
      </c>
      <c r="Y1887">
        <v>0</v>
      </c>
      <c r="Z1887">
        <v>1</v>
      </c>
      <c r="AA1887">
        <v>0</v>
      </c>
      <c r="AB1887">
        <v>0</v>
      </c>
      <c r="AC1887">
        <v>0</v>
      </c>
      <c r="AD1887">
        <v>0</v>
      </c>
      <c r="AE1887">
        <v>0</v>
      </c>
    </row>
    <row r="1888" spans="1:31" x14ac:dyDescent="0.3">
      <c r="A1888" t="s">
        <v>315</v>
      </c>
      <c r="B1888" t="s">
        <v>3940</v>
      </c>
      <c r="C1888" t="s">
        <v>274</v>
      </c>
      <c r="D1888" t="s">
        <v>3941</v>
      </c>
      <c r="E1888" t="s">
        <v>12361</v>
      </c>
      <c r="F1888" t="s">
        <v>3942</v>
      </c>
      <c r="G1888" t="s">
        <v>440</v>
      </c>
      <c r="I1888" t="s">
        <v>313</v>
      </c>
      <c r="J1888" t="s">
        <v>266</v>
      </c>
      <c r="K1888" t="s">
        <v>3943</v>
      </c>
      <c r="L1888" t="s">
        <v>3944</v>
      </c>
      <c r="M1888" t="s">
        <v>314</v>
      </c>
      <c r="N1888" t="s">
        <v>315</v>
      </c>
      <c r="O1888">
        <v>1</v>
      </c>
      <c r="P1888" t="s">
        <v>266</v>
      </c>
      <c r="Q1888">
        <v>0.48</v>
      </c>
      <c r="S1888">
        <v>1</v>
      </c>
      <c r="T1888" s="108">
        <v>0.48</v>
      </c>
      <c r="U1888">
        <v>1</v>
      </c>
      <c r="V1888" t="s">
        <v>270</v>
      </c>
      <c r="W1888" t="s">
        <v>167</v>
      </c>
      <c r="X1888">
        <v>1</v>
      </c>
      <c r="Y1888">
        <v>0</v>
      </c>
      <c r="Z1888">
        <v>0</v>
      </c>
      <c r="AA1888">
        <v>0</v>
      </c>
      <c r="AB1888">
        <v>1</v>
      </c>
      <c r="AC1888">
        <v>0</v>
      </c>
      <c r="AD1888">
        <v>0</v>
      </c>
      <c r="AE1888">
        <v>0</v>
      </c>
    </row>
    <row r="1889" spans="1:31" x14ac:dyDescent="0.3">
      <c r="A1889" t="s">
        <v>315</v>
      </c>
      <c r="B1889" t="s">
        <v>3940</v>
      </c>
      <c r="C1889" t="s">
        <v>274</v>
      </c>
      <c r="D1889" t="s">
        <v>3941</v>
      </c>
      <c r="E1889" t="s">
        <v>12361</v>
      </c>
      <c r="F1889" t="s">
        <v>3942</v>
      </c>
      <c r="G1889" t="s">
        <v>440</v>
      </c>
      <c r="I1889" t="s">
        <v>313</v>
      </c>
      <c r="J1889" t="s">
        <v>266</v>
      </c>
      <c r="K1889" t="s">
        <v>3943</v>
      </c>
      <c r="L1889" t="s">
        <v>3944</v>
      </c>
      <c r="M1889" t="s">
        <v>316</v>
      </c>
      <c r="N1889" t="s">
        <v>315</v>
      </c>
      <c r="O1889">
        <v>2</v>
      </c>
      <c r="P1889" t="s">
        <v>288</v>
      </c>
      <c r="Q1889">
        <v>0.48</v>
      </c>
      <c r="S1889">
        <v>2</v>
      </c>
      <c r="T1889" s="108">
        <v>0.96</v>
      </c>
      <c r="U1889">
        <v>1</v>
      </c>
      <c r="V1889" t="s">
        <v>270</v>
      </c>
      <c r="W1889" t="s">
        <v>167</v>
      </c>
      <c r="X1889">
        <v>2</v>
      </c>
      <c r="Y1889">
        <v>2</v>
      </c>
      <c r="Z1889">
        <v>0</v>
      </c>
      <c r="AA1889">
        <v>0</v>
      </c>
      <c r="AB1889">
        <v>0</v>
      </c>
      <c r="AC1889">
        <v>0</v>
      </c>
      <c r="AD1889">
        <v>0</v>
      </c>
      <c r="AE1889">
        <v>0</v>
      </c>
    </row>
    <row r="1890" spans="1:31" x14ac:dyDescent="0.3">
      <c r="A1890" t="s">
        <v>315</v>
      </c>
      <c r="B1890" t="s">
        <v>3940</v>
      </c>
      <c r="C1890" t="s">
        <v>274</v>
      </c>
      <c r="D1890" t="s">
        <v>3941</v>
      </c>
      <c r="E1890" t="s">
        <v>12361</v>
      </c>
      <c r="F1890" t="s">
        <v>3942</v>
      </c>
      <c r="G1890" t="s">
        <v>440</v>
      </c>
      <c r="I1890" t="s">
        <v>313</v>
      </c>
      <c r="J1890" t="s">
        <v>266</v>
      </c>
      <c r="K1890" t="s">
        <v>3943</v>
      </c>
      <c r="L1890" t="s">
        <v>3944</v>
      </c>
      <c r="M1890" t="s">
        <v>316</v>
      </c>
      <c r="N1890" t="s">
        <v>315</v>
      </c>
      <c r="O1890">
        <v>20</v>
      </c>
      <c r="P1890" t="s">
        <v>425</v>
      </c>
      <c r="Q1890">
        <v>0.32</v>
      </c>
      <c r="S1890">
        <v>1</v>
      </c>
      <c r="T1890" s="108">
        <v>0.32</v>
      </c>
      <c r="U1890">
        <v>1</v>
      </c>
      <c r="V1890" t="s">
        <v>270</v>
      </c>
      <c r="W1890" t="s">
        <v>167</v>
      </c>
      <c r="X1890">
        <v>1</v>
      </c>
      <c r="Y1890">
        <v>0</v>
      </c>
      <c r="Z1890">
        <v>0</v>
      </c>
      <c r="AA1890">
        <v>1</v>
      </c>
      <c r="AB1890">
        <v>0</v>
      </c>
      <c r="AC1890">
        <v>0</v>
      </c>
      <c r="AD1890">
        <v>0</v>
      </c>
      <c r="AE1890">
        <v>0</v>
      </c>
    </row>
    <row r="1891" spans="1:31" x14ac:dyDescent="0.3">
      <c r="A1891" t="s">
        <v>315</v>
      </c>
      <c r="B1891" t="s">
        <v>10254</v>
      </c>
      <c r="C1891" t="s">
        <v>274</v>
      </c>
      <c r="D1891" t="s">
        <v>10255</v>
      </c>
      <c r="E1891" t="s">
        <v>12367</v>
      </c>
      <c r="F1891" t="s">
        <v>3475</v>
      </c>
      <c r="G1891" t="s">
        <v>440</v>
      </c>
      <c r="I1891" t="s">
        <v>313</v>
      </c>
      <c r="J1891" t="s">
        <v>266</v>
      </c>
      <c r="K1891" t="s">
        <v>3476</v>
      </c>
      <c r="L1891" t="s">
        <v>17464</v>
      </c>
      <c r="M1891" t="s">
        <v>316</v>
      </c>
      <c r="N1891" t="s">
        <v>315</v>
      </c>
      <c r="O1891">
        <v>2</v>
      </c>
      <c r="P1891" t="s">
        <v>272</v>
      </c>
      <c r="Q1891">
        <v>4</v>
      </c>
      <c r="S1891">
        <v>8</v>
      </c>
      <c r="T1891" s="108">
        <v>32</v>
      </c>
      <c r="U1891">
        <v>1</v>
      </c>
      <c r="V1891" t="s">
        <v>270</v>
      </c>
      <c r="W1891" t="s">
        <v>167</v>
      </c>
      <c r="X1891">
        <v>2</v>
      </c>
      <c r="Y1891">
        <v>2</v>
      </c>
      <c r="Z1891">
        <v>0</v>
      </c>
      <c r="AA1891">
        <v>2</v>
      </c>
      <c r="AB1891">
        <v>2</v>
      </c>
      <c r="AC1891">
        <v>2</v>
      </c>
      <c r="AD1891">
        <v>0</v>
      </c>
      <c r="AE1891">
        <v>0</v>
      </c>
    </row>
    <row r="1892" spans="1:31" x14ac:dyDescent="0.3">
      <c r="A1892" t="s">
        <v>315</v>
      </c>
      <c r="B1892" t="s">
        <v>10254</v>
      </c>
      <c r="C1892" t="s">
        <v>274</v>
      </c>
      <c r="D1892" t="s">
        <v>10255</v>
      </c>
      <c r="E1892" t="s">
        <v>12367</v>
      </c>
      <c r="F1892" t="s">
        <v>3475</v>
      </c>
      <c r="G1892" t="s">
        <v>440</v>
      </c>
      <c r="I1892" t="s">
        <v>313</v>
      </c>
      <c r="J1892" t="s">
        <v>266</v>
      </c>
      <c r="K1892" t="s">
        <v>3476</v>
      </c>
      <c r="L1892" t="s">
        <v>17464</v>
      </c>
      <c r="M1892" t="s">
        <v>316</v>
      </c>
      <c r="N1892" t="s">
        <v>315</v>
      </c>
      <c r="O1892">
        <v>20</v>
      </c>
      <c r="P1892" t="s">
        <v>425</v>
      </c>
      <c r="Q1892">
        <v>0.32</v>
      </c>
      <c r="S1892">
        <v>21</v>
      </c>
      <c r="T1892" s="108">
        <v>6.72</v>
      </c>
      <c r="U1892">
        <v>1</v>
      </c>
      <c r="V1892" t="s">
        <v>270</v>
      </c>
      <c r="W1892" t="s">
        <v>167</v>
      </c>
      <c r="X1892">
        <v>7</v>
      </c>
      <c r="Y1892">
        <v>7</v>
      </c>
      <c r="Z1892">
        <v>0</v>
      </c>
      <c r="AA1892">
        <v>7</v>
      </c>
      <c r="AB1892">
        <v>0</v>
      </c>
      <c r="AC1892">
        <v>7</v>
      </c>
      <c r="AD1892">
        <v>0</v>
      </c>
      <c r="AE1892">
        <v>0</v>
      </c>
    </row>
    <row r="1893" spans="1:31" x14ac:dyDescent="0.3">
      <c r="A1893" t="s">
        <v>315</v>
      </c>
      <c r="B1893" t="s">
        <v>10254</v>
      </c>
      <c r="C1893" t="s">
        <v>274</v>
      </c>
      <c r="D1893" t="s">
        <v>10255</v>
      </c>
      <c r="E1893" t="s">
        <v>12367</v>
      </c>
      <c r="F1893" t="s">
        <v>3475</v>
      </c>
      <c r="G1893" t="s">
        <v>440</v>
      </c>
      <c r="I1893" t="s">
        <v>313</v>
      </c>
      <c r="J1893" t="s">
        <v>266</v>
      </c>
      <c r="K1893" t="s">
        <v>3476</v>
      </c>
      <c r="L1893" t="s">
        <v>17464</v>
      </c>
      <c r="M1893" t="s">
        <v>314</v>
      </c>
      <c r="N1893" t="s">
        <v>315</v>
      </c>
      <c r="O1893">
        <v>1</v>
      </c>
      <c r="P1893" t="s">
        <v>282</v>
      </c>
      <c r="Q1893">
        <v>4</v>
      </c>
      <c r="S1893">
        <v>3</v>
      </c>
      <c r="T1893" s="108">
        <v>12</v>
      </c>
      <c r="U1893">
        <v>1</v>
      </c>
      <c r="V1893" t="s">
        <v>270</v>
      </c>
      <c r="W1893" t="s">
        <v>167</v>
      </c>
      <c r="X1893">
        <v>1</v>
      </c>
      <c r="Y1893">
        <v>1</v>
      </c>
      <c r="Z1893">
        <v>0</v>
      </c>
      <c r="AA1893">
        <v>1</v>
      </c>
      <c r="AB1893">
        <v>0</v>
      </c>
      <c r="AC1893">
        <v>1</v>
      </c>
      <c r="AD1893">
        <v>0</v>
      </c>
      <c r="AE1893">
        <v>0</v>
      </c>
    </row>
    <row r="1894" spans="1:31" x14ac:dyDescent="0.3">
      <c r="A1894" t="s">
        <v>315</v>
      </c>
      <c r="B1894" t="s">
        <v>3532</v>
      </c>
      <c r="C1894" t="s">
        <v>274</v>
      </c>
      <c r="D1894" t="s">
        <v>3533</v>
      </c>
      <c r="E1894" t="s">
        <v>12368</v>
      </c>
      <c r="F1894" t="s">
        <v>1784</v>
      </c>
      <c r="G1894" t="s">
        <v>440</v>
      </c>
      <c r="I1894" t="s">
        <v>313</v>
      </c>
      <c r="J1894" t="s">
        <v>266</v>
      </c>
      <c r="K1894" t="s">
        <v>3534</v>
      </c>
      <c r="L1894" t="s">
        <v>17465</v>
      </c>
      <c r="M1894" t="s">
        <v>316</v>
      </c>
      <c r="N1894" t="s">
        <v>315</v>
      </c>
      <c r="O1894">
        <v>2</v>
      </c>
      <c r="P1894" t="s">
        <v>288</v>
      </c>
      <c r="Q1894">
        <v>0.48</v>
      </c>
      <c r="S1894">
        <v>6</v>
      </c>
      <c r="T1894" s="108">
        <v>2.88</v>
      </c>
      <c r="U1894">
        <v>1</v>
      </c>
      <c r="V1894" t="s">
        <v>270</v>
      </c>
      <c r="W1894" t="s">
        <v>167</v>
      </c>
      <c r="X1894">
        <v>3</v>
      </c>
      <c r="Y1894">
        <v>3</v>
      </c>
      <c r="Z1894">
        <v>0</v>
      </c>
      <c r="AA1894">
        <v>0</v>
      </c>
      <c r="AB1894">
        <v>3</v>
      </c>
      <c r="AC1894">
        <v>0</v>
      </c>
      <c r="AD1894">
        <v>0</v>
      </c>
      <c r="AE1894">
        <v>0</v>
      </c>
    </row>
    <row r="1895" spans="1:31" x14ac:dyDescent="0.3">
      <c r="A1895" t="s">
        <v>315</v>
      </c>
      <c r="B1895" t="s">
        <v>3532</v>
      </c>
      <c r="C1895" t="s">
        <v>274</v>
      </c>
      <c r="D1895" t="s">
        <v>3533</v>
      </c>
      <c r="E1895" t="s">
        <v>12368</v>
      </c>
      <c r="F1895" t="s">
        <v>1784</v>
      </c>
      <c r="G1895" t="s">
        <v>440</v>
      </c>
      <c r="I1895" t="s">
        <v>313</v>
      </c>
      <c r="J1895" t="s">
        <v>266</v>
      </c>
      <c r="K1895" t="s">
        <v>3534</v>
      </c>
      <c r="L1895" t="s">
        <v>17465</v>
      </c>
      <c r="M1895" t="s">
        <v>316</v>
      </c>
      <c r="N1895" t="s">
        <v>315</v>
      </c>
      <c r="O1895">
        <v>17</v>
      </c>
      <c r="P1895" t="s">
        <v>273</v>
      </c>
      <c r="Q1895">
        <v>0.32</v>
      </c>
      <c r="S1895">
        <v>1</v>
      </c>
      <c r="T1895" s="108">
        <v>0.32</v>
      </c>
      <c r="U1895">
        <v>1</v>
      </c>
      <c r="V1895" t="s">
        <v>270</v>
      </c>
      <c r="W1895" t="s">
        <v>167</v>
      </c>
      <c r="X1895">
        <v>1</v>
      </c>
      <c r="Y1895">
        <v>0</v>
      </c>
      <c r="Z1895">
        <v>0</v>
      </c>
      <c r="AA1895">
        <v>1</v>
      </c>
      <c r="AB1895">
        <v>0</v>
      </c>
      <c r="AC1895">
        <v>0</v>
      </c>
      <c r="AD1895">
        <v>0</v>
      </c>
      <c r="AE1895">
        <v>0</v>
      </c>
    </row>
    <row r="1896" spans="1:31" x14ac:dyDescent="0.3">
      <c r="A1896" t="s">
        <v>315</v>
      </c>
      <c r="B1896" t="s">
        <v>3532</v>
      </c>
      <c r="C1896" t="s">
        <v>274</v>
      </c>
      <c r="D1896" t="s">
        <v>3533</v>
      </c>
      <c r="E1896" t="s">
        <v>12368</v>
      </c>
      <c r="F1896" t="s">
        <v>1784</v>
      </c>
      <c r="G1896" t="s">
        <v>440</v>
      </c>
      <c r="I1896" t="s">
        <v>313</v>
      </c>
      <c r="J1896" t="s">
        <v>266</v>
      </c>
      <c r="K1896" t="s">
        <v>3534</v>
      </c>
      <c r="L1896" t="s">
        <v>17465</v>
      </c>
      <c r="M1896" t="s">
        <v>314</v>
      </c>
      <c r="N1896" t="s">
        <v>315</v>
      </c>
      <c r="O1896">
        <v>1</v>
      </c>
      <c r="P1896" t="s">
        <v>266</v>
      </c>
      <c r="Q1896">
        <v>0.48</v>
      </c>
      <c r="S1896">
        <v>1</v>
      </c>
      <c r="T1896" s="108">
        <v>0.48</v>
      </c>
      <c r="U1896">
        <v>1</v>
      </c>
      <c r="V1896" t="s">
        <v>270</v>
      </c>
      <c r="W1896" t="s">
        <v>167</v>
      </c>
      <c r="X1896">
        <v>1</v>
      </c>
      <c r="Y1896">
        <v>0</v>
      </c>
      <c r="Z1896">
        <v>0</v>
      </c>
      <c r="AA1896">
        <v>0</v>
      </c>
      <c r="AB1896">
        <v>1</v>
      </c>
      <c r="AC1896">
        <v>0</v>
      </c>
      <c r="AD1896">
        <v>0</v>
      </c>
      <c r="AE1896">
        <v>0</v>
      </c>
    </row>
    <row r="1897" spans="1:31" x14ac:dyDescent="0.3">
      <c r="A1897" t="s">
        <v>315</v>
      </c>
      <c r="B1897" t="s">
        <v>17616</v>
      </c>
      <c r="C1897" t="s">
        <v>274</v>
      </c>
      <c r="D1897" t="s">
        <v>17617</v>
      </c>
      <c r="E1897" t="s">
        <v>17618</v>
      </c>
      <c r="F1897" t="s">
        <v>17619</v>
      </c>
      <c r="G1897" t="s">
        <v>440</v>
      </c>
      <c r="I1897" t="s">
        <v>313</v>
      </c>
      <c r="J1897" t="s">
        <v>266</v>
      </c>
      <c r="K1897" t="s">
        <v>3534</v>
      </c>
      <c r="L1897" t="s">
        <v>17620</v>
      </c>
      <c r="M1897" t="s">
        <v>314</v>
      </c>
      <c r="N1897" t="s">
        <v>315</v>
      </c>
      <c r="O1897">
        <v>1</v>
      </c>
      <c r="P1897" t="s">
        <v>266</v>
      </c>
      <c r="Q1897">
        <v>0.32</v>
      </c>
      <c r="S1897">
        <v>1</v>
      </c>
      <c r="T1897" s="108">
        <v>0.32</v>
      </c>
      <c r="U1897">
        <v>1</v>
      </c>
      <c r="V1897" t="s">
        <v>270</v>
      </c>
      <c r="W1897" t="s">
        <v>167</v>
      </c>
      <c r="X1897">
        <v>1</v>
      </c>
      <c r="Y1897">
        <v>0</v>
      </c>
      <c r="Z1897">
        <v>0</v>
      </c>
      <c r="AA1897">
        <v>0</v>
      </c>
      <c r="AB1897">
        <v>1</v>
      </c>
      <c r="AC1897">
        <v>0</v>
      </c>
      <c r="AD1897">
        <v>0</v>
      </c>
      <c r="AE1897">
        <v>0</v>
      </c>
    </row>
    <row r="1898" spans="1:31" x14ac:dyDescent="0.3">
      <c r="A1898" t="s">
        <v>315</v>
      </c>
      <c r="B1898" t="s">
        <v>17616</v>
      </c>
      <c r="C1898" t="s">
        <v>274</v>
      </c>
      <c r="D1898" t="s">
        <v>17617</v>
      </c>
      <c r="E1898" t="s">
        <v>17618</v>
      </c>
      <c r="F1898" t="s">
        <v>17619</v>
      </c>
      <c r="G1898" t="s">
        <v>440</v>
      </c>
      <c r="I1898" t="s">
        <v>313</v>
      </c>
      <c r="J1898" t="s">
        <v>266</v>
      </c>
      <c r="K1898" t="s">
        <v>3534</v>
      </c>
      <c r="L1898" t="s">
        <v>17620</v>
      </c>
      <c r="M1898" t="s">
        <v>316</v>
      </c>
      <c r="N1898" t="s">
        <v>315</v>
      </c>
      <c r="O1898">
        <v>2</v>
      </c>
      <c r="P1898" t="s">
        <v>288</v>
      </c>
      <c r="Q1898">
        <v>0.32</v>
      </c>
      <c r="S1898">
        <v>1</v>
      </c>
      <c r="T1898" s="108">
        <v>0.32</v>
      </c>
      <c r="U1898">
        <v>1</v>
      </c>
      <c r="V1898" t="s">
        <v>270</v>
      </c>
      <c r="W1898" t="s">
        <v>167</v>
      </c>
      <c r="X1898">
        <v>1</v>
      </c>
      <c r="Y1898">
        <v>0</v>
      </c>
      <c r="Z1898">
        <v>0</v>
      </c>
      <c r="AA1898">
        <v>0</v>
      </c>
      <c r="AB1898">
        <v>1</v>
      </c>
      <c r="AC1898">
        <v>0</v>
      </c>
      <c r="AD1898">
        <v>0</v>
      </c>
      <c r="AE1898">
        <v>0</v>
      </c>
    </row>
    <row r="1899" spans="1:31" x14ac:dyDescent="0.3">
      <c r="A1899" t="s">
        <v>315</v>
      </c>
      <c r="B1899" t="s">
        <v>17616</v>
      </c>
      <c r="C1899" t="s">
        <v>274</v>
      </c>
      <c r="D1899" t="s">
        <v>17617</v>
      </c>
      <c r="E1899" t="s">
        <v>17618</v>
      </c>
      <c r="F1899" t="s">
        <v>17619</v>
      </c>
      <c r="G1899" t="s">
        <v>440</v>
      </c>
      <c r="I1899" t="s">
        <v>313</v>
      </c>
      <c r="J1899" t="s">
        <v>266</v>
      </c>
      <c r="K1899" t="s">
        <v>3534</v>
      </c>
      <c r="L1899" t="s">
        <v>17620</v>
      </c>
      <c r="M1899" t="s">
        <v>316</v>
      </c>
      <c r="N1899" t="s">
        <v>315</v>
      </c>
      <c r="O1899">
        <v>17</v>
      </c>
      <c r="P1899" t="s">
        <v>273</v>
      </c>
      <c r="Q1899">
        <v>0.32</v>
      </c>
      <c r="S1899">
        <v>1</v>
      </c>
      <c r="T1899" s="108">
        <v>0.32</v>
      </c>
      <c r="U1899">
        <v>1</v>
      </c>
      <c r="V1899" t="s">
        <v>270</v>
      </c>
      <c r="W1899" t="s">
        <v>167</v>
      </c>
      <c r="X1899">
        <v>1</v>
      </c>
      <c r="Y1899">
        <v>0</v>
      </c>
      <c r="Z1899">
        <v>0</v>
      </c>
      <c r="AA1899">
        <v>0</v>
      </c>
      <c r="AB1899">
        <v>1</v>
      </c>
      <c r="AC1899">
        <v>0</v>
      </c>
      <c r="AD1899">
        <v>0</v>
      </c>
      <c r="AE1899">
        <v>0</v>
      </c>
    </row>
    <row r="1900" spans="1:31" x14ac:dyDescent="0.3">
      <c r="A1900" t="s">
        <v>315</v>
      </c>
      <c r="B1900" t="s">
        <v>10723</v>
      </c>
      <c r="C1900" t="s">
        <v>274</v>
      </c>
      <c r="D1900" t="s">
        <v>8183</v>
      </c>
      <c r="E1900" t="s">
        <v>12363</v>
      </c>
      <c r="F1900" t="s">
        <v>10724</v>
      </c>
      <c r="G1900" t="s">
        <v>440</v>
      </c>
      <c r="I1900" t="s">
        <v>313</v>
      </c>
      <c r="J1900" t="s">
        <v>266</v>
      </c>
      <c r="K1900" t="s">
        <v>3943</v>
      </c>
      <c r="L1900" t="s">
        <v>2778</v>
      </c>
      <c r="M1900" t="s">
        <v>314</v>
      </c>
      <c r="N1900" t="s">
        <v>315</v>
      </c>
      <c r="O1900">
        <v>1</v>
      </c>
      <c r="P1900" t="s">
        <v>266</v>
      </c>
      <c r="Q1900">
        <v>0.48</v>
      </c>
      <c r="S1900">
        <v>6</v>
      </c>
      <c r="T1900" s="108">
        <v>2.88</v>
      </c>
      <c r="U1900">
        <v>1</v>
      </c>
      <c r="V1900" t="s">
        <v>270</v>
      </c>
      <c r="W1900" t="s">
        <v>167</v>
      </c>
      <c r="X1900">
        <v>3</v>
      </c>
      <c r="Y1900">
        <v>3</v>
      </c>
      <c r="Z1900">
        <v>0</v>
      </c>
      <c r="AA1900">
        <v>0</v>
      </c>
      <c r="AB1900">
        <v>3</v>
      </c>
      <c r="AC1900">
        <v>0</v>
      </c>
      <c r="AD1900">
        <v>0</v>
      </c>
      <c r="AE1900">
        <v>0</v>
      </c>
    </row>
    <row r="1901" spans="1:31" x14ac:dyDescent="0.3">
      <c r="A1901" t="s">
        <v>315</v>
      </c>
      <c r="B1901" t="s">
        <v>10723</v>
      </c>
      <c r="C1901" t="s">
        <v>274</v>
      </c>
      <c r="D1901" t="s">
        <v>8183</v>
      </c>
      <c r="E1901" t="s">
        <v>12363</v>
      </c>
      <c r="F1901" t="s">
        <v>10724</v>
      </c>
      <c r="G1901" t="s">
        <v>440</v>
      </c>
      <c r="I1901" t="s">
        <v>313</v>
      </c>
      <c r="J1901" t="s">
        <v>266</v>
      </c>
      <c r="K1901" t="s">
        <v>3943</v>
      </c>
      <c r="L1901" t="s">
        <v>2778</v>
      </c>
      <c r="M1901" t="s">
        <v>316</v>
      </c>
      <c r="N1901" t="s">
        <v>315</v>
      </c>
      <c r="O1901">
        <v>2</v>
      </c>
      <c r="P1901" t="s">
        <v>272</v>
      </c>
      <c r="Q1901">
        <v>1</v>
      </c>
      <c r="S1901">
        <v>3</v>
      </c>
      <c r="T1901" s="108">
        <v>3</v>
      </c>
      <c r="U1901">
        <v>1</v>
      </c>
      <c r="V1901" t="s">
        <v>270</v>
      </c>
      <c r="W1901" t="s">
        <v>167</v>
      </c>
      <c r="X1901">
        <v>1</v>
      </c>
      <c r="Y1901">
        <v>1</v>
      </c>
      <c r="Z1901">
        <v>0</v>
      </c>
      <c r="AA1901">
        <v>1</v>
      </c>
      <c r="AB1901">
        <v>0</v>
      </c>
      <c r="AC1901">
        <v>1</v>
      </c>
      <c r="AD1901">
        <v>0</v>
      </c>
      <c r="AE1901">
        <v>0</v>
      </c>
    </row>
    <row r="1902" spans="1:31" x14ac:dyDescent="0.3">
      <c r="A1902" t="s">
        <v>315</v>
      </c>
      <c r="B1902" t="s">
        <v>10723</v>
      </c>
      <c r="C1902" t="s">
        <v>274</v>
      </c>
      <c r="D1902" t="s">
        <v>8183</v>
      </c>
      <c r="E1902" t="s">
        <v>12363</v>
      </c>
      <c r="F1902" t="s">
        <v>10724</v>
      </c>
      <c r="G1902" t="s">
        <v>440</v>
      </c>
      <c r="I1902" t="s">
        <v>313</v>
      </c>
      <c r="J1902" t="s">
        <v>266</v>
      </c>
      <c r="K1902" t="s">
        <v>3943</v>
      </c>
      <c r="L1902" t="s">
        <v>2778</v>
      </c>
      <c r="M1902" t="s">
        <v>316</v>
      </c>
      <c r="N1902" t="s">
        <v>315</v>
      </c>
      <c r="O1902">
        <v>20</v>
      </c>
      <c r="P1902" t="s">
        <v>425</v>
      </c>
      <c r="Q1902">
        <v>0.32</v>
      </c>
      <c r="S1902">
        <v>6</v>
      </c>
      <c r="T1902" s="108">
        <v>1.92</v>
      </c>
      <c r="U1902">
        <v>1</v>
      </c>
      <c r="V1902" t="s">
        <v>270</v>
      </c>
      <c r="W1902" t="s">
        <v>167</v>
      </c>
      <c r="X1902">
        <v>3</v>
      </c>
      <c r="Y1902">
        <v>3</v>
      </c>
      <c r="Z1902">
        <v>0</v>
      </c>
      <c r="AA1902">
        <v>0</v>
      </c>
      <c r="AB1902">
        <v>3</v>
      </c>
      <c r="AC1902">
        <v>0</v>
      </c>
      <c r="AD1902">
        <v>0</v>
      </c>
      <c r="AE1902">
        <v>0</v>
      </c>
    </row>
    <row r="1903" spans="1:31" x14ac:dyDescent="0.3">
      <c r="A1903" t="s">
        <v>315</v>
      </c>
      <c r="B1903" t="s">
        <v>16200</v>
      </c>
      <c r="C1903" t="s">
        <v>274</v>
      </c>
      <c r="D1903" t="s">
        <v>16201</v>
      </c>
      <c r="E1903" t="s">
        <v>16261</v>
      </c>
      <c r="F1903" t="s">
        <v>1520</v>
      </c>
      <c r="G1903" t="s">
        <v>440</v>
      </c>
      <c r="I1903" t="s">
        <v>313</v>
      </c>
      <c r="J1903" t="s">
        <v>266</v>
      </c>
      <c r="K1903" t="s">
        <v>16202</v>
      </c>
      <c r="L1903" t="s">
        <v>17561</v>
      </c>
      <c r="M1903" t="s">
        <v>316</v>
      </c>
      <c r="N1903" t="s">
        <v>315</v>
      </c>
      <c r="O1903">
        <v>20</v>
      </c>
      <c r="P1903" t="s">
        <v>425</v>
      </c>
      <c r="Q1903">
        <v>0.32</v>
      </c>
      <c r="S1903">
        <v>1</v>
      </c>
      <c r="T1903" s="108">
        <v>0.32</v>
      </c>
      <c r="U1903">
        <v>1</v>
      </c>
      <c r="V1903" t="s">
        <v>270</v>
      </c>
      <c r="W1903" t="s">
        <v>167</v>
      </c>
      <c r="X1903">
        <v>1</v>
      </c>
      <c r="Y1903">
        <v>0</v>
      </c>
      <c r="Z1903">
        <v>0</v>
      </c>
      <c r="AA1903">
        <v>1</v>
      </c>
      <c r="AB1903">
        <v>0</v>
      </c>
      <c r="AC1903">
        <v>0</v>
      </c>
      <c r="AD1903">
        <v>0</v>
      </c>
      <c r="AE1903">
        <v>0</v>
      </c>
    </row>
    <row r="1904" spans="1:31" x14ac:dyDescent="0.3">
      <c r="A1904" t="s">
        <v>16733</v>
      </c>
      <c r="B1904" t="s">
        <v>8473</v>
      </c>
      <c r="C1904" t="s">
        <v>8154</v>
      </c>
      <c r="D1904" t="s">
        <v>18078</v>
      </c>
      <c r="E1904" t="s">
        <v>18079</v>
      </c>
      <c r="F1904" t="s">
        <v>1480</v>
      </c>
      <c r="G1904" t="s">
        <v>440</v>
      </c>
      <c r="I1904" t="s">
        <v>313</v>
      </c>
      <c r="J1904" t="s">
        <v>266</v>
      </c>
      <c r="K1904" t="s">
        <v>18080</v>
      </c>
      <c r="L1904" t="s">
        <v>18081</v>
      </c>
      <c r="M1904" t="s">
        <v>3521</v>
      </c>
      <c r="N1904" t="s">
        <v>16733</v>
      </c>
      <c r="O1904">
        <v>20</v>
      </c>
      <c r="P1904" t="s">
        <v>3206</v>
      </c>
      <c r="Q1904">
        <v>30</v>
      </c>
      <c r="S1904">
        <v>0</v>
      </c>
      <c r="T1904" s="108">
        <v>0</v>
      </c>
      <c r="U1904">
        <v>0</v>
      </c>
      <c r="W1904" t="s">
        <v>171</v>
      </c>
      <c r="X1904">
        <v>1</v>
      </c>
      <c r="Y1904">
        <v>0</v>
      </c>
      <c r="Z1904">
        <v>0</v>
      </c>
      <c r="AA1904">
        <v>0</v>
      </c>
      <c r="AB1904">
        <v>0</v>
      </c>
      <c r="AC1904">
        <v>0</v>
      </c>
      <c r="AD1904">
        <v>0</v>
      </c>
      <c r="AE1904">
        <v>0</v>
      </c>
    </row>
    <row r="1905" spans="1:31" x14ac:dyDescent="0.3">
      <c r="A1905" t="s">
        <v>315</v>
      </c>
      <c r="B1905" t="s">
        <v>3464</v>
      </c>
      <c r="C1905" t="s">
        <v>274</v>
      </c>
      <c r="D1905" t="s">
        <v>9907</v>
      </c>
      <c r="E1905" t="s">
        <v>12366</v>
      </c>
      <c r="F1905" t="s">
        <v>559</v>
      </c>
      <c r="G1905" t="s">
        <v>440</v>
      </c>
      <c r="I1905" t="s">
        <v>313</v>
      </c>
      <c r="J1905" t="s">
        <v>266</v>
      </c>
      <c r="K1905" t="s">
        <v>3465</v>
      </c>
      <c r="L1905" t="s">
        <v>9908</v>
      </c>
      <c r="M1905" t="s">
        <v>314</v>
      </c>
      <c r="N1905" t="s">
        <v>315</v>
      </c>
      <c r="O1905">
        <v>1</v>
      </c>
      <c r="P1905" t="s">
        <v>282</v>
      </c>
      <c r="Q1905">
        <v>4</v>
      </c>
      <c r="S1905">
        <v>3</v>
      </c>
      <c r="T1905" s="108">
        <v>12</v>
      </c>
      <c r="U1905">
        <v>1</v>
      </c>
      <c r="V1905" t="s">
        <v>270</v>
      </c>
      <c r="W1905" t="s">
        <v>167</v>
      </c>
      <c r="X1905">
        <v>1</v>
      </c>
      <c r="Y1905">
        <v>1</v>
      </c>
      <c r="Z1905">
        <v>0</v>
      </c>
      <c r="AA1905">
        <v>1</v>
      </c>
      <c r="AB1905">
        <v>0</v>
      </c>
      <c r="AC1905">
        <v>1</v>
      </c>
      <c r="AD1905">
        <v>0</v>
      </c>
      <c r="AE1905">
        <v>0</v>
      </c>
    </row>
    <row r="1906" spans="1:31" x14ac:dyDescent="0.3">
      <c r="A1906" t="s">
        <v>315</v>
      </c>
      <c r="B1906" t="s">
        <v>3464</v>
      </c>
      <c r="C1906" t="s">
        <v>274</v>
      </c>
      <c r="D1906" t="s">
        <v>9907</v>
      </c>
      <c r="E1906" t="s">
        <v>12366</v>
      </c>
      <c r="F1906" t="s">
        <v>559</v>
      </c>
      <c r="G1906" t="s">
        <v>440</v>
      </c>
      <c r="I1906" t="s">
        <v>313</v>
      </c>
      <c r="J1906" t="s">
        <v>266</v>
      </c>
      <c r="K1906" t="s">
        <v>3465</v>
      </c>
      <c r="L1906" t="s">
        <v>9908</v>
      </c>
      <c r="M1906" t="s">
        <v>314</v>
      </c>
      <c r="N1906" t="s">
        <v>315</v>
      </c>
      <c r="O1906">
        <v>1</v>
      </c>
      <c r="P1906" t="s">
        <v>282</v>
      </c>
      <c r="Q1906">
        <v>4</v>
      </c>
      <c r="S1906">
        <v>1</v>
      </c>
      <c r="T1906" s="108">
        <v>4</v>
      </c>
      <c r="U1906">
        <v>1</v>
      </c>
      <c r="V1906" t="s">
        <v>270</v>
      </c>
      <c r="W1906" t="s">
        <v>167</v>
      </c>
      <c r="X1906">
        <v>1</v>
      </c>
      <c r="Y1906">
        <v>1</v>
      </c>
      <c r="Z1906">
        <v>0</v>
      </c>
      <c r="AA1906">
        <v>0</v>
      </c>
      <c r="AB1906">
        <v>0</v>
      </c>
      <c r="AC1906">
        <v>0</v>
      </c>
      <c r="AD1906">
        <v>0</v>
      </c>
      <c r="AE1906">
        <v>0</v>
      </c>
    </row>
    <row r="1907" spans="1:31" x14ac:dyDescent="0.3">
      <c r="A1907" t="s">
        <v>315</v>
      </c>
      <c r="B1907" t="s">
        <v>3464</v>
      </c>
      <c r="C1907" t="s">
        <v>294</v>
      </c>
      <c r="D1907" t="s">
        <v>9907</v>
      </c>
      <c r="E1907" t="s">
        <v>12366</v>
      </c>
      <c r="F1907" t="s">
        <v>559</v>
      </c>
      <c r="G1907" t="s">
        <v>440</v>
      </c>
      <c r="I1907" t="s">
        <v>313</v>
      </c>
      <c r="J1907" t="s">
        <v>266</v>
      </c>
      <c r="K1907" t="s">
        <v>3465</v>
      </c>
      <c r="L1907" t="s">
        <v>9908</v>
      </c>
      <c r="M1907" t="s">
        <v>316</v>
      </c>
      <c r="N1907" t="s">
        <v>315</v>
      </c>
      <c r="O1907">
        <v>2</v>
      </c>
      <c r="P1907" t="s">
        <v>272</v>
      </c>
      <c r="Q1907">
        <v>4</v>
      </c>
      <c r="S1907">
        <v>5</v>
      </c>
      <c r="T1907" s="108">
        <v>20</v>
      </c>
      <c r="U1907">
        <v>1</v>
      </c>
      <c r="V1907" t="s">
        <v>270</v>
      </c>
      <c r="W1907" t="s">
        <v>167</v>
      </c>
      <c r="X1907">
        <v>1</v>
      </c>
      <c r="Y1907">
        <v>1</v>
      </c>
      <c r="Z1907">
        <v>1</v>
      </c>
      <c r="AA1907">
        <v>1</v>
      </c>
      <c r="AB1907">
        <v>1</v>
      </c>
      <c r="AC1907">
        <v>1</v>
      </c>
      <c r="AD1907">
        <v>0</v>
      </c>
      <c r="AE1907">
        <v>0</v>
      </c>
    </row>
    <row r="1908" spans="1:31" x14ac:dyDescent="0.3">
      <c r="A1908" t="s">
        <v>315</v>
      </c>
      <c r="B1908" t="s">
        <v>3464</v>
      </c>
      <c r="C1908" t="s">
        <v>294</v>
      </c>
      <c r="D1908" t="s">
        <v>9907</v>
      </c>
      <c r="E1908" t="s">
        <v>12366</v>
      </c>
      <c r="F1908" t="s">
        <v>559</v>
      </c>
      <c r="G1908" t="s">
        <v>440</v>
      </c>
      <c r="I1908" t="s">
        <v>313</v>
      </c>
      <c r="J1908" t="s">
        <v>266</v>
      </c>
      <c r="K1908" t="s">
        <v>3465</v>
      </c>
      <c r="L1908" t="s">
        <v>9908</v>
      </c>
      <c r="M1908" t="s">
        <v>316</v>
      </c>
      <c r="N1908" t="s">
        <v>315</v>
      </c>
      <c r="O1908">
        <v>2</v>
      </c>
      <c r="P1908" t="s">
        <v>272</v>
      </c>
      <c r="Q1908">
        <v>4</v>
      </c>
      <c r="S1908">
        <v>5</v>
      </c>
      <c r="T1908" s="108">
        <v>20</v>
      </c>
      <c r="U1908">
        <v>1</v>
      </c>
      <c r="V1908" t="s">
        <v>270</v>
      </c>
      <c r="W1908" t="s">
        <v>167</v>
      </c>
      <c r="X1908">
        <v>1</v>
      </c>
      <c r="Y1908">
        <v>1</v>
      </c>
      <c r="Z1908">
        <v>1</v>
      </c>
      <c r="AA1908">
        <v>1</v>
      </c>
      <c r="AB1908">
        <v>1</v>
      </c>
      <c r="AC1908">
        <v>1</v>
      </c>
      <c r="AD1908">
        <v>0</v>
      </c>
      <c r="AE1908">
        <v>0</v>
      </c>
    </row>
    <row r="1909" spans="1:31" x14ac:dyDescent="0.3">
      <c r="A1909" t="s">
        <v>315</v>
      </c>
      <c r="B1909" t="s">
        <v>3464</v>
      </c>
      <c r="C1909" t="s">
        <v>302</v>
      </c>
      <c r="D1909" t="s">
        <v>9907</v>
      </c>
      <c r="E1909" t="s">
        <v>12366</v>
      </c>
      <c r="F1909" t="s">
        <v>559</v>
      </c>
      <c r="G1909" t="s">
        <v>440</v>
      </c>
      <c r="I1909" t="s">
        <v>313</v>
      </c>
      <c r="J1909" t="s">
        <v>266</v>
      </c>
      <c r="K1909" t="s">
        <v>3465</v>
      </c>
      <c r="L1909" t="s">
        <v>9908</v>
      </c>
      <c r="M1909" t="s">
        <v>316</v>
      </c>
      <c r="N1909" t="s">
        <v>315</v>
      </c>
      <c r="O1909">
        <v>20</v>
      </c>
      <c r="P1909" t="s">
        <v>425</v>
      </c>
      <c r="Q1909">
        <v>0.32</v>
      </c>
      <c r="S1909">
        <v>18</v>
      </c>
      <c r="T1909" s="108">
        <v>5.76</v>
      </c>
      <c r="U1909">
        <v>1</v>
      </c>
      <c r="V1909" t="s">
        <v>270</v>
      </c>
      <c r="W1909" t="s">
        <v>167</v>
      </c>
      <c r="X1909">
        <v>6</v>
      </c>
      <c r="Y1909">
        <v>6</v>
      </c>
      <c r="Z1909">
        <v>0</v>
      </c>
      <c r="AA1909">
        <v>6</v>
      </c>
      <c r="AB1909">
        <v>0</v>
      </c>
      <c r="AC1909">
        <v>6</v>
      </c>
      <c r="AD1909">
        <v>0</v>
      </c>
      <c r="AE1909">
        <v>0</v>
      </c>
    </row>
    <row r="1910" spans="1:31" x14ac:dyDescent="0.3">
      <c r="A1910" t="s">
        <v>16733</v>
      </c>
      <c r="B1910" t="s">
        <v>8493</v>
      </c>
      <c r="C1910" t="s">
        <v>274</v>
      </c>
      <c r="D1910" t="s">
        <v>8494</v>
      </c>
      <c r="E1910" t="s">
        <v>17169</v>
      </c>
      <c r="F1910" t="s">
        <v>7438</v>
      </c>
      <c r="G1910" t="s">
        <v>1052</v>
      </c>
      <c r="I1910" t="s">
        <v>313</v>
      </c>
      <c r="J1910" t="s">
        <v>266</v>
      </c>
      <c r="K1910" t="s">
        <v>8495</v>
      </c>
      <c r="L1910" t="s">
        <v>11755</v>
      </c>
      <c r="M1910" t="s">
        <v>3521</v>
      </c>
      <c r="N1910" t="s">
        <v>16733</v>
      </c>
      <c r="O1910">
        <v>20</v>
      </c>
      <c r="P1910" t="s">
        <v>3206</v>
      </c>
      <c r="Q1910">
        <v>20</v>
      </c>
      <c r="S1910">
        <v>0</v>
      </c>
      <c r="T1910" s="108">
        <v>0</v>
      </c>
      <c r="U1910">
        <v>0</v>
      </c>
      <c r="W1910" t="s">
        <v>171</v>
      </c>
      <c r="X1910">
        <v>1</v>
      </c>
      <c r="Y1910">
        <v>0</v>
      </c>
      <c r="Z1910">
        <v>0</v>
      </c>
      <c r="AA1910">
        <v>0</v>
      </c>
      <c r="AB1910">
        <v>0</v>
      </c>
      <c r="AC1910">
        <v>0</v>
      </c>
      <c r="AD1910">
        <v>0</v>
      </c>
      <c r="AE1910">
        <v>0</v>
      </c>
    </row>
    <row r="1911" spans="1:31" x14ac:dyDescent="0.3">
      <c r="A1911" t="s">
        <v>315</v>
      </c>
      <c r="B1911" t="s">
        <v>10107</v>
      </c>
      <c r="C1911" t="s">
        <v>274</v>
      </c>
      <c r="D1911" t="s">
        <v>10152</v>
      </c>
      <c r="E1911" t="s">
        <v>12521</v>
      </c>
      <c r="F1911" t="s">
        <v>7407</v>
      </c>
      <c r="G1911" t="s">
        <v>1052</v>
      </c>
      <c r="I1911" t="s">
        <v>313</v>
      </c>
      <c r="J1911" t="s">
        <v>266</v>
      </c>
      <c r="K1911" t="s">
        <v>7408</v>
      </c>
      <c r="L1911" t="s">
        <v>10108</v>
      </c>
      <c r="M1911" t="s">
        <v>314</v>
      </c>
      <c r="N1911" t="s">
        <v>315</v>
      </c>
      <c r="O1911">
        <v>1</v>
      </c>
      <c r="P1911" t="s">
        <v>266</v>
      </c>
      <c r="Q1911">
        <v>0.48</v>
      </c>
      <c r="S1911">
        <v>4</v>
      </c>
      <c r="T1911" s="108">
        <v>1.92</v>
      </c>
      <c r="U1911">
        <v>1</v>
      </c>
      <c r="V1911" t="s">
        <v>270</v>
      </c>
      <c r="W1911" t="s">
        <v>167</v>
      </c>
      <c r="X1911">
        <v>2</v>
      </c>
      <c r="Y1911">
        <v>0</v>
      </c>
      <c r="Z1911">
        <v>2</v>
      </c>
      <c r="AA1911">
        <v>0</v>
      </c>
      <c r="AB1911">
        <v>0</v>
      </c>
      <c r="AC1911">
        <v>2</v>
      </c>
      <c r="AD1911">
        <v>0</v>
      </c>
      <c r="AE1911">
        <v>0</v>
      </c>
    </row>
    <row r="1912" spans="1:31" x14ac:dyDescent="0.3">
      <c r="A1912" t="s">
        <v>315</v>
      </c>
      <c r="B1912" t="s">
        <v>10107</v>
      </c>
      <c r="C1912" t="s">
        <v>274</v>
      </c>
      <c r="D1912" t="s">
        <v>10152</v>
      </c>
      <c r="E1912" t="s">
        <v>12521</v>
      </c>
      <c r="F1912" t="s">
        <v>7407</v>
      </c>
      <c r="G1912" t="s">
        <v>1052</v>
      </c>
      <c r="I1912" t="s">
        <v>313</v>
      </c>
      <c r="J1912" t="s">
        <v>266</v>
      </c>
      <c r="K1912" t="s">
        <v>7408</v>
      </c>
      <c r="L1912" t="s">
        <v>10108</v>
      </c>
      <c r="M1912" t="s">
        <v>316</v>
      </c>
      <c r="N1912" t="s">
        <v>315</v>
      </c>
      <c r="O1912">
        <v>17</v>
      </c>
      <c r="P1912" t="s">
        <v>273</v>
      </c>
      <c r="Q1912">
        <v>0.48</v>
      </c>
      <c r="S1912">
        <v>2</v>
      </c>
      <c r="T1912" s="108">
        <v>0.96</v>
      </c>
      <c r="U1912">
        <v>1</v>
      </c>
      <c r="V1912" t="s">
        <v>270</v>
      </c>
      <c r="W1912" t="s">
        <v>167</v>
      </c>
      <c r="X1912">
        <v>2</v>
      </c>
      <c r="Y1912">
        <v>0</v>
      </c>
      <c r="Z1912">
        <v>0</v>
      </c>
      <c r="AA1912">
        <v>2</v>
      </c>
      <c r="AB1912">
        <v>0</v>
      </c>
      <c r="AC1912">
        <v>0</v>
      </c>
      <c r="AD1912">
        <v>0</v>
      </c>
      <c r="AE1912">
        <v>0</v>
      </c>
    </row>
    <row r="1913" spans="1:31" x14ac:dyDescent="0.3">
      <c r="A1913" t="s">
        <v>315</v>
      </c>
      <c r="B1913" t="s">
        <v>10107</v>
      </c>
      <c r="C1913" t="s">
        <v>274</v>
      </c>
      <c r="D1913" t="s">
        <v>10152</v>
      </c>
      <c r="E1913" t="s">
        <v>12521</v>
      </c>
      <c r="F1913" t="s">
        <v>7407</v>
      </c>
      <c r="G1913" t="s">
        <v>1052</v>
      </c>
      <c r="I1913" t="s">
        <v>313</v>
      </c>
      <c r="J1913" t="s">
        <v>266</v>
      </c>
      <c r="K1913" t="s">
        <v>7408</v>
      </c>
      <c r="L1913" t="s">
        <v>10108</v>
      </c>
      <c r="M1913" t="s">
        <v>316</v>
      </c>
      <c r="N1913" t="s">
        <v>315</v>
      </c>
      <c r="O1913">
        <v>2</v>
      </c>
      <c r="P1913" t="s">
        <v>288</v>
      </c>
      <c r="Q1913">
        <v>0.48</v>
      </c>
      <c r="S1913">
        <v>2</v>
      </c>
      <c r="T1913" s="108">
        <v>0.96</v>
      </c>
      <c r="U1913">
        <v>1</v>
      </c>
      <c r="V1913" t="s">
        <v>270</v>
      </c>
      <c r="W1913" t="s">
        <v>167</v>
      </c>
      <c r="X1913">
        <v>2</v>
      </c>
      <c r="Y1913">
        <v>0</v>
      </c>
      <c r="Z1913">
        <v>0</v>
      </c>
      <c r="AA1913">
        <v>0</v>
      </c>
      <c r="AB1913">
        <v>2</v>
      </c>
      <c r="AC1913">
        <v>0</v>
      </c>
      <c r="AD1913">
        <v>0</v>
      </c>
      <c r="AE1913">
        <v>0</v>
      </c>
    </row>
    <row r="1914" spans="1:31" x14ac:dyDescent="0.3">
      <c r="A1914" t="s">
        <v>315</v>
      </c>
      <c r="B1914" t="s">
        <v>10813</v>
      </c>
      <c r="C1914" t="s">
        <v>274</v>
      </c>
      <c r="D1914" t="s">
        <v>10814</v>
      </c>
      <c r="E1914" t="s">
        <v>12566</v>
      </c>
      <c r="F1914" t="s">
        <v>4788</v>
      </c>
      <c r="G1914" t="s">
        <v>1626</v>
      </c>
      <c r="I1914" t="s">
        <v>313</v>
      </c>
      <c r="J1914" t="s">
        <v>266</v>
      </c>
      <c r="K1914" t="s">
        <v>4789</v>
      </c>
      <c r="L1914" t="s">
        <v>4790</v>
      </c>
      <c r="M1914" t="s">
        <v>314</v>
      </c>
      <c r="N1914" t="s">
        <v>315</v>
      </c>
      <c r="O1914">
        <v>1</v>
      </c>
      <c r="P1914" t="s">
        <v>266</v>
      </c>
      <c r="Q1914">
        <v>0.48</v>
      </c>
      <c r="S1914">
        <v>1</v>
      </c>
      <c r="T1914" s="108">
        <v>0.48</v>
      </c>
      <c r="U1914">
        <v>1</v>
      </c>
      <c r="V1914" t="s">
        <v>270</v>
      </c>
      <c r="W1914" t="s">
        <v>167</v>
      </c>
      <c r="X1914">
        <v>1</v>
      </c>
      <c r="Y1914">
        <v>0</v>
      </c>
      <c r="Z1914">
        <v>0</v>
      </c>
      <c r="AA1914">
        <v>0</v>
      </c>
      <c r="AB1914">
        <v>1</v>
      </c>
      <c r="AC1914">
        <v>0</v>
      </c>
      <c r="AD1914">
        <v>0</v>
      </c>
      <c r="AE1914">
        <v>0</v>
      </c>
    </row>
    <row r="1915" spans="1:31" x14ac:dyDescent="0.3">
      <c r="A1915" t="s">
        <v>315</v>
      </c>
      <c r="B1915" t="s">
        <v>10813</v>
      </c>
      <c r="C1915" t="s">
        <v>274</v>
      </c>
      <c r="D1915" t="s">
        <v>10814</v>
      </c>
      <c r="E1915" t="s">
        <v>12566</v>
      </c>
      <c r="F1915" t="s">
        <v>4788</v>
      </c>
      <c r="G1915" t="s">
        <v>1626</v>
      </c>
      <c r="I1915" t="s">
        <v>313</v>
      </c>
      <c r="J1915" t="s">
        <v>266</v>
      </c>
      <c r="K1915" t="s">
        <v>4789</v>
      </c>
      <c r="L1915" t="s">
        <v>4790</v>
      </c>
      <c r="M1915" t="s">
        <v>316</v>
      </c>
      <c r="N1915" t="s">
        <v>315</v>
      </c>
      <c r="O1915">
        <v>2</v>
      </c>
      <c r="P1915" t="s">
        <v>288</v>
      </c>
      <c r="Q1915">
        <v>0.48</v>
      </c>
      <c r="S1915">
        <v>1</v>
      </c>
      <c r="T1915" s="108">
        <v>0.48</v>
      </c>
      <c r="U1915">
        <v>1</v>
      </c>
      <c r="V1915" t="s">
        <v>270</v>
      </c>
      <c r="W1915" t="s">
        <v>167</v>
      </c>
      <c r="X1915">
        <v>1</v>
      </c>
      <c r="Y1915">
        <v>0</v>
      </c>
      <c r="Z1915">
        <v>0</v>
      </c>
      <c r="AA1915">
        <v>0</v>
      </c>
      <c r="AB1915">
        <v>1</v>
      </c>
      <c r="AC1915">
        <v>0</v>
      </c>
      <c r="AD1915">
        <v>0</v>
      </c>
      <c r="AE1915">
        <v>0</v>
      </c>
    </row>
    <row r="1916" spans="1:31" x14ac:dyDescent="0.3">
      <c r="A1916" t="s">
        <v>315</v>
      </c>
      <c r="B1916" t="s">
        <v>10813</v>
      </c>
      <c r="C1916" t="s">
        <v>274</v>
      </c>
      <c r="D1916" t="s">
        <v>10814</v>
      </c>
      <c r="E1916" t="s">
        <v>12566</v>
      </c>
      <c r="F1916" t="s">
        <v>4788</v>
      </c>
      <c r="G1916" t="s">
        <v>1626</v>
      </c>
      <c r="I1916" t="s">
        <v>313</v>
      </c>
      <c r="J1916" t="s">
        <v>266</v>
      </c>
      <c r="K1916" t="s">
        <v>4789</v>
      </c>
      <c r="L1916" t="s">
        <v>4790</v>
      </c>
      <c r="M1916" t="s">
        <v>316</v>
      </c>
      <c r="N1916" t="s">
        <v>315</v>
      </c>
      <c r="O1916">
        <v>17</v>
      </c>
      <c r="P1916" t="s">
        <v>273</v>
      </c>
      <c r="Q1916">
        <v>0.32</v>
      </c>
      <c r="S1916">
        <v>1</v>
      </c>
      <c r="T1916" s="108">
        <v>0.32</v>
      </c>
      <c r="U1916">
        <v>1</v>
      </c>
      <c r="V1916" t="s">
        <v>270</v>
      </c>
      <c r="W1916" t="s">
        <v>167</v>
      </c>
      <c r="X1916">
        <v>1</v>
      </c>
      <c r="Y1916">
        <v>0</v>
      </c>
      <c r="Z1916">
        <v>0</v>
      </c>
      <c r="AA1916">
        <v>1</v>
      </c>
      <c r="AB1916">
        <v>0</v>
      </c>
      <c r="AC1916">
        <v>0</v>
      </c>
      <c r="AD1916">
        <v>0</v>
      </c>
      <c r="AE1916">
        <v>0</v>
      </c>
    </row>
    <row r="1917" spans="1:31" x14ac:dyDescent="0.3">
      <c r="A1917" t="s">
        <v>315</v>
      </c>
      <c r="B1917" t="s">
        <v>4803</v>
      </c>
      <c r="C1917" t="s">
        <v>274</v>
      </c>
      <c r="D1917" t="s">
        <v>4804</v>
      </c>
      <c r="E1917" t="s">
        <v>12567</v>
      </c>
      <c r="F1917" t="s">
        <v>4802</v>
      </c>
      <c r="G1917" t="s">
        <v>1626</v>
      </c>
      <c r="I1917" t="s">
        <v>313</v>
      </c>
      <c r="J1917" t="s">
        <v>266</v>
      </c>
      <c r="K1917" t="s">
        <v>4805</v>
      </c>
      <c r="L1917" t="s">
        <v>4806</v>
      </c>
      <c r="M1917" t="s">
        <v>314</v>
      </c>
      <c r="N1917" t="s">
        <v>315</v>
      </c>
      <c r="O1917">
        <v>1</v>
      </c>
      <c r="P1917" t="s">
        <v>282</v>
      </c>
      <c r="Q1917">
        <v>1</v>
      </c>
      <c r="S1917">
        <v>1</v>
      </c>
      <c r="T1917" s="108">
        <v>1</v>
      </c>
      <c r="U1917">
        <v>1</v>
      </c>
      <c r="V1917" t="s">
        <v>270</v>
      </c>
      <c r="W1917" t="s">
        <v>167</v>
      </c>
      <c r="X1917">
        <v>1</v>
      </c>
      <c r="Y1917">
        <v>1</v>
      </c>
      <c r="Z1917">
        <v>0</v>
      </c>
      <c r="AA1917">
        <v>0</v>
      </c>
      <c r="AB1917">
        <v>0</v>
      </c>
      <c r="AC1917">
        <v>0</v>
      </c>
      <c r="AD1917">
        <v>0</v>
      </c>
      <c r="AE1917">
        <v>0</v>
      </c>
    </row>
    <row r="1918" spans="1:31" x14ac:dyDescent="0.3">
      <c r="A1918" t="s">
        <v>315</v>
      </c>
      <c r="B1918" t="s">
        <v>4803</v>
      </c>
      <c r="C1918" t="s">
        <v>274</v>
      </c>
      <c r="D1918" t="s">
        <v>4804</v>
      </c>
      <c r="E1918" t="s">
        <v>12567</v>
      </c>
      <c r="F1918" t="s">
        <v>4802</v>
      </c>
      <c r="G1918" t="s">
        <v>1626</v>
      </c>
      <c r="I1918" t="s">
        <v>313</v>
      </c>
      <c r="J1918" t="s">
        <v>266</v>
      </c>
      <c r="K1918" t="s">
        <v>4805</v>
      </c>
      <c r="L1918" t="s">
        <v>4806</v>
      </c>
      <c r="M1918" t="s">
        <v>316</v>
      </c>
      <c r="N1918" t="s">
        <v>315</v>
      </c>
      <c r="O1918">
        <v>2</v>
      </c>
      <c r="P1918" t="s">
        <v>272</v>
      </c>
      <c r="Q1918">
        <v>1</v>
      </c>
      <c r="S1918">
        <v>1</v>
      </c>
      <c r="T1918" s="108">
        <v>1</v>
      </c>
      <c r="U1918">
        <v>1</v>
      </c>
      <c r="V1918" t="s">
        <v>270</v>
      </c>
      <c r="W1918" t="s">
        <v>167</v>
      </c>
      <c r="X1918">
        <v>1</v>
      </c>
      <c r="Y1918">
        <v>0</v>
      </c>
      <c r="Z1918">
        <v>0</v>
      </c>
      <c r="AA1918">
        <v>0</v>
      </c>
      <c r="AB1918">
        <v>1</v>
      </c>
      <c r="AC1918">
        <v>0</v>
      </c>
      <c r="AD1918">
        <v>0</v>
      </c>
      <c r="AE1918">
        <v>0</v>
      </c>
    </row>
    <row r="1919" spans="1:31" x14ac:dyDescent="0.3">
      <c r="A1919" t="s">
        <v>315</v>
      </c>
      <c r="B1919" t="s">
        <v>4803</v>
      </c>
      <c r="C1919" t="s">
        <v>274</v>
      </c>
      <c r="D1919" t="s">
        <v>4804</v>
      </c>
      <c r="E1919" t="s">
        <v>12567</v>
      </c>
      <c r="F1919" t="s">
        <v>4802</v>
      </c>
      <c r="G1919" t="s">
        <v>1626</v>
      </c>
      <c r="I1919" t="s">
        <v>313</v>
      </c>
      <c r="J1919" t="s">
        <v>266</v>
      </c>
      <c r="K1919" t="s">
        <v>4805</v>
      </c>
      <c r="L1919" t="s">
        <v>4806</v>
      </c>
      <c r="M1919" t="s">
        <v>316</v>
      </c>
      <c r="N1919" t="s">
        <v>315</v>
      </c>
      <c r="O1919">
        <v>17</v>
      </c>
      <c r="P1919" t="s">
        <v>273</v>
      </c>
      <c r="Q1919">
        <v>0.32</v>
      </c>
      <c r="S1919">
        <v>2</v>
      </c>
      <c r="T1919" s="108">
        <v>0.64</v>
      </c>
      <c r="U1919">
        <v>1</v>
      </c>
      <c r="V1919" t="s">
        <v>270</v>
      </c>
      <c r="W1919" t="s">
        <v>167</v>
      </c>
      <c r="X1919">
        <v>2</v>
      </c>
      <c r="Y1919">
        <v>0</v>
      </c>
      <c r="Z1919">
        <v>0</v>
      </c>
      <c r="AA1919">
        <v>2</v>
      </c>
      <c r="AB1919">
        <v>0</v>
      </c>
      <c r="AC1919">
        <v>0</v>
      </c>
      <c r="AD1919">
        <v>0</v>
      </c>
      <c r="AE1919">
        <v>0</v>
      </c>
    </row>
    <row r="1920" spans="1:31" x14ac:dyDescent="0.3">
      <c r="A1920" t="s">
        <v>315</v>
      </c>
      <c r="B1920" t="s">
        <v>4479</v>
      </c>
      <c r="C1920" t="s">
        <v>262</v>
      </c>
      <c r="D1920" t="s">
        <v>4480</v>
      </c>
      <c r="E1920" t="s">
        <v>12332</v>
      </c>
      <c r="F1920" t="s">
        <v>4481</v>
      </c>
      <c r="G1920" t="s">
        <v>4482</v>
      </c>
      <c r="I1920" t="s">
        <v>313</v>
      </c>
      <c r="J1920" t="s">
        <v>266</v>
      </c>
      <c r="K1920" t="s">
        <v>4483</v>
      </c>
      <c r="L1920" t="s">
        <v>4484</v>
      </c>
      <c r="M1920" t="s">
        <v>314</v>
      </c>
      <c r="N1920" t="s">
        <v>315</v>
      </c>
      <c r="O1920">
        <v>1</v>
      </c>
      <c r="P1920" t="s">
        <v>269</v>
      </c>
      <c r="Q1920">
        <v>1</v>
      </c>
      <c r="S1920">
        <v>1</v>
      </c>
      <c r="T1920" s="108">
        <v>1</v>
      </c>
      <c r="U1920">
        <v>1</v>
      </c>
      <c r="V1920" t="s">
        <v>270</v>
      </c>
      <c r="W1920" t="s">
        <v>167</v>
      </c>
      <c r="X1920">
        <v>1</v>
      </c>
      <c r="Y1920">
        <v>0</v>
      </c>
      <c r="Z1920">
        <v>1</v>
      </c>
      <c r="AA1920">
        <v>0</v>
      </c>
      <c r="AB1920">
        <v>0</v>
      </c>
      <c r="AC1920">
        <v>0</v>
      </c>
      <c r="AD1920">
        <v>0</v>
      </c>
      <c r="AE1920">
        <v>0</v>
      </c>
    </row>
    <row r="1921" spans="1:31" x14ac:dyDescent="0.3">
      <c r="A1921" t="s">
        <v>315</v>
      </c>
      <c r="B1921" t="s">
        <v>4479</v>
      </c>
      <c r="C1921" t="s">
        <v>262</v>
      </c>
      <c r="D1921" t="s">
        <v>4480</v>
      </c>
      <c r="E1921" t="s">
        <v>12332</v>
      </c>
      <c r="F1921" t="s">
        <v>4481</v>
      </c>
      <c r="G1921" t="s">
        <v>4482</v>
      </c>
      <c r="I1921" t="s">
        <v>313</v>
      </c>
      <c r="J1921" t="s">
        <v>266</v>
      </c>
      <c r="K1921" t="s">
        <v>4483</v>
      </c>
      <c r="L1921" t="s">
        <v>4484</v>
      </c>
      <c r="M1921" t="s">
        <v>316</v>
      </c>
      <c r="N1921" t="s">
        <v>315</v>
      </c>
      <c r="O1921">
        <v>2</v>
      </c>
      <c r="P1921" t="s">
        <v>272</v>
      </c>
      <c r="Q1921">
        <v>2</v>
      </c>
      <c r="S1921">
        <v>1</v>
      </c>
      <c r="T1921" s="108">
        <v>2</v>
      </c>
      <c r="U1921">
        <v>1</v>
      </c>
      <c r="V1921" t="s">
        <v>270</v>
      </c>
      <c r="W1921" t="s">
        <v>167</v>
      </c>
      <c r="X1921">
        <v>1</v>
      </c>
      <c r="Y1921">
        <v>0</v>
      </c>
      <c r="Z1921">
        <v>1</v>
      </c>
      <c r="AA1921">
        <v>0</v>
      </c>
      <c r="AB1921">
        <v>0</v>
      </c>
      <c r="AC1921">
        <v>0</v>
      </c>
      <c r="AD1921">
        <v>0</v>
      </c>
      <c r="AE1921">
        <v>0</v>
      </c>
    </row>
    <row r="1922" spans="1:31" x14ac:dyDescent="0.3">
      <c r="A1922" t="s">
        <v>315</v>
      </c>
      <c r="B1922" t="s">
        <v>4479</v>
      </c>
      <c r="C1922" t="s">
        <v>262</v>
      </c>
      <c r="D1922" t="s">
        <v>4480</v>
      </c>
      <c r="E1922" t="s">
        <v>12332</v>
      </c>
      <c r="F1922" t="s">
        <v>4481</v>
      </c>
      <c r="G1922" t="s">
        <v>4482</v>
      </c>
      <c r="I1922" t="s">
        <v>313</v>
      </c>
      <c r="J1922" t="s">
        <v>266</v>
      </c>
      <c r="K1922" t="s">
        <v>4483</v>
      </c>
      <c r="L1922" t="s">
        <v>4484</v>
      </c>
      <c r="M1922" t="s">
        <v>316</v>
      </c>
      <c r="N1922" t="s">
        <v>315</v>
      </c>
      <c r="O1922">
        <v>17</v>
      </c>
      <c r="P1922" t="s">
        <v>273</v>
      </c>
      <c r="Q1922">
        <v>0.48</v>
      </c>
      <c r="S1922">
        <v>2</v>
      </c>
      <c r="T1922" s="108">
        <v>0.96</v>
      </c>
      <c r="U1922">
        <v>1</v>
      </c>
      <c r="V1922" t="s">
        <v>270</v>
      </c>
      <c r="W1922" t="s">
        <v>167</v>
      </c>
      <c r="X1922">
        <v>2</v>
      </c>
      <c r="Y1922">
        <v>0</v>
      </c>
      <c r="Z1922">
        <v>0</v>
      </c>
      <c r="AA1922">
        <v>0</v>
      </c>
      <c r="AB1922">
        <v>2</v>
      </c>
      <c r="AC1922">
        <v>0</v>
      </c>
      <c r="AD1922">
        <v>0</v>
      </c>
      <c r="AE1922">
        <v>0</v>
      </c>
    </row>
    <row r="1923" spans="1:31" x14ac:dyDescent="0.3">
      <c r="A1923" t="s">
        <v>315</v>
      </c>
      <c r="B1923" t="s">
        <v>4944</v>
      </c>
      <c r="C1923" t="s">
        <v>274</v>
      </c>
      <c r="D1923" t="s">
        <v>4945</v>
      </c>
      <c r="E1923" t="s">
        <v>12369</v>
      </c>
      <c r="F1923" t="s">
        <v>726</v>
      </c>
      <c r="G1923" t="s">
        <v>4946</v>
      </c>
      <c r="I1923" t="s">
        <v>313</v>
      </c>
      <c r="J1923" t="s">
        <v>266</v>
      </c>
      <c r="K1923" t="s">
        <v>4947</v>
      </c>
      <c r="L1923" t="s">
        <v>17466</v>
      </c>
      <c r="M1923" t="s">
        <v>316</v>
      </c>
      <c r="N1923" t="s">
        <v>315</v>
      </c>
      <c r="O1923">
        <v>2</v>
      </c>
      <c r="P1923" t="s">
        <v>272</v>
      </c>
      <c r="Q1923">
        <v>4</v>
      </c>
      <c r="S1923">
        <v>1</v>
      </c>
      <c r="T1923" s="108">
        <v>4</v>
      </c>
      <c r="U1923">
        <v>1</v>
      </c>
      <c r="V1923" t="s">
        <v>270</v>
      </c>
      <c r="W1923" t="s">
        <v>167</v>
      </c>
      <c r="X1923">
        <v>1</v>
      </c>
      <c r="Y1923">
        <v>1</v>
      </c>
      <c r="Z1923">
        <v>0</v>
      </c>
      <c r="AA1923">
        <v>0</v>
      </c>
      <c r="AB1923">
        <v>0</v>
      </c>
      <c r="AC1923">
        <v>0</v>
      </c>
      <c r="AD1923">
        <v>0</v>
      </c>
      <c r="AE1923">
        <v>0</v>
      </c>
    </row>
    <row r="1924" spans="1:31" x14ac:dyDescent="0.3">
      <c r="A1924" t="s">
        <v>315</v>
      </c>
      <c r="B1924" t="s">
        <v>4944</v>
      </c>
      <c r="C1924" t="s">
        <v>274</v>
      </c>
      <c r="D1924" t="s">
        <v>4945</v>
      </c>
      <c r="E1924" t="s">
        <v>12369</v>
      </c>
      <c r="F1924" t="s">
        <v>726</v>
      </c>
      <c r="G1924" t="s">
        <v>4946</v>
      </c>
      <c r="I1924" t="s">
        <v>313</v>
      </c>
      <c r="J1924" t="s">
        <v>266</v>
      </c>
      <c r="K1924" t="s">
        <v>4947</v>
      </c>
      <c r="L1924" t="s">
        <v>17466</v>
      </c>
      <c r="M1924" t="s">
        <v>316</v>
      </c>
      <c r="N1924" t="s">
        <v>315</v>
      </c>
      <c r="O1924">
        <v>20</v>
      </c>
      <c r="P1924" t="s">
        <v>425</v>
      </c>
      <c r="Q1924">
        <v>0.32</v>
      </c>
      <c r="S1924">
        <v>11</v>
      </c>
      <c r="T1924" s="108">
        <v>3.52</v>
      </c>
      <c r="U1924">
        <v>1</v>
      </c>
      <c r="V1924" t="s">
        <v>270</v>
      </c>
      <c r="W1924" t="s">
        <v>167</v>
      </c>
      <c r="X1924">
        <v>11</v>
      </c>
      <c r="Y1924">
        <v>0</v>
      </c>
      <c r="Z1924">
        <v>11</v>
      </c>
      <c r="AA1924">
        <v>0</v>
      </c>
      <c r="AB1924">
        <v>0</v>
      </c>
      <c r="AC1924">
        <v>0</v>
      </c>
      <c r="AD1924">
        <v>0</v>
      </c>
      <c r="AE1924">
        <v>0</v>
      </c>
    </row>
    <row r="1925" spans="1:31" x14ac:dyDescent="0.3">
      <c r="A1925" t="s">
        <v>315</v>
      </c>
      <c r="B1925" t="s">
        <v>4944</v>
      </c>
      <c r="C1925" t="s">
        <v>274</v>
      </c>
      <c r="D1925" t="s">
        <v>4945</v>
      </c>
      <c r="E1925" t="s">
        <v>12369</v>
      </c>
      <c r="F1925" t="s">
        <v>726</v>
      </c>
      <c r="G1925" t="s">
        <v>4946</v>
      </c>
      <c r="I1925" t="s">
        <v>313</v>
      </c>
      <c r="J1925" t="s">
        <v>266</v>
      </c>
      <c r="K1925" t="s">
        <v>4947</v>
      </c>
      <c r="L1925" t="s">
        <v>17466</v>
      </c>
      <c r="M1925" t="s">
        <v>316</v>
      </c>
      <c r="N1925" t="s">
        <v>315</v>
      </c>
      <c r="O1925">
        <v>17</v>
      </c>
      <c r="P1925" t="s">
        <v>273</v>
      </c>
      <c r="Q1925">
        <v>0.48</v>
      </c>
      <c r="S1925">
        <v>8</v>
      </c>
      <c r="T1925" s="108">
        <v>3.84</v>
      </c>
      <c r="U1925">
        <v>1</v>
      </c>
      <c r="V1925" t="s">
        <v>270</v>
      </c>
      <c r="W1925" t="s">
        <v>167</v>
      </c>
      <c r="X1925">
        <v>8</v>
      </c>
      <c r="Y1925">
        <v>0</v>
      </c>
      <c r="Z1925">
        <v>0</v>
      </c>
      <c r="AA1925">
        <v>8</v>
      </c>
      <c r="AB1925">
        <v>0</v>
      </c>
      <c r="AC1925">
        <v>0</v>
      </c>
      <c r="AD1925">
        <v>0</v>
      </c>
      <c r="AE1925">
        <v>0</v>
      </c>
    </row>
    <row r="1926" spans="1:31" x14ac:dyDescent="0.3">
      <c r="A1926" t="s">
        <v>315</v>
      </c>
      <c r="B1926" t="s">
        <v>4944</v>
      </c>
      <c r="C1926" t="s">
        <v>274</v>
      </c>
      <c r="D1926" t="s">
        <v>4945</v>
      </c>
      <c r="E1926" t="s">
        <v>12369</v>
      </c>
      <c r="F1926" t="s">
        <v>726</v>
      </c>
      <c r="G1926" t="s">
        <v>4946</v>
      </c>
      <c r="I1926" t="s">
        <v>313</v>
      </c>
      <c r="J1926" t="s">
        <v>266</v>
      </c>
      <c r="K1926" t="s">
        <v>4947</v>
      </c>
      <c r="L1926" t="s">
        <v>17466</v>
      </c>
      <c r="M1926" t="s">
        <v>314</v>
      </c>
      <c r="N1926" t="s">
        <v>315</v>
      </c>
      <c r="O1926">
        <v>1</v>
      </c>
      <c r="P1926" t="s">
        <v>282</v>
      </c>
      <c r="Q1926">
        <v>4</v>
      </c>
      <c r="S1926">
        <v>1</v>
      </c>
      <c r="T1926" s="108">
        <v>4</v>
      </c>
      <c r="U1926">
        <v>1</v>
      </c>
      <c r="V1926" t="s">
        <v>270</v>
      </c>
      <c r="W1926" t="s">
        <v>167</v>
      </c>
      <c r="X1926">
        <v>1</v>
      </c>
      <c r="Y1926">
        <v>0</v>
      </c>
      <c r="Z1926">
        <v>1</v>
      </c>
      <c r="AA1926">
        <v>0</v>
      </c>
      <c r="AB1926">
        <v>0</v>
      </c>
      <c r="AC1926">
        <v>0</v>
      </c>
      <c r="AD1926">
        <v>0</v>
      </c>
      <c r="AE1926">
        <v>0</v>
      </c>
    </row>
    <row r="1927" spans="1:31" x14ac:dyDescent="0.3">
      <c r="A1927" t="s">
        <v>315</v>
      </c>
      <c r="B1927" t="s">
        <v>4455</v>
      </c>
      <c r="C1927" t="s">
        <v>274</v>
      </c>
      <c r="D1927" t="s">
        <v>4456</v>
      </c>
      <c r="E1927" t="s">
        <v>12371</v>
      </c>
      <c r="F1927" t="s">
        <v>4457</v>
      </c>
      <c r="G1927" t="s">
        <v>4458</v>
      </c>
      <c r="I1927" t="s">
        <v>313</v>
      </c>
      <c r="J1927" t="s">
        <v>266</v>
      </c>
      <c r="K1927" t="s">
        <v>4459</v>
      </c>
      <c r="L1927" t="s">
        <v>4460</v>
      </c>
      <c r="M1927" t="s">
        <v>314</v>
      </c>
      <c r="N1927" t="s">
        <v>315</v>
      </c>
      <c r="O1927">
        <v>10</v>
      </c>
      <c r="P1927" t="s">
        <v>266</v>
      </c>
      <c r="Q1927">
        <v>0.17</v>
      </c>
      <c r="S1927">
        <v>1</v>
      </c>
      <c r="T1927" s="108">
        <v>0.17</v>
      </c>
      <c r="U1927">
        <v>1</v>
      </c>
      <c r="V1927" t="s">
        <v>270</v>
      </c>
      <c r="W1927" t="s">
        <v>167</v>
      </c>
      <c r="X1927">
        <v>1</v>
      </c>
      <c r="Y1927">
        <v>0</v>
      </c>
      <c r="Z1927">
        <v>0</v>
      </c>
      <c r="AA1927">
        <v>0</v>
      </c>
      <c r="AB1927">
        <v>1</v>
      </c>
      <c r="AC1927">
        <v>0</v>
      </c>
      <c r="AD1927">
        <v>0</v>
      </c>
      <c r="AE1927">
        <v>0</v>
      </c>
    </row>
    <row r="1928" spans="1:31" x14ac:dyDescent="0.3">
      <c r="A1928" t="s">
        <v>315</v>
      </c>
      <c r="B1928" t="s">
        <v>4455</v>
      </c>
      <c r="C1928" t="s">
        <v>294</v>
      </c>
      <c r="D1928" t="s">
        <v>4456</v>
      </c>
      <c r="E1928" t="s">
        <v>12371</v>
      </c>
      <c r="F1928" t="s">
        <v>4457</v>
      </c>
      <c r="G1928" t="s">
        <v>4458</v>
      </c>
      <c r="I1928" t="s">
        <v>313</v>
      </c>
      <c r="J1928" t="s">
        <v>266</v>
      </c>
      <c r="K1928" t="s">
        <v>4459</v>
      </c>
      <c r="L1928" t="s">
        <v>4460</v>
      </c>
      <c r="M1928" t="s">
        <v>316</v>
      </c>
      <c r="N1928" t="s">
        <v>315</v>
      </c>
      <c r="O1928">
        <v>24</v>
      </c>
      <c r="P1928" t="s">
        <v>17796</v>
      </c>
      <c r="Q1928">
        <v>2</v>
      </c>
      <c r="S1928">
        <v>1</v>
      </c>
      <c r="T1928" s="108">
        <v>2</v>
      </c>
      <c r="U1928">
        <v>1</v>
      </c>
      <c r="V1928" t="s">
        <v>270</v>
      </c>
      <c r="W1928" t="s">
        <v>167</v>
      </c>
      <c r="X1928">
        <v>1</v>
      </c>
      <c r="Y1928">
        <v>0</v>
      </c>
      <c r="Z1928">
        <v>1</v>
      </c>
      <c r="AA1928">
        <v>0</v>
      </c>
      <c r="AB1928">
        <v>0</v>
      </c>
      <c r="AC1928">
        <v>0</v>
      </c>
      <c r="AD1928">
        <v>0</v>
      </c>
      <c r="AE1928">
        <v>0</v>
      </c>
    </row>
    <row r="1929" spans="1:31" x14ac:dyDescent="0.3">
      <c r="A1929" t="s">
        <v>315</v>
      </c>
      <c r="B1929" t="s">
        <v>4455</v>
      </c>
      <c r="C1929" t="s">
        <v>302</v>
      </c>
      <c r="D1929" t="s">
        <v>4456</v>
      </c>
      <c r="E1929" t="s">
        <v>12371</v>
      </c>
      <c r="F1929" t="s">
        <v>4457</v>
      </c>
      <c r="G1929" t="s">
        <v>4458</v>
      </c>
      <c r="I1929" t="s">
        <v>313</v>
      </c>
      <c r="J1929" t="s">
        <v>266</v>
      </c>
      <c r="K1929" t="s">
        <v>4459</v>
      </c>
      <c r="L1929" t="s">
        <v>4460</v>
      </c>
      <c r="M1929" t="s">
        <v>316</v>
      </c>
      <c r="N1929" t="s">
        <v>315</v>
      </c>
      <c r="O1929">
        <v>11</v>
      </c>
      <c r="P1929" t="s">
        <v>272</v>
      </c>
      <c r="Q1929">
        <v>4</v>
      </c>
      <c r="S1929">
        <v>2</v>
      </c>
      <c r="T1929" s="108">
        <v>8</v>
      </c>
      <c r="U1929">
        <v>1</v>
      </c>
      <c r="V1929" t="s">
        <v>270</v>
      </c>
      <c r="W1929" t="s">
        <v>167</v>
      </c>
      <c r="X1929">
        <v>1</v>
      </c>
      <c r="Y1929">
        <v>0</v>
      </c>
      <c r="Z1929">
        <v>0</v>
      </c>
      <c r="AA1929">
        <v>1</v>
      </c>
      <c r="AB1929">
        <v>0</v>
      </c>
      <c r="AC1929">
        <v>1</v>
      </c>
      <c r="AD1929">
        <v>0</v>
      </c>
      <c r="AE1929">
        <v>0</v>
      </c>
    </row>
    <row r="1930" spans="1:31" x14ac:dyDescent="0.3">
      <c r="A1930" t="s">
        <v>315</v>
      </c>
      <c r="B1930" t="s">
        <v>4455</v>
      </c>
      <c r="C1930" t="s">
        <v>302</v>
      </c>
      <c r="D1930" t="s">
        <v>4456</v>
      </c>
      <c r="E1930" t="s">
        <v>12371</v>
      </c>
      <c r="F1930" t="s">
        <v>4457</v>
      </c>
      <c r="G1930" t="s">
        <v>4458</v>
      </c>
      <c r="I1930" t="s">
        <v>313</v>
      </c>
      <c r="J1930" t="s">
        <v>266</v>
      </c>
      <c r="K1930" t="s">
        <v>4459</v>
      </c>
      <c r="L1930" t="s">
        <v>4460</v>
      </c>
      <c r="M1930" t="s">
        <v>316</v>
      </c>
      <c r="N1930" t="s">
        <v>315</v>
      </c>
      <c r="O1930">
        <v>11</v>
      </c>
      <c r="P1930" t="s">
        <v>272</v>
      </c>
      <c r="Q1930">
        <v>8</v>
      </c>
      <c r="S1930">
        <v>2</v>
      </c>
      <c r="T1930" s="108">
        <v>16</v>
      </c>
      <c r="U1930">
        <v>1</v>
      </c>
      <c r="V1930" t="s">
        <v>270</v>
      </c>
      <c r="W1930" t="s">
        <v>167</v>
      </c>
      <c r="X1930">
        <v>1</v>
      </c>
      <c r="Y1930">
        <v>0</v>
      </c>
      <c r="Z1930">
        <v>0</v>
      </c>
      <c r="AA1930">
        <v>1</v>
      </c>
      <c r="AB1930">
        <v>0</v>
      </c>
      <c r="AC1930">
        <v>1</v>
      </c>
      <c r="AD1930">
        <v>0</v>
      </c>
      <c r="AE1930">
        <v>0</v>
      </c>
    </row>
    <row r="1931" spans="1:31" x14ac:dyDescent="0.3">
      <c r="A1931" t="s">
        <v>315</v>
      </c>
      <c r="B1931" t="s">
        <v>4455</v>
      </c>
      <c r="C1931" t="s">
        <v>302</v>
      </c>
      <c r="D1931" t="s">
        <v>4456</v>
      </c>
      <c r="E1931" t="s">
        <v>12371</v>
      </c>
      <c r="F1931" t="s">
        <v>4457</v>
      </c>
      <c r="G1931" t="s">
        <v>4458</v>
      </c>
      <c r="I1931" t="s">
        <v>313</v>
      </c>
      <c r="J1931" t="s">
        <v>266</v>
      </c>
      <c r="K1931" t="s">
        <v>4459</v>
      </c>
      <c r="L1931" t="s">
        <v>4460</v>
      </c>
      <c r="M1931" t="s">
        <v>316</v>
      </c>
      <c r="N1931" t="s">
        <v>315</v>
      </c>
      <c r="O1931">
        <v>28</v>
      </c>
      <c r="P1931" t="s">
        <v>273</v>
      </c>
      <c r="Q1931">
        <v>0.48</v>
      </c>
      <c r="S1931">
        <v>9</v>
      </c>
      <c r="T1931" s="108">
        <v>4.32</v>
      </c>
      <c r="U1931">
        <v>1</v>
      </c>
      <c r="V1931" t="s">
        <v>270</v>
      </c>
      <c r="W1931" t="s">
        <v>167</v>
      </c>
      <c r="X1931">
        <v>9</v>
      </c>
      <c r="Y1931">
        <v>0</v>
      </c>
      <c r="Z1931">
        <v>0</v>
      </c>
      <c r="AA1931">
        <v>0</v>
      </c>
      <c r="AB1931">
        <v>9</v>
      </c>
      <c r="AC1931">
        <v>0</v>
      </c>
      <c r="AD1931">
        <v>0</v>
      </c>
      <c r="AE1931">
        <v>0</v>
      </c>
    </row>
    <row r="1932" spans="1:31" x14ac:dyDescent="0.3">
      <c r="A1932" t="s">
        <v>315</v>
      </c>
      <c r="B1932" t="s">
        <v>4461</v>
      </c>
      <c r="C1932" t="s">
        <v>274</v>
      </c>
      <c r="D1932" t="s">
        <v>4456</v>
      </c>
      <c r="E1932" t="s">
        <v>12371</v>
      </c>
      <c r="F1932" t="s">
        <v>4457</v>
      </c>
      <c r="G1932" t="s">
        <v>4458</v>
      </c>
      <c r="I1932" t="s">
        <v>313</v>
      </c>
      <c r="J1932" t="s">
        <v>266</v>
      </c>
      <c r="K1932" t="s">
        <v>4459</v>
      </c>
      <c r="L1932" t="s">
        <v>17621</v>
      </c>
      <c r="M1932" t="s">
        <v>314</v>
      </c>
      <c r="N1932" t="s">
        <v>315</v>
      </c>
      <c r="O1932">
        <v>10</v>
      </c>
      <c r="P1932" t="s">
        <v>282</v>
      </c>
      <c r="Q1932">
        <v>4</v>
      </c>
      <c r="S1932">
        <v>1</v>
      </c>
      <c r="T1932" s="108">
        <v>4</v>
      </c>
      <c r="U1932">
        <v>1</v>
      </c>
      <c r="V1932" t="s">
        <v>270</v>
      </c>
      <c r="W1932" t="s">
        <v>167</v>
      </c>
      <c r="X1932">
        <v>1</v>
      </c>
      <c r="Y1932">
        <v>0</v>
      </c>
      <c r="Z1932">
        <v>1</v>
      </c>
      <c r="AA1932">
        <v>0</v>
      </c>
      <c r="AB1932">
        <v>0</v>
      </c>
      <c r="AC1932">
        <v>0</v>
      </c>
      <c r="AD1932">
        <v>0</v>
      </c>
      <c r="AE1932">
        <v>0</v>
      </c>
    </row>
    <row r="1933" spans="1:31" x14ac:dyDescent="0.3">
      <c r="A1933" t="s">
        <v>16733</v>
      </c>
      <c r="B1933" t="s">
        <v>17922</v>
      </c>
      <c r="C1933" t="s">
        <v>274</v>
      </c>
      <c r="D1933" t="s">
        <v>17923</v>
      </c>
      <c r="E1933" t="s">
        <v>17924</v>
      </c>
      <c r="F1933" t="s">
        <v>7327</v>
      </c>
      <c r="G1933" t="s">
        <v>17925</v>
      </c>
      <c r="I1933" t="s">
        <v>313</v>
      </c>
      <c r="J1933" t="s">
        <v>266</v>
      </c>
      <c r="K1933" t="s">
        <v>635</v>
      </c>
      <c r="L1933" t="s">
        <v>17926</v>
      </c>
      <c r="M1933" t="s">
        <v>4938</v>
      </c>
      <c r="N1933" t="s">
        <v>16733</v>
      </c>
      <c r="O1933">
        <v>3</v>
      </c>
      <c r="P1933" t="s">
        <v>388</v>
      </c>
      <c r="Q1933">
        <v>40</v>
      </c>
      <c r="S1933">
        <v>0</v>
      </c>
      <c r="T1933" s="108">
        <v>0</v>
      </c>
      <c r="U1933">
        <v>0</v>
      </c>
      <c r="W1933" t="s">
        <v>171</v>
      </c>
      <c r="X1933">
        <v>1</v>
      </c>
      <c r="Y1933">
        <v>0</v>
      </c>
      <c r="Z1933">
        <v>0</v>
      </c>
      <c r="AA1933">
        <v>0</v>
      </c>
      <c r="AB1933">
        <v>0</v>
      </c>
      <c r="AC1933">
        <v>0</v>
      </c>
      <c r="AD1933">
        <v>0</v>
      </c>
      <c r="AE1933">
        <v>0</v>
      </c>
    </row>
    <row r="1934" spans="1:31" x14ac:dyDescent="0.3">
      <c r="A1934" t="s">
        <v>315</v>
      </c>
      <c r="B1934" t="s">
        <v>4886</v>
      </c>
      <c r="C1934" t="s">
        <v>274</v>
      </c>
      <c r="D1934" t="s">
        <v>4887</v>
      </c>
      <c r="E1934" t="s">
        <v>12388</v>
      </c>
      <c r="F1934" t="s">
        <v>683</v>
      </c>
      <c r="G1934" t="s">
        <v>1437</v>
      </c>
      <c r="I1934" t="s">
        <v>313</v>
      </c>
      <c r="J1934" t="s">
        <v>266</v>
      </c>
      <c r="K1934" t="s">
        <v>4888</v>
      </c>
      <c r="L1934" t="s">
        <v>2778</v>
      </c>
      <c r="M1934" t="s">
        <v>316</v>
      </c>
      <c r="N1934" t="s">
        <v>315</v>
      </c>
      <c r="O1934">
        <v>2</v>
      </c>
      <c r="P1934" t="s">
        <v>272</v>
      </c>
      <c r="Q1934">
        <v>4</v>
      </c>
      <c r="S1934">
        <v>5</v>
      </c>
      <c r="T1934" s="108">
        <v>20</v>
      </c>
      <c r="U1934">
        <v>1</v>
      </c>
      <c r="V1934" t="s">
        <v>270</v>
      </c>
      <c r="W1934" t="s">
        <v>167</v>
      </c>
      <c r="X1934">
        <v>1</v>
      </c>
      <c r="Y1934">
        <v>1</v>
      </c>
      <c r="Z1934">
        <v>1</v>
      </c>
      <c r="AA1934">
        <v>1</v>
      </c>
      <c r="AB1934">
        <v>1</v>
      </c>
      <c r="AC1934">
        <v>1</v>
      </c>
      <c r="AD1934">
        <v>0</v>
      </c>
      <c r="AE1934">
        <v>0</v>
      </c>
    </row>
    <row r="1935" spans="1:31" x14ac:dyDescent="0.3">
      <c r="A1935" t="s">
        <v>315</v>
      </c>
      <c r="B1935" t="s">
        <v>4886</v>
      </c>
      <c r="C1935" t="s">
        <v>294</v>
      </c>
      <c r="D1935" t="s">
        <v>4907</v>
      </c>
      <c r="E1935" t="s">
        <v>12389</v>
      </c>
      <c r="F1935" t="s">
        <v>4908</v>
      </c>
      <c r="G1935" t="s">
        <v>1437</v>
      </c>
      <c r="I1935" t="s">
        <v>313</v>
      </c>
      <c r="J1935" t="s">
        <v>266</v>
      </c>
      <c r="K1935" t="s">
        <v>4888</v>
      </c>
      <c r="L1935" t="s">
        <v>2778</v>
      </c>
      <c r="M1935" t="s">
        <v>316</v>
      </c>
      <c r="N1935" t="s">
        <v>315</v>
      </c>
      <c r="O1935">
        <v>20</v>
      </c>
      <c r="P1935" t="s">
        <v>425</v>
      </c>
      <c r="Q1935">
        <v>0.32</v>
      </c>
      <c r="S1935">
        <v>1</v>
      </c>
      <c r="T1935" s="108">
        <v>0.32</v>
      </c>
      <c r="U1935">
        <v>1</v>
      </c>
      <c r="V1935" t="s">
        <v>270</v>
      </c>
      <c r="W1935" t="s">
        <v>167</v>
      </c>
      <c r="X1935">
        <v>1</v>
      </c>
      <c r="Y1935">
        <v>0</v>
      </c>
      <c r="Z1935">
        <v>1</v>
      </c>
      <c r="AA1935">
        <v>0</v>
      </c>
      <c r="AB1935">
        <v>0</v>
      </c>
      <c r="AC1935">
        <v>0</v>
      </c>
      <c r="AD1935">
        <v>0</v>
      </c>
      <c r="AE1935">
        <v>0</v>
      </c>
    </row>
    <row r="1936" spans="1:31" x14ac:dyDescent="0.3">
      <c r="A1936" t="s">
        <v>315</v>
      </c>
      <c r="B1936" t="s">
        <v>16365</v>
      </c>
      <c r="C1936" t="s">
        <v>274</v>
      </c>
      <c r="D1936" t="s">
        <v>16366</v>
      </c>
      <c r="E1936" t="s">
        <v>16367</v>
      </c>
      <c r="F1936" t="s">
        <v>481</v>
      </c>
      <c r="G1936" t="s">
        <v>4946</v>
      </c>
      <c r="I1936" t="s">
        <v>313</v>
      </c>
      <c r="J1936" t="s">
        <v>266</v>
      </c>
      <c r="K1936" t="s">
        <v>16368</v>
      </c>
      <c r="L1936" t="s">
        <v>16369</v>
      </c>
      <c r="M1936" t="s">
        <v>314</v>
      </c>
      <c r="N1936" t="s">
        <v>315</v>
      </c>
      <c r="O1936">
        <v>1</v>
      </c>
      <c r="P1936" t="s">
        <v>266</v>
      </c>
      <c r="Q1936">
        <v>0.48</v>
      </c>
      <c r="S1936">
        <v>3</v>
      </c>
      <c r="T1936" s="108">
        <v>1.44</v>
      </c>
      <c r="U1936">
        <v>1</v>
      </c>
      <c r="V1936" t="s">
        <v>270</v>
      </c>
      <c r="W1936" t="s">
        <v>167</v>
      </c>
      <c r="X1936">
        <v>3</v>
      </c>
      <c r="Y1936">
        <v>0</v>
      </c>
      <c r="Z1936">
        <v>0</v>
      </c>
      <c r="AA1936">
        <v>3</v>
      </c>
      <c r="AB1936">
        <v>0</v>
      </c>
      <c r="AC1936">
        <v>0</v>
      </c>
      <c r="AD1936">
        <v>0</v>
      </c>
      <c r="AE1936">
        <v>0</v>
      </c>
    </row>
    <row r="1937" spans="1:31" x14ac:dyDescent="0.3">
      <c r="A1937" t="s">
        <v>315</v>
      </c>
      <c r="B1937" t="s">
        <v>16365</v>
      </c>
      <c r="C1937" t="s">
        <v>274</v>
      </c>
      <c r="D1937" t="s">
        <v>16366</v>
      </c>
      <c r="E1937" t="s">
        <v>16367</v>
      </c>
      <c r="F1937" t="s">
        <v>481</v>
      </c>
      <c r="G1937" t="s">
        <v>4946</v>
      </c>
      <c r="I1937" t="s">
        <v>313</v>
      </c>
      <c r="J1937" t="s">
        <v>266</v>
      </c>
      <c r="K1937" t="s">
        <v>16368</v>
      </c>
      <c r="L1937" t="s">
        <v>16369</v>
      </c>
      <c r="M1937" t="s">
        <v>316</v>
      </c>
      <c r="N1937" t="s">
        <v>315</v>
      </c>
      <c r="O1937">
        <v>2</v>
      </c>
      <c r="P1937" t="s">
        <v>288</v>
      </c>
      <c r="Q1937">
        <v>0.48</v>
      </c>
      <c r="S1937">
        <v>3</v>
      </c>
      <c r="T1937" s="108">
        <v>1.44</v>
      </c>
      <c r="U1937">
        <v>1</v>
      </c>
      <c r="V1937" t="s">
        <v>270</v>
      </c>
      <c r="W1937" t="s">
        <v>167</v>
      </c>
      <c r="X1937">
        <v>3</v>
      </c>
      <c r="Y1937">
        <v>0</v>
      </c>
      <c r="Z1937">
        <v>0</v>
      </c>
      <c r="AA1937">
        <v>3</v>
      </c>
      <c r="AB1937">
        <v>0</v>
      </c>
      <c r="AC1937">
        <v>0</v>
      </c>
      <c r="AD1937">
        <v>0</v>
      </c>
      <c r="AE1937">
        <v>0</v>
      </c>
    </row>
    <row r="1938" spans="1:31" x14ac:dyDescent="0.3">
      <c r="A1938" t="s">
        <v>315</v>
      </c>
      <c r="B1938" t="s">
        <v>16365</v>
      </c>
      <c r="C1938" t="s">
        <v>274</v>
      </c>
      <c r="D1938" t="s">
        <v>16366</v>
      </c>
      <c r="E1938" t="s">
        <v>16367</v>
      </c>
      <c r="F1938" t="s">
        <v>481</v>
      </c>
      <c r="G1938" t="s">
        <v>4946</v>
      </c>
      <c r="I1938" t="s">
        <v>313</v>
      </c>
      <c r="J1938" t="s">
        <v>266</v>
      </c>
      <c r="K1938" t="s">
        <v>16368</v>
      </c>
      <c r="L1938" t="s">
        <v>16369</v>
      </c>
      <c r="M1938" t="s">
        <v>316</v>
      </c>
      <c r="N1938" t="s">
        <v>315</v>
      </c>
      <c r="O1938">
        <v>17</v>
      </c>
      <c r="P1938" t="s">
        <v>273</v>
      </c>
      <c r="Q1938">
        <v>0.48</v>
      </c>
      <c r="S1938">
        <v>2</v>
      </c>
      <c r="T1938" s="108">
        <v>0.96</v>
      </c>
      <c r="U1938">
        <v>1</v>
      </c>
      <c r="V1938" t="s">
        <v>270</v>
      </c>
      <c r="W1938" t="s">
        <v>167</v>
      </c>
      <c r="X1938">
        <v>2</v>
      </c>
      <c r="Y1938">
        <v>0</v>
      </c>
      <c r="Z1938">
        <v>0</v>
      </c>
      <c r="AA1938">
        <v>2</v>
      </c>
      <c r="AB1938">
        <v>0</v>
      </c>
      <c r="AC1938">
        <v>0</v>
      </c>
      <c r="AD1938">
        <v>0</v>
      </c>
      <c r="AE1938">
        <v>0</v>
      </c>
    </row>
    <row r="1939" spans="1:31" x14ac:dyDescent="0.3">
      <c r="A1939" t="s">
        <v>315</v>
      </c>
      <c r="B1939" t="s">
        <v>7287</v>
      </c>
      <c r="C1939" t="s">
        <v>262</v>
      </c>
      <c r="D1939" t="s">
        <v>7288</v>
      </c>
      <c r="E1939" t="s">
        <v>12542</v>
      </c>
      <c r="F1939" t="s">
        <v>2026</v>
      </c>
      <c r="G1939" t="s">
        <v>7289</v>
      </c>
      <c r="I1939" t="s">
        <v>313</v>
      </c>
      <c r="J1939" t="s">
        <v>266</v>
      </c>
      <c r="K1939" t="s">
        <v>7290</v>
      </c>
      <c r="L1939" t="s">
        <v>19217</v>
      </c>
      <c r="M1939" t="s">
        <v>316</v>
      </c>
      <c r="N1939" t="s">
        <v>315</v>
      </c>
      <c r="O1939">
        <v>2</v>
      </c>
      <c r="P1939" t="s">
        <v>272</v>
      </c>
      <c r="Q1939">
        <v>3</v>
      </c>
      <c r="S1939">
        <v>1</v>
      </c>
      <c r="T1939" s="108">
        <v>3</v>
      </c>
      <c r="U1939">
        <v>1</v>
      </c>
      <c r="V1939" t="s">
        <v>270</v>
      </c>
      <c r="W1939" t="s">
        <v>167</v>
      </c>
      <c r="X1939">
        <v>1</v>
      </c>
      <c r="Y1939">
        <v>0</v>
      </c>
      <c r="Z1939">
        <v>0</v>
      </c>
      <c r="AA1939">
        <v>1</v>
      </c>
      <c r="AB1939">
        <v>0</v>
      </c>
      <c r="AC1939">
        <v>0</v>
      </c>
      <c r="AD1939">
        <v>0</v>
      </c>
      <c r="AE1939">
        <v>0</v>
      </c>
    </row>
    <row r="1940" spans="1:31" x14ac:dyDescent="0.3">
      <c r="A1940" t="s">
        <v>315</v>
      </c>
      <c r="B1940" t="s">
        <v>7287</v>
      </c>
      <c r="C1940" t="s">
        <v>262</v>
      </c>
      <c r="D1940" t="s">
        <v>7288</v>
      </c>
      <c r="E1940" t="s">
        <v>12542</v>
      </c>
      <c r="F1940" t="s">
        <v>2026</v>
      </c>
      <c r="G1940" t="s">
        <v>7289</v>
      </c>
      <c r="I1940" t="s">
        <v>313</v>
      </c>
      <c r="J1940" t="s">
        <v>266</v>
      </c>
      <c r="K1940" t="s">
        <v>7290</v>
      </c>
      <c r="L1940" t="s">
        <v>19217</v>
      </c>
      <c r="M1940" t="s">
        <v>316</v>
      </c>
      <c r="N1940" t="s">
        <v>315</v>
      </c>
      <c r="O1940">
        <v>27</v>
      </c>
      <c r="P1940" t="s">
        <v>273</v>
      </c>
      <c r="Q1940">
        <v>0.48</v>
      </c>
      <c r="S1940">
        <v>3</v>
      </c>
      <c r="T1940" s="108">
        <v>1.44</v>
      </c>
      <c r="U1940">
        <v>1</v>
      </c>
      <c r="V1940" t="s">
        <v>270</v>
      </c>
      <c r="W1940" t="s">
        <v>167</v>
      </c>
      <c r="X1940">
        <v>3</v>
      </c>
      <c r="Y1940">
        <v>0</v>
      </c>
      <c r="Z1940">
        <v>0</v>
      </c>
      <c r="AA1940">
        <v>0</v>
      </c>
      <c r="AB1940">
        <v>3</v>
      </c>
      <c r="AC1940">
        <v>0</v>
      </c>
      <c r="AD1940">
        <v>0</v>
      </c>
      <c r="AE1940">
        <v>0</v>
      </c>
    </row>
    <row r="1941" spans="1:31" x14ac:dyDescent="0.3">
      <c r="A1941" t="s">
        <v>315</v>
      </c>
      <c r="B1941" t="s">
        <v>7287</v>
      </c>
      <c r="C1941" t="s">
        <v>262</v>
      </c>
      <c r="D1941" t="s">
        <v>7288</v>
      </c>
      <c r="E1941" t="s">
        <v>12542</v>
      </c>
      <c r="F1941" t="s">
        <v>2026</v>
      </c>
      <c r="G1941" t="s">
        <v>7289</v>
      </c>
      <c r="I1941" t="s">
        <v>313</v>
      </c>
      <c r="J1941" t="s">
        <v>266</v>
      </c>
      <c r="K1941" t="s">
        <v>7290</v>
      </c>
      <c r="L1941" t="s">
        <v>19217</v>
      </c>
      <c r="M1941" t="s">
        <v>314</v>
      </c>
      <c r="N1941" t="s">
        <v>315</v>
      </c>
      <c r="O1941">
        <v>1</v>
      </c>
      <c r="P1941" t="s">
        <v>282</v>
      </c>
      <c r="Q1941">
        <v>1</v>
      </c>
      <c r="S1941">
        <v>1</v>
      </c>
      <c r="T1941" s="108">
        <v>1</v>
      </c>
      <c r="U1941">
        <v>1</v>
      </c>
      <c r="V1941" t="s">
        <v>270</v>
      </c>
      <c r="W1941" t="s">
        <v>167</v>
      </c>
      <c r="X1941">
        <v>1</v>
      </c>
      <c r="Y1941">
        <v>0</v>
      </c>
      <c r="Z1941">
        <v>1</v>
      </c>
      <c r="AA1941">
        <v>0</v>
      </c>
      <c r="AB1941">
        <v>0</v>
      </c>
      <c r="AC1941">
        <v>0</v>
      </c>
      <c r="AD1941">
        <v>0</v>
      </c>
      <c r="AE1941">
        <v>0</v>
      </c>
    </row>
    <row r="1942" spans="1:31" x14ac:dyDescent="0.3">
      <c r="A1942" t="s">
        <v>315</v>
      </c>
      <c r="B1942" t="s">
        <v>4599</v>
      </c>
      <c r="C1942" t="s">
        <v>262</v>
      </c>
      <c r="D1942" t="s">
        <v>4600</v>
      </c>
      <c r="E1942" t="s">
        <v>12372</v>
      </c>
      <c r="F1942" t="s">
        <v>4601</v>
      </c>
      <c r="G1942" t="s">
        <v>4602</v>
      </c>
      <c r="I1942" t="s">
        <v>313</v>
      </c>
      <c r="J1942" t="s">
        <v>266</v>
      </c>
      <c r="K1942" t="s">
        <v>4603</v>
      </c>
      <c r="L1942" t="s">
        <v>17467</v>
      </c>
      <c r="M1942" t="s">
        <v>314</v>
      </c>
      <c r="N1942" t="s">
        <v>315</v>
      </c>
      <c r="O1942">
        <v>1</v>
      </c>
      <c r="P1942" t="s">
        <v>266</v>
      </c>
      <c r="Q1942">
        <v>0.48</v>
      </c>
      <c r="S1942">
        <v>1</v>
      </c>
      <c r="T1942" s="108">
        <v>0.48</v>
      </c>
      <c r="U1942">
        <v>1</v>
      </c>
      <c r="V1942" t="s">
        <v>270</v>
      </c>
      <c r="W1942" t="s">
        <v>167</v>
      </c>
      <c r="X1942">
        <v>1</v>
      </c>
      <c r="Y1942">
        <v>0</v>
      </c>
      <c r="Z1942">
        <v>1</v>
      </c>
      <c r="AA1942">
        <v>0</v>
      </c>
      <c r="AB1942">
        <v>0</v>
      </c>
      <c r="AC1942">
        <v>0</v>
      </c>
      <c r="AD1942">
        <v>0</v>
      </c>
      <c r="AE1942">
        <v>0</v>
      </c>
    </row>
    <row r="1943" spans="1:31" x14ac:dyDescent="0.3">
      <c r="A1943" t="s">
        <v>315</v>
      </c>
      <c r="B1943" t="s">
        <v>4599</v>
      </c>
      <c r="C1943" t="s">
        <v>262</v>
      </c>
      <c r="D1943" t="s">
        <v>4600</v>
      </c>
      <c r="E1943" t="s">
        <v>12372</v>
      </c>
      <c r="F1943" t="s">
        <v>4601</v>
      </c>
      <c r="G1943" t="s">
        <v>4602</v>
      </c>
      <c r="I1943" t="s">
        <v>313</v>
      </c>
      <c r="J1943" t="s">
        <v>266</v>
      </c>
      <c r="K1943" t="s">
        <v>4603</v>
      </c>
      <c r="L1943" t="s">
        <v>17467</v>
      </c>
      <c r="M1943" t="s">
        <v>316</v>
      </c>
      <c r="N1943" t="s">
        <v>315</v>
      </c>
      <c r="O1943">
        <v>2</v>
      </c>
      <c r="P1943" t="s">
        <v>288</v>
      </c>
      <c r="Q1943">
        <v>0.32</v>
      </c>
      <c r="S1943">
        <v>2</v>
      </c>
      <c r="T1943" s="108">
        <v>0.64</v>
      </c>
      <c r="U1943">
        <v>1</v>
      </c>
      <c r="V1943" t="s">
        <v>270</v>
      </c>
      <c r="W1943" t="s">
        <v>167</v>
      </c>
      <c r="X1943">
        <v>2</v>
      </c>
      <c r="Y1943">
        <v>0</v>
      </c>
      <c r="Z1943">
        <v>2</v>
      </c>
      <c r="AA1943">
        <v>0</v>
      </c>
      <c r="AB1943">
        <v>0</v>
      </c>
      <c r="AC1943">
        <v>0</v>
      </c>
      <c r="AD1943">
        <v>0</v>
      </c>
      <c r="AE1943">
        <v>0</v>
      </c>
    </row>
    <row r="1944" spans="1:31" x14ac:dyDescent="0.3">
      <c r="A1944" t="s">
        <v>315</v>
      </c>
      <c r="B1944" t="s">
        <v>4599</v>
      </c>
      <c r="C1944" t="s">
        <v>262</v>
      </c>
      <c r="D1944" t="s">
        <v>4600</v>
      </c>
      <c r="E1944" t="s">
        <v>12372</v>
      </c>
      <c r="F1944" t="s">
        <v>4601</v>
      </c>
      <c r="G1944" t="s">
        <v>4602</v>
      </c>
      <c r="I1944" t="s">
        <v>313</v>
      </c>
      <c r="J1944" t="s">
        <v>266</v>
      </c>
      <c r="K1944" t="s">
        <v>4603</v>
      </c>
      <c r="L1944" t="s">
        <v>17467</v>
      </c>
      <c r="M1944" t="s">
        <v>316</v>
      </c>
      <c r="N1944" t="s">
        <v>315</v>
      </c>
      <c r="O1944">
        <v>17</v>
      </c>
      <c r="P1944" t="s">
        <v>273</v>
      </c>
      <c r="Q1944">
        <v>0.32</v>
      </c>
      <c r="S1944">
        <v>2</v>
      </c>
      <c r="T1944" s="108">
        <v>0.64</v>
      </c>
      <c r="U1944">
        <v>1</v>
      </c>
      <c r="V1944" t="s">
        <v>270</v>
      </c>
      <c r="W1944" t="s">
        <v>167</v>
      </c>
      <c r="X1944">
        <v>2</v>
      </c>
      <c r="Y1944">
        <v>0</v>
      </c>
      <c r="Z1944">
        <v>0</v>
      </c>
      <c r="AA1944">
        <v>2</v>
      </c>
      <c r="AB1944">
        <v>0</v>
      </c>
      <c r="AC1944">
        <v>0</v>
      </c>
      <c r="AD1944">
        <v>0</v>
      </c>
      <c r="AE1944">
        <v>0</v>
      </c>
    </row>
    <row r="1945" spans="1:31" x14ac:dyDescent="0.3">
      <c r="A1945" t="s">
        <v>16733</v>
      </c>
      <c r="B1945" t="s">
        <v>11538</v>
      </c>
      <c r="C1945" t="s">
        <v>1886</v>
      </c>
      <c r="D1945" t="s">
        <v>27137</v>
      </c>
      <c r="E1945" t="s">
        <v>27138</v>
      </c>
      <c r="F1945" t="s">
        <v>27139</v>
      </c>
      <c r="G1945" t="s">
        <v>27140</v>
      </c>
      <c r="I1945" t="s">
        <v>313</v>
      </c>
      <c r="J1945" t="s">
        <v>266</v>
      </c>
      <c r="K1945" t="s">
        <v>27141</v>
      </c>
      <c r="L1945" t="s">
        <v>27142</v>
      </c>
      <c r="M1945" t="s">
        <v>3521</v>
      </c>
      <c r="N1945" t="s">
        <v>16733</v>
      </c>
      <c r="O1945">
        <v>20</v>
      </c>
      <c r="P1945" t="s">
        <v>3206</v>
      </c>
      <c r="Q1945">
        <v>30</v>
      </c>
      <c r="S1945">
        <v>0</v>
      </c>
      <c r="T1945" s="108">
        <v>0</v>
      </c>
      <c r="U1945">
        <v>0</v>
      </c>
      <c r="W1945" t="s">
        <v>171</v>
      </c>
      <c r="X1945">
        <v>1</v>
      </c>
      <c r="Y1945">
        <v>0</v>
      </c>
      <c r="Z1945">
        <v>0</v>
      </c>
      <c r="AA1945">
        <v>0</v>
      </c>
      <c r="AB1945">
        <v>0</v>
      </c>
      <c r="AC1945">
        <v>0</v>
      </c>
      <c r="AD1945">
        <v>0</v>
      </c>
      <c r="AE1945">
        <v>0</v>
      </c>
    </row>
    <row r="1946" spans="1:31" x14ac:dyDescent="0.3">
      <c r="A1946" t="s">
        <v>16733</v>
      </c>
      <c r="B1946" t="s">
        <v>18082</v>
      </c>
      <c r="C1946" t="s">
        <v>274</v>
      </c>
      <c r="D1946" t="s">
        <v>18083</v>
      </c>
      <c r="E1946" t="s">
        <v>18084</v>
      </c>
      <c r="F1946" t="s">
        <v>1030</v>
      </c>
      <c r="G1946" t="s">
        <v>9390</v>
      </c>
      <c r="I1946" t="s">
        <v>313</v>
      </c>
      <c r="J1946" t="s">
        <v>266</v>
      </c>
      <c r="K1946" t="s">
        <v>635</v>
      </c>
      <c r="L1946" t="s">
        <v>18085</v>
      </c>
      <c r="M1946" t="s">
        <v>3521</v>
      </c>
      <c r="N1946" t="s">
        <v>16733</v>
      </c>
      <c r="O1946">
        <v>20</v>
      </c>
      <c r="P1946" t="s">
        <v>3206</v>
      </c>
      <c r="Q1946">
        <v>30</v>
      </c>
      <c r="S1946">
        <v>0</v>
      </c>
      <c r="T1946" s="108">
        <v>0</v>
      </c>
      <c r="U1946">
        <v>0</v>
      </c>
      <c r="W1946" t="s">
        <v>171</v>
      </c>
      <c r="X1946">
        <v>1</v>
      </c>
      <c r="Y1946">
        <v>0</v>
      </c>
      <c r="Z1946">
        <v>0</v>
      </c>
      <c r="AA1946">
        <v>0</v>
      </c>
      <c r="AB1946">
        <v>0</v>
      </c>
      <c r="AC1946">
        <v>0</v>
      </c>
      <c r="AD1946">
        <v>0</v>
      </c>
      <c r="AE1946">
        <v>0</v>
      </c>
    </row>
    <row r="1947" spans="1:31" x14ac:dyDescent="0.3">
      <c r="A1947" t="s">
        <v>315</v>
      </c>
      <c r="B1947" t="s">
        <v>4973</v>
      </c>
      <c r="C1947" t="s">
        <v>274</v>
      </c>
      <c r="D1947" t="s">
        <v>4974</v>
      </c>
      <c r="E1947" t="s">
        <v>12309</v>
      </c>
      <c r="F1947" t="s">
        <v>428</v>
      </c>
      <c r="G1947" t="s">
        <v>4975</v>
      </c>
      <c r="I1947" t="s">
        <v>313</v>
      </c>
      <c r="J1947" t="s">
        <v>266</v>
      </c>
      <c r="K1947" t="s">
        <v>4976</v>
      </c>
      <c r="L1947" t="s">
        <v>4977</v>
      </c>
      <c r="M1947" t="s">
        <v>314</v>
      </c>
      <c r="N1947" t="s">
        <v>315</v>
      </c>
      <c r="O1947">
        <v>1</v>
      </c>
      <c r="P1947" t="s">
        <v>266</v>
      </c>
      <c r="Q1947">
        <v>0.17</v>
      </c>
      <c r="S1947">
        <v>1</v>
      </c>
      <c r="T1947" s="108">
        <v>0.17</v>
      </c>
      <c r="U1947">
        <v>1</v>
      </c>
      <c r="V1947" t="s">
        <v>270</v>
      </c>
      <c r="W1947" t="s">
        <v>167</v>
      </c>
      <c r="X1947">
        <v>1</v>
      </c>
      <c r="Y1947">
        <v>0</v>
      </c>
      <c r="Z1947">
        <v>0</v>
      </c>
      <c r="AA1947">
        <v>0</v>
      </c>
      <c r="AB1947">
        <v>0</v>
      </c>
      <c r="AC1947">
        <v>1</v>
      </c>
      <c r="AD1947">
        <v>0</v>
      </c>
      <c r="AE1947">
        <v>0</v>
      </c>
    </row>
    <row r="1948" spans="1:31" x14ac:dyDescent="0.3">
      <c r="A1948" t="s">
        <v>315</v>
      </c>
      <c r="B1948" t="s">
        <v>4973</v>
      </c>
      <c r="C1948" t="s">
        <v>274</v>
      </c>
      <c r="D1948" t="s">
        <v>4974</v>
      </c>
      <c r="E1948" t="s">
        <v>12309</v>
      </c>
      <c r="F1948" t="s">
        <v>428</v>
      </c>
      <c r="G1948" t="s">
        <v>4975</v>
      </c>
      <c r="I1948" t="s">
        <v>313</v>
      </c>
      <c r="J1948" t="s">
        <v>266</v>
      </c>
      <c r="K1948" t="s">
        <v>4976</v>
      </c>
      <c r="L1948" t="s">
        <v>4977</v>
      </c>
      <c r="M1948" t="s">
        <v>316</v>
      </c>
      <c r="N1948" t="s">
        <v>315</v>
      </c>
      <c r="O1948">
        <v>2</v>
      </c>
      <c r="P1948" t="s">
        <v>288</v>
      </c>
      <c r="Q1948">
        <v>0.48</v>
      </c>
      <c r="S1948">
        <v>1</v>
      </c>
      <c r="T1948" s="108">
        <v>0.48</v>
      </c>
      <c r="U1948">
        <v>1</v>
      </c>
      <c r="V1948" t="s">
        <v>270</v>
      </c>
      <c r="W1948" t="s">
        <v>167</v>
      </c>
      <c r="X1948">
        <v>1</v>
      </c>
      <c r="Y1948">
        <v>0</v>
      </c>
      <c r="Z1948">
        <v>0</v>
      </c>
      <c r="AA1948">
        <v>0</v>
      </c>
      <c r="AB1948">
        <v>1</v>
      </c>
      <c r="AC1948">
        <v>0</v>
      </c>
      <c r="AD1948">
        <v>0</v>
      </c>
      <c r="AE1948">
        <v>0</v>
      </c>
    </row>
    <row r="1949" spans="1:31" x14ac:dyDescent="0.3">
      <c r="A1949" t="s">
        <v>315</v>
      </c>
      <c r="B1949" t="s">
        <v>4993</v>
      </c>
      <c r="C1949" t="s">
        <v>274</v>
      </c>
      <c r="D1949" t="s">
        <v>10054</v>
      </c>
      <c r="E1949" t="s">
        <v>12316</v>
      </c>
      <c r="F1949" t="s">
        <v>2275</v>
      </c>
      <c r="G1949" t="s">
        <v>1059</v>
      </c>
      <c r="I1949" t="s">
        <v>313</v>
      </c>
      <c r="J1949" t="s">
        <v>266</v>
      </c>
      <c r="K1949" t="s">
        <v>2910</v>
      </c>
      <c r="L1949" t="s">
        <v>4994</v>
      </c>
      <c r="M1949" t="s">
        <v>314</v>
      </c>
      <c r="N1949" t="s">
        <v>315</v>
      </c>
      <c r="O1949">
        <v>1</v>
      </c>
      <c r="P1949" t="s">
        <v>266</v>
      </c>
      <c r="Q1949">
        <v>0.48</v>
      </c>
      <c r="S1949">
        <v>1</v>
      </c>
      <c r="T1949" s="108">
        <v>0.48</v>
      </c>
      <c r="U1949">
        <v>1</v>
      </c>
      <c r="V1949" t="s">
        <v>270</v>
      </c>
      <c r="W1949" t="s">
        <v>167</v>
      </c>
      <c r="X1949">
        <v>1</v>
      </c>
      <c r="Y1949">
        <v>0</v>
      </c>
      <c r="Z1949">
        <v>0</v>
      </c>
      <c r="AA1949">
        <v>0</v>
      </c>
      <c r="AB1949">
        <v>0</v>
      </c>
      <c r="AC1949">
        <v>1</v>
      </c>
      <c r="AD1949">
        <v>0</v>
      </c>
      <c r="AE1949">
        <v>0</v>
      </c>
    </row>
    <row r="1950" spans="1:31" x14ac:dyDescent="0.3">
      <c r="A1950" t="s">
        <v>315</v>
      </c>
      <c r="B1950" t="s">
        <v>4993</v>
      </c>
      <c r="C1950" t="s">
        <v>274</v>
      </c>
      <c r="D1950" t="s">
        <v>10054</v>
      </c>
      <c r="E1950" t="s">
        <v>12316</v>
      </c>
      <c r="F1950" t="s">
        <v>2275</v>
      </c>
      <c r="G1950" t="s">
        <v>1059</v>
      </c>
      <c r="I1950" t="s">
        <v>313</v>
      </c>
      <c r="J1950" t="s">
        <v>266</v>
      </c>
      <c r="K1950" t="s">
        <v>2910</v>
      </c>
      <c r="L1950" t="s">
        <v>4994</v>
      </c>
      <c r="M1950" t="s">
        <v>316</v>
      </c>
      <c r="N1950" t="s">
        <v>315</v>
      </c>
      <c r="O1950">
        <v>2</v>
      </c>
      <c r="P1950" t="s">
        <v>288</v>
      </c>
      <c r="Q1950">
        <v>0.48</v>
      </c>
      <c r="S1950">
        <v>2</v>
      </c>
      <c r="T1950" s="108">
        <v>0.96</v>
      </c>
      <c r="U1950">
        <v>1</v>
      </c>
      <c r="V1950" t="s">
        <v>270</v>
      </c>
      <c r="W1950" t="s">
        <v>167</v>
      </c>
      <c r="X1950">
        <v>2</v>
      </c>
      <c r="Y1950">
        <v>0</v>
      </c>
      <c r="Z1950">
        <v>0</v>
      </c>
      <c r="AA1950">
        <v>0</v>
      </c>
      <c r="AB1950">
        <v>0</v>
      </c>
      <c r="AC1950">
        <v>2</v>
      </c>
      <c r="AD1950">
        <v>0</v>
      </c>
      <c r="AE1950">
        <v>0</v>
      </c>
    </row>
    <row r="1951" spans="1:31" x14ac:dyDescent="0.3">
      <c r="A1951" t="s">
        <v>315</v>
      </c>
      <c r="B1951" t="s">
        <v>4993</v>
      </c>
      <c r="C1951" t="s">
        <v>274</v>
      </c>
      <c r="D1951" t="s">
        <v>10054</v>
      </c>
      <c r="E1951" t="s">
        <v>12316</v>
      </c>
      <c r="F1951" t="s">
        <v>2275</v>
      </c>
      <c r="G1951" t="s">
        <v>1059</v>
      </c>
      <c r="I1951" t="s">
        <v>313</v>
      </c>
      <c r="J1951" t="s">
        <v>266</v>
      </c>
      <c r="K1951" t="s">
        <v>2910</v>
      </c>
      <c r="L1951" t="s">
        <v>4994</v>
      </c>
      <c r="M1951" t="s">
        <v>316</v>
      </c>
      <c r="N1951" t="s">
        <v>315</v>
      </c>
      <c r="O1951">
        <v>27</v>
      </c>
      <c r="P1951" t="s">
        <v>273</v>
      </c>
      <c r="Q1951">
        <v>0.48</v>
      </c>
      <c r="S1951">
        <v>2</v>
      </c>
      <c r="T1951" s="108">
        <v>0.96</v>
      </c>
      <c r="U1951">
        <v>1</v>
      </c>
      <c r="V1951" t="s">
        <v>270</v>
      </c>
      <c r="W1951" t="s">
        <v>167</v>
      </c>
      <c r="X1951">
        <v>2</v>
      </c>
      <c r="Y1951">
        <v>0</v>
      </c>
      <c r="Z1951">
        <v>0</v>
      </c>
      <c r="AA1951">
        <v>0</v>
      </c>
      <c r="AB1951">
        <v>0</v>
      </c>
      <c r="AC1951">
        <v>2</v>
      </c>
      <c r="AD1951">
        <v>0</v>
      </c>
      <c r="AE1951">
        <v>0</v>
      </c>
    </row>
    <row r="1952" spans="1:31" x14ac:dyDescent="0.3">
      <c r="A1952" t="s">
        <v>315</v>
      </c>
      <c r="B1952" t="s">
        <v>17170</v>
      </c>
      <c r="C1952" t="s">
        <v>274</v>
      </c>
      <c r="D1952" t="s">
        <v>3535</v>
      </c>
      <c r="E1952" t="s">
        <v>17171</v>
      </c>
      <c r="F1952" t="s">
        <v>17172</v>
      </c>
      <c r="G1952" t="s">
        <v>4975</v>
      </c>
      <c r="I1952" t="s">
        <v>313</v>
      </c>
      <c r="J1952" t="s">
        <v>266</v>
      </c>
      <c r="K1952" t="s">
        <v>4976</v>
      </c>
      <c r="L1952" t="s">
        <v>3537</v>
      </c>
      <c r="M1952" t="s">
        <v>314</v>
      </c>
      <c r="N1952" t="s">
        <v>315</v>
      </c>
      <c r="O1952">
        <v>1</v>
      </c>
      <c r="P1952" t="s">
        <v>282</v>
      </c>
      <c r="Q1952">
        <v>2</v>
      </c>
      <c r="S1952">
        <v>1</v>
      </c>
      <c r="T1952" s="108">
        <v>2</v>
      </c>
      <c r="U1952">
        <v>1</v>
      </c>
      <c r="V1952" t="s">
        <v>270</v>
      </c>
      <c r="W1952" t="s">
        <v>167</v>
      </c>
      <c r="X1952">
        <v>1</v>
      </c>
      <c r="Y1952">
        <v>0</v>
      </c>
      <c r="Z1952">
        <v>0</v>
      </c>
      <c r="AA1952">
        <v>1</v>
      </c>
      <c r="AB1952">
        <v>0</v>
      </c>
      <c r="AC1952">
        <v>0</v>
      </c>
      <c r="AD1952">
        <v>0</v>
      </c>
      <c r="AE1952">
        <v>0</v>
      </c>
    </row>
    <row r="1953" spans="1:31" x14ac:dyDescent="0.3">
      <c r="A1953" t="s">
        <v>315</v>
      </c>
      <c r="B1953" t="s">
        <v>17170</v>
      </c>
      <c r="C1953" t="s">
        <v>274</v>
      </c>
      <c r="D1953" t="s">
        <v>3535</v>
      </c>
      <c r="E1953" t="s">
        <v>17171</v>
      </c>
      <c r="F1953" t="s">
        <v>17172</v>
      </c>
      <c r="G1953" t="s">
        <v>4975</v>
      </c>
      <c r="I1953" t="s">
        <v>313</v>
      </c>
      <c r="J1953" t="s">
        <v>266</v>
      </c>
      <c r="K1953" t="s">
        <v>4976</v>
      </c>
      <c r="L1953" t="s">
        <v>3537</v>
      </c>
      <c r="M1953" t="s">
        <v>316</v>
      </c>
      <c r="N1953" t="s">
        <v>315</v>
      </c>
      <c r="O1953">
        <v>2</v>
      </c>
      <c r="P1953" t="s">
        <v>272</v>
      </c>
      <c r="Q1953">
        <v>2</v>
      </c>
      <c r="S1953">
        <v>2</v>
      </c>
      <c r="T1953" s="108">
        <v>4</v>
      </c>
      <c r="U1953">
        <v>1</v>
      </c>
      <c r="V1953" t="s">
        <v>270</v>
      </c>
      <c r="W1953" t="s">
        <v>167</v>
      </c>
      <c r="X1953">
        <v>1</v>
      </c>
      <c r="Y1953">
        <v>0</v>
      </c>
      <c r="Z1953">
        <v>0</v>
      </c>
      <c r="AA1953">
        <v>2</v>
      </c>
      <c r="AB1953">
        <v>0</v>
      </c>
      <c r="AC1953">
        <v>0</v>
      </c>
      <c r="AD1953">
        <v>0</v>
      </c>
      <c r="AE1953">
        <v>0</v>
      </c>
    </row>
    <row r="1954" spans="1:31" x14ac:dyDescent="0.3">
      <c r="A1954" t="s">
        <v>16733</v>
      </c>
      <c r="B1954" t="s">
        <v>27143</v>
      </c>
      <c r="C1954" t="s">
        <v>274</v>
      </c>
      <c r="D1954" t="s">
        <v>27144</v>
      </c>
      <c r="E1954" t="s">
        <v>27145</v>
      </c>
      <c r="F1954" t="s">
        <v>7503</v>
      </c>
      <c r="G1954" t="s">
        <v>27146</v>
      </c>
      <c r="I1954" t="s">
        <v>313</v>
      </c>
      <c r="J1954" t="s">
        <v>266</v>
      </c>
      <c r="K1954" t="s">
        <v>27147</v>
      </c>
      <c r="L1954" t="s">
        <v>27148</v>
      </c>
      <c r="M1954" t="s">
        <v>2312</v>
      </c>
      <c r="N1954" t="s">
        <v>16733</v>
      </c>
      <c r="O1954">
        <v>4</v>
      </c>
      <c r="P1954" t="s">
        <v>3206</v>
      </c>
      <c r="Q1954">
        <v>10</v>
      </c>
      <c r="S1954">
        <v>0</v>
      </c>
      <c r="T1954" s="108">
        <v>0</v>
      </c>
      <c r="U1954">
        <v>0</v>
      </c>
      <c r="W1954" t="s">
        <v>171</v>
      </c>
      <c r="X1954">
        <v>1</v>
      </c>
      <c r="Y1954">
        <v>0</v>
      </c>
      <c r="Z1954">
        <v>0</v>
      </c>
      <c r="AA1954">
        <v>0</v>
      </c>
      <c r="AB1954">
        <v>0</v>
      </c>
      <c r="AC1954">
        <v>0</v>
      </c>
      <c r="AD1954">
        <v>0</v>
      </c>
      <c r="AE1954">
        <v>0</v>
      </c>
    </row>
    <row r="1955" spans="1:31" x14ac:dyDescent="0.3">
      <c r="A1955" t="s">
        <v>315</v>
      </c>
      <c r="B1955" t="s">
        <v>7569</v>
      </c>
      <c r="C1955" t="s">
        <v>274</v>
      </c>
      <c r="D1955" t="s">
        <v>7570</v>
      </c>
      <c r="E1955" t="s">
        <v>12348</v>
      </c>
      <c r="F1955" t="s">
        <v>7571</v>
      </c>
      <c r="G1955" t="s">
        <v>7572</v>
      </c>
      <c r="I1955" t="s">
        <v>313</v>
      </c>
      <c r="J1955" t="s">
        <v>266</v>
      </c>
      <c r="K1955" t="s">
        <v>7573</v>
      </c>
      <c r="L1955" t="s">
        <v>7574</v>
      </c>
      <c r="M1955" t="s">
        <v>316</v>
      </c>
      <c r="N1955" t="s">
        <v>315</v>
      </c>
      <c r="O1955">
        <v>2</v>
      </c>
      <c r="P1955" t="s">
        <v>288</v>
      </c>
      <c r="Q1955">
        <v>0.32</v>
      </c>
      <c r="S1955">
        <v>1</v>
      </c>
      <c r="T1955" s="108">
        <v>0.32</v>
      </c>
      <c r="U1955">
        <v>1</v>
      </c>
      <c r="V1955" t="s">
        <v>270</v>
      </c>
      <c r="W1955" t="s">
        <v>167</v>
      </c>
      <c r="X1955">
        <v>1</v>
      </c>
      <c r="Y1955">
        <v>0</v>
      </c>
      <c r="Z1955">
        <v>0</v>
      </c>
      <c r="AA1955">
        <v>0</v>
      </c>
      <c r="AB1955">
        <v>1</v>
      </c>
      <c r="AC1955">
        <v>0</v>
      </c>
      <c r="AD1955">
        <v>0</v>
      </c>
      <c r="AE1955">
        <v>0</v>
      </c>
    </row>
    <row r="1956" spans="1:31" x14ac:dyDescent="0.3">
      <c r="A1956" t="s">
        <v>315</v>
      </c>
      <c r="B1956" t="s">
        <v>7569</v>
      </c>
      <c r="C1956" t="s">
        <v>274</v>
      </c>
      <c r="D1956" t="s">
        <v>7570</v>
      </c>
      <c r="E1956" t="s">
        <v>12348</v>
      </c>
      <c r="F1956" t="s">
        <v>7571</v>
      </c>
      <c r="G1956" t="s">
        <v>7572</v>
      </c>
      <c r="I1956" t="s">
        <v>313</v>
      </c>
      <c r="J1956" t="s">
        <v>266</v>
      </c>
      <c r="K1956" t="s">
        <v>7573</v>
      </c>
      <c r="L1956" t="s">
        <v>7574</v>
      </c>
      <c r="M1956" t="s">
        <v>314</v>
      </c>
      <c r="N1956" t="s">
        <v>315</v>
      </c>
      <c r="O1956">
        <v>1</v>
      </c>
      <c r="P1956" t="s">
        <v>266</v>
      </c>
      <c r="Q1956">
        <v>0.32</v>
      </c>
      <c r="S1956">
        <v>1</v>
      </c>
      <c r="T1956" s="108">
        <v>0.32</v>
      </c>
      <c r="U1956">
        <v>1</v>
      </c>
      <c r="V1956" t="s">
        <v>270</v>
      </c>
      <c r="W1956" t="s">
        <v>167</v>
      </c>
      <c r="X1956">
        <v>1</v>
      </c>
      <c r="Y1956">
        <v>0</v>
      </c>
      <c r="Z1956">
        <v>0</v>
      </c>
      <c r="AA1956">
        <v>0</v>
      </c>
      <c r="AB1956">
        <v>0</v>
      </c>
      <c r="AC1956">
        <v>1</v>
      </c>
      <c r="AD1956">
        <v>0</v>
      </c>
      <c r="AE1956">
        <v>0</v>
      </c>
    </row>
    <row r="1957" spans="1:31" x14ac:dyDescent="0.3">
      <c r="A1957" t="s">
        <v>315</v>
      </c>
      <c r="B1957" t="s">
        <v>7569</v>
      </c>
      <c r="C1957" t="s">
        <v>274</v>
      </c>
      <c r="D1957" t="s">
        <v>7570</v>
      </c>
      <c r="E1957" t="s">
        <v>12348</v>
      </c>
      <c r="F1957" t="s">
        <v>7571</v>
      </c>
      <c r="G1957" t="s">
        <v>7572</v>
      </c>
      <c r="I1957" t="s">
        <v>313</v>
      </c>
      <c r="J1957" t="s">
        <v>266</v>
      </c>
      <c r="K1957" t="s">
        <v>7573</v>
      </c>
      <c r="L1957" t="s">
        <v>7574</v>
      </c>
      <c r="M1957" t="s">
        <v>316</v>
      </c>
      <c r="N1957" t="s">
        <v>315</v>
      </c>
      <c r="O1957">
        <v>17</v>
      </c>
      <c r="P1957" t="s">
        <v>273</v>
      </c>
      <c r="Q1957">
        <v>0.48</v>
      </c>
      <c r="S1957">
        <v>1</v>
      </c>
      <c r="T1957" s="108">
        <v>0.48</v>
      </c>
      <c r="U1957">
        <v>1</v>
      </c>
      <c r="V1957" t="s">
        <v>270</v>
      </c>
      <c r="W1957" t="s">
        <v>167</v>
      </c>
      <c r="X1957">
        <v>1</v>
      </c>
      <c r="Y1957">
        <v>0</v>
      </c>
      <c r="Z1957">
        <v>0</v>
      </c>
      <c r="AA1957">
        <v>0</v>
      </c>
      <c r="AB1957">
        <v>0</v>
      </c>
      <c r="AC1957">
        <v>1</v>
      </c>
      <c r="AD1957">
        <v>0</v>
      </c>
      <c r="AE1957">
        <v>0</v>
      </c>
    </row>
    <row r="1958" spans="1:31" x14ac:dyDescent="0.3">
      <c r="A1958" t="s">
        <v>315</v>
      </c>
      <c r="B1958" t="s">
        <v>11849</v>
      </c>
      <c r="C1958" t="s">
        <v>274</v>
      </c>
      <c r="D1958" t="s">
        <v>11850</v>
      </c>
      <c r="E1958" t="s">
        <v>12569</v>
      </c>
      <c r="F1958" t="s">
        <v>3076</v>
      </c>
      <c r="G1958" t="s">
        <v>9390</v>
      </c>
      <c r="I1958" t="s">
        <v>313</v>
      </c>
      <c r="J1958" t="s">
        <v>266</v>
      </c>
      <c r="K1958" t="s">
        <v>7738</v>
      </c>
      <c r="L1958" t="s">
        <v>17173</v>
      </c>
      <c r="M1958" t="s">
        <v>314</v>
      </c>
      <c r="N1958" t="s">
        <v>315</v>
      </c>
      <c r="O1958">
        <v>1</v>
      </c>
      <c r="P1958" t="s">
        <v>266</v>
      </c>
      <c r="Q1958">
        <v>0.48</v>
      </c>
      <c r="S1958">
        <v>1</v>
      </c>
      <c r="T1958" s="108">
        <v>0.48</v>
      </c>
      <c r="U1958">
        <v>1</v>
      </c>
      <c r="V1958" t="s">
        <v>270</v>
      </c>
      <c r="W1958" t="s">
        <v>167</v>
      </c>
      <c r="X1958">
        <v>1</v>
      </c>
      <c r="Y1958">
        <v>0</v>
      </c>
      <c r="Z1958">
        <v>0</v>
      </c>
      <c r="AA1958">
        <v>0</v>
      </c>
      <c r="AB1958">
        <v>1</v>
      </c>
      <c r="AC1958">
        <v>0</v>
      </c>
      <c r="AD1958">
        <v>0</v>
      </c>
      <c r="AE1958">
        <v>0</v>
      </c>
    </row>
    <row r="1959" spans="1:31" x14ac:dyDescent="0.3">
      <c r="A1959" t="s">
        <v>315</v>
      </c>
      <c r="B1959" t="s">
        <v>11849</v>
      </c>
      <c r="C1959" t="s">
        <v>274</v>
      </c>
      <c r="D1959" t="s">
        <v>11850</v>
      </c>
      <c r="E1959" t="s">
        <v>12569</v>
      </c>
      <c r="F1959" t="s">
        <v>3076</v>
      </c>
      <c r="G1959" t="s">
        <v>9390</v>
      </c>
      <c r="I1959" t="s">
        <v>313</v>
      </c>
      <c r="J1959" t="s">
        <v>266</v>
      </c>
      <c r="K1959" t="s">
        <v>7738</v>
      </c>
      <c r="L1959" t="s">
        <v>17173</v>
      </c>
      <c r="M1959" t="s">
        <v>316</v>
      </c>
      <c r="N1959" t="s">
        <v>315</v>
      </c>
      <c r="O1959">
        <v>2</v>
      </c>
      <c r="P1959" t="s">
        <v>288</v>
      </c>
      <c r="Q1959">
        <v>0.48</v>
      </c>
      <c r="S1959">
        <v>1</v>
      </c>
      <c r="T1959" s="108">
        <v>0.48</v>
      </c>
      <c r="U1959">
        <v>1</v>
      </c>
      <c r="V1959" t="s">
        <v>270</v>
      </c>
      <c r="W1959" t="s">
        <v>167</v>
      </c>
      <c r="X1959">
        <v>1</v>
      </c>
      <c r="Y1959">
        <v>0</v>
      </c>
      <c r="Z1959">
        <v>0</v>
      </c>
      <c r="AA1959">
        <v>0</v>
      </c>
      <c r="AB1959">
        <v>1</v>
      </c>
      <c r="AC1959">
        <v>0</v>
      </c>
      <c r="AD1959">
        <v>0</v>
      </c>
      <c r="AE1959">
        <v>0</v>
      </c>
    </row>
    <row r="1960" spans="1:31" x14ac:dyDescent="0.3">
      <c r="A1960" t="s">
        <v>315</v>
      </c>
      <c r="B1960" t="s">
        <v>11849</v>
      </c>
      <c r="C1960" t="s">
        <v>274</v>
      </c>
      <c r="D1960" t="s">
        <v>11850</v>
      </c>
      <c r="E1960" t="s">
        <v>12569</v>
      </c>
      <c r="F1960" t="s">
        <v>3076</v>
      </c>
      <c r="G1960" t="s">
        <v>9390</v>
      </c>
      <c r="I1960" t="s">
        <v>313</v>
      </c>
      <c r="J1960" t="s">
        <v>266</v>
      </c>
      <c r="K1960" t="s">
        <v>7738</v>
      </c>
      <c r="L1960" t="s">
        <v>17173</v>
      </c>
      <c r="M1960" t="s">
        <v>316</v>
      </c>
      <c r="N1960" t="s">
        <v>315</v>
      </c>
      <c r="O1960">
        <v>20</v>
      </c>
      <c r="P1960" t="s">
        <v>425</v>
      </c>
      <c r="Q1960">
        <v>0.32</v>
      </c>
      <c r="S1960">
        <v>2</v>
      </c>
      <c r="T1960" s="108">
        <v>0.64</v>
      </c>
      <c r="U1960">
        <v>1</v>
      </c>
      <c r="V1960" t="s">
        <v>270</v>
      </c>
      <c r="W1960" t="s">
        <v>167</v>
      </c>
      <c r="X1960">
        <v>2</v>
      </c>
      <c r="Y1960">
        <v>0</v>
      </c>
      <c r="Z1960">
        <v>0</v>
      </c>
      <c r="AA1960">
        <v>0</v>
      </c>
      <c r="AB1960">
        <v>2</v>
      </c>
      <c r="AC1960">
        <v>0</v>
      </c>
      <c r="AD1960">
        <v>0</v>
      </c>
      <c r="AE1960">
        <v>0</v>
      </c>
    </row>
    <row r="1961" spans="1:31" x14ac:dyDescent="0.3">
      <c r="A1961" t="s">
        <v>315</v>
      </c>
      <c r="B1961" t="s">
        <v>2540</v>
      </c>
      <c r="C1961" t="s">
        <v>274</v>
      </c>
      <c r="D1961" t="s">
        <v>2541</v>
      </c>
      <c r="E1961" t="s">
        <v>16504</v>
      </c>
      <c r="F1961" t="s">
        <v>1514</v>
      </c>
      <c r="G1961" t="s">
        <v>1515</v>
      </c>
      <c r="I1961" t="s">
        <v>313</v>
      </c>
      <c r="J1961" t="s">
        <v>266</v>
      </c>
      <c r="K1961" t="s">
        <v>1516</v>
      </c>
      <c r="L1961" t="s">
        <v>16203</v>
      </c>
      <c r="M1961" t="s">
        <v>316</v>
      </c>
      <c r="N1961" t="s">
        <v>315</v>
      </c>
      <c r="O1961">
        <v>17</v>
      </c>
      <c r="P1961" t="s">
        <v>273</v>
      </c>
      <c r="Q1961">
        <v>0.48</v>
      </c>
      <c r="S1961">
        <v>1</v>
      </c>
      <c r="T1961" s="108">
        <v>0.48</v>
      </c>
      <c r="U1961">
        <v>1</v>
      </c>
      <c r="V1961" t="s">
        <v>270</v>
      </c>
      <c r="W1961" t="s">
        <v>167</v>
      </c>
      <c r="X1961">
        <v>1</v>
      </c>
      <c r="Y1961">
        <v>0</v>
      </c>
      <c r="Z1961">
        <v>0</v>
      </c>
      <c r="AA1961">
        <v>1</v>
      </c>
      <c r="AB1961">
        <v>0</v>
      </c>
      <c r="AC1961">
        <v>0</v>
      </c>
      <c r="AD1961">
        <v>0</v>
      </c>
      <c r="AE1961">
        <v>0</v>
      </c>
    </row>
    <row r="1962" spans="1:31" x14ac:dyDescent="0.3">
      <c r="A1962" t="s">
        <v>315</v>
      </c>
      <c r="B1962" t="s">
        <v>15924</v>
      </c>
      <c r="C1962" t="s">
        <v>274</v>
      </c>
      <c r="D1962" t="s">
        <v>15925</v>
      </c>
      <c r="E1962" t="s">
        <v>15926</v>
      </c>
      <c r="F1962" t="s">
        <v>7737</v>
      </c>
      <c r="G1962" t="s">
        <v>9390</v>
      </c>
      <c r="I1962" t="s">
        <v>313</v>
      </c>
      <c r="J1962" t="s">
        <v>266</v>
      </c>
      <c r="K1962" t="s">
        <v>7738</v>
      </c>
      <c r="L1962" t="s">
        <v>15927</v>
      </c>
      <c r="M1962" t="s">
        <v>316</v>
      </c>
      <c r="N1962" t="s">
        <v>315</v>
      </c>
      <c r="O1962">
        <v>2</v>
      </c>
      <c r="P1962" t="s">
        <v>288</v>
      </c>
      <c r="Q1962">
        <v>0.48</v>
      </c>
      <c r="S1962">
        <v>4</v>
      </c>
      <c r="T1962" s="108">
        <v>1.92</v>
      </c>
      <c r="U1962">
        <v>1</v>
      </c>
      <c r="V1962" t="s">
        <v>270</v>
      </c>
      <c r="W1962" t="s">
        <v>167</v>
      </c>
      <c r="X1962">
        <v>4</v>
      </c>
      <c r="Y1962">
        <v>0</v>
      </c>
      <c r="Z1962">
        <v>0</v>
      </c>
      <c r="AA1962">
        <v>0</v>
      </c>
      <c r="AB1962">
        <v>4</v>
      </c>
      <c r="AC1962">
        <v>0</v>
      </c>
      <c r="AD1962">
        <v>0</v>
      </c>
      <c r="AE1962">
        <v>0</v>
      </c>
    </row>
    <row r="1963" spans="1:31" x14ac:dyDescent="0.3">
      <c r="A1963" t="s">
        <v>315</v>
      </c>
      <c r="B1963" t="s">
        <v>15924</v>
      </c>
      <c r="C1963" t="s">
        <v>274</v>
      </c>
      <c r="D1963" t="s">
        <v>15925</v>
      </c>
      <c r="E1963" t="s">
        <v>15926</v>
      </c>
      <c r="F1963" t="s">
        <v>7737</v>
      </c>
      <c r="G1963" t="s">
        <v>9390</v>
      </c>
      <c r="I1963" t="s">
        <v>313</v>
      </c>
      <c r="J1963" t="s">
        <v>266</v>
      </c>
      <c r="K1963" t="s">
        <v>7738</v>
      </c>
      <c r="L1963" t="s">
        <v>15927</v>
      </c>
      <c r="M1963" t="s">
        <v>316</v>
      </c>
      <c r="N1963" t="s">
        <v>315</v>
      </c>
      <c r="O1963">
        <v>20</v>
      </c>
      <c r="P1963" t="s">
        <v>425</v>
      </c>
      <c r="Q1963">
        <v>0.32</v>
      </c>
      <c r="S1963">
        <v>1</v>
      </c>
      <c r="T1963" s="108">
        <v>0.32</v>
      </c>
      <c r="U1963">
        <v>1</v>
      </c>
      <c r="V1963" t="s">
        <v>270</v>
      </c>
      <c r="W1963" t="s">
        <v>167</v>
      </c>
      <c r="X1963">
        <v>1</v>
      </c>
      <c r="Y1963">
        <v>0</v>
      </c>
      <c r="Z1963">
        <v>0</v>
      </c>
      <c r="AA1963">
        <v>1</v>
      </c>
      <c r="AB1963">
        <v>0</v>
      </c>
      <c r="AC1963">
        <v>0</v>
      </c>
      <c r="AD1963">
        <v>0</v>
      </c>
      <c r="AE1963">
        <v>0</v>
      </c>
    </row>
    <row r="1964" spans="1:31" x14ac:dyDescent="0.3">
      <c r="A1964" t="s">
        <v>315</v>
      </c>
      <c r="B1964" t="s">
        <v>15924</v>
      </c>
      <c r="C1964" t="s">
        <v>274</v>
      </c>
      <c r="D1964" t="s">
        <v>15925</v>
      </c>
      <c r="E1964" t="s">
        <v>15926</v>
      </c>
      <c r="F1964" t="s">
        <v>7737</v>
      </c>
      <c r="G1964" t="s">
        <v>9390</v>
      </c>
      <c r="I1964" t="s">
        <v>313</v>
      </c>
      <c r="J1964" t="s">
        <v>266</v>
      </c>
      <c r="K1964" t="s">
        <v>7738</v>
      </c>
      <c r="L1964" t="s">
        <v>15927</v>
      </c>
      <c r="M1964" t="s">
        <v>314</v>
      </c>
      <c r="N1964" t="s">
        <v>315</v>
      </c>
      <c r="O1964">
        <v>1</v>
      </c>
      <c r="P1964" t="s">
        <v>266</v>
      </c>
      <c r="Q1964">
        <v>0.32</v>
      </c>
      <c r="S1964">
        <v>1</v>
      </c>
      <c r="T1964" s="108">
        <v>0.32</v>
      </c>
      <c r="U1964">
        <v>1</v>
      </c>
      <c r="V1964" t="s">
        <v>270</v>
      </c>
      <c r="W1964" t="s">
        <v>167</v>
      </c>
      <c r="X1964">
        <v>1</v>
      </c>
      <c r="Y1964">
        <v>0</v>
      </c>
      <c r="Z1964">
        <v>0</v>
      </c>
      <c r="AA1964">
        <v>0</v>
      </c>
      <c r="AB1964">
        <v>1</v>
      </c>
      <c r="AC1964">
        <v>0</v>
      </c>
      <c r="AD1964">
        <v>0</v>
      </c>
      <c r="AE1964">
        <v>0</v>
      </c>
    </row>
    <row r="1965" spans="1:31" x14ac:dyDescent="0.3">
      <c r="A1965" t="s">
        <v>315</v>
      </c>
      <c r="B1965" t="s">
        <v>8182</v>
      </c>
      <c r="C1965" t="s">
        <v>274</v>
      </c>
      <c r="D1965" t="s">
        <v>8183</v>
      </c>
      <c r="E1965" t="s">
        <v>12318</v>
      </c>
      <c r="F1965" t="s">
        <v>5103</v>
      </c>
      <c r="G1965" t="s">
        <v>1059</v>
      </c>
      <c r="I1965" t="s">
        <v>313</v>
      </c>
      <c r="J1965" t="s">
        <v>266</v>
      </c>
      <c r="K1965" t="s">
        <v>5104</v>
      </c>
      <c r="L1965" t="s">
        <v>2778</v>
      </c>
      <c r="M1965" t="s">
        <v>314</v>
      </c>
      <c r="N1965" t="s">
        <v>315</v>
      </c>
      <c r="O1965">
        <v>1</v>
      </c>
      <c r="P1965" t="s">
        <v>266</v>
      </c>
      <c r="Q1965">
        <v>0.48</v>
      </c>
      <c r="S1965">
        <v>1</v>
      </c>
      <c r="T1965" s="108">
        <v>0.48</v>
      </c>
      <c r="U1965">
        <v>1</v>
      </c>
      <c r="V1965" t="s">
        <v>270</v>
      </c>
      <c r="W1965" t="s">
        <v>167</v>
      </c>
      <c r="X1965">
        <v>1</v>
      </c>
      <c r="Y1965">
        <v>0</v>
      </c>
      <c r="Z1965">
        <v>1</v>
      </c>
      <c r="AA1965">
        <v>0</v>
      </c>
      <c r="AB1965">
        <v>0</v>
      </c>
      <c r="AC1965">
        <v>0</v>
      </c>
      <c r="AD1965">
        <v>0</v>
      </c>
      <c r="AE1965">
        <v>0</v>
      </c>
    </row>
    <row r="1966" spans="1:31" x14ac:dyDescent="0.3">
      <c r="A1966" t="s">
        <v>315</v>
      </c>
      <c r="B1966" t="s">
        <v>8182</v>
      </c>
      <c r="C1966" t="s">
        <v>274</v>
      </c>
      <c r="D1966" t="s">
        <v>8183</v>
      </c>
      <c r="E1966" t="s">
        <v>12318</v>
      </c>
      <c r="F1966" t="s">
        <v>5103</v>
      </c>
      <c r="G1966" t="s">
        <v>1059</v>
      </c>
      <c r="I1966" t="s">
        <v>313</v>
      </c>
      <c r="J1966" t="s">
        <v>266</v>
      </c>
      <c r="K1966" t="s">
        <v>5104</v>
      </c>
      <c r="L1966" t="s">
        <v>2778</v>
      </c>
      <c r="M1966" t="s">
        <v>316</v>
      </c>
      <c r="N1966" t="s">
        <v>315</v>
      </c>
      <c r="O1966">
        <v>2</v>
      </c>
      <c r="P1966" t="s">
        <v>288</v>
      </c>
      <c r="Q1966">
        <v>0.48</v>
      </c>
      <c r="S1966">
        <v>2</v>
      </c>
      <c r="T1966" s="108">
        <v>0.96</v>
      </c>
      <c r="U1966">
        <v>1</v>
      </c>
      <c r="V1966" t="s">
        <v>270</v>
      </c>
      <c r="W1966" t="s">
        <v>167</v>
      </c>
      <c r="X1966">
        <v>2</v>
      </c>
      <c r="Y1966">
        <v>0</v>
      </c>
      <c r="Z1966">
        <v>0</v>
      </c>
      <c r="AA1966">
        <v>0</v>
      </c>
      <c r="AB1966">
        <v>2</v>
      </c>
      <c r="AC1966">
        <v>0</v>
      </c>
      <c r="AD1966">
        <v>0</v>
      </c>
      <c r="AE1966">
        <v>0</v>
      </c>
    </row>
    <row r="1967" spans="1:31" x14ac:dyDescent="0.3">
      <c r="A1967" t="s">
        <v>315</v>
      </c>
      <c r="B1967" t="s">
        <v>8182</v>
      </c>
      <c r="C1967" t="s">
        <v>274</v>
      </c>
      <c r="D1967" t="s">
        <v>8183</v>
      </c>
      <c r="E1967" t="s">
        <v>12318</v>
      </c>
      <c r="F1967" t="s">
        <v>5103</v>
      </c>
      <c r="G1967" t="s">
        <v>1059</v>
      </c>
      <c r="I1967" t="s">
        <v>313</v>
      </c>
      <c r="J1967" t="s">
        <v>266</v>
      </c>
      <c r="K1967" t="s">
        <v>5104</v>
      </c>
      <c r="L1967" t="s">
        <v>2778</v>
      </c>
      <c r="M1967" t="s">
        <v>316</v>
      </c>
      <c r="N1967" t="s">
        <v>315</v>
      </c>
      <c r="O1967">
        <v>27</v>
      </c>
      <c r="P1967" t="s">
        <v>273</v>
      </c>
      <c r="Q1967">
        <v>0.48</v>
      </c>
      <c r="S1967">
        <v>1</v>
      </c>
      <c r="T1967" s="108">
        <v>0.48</v>
      </c>
      <c r="U1967">
        <v>1</v>
      </c>
      <c r="V1967" t="s">
        <v>270</v>
      </c>
      <c r="W1967" t="s">
        <v>167</v>
      </c>
      <c r="X1967">
        <v>1</v>
      </c>
      <c r="Y1967">
        <v>0</v>
      </c>
      <c r="Z1967">
        <v>0</v>
      </c>
      <c r="AA1967">
        <v>1</v>
      </c>
      <c r="AB1967">
        <v>0</v>
      </c>
      <c r="AC1967">
        <v>0</v>
      </c>
      <c r="AD1967">
        <v>0</v>
      </c>
      <c r="AE1967">
        <v>0</v>
      </c>
    </row>
    <row r="1968" spans="1:31" x14ac:dyDescent="0.3">
      <c r="A1968" t="s">
        <v>315</v>
      </c>
      <c r="B1968" t="s">
        <v>5788</v>
      </c>
      <c r="C1968" t="s">
        <v>274</v>
      </c>
      <c r="D1968" t="s">
        <v>5789</v>
      </c>
      <c r="E1968" t="s">
        <v>12534</v>
      </c>
      <c r="F1968" t="s">
        <v>741</v>
      </c>
      <c r="G1968" t="s">
        <v>5790</v>
      </c>
      <c r="I1968" t="s">
        <v>313</v>
      </c>
      <c r="J1968" t="s">
        <v>266</v>
      </c>
      <c r="K1968" t="s">
        <v>5791</v>
      </c>
      <c r="L1968" t="s">
        <v>5792</v>
      </c>
      <c r="M1968" t="s">
        <v>314</v>
      </c>
      <c r="N1968" t="s">
        <v>315</v>
      </c>
      <c r="O1968">
        <v>1</v>
      </c>
      <c r="P1968" t="s">
        <v>282</v>
      </c>
      <c r="Q1968">
        <v>4</v>
      </c>
      <c r="S1968">
        <v>1</v>
      </c>
      <c r="T1968" s="108">
        <v>4</v>
      </c>
      <c r="U1968">
        <v>1</v>
      </c>
      <c r="V1968" t="s">
        <v>270</v>
      </c>
      <c r="W1968" t="s">
        <v>167</v>
      </c>
      <c r="X1968">
        <v>1</v>
      </c>
      <c r="Y1968">
        <v>0</v>
      </c>
      <c r="Z1968">
        <v>1</v>
      </c>
      <c r="AA1968">
        <v>0</v>
      </c>
      <c r="AB1968">
        <v>0</v>
      </c>
      <c r="AC1968">
        <v>0</v>
      </c>
      <c r="AD1968">
        <v>0</v>
      </c>
      <c r="AE1968">
        <v>0</v>
      </c>
    </row>
    <row r="1969" spans="1:31" x14ac:dyDescent="0.3">
      <c r="A1969" t="s">
        <v>315</v>
      </c>
      <c r="B1969" t="s">
        <v>5788</v>
      </c>
      <c r="C1969" t="s">
        <v>274</v>
      </c>
      <c r="D1969" t="s">
        <v>5789</v>
      </c>
      <c r="E1969" t="s">
        <v>12534</v>
      </c>
      <c r="F1969" t="s">
        <v>741</v>
      </c>
      <c r="G1969" t="s">
        <v>5790</v>
      </c>
      <c r="I1969" t="s">
        <v>313</v>
      </c>
      <c r="J1969" t="s">
        <v>266</v>
      </c>
      <c r="K1969" t="s">
        <v>5791</v>
      </c>
      <c r="L1969" t="s">
        <v>5792</v>
      </c>
      <c r="M1969" t="s">
        <v>316</v>
      </c>
      <c r="N1969" t="s">
        <v>315</v>
      </c>
      <c r="O1969">
        <v>2</v>
      </c>
      <c r="P1969" t="s">
        <v>272</v>
      </c>
      <c r="Q1969">
        <v>4</v>
      </c>
      <c r="S1969">
        <v>1</v>
      </c>
      <c r="T1969" s="108">
        <v>4</v>
      </c>
      <c r="U1969">
        <v>1</v>
      </c>
      <c r="V1969" t="s">
        <v>270</v>
      </c>
      <c r="W1969" t="s">
        <v>167</v>
      </c>
      <c r="X1969">
        <v>1</v>
      </c>
      <c r="Y1969">
        <v>0</v>
      </c>
      <c r="Z1969">
        <v>0</v>
      </c>
      <c r="AA1969">
        <v>1</v>
      </c>
      <c r="AB1969">
        <v>0</v>
      </c>
      <c r="AC1969">
        <v>0</v>
      </c>
      <c r="AD1969">
        <v>0</v>
      </c>
      <c r="AE1969">
        <v>0</v>
      </c>
    </row>
    <row r="1970" spans="1:31" x14ac:dyDescent="0.3">
      <c r="A1970" t="s">
        <v>315</v>
      </c>
      <c r="B1970" t="s">
        <v>18631</v>
      </c>
      <c r="C1970" t="s">
        <v>274</v>
      </c>
      <c r="D1970" t="s">
        <v>18632</v>
      </c>
      <c r="E1970" t="s">
        <v>18633</v>
      </c>
      <c r="F1970" t="s">
        <v>18634</v>
      </c>
      <c r="G1970" t="s">
        <v>4975</v>
      </c>
      <c r="I1970" t="s">
        <v>313</v>
      </c>
      <c r="J1970" t="s">
        <v>266</v>
      </c>
      <c r="K1970" t="s">
        <v>4976</v>
      </c>
      <c r="L1970" t="s">
        <v>398</v>
      </c>
      <c r="M1970" t="s">
        <v>316</v>
      </c>
      <c r="N1970" t="s">
        <v>315</v>
      </c>
      <c r="O1970">
        <v>20</v>
      </c>
      <c r="P1970" t="s">
        <v>425</v>
      </c>
      <c r="Q1970">
        <v>0.32</v>
      </c>
      <c r="S1970">
        <v>1</v>
      </c>
      <c r="T1970" s="108">
        <v>0.32</v>
      </c>
      <c r="U1970">
        <v>1</v>
      </c>
      <c r="V1970" t="s">
        <v>270</v>
      </c>
      <c r="W1970" t="s">
        <v>167</v>
      </c>
      <c r="X1970">
        <v>1</v>
      </c>
      <c r="Y1970">
        <v>1</v>
      </c>
      <c r="Z1970">
        <v>0</v>
      </c>
      <c r="AA1970">
        <v>0</v>
      </c>
      <c r="AB1970">
        <v>0</v>
      </c>
      <c r="AC1970">
        <v>0</v>
      </c>
      <c r="AD1970">
        <v>0</v>
      </c>
      <c r="AE1970">
        <v>0</v>
      </c>
    </row>
    <row r="1971" spans="1:31" x14ac:dyDescent="0.3">
      <c r="A1971" t="s">
        <v>315</v>
      </c>
      <c r="B1971" t="s">
        <v>15928</v>
      </c>
      <c r="C1971" t="s">
        <v>262</v>
      </c>
      <c r="D1971" t="s">
        <v>15929</v>
      </c>
      <c r="E1971" t="s">
        <v>15930</v>
      </c>
      <c r="F1971" t="s">
        <v>1612</v>
      </c>
      <c r="G1971" t="s">
        <v>15931</v>
      </c>
      <c r="I1971" t="s">
        <v>313</v>
      </c>
      <c r="J1971" t="s">
        <v>266</v>
      </c>
      <c r="K1971" t="s">
        <v>15932</v>
      </c>
      <c r="L1971" t="s">
        <v>16024</v>
      </c>
      <c r="M1971" t="s">
        <v>314</v>
      </c>
      <c r="N1971" t="s">
        <v>315</v>
      </c>
      <c r="O1971">
        <v>1</v>
      </c>
      <c r="P1971" t="s">
        <v>282</v>
      </c>
      <c r="Q1971">
        <v>2</v>
      </c>
      <c r="S1971">
        <v>2</v>
      </c>
      <c r="T1971" s="108">
        <v>4</v>
      </c>
      <c r="U1971">
        <v>1</v>
      </c>
      <c r="V1971" t="s">
        <v>270</v>
      </c>
      <c r="W1971" t="s">
        <v>167</v>
      </c>
      <c r="X1971">
        <v>1</v>
      </c>
      <c r="Y1971">
        <v>0</v>
      </c>
      <c r="Z1971">
        <v>1</v>
      </c>
      <c r="AA1971">
        <v>0</v>
      </c>
      <c r="AB1971">
        <v>1</v>
      </c>
      <c r="AC1971">
        <v>0</v>
      </c>
      <c r="AD1971">
        <v>0</v>
      </c>
      <c r="AE1971">
        <v>0</v>
      </c>
    </row>
    <row r="1972" spans="1:31" x14ac:dyDescent="0.3">
      <c r="A1972" t="s">
        <v>315</v>
      </c>
      <c r="B1972" t="s">
        <v>15928</v>
      </c>
      <c r="C1972" t="s">
        <v>262</v>
      </c>
      <c r="D1972" t="s">
        <v>15929</v>
      </c>
      <c r="E1972" t="s">
        <v>15930</v>
      </c>
      <c r="F1972" t="s">
        <v>1612</v>
      </c>
      <c r="G1972" t="s">
        <v>15931</v>
      </c>
      <c r="I1972" t="s">
        <v>313</v>
      </c>
      <c r="J1972" t="s">
        <v>266</v>
      </c>
      <c r="K1972" t="s">
        <v>15932</v>
      </c>
      <c r="L1972" t="s">
        <v>16024</v>
      </c>
      <c r="M1972" t="s">
        <v>316</v>
      </c>
      <c r="N1972" t="s">
        <v>315</v>
      </c>
      <c r="O1972">
        <v>2</v>
      </c>
      <c r="P1972" t="s">
        <v>272</v>
      </c>
      <c r="Q1972">
        <v>2</v>
      </c>
      <c r="S1972">
        <v>2</v>
      </c>
      <c r="T1972" s="108">
        <v>4</v>
      </c>
      <c r="U1972">
        <v>1</v>
      </c>
      <c r="V1972" t="s">
        <v>270</v>
      </c>
      <c r="W1972" t="s">
        <v>167</v>
      </c>
      <c r="X1972">
        <v>1</v>
      </c>
      <c r="Y1972">
        <v>0</v>
      </c>
      <c r="Z1972">
        <v>1</v>
      </c>
      <c r="AA1972">
        <v>0</v>
      </c>
      <c r="AB1972">
        <v>1</v>
      </c>
      <c r="AC1972">
        <v>0</v>
      </c>
      <c r="AD1972">
        <v>0</v>
      </c>
      <c r="AE1972">
        <v>0</v>
      </c>
    </row>
    <row r="1973" spans="1:31" x14ac:dyDescent="0.3">
      <c r="A1973" t="s">
        <v>315</v>
      </c>
      <c r="B1973" t="s">
        <v>15928</v>
      </c>
      <c r="C1973" t="s">
        <v>262</v>
      </c>
      <c r="D1973" t="s">
        <v>15929</v>
      </c>
      <c r="E1973" t="s">
        <v>15930</v>
      </c>
      <c r="F1973" t="s">
        <v>1612</v>
      </c>
      <c r="G1973" t="s">
        <v>15931</v>
      </c>
      <c r="I1973" t="s">
        <v>313</v>
      </c>
      <c r="J1973" t="s">
        <v>266</v>
      </c>
      <c r="K1973" t="s">
        <v>15932</v>
      </c>
      <c r="L1973" t="s">
        <v>16024</v>
      </c>
      <c r="M1973" t="s">
        <v>316</v>
      </c>
      <c r="N1973" t="s">
        <v>315</v>
      </c>
      <c r="O1973">
        <v>20</v>
      </c>
      <c r="P1973" t="s">
        <v>425</v>
      </c>
      <c r="Q1973">
        <v>0.32</v>
      </c>
      <c r="S1973">
        <v>1</v>
      </c>
      <c r="T1973" s="108">
        <v>0.32</v>
      </c>
      <c r="U1973">
        <v>1</v>
      </c>
      <c r="V1973" t="s">
        <v>270</v>
      </c>
      <c r="W1973" t="s">
        <v>167</v>
      </c>
      <c r="X1973">
        <v>1</v>
      </c>
      <c r="Y1973">
        <v>0</v>
      </c>
      <c r="Z1973">
        <v>0</v>
      </c>
      <c r="AA1973">
        <v>0</v>
      </c>
      <c r="AB1973">
        <v>0</v>
      </c>
      <c r="AC1973">
        <v>1</v>
      </c>
      <c r="AD1973">
        <v>0</v>
      </c>
      <c r="AE1973">
        <v>0</v>
      </c>
    </row>
    <row r="1974" spans="1:31" x14ac:dyDescent="0.3">
      <c r="A1974" t="s">
        <v>315</v>
      </c>
      <c r="B1974" t="s">
        <v>10548</v>
      </c>
      <c r="C1974" t="s">
        <v>274</v>
      </c>
      <c r="D1974" t="s">
        <v>10549</v>
      </c>
      <c r="E1974" t="s">
        <v>12568</v>
      </c>
      <c r="F1974" t="s">
        <v>7749</v>
      </c>
      <c r="G1974" t="s">
        <v>9390</v>
      </c>
      <c r="I1974" t="s">
        <v>313</v>
      </c>
      <c r="J1974" t="s">
        <v>266</v>
      </c>
      <c r="K1974" t="s">
        <v>7738</v>
      </c>
      <c r="L1974" t="s">
        <v>17468</v>
      </c>
      <c r="M1974" t="s">
        <v>316</v>
      </c>
      <c r="N1974" t="s">
        <v>315</v>
      </c>
      <c r="O1974">
        <v>2</v>
      </c>
      <c r="P1974" t="s">
        <v>288</v>
      </c>
      <c r="Q1974">
        <v>0.48</v>
      </c>
      <c r="S1974">
        <v>2</v>
      </c>
      <c r="T1974" s="108">
        <v>0.96</v>
      </c>
      <c r="U1974">
        <v>1</v>
      </c>
      <c r="V1974" t="s">
        <v>270</v>
      </c>
      <c r="W1974" t="s">
        <v>167</v>
      </c>
      <c r="X1974">
        <v>2</v>
      </c>
      <c r="Y1974">
        <v>0</v>
      </c>
      <c r="Z1974">
        <v>0</v>
      </c>
      <c r="AA1974">
        <v>0</v>
      </c>
      <c r="AB1974">
        <v>2</v>
      </c>
      <c r="AC1974">
        <v>0</v>
      </c>
      <c r="AD1974">
        <v>0</v>
      </c>
      <c r="AE1974">
        <v>0</v>
      </c>
    </row>
    <row r="1975" spans="1:31" x14ac:dyDescent="0.3">
      <c r="A1975" t="s">
        <v>315</v>
      </c>
      <c r="B1975" t="s">
        <v>10548</v>
      </c>
      <c r="C1975" t="s">
        <v>274</v>
      </c>
      <c r="D1975" t="s">
        <v>10549</v>
      </c>
      <c r="E1975" t="s">
        <v>12568</v>
      </c>
      <c r="F1975" t="s">
        <v>7749</v>
      </c>
      <c r="G1975" t="s">
        <v>9390</v>
      </c>
      <c r="I1975" t="s">
        <v>313</v>
      </c>
      <c r="J1975" t="s">
        <v>266</v>
      </c>
      <c r="K1975" t="s">
        <v>7738</v>
      </c>
      <c r="L1975" t="s">
        <v>17468</v>
      </c>
      <c r="M1975" t="s">
        <v>314</v>
      </c>
      <c r="N1975" t="s">
        <v>315</v>
      </c>
      <c r="O1975">
        <v>1</v>
      </c>
      <c r="P1975" t="s">
        <v>266</v>
      </c>
      <c r="Q1975">
        <v>0.48</v>
      </c>
      <c r="S1975">
        <v>1</v>
      </c>
      <c r="T1975" s="108">
        <v>0.48</v>
      </c>
      <c r="U1975">
        <v>1</v>
      </c>
      <c r="V1975" t="s">
        <v>270</v>
      </c>
      <c r="W1975" t="s">
        <v>167</v>
      </c>
      <c r="X1975">
        <v>1</v>
      </c>
      <c r="Y1975">
        <v>0</v>
      </c>
      <c r="Z1975">
        <v>0</v>
      </c>
      <c r="AA1975">
        <v>0</v>
      </c>
      <c r="AB1975">
        <v>1</v>
      </c>
      <c r="AC1975">
        <v>0</v>
      </c>
      <c r="AD1975">
        <v>0</v>
      </c>
      <c r="AE1975">
        <v>0</v>
      </c>
    </row>
    <row r="1976" spans="1:31" x14ac:dyDescent="0.3">
      <c r="A1976" t="s">
        <v>315</v>
      </c>
      <c r="B1976" t="s">
        <v>10548</v>
      </c>
      <c r="C1976" t="s">
        <v>274</v>
      </c>
      <c r="D1976" t="s">
        <v>10549</v>
      </c>
      <c r="E1976" t="s">
        <v>12568</v>
      </c>
      <c r="F1976" t="s">
        <v>7749</v>
      </c>
      <c r="G1976" t="s">
        <v>9390</v>
      </c>
      <c r="I1976" t="s">
        <v>313</v>
      </c>
      <c r="J1976" t="s">
        <v>266</v>
      </c>
      <c r="K1976" t="s">
        <v>7738</v>
      </c>
      <c r="L1976" t="s">
        <v>17468</v>
      </c>
      <c r="M1976" t="s">
        <v>316</v>
      </c>
      <c r="N1976" t="s">
        <v>315</v>
      </c>
      <c r="O1976">
        <v>17</v>
      </c>
      <c r="P1976" t="s">
        <v>273</v>
      </c>
      <c r="Q1976">
        <v>0.32</v>
      </c>
      <c r="S1976">
        <v>2</v>
      </c>
      <c r="T1976" s="108">
        <v>0.64</v>
      </c>
      <c r="U1976">
        <v>1</v>
      </c>
      <c r="V1976" t="s">
        <v>270</v>
      </c>
      <c r="W1976" t="s">
        <v>167</v>
      </c>
      <c r="X1976">
        <v>2</v>
      </c>
      <c r="Y1976">
        <v>0</v>
      </c>
      <c r="Z1976">
        <v>0</v>
      </c>
      <c r="AA1976">
        <v>2</v>
      </c>
      <c r="AB1976">
        <v>0</v>
      </c>
      <c r="AC1976">
        <v>0</v>
      </c>
      <c r="AD1976">
        <v>0</v>
      </c>
      <c r="AE1976">
        <v>0</v>
      </c>
    </row>
    <row r="1977" spans="1:31" x14ac:dyDescent="0.3">
      <c r="A1977" t="s">
        <v>315</v>
      </c>
      <c r="B1977" t="s">
        <v>4316</v>
      </c>
      <c r="C1977" t="s">
        <v>262</v>
      </c>
      <c r="D1977" t="s">
        <v>4349</v>
      </c>
      <c r="E1977" t="s">
        <v>12554</v>
      </c>
      <c r="F1977" t="s">
        <v>2848</v>
      </c>
      <c r="G1977" t="s">
        <v>4318</v>
      </c>
      <c r="I1977" t="s">
        <v>313</v>
      </c>
      <c r="J1977" t="s">
        <v>266</v>
      </c>
      <c r="K1977" t="s">
        <v>4350</v>
      </c>
      <c r="L1977" t="s">
        <v>16182</v>
      </c>
      <c r="M1977" t="s">
        <v>314</v>
      </c>
      <c r="N1977" t="s">
        <v>315</v>
      </c>
      <c r="O1977">
        <v>16</v>
      </c>
      <c r="P1977" t="s">
        <v>282</v>
      </c>
      <c r="Q1977">
        <v>4</v>
      </c>
      <c r="S1977">
        <v>1</v>
      </c>
      <c r="T1977" s="108">
        <v>4</v>
      </c>
      <c r="U1977">
        <v>1</v>
      </c>
      <c r="V1977" t="s">
        <v>270</v>
      </c>
      <c r="W1977" t="s">
        <v>167</v>
      </c>
      <c r="X1977">
        <v>1</v>
      </c>
      <c r="Y1977">
        <v>0</v>
      </c>
      <c r="Z1977">
        <v>1</v>
      </c>
      <c r="AA1977">
        <v>0</v>
      </c>
      <c r="AB1977">
        <v>0</v>
      </c>
      <c r="AC1977">
        <v>0</v>
      </c>
      <c r="AD1977">
        <v>0</v>
      </c>
      <c r="AE1977">
        <v>0</v>
      </c>
    </row>
    <row r="1978" spans="1:31" x14ac:dyDescent="0.3">
      <c r="A1978" t="s">
        <v>315</v>
      </c>
      <c r="B1978" t="s">
        <v>4316</v>
      </c>
      <c r="C1978" t="s">
        <v>262</v>
      </c>
      <c r="D1978" t="s">
        <v>4349</v>
      </c>
      <c r="E1978" t="s">
        <v>12554</v>
      </c>
      <c r="F1978" t="s">
        <v>2848</v>
      </c>
      <c r="G1978" t="s">
        <v>4318</v>
      </c>
      <c r="I1978" t="s">
        <v>313</v>
      </c>
      <c r="J1978" t="s">
        <v>266</v>
      </c>
      <c r="K1978" t="s">
        <v>4350</v>
      </c>
      <c r="L1978" t="s">
        <v>16182</v>
      </c>
      <c r="M1978" t="s">
        <v>316</v>
      </c>
      <c r="N1978" t="s">
        <v>315</v>
      </c>
      <c r="O1978">
        <v>14</v>
      </c>
      <c r="P1978" t="s">
        <v>272</v>
      </c>
      <c r="Q1978">
        <v>2</v>
      </c>
      <c r="S1978">
        <v>1</v>
      </c>
      <c r="T1978" s="108">
        <v>2</v>
      </c>
      <c r="U1978">
        <v>1</v>
      </c>
      <c r="V1978" t="s">
        <v>270</v>
      </c>
      <c r="W1978" t="s">
        <v>167</v>
      </c>
      <c r="X1978">
        <v>1</v>
      </c>
      <c r="Y1978">
        <v>0</v>
      </c>
      <c r="Z1978">
        <v>1</v>
      </c>
      <c r="AA1978">
        <v>0</v>
      </c>
      <c r="AB1978">
        <v>0</v>
      </c>
      <c r="AC1978">
        <v>0</v>
      </c>
      <c r="AD1978">
        <v>0</v>
      </c>
      <c r="AE1978">
        <v>0</v>
      </c>
    </row>
    <row r="1979" spans="1:31" x14ac:dyDescent="0.3">
      <c r="A1979" t="s">
        <v>315</v>
      </c>
      <c r="B1979" t="s">
        <v>4316</v>
      </c>
      <c r="C1979" t="s">
        <v>262</v>
      </c>
      <c r="D1979" t="s">
        <v>4349</v>
      </c>
      <c r="E1979" t="s">
        <v>12554</v>
      </c>
      <c r="F1979" t="s">
        <v>2848</v>
      </c>
      <c r="G1979" t="s">
        <v>4318</v>
      </c>
      <c r="I1979" t="s">
        <v>313</v>
      </c>
      <c r="J1979" t="s">
        <v>266</v>
      </c>
      <c r="K1979" t="s">
        <v>4350</v>
      </c>
      <c r="L1979" t="s">
        <v>16182</v>
      </c>
      <c r="M1979" t="s">
        <v>316</v>
      </c>
      <c r="N1979" t="s">
        <v>315</v>
      </c>
      <c r="O1979">
        <v>17</v>
      </c>
      <c r="P1979" t="s">
        <v>273</v>
      </c>
      <c r="Q1979">
        <v>0.48</v>
      </c>
      <c r="S1979">
        <v>4</v>
      </c>
      <c r="T1979" s="108">
        <v>1.92</v>
      </c>
      <c r="U1979">
        <v>1</v>
      </c>
      <c r="V1979" t="s">
        <v>270</v>
      </c>
      <c r="W1979" t="s">
        <v>167</v>
      </c>
      <c r="X1979">
        <v>4</v>
      </c>
      <c r="Y1979">
        <v>0</v>
      </c>
      <c r="Z1979">
        <v>0</v>
      </c>
      <c r="AA1979">
        <v>0</v>
      </c>
      <c r="AB1979">
        <v>4</v>
      </c>
      <c r="AC1979">
        <v>0</v>
      </c>
      <c r="AD1979">
        <v>0</v>
      </c>
      <c r="AE1979">
        <v>0</v>
      </c>
    </row>
    <row r="1980" spans="1:31" x14ac:dyDescent="0.3">
      <c r="A1980" t="s">
        <v>315</v>
      </c>
      <c r="B1980" t="s">
        <v>4316</v>
      </c>
      <c r="C1980" t="s">
        <v>525</v>
      </c>
      <c r="D1980" t="s">
        <v>4317</v>
      </c>
      <c r="E1980" t="s">
        <v>12552</v>
      </c>
      <c r="F1980" t="s">
        <v>4309</v>
      </c>
      <c r="G1980" t="s">
        <v>4318</v>
      </c>
      <c r="I1980" t="s">
        <v>313</v>
      </c>
      <c r="J1980" t="s">
        <v>266</v>
      </c>
      <c r="K1980" t="s">
        <v>4319</v>
      </c>
      <c r="L1980" t="s">
        <v>17470</v>
      </c>
      <c r="M1980" t="s">
        <v>314</v>
      </c>
      <c r="N1980" t="s">
        <v>315</v>
      </c>
      <c r="O1980">
        <v>13</v>
      </c>
      <c r="P1980" t="s">
        <v>282</v>
      </c>
      <c r="Q1980">
        <v>4</v>
      </c>
      <c r="S1980">
        <v>1</v>
      </c>
      <c r="T1980" s="108">
        <v>4</v>
      </c>
      <c r="U1980">
        <v>1</v>
      </c>
      <c r="V1980" t="s">
        <v>270</v>
      </c>
      <c r="W1980" t="s">
        <v>167</v>
      </c>
      <c r="X1980">
        <v>1</v>
      </c>
      <c r="Y1980">
        <v>0</v>
      </c>
      <c r="Z1980">
        <v>1</v>
      </c>
      <c r="AA1980">
        <v>0</v>
      </c>
      <c r="AB1980">
        <v>0</v>
      </c>
      <c r="AC1980">
        <v>0</v>
      </c>
      <c r="AD1980">
        <v>0</v>
      </c>
      <c r="AE1980">
        <v>0</v>
      </c>
    </row>
    <row r="1981" spans="1:31" x14ac:dyDescent="0.3">
      <c r="A1981" t="s">
        <v>315</v>
      </c>
      <c r="B1981" t="s">
        <v>4316</v>
      </c>
      <c r="C1981" t="s">
        <v>525</v>
      </c>
      <c r="D1981" t="s">
        <v>4317</v>
      </c>
      <c r="E1981" t="s">
        <v>12552</v>
      </c>
      <c r="F1981" t="s">
        <v>4309</v>
      </c>
      <c r="G1981" t="s">
        <v>4318</v>
      </c>
      <c r="I1981" t="s">
        <v>313</v>
      </c>
      <c r="J1981" t="s">
        <v>266</v>
      </c>
      <c r="K1981" t="s">
        <v>4319</v>
      </c>
      <c r="L1981" t="s">
        <v>17470</v>
      </c>
      <c r="M1981" t="s">
        <v>316</v>
      </c>
      <c r="N1981" t="s">
        <v>315</v>
      </c>
      <c r="O1981">
        <v>14</v>
      </c>
      <c r="P1981" t="s">
        <v>272</v>
      </c>
      <c r="Q1981">
        <v>2</v>
      </c>
      <c r="S1981">
        <v>1</v>
      </c>
      <c r="T1981" s="108">
        <v>2</v>
      </c>
      <c r="U1981">
        <v>1</v>
      </c>
      <c r="V1981" t="s">
        <v>270</v>
      </c>
      <c r="W1981" t="s">
        <v>167</v>
      </c>
      <c r="X1981">
        <v>1</v>
      </c>
      <c r="Y1981">
        <v>0</v>
      </c>
      <c r="Z1981">
        <v>1</v>
      </c>
      <c r="AA1981">
        <v>0</v>
      </c>
      <c r="AB1981">
        <v>0</v>
      </c>
      <c r="AC1981">
        <v>0</v>
      </c>
      <c r="AD1981">
        <v>0</v>
      </c>
      <c r="AE1981">
        <v>0</v>
      </c>
    </row>
    <row r="1982" spans="1:31" x14ac:dyDescent="0.3">
      <c r="A1982" t="s">
        <v>315</v>
      </c>
      <c r="B1982" t="s">
        <v>4316</v>
      </c>
      <c r="C1982" t="s">
        <v>525</v>
      </c>
      <c r="D1982" t="s">
        <v>4317</v>
      </c>
      <c r="E1982" t="s">
        <v>12552</v>
      </c>
      <c r="F1982" t="s">
        <v>4309</v>
      </c>
      <c r="G1982" t="s">
        <v>4318</v>
      </c>
      <c r="I1982" t="s">
        <v>313</v>
      </c>
      <c r="J1982" t="s">
        <v>266</v>
      </c>
      <c r="K1982" t="s">
        <v>4319</v>
      </c>
      <c r="L1982" t="s">
        <v>17470</v>
      </c>
      <c r="M1982" t="s">
        <v>316</v>
      </c>
      <c r="N1982" t="s">
        <v>315</v>
      </c>
      <c r="O1982">
        <v>17</v>
      </c>
      <c r="P1982" t="s">
        <v>273</v>
      </c>
      <c r="Q1982">
        <v>0.48</v>
      </c>
      <c r="S1982">
        <v>4</v>
      </c>
      <c r="T1982" s="108">
        <v>1.92</v>
      </c>
      <c r="U1982">
        <v>1</v>
      </c>
      <c r="V1982" t="s">
        <v>270</v>
      </c>
      <c r="W1982" t="s">
        <v>167</v>
      </c>
      <c r="X1982">
        <v>4</v>
      </c>
      <c r="Y1982">
        <v>0</v>
      </c>
      <c r="Z1982">
        <v>0</v>
      </c>
      <c r="AA1982">
        <v>0</v>
      </c>
      <c r="AB1982">
        <v>4</v>
      </c>
      <c r="AC1982">
        <v>0</v>
      </c>
      <c r="AD1982">
        <v>0</v>
      </c>
      <c r="AE1982">
        <v>0</v>
      </c>
    </row>
    <row r="1983" spans="1:31" x14ac:dyDescent="0.3">
      <c r="A1983" t="s">
        <v>315</v>
      </c>
      <c r="B1983" t="s">
        <v>16505</v>
      </c>
      <c r="C1983" t="s">
        <v>274</v>
      </c>
      <c r="D1983" t="s">
        <v>7276</v>
      </c>
      <c r="E1983" t="s">
        <v>16506</v>
      </c>
      <c r="F1983" t="s">
        <v>16507</v>
      </c>
      <c r="G1983" t="s">
        <v>1012</v>
      </c>
      <c r="I1983" t="s">
        <v>313</v>
      </c>
      <c r="J1983" t="s">
        <v>266</v>
      </c>
      <c r="K1983" t="s">
        <v>16508</v>
      </c>
      <c r="L1983" t="s">
        <v>16509</v>
      </c>
      <c r="M1983" t="s">
        <v>314</v>
      </c>
      <c r="N1983" t="s">
        <v>315</v>
      </c>
      <c r="O1983">
        <v>1</v>
      </c>
      <c r="P1983" t="s">
        <v>266</v>
      </c>
      <c r="Q1983">
        <v>0.32</v>
      </c>
      <c r="S1983">
        <v>1</v>
      </c>
      <c r="T1983" s="108">
        <v>0.32</v>
      </c>
      <c r="U1983">
        <v>1</v>
      </c>
      <c r="V1983" t="s">
        <v>270</v>
      </c>
      <c r="W1983" t="s">
        <v>167</v>
      </c>
      <c r="X1983">
        <v>1</v>
      </c>
      <c r="Y1983">
        <v>0</v>
      </c>
      <c r="Z1983">
        <v>0</v>
      </c>
      <c r="AA1983">
        <v>1</v>
      </c>
      <c r="AB1983">
        <v>0</v>
      </c>
      <c r="AC1983">
        <v>0</v>
      </c>
      <c r="AD1983">
        <v>0</v>
      </c>
      <c r="AE1983">
        <v>0</v>
      </c>
    </row>
    <row r="1984" spans="1:31" x14ac:dyDescent="0.3">
      <c r="A1984" t="s">
        <v>315</v>
      </c>
      <c r="B1984" t="s">
        <v>16505</v>
      </c>
      <c r="C1984" t="s">
        <v>274</v>
      </c>
      <c r="D1984" t="s">
        <v>7276</v>
      </c>
      <c r="E1984" t="s">
        <v>16506</v>
      </c>
      <c r="F1984" t="s">
        <v>16507</v>
      </c>
      <c r="G1984" t="s">
        <v>1012</v>
      </c>
      <c r="I1984" t="s">
        <v>313</v>
      </c>
      <c r="J1984" t="s">
        <v>266</v>
      </c>
      <c r="K1984" t="s">
        <v>16508</v>
      </c>
      <c r="L1984" t="s">
        <v>16509</v>
      </c>
      <c r="M1984" t="s">
        <v>316</v>
      </c>
      <c r="N1984" t="s">
        <v>315</v>
      </c>
      <c r="O1984">
        <v>2</v>
      </c>
      <c r="P1984" t="s">
        <v>288</v>
      </c>
      <c r="Q1984">
        <v>0.48</v>
      </c>
      <c r="S1984">
        <v>1</v>
      </c>
      <c r="T1984" s="108">
        <v>0.48</v>
      </c>
      <c r="U1984">
        <v>1</v>
      </c>
      <c r="V1984" t="s">
        <v>270</v>
      </c>
      <c r="W1984" t="s">
        <v>167</v>
      </c>
      <c r="X1984">
        <v>1</v>
      </c>
      <c r="Y1984">
        <v>0</v>
      </c>
      <c r="Z1984">
        <v>0</v>
      </c>
      <c r="AA1984">
        <v>1</v>
      </c>
      <c r="AB1984">
        <v>0</v>
      </c>
      <c r="AC1984">
        <v>0</v>
      </c>
      <c r="AD1984">
        <v>0</v>
      </c>
      <c r="AE1984">
        <v>0</v>
      </c>
    </row>
    <row r="1985" spans="1:31" x14ac:dyDescent="0.3">
      <c r="A1985" t="s">
        <v>16733</v>
      </c>
      <c r="B1985" t="s">
        <v>17713</v>
      </c>
      <c r="C1985" t="s">
        <v>274</v>
      </c>
      <c r="D1985" t="s">
        <v>17714</v>
      </c>
      <c r="E1985" t="s">
        <v>17715</v>
      </c>
      <c r="F1985" t="s">
        <v>4309</v>
      </c>
      <c r="G1985" t="s">
        <v>4318</v>
      </c>
      <c r="I1985" t="s">
        <v>313</v>
      </c>
      <c r="J1985" t="s">
        <v>266</v>
      </c>
      <c r="K1985" t="s">
        <v>2340</v>
      </c>
      <c r="L1985" t="s">
        <v>16182</v>
      </c>
      <c r="M1985" t="s">
        <v>2312</v>
      </c>
      <c r="N1985" t="s">
        <v>16733</v>
      </c>
      <c r="O1985">
        <v>15</v>
      </c>
      <c r="P1985" t="s">
        <v>3206</v>
      </c>
      <c r="Q1985">
        <v>20</v>
      </c>
      <c r="S1985">
        <v>0</v>
      </c>
      <c r="T1985" s="108">
        <v>0</v>
      </c>
      <c r="U1985">
        <v>0</v>
      </c>
      <c r="W1985" t="s">
        <v>171</v>
      </c>
      <c r="X1985">
        <v>1</v>
      </c>
      <c r="Y1985">
        <v>0</v>
      </c>
      <c r="Z1985">
        <v>0</v>
      </c>
      <c r="AA1985">
        <v>0</v>
      </c>
      <c r="AB1985">
        <v>0</v>
      </c>
      <c r="AC1985">
        <v>0</v>
      </c>
      <c r="AD1985">
        <v>0</v>
      </c>
      <c r="AE1985">
        <v>0</v>
      </c>
    </row>
    <row r="1986" spans="1:31" x14ac:dyDescent="0.3">
      <c r="A1986" t="s">
        <v>315</v>
      </c>
      <c r="B1986" t="s">
        <v>4769</v>
      </c>
      <c r="C1986" t="s">
        <v>274</v>
      </c>
      <c r="D1986" t="s">
        <v>4770</v>
      </c>
      <c r="E1986" t="s">
        <v>12376</v>
      </c>
      <c r="F1986" t="s">
        <v>4771</v>
      </c>
      <c r="G1986" t="s">
        <v>1012</v>
      </c>
      <c r="I1986" t="s">
        <v>313</v>
      </c>
      <c r="J1986" t="s">
        <v>266</v>
      </c>
      <c r="K1986" t="s">
        <v>4772</v>
      </c>
      <c r="L1986" t="s">
        <v>4773</v>
      </c>
      <c r="M1986" t="s">
        <v>314</v>
      </c>
      <c r="N1986" t="s">
        <v>315</v>
      </c>
      <c r="O1986">
        <v>1</v>
      </c>
      <c r="P1986" t="s">
        <v>266</v>
      </c>
      <c r="Q1986">
        <v>0.32</v>
      </c>
      <c r="S1986">
        <v>1</v>
      </c>
      <c r="T1986" s="108">
        <v>0.32</v>
      </c>
      <c r="U1986">
        <v>1</v>
      </c>
      <c r="V1986" t="s">
        <v>270</v>
      </c>
      <c r="W1986" t="s">
        <v>167</v>
      </c>
      <c r="X1986">
        <v>1</v>
      </c>
      <c r="Y1986">
        <v>0</v>
      </c>
      <c r="Z1986">
        <v>0</v>
      </c>
      <c r="AA1986">
        <v>1</v>
      </c>
      <c r="AB1986">
        <v>0</v>
      </c>
      <c r="AC1986">
        <v>0</v>
      </c>
      <c r="AD1986">
        <v>0</v>
      </c>
      <c r="AE1986">
        <v>0</v>
      </c>
    </row>
    <row r="1987" spans="1:31" x14ac:dyDescent="0.3">
      <c r="A1987" t="s">
        <v>315</v>
      </c>
      <c r="B1987" t="s">
        <v>4769</v>
      </c>
      <c r="C1987" t="s">
        <v>274</v>
      </c>
      <c r="D1987" t="s">
        <v>4770</v>
      </c>
      <c r="E1987" t="s">
        <v>12376</v>
      </c>
      <c r="F1987" t="s">
        <v>4771</v>
      </c>
      <c r="G1987" t="s">
        <v>1012</v>
      </c>
      <c r="I1987" t="s">
        <v>313</v>
      </c>
      <c r="J1987" t="s">
        <v>266</v>
      </c>
      <c r="K1987" t="s">
        <v>4772</v>
      </c>
      <c r="L1987" t="s">
        <v>4773</v>
      </c>
      <c r="M1987" t="s">
        <v>316</v>
      </c>
      <c r="N1987" t="s">
        <v>315</v>
      </c>
      <c r="O1987">
        <v>2</v>
      </c>
      <c r="P1987" t="s">
        <v>288</v>
      </c>
      <c r="Q1987">
        <v>0.48</v>
      </c>
      <c r="S1987">
        <v>2</v>
      </c>
      <c r="T1987" s="108">
        <v>0.96</v>
      </c>
      <c r="U1987">
        <v>1</v>
      </c>
      <c r="V1987" t="s">
        <v>270</v>
      </c>
      <c r="W1987" t="s">
        <v>167</v>
      </c>
      <c r="X1987">
        <v>2</v>
      </c>
      <c r="Y1987">
        <v>0</v>
      </c>
      <c r="Z1987">
        <v>0</v>
      </c>
      <c r="AA1987">
        <v>0</v>
      </c>
      <c r="AB1987">
        <v>2</v>
      </c>
      <c r="AC1987">
        <v>0</v>
      </c>
      <c r="AD1987">
        <v>0</v>
      </c>
      <c r="AE1987">
        <v>0</v>
      </c>
    </row>
    <row r="1988" spans="1:31" x14ac:dyDescent="0.3">
      <c r="A1988" t="s">
        <v>315</v>
      </c>
      <c r="B1988" t="s">
        <v>4769</v>
      </c>
      <c r="C1988" t="s">
        <v>274</v>
      </c>
      <c r="D1988" t="s">
        <v>4770</v>
      </c>
      <c r="E1988" t="s">
        <v>12376</v>
      </c>
      <c r="F1988" t="s">
        <v>4771</v>
      </c>
      <c r="G1988" t="s">
        <v>1012</v>
      </c>
      <c r="I1988" t="s">
        <v>313</v>
      </c>
      <c r="J1988" t="s">
        <v>266</v>
      </c>
      <c r="K1988" t="s">
        <v>4772</v>
      </c>
      <c r="L1988" t="s">
        <v>4773</v>
      </c>
      <c r="M1988" t="s">
        <v>314</v>
      </c>
      <c r="N1988" t="s">
        <v>315</v>
      </c>
      <c r="O1988">
        <v>1</v>
      </c>
      <c r="P1988" t="s">
        <v>266</v>
      </c>
      <c r="Q1988">
        <v>0.48</v>
      </c>
      <c r="S1988">
        <v>1</v>
      </c>
      <c r="T1988" s="108">
        <v>0.48</v>
      </c>
      <c r="U1988">
        <v>1</v>
      </c>
      <c r="V1988" t="s">
        <v>270</v>
      </c>
      <c r="W1988" t="s">
        <v>167</v>
      </c>
      <c r="X1988">
        <v>1</v>
      </c>
      <c r="Y1988">
        <v>0</v>
      </c>
      <c r="Z1988">
        <v>0</v>
      </c>
      <c r="AA1988">
        <v>1</v>
      </c>
      <c r="AB1988">
        <v>0</v>
      </c>
      <c r="AC1988">
        <v>0</v>
      </c>
      <c r="AD1988">
        <v>0</v>
      </c>
      <c r="AE1988">
        <v>0</v>
      </c>
    </row>
    <row r="1989" spans="1:31" x14ac:dyDescent="0.3">
      <c r="A1989" t="s">
        <v>315</v>
      </c>
      <c r="B1989" t="s">
        <v>4792</v>
      </c>
      <c r="C1989" t="s">
        <v>274</v>
      </c>
      <c r="D1989" t="s">
        <v>4793</v>
      </c>
      <c r="E1989" t="s">
        <v>12379</v>
      </c>
      <c r="F1989" t="s">
        <v>4791</v>
      </c>
      <c r="G1989" t="s">
        <v>1012</v>
      </c>
      <c r="I1989" t="s">
        <v>313</v>
      </c>
      <c r="J1989" t="s">
        <v>266</v>
      </c>
      <c r="K1989" t="s">
        <v>4772</v>
      </c>
      <c r="L1989" t="s">
        <v>4794</v>
      </c>
      <c r="M1989" t="s">
        <v>316</v>
      </c>
      <c r="N1989" t="s">
        <v>315</v>
      </c>
      <c r="O1989">
        <v>2</v>
      </c>
      <c r="P1989" t="s">
        <v>272</v>
      </c>
      <c r="Q1989">
        <v>1</v>
      </c>
      <c r="S1989">
        <v>1</v>
      </c>
      <c r="T1989" s="108">
        <v>1</v>
      </c>
      <c r="U1989">
        <v>1</v>
      </c>
      <c r="V1989" t="s">
        <v>270</v>
      </c>
      <c r="W1989" t="s">
        <v>167</v>
      </c>
      <c r="X1989">
        <v>1</v>
      </c>
      <c r="Y1989">
        <v>0</v>
      </c>
      <c r="Z1989">
        <v>0</v>
      </c>
      <c r="AA1989">
        <v>1</v>
      </c>
      <c r="AB1989">
        <v>0</v>
      </c>
      <c r="AC1989">
        <v>0</v>
      </c>
      <c r="AD1989">
        <v>0</v>
      </c>
      <c r="AE1989">
        <v>0</v>
      </c>
    </row>
    <row r="1990" spans="1:31" x14ac:dyDescent="0.3">
      <c r="A1990" t="s">
        <v>315</v>
      </c>
      <c r="B1990" t="s">
        <v>4792</v>
      </c>
      <c r="C1990" t="s">
        <v>274</v>
      </c>
      <c r="D1990" t="s">
        <v>4793</v>
      </c>
      <c r="E1990" t="s">
        <v>12379</v>
      </c>
      <c r="F1990" t="s">
        <v>4791</v>
      </c>
      <c r="G1990" t="s">
        <v>1012</v>
      </c>
      <c r="I1990" t="s">
        <v>313</v>
      </c>
      <c r="J1990" t="s">
        <v>266</v>
      </c>
      <c r="K1990" t="s">
        <v>4772</v>
      </c>
      <c r="L1990" t="s">
        <v>4794</v>
      </c>
      <c r="M1990" t="s">
        <v>316</v>
      </c>
      <c r="N1990" t="s">
        <v>315</v>
      </c>
      <c r="O1990">
        <v>17</v>
      </c>
      <c r="P1990" t="s">
        <v>273</v>
      </c>
      <c r="Q1990">
        <v>0.48</v>
      </c>
      <c r="S1990">
        <v>1</v>
      </c>
      <c r="T1990" s="108">
        <v>0.48</v>
      </c>
      <c r="U1990">
        <v>1</v>
      </c>
      <c r="V1990" t="s">
        <v>270</v>
      </c>
      <c r="W1990" t="s">
        <v>167</v>
      </c>
      <c r="X1990">
        <v>1</v>
      </c>
      <c r="Y1990">
        <v>0</v>
      </c>
      <c r="Z1990">
        <v>0</v>
      </c>
      <c r="AA1990">
        <v>1</v>
      </c>
      <c r="AB1990">
        <v>0</v>
      </c>
      <c r="AC1990">
        <v>0</v>
      </c>
      <c r="AD1990">
        <v>0</v>
      </c>
      <c r="AE1990">
        <v>0</v>
      </c>
    </row>
    <row r="1991" spans="1:31" x14ac:dyDescent="0.3">
      <c r="A1991" t="s">
        <v>315</v>
      </c>
      <c r="B1991" t="s">
        <v>4854</v>
      </c>
      <c r="C1991" t="s">
        <v>274</v>
      </c>
      <c r="D1991" t="s">
        <v>4855</v>
      </c>
      <c r="E1991" t="s">
        <v>12539</v>
      </c>
      <c r="F1991" t="s">
        <v>963</v>
      </c>
      <c r="G1991" t="s">
        <v>1073</v>
      </c>
      <c r="I1991" t="s">
        <v>313</v>
      </c>
      <c r="J1991" t="s">
        <v>266</v>
      </c>
      <c r="K1991" t="s">
        <v>4856</v>
      </c>
      <c r="L1991" t="s">
        <v>4857</v>
      </c>
      <c r="M1991" t="s">
        <v>316</v>
      </c>
      <c r="N1991" t="s">
        <v>315</v>
      </c>
      <c r="O1991">
        <v>2</v>
      </c>
      <c r="P1991" t="s">
        <v>272</v>
      </c>
      <c r="Q1991">
        <v>4</v>
      </c>
      <c r="S1991">
        <v>3</v>
      </c>
      <c r="T1991" s="108">
        <v>12</v>
      </c>
      <c r="U1991">
        <v>1</v>
      </c>
      <c r="V1991" t="s">
        <v>270</v>
      </c>
      <c r="W1991" t="s">
        <v>167</v>
      </c>
      <c r="X1991">
        <v>1</v>
      </c>
      <c r="Y1991">
        <v>1</v>
      </c>
      <c r="Z1991">
        <v>0</v>
      </c>
      <c r="AA1991">
        <v>1</v>
      </c>
      <c r="AB1991">
        <v>0</v>
      </c>
      <c r="AC1991">
        <v>1</v>
      </c>
      <c r="AD1991">
        <v>0</v>
      </c>
      <c r="AE1991">
        <v>0</v>
      </c>
    </row>
    <row r="1992" spans="1:31" x14ac:dyDescent="0.3">
      <c r="A1992" t="s">
        <v>315</v>
      </c>
      <c r="B1992" t="s">
        <v>4854</v>
      </c>
      <c r="C1992" t="s">
        <v>274</v>
      </c>
      <c r="D1992" t="s">
        <v>4855</v>
      </c>
      <c r="E1992" t="s">
        <v>12539</v>
      </c>
      <c r="F1992" t="s">
        <v>963</v>
      </c>
      <c r="G1992" t="s">
        <v>1073</v>
      </c>
      <c r="I1992" t="s">
        <v>313</v>
      </c>
      <c r="J1992" t="s">
        <v>266</v>
      </c>
      <c r="K1992" t="s">
        <v>4856</v>
      </c>
      <c r="L1992" t="s">
        <v>4857</v>
      </c>
      <c r="M1992" t="s">
        <v>314</v>
      </c>
      <c r="N1992" t="s">
        <v>315</v>
      </c>
      <c r="O1992">
        <v>1</v>
      </c>
      <c r="P1992" t="s">
        <v>282</v>
      </c>
      <c r="Q1992">
        <v>3</v>
      </c>
      <c r="S1992">
        <v>1</v>
      </c>
      <c r="T1992" s="108">
        <v>3</v>
      </c>
      <c r="U1992">
        <v>1</v>
      </c>
      <c r="V1992" t="s">
        <v>270</v>
      </c>
      <c r="W1992" t="s">
        <v>167</v>
      </c>
      <c r="X1992">
        <v>1</v>
      </c>
      <c r="Y1992">
        <v>1</v>
      </c>
      <c r="Z1992">
        <v>0</v>
      </c>
      <c r="AA1992">
        <v>0</v>
      </c>
      <c r="AB1992">
        <v>0</v>
      </c>
      <c r="AC1992">
        <v>0</v>
      </c>
      <c r="AD1992">
        <v>0</v>
      </c>
      <c r="AE1992">
        <v>0</v>
      </c>
    </row>
    <row r="1993" spans="1:31" x14ac:dyDescent="0.3">
      <c r="A1993" t="s">
        <v>315</v>
      </c>
      <c r="B1993" t="s">
        <v>4854</v>
      </c>
      <c r="C1993" t="s">
        <v>294</v>
      </c>
      <c r="D1993" t="s">
        <v>4855</v>
      </c>
      <c r="E1993" t="s">
        <v>12539</v>
      </c>
      <c r="F1993" t="s">
        <v>963</v>
      </c>
      <c r="G1993" t="s">
        <v>1073</v>
      </c>
      <c r="I1993" t="s">
        <v>313</v>
      </c>
      <c r="J1993" t="s">
        <v>266</v>
      </c>
      <c r="K1993" t="s">
        <v>4856</v>
      </c>
      <c r="L1993" t="s">
        <v>17471</v>
      </c>
      <c r="M1993" t="s">
        <v>316</v>
      </c>
      <c r="N1993" t="s">
        <v>315</v>
      </c>
      <c r="O1993">
        <v>20</v>
      </c>
      <c r="P1993" t="s">
        <v>17796</v>
      </c>
      <c r="Q1993">
        <v>2</v>
      </c>
      <c r="S1993">
        <v>1</v>
      </c>
      <c r="T1993" s="108">
        <v>2</v>
      </c>
      <c r="U1993">
        <v>1</v>
      </c>
      <c r="V1993" t="s">
        <v>270</v>
      </c>
      <c r="W1993" t="s">
        <v>167</v>
      </c>
      <c r="X1993">
        <v>1</v>
      </c>
      <c r="Y1993">
        <v>0</v>
      </c>
      <c r="Z1993">
        <v>1</v>
      </c>
      <c r="AA1993">
        <v>0</v>
      </c>
      <c r="AB1993">
        <v>0</v>
      </c>
      <c r="AC1993">
        <v>0</v>
      </c>
      <c r="AD1993">
        <v>0</v>
      </c>
      <c r="AE1993">
        <v>0</v>
      </c>
    </row>
    <row r="1994" spans="1:31" x14ac:dyDescent="0.3">
      <c r="A1994" t="s">
        <v>315</v>
      </c>
      <c r="B1994" t="s">
        <v>4869</v>
      </c>
      <c r="C1994" t="s">
        <v>274</v>
      </c>
      <c r="D1994" t="s">
        <v>4870</v>
      </c>
      <c r="E1994" t="s">
        <v>12540</v>
      </c>
      <c r="F1994" t="s">
        <v>1436</v>
      </c>
      <c r="G1994" t="s">
        <v>1073</v>
      </c>
      <c r="I1994" t="s">
        <v>313</v>
      </c>
      <c r="J1994" t="s">
        <v>266</v>
      </c>
      <c r="K1994" t="s">
        <v>4871</v>
      </c>
      <c r="L1994" t="s">
        <v>4872</v>
      </c>
      <c r="M1994" t="s">
        <v>314</v>
      </c>
      <c r="N1994" t="s">
        <v>315</v>
      </c>
      <c r="O1994">
        <v>1</v>
      </c>
      <c r="P1994" t="s">
        <v>266</v>
      </c>
      <c r="Q1994">
        <v>0.17</v>
      </c>
      <c r="S1994">
        <v>1</v>
      </c>
      <c r="T1994" s="108">
        <v>0.17</v>
      </c>
      <c r="U1994">
        <v>1</v>
      </c>
      <c r="V1994" t="s">
        <v>270</v>
      </c>
      <c r="W1994" t="s">
        <v>167</v>
      </c>
      <c r="X1994">
        <v>1</v>
      </c>
      <c r="Y1994">
        <v>0</v>
      </c>
      <c r="Z1994">
        <v>0</v>
      </c>
      <c r="AA1994">
        <v>0</v>
      </c>
      <c r="AB1994">
        <v>1</v>
      </c>
      <c r="AC1994">
        <v>0</v>
      </c>
      <c r="AD1994">
        <v>0</v>
      </c>
      <c r="AE1994">
        <v>0</v>
      </c>
    </row>
    <row r="1995" spans="1:31" x14ac:dyDescent="0.3">
      <c r="A1995" t="s">
        <v>315</v>
      </c>
      <c r="B1995" t="s">
        <v>4869</v>
      </c>
      <c r="C1995" t="s">
        <v>274</v>
      </c>
      <c r="D1995" t="s">
        <v>4870</v>
      </c>
      <c r="E1995" t="s">
        <v>12540</v>
      </c>
      <c r="F1995" t="s">
        <v>1436</v>
      </c>
      <c r="G1995" t="s">
        <v>1073</v>
      </c>
      <c r="I1995" t="s">
        <v>313</v>
      </c>
      <c r="J1995" t="s">
        <v>266</v>
      </c>
      <c r="K1995" t="s">
        <v>4871</v>
      </c>
      <c r="L1995" t="s">
        <v>4872</v>
      </c>
      <c r="M1995" t="s">
        <v>316</v>
      </c>
      <c r="N1995" t="s">
        <v>315</v>
      </c>
      <c r="O1995">
        <v>2</v>
      </c>
      <c r="P1995" t="s">
        <v>288</v>
      </c>
      <c r="Q1995">
        <v>0.48</v>
      </c>
      <c r="S1995">
        <v>1</v>
      </c>
      <c r="T1995" s="108">
        <v>0.48</v>
      </c>
      <c r="U1995">
        <v>1</v>
      </c>
      <c r="V1995" t="s">
        <v>270</v>
      </c>
      <c r="W1995" t="s">
        <v>167</v>
      </c>
      <c r="X1995">
        <v>1</v>
      </c>
      <c r="Y1995">
        <v>0</v>
      </c>
      <c r="Z1995">
        <v>0</v>
      </c>
      <c r="AA1995">
        <v>0</v>
      </c>
      <c r="AB1995">
        <v>1</v>
      </c>
      <c r="AC1995">
        <v>0</v>
      </c>
      <c r="AD1995">
        <v>0</v>
      </c>
      <c r="AE1995">
        <v>0</v>
      </c>
    </row>
    <row r="1996" spans="1:31" x14ac:dyDescent="0.3">
      <c r="A1996" t="s">
        <v>315</v>
      </c>
      <c r="B1996" t="s">
        <v>4869</v>
      </c>
      <c r="C1996" t="s">
        <v>274</v>
      </c>
      <c r="D1996" t="s">
        <v>4870</v>
      </c>
      <c r="E1996" t="s">
        <v>12540</v>
      </c>
      <c r="F1996" t="s">
        <v>1436</v>
      </c>
      <c r="G1996" t="s">
        <v>1073</v>
      </c>
      <c r="I1996" t="s">
        <v>313</v>
      </c>
      <c r="J1996" t="s">
        <v>266</v>
      </c>
      <c r="K1996" t="s">
        <v>4871</v>
      </c>
      <c r="L1996" t="s">
        <v>4872</v>
      </c>
      <c r="M1996" t="s">
        <v>316</v>
      </c>
      <c r="N1996" t="s">
        <v>315</v>
      </c>
      <c r="O1996">
        <v>17</v>
      </c>
      <c r="P1996" t="s">
        <v>273</v>
      </c>
      <c r="Q1996">
        <v>0.32</v>
      </c>
      <c r="S1996">
        <v>2</v>
      </c>
      <c r="T1996" s="108">
        <v>0.64</v>
      </c>
      <c r="U1996">
        <v>1</v>
      </c>
      <c r="V1996" t="s">
        <v>270</v>
      </c>
      <c r="W1996" t="s">
        <v>167</v>
      </c>
      <c r="X1996">
        <v>2</v>
      </c>
      <c r="Y1996">
        <v>0</v>
      </c>
      <c r="Z1996">
        <v>0</v>
      </c>
      <c r="AA1996">
        <v>2</v>
      </c>
      <c r="AB1996">
        <v>0</v>
      </c>
      <c r="AC1996">
        <v>0</v>
      </c>
      <c r="AD1996">
        <v>0</v>
      </c>
      <c r="AE1996">
        <v>0</v>
      </c>
    </row>
    <row r="1997" spans="1:31" x14ac:dyDescent="0.3">
      <c r="A1997" t="s">
        <v>315</v>
      </c>
      <c r="B1997" t="s">
        <v>4964</v>
      </c>
      <c r="C1997" t="s">
        <v>274</v>
      </c>
      <c r="D1997" t="s">
        <v>4965</v>
      </c>
      <c r="E1997" t="s">
        <v>12565</v>
      </c>
      <c r="F1997" t="s">
        <v>481</v>
      </c>
      <c r="G1997" t="s">
        <v>4966</v>
      </c>
      <c r="I1997" t="s">
        <v>313</v>
      </c>
      <c r="J1997" t="s">
        <v>266</v>
      </c>
      <c r="K1997" t="s">
        <v>4967</v>
      </c>
      <c r="L1997" t="s">
        <v>4968</v>
      </c>
      <c r="M1997" t="s">
        <v>314</v>
      </c>
      <c r="N1997" t="s">
        <v>315</v>
      </c>
      <c r="O1997">
        <v>1</v>
      </c>
      <c r="P1997" t="s">
        <v>282</v>
      </c>
      <c r="Q1997">
        <v>2</v>
      </c>
      <c r="S1997">
        <v>1</v>
      </c>
      <c r="T1997" s="108">
        <v>2</v>
      </c>
      <c r="U1997">
        <v>1</v>
      </c>
      <c r="V1997" t="s">
        <v>270</v>
      </c>
      <c r="W1997" t="s">
        <v>167</v>
      </c>
      <c r="X1997">
        <v>1</v>
      </c>
      <c r="Y1997">
        <v>0</v>
      </c>
      <c r="Z1997">
        <v>1</v>
      </c>
      <c r="AA1997">
        <v>0</v>
      </c>
      <c r="AB1997">
        <v>0</v>
      </c>
      <c r="AC1997">
        <v>0</v>
      </c>
      <c r="AD1997">
        <v>0</v>
      </c>
      <c r="AE1997">
        <v>0</v>
      </c>
    </row>
    <row r="1998" spans="1:31" x14ac:dyDescent="0.3">
      <c r="A1998" t="s">
        <v>315</v>
      </c>
      <c r="B1998" t="s">
        <v>4964</v>
      </c>
      <c r="C1998" t="s">
        <v>274</v>
      </c>
      <c r="D1998" t="s">
        <v>4965</v>
      </c>
      <c r="E1998" t="s">
        <v>12565</v>
      </c>
      <c r="F1998" t="s">
        <v>481</v>
      </c>
      <c r="G1998" t="s">
        <v>4966</v>
      </c>
      <c r="I1998" t="s">
        <v>313</v>
      </c>
      <c r="J1998" t="s">
        <v>266</v>
      </c>
      <c r="K1998" t="s">
        <v>4967</v>
      </c>
      <c r="L1998" t="s">
        <v>4968</v>
      </c>
      <c r="M1998" t="s">
        <v>316</v>
      </c>
      <c r="N1998" t="s">
        <v>315</v>
      </c>
      <c r="O1998">
        <v>2</v>
      </c>
      <c r="P1998" t="s">
        <v>272</v>
      </c>
      <c r="Q1998">
        <v>4</v>
      </c>
      <c r="S1998">
        <v>1</v>
      </c>
      <c r="T1998" s="108">
        <v>4</v>
      </c>
      <c r="U1998">
        <v>1</v>
      </c>
      <c r="V1998" t="s">
        <v>270</v>
      </c>
      <c r="W1998" t="s">
        <v>167</v>
      </c>
      <c r="X1998">
        <v>1</v>
      </c>
      <c r="Y1998">
        <v>0</v>
      </c>
      <c r="Z1998">
        <v>0</v>
      </c>
      <c r="AA1998">
        <v>0</v>
      </c>
      <c r="AB1998">
        <v>1</v>
      </c>
      <c r="AC1998">
        <v>0</v>
      </c>
      <c r="AD1998">
        <v>0</v>
      </c>
      <c r="AE1998">
        <v>0</v>
      </c>
    </row>
    <row r="1999" spans="1:31" x14ac:dyDescent="0.3">
      <c r="A1999" t="s">
        <v>315</v>
      </c>
      <c r="B1999" t="s">
        <v>4964</v>
      </c>
      <c r="C1999" t="s">
        <v>294</v>
      </c>
      <c r="D1999" t="s">
        <v>4965</v>
      </c>
      <c r="E1999" t="s">
        <v>12565</v>
      </c>
      <c r="F1999" t="s">
        <v>481</v>
      </c>
      <c r="G1999" t="s">
        <v>4966</v>
      </c>
      <c r="I1999" t="s">
        <v>313</v>
      </c>
      <c r="J1999" t="s">
        <v>266</v>
      </c>
      <c r="K1999" t="s">
        <v>4967</v>
      </c>
      <c r="L1999" t="s">
        <v>4969</v>
      </c>
      <c r="M1999" t="s">
        <v>316</v>
      </c>
      <c r="N1999" t="s">
        <v>315</v>
      </c>
      <c r="O1999">
        <v>20</v>
      </c>
      <c r="P1999" t="s">
        <v>17796</v>
      </c>
      <c r="Q1999">
        <v>2</v>
      </c>
      <c r="S1999">
        <v>1</v>
      </c>
      <c r="T1999" s="108">
        <v>2</v>
      </c>
      <c r="U1999">
        <v>1</v>
      </c>
      <c r="V1999" t="s">
        <v>270</v>
      </c>
      <c r="W1999" t="s">
        <v>167</v>
      </c>
      <c r="X1999">
        <v>1</v>
      </c>
      <c r="Y1999">
        <v>0</v>
      </c>
      <c r="Z1999">
        <v>1</v>
      </c>
      <c r="AA1999">
        <v>0</v>
      </c>
      <c r="AB1999">
        <v>0</v>
      </c>
      <c r="AC1999">
        <v>0</v>
      </c>
      <c r="AD1999">
        <v>0</v>
      </c>
      <c r="AE1999">
        <v>0</v>
      </c>
    </row>
    <row r="2000" spans="1:31" x14ac:dyDescent="0.3">
      <c r="A2000" t="s">
        <v>315</v>
      </c>
      <c r="B2000" t="s">
        <v>4964</v>
      </c>
      <c r="C2000" t="s">
        <v>294</v>
      </c>
      <c r="D2000" t="s">
        <v>4965</v>
      </c>
      <c r="E2000" t="s">
        <v>12565</v>
      </c>
      <c r="F2000" t="s">
        <v>481</v>
      </c>
      <c r="G2000" t="s">
        <v>4966</v>
      </c>
      <c r="I2000" t="s">
        <v>313</v>
      </c>
      <c r="J2000" t="s">
        <v>266</v>
      </c>
      <c r="K2000" t="s">
        <v>4967</v>
      </c>
      <c r="L2000" t="s">
        <v>4969</v>
      </c>
      <c r="M2000" t="s">
        <v>316</v>
      </c>
      <c r="N2000" t="s">
        <v>315</v>
      </c>
      <c r="O2000">
        <v>27</v>
      </c>
      <c r="P2000" t="s">
        <v>273</v>
      </c>
      <c r="Q2000">
        <v>0.48</v>
      </c>
      <c r="S2000">
        <v>6</v>
      </c>
      <c r="T2000" s="108">
        <v>2.88</v>
      </c>
      <c r="U2000">
        <v>1</v>
      </c>
      <c r="V2000" t="s">
        <v>270</v>
      </c>
      <c r="W2000" t="s">
        <v>167</v>
      </c>
      <c r="X2000">
        <v>6</v>
      </c>
      <c r="Y2000">
        <v>0</v>
      </c>
      <c r="Z2000">
        <v>6</v>
      </c>
      <c r="AA2000">
        <v>0</v>
      </c>
      <c r="AB2000">
        <v>0</v>
      </c>
      <c r="AC2000">
        <v>0</v>
      </c>
      <c r="AD2000">
        <v>0</v>
      </c>
      <c r="AE2000">
        <v>0</v>
      </c>
    </row>
    <row r="2001" spans="1:31" x14ac:dyDescent="0.3">
      <c r="A2001" t="s">
        <v>16733</v>
      </c>
      <c r="B2001" t="s">
        <v>8502</v>
      </c>
      <c r="C2001" t="s">
        <v>302</v>
      </c>
      <c r="D2001" t="s">
        <v>4965</v>
      </c>
      <c r="E2001" t="s">
        <v>17174</v>
      </c>
      <c r="F2001" t="s">
        <v>481</v>
      </c>
      <c r="G2001" t="s">
        <v>4966</v>
      </c>
      <c r="I2001" t="s">
        <v>313</v>
      </c>
      <c r="J2001" t="s">
        <v>266</v>
      </c>
      <c r="K2001" t="s">
        <v>4967</v>
      </c>
      <c r="L2001" t="s">
        <v>4969</v>
      </c>
      <c r="M2001" t="s">
        <v>4938</v>
      </c>
      <c r="N2001" t="s">
        <v>16733</v>
      </c>
      <c r="O2001">
        <v>3</v>
      </c>
      <c r="P2001" t="s">
        <v>388</v>
      </c>
      <c r="Q2001">
        <v>20</v>
      </c>
      <c r="S2001">
        <v>0</v>
      </c>
      <c r="T2001" s="108">
        <v>0</v>
      </c>
      <c r="U2001">
        <v>0</v>
      </c>
      <c r="W2001" t="s">
        <v>171</v>
      </c>
      <c r="X2001">
        <v>1</v>
      </c>
      <c r="Y2001">
        <v>0</v>
      </c>
      <c r="Z2001">
        <v>0</v>
      </c>
      <c r="AA2001">
        <v>0</v>
      </c>
      <c r="AB2001">
        <v>0</v>
      </c>
      <c r="AC2001">
        <v>0</v>
      </c>
      <c r="AD2001">
        <v>0</v>
      </c>
      <c r="AE2001">
        <v>0</v>
      </c>
    </row>
    <row r="2002" spans="1:31" x14ac:dyDescent="0.3">
      <c r="A2002" t="s">
        <v>315</v>
      </c>
      <c r="B2002" t="s">
        <v>15522</v>
      </c>
      <c r="C2002" t="s">
        <v>274</v>
      </c>
      <c r="D2002" t="s">
        <v>15523</v>
      </c>
      <c r="E2002" t="s">
        <v>12526</v>
      </c>
      <c r="F2002" t="s">
        <v>3102</v>
      </c>
      <c r="G2002" t="s">
        <v>4950</v>
      </c>
      <c r="I2002" t="s">
        <v>313</v>
      </c>
      <c r="J2002" t="s">
        <v>266</v>
      </c>
      <c r="K2002" t="s">
        <v>5032</v>
      </c>
      <c r="L2002" t="s">
        <v>15524</v>
      </c>
      <c r="M2002" t="s">
        <v>314</v>
      </c>
      <c r="N2002" t="s">
        <v>315</v>
      </c>
      <c r="O2002">
        <v>1</v>
      </c>
      <c r="P2002" t="s">
        <v>266</v>
      </c>
      <c r="Q2002">
        <v>0.48</v>
      </c>
      <c r="S2002">
        <v>2</v>
      </c>
      <c r="T2002" s="108">
        <v>0.96</v>
      </c>
      <c r="U2002">
        <v>1</v>
      </c>
      <c r="V2002" t="s">
        <v>270</v>
      </c>
      <c r="W2002" t="s">
        <v>167</v>
      </c>
      <c r="X2002">
        <v>1</v>
      </c>
      <c r="Y2002">
        <v>1</v>
      </c>
      <c r="Z2002">
        <v>0</v>
      </c>
      <c r="AA2002">
        <v>0</v>
      </c>
      <c r="AB2002">
        <v>1</v>
      </c>
      <c r="AC2002">
        <v>0</v>
      </c>
      <c r="AD2002">
        <v>0</v>
      </c>
      <c r="AE2002">
        <v>0</v>
      </c>
    </row>
    <row r="2003" spans="1:31" x14ac:dyDescent="0.3">
      <c r="A2003" t="s">
        <v>315</v>
      </c>
      <c r="B2003" t="s">
        <v>15522</v>
      </c>
      <c r="C2003" t="s">
        <v>274</v>
      </c>
      <c r="D2003" t="s">
        <v>15523</v>
      </c>
      <c r="E2003" t="s">
        <v>12526</v>
      </c>
      <c r="F2003" t="s">
        <v>3102</v>
      </c>
      <c r="G2003" t="s">
        <v>4950</v>
      </c>
      <c r="I2003" t="s">
        <v>313</v>
      </c>
      <c r="J2003" t="s">
        <v>266</v>
      </c>
      <c r="K2003" t="s">
        <v>5032</v>
      </c>
      <c r="L2003" t="s">
        <v>15524</v>
      </c>
      <c r="M2003" t="s">
        <v>316</v>
      </c>
      <c r="N2003" t="s">
        <v>315</v>
      </c>
      <c r="O2003">
        <v>2</v>
      </c>
      <c r="P2003" t="s">
        <v>272</v>
      </c>
      <c r="Q2003">
        <v>2</v>
      </c>
      <c r="S2003">
        <v>3</v>
      </c>
      <c r="T2003" s="108">
        <v>6</v>
      </c>
      <c r="U2003">
        <v>1</v>
      </c>
      <c r="V2003" t="s">
        <v>270</v>
      </c>
      <c r="W2003" t="s">
        <v>167</v>
      </c>
      <c r="X2003">
        <v>1</v>
      </c>
      <c r="Y2003">
        <v>1</v>
      </c>
      <c r="Z2003">
        <v>0</v>
      </c>
      <c r="AA2003">
        <v>1</v>
      </c>
      <c r="AB2003">
        <v>0</v>
      </c>
      <c r="AC2003">
        <v>1</v>
      </c>
      <c r="AD2003">
        <v>0</v>
      </c>
      <c r="AE2003">
        <v>0</v>
      </c>
    </row>
    <row r="2004" spans="1:31" x14ac:dyDescent="0.3">
      <c r="A2004" t="s">
        <v>315</v>
      </c>
      <c r="B2004" t="s">
        <v>15522</v>
      </c>
      <c r="C2004" t="s">
        <v>274</v>
      </c>
      <c r="D2004" t="s">
        <v>15523</v>
      </c>
      <c r="E2004" t="s">
        <v>12526</v>
      </c>
      <c r="F2004" t="s">
        <v>3102</v>
      </c>
      <c r="G2004" t="s">
        <v>4950</v>
      </c>
      <c r="I2004" t="s">
        <v>313</v>
      </c>
      <c r="J2004" t="s">
        <v>266</v>
      </c>
      <c r="K2004" t="s">
        <v>5032</v>
      </c>
      <c r="L2004" t="s">
        <v>15524</v>
      </c>
      <c r="M2004" t="s">
        <v>316</v>
      </c>
      <c r="N2004" t="s">
        <v>315</v>
      </c>
      <c r="O2004">
        <v>17</v>
      </c>
      <c r="P2004" t="s">
        <v>273</v>
      </c>
      <c r="Q2004">
        <v>0.48</v>
      </c>
      <c r="S2004">
        <v>1</v>
      </c>
      <c r="T2004" s="108">
        <v>0.48</v>
      </c>
      <c r="U2004">
        <v>1</v>
      </c>
      <c r="V2004" t="s">
        <v>270</v>
      </c>
      <c r="W2004" t="s">
        <v>167</v>
      </c>
      <c r="X2004">
        <v>1</v>
      </c>
      <c r="Y2004">
        <v>0</v>
      </c>
      <c r="Z2004">
        <v>0</v>
      </c>
      <c r="AA2004">
        <v>1</v>
      </c>
      <c r="AB2004">
        <v>0</v>
      </c>
      <c r="AC2004">
        <v>0</v>
      </c>
      <c r="AD2004">
        <v>0</v>
      </c>
      <c r="AE2004">
        <v>0</v>
      </c>
    </row>
    <row r="2005" spans="1:31" x14ac:dyDescent="0.3">
      <c r="A2005" t="s">
        <v>315</v>
      </c>
      <c r="B2005" t="s">
        <v>15522</v>
      </c>
      <c r="C2005" t="s">
        <v>274</v>
      </c>
      <c r="D2005" t="s">
        <v>15523</v>
      </c>
      <c r="E2005" t="s">
        <v>12526</v>
      </c>
      <c r="F2005" t="s">
        <v>3102</v>
      </c>
      <c r="G2005" t="s">
        <v>4950</v>
      </c>
      <c r="I2005" t="s">
        <v>313</v>
      </c>
      <c r="J2005" t="s">
        <v>266</v>
      </c>
      <c r="K2005" t="s">
        <v>5032</v>
      </c>
      <c r="L2005" t="s">
        <v>15524</v>
      </c>
      <c r="M2005" t="s">
        <v>316</v>
      </c>
      <c r="N2005" t="s">
        <v>315</v>
      </c>
      <c r="O2005">
        <v>20</v>
      </c>
      <c r="P2005" t="s">
        <v>17796</v>
      </c>
      <c r="Q2005">
        <v>1</v>
      </c>
      <c r="S2005">
        <v>2</v>
      </c>
      <c r="T2005" s="108">
        <v>2</v>
      </c>
      <c r="U2005">
        <v>1</v>
      </c>
      <c r="V2005" t="s">
        <v>270</v>
      </c>
      <c r="W2005" t="s">
        <v>167</v>
      </c>
      <c r="X2005">
        <v>1</v>
      </c>
      <c r="Y2005">
        <v>1</v>
      </c>
      <c r="Z2005">
        <v>0</v>
      </c>
      <c r="AA2005">
        <v>0</v>
      </c>
      <c r="AB2005">
        <v>0</v>
      </c>
      <c r="AC2005">
        <v>1</v>
      </c>
      <c r="AD2005">
        <v>0</v>
      </c>
      <c r="AE2005">
        <v>0</v>
      </c>
    </row>
    <row r="2006" spans="1:31" x14ac:dyDescent="0.3">
      <c r="A2006" t="s">
        <v>315</v>
      </c>
      <c r="B2006" t="s">
        <v>5238</v>
      </c>
      <c r="C2006" t="s">
        <v>274</v>
      </c>
      <c r="D2006" t="s">
        <v>5239</v>
      </c>
      <c r="E2006" t="s">
        <v>12532</v>
      </c>
      <c r="F2006" t="s">
        <v>361</v>
      </c>
      <c r="G2006" t="s">
        <v>5236</v>
      </c>
      <c r="I2006" t="s">
        <v>313</v>
      </c>
      <c r="J2006" t="s">
        <v>266</v>
      </c>
      <c r="K2006" t="s">
        <v>5237</v>
      </c>
      <c r="L2006" t="s">
        <v>17333</v>
      </c>
      <c r="M2006" t="s">
        <v>316</v>
      </c>
      <c r="N2006" t="s">
        <v>315</v>
      </c>
      <c r="O2006">
        <v>11</v>
      </c>
      <c r="P2006" t="s">
        <v>272</v>
      </c>
      <c r="Q2006">
        <v>6</v>
      </c>
      <c r="S2006">
        <v>3</v>
      </c>
      <c r="T2006" s="108">
        <v>18</v>
      </c>
      <c r="U2006">
        <v>1</v>
      </c>
      <c r="V2006" t="s">
        <v>270</v>
      </c>
      <c r="W2006" t="s">
        <v>167</v>
      </c>
      <c r="X2006">
        <v>1</v>
      </c>
      <c r="Y2006">
        <v>1</v>
      </c>
      <c r="Z2006">
        <v>0</v>
      </c>
      <c r="AA2006">
        <v>1</v>
      </c>
      <c r="AB2006">
        <v>0</v>
      </c>
      <c r="AC2006">
        <v>1</v>
      </c>
      <c r="AD2006">
        <v>0</v>
      </c>
      <c r="AE2006">
        <v>0</v>
      </c>
    </row>
    <row r="2007" spans="1:31" x14ac:dyDescent="0.3">
      <c r="A2007" t="s">
        <v>315</v>
      </c>
      <c r="B2007" t="s">
        <v>5238</v>
      </c>
      <c r="C2007" t="s">
        <v>274</v>
      </c>
      <c r="D2007" t="s">
        <v>5239</v>
      </c>
      <c r="E2007" t="s">
        <v>12532</v>
      </c>
      <c r="F2007" t="s">
        <v>361</v>
      </c>
      <c r="G2007" t="s">
        <v>5236</v>
      </c>
      <c r="I2007" t="s">
        <v>313</v>
      </c>
      <c r="J2007" t="s">
        <v>266</v>
      </c>
      <c r="K2007" t="s">
        <v>5237</v>
      </c>
      <c r="L2007" t="s">
        <v>17333</v>
      </c>
      <c r="M2007" t="s">
        <v>316</v>
      </c>
      <c r="N2007" t="s">
        <v>315</v>
      </c>
      <c r="O2007">
        <v>24</v>
      </c>
      <c r="P2007" t="s">
        <v>17796</v>
      </c>
      <c r="Q2007">
        <v>2</v>
      </c>
      <c r="S2007">
        <v>2</v>
      </c>
      <c r="T2007" s="108">
        <v>4</v>
      </c>
      <c r="U2007">
        <v>1</v>
      </c>
      <c r="V2007" t="s">
        <v>270</v>
      </c>
      <c r="W2007" t="s">
        <v>167</v>
      </c>
      <c r="X2007">
        <v>1</v>
      </c>
      <c r="Y2007">
        <v>0</v>
      </c>
      <c r="Z2007">
        <v>1</v>
      </c>
      <c r="AA2007">
        <v>0</v>
      </c>
      <c r="AB2007">
        <v>1</v>
      </c>
      <c r="AC2007">
        <v>0</v>
      </c>
      <c r="AD2007">
        <v>0</v>
      </c>
      <c r="AE2007">
        <v>0</v>
      </c>
    </row>
    <row r="2008" spans="1:31" x14ac:dyDescent="0.3">
      <c r="A2008" t="s">
        <v>315</v>
      </c>
      <c r="B2008" t="s">
        <v>5238</v>
      </c>
      <c r="C2008" t="s">
        <v>274</v>
      </c>
      <c r="D2008" t="s">
        <v>5239</v>
      </c>
      <c r="E2008" t="s">
        <v>12532</v>
      </c>
      <c r="F2008" t="s">
        <v>361</v>
      </c>
      <c r="G2008" t="s">
        <v>5236</v>
      </c>
      <c r="I2008" t="s">
        <v>313</v>
      </c>
      <c r="J2008" t="s">
        <v>266</v>
      </c>
      <c r="K2008" t="s">
        <v>5237</v>
      </c>
      <c r="L2008" t="s">
        <v>17333</v>
      </c>
      <c r="M2008" t="s">
        <v>316</v>
      </c>
      <c r="N2008" t="s">
        <v>315</v>
      </c>
      <c r="O2008">
        <v>25</v>
      </c>
      <c r="P2008" t="s">
        <v>273</v>
      </c>
      <c r="Q2008">
        <v>0.48</v>
      </c>
      <c r="S2008">
        <v>12</v>
      </c>
      <c r="T2008" s="108">
        <v>5.76</v>
      </c>
      <c r="U2008">
        <v>1</v>
      </c>
      <c r="V2008" t="s">
        <v>270</v>
      </c>
      <c r="W2008" t="s">
        <v>167</v>
      </c>
      <c r="X2008">
        <v>12</v>
      </c>
      <c r="Y2008">
        <v>0</v>
      </c>
      <c r="Z2008">
        <v>0</v>
      </c>
      <c r="AA2008">
        <v>12</v>
      </c>
      <c r="AB2008">
        <v>0</v>
      </c>
      <c r="AC2008">
        <v>0</v>
      </c>
      <c r="AD2008">
        <v>0</v>
      </c>
      <c r="AE2008">
        <v>0</v>
      </c>
    </row>
    <row r="2009" spans="1:31" x14ac:dyDescent="0.3">
      <c r="A2009" t="s">
        <v>16733</v>
      </c>
      <c r="B2009" t="s">
        <v>27149</v>
      </c>
      <c r="C2009" t="s">
        <v>274</v>
      </c>
      <c r="D2009" t="s">
        <v>27150</v>
      </c>
      <c r="E2009" t="s">
        <v>27151</v>
      </c>
      <c r="F2009" t="s">
        <v>8501</v>
      </c>
      <c r="G2009" t="s">
        <v>7448</v>
      </c>
      <c r="I2009" t="s">
        <v>313</v>
      </c>
      <c r="J2009" t="s">
        <v>266</v>
      </c>
      <c r="K2009" t="s">
        <v>635</v>
      </c>
      <c r="L2009" t="s">
        <v>27152</v>
      </c>
      <c r="M2009" t="s">
        <v>3521</v>
      </c>
      <c r="N2009" t="s">
        <v>16733</v>
      </c>
      <c r="O2009">
        <v>20</v>
      </c>
      <c r="P2009" t="s">
        <v>3206</v>
      </c>
      <c r="Q2009">
        <v>30</v>
      </c>
      <c r="S2009">
        <v>0</v>
      </c>
      <c r="T2009" s="108">
        <v>0</v>
      </c>
      <c r="U2009">
        <v>0</v>
      </c>
      <c r="W2009" t="s">
        <v>171</v>
      </c>
      <c r="X2009">
        <v>1</v>
      </c>
      <c r="Y2009">
        <v>0</v>
      </c>
      <c r="Z2009">
        <v>0</v>
      </c>
      <c r="AA2009">
        <v>0</v>
      </c>
      <c r="AB2009">
        <v>0</v>
      </c>
      <c r="AC2009">
        <v>0</v>
      </c>
      <c r="AD2009">
        <v>0</v>
      </c>
      <c r="AE2009">
        <v>0</v>
      </c>
    </row>
    <row r="2010" spans="1:31" x14ac:dyDescent="0.3">
      <c r="A2010" t="s">
        <v>315</v>
      </c>
      <c r="B2010" t="s">
        <v>16094</v>
      </c>
      <c r="C2010" t="s">
        <v>274</v>
      </c>
      <c r="D2010" t="s">
        <v>16095</v>
      </c>
      <c r="E2010" t="s">
        <v>12533</v>
      </c>
      <c r="F2010" t="s">
        <v>5969</v>
      </c>
      <c r="G2010" t="s">
        <v>5236</v>
      </c>
      <c r="I2010" t="s">
        <v>313</v>
      </c>
      <c r="J2010" t="s">
        <v>266</v>
      </c>
      <c r="K2010" t="s">
        <v>5970</v>
      </c>
      <c r="L2010" t="s">
        <v>398</v>
      </c>
      <c r="M2010" t="s">
        <v>316</v>
      </c>
      <c r="N2010" t="s">
        <v>315</v>
      </c>
      <c r="O2010">
        <v>2</v>
      </c>
      <c r="P2010" t="s">
        <v>272</v>
      </c>
      <c r="Q2010">
        <v>4</v>
      </c>
      <c r="S2010">
        <v>5</v>
      </c>
      <c r="T2010" s="108">
        <v>20</v>
      </c>
      <c r="U2010">
        <v>1</v>
      </c>
      <c r="V2010" t="s">
        <v>270</v>
      </c>
      <c r="W2010" t="s">
        <v>167</v>
      </c>
      <c r="X2010">
        <v>1</v>
      </c>
      <c r="Y2010">
        <v>1</v>
      </c>
      <c r="Z2010">
        <v>1</v>
      </c>
      <c r="AA2010">
        <v>1</v>
      </c>
      <c r="AB2010">
        <v>1</v>
      </c>
      <c r="AC2010">
        <v>1</v>
      </c>
      <c r="AD2010">
        <v>0</v>
      </c>
      <c r="AE2010">
        <v>0</v>
      </c>
    </row>
    <row r="2011" spans="1:31" x14ac:dyDescent="0.3">
      <c r="A2011" t="s">
        <v>315</v>
      </c>
      <c r="B2011" t="s">
        <v>10576</v>
      </c>
      <c r="C2011" t="s">
        <v>274</v>
      </c>
      <c r="D2011" t="s">
        <v>10577</v>
      </c>
      <c r="E2011" t="s">
        <v>12538</v>
      </c>
      <c r="F2011" t="s">
        <v>6696</v>
      </c>
      <c r="G2011" t="s">
        <v>6568</v>
      </c>
      <c r="I2011" t="s">
        <v>313</v>
      </c>
      <c r="J2011" t="s">
        <v>266</v>
      </c>
      <c r="K2011" t="s">
        <v>6697</v>
      </c>
      <c r="L2011" t="s">
        <v>10578</v>
      </c>
      <c r="M2011" t="s">
        <v>316</v>
      </c>
      <c r="N2011" t="s">
        <v>315</v>
      </c>
      <c r="O2011">
        <v>2</v>
      </c>
      <c r="P2011" t="s">
        <v>272</v>
      </c>
      <c r="Q2011">
        <v>4</v>
      </c>
      <c r="S2011">
        <v>1</v>
      </c>
      <c r="T2011" s="108">
        <v>4</v>
      </c>
      <c r="U2011">
        <v>1</v>
      </c>
      <c r="V2011" t="s">
        <v>270</v>
      </c>
      <c r="W2011" t="s">
        <v>167</v>
      </c>
      <c r="X2011">
        <v>1</v>
      </c>
      <c r="Y2011">
        <v>0</v>
      </c>
      <c r="Z2011">
        <v>0</v>
      </c>
      <c r="AA2011">
        <v>1</v>
      </c>
      <c r="AB2011">
        <v>0</v>
      </c>
      <c r="AC2011">
        <v>0</v>
      </c>
      <c r="AD2011">
        <v>0</v>
      </c>
      <c r="AE2011">
        <v>0</v>
      </c>
    </row>
    <row r="2012" spans="1:31" x14ac:dyDescent="0.3">
      <c r="A2012" t="s">
        <v>16733</v>
      </c>
      <c r="B2012" t="s">
        <v>10579</v>
      </c>
      <c r="C2012" t="s">
        <v>274</v>
      </c>
      <c r="D2012" t="s">
        <v>10577</v>
      </c>
      <c r="E2012" t="s">
        <v>17175</v>
      </c>
      <c r="F2012" t="s">
        <v>6696</v>
      </c>
      <c r="G2012" t="s">
        <v>6568</v>
      </c>
      <c r="I2012" t="s">
        <v>313</v>
      </c>
      <c r="J2012" t="s">
        <v>266</v>
      </c>
      <c r="K2012" t="s">
        <v>6697</v>
      </c>
      <c r="L2012" t="s">
        <v>10578</v>
      </c>
      <c r="M2012" t="s">
        <v>4938</v>
      </c>
      <c r="N2012" t="s">
        <v>16733</v>
      </c>
      <c r="O2012">
        <v>3</v>
      </c>
      <c r="P2012" t="s">
        <v>388</v>
      </c>
      <c r="Q2012">
        <v>20</v>
      </c>
      <c r="S2012">
        <v>0</v>
      </c>
      <c r="T2012" s="108">
        <v>0</v>
      </c>
      <c r="U2012">
        <v>0</v>
      </c>
      <c r="W2012" t="s">
        <v>171</v>
      </c>
      <c r="X2012">
        <v>1</v>
      </c>
      <c r="Y2012">
        <v>0</v>
      </c>
      <c r="Z2012">
        <v>0</v>
      </c>
      <c r="AA2012">
        <v>0</v>
      </c>
      <c r="AB2012">
        <v>0</v>
      </c>
      <c r="AC2012">
        <v>0</v>
      </c>
      <c r="AD2012">
        <v>0</v>
      </c>
      <c r="AE2012">
        <v>0</v>
      </c>
    </row>
    <row r="2013" spans="1:31" x14ac:dyDescent="0.3">
      <c r="A2013" t="s">
        <v>315</v>
      </c>
      <c r="B2013" t="s">
        <v>7388</v>
      </c>
      <c r="C2013" t="s">
        <v>274</v>
      </c>
      <c r="D2013" t="s">
        <v>7389</v>
      </c>
      <c r="E2013" t="s">
        <v>12530</v>
      </c>
      <c r="F2013" t="s">
        <v>7387</v>
      </c>
      <c r="G2013" t="s">
        <v>3118</v>
      </c>
      <c r="I2013" t="s">
        <v>313</v>
      </c>
      <c r="J2013" t="s">
        <v>266</v>
      </c>
      <c r="K2013" t="s">
        <v>7390</v>
      </c>
      <c r="L2013" t="s">
        <v>7391</v>
      </c>
      <c r="M2013" t="s">
        <v>314</v>
      </c>
      <c r="N2013" t="s">
        <v>315</v>
      </c>
      <c r="O2013">
        <v>1</v>
      </c>
      <c r="P2013" t="s">
        <v>282</v>
      </c>
      <c r="Q2013">
        <v>4</v>
      </c>
      <c r="S2013">
        <v>1</v>
      </c>
      <c r="T2013" s="108">
        <v>4</v>
      </c>
      <c r="U2013">
        <v>1</v>
      </c>
      <c r="V2013" t="s">
        <v>270</v>
      </c>
      <c r="W2013" t="s">
        <v>167</v>
      </c>
      <c r="X2013">
        <v>1</v>
      </c>
      <c r="Y2013">
        <v>0</v>
      </c>
      <c r="Z2013">
        <v>0</v>
      </c>
      <c r="AA2013">
        <v>0</v>
      </c>
      <c r="AB2013">
        <v>1</v>
      </c>
      <c r="AC2013">
        <v>0</v>
      </c>
      <c r="AD2013">
        <v>0</v>
      </c>
      <c r="AE2013">
        <v>0</v>
      </c>
    </row>
    <row r="2014" spans="1:31" x14ac:dyDescent="0.3">
      <c r="A2014" t="s">
        <v>315</v>
      </c>
      <c r="B2014" t="s">
        <v>7388</v>
      </c>
      <c r="C2014" t="s">
        <v>274</v>
      </c>
      <c r="D2014" t="s">
        <v>7389</v>
      </c>
      <c r="E2014" t="s">
        <v>12530</v>
      </c>
      <c r="F2014" t="s">
        <v>7387</v>
      </c>
      <c r="G2014" t="s">
        <v>3118</v>
      </c>
      <c r="I2014" t="s">
        <v>313</v>
      </c>
      <c r="J2014" t="s">
        <v>266</v>
      </c>
      <c r="K2014" t="s">
        <v>7390</v>
      </c>
      <c r="L2014" t="s">
        <v>7391</v>
      </c>
      <c r="M2014" t="s">
        <v>316</v>
      </c>
      <c r="N2014" t="s">
        <v>315</v>
      </c>
      <c r="O2014">
        <v>2</v>
      </c>
      <c r="P2014" t="s">
        <v>272</v>
      </c>
      <c r="Q2014">
        <v>3</v>
      </c>
      <c r="S2014">
        <v>2</v>
      </c>
      <c r="T2014" s="108">
        <v>6</v>
      </c>
      <c r="U2014">
        <v>1</v>
      </c>
      <c r="V2014" t="s">
        <v>270</v>
      </c>
      <c r="W2014" t="s">
        <v>167</v>
      </c>
      <c r="X2014">
        <v>1</v>
      </c>
      <c r="Y2014">
        <v>1</v>
      </c>
      <c r="Z2014">
        <v>0</v>
      </c>
      <c r="AA2014">
        <v>0</v>
      </c>
      <c r="AB2014">
        <v>1</v>
      </c>
      <c r="AC2014">
        <v>0</v>
      </c>
      <c r="AD2014">
        <v>0</v>
      </c>
      <c r="AE2014">
        <v>0</v>
      </c>
    </row>
    <row r="2015" spans="1:31" x14ac:dyDescent="0.3">
      <c r="A2015" t="s">
        <v>315</v>
      </c>
      <c r="B2015" t="s">
        <v>7388</v>
      </c>
      <c r="C2015" t="s">
        <v>274</v>
      </c>
      <c r="D2015" t="s">
        <v>7389</v>
      </c>
      <c r="E2015" t="s">
        <v>12530</v>
      </c>
      <c r="F2015" t="s">
        <v>7387</v>
      </c>
      <c r="G2015" t="s">
        <v>3118</v>
      </c>
      <c r="I2015" t="s">
        <v>313</v>
      </c>
      <c r="J2015" t="s">
        <v>266</v>
      </c>
      <c r="K2015" t="s">
        <v>7390</v>
      </c>
      <c r="L2015" t="s">
        <v>7391</v>
      </c>
      <c r="M2015" t="s">
        <v>316</v>
      </c>
      <c r="N2015" t="s">
        <v>315</v>
      </c>
      <c r="O2015">
        <v>17</v>
      </c>
      <c r="P2015" t="s">
        <v>273</v>
      </c>
      <c r="Q2015">
        <v>0.48</v>
      </c>
      <c r="S2015">
        <v>2</v>
      </c>
      <c r="T2015" s="108">
        <v>0.96</v>
      </c>
      <c r="U2015">
        <v>1</v>
      </c>
      <c r="V2015" t="s">
        <v>270</v>
      </c>
      <c r="W2015" t="s">
        <v>167</v>
      </c>
      <c r="X2015">
        <v>2</v>
      </c>
      <c r="Y2015">
        <v>0</v>
      </c>
      <c r="Z2015">
        <v>0</v>
      </c>
      <c r="AA2015">
        <v>0</v>
      </c>
      <c r="AB2015">
        <v>0</v>
      </c>
      <c r="AC2015">
        <v>2</v>
      </c>
      <c r="AD2015">
        <v>0</v>
      </c>
      <c r="AE2015">
        <v>0</v>
      </c>
    </row>
    <row r="2016" spans="1:31" x14ac:dyDescent="0.3">
      <c r="A2016" t="s">
        <v>315</v>
      </c>
      <c r="B2016" t="s">
        <v>7398</v>
      </c>
      <c r="C2016" t="s">
        <v>274</v>
      </c>
      <c r="D2016" t="s">
        <v>7399</v>
      </c>
      <c r="E2016" t="s">
        <v>12321</v>
      </c>
      <c r="F2016" t="s">
        <v>7400</v>
      </c>
      <c r="G2016" t="s">
        <v>7401</v>
      </c>
      <c r="I2016" t="s">
        <v>313</v>
      </c>
      <c r="J2016" t="s">
        <v>266</v>
      </c>
      <c r="K2016" t="s">
        <v>7402</v>
      </c>
      <c r="L2016" t="s">
        <v>7403</v>
      </c>
      <c r="M2016" t="s">
        <v>316</v>
      </c>
      <c r="N2016" t="s">
        <v>315</v>
      </c>
      <c r="O2016">
        <v>2</v>
      </c>
      <c r="P2016" t="s">
        <v>288</v>
      </c>
      <c r="Q2016">
        <v>0.48</v>
      </c>
      <c r="S2016">
        <v>2</v>
      </c>
      <c r="T2016" s="108">
        <v>0.96</v>
      </c>
      <c r="U2016">
        <v>1</v>
      </c>
      <c r="V2016" t="s">
        <v>270</v>
      </c>
      <c r="W2016" t="s">
        <v>167</v>
      </c>
      <c r="X2016">
        <v>2</v>
      </c>
      <c r="Y2016">
        <v>0</v>
      </c>
      <c r="Z2016">
        <v>0</v>
      </c>
      <c r="AA2016">
        <v>0</v>
      </c>
      <c r="AB2016">
        <v>2</v>
      </c>
      <c r="AC2016">
        <v>0</v>
      </c>
      <c r="AD2016">
        <v>0</v>
      </c>
      <c r="AE2016">
        <v>0</v>
      </c>
    </row>
    <row r="2017" spans="1:31" x14ac:dyDescent="0.3">
      <c r="A2017" t="s">
        <v>315</v>
      </c>
      <c r="B2017" t="s">
        <v>7398</v>
      </c>
      <c r="C2017" t="s">
        <v>274</v>
      </c>
      <c r="D2017" t="s">
        <v>7399</v>
      </c>
      <c r="E2017" t="s">
        <v>12321</v>
      </c>
      <c r="F2017" t="s">
        <v>7400</v>
      </c>
      <c r="G2017" t="s">
        <v>7401</v>
      </c>
      <c r="I2017" t="s">
        <v>313</v>
      </c>
      <c r="J2017" t="s">
        <v>266</v>
      </c>
      <c r="K2017" t="s">
        <v>7402</v>
      </c>
      <c r="L2017" t="s">
        <v>7403</v>
      </c>
      <c r="M2017" t="s">
        <v>316</v>
      </c>
      <c r="N2017" t="s">
        <v>315</v>
      </c>
      <c r="O2017">
        <v>20</v>
      </c>
      <c r="P2017" t="s">
        <v>425</v>
      </c>
      <c r="Q2017">
        <v>0.32</v>
      </c>
      <c r="S2017">
        <v>2</v>
      </c>
      <c r="T2017" s="108">
        <v>0.64</v>
      </c>
      <c r="U2017">
        <v>1</v>
      </c>
      <c r="V2017" t="s">
        <v>270</v>
      </c>
      <c r="W2017" t="s">
        <v>167</v>
      </c>
      <c r="X2017">
        <v>2</v>
      </c>
      <c r="Y2017">
        <v>0</v>
      </c>
      <c r="Z2017">
        <v>0</v>
      </c>
      <c r="AA2017">
        <v>2</v>
      </c>
      <c r="AB2017">
        <v>0</v>
      </c>
      <c r="AC2017">
        <v>0</v>
      </c>
      <c r="AD2017">
        <v>0</v>
      </c>
      <c r="AE2017">
        <v>0</v>
      </c>
    </row>
    <row r="2018" spans="1:31" x14ac:dyDescent="0.3">
      <c r="A2018" t="s">
        <v>315</v>
      </c>
      <c r="B2018" t="s">
        <v>7398</v>
      </c>
      <c r="C2018" t="s">
        <v>274</v>
      </c>
      <c r="D2018" t="s">
        <v>7399</v>
      </c>
      <c r="E2018" t="s">
        <v>12321</v>
      </c>
      <c r="F2018" t="s">
        <v>7400</v>
      </c>
      <c r="G2018" t="s">
        <v>7401</v>
      </c>
      <c r="I2018" t="s">
        <v>313</v>
      </c>
      <c r="J2018" t="s">
        <v>266</v>
      </c>
      <c r="K2018" t="s">
        <v>7402</v>
      </c>
      <c r="L2018" t="s">
        <v>7403</v>
      </c>
      <c r="M2018" t="s">
        <v>316</v>
      </c>
      <c r="N2018" t="s">
        <v>315</v>
      </c>
      <c r="O2018">
        <v>27</v>
      </c>
      <c r="P2018" t="s">
        <v>273</v>
      </c>
      <c r="Q2018">
        <v>0.48</v>
      </c>
      <c r="S2018">
        <v>2</v>
      </c>
      <c r="T2018" s="108">
        <v>0.96</v>
      </c>
      <c r="U2018">
        <v>1</v>
      </c>
      <c r="V2018" t="s">
        <v>270</v>
      </c>
      <c r="W2018" t="s">
        <v>167</v>
      </c>
      <c r="X2018">
        <v>2</v>
      </c>
      <c r="Y2018">
        <v>0</v>
      </c>
      <c r="Z2018">
        <v>0</v>
      </c>
      <c r="AA2018">
        <v>0</v>
      </c>
      <c r="AB2018">
        <v>0</v>
      </c>
      <c r="AC2018">
        <v>2</v>
      </c>
      <c r="AD2018">
        <v>0</v>
      </c>
      <c r="AE2018">
        <v>0</v>
      </c>
    </row>
    <row r="2019" spans="1:31" x14ac:dyDescent="0.3">
      <c r="A2019" t="s">
        <v>315</v>
      </c>
      <c r="B2019" t="s">
        <v>7398</v>
      </c>
      <c r="C2019" t="s">
        <v>274</v>
      </c>
      <c r="D2019" t="s">
        <v>7399</v>
      </c>
      <c r="E2019" t="s">
        <v>12321</v>
      </c>
      <c r="F2019" t="s">
        <v>7400</v>
      </c>
      <c r="G2019" t="s">
        <v>7401</v>
      </c>
      <c r="I2019" t="s">
        <v>313</v>
      </c>
      <c r="J2019" t="s">
        <v>266</v>
      </c>
      <c r="K2019" t="s">
        <v>7402</v>
      </c>
      <c r="L2019" t="s">
        <v>7403</v>
      </c>
      <c r="M2019" t="s">
        <v>314</v>
      </c>
      <c r="N2019" t="s">
        <v>315</v>
      </c>
      <c r="O2019">
        <v>1</v>
      </c>
      <c r="P2019" t="s">
        <v>282</v>
      </c>
      <c r="Q2019">
        <v>2</v>
      </c>
      <c r="S2019">
        <v>1</v>
      </c>
      <c r="T2019" s="108">
        <v>2</v>
      </c>
      <c r="U2019">
        <v>1</v>
      </c>
      <c r="V2019" t="s">
        <v>270</v>
      </c>
      <c r="W2019" t="s">
        <v>167</v>
      </c>
      <c r="X2019">
        <v>1</v>
      </c>
      <c r="Y2019">
        <v>0</v>
      </c>
      <c r="Z2019">
        <v>0</v>
      </c>
      <c r="AA2019">
        <v>0</v>
      </c>
      <c r="AB2019">
        <v>1</v>
      </c>
      <c r="AC2019">
        <v>0</v>
      </c>
      <c r="AD2019">
        <v>0</v>
      </c>
      <c r="AE2019">
        <v>0</v>
      </c>
    </row>
    <row r="2020" spans="1:31" x14ac:dyDescent="0.3">
      <c r="A2020" t="s">
        <v>315</v>
      </c>
      <c r="B2020" t="s">
        <v>15820</v>
      </c>
      <c r="C2020" t="s">
        <v>274</v>
      </c>
      <c r="D2020" t="s">
        <v>4936</v>
      </c>
      <c r="E2020" t="s">
        <v>12387</v>
      </c>
      <c r="F2020" t="s">
        <v>992</v>
      </c>
      <c r="G2020" t="s">
        <v>1012</v>
      </c>
      <c r="I2020" t="s">
        <v>313</v>
      </c>
      <c r="J2020" t="s">
        <v>266</v>
      </c>
      <c r="K2020" t="s">
        <v>4937</v>
      </c>
      <c r="L2020" t="s">
        <v>17329</v>
      </c>
      <c r="M2020" t="s">
        <v>316</v>
      </c>
      <c r="N2020" t="s">
        <v>315</v>
      </c>
      <c r="O2020">
        <v>2</v>
      </c>
      <c r="P2020" t="s">
        <v>272</v>
      </c>
      <c r="Q2020">
        <v>4</v>
      </c>
      <c r="S2020">
        <v>18</v>
      </c>
      <c r="T2020" s="108">
        <v>72</v>
      </c>
      <c r="U2020">
        <v>1</v>
      </c>
      <c r="V2020" t="s">
        <v>270</v>
      </c>
      <c r="W2020" t="s">
        <v>167</v>
      </c>
      <c r="X2020">
        <v>3</v>
      </c>
      <c r="Y2020">
        <v>3</v>
      </c>
      <c r="Z2020">
        <v>3</v>
      </c>
      <c r="AA2020">
        <v>3</v>
      </c>
      <c r="AB2020">
        <v>3</v>
      </c>
      <c r="AC2020">
        <v>3</v>
      </c>
      <c r="AD2020">
        <v>3</v>
      </c>
      <c r="AE2020">
        <v>0</v>
      </c>
    </row>
    <row r="2021" spans="1:31" x14ac:dyDescent="0.3">
      <c r="A2021" t="s">
        <v>315</v>
      </c>
      <c r="B2021" t="s">
        <v>15820</v>
      </c>
      <c r="C2021" t="s">
        <v>274</v>
      </c>
      <c r="D2021" t="s">
        <v>4936</v>
      </c>
      <c r="E2021" t="s">
        <v>12387</v>
      </c>
      <c r="F2021" t="s">
        <v>992</v>
      </c>
      <c r="G2021" t="s">
        <v>1012</v>
      </c>
      <c r="I2021" t="s">
        <v>313</v>
      </c>
      <c r="J2021" t="s">
        <v>266</v>
      </c>
      <c r="K2021" t="s">
        <v>4937</v>
      </c>
      <c r="L2021" t="s">
        <v>17329</v>
      </c>
      <c r="M2021" t="s">
        <v>316</v>
      </c>
      <c r="N2021" t="s">
        <v>315</v>
      </c>
      <c r="O2021">
        <v>20</v>
      </c>
      <c r="P2021" t="s">
        <v>17796</v>
      </c>
      <c r="Q2021">
        <v>1</v>
      </c>
      <c r="S2021">
        <v>10</v>
      </c>
      <c r="T2021" s="108">
        <v>10</v>
      </c>
      <c r="U2021">
        <v>1</v>
      </c>
      <c r="V2021" t="s">
        <v>270</v>
      </c>
      <c r="W2021" t="s">
        <v>167</v>
      </c>
      <c r="X2021">
        <v>2</v>
      </c>
      <c r="Y2021">
        <v>2</v>
      </c>
      <c r="Z2021">
        <v>2</v>
      </c>
      <c r="AA2021">
        <v>2</v>
      </c>
      <c r="AB2021">
        <v>2</v>
      </c>
      <c r="AC2021">
        <v>2</v>
      </c>
      <c r="AD2021">
        <v>0</v>
      </c>
      <c r="AE2021">
        <v>0</v>
      </c>
    </row>
    <row r="2022" spans="1:31" x14ac:dyDescent="0.3">
      <c r="A2022" t="s">
        <v>16733</v>
      </c>
      <c r="B2022" t="s">
        <v>15817</v>
      </c>
      <c r="C2022" t="s">
        <v>294</v>
      </c>
      <c r="D2022" t="s">
        <v>4936</v>
      </c>
      <c r="E2022" t="s">
        <v>17176</v>
      </c>
      <c r="F2022" t="s">
        <v>992</v>
      </c>
      <c r="G2022" t="s">
        <v>1012</v>
      </c>
      <c r="I2022" t="s">
        <v>313</v>
      </c>
      <c r="J2022" t="s">
        <v>266</v>
      </c>
      <c r="K2022" t="s">
        <v>4937</v>
      </c>
      <c r="L2022" t="s">
        <v>15818</v>
      </c>
      <c r="M2022" t="s">
        <v>4938</v>
      </c>
      <c r="N2022" t="s">
        <v>16733</v>
      </c>
      <c r="O2022">
        <v>3</v>
      </c>
      <c r="P2022" t="s">
        <v>388</v>
      </c>
      <c r="Q2022">
        <v>20</v>
      </c>
      <c r="R2022" t="s">
        <v>389</v>
      </c>
      <c r="S2022">
        <v>0</v>
      </c>
      <c r="T2022" s="108">
        <v>0</v>
      </c>
      <c r="U2022">
        <v>0</v>
      </c>
      <c r="W2022" t="s">
        <v>171</v>
      </c>
      <c r="X2022">
        <v>1</v>
      </c>
      <c r="Y2022">
        <v>0</v>
      </c>
      <c r="Z2022">
        <v>0</v>
      </c>
      <c r="AA2022">
        <v>0</v>
      </c>
      <c r="AB2022">
        <v>0</v>
      </c>
      <c r="AC2022">
        <v>0</v>
      </c>
      <c r="AD2022">
        <v>0</v>
      </c>
      <c r="AE2022">
        <v>0</v>
      </c>
    </row>
    <row r="2023" spans="1:31" x14ac:dyDescent="0.3">
      <c r="A2023" t="s">
        <v>315</v>
      </c>
      <c r="B2023" t="s">
        <v>7538</v>
      </c>
      <c r="C2023" t="s">
        <v>262</v>
      </c>
      <c r="D2023" t="s">
        <v>7539</v>
      </c>
      <c r="E2023" t="s">
        <v>12322</v>
      </c>
      <c r="F2023" t="s">
        <v>7540</v>
      </c>
      <c r="G2023" t="s">
        <v>7401</v>
      </c>
      <c r="I2023" t="s">
        <v>313</v>
      </c>
      <c r="J2023" t="s">
        <v>266</v>
      </c>
      <c r="K2023" t="s">
        <v>7541</v>
      </c>
      <c r="L2023" t="s">
        <v>7542</v>
      </c>
      <c r="M2023" t="s">
        <v>314</v>
      </c>
      <c r="N2023" t="s">
        <v>315</v>
      </c>
      <c r="O2023">
        <v>1</v>
      </c>
      <c r="P2023" t="s">
        <v>282</v>
      </c>
      <c r="Q2023">
        <v>3</v>
      </c>
      <c r="S2023">
        <v>1</v>
      </c>
      <c r="T2023" s="108">
        <v>3</v>
      </c>
      <c r="U2023">
        <v>1</v>
      </c>
      <c r="V2023" t="s">
        <v>270</v>
      </c>
      <c r="W2023" t="s">
        <v>167</v>
      </c>
      <c r="X2023">
        <v>1</v>
      </c>
      <c r="Y2023">
        <v>0</v>
      </c>
      <c r="Z2023">
        <v>1</v>
      </c>
      <c r="AA2023">
        <v>0</v>
      </c>
      <c r="AB2023">
        <v>0</v>
      </c>
      <c r="AC2023">
        <v>0</v>
      </c>
      <c r="AD2023">
        <v>0</v>
      </c>
      <c r="AE2023">
        <v>0</v>
      </c>
    </row>
    <row r="2024" spans="1:31" x14ac:dyDescent="0.3">
      <c r="A2024" t="s">
        <v>315</v>
      </c>
      <c r="B2024" t="s">
        <v>7538</v>
      </c>
      <c r="C2024" t="s">
        <v>262</v>
      </c>
      <c r="D2024" t="s">
        <v>7539</v>
      </c>
      <c r="E2024" t="s">
        <v>12322</v>
      </c>
      <c r="F2024" t="s">
        <v>7540</v>
      </c>
      <c r="G2024" t="s">
        <v>7401</v>
      </c>
      <c r="I2024" t="s">
        <v>313</v>
      </c>
      <c r="J2024" t="s">
        <v>266</v>
      </c>
      <c r="K2024" t="s">
        <v>7541</v>
      </c>
      <c r="L2024" t="s">
        <v>7542</v>
      </c>
      <c r="M2024" t="s">
        <v>316</v>
      </c>
      <c r="N2024" t="s">
        <v>315</v>
      </c>
      <c r="O2024">
        <v>17</v>
      </c>
      <c r="P2024" t="s">
        <v>273</v>
      </c>
      <c r="Q2024">
        <v>0.32</v>
      </c>
      <c r="S2024">
        <v>3</v>
      </c>
      <c r="T2024" s="108">
        <v>0.96</v>
      </c>
      <c r="U2024">
        <v>1</v>
      </c>
      <c r="V2024" t="s">
        <v>270</v>
      </c>
      <c r="W2024" t="s">
        <v>167</v>
      </c>
      <c r="X2024">
        <v>3</v>
      </c>
      <c r="Y2024">
        <v>0</v>
      </c>
      <c r="Z2024">
        <v>0</v>
      </c>
      <c r="AA2024">
        <v>3</v>
      </c>
      <c r="AB2024">
        <v>0</v>
      </c>
      <c r="AC2024">
        <v>0</v>
      </c>
      <c r="AD2024">
        <v>0</v>
      </c>
      <c r="AE2024">
        <v>0</v>
      </c>
    </row>
    <row r="2025" spans="1:31" x14ac:dyDescent="0.3">
      <c r="A2025" t="s">
        <v>315</v>
      </c>
      <c r="B2025" t="s">
        <v>7538</v>
      </c>
      <c r="C2025" t="s">
        <v>262</v>
      </c>
      <c r="D2025" t="s">
        <v>7539</v>
      </c>
      <c r="E2025" t="s">
        <v>12322</v>
      </c>
      <c r="F2025" t="s">
        <v>7540</v>
      </c>
      <c r="G2025" t="s">
        <v>7401</v>
      </c>
      <c r="I2025" t="s">
        <v>313</v>
      </c>
      <c r="J2025" t="s">
        <v>266</v>
      </c>
      <c r="K2025" t="s">
        <v>7541</v>
      </c>
      <c r="L2025" t="s">
        <v>7542</v>
      </c>
      <c r="M2025" t="s">
        <v>316</v>
      </c>
      <c r="N2025" t="s">
        <v>315</v>
      </c>
      <c r="O2025">
        <v>2</v>
      </c>
      <c r="P2025" t="s">
        <v>272</v>
      </c>
      <c r="Q2025">
        <v>2</v>
      </c>
      <c r="S2025">
        <v>1</v>
      </c>
      <c r="T2025" s="108">
        <v>2</v>
      </c>
      <c r="U2025">
        <v>1</v>
      </c>
      <c r="V2025" t="s">
        <v>270</v>
      </c>
      <c r="W2025" t="s">
        <v>167</v>
      </c>
      <c r="X2025">
        <v>1</v>
      </c>
      <c r="Y2025">
        <v>0</v>
      </c>
      <c r="Z2025">
        <v>0</v>
      </c>
      <c r="AA2025">
        <v>1</v>
      </c>
      <c r="AB2025">
        <v>0</v>
      </c>
      <c r="AC2025">
        <v>0</v>
      </c>
      <c r="AD2025">
        <v>0</v>
      </c>
      <c r="AE2025">
        <v>0</v>
      </c>
    </row>
    <row r="2026" spans="1:31" x14ac:dyDescent="0.3">
      <c r="A2026" t="s">
        <v>315</v>
      </c>
      <c r="B2026" t="s">
        <v>7637</v>
      </c>
      <c r="C2026" t="s">
        <v>262</v>
      </c>
      <c r="D2026" t="s">
        <v>164</v>
      </c>
      <c r="E2026" t="s">
        <v>12349</v>
      </c>
      <c r="F2026" t="s">
        <v>7634</v>
      </c>
      <c r="G2026" t="s">
        <v>2437</v>
      </c>
      <c r="I2026" t="s">
        <v>313</v>
      </c>
      <c r="J2026" t="s">
        <v>266</v>
      </c>
      <c r="K2026" t="s">
        <v>7638</v>
      </c>
      <c r="L2026" t="s">
        <v>18086</v>
      </c>
      <c r="M2026" t="s">
        <v>314</v>
      </c>
      <c r="N2026" t="s">
        <v>315</v>
      </c>
      <c r="O2026">
        <v>1</v>
      </c>
      <c r="P2026" t="s">
        <v>282</v>
      </c>
      <c r="Q2026">
        <v>3</v>
      </c>
      <c r="S2026">
        <v>2</v>
      </c>
      <c r="T2026" s="108">
        <v>6</v>
      </c>
      <c r="U2026">
        <v>1</v>
      </c>
      <c r="V2026" t="s">
        <v>270</v>
      </c>
      <c r="W2026" t="s">
        <v>167</v>
      </c>
      <c r="X2026">
        <v>1</v>
      </c>
      <c r="Y2026">
        <v>0</v>
      </c>
      <c r="Z2026">
        <v>0</v>
      </c>
      <c r="AA2026">
        <v>1</v>
      </c>
      <c r="AB2026">
        <v>0</v>
      </c>
      <c r="AC2026">
        <v>1</v>
      </c>
      <c r="AD2026">
        <v>0</v>
      </c>
      <c r="AE2026">
        <v>0</v>
      </c>
    </row>
    <row r="2027" spans="1:31" x14ac:dyDescent="0.3">
      <c r="A2027" t="s">
        <v>315</v>
      </c>
      <c r="B2027" t="s">
        <v>7637</v>
      </c>
      <c r="C2027" t="s">
        <v>262</v>
      </c>
      <c r="D2027" t="s">
        <v>164</v>
      </c>
      <c r="E2027" t="s">
        <v>12349</v>
      </c>
      <c r="F2027" t="s">
        <v>7634</v>
      </c>
      <c r="G2027" t="s">
        <v>2437</v>
      </c>
      <c r="I2027" t="s">
        <v>313</v>
      </c>
      <c r="J2027" t="s">
        <v>266</v>
      </c>
      <c r="K2027" t="s">
        <v>7638</v>
      </c>
      <c r="L2027" t="s">
        <v>18086</v>
      </c>
      <c r="M2027" t="s">
        <v>316</v>
      </c>
      <c r="N2027" t="s">
        <v>315</v>
      </c>
      <c r="O2027">
        <v>2</v>
      </c>
      <c r="P2027" t="s">
        <v>272</v>
      </c>
      <c r="Q2027">
        <v>3</v>
      </c>
      <c r="S2027">
        <v>2</v>
      </c>
      <c r="T2027" s="108">
        <v>6</v>
      </c>
      <c r="U2027">
        <v>1</v>
      </c>
      <c r="V2027" t="s">
        <v>270</v>
      </c>
      <c r="W2027" t="s">
        <v>167</v>
      </c>
      <c r="X2027">
        <v>1</v>
      </c>
      <c r="Y2027">
        <v>0</v>
      </c>
      <c r="Z2027">
        <v>1</v>
      </c>
      <c r="AA2027">
        <v>0</v>
      </c>
      <c r="AB2027">
        <v>0</v>
      </c>
      <c r="AC2027">
        <v>1</v>
      </c>
      <c r="AD2027">
        <v>0</v>
      </c>
      <c r="AE2027">
        <v>0</v>
      </c>
    </row>
    <row r="2028" spans="1:31" x14ac:dyDescent="0.3">
      <c r="A2028" t="s">
        <v>315</v>
      </c>
      <c r="B2028" t="s">
        <v>7637</v>
      </c>
      <c r="C2028" t="s">
        <v>262</v>
      </c>
      <c r="D2028" t="s">
        <v>164</v>
      </c>
      <c r="E2028" t="s">
        <v>12349</v>
      </c>
      <c r="F2028" t="s">
        <v>7634</v>
      </c>
      <c r="G2028" t="s">
        <v>2437</v>
      </c>
      <c r="I2028" t="s">
        <v>313</v>
      </c>
      <c r="J2028" t="s">
        <v>266</v>
      </c>
      <c r="K2028" t="s">
        <v>7638</v>
      </c>
      <c r="L2028" t="s">
        <v>18086</v>
      </c>
      <c r="M2028" t="s">
        <v>316</v>
      </c>
      <c r="N2028" t="s">
        <v>315</v>
      </c>
      <c r="O2028">
        <v>20</v>
      </c>
      <c r="P2028" t="s">
        <v>17796</v>
      </c>
      <c r="Q2028">
        <v>2</v>
      </c>
      <c r="S2028">
        <v>1</v>
      </c>
      <c r="T2028" s="108">
        <v>2</v>
      </c>
      <c r="U2028">
        <v>1</v>
      </c>
      <c r="V2028" t="s">
        <v>270</v>
      </c>
      <c r="W2028" t="s">
        <v>167</v>
      </c>
      <c r="X2028">
        <v>1</v>
      </c>
      <c r="Y2028">
        <v>0</v>
      </c>
      <c r="Z2028">
        <v>0</v>
      </c>
      <c r="AA2028">
        <v>0</v>
      </c>
      <c r="AB2028">
        <v>0</v>
      </c>
      <c r="AC2028">
        <v>1</v>
      </c>
      <c r="AD2028">
        <v>0</v>
      </c>
      <c r="AE2028">
        <v>0</v>
      </c>
    </row>
    <row r="2029" spans="1:31" x14ac:dyDescent="0.3">
      <c r="A2029" t="s">
        <v>315</v>
      </c>
      <c r="B2029" t="s">
        <v>7973</v>
      </c>
      <c r="C2029" t="s">
        <v>274</v>
      </c>
      <c r="D2029" t="s">
        <v>7974</v>
      </c>
      <c r="E2029" t="s">
        <v>12353</v>
      </c>
      <c r="F2029" t="s">
        <v>7975</v>
      </c>
      <c r="G2029" t="s">
        <v>1592</v>
      </c>
      <c r="I2029" t="s">
        <v>313</v>
      </c>
      <c r="J2029" t="s">
        <v>266</v>
      </c>
      <c r="K2029" t="s">
        <v>7976</v>
      </c>
      <c r="L2029" t="s">
        <v>17472</v>
      </c>
      <c r="M2029" t="s">
        <v>316</v>
      </c>
      <c r="N2029" t="s">
        <v>315</v>
      </c>
      <c r="O2029">
        <v>24</v>
      </c>
      <c r="P2029" t="s">
        <v>17796</v>
      </c>
      <c r="Q2029">
        <v>2</v>
      </c>
      <c r="S2029">
        <v>2</v>
      </c>
      <c r="T2029" s="108">
        <v>4</v>
      </c>
      <c r="U2029">
        <v>1</v>
      </c>
      <c r="V2029" t="s">
        <v>270</v>
      </c>
      <c r="W2029" t="s">
        <v>167</v>
      </c>
      <c r="X2029">
        <v>1</v>
      </c>
      <c r="Y2029">
        <v>0</v>
      </c>
      <c r="Z2029">
        <v>1</v>
      </c>
      <c r="AA2029">
        <v>0</v>
      </c>
      <c r="AB2029">
        <v>0</v>
      </c>
      <c r="AC2029">
        <v>1</v>
      </c>
      <c r="AD2029">
        <v>0</v>
      </c>
      <c r="AE2029">
        <v>0</v>
      </c>
    </row>
    <row r="2030" spans="1:31" x14ac:dyDescent="0.3">
      <c r="A2030" t="s">
        <v>315</v>
      </c>
      <c r="B2030" t="s">
        <v>7973</v>
      </c>
      <c r="C2030" t="s">
        <v>294</v>
      </c>
      <c r="D2030" t="s">
        <v>7974</v>
      </c>
      <c r="E2030" t="s">
        <v>12353</v>
      </c>
      <c r="F2030" t="s">
        <v>7975</v>
      </c>
      <c r="G2030" t="s">
        <v>1592</v>
      </c>
      <c r="I2030" t="s">
        <v>313</v>
      </c>
      <c r="J2030" t="s">
        <v>266</v>
      </c>
      <c r="K2030" t="s">
        <v>7976</v>
      </c>
      <c r="L2030" t="s">
        <v>17472</v>
      </c>
      <c r="M2030" t="s">
        <v>316</v>
      </c>
      <c r="N2030" t="s">
        <v>315</v>
      </c>
      <c r="O2030">
        <v>11</v>
      </c>
      <c r="P2030" t="s">
        <v>272</v>
      </c>
      <c r="Q2030">
        <v>6</v>
      </c>
      <c r="S2030">
        <v>2</v>
      </c>
      <c r="T2030" s="108">
        <v>12</v>
      </c>
      <c r="U2030">
        <v>1</v>
      </c>
      <c r="V2030" t="s">
        <v>270</v>
      </c>
      <c r="W2030" t="s">
        <v>167</v>
      </c>
      <c r="X2030">
        <v>1</v>
      </c>
      <c r="Y2030">
        <v>1</v>
      </c>
      <c r="Z2030">
        <v>0</v>
      </c>
      <c r="AA2030">
        <v>0</v>
      </c>
      <c r="AB2030">
        <v>1</v>
      </c>
      <c r="AC2030">
        <v>0</v>
      </c>
      <c r="AD2030">
        <v>0</v>
      </c>
      <c r="AE2030">
        <v>0</v>
      </c>
    </row>
    <row r="2031" spans="1:31" x14ac:dyDescent="0.3">
      <c r="A2031" t="s">
        <v>315</v>
      </c>
      <c r="B2031" t="s">
        <v>7973</v>
      </c>
      <c r="C2031" t="s">
        <v>294</v>
      </c>
      <c r="D2031" t="s">
        <v>7974</v>
      </c>
      <c r="E2031" t="s">
        <v>12353</v>
      </c>
      <c r="F2031" t="s">
        <v>7975</v>
      </c>
      <c r="G2031" t="s">
        <v>1592</v>
      </c>
      <c r="I2031" t="s">
        <v>313</v>
      </c>
      <c r="J2031" t="s">
        <v>266</v>
      </c>
      <c r="K2031" t="s">
        <v>7976</v>
      </c>
      <c r="L2031" t="s">
        <v>17472</v>
      </c>
      <c r="M2031" t="s">
        <v>316</v>
      </c>
      <c r="N2031" t="s">
        <v>315</v>
      </c>
      <c r="O2031">
        <v>25</v>
      </c>
      <c r="P2031" t="s">
        <v>273</v>
      </c>
      <c r="Q2031">
        <v>0.48</v>
      </c>
      <c r="S2031">
        <v>4</v>
      </c>
      <c r="T2031" s="108">
        <v>1.92</v>
      </c>
      <c r="U2031">
        <v>1</v>
      </c>
      <c r="V2031" t="s">
        <v>270</v>
      </c>
      <c r="W2031" t="s">
        <v>167</v>
      </c>
      <c r="X2031">
        <v>4</v>
      </c>
      <c r="Y2031">
        <v>0</v>
      </c>
      <c r="Z2031">
        <v>0</v>
      </c>
      <c r="AA2031">
        <v>4</v>
      </c>
      <c r="AB2031">
        <v>0</v>
      </c>
      <c r="AC2031">
        <v>0</v>
      </c>
      <c r="AD2031">
        <v>0</v>
      </c>
      <c r="AE2031">
        <v>0</v>
      </c>
    </row>
    <row r="2032" spans="1:31" x14ac:dyDescent="0.3">
      <c r="A2032" t="s">
        <v>315</v>
      </c>
      <c r="B2032" t="s">
        <v>7973</v>
      </c>
      <c r="C2032" t="s">
        <v>525</v>
      </c>
      <c r="D2032" t="s">
        <v>7974</v>
      </c>
      <c r="E2032" t="s">
        <v>12353</v>
      </c>
      <c r="F2032" t="s">
        <v>7975</v>
      </c>
      <c r="G2032" t="s">
        <v>1592</v>
      </c>
      <c r="I2032" t="s">
        <v>313</v>
      </c>
      <c r="J2032" t="s">
        <v>266</v>
      </c>
      <c r="K2032" t="s">
        <v>7976</v>
      </c>
      <c r="L2032" t="s">
        <v>17472</v>
      </c>
      <c r="M2032" t="s">
        <v>314</v>
      </c>
      <c r="N2032" t="s">
        <v>315</v>
      </c>
      <c r="O2032">
        <v>10</v>
      </c>
      <c r="P2032" t="s">
        <v>282</v>
      </c>
      <c r="Q2032">
        <v>2</v>
      </c>
      <c r="S2032">
        <v>2</v>
      </c>
      <c r="T2032" s="108">
        <v>4</v>
      </c>
      <c r="U2032">
        <v>1</v>
      </c>
      <c r="V2032" t="s">
        <v>270</v>
      </c>
      <c r="W2032" t="s">
        <v>167</v>
      </c>
      <c r="X2032">
        <v>1</v>
      </c>
      <c r="Y2032">
        <v>1</v>
      </c>
      <c r="Z2032">
        <v>0</v>
      </c>
      <c r="AA2032">
        <v>0</v>
      </c>
      <c r="AB2032">
        <v>1</v>
      </c>
      <c r="AC2032">
        <v>0</v>
      </c>
      <c r="AD2032">
        <v>0</v>
      </c>
      <c r="AE2032">
        <v>0</v>
      </c>
    </row>
    <row r="2033" spans="1:31" x14ac:dyDescent="0.3">
      <c r="A2033" t="s">
        <v>315</v>
      </c>
      <c r="B2033" t="s">
        <v>4865</v>
      </c>
      <c r="C2033" t="s">
        <v>274</v>
      </c>
      <c r="D2033" t="s">
        <v>4866</v>
      </c>
      <c r="E2033" t="s">
        <v>12381</v>
      </c>
      <c r="F2033" t="s">
        <v>1436</v>
      </c>
      <c r="G2033" t="s">
        <v>1012</v>
      </c>
      <c r="I2033" t="s">
        <v>313</v>
      </c>
      <c r="J2033" t="s">
        <v>266</v>
      </c>
      <c r="K2033" t="s">
        <v>4867</v>
      </c>
      <c r="L2033" t="s">
        <v>4868</v>
      </c>
      <c r="M2033" t="s">
        <v>316</v>
      </c>
      <c r="N2033" t="s">
        <v>315</v>
      </c>
      <c r="O2033">
        <v>24</v>
      </c>
      <c r="P2033" t="s">
        <v>17796</v>
      </c>
      <c r="Q2033">
        <v>2</v>
      </c>
      <c r="S2033">
        <v>1</v>
      </c>
      <c r="T2033" s="108">
        <v>2</v>
      </c>
      <c r="U2033">
        <v>1</v>
      </c>
      <c r="V2033" t="s">
        <v>270</v>
      </c>
      <c r="W2033" t="s">
        <v>167</v>
      </c>
      <c r="X2033">
        <v>1</v>
      </c>
      <c r="Y2033">
        <v>0</v>
      </c>
      <c r="Z2033">
        <v>1</v>
      </c>
      <c r="AA2033">
        <v>0</v>
      </c>
      <c r="AB2033">
        <v>0</v>
      </c>
      <c r="AC2033">
        <v>0</v>
      </c>
      <c r="AD2033">
        <v>0</v>
      </c>
      <c r="AE2033">
        <v>0</v>
      </c>
    </row>
    <row r="2034" spans="1:31" x14ac:dyDescent="0.3">
      <c r="A2034" t="s">
        <v>315</v>
      </c>
      <c r="B2034" t="s">
        <v>4865</v>
      </c>
      <c r="C2034" t="s">
        <v>294</v>
      </c>
      <c r="D2034" t="s">
        <v>4866</v>
      </c>
      <c r="E2034" t="s">
        <v>12381</v>
      </c>
      <c r="F2034" t="s">
        <v>1436</v>
      </c>
      <c r="G2034" t="s">
        <v>1012</v>
      </c>
      <c r="I2034" t="s">
        <v>313</v>
      </c>
      <c r="J2034" t="s">
        <v>266</v>
      </c>
      <c r="K2034" t="s">
        <v>4867</v>
      </c>
      <c r="L2034" t="s">
        <v>4868</v>
      </c>
      <c r="M2034" t="s">
        <v>316</v>
      </c>
      <c r="N2034" t="s">
        <v>315</v>
      </c>
      <c r="O2034">
        <v>11</v>
      </c>
      <c r="P2034" t="s">
        <v>272</v>
      </c>
      <c r="Q2034">
        <v>4</v>
      </c>
      <c r="S2034">
        <v>2</v>
      </c>
      <c r="T2034" s="108">
        <v>8</v>
      </c>
      <c r="U2034">
        <v>1</v>
      </c>
      <c r="V2034" t="s">
        <v>270</v>
      </c>
      <c r="W2034" t="s">
        <v>167</v>
      </c>
      <c r="X2034">
        <v>1</v>
      </c>
      <c r="Y2034">
        <v>0</v>
      </c>
      <c r="Z2034">
        <v>0</v>
      </c>
      <c r="AA2034">
        <v>1</v>
      </c>
      <c r="AB2034">
        <v>0</v>
      </c>
      <c r="AC2034">
        <v>1</v>
      </c>
      <c r="AD2034">
        <v>0</v>
      </c>
      <c r="AE2034">
        <v>0</v>
      </c>
    </row>
    <row r="2035" spans="1:31" x14ac:dyDescent="0.3">
      <c r="A2035" t="s">
        <v>315</v>
      </c>
      <c r="B2035" t="s">
        <v>7445</v>
      </c>
      <c r="C2035" t="s">
        <v>274</v>
      </c>
      <c r="D2035" t="s">
        <v>7446</v>
      </c>
      <c r="E2035" t="s">
        <v>12549</v>
      </c>
      <c r="F2035" t="s">
        <v>7447</v>
      </c>
      <c r="G2035" t="s">
        <v>7448</v>
      </c>
      <c r="I2035" t="s">
        <v>313</v>
      </c>
      <c r="J2035" t="s">
        <v>266</v>
      </c>
      <c r="K2035" t="s">
        <v>7449</v>
      </c>
      <c r="L2035" t="s">
        <v>16952</v>
      </c>
      <c r="M2035" t="s">
        <v>316</v>
      </c>
      <c r="N2035" t="s">
        <v>315</v>
      </c>
      <c r="O2035">
        <v>24</v>
      </c>
      <c r="P2035" t="s">
        <v>425</v>
      </c>
      <c r="Q2035">
        <v>0.32</v>
      </c>
      <c r="S2035">
        <v>1</v>
      </c>
      <c r="T2035" s="108">
        <v>0.32</v>
      </c>
      <c r="U2035">
        <v>1</v>
      </c>
      <c r="V2035" t="s">
        <v>270</v>
      </c>
      <c r="W2035" t="s">
        <v>167</v>
      </c>
      <c r="X2035">
        <v>1</v>
      </c>
      <c r="Y2035">
        <v>0</v>
      </c>
      <c r="Z2035">
        <v>0</v>
      </c>
      <c r="AA2035">
        <v>1</v>
      </c>
      <c r="AB2035">
        <v>0</v>
      </c>
      <c r="AC2035">
        <v>0</v>
      </c>
      <c r="AD2035">
        <v>0</v>
      </c>
      <c r="AE2035">
        <v>0</v>
      </c>
    </row>
    <row r="2036" spans="1:31" x14ac:dyDescent="0.3">
      <c r="A2036" t="s">
        <v>315</v>
      </c>
      <c r="B2036" t="s">
        <v>7445</v>
      </c>
      <c r="C2036" t="s">
        <v>274</v>
      </c>
      <c r="D2036" t="s">
        <v>7446</v>
      </c>
      <c r="E2036" t="s">
        <v>12549</v>
      </c>
      <c r="F2036" t="s">
        <v>7447</v>
      </c>
      <c r="G2036" t="s">
        <v>7448</v>
      </c>
      <c r="I2036" t="s">
        <v>313</v>
      </c>
      <c r="J2036" t="s">
        <v>266</v>
      </c>
      <c r="K2036" t="s">
        <v>7449</v>
      </c>
      <c r="L2036" t="s">
        <v>16952</v>
      </c>
      <c r="M2036" t="s">
        <v>316</v>
      </c>
      <c r="N2036" t="s">
        <v>315</v>
      </c>
      <c r="O2036">
        <v>24</v>
      </c>
      <c r="P2036" t="s">
        <v>425</v>
      </c>
      <c r="Q2036">
        <v>0.32</v>
      </c>
      <c r="S2036">
        <v>1</v>
      </c>
      <c r="T2036" s="108">
        <v>0.32</v>
      </c>
      <c r="U2036">
        <v>1</v>
      </c>
      <c r="V2036" t="s">
        <v>270</v>
      </c>
      <c r="W2036" t="s">
        <v>167</v>
      </c>
      <c r="X2036">
        <v>1</v>
      </c>
      <c r="Y2036">
        <v>0</v>
      </c>
      <c r="Z2036">
        <v>0</v>
      </c>
      <c r="AA2036">
        <v>0</v>
      </c>
      <c r="AB2036">
        <v>0</v>
      </c>
      <c r="AC2036">
        <v>1</v>
      </c>
      <c r="AD2036">
        <v>0</v>
      </c>
      <c r="AE2036">
        <v>0</v>
      </c>
    </row>
    <row r="2037" spans="1:31" x14ac:dyDescent="0.3">
      <c r="A2037" t="s">
        <v>315</v>
      </c>
      <c r="B2037" t="s">
        <v>7445</v>
      </c>
      <c r="C2037" t="s">
        <v>274</v>
      </c>
      <c r="D2037" t="s">
        <v>7446</v>
      </c>
      <c r="E2037" t="s">
        <v>12549</v>
      </c>
      <c r="F2037" t="s">
        <v>7447</v>
      </c>
      <c r="G2037" t="s">
        <v>7448</v>
      </c>
      <c r="I2037" t="s">
        <v>313</v>
      </c>
      <c r="J2037" t="s">
        <v>266</v>
      </c>
      <c r="K2037" t="s">
        <v>7449</v>
      </c>
      <c r="L2037" t="s">
        <v>16952</v>
      </c>
      <c r="M2037" t="s">
        <v>316</v>
      </c>
      <c r="N2037" t="s">
        <v>315</v>
      </c>
      <c r="O2037">
        <v>24</v>
      </c>
      <c r="P2037" t="s">
        <v>17796</v>
      </c>
      <c r="Q2037">
        <v>1</v>
      </c>
      <c r="S2037">
        <v>2</v>
      </c>
      <c r="T2037" s="108">
        <v>2</v>
      </c>
      <c r="U2037">
        <v>1</v>
      </c>
      <c r="V2037" t="s">
        <v>270</v>
      </c>
      <c r="W2037" t="s">
        <v>167</v>
      </c>
      <c r="X2037">
        <v>1</v>
      </c>
      <c r="Y2037">
        <v>0</v>
      </c>
      <c r="Z2037">
        <v>0</v>
      </c>
      <c r="AA2037">
        <v>1</v>
      </c>
      <c r="AB2037">
        <v>0</v>
      </c>
      <c r="AC2037">
        <v>1</v>
      </c>
      <c r="AD2037">
        <v>0</v>
      </c>
      <c r="AE2037">
        <v>0</v>
      </c>
    </row>
    <row r="2038" spans="1:31" x14ac:dyDescent="0.3">
      <c r="A2038" t="s">
        <v>315</v>
      </c>
      <c r="B2038" t="s">
        <v>7445</v>
      </c>
      <c r="C2038" t="s">
        <v>294</v>
      </c>
      <c r="D2038" t="s">
        <v>7446</v>
      </c>
      <c r="E2038" t="s">
        <v>12549</v>
      </c>
      <c r="F2038" t="s">
        <v>7447</v>
      </c>
      <c r="G2038" t="s">
        <v>7448</v>
      </c>
      <c r="I2038" t="s">
        <v>313</v>
      </c>
      <c r="J2038" t="s">
        <v>266</v>
      </c>
      <c r="K2038" t="s">
        <v>7449</v>
      </c>
      <c r="L2038" t="s">
        <v>16952</v>
      </c>
      <c r="M2038" t="s">
        <v>316</v>
      </c>
      <c r="N2038" t="s">
        <v>315</v>
      </c>
      <c r="O2038">
        <v>11</v>
      </c>
      <c r="P2038" t="s">
        <v>272</v>
      </c>
      <c r="Q2038">
        <v>4</v>
      </c>
      <c r="S2038">
        <v>2</v>
      </c>
      <c r="T2038" s="108">
        <v>8</v>
      </c>
      <c r="U2038">
        <v>1</v>
      </c>
      <c r="V2038" t="s">
        <v>270</v>
      </c>
      <c r="W2038" t="s">
        <v>167</v>
      </c>
      <c r="X2038">
        <v>1</v>
      </c>
      <c r="Y2038">
        <v>0</v>
      </c>
      <c r="Z2038">
        <v>1</v>
      </c>
      <c r="AA2038">
        <v>0</v>
      </c>
      <c r="AB2038">
        <v>0</v>
      </c>
      <c r="AC2038">
        <v>1</v>
      </c>
      <c r="AD2038">
        <v>0</v>
      </c>
      <c r="AE2038">
        <v>0</v>
      </c>
    </row>
    <row r="2039" spans="1:31" x14ac:dyDescent="0.3">
      <c r="A2039" t="s">
        <v>315</v>
      </c>
      <c r="B2039" t="s">
        <v>7445</v>
      </c>
      <c r="C2039" t="s">
        <v>294</v>
      </c>
      <c r="D2039" t="s">
        <v>7446</v>
      </c>
      <c r="E2039" t="s">
        <v>12549</v>
      </c>
      <c r="F2039" t="s">
        <v>7447</v>
      </c>
      <c r="G2039" t="s">
        <v>7448</v>
      </c>
      <c r="I2039" t="s">
        <v>313</v>
      </c>
      <c r="J2039" t="s">
        <v>266</v>
      </c>
      <c r="K2039" t="s">
        <v>7449</v>
      </c>
      <c r="L2039" t="s">
        <v>16952</v>
      </c>
      <c r="M2039" t="s">
        <v>316</v>
      </c>
      <c r="N2039" t="s">
        <v>315</v>
      </c>
      <c r="O2039">
        <v>28</v>
      </c>
      <c r="P2039" t="s">
        <v>273</v>
      </c>
      <c r="Q2039">
        <v>0.48</v>
      </c>
      <c r="S2039">
        <v>6</v>
      </c>
      <c r="T2039" s="108">
        <v>2.88</v>
      </c>
      <c r="U2039">
        <v>1</v>
      </c>
      <c r="V2039" t="s">
        <v>270</v>
      </c>
      <c r="W2039" t="s">
        <v>167</v>
      </c>
      <c r="X2039">
        <v>6</v>
      </c>
      <c r="Y2039">
        <v>0</v>
      </c>
      <c r="Z2039">
        <v>0</v>
      </c>
      <c r="AA2039">
        <v>0</v>
      </c>
      <c r="AB2039">
        <v>0</v>
      </c>
      <c r="AC2039">
        <v>6</v>
      </c>
      <c r="AD2039">
        <v>0</v>
      </c>
      <c r="AE2039">
        <v>0</v>
      </c>
    </row>
    <row r="2040" spans="1:31" x14ac:dyDescent="0.3">
      <c r="A2040" t="s">
        <v>315</v>
      </c>
      <c r="B2040" t="s">
        <v>7445</v>
      </c>
      <c r="C2040" t="s">
        <v>525</v>
      </c>
      <c r="D2040" t="s">
        <v>7446</v>
      </c>
      <c r="E2040" t="s">
        <v>12549</v>
      </c>
      <c r="F2040" t="s">
        <v>7447</v>
      </c>
      <c r="G2040" t="s">
        <v>7448</v>
      </c>
      <c r="I2040" t="s">
        <v>313</v>
      </c>
      <c r="J2040" t="s">
        <v>266</v>
      </c>
      <c r="K2040" t="s">
        <v>7449</v>
      </c>
      <c r="L2040" t="s">
        <v>4868</v>
      </c>
      <c r="M2040" t="s">
        <v>314</v>
      </c>
      <c r="N2040" t="s">
        <v>315</v>
      </c>
      <c r="O2040">
        <v>10</v>
      </c>
      <c r="P2040" t="s">
        <v>282</v>
      </c>
      <c r="Q2040">
        <v>4</v>
      </c>
      <c r="S2040">
        <v>1</v>
      </c>
      <c r="T2040" s="108">
        <v>4</v>
      </c>
      <c r="U2040">
        <v>1</v>
      </c>
      <c r="V2040" t="s">
        <v>270</v>
      </c>
      <c r="W2040" t="s">
        <v>167</v>
      </c>
      <c r="X2040">
        <v>1</v>
      </c>
      <c r="Y2040">
        <v>0</v>
      </c>
      <c r="Z2040">
        <v>1</v>
      </c>
      <c r="AA2040">
        <v>0</v>
      </c>
      <c r="AB2040">
        <v>0</v>
      </c>
      <c r="AC2040">
        <v>0</v>
      </c>
      <c r="AD2040">
        <v>0</v>
      </c>
      <c r="AE2040">
        <v>0</v>
      </c>
    </row>
    <row r="2041" spans="1:31" x14ac:dyDescent="0.3">
      <c r="A2041" t="s">
        <v>315</v>
      </c>
      <c r="B2041" t="s">
        <v>4784</v>
      </c>
      <c r="C2041" t="s">
        <v>274</v>
      </c>
      <c r="D2041" t="s">
        <v>4785</v>
      </c>
      <c r="E2041" t="s">
        <v>12378</v>
      </c>
      <c r="F2041" t="s">
        <v>4786</v>
      </c>
      <c r="G2041" t="s">
        <v>1012</v>
      </c>
      <c r="I2041" t="s">
        <v>313</v>
      </c>
      <c r="J2041" t="s">
        <v>266</v>
      </c>
      <c r="K2041" t="s">
        <v>4787</v>
      </c>
      <c r="L2041" t="s">
        <v>15816</v>
      </c>
      <c r="M2041" t="s">
        <v>314</v>
      </c>
      <c r="N2041" t="s">
        <v>315</v>
      </c>
      <c r="O2041">
        <v>1</v>
      </c>
      <c r="P2041" t="s">
        <v>282</v>
      </c>
      <c r="Q2041">
        <v>1</v>
      </c>
      <c r="S2041">
        <v>1</v>
      </c>
      <c r="T2041" s="108">
        <v>1</v>
      </c>
      <c r="U2041">
        <v>1</v>
      </c>
      <c r="V2041" t="s">
        <v>270</v>
      </c>
      <c r="W2041" t="s">
        <v>167</v>
      </c>
      <c r="X2041">
        <v>1</v>
      </c>
      <c r="Y2041">
        <v>0</v>
      </c>
      <c r="Z2041">
        <v>1</v>
      </c>
      <c r="AA2041">
        <v>0</v>
      </c>
      <c r="AB2041">
        <v>0</v>
      </c>
      <c r="AC2041">
        <v>0</v>
      </c>
      <c r="AD2041">
        <v>0</v>
      </c>
      <c r="AE2041">
        <v>0</v>
      </c>
    </row>
    <row r="2042" spans="1:31" x14ac:dyDescent="0.3">
      <c r="A2042" t="s">
        <v>315</v>
      </c>
      <c r="B2042" t="s">
        <v>4784</v>
      </c>
      <c r="C2042" t="s">
        <v>294</v>
      </c>
      <c r="D2042" t="s">
        <v>4785</v>
      </c>
      <c r="E2042" t="s">
        <v>12378</v>
      </c>
      <c r="F2042" t="s">
        <v>4786</v>
      </c>
      <c r="G2042" t="s">
        <v>1012</v>
      </c>
      <c r="I2042" t="s">
        <v>313</v>
      </c>
      <c r="J2042" t="s">
        <v>266</v>
      </c>
      <c r="K2042" t="s">
        <v>4787</v>
      </c>
      <c r="L2042" t="s">
        <v>15816</v>
      </c>
      <c r="M2042" t="s">
        <v>316</v>
      </c>
      <c r="N2042" t="s">
        <v>315</v>
      </c>
      <c r="O2042">
        <v>2</v>
      </c>
      <c r="P2042" t="s">
        <v>272</v>
      </c>
      <c r="Q2042">
        <v>3</v>
      </c>
      <c r="S2042">
        <v>2</v>
      </c>
      <c r="T2042" s="108">
        <v>6</v>
      </c>
      <c r="U2042">
        <v>1</v>
      </c>
      <c r="V2042" t="s">
        <v>270</v>
      </c>
      <c r="W2042" t="s">
        <v>167</v>
      </c>
      <c r="X2042">
        <v>1</v>
      </c>
      <c r="Y2042">
        <v>1</v>
      </c>
      <c r="Z2042">
        <v>0</v>
      </c>
      <c r="AA2042">
        <v>1</v>
      </c>
      <c r="AB2042">
        <v>0</v>
      </c>
      <c r="AC2042">
        <v>0</v>
      </c>
      <c r="AD2042">
        <v>0</v>
      </c>
      <c r="AE2042">
        <v>0</v>
      </c>
    </row>
    <row r="2043" spans="1:31" x14ac:dyDescent="0.3">
      <c r="A2043" t="s">
        <v>315</v>
      </c>
      <c r="B2043" t="s">
        <v>4784</v>
      </c>
      <c r="C2043" t="s">
        <v>294</v>
      </c>
      <c r="D2043" t="s">
        <v>4785</v>
      </c>
      <c r="E2043" t="s">
        <v>12378</v>
      </c>
      <c r="F2043" t="s">
        <v>4786</v>
      </c>
      <c r="G2043" t="s">
        <v>1012</v>
      </c>
      <c r="I2043" t="s">
        <v>313</v>
      </c>
      <c r="J2043" t="s">
        <v>266</v>
      </c>
      <c r="K2043" t="s">
        <v>4787</v>
      </c>
      <c r="L2043" t="s">
        <v>15816</v>
      </c>
      <c r="M2043" t="s">
        <v>316</v>
      </c>
      <c r="N2043" t="s">
        <v>315</v>
      </c>
      <c r="O2043">
        <v>27</v>
      </c>
      <c r="P2043" t="s">
        <v>273</v>
      </c>
      <c r="Q2043">
        <v>0.48</v>
      </c>
      <c r="S2043">
        <v>1</v>
      </c>
      <c r="T2043" s="108">
        <v>0.48</v>
      </c>
      <c r="U2043">
        <v>1</v>
      </c>
      <c r="V2043" t="s">
        <v>270</v>
      </c>
      <c r="W2043" t="s">
        <v>167</v>
      </c>
      <c r="X2043">
        <v>1</v>
      </c>
      <c r="Y2043">
        <v>0</v>
      </c>
      <c r="Z2043">
        <v>0</v>
      </c>
      <c r="AA2043">
        <v>1</v>
      </c>
      <c r="AB2043">
        <v>0</v>
      </c>
      <c r="AC2043">
        <v>0</v>
      </c>
      <c r="AD2043">
        <v>0</v>
      </c>
      <c r="AE2043">
        <v>0</v>
      </c>
    </row>
    <row r="2044" spans="1:31" x14ac:dyDescent="0.3">
      <c r="A2044">
        <v>9210116</v>
      </c>
      <c r="B2044">
        <v>245685</v>
      </c>
      <c r="C2044" t="s">
        <v>274</v>
      </c>
      <c r="D2044" t="s">
        <v>19218</v>
      </c>
      <c r="E2044" t="s">
        <v>27153</v>
      </c>
      <c r="F2044" t="s">
        <v>19219</v>
      </c>
      <c r="G2044" t="s">
        <v>19220</v>
      </c>
      <c r="I2044" t="s">
        <v>19221</v>
      </c>
      <c r="J2044" t="s">
        <v>266</v>
      </c>
      <c r="K2044" t="s">
        <v>19222</v>
      </c>
      <c r="L2044" t="s">
        <v>19223</v>
      </c>
      <c r="M2044" t="s">
        <v>19224</v>
      </c>
      <c r="N2044">
        <v>9210116</v>
      </c>
      <c r="O2044">
        <v>1</v>
      </c>
      <c r="P2044" t="s">
        <v>266</v>
      </c>
      <c r="Q2044">
        <v>0.17</v>
      </c>
      <c r="S2044">
        <v>5</v>
      </c>
      <c r="T2044" s="108">
        <v>0.85000000000000009</v>
      </c>
      <c r="U2044">
        <v>1</v>
      </c>
      <c r="V2044" t="s">
        <v>270</v>
      </c>
      <c r="W2044" t="s">
        <v>167</v>
      </c>
      <c r="X2044">
        <v>5</v>
      </c>
      <c r="Y2044">
        <v>5</v>
      </c>
      <c r="Z2044">
        <v>0</v>
      </c>
      <c r="AA2044">
        <v>0</v>
      </c>
      <c r="AB2044">
        <v>0</v>
      </c>
      <c r="AC2044">
        <v>0</v>
      </c>
      <c r="AD2044">
        <v>0</v>
      </c>
      <c r="AE2044">
        <v>0</v>
      </c>
    </row>
    <row r="2045" spans="1:31" x14ac:dyDescent="0.3">
      <c r="A2045" t="s">
        <v>315</v>
      </c>
      <c r="B2045" t="s">
        <v>8499</v>
      </c>
      <c r="C2045" t="s">
        <v>274</v>
      </c>
      <c r="D2045" t="s">
        <v>8500</v>
      </c>
      <c r="E2045" t="s">
        <v>12551</v>
      </c>
      <c r="F2045" t="s">
        <v>8501</v>
      </c>
      <c r="G2045" t="s">
        <v>7448</v>
      </c>
      <c r="I2045" t="s">
        <v>313</v>
      </c>
      <c r="J2045" t="s">
        <v>266</v>
      </c>
      <c r="K2045" t="s">
        <v>635</v>
      </c>
      <c r="L2045" t="s">
        <v>18635</v>
      </c>
      <c r="M2045" t="s">
        <v>316</v>
      </c>
      <c r="N2045" t="s">
        <v>315</v>
      </c>
      <c r="O2045">
        <v>2</v>
      </c>
      <c r="P2045" t="s">
        <v>272</v>
      </c>
      <c r="Q2045">
        <v>6</v>
      </c>
      <c r="S2045">
        <v>1</v>
      </c>
      <c r="T2045" s="108">
        <v>6</v>
      </c>
      <c r="U2045">
        <v>1</v>
      </c>
      <c r="V2045" t="s">
        <v>270</v>
      </c>
      <c r="W2045" t="s">
        <v>167</v>
      </c>
      <c r="X2045">
        <v>1</v>
      </c>
      <c r="Y2045">
        <v>0</v>
      </c>
      <c r="Z2045">
        <v>1</v>
      </c>
      <c r="AA2045">
        <v>0</v>
      </c>
      <c r="AB2045">
        <v>0</v>
      </c>
      <c r="AC2045">
        <v>0</v>
      </c>
      <c r="AD2045">
        <v>0</v>
      </c>
      <c r="AE2045">
        <v>0</v>
      </c>
    </row>
    <row r="2046" spans="1:31" x14ac:dyDescent="0.3">
      <c r="A2046" t="s">
        <v>315</v>
      </c>
      <c r="B2046" t="s">
        <v>8499</v>
      </c>
      <c r="C2046" t="s">
        <v>274</v>
      </c>
      <c r="D2046" t="s">
        <v>8500</v>
      </c>
      <c r="E2046" t="s">
        <v>12551</v>
      </c>
      <c r="F2046" t="s">
        <v>8501</v>
      </c>
      <c r="G2046" t="s">
        <v>7448</v>
      </c>
      <c r="I2046" t="s">
        <v>313</v>
      </c>
      <c r="J2046" t="s">
        <v>266</v>
      </c>
      <c r="K2046" t="s">
        <v>635</v>
      </c>
      <c r="L2046" t="s">
        <v>18635</v>
      </c>
      <c r="M2046" t="s">
        <v>314</v>
      </c>
      <c r="N2046" t="s">
        <v>315</v>
      </c>
      <c r="O2046">
        <v>1</v>
      </c>
      <c r="P2046" t="s">
        <v>282</v>
      </c>
      <c r="Q2046">
        <v>6</v>
      </c>
      <c r="S2046">
        <v>1</v>
      </c>
      <c r="T2046" s="108">
        <v>6</v>
      </c>
      <c r="U2046">
        <v>1</v>
      </c>
      <c r="V2046" t="s">
        <v>270</v>
      </c>
      <c r="W2046" t="s">
        <v>167</v>
      </c>
      <c r="X2046">
        <v>1</v>
      </c>
      <c r="Y2046">
        <v>0</v>
      </c>
      <c r="Z2046">
        <v>1</v>
      </c>
      <c r="AA2046">
        <v>0</v>
      </c>
      <c r="AB2046">
        <v>0</v>
      </c>
      <c r="AC2046">
        <v>0</v>
      </c>
      <c r="AD2046">
        <v>0</v>
      </c>
      <c r="AE2046">
        <v>0</v>
      </c>
    </row>
    <row r="2047" spans="1:31" x14ac:dyDescent="0.3">
      <c r="A2047" t="s">
        <v>315</v>
      </c>
      <c r="B2047" t="s">
        <v>8499</v>
      </c>
      <c r="C2047" t="s">
        <v>274</v>
      </c>
      <c r="D2047" t="s">
        <v>8500</v>
      </c>
      <c r="E2047" t="s">
        <v>12551</v>
      </c>
      <c r="F2047" t="s">
        <v>8501</v>
      </c>
      <c r="G2047" t="s">
        <v>7448</v>
      </c>
      <c r="I2047" t="s">
        <v>313</v>
      </c>
      <c r="J2047" t="s">
        <v>266</v>
      </c>
      <c r="K2047" t="s">
        <v>635</v>
      </c>
      <c r="L2047" t="s">
        <v>18635</v>
      </c>
      <c r="M2047" t="s">
        <v>316</v>
      </c>
      <c r="N2047" t="s">
        <v>315</v>
      </c>
      <c r="O2047">
        <v>20</v>
      </c>
      <c r="P2047" t="s">
        <v>425</v>
      </c>
      <c r="Q2047">
        <v>0.32</v>
      </c>
      <c r="S2047">
        <v>1</v>
      </c>
      <c r="T2047" s="108">
        <v>0.32</v>
      </c>
      <c r="U2047">
        <v>1</v>
      </c>
      <c r="V2047" t="s">
        <v>270</v>
      </c>
      <c r="W2047" t="s">
        <v>167</v>
      </c>
      <c r="X2047">
        <v>1</v>
      </c>
      <c r="Y2047">
        <v>0</v>
      </c>
      <c r="Z2047">
        <v>0</v>
      </c>
      <c r="AA2047">
        <v>1</v>
      </c>
      <c r="AB2047">
        <v>0</v>
      </c>
      <c r="AC2047">
        <v>0</v>
      </c>
      <c r="AD2047">
        <v>0</v>
      </c>
      <c r="AE2047">
        <v>0</v>
      </c>
    </row>
    <row r="2048" spans="1:31" x14ac:dyDescent="0.3">
      <c r="A2048" t="s">
        <v>315</v>
      </c>
      <c r="B2048" t="s">
        <v>4948</v>
      </c>
      <c r="C2048" t="s">
        <v>274</v>
      </c>
      <c r="D2048" t="s">
        <v>4949</v>
      </c>
      <c r="E2048" t="s">
        <v>12527</v>
      </c>
      <c r="F2048" t="s">
        <v>726</v>
      </c>
      <c r="G2048" t="s">
        <v>4950</v>
      </c>
      <c r="I2048" t="s">
        <v>313</v>
      </c>
      <c r="J2048" t="s">
        <v>266</v>
      </c>
      <c r="K2048" t="s">
        <v>4951</v>
      </c>
      <c r="L2048" t="s">
        <v>18636</v>
      </c>
      <c r="M2048" t="s">
        <v>314</v>
      </c>
      <c r="N2048" t="s">
        <v>315</v>
      </c>
      <c r="O2048">
        <v>1</v>
      </c>
      <c r="P2048" t="s">
        <v>282</v>
      </c>
      <c r="Q2048">
        <v>2</v>
      </c>
      <c r="S2048">
        <v>3</v>
      </c>
      <c r="T2048" s="108">
        <v>6</v>
      </c>
      <c r="U2048">
        <v>1</v>
      </c>
      <c r="V2048" t="s">
        <v>270</v>
      </c>
      <c r="W2048" t="s">
        <v>167</v>
      </c>
      <c r="X2048">
        <v>1</v>
      </c>
      <c r="Y2048">
        <v>1</v>
      </c>
      <c r="Z2048">
        <v>0</v>
      </c>
      <c r="AA2048">
        <v>1</v>
      </c>
      <c r="AB2048">
        <v>0</v>
      </c>
      <c r="AC2048">
        <v>1</v>
      </c>
      <c r="AD2048">
        <v>0</v>
      </c>
      <c r="AE2048">
        <v>0</v>
      </c>
    </row>
    <row r="2049" spans="1:31" x14ac:dyDescent="0.3">
      <c r="A2049" t="s">
        <v>315</v>
      </c>
      <c r="B2049" t="s">
        <v>4948</v>
      </c>
      <c r="C2049" t="s">
        <v>294</v>
      </c>
      <c r="D2049" t="s">
        <v>4949</v>
      </c>
      <c r="E2049" t="s">
        <v>12527</v>
      </c>
      <c r="F2049" t="s">
        <v>726</v>
      </c>
      <c r="G2049" t="s">
        <v>4950</v>
      </c>
      <c r="I2049" t="s">
        <v>313</v>
      </c>
      <c r="J2049" t="s">
        <v>266</v>
      </c>
      <c r="K2049" t="s">
        <v>4951</v>
      </c>
      <c r="L2049" t="s">
        <v>3609</v>
      </c>
      <c r="M2049" t="s">
        <v>316</v>
      </c>
      <c r="N2049" t="s">
        <v>315</v>
      </c>
      <c r="O2049">
        <v>2</v>
      </c>
      <c r="P2049" t="s">
        <v>272</v>
      </c>
      <c r="Q2049">
        <v>2</v>
      </c>
      <c r="S2049">
        <v>3</v>
      </c>
      <c r="T2049" s="108">
        <v>6</v>
      </c>
      <c r="U2049">
        <v>1</v>
      </c>
      <c r="V2049" t="s">
        <v>270</v>
      </c>
      <c r="W2049" t="s">
        <v>167</v>
      </c>
      <c r="X2049">
        <v>1</v>
      </c>
      <c r="Y2049">
        <v>1</v>
      </c>
      <c r="Z2049">
        <v>0</v>
      </c>
      <c r="AA2049">
        <v>1</v>
      </c>
      <c r="AB2049">
        <v>0</v>
      </c>
      <c r="AC2049">
        <v>1</v>
      </c>
      <c r="AD2049">
        <v>0</v>
      </c>
      <c r="AE2049">
        <v>0</v>
      </c>
    </row>
    <row r="2050" spans="1:31" x14ac:dyDescent="0.3">
      <c r="A2050" t="s">
        <v>315</v>
      </c>
      <c r="B2050" t="s">
        <v>4948</v>
      </c>
      <c r="C2050" t="s">
        <v>294</v>
      </c>
      <c r="D2050" t="s">
        <v>4949</v>
      </c>
      <c r="E2050" t="s">
        <v>12527</v>
      </c>
      <c r="F2050" t="s">
        <v>726</v>
      </c>
      <c r="G2050" t="s">
        <v>4950</v>
      </c>
      <c r="I2050" t="s">
        <v>313</v>
      </c>
      <c r="J2050" t="s">
        <v>266</v>
      </c>
      <c r="K2050" t="s">
        <v>4951</v>
      </c>
      <c r="L2050" t="s">
        <v>3609</v>
      </c>
      <c r="M2050" t="s">
        <v>316</v>
      </c>
      <c r="N2050" t="s">
        <v>315</v>
      </c>
      <c r="O2050">
        <v>20</v>
      </c>
      <c r="P2050" t="s">
        <v>425</v>
      </c>
      <c r="Q2050">
        <v>0.32</v>
      </c>
      <c r="S2050">
        <v>2</v>
      </c>
      <c r="T2050" s="108">
        <v>0.64</v>
      </c>
      <c r="U2050">
        <v>1</v>
      </c>
      <c r="V2050" t="s">
        <v>270</v>
      </c>
      <c r="W2050" t="s">
        <v>167</v>
      </c>
      <c r="X2050">
        <v>2</v>
      </c>
      <c r="Y2050">
        <v>2</v>
      </c>
      <c r="Z2050">
        <v>0</v>
      </c>
      <c r="AA2050">
        <v>0</v>
      </c>
      <c r="AB2050">
        <v>0</v>
      </c>
      <c r="AC2050">
        <v>0</v>
      </c>
      <c r="AD2050">
        <v>0</v>
      </c>
      <c r="AE2050">
        <v>0</v>
      </c>
    </row>
    <row r="2051" spans="1:31" x14ac:dyDescent="0.3">
      <c r="A2051" t="s">
        <v>315</v>
      </c>
      <c r="B2051" t="s">
        <v>4892</v>
      </c>
      <c r="C2051" t="s">
        <v>274</v>
      </c>
      <c r="D2051" t="s">
        <v>4895</v>
      </c>
      <c r="E2051" t="s">
        <v>12385</v>
      </c>
      <c r="F2051" t="s">
        <v>1072</v>
      </c>
      <c r="G2051" t="s">
        <v>1012</v>
      </c>
      <c r="I2051" t="s">
        <v>313</v>
      </c>
      <c r="J2051" t="s">
        <v>266</v>
      </c>
      <c r="K2051" t="s">
        <v>4894</v>
      </c>
      <c r="L2051" t="s">
        <v>1164</v>
      </c>
      <c r="M2051" t="s">
        <v>316</v>
      </c>
      <c r="N2051" t="s">
        <v>315</v>
      </c>
      <c r="O2051">
        <v>20</v>
      </c>
      <c r="P2051" t="s">
        <v>425</v>
      </c>
      <c r="Q2051">
        <v>0.32</v>
      </c>
      <c r="S2051">
        <v>6</v>
      </c>
      <c r="T2051" s="108">
        <v>1.92</v>
      </c>
      <c r="U2051">
        <v>1</v>
      </c>
      <c r="V2051" t="s">
        <v>270</v>
      </c>
      <c r="W2051" t="s">
        <v>167</v>
      </c>
      <c r="X2051">
        <v>3</v>
      </c>
      <c r="Y2051">
        <v>0</v>
      </c>
      <c r="Z2051">
        <v>6</v>
      </c>
      <c r="AA2051">
        <v>0</v>
      </c>
      <c r="AB2051">
        <v>0</v>
      </c>
      <c r="AC2051">
        <v>0</v>
      </c>
      <c r="AD2051">
        <v>0</v>
      </c>
      <c r="AE2051">
        <v>0</v>
      </c>
    </row>
    <row r="2052" spans="1:31" x14ac:dyDescent="0.3">
      <c r="A2052" t="s">
        <v>315</v>
      </c>
      <c r="B2052" t="s">
        <v>4892</v>
      </c>
      <c r="C2052" t="s">
        <v>294</v>
      </c>
      <c r="D2052" t="s">
        <v>4893</v>
      </c>
      <c r="E2052" t="s">
        <v>12385</v>
      </c>
      <c r="F2052" t="s">
        <v>1072</v>
      </c>
      <c r="G2052" t="s">
        <v>1012</v>
      </c>
      <c r="I2052" t="s">
        <v>313</v>
      </c>
      <c r="J2052" t="s">
        <v>266</v>
      </c>
      <c r="K2052" t="s">
        <v>4894</v>
      </c>
      <c r="L2052" t="s">
        <v>3995</v>
      </c>
      <c r="M2052" t="s">
        <v>316</v>
      </c>
      <c r="N2052" t="s">
        <v>315</v>
      </c>
      <c r="O2052">
        <v>2</v>
      </c>
      <c r="P2052" t="s">
        <v>272</v>
      </c>
      <c r="Q2052">
        <v>2</v>
      </c>
      <c r="S2052">
        <v>4</v>
      </c>
      <c r="T2052" s="108">
        <v>8</v>
      </c>
      <c r="U2052">
        <v>1</v>
      </c>
      <c r="V2052" t="s">
        <v>270</v>
      </c>
      <c r="W2052" t="s">
        <v>167</v>
      </c>
      <c r="X2052">
        <v>1</v>
      </c>
      <c r="Y2052">
        <v>1</v>
      </c>
      <c r="Z2052">
        <v>1</v>
      </c>
      <c r="AA2052">
        <v>1</v>
      </c>
      <c r="AB2052">
        <v>0</v>
      </c>
      <c r="AC2052">
        <v>1</v>
      </c>
      <c r="AD2052">
        <v>0</v>
      </c>
      <c r="AE2052">
        <v>0</v>
      </c>
    </row>
    <row r="2053" spans="1:31" x14ac:dyDescent="0.3">
      <c r="A2053" t="s">
        <v>315</v>
      </c>
      <c r="B2053" t="s">
        <v>10898</v>
      </c>
      <c r="C2053" t="s">
        <v>274</v>
      </c>
      <c r="D2053" t="s">
        <v>10899</v>
      </c>
      <c r="E2053" t="s">
        <v>12373</v>
      </c>
      <c r="F2053" t="s">
        <v>10900</v>
      </c>
      <c r="G2053" t="s">
        <v>1012</v>
      </c>
      <c r="I2053" t="s">
        <v>313</v>
      </c>
      <c r="J2053" t="s">
        <v>266</v>
      </c>
      <c r="K2053" t="s">
        <v>10901</v>
      </c>
      <c r="L2053" t="s">
        <v>15815</v>
      </c>
      <c r="M2053" t="s">
        <v>314</v>
      </c>
      <c r="N2053" t="s">
        <v>315</v>
      </c>
      <c r="O2053">
        <v>1</v>
      </c>
      <c r="P2053" t="s">
        <v>266</v>
      </c>
      <c r="Q2053">
        <v>0.17</v>
      </c>
      <c r="S2053">
        <v>1</v>
      </c>
      <c r="T2053" s="108">
        <v>0.17</v>
      </c>
      <c r="U2053">
        <v>1</v>
      </c>
      <c r="V2053" t="s">
        <v>270</v>
      </c>
      <c r="W2053" t="s">
        <v>167</v>
      </c>
      <c r="X2053">
        <v>1</v>
      </c>
      <c r="Y2053">
        <v>0</v>
      </c>
      <c r="Z2053">
        <v>0</v>
      </c>
      <c r="AA2053">
        <v>1</v>
      </c>
      <c r="AB2053">
        <v>0</v>
      </c>
      <c r="AC2053">
        <v>0</v>
      </c>
      <c r="AD2053">
        <v>0</v>
      </c>
      <c r="AE2053">
        <v>0</v>
      </c>
    </row>
    <row r="2054" spans="1:31" x14ac:dyDescent="0.3">
      <c r="A2054" t="s">
        <v>315</v>
      </c>
      <c r="B2054" t="s">
        <v>10898</v>
      </c>
      <c r="C2054" t="s">
        <v>274</v>
      </c>
      <c r="D2054" t="s">
        <v>10899</v>
      </c>
      <c r="E2054" t="s">
        <v>12373</v>
      </c>
      <c r="F2054" t="s">
        <v>10900</v>
      </c>
      <c r="G2054" t="s">
        <v>1012</v>
      </c>
      <c r="I2054" t="s">
        <v>313</v>
      </c>
      <c r="J2054" t="s">
        <v>266</v>
      </c>
      <c r="K2054" t="s">
        <v>10901</v>
      </c>
      <c r="L2054" t="s">
        <v>15815</v>
      </c>
      <c r="M2054" t="s">
        <v>316</v>
      </c>
      <c r="N2054" t="s">
        <v>315</v>
      </c>
      <c r="O2054">
        <v>2</v>
      </c>
      <c r="P2054" t="s">
        <v>288</v>
      </c>
      <c r="Q2054">
        <v>0.48</v>
      </c>
      <c r="S2054">
        <v>1</v>
      </c>
      <c r="T2054" s="108">
        <v>0.48</v>
      </c>
      <c r="U2054">
        <v>1</v>
      </c>
      <c r="V2054" t="s">
        <v>270</v>
      </c>
      <c r="W2054" t="s">
        <v>167</v>
      </c>
      <c r="X2054">
        <v>1</v>
      </c>
      <c r="Y2054">
        <v>0</v>
      </c>
      <c r="Z2054">
        <v>0</v>
      </c>
      <c r="AA2054">
        <v>0</v>
      </c>
      <c r="AB2054">
        <v>1</v>
      </c>
      <c r="AC2054">
        <v>0</v>
      </c>
      <c r="AD2054">
        <v>0</v>
      </c>
      <c r="AE2054">
        <v>0</v>
      </c>
    </row>
    <row r="2055" spans="1:31" x14ac:dyDescent="0.3">
      <c r="A2055" t="s">
        <v>315</v>
      </c>
      <c r="B2055" t="s">
        <v>10898</v>
      </c>
      <c r="C2055" t="s">
        <v>274</v>
      </c>
      <c r="D2055" t="s">
        <v>10899</v>
      </c>
      <c r="E2055" t="s">
        <v>12373</v>
      </c>
      <c r="F2055" t="s">
        <v>10900</v>
      </c>
      <c r="G2055" t="s">
        <v>1012</v>
      </c>
      <c r="I2055" t="s">
        <v>313</v>
      </c>
      <c r="J2055" t="s">
        <v>266</v>
      </c>
      <c r="K2055" t="s">
        <v>10901</v>
      </c>
      <c r="L2055" t="s">
        <v>15815</v>
      </c>
      <c r="M2055" t="s">
        <v>316</v>
      </c>
      <c r="N2055" t="s">
        <v>315</v>
      </c>
      <c r="O2055">
        <v>17</v>
      </c>
      <c r="P2055" t="s">
        <v>273</v>
      </c>
      <c r="Q2055">
        <v>0.32</v>
      </c>
      <c r="S2055">
        <v>1</v>
      </c>
      <c r="T2055" s="108">
        <v>0.32</v>
      </c>
      <c r="U2055">
        <v>1</v>
      </c>
      <c r="V2055" t="s">
        <v>270</v>
      </c>
      <c r="W2055" t="s">
        <v>167</v>
      </c>
      <c r="X2055">
        <v>1</v>
      </c>
      <c r="Y2055">
        <v>0</v>
      </c>
      <c r="Z2055">
        <v>0</v>
      </c>
      <c r="AA2055">
        <v>1</v>
      </c>
      <c r="AB2055">
        <v>0</v>
      </c>
      <c r="AC2055">
        <v>0</v>
      </c>
      <c r="AD2055">
        <v>0</v>
      </c>
      <c r="AE2055">
        <v>0</v>
      </c>
    </row>
    <row r="2056" spans="1:31" x14ac:dyDescent="0.3">
      <c r="A2056" t="s">
        <v>315</v>
      </c>
      <c r="B2056" t="s">
        <v>16738</v>
      </c>
      <c r="C2056" t="s">
        <v>274</v>
      </c>
      <c r="D2056" t="s">
        <v>16739</v>
      </c>
      <c r="E2056" t="s">
        <v>16740</v>
      </c>
      <c r="F2056" t="s">
        <v>4824</v>
      </c>
      <c r="G2056" t="s">
        <v>1012</v>
      </c>
      <c r="I2056" t="s">
        <v>313</v>
      </c>
      <c r="J2056" t="s">
        <v>266</v>
      </c>
      <c r="K2056" t="s">
        <v>16741</v>
      </c>
      <c r="L2056" t="s">
        <v>2778</v>
      </c>
      <c r="M2056" t="s">
        <v>314</v>
      </c>
      <c r="N2056" t="s">
        <v>315</v>
      </c>
      <c r="O2056">
        <v>1</v>
      </c>
      <c r="P2056" t="s">
        <v>282</v>
      </c>
      <c r="Q2056">
        <v>2</v>
      </c>
      <c r="S2056">
        <v>1</v>
      </c>
      <c r="T2056" s="108">
        <v>2</v>
      </c>
      <c r="U2056">
        <v>1</v>
      </c>
      <c r="V2056" t="s">
        <v>270</v>
      </c>
      <c r="W2056" t="s">
        <v>167</v>
      </c>
      <c r="X2056">
        <v>1</v>
      </c>
      <c r="Y2056">
        <v>0</v>
      </c>
      <c r="Z2056">
        <v>0</v>
      </c>
      <c r="AA2056">
        <v>1</v>
      </c>
      <c r="AB2056">
        <v>0</v>
      </c>
      <c r="AC2056">
        <v>0</v>
      </c>
      <c r="AD2056">
        <v>0</v>
      </c>
      <c r="AE2056">
        <v>0</v>
      </c>
    </row>
    <row r="2057" spans="1:31" x14ac:dyDescent="0.3">
      <c r="A2057" t="s">
        <v>315</v>
      </c>
      <c r="B2057" t="s">
        <v>16738</v>
      </c>
      <c r="C2057" t="s">
        <v>274</v>
      </c>
      <c r="D2057" t="s">
        <v>16739</v>
      </c>
      <c r="E2057" t="s">
        <v>16740</v>
      </c>
      <c r="F2057" t="s">
        <v>4824</v>
      </c>
      <c r="G2057" t="s">
        <v>1012</v>
      </c>
      <c r="I2057" t="s">
        <v>313</v>
      </c>
      <c r="J2057" t="s">
        <v>266</v>
      </c>
      <c r="K2057" t="s">
        <v>16741</v>
      </c>
      <c r="L2057" t="s">
        <v>2778</v>
      </c>
      <c r="M2057" t="s">
        <v>316</v>
      </c>
      <c r="N2057" t="s">
        <v>315</v>
      </c>
      <c r="O2057">
        <v>2</v>
      </c>
      <c r="P2057" t="s">
        <v>272</v>
      </c>
      <c r="Q2057">
        <v>1</v>
      </c>
      <c r="S2057">
        <v>1</v>
      </c>
      <c r="T2057" s="108">
        <v>1</v>
      </c>
      <c r="U2057">
        <v>1</v>
      </c>
      <c r="V2057" t="s">
        <v>270</v>
      </c>
      <c r="W2057" t="s">
        <v>167</v>
      </c>
      <c r="X2057">
        <v>1</v>
      </c>
      <c r="Y2057">
        <v>0</v>
      </c>
      <c r="Z2057">
        <v>0</v>
      </c>
      <c r="AA2057">
        <v>1</v>
      </c>
      <c r="AB2057">
        <v>0</v>
      </c>
      <c r="AC2057">
        <v>0</v>
      </c>
      <c r="AD2057">
        <v>0</v>
      </c>
      <c r="AE2057">
        <v>0</v>
      </c>
    </row>
    <row r="2058" spans="1:31" x14ac:dyDescent="0.3">
      <c r="A2058" t="s">
        <v>315</v>
      </c>
      <c r="B2058" t="s">
        <v>16738</v>
      </c>
      <c r="C2058" t="s">
        <v>274</v>
      </c>
      <c r="D2058" t="s">
        <v>16739</v>
      </c>
      <c r="E2058" t="s">
        <v>16740</v>
      </c>
      <c r="F2058" t="s">
        <v>4824</v>
      </c>
      <c r="G2058" t="s">
        <v>1012</v>
      </c>
      <c r="I2058" t="s">
        <v>313</v>
      </c>
      <c r="J2058" t="s">
        <v>266</v>
      </c>
      <c r="K2058" t="s">
        <v>16741</v>
      </c>
      <c r="L2058" t="s">
        <v>2778</v>
      </c>
      <c r="M2058" t="s">
        <v>316</v>
      </c>
      <c r="N2058" t="s">
        <v>315</v>
      </c>
      <c r="O2058">
        <v>20</v>
      </c>
      <c r="P2058" t="s">
        <v>425</v>
      </c>
      <c r="Q2058">
        <v>0.32</v>
      </c>
      <c r="S2058">
        <v>1</v>
      </c>
      <c r="T2058" s="108">
        <v>0.32</v>
      </c>
      <c r="U2058">
        <v>1</v>
      </c>
      <c r="V2058" t="s">
        <v>270</v>
      </c>
      <c r="W2058" t="s">
        <v>167</v>
      </c>
      <c r="X2058">
        <v>1</v>
      </c>
      <c r="Y2058">
        <v>0</v>
      </c>
      <c r="Z2058">
        <v>1</v>
      </c>
      <c r="AA2058">
        <v>0</v>
      </c>
      <c r="AB2058">
        <v>0</v>
      </c>
      <c r="AC2058">
        <v>0</v>
      </c>
      <c r="AD2058">
        <v>0</v>
      </c>
      <c r="AE2058">
        <v>0</v>
      </c>
    </row>
    <row r="2059" spans="1:31" x14ac:dyDescent="0.3">
      <c r="A2059" t="s">
        <v>315</v>
      </c>
      <c r="B2059" t="s">
        <v>7798</v>
      </c>
      <c r="C2059" t="s">
        <v>262</v>
      </c>
      <c r="D2059" t="s">
        <v>7799</v>
      </c>
      <c r="E2059" t="s">
        <v>12323</v>
      </c>
      <c r="F2059" t="s">
        <v>1591</v>
      </c>
      <c r="G2059" t="s">
        <v>7401</v>
      </c>
      <c r="I2059" t="s">
        <v>313</v>
      </c>
      <c r="J2059" t="s">
        <v>266</v>
      </c>
      <c r="K2059" t="s">
        <v>7290</v>
      </c>
      <c r="L2059" t="s">
        <v>7800</v>
      </c>
      <c r="M2059" t="s">
        <v>314</v>
      </c>
      <c r="N2059" t="s">
        <v>315</v>
      </c>
      <c r="O2059">
        <v>1</v>
      </c>
      <c r="P2059" t="s">
        <v>282</v>
      </c>
      <c r="Q2059">
        <v>4</v>
      </c>
      <c r="S2059">
        <v>3</v>
      </c>
      <c r="T2059" s="108">
        <v>12</v>
      </c>
      <c r="U2059">
        <v>1</v>
      </c>
      <c r="V2059" t="s">
        <v>270</v>
      </c>
      <c r="W2059" t="s">
        <v>167</v>
      </c>
      <c r="X2059">
        <v>1</v>
      </c>
      <c r="Y2059">
        <v>1</v>
      </c>
      <c r="Z2059">
        <v>0</v>
      </c>
      <c r="AA2059">
        <v>1</v>
      </c>
      <c r="AB2059">
        <v>0</v>
      </c>
      <c r="AC2059">
        <v>1</v>
      </c>
      <c r="AD2059">
        <v>0</v>
      </c>
      <c r="AE2059">
        <v>0</v>
      </c>
    </row>
    <row r="2060" spans="1:31" x14ac:dyDescent="0.3">
      <c r="A2060" t="s">
        <v>315</v>
      </c>
      <c r="B2060" t="s">
        <v>7798</v>
      </c>
      <c r="C2060" t="s">
        <v>262</v>
      </c>
      <c r="D2060" t="s">
        <v>7799</v>
      </c>
      <c r="E2060" t="s">
        <v>12323</v>
      </c>
      <c r="F2060" t="s">
        <v>1591</v>
      </c>
      <c r="G2060" t="s">
        <v>7401</v>
      </c>
      <c r="I2060" t="s">
        <v>313</v>
      </c>
      <c r="J2060" t="s">
        <v>266</v>
      </c>
      <c r="K2060" t="s">
        <v>7290</v>
      </c>
      <c r="L2060" t="s">
        <v>7800</v>
      </c>
      <c r="M2060" t="s">
        <v>316</v>
      </c>
      <c r="N2060" t="s">
        <v>315</v>
      </c>
      <c r="O2060">
        <v>2</v>
      </c>
      <c r="P2060" t="s">
        <v>272</v>
      </c>
      <c r="Q2060">
        <v>2</v>
      </c>
      <c r="S2060">
        <v>1</v>
      </c>
      <c r="T2060" s="108">
        <v>2</v>
      </c>
      <c r="U2060">
        <v>1</v>
      </c>
      <c r="V2060" t="s">
        <v>270</v>
      </c>
      <c r="W2060" t="s">
        <v>167</v>
      </c>
      <c r="X2060">
        <v>1</v>
      </c>
      <c r="Y2060">
        <v>0</v>
      </c>
      <c r="Z2060">
        <v>1</v>
      </c>
      <c r="AA2060">
        <v>0</v>
      </c>
      <c r="AB2060">
        <v>0</v>
      </c>
      <c r="AC2060">
        <v>0</v>
      </c>
      <c r="AD2060">
        <v>0</v>
      </c>
      <c r="AE2060">
        <v>0</v>
      </c>
    </row>
    <row r="2061" spans="1:31" x14ac:dyDescent="0.3">
      <c r="A2061" t="s">
        <v>315</v>
      </c>
      <c r="B2061" t="s">
        <v>7798</v>
      </c>
      <c r="C2061" t="s">
        <v>262</v>
      </c>
      <c r="D2061" t="s">
        <v>7799</v>
      </c>
      <c r="E2061" t="s">
        <v>12323</v>
      </c>
      <c r="F2061" t="s">
        <v>1591</v>
      </c>
      <c r="G2061" t="s">
        <v>7401</v>
      </c>
      <c r="I2061" t="s">
        <v>313</v>
      </c>
      <c r="J2061" t="s">
        <v>266</v>
      </c>
      <c r="K2061" t="s">
        <v>7290</v>
      </c>
      <c r="L2061" t="s">
        <v>7800</v>
      </c>
      <c r="M2061" t="s">
        <v>316</v>
      </c>
      <c r="N2061" t="s">
        <v>315</v>
      </c>
      <c r="O2061">
        <v>2</v>
      </c>
      <c r="P2061" t="s">
        <v>288</v>
      </c>
      <c r="Q2061">
        <v>0.48</v>
      </c>
      <c r="S2061">
        <v>2</v>
      </c>
      <c r="T2061" s="108">
        <v>0.96</v>
      </c>
      <c r="U2061">
        <v>1</v>
      </c>
      <c r="V2061" t="s">
        <v>270</v>
      </c>
      <c r="W2061" t="s">
        <v>167</v>
      </c>
      <c r="X2061">
        <v>2</v>
      </c>
      <c r="Y2061">
        <v>0</v>
      </c>
      <c r="Z2061">
        <v>0</v>
      </c>
      <c r="AA2061">
        <v>0</v>
      </c>
      <c r="AB2061">
        <v>2</v>
      </c>
      <c r="AC2061">
        <v>0</v>
      </c>
      <c r="AD2061">
        <v>0</v>
      </c>
      <c r="AE2061">
        <v>0</v>
      </c>
    </row>
    <row r="2062" spans="1:31" x14ac:dyDescent="0.3">
      <c r="A2062" t="s">
        <v>315</v>
      </c>
      <c r="B2062" t="s">
        <v>4877</v>
      </c>
      <c r="C2062" t="s">
        <v>274</v>
      </c>
      <c r="D2062" t="s">
        <v>4878</v>
      </c>
      <c r="E2062" t="s">
        <v>12541</v>
      </c>
      <c r="F2062" t="s">
        <v>4879</v>
      </c>
      <c r="G2062" t="s">
        <v>1073</v>
      </c>
      <c r="I2062" t="s">
        <v>313</v>
      </c>
      <c r="J2062" t="s">
        <v>266</v>
      </c>
      <c r="K2062" t="s">
        <v>4871</v>
      </c>
      <c r="L2062" t="s">
        <v>4880</v>
      </c>
      <c r="M2062" t="s">
        <v>314</v>
      </c>
      <c r="N2062" t="s">
        <v>315</v>
      </c>
      <c r="O2062">
        <v>1</v>
      </c>
      <c r="P2062" t="s">
        <v>266</v>
      </c>
      <c r="Q2062">
        <v>0.48</v>
      </c>
      <c r="S2062">
        <v>1</v>
      </c>
      <c r="T2062" s="108">
        <v>0.48</v>
      </c>
      <c r="U2062">
        <v>1</v>
      </c>
      <c r="V2062" t="s">
        <v>270</v>
      </c>
      <c r="W2062" t="s">
        <v>167</v>
      </c>
      <c r="X2062">
        <v>1</v>
      </c>
      <c r="Y2062">
        <v>0</v>
      </c>
      <c r="Z2062">
        <v>0</v>
      </c>
      <c r="AA2062">
        <v>0</v>
      </c>
      <c r="AB2062">
        <v>1</v>
      </c>
      <c r="AC2062">
        <v>0</v>
      </c>
      <c r="AD2062">
        <v>0</v>
      </c>
      <c r="AE2062">
        <v>0</v>
      </c>
    </row>
    <row r="2063" spans="1:31" x14ac:dyDescent="0.3">
      <c r="A2063" t="s">
        <v>315</v>
      </c>
      <c r="B2063" t="s">
        <v>4877</v>
      </c>
      <c r="C2063" t="s">
        <v>274</v>
      </c>
      <c r="D2063" t="s">
        <v>4878</v>
      </c>
      <c r="E2063" t="s">
        <v>12541</v>
      </c>
      <c r="F2063" t="s">
        <v>4879</v>
      </c>
      <c r="G2063" t="s">
        <v>1073</v>
      </c>
      <c r="I2063" t="s">
        <v>313</v>
      </c>
      <c r="J2063" t="s">
        <v>266</v>
      </c>
      <c r="K2063" t="s">
        <v>4871</v>
      </c>
      <c r="L2063" t="s">
        <v>4880</v>
      </c>
      <c r="M2063" t="s">
        <v>316</v>
      </c>
      <c r="N2063" t="s">
        <v>315</v>
      </c>
      <c r="O2063">
        <v>2</v>
      </c>
      <c r="P2063" t="s">
        <v>288</v>
      </c>
      <c r="Q2063">
        <v>0.48</v>
      </c>
      <c r="S2063">
        <v>1</v>
      </c>
      <c r="T2063" s="108">
        <v>0.48</v>
      </c>
      <c r="U2063">
        <v>1</v>
      </c>
      <c r="V2063" t="s">
        <v>270</v>
      </c>
      <c r="W2063" t="s">
        <v>167</v>
      </c>
      <c r="X2063">
        <v>1</v>
      </c>
      <c r="Y2063">
        <v>0</v>
      </c>
      <c r="Z2063">
        <v>0</v>
      </c>
      <c r="AA2063">
        <v>0</v>
      </c>
      <c r="AB2063">
        <v>1</v>
      </c>
      <c r="AC2063">
        <v>0</v>
      </c>
      <c r="AD2063">
        <v>0</v>
      </c>
      <c r="AE2063">
        <v>0</v>
      </c>
    </row>
    <row r="2064" spans="1:31" x14ac:dyDescent="0.3">
      <c r="A2064" t="s">
        <v>315</v>
      </c>
      <c r="B2064" t="s">
        <v>4877</v>
      </c>
      <c r="C2064" t="s">
        <v>274</v>
      </c>
      <c r="D2064" t="s">
        <v>4878</v>
      </c>
      <c r="E2064" t="s">
        <v>12541</v>
      </c>
      <c r="F2064" t="s">
        <v>4879</v>
      </c>
      <c r="G2064" t="s">
        <v>1073</v>
      </c>
      <c r="I2064" t="s">
        <v>313</v>
      </c>
      <c r="J2064" t="s">
        <v>266</v>
      </c>
      <c r="K2064" t="s">
        <v>4871</v>
      </c>
      <c r="L2064" t="s">
        <v>4880</v>
      </c>
      <c r="M2064" t="s">
        <v>316</v>
      </c>
      <c r="N2064" t="s">
        <v>315</v>
      </c>
      <c r="O2064">
        <v>17</v>
      </c>
      <c r="P2064" t="s">
        <v>273</v>
      </c>
      <c r="Q2064">
        <v>0.32</v>
      </c>
      <c r="S2064">
        <v>1</v>
      </c>
      <c r="T2064" s="108">
        <v>0.32</v>
      </c>
      <c r="U2064">
        <v>1</v>
      </c>
      <c r="V2064" t="s">
        <v>270</v>
      </c>
      <c r="W2064" t="s">
        <v>167</v>
      </c>
      <c r="X2064">
        <v>1</v>
      </c>
      <c r="Y2064">
        <v>0</v>
      </c>
      <c r="Z2064">
        <v>0</v>
      </c>
      <c r="AA2064">
        <v>1</v>
      </c>
      <c r="AB2064">
        <v>0</v>
      </c>
      <c r="AC2064">
        <v>0</v>
      </c>
      <c r="AD2064">
        <v>0</v>
      </c>
      <c r="AE2064">
        <v>0</v>
      </c>
    </row>
    <row r="2065" spans="1:31" x14ac:dyDescent="0.3">
      <c r="A2065" t="s">
        <v>16733</v>
      </c>
      <c r="B2065" t="s">
        <v>8473</v>
      </c>
      <c r="C2065" t="s">
        <v>4159</v>
      </c>
      <c r="D2065" t="s">
        <v>16423</v>
      </c>
      <c r="E2065" t="s">
        <v>17177</v>
      </c>
      <c r="F2065" t="s">
        <v>3521</v>
      </c>
      <c r="G2065" t="s">
        <v>16424</v>
      </c>
      <c r="I2065" t="s">
        <v>313</v>
      </c>
      <c r="J2065" t="s">
        <v>266</v>
      </c>
      <c r="K2065" t="s">
        <v>16425</v>
      </c>
      <c r="L2065" t="s">
        <v>8474</v>
      </c>
      <c r="M2065" t="s">
        <v>3521</v>
      </c>
      <c r="N2065" t="s">
        <v>16733</v>
      </c>
      <c r="O2065">
        <v>20</v>
      </c>
      <c r="P2065" t="s">
        <v>3206</v>
      </c>
      <c r="Q2065">
        <v>20</v>
      </c>
      <c r="S2065">
        <v>0</v>
      </c>
      <c r="T2065" s="108">
        <v>0</v>
      </c>
      <c r="U2065">
        <v>0</v>
      </c>
      <c r="W2065" t="s">
        <v>171</v>
      </c>
      <c r="X2065">
        <v>1</v>
      </c>
      <c r="Y2065">
        <v>0</v>
      </c>
      <c r="Z2065">
        <v>0</v>
      </c>
      <c r="AA2065">
        <v>0</v>
      </c>
      <c r="AB2065">
        <v>0</v>
      </c>
      <c r="AC2065">
        <v>0</v>
      </c>
      <c r="AD2065">
        <v>0</v>
      </c>
      <c r="AE2065">
        <v>0</v>
      </c>
    </row>
    <row r="2066" spans="1:31" x14ac:dyDescent="0.3">
      <c r="A2066" t="s">
        <v>16733</v>
      </c>
      <c r="B2066" t="s">
        <v>8473</v>
      </c>
      <c r="C2066" t="s">
        <v>3961</v>
      </c>
      <c r="D2066" t="s">
        <v>17029</v>
      </c>
      <c r="E2066" t="s">
        <v>17178</v>
      </c>
      <c r="F2066" t="s">
        <v>3502</v>
      </c>
      <c r="G2066" t="s">
        <v>16424</v>
      </c>
      <c r="I2066" t="s">
        <v>313</v>
      </c>
      <c r="J2066" t="s">
        <v>266</v>
      </c>
      <c r="K2066" t="s">
        <v>16425</v>
      </c>
      <c r="L2066" t="s">
        <v>8474</v>
      </c>
      <c r="M2066" t="s">
        <v>3521</v>
      </c>
      <c r="N2066" t="s">
        <v>16733</v>
      </c>
      <c r="O2066">
        <v>20</v>
      </c>
      <c r="P2066" t="s">
        <v>3206</v>
      </c>
      <c r="Q2066">
        <v>20</v>
      </c>
      <c r="S2066">
        <v>0</v>
      </c>
      <c r="T2066" s="108">
        <v>0</v>
      </c>
      <c r="U2066">
        <v>0</v>
      </c>
      <c r="W2066" t="s">
        <v>171</v>
      </c>
      <c r="X2066">
        <v>1</v>
      </c>
      <c r="Y2066">
        <v>0</v>
      </c>
      <c r="Z2066">
        <v>0</v>
      </c>
      <c r="AA2066">
        <v>0</v>
      </c>
      <c r="AB2066">
        <v>0</v>
      </c>
      <c r="AC2066">
        <v>0</v>
      </c>
      <c r="AD2066">
        <v>0</v>
      </c>
      <c r="AE2066">
        <v>0</v>
      </c>
    </row>
    <row r="2067" spans="1:31" x14ac:dyDescent="0.3">
      <c r="A2067" t="s">
        <v>315</v>
      </c>
      <c r="B2067" t="s">
        <v>9537</v>
      </c>
      <c r="C2067" t="s">
        <v>274</v>
      </c>
      <c r="D2067" t="s">
        <v>16742</v>
      </c>
      <c r="E2067" t="s">
        <v>12351</v>
      </c>
      <c r="F2067" t="s">
        <v>7806</v>
      </c>
      <c r="G2067" t="s">
        <v>1592</v>
      </c>
      <c r="I2067" t="s">
        <v>313</v>
      </c>
      <c r="J2067" t="s">
        <v>266</v>
      </c>
      <c r="K2067" t="s">
        <v>7804</v>
      </c>
      <c r="L2067" t="s">
        <v>16262</v>
      </c>
      <c r="M2067" t="s">
        <v>314</v>
      </c>
      <c r="N2067" t="s">
        <v>315</v>
      </c>
      <c r="O2067">
        <v>1</v>
      </c>
      <c r="P2067" t="s">
        <v>282</v>
      </c>
      <c r="Q2067">
        <v>2</v>
      </c>
      <c r="S2067">
        <v>1</v>
      </c>
      <c r="T2067" s="108">
        <v>2</v>
      </c>
      <c r="U2067">
        <v>1</v>
      </c>
      <c r="V2067" t="s">
        <v>270</v>
      </c>
      <c r="W2067" t="s">
        <v>167</v>
      </c>
      <c r="X2067">
        <v>1</v>
      </c>
      <c r="Y2067">
        <v>0</v>
      </c>
      <c r="Z2067">
        <v>0</v>
      </c>
      <c r="AA2067">
        <v>0</v>
      </c>
      <c r="AB2067">
        <v>1</v>
      </c>
      <c r="AC2067">
        <v>0</v>
      </c>
      <c r="AD2067">
        <v>0</v>
      </c>
      <c r="AE2067">
        <v>0</v>
      </c>
    </row>
    <row r="2068" spans="1:31" x14ac:dyDescent="0.3">
      <c r="A2068" t="s">
        <v>315</v>
      </c>
      <c r="B2068" t="s">
        <v>9538</v>
      </c>
      <c r="C2068" t="s">
        <v>274</v>
      </c>
      <c r="D2068" t="s">
        <v>16743</v>
      </c>
      <c r="E2068" t="s">
        <v>12351</v>
      </c>
      <c r="F2068" t="s">
        <v>7806</v>
      </c>
      <c r="G2068" t="s">
        <v>1592</v>
      </c>
      <c r="I2068" t="s">
        <v>313</v>
      </c>
      <c r="J2068" t="s">
        <v>266</v>
      </c>
      <c r="K2068" t="s">
        <v>7804</v>
      </c>
      <c r="L2068" t="s">
        <v>2306</v>
      </c>
      <c r="M2068" t="s">
        <v>316</v>
      </c>
      <c r="N2068" t="s">
        <v>315</v>
      </c>
      <c r="O2068">
        <v>2</v>
      </c>
      <c r="P2068" t="s">
        <v>288</v>
      </c>
      <c r="Q2068">
        <v>0.48</v>
      </c>
      <c r="S2068">
        <v>1</v>
      </c>
      <c r="T2068" s="108">
        <v>0.48</v>
      </c>
      <c r="U2068">
        <v>1</v>
      </c>
      <c r="V2068" t="s">
        <v>270</v>
      </c>
      <c r="W2068" t="s">
        <v>167</v>
      </c>
      <c r="X2068">
        <v>1</v>
      </c>
      <c r="Y2068">
        <v>0</v>
      </c>
      <c r="Z2068">
        <v>0</v>
      </c>
      <c r="AA2068">
        <v>0</v>
      </c>
      <c r="AB2068">
        <v>1</v>
      </c>
      <c r="AC2068">
        <v>0</v>
      </c>
      <c r="AD2068">
        <v>0</v>
      </c>
      <c r="AE2068">
        <v>0</v>
      </c>
    </row>
    <row r="2069" spans="1:31" x14ac:dyDescent="0.3">
      <c r="A2069" t="s">
        <v>315</v>
      </c>
      <c r="B2069" t="s">
        <v>16005</v>
      </c>
      <c r="C2069" t="s">
        <v>274</v>
      </c>
      <c r="D2069" t="s">
        <v>16744</v>
      </c>
      <c r="E2069" t="s">
        <v>12533</v>
      </c>
      <c r="F2069" t="s">
        <v>5969</v>
      </c>
      <c r="G2069" t="s">
        <v>5236</v>
      </c>
      <c r="I2069" t="s">
        <v>313</v>
      </c>
      <c r="J2069" t="s">
        <v>266</v>
      </c>
      <c r="K2069" t="s">
        <v>5970</v>
      </c>
      <c r="L2069" t="s">
        <v>398</v>
      </c>
      <c r="M2069" t="s">
        <v>316</v>
      </c>
      <c r="N2069" t="s">
        <v>315</v>
      </c>
      <c r="O2069">
        <v>20</v>
      </c>
      <c r="P2069" t="s">
        <v>17796</v>
      </c>
      <c r="Q2069">
        <v>1</v>
      </c>
      <c r="S2069">
        <v>3</v>
      </c>
      <c r="T2069" s="108">
        <v>3</v>
      </c>
      <c r="U2069">
        <v>1</v>
      </c>
      <c r="V2069" t="s">
        <v>270</v>
      </c>
      <c r="W2069" t="s">
        <v>167</v>
      </c>
      <c r="X2069">
        <v>1</v>
      </c>
      <c r="Y2069">
        <v>1</v>
      </c>
      <c r="Z2069">
        <v>0</v>
      </c>
      <c r="AA2069">
        <v>1</v>
      </c>
      <c r="AB2069">
        <v>0</v>
      </c>
      <c r="AC2069">
        <v>1</v>
      </c>
      <c r="AD2069">
        <v>0</v>
      </c>
      <c r="AE2069">
        <v>0</v>
      </c>
    </row>
    <row r="2070" spans="1:31" x14ac:dyDescent="0.3">
      <c r="A2070" t="s">
        <v>315</v>
      </c>
      <c r="B2070" t="s">
        <v>16006</v>
      </c>
      <c r="C2070" t="s">
        <v>274</v>
      </c>
      <c r="D2070" t="s">
        <v>16745</v>
      </c>
      <c r="E2070" t="s">
        <v>12533</v>
      </c>
      <c r="F2070" t="s">
        <v>5969</v>
      </c>
      <c r="G2070" t="s">
        <v>5236</v>
      </c>
      <c r="I2070" t="s">
        <v>313</v>
      </c>
      <c r="J2070" t="s">
        <v>266</v>
      </c>
      <c r="K2070" t="s">
        <v>5970</v>
      </c>
      <c r="L2070" t="s">
        <v>398</v>
      </c>
      <c r="M2070" t="s">
        <v>314</v>
      </c>
      <c r="N2070" t="s">
        <v>315</v>
      </c>
      <c r="O2070">
        <v>1</v>
      </c>
      <c r="P2070" t="s">
        <v>282</v>
      </c>
      <c r="Q2070">
        <v>4</v>
      </c>
      <c r="S2070">
        <v>5</v>
      </c>
      <c r="T2070" s="108">
        <v>20</v>
      </c>
      <c r="U2070">
        <v>1</v>
      </c>
      <c r="V2070" t="s">
        <v>270</v>
      </c>
      <c r="W2070" t="s">
        <v>167</v>
      </c>
      <c r="X2070">
        <v>1</v>
      </c>
      <c r="Y2070">
        <v>1</v>
      </c>
      <c r="Z2070">
        <v>1</v>
      </c>
      <c r="AA2070">
        <v>1</v>
      </c>
      <c r="AB2070">
        <v>1</v>
      </c>
      <c r="AC2070">
        <v>1</v>
      </c>
      <c r="AD2070">
        <v>0</v>
      </c>
      <c r="AE2070">
        <v>0</v>
      </c>
    </row>
    <row r="2071" spans="1:31" x14ac:dyDescent="0.3">
      <c r="A2071" t="s">
        <v>315</v>
      </c>
      <c r="B2071" t="s">
        <v>16007</v>
      </c>
      <c r="C2071" t="s">
        <v>274</v>
      </c>
      <c r="D2071" t="s">
        <v>16745</v>
      </c>
      <c r="E2071" t="s">
        <v>12533</v>
      </c>
      <c r="F2071" t="s">
        <v>5969</v>
      </c>
      <c r="G2071" t="s">
        <v>5236</v>
      </c>
      <c r="I2071" t="s">
        <v>313</v>
      </c>
      <c r="J2071" t="s">
        <v>266</v>
      </c>
      <c r="K2071" t="s">
        <v>5970</v>
      </c>
      <c r="L2071" t="s">
        <v>2306</v>
      </c>
      <c r="M2071" t="s">
        <v>314</v>
      </c>
      <c r="N2071" t="s">
        <v>315</v>
      </c>
      <c r="O2071">
        <v>1</v>
      </c>
      <c r="P2071" t="s">
        <v>282</v>
      </c>
      <c r="Q2071">
        <v>4</v>
      </c>
      <c r="S2071">
        <v>5</v>
      </c>
      <c r="T2071" s="108">
        <v>20</v>
      </c>
      <c r="U2071">
        <v>1</v>
      </c>
      <c r="V2071" t="s">
        <v>270</v>
      </c>
      <c r="W2071" t="s">
        <v>167</v>
      </c>
      <c r="X2071">
        <v>1</v>
      </c>
      <c r="Y2071">
        <v>1</v>
      </c>
      <c r="Z2071">
        <v>1</v>
      </c>
      <c r="AA2071">
        <v>1</v>
      </c>
      <c r="AB2071">
        <v>1</v>
      </c>
      <c r="AC2071">
        <v>1</v>
      </c>
      <c r="AD2071">
        <v>0</v>
      </c>
      <c r="AE2071">
        <v>0</v>
      </c>
    </row>
    <row r="2072" spans="1:31" x14ac:dyDescent="0.3">
      <c r="A2072" t="s">
        <v>315</v>
      </c>
      <c r="B2072" t="s">
        <v>16008</v>
      </c>
      <c r="C2072" t="s">
        <v>274</v>
      </c>
      <c r="D2072" t="s">
        <v>16746</v>
      </c>
      <c r="E2072" t="s">
        <v>12533</v>
      </c>
      <c r="F2072" t="s">
        <v>5969</v>
      </c>
      <c r="G2072" t="s">
        <v>5236</v>
      </c>
      <c r="I2072" t="s">
        <v>313</v>
      </c>
      <c r="J2072" t="s">
        <v>266</v>
      </c>
      <c r="K2072" t="s">
        <v>5970</v>
      </c>
      <c r="L2072" t="s">
        <v>398</v>
      </c>
      <c r="M2072" t="s">
        <v>316</v>
      </c>
      <c r="N2072" t="s">
        <v>315</v>
      </c>
      <c r="O2072">
        <v>20</v>
      </c>
      <c r="P2072" t="s">
        <v>425</v>
      </c>
      <c r="Q2072">
        <v>0.32</v>
      </c>
      <c r="S2072">
        <v>2</v>
      </c>
      <c r="T2072" s="108">
        <v>0.64</v>
      </c>
      <c r="U2072">
        <v>1</v>
      </c>
      <c r="V2072" t="s">
        <v>270</v>
      </c>
      <c r="W2072" t="s">
        <v>167</v>
      </c>
      <c r="X2072">
        <v>1</v>
      </c>
      <c r="Y2072">
        <v>0</v>
      </c>
      <c r="Z2072">
        <v>1</v>
      </c>
      <c r="AA2072">
        <v>0</v>
      </c>
      <c r="AB2072">
        <v>1</v>
      </c>
      <c r="AC2072">
        <v>0</v>
      </c>
      <c r="AD2072">
        <v>0</v>
      </c>
      <c r="AE2072">
        <v>0</v>
      </c>
    </row>
    <row r="2073" spans="1:31" x14ac:dyDescent="0.3">
      <c r="A2073" t="s">
        <v>315</v>
      </c>
      <c r="B2073" t="s">
        <v>11648</v>
      </c>
      <c r="C2073" t="s">
        <v>274</v>
      </c>
      <c r="D2073" t="s">
        <v>11649</v>
      </c>
      <c r="E2073" t="s">
        <v>12556</v>
      </c>
      <c r="F2073" t="s">
        <v>1424</v>
      </c>
      <c r="G2073" t="s">
        <v>4318</v>
      </c>
      <c r="I2073" t="s">
        <v>313</v>
      </c>
      <c r="J2073" t="s">
        <v>266</v>
      </c>
      <c r="K2073" t="s">
        <v>11650</v>
      </c>
      <c r="L2073" t="s">
        <v>18087</v>
      </c>
      <c r="M2073" t="s">
        <v>314</v>
      </c>
      <c r="N2073" t="s">
        <v>315</v>
      </c>
      <c r="O2073">
        <v>1</v>
      </c>
      <c r="P2073" t="s">
        <v>282</v>
      </c>
      <c r="Q2073">
        <v>4</v>
      </c>
      <c r="S2073">
        <v>1</v>
      </c>
      <c r="T2073" s="108">
        <v>4</v>
      </c>
      <c r="U2073">
        <v>1</v>
      </c>
      <c r="V2073" t="s">
        <v>270</v>
      </c>
      <c r="W2073" t="s">
        <v>167</v>
      </c>
      <c r="X2073">
        <v>1</v>
      </c>
      <c r="Y2073">
        <v>0</v>
      </c>
      <c r="Z2073">
        <v>1</v>
      </c>
      <c r="AA2073">
        <v>0</v>
      </c>
      <c r="AB2073">
        <v>0</v>
      </c>
      <c r="AC2073">
        <v>0</v>
      </c>
      <c r="AD2073">
        <v>0</v>
      </c>
      <c r="AE2073">
        <v>0</v>
      </c>
    </row>
    <row r="2074" spans="1:31" x14ac:dyDescent="0.3">
      <c r="A2074" t="s">
        <v>315</v>
      </c>
      <c r="B2074" t="s">
        <v>11648</v>
      </c>
      <c r="C2074" t="s">
        <v>274</v>
      </c>
      <c r="D2074" t="s">
        <v>11649</v>
      </c>
      <c r="E2074" t="s">
        <v>12556</v>
      </c>
      <c r="F2074" t="s">
        <v>1424</v>
      </c>
      <c r="G2074" t="s">
        <v>4318</v>
      </c>
      <c r="I2074" t="s">
        <v>313</v>
      </c>
      <c r="J2074" t="s">
        <v>266</v>
      </c>
      <c r="K2074" t="s">
        <v>11650</v>
      </c>
      <c r="L2074" t="s">
        <v>18087</v>
      </c>
      <c r="M2074" t="s">
        <v>316</v>
      </c>
      <c r="N2074" t="s">
        <v>315</v>
      </c>
      <c r="O2074">
        <v>2</v>
      </c>
      <c r="P2074" t="s">
        <v>272</v>
      </c>
      <c r="Q2074">
        <v>2</v>
      </c>
      <c r="S2074">
        <v>1</v>
      </c>
      <c r="T2074" s="108">
        <v>2</v>
      </c>
      <c r="U2074">
        <v>1</v>
      </c>
      <c r="V2074" t="s">
        <v>270</v>
      </c>
      <c r="W2074" t="s">
        <v>167</v>
      </c>
      <c r="X2074">
        <v>1</v>
      </c>
      <c r="Y2074">
        <v>0</v>
      </c>
      <c r="Z2074">
        <v>0</v>
      </c>
      <c r="AA2074">
        <v>1</v>
      </c>
      <c r="AB2074">
        <v>0</v>
      </c>
      <c r="AC2074">
        <v>0</v>
      </c>
      <c r="AD2074">
        <v>0</v>
      </c>
      <c r="AE2074">
        <v>0</v>
      </c>
    </row>
    <row r="2075" spans="1:31" x14ac:dyDescent="0.3">
      <c r="A2075" t="s">
        <v>315</v>
      </c>
      <c r="B2075" t="s">
        <v>5093</v>
      </c>
      <c r="C2075" t="s">
        <v>274</v>
      </c>
      <c r="D2075" t="s">
        <v>5094</v>
      </c>
      <c r="E2075" t="s">
        <v>12307</v>
      </c>
      <c r="F2075" t="s">
        <v>5095</v>
      </c>
      <c r="G2075" t="s">
        <v>5033</v>
      </c>
      <c r="I2075" t="s">
        <v>313</v>
      </c>
      <c r="J2075" t="s">
        <v>266</v>
      </c>
      <c r="K2075" t="s">
        <v>5096</v>
      </c>
      <c r="L2075" t="s">
        <v>5097</v>
      </c>
      <c r="M2075" t="s">
        <v>314</v>
      </c>
      <c r="N2075" t="s">
        <v>315</v>
      </c>
      <c r="O2075">
        <v>1</v>
      </c>
      <c r="P2075" t="s">
        <v>269</v>
      </c>
      <c r="Q2075">
        <v>2</v>
      </c>
      <c r="S2075">
        <v>1</v>
      </c>
      <c r="T2075" s="108">
        <v>2</v>
      </c>
      <c r="U2075">
        <v>1</v>
      </c>
      <c r="V2075" t="s">
        <v>270</v>
      </c>
      <c r="W2075" t="s">
        <v>167</v>
      </c>
      <c r="X2075">
        <v>1</v>
      </c>
      <c r="Y2075">
        <v>0</v>
      </c>
      <c r="Z2075">
        <v>0</v>
      </c>
      <c r="AA2075">
        <v>0</v>
      </c>
      <c r="AB2075">
        <v>0</v>
      </c>
      <c r="AC2075">
        <v>1</v>
      </c>
      <c r="AD2075">
        <v>0</v>
      </c>
      <c r="AE2075">
        <v>0</v>
      </c>
    </row>
    <row r="2076" spans="1:31" x14ac:dyDescent="0.3">
      <c r="A2076" t="s">
        <v>315</v>
      </c>
      <c r="B2076" t="s">
        <v>5093</v>
      </c>
      <c r="C2076" t="s">
        <v>274</v>
      </c>
      <c r="D2076" t="s">
        <v>5094</v>
      </c>
      <c r="E2076" t="s">
        <v>12307</v>
      </c>
      <c r="F2076" t="s">
        <v>5095</v>
      </c>
      <c r="G2076" t="s">
        <v>5033</v>
      </c>
      <c r="I2076" t="s">
        <v>313</v>
      </c>
      <c r="J2076" t="s">
        <v>266</v>
      </c>
      <c r="K2076" t="s">
        <v>5096</v>
      </c>
      <c r="L2076" t="s">
        <v>5097</v>
      </c>
      <c r="M2076" t="s">
        <v>316</v>
      </c>
      <c r="N2076" t="s">
        <v>315</v>
      </c>
      <c r="O2076">
        <v>2</v>
      </c>
      <c r="P2076" t="s">
        <v>288</v>
      </c>
      <c r="Q2076">
        <v>0.48</v>
      </c>
      <c r="S2076">
        <v>1</v>
      </c>
      <c r="T2076" s="108">
        <v>0.48</v>
      </c>
      <c r="U2076">
        <v>1</v>
      </c>
      <c r="V2076" t="s">
        <v>270</v>
      </c>
      <c r="W2076" t="s">
        <v>167</v>
      </c>
      <c r="X2076">
        <v>1</v>
      </c>
      <c r="Y2076">
        <v>0</v>
      </c>
      <c r="Z2076">
        <v>0</v>
      </c>
      <c r="AA2076">
        <v>0</v>
      </c>
      <c r="AB2076">
        <v>1</v>
      </c>
      <c r="AC2076">
        <v>0</v>
      </c>
      <c r="AD2076">
        <v>0</v>
      </c>
      <c r="AE2076">
        <v>0</v>
      </c>
    </row>
    <row r="2077" spans="1:31" x14ac:dyDescent="0.3">
      <c r="A2077" t="s">
        <v>315</v>
      </c>
      <c r="B2077" t="s">
        <v>4927</v>
      </c>
      <c r="C2077" t="s">
        <v>262</v>
      </c>
      <c r="D2077" t="s">
        <v>4928</v>
      </c>
      <c r="E2077" t="s">
        <v>12302</v>
      </c>
      <c r="F2077" t="s">
        <v>4929</v>
      </c>
      <c r="G2077" t="s">
        <v>9394</v>
      </c>
      <c r="I2077" t="s">
        <v>313</v>
      </c>
      <c r="J2077" t="s">
        <v>266</v>
      </c>
      <c r="K2077" t="s">
        <v>4930</v>
      </c>
      <c r="L2077" t="s">
        <v>4931</v>
      </c>
      <c r="M2077" t="s">
        <v>314</v>
      </c>
      <c r="N2077" t="s">
        <v>315</v>
      </c>
      <c r="O2077">
        <v>1</v>
      </c>
      <c r="P2077" t="s">
        <v>266</v>
      </c>
      <c r="Q2077">
        <v>0.48</v>
      </c>
      <c r="S2077">
        <v>1</v>
      </c>
      <c r="T2077" s="108">
        <v>0.48</v>
      </c>
      <c r="U2077">
        <v>1</v>
      </c>
      <c r="V2077" t="s">
        <v>270</v>
      </c>
      <c r="W2077" t="s">
        <v>167</v>
      </c>
      <c r="X2077">
        <v>1</v>
      </c>
      <c r="Y2077">
        <v>0</v>
      </c>
      <c r="Z2077">
        <v>0</v>
      </c>
      <c r="AA2077">
        <v>0</v>
      </c>
      <c r="AB2077">
        <v>1</v>
      </c>
      <c r="AC2077">
        <v>0</v>
      </c>
      <c r="AD2077">
        <v>0</v>
      </c>
      <c r="AE2077">
        <v>0</v>
      </c>
    </row>
    <row r="2078" spans="1:31" x14ac:dyDescent="0.3">
      <c r="A2078" t="s">
        <v>315</v>
      </c>
      <c r="B2078" t="s">
        <v>4927</v>
      </c>
      <c r="C2078" t="s">
        <v>262</v>
      </c>
      <c r="D2078" t="s">
        <v>4928</v>
      </c>
      <c r="E2078" t="s">
        <v>12302</v>
      </c>
      <c r="F2078" t="s">
        <v>4929</v>
      </c>
      <c r="G2078" t="s">
        <v>9394</v>
      </c>
      <c r="I2078" t="s">
        <v>313</v>
      </c>
      <c r="J2078" t="s">
        <v>266</v>
      </c>
      <c r="K2078" t="s">
        <v>4930</v>
      </c>
      <c r="L2078" t="s">
        <v>4931</v>
      </c>
      <c r="M2078" t="s">
        <v>316</v>
      </c>
      <c r="N2078" t="s">
        <v>315</v>
      </c>
      <c r="O2078">
        <v>2</v>
      </c>
      <c r="P2078" t="s">
        <v>288</v>
      </c>
      <c r="Q2078">
        <v>0.48</v>
      </c>
      <c r="S2078">
        <v>2</v>
      </c>
      <c r="T2078" s="108">
        <v>0.96</v>
      </c>
      <c r="U2078">
        <v>1</v>
      </c>
      <c r="V2078" t="s">
        <v>270</v>
      </c>
      <c r="W2078" t="s">
        <v>167</v>
      </c>
      <c r="X2078">
        <v>1</v>
      </c>
      <c r="Y2078">
        <v>0</v>
      </c>
      <c r="Z2078">
        <v>0</v>
      </c>
      <c r="AA2078">
        <v>0</v>
      </c>
      <c r="AB2078">
        <v>2</v>
      </c>
      <c r="AC2078">
        <v>0</v>
      </c>
      <c r="AD2078">
        <v>0</v>
      </c>
      <c r="AE2078">
        <v>0</v>
      </c>
    </row>
    <row r="2079" spans="1:31" x14ac:dyDescent="0.3">
      <c r="A2079" t="s">
        <v>315</v>
      </c>
      <c r="B2079" t="s">
        <v>4927</v>
      </c>
      <c r="C2079" t="s">
        <v>262</v>
      </c>
      <c r="D2079" t="s">
        <v>4928</v>
      </c>
      <c r="E2079" t="s">
        <v>12302</v>
      </c>
      <c r="F2079" t="s">
        <v>4929</v>
      </c>
      <c r="G2079" t="s">
        <v>9394</v>
      </c>
      <c r="I2079" t="s">
        <v>313</v>
      </c>
      <c r="J2079" t="s">
        <v>266</v>
      </c>
      <c r="K2079" t="s">
        <v>4930</v>
      </c>
      <c r="L2079" t="s">
        <v>4931</v>
      </c>
      <c r="M2079" t="s">
        <v>316</v>
      </c>
      <c r="N2079" t="s">
        <v>315</v>
      </c>
      <c r="O2079">
        <v>17</v>
      </c>
      <c r="P2079" t="s">
        <v>273</v>
      </c>
      <c r="Q2079">
        <v>0.32</v>
      </c>
      <c r="S2079">
        <v>2</v>
      </c>
      <c r="T2079" s="108">
        <v>0.64</v>
      </c>
      <c r="U2079">
        <v>1</v>
      </c>
      <c r="V2079" t="s">
        <v>270</v>
      </c>
      <c r="W2079" t="s">
        <v>167</v>
      </c>
      <c r="X2079">
        <v>2</v>
      </c>
      <c r="Y2079">
        <v>0</v>
      </c>
      <c r="Z2079">
        <v>0</v>
      </c>
      <c r="AA2079">
        <v>2</v>
      </c>
      <c r="AB2079">
        <v>0</v>
      </c>
      <c r="AC2079">
        <v>0</v>
      </c>
      <c r="AD2079">
        <v>0</v>
      </c>
      <c r="AE2079">
        <v>0</v>
      </c>
    </row>
    <row r="2080" spans="1:31" x14ac:dyDescent="0.3">
      <c r="A2080" t="s">
        <v>315</v>
      </c>
      <c r="B2080" t="s">
        <v>1187</v>
      </c>
      <c r="C2080" t="s">
        <v>274</v>
      </c>
      <c r="D2080" t="s">
        <v>10053</v>
      </c>
      <c r="E2080" t="s">
        <v>12303</v>
      </c>
      <c r="F2080" t="s">
        <v>1188</v>
      </c>
      <c r="G2080" t="s">
        <v>373</v>
      </c>
      <c r="I2080" t="s">
        <v>313</v>
      </c>
      <c r="J2080" t="s">
        <v>266</v>
      </c>
      <c r="K2080" t="s">
        <v>1189</v>
      </c>
      <c r="L2080" t="s">
        <v>17473</v>
      </c>
      <c r="M2080" t="s">
        <v>314</v>
      </c>
      <c r="N2080" t="s">
        <v>315</v>
      </c>
      <c r="O2080">
        <v>1</v>
      </c>
      <c r="P2080" t="s">
        <v>282</v>
      </c>
      <c r="Q2080">
        <v>3</v>
      </c>
      <c r="S2080">
        <v>1</v>
      </c>
      <c r="T2080" s="108">
        <v>3</v>
      </c>
      <c r="U2080">
        <v>1</v>
      </c>
      <c r="V2080" t="s">
        <v>270</v>
      </c>
      <c r="W2080" t="s">
        <v>167</v>
      </c>
      <c r="X2080">
        <v>1</v>
      </c>
      <c r="Y2080">
        <v>0</v>
      </c>
      <c r="Z2080">
        <v>0</v>
      </c>
      <c r="AA2080">
        <v>0</v>
      </c>
      <c r="AB2080">
        <v>0</v>
      </c>
      <c r="AC2080">
        <v>1</v>
      </c>
      <c r="AD2080">
        <v>0</v>
      </c>
      <c r="AE2080">
        <v>0</v>
      </c>
    </row>
    <row r="2081" spans="1:31" x14ac:dyDescent="0.3">
      <c r="A2081" t="s">
        <v>315</v>
      </c>
      <c r="B2081" t="s">
        <v>1187</v>
      </c>
      <c r="C2081" t="s">
        <v>294</v>
      </c>
      <c r="D2081" t="s">
        <v>10053</v>
      </c>
      <c r="E2081" t="s">
        <v>12303</v>
      </c>
      <c r="F2081" t="s">
        <v>1188</v>
      </c>
      <c r="G2081" t="s">
        <v>373</v>
      </c>
      <c r="I2081" t="s">
        <v>313</v>
      </c>
      <c r="J2081" t="s">
        <v>266</v>
      </c>
      <c r="K2081" t="s">
        <v>1189</v>
      </c>
      <c r="L2081" t="s">
        <v>17473</v>
      </c>
      <c r="M2081" t="s">
        <v>316</v>
      </c>
      <c r="N2081" t="s">
        <v>315</v>
      </c>
      <c r="O2081">
        <v>2</v>
      </c>
      <c r="P2081" t="s">
        <v>272</v>
      </c>
      <c r="Q2081">
        <v>3</v>
      </c>
      <c r="S2081">
        <v>1</v>
      </c>
      <c r="T2081" s="108">
        <v>3</v>
      </c>
      <c r="U2081">
        <v>1</v>
      </c>
      <c r="V2081" t="s">
        <v>270</v>
      </c>
      <c r="W2081" t="s">
        <v>167</v>
      </c>
      <c r="X2081">
        <v>1</v>
      </c>
      <c r="Y2081">
        <v>0</v>
      </c>
      <c r="Z2081">
        <v>0</v>
      </c>
      <c r="AA2081">
        <v>0</v>
      </c>
      <c r="AB2081">
        <v>0</v>
      </c>
      <c r="AC2081">
        <v>1</v>
      </c>
      <c r="AD2081">
        <v>0</v>
      </c>
      <c r="AE2081">
        <v>0</v>
      </c>
    </row>
    <row r="2082" spans="1:31" x14ac:dyDescent="0.3">
      <c r="A2082" t="s">
        <v>315</v>
      </c>
      <c r="B2082" t="s">
        <v>1187</v>
      </c>
      <c r="C2082" t="s">
        <v>294</v>
      </c>
      <c r="D2082" t="s">
        <v>10053</v>
      </c>
      <c r="E2082" t="s">
        <v>12303</v>
      </c>
      <c r="F2082" t="s">
        <v>1188</v>
      </c>
      <c r="G2082" t="s">
        <v>373</v>
      </c>
      <c r="I2082" t="s">
        <v>313</v>
      </c>
      <c r="J2082" t="s">
        <v>266</v>
      </c>
      <c r="K2082" t="s">
        <v>1189</v>
      </c>
      <c r="L2082" t="s">
        <v>17473</v>
      </c>
      <c r="M2082" t="s">
        <v>316</v>
      </c>
      <c r="N2082" t="s">
        <v>315</v>
      </c>
      <c r="O2082">
        <v>20</v>
      </c>
      <c r="P2082" t="s">
        <v>17796</v>
      </c>
      <c r="Q2082">
        <v>1</v>
      </c>
      <c r="S2082">
        <v>1</v>
      </c>
      <c r="T2082" s="108">
        <v>1</v>
      </c>
      <c r="U2082">
        <v>1</v>
      </c>
      <c r="V2082" t="s">
        <v>270</v>
      </c>
      <c r="W2082" t="s">
        <v>167</v>
      </c>
      <c r="X2082">
        <v>1</v>
      </c>
      <c r="Y2082">
        <v>0</v>
      </c>
      <c r="Z2082">
        <v>0</v>
      </c>
      <c r="AA2082">
        <v>0</v>
      </c>
      <c r="AB2082">
        <v>0</v>
      </c>
      <c r="AC2082">
        <v>1</v>
      </c>
      <c r="AD2082">
        <v>0</v>
      </c>
      <c r="AE2082">
        <v>0</v>
      </c>
    </row>
    <row r="2083" spans="1:31" x14ac:dyDescent="0.3">
      <c r="A2083" t="s">
        <v>315</v>
      </c>
      <c r="B2083" t="s">
        <v>5009</v>
      </c>
      <c r="C2083" t="s">
        <v>274</v>
      </c>
      <c r="D2083" t="s">
        <v>5010</v>
      </c>
      <c r="E2083" t="s">
        <v>12303</v>
      </c>
      <c r="F2083" t="s">
        <v>1188</v>
      </c>
      <c r="G2083" t="s">
        <v>373</v>
      </c>
      <c r="I2083" t="s">
        <v>313</v>
      </c>
      <c r="J2083" t="s">
        <v>266</v>
      </c>
      <c r="K2083" t="s">
        <v>1189</v>
      </c>
      <c r="L2083" t="s">
        <v>17474</v>
      </c>
      <c r="M2083" t="s">
        <v>314</v>
      </c>
      <c r="N2083" t="s">
        <v>315</v>
      </c>
      <c r="O2083">
        <v>1</v>
      </c>
      <c r="P2083" t="s">
        <v>282</v>
      </c>
      <c r="Q2083">
        <v>2</v>
      </c>
      <c r="S2083">
        <v>1</v>
      </c>
      <c r="T2083" s="108">
        <v>2</v>
      </c>
      <c r="U2083">
        <v>1</v>
      </c>
      <c r="V2083" t="s">
        <v>270</v>
      </c>
      <c r="W2083" t="s">
        <v>167</v>
      </c>
      <c r="X2083">
        <v>1</v>
      </c>
      <c r="Y2083">
        <v>0</v>
      </c>
      <c r="Z2083">
        <v>0</v>
      </c>
      <c r="AA2083">
        <v>0</v>
      </c>
      <c r="AB2083">
        <v>0</v>
      </c>
      <c r="AC2083">
        <v>1</v>
      </c>
      <c r="AD2083">
        <v>0</v>
      </c>
      <c r="AE2083">
        <v>0</v>
      </c>
    </row>
    <row r="2084" spans="1:31" x14ac:dyDescent="0.3">
      <c r="A2084" t="s">
        <v>315</v>
      </c>
      <c r="B2084" t="s">
        <v>5009</v>
      </c>
      <c r="C2084" t="s">
        <v>274</v>
      </c>
      <c r="D2084" t="s">
        <v>5010</v>
      </c>
      <c r="E2084" t="s">
        <v>12303</v>
      </c>
      <c r="F2084" t="s">
        <v>1188</v>
      </c>
      <c r="G2084" t="s">
        <v>373</v>
      </c>
      <c r="I2084" t="s">
        <v>313</v>
      </c>
      <c r="J2084" t="s">
        <v>266</v>
      </c>
      <c r="K2084" t="s">
        <v>1189</v>
      </c>
      <c r="L2084" t="s">
        <v>17474</v>
      </c>
      <c r="M2084" t="s">
        <v>316</v>
      </c>
      <c r="N2084" t="s">
        <v>315</v>
      </c>
      <c r="O2084">
        <v>2</v>
      </c>
      <c r="P2084" t="s">
        <v>272</v>
      </c>
      <c r="Q2084">
        <v>3</v>
      </c>
      <c r="S2084">
        <v>1</v>
      </c>
      <c r="T2084" s="108">
        <v>3</v>
      </c>
      <c r="U2084">
        <v>1</v>
      </c>
      <c r="V2084" t="s">
        <v>270</v>
      </c>
      <c r="W2084" t="s">
        <v>167</v>
      </c>
      <c r="X2084">
        <v>1</v>
      </c>
      <c r="Y2084">
        <v>0</v>
      </c>
      <c r="Z2084">
        <v>0</v>
      </c>
      <c r="AA2084">
        <v>1</v>
      </c>
      <c r="AB2084">
        <v>0</v>
      </c>
      <c r="AC2084">
        <v>0</v>
      </c>
      <c r="AD2084">
        <v>0</v>
      </c>
      <c r="AE2084">
        <v>0</v>
      </c>
    </row>
    <row r="2085" spans="1:31" x14ac:dyDescent="0.3">
      <c r="A2085" t="s">
        <v>315</v>
      </c>
      <c r="B2085" t="s">
        <v>5009</v>
      </c>
      <c r="C2085" t="s">
        <v>294</v>
      </c>
      <c r="D2085" t="s">
        <v>5011</v>
      </c>
      <c r="E2085" t="s">
        <v>12303</v>
      </c>
      <c r="F2085" t="s">
        <v>1188</v>
      </c>
      <c r="G2085" t="s">
        <v>373</v>
      </c>
      <c r="I2085" t="s">
        <v>313</v>
      </c>
      <c r="J2085" t="s">
        <v>266</v>
      </c>
      <c r="K2085" t="s">
        <v>1189</v>
      </c>
      <c r="L2085" t="s">
        <v>17474</v>
      </c>
      <c r="M2085" t="s">
        <v>316</v>
      </c>
      <c r="N2085" t="s">
        <v>315</v>
      </c>
      <c r="O2085">
        <v>20</v>
      </c>
      <c r="P2085" t="s">
        <v>425</v>
      </c>
      <c r="Q2085">
        <v>0.32</v>
      </c>
      <c r="S2085">
        <v>1</v>
      </c>
      <c r="T2085" s="108">
        <v>0.32</v>
      </c>
      <c r="U2085">
        <v>1</v>
      </c>
      <c r="V2085" t="s">
        <v>270</v>
      </c>
      <c r="W2085" t="s">
        <v>167</v>
      </c>
      <c r="X2085">
        <v>1</v>
      </c>
      <c r="Y2085">
        <v>0</v>
      </c>
      <c r="Z2085">
        <v>0</v>
      </c>
      <c r="AA2085">
        <v>0</v>
      </c>
      <c r="AB2085">
        <v>0</v>
      </c>
      <c r="AC2085">
        <v>1</v>
      </c>
      <c r="AD2085">
        <v>0</v>
      </c>
      <c r="AE2085">
        <v>0</v>
      </c>
    </row>
    <row r="2086" spans="1:31" x14ac:dyDescent="0.3">
      <c r="A2086" t="s">
        <v>315</v>
      </c>
      <c r="B2086" t="s">
        <v>11611</v>
      </c>
      <c r="C2086" t="s">
        <v>274</v>
      </c>
      <c r="D2086" t="s">
        <v>11612</v>
      </c>
      <c r="E2086" t="s">
        <v>12306</v>
      </c>
      <c r="F2086" t="s">
        <v>2283</v>
      </c>
      <c r="G2086" t="s">
        <v>5033</v>
      </c>
      <c r="I2086" t="s">
        <v>313</v>
      </c>
      <c r="J2086" t="s">
        <v>266</v>
      </c>
      <c r="K2086" t="s">
        <v>5034</v>
      </c>
      <c r="L2086" t="s">
        <v>17475</v>
      </c>
      <c r="M2086" t="s">
        <v>314</v>
      </c>
      <c r="N2086" t="s">
        <v>315</v>
      </c>
      <c r="O2086">
        <v>1</v>
      </c>
      <c r="P2086" t="s">
        <v>266</v>
      </c>
      <c r="Q2086">
        <v>0.17</v>
      </c>
      <c r="S2086">
        <v>1</v>
      </c>
      <c r="T2086" s="108">
        <v>0.17</v>
      </c>
      <c r="U2086">
        <v>1</v>
      </c>
      <c r="V2086" t="s">
        <v>270</v>
      </c>
      <c r="W2086" t="s">
        <v>167</v>
      </c>
      <c r="X2086">
        <v>1</v>
      </c>
      <c r="Y2086">
        <v>0</v>
      </c>
      <c r="Z2086">
        <v>0</v>
      </c>
      <c r="AA2086">
        <v>0</v>
      </c>
      <c r="AB2086">
        <v>0</v>
      </c>
      <c r="AC2086">
        <v>1</v>
      </c>
      <c r="AD2086">
        <v>0</v>
      </c>
      <c r="AE2086">
        <v>0</v>
      </c>
    </row>
    <row r="2087" spans="1:31" x14ac:dyDescent="0.3">
      <c r="A2087" t="s">
        <v>315</v>
      </c>
      <c r="B2087" t="s">
        <v>11611</v>
      </c>
      <c r="C2087" t="s">
        <v>274</v>
      </c>
      <c r="D2087" t="s">
        <v>11612</v>
      </c>
      <c r="E2087" t="s">
        <v>12306</v>
      </c>
      <c r="F2087" t="s">
        <v>2283</v>
      </c>
      <c r="G2087" t="s">
        <v>5033</v>
      </c>
      <c r="I2087" t="s">
        <v>313</v>
      </c>
      <c r="J2087" t="s">
        <v>266</v>
      </c>
      <c r="K2087" t="s">
        <v>5034</v>
      </c>
      <c r="L2087" t="s">
        <v>17475</v>
      </c>
      <c r="M2087" t="s">
        <v>316</v>
      </c>
      <c r="N2087" t="s">
        <v>315</v>
      </c>
      <c r="O2087">
        <v>27</v>
      </c>
      <c r="P2087" t="s">
        <v>273</v>
      </c>
      <c r="Q2087">
        <v>0.48</v>
      </c>
      <c r="S2087">
        <v>1</v>
      </c>
      <c r="T2087" s="108">
        <v>0.48</v>
      </c>
      <c r="U2087">
        <v>1</v>
      </c>
      <c r="V2087" t="s">
        <v>270</v>
      </c>
      <c r="W2087" t="s">
        <v>167</v>
      </c>
      <c r="X2087">
        <v>1</v>
      </c>
      <c r="Y2087">
        <v>0</v>
      </c>
      <c r="Z2087">
        <v>0</v>
      </c>
      <c r="AA2087">
        <v>1</v>
      </c>
      <c r="AB2087">
        <v>0</v>
      </c>
      <c r="AC2087">
        <v>0</v>
      </c>
      <c r="AD2087">
        <v>0</v>
      </c>
      <c r="AE2087">
        <v>0</v>
      </c>
    </row>
    <row r="2088" spans="1:31" x14ac:dyDescent="0.3">
      <c r="A2088" t="s">
        <v>315</v>
      </c>
      <c r="B2088" t="s">
        <v>11611</v>
      </c>
      <c r="C2088" t="s">
        <v>274</v>
      </c>
      <c r="D2088" t="s">
        <v>11612</v>
      </c>
      <c r="E2088" t="s">
        <v>12306</v>
      </c>
      <c r="F2088" t="s">
        <v>2283</v>
      </c>
      <c r="G2088" t="s">
        <v>5033</v>
      </c>
      <c r="I2088" t="s">
        <v>313</v>
      </c>
      <c r="J2088" t="s">
        <v>266</v>
      </c>
      <c r="K2088" t="s">
        <v>5034</v>
      </c>
      <c r="L2088" t="s">
        <v>17475</v>
      </c>
      <c r="M2088" t="s">
        <v>316</v>
      </c>
      <c r="N2088" t="s">
        <v>315</v>
      </c>
      <c r="O2088">
        <v>2</v>
      </c>
      <c r="P2088" t="s">
        <v>288</v>
      </c>
      <c r="Q2088">
        <v>0.48</v>
      </c>
      <c r="S2088">
        <v>1</v>
      </c>
      <c r="T2088" s="108">
        <v>0.48</v>
      </c>
      <c r="U2088">
        <v>1</v>
      </c>
      <c r="V2088" t="s">
        <v>270</v>
      </c>
      <c r="W2088" t="s">
        <v>167</v>
      </c>
      <c r="X2088">
        <v>1</v>
      </c>
      <c r="Y2088">
        <v>0</v>
      </c>
      <c r="Z2088">
        <v>0</v>
      </c>
      <c r="AA2088">
        <v>0</v>
      </c>
      <c r="AB2088">
        <v>0</v>
      </c>
      <c r="AC2088">
        <v>1</v>
      </c>
      <c r="AD2088">
        <v>0</v>
      </c>
      <c r="AE2088">
        <v>0</v>
      </c>
    </row>
    <row r="2089" spans="1:31" x14ac:dyDescent="0.3">
      <c r="A2089" t="s">
        <v>315</v>
      </c>
      <c r="B2089" t="s">
        <v>9571</v>
      </c>
      <c r="C2089" t="s">
        <v>274</v>
      </c>
      <c r="D2089" t="s">
        <v>7641</v>
      </c>
      <c r="E2089" t="s">
        <v>12544</v>
      </c>
      <c r="F2089" t="s">
        <v>7639</v>
      </c>
      <c r="G2089" t="s">
        <v>3069</v>
      </c>
      <c r="I2089" t="s">
        <v>313</v>
      </c>
      <c r="J2089" t="s">
        <v>266</v>
      </c>
      <c r="K2089" t="s">
        <v>7642</v>
      </c>
      <c r="L2089" t="s">
        <v>4460</v>
      </c>
      <c r="M2089" t="s">
        <v>316</v>
      </c>
      <c r="N2089" t="s">
        <v>315</v>
      </c>
      <c r="O2089">
        <v>24</v>
      </c>
      <c r="P2089" t="s">
        <v>17796</v>
      </c>
      <c r="Q2089">
        <v>2</v>
      </c>
      <c r="S2089">
        <v>1</v>
      </c>
      <c r="T2089" s="108">
        <v>2</v>
      </c>
      <c r="U2089">
        <v>1</v>
      </c>
      <c r="V2089" t="s">
        <v>270</v>
      </c>
      <c r="W2089" t="s">
        <v>167</v>
      </c>
      <c r="X2089">
        <v>1</v>
      </c>
      <c r="Y2089">
        <v>0</v>
      </c>
      <c r="Z2089">
        <v>1</v>
      </c>
      <c r="AA2089">
        <v>0</v>
      </c>
      <c r="AB2089">
        <v>0</v>
      </c>
      <c r="AC2089">
        <v>0</v>
      </c>
      <c r="AD2089">
        <v>0</v>
      </c>
      <c r="AE2089">
        <v>0</v>
      </c>
    </row>
    <row r="2090" spans="1:31" x14ac:dyDescent="0.3">
      <c r="A2090" t="s">
        <v>315</v>
      </c>
      <c r="B2090" t="s">
        <v>9571</v>
      </c>
      <c r="C2090" t="s">
        <v>274</v>
      </c>
      <c r="D2090" t="s">
        <v>7641</v>
      </c>
      <c r="E2090" t="s">
        <v>12544</v>
      </c>
      <c r="F2090" t="s">
        <v>7639</v>
      </c>
      <c r="G2090" t="s">
        <v>3069</v>
      </c>
      <c r="I2090" t="s">
        <v>313</v>
      </c>
      <c r="J2090" t="s">
        <v>266</v>
      </c>
      <c r="K2090" t="s">
        <v>7642</v>
      </c>
      <c r="L2090" t="s">
        <v>4460</v>
      </c>
      <c r="M2090" t="s">
        <v>316</v>
      </c>
      <c r="N2090" t="s">
        <v>315</v>
      </c>
      <c r="O2090">
        <v>11</v>
      </c>
      <c r="P2090" t="s">
        <v>272</v>
      </c>
      <c r="Q2090">
        <v>8</v>
      </c>
      <c r="S2090">
        <v>2</v>
      </c>
      <c r="T2090" s="108">
        <v>16</v>
      </c>
      <c r="U2090">
        <v>1</v>
      </c>
      <c r="V2090" t="s">
        <v>270</v>
      </c>
      <c r="W2090" t="s">
        <v>167</v>
      </c>
      <c r="X2090">
        <v>1</v>
      </c>
      <c r="Y2090">
        <v>0</v>
      </c>
      <c r="Z2090">
        <v>0</v>
      </c>
      <c r="AA2090">
        <v>1</v>
      </c>
      <c r="AB2090">
        <v>0</v>
      </c>
      <c r="AC2090">
        <v>1</v>
      </c>
      <c r="AD2090">
        <v>0</v>
      </c>
      <c r="AE2090">
        <v>0</v>
      </c>
    </row>
    <row r="2091" spans="1:31" x14ac:dyDescent="0.3">
      <c r="A2091" t="s">
        <v>315</v>
      </c>
      <c r="B2091" t="s">
        <v>9571</v>
      </c>
      <c r="C2091" t="s">
        <v>274</v>
      </c>
      <c r="D2091" t="s">
        <v>7641</v>
      </c>
      <c r="E2091" t="s">
        <v>12544</v>
      </c>
      <c r="F2091" t="s">
        <v>7639</v>
      </c>
      <c r="G2091" t="s">
        <v>3069</v>
      </c>
      <c r="I2091" t="s">
        <v>313</v>
      </c>
      <c r="J2091" t="s">
        <v>266</v>
      </c>
      <c r="K2091" t="s">
        <v>7642</v>
      </c>
      <c r="L2091" t="s">
        <v>4460</v>
      </c>
      <c r="M2091" t="s">
        <v>316</v>
      </c>
      <c r="N2091" t="s">
        <v>315</v>
      </c>
      <c r="O2091">
        <v>28</v>
      </c>
      <c r="P2091" t="s">
        <v>273</v>
      </c>
      <c r="Q2091">
        <v>0.48</v>
      </c>
      <c r="S2091">
        <v>3</v>
      </c>
      <c r="T2091" s="108">
        <v>1.44</v>
      </c>
      <c r="U2091">
        <v>1</v>
      </c>
      <c r="V2091" t="s">
        <v>270</v>
      </c>
      <c r="W2091" t="s">
        <v>167</v>
      </c>
      <c r="X2091">
        <v>3</v>
      </c>
      <c r="Y2091">
        <v>0</v>
      </c>
      <c r="Z2091">
        <v>0</v>
      </c>
      <c r="AA2091">
        <v>3</v>
      </c>
      <c r="AB2091">
        <v>0</v>
      </c>
      <c r="AC2091">
        <v>0</v>
      </c>
      <c r="AD2091">
        <v>0</v>
      </c>
      <c r="AE2091">
        <v>0</v>
      </c>
    </row>
    <row r="2092" spans="1:31" x14ac:dyDescent="0.3">
      <c r="A2092" t="s">
        <v>315</v>
      </c>
      <c r="B2092" t="s">
        <v>7706</v>
      </c>
      <c r="C2092" t="s">
        <v>274</v>
      </c>
      <c r="D2092" t="s">
        <v>7707</v>
      </c>
      <c r="E2092" t="s">
        <v>12545</v>
      </c>
      <c r="F2092" t="s">
        <v>7708</v>
      </c>
      <c r="G2092" t="s">
        <v>3069</v>
      </c>
      <c r="I2092" t="s">
        <v>313</v>
      </c>
      <c r="J2092" t="s">
        <v>266</v>
      </c>
      <c r="K2092" t="s">
        <v>7709</v>
      </c>
      <c r="L2092" t="s">
        <v>7710</v>
      </c>
      <c r="M2092" t="s">
        <v>314</v>
      </c>
      <c r="N2092" t="s">
        <v>315</v>
      </c>
      <c r="O2092">
        <v>1</v>
      </c>
      <c r="P2092" t="s">
        <v>282</v>
      </c>
      <c r="Q2092">
        <v>2</v>
      </c>
      <c r="S2092">
        <v>1</v>
      </c>
      <c r="T2092" s="108">
        <v>2</v>
      </c>
      <c r="U2092">
        <v>1</v>
      </c>
      <c r="V2092" t="s">
        <v>270</v>
      </c>
      <c r="W2092" t="s">
        <v>167</v>
      </c>
      <c r="X2092">
        <v>1</v>
      </c>
      <c r="Y2092">
        <v>0</v>
      </c>
      <c r="Z2092">
        <v>0</v>
      </c>
      <c r="AA2092">
        <v>0</v>
      </c>
      <c r="AB2092">
        <v>1</v>
      </c>
      <c r="AC2092">
        <v>0</v>
      </c>
      <c r="AD2092">
        <v>0</v>
      </c>
      <c r="AE2092">
        <v>0</v>
      </c>
    </row>
    <row r="2093" spans="1:31" x14ac:dyDescent="0.3">
      <c r="A2093" t="s">
        <v>315</v>
      </c>
      <c r="B2093" t="s">
        <v>7706</v>
      </c>
      <c r="C2093" t="s">
        <v>274</v>
      </c>
      <c r="D2093" t="s">
        <v>7707</v>
      </c>
      <c r="E2093" t="s">
        <v>12545</v>
      </c>
      <c r="F2093" t="s">
        <v>7708</v>
      </c>
      <c r="G2093" t="s">
        <v>3069</v>
      </c>
      <c r="I2093" t="s">
        <v>313</v>
      </c>
      <c r="J2093" t="s">
        <v>266</v>
      </c>
      <c r="K2093" t="s">
        <v>7709</v>
      </c>
      <c r="L2093" t="s">
        <v>7710</v>
      </c>
      <c r="M2093" t="s">
        <v>316</v>
      </c>
      <c r="N2093" t="s">
        <v>315</v>
      </c>
      <c r="O2093">
        <v>2</v>
      </c>
      <c r="P2093" t="s">
        <v>288</v>
      </c>
      <c r="Q2093">
        <v>0.48</v>
      </c>
      <c r="S2093">
        <v>2</v>
      </c>
      <c r="T2093" s="108">
        <v>0.96</v>
      </c>
      <c r="U2093">
        <v>1</v>
      </c>
      <c r="V2093" t="s">
        <v>270</v>
      </c>
      <c r="W2093" t="s">
        <v>167</v>
      </c>
      <c r="X2093">
        <v>2</v>
      </c>
      <c r="Y2093">
        <v>0</v>
      </c>
      <c r="Z2093">
        <v>0</v>
      </c>
      <c r="AA2093">
        <v>0</v>
      </c>
      <c r="AB2093">
        <v>2</v>
      </c>
      <c r="AC2093">
        <v>0</v>
      </c>
      <c r="AD2093">
        <v>0</v>
      </c>
      <c r="AE2093">
        <v>0</v>
      </c>
    </row>
    <row r="2094" spans="1:31" x14ac:dyDescent="0.3">
      <c r="A2094" t="s">
        <v>315</v>
      </c>
      <c r="B2094" t="s">
        <v>7706</v>
      </c>
      <c r="C2094" t="s">
        <v>274</v>
      </c>
      <c r="D2094" t="s">
        <v>7707</v>
      </c>
      <c r="E2094" t="s">
        <v>12545</v>
      </c>
      <c r="F2094" t="s">
        <v>7708</v>
      </c>
      <c r="G2094" t="s">
        <v>3069</v>
      </c>
      <c r="I2094" t="s">
        <v>313</v>
      </c>
      <c r="J2094" t="s">
        <v>266</v>
      </c>
      <c r="K2094" t="s">
        <v>7709</v>
      </c>
      <c r="L2094" t="s">
        <v>7710</v>
      </c>
      <c r="M2094" t="s">
        <v>316</v>
      </c>
      <c r="N2094" t="s">
        <v>315</v>
      </c>
      <c r="O2094">
        <v>2</v>
      </c>
      <c r="P2094" t="s">
        <v>288</v>
      </c>
      <c r="Q2094">
        <v>0.32</v>
      </c>
      <c r="S2094">
        <v>1</v>
      </c>
      <c r="T2094" s="108">
        <v>0.32</v>
      </c>
      <c r="U2094">
        <v>1</v>
      </c>
      <c r="V2094" t="s">
        <v>270</v>
      </c>
      <c r="W2094" t="s">
        <v>167</v>
      </c>
      <c r="X2094">
        <v>1</v>
      </c>
      <c r="Y2094">
        <v>0</v>
      </c>
      <c r="Z2094">
        <v>0</v>
      </c>
      <c r="AA2094">
        <v>0</v>
      </c>
      <c r="AB2094">
        <v>1</v>
      </c>
      <c r="AC2094">
        <v>0</v>
      </c>
      <c r="AD2094">
        <v>0</v>
      </c>
      <c r="AE2094">
        <v>0</v>
      </c>
    </row>
    <row r="2095" spans="1:31" x14ac:dyDescent="0.3">
      <c r="A2095" t="s">
        <v>315</v>
      </c>
      <c r="B2095" t="s">
        <v>8371</v>
      </c>
      <c r="C2095" t="s">
        <v>274</v>
      </c>
      <c r="D2095" t="s">
        <v>8372</v>
      </c>
      <c r="E2095" t="s">
        <v>12547</v>
      </c>
      <c r="F2095" t="s">
        <v>3068</v>
      </c>
      <c r="G2095" t="s">
        <v>3069</v>
      </c>
      <c r="I2095" t="s">
        <v>313</v>
      </c>
      <c r="J2095" t="s">
        <v>266</v>
      </c>
      <c r="K2095" t="s">
        <v>3070</v>
      </c>
      <c r="L2095" t="s">
        <v>8373</v>
      </c>
      <c r="M2095" t="s">
        <v>314</v>
      </c>
      <c r="N2095" t="s">
        <v>315</v>
      </c>
      <c r="O2095">
        <v>1</v>
      </c>
      <c r="P2095" t="s">
        <v>266</v>
      </c>
      <c r="Q2095">
        <v>0.48</v>
      </c>
      <c r="S2095">
        <v>1</v>
      </c>
      <c r="T2095" s="108">
        <v>0.48</v>
      </c>
      <c r="U2095">
        <v>1</v>
      </c>
      <c r="V2095" t="s">
        <v>270</v>
      </c>
      <c r="W2095" t="s">
        <v>167</v>
      </c>
      <c r="X2095">
        <v>1</v>
      </c>
      <c r="Y2095">
        <v>0</v>
      </c>
      <c r="Z2095">
        <v>0</v>
      </c>
      <c r="AA2095">
        <v>0</v>
      </c>
      <c r="AB2095">
        <v>1</v>
      </c>
      <c r="AC2095">
        <v>0</v>
      </c>
      <c r="AD2095">
        <v>0</v>
      </c>
      <c r="AE2095">
        <v>0</v>
      </c>
    </row>
    <row r="2096" spans="1:31" x14ac:dyDescent="0.3">
      <c r="A2096" t="s">
        <v>315</v>
      </c>
      <c r="B2096" t="s">
        <v>8371</v>
      </c>
      <c r="C2096" t="s">
        <v>294</v>
      </c>
      <c r="D2096" t="s">
        <v>8372</v>
      </c>
      <c r="E2096" t="s">
        <v>12547</v>
      </c>
      <c r="F2096" t="s">
        <v>3068</v>
      </c>
      <c r="G2096" t="s">
        <v>3069</v>
      </c>
      <c r="I2096" t="s">
        <v>313</v>
      </c>
      <c r="J2096" t="s">
        <v>266</v>
      </c>
      <c r="K2096" t="s">
        <v>3070</v>
      </c>
      <c r="L2096" t="s">
        <v>8373</v>
      </c>
      <c r="M2096" t="s">
        <v>316</v>
      </c>
      <c r="N2096" t="s">
        <v>315</v>
      </c>
      <c r="O2096">
        <v>2</v>
      </c>
      <c r="P2096" t="s">
        <v>288</v>
      </c>
      <c r="Q2096">
        <v>0.48</v>
      </c>
      <c r="S2096">
        <v>1</v>
      </c>
      <c r="T2096" s="108">
        <v>0.48</v>
      </c>
      <c r="U2096">
        <v>1</v>
      </c>
      <c r="V2096" t="s">
        <v>270</v>
      </c>
      <c r="W2096" t="s">
        <v>167</v>
      </c>
      <c r="X2096">
        <v>1</v>
      </c>
      <c r="Y2096">
        <v>0</v>
      </c>
      <c r="Z2096">
        <v>0</v>
      </c>
      <c r="AA2096">
        <v>0</v>
      </c>
      <c r="AB2096">
        <v>1</v>
      </c>
      <c r="AC2096">
        <v>0</v>
      </c>
      <c r="AD2096">
        <v>0</v>
      </c>
      <c r="AE2096">
        <v>0</v>
      </c>
    </row>
    <row r="2097" spans="1:31" x14ac:dyDescent="0.3">
      <c r="A2097" t="s">
        <v>315</v>
      </c>
      <c r="B2097" t="s">
        <v>11883</v>
      </c>
      <c r="C2097" t="s">
        <v>274</v>
      </c>
      <c r="D2097" t="s">
        <v>11884</v>
      </c>
      <c r="E2097" t="s">
        <v>12320</v>
      </c>
      <c r="F2097" t="s">
        <v>2406</v>
      </c>
      <c r="G2097" t="s">
        <v>895</v>
      </c>
      <c r="I2097" t="s">
        <v>313</v>
      </c>
      <c r="J2097" t="s">
        <v>266</v>
      </c>
      <c r="K2097" t="s">
        <v>2687</v>
      </c>
      <c r="L2097" t="s">
        <v>17084</v>
      </c>
      <c r="M2097" t="s">
        <v>316</v>
      </c>
      <c r="N2097" t="s">
        <v>315</v>
      </c>
      <c r="O2097">
        <v>2</v>
      </c>
      <c r="P2097" t="s">
        <v>288</v>
      </c>
      <c r="Q2097">
        <v>0.48</v>
      </c>
      <c r="S2097">
        <v>4</v>
      </c>
      <c r="T2097" s="108">
        <v>1.92</v>
      </c>
      <c r="U2097">
        <v>1</v>
      </c>
      <c r="V2097" t="s">
        <v>270</v>
      </c>
      <c r="W2097" t="s">
        <v>167</v>
      </c>
      <c r="X2097">
        <v>4</v>
      </c>
      <c r="Y2097">
        <v>0</v>
      </c>
      <c r="Z2097">
        <v>0</v>
      </c>
      <c r="AA2097">
        <v>0</v>
      </c>
      <c r="AB2097">
        <v>4</v>
      </c>
      <c r="AC2097">
        <v>0</v>
      </c>
      <c r="AD2097">
        <v>0</v>
      </c>
      <c r="AE2097">
        <v>0</v>
      </c>
    </row>
    <row r="2098" spans="1:31" x14ac:dyDescent="0.3">
      <c r="A2098" t="s">
        <v>315</v>
      </c>
      <c r="B2098" t="s">
        <v>11883</v>
      </c>
      <c r="C2098" t="s">
        <v>274</v>
      </c>
      <c r="D2098" t="s">
        <v>11884</v>
      </c>
      <c r="E2098" t="s">
        <v>12320</v>
      </c>
      <c r="F2098" t="s">
        <v>2406</v>
      </c>
      <c r="G2098" t="s">
        <v>895</v>
      </c>
      <c r="I2098" t="s">
        <v>313</v>
      </c>
      <c r="J2098" t="s">
        <v>266</v>
      </c>
      <c r="K2098" t="s">
        <v>2687</v>
      </c>
      <c r="L2098" t="s">
        <v>17084</v>
      </c>
      <c r="M2098" t="s">
        <v>316</v>
      </c>
      <c r="N2098" t="s">
        <v>315</v>
      </c>
      <c r="O2098">
        <v>17</v>
      </c>
      <c r="P2098" t="s">
        <v>273</v>
      </c>
      <c r="Q2098">
        <v>0.32</v>
      </c>
      <c r="S2098">
        <v>1</v>
      </c>
      <c r="T2098" s="108">
        <v>0.32</v>
      </c>
      <c r="U2098">
        <v>1</v>
      </c>
      <c r="V2098" t="s">
        <v>270</v>
      </c>
      <c r="W2098" t="s">
        <v>167</v>
      </c>
      <c r="X2098">
        <v>1</v>
      </c>
      <c r="Y2098">
        <v>0</v>
      </c>
      <c r="Z2098">
        <v>0</v>
      </c>
      <c r="AA2098">
        <v>1</v>
      </c>
      <c r="AB2098">
        <v>0</v>
      </c>
      <c r="AC2098">
        <v>0</v>
      </c>
      <c r="AD2098">
        <v>0</v>
      </c>
      <c r="AE2098">
        <v>0</v>
      </c>
    </row>
    <row r="2099" spans="1:31" x14ac:dyDescent="0.3">
      <c r="A2099" t="s">
        <v>315</v>
      </c>
      <c r="B2099" t="s">
        <v>11883</v>
      </c>
      <c r="C2099" t="s">
        <v>274</v>
      </c>
      <c r="D2099" t="s">
        <v>11884</v>
      </c>
      <c r="E2099" t="s">
        <v>12320</v>
      </c>
      <c r="F2099" t="s">
        <v>2406</v>
      </c>
      <c r="G2099" t="s">
        <v>895</v>
      </c>
      <c r="I2099" t="s">
        <v>313</v>
      </c>
      <c r="J2099" t="s">
        <v>266</v>
      </c>
      <c r="K2099" t="s">
        <v>2687</v>
      </c>
      <c r="L2099" t="s">
        <v>17084</v>
      </c>
      <c r="M2099" t="s">
        <v>314</v>
      </c>
      <c r="N2099" t="s">
        <v>315</v>
      </c>
      <c r="O2099">
        <v>1</v>
      </c>
      <c r="P2099" t="s">
        <v>266</v>
      </c>
      <c r="Q2099">
        <v>0.17</v>
      </c>
      <c r="S2099">
        <v>4</v>
      </c>
      <c r="T2099" s="108">
        <v>0.68</v>
      </c>
      <c r="U2099">
        <v>1</v>
      </c>
      <c r="V2099" t="s">
        <v>270</v>
      </c>
      <c r="W2099" t="s">
        <v>167</v>
      </c>
      <c r="X2099">
        <v>4</v>
      </c>
      <c r="Y2099">
        <v>0</v>
      </c>
      <c r="Z2099">
        <v>0</v>
      </c>
      <c r="AA2099">
        <v>0</v>
      </c>
      <c r="AB2099">
        <v>4</v>
      </c>
      <c r="AC2099">
        <v>0</v>
      </c>
      <c r="AD2099">
        <v>0</v>
      </c>
      <c r="AE2099">
        <v>0</v>
      </c>
    </row>
    <row r="2100" spans="1:31" x14ac:dyDescent="0.3">
      <c r="A2100" t="s">
        <v>315</v>
      </c>
      <c r="B2100" t="s">
        <v>17622</v>
      </c>
      <c r="C2100" t="s">
        <v>274</v>
      </c>
      <c r="D2100" t="s">
        <v>17812</v>
      </c>
      <c r="E2100" t="s">
        <v>17623</v>
      </c>
      <c r="F2100" t="s">
        <v>7699</v>
      </c>
      <c r="G2100" t="s">
        <v>3069</v>
      </c>
      <c r="I2100" t="s">
        <v>313</v>
      </c>
      <c r="J2100" t="s">
        <v>266</v>
      </c>
      <c r="K2100" t="s">
        <v>7709</v>
      </c>
      <c r="L2100" t="s">
        <v>17624</v>
      </c>
      <c r="M2100" t="s">
        <v>314</v>
      </c>
      <c r="N2100" t="s">
        <v>315</v>
      </c>
      <c r="O2100">
        <v>1</v>
      </c>
      <c r="P2100" t="s">
        <v>266</v>
      </c>
      <c r="Q2100">
        <v>0.32</v>
      </c>
      <c r="S2100">
        <v>1</v>
      </c>
      <c r="T2100" s="108">
        <v>0.32</v>
      </c>
      <c r="U2100">
        <v>1</v>
      </c>
      <c r="V2100" t="s">
        <v>270</v>
      </c>
      <c r="W2100" t="s">
        <v>167</v>
      </c>
      <c r="X2100">
        <v>1</v>
      </c>
      <c r="Y2100">
        <v>0</v>
      </c>
      <c r="Z2100">
        <v>0</v>
      </c>
      <c r="AA2100">
        <v>0</v>
      </c>
      <c r="AB2100">
        <v>1</v>
      </c>
      <c r="AC2100">
        <v>0</v>
      </c>
      <c r="AD2100">
        <v>0</v>
      </c>
      <c r="AE2100">
        <v>0</v>
      </c>
    </row>
    <row r="2101" spans="1:31" x14ac:dyDescent="0.3">
      <c r="A2101" t="s">
        <v>315</v>
      </c>
      <c r="B2101" t="s">
        <v>17622</v>
      </c>
      <c r="C2101" t="s">
        <v>274</v>
      </c>
      <c r="D2101" t="s">
        <v>17812</v>
      </c>
      <c r="E2101" t="s">
        <v>17623</v>
      </c>
      <c r="F2101" t="s">
        <v>7699</v>
      </c>
      <c r="G2101" t="s">
        <v>3069</v>
      </c>
      <c r="I2101" t="s">
        <v>313</v>
      </c>
      <c r="J2101" t="s">
        <v>266</v>
      </c>
      <c r="K2101" t="s">
        <v>7709</v>
      </c>
      <c r="L2101" t="s">
        <v>17624</v>
      </c>
      <c r="M2101" t="s">
        <v>316</v>
      </c>
      <c r="N2101" t="s">
        <v>315</v>
      </c>
      <c r="O2101">
        <v>2</v>
      </c>
      <c r="P2101" t="s">
        <v>288</v>
      </c>
      <c r="Q2101">
        <v>0.32</v>
      </c>
      <c r="S2101">
        <v>1</v>
      </c>
      <c r="T2101" s="108">
        <v>0.32</v>
      </c>
      <c r="U2101">
        <v>1</v>
      </c>
      <c r="V2101" t="s">
        <v>270</v>
      </c>
      <c r="W2101" t="s">
        <v>167</v>
      </c>
      <c r="X2101">
        <v>1</v>
      </c>
      <c r="Y2101">
        <v>0</v>
      </c>
      <c r="Z2101">
        <v>0</v>
      </c>
      <c r="AA2101">
        <v>0</v>
      </c>
      <c r="AB2101">
        <v>1</v>
      </c>
      <c r="AC2101">
        <v>0</v>
      </c>
      <c r="AD2101">
        <v>0</v>
      </c>
      <c r="AE2101">
        <v>0</v>
      </c>
    </row>
    <row r="2102" spans="1:31" x14ac:dyDescent="0.3">
      <c r="A2102" t="s">
        <v>315</v>
      </c>
      <c r="B2102" t="s">
        <v>17622</v>
      </c>
      <c r="C2102" t="s">
        <v>274</v>
      </c>
      <c r="D2102" t="s">
        <v>17812</v>
      </c>
      <c r="E2102" t="s">
        <v>17623</v>
      </c>
      <c r="F2102" t="s">
        <v>7699</v>
      </c>
      <c r="G2102" t="s">
        <v>3069</v>
      </c>
      <c r="I2102" t="s">
        <v>313</v>
      </c>
      <c r="J2102" t="s">
        <v>266</v>
      </c>
      <c r="K2102" t="s">
        <v>7709</v>
      </c>
      <c r="L2102" t="s">
        <v>17624</v>
      </c>
      <c r="M2102" t="s">
        <v>316</v>
      </c>
      <c r="N2102" t="s">
        <v>315</v>
      </c>
      <c r="O2102">
        <v>20</v>
      </c>
      <c r="P2102" t="s">
        <v>425</v>
      </c>
      <c r="Q2102">
        <v>0.32</v>
      </c>
      <c r="S2102">
        <v>1</v>
      </c>
      <c r="T2102" s="108">
        <v>0.32</v>
      </c>
      <c r="U2102">
        <v>1</v>
      </c>
      <c r="V2102" t="s">
        <v>270</v>
      </c>
      <c r="W2102" t="s">
        <v>167</v>
      </c>
      <c r="X2102">
        <v>1</v>
      </c>
      <c r="Y2102">
        <v>0</v>
      </c>
      <c r="Z2102">
        <v>1</v>
      </c>
      <c r="AA2102">
        <v>0</v>
      </c>
      <c r="AB2102">
        <v>0</v>
      </c>
      <c r="AC2102">
        <v>0</v>
      </c>
      <c r="AD2102">
        <v>0</v>
      </c>
      <c r="AE2102">
        <v>0</v>
      </c>
    </row>
    <row r="2103" spans="1:31" x14ac:dyDescent="0.3">
      <c r="A2103" t="s">
        <v>315</v>
      </c>
      <c r="B2103" t="s">
        <v>4922</v>
      </c>
      <c r="C2103" t="s">
        <v>274</v>
      </c>
      <c r="D2103" t="s">
        <v>4923</v>
      </c>
      <c r="E2103" t="s">
        <v>12304</v>
      </c>
      <c r="F2103" t="s">
        <v>4924</v>
      </c>
      <c r="G2103" t="s">
        <v>373</v>
      </c>
      <c r="I2103" t="s">
        <v>313</v>
      </c>
      <c r="J2103" t="s">
        <v>266</v>
      </c>
      <c r="K2103" t="s">
        <v>4925</v>
      </c>
      <c r="L2103" t="s">
        <v>4926</v>
      </c>
      <c r="M2103" t="s">
        <v>316</v>
      </c>
      <c r="N2103" t="s">
        <v>315</v>
      </c>
      <c r="O2103">
        <v>2</v>
      </c>
      <c r="P2103" t="s">
        <v>288</v>
      </c>
      <c r="Q2103">
        <v>0.48</v>
      </c>
      <c r="S2103">
        <v>1</v>
      </c>
      <c r="T2103" s="108">
        <v>0.48</v>
      </c>
      <c r="U2103">
        <v>1</v>
      </c>
      <c r="V2103" t="s">
        <v>270</v>
      </c>
      <c r="W2103" t="s">
        <v>167</v>
      </c>
      <c r="X2103">
        <v>1</v>
      </c>
      <c r="Y2103">
        <v>0</v>
      </c>
      <c r="Z2103">
        <v>0</v>
      </c>
      <c r="AA2103">
        <v>0</v>
      </c>
      <c r="AB2103">
        <v>1</v>
      </c>
      <c r="AC2103">
        <v>0</v>
      </c>
      <c r="AD2103">
        <v>0</v>
      </c>
      <c r="AE2103">
        <v>0</v>
      </c>
    </row>
    <row r="2104" spans="1:31" x14ac:dyDescent="0.3">
      <c r="A2104" t="s">
        <v>315</v>
      </c>
      <c r="B2104" t="s">
        <v>4922</v>
      </c>
      <c r="C2104" t="s">
        <v>274</v>
      </c>
      <c r="D2104" t="s">
        <v>4923</v>
      </c>
      <c r="E2104" t="s">
        <v>12304</v>
      </c>
      <c r="F2104" t="s">
        <v>4924</v>
      </c>
      <c r="G2104" t="s">
        <v>373</v>
      </c>
      <c r="I2104" t="s">
        <v>313</v>
      </c>
      <c r="J2104" t="s">
        <v>266</v>
      </c>
      <c r="K2104" t="s">
        <v>4925</v>
      </c>
      <c r="L2104" t="s">
        <v>4926</v>
      </c>
      <c r="M2104" t="s">
        <v>314</v>
      </c>
      <c r="N2104" t="s">
        <v>315</v>
      </c>
      <c r="O2104">
        <v>1</v>
      </c>
      <c r="P2104" t="s">
        <v>282</v>
      </c>
      <c r="Q2104">
        <v>1</v>
      </c>
      <c r="S2104">
        <v>2</v>
      </c>
      <c r="T2104" s="108">
        <v>2</v>
      </c>
      <c r="U2104">
        <v>1</v>
      </c>
      <c r="V2104" t="s">
        <v>270</v>
      </c>
      <c r="W2104" t="s">
        <v>167</v>
      </c>
      <c r="X2104">
        <v>1</v>
      </c>
      <c r="Y2104">
        <v>1</v>
      </c>
      <c r="Z2104">
        <v>0</v>
      </c>
      <c r="AA2104">
        <v>0</v>
      </c>
      <c r="AB2104">
        <v>1</v>
      </c>
      <c r="AC2104">
        <v>0</v>
      </c>
      <c r="AD2104">
        <v>0</v>
      </c>
      <c r="AE2104">
        <v>0</v>
      </c>
    </row>
    <row r="2105" spans="1:31" x14ac:dyDescent="0.3">
      <c r="A2105" t="s">
        <v>315</v>
      </c>
      <c r="B2105" t="s">
        <v>4922</v>
      </c>
      <c r="C2105" t="s">
        <v>274</v>
      </c>
      <c r="D2105" t="s">
        <v>4923</v>
      </c>
      <c r="E2105" t="s">
        <v>12304</v>
      </c>
      <c r="F2105" t="s">
        <v>4924</v>
      </c>
      <c r="G2105" t="s">
        <v>373</v>
      </c>
      <c r="I2105" t="s">
        <v>313</v>
      </c>
      <c r="J2105" t="s">
        <v>266</v>
      </c>
      <c r="K2105" t="s">
        <v>4925</v>
      </c>
      <c r="L2105" t="s">
        <v>4926</v>
      </c>
      <c r="M2105" t="s">
        <v>316</v>
      </c>
      <c r="N2105" t="s">
        <v>315</v>
      </c>
      <c r="O2105">
        <v>27</v>
      </c>
      <c r="P2105" t="s">
        <v>273</v>
      </c>
      <c r="Q2105">
        <v>0.48</v>
      </c>
      <c r="S2105">
        <v>1</v>
      </c>
      <c r="T2105" s="108">
        <v>0.48</v>
      </c>
      <c r="U2105">
        <v>1</v>
      </c>
      <c r="V2105" t="s">
        <v>270</v>
      </c>
      <c r="W2105" t="s">
        <v>167</v>
      </c>
      <c r="X2105">
        <v>1</v>
      </c>
      <c r="Y2105">
        <v>0</v>
      </c>
      <c r="Z2105">
        <v>0</v>
      </c>
      <c r="AA2105">
        <v>0</v>
      </c>
      <c r="AB2105">
        <v>0</v>
      </c>
      <c r="AC2105">
        <v>1</v>
      </c>
      <c r="AD2105">
        <v>0</v>
      </c>
      <c r="AE2105">
        <v>0</v>
      </c>
    </row>
    <row r="2106" spans="1:31" x14ac:dyDescent="0.3">
      <c r="A2106" t="s">
        <v>16733</v>
      </c>
      <c r="B2106" t="s">
        <v>16321</v>
      </c>
      <c r="C2106" t="s">
        <v>274</v>
      </c>
      <c r="D2106" t="s">
        <v>16322</v>
      </c>
      <c r="E2106" t="s">
        <v>17179</v>
      </c>
      <c r="F2106" t="s">
        <v>16323</v>
      </c>
      <c r="G2106" t="s">
        <v>9388</v>
      </c>
      <c r="I2106" t="s">
        <v>313</v>
      </c>
      <c r="J2106" t="s">
        <v>266</v>
      </c>
      <c r="K2106" t="s">
        <v>635</v>
      </c>
      <c r="L2106" t="s">
        <v>17813</v>
      </c>
      <c r="M2106" t="s">
        <v>3521</v>
      </c>
      <c r="N2106" t="s">
        <v>16733</v>
      </c>
      <c r="O2106">
        <v>20</v>
      </c>
      <c r="P2106" t="s">
        <v>3206</v>
      </c>
      <c r="Q2106">
        <v>40</v>
      </c>
      <c r="S2106">
        <v>0</v>
      </c>
      <c r="T2106" s="108">
        <v>0</v>
      </c>
      <c r="U2106">
        <v>0</v>
      </c>
      <c r="W2106" t="s">
        <v>171</v>
      </c>
      <c r="X2106">
        <v>1</v>
      </c>
      <c r="Y2106">
        <v>0</v>
      </c>
      <c r="Z2106">
        <v>0</v>
      </c>
      <c r="AA2106">
        <v>0</v>
      </c>
      <c r="AB2106">
        <v>0</v>
      </c>
      <c r="AC2106">
        <v>0</v>
      </c>
      <c r="AD2106">
        <v>0</v>
      </c>
      <c r="AE2106">
        <v>0</v>
      </c>
    </row>
    <row r="2107" spans="1:31" x14ac:dyDescent="0.3">
      <c r="A2107" t="s">
        <v>315</v>
      </c>
      <c r="B2107" t="s">
        <v>9933</v>
      </c>
      <c r="C2107" t="s">
        <v>274</v>
      </c>
      <c r="D2107" t="s">
        <v>9934</v>
      </c>
      <c r="E2107" t="s">
        <v>12347</v>
      </c>
      <c r="F2107" t="s">
        <v>7743</v>
      </c>
      <c r="G2107" t="s">
        <v>473</v>
      </c>
      <c r="I2107" t="s">
        <v>313</v>
      </c>
      <c r="J2107" t="s">
        <v>266</v>
      </c>
      <c r="K2107" t="s">
        <v>1118</v>
      </c>
      <c r="L2107" t="s">
        <v>9935</v>
      </c>
      <c r="M2107" t="s">
        <v>314</v>
      </c>
      <c r="N2107" t="s">
        <v>315</v>
      </c>
      <c r="O2107">
        <v>1</v>
      </c>
      <c r="P2107" t="s">
        <v>266</v>
      </c>
      <c r="Q2107">
        <v>0.17</v>
      </c>
      <c r="S2107">
        <v>1</v>
      </c>
      <c r="T2107" s="108">
        <v>0.17</v>
      </c>
      <c r="U2107">
        <v>1</v>
      </c>
      <c r="V2107" t="s">
        <v>270</v>
      </c>
      <c r="W2107" t="s">
        <v>167</v>
      </c>
      <c r="X2107">
        <v>1</v>
      </c>
      <c r="Y2107">
        <v>0</v>
      </c>
      <c r="Z2107">
        <v>0</v>
      </c>
      <c r="AA2107">
        <v>0</v>
      </c>
      <c r="AB2107">
        <v>1</v>
      </c>
      <c r="AC2107">
        <v>0</v>
      </c>
      <c r="AD2107">
        <v>0</v>
      </c>
      <c r="AE2107">
        <v>0</v>
      </c>
    </row>
    <row r="2108" spans="1:31" x14ac:dyDescent="0.3">
      <c r="A2108" t="s">
        <v>315</v>
      </c>
      <c r="B2108" t="s">
        <v>9933</v>
      </c>
      <c r="C2108" t="s">
        <v>274</v>
      </c>
      <c r="D2108" t="s">
        <v>9934</v>
      </c>
      <c r="E2108" t="s">
        <v>12347</v>
      </c>
      <c r="F2108" t="s">
        <v>7743</v>
      </c>
      <c r="G2108" t="s">
        <v>473</v>
      </c>
      <c r="I2108" t="s">
        <v>313</v>
      </c>
      <c r="J2108" t="s">
        <v>266</v>
      </c>
      <c r="K2108" t="s">
        <v>1118</v>
      </c>
      <c r="L2108" t="s">
        <v>9935</v>
      </c>
      <c r="M2108" t="s">
        <v>316</v>
      </c>
      <c r="N2108" t="s">
        <v>315</v>
      </c>
      <c r="O2108">
        <v>2</v>
      </c>
      <c r="P2108" t="s">
        <v>288</v>
      </c>
      <c r="Q2108">
        <v>0.48</v>
      </c>
      <c r="S2108">
        <v>1</v>
      </c>
      <c r="T2108" s="108">
        <v>0.48</v>
      </c>
      <c r="U2108">
        <v>1</v>
      </c>
      <c r="V2108" t="s">
        <v>270</v>
      </c>
      <c r="W2108" t="s">
        <v>167</v>
      </c>
      <c r="X2108">
        <v>1</v>
      </c>
      <c r="Y2108">
        <v>0</v>
      </c>
      <c r="Z2108">
        <v>0</v>
      </c>
      <c r="AA2108">
        <v>0</v>
      </c>
      <c r="AB2108">
        <v>1</v>
      </c>
      <c r="AC2108">
        <v>0</v>
      </c>
      <c r="AD2108">
        <v>0</v>
      </c>
      <c r="AE2108">
        <v>0</v>
      </c>
    </row>
    <row r="2109" spans="1:31" x14ac:dyDescent="0.3">
      <c r="A2109" t="s">
        <v>315</v>
      </c>
      <c r="B2109" t="s">
        <v>4335</v>
      </c>
      <c r="C2109" t="s">
        <v>1683</v>
      </c>
      <c r="D2109" t="s">
        <v>15525</v>
      </c>
      <c r="E2109" t="s">
        <v>12343</v>
      </c>
      <c r="F2109" t="s">
        <v>7704</v>
      </c>
      <c r="G2109" t="s">
        <v>473</v>
      </c>
      <c r="I2109" t="s">
        <v>313</v>
      </c>
      <c r="J2109" t="s">
        <v>266</v>
      </c>
      <c r="K2109" t="s">
        <v>5513</v>
      </c>
      <c r="L2109" t="s">
        <v>7279</v>
      </c>
      <c r="M2109" t="s">
        <v>316</v>
      </c>
      <c r="N2109" t="s">
        <v>315</v>
      </c>
      <c r="O2109">
        <v>14</v>
      </c>
      <c r="P2109" t="s">
        <v>288</v>
      </c>
      <c r="Q2109">
        <v>0.17</v>
      </c>
      <c r="S2109">
        <v>1</v>
      </c>
      <c r="T2109" s="108">
        <v>0.17</v>
      </c>
      <c r="U2109">
        <v>1</v>
      </c>
      <c r="V2109" t="s">
        <v>270</v>
      </c>
      <c r="W2109" t="s">
        <v>167</v>
      </c>
      <c r="X2109">
        <v>1</v>
      </c>
      <c r="Y2109">
        <v>0</v>
      </c>
      <c r="Z2109">
        <v>0</v>
      </c>
      <c r="AA2109">
        <v>1</v>
      </c>
      <c r="AB2109">
        <v>0</v>
      </c>
      <c r="AC2109">
        <v>0</v>
      </c>
      <c r="AD2109">
        <v>0</v>
      </c>
      <c r="AE2109">
        <v>0</v>
      </c>
    </row>
    <row r="2110" spans="1:31" x14ac:dyDescent="0.3">
      <c r="A2110" t="s">
        <v>315</v>
      </c>
      <c r="B2110" t="s">
        <v>4335</v>
      </c>
      <c r="C2110" t="s">
        <v>8142</v>
      </c>
      <c r="D2110" t="s">
        <v>15526</v>
      </c>
      <c r="E2110" t="s">
        <v>12339</v>
      </c>
      <c r="F2110" t="s">
        <v>7665</v>
      </c>
      <c r="G2110" t="s">
        <v>473</v>
      </c>
      <c r="I2110" t="s">
        <v>313</v>
      </c>
      <c r="J2110" t="s">
        <v>266</v>
      </c>
      <c r="K2110" t="s">
        <v>7666</v>
      </c>
      <c r="L2110" t="s">
        <v>15485</v>
      </c>
      <c r="M2110" t="s">
        <v>314</v>
      </c>
      <c r="N2110" t="s">
        <v>315</v>
      </c>
      <c r="O2110">
        <v>13</v>
      </c>
      <c r="P2110" t="s">
        <v>266</v>
      </c>
      <c r="Q2110">
        <v>0.17</v>
      </c>
      <c r="S2110">
        <v>3</v>
      </c>
      <c r="T2110" s="108">
        <v>0.51</v>
      </c>
      <c r="U2110">
        <v>1</v>
      </c>
      <c r="V2110" t="s">
        <v>270</v>
      </c>
      <c r="W2110" t="s">
        <v>167</v>
      </c>
      <c r="X2110">
        <v>1</v>
      </c>
      <c r="Y2110">
        <v>1</v>
      </c>
      <c r="Z2110">
        <v>0</v>
      </c>
      <c r="AA2110">
        <v>1</v>
      </c>
      <c r="AB2110">
        <v>0</v>
      </c>
      <c r="AC2110">
        <v>1</v>
      </c>
      <c r="AD2110">
        <v>0</v>
      </c>
      <c r="AE2110">
        <v>0</v>
      </c>
    </row>
    <row r="2111" spans="1:31" x14ac:dyDescent="0.3">
      <c r="A2111" t="s">
        <v>315</v>
      </c>
      <c r="B2111" t="s">
        <v>7663</v>
      </c>
      <c r="C2111" t="s">
        <v>262</v>
      </c>
      <c r="D2111" t="s">
        <v>7664</v>
      </c>
      <c r="E2111" t="s">
        <v>12339</v>
      </c>
      <c r="F2111" t="s">
        <v>7665</v>
      </c>
      <c r="G2111" t="s">
        <v>473</v>
      </c>
      <c r="I2111" t="s">
        <v>313</v>
      </c>
      <c r="J2111" t="s">
        <v>266</v>
      </c>
      <c r="K2111" t="s">
        <v>7666</v>
      </c>
      <c r="L2111" t="s">
        <v>7667</v>
      </c>
      <c r="M2111" t="s">
        <v>314</v>
      </c>
      <c r="N2111" t="s">
        <v>315</v>
      </c>
      <c r="O2111">
        <v>1</v>
      </c>
      <c r="P2111" t="s">
        <v>282</v>
      </c>
      <c r="Q2111">
        <v>2</v>
      </c>
      <c r="S2111">
        <v>1</v>
      </c>
      <c r="T2111" s="108">
        <v>2</v>
      </c>
      <c r="U2111">
        <v>1</v>
      </c>
      <c r="V2111" t="s">
        <v>270</v>
      </c>
      <c r="W2111" t="s">
        <v>167</v>
      </c>
      <c r="X2111">
        <v>1</v>
      </c>
      <c r="Y2111">
        <v>0</v>
      </c>
      <c r="Z2111">
        <v>1</v>
      </c>
      <c r="AA2111">
        <v>0</v>
      </c>
      <c r="AB2111">
        <v>0</v>
      </c>
      <c r="AC2111">
        <v>0</v>
      </c>
      <c r="AD2111">
        <v>0</v>
      </c>
      <c r="AE2111">
        <v>0</v>
      </c>
    </row>
    <row r="2112" spans="1:31" x14ac:dyDescent="0.3">
      <c r="A2112" t="s">
        <v>315</v>
      </c>
      <c r="B2112" t="s">
        <v>7663</v>
      </c>
      <c r="C2112" t="s">
        <v>262</v>
      </c>
      <c r="D2112" t="s">
        <v>7664</v>
      </c>
      <c r="E2112" t="s">
        <v>12339</v>
      </c>
      <c r="F2112" t="s">
        <v>7665</v>
      </c>
      <c r="G2112" t="s">
        <v>473</v>
      </c>
      <c r="I2112" t="s">
        <v>313</v>
      </c>
      <c r="J2112" t="s">
        <v>266</v>
      </c>
      <c r="K2112" t="s">
        <v>7666</v>
      </c>
      <c r="L2112" t="s">
        <v>7667</v>
      </c>
      <c r="M2112" t="s">
        <v>316</v>
      </c>
      <c r="N2112" t="s">
        <v>315</v>
      </c>
      <c r="O2112">
        <v>2</v>
      </c>
      <c r="P2112" t="s">
        <v>272</v>
      </c>
      <c r="Q2112">
        <v>2</v>
      </c>
      <c r="S2112">
        <v>1</v>
      </c>
      <c r="T2112" s="108">
        <v>2</v>
      </c>
      <c r="U2112">
        <v>1</v>
      </c>
      <c r="V2112" t="s">
        <v>270</v>
      </c>
      <c r="W2112" t="s">
        <v>167</v>
      </c>
      <c r="X2112">
        <v>1</v>
      </c>
      <c r="Y2112">
        <v>0</v>
      </c>
      <c r="Z2112">
        <v>1</v>
      </c>
      <c r="AA2112">
        <v>0</v>
      </c>
      <c r="AB2112">
        <v>0</v>
      </c>
      <c r="AC2112">
        <v>0</v>
      </c>
      <c r="AD2112">
        <v>0</v>
      </c>
      <c r="AE2112">
        <v>0</v>
      </c>
    </row>
    <row r="2113" spans="1:31" x14ac:dyDescent="0.3">
      <c r="A2113" t="s">
        <v>315</v>
      </c>
      <c r="B2113" t="s">
        <v>7663</v>
      </c>
      <c r="C2113" t="s">
        <v>262</v>
      </c>
      <c r="D2113" t="s">
        <v>7664</v>
      </c>
      <c r="E2113" t="s">
        <v>12339</v>
      </c>
      <c r="F2113" t="s">
        <v>7665</v>
      </c>
      <c r="G2113" t="s">
        <v>473</v>
      </c>
      <c r="I2113" t="s">
        <v>313</v>
      </c>
      <c r="J2113" t="s">
        <v>266</v>
      </c>
      <c r="K2113" t="s">
        <v>7666</v>
      </c>
      <c r="L2113" t="s">
        <v>7667</v>
      </c>
      <c r="M2113" t="s">
        <v>316</v>
      </c>
      <c r="N2113" t="s">
        <v>315</v>
      </c>
      <c r="O2113">
        <v>17</v>
      </c>
      <c r="P2113" t="s">
        <v>273</v>
      </c>
      <c r="Q2113">
        <v>0.48</v>
      </c>
      <c r="S2113">
        <v>2</v>
      </c>
      <c r="T2113" s="108">
        <v>0.96</v>
      </c>
      <c r="U2113">
        <v>1</v>
      </c>
      <c r="V2113" t="s">
        <v>270</v>
      </c>
      <c r="W2113" t="s">
        <v>167</v>
      </c>
      <c r="X2113">
        <v>2</v>
      </c>
      <c r="Y2113">
        <v>0</v>
      </c>
      <c r="Z2113">
        <v>0</v>
      </c>
      <c r="AA2113">
        <v>2</v>
      </c>
      <c r="AB2113">
        <v>0</v>
      </c>
      <c r="AC2113">
        <v>0</v>
      </c>
      <c r="AD2113">
        <v>0</v>
      </c>
      <c r="AE2113">
        <v>0</v>
      </c>
    </row>
    <row r="2114" spans="1:31" x14ac:dyDescent="0.3">
      <c r="A2114" t="s">
        <v>315</v>
      </c>
      <c r="B2114" t="s">
        <v>15645</v>
      </c>
      <c r="C2114" t="s">
        <v>274</v>
      </c>
      <c r="D2114" t="s">
        <v>15646</v>
      </c>
      <c r="E2114" t="s">
        <v>15647</v>
      </c>
      <c r="F2114" t="s">
        <v>15648</v>
      </c>
      <c r="G2114" t="s">
        <v>473</v>
      </c>
      <c r="I2114" t="s">
        <v>313</v>
      </c>
      <c r="J2114" t="s">
        <v>266</v>
      </c>
      <c r="K2114" t="s">
        <v>7666</v>
      </c>
      <c r="L2114" t="s">
        <v>27154</v>
      </c>
      <c r="M2114" t="s">
        <v>314</v>
      </c>
      <c r="N2114" t="s">
        <v>315</v>
      </c>
      <c r="O2114">
        <v>1</v>
      </c>
      <c r="P2114" t="s">
        <v>266</v>
      </c>
      <c r="Q2114">
        <v>0.48</v>
      </c>
      <c r="S2114">
        <v>1</v>
      </c>
      <c r="T2114" s="108">
        <v>0.48</v>
      </c>
      <c r="U2114">
        <v>1</v>
      </c>
      <c r="V2114" t="s">
        <v>270</v>
      </c>
      <c r="W2114" t="s">
        <v>167</v>
      </c>
      <c r="X2114">
        <v>1</v>
      </c>
      <c r="Y2114">
        <v>0</v>
      </c>
      <c r="Z2114">
        <v>1</v>
      </c>
      <c r="AA2114">
        <v>0</v>
      </c>
      <c r="AB2114">
        <v>0</v>
      </c>
      <c r="AC2114">
        <v>0</v>
      </c>
      <c r="AD2114">
        <v>0</v>
      </c>
      <c r="AE2114">
        <v>0</v>
      </c>
    </row>
    <row r="2115" spans="1:31" x14ac:dyDescent="0.3">
      <c r="A2115" t="s">
        <v>315</v>
      </c>
      <c r="B2115" t="s">
        <v>15645</v>
      </c>
      <c r="C2115" t="s">
        <v>274</v>
      </c>
      <c r="D2115" t="s">
        <v>15646</v>
      </c>
      <c r="E2115" t="s">
        <v>15647</v>
      </c>
      <c r="F2115" t="s">
        <v>15648</v>
      </c>
      <c r="G2115" t="s">
        <v>473</v>
      </c>
      <c r="I2115" t="s">
        <v>313</v>
      </c>
      <c r="J2115" t="s">
        <v>266</v>
      </c>
      <c r="K2115" t="s">
        <v>7666</v>
      </c>
      <c r="L2115" t="s">
        <v>27154</v>
      </c>
      <c r="M2115" t="s">
        <v>316</v>
      </c>
      <c r="N2115" t="s">
        <v>315</v>
      </c>
      <c r="O2115">
        <v>2</v>
      </c>
      <c r="P2115" t="s">
        <v>272</v>
      </c>
      <c r="Q2115">
        <v>3</v>
      </c>
      <c r="S2115">
        <v>2</v>
      </c>
      <c r="T2115" s="108">
        <v>6</v>
      </c>
      <c r="U2115">
        <v>1</v>
      </c>
      <c r="V2115" t="s">
        <v>270</v>
      </c>
      <c r="W2115" t="s">
        <v>167</v>
      </c>
      <c r="X2115">
        <v>1</v>
      </c>
      <c r="Y2115">
        <v>0</v>
      </c>
      <c r="Z2115">
        <v>1</v>
      </c>
      <c r="AA2115">
        <v>0</v>
      </c>
      <c r="AB2115">
        <v>0</v>
      </c>
      <c r="AC2115">
        <v>1</v>
      </c>
      <c r="AD2115">
        <v>0</v>
      </c>
      <c r="AE2115">
        <v>0</v>
      </c>
    </row>
    <row r="2116" spans="1:31" x14ac:dyDescent="0.3">
      <c r="A2116" t="s">
        <v>315</v>
      </c>
      <c r="B2116" t="s">
        <v>15645</v>
      </c>
      <c r="C2116" t="s">
        <v>274</v>
      </c>
      <c r="D2116" t="s">
        <v>15646</v>
      </c>
      <c r="E2116" t="s">
        <v>15647</v>
      </c>
      <c r="F2116" t="s">
        <v>15648</v>
      </c>
      <c r="G2116" t="s">
        <v>473</v>
      </c>
      <c r="I2116" t="s">
        <v>313</v>
      </c>
      <c r="J2116" t="s">
        <v>266</v>
      </c>
      <c r="K2116" t="s">
        <v>7666</v>
      </c>
      <c r="L2116" t="s">
        <v>27154</v>
      </c>
      <c r="M2116" t="s">
        <v>316</v>
      </c>
      <c r="N2116" t="s">
        <v>315</v>
      </c>
      <c r="O2116">
        <v>17</v>
      </c>
      <c r="P2116" t="s">
        <v>273</v>
      </c>
      <c r="Q2116">
        <v>0.32</v>
      </c>
      <c r="S2116">
        <v>1</v>
      </c>
      <c r="T2116" s="108">
        <v>0.32</v>
      </c>
      <c r="U2116">
        <v>1</v>
      </c>
      <c r="V2116" t="s">
        <v>270</v>
      </c>
      <c r="W2116" t="s">
        <v>167</v>
      </c>
      <c r="X2116">
        <v>1</v>
      </c>
      <c r="Y2116">
        <v>0</v>
      </c>
      <c r="Z2116">
        <v>0</v>
      </c>
      <c r="AA2116">
        <v>1</v>
      </c>
      <c r="AB2116">
        <v>0</v>
      </c>
      <c r="AC2116">
        <v>0</v>
      </c>
      <c r="AD2116">
        <v>0</v>
      </c>
      <c r="AE2116">
        <v>0</v>
      </c>
    </row>
    <row r="2117" spans="1:31" x14ac:dyDescent="0.3">
      <c r="A2117" t="s">
        <v>315</v>
      </c>
      <c r="B2117" t="s">
        <v>7675</v>
      </c>
      <c r="C2117" t="s">
        <v>262</v>
      </c>
      <c r="D2117" t="s">
        <v>7676</v>
      </c>
      <c r="E2117" t="s">
        <v>12341</v>
      </c>
      <c r="F2117" t="s">
        <v>7677</v>
      </c>
      <c r="G2117" t="s">
        <v>473</v>
      </c>
      <c r="I2117" t="s">
        <v>313</v>
      </c>
      <c r="J2117" t="s">
        <v>266</v>
      </c>
      <c r="K2117" t="s">
        <v>7678</v>
      </c>
      <c r="L2117" t="s">
        <v>7679</v>
      </c>
      <c r="M2117" t="s">
        <v>316</v>
      </c>
      <c r="N2117" t="s">
        <v>315</v>
      </c>
      <c r="O2117">
        <v>17</v>
      </c>
      <c r="P2117" t="s">
        <v>273</v>
      </c>
      <c r="Q2117">
        <v>0.32</v>
      </c>
      <c r="S2117">
        <v>1</v>
      </c>
      <c r="T2117" s="108">
        <v>0.32</v>
      </c>
      <c r="U2117">
        <v>1</v>
      </c>
      <c r="V2117" t="s">
        <v>270</v>
      </c>
      <c r="W2117" t="s">
        <v>167</v>
      </c>
      <c r="X2117">
        <v>1</v>
      </c>
      <c r="Y2117">
        <v>0</v>
      </c>
      <c r="Z2117">
        <v>0</v>
      </c>
      <c r="AA2117">
        <v>1</v>
      </c>
      <c r="AB2117">
        <v>0</v>
      </c>
      <c r="AC2117">
        <v>0</v>
      </c>
      <c r="AD2117">
        <v>0</v>
      </c>
      <c r="AE2117">
        <v>0</v>
      </c>
    </row>
    <row r="2118" spans="1:31" x14ac:dyDescent="0.3">
      <c r="A2118" t="s">
        <v>315</v>
      </c>
      <c r="B2118" t="s">
        <v>7675</v>
      </c>
      <c r="C2118" t="s">
        <v>262</v>
      </c>
      <c r="D2118" t="s">
        <v>7676</v>
      </c>
      <c r="E2118" t="s">
        <v>12341</v>
      </c>
      <c r="F2118" t="s">
        <v>7677</v>
      </c>
      <c r="G2118" t="s">
        <v>473</v>
      </c>
      <c r="I2118" t="s">
        <v>313</v>
      </c>
      <c r="J2118" t="s">
        <v>266</v>
      </c>
      <c r="K2118" t="s">
        <v>7678</v>
      </c>
      <c r="L2118" t="s">
        <v>7679</v>
      </c>
      <c r="M2118" t="s">
        <v>314</v>
      </c>
      <c r="N2118" t="s">
        <v>315</v>
      </c>
      <c r="O2118">
        <v>1</v>
      </c>
      <c r="P2118" t="s">
        <v>282</v>
      </c>
      <c r="Q2118">
        <v>6</v>
      </c>
      <c r="S2118">
        <v>1</v>
      </c>
      <c r="T2118" s="108">
        <v>6</v>
      </c>
      <c r="U2118">
        <v>1</v>
      </c>
      <c r="V2118" t="s">
        <v>270</v>
      </c>
      <c r="W2118" t="s">
        <v>167</v>
      </c>
      <c r="X2118">
        <v>1</v>
      </c>
      <c r="Y2118">
        <v>0</v>
      </c>
      <c r="Z2118">
        <v>1</v>
      </c>
      <c r="AA2118">
        <v>0</v>
      </c>
      <c r="AB2118">
        <v>0</v>
      </c>
      <c r="AC2118">
        <v>0</v>
      </c>
      <c r="AD2118">
        <v>0</v>
      </c>
      <c r="AE2118">
        <v>0</v>
      </c>
    </row>
    <row r="2119" spans="1:31" x14ac:dyDescent="0.3">
      <c r="A2119" t="s">
        <v>315</v>
      </c>
      <c r="B2119" t="s">
        <v>7675</v>
      </c>
      <c r="C2119" t="s">
        <v>262</v>
      </c>
      <c r="D2119" t="s">
        <v>7676</v>
      </c>
      <c r="E2119" t="s">
        <v>12341</v>
      </c>
      <c r="F2119" t="s">
        <v>7677</v>
      </c>
      <c r="G2119" t="s">
        <v>473</v>
      </c>
      <c r="I2119" t="s">
        <v>313</v>
      </c>
      <c r="J2119" t="s">
        <v>266</v>
      </c>
      <c r="K2119" t="s">
        <v>7678</v>
      </c>
      <c r="L2119" t="s">
        <v>7679</v>
      </c>
      <c r="M2119" t="s">
        <v>316</v>
      </c>
      <c r="N2119" t="s">
        <v>315</v>
      </c>
      <c r="O2119">
        <v>2</v>
      </c>
      <c r="P2119" t="s">
        <v>272</v>
      </c>
      <c r="Q2119">
        <v>4</v>
      </c>
      <c r="S2119">
        <v>2</v>
      </c>
      <c r="T2119" s="108">
        <v>8</v>
      </c>
      <c r="U2119">
        <v>1</v>
      </c>
      <c r="V2119" t="s">
        <v>270</v>
      </c>
      <c r="W2119" t="s">
        <v>167</v>
      </c>
      <c r="X2119">
        <v>1</v>
      </c>
      <c r="Y2119">
        <v>1</v>
      </c>
      <c r="Z2119">
        <v>0</v>
      </c>
      <c r="AA2119">
        <v>0</v>
      </c>
      <c r="AB2119">
        <v>1</v>
      </c>
      <c r="AC2119">
        <v>0</v>
      </c>
      <c r="AD2119">
        <v>0</v>
      </c>
      <c r="AE2119">
        <v>0</v>
      </c>
    </row>
    <row r="2120" spans="1:31" x14ac:dyDescent="0.3">
      <c r="A2120" t="s">
        <v>315</v>
      </c>
      <c r="B2120" t="s">
        <v>7693</v>
      </c>
      <c r="C2120" t="s">
        <v>274</v>
      </c>
      <c r="D2120" t="s">
        <v>7694</v>
      </c>
      <c r="E2120" t="s">
        <v>12342</v>
      </c>
      <c r="F2120" t="s">
        <v>7690</v>
      </c>
      <c r="G2120" t="s">
        <v>473</v>
      </c>
      <c r="I2120" t="s">
        <v>313</v>
      </c>
      <c r="J2120" t="s">
        <v>266</v>
      </c>
      <c r="K2120" t="s">
        <v>1118</v>
      </c>
      <c r="L2120" t="s">
        <v>7695</v>
      </c>
      <c r="M2120" t="s">
        <v>316</v>
      </c>
      <c r="N2120" t="s">
        <v>315</v>
      </c>
      <c r="O2120">
        <v>2</v>
      </c>
      <c r="P2120" t="s">
        <v>272</v>
      </c>
      <c r="Q2120">
        <v>1</v>
      </c>
      <c r="S2120">
        <v>3</v>
      </c>
      <c r="T2120" s="108">
        <v>3</v>
      </c>
      <c r="U2120">
        <v>1</v>
      </c>
      <c r="V2120" t="s">
        <v>270</v>
      </c>
      <c r="W2120" t="s">
        <v>167</v>
      </c>
      <c r="X2120">
        <v>1</v>
      </c>
      <c r="Y2120">
        <v>1</v>
      </c>
      <c r="Z2120">
        <v>0</v>
      </c>
      <c r="AA2120">
        <v>1</v>
      </c>
      <c r="AB2120">
        <v>0</v>
      </c>
      <c r="AC2120">
        <v>1</v>
      </c>
      <c r="AD2120">
        <v>0</v>
      </c>
      <c r="AE2120">
        <v>0</v>
      </c>
    </row>
    <row r="2121" spans="1:31" x14ac:dyDescent="0.3">
      <c r="A2121" t="s">
        <v>315</v>
      </c>
      <c r="B2121" t="s">
        <v>7693</v>
      </c>
      <c r="C2121" t="s">
        <v>274</v>
      </c>
      <c r="D2121" t="s">
        <v>7694</v>
      </c>
      <c r="E2121" t="s">
        <v>12342</v>
      </c>
      <c r="F2121" t="s">
        <v>7690</v>
      </c>
      <c r="G2121" t="s">
        <v>473</v>
      </c>
      <c r="I2121" t="s">
        <v>313</v>
      </c>
      <c r="J2121" t="s">
        <v>266</v>
      </c>
      <c r="K2121" t="s">
        <v>1118</v>
      </c>
      <c r="L2121" t="s">
        <v>7695</v>
      </c>
      <c r="M2121" t="s">
        <v>316</v>
      </c>
      <c r="N2121" t="s">
        <v>315</v>
      </c>
      <c r="O2121">
        <v>20</v>
      </c>
      <c r="P2121" t="s">
        <v>425</v>
      </c>
      <c r="Q2121">
        <v>0.32</v>
      </c>
      <c r="S2121">
        <v>2</v>
      </c>
      <c r="T2121" s="108">
        <v>0.64</v>
      </c>
      <c r="U2121">
        <v>1</v>
      </c>
      <c r="V2121" t="s">
        <v>270</v>
      </c>
      <c r="W2121" t="s">
        <v>167</v>
      </c>
      <c r="X2121">
        <v>1</v>
      </c>
      <c r="Y2121">
        <v>1</v>
      </c>
      <c r="Z2121">
        <v>0</v>
      </c>
      <c r="AA2121">
        <v>0</v>
      </c>
      <c r="AB2121">
        <v>0</v>
      </c>
      <c r="AC2121">
        <v>1</v>
      </c>
      <c r="AD2121">
        <v>0</v>
      </c>
      <c r="AE2121">
        <v>0</v>
      </c>
    </row>
    <row r="2122" spans="1:31" x14ac:dyDescent="0.3">
      <c r="A2122" t="s">
        <v>315</v>
      </c>
      <c r="B2122" t="s">
        <v>7724</v>
      </c>
      <c r="C2122" t="s">
        <v>274</v>
      </c>
      <c r="D2122" t="s">
        <v>7725</v>
      </c>
      <c r="E2122" t="s">
        <v>12345</v>
      </c>
      <c r="F2122" t="s">
        <v>1116</v>
      </c>
      <c r="G2122" t="s">
        <v>473</v>
      </c>
      <c r="I2122" t="s">
        <v>313</v>
      </c>
      <c r="J2122" t="s">
        <v>266</v>
      </c>
      <c r="K2122" t="s">
        <v>7726</v>
      </c>
      <c r="L2122" t="s">
        <v>7727</v>
      </c>
      <c r="M2122" t="s">
        <v>316</v>
      </c>
      <c r="N2122" t="s">
        <v>315</v>
      </c>
      <c r="O2122">
        <v>2</v>
      </c>
      <c r="P2122" t="s">
        <v>288</v>
      </c>
      <c r="Q2122">
        <v>0.32</v>
      </c>
      <c r="S2122">
        <v>1</v>
      </c>
      <c r="T2122" s="108">
        <v>0.32</v>
      </c>
      <c r="U2122">
        <v>1</v>
      </c>
      <c r="V2122" t="s">
        <v>270</v>
      </c>
      <c r="W2122" t="s">
        <v>167</v>
      </c>
      <c r="X2122">
        <v>1</v>
      </c>
      <c r="Y2122">
        <v>0</v>
      </c>
      <c r="Z2122">
        <v>0</v>
      </c>
      <c r="AA2122">
        <v>0</v>
      </c>
      <c r="AB2122">
        <v>1</v>
      </c>
      <c r="AC2122">
        <v>0</v>
      </c>
      <c r="AD2122">
        <v>0</v>
      </c>
      <c r="AE2122">
        <v>0</v>
      </c>
    </row>
    <row r="2123" spans="1:31" x14ac:dyDescent="0.3">
      <c r="A2123" t="s">
        <v>315</v>
      </c>
      <c r="B2123" t="s">
        <v>7724</v>
      </c>
      <c r="C2123" t="s">
        <v>274</v>
      </c>
      <c r="D2123" t="s">
        <v>7725</v>
      </c>
      <c r="E2123" t="s">
        <v>12345</v>
      </c>
      <c r="F2123" t="s">
        <v>1116</v>
      </c>
      <c r="G2123" t="s">
        <v>473</v>
      </c>
      <c r="I2123" t="s">
        <v>313</v>
      </c>
      <c r="J2123" t="s">
        <v>266</v>
      </c>
      <c r="K2123" t="s">
        <v>7726</v>
      </c>
      <c r="L2123" t="s">
        <v>7727</v>
      </c>
      <c r="M2123" t="s">
        <v>316</v>
      </c>
      <c r="N2123" t="s">
        <v>315</v>
      </c>
      <c r="O2123">
        <v>17</v>
      </c>
      <c r="P2123" t="s">
        <v>273</v>
      </c>
      <c r="Q2123">
        <v>0.48</v>
      </c>
      <c r="S2123">
        <v>2</v>
      </c>
      <c r="T2123" s="108">
        <v>0.96</v>
      </c>
      <c r="U2123">
        <v>1</v>
      </c>
      <c r="V2123" t="s">
        <v>270</v>
      </c>
      <c r="W2123" t="s">
        <v>167</v>
      </c>
      <c r="X2123">
        <v>2</v>
      </c>
      <c r="Y2123">
        <v>0</v>
      </c>
      <c r="Z2123">
        <v>0</v>
      </c>
      <c r="AA2123">
        <v>2</v>
      </c>
      <c r="AB2123">
        <v>0</v>
      </c>
      <c r="AC2123">
        <v>0</v>
      </c>
      <c r="AD2123">
        <v>0</v>
      </c>
      <c r="AE2123">
        <v>0</v>
      </c>
    </row>
    <row r="2124" spans="1:31" x14ac:dyDescent="0.3">
      <c r="A2124" t="s">
        <v>315</v>
      </c>
      <c r="B2124" t="s">
        <v>7724</v>
      </c>
      <c r="C2124" t="s">
        <v>274</v>
      </c>
      <c r="D2124" t="s">
        <v>7725</v>
      </c>
      <c r="E2124" t="s">
        <v>12345</v>
      </c>
      <c r="F2124" t="s">
        <v>1116</v>
      </c>
      <c r="G2124" t="s">
        <v>473</v>
      </c>
      <c r="I2124" t="s">
        <v>313</v>
      </c>
      <c r="J2124" t="s">
        <v>266</v>
      </c>
      <c r="K2124" t="s">
        <v>7726</v>
      </c>
      <c r="L2124" t="s">
        <v>7727</v>
      </c>
      <c r="M2124" t="s">
        <v>314</v>
      </c>
      <c r="N2124" t="s">
        <v>315</v>
      </c>
      <c r="O2124">
        <v>1</v>
      </c>
      <c r="P2124" t="s">
        <v>266</v>
      </c>
      <c r="Q2124">
        <v>0.17</v>
      </c>
      <c r="S2124">
        <v>1</v>
      </c>
      <c r="T2124" s="108">
        <v>0.17</v>
      </c>
      <c r="U2124">
        <v>1</v>
      </c>
      <c r="V2124" t="s">
        <v>270</v>
      </c>
      <c r="W2124" t="s">
        <v>167</v>
      </c>
      <c r="X2124">
        <v>1</v>
      </c>
      <c r="Y2124">
        <v>0</v>
      </c>
      <c r="Z2124">
        <v>1</v>
      </c>
      <c r="AA2124">
        <v>0</v>
      </c>
      <c r="AB2124">
        <v>0</v>
      </c>
      <c r="AC2124">
        <v>0</v>
      </c>
      <c r="AD2124">
        <v>0</v>
      </c>
      <c r="AE2124">
        <v>0</v>
      </c>
    </row>
    <row r="2125" spans="1:31" x14ac:dyDescent="0.3">
      <c r="A2125" t="s">
        <v>315</v>
      </c>
      <c r="B2125" t="s">
        <v>3455</v>
      </c>
      <c r="C2125" t="s">
        <v>262</v>
      </c>
      <c r="D2125" t="s">
        <v>3456</v>
      </c>
      <c r="E2125" t="s">
        <v>12358</v>
      </c>
      <c r="F2125" t="s">
        <v>3457</v>
      </c>
      <c r="G2125" t="s">
        <v>9393</v>
      </c>
      <c r="I2125" t="s">
        <v>313</v>
      </c>
      <c r="J2125" t="s">
        <v>266</v>
      </c>
      <c r="K2125" t="s">
        <v>3458</v>
      </c>
      <c r="L2125" t="s">
        <v>3459</v>
      </c>
      <c r="M2125" t="s">
        <v>314</v>
      </c>
      <c r="N2125" t="s">
        <v>315</v>
      </c>
      <c r="O2125">
        <v>1</v>
      </c>
      <c r="P2125" t="s">
        <v>282</v>
      </c>
      <c r="Q2125">
        <v>4</v>
      </c>
      <c r="S2125">
        <v>1</v>
      </c>
      <c r="T2125" s="108">
        <v>4</v>
      </c>
      <c r="U2125">
        <v>1</v>
      </c>
      <c r="V2125" t="s">
        <v>270</v>
      </c>
      <c r="W2125" t="s">
        <v>167</v>
      </c>
      <c r="X2125">
        <v>1</v>
      </c>
      <c r="Y2125">
        <v>0</v>
      </c>
      <c r="Z2125">
        <v>1</v>
      </c>
      <c r="AA2125">
        <v>0</v>
      </c>
      <c r="AB2125">
        <v>0</v>
      </c>
      <c r="AC2125">
        <v>0</v>
      </c>
      <c r="AD2125">
        <v>0</v>
      </c>
      <c r="AE2125">
        <v>0</v>
      </c>
    </row>
    <row r="2126" spans="1:31" x14ac:dyDescent="0.3">
      <c r="A2126" t="s">
        <v>315</v>
      </c>
      <c r="B2126" t="s">
        <v>3455</v>
      </c>
      <c r="C2126" t="s">
        <v>262</v>
      </c>
      <c r="D2126" t="s">
        <v>3456</v>
      </c>
      <c r="E2126" t="s">
        <v>12358</v>
      </c>
      <c r="F2126" t="s">
        <v>3457</v>
      </c>
      <c r="G2126" t="s">
        <v>9393</v>
      </c>
      <c r="I2126" t="s">
        <v>313</v>
      </c>
      <c r="J2126" t="s">
        <v>266</v>
      </c>
      <c r="K2126" t="s">
        <v>3458</v>
      </c>
      <c r="L2126" t="s">
        <v>3459</v>
      </c>
      <c r="M2126" t="s">
        <v>316</v>
      </c>
      <c r="N2126" t="s">
        <v>315</v>
      </c>
      <c r="O2126">
        <v>2</v>
      </c>
      <c r="P2126" t="s">
        <v>272</v>
      </c>
      <c r="Q2126">
        <v>4</v>
      </c>
      <c r="S2126">
        <v>1</v>
      </c>
      <c r="T2126" s="108">
        <v>4</v>
      </c>
      <c r="U2126">
        <v>1</v>
      </c>
      <c r="V2126" t="s">
        <v>270</v>
      </c>
      <c r="W2126" t="s">
        <v>167</v>
      </c>
      <c r="X2126">
        <v>1</v>
      </c>
      <c r="Y2126">
        <v>0</v>
      </c>
      <c r="Z2126">
        <v>0</v>
      </c>
      <c r="AA2126">
        <v>0</v>
      </c>
      <c r="AB2126">
        <v>1</v>
      </c>
      <c r="AC2126">
        <v>0</v>
      </c>
      <c r="AD2126">
        <v>0</v>
      </c>
      <c r="AE2126">
        <v>0</v>
      </c>
    </row>
    <row r="2127" spans="1:31" x14ac:dyDescent="0.3">
      <c r="A2127" t="s">
        <v>315</v>
      </c>
      <c r="B2127" t="s">
        <v>3455</v>
      </c>
      <c r="C2127" t="s">
        <v>262</v>
      </c>
      <c r="D2127" t="s">
        <v>3456</v>
      </c>
      <c r="E2127" t="s">
        <v>12358</v>
      </c>
      <c r="F2127" t="s">
        <v>3457</v>
      </c>
      <c r="G2127" t="s">
        <v>9393</v>
      </c>
      <c r="I2127" t="s">
        <v>313</v>
      </c>
      <c r="J2127" t="s">
        <v>266</v>
      </c>
      <c r="K2127" t="s">
        <v>3458</v>
      </c>
      <c r="L2127" t="s">
        <v>3459</v>
      </c>
      <c r="M2127" t="s">
        <v>316</v>
      </c>
      <c r="N2127" t="s">
        <v>315</v>
      </c>
      <c r="O2127">
        <v>17</v>
      </c>
      <c r="P2127" t="s">
        <v>273</v>
      </c>
      <c r="Q2127">
        <v>0.48</v>
      </c>
      <c r="S2127">
        <v>8</v>
      </c>
      <c r="T2127" s="108">
        <v>3.84</v>
      </c>
      <c r="U2127">
        <v>1</v>
      </c>
      <c r="V2127" t="s">
        <v>270</v>
      </c>
      <c r="W2127" t="s">
        <v>167</v>
      </c>
      <c r="X2127">
        <v>8</v>
      </c>
      <c r="Y2127">
        <v>0</v>
      </c>
      <c r="Z2127">
        <v>0</v>
      </c>
      <c r="AA2127">
        <v>8</v>
      </c>
      <c r="AB2127">
        <v>0</v>
      </c>
      <c r="AC2127">
        <v>0</v>
      </c>
      <c r="AD2127">
        <v>0</v>
      </c>
      <c r="AE2127">
        <v>0</v>
      </c>
    </row>
    <row r="2128" spans="1:31" x14ac:dyDescent="0.3">
      <c r="A2128" t="s">
        <v>315</v>
      </c>
      <c r="B2128" t="s">
        <v>4849</v>
      </c>
      <c r="C2128" t="s">
        <v>262</v>
      </c>
      <c r="D2128" t="s">
        <v>4850</v>
      </c>
      <c r="E2128" t="s">
        <v>12354</v>
      </c>
      <c r="F2128" t="s">
        <v>4851</v>
      </c>
      <c r="G2128" t="s">
        <v>912</v>
      </c>
      <c r="I2128" t="s">
        <v>313</v>
      </c>
      <c r="J2128" t="s">
        <v>266</v>
      </c>
      <c r="K2128" t="s">
        <v>4852</v>
      </c>
      <c r="L2128" t="s">
        <v>4853</v>
      </c>
      <c r="M2128" t="s">
        <v>314</v>
      </c>
      <c r="N2128" t="s">
        <v>315</v>
      </c>
      <c r="O2128">
        <v>1</v>
      </c>
      <c r="P2128" t="s">
        <v>282</v>
      </c>
      <c r="Q2128">
        <v>1</v>
      </c>
      <c r="S2128">
        <v>1</v>
      </c>
      <c r="T2128" s="108">
        <v>1</v>
      </c>
      <c r="U2128">
        <v>1</v>
      </c>
      <c r="V2128" t="s">
        <v>270</v>
      </c>
      <c r="W2128" t="s">
        <v>167</v>
      </c>
      <c r="X2128">
        <v>1</v>
      </c>
      <c r="Y2128">
        <v>0</v>
      </c>
      <c r="Z2128">
        <v>0</v>
      </c>
      <c r="AA2128">
        <v>0</v>
      </c>
      <c r="AB2128">
        <v>1</v>
      </c>
      <c r="AC2128">
        <v>0</v>
      </c>
      <c r="AD2128">
        <v>0</v>
      </c>
      <c r="AE2128">
        <v>0</v>
      </c>
    </row>
    <row r="2129" spans="1:31" x14ac:dyDescent="0.3">
      <c r="A2129" t="s">
        <v>315</v>
      </c>
      <c r="B2129" t="s">
        <v>4849</v>
      </c>
      <c r="C2129" t="s">
        <v>262</v>
      </c>
      <c r="D2129" t="s">
        <v>4850</v>
      </c>
      <c r="E2129" t="s">
        <v>12354</v>
      </c>
      <c r="F2129" t="s">
        <v>4851</v>
      </c>
      <c r="G2129" t="s">
        <v>912</v>
      </c>
      <c r="I2129" t="s">
        <v>313</v>
      </c>
      <c r="J2129" t="s">
        <v>266</v>
      </c>
      <c r="K2129" t="s">
        <v>4852</v>
      </c>
      <c r="L2129" t="s">
        <v>4853</v>
      </c>
      <c r="M2129" t="s">
        <v>316</v>
      </c>
      <c r="N2129" t="s">
        <v>315</v>
      </c>
      <c r="O2129">
        <v>2</v>
      </c>
      <c r="P2129" t="s">
        <v>288</v>
      </c>
      <c r="Q2129">
        <v>0.48</v>
      </c>
      <c r="S2129">
        <v>1</v>
      </c>
      <c r="T2129" s="108">
        <v>0.48</v>
      </c>
      <c r="U2129">
        <v>1</v>
      </c>
      <c r="V2129" t="s">
        <v>270</v>
      </c>
      <c r="W2129" t="s">
        <v>167</v>
      </c>
      <c r="X2129">
        <v>1</v>
      </c>
      <c r="Y2129">
        <v>0</v>
      </c>
      <c r="Z2129">
        <v>0</v>
      </c>
      <c r="AA2129">
        <v>0</v>
      </c>
      <c r="AB2129">
        <v>1</v>
      </c>
      <c r="AC2129">
        <v>0</v>
      </c>
      <c r="AD2129">
        <v>0</v>
      </c>
      <c r="AE2129">
        <v>0</v>
      </c>
    </row>
    <row r="2130" spans="1:31" x14ac:dyDescent="0.3">
      <c r="A2130" t="s">
        <v>315</v>
      </c>
      <c r="B2130" t="s">
        <v>4849</v>
      </c>
      <c r="C2130" t="s">
        <v>262</v>
      </c>
      <c r="D2130" t="s">
        <v>4850</v>
      </c>
      <c r="E2130" t="s">
        <v>12354</v>
      </c>
      <c r="F2130" t="s">
        <v>4851</v>
      </c>
      <c r="G2130" t="s">
        <v>912</v>
      </c>
      <c r="I2130" t="s">
        <v>313</v>
      </c>
      <c r="J2130" t="s">
        <v>266</v>
      </c>
      <c r="K2130" t="s">
        <v>4852</v>
      </c>
      <c r="L2130" t="s">
        <v>4853</v>
      </c>
      <c r="M2130" t="s">
        <v>316</v>
      </c>
      <c r="N2130" t="s">
        <v>315</v>
      </c>
      <c r="O2130">
        <v>2</v>
      </c>
      <c r="P2130" t="s">
        <v>288</v>
      </c>
      <c r="Q2130">
        <v>0.32</v>
      </c>
      <c r="S2130">
        <v>1</v>
      </c>
      <c r="T2130" s="108">
        <v>0.32</v>
      </c>
      <c r="U2130">
        <v>1</v>
      </c>
      <c r="V2130" t="s">
        <v>270</v>
      </c>
      <c r="W2130" t="s">
        <v>167</v>
      </c>
      <c r="X2130">
        <v>1</v>
      </c>
      <c r="Y2130">
        <v>0</v>
      </c>
      <c r="Z2130">
        <v>0</v>
      </c>
      <c r="AA2130">
        <v>0</v>
      </c>
      <c r="AB2130">
        <v>1</v>
      </c>
      <c r="AC2130">
        <v>0</v>
      </c>
      <c r="AD2130">
        <v>0</v>
      </c>
      <c r="AE2130">
        <v>0</v>
      </c>
    </row>
    <row r="2131" spans="1:31" x14ac:dyDescent="0.3">
      <c r="A2131" t="s">
        <v>315</v>
      </c>
      <c r="B2131" t="s">
        <v>4849</v>
      </c>
      <c r="C2131" t="s">
        <v>262</v>
      </c>
      <c r="D2131" t="s">
        <v>4850</v>
      </c>
      <c r="E2131" t="s">
        <v>12354</v>
      </c>
      <c r="F2131" t="s">
        <v>4851</v>
      </c>
      <c r="G2131" t="s">
        <v>912</v>
      </c>
      <c r="I2131" t="s">
        <v>313</v>
      </c>
      <c r="J2131" t="s">
        <v>266</v>
      </c>
      <c r="K2131" t="s">
        <v>4852</v>
      </c>
      <c r="L2131" t="s">
        <v>4853</v>
      </c>
      <c r="M2131" t="s">
        <v>316</v>
      </c>
      <c r="N2131" t="s">
        <v>315</v>
      </c>
      <c r="O2131">
        <v>17</v>
      </c>
      <c r="P2131" t="s">
        <v>273</v>
      </c>
      <c r="Q2131">
        <v>0.32</v>
      </c>
      <c r="S2131">
        <v>1</v>
      </c>
      <c r="T2131" s="108">
        <v>0.32</v>
      </c>
      <c r="U2131">
        <v>1</v>
      </c>
      <c r="V2131" t="s">
        <v>270</v>
      </c>
      <c r="W2131" t="s">
        <v>167</v>
      </c>
      <c r="X2131">
        <v>1</v>
      </c>
      <c r="Y2131">
        <v>0</v>
      </c>
      <c r="Z2131">
        <v>0</v>
      </c>
      <c r="AA2131">
        <v>1</v>
      </c>
      <c r="AB2131">
        <v>0</v>
      </c>
      <c r="AC2131">
        <v>0</v>
      </c>
      <c r="AD2131">
        <v>0</v>
      </c>
      <c r="AE2131">
        <v>0</v>
      </c>
    </row>
    <row r="2132" spans="1:31" x14ac:dyDescent="0.3">
      <c r="A2132" t="s">
        <v>315</v>
      </c>
      <c r="B2132" t="s">
        <v>3949</v>
      </c>
      <c r="C2132" t="s">
        <v>262</v>
      </c>
      <c r="D2132" t="s">
        <v>3950</v>
      </c>
      <c r="E2132" t="s">
        <v>12364</v>
      </c>
      <c r="F2132" t="s">
        <v>3951</v>
      </c>
      <c r="G2132" t="s">
        <v>440</v>
      </c>
      <c r="I2132" t="s">
        <v>313</v>
      </c>
      <c r="J2132" t="s">
        <v>266</v>
      </c>
      <c r="K2132" t="s">
        <v>2777</v>
      </c>
      <c r="L2132" t="s">
        <v>3952</v>
      </c>
      <c r="M2132" t="s">
        <v>314</v>
      </c>
      <c r="N2132" t="s">
        <v>315</v>
      </c>
      <c r="O2132">
        <v>1</v>
      </c>
      <c r="P2132" t="s">
        <v>266</v>
      </c>
      <c r="Q2132">
        <v>0.17</v>
      </c>
      <c r="S2132">
        <v>1</v>
      </c>
      <c r="T2132" s="108">
        <v>0.17</v>
      </c>
      <c r="U2132">
        <v>1</v>
      </c>
      <c r="V2132" t="s">
        <v>270</v>
      </c>
      <c r="W2132" t="s">
        <v>167</v>
      </c>
      <c r="X2132">
        <v>1</v>
      </c>
      <c r="Y2132">
        <v>0</v>
      </c>
      <c r="Z2132">
        <v>0</v>
      </c>
      <c r="AA2132">
        <v>1</v>
      </c>
      <c r="AB2132">
        <v>0</v>
      </c>
      <c r="AC2132">
        <v>0</v>
      </c>
      <c r="AD2132">
        <v>0</v>
      </c>
      <c r="AE2132">
        <v>0</v>
      </c>
    </row>
    <row r="2133" spans="1:31" x14ac:dyDescent="0.3">
      <c r="A2133" t="s">
        <v>315</v>
      </c>
      <c r="B2133" t="s">
        <v>3949</v>
      </c>
      <c r="C2133" t="s">
        <v>262</v>
      </c>
      <c r="D2133" t="s">
        <v>3950</v>
      </c>
      <c r="E2133" t="s">
        <v>12364</v>
      </c>
      <c r="F2133" t="s">
        <v>3951</v>
      </c>
      <c r="G2133" t="s">
        <v>440</v>
      </c>
      <c r="I2133" t="s">
        <v>313</v>
      </c>
      <c r="J2133" t="s">
        <v>266</v>
      </c>
      <c r="K2133" t="s">
        <v>2777</v>
      </c>
      <c r="L2133" t="s">
        <v>3952</v>
      </c>
      <c r="M2133" t="s">
        <v>316</v>
      </c>
      <c r="N2133" t="s">
        <v>315</v>
      </c>
      <c r="O2133">
        <v>2</v>
      </c>
      <c r="P2133" t="s">
        <v>288</v>
      </c>
      <c r="Q2133">
        <v>0.32</v>
      </c>
      <c r="S2133">
        <v>1</v>
      </c>
      <c r="T2133" s="108">
        <v>0.32</v>
      </c>
      <c r="U2133">
        <v>1</v>
      </c>
      <c r="V2133" t="s">
        <v>270</v>
      </c>
      <c r="W2133" t="s">
        <v>167</v>
      </c>
      <c r="X2133">
        <v>1</v>
      </c>
      <c r="Y2133">
        <v>0</v>
      </c>
      <c r="Z2133">
        <v>0</v>
      </c>
      <c r="AA2133">
        <v>0</v>
      </c>
      <c r="AB2133">
        <v>1</v>
      </c>
      <c r="AC2133">
        <v>0</v>
      </c>
      <c r="AD2133">
        <v>0</v>
      </c>
      <c r="AE2133">
        <v>0</v>
      </c>
    </row>
    <row r="2134" spans="1:31" x14ac:dyDescent="0.3">
      <c r="A2134" t="s">
        <v>315</v>
      </c>
      <c r="B2134" t="s">
        <v>3953</v>
      </c>
      <c r="C2134" t="s">
        <v>262</v>
      </c>
      <c r="D2134" t="s">
        <v>3954</v>
      </c>
      <c r="E2134" t="s">
        <v>12365</v>
      </c>
      <c r="F2134" t="s">
        <v>3955</v>
      </c>
      <c r="G2134" t="s">
        <v>440</v>
      </c>
      <c r="I2134" t="s">
        <v>313</v>
      </c>
      <c r="J2134" t="s">
        <v>266</v>
      </c>
      <c r="K2134" t="s">
        <v>2777</v>
      </c>
      <c r="L2134" t="s">
        <v>3956</v>
      </c>
      <c r="M2134" t="s">
        <v>314</v>
      </c>
      <c r="N2134" t="s">
        <v>315</v>
      </c>
      <c r="O2134">
        <v>1</v>
      </c>
      <c r="P2134" t="s">
        <v>266</v>
      </c>
      <c r="Q2134">
        <v>0.48</v>
      </c>
      <c r="S2134">
        <v>1</v>
      </c>
      <c r="T2134" s="108">
        <v>0.48</v>
      </c>
      <c r="U2134">
        <v>1</v>
      </c>
      <c r="V2134" t="s">
        <v>270</v>
      </c>
      <c r="W2134" t="s">
        <v>167</v>
      </c>
      <c r="X2134">
        <v>1</v>
      </c>
      <c r="Y2134">
        <v>0</v>
      </c>
      <c r="Z2134">
        <v>0</v>
      </c>
      <c r="AA2134">
        <v>1</v>
      </c>
      <c r="AB2134">
        <v>0</v>
      </c>
      <c r="AC2134">
        <v>0</v>
      </c>
      <c r="AD2134">
        <v>0</v>
      </c>
      <c r="AE2134">
        <v>0</v>
      </c>
    </row>
    <row r="2135" spans="1:31" x14ac:dyDescent="0.3">
      <c r="A2135" t="s">
        <v>315</v>
      </c>
      <c r="B2135" t="s">
        <v>3953</v>
      </c>
      <c r="C2135" t="s">
        <v>262</v>
      </c>
      <c r="D2135" t="s">
        <v>3954</v>
      </c>
      <c r="E2135" t="s">
        <v>12365</v>
      </c>
      <c r="F2135" t="s">
        <v>3955</v>
      </c>
      <c r="G2135" t="s">
        <v>440</v>
      </c>
      <c r="I2135" t="s">
        <v>313</v>
      </c>
      <c r="J2135" t="s">
        <v>266</v>
      </c>
      <c r="K2135" t="s">
        <v>2777</v>
      </c>
      <c r="L2135" t="s">
        <v>3956</v>
      </c>
      <c r="M2135" t="s">
        <v>316</v>
      </c>
      <c r="N2135" t="s">
        <v>315</v>
      </c>
      <c r="O2135">
        <v>2</v>
      </c>
      <c r="P2135" t="s">
        <v>288</v>
      </c>
      <c r="Q2135">
        <v>0.32</v>
      </c>
      <c r="S2135">
        <v>1</v>
      </c>
      <c r="T2135" s="108">
        <v>0.32</v>
      </c>
      <c r="U2135">
        <v>1</v>
      </c>
      <c r="V2135" t="s">
        <v>270</v>
      </c>
      <c r="W2135" t="s">
        <v>167</v>
      </c>
      <c r="X2135">
        <v>1</v>
      </c>
      <c r="Y2135">
        <v>0</v>
      </c>
      <c r="Z2135">
        <v>0</v>
      </c>
      <c r="AA2135">
        <v>0</v>
      </c>
      <c r="AB2135">
        <v>1</v>
      </c>
      <c r="AC2135">
        <v>0</v>
      </c>
      <c r="AD2135">
        <v>0</v>
      </c>
      <c r="AE2135">
        <v>0</v>
      </c>
    </row>
    <row r="2136" spans="1:31" x14ac:dyDescent="0.3">
      <c r="A2136" t="s">
        <v>315</v>
      </c>
      <c r="B2136" t="s">
        <v>7532</v>
      </c>
      <c r="C2136" t="s">
        <v>262</v>
      </c>
      <c r="D2136" t="s">
        <v>7533</v>
      </c>
      <c r="E2136" t="s">
        <v>12415</v>
      </c>
      <c r="F2136" t="s">
        <v>7534</v>
      </c>
      <c r="G2136" t="s">
        <v>451</v>
      </c>
      <c r="I2136" t="s">
        <v>313</v>
      </c>
      <c r="J2136" t="s">
        <v>266</v>
      </c>
      <c r="K2136" t="s">
        <v>7519</v>
      </c>
      <c r="L2136" t="s">
        <v>7535</v>
      </c>
      <c r="M2136" t="s">
        <v>314</v>
      </c>
      <c r="N2136" t="s">
        <v>315</v>
      </c>
      <c r="O2136">
        <v>1</v>
      </c>
      <c r="P2136" t="s">
        <v>282</v>
      </c>
      <c r="Q2136">
        <v>2</v>
      </c>
      <c r="S2136">
        <v>1</v>
      </c>
      <c r="T2136" s="108">
        <v>2</v>
      </c>
      <c r="U2136">
        <v>1</v>
      </c>
      <c r="V2136" t="s">
        <v>270</v>
      </c>
      <c r="W2136" t="s">
        <v>167</v>
      </c>
      <c r="X2136">
        <v>1</v>
      </c>
      <c r="Y2136">
        <v>0</v>
      </c>
      <c r="Z2136">
        <v>0</v>
      </c>
      <c r="AA2136">
        <v>1</v>
      </c>
      <c r="AB2136">
        <v>0</v>
      </c>
      <c r="AC2136">
        <v>0</v>
      </c>
      <c r="AD2136">
        <v>0</v>
      </c>
      <c r="AE2136">
        <v>0</v>
      </c>
    </row>
    <row r="2137" spans="1:31" x14ac:dyDescent="0.3">
      <c r="A2137" t="s">
        <v>315</v>
      </c>
      <c r="B2137" t="s">
        <v>7532</v>
      </c>
      <c r="C2137" t="s">
        <v>262</v>
      </c>
      <c r="D2137" t="s">
        <v>7533</v>
      </c>
      <c r="E2137" t="s">
        <v>12415</v>
      </c>
      <c r="F2137" t="s">
        <v>7534</v>
      </c>
      <c r="G2137" t="s">
        <v>451</v>
      </c>
      <c r="I2137" t="s">
        <v>313</v>
      </c>
      <c r="J2137" t="s">
        <v>266</v>
      </c>
      <c r="K2137" t="s">
        <v>7519</v>
      </c>
      <c r="L2137" t="s">
        <v>7535</v>
      </c>
      <c r="M2137" t="s">
        <v>316</v>
      </c>
      <c r="N2137" t="s">
        <v>315</v>
      </c>
      <c r="O2137">
        <v>2</v>
      </c>
      <c r="P2137" t="s">
        <v>288</v>
      </c>
      <c r="Q2137">
        <v>0.48</v>
      </c>
      <c r="S2137">
        <v>1</v>
      </c>
      <c r="T2137" s="108">
        <v>0.48</v>
      </c>
      <c r="U2137">
        <v>1</v>
      </c>
      <c r="V2137" t="s">
        <v>270</v>
      </c>
      <c r="W2137" t="s">
        <v>167</v>
      </c>
      <c r="X2137">
        <v>1</v>
      </c>
      <c r="Y2137">
        <v>0</v>
      </c>
      <c r="Z2137">
        <v>0</v>
      </c>
      <c r="AA2137">
        <v>0</v>
      </c>
      <c r="AB2137">
        <v>1</v>
      </c>
      <c r="AC2137">
        <v>0</v>
      </c>
      <c r="AD2137">
        <v>0</v>
      </c>
      <c r="AE2137">
        <v>0</v>
      </c>
    </row>
    <row r="2138" spans="1:31" x14ac:dyDescent="0.3">
      <c r="A2138" t="s">
        <v>315</v>
      </c>
      <c r="B2138" t="s">
        <v>7532</v>
      </c>
      <c r="C2138" t="s">
        <v>262</v>
      </c>
      <c r="D2138" t="s">
        <v>7533</v>
      </c>
      <c r="E2138" t="s">
        <v>12415</v>
      </c>
      <c r="F2138" t="s">
        <v>7534</v>
      </c>
      <c r="G2138" t="s">
        <v>451</v>
      </c>
      <c r="I2138" t="s">
        <v>313</v>
      </c>
      <c r="J2138" t="s">
        <v>266</v>
      </c>
      <c r="K2138" t="s">
        <v>7519</v>
      </c>
      <c r="L2138" t="s">
        <v>7535</v>
      </c>
      <c r="M2138" t="s">
        <v>316</v>
      </c>
      <c r="N2138" t="s">
        <v>315</v>
      </c>
      <c r="O2138">
        <v>17</v>
      </c>
      <c r="P2138" t="s">
        <v>273</v>
      </c>
      <c r="Q2138">
        <v>0.32</v>
      </c>
      <c r="S2138">
        <v>1</v>
      </c>
      <c r="T2138" s="108">
        <v>0.32</v>
      </c>
      <c r="U2138">
        <v>1</v>
      </c>
      <c r="V2138" t="s">
        <v>270</v>
      </c>
      <c r="W2138" t="s">
        <v>167</v>
      </c>
      <c r="X2138">
        <v>1</v>
      </c>
      <c r="Y2138">
        <v>0</v>
      </c>
      <c r="Z2138">
        <v>0</v>
      </c>
      <c r="AA2138">
        <v>1</v>
      </c>
      <c r="AB2138">
        <v>0</v>
      </c>
      <c r="AC2138">
        <v>0</v>
      </c>
      <c r="AD2138">
        <v>0</v>
      </c>
      <c r="AE2138">
        <v>0</v>
      </c>
    </row>
    <row r="2139" spans="1:31" x14ac:dyDescent="0.3">
      <c r="A2139" t="s">
        <v>315</v>
      </c>
      <c r="B2139" t="s">
        <v>4122</v>
      </c>
      <c r="C2139" t="s">
        <v>262</v>
      </c>
      <c r="D2139" t="s">
        <v>4123</v>
      </c>
      <c r="E2139" t="s">
        <v>12535</v>
      </c>
      <c r="F2139" t="s">
        <v>644</v>
      </c>
      <c r="G2139" t="s">
        <v>9392</v>
      </c>
      <c r="I2139" t="s">
        <v>313</v>
      </c>
      <c r="J2139" t="s">
        <v>266</v>
      </c>
      <c r="K2139" t="s">
        <v>4124</v>
      </c>
      <c r="L2139" t="s">
        <v>4125</v>
      </c>
      <c r="M2139" t="s">
        <v>314</v>
      </c>
      <c r="N2139" t="s">
        <v>315</v>
      </c>
      <c r="O2139">
        <v>1</v>
      </c>
      <c r="P2139" t="s">
        <v>282</v>
      </c>
      <c r="Q2139">
        <v>1</v>
      </c>
      <c r="S2139">
        <v>1</v>
      </c>
      <c r="T2139" s="108">
        <v>1</v>
      </c>
      <c r="U2139">
        <v>1</v>
      </c>
      <c r="V2139" t="s">
        <v>270</v>
      </c>
      <c r="W2139" t="s">
        <v>167</v>
      </c>
      <c r="X2139">
        <v>1</v>
      </c>
      <c r="Y2139">
        <v>0</v>
      </c>
      <c r="Z2139">
        <v>1</v>
      </c>
      <c r="AA2139">
        <v>0</v>
      </c>
      <c r="AB2139">
        <v>0</v>
      </c>
      <c r="AC2139">
        <v>0</v>
      </c>
      <c r="AD2139">
        <v>0</v>
      </c>
      <c r="AE2139">
        <v>0</v>
      </c>
    </row>
    <row r="2140" spans="1:31" x14ac:dyDescent="0.3">
      <c r="A2140" t="s">
        <v>315</v>
      </c>
      <c r="B2140" t="s">
        <v>4122</v>
      </c>
      <c r="C2140" t="s">
        <v>262</v>
      </c>
      <c r="D2140" t="s">
        <v>4123</v>
      </c>
      <c r="E2140" t="s">
        <v>12535</v>
      </c>
      <c r="F2140" t="s">
        <v>644</v>
      </c>
      <c r="G2140" t="s">
        <v>9392</v>
      </c>
      <c r="I2140" t="s">
        <v>313</v>
      </c>
      <c r="J2140" t="s">
        <v>266</v>
      </c>
      <c r="K2140" t="s">
        <v>4124</v>
      </c>
      <c r="L2140" t="s">
        <v>4125</v>
      </c>
      <c r="M2140" t="s">
        <v>316</v>
      </c>
      <c r="N2140" t="s">
        <v>315</v>
      </c>
      <c r="O2140">
        <v>2</v>
      </c>
      <c r="P2140" t="s">
        <v>288</v>
      </c>
      <c r="Q2140">
        <v>0.32</v>
      </c>
      <c r="S2140">
        <v>1</v>
      </c>
      <c r="T2140" s="108">
        <v>0.32</v>
      </c>
      <c r="U2140">
        <v>1</v>
      </c>
      <c r="V2140" t="s">
        <v>270</v>
      </c>
      <c r="W2140" t="s">
        <v>167</v>
      </c>
      <c r="X2140">
        <v>1</v>
      </c>
      <c r="Y2140">
        <v>0</v>
      </c>
      <c r="Z2140">
        <v>1</v>
      </c>
      <c r="AA2140">
        <v>0</v>
      </c>
      <c r="AB2140">
        <v>0</v>
      </c>
      <c r="AC2140">
        <v>0</v>
      </c>
      <c r="AD2140">
        <v>0</v>
      </c>
      <c r="AE2140">
        <v>0</v>
      </c>
    </row>
    <row r="2141" spans="1:31" x14ac:dyDescent="0.3">
      <c r="A2141" t="s">
        <v>315</v>
      </c>
      <c r="B2141" t="s">
        <v>4630</v>
      </c>
      <c r="C2141" t="s">
        <v>262</v>
      </c>
      <c r="D2141" t="s">
        <v>4631</v>
      </c>
      <c r="E2141" t="s">
        <v>12557</v>
      </c>
      <c r="F2141" t="s">
        <v>4629</v>
      </c>
      <c r="G2141" t="s">
        <v>4318</v>
      </c>
      <c r="I2141" t="s">
        <v>313</v>
      </c>
      <c r="J2141" t="s">
        <v>266</v>
      </c>
      <c r="K2141" t="s">
        <v>4632</v>
      </c>
      <c r="L2141" t="s">
        <v>4633</v>
      </c>
      <c r="M2141" t="s">
        <v>314</v>
      </c>
      <c r="N2141" t="s">
        <v>315</v>
      </c>
      <c r="O2141">
        <v>13</v>
      </c>
      <c r="P2141" t="s">
        <v>269</v>
      </c>
      <c r="Q2141">
        <v>2</v>
      </c>
      <c r="S2141">
        <v>1</v>
      </c>
      <c r="T2141" s="108">
        <v>2</v>
      </c>
      <c r="U2141">
        <v>1</v>
      </c>
      <c r="V2141" t="s">
        <v>270</v>
      </c>
      <c r="W2141" t="s">
        <v>167</v>
      </c>
      <c r="X2141">
        <v>1</v>
      </c>
      <c r="Y2141">
        <v>0</v>
      </c>
      <c r="Z2141">
        <v>1</v>
      </c>
      <c r="AA2141">
        <v>0</v>
      </c>
      <c r="AB2141">
        <v>0</v>
      </c>
      <c r="AC2141">
        <v>0</v>
      </c>
      <c r="AD2141">
        <v>0</v>
      </c>
      <c r="AE2141">
        <v>0</v>
      </c>
    </row>
    <row r="2142" spans="1:31" x14ac:dyDescent="0.3">
      <c r="A2142" t="s">
        <v>315</v>
      </c>
      <c r="B2142" t="s">
        <v>4630</v>
      </c>
      <c r="C2142" t="s">
        <v>262</v>
      </c>
      <c r="D2142" t="s">
        <v>4631</v>
      </c>
      <c r="E2142" t="s">
        <v>12557</v>
      </c>
      <c r="F2142" t="s">
        <v>4629</v>
      </c>
      <c r="G2142" t="s">
        <v>4318</v>
      </c>
      <c r="I2142" t="s">
        <v>313</v>
      </c>
      <c r="J2142" t="s">
        <v>266</v>
      </c>
      <c r="K2142" t="s">
        <v>4632</v>
      </c>
      <c r="L2142" t="s">
        <v>4633</v>
      </c>
      <c r="M2142" t="s">
        <v>316</v>
      </c>
      <c r="N2142" t="s">
        <v>315</v>
      </c>
      <c r="O2142">
        <v>14</v>
      </c>
      <c r="P2142" t="s">
        <v>272</v>
      </c>
      <c r="Q2142">
        <v>2</v>
      </c>
      <c r="S2142">
        <v>1</v>
      </c>
      <c r="T2142" s="108">
        <v>2</v>
      </c>
      <c r="U2142">
        <v>1</v>
      </c>
      <c r="V2142" t="s">
        <v>270</v>
      </c>
      <c r="W2142" t="s">
        <v>167</v>
      </c>
      <c r="X2142">
        <v>1</v>
      </c>
      <c r="Y2142">
        <v>0</v>
      </c>
      <c r="Z2142">
        <v>1</v>
      </c>
      <c r="AA2142">
        <v>0</v>
      </c>
      <c r="AB2142">
        <v>0</v>
      </c>
      <c r="AC2142">
        <v>0</v>
      </c>
      <c r="AD2142">
        <v>0</v>
      </c>
      <c r="AE2142">
        <v>0</v>
      </c>
    </row>
    <row r="2143" spans="1:31" x14ac:dyDescent="0.3">
      <c r="A2143" t="s">
        <v>315</v>
      </c>
      <c r="B2143" t="s">
        <v>4630</v>
      </c>
      <c r="C2143" t="s">
        <v>262</v>
      </c>
      <c r="D2143" t="s">
        <v>4631</v>
      </c>
      <c r="E2143" t="s">
        <v>12557</v>
      </c>
      <c r="F2143" t="s">
        <v>4629</v>
      </c>
      <c r="G2143" t="s">
        <v>4318</v>
      </c>
      <c r="I2143" t="s">
        <v>313</v>
      </c>
      <c r="J2143" t="s">
        <v>266</v>
      </c>
      <c r="K2143" t="s">
        <v>4632</v>
      </c>
      <c r="L2143" t="s">
        <v>4633</v>
      </c>
      <c r="M2143" t="s">
        <v>316</v>
      </c>
      <c r="N2143" t="s">
        <v>315</v>
      </c>
      <c r="O2143">
        <v>17</v>
      </c>
      <c r="P2143" t="s">
        <v>273</v>
      </c>
      <c r="Q2143">
        <v>0.48</v>
      </c>
      <c r="S2143">
        <v>4</v>
      </c>
      <c r="T2143" s="108">
        <v>1.92</v>
      </c>
      <c r="U2143">
        <v>1</v>
      </c>
      <c r="V2143" t="s">
        <v>270</v>
      </c>
      <c r="W2143" t="s">
        <v>167</v>
      </c>
      <c r="X2143">
        <v>4</v>
      </c>
      <c r="Y2143">
        <v>0</v>
      </c>
      <c r="Z2143">
        <v>0</v>
      </c>
      <c r="AA2143">
        <v>0</v>
      </c>
      <c r="AB2143">
        <v>4</v>
      </c>
      <c r="AC2143">
        <v>0</v>
      </c>
      <c r="AD2143">
        <v>0</v>
      </c>
      <c r="AE2143">
        <v>0</v>
      </c>
    </row>
    <row r="2144" spans="1:31" x14ac:dyDescent="0.3">
      <c r="A2144" t="s">
        <v>315</v>
      </c>
      <c r="B2144" t="s">
        <v>4335</v>
      </c>
      <c r="C2144" t="s">
        <v>274</v>
      </c>
      <c r="D2144" t="s">
        <v>7278</v>
      </c>
      <c r="E2144" t="s">
        <v>12314</v>
      </c>
      <c r="F2144" t="s">
        <v>1997</v>
      </c>
      <c r="G2144" t="s">
        <v>9312</v>
      </c>
      <c r="I2144" t="s">
        <v>313</v>
      </c>
      <c r="J2144" t="s">
        <v>266</v>
      </c>
      <c r="K2144" t="s">
        <v>7277</v>
      </c>
      <c r="L2144" t="s">
        <v>7279</v>
      </c>
      <c r="M2144" t="s">
        <v>316</v>
      </c>
      <c r="N2144" t="s">
        <v>315</v>
      </c>
      <c r="O2144">
        <v>14</v>
      </c>
      <c r="P2144" t="s">
        <v>272</v>
      </c>
      <c r="Q2144">
        <v>3</v>
      </c>
      <c r="S2144">
        <v>1</v>
      </c>
      <c r="T2144" s="108">
        <v>3</v>
      </c>
      <c r="U2144">
        <v>1</v>
      </c>
      <c r="V2144" t="s">
        <v>270</v>
      </c>
      <c r="W2144" t="s">
        <v>167</v>
      </c>
      <c r="X2144">
        <v>1</v>
      </c>
      <c r="Y2144">
        <v>0</v>
      </c>
      <c r="Z2144">
        <v>1</v>
      </c>
      <c r="AA2144">
        <v>0</v>
      </c>
      <c r="AB2144">
        <v>0</v>
      </c>
      <c r="AC2144">
        <v>0</v>
      </c>
      <c r="AD2144">
        <v>0</v>
      </c>
      <c r="AE2144">
        <v>0</v>
      </c>
    </row>
    <row r="2145" spans="1:31" x14ac:dyDescent="0.3">
      <c r="A2145" t="s">
        <v>315</v>
      </c>
      <c r="B2145" t="s">
        <v>4335</v>
      </c>
      <c r="C2145" t="s">
        <v>525</v>
      </c>
      <c r="D2145" t="s">
        <v>7761</v>
      </c>
      <c r="E2145" t="s">
        <v>12463</v>
      </c>
      <c r="F2145" t="s">
        <v>7760</v>
      </c>
      <c r="G2145" t="s">
        <v>451</v>
      </c>
      <c r="I2145" t="s">
        <v>313</v>
      </c>
      <c r="J2145" t="s">
        <v>266</v>
      </c>
      <c r="K2145" t="s">
        <v>3080</v>
      </c>
      <c r="L2145" t="s">
        <v>17463</v>
      </c>
      <c r="M2145" t="s">
        <v>314</v>
      </c>
      <c r="N2145" t="s">
        <v>315</v>
      </c>
      <c r="O2145">
        <v>13</v>
      </c>
      <c r="P2145" t="s">
        <v>266</v>
      </c>
      <c r="Q2145">
        <v>0.17</v>
      </c>
      <c r="S2145">
        <v>3</v>
      </c>
      <c r="T2145" s="108">
        <v>0.51</v>
      </c>
      <c r="U2145">
        <v>1</v>
      </c>
      <c r="V2145" t="s">
        <v>270</v>
      </c>
      <c r="W2145" t="s">
        <v>167</v>
      </c>
      <c r="X2145">
        <v>1</v>
      </c>
      <c r="Y2145">
        <v>1</v>
      </c>
      <c r="Z2145">
        <v>0</v>
      </c>
      <c r="AA2145">
        <v>1</v>
      </c>
      <c r="AB2145">
        <v>0</v>
      </c>
      <c r="AC2145">
        <v>1</v>
      </c>
      <c r="AD2145">
        <v>0</v>
      </c>
      <c r="AE2145">
        <v>0</v>
      </c>
    </row>
    <row r="2146" spans="1:31" x14ac:dyDescent="0.3">
      <c r="A2146" t="s">
        <v>315</v>
      </c>
      <c r="B2146" t="s">
        <v>4335</v>
      </c>
      <c r="C2146" t="s">
        <v>525</v>
      </c>
      <c r="D2146" t="s">
        <v>7761</v>
      </c>
      <c r="E2146" t="s">
        <v>12463</v>
      </c>
      <c r="F2146" t="s">
        <v>7760</v>
      </c>
      <c r="G2146" t="s">
        <v>451</v>
      </c>
      <c r="I2146" t="s">
        <v>313</v>
      </c>
      <c r="J2146" t="s">
        <v>266</v>
      </c>
      <c r="K2146" t="s">
        <v>3080</v>
      </c>
      <c r="L2146" t="s">
        <v>17463</v>
      </c>
      <c r="M2146" t="s">
        <v>316</v>
      </c>
      <c r="N2146" t="s">
        <v>315</v>
      </c>
      <c r="O2146">
        <v>14</v>
      </c>
      <c r="P2146" t="s">
        <v>272</v>
      </c>
      <c r="Q2146">
        <v>1</v>
      </c>
      <c r="S2146">
        <v>1</v>
      </c>
      <c r="T2146" s="108">
        <v>1</v>
      </c>
      <c r="U2146">
        <v>1</v>
      </c>
      <c r="V2146" t="s">
        <v>270</v>
      </c>
      <c r="W2146" t="s">
        <v>167</v>
      </c>
      <c r="X2146">
        <v>1</v>
      </c>
      <c r="Y2146">
        <v>1</v>
      </c>
      <c r="Z2146">
        <v>0</v>
      </c>
      <c r="AA2146">
        <v>0</v>
      </c>
      <c r="AB2146">
        <v>0</v>
      </c>
      <c r="AC2146">
        <v>0</v>
      </c>
      <c r="AD2146">
        <v>0</v>
      </c>
      <c r="AE2146">
        <v>0</v>
      </c>
    </row>
    <row r="2147" spans="1:31" x14ac:dyDescent="0.3">
      <c r="A2147" t="s">
        <v>315</v>
      </c>
      <c r="B2147" t="s">
        <v>4335</v>
      </c>
      <c r="C2147" t="s">
        <v>525</v>
      </c>
      <c r="D2147" t="s">
        <v>7761</v>
      </c>
      <c r="E2147" t="s">
        <v>12463</v>
      </c>
      <c r="F2147" t="s">
        <v>7760</v>
      </c>
      <c r="G2147" t="s">
        <v>451</v>
      </c>
      <c r="I2147" t="s">
        <v>313</v>
      </c>
      <c r="J2147" t="s">
        <v>266</v>
      </c>
      <c r="K2147" t="s">
        <v>3080</v>
      </c>
      <c r="L2147" t="s">
        <v>17463</v>
      </c>
      <c r="M2147" t="s">
        <v>316</v>
      </c>
      <c r="N2147" t="s">
        <v>315</v>
      </c>
      <c r="O2147">
        <v>14</v>
      </c>
      <c r="P2147" t="s">
        <v>288</v>
      </c>
      <c r="Q2147">
        <v>0.17</v>
      </c>
      <c r="S2147">
        <v>1</v>
      </c>
      <c r="T2147" s="108">
        <v>0.17</v>
      </c>
      <c r="U2147">
        <v>1</v>
      </c>
      <c r="V2147" t="s">
        <v>270</v>
      </c>
      <c r="W2147" t="s">
        <v>167</v>
      </c>
      <c r="X2147">
        <v>1</v>
      </c>
      <c r="Y2147">
        <v>0</v>
      </c>
      <c r="Z2147">
        <v>0</v>
      </c>
      <c r="AA2147">
        <v>1</v>
      </c>
      <c r="AB2147">
        <v>0</v>
      </c>
      <c r="AC2147">
        <v>0</v>
      </c>
      <c r="AD2147">
        <v>0</v>
      </c>
      <c r="AE2147">
        <v>0</v>
      </c>
    </row>
    <row r="2148" spans="1:31" x14ac:dyDescent="0.3">
      <c r="A2148" t="s">
        <v>315</v>
      </c>
      <c r="B2148" t="s">
        <v>4335</v>
      </c>
      <c r="C2148" t="s">
        <v>808</v>
      </c>
      <c r="D2148" t="s">
        <v>7750</v>
      </c>
      <c r="E2148" t="s">
        <v>12462</v>
      </c>
      <c r="F2148" t="s">
        <v>3076</v>
      </c>
      <c r="G2148" t="s">
        <v>451</v>
      </c>
      <c r="I2148" t="s">
        <v>313</v>
      </c>
      <c r="J2148" t="s">
        <v>266</v>
      </c>
      <c r="K2148" t="s">
        <v>3077</v>
      </c>
      <c r="L2148" t="s">
        <v>17463</v>
      </c>
      <c r="M2148" t="s">
        <v>314</v>
      </c>
      <c r="N2148" t="s">
        <v>315</v>
      </c>
      <c r="O2148">
        <v>13</v>
      </c>
      <c r="P2148" t="s">
        <v>266</v>
      </c>
      <c r="Q2148">
        <v>0.17</v>
      </c>
      <c r="S2148">
        <v>3</v>
      </c>
      <c r="T2148" s="108">
        <v>0.51</v>
      </c>
      <c r="U2148">
        <v>1</v>
      </c>
      <c r="V2148" t="s">
        <v>270</v>
      </c>
      <c r="W2148" t="s">
        <v>167</v>
      </c>
      <c r="X2148">
        <v>1</v>
      </c>
      <c r="Y2148">
        <v>1</v>
      </c>
      <c r="Z2148">
        <v>0</v>
      </c>
      <c r="AA2148">
        <v>1</v>
      </c>
      <c r="AB2148">
        <v>0</v>
      </c>
      <c r="AC2148">
        <v>1</v>
      </c>
      <c r="AD2148">
        <v>0</v>
      </c>
      <c r="AE2148">
        <v>0</v>
      </c>
    </row>
    <row r="2149" spans="1:31" x14ac:dyDescent="0.3">
      <c r="A2149" t="s">
        <v>315</v>
      </c>
      <c r="B2149" t="s">
        <v>4335</v>
      </c>
      <c r="C2149" t="s">
        <v>808</v>
      </c>
      <c r="D2149" t="s">
        <v>7750</v>
      </c>
      <c r="E2149" t="s">
        <v>12462</v>
      </c>
      <c r="F2149" t="s">
        <v>3076</v>
      </c>
      <c r="G2149" t="s">
        <v>451</v>
      </c>
      <c r="I2149" t="s">
        <v>313</v>
      </c>
      <c r="J2149" t="s">
        <v>266</v>
      </c>
      <c r="K2149" t="s">
        <v>3077</v>
      </c>
      <c r="L2149" t="s">
        <v>17463</v>
      </c>
      <c r="M2149" t="s">
        <v>316</v>
      </c>
      <c r="N2149" t="s">
        <v>315</v>
      </c>
      <c r="O2149">
        <v>14</v>
      </c>
      <c r="P2149" t="s">
        <v>288</v>
      </c>
      <c r="Q2149">
        <v>0.17</v>
      </c>
      <c r="S2149">
        <v>1</v>
      </c>
      <c r="T2149" s="108">
        <v>0.17</v>
      </c>
      <c r="U2149">
        <v>1</v>
      </c>
      <c r="V2149" t="s">
        <v>270</v>
      </c>
      <c r="W2149" t="s">
        <v>167</v>
      </c>
      <c r="X2149">
        <v>1</v>
      </c>
      <c r="Y2149">
        <v>0</v>
      </c>
      <c r="Z2149">
        <v>0</v>
      </c>
      <c r="AA2149">
        <v>1</v>
      </c>
      <c r="AB2149">
        <v>0</v>
      </c>
      <c r="AC2149">
        <v>0</v>
      </c>
      <c r="AD2149">
        <v>0</v>
      </c>
      <c r="AE2149">
        <v>0</v>
      </c>
    </row>
    <row r="2150" spans="1:31" x14ac:dyDescent="0.3">
      <c r="A2150" t="s">
        <v>315</v>
      </c>
      <c r="B2150" t="s">
        <v>4335</v>
      </c>
      <c r="C2150" t="s">
        <v>825</v>
      </c>
      <c r="D2150" t="s">
        <v>7736</v>
      </c>
      <c r="E2150" t="s">
        <v>12459</v>
      </c>
      <c r="F2150" t="s">
        <v>7737</v>
      </c>
      <c r="G2150" t="s">
        <v>451</v>
      </c>
      <c r="I2150" t="s">
        <v>313</v>
      </c>
      <c r="J2150" t="s">
        <v>266</v>
      </c>
      <c r="K2150" t="s">
        <v>7735</v>
      </c>
      <c r="L2150" t="s">
        <v>17463</v>
      </c>
      <c r="M2150" t="s">
        <v>314</v>
      </c>
      <c r="N2150" t="s">
        <v>315</v>
      </c>
      <c r="O2150">
        <v>13</v>
      </c>
      <c r="P2150" t="s">
        <v>266</v>
      </c>
      <c r="Q2150">
        <v>0.17</v>
      </c>
      <c r="S2150">
        <v>5</v>
      </c>
      <c r="T2150" s="108">
        <v>0.85000000000000009</v>
      </c>
      <c r="U2150">
        <v>1</v>
      </c>
      <c r="V2150" t="s">
        <v>270</v>
      </c>
      <c r="W2150" t="s">
        <v>167</v>
      </c>
      <c r="X2150">
        <v>1</v>
      </c>
      <c r="Y2150">
        <v>1</v>
      </c>
      <c r="Z2150">
        <v>1</v>
      </c>
      <c r="AA2150">
        <v>1</v>
      </c>
      <c r="AB2150">
        <v>1</v>
      </c>
      <c r="AC2150">
        <v>1</v>
      </c>
      <c r="AD2150">
        <v>0</v>
      </c>
      <c r="AE2150">
        <v>0</v>
      </c>
    </row>
    <row r="2151" spans="1:31" x14ac:dyDescent="0.3">
      <c r="A2151" t="s">
        <v>315</v>
      </c>
      <c r="B2151" t="s">
        <v>4335</v>
      </c>
      <c r="C2151" t="s">
        <v>827</v>
      </c>
      <c r="D2151" t="s">
        <v>8163</v>
      </c>
      <c r="E2151" t="s">
        <v>15933</v>
      </c>
      <c r="G2151" t="s">
        <v>8164</v>
      </c>
      <c r="I2151" t="s">
        <v>313</v>
      </c>
      <c r="J2151" t="s">
        <v>266</v>
      </c>
      <c r="K2151" t="s">
        <v>7290</v>
      </c>
      <c r="L2151" t="s">
        <v>17463</v>
      </c>
      <c r="M2151" t="s">
        <v>314</v>
      </c>
      <c r="N2151" t="s">
        <v>315</v>
      </c>
      <c r="O2151">
        <v>13</v>
      </c>
      <c r="P2151" t="s">
        <v>266</v>
      </c>
      <c r="Q2151">
        <v>0.17</v>
      </c>
      <c r="S2151">
        <v>12</v>
      </c>
      <c r="T2151" s="108">
        <v>2.04</v>
      </c>
      <c r="U2151">
        <v>1</v>
      </c>
      <c r="V2151" t="s">
        <v>270</v>
      </c>
      <c r="W2151" t="s">
        <v>167</v>
      </c>
      <c r="X2151">
        <v>4</v>
      </c>
      <c r="Y2151">
        <v>4</v>
      </c>
      <c r="Z2151">
        <v>0</v>
      </c>
      <c r="AA2151">
        <v>4</v>
      </c>
      <c r="AB2151">
        <v>0</v>
      </c>
      <c r="AC2151">
        <v>4</v>
      </c>
      <c r="AD2151">
        <v>0</v>
      </c>
      <c r="AE2151">
        <v>0</v>
      </c>
    </row>
    <row r="2152" spans="1:31" x14ac:dyDescent="0.3">
      <c r="A2152" t="s">
        <v>315</v>
      </c>
      <c r="B2152" t="s">
        <v>4335</v>
      </c>
      <c r="C2152" t="s">
        <v>827</v>
      </c>
      <c r="D2152" t="s">
        <v>8163</v>
      </c>
      <c r="E2152" t="s">
        <v>15933</v>
      </c>
      <c r="G2152" t="s">
        <v>8164</v>
      </c>
      <c r="I2152" t="s">
        <v>313</v>
      </c>
      <c r="J2152" t="s">
        <v>266</v>
      </c>
      <c r="K2152" t="s">
        <v>7290</v>
      </c>
      <c r="L2152" t="s">
        <v>17463</v>
      </c>
      <c r="M2152" t="s">
        <v>316</v>
      </c>
      <c r="N2152" t="s">
        <v>315</v>
      </c>
      <c r="O2152">
        <v>14</v>
      </c>
      <c r="P2152" t="s">
        <v>288</v>
      </c>
      <c r="Q2152">
        <v>0.17</v>
      </c>
      <c r="S2152">
        <v>2</v>
      </c>
      <c r="T2152" s="108">
        <v>0.34</v>
      </c>
      <c r="U2152">
        <v>1</v>
      </c>
      <c r="V2152" t="s">
        <v>270</v>
      </c>
      <c r="W2152" t="s">
        <v>167</v>
      </c>
      <c r="X2152">
        <v>2</v>
      </c>
      <c r="Y2152">
        <v>0</v>
      </c>
      <c r="Z2152">
        <v>0</v>
      </c>
      <c r="AA2152">
        <v>2</v>
      </c>
      <c r="AB2152">
        <v>0</v>
      </c>
      <c r="AC2152">
        <v>0</v>
      </c>
      <c r="AD2152">
        <v>0</v>
      </c>
      <c r="AE2152">
        <v>0</v>
      </c>
    </row>
    <row r="2153" spans="1:31" x14ac:dyDescent="0.3">
      <c r="A2153" t="s">
        <v>315</v>
      </c>
      <c r="B2153" t="s">
        <v>4335</v>
      </c>
      <c r="C2153" t="s">
        <v>831</v>
      </c>
      <c r="D2153" t="s">
        <v>7739</v>
      </c>
      <c r="E2153" t="s">
        <v>12460</v>
      </c>
      <c r="F2153" t="s">
        <v>7740</v>
      </c>
      <c r="G2153" t="s">
        <v>451</v>
      </c>
      <c r="I2153" t="s">
        <v>313</v>
      </c>
      <c r="J2153" t="s">
        <v>266</v>
      </c>
      <c r="K2153" t="s">
        <v>2320</v>
      </c>
      <c r="L2153" t="s">
        <v>17463</v>
      </c>
      <c r="M2153" t="s">
        <v>314</v>
      </c>
      <c r="N2153" t="s">
        <v>315</v>
      </c>
      <c r="O2153">
        <v>13</v>
      </c>
      <c r="P2153" t="s">
        <v>266</v>
      </c>
      <c r="Q2153">
        <v>0.17</v>
      </c>
      <c r="S2153">
        <v>5</v>
      </c>
      <c r="T2153" s="108">
        <v>0.85000000000000009</v>
      </c>
      <c r="U2153">
        <v>1</v>
      </c>
      <c r="V2153" t="s">
        <v>270</v>
      </c>
      <c r="W2153" t="s">
        <v>167</v>
      </c>
      <c r="X2153">
        <v>1</v>
      </c>
      <c r="Y2153">
        <v>1</v>
      </c>
      <c r="Z2153">
        <v>1</v>
      </c>
      <c r="AA2153">
        <v>1</v>
      </c>
      <c r="AB2153">
        <v>1</v>
      </c>
      <c r="AC2153">
        <v>1</v>
      </c>
      <c r="AD2153">
        <v>0</v>
      </c>
      <c r="AE2153">
        <v>0</v>
      </c>
    </row>
    <row r="2154" spans="1:31" x14ac:dyDescent="0.3">
      <c r="A2154" t="s">
        <v>315</v>
      </c>
      <c r="B2154" t="s">
        <v>4335</v>
      </c>
      <c r="C2154" t="s">
        <v>833</v>
      </c>
      <c r="D2154" t="s">
        <v>15527</v>
      </c>
      <c r="E2154" t="s">
        <v>12472</v>
      </c>
      <c r="F2154" t="s">
        <v>1588</v>
      </c>
      <c r="G2154" t="s">
        <v>451</v>
      </c>
      <c r="I2154" t="s">
        <v>313</v>
      </c>
      <c r="J2154" t="s">
        <v>266</v>
      </c>
      <c r="K2154" t="s">
        <v>7780</v>
      </c>
      <c r="L2154" t="s">
        <v>17463</v>
      </c>
      <c r="M2154" t="s">
        <v>314</v>
      </c>
      <c r="N2154" t="s">
        <v>315</v>
      </c>
      <c r="O2154">
        <v>13</v>
      </c>
      <c r="P2154" t="s">
        <v>266</v>
      </c>
      <c r="Q2154">
        <v>0.17</v>
      </c>
      <c r="S2154">
        <v>5</v>
      </c>
      <c r="T2154" s="108">
        <v>0.85000000000000009</v>
      </c>
      <c r="U2154">
        <v>1</v>
      </c>
      <c r="V2154" t="s">
        <v>270</v>
      </c>
      <c r="W2154" t="s">
        <v>167</v>
      </c>
      <c r="X2154">
        <v>1</v>
      </c>
      <c r="Y2154">
        <v>1</v>
      </c>
      <c r="Z2154">
        <v>1</v>
      </c>
      <c r="AA2154">
        <v>1</v>
      </c>
      <c r="AB2154">
        <v>1</v>
      </c>
      <c r="AC2154">
        <v>1</v>
      </c>
      <c r="AD2154">
        <v>0</v>
      </c>
      <c r="AE2154">
        <v>0</v>
      </c>
    </row>
    <row r="2155" spans="1:31" x14ac:dyDescent="0.3">
      <c r="A2155" t="s">
        <v>315</v>
      </c>
      <c r="B2155" t="s">
        <v>4335</v>
      </c>
      <c r="C2155" t="s">
        <v>833</v>
      </c>
      <c r="D2155" t="s">
        <v>15527</v>
      </c>
      <c r="E2155" t="s">
        <v>12472</v>
      </c>
      <c r="F2155" t="s">
        <v>1588</v>
      </c>
      <c r="G2155" t="s">
        <v>451</v>
      </c>
      <c r="I2155" t="s">
        <v>313</v>
      </c>
      <c r="J2155" t="s">
        <v>266</v>
      </c>
      <c r="K2155" t="s">
        <v>7780</v>
      </c>
      <c r="L2155" t="s">
        <v>17463</v>
      </c>
      <c r="M2155" t="s">
        <v>316</v>
      </c>
      <c r="N2155" t="s">
        <v>315</v>
      </c>
      <c r="O2155">
        <v>14</v>
      </c>
      <c r="P2155" t="s">
        <v>272</v>
      </c>
      <c r="Q2155">
        <v>1</v>
      </c>
      <c r="S2155">
        <v>1</v>
      </c>
      <c r="T2155" s="108">
        <v>1</v>
      </c>
      <c r="U2155">
        <v>1</v>
      </c>
      <c r="V2155" t="s">
        <v>270</v>
      </c>
      <c r="W2155" t="s">
        <v>167</v>
      </c>
      <c r="X2155">
        <v>1</v>
      </c>
      <c r="Y2155">
        <v>1</v>
      </c>
      <c r="Z2155">
        <v>0</v>
      </c>
      <c r="AA2155">
        <v>0</v>
      </c>
      <c r="AB2155">
        <v>0</v>
      </c>
      <c r="AC2155">
        <v>0</v>
      </c>
      <c r="AD2155">
        <v>0</v>
      </c>
      <c r="AE2155">
        <v>0</v>
      </c>
    </row>
    <row r="2156" spans="1:31" x14ac:dyDescent="0.3">
      <c r="A2156" t="s">
        <v>315</v>
      </c>
      <c r="B2156" t="s">
        <v>4335</v>
      </c>
      <c r="C2156" t="s">
        <v>835</v>
      </c>
      <c r="D2156" t="s">
        <v>15528</v>
      </c>
      <c r="E2156" t="s">
        <v>12480</v>
      </c>
      <c r="F2156" t="s">
        <v>7807</v>
      </c>
      <c r="G2156" t="s">
        <v>451</v>
      </c>
      <c r="I2156" t="s">
        <v>313</v>
      </c>
      <c r="J2156" t="s">
        <v>266</v>
      </c>
      <c r="K2156" t="s">
        <v>7808</v>
      </c>
      <c r="L2156" t="s">
        <v>17463</v>
      </c>
      <c r="M2156" t="s">
        <v>314</v>
      </c>
      <c r="N2156" t="s">
        <v>315</v>
      </c>
      <c r="O2156">
        <v>13</v>
      </c>
      <c r="P2156" t="s">
        <v>266</v>
      </c>
      <c r="Q2156">
        <v>0.17</v>
      </c>
      <c r="S2156">
        <v>5</v>
      </c>
      <c r="T2156" s="108">
        <v>0.85000000000000009</v>
      </c>
      <c r="U2156">
        <v>1</v>
      </c>
      <c r="V2156" t="s">
        <v>270</v>
      </c>
      <c r="W2156" t="s">
        <v>167</v>
      </c>
      <c r="X2156">
        <v>1</v>
      </c>
      <c r="Y2156">
        <v>1</v>
      </c>
      <c r="Z2156">
        <v>1</v>
      </c>
      <c r="AA2156">
        <v>1</v>
      </c>
      <c r="AB2156">
        <v>1</v>
      </c>
      <c r="AC2156">
        <v>1</v>
      </c>
      <c r="AD2156">
        <v>0</v>
      </c>
      <c r="AE2156">
        <v>0</v>
      </c>
    </row>
    <row r="2157" spans="1:31" x14ac:dyDescent="0.3">
      <c r="A2157" t="s">
        <v>315</v>
      </c>
      <c r="B2157" t="s">
        <v>4335</v>
      </c>
      <c r="C2157" t="s">
        <v>857</v>
      </c>
      <c r="D2157" t="s">
        <v>7856</v>
      </c>
      <c r="E2157" t="s">
        <v>12496</v>
      </c>
      <c r="F2157" t="s">
        <v>7857</v>
      </c>
      <c r="G2157" t="s">
        <v>451</v>
      </c>
      <c r="I2157" t="s">
        <v>313</v>
      </c>
      <c r="J2157" t="s">
        <v>266</v>
      </c>
      <c r="K2157" t="s">
        <v>7833</v>
      </c>
      <c r="L2157" t="s">
        <v>7279</v>
      </c>
      <c r="M2157" t="s">
        <v>314</v>
      </c>
      <c r="N2157" t="s">
        <v>315</v>
      </c>
      <c r="O2157">
        <v>13</v>
      </c>
      <c r="P2157" t="s">
        <v>266</v>
      </c>
      <c r="Q2157">
        <v>0.17</v>
      </c>
      <c r="S2157">
        <v>5</v>
      </c>
      <c r="T2157" s="108">
        <v>0.85000000000000009</v>
      </c>
      <c r="U2157">
        <v>1</v>
      </c>
      <c r="V2157" t="s">
        <v>270</v>
      </c>
      <c r="W2157" t="s">
        <v>167</v>
      </c>
      <c r="X2157">
        <v>1</v>
      </c>
      <c r="Y2157">
        <v>1</v>
      </c>
      <c r="Z2157">
        <v>1</v>
      </c>
      <c r="AA2157">
        <v>1</v>
      </c>
      <c r="AB2157">
        <v>1</v>
      </c>
      <c r="AC2157">
        <v>1</v>
      </c>
      <c r="AD2157">
        <v>0</v>
      </c>
      <c r="AE2157">
        <v>0</v>
      </c>
    </row>
    <row r="2158" spans="1:31" x14ac:dyDescent="0.3">
      <c r="A2158" t="s">
        <v>315</v>
      </c>
      <c r="B2158" t="s">
        <v>4335</v>
      </c>
      <c r="C2158" t="s">
        <v>863</v>
      </c>
      <c r="D2158" t="s">
        <v>4876</v>
      </c>
      <c r="E2158" t="s">
        <v>12382</v>
      </c>
      <c r="F2158" t="s">
        <v>4875</v>
      </c>
      <c r="G2158" t="s">
        <v>1012</v>
      </c>
      <c r="I2158" t="s">
        <v>313</v>
      </c>
      <c r="J2158" t="s">
        <v>266</v>
      </c>
      <c r="K2158" t="s">
        <v>4867</v>
      </c>
      <c r="L2158" t="s">
        <v>17463</v>
      </c>
      <c r="M2158" t="s">
        <v>314</v>
      </c>
      <c r="N2158" t="s">
        <v>315</v>
      </c>
      <c r="O2158">
        <v>13</v>
      </c>
      <c r="P2158" t="s">
        <v>266</v>
      </c>
      <c r="Q2158">
        <v>0.17</v>
      </c>
      <c r="S2158">
        <v>10</v>
      </c>
      <c r="T2158" s="108">
        <v>1.7000000000000002</v>
      </c>
      <c r="U2158">
        <v>1</v>
      </c>
      <c r="V2158" t="s">
        <v>270</v>
      </c>
      <c r="W2158" t="s">
        <v>167</v>
      </c>
      <c r="X2158">
        <v>2</v>
      </c>
      <c r="Y2158">
        <v>2</v>
      </c>
      <c r="Z2158">
        <v>2</v>
      </c>
      <c r="AA2158">
        <v>2</v>
      </c>
      <c r="AB2158">
        <v>2</v>
      </c>
      <c r="AC2158">
        <v>2</v>
      </c>
      <c r="AD2158">
        <v>0</v>
      </c>
      <c r="AE2158">
        <v>0</v>
      </c>
    </row>
    <row r="2159" spans="1:31" x14ac:dyDescent="0.3">
      <c r="A2159" t="s">
        <v>315</v>
      </c>
      <c r="B2159" t="s">
        <v>4335</v>
      </c>
      <c r="C2159" t="s">
        <v>867</v>
      </c>
      <c r="D2159" t="s">
        <v>4858</v>
      </c>
      <c r="E2159" t="s">
        <v>12305</v>
      </c>
      <c r="F2159" t="s">
        <v>4859</v>
      </c>
      <c r="G2159" t="s">
        <v>9395</v>
      </c>
      <c r="I2159" t="s">
        <v>313</v>
      </c>
      <c r="J2159" t="s">
        <v>266</v>
      </c>
      <c r="K2159" t="s">
        <v>4860</v>
      </c>
      <c r="L2159" t="s">
        <v>17463</v>
      </c>
      <c r="M2159" t="s">
        <v>314</v>
      </c>
      <c r="N2159" t="s">
        <v>315</v>
      </c>
      <c r="O2159">
        <v>13</v>
      </c>
      <c r="P2159" t="s">
        <v>266</v>
      </c>
      <c r="Q2159">
        <v>0.17</v>
      </c>
      <c r="S2159">
        <v>3</v>
      </c>
      <c r="T2159" s="108">
        <v>0.51</v>
      </c>
      <c r="U2159">
        <v>1</v>
      </c>
      <c r="V2159" t="s">
        <v>270</v>
      </c>
      <c r="W2159" t="s">
        <v>167</v>
      </c>
      <c r="X2159">
        <v>3</v>
      </c>
      <c r="Y2159">
        <v>0</v>
      </c>
      <c r="Z2159">
        <v>3</v>
      </c>
      <c r="AA2159">
        <v>0</v>
      </c>
      <c r="AB2159">
        <v>0</v>
      </c>
      <c r="AC2159">
        <v>0</v>
      </c>
      <c r="AD2159">
        <v>0</v>
      </c>
      <c r="AE2159">
        <v>0</v>
      </c>
    </row>
    <row r="2160" spans="1:31" x14ac:dyDescent="0.3">
      <c r="A2160" t="s">
        <v>315</v>
      </c>
      <c r="B2160" t="s">
        <v>4335</v>
      </c>
      <c r="C2160" t="s">
        <v>869</v>
      </c>
      <c r="D2160" t="s">
        <v>4336</v>
      </c>
      <c r="E2160" t="s">
        <v>12553</v>
      </c>
      <c r="F2160" t="s">
        <v>4337</v>
      </c>
      <c r="G2160" t="s">
        <v>4318</v>
      </c>
      <c r="I2160" t="s">
        <v>313</v>
      </c>
      <c r="J2160" t="s">
        <v>266</v>
      </c>
      <c r="K2160" t="s">
        <v>4319</v>
      </c>
      <c r="L2160" t="s">
        <v>17463</v>
      </c>
      <c r="M2160" t="s">
        <v>314</v>
      </c>
      <c r="N2160" t="s">
        <v>315</v>
      </c>
      <c r="O2160">
        <v>13</v>
      </c>
      <c r="P2160" t="s">
        <v>266</v>
      </c>
      <c r="Q2160">
        <v>0.17</v>
      </c>
      <c r="S2160">
        <v>14</v>
      </c>
      <c r="T2160" s="108">
        <v>2.3800000000000003</v>
      </c>
      <c r="U2160">
        <v>1</v>
      </c>
      <c r="V2160" t="s">
        <v>270</v>
      </c>
      <c r="W2160" t="s">
        <v>167</v>
      </c>
      <c r="X2160">
        <v>14</v>
      </c>
      <c r="Y2160">
        <v>0</v>
      </c>
      <c r="Z2160">
        <v>14</v>
      </c>
      <c r="AA2160">
        <v>0</v>
      </c>
      <c r="AB2160">
        <v>0</v>
      </c>
      <c r="AC2160">
        <v>0</v>
      </c>
      <c r="AD2160">
        <v>0</v>
      </c>
      <c r="AE2160">
        <v>0</v>
      </c>
    </row>
    <row r="2161" spans="1:31" x14ac:dyDescent="0.3">
      <c r="A2161" t="s">
        <v>315</v>
      </c>
      <c r="B2161" t="s">
        <v>4335</v>
      </c>
      <c r="C2161" t="s">
        <v>871</v>
      </c>
      <c r="D2161" t="s">
        <v>7758</v>
      </c>
      <c r="E2161" t="s">
        <v>12310</v>
      </c>
      <c r="F2161" t="s">
        <v>7752</v>
      </c>
      <c r="G2161" t="s">
        <v>498</v>
      </c>
      <c r="I2161" t="s">
        <v>313</v>
      </c>
      <c r="J2161" t="s">
        <v>266</v>
      </c>
      <c r="K2161" t="s">
        <v>7759</v>
      </c>
      <c r="L2161" t="s">
        <v>17463</v>
      </c>
      <c r="M2161" t="s">
        <v>314</v>
      </c>
      <c r="N2161" t="s">
        <v>315</v>
      </c>
      <c r="O2161">
        <v>13</v>
      </c>
      <c r="P2161" t="s">
        <v>266</v>
      </c>
      <c r="Q2161">
        <v>0.17</v>
      </c>
      <c r="S2161">
        <v>3</v>
      </c>
      <c r="T2161" s="108">
        <v>0.51</v>
      </c>
      <c r="U2161">
        <v>1</v>
      </c>
      <c r="V2161" t="s">
        <v>270</v>
      </c>
      <c r="W2161" t="s">
        <v>167</v>
      </c>
      <c r="X2161">
        <v>3</v>
      </c>
      <c r="Y2161">
        <v>0</v>
      </c>
      <c r="Z2161">
        <v>0</v>
      </c>
      <c r="AA2161">
        <v>0</v>
      </c>
      <c r="AB2161">
        <v>3</v>
      </c>
      <c r="AC2161">
        <v>0</v>
      </c>
      <c r="AD2161">
        <v>0</v>
      </c>
      <c r="AE2161">
        <v>0</v>
      </c>
    </row>
    <row r="2162" spans="1:31" x14ac:dyDescent="0.3">
      <c r="A2162" t="s">
        <v>315</v>
      </c>
      <c r="B2162" t="s">
        <v>4335</v>
      </c>
      <c r="C2162" t="s">
        <v>873</v>
      </c>
      <c r="D2162" t="s">
        <v>15529</v>
      </c>
      <c r="E2162" t="s">
        <v>15934</v>
      </c>
      <c r="G2162" t="s">
        <v>9396</v>
      </c>
      <c r="I2162" t="s">
        <v>313</v>
      </c>
      <c r="J2162" t="s">
        <v>266</v>
      </c>
      <c r="K2162" t="s">
        <v>7290</v>
      </c>
      <c r="L2162" t="s">
        <v>17463</v>
      </c>
      <c r="M2162" t="s">
        <v>314</v>
      </c>
      <c r="N2162" t="s">
        <v>315</v>
      </c>
      <c r="O2162">
        <v>13</v>
      </c>
      <c r="P2162" t="s">
        <v>266</v>
      </c>
      <c r="Q2162">
        <v>0.17</v>
      </c>
      <c r="S2162">
        <v>3</v>
      </c>
      <c r="T2162" s="108">
        <v>0.51</v>
      </c>
      <c r="U2162">
        <v>1</v>
      </c>
      <c r="V2162" t="s">
        <v>270</v>
      </c>
      <c r="W2162" t="s">
        <v>167</v>
      </c>
      <c r="X2162">
        <v>1</v>
      </c>
      <c r="Y2162">
        <v>1</v>
      </c>
      <c r="Z2162">
        <v>0</v>
      </c>
      <c r="AA2162">
        <v>1</v>
      </c>
      <c r="AB2162">
        <v>0</v>
      </c>
      <c r="AC2162">
        <v>1</v>
      </c>
      <c r="AD2162">
        <v>0</v>
      </c>
      <c r="AE2162">
        <v>0</v>
      </c>
    </row>
    <row r="2163" spans="1:31" x14ac:dyDescent="0.3">
      <c r="A2163" t="s">
        <v>16733</v>
      </c>
      <c r="B2163" t="s">
        <v>8483</v>
      </c>
      <c r="C2163" t="s">
        <v>827</v>
      </c>
      <c r="D2163" t="s">
        <v>7276</v>
      </c>
      <c r="E2163" t="s">
        <v>17180</v>
      </c>
      <c r="F2163" t="s">
        <v>1997</v>
      </c>
      <c r="G2163" t="s">
        <v>9312</v>
      </c>
      <c r="I2163" t="s">
        <v>313</v>
      </c>
      <c r="J2163" t="s">
        <v>266</v>
      </c>
      <c r="K2163" t="s">
        <v>7277</v>
      </c>
      <c r="L2163" t="s">
        <v>15539</v>
      </c>
      <c r="M2163" t="s">
        <v>4938</v>
      </c>
      <c r="N2163" t="s">
        <v>16733</v>
      </c>
      <c r="O2163">
        <v>13</v>
      </c>
      <c r="P2163" t="s">
        <v>388</v>
      </c>
      <c r="Q2163">
        <v>20</v>
      </c>
      <c r="S2163">
        <v>0</v>
      </c>
      <c r="T2163" s="108">
        <v>0</v>
      </c>
      <c r="U2163">
        <v>0</v>
      </c>
      <c r="W2163" t="s">
        <v>171</v>
      </c>
      <c r="X2163">
        <v>1</v>
      </c>
      <c r="Y2163">
        <v>0</v>
      </c>
      <c r="Z2163">
        <v>0</v>
      </c>
      <c r="AA2163">
        <v>0</v>
      </c>
      <c r="AB2163">
        <v>0</v>
      </c>
      <c r="AC2163">
        <v>0</v>
      </c>
      <c r="AD2163">
        <v>0</v>
      </c>
      <c r="AE2163">
        <v>0</v>
      </c>
    </row>
    <row r="2164" spans="1:31" x14ac:dyDescent="0.3">
      <c r="A2164" t="s">
        <v>16733</v>
      </c>
      <c r="B2164" t="s">
        <v>8483</v>
      </c>
      <c r="C2164" t="s">
        <v>274</v>
      </c>
      <c r="D2164" t="s">
        <v>10810</v>
      </c>
      <c r="E2164" t="s">
        <v>17180</v>
      </c>
      <c r="F2164" t="s">
        <v>1997</v>
      </c>
      <c r="G2164" t="s">
        <v>9312</v>
      </c>
      <c r="I2164" t="s">
        <v>313</v>
      </c>
      <c r="J2164" t="s">
        <v>266</v>
      </c>
      <c r="K2164" t="s">
        <v>7277</v>
      </c>
      <c r="L2164" t="s">
        <v>11750</v>
      </c>
      <c r="M2164" t="s">
        <v>2312</v>
      </c>
      <c r="N2164" t="s">
        <v>16733</v>
      </c>
      <c r="O2164">
        <v>15</v>
      </c>
      <c r="P2164" t="s">
        <v>3206</v>
      </c>
      <c r="Q2164">
        <v>30</v>
      </c>
      <c r="S2164">
        <v>0</v>
      </c>
      <c r="T2164" s="108">
        <v>0</v>
      </c>
      <c r="U2164">
        <v>0</v>
      </c>
      <c r="W2164" t="s">
        <v>171</v>
      </c>
      <c r="X2164">
        <v>1</v>
      </c>
      <c r="Y2164">
        <v>0</v>
      </c>
      <c r="Z2164">
        <v>0</v>
      </c>
      <c r="AA2164">
        <v>0</v>
      </c>
      <c r="AB2164">
        <v>0</v>
      </c>
      <c r="AC2164">
        <v>0</v>
      </c>
      <c r="AD2164">
        <v>0</v>
      </c>
      <c r="AE2164">
        <v>0</v>
      </c>
    </row>
    <row r="2165" spans="1:31" x14ac:dyDescent="0.3">
      <c r="A2165" t="s">
        <v>315</v>
      </c>
      <c r="B2165" t="s">
        <v>7524</v>
      </c>
      <c r="C2165" t="s">
        <v>262</v>
      </c>
      <c r="D2165" t="s">
        <v>7525</v>
      </c>
      <c r="E2165" t="s">
        <v>12413</v>
      </c>
      <c r="F2165" t="s">
        <v>7526</v>
      </c>
      <c r="G2165" t="s">
        <v>451</v>
      </c>
      <c r="I2165" t="s">
        <v>313</v>
      </c>
      <c r="J2165" t="s">
        <v>266</v>
      </c>
      <c r="K2165" t="s">
        <v>7527</v>
      </c>
      <c r="L2165" t="s">
        <v>17477</v>
      </c>
      <c r="M2165" t="s">
        <v>316</v>
      </c>
      <c r="N2165" t="s">
        <v>315</v>
      </c>
      <c r="O2165">
        <v>2</v>
      </c>
      <c r="P2165" t="s">
        <v>288</v>
      </c>
      <c r="Q2165">
        <v>0.48</v>
      </c>
      <c r="S2165">
        <v>3</v>
      </c>
      <c r="T2165" s="108">
        <v>1.44</v>
      </c>
      <c r="U2165">
        <v>1</v>
      </c>
      <c r="V2165" t="s">
        <v>270</v>
      </c>
      <c r="W2165" t="s">
        <v>167</v>
      </c>
      <c r="X2165">
        <v>3</v>
      </c>
      <c r="Y2165">
        <v>0</v>
      </c>
      <c r="Z2165">
        <v>0</v>
      </c>
      <c r="AA2165">
        <v>0</v>
      </c>
      <c r="AB2165">
        <v>3</v>
      </c>
      <c r="AC2165">
        <v>0</v>
      </c>
      <c r="AD2165">
        <v>0</v>
      </c>
      <c r="AE2165">
        <v>0</v>
      </c>
    </row>
    <row r="2166" spans="1:31" x14ac:dyDescent="0.3">
      <c r="A2166" t="s">
        <v>315</v>
      </c>
      <c r="B2166" t="s">
        <v>7524</v>
      </c>
      <c r="C2166" t="s">
        <v>262</v>
      </c>
      <c r="D2166" t="s">
        <v>7525</v>
      </c>
      <c r="E2166" t="s">
        <v>12413</v>
      </c>
      <c r="F2166" t="s">
        <v>7526</v>
      </c>
      <c r="G2166" t="s">
        <v>451</v>
      </c>
      <c r="I2166" t="s">
        <v>313</v>
      </c>
      <c r="J2166" t="s">
        <v>266</v>
      </c>
      <c r="K2166" t="s">
        <v>7527</v>
      </c>
      <c r="L2166" t="s">
        <v>17477</v>
      </c>
      <c r="M2166" t="s">
        <v>316</v>
      </c>
      <c r="N2166" t="s">
        <v>315</v>
      </c>
      <c r="O2166">
        <v>17</v>
      </c>
      <c r="P2166" t="s">
        <v>273</v>
      </c>
      <c r="Q2166">
        <v>0.32</v>
      </c>
      <c r="S2166">
        <v>1</v>
      </c>
      <c r="T2166" s="108">
        <v>0.32</v>
      </c>
      <c r="U2166">
        <v>1</v>
      </c>
      <c r="V2166" t="s">
        <v>270</v>
      </c>
      <c r="W2166" t="s">
        <v>167</v>
      </c>
      <c r="X2166">
        <v>1</v>
      </c>
      <c r="Y2166">
        <v>0</v>
      </c>
      <c r="Z2166">
        <v>0</v>
      </c>
      <c r="AA2166">
        <v>1</v>
      </c>
      <c r="AB2166">
        <v>0</v>
      </c>
      <c r="AC2166">
        <v>0</v>
      </c>
      <c r="AD2166">
        <v>0</v>
      </c>
      <c r="AE2166">
        <v>0</v>
      </c>
    </row>
    <row r="2167" spans="1:31" x14ac:dyDescent="0.3">
      <c r="A2167" t="s">
        <v>315</v>
      </c>
      <c r="B2167" t="s">
        <v>7524</v>
      </c>
      <c r="C2167" t="s">
        <v>262</v>
      </c>
      <c r="D2167" t="s">
        <v>7525</v>
      </c>
      <c r="E2167" t="s">
        <v>12413</v>
      </c>
      <c r="F2167" t="s">
        <v>7526</v>
      </c>
      <c r="G2167" t="s">
        <v>451</v>
      </c>
      <c r="I2167" t="s">
        <v>313</v>
      </c>
      <c r="J2167" t="s">
        <v>266</v>
      </c>
      <c r="K2167" t="s">
        <v>7527</v>
      </c>
      <c r="L2167" t="s">
        <v>17477</v>
      </c>
      <c r="M2167" t="s">
        <v>314</v>
      </c>
      <c r="N2167" t="s">
        <v>315</v>
      </c>
      <c r="O2167">
        <v>1</v>
      </c>
      <c r="P2167" t="s">
        <v>282</v>
      </c>
      <c r="Q2167">
        <v>1</v>
      </c>
      <c r="S2167">
        <v>1</v>
      </c>
      <c r="T2167" s="108">
        <v>1</v>
      </c>
      <c r="U2167">
        <v>1</v>
      </c>
      <c r="V2167" t="s">
        <v>270</v>
      </c>
      <c r="W2167" t="s">
        <v>167</v>
      </c>
      <c r="X2167">
        <v>1</v>
      </c>
      <c r="Y2167">
        <v>1</v>
      </c>
      <c r="Z2167">
        <v>0</v>
      </c>
      <c r="AA2167">
        <v>0</v>
      </c>
      <c r="AB2167">
        <v>0</v>
      </c>
      <c r="AC2167">
        <v>0</v>
      </c>
      <c r="AD2167">
        <v>0</v>
      </c>
      <c r="AE2167">
        <v>0</v>
      </c>
    </row>
    <row r="2168" spans="1:31" x14ac:dyDescent="0.3">
      <c r="A2168" t="s">
        <v>315</v>
      </c>
      <c r="B2168" t="s">
        <v>7721</v>
      </c>
      <c r="C2168" t="s">
        <v>262</v>
      </c>
      <c r="D2168" t="s">
        <v>7722</v>
      </c>
      <c r="E2168" t="s">
        <v>12454</v>
      </c>
      <c r="F2168" t="s">
        <v>2945</v>
      </c>
      <c r="G2168" t="s">
        <v>451</v>
      </c>
      <c r="I2168" t="s">
        <v>313</v>
      </c>
      <c r="J2168" t="s">
        <v>266</v>
      </c>
      <c r="K2168" t="s">
        <v>3128</v>
      </c>
      <c r="L2168" t="s">
        <v>7723</v>
      </c>
      <c r="M2168" t="s">
        <v>316</v>
      </c>
      <c r="N2168" t="s">
        <v>315</v>
      </c>
      <c r="O2168">
        <v>2</v>
      </c>
      <c r="P2168" t="s">
        <v>272</v>
      </c>
      <c r="Q2168">
        <v>4</v>
      </c>
      <c r="S2168">
        <v>3</v>
      </c>
      <c r="T2168" s="108">
        <v>12</v>
      </c>
      <c r="U2168">
        <v>1</v>
      </c>
      <c r="V2168" t="s">
        <v>270</v>
      </c>
      <c r="W2168" t="s">
        <v>167</v>
      </c>
      <c r="X2168">
        <v>1</v>
      </c>
      <c r="Y2168">
        <v>1</v>
      </c>
      <c r="Z2168">
        <v>0</v>
      </c>
      <c r="AA2168">
        <v>1</v>
      </c>
      <c r="AB2168">
        <v>0</v>
      </c>
      <c r="AC2168">
        <v>1</v>
      </c>
      <c r="AD2168">
        <v>0</v>
      </c>
      <c r="AE2168">
        <v>0</v>
      </c>
    </row>
    <row r="2169" spans="1:31" x14ac:dyDescent="0.3">
      <c r="A2169" t="s">
        <v>315</v>
      </c>
      <c r="B2169" t="s">
        <v>7721</v>
      </c>
      <c r="C2169" t="s">
        <v>262</v>
      </c>
      <c r="D2169" t="s">
        <v>7722</v>
      </c>
      <c r="E2169" t="s">
        <v>12454</v>
      </c>
      <c r="F2169" t="s">
        <v>2945</v>
      </c>
      <c r="G2169" t="s">
        <v>451</v>
      </c>
      <c r="I2169" t="s">
        <v>313</v>
      </c>
      <c r="J2169" t="s">
        <v>266</v>
      </c>
      <c r="K2169" t="s">
        <v>3128</v>
      </c>
      <c r="L2169" t="s">
        <v>7723</v>
      </c>
      <c r="M2169" t="s">
        <v>314</v>
      </c>
      <c r="N2169" t="s">
        <v>315</v>
      </c>
      <c r="O2169">
        <v>1</v>
      </c>
      <c r="P2169" t="s">
        <v>282</v>
      </c>
      <c r="Q2169">
        <v>2</v>
      </c>
      <c r="S2169">
        <v>2</v>
      </c>
      <c r="T2169" s="108">
        <v>4</v>
      </c>
      <c r="U2169">
        <v>1</v>
      </c>
      <c r="V2169" t="s">
        <v>270</v>
      </c>
      <c r="W2169" t="s">
        <v>167</v>
      </c>
      <c r="X2169">
        <v>1</v>
      </c>
      <c r="Y2169">
        <v>0</v>
      </c>
      <c r="Z2169">
        <v>1</v>
      </c>
      <c r="AA2169">
        <v>0</v>
      </c>
      <c r="AB2169">
        <v>1</v>
      </c>
      <c r="AC2169">
        <v>0</v>
      </c>
      <c r="AD2169">
        <v>0</v>
      </c>
      <c r="AE2169">
        <v>0</v>
      </c>
    </row>
    <row r="2170" spans="1:31" x14ac:dyDescent="0.3">
      <c r="A2170" t="s">
        <v>315</v>
      </c>
      <c r="B2170" t="s">
        <v>7605</v>
      </c>
      <c r="C2170" t="s">
        <v>262</v>
      </c>
      <c r="D2170" t="s">
        <v>7606</v>
      </c>
      <c r="E2170" t="s">
        <v>12335</v>
      </c>
      <c r="F2170" t="s">
        <v>3063</v>
      </c>
      <c r="G2170" t="s">
        <v>473</v>
      </c>
      <c r="I2170" t="s">
        <v>313</v>
      </c>
      <c r="J2170" t="s">
        <v>266</v>
      </c>
      <c r="K2170" t="s">
        <v>7607</v>
      </c>
      <c r="L2170" t="s">
        <v>17479</v>
      </c>
      <c r="M2170" t="s">
        <v>314</v>
      </c>
      <c r="N2170" t="s">
        <v>315</v>
      </c>
      <c r="O2170">
        <v>1</v>
      </c>
      <c r="P2170" t="s">
        <v>266</v>
      </c>
      <c r="Q2170">
        <v>0.48</v>
      </c>
      <c r="S2170">
        <v>1</v>
      </c>
      <c r="T2170" s="108">
        <v>0.48</v>
      </c>
      <c r="U2170">
        <v>1</v>
      </c>
      <c r="V2170" t="s">
        <v>270</v>
      </c>
      <c r="W2170" t="s">
        <v>167</v>
      </c>
      <c r="X2170">
        <v>1</v>
      </c>
      <c r="Y2170">
        <v>0</v>
      </c>
      <c r="Z2170">
        <v>1</v>
      </c>
      <c r="AA2170">
        <v>0</v>
      </c>
      <c r="AB2170">
        <v>0</v>
      </c>
      <c r="AC2170">
        <v>0</v>
      </c>
      <c r="AD2170">
        <v>0</v>
      </c>
      <c r="AE2170">
        <v>0</v>
      </c>
    </row>
    <row r="2171" spans="1:31" x14ac:dyDescent="0.3">
      <c r="A2171" t="s">
        <v>315</v>
      </c>
      <c r="B2171" t="s">
        <v>7605</v>
      </c>
      <c r="C2171" t="s">
        <v>262</v>
      </c>
      <c r="D2171" t="s">
        <v>7606</v>
      </c>
      <c r="E2171" t="s">
        <v>12335</v>
      </c>
      <c r="F2171" t="s">
        <v>3063</v>
      </c>
      <c r="G2171" t="s">
        <v>473</v>
      </c>
      <c r="I2171" t="s">
        <v>313</v>
      </c>
      <c r="J2171" t="s">
        <v>266</v>
      </c>
      <c r="K2171" t="s">
        <v>7607</v>
      </c>
      <c r="L2171" t="s">
        <v>17479</v>
      </c>
      <c r="M2171" t="s">
        <v>316</v>
      </c>
      <c r="N2171" t="s">
        <v>315</v>
      </c>
      <c r="O2171">
        <v>2</v>
      </c>
      <c r="P2171" t="s">
        <v>288</v>
      </c>
      <c r="Q2171">
        <v>0.48</v>
      </c>
      <c r="S2171">
        <v>1</v>
      </c>
      <c r="T2171" s="108">
        <v>0.48</v>
      </c>
      <c r="U2171">
        <v>1</v>
      </c>
      <c r="V2171" t="s">
        <v>270</v>
      </c>
      <c r="W2171" t="s">
        <v>167</v>
      </c>
      <c r="X2171">
        <v>1</v>
      </c>
      <c r="Y2171">
        <v>0</v>
      </c>
      <c r="Z2171">
        <v>0</v>
      </c>
      <c r="AA2171">
        <v>0</v>
      </c>
      <c r="AB2171">
        <v>1</v>
      </c>
      <c r="AC2171">
        <v>0</v>
      </c>
      <c r="AD2171">
        <v>0</v>
      </c>
      <c r="AE2171">
        <v>0</v>
      </c>
    </row>
    <row r="2172" spans="1:31" x14ac:dyDescent="0.3">
      <c r="A2172" t="s">
        <v>315</v>
      </c>
      <c r="B2172" t="s">
        <v>7605</v>
      </c>
      <c r="C2172" t="s">
        <v>525</v>
      </c>
      <c r="D2172" t="s">
        <v>7617</v>
      </c>
      <c r="E2172" t="s">
        <v>12432</v>
      </c>
      <c r="F2172" t="s">
        <v>1522</v>
      </c>
      <c r="G2172" t="s">
        <v>451</v>
      </c>
      <c r="I2172" t="s">
        <v>313</v>
      </c>
      <c r="J2172" t="s">
        <v>266</v>
      </c>
      <c r="K2172" t="s">
        <v>7618</v>
      </c>
      <c r="L2172" t="s">
        <v>17479</v>
      </c>
      <c r="M2172" t="s">
        <v>314</v>
      </c>
      <c r="N2172" t="s">
        <v>315</v>
      </c>
      <c r="O2172">
        <v>1</v>
      </c>
      <c r="P2172" t="s">
        <v>266</v>
      </c>
      <c r="Q2172">
        <v>0.48</v>
      </c>
      <c r="S2172">
        <v>1</v>
      </c>
      <c r="T2172" s="108">
        <v>0.48</v>
      </c>
      <c r="U2172">
        <v>1</v>
      </c>
      <c r="V2172" t="s">
        <v>270</v>
      </c>
      <c r="W2172" t="s">
        <v>167</v>
      </c>
      <c r="X2172">
        <v>1</v>
      </c>
      <c r="Y2172">
        <v>0</v>
      </c>
      <c r="Z2172">
        <v>1</v>
      </c>
      <c r="AA2172">
        <v>0</v>
      </c>
      <c r="AB2172">
        <v>0</v>
      </c>
      <c r="AC2172">
        <v>0</v>
      </c>
      <c r="AD2172">
        <v>0</v>
      </c>
      <c r="AE2172">
        <v>0</v>
      </c>
    </row>
    <row r="2173" spans="1:31" x14ac:dyDescent="0.3">
      <c r="A2173" t="s">
        <v>315</v>
      </c>
      <c r="B2173" t="s">
        <v>7605</v>
      </c>
      <c r="C2173" t="s">
        <v>525</v>
      </c>
      <c r="D2173" t="s">
        <v>7617</v>
      </c>
      <c r="E2173" t="s">
        <v>12432</v>
      </c>
      <c r="F2173" t="s">
        <v>1522</v>
      </c>
      <c r="G2173" t="s">
        <v>451</v>
      </c>
      <c r="I2173" t="s">
        <v>313</v>
      </c>
      <c r="J2173" t="s">
        <v>266</v>
      </c>
      <c r="K2173" t="s">
        <v>7618</v>
      </c>
      <c r="L2173" t="s">
        <v>17479</v>
      </c>
      <c r="M2173" t="s">
        <v>316</v>
      </c>
      <c r="N2173" t="s">
        <v>315</v>
      </c>
      <c r="O2173">
        <v>2</v>
      </c>
      <c r="P2173" t="s">
        <v>288</v>
      </c>
      <c r="Q2173">
        <v>0.48</v>
      </c>
      <c r="S2173">
        <v>1</v>
      </c>
      <c r="T2173" s="108">
        <v>0.48</v>
      </c>
      <c r="U2173">
        <v>1</v>
      </c>
      <c r="V2173" t="s">
        <v>270</v>
      </c>
      <c r="W2173" t="s">
        <v>167</v>
      </c>
      <c r="X2173">
        <v>1</v>
      </c>
      <c r="Y2173">
        <v>0</v>
      </c>
      <c r="Z2173">
        <v>0</v>
      </c>
      <c r="AA2173">
        <v>0</v>
      </c>
      <c r="AB2173">
        <v>1</v>
      </c>
      <c r="AC2173">
        <v>0</v>
      </c>
      <c r="AD2173">
        <v>0</v>
      </c>
      <c r="AE2173">
        <v>0</v>
      </c>
    </row>
    <row r="2174" spans="1:31" x14ac:dyDescent="0.3">
      <c r="A2174" t="s">
        <v>315</v>
      </c>
      <c r="B2174" t="s">
        <v>7605</v>
      </c>
      <c r="C2174" t="s">
        <v>525</v>
      </c>
      <c r="D2174" t="s">
        <v>7617</v>
      </c>
      <c r="E2174" t="s">
        <v>12432</v>
      </c>
      <c r="F2174" t="s">
        <v>1522</v>
      </c>
      <c r="G2174" t="s">
        <v>451</v>
      </c>
      <c r="I2174" t="s">
        <v>313</v>
      </c>
      <c r="J2174" t="s">
        <v>266</v>
      </c>
      <c r="K2174" t="s">
        <v>7618</v>
      </c>
      <c r="L2174" t="s">
        <v>17479</v>
      </c>
      <c r="M2174" t="s">
        <v>316</v>
      </c>
      <c r="N2174" t="s">
        <v>315</v>
      </c>
      <c r="O2174">
        <v>17</v>
      </c>
      <c r="P2174" t="s">
        <v>273</v>
      </c>
      <c r="Q2174">
        <v>0.32</v>
      </c>
      <c r="S2174">
        <v>1</v>
      </c>
      <c r="T2174" s="108">
        <v>0.32</v>
      </c>
      <c r="U2174">
        <v>1</v>
      </c>
      <c r="V2174" t="s">
        <v>270</v>
      </c>
      <c r="W2174" t="s">
        <v>167</v>
      </c>
      <c r="X2174">
        <v>1</v>
      </c>
      <c r="Y2174">
        <v>0</v>
      </c>
      <c r="Z2174">
        <v>0</v>
      </c>
      <c r="AA2174">
        <v>1</v>
      </c>
      <c r="AB2174">
        <v>0</v>
      </c>
      <c r="AC2174">
        <v>0</v>
      </c>
      <c r="AD2174">
        <v>0</v>
      </c>
      <c r="AE2174">
        <v>0</v>
      </c>
    </row>
    <row r="2175" spans="1:31" x14ac:dyDescent="0.3">
      <c r="A2175" t="s">
        <v>315</v>
      </c>
      <c r="B2175" t="s">
        <v>4778</v>
      </c>
      <c r="C2175" t="s">
        <v>262</v>
      </c>
      <c r="D2175" t="s">
        <v>4779</v>
      </c>
      <c r="E2175" t="s">
        <v>12377</v>
      </c>
      <c r="F2175" t="s">
        <v>4776</v>
      </c>
      <c r="G2175" t="s">
        <v>1012</v>
      </c>
      <c r="I2175" t="s">
        <v>313</v>
      </c>
      <c r="J2175" t="s">
        <v>266</v>
      </c>
      <c r="K2175" t="s">
        <v>4772</v>
      </c>
      <c r="L2175" t="s">
        <v>10683</v>
      </c>
      <c r="M2175" t="s">
        <v>314</v>
      </c>
      <c r="N2175" t="s">
        <v>315</v>
      </c>
      <c r="O2175">
        <v>1</v>
      </c>
      <c r="P2175" t="s">
        <v>266</v>
      </c>
      <c r="Q2175">
        <v>0.48</v>
      </c>
      <c r="S2175">
        <v>2</v>
      </c>
      <c r="T2175" s="108">
        <v>0.96</v>
      </c>
      <c r="U2175">
        <v>1</v>
      </c>
      <c r="V2175" t="s">
        <v>270</v>
      </c>
      <c r="W2175" t="s">
        <v>167</v>
      </c>
      <c r="X2175">
        <v>2</v>
      </c>
      <c r="Y2175">
        <v>0</v>
      </c>
      <c r="Z2175">
        <v>0</v>
      </c>
      <c r="AA2175">
        <v>2</v>
      </c>
      <c r="AB2175">
        <v>0</v>
      </c>
      <c r="AC2175">
        <v>0</v>
      </c>
      <c r="AD2175">
        <v>0</v>
      </c>
      <c r="AE2175">
        <v>0</v>
      </c>
    </row>
    <row r="2176" spans="1:31" x14ac:dyDescent="0.3">
      <c r="A2176" t="s">
        <v>315</v>
      </c>
      <c r="B2176" t="s">
        <v>4778</v>
      </c>
      <c r="C2176" t="s">
        <v>262</v>
      </c>
      <c r="D2176" t="s">
        <v>4779</v>
      </c>
      <c r="E2176" t="s">
        <v>12377</v>
      </c>
      <c r="F2176" t="s">
        <v>4776</v>
      </c>
      <c r="G2176" t="s">
        <v>1012</v>
      </c>
      <c r="I2176" t="s">
        <v>313</v>
      </c>
      <c r="J2176" t="s">
        <v>266</v>
      </c>
      <c r="K2176" t="s">
        <v>4772</v>
      </c>
      <c r="L2176" t="s">
        <v>10683</v>
      </c>
      <c r="M2176" t="s">
        <v>316</v>
      </c>
      <c r="N2176" t="s">
        <v>315</v>
      </c>
      <c r="O2176">
        <v>2</v>
      </c>
      <c r="P2176" t="s">
        <v>288</v>
      </c>
      <c r="Q2176">
        <v>0.48</v>
      </c>
      <c r="S2176">
        <v>1</v>
      </c>
      <c r="T2176" s="108">
        <v>0.48</v>
      </c>
      <c r="U2176">
        <v>1</v>
      </c>
      <c r="V2176" t="s">
        <v>270</v>
      </c>
      <c r="W2176" t="s">
        <v>167</v>
      </c>
      <c r="X2176">
        <v>1</v>
      </c>
      <c r="Y2176">
        <v>0</v>
      </c>
      <c r="Z2176">
        <v>0</v>
      </c>
      <c r="AA2176">
        <v>0</v>
      </c>
      <c r="AB2176">
        <v>1</v>
      </c>
      <c r="AC2176">
        <v>0</v>
      </c>
      <c r="AD2176">
        <v>0</v>
      </c>
      <c r="AE2176">
        <v>0</v>
      </c>
    </row>
    <row r="2177" spans="1:31" x14ac:dyDescent="0.3">
      <c r="A2177" t="s">
        <v>315</v>
      </c>
      <c r="B2177" t="s">
        <v>4792</v>
      </c>
      <c r="C2177" t="s">
        <v>262</v>
      </c>
      <c r="D2177" t="s">
        <v>4793</v>
      </c>
      <c r="E2177" t="s">
        <v>12379</v>
      </c>
      <c r="F2177" t="s">
        <v>4791</v>
      </c>
      <c r="G2177" t="s">
        <v>1012</v>
      </c>
      <c r="I2177" t="s">
        <v>313</v>
      </c>
      <c r="J2177" t="s">
        <v>266</v>
      </c>
      <c r="K2177" t="s">
        <v>4772</v>
      </c>
      <c r="L2177" t="s">
        <v>4794</v>
      </c>
      <c r="M2177" t="s">
        <v>314</v>
      </c>
      <c r="N2177" t="s">
        <v>315</v>
      </c>
      <c r="O2177">
        <v>1</v>
      </c>
      <c r="P2177" t="s">
        <v>266</v>
      </c>
      <c r="Q2177">
        <v>0.48</v>
      </c>
      <c r="S2177">
        <v>2</v>
      </c>
      <c r="T2177" s="108">
        <v>0.96</v>
      </c>
      <c r="U2177">
        <v>1</v>
      </c>
      <c r="V2177" t="s">
        <v>270</v>
      </c>
      <c r="W2177" t="s">
        <v>167</v>
      </c>
      <c r="X2177">
        <v>2</v>
      </c>
      <c r="Y2177">
        <v>0</v>
      </c>
      <c r="Z2177">
        <v>2</v>
      </c>
      <c r="AA2177">
        <v>0</v>
      </c>
      <c r="AB2177">
        <v>0</v>
      </c>
      <c r="AC2177">
        <v>0</v>
      </c>
      <c r="AD2177">
        <v>0</v>
      </c>
      <c r="AE2177">
        <v>0</v>
      </c>
    </row>
    <row r="2178" spans="1:31" x14ac:dyDescent="0.3">
      <c r="A2178" t="s">
        <v>315</v>
      </c>
      <c r="B2178" t="s">
        <v>4814</v>
      </c>
      <c r="C2178" t="s">
        <v>262</v>
      </c>
      <c r="D2178" t="s">
        <v>4815</v>
      </c>
      <c r="E2178" t="s">
        <v>12324</v>
      </c>
      <c r="F2178" t="s">
        <v>312</v>
      </c>
      <c r="G2178" t="s">
        <v>318</v>
      </c>
      <c r="I2178" t="s">
        <v>313</v>
      </c>
      <c r="J2178" t="s">
        <v>266</v>
      </c>
      <c r="K2178" t="s">
        <v>1510</v>
      </c>
      <c r="L2178" t="s">
        <v>4816</v>
      </c>
      <c r="M2178" t="s">
        <v>314</v>
      </c>
      <c r="N2178" t="s">
        <v>315</v>
      </c>
      <c r="O2178">
        <v>1</v>
      </c>
      <c r="P2178" t="s">
        <v>269</v>
      </c>
      <c r="Q2178">
        <v>2</v>
      </c>
      <c r="S2178">
        <v>2</v>
      </c>
      <c r="T2178" s="108">
        <v>4</v>
      </c>
      <c r="U2178">
        <v>1</v>
      </c>
      <c r="V2178" t="s">
        <v>270</v>
      </c>
      <c r="W2178" t="s">
        <v>167</v>
      </c>
      <c r="X2178">
        <v>1</v>
      </c>
      <c r="Y2178">
        <v>1</v>
      </c>
      <c r="Z2178">
        <v>0</v>
      </c>
      <c r="AA2178">
        <v>0</v>
      </c>
      <c r="AB2178">
        <v>1</v>
      </c>
      <c r="AC2178">
        <v>0</v>
      </c>
      <c r="AD2178">
        <v>0</v>
      </c>
      <c r="AE2178">
        <v>0</v>
      </c>
    </row>
    <row r="2179" spans="1:31" x14ac:dyDescent="0.3">
      <c r="A2179" t="s">
        <v>315</v>
      </c>
      <c r="B2179" t="s">
        <v>4814</v>
      </c>
      <c r="C2179" t="s">
        <v>262</v>
      </c>
      <c r="D2179" t="s">
        <v>4815</v>
      </c>
      <c r="E2179" t="s">
        <v>12324</v>
      </c>
      <c r="F2179" t="s">
        <v>312</v>
      </c>
      <c r="G2179" t="s">
        <v>318</v>
      </c>
      <c r="I2179" t="s">
        <v>313</v>
      </c>
      <c r="J2179" t="s">
        <v>266</v>
      </c>
      <c r="K2179" t="s">
        <v>1510</v>
      </c>
      <c r="L2179" t="s">
        <v>4816</v>
      </c>
      <c r="M2179" t="s">
        <v>316</v>
      </c>
      <c r="N2179" t="s">
        <v>315</v>
      </c>
      <c r="O2179">
        <v>2</v>
      </c>
      <c r="P2179" t="s">
        <v>272</v>
      </c>
      <c r="Q2179">
        <v>2</v>
      </c>
      <c r="S2179">
        <v>1</v>
      </c>
      <c r="T2179" s="108">
        <v>2</v>
      </c>
      <c r="U2179">
        <v>1</v>
      </c>
      <c r="V2179" t="s">
        <v>270</v>
      </c>
      <c r="W2179" t="s">
        <v>167</v>
      </c>
      <c r="X2179">
        <v>1</v>
      </c>
      <c r="Y2179">
        <v>1</v>
      </c>
      <c r="Z2179">
        <v>0</v>
      </c>
      <c r="AA2179">
        <v>0</v>
      </c>
      <c r="AB2179">
        <v>0</v>
      </c>
      <c r="AC2179">
        <v>0</v>
      </c>
      <c r="AD2179">
        <v>0</v>
      </c>
      <c r="AE2179">
        <v>0</v>
      </c>
    </row>
    <row r="2180" spans="1:31" x14ac:dyDescent="0.3">
      <c r="A2180" t="s">
        <v>315</v>
      </c>
      <c r="B2180" t="s">
        <v>4830</v>
      </c>
      <c r="C2180" t="s">
        <v>262</v>
      </c>
      <c r="D2180" t="s">
        <v>4831</v>
      </c>
      <c r="E2180" t="s">
        <v>12326</v>
      </c>
      <c r="F2180" t="s">
        <v>4832</v>
      </c>
      <c r="G2180" t="s">
        <v>318</v>
      </c>
      <c r="I2180" t="s">
        <v>313</v>
      </c>
      <c r="J2180" t="s">
        <v>266</v>
      </c>
      <c r="K2180" t="s">
        <v>4833</v>
      </c>
      <c r="L2180" t="s">
        <v>16868</v>
      </c>
      <c r="M2180" t="s">
        <v>314</v>
      </c>
      <c r="N2180" t="s">
        <v>315</v>
      </c>
      <c r="O2180">
        <v>1</v>
      </c>
      <c r="P2180" t="s">
        <v>269</v>
      </c>
      <c r="Q2180">
        <v>1</v>
      </c>
      <c r="S2180">
        <v>1</v>
      </c>
      <c r="T2180" s="108">
        <v>1</v>
      </c>
      <c r="U2180">
        <v>1</v>
      </c>
      <c r="V2180" t="s">
        <v>270</v>
      </c>
      <c r="W2180" t="s">
        <v>167</v>
      </c>
      <c r="X2180">
        <v>1</v>
      </c>
      <c r="Y2180">
        <v>0</v>
      </c>
      <c r="Z2180">
        <v>0</v>
      </c>
      <c r="AA2180">
        <v>0</v>
      </c>
      <c r="AB2180">
        <v>1</v>
      </c>
      <c r="AC2180">
        <v>0</v>
      </c>
      <c r="AD2180">
        <v>0</v>
      </c>
      <c r="AE2180">
        <v>0</v>
      </c>
    </row>
    <row r="2181" spans="1:31" x14ac:dyDescent="0.3">
      <c r="A2181" t="s">
        <v>315</v>
      </c>
      <c r="B2181" t="s">
        <v>4830</v>
      </c>
      <c r="C2181" t="s">
        <v>262</v>
      </c>
      <c r="D2181" t="s">
        <v>4831</v>
      </c>
      <c r="E2181" t="s">
        <v>12326</v>
      </c>
      <c r="F2181" t="s">
        <v>4832</v>
      </c>
      <c r="G2181" t="s">
        <v>318</v>
      </c>
      <c r="I2181" t="s">
        <v>313</v>
      </c>
      <c r="J2181" t="s">
        <v>266</v>
      </c>
      <c r="K2181" t="s">
        <v>4833</v>
      </c>
      <c r="L2181" t="s">
        <v>16868</v>
      </c>
      <c r="M2181" t="s">
        <v>316</v>
      </c>
      <c r="N2181" t="s">
        <v>315</v>
      </c>
      <c r="O2181">
        <v>2</v>
      </c>
      <c r="P2181" t="s">
        <v>288</v>
      </c>
      <c r="Q2181">
        <v>0.48</v>
      </c>
      <c r="S2181">
        <v>1</v>
      </c>
      <c r="T2181" s="108">
        <v>0.48</v>
      </c>
      <c r="U2181">
        <v>1</v>
      </c>
      <c r="V2181" t="s">
        <v>270</v>
      </c>
      <c r="W2181" t="s">
        <v>167</v>
      </c>
      <c r="X2181">
        <v>1</v>
      </c>
      <c r="Y2181">
        <v>0</v>
      </c>
      <c r="Z2181">
        <v>0</v>
      </c>
      <c r="AA2181">
        <v>0</v>
      </c>
      <c r="AB2181">
        <v>1</v>
      </c>
      <c r="AC2181">
        <v>0</v>
      </c>
      <c r="AD2181">
        <v>0</v>
      </c>
      <c r="AE2181">
        <v>0</v>
      </c>
    </row>
    <row r="2182" spans="1:31" x14ac:dyDescent="0.3">
      <c r="A2182" t="s">
        <v>315</v>
      </c>
      <c r="B2182" t="s">
        <v>4881</v>
      </c>
      <c r="C2182" t="s">
        <v>262</v>
      </c>
      <c r="D2182" t="s">
        <v>4882</v>
      </c>
      <c r="E2182" t="s">
        <v>12383</v>
      </c>
      <c r="F2182" t="s">
        <v>4883</v>
      </c>
      <c r="G2182" t="s">
        <v>1012</v>
      </c>
      <c r="I2182" t="s">
        <v>313</v>
      </c>
      <c r="J2182" t="s">
        <v>266</v>
      </c>
      <c r="K2182" t="s">
        <v>4884</v>
      </c>
      <c r="L2182" t="s">
        <v>4885</v>
      </c>
      <c r="M2182" t="s">
        <v>314</v>
      </c>
      <c r="N2182" t="s">
        <v>315</v>
      </c>
      <c r="O2182">
        <v>1</v>
      </c>
      <c r="P2182" t="s">
        <v>282</v>
      </c>
      <c r="Q2182">
        <v>2</v>
      </c>
      <c r="S2182">
        <v>1</v>
      </c>
      <c r="T2182" s="108">
        <v>2</v>
      </c>
      <c r="U2182">
        <v>1</v>
      </c>
      <c r="V2182" t="s">
        <v>270</v>
      </c>
      <c r="W2182" t="s">
        <v>167</v>
      </c>
      <c r="X2182">
        <v>1</v>
      </c>
      <c r="Y2182">
        <v>0</v>
      </c>
      <c r="Z2182">
        <v>0</v>
      </c>
      <c r="AA2182">
        <v>1</v>
      </c>
      <c r="AB2182">
        <v>0</v>
      </c>
      <c r="AC2182">
        <v>0</v>
      </c>
      <c r="AD2182">
        <v>0</v>
      </c>
      <c r="AE2182">
        <v>0</v>
      </c>
    </row>
    <row r="2183" spans="1:31" x14ac:dyDescent="0.3">
      <c r="A2183" t="s">
        <v>315</v>
      </c>
      <c r="B2183" t="s">
        <v>4881</v>
      </c>
      <c r="C2183" t="s">
        <v>262</v>
      </c>
      <c r="D2183" t="s">
        <v>4882</v>
      </c>
      <c r="E2183" t="s">
        <v>12383</v>
      </c>
      <c r="F2183" t="s">
        <v>4883</v>
      </c>
      <c r="G2183" t="s">
        <v>1012</v>
      </c>
      <c r="I2183" t="s">
        <v>313</v>
      </c>
      <c r="J2183" t="s">
        <v>266</v>
      </c>
      <c r="K2183" t="s">
        <v>4884</v>
      </c>
      <c r="L2183" t="s">
        <v>4885</v>
      </c>
      <c r="M2183" t="s">
        <v>316</v>
      </c>
      <c r="N2183" t="s">
        <v>315</v>
      </c>
      <c r="O2183">
        <v>17</v>
      </c>
      <c r="P2183" t="s">
        <v>273</v>
      </c>
      <c r="Q2183">
        <v>0.48</v>
      </c>
      <c r="S2183">
        <v>3</v>
      </c>
      <c r="T2183" s="108">
        <v>1.44</v>
      </c>
      <c r="U2183">
        <v>1</v>
      </c>
      <c r="V2183" t="s">
        <v>270</v>
      </c>
      <c r="W2183" t="s">
        <v>167</v>
      </c>
      <c r="X2183">
        <v>3</v>
      </c>
      <c r="Y2183">
        <v>0</v>
      </c>
      <c r="Z2183">
        <v>0</v>
      </c>
      <c r="AA2183">
        <v>3</v>
      </c>
      <c r="AB2183">
        <v>0</v>
      </c>
      <c r="AC2183">
        <v>0</v>
      </c>
      <c r="AD2183">
        <v>0</v>
      </c>
      <c r="AE2183">
        <v>0</v>
      </c>
    </row>
    <row r="2184" spans="1:31" x14ac:dyDescent="0.3">
      <c r="A2184" t="s">
        <v>315</v>
      </c>
      <c r="B2184" t="s">
        <v>4881</v>
      </c>
      <c r="C2184" t="s">
        <v>262</v>
      </c>
      <c r="D2184" t="s">
        <v>4882</v>
      </c>
      <c r="E2184" t="s">
        <v>12383</v>
      </c>
      <c r="F2184" t="s">
        <v>4883</v>
      </c>
      <c r="G2184" t="s">
        <v>1012</v>
      </c>
      <c r="I2184" t="s">
        <v>313</v>
      </c>
      <c r="J2184" t="s">
        <v>266</v>
      </c>
      <c r="K2184" t="s">
        <v>4884</v>
      </c>
      <c r="L2184" t="s">
        <v>4885</v>
      </c>
      <c r="M2184" t="s">
        <v>316</v>
      </c>
      <c r="N2184" t="s">
        <v>315</v>
      </c>
      <c r="O2184">
        <v>2</v>
      </c>
      <c r="P2184" t="s">
        <v>272</v>
      </c>
      <c r="Q2184">
        <v>2</v>
      </c>
      <c r="S2184">
        <v>1</v>
      </c>
      <c r="T2184" s="108">
        <v>2</v>
      </c>
      <c r="U2184">
        <v>1</v>
      </c>
      <c r="V2184" t="s">
        <v>270</v>
      </c>
      <c r="W2184" t="s">
        <v>167</v>
      </c>
      <c r="X2184">
        <v>1</v>
      </c>
      <c r="Y2184">
        <v>1</v>
      </c>
      <c r="Z2184">
        <v>0</v>
      </c>
      <c r="AA2184">
        <v>0</v>
      </c>
      <c r="AB2184">
        <v>0</v>
      </c>
      <c r="AC2184">
        <v>0</v>
      </c>
      <c r="AD2184">
        <v>0</v>
      </c>
      <c r="AE2184">
        <v>0</v>
      </c>
    </row>
    <row r="2185" spans="1:31" x14ac:dyDescent="0.3">
      <c r="A2185" t="s">
        <v>315</v>
      </c>
      <c r="B2185" t="s">
        <v>4889</v>
      </c>
      <c r="C2185" t="s">
        <v>262</v>
      </c>
      <c r="D2185" t="s">
        <v>4890</v>
      </c>
      <c r="E2185" t="s">
        <v>12384</v>
      </c>
      <c r="F2185" t="s">
        <v>4891</v>
      </c>
      <c r="G2185" t="s">
        <v>1012</v>
      </c>
      <c r="I2185" t="s">
        <v>313</v>
      </c>
      <c r="J2185" t="s">
        <v>266</v>
      </c>
      <c r="K2185" t="s">
        <v>4867</v>
      </c>
      <c r="L2185" t="s">
        <v>10090</v>
      </c>
      <c r="M2185" t="s">
        <v>314</v>
      </c>
      <c r="N2185" t="s">
        <v>315</v>
      </c>
      <c r="O2185">
        <v>1</v>
      </c>
      <c r="P2185" t="s">
        <v>266</v>
      </c>
      <c r="Q2185">
        <v>0.48</v>
      </c>
      <c r="S2185">
        <v>1</v>
      </c>
      <c r="T2185" s="108">
        <v>0.48</v>
      </c>
      <c r="U2185">
        <v>1</v>
      </c>
      <c r="V2185" t="s">
        <v>270</v>
      </c>
      <c r="W2185" t="s">
        <v>167</v>
      </c>
      <c r="X2185">
        <v>1</v>
      </c>
      <c r="Y2185">
        <v>1</v>
      </c>
      <c r="Z2185">
        <v>0</v>
      </c>
      <c r="AA2185">
        <v>0</v>
      </c>
      <c r="AB2185">
        <v>0</v>
      </c>
      <c r="AC2185">
        <v>0</v>
      </c>
      <c r="AD2185">
        <v>0</v>
      </c>
      <c r="AE2185">
        <v>0</v>
      </c>
    </row>
    <row r="2186" spans="1:31" x14ac:dyDescent="0.3">
      <c r="A2186" t="s">
        <v>315</v>
      </c>
      <c r="B2186" t="s">
        <v>4889</v>
      </c>
      <c r="C2186" t="s">
        <v>262</v>
      </c>
      <c r="D2186" t="s">
        <v>4890</v>
      </c>
      <c r="E2186" t="s">
        <v>12384</v>
      </c>
      <c r="F2186" t="s">
        <v>4891</v>
      </c>
      <c r="G2186" t="s">
        <v>1012</v>
      </c>
      <c r="I2186" t="s">
        <v>313</v>
      </c>
      <c r="J2186" t="s">
        <v>266</v>
      </c>
      <c r="K2186" t="s">
        <v>4867</v>
      </c>
      <c r="L2186" t="s">
        <v>10090</v>
      </c>
      <c r="M2186" t="s">
        <v>316</v>
      </c>
      <c r="N2186" t="s">
        <v>315</v>
      </c>
      <c r="O2186">
        <v>2</v>
      </c>
      <c r="P2186" t="s">
        <v>288</v>
      </c>
      <c r="Q2186">
        <v>0.48</v>
      </c>
      <c r="S2186">
        <v>1</v>
      </c>
      <c r="T2186" s="108">
        <v>0.48</v>
      </c>
      <c r="U2186">
        <v>1</v>
      </c>
      <c r="V2186" t="s">
        <v>270</v>
      </c>
      <c r="W2186" t="s">
        <v>167</v>
      </c>
      <c r="X2186">
        <v>1</v>
      </c>
      <c r="Y2186">
        <v>0</v>
      </c>
      <c r="Z2186">
        <v>0</v>
      </c>
      <c r="AA2186">
        <v>0</v>
      </c>
      <c r="AB2186">
        <v>1</v>
      </c>
      <c r="AC2186">
        <v>0</v>
      </c>
      <c r="AD2186">
        <v>0</v>
      </c>
      <c r="AE2186">
        <v>0</v>
      </c>
    </row>
    <row r="2187" spans="1:31" x14ac:dyDescent="0.3">
      <c r="A2187" t="s">
        <v>315</v>
      </c>
      <c r="B2187" t="s">
        <v>7629</v>
      </c>
      <c r="C2187" t="s">
        <v>262</v>
      </c>
      <c r="D2187" t="s">
        <v>7630</v>
      </c>
      <c r="E2187" t="s">
        <v>12337</v>
      </c>
      <c r="F2187" t="s">
        <v>7631</v>
      </c>
      <c r="G2187" t="s">
        <v>473</v>
      </c>
      <c r="I2187" t="s">
        <v>313</v>
      </c>
      <c r="J2187" t="s">
        <v>266</v>
      </c>
      <c r="K2187" t="s">
        <v>7607</v>
      </c>
      <c r="L2187" t="s">
        <v>462</v>
      </c>
      <c r="M2187" t="s">
        <v>314</v>
      </c>
      <c r="N2187" t="s">
        <v>315</v>
      </c>
      <c r="O2187">
        <v>1</v>
      </c>
      <c r="P2187" t="s">
        <v>282</v>
      </c>
      <c r="Q2187">
        <v>1</v>
      </c>
      <c r="S2187">
        <v>1</v>
      </c>
      <c r="T2187" s="108">
        <v>1</v>
      </c>
      <c r="U2187">
        <v>1</v>
      </c>
      <c r="V2187" t="s">
        <v>270</v>
      </c>
      <c r="W2187" t="s">
        <v>167</v>
      </c>
      <c r="X2187">
        <v>1</v>
      </c>
      <c r="Y2187">
        <v>0</v>
      </c>
      <c r="Z2187">
        <v>1</v>
      </c>
      <c r="AA2187">
        <v>0</v>
      </c>
      <c r="AB2187">
        <v>0</v>
      </c>
      <c r="AC2187">
        <v>0</v>
      </c>
      <c r="AD2187">
        <v>0</v>
      </c>
      <c r="AE2187">
        <v>0</v>
      </c>
    </row>
    <row r="2188" spans="1:31" x14ac:dyDescent="0.3">
      <c r="A2188" t="s">
        <v>315</v>
      </c>
      <c r="B2188" t="s">
        <v>7629</v>
      </c>
      <c r="C2188" t="s">
        <v>262</v>
      </c>
      <c r="D2188" t="s">
        <v>7630</v>
      </c>
      <c r="E2188" t="s">
        <v>12337</v>
      </c>
      <c r="F2188" t="s">
        <v>7631</v>
      </c>
      <c r="G2188" t="s">
        <v>473</v>
      </c>
      <c r="I2188" t="s">
        <v>313</v>
      </c>
      <c r="J2188" t="s">
        <v>266</v>
      </c>
      <c r="K2188" t="s">
        <v>7607</v>
      </c>
      <c r="L2188" t="s">
        <v>462</v>
      </c>
      <c r="M2188" t="s">
        <v>316</v>
      </c>
      <c r="N2188" t="s">
        <v>315</v>
      </c>
      <c r="O2188">
        <v>2</v>
      </c>
      <c r="P2188" t="s">
        <v>272</v>
      </c>
      <c r="Q2188">
        <v>2</v>
      </c>
      <c r="S2188">
        <v>1</v>
      </c>
      <c r="T2188" s="108">
        <v>2</v>
      </c>
      <c r="U2188">
        <v>1</v>
      </c>
      <c r="V2188" t="s">
        <v>270</v>
      </c>
      <c r="W2188" t="s">
        <v>167</v>
      </c>
      <c r="X2188">
        <v>1</v>
      </c>
      <c r="Y2188">
        <v>0</v>
      </c>
      <c r="Z2188">
        <v>1</v>
      </c>
      <c r="AA2188">
        <v>0</v>
      </c>
      <c r="AB2188">
        <v>0</v>
      </c>
      <c r="AC2188">
        <v>0</v>
      </c>
      <c r="AD2188">
        <v>0</v>
      </c>
      <c r="AE2188">
        <v>0</v>
      </c>
    </row>
    <row r="2189" spans="1:31" x14ac:dyDescent="0.3">
      <c r="A2189" t="s">
        <v>315</v>
      </c>
      <c r="B2189" t="s">
        <v>682</v>
      </c>
      <c r="C2189" t="s">
        <v>262</v>
      </c>
      <c r="D2189" t="s">
        <v>177</v>
      </c>
      <c r="E2189" t="s">
        <v>12327</v>
      </c>
      <c r="F2189" t="s">
        <v>683</v>
      </c>
      <c r="G2189" t="s">
        <v>318</v>
      </c>
      <c r="I2189" t="s">
        <v>313</v>
      </c>
      <c r="J2189" t="s">
        <v>266</v>
      </c>
      <c r="K2189" t="s">
        <v>684</v>
      </c>
      <c r="L2189" t="s">
        <v>462</v>
      </c>
      <c r="M2189" t="s">
        <v>314</v>
      </c>
      <c r="N2189" t="s">
        <v>315</v>
      </c>
      <c r="O2189">
        <v>1</v>
      </c>
      <c r="P2189" t="s">
        <v>266</v>
      </c>
      <c r="Q2189">
        <v>0.32</v>
      </c>
      <c r="S2189">
        <v>2</v>
      </c>
      <c r="T2189" s="108">
        <v>0.64</v>
      </c>
      <c r="U2189">
        <v>1</v>
      </c>
      <c r="V2189" t="s">
        <v>270</v>
      </c>
      <c r="W2189" t="s">
        <v>167</v>
      </c>
      <c r="X2189">
        <v>2</v>
      </c>
      <c r="Y2189">
        <v>0</v>
      </c>
      <c r="Z2189">
        <v>0</v>
      </c>
      <c r="AA2189">
        <v>0</v>
      </c>
      <c r="AB2189">
        <v>2</v>
      </c>
      <c r="AC2189">
        <v>0</v>
      </c>
      <c r="AD2189">
        <v>0</v>
      </c>
      <c r="AE2189">
        <v>0</v>
      </c>
    </row>
    <row r="2190" spans="1:31" x14ac:dyDescent="0.3">
      <c r="A2190" t="s">
        <v>315</v>
      </c>
      <c r="B2190" t="s">
        <v>682</v>
      </c>
      <c r="C2190" t="s">
        <v>262</v>
      </c>
      <c r="D2190" t="s">
        <v>177</v>
      </c>
      <c r="E2190" t="s">
        <v>12327</v>
      </c>
      <c r="F2190" t="s">
        <v>683</v>
      </c>
      <c r="G2190" t="s">
        <v>318</v>
      </c>
      <c r="I2190" t="s">
        <v>313</v>
      </c>
      <c r="J2190" t="s">
        <v>266</v>
      </c>
      <c r="K2190" t="s">
        <v>684</v>
      </c>
      <c r="L2190" t="s">
        <v>462</v>
      </c>
      <c r="M2190" t="s">
        <v>316</v>
      </c>
      <c r="N2190" t="s">
        <v>315</v>
      </c>
      <c r="O2190">
        <v>2</v>
      </c>
      <c r="P2190" t="s">
        <v>288</v>
      </c>
      <c r="Q2190">
        <v>0.48</v>
      </c>
      <c r="S2190">
        <v>1</v>
      </c>
      <c r="T2190" s="108">
        <v>0.48</v>
      </c>
      <c r="U2190">
        <v>1</v>
      </c>
      <c r="V2190" t="s">
        <v>270</v>
      </c>
      <c r="W2190" t="s">
        <v>167</v>
      </c>
      <c r="X2190">
        <v>1</v>
      </c>
      <c r="Y2190">
        <v>0</v>
      </c>
      <c r="Z2190">
        <v>0</v>
      </c>
      <c r="AA2190">
        <v>0</v>
      </c>
      <c r="AB2190">
        <v>1</v>
      </c>
      <c r="AC2190">
        <v>0</v>
      </c>
      <c r="AD2190">
        <v>0</v>
      </c>
      <c r="AE2190">
        <v>0</v>
      </c>
    </row>
    <row r="2191" spans="1:31" x14ac:dyDescent="0.3">
      <c r="A2191" t="s">
        <v>315</v>
      </c>
      <c r="B2191" t="s">
        <v>4903</v>
      </c>
      <c r="C2191" t="s">
        <v>262</v>
      </c>
      <c r="D2191" t="s">
        <v>4904</v>
      </c>
      <c r="E2191" t="s">
        <v>12328</v>
      </c>
      <c r="F2191" t="s">
        <v>4905</v>
      </c>
      <c r="G2191" t="s">
        <v>318</v>
      </c>
      <c r="I2191" t="s">
        <v>313</v>
      </c>
      <c r="J2191" t="s">
        <v>266</v>
      </c>
      <c r="K2191" t="s">
        <v>684</v>
      </c>
      <c r="L2191" t="s">
        <v>4906</v>
      </c>
      <c r="M2191" t="s">
        <v>314</v>
      </c>
      <c r="N2191" t="s">
        <v>315</v>
      </c>
      <c r="O2191">
        <v>1</v>
      </c>
      <c r="P2191" t="s">
        <v>266</v>
      </c>
      <c r="Q2191">
        <v>0.32</v>
      </c>
      <c r="S2191">
        <v>1</v>
      </c>
      <c r="T2191" s="108">
        <v>0.32</v>
      </c>
      <c r="U2191">
        <v>1</v>
      </c>
      <c r="V2191" t="s">
        <v>270</v>
      </c>
      <c r="W2191" t="s">
        <v>167</v>
      </c>
      <c r="X2191">
        <v>1</v>
      </c>
      <c r="Y2191">
        <v>0</v>
      </c>
      <c r="Z2191">
        <v>0</v>
      </c>
      <c r="AA2191">
        <v>0</v>
      </c>
      <c r="AB2191">
        <v>1</v>
      </c>
      <c r="AC2191">
        <v>0</v>
      </c>
      <c r="AD2191">
        <v>0</v>
      </c>
      <c r="AE2191">
        <v>0</v>
      </c>
    </row>
    <row r="2192" spans="1:31" x14ac:dyDescent="0.3">
      <c r="A2192" t="s">
        <v>315</v>
      </c>
      <c r="B2192" t="s">
        <v>4903</v>
      </c>
      <c r="C2192" t="s">
        <v>262</v>
      </c>
      <c r="D2192" t="s">
        <v>4904</v>
      </c>
      <c r="E2192" t="s">
        <v>12328</v>
      </c>
      <c r="F2192" t="s">
        <v>4905</v>
      </c>
      <c r="G2192" t="s">
        <v>318</v>
      </c>
      <c r="I2192" t="s">
        <v>313</v>
      </c>
      <c r="J2192" t="s">
        <v>266</v>
      </c>
      <c r="K2192" t="s">
        <v>684</v>
      </c>
      <c r="L2192" t="s">
        <v>4906</v>
      </c>
      <c r="M2192" t="s">
        <v>316</v>
      </c>
      <c r="N2192" t="s">
        <v>315</v>
      </c>
      <c r="O2192">
        <v>2</v>
      </c>
      <c r="P2192" t="s">
        <v>288</v>
      </c>
      <c r="Q2192">
        <v>0.48</v>
      </c>
      <c r="S2192">
        <v>1</v>
      </c>
      <c r="T2192" s="108">
        <v>0.48</v>
      </c>
      <c r="U2192">
        <v>1</v>
      </c>
      <c r="V2192" t="s">
        <v>270</v>
      </c>
      <c r="W2192" t="s">
        <v>167</v>
      </c>
      <c r="X2192">
        <v>1</v>
      </c>
      <c r="Y2192">
        <v>0</v>
      </c>
      <c r="Z2192">
        <v>0</v>
      </c>
      <c r="AA2192">
        <v>0</v>
      </c>
      <c r="AB2192">
        <v>1</v>
      </c>
      <c r="AC2192">
        <v>0</v>
      </c>
      <c r="AD2192">
        <v>0</v>
      </c>
      <c r="AE2192">
        <v>0</v>
      </c>
    </row>
    <row r="2193" spans="1:31" x14ac:dyDescent="0.3">
      <c r="A2193" t="s">
        <v>315</v>
      </c>
      <c r="B2193" t="s">
        <v>4932</v>
      </c>
      <c r="C2193" t="s">
        <v>262</v>
      </c>
      <c r="D2193" t="s">
        <v>4933</v>
      </c>
      <c r="E2193" t="s">
        <v>12386</v>
      </c>
      <c r="F2193" t="s">
        <v>4934</v>
      </c>
      <c r="G2193" t="s">
        <v>1012</v>
      </c>
      <c r="I2193" t="s">
        <v>313</v>
      </c>
      <c r="J2193" t="s">
        <v>266</v>
      </c>
      <c r="K2193" t="s">
        <v>4935</v>
      </c>
      <c r="L2193" t="s">
        <v>16073</v>
      </c>
      <c r="M2193" t="s">
        <v>314</v>
      </c>
      <c r="N2193" t="s">
        <v>315</v>
      </c>
      <c r="O2193">
        <v>1</v>
      </c>
      <c r="P2193" t="s">
        <v>282</v>
      </c>
      <c r="Q2193">
        <v>2</v>
      </c>
      <c r="S2193">
        <v>1</v>
      </c>
      <c r="T2193" s="108">
        <v>2</v>
      </c>
      <c r="U2193">
        <v>1</v>
      </c>
      <c r="V2193" t="s">
        <v>270</v>
      </c>
      <c r="W2193" t="s">
        <v>167</v>
      </c>
      <c r="X2193">
        <v>1</v>
      </c>
      <c r="Y2193">
        <v>0</v>
      </c>
      <c r="Z2193">
        <v>0</v>
      </c>
      <c r="AA2193">
        <v>1</v>
      </c>
      <c r="AB2193">
        <v>0</v>
      </c>
      <c r="AC2193">
        <v>0</v>
      </c>
      <c r="AD2193">
        <v>0</v>
      </c>
      <c r="AE2193">
        <v>0</v>
      </c>
    </row>
    <row r="2194" spans="1:31" x14ac:dyDescent="0.3">
      <c r="A2194" t="s">
        <v>315</v>
      </c>
      <c r="B2194" t="s">
        <v>4932</v>
      </c>
      <c r="C2194" t="s">
        <v>262</v>
      </c>
      <c r="D2194" t="s">
        <v>4933</v>
      </c>
      <c r="E2194" t="s">
        <v>12386</v>
      </c>
      <c r="F2194" t="s">
        <v>4934</v>
      </c>
      <c r="G2194" t="s">
        <v>1012</v>
      </c>
      <c r="I2194" t="s">
        <v>313</v>
      </c>
      <c r="J2194" t="s">
        <v>266</v>
      </c>
      <c r="K2194" t="s">
        <v>4935</v>
      </c>
      <c r="L2194" t="s">
        <v>16073</v>
      </c>
      <c r="M2194" t="s">
        <v>316</v>
      </c>
      <c r="N2194" t="s">
        <v>315</v>
      </c>
      <c r="O2194">
        <v>2</v>
      </c>
      <c r="P2194" t="s">
        <v>288</v>
      </c>
      <c r="Q2194">
        <v>0.48</v>
      </c>
      <c r="S2194">
        <v>2</v>
      </c>
      <c r="T2194" s="108">
        <v>0.96</v>
      </c>
      <c r="U2194">
        <v>1</v>
      </c>
      <c r="V2194" t="s">
        <v>270</v>
      </c>
      <c r="W2194" t="s">
        <v>167</v>
      </c>
      <c r="X2194">
        <v>2</v>
      </c>
      <c r="Y2194">
        <v>0</v>
      </c>
      <c r="Z2194">
        <v>0</v>
      </c>
      <c r="AA2194">
        <v>0</v>
      </c>
      <c r="AB2194">
        <v>2</v>
      </c>
      <c r="AC2194">
        <v>0</v>
      </c>
      <c r="AD2194">
        <v>0</v>
      </c>
      <c r="AE2194">
        <v>0</v>
      </c>
    </row>
    <row r="2195" spans="1:31" x14ac:dyDescent="0.3">
      <c r="A2195" t="s">
        <v>315</v>
      </c>
      <c r="B2195" t="s">
        <v>4932</v>
      </c>
      <c r="C2195" t="s">
        <v>262</v>
      </c>
      <c r="D2195" t="s">
        <v>4933</v>
      </c>
      <c r="E2195" t="s">
        <v>12386</v>
      </c>
      <c r="F2195" t="s">
        <v>4934</v>
      </c>
      <c r="G2195" t="s">
        <v>1012</v>
      </c>
      <c r="I2195" t="s">
        <v>313</v>
      </c>
      <c r="J2195" t="s">
        <v>266</v>
      </c>
      <c r="K2195" t="s">
        <v>4935</v>
      </c>
      <c r="L2195" t="s">
        <v>16073</v>
      </c>
      <c r="M2195" t="s">
        <v>316</v>
      </c>
      <c r="N2195" t="s">
        <v>315</v>
      </c>
      <c r="O2195">
        <v>20</v>
      </c>
      <c r="P2195" t="s">
        <v>425</v>
      </c>
      <c r="Q2195">
        <v>0.32</v>
      </c>
      <c r="S2195">
        <v>1</v>
      </c>
      <c r="T2195" s="108">
        <v>0.32</v>
      </c>
      <c r="U2195">
        <v>1</v>
      </c>
      <c r="V2195" t="s">
        <v>270</v>
      </c>
      <c r="W2195" t="s">
        <v>167</v>
      </c>
      <c r="X2195">
        <v>1</v>
      </c>
      <c r="Y2195">
        <v>0</v>
      </c>
      <c r="Z2195">
        <v>0</v>
      </c>
      <c r="AA2195">
        <v>1</v>
      </c>
      <c r="AB2195">
        <v>0</v>
      </c>
      <c r="AC2195">
        <v>0</v>
      </c>
      <c r="AD2195">
        <v>0</v>
      </c>
      <c r="AE2195">
        <v>0</v>
      </c>
    </row>
    <row r="2196" spans="1:31" x14ac:dyDescent="0.3">
      <c r="A2196" t="s">
        <v>315</v>
      </c>
      <c r="B2196" t="s">
        <v>4978</v>
      </c>
      <c r="C2196" t="s">
        <v>262</v>
      </c>
      <c r="D2196" t="s">
        <v>4979</v>
      </c>
      <c r="E2196" t="s">
        <v>12523</v>
      </c>
      <c r="F2196" t="s">
        <v>428</v>
      </c>
      <c r="G2196" t="s">
        <v>4950</v>
      </c>
      <c r="I2196" t="s">
        <v>313</v>
      </c>
      <c r="J2196" t="s">
        <v>266</v>
      </c>
      <c r="K2196" t="s">
        <v>4980</v>
      </c>
      <c r="L2196" t="s">
        <v>4981</v>
      </c>
      <c r="M2196" t="s">
        <v>314</v>
      </c>
      <c r="N2196" t="s">
        <v>315</v>
      </c>
      <c r="O2196">
        <v>1</v>
      </c>
      <c r="P2196" t="s">
        <v>269</v>
      </c>
      <c r="Q2196">
        <v>2</v>
      </c>
      <c r="S2196">
        <v>1</v>
      </c>
      <c r="T2196" s="108">
        <v>2</v>
      </c>
      <c r="U2196">
        <v>1</v>
      </c>
      <c r="V2196" t="s">
        <v>270</v>
      </c>
      <c r="W2196" t="s">
        <v>167</v>
      </c>
      <c r="X2196">
        <v>1</v>
      </c>
      <c r="Y2196">
        <v>0</v>
      </c>
      <c r="Z2196">
        <v>1</v>
      </c>
      <c r="AA2196">
        <v>0</v>
      </c>
      <c r="AB2196">
        <v>0</v>
      </c>
      <c r="AC2196">
        <v>0</v>
      </c>
      <c r="AD2196">
        <v>0</v>
      </c>
      <c r="AE2196">
        <v>0</v>
      </c>
    </row>
    <row r="2197" spans="1:31" x14ac:dyDescent="0.3">
      <c r="A2197" t="s">
        <v>315</v>
      </c>
      <c r="B2197" t="s">
        <v>4978</v>
      </c>
      <c r="C2197" t="s">
        <v>262</v>
      </c>
      <c r="D2197" t="s">
        <v>4979</v>
      </c>
      <c r="E2197" t="s">
        <v>12523</v>
      </c>
      <c r="F2197" t="s">
        <v>428</v>
      </c>
      <c r="G2197" t="s">
        <v>4950</v>
      </c>
      <c r="I2197" t="s">
        <v>313</v>
      </c>
      <c r="J2197" t="s">
        <v>266</v>
      </c>
      <c r="K2197" t="s">
        <v>4980</v>
      </c>
      <c r="L2197" t="s">
        <v>4981</v>
      </c>
      <c r="M2197" t="s">
        <v>316</v>
      </c>
      <c r="N2197" t="s">
        <v>315</v>
      </c>
      <c r="O2197">
        <v>2</v>
      </c>
      <c r="P2197" t="s">
        <v>272</v>
      </c>
      <c r="Q2197">
        <v>2</v>
      </c>
      <c r="S2197">
        <v>1</v>
      </c>
      <c r="T2197" s="108">
        <v>2</v>
      </c>
      <c r="U2197">
        <v>1</v>
      </c>
      <c r="V2197" t="s">
        <v>270</v>
      </c>
      <c r="W2197" t="s">
        <v>167</v>
      </c>
      <c r="X2197">
        <v>1</v>
      </c>
      <c r="Y2197">
        <v>0</v>
      </c>
      <c r="Z2197">
        <v>0</v>
      </c>
      <c r="AA2197">
        <v>0</v>
      </c>
      <c r="AB2197">
        <v>1</v>
      </c>
      <c r="AC2197">
        <v>0</v>
      </c>
      <c r="AD2197">
        <v>0</v>
      </c>
      <c r="AE2197">
        <v>0</v>
      </c>
    </row>
    <row r="2198" spans="1:31" x14ac:dyDescent="0.3">
      <c r="A2198" t="s">
        <v>315</v>
      </c>
      <c r="B2198" t="s">
        <v>4978</v>
      </c>
      <c r="C2198" t="s">
        <v>525</v>
      </c>
      <c r="D2198" t="s">
        <v>5006</v>
      </c>
      <c r="E2198" t="s">
        <v>12524</v>
      </c>
      <c r="F2198" t="s">
        <v>5007</v>
      </c>
      <c r="G2198" t="s">
        <v>4950</v>
      </c>
      <c r="I2198" t="s">
        <v>313</v>
      </c>
      <c r="J2198" t="s">
        <v>266</v>
      </c>
      <c r="K2198" t="s">
        <v>5008</v>
      </c>
      <c r="L2198" t="s">
        <v>4981</v>
      </c>
      <c r="M2198" t="s">
        <v>316</v>
      </c>
      <c r="N2198" t="s">
        <v>315</v>
      </c>
      <c r="O2198">
        <v>2</v>
      </c>
      <c r="P2198" t="s">
        <v>288</v>
      </c>
      <c r="Q2198">
        <v>0.48</v>
      </c>
      <c r="S2198">
        <v>1</v>
      </c>
      <c r="T2198" s="108">
        <v>0.48</v>
      </c>
      <c r="U2198">
        <v>1</v>
      </c>
      <c r="V2198" t="s">
        <v>270</v>
      </c>
      <c r="W2198" t="s">
        <v>167</v>
      </c>
      <c r="X2198">
        <v>1</v>
      </c>
      <c r="Y2198">
        <v>0</v>
      </c>
      <c r="Z2198">
        <v>0</v>
      </c>
      <c r="AA2198">
        <v>0</v>
      </c>
      <c r="AB2198">
        <v>1</v>
      </c>
      <c r="AC2198">
        <v>0</v>
      </c>
      <c r="AD2198">
        <v>0</v>
      </c>
      <c r="AE2198">
        <v>0</v>
      </c>
    </row>
    <row r="2199" spans="1:31" x14ac:dyDescent="0.3">
      <c r="A2199" t="s">
        <v>315</v>
      </c>
      <c r="B2199" t="s">
        <v>4978</v>
      </c>
      <c r="C2199" t="s">
        <v>525</v>
      </c>
      <c r="D2199" t="s">
        <v>5006</v>
      </c>
      <c r="E2199" t="s">
        <v>12524</v>
      </c>
      <c r="F2199" t="s">
        <v>5007</v>
      </c>
      <c r="G2199" t="s">
        <v>4950</v>
      </c>
      <c r="I2199" t="s">
        <v>313</v>
      </c>
      <c r="J2199" t="s">
        <v>266</v>
      </c>
      <c r="K2199" t="s">
        <v>5008</v>
      </c>
      <c r="L2199" t="s">
        <v>4981</v>
      </c>
      <c r="M2199" t="s">
        <v>316</v>
      </c>
      <c r="N2199" t="s">
        <v>315</v>
      </c>
      <c r="O2199">
        <v>17</v>
      </c>
      <c r="P2199" t="s">
        <v>273</v>
      </c>
      <c r="Q2199">
        <v>0.48</v>
      </c>
      <c r="S2199">
        <v>2</v>
      </c>
      <c r="T2199" s="108">
        <v>0.96</v>
      </c>
      <c r="U2199">
        <v>1</v>
      </c>
      <c r="V2199" t="s">
        <v>270</v>
      </c>
      <c r="W2199" t="s">
        <v>167</v>
      </c>
      <c r="X2199">
        <v>2</v>
      </c>
      <c r="Y2199">
        <v>0</v>
      </c>
      <c r="Z2199">
        <v>0</v>
      </c>
      <c r="AA2199">
        <v>2</v>
      </c>
      <c r="AB2199">
        <v>0</v>
      </c>
      <c r="AC2199">
        <v>0</v>
      </c>
      <c r="AD2199">
        <v>0</v>
      </c>
      <c r="AE2199">
        <v>0</v>
      </c>
    </row>
    <row r="2200" spans="1:31" x14ac:dyDescent="0.3">
      <c r="A2200" t="s">
        <v>315</v>
      </c>
      <c r="B2200" t="s">
        <v>5025</v>
      </c>
      <c r="C2200" t="s">
        <v>262</v>
      </c>
      <c r="D2200" t="s">
        <v>5026</v>
      </c>
      <c r="E2200" t="s">
        <v>12525</v>
      </c>
      <c r="F2200" t="s">
        <v>5027</v>
      </c>
      <c r="G2200" t="s">
        <v>4950</v>
      </c>
      <c r="I2200" t="s">
        <v>313</v>
      </c>
      <c r="J2200" t="s">
        <v>266</v>
      </c>
      <c r="K2200" t="s">
        <v>5028</v>
      </c>
      <c r="L2200" t="s">
        <v>5029</v>
      </c>
      <c r="M2200" t="s">
        <v>314</v>
      </c>
      <c r="N2200" t="s">
        <v>315</v>
      </c>
      <c r="O2200">
        <v>1</v>
      </c>
      <c r="P2200" t="s">
        <v>266</v>
      </c>
      <c r="Q2200">
        <v>0.17</v>
      </c>
      <c r="S2200">
        <v>1</v>
      </c>
      <c r="T2200" s="108">
        <v>0.17</v>
      </c>
      <c r="U2200">
        <v>1</v>
      </c>
      <c r="V2200" t="s">
        <v>270</v>
      </c>
      <c r="W2200" t="s">
        <v>167</v>
      </c>
      <c r="X2200">
        <v>1</v>
      </c>
      <c r="Y2200">
        <v>0</v>
      </c>
      <c r="Z2200">
        <v>1</v>
      </c>
      <c r="AA2200">
        <v>0</v>
      </c>
      <c r="AB2200">
        <v>0</v>
      </c>
      <c r="AC2200">
        <v>0</v>
      </c>
      <c r="AD2200">
        <v>0</v>
      </c>
      <c r="AE2200">
        <v>0</v>
      </c>
    </row>
    <row r="2201" spans="1:31" x14ac:dyDescent="0.3">
      <c r="A2201" t="s">
        <v>315</v>
      </c>
      <c r="B2201" t="s">
        <v>5025</v>
      </c>
      <c r="C2201" t="s">
        <v>262</v>
      </c>
      <c r="D2201" t="s">
        <v>5026</v>
      </c>
      <c r="E2201" t="s">
        <v>12525</v>
      </c>
      <c r="F2201" t="s">
        <v>5027</v>
      </c>
      <c r="G2201" t="s">
        <v>4950</v>
      </c>
      <c r="I2201" t="s">
        <v>313</v>
      </c>
      <c r="J2201" t="s">
        <v>266</v>
      </c>
      <c r="K2201" t="s">
        <v>5028</v>
      </c>
      <c r="L2201" t="s">
        <v>5029</v>
      </c>
      <c r="M2201" t="s">
        <v>316</v>
      </c>
      <c r="N2201" t="s">
        <v>315</v>
      </c>
      <c r="O2201">
        <v>2</v>
      </c>
      <c r="P2201" t="s">
        <v>272</v>
      </c>
      <c r="Q2201">
        <v>1</v>
      </c>
      <c r="S2201">
        <v>1</v>
      </c>
      <c r="T2201" s="108">
        <v>1</v>
      </c>
      <c r="U2201">
        <v>1</v>
      </c>
      <c r="V2201" t="s">
        <v>270</v>
      </c>
      <c r="W2201" t="s">
        <v>167</v>
      </c>
      <c r="X2201">
        <v>1</v>
      </c>
      <c r="Y2201">
        <v>0</v>
      </c>
      <c r="Z2201">
        <v>0</v>
      </c>
      <c r="AA2201">
        <v>1</v>
      </c>
      <c r="AB2201">
        <v>0</v>
      </c>
      <c r="AC2201">
        <v>0</v>
      </c>
      <c r="AD2201">
        <v>0</v>
      </c>
      <c r="AE2201">
        <v>0</v>
      </c>
    </row>
    <row r="2202" spans="1:31" x14ac:dyDescent="0.3">
      <c r="A2202" t="s">
        <v>315</v>
      </c>
      <c r="B2202" t="s">
        <v>5025</v>
      </c>
      <c r="C2202" t="s">
        <v>262</v>
      </c>
      <c r="D2202" t="s">
        <v>5026</v>
      </c>
      <c r="E2202" t="s">
        <v>12525</v>
      </c>
      <c r="F2202" t="s">
        <v>5027</v>
      </c>
      <c r="G2202" t="s">
        <v>4950</v>
      </c>
      <c r="I2202" t="s">
        <v>313</v>
      </c>
      <c r="J2202" t="s">
        <v>266</v>
      </c>
      <c r="K2202" t="s">
        <v>5028</v>
      </c>
      <c r="L2202" t="s">
        <v>5029</v>
      </c>
      <c r="M2202" t="s">
        <v>316</v>
      </c>
      <c r="N2202" t="s">
        <v>315</v>
      </c>
      <c r="O2202">
        <v>17</v>
      </c>
      <c r="P2202" t="s">
        <v>273</v>
      </c>
      <c r="Q2202">
        <v>0.32</v>
      </c>
      <c r="S2202">
        <v>1</v>
      </c>
      <c r="T2202" s="108">
        <v>0.32</v>
      </c>
      <c r="U2202">
        <v>1</v>
      </c>
      <c r="V2202" t="s">
        <v>270</v>
      </c>
      <c r="W2202" t="s">
        <v>167</v>
      </c>
      <c r="X2202">
        <v>1</v>
      </c>
      <c r="Y2202">
        <v>0</v>
      </c>
      <c r="Z2202">
        <v>0</v>
      </c>
      <c r="AA2202">
        <v>1</v>
      </c>
      <c r="AB2202">
        <v>0</v>
      </c>
      <c r="AC2202">
        <v>0</v>
      </c>
      <c r="AD2202">
        <v>0</v>
      </c>
      <c r="AE2202">
        <v>0</v>
      </c>
    </row>
    <row r="2203" spans="1:31" x14ac:dyDescent="0.3">
      <c r="A2203" t="s">
        <v>315</v>
      </c>
      <c r="B2203" t="s">
        <v>5038</v>
      </c>
      <c r="C2203" t="s">
        <v>262</v>
      </c>
      <c r="D2203" t="s">
        <v>5039</v>
      </c>
      <c r="E2203" t="s">
        <v>12312</v>
      </c>
      <c r="F2203" t="s">
        <v>1199</v>
      </c>
      <c r="G2203" t="s">
        <v>671</v>
      </c>
      <c r="I2203" t="s">
        <v>313</v>
      </c>
      <c r="J2203" t="s">
        <v>266</v>
      </c>
      <c r="K2203" t="s">
        <v>5040</v>
      </c>
      <c r="L2203" t="s">
        <v>5041</v>
      </c>
      <c r="M2203" t="s">
        <v>314</v>
      </c>
      <c r="N2203" t="s">
        <v>315</v>
      </c>
      <c r="O2203">
        <v>1</v>
      </c>
      <c r="P2203" t="s">
        <v>266</v>
      </c>
      <c r="Q2203">
        <v>0.48</v>
      </c>
      <c r="S2203">
        <v>1</v>
      </c>
      <c r="T2203" s="108">
        <v>0.48</v>
      </c>
      <c r="U2203">
        <v>1</v>
      </c>
      <c r="V2203" t="s">
        <v>270</v>
      </c>
      <c r="W2203" t="s">
        <v>167</v>
      </c>
      <c r="X2203">
        <v>1</v>
      </c>
      <c r="Y2203">
        <v>0</v>
      </c>
      <c r="Z2203">
        <v>0</v>
      </c>
      <c r="AA2203">
        <v>0</v>
      </c>
      <c r="AB2203">
        <v>1</v>
      </c>
      <c r="AC2203">
        <v>0</v>
      </c>
      <c r="AD2203">
        <v>0</v>
      </c>
      <c r="AE2203">
        <v>0</v>
      </c>
    </row>
    <row r="2204" spans="1:31" x14ac:dyDescent="0.3">
      <c r="A2204" t="s">
        <v>315</v>
      </c>
      <c r="B2204" t="s">
        <v>5038</v>
      </c>
      <c r="C2204" t="s">
        <v>262</v>
      </c>
      <c r="D2204" t="s">
        <v>5039</v>
      </c>
      <c r="E2204" t="s">
        <v>12312</v>
      </c>
      <c r="F2204" t="s">
        <v>1199</v>
      </c>
      <c r="G2204" t="s">
        <v>671</v>
      </c>
      <c r="I2204" t="s">
        <v>313</v>
      </c>
      <c r="J2204" t="s">
        <v>266</v>
      </c>
      <c r="K2204" t="s">
        <v>5040</v>
      </c>
      <c r="L2204" t="s">
        <v>5041</v>
      </c>
      <c r="M2204" t="s">
        <v>316</v>
      </c>
      <c r="N2204" t="s">
        <v>315</v>
      </c>
      <c r="O2204">
        <v>2</v>
      </c>
      <c r="P2204" t="s">
        <v>288</v>
      </c>
      <c r="Q2204">
        <v>0.48</v>
      </c>
      <c r="S2204">
        <v>1</v>
      </c>
      <c r="T2204" s="108">
        <v>0.48</v>
      </c>
      <c r="U2204">
        <v>1</v>
      </c>
      <c r="V2204" t="s">
        <v>270</v>
      </c>
      <c r="W2204" t="s">
        <v>167</v>
      </c>
      <c r="X2204">
        <v>1</v>
      </c>
      <c r="Y2204">
        <v>0</v>
      </c>
      <c r="Z2204">
        <v>0</v>
      </c>
      <c r="AA2204">
        <v>0</v>
      </c>
      <c r="AB2204">
        <v>1</v>
      </c>
      <c r="AC2204">
        <v>0</v>
      </c>
      <c r="AD2204">
        <v>0</v>
      </c>
      <c r="AE2204">
        <v>0</v>
      </c>
    </row>
    <row r="2205" spans="1:31" x14ac:dyDescent="0.3">
      <c r="A2205" t="s">
        <v>315</v>
      </c>
      <c r="B2205" t="s">
        <v>5038</v>
      </c>
      <c r="C2205" t="s">
        <v>262</v>
      </c>
      <c r="D2205" t="s">
        <v>5039</v>
      </c>
      <c r="E2205" t="s">
        <v>12312</v>
      </c>
      <c r="F2205" t="s">
        <v>1199</v>
      </c>
      <c r="G2205" t="s">
        <v>671</v>
      </c>
      <c r="I2205" t="s">
        <v>313</v>
      </c>
      <c r="J2205" t="s">
        <v>266</v>
      </c>
      <c r="K2205" t="s">
        <v>5040</v>
      </c>
      <c r="L2205" t="s">
        <v>5041</v>
      </c>
      <c r="M2205" t="s">
        <v>316</v>
      </c>
      <c r="N2205" t="s">
        <v>315</v>
      </c>
      <c r="O2205">
        <v>27</v>
      </c>
      <c r="P2205" t="s">
        <v>273</v>
      </c>
      <c r="Q2205">
        <v>0.48</v>
      </c>
      <c r="S2205">
        <v>1</v>
      </c>
      <c r="T2205" s="108">
        <v>0.48</v>
      </c>
      <c r="U2205">
        <v>1</v>
      </c>
      <c r="V2205" t="s">
        <v>270</v>
      </c>
      <c r="W2205" t="s">
        <v>167</v>
      </c>
      <c r="X2205">
        <v>1</v>
      </c>
      <c r="Y2205">
        <v>0</v>
      </c>
      <c r="Z2205">
        <v>0</v>
      </c>
      <c r="AA2205">
        <v>0</v>
      </c>
      <c r="AB2205">
        <v>0</v>
      </c>
      <c r="AC2205">
        <v>1</v>
      </c>
      <c r="AD2205">
        <v>0</v>
      </c>
      <c r="AE2205">
        <v>0</v>
      </c>
    </row>
    <row r="2206" spans="1:31" x14ac:dyDescent="0.3">
      <c r="A2206" t="s">
        <v>315</v>
      </c>
      <c r="B2206" t="s">
        <v>5047</v>
      </c>
      <c r="C2206" t="s">
        <v>262</v>
      </c>
      <c r="D2206" t="s">
        <v>5048</v>
      </c>
      <c r="E2206" t="s">
        <v>12313</v>
      </c>
      <c r="F2206" t="s">
        <v>5043</v>
      </c>
      <c r="G2206" t="s">
        <v>671</v>
      </c>
      <c r="I2206" t="s">
        <v>313</v>
      </c>
      <c r="J2206" t="s">
        <v>266</v>
      </c>
      <c r="K2206" t="s">
        <v>5040</v>
      </c>
      <c r="L2206" t="s">
        <v>5049</v>
      </c>
      <c r="M2206" t="s">
        <v>314</v>
      </c>
      <c r="N2206" t="s">
        <v>315</v>
      </c>
      <c r="O2206">
        <v>1</v>
      </c>
      <c r="P2206" t="s">
        <v>266</v>
      </c>
      <c r="Q2206">
        <v>0.48</v>
      </c>
      <c r="S2206">
        <v>1</v>
      </c>
      <c r="T2206" s="108">
        <v>0.48</v>
      </c>
      <c r="U2206">
        <v>1</v>
      </c>
      <c r="V2206" t="s">
        <v>270</v>
      </c>
      <c r="W2206" t="s">
        <v>167</v>
      </c>
      <c r="X2206">
        <v>1</v>
      </c>
      <c r="Y2206">
        <v>0</v>
      </c>
      <c r="Z2206">
        <v>0</v>
      </c>
      <c r="AA2206">
        <v>0</v>
      </c>
      <c r="AB2206">
        <v>1</v>
      </c>
      <c r="AC2206">
        <v>0</v>
      </c>
      <c r="AD2206">
        <v>0</v>
      </c>
      <c r="AE2206">
        <v>0</v>
      </c>
    </row>
    <row r="2207" spans="1:31" x14ac:dyDescent="0.3">
      <c r="A2207" t="s">
        <v>315</v>
      </c>
      <c r="B2207" t="s">
        <v>5047</v>
      </c>
      <c r="C2207" t="s">
        <v>262</v>
      </c>
      <c r="D2207" t="s">
        <v>5048</v>
      </c>
      <c r="E2207" t="s">
        <v>12313</v>
      </c>
      <c r="F2207" t="s">
        <v>5043</v>
      </c>
      <c r="G2207" t="s">
        <v>671</v>
      </c>
      <c r="I2207" t="s">
        <v>313</v>
      </c>
      <c r="J2207" t="s">
        <v>266</v>
      </c>
      <c r="K2207" t="s">
        <v>5040</v>
      </c>
      <c r="L2207" t="s">
        <v>5049</v>
      </c>
      <c r="M2207" t="s">
        <v>316</v>
      </c>
      <c r="N2207" t="s">
        <v>315</v>
      </c>
      <c r="O2207">
        <v>2</v>
      </c>
      <c r="P2207" t="s">
        <v>288</v>
      </c>
      <c r="Q2207">
        <v>0.48</v>
      </c>
      <c r="S2207">
        <v>3</v>
      </c>
      <c r="T2207" s="108">
        <v>1.44</v>
      </c>
      <c r="U2207">
        <v>1</v>
      </c>
      <c r="V2207" t="s">
        <v>270</v>
      </c>
      <c r="W2207" t="s">
        <v>167</v>
      </c>
      <c r="X2207">
        <v>3</v>
      </c>
      <c r="Y2207">
        <v>0</v>
      </c>
      <c r="Z2207">
        <v>0</v>
      </c>
      <c r="AA2207">
        <v>0</v>
      </c>
      <c r="AB2207">
        <v>3</v>
      </c>
      <c r="AC2207">
        <v>0</v>
      </c>
      <c r="AD2207">
        <v>0</v>
      </c>
      <c r="AE2207">
        <v>0</v>
      </c>
    </row>
    <row r="2208" spans="1:31" x14ac:dyDescent="0.3">
      <c r="A2208" t="s">
        <v>315</v>
      </c>
      <c r="B2208" t="s">
        <v>5047</v>
      </c>
      <c r="C2208" t="s">
        <v>262</v>
      </c>
      <c r="D2208" t="s">
        <v>5048</v>
      </c>
      <c r="E2208" t="s">
        <v>12313</v>
      </c>
      <c r="F2208" t="s">
        <v>5043</v>
      </c>
      <c r="G2208" t="s">
        <v>671</v>
      </c>
      <c r="I2208" t="s">
        <v>313</v>
      </c>
      <c r="J2208" t="s">
        <v>266</v>
      </c>
      <c r="K2208" t="s">
        <v>5040</v>
      </c>
      <c r="L2208" t="s">
        <v>5049</v>
      </c>
      <c r="M2208" t="s">
        <v>316</v>
      </c>
      <c r="N2208" t="s">
        <v>315</v>
      </c>
      <c r="O2208">
        <v>27</v>
      </c>
      <c r="P2208" t="s">
        <v>425</v>
      </c>
      <c r="Q2208">
        <v>0.32</v>
      </c>
      <c r="S2208">
        <v>2</v>
      </c>
      <c r="T2208" s="108">
        <v>0.64</v>
      </c>
      <c r="U2208">
        <v>1</v>
      </c>
      <c r="V2208" t="s">
        <v>270</v>
      </c>
      <c r="W2208" t="s">
        <v>167</v>
      </c>
      <c r="X2208">
        <v>2</v>
      </c>
      <c r="Y2208">
        <v>0</v>
      </c>
      <c r="Z2208">
        <v>0</v>
      </c>
      <c r="AA2208">
        <v>0</v>
      </c>
      <c r="AB2208">
        <v>2</v>
      </c>
      <c r="AC2208">
        <v>0</v>
      </c>
      <c r="AD2208">
        <v>0</v>
      </c>
      <c r="AE2208">
        <v>0</v>
      </c>
    </row>
    <row r="2209" spans="1:31" x14ac:dyDescent="0.3">
      <c r="A2209" t="s">
        <v>315</v>
      </c>
      <c r="B2209" t="s">
        <v>5056</v>
      </c>
      <c r="C2209" t="s">
        <v>262</v>
      </c>
      <c r="D2209" t="s">
        <v>5057</v>
      </c>
      <c r="E2209" t="s">
        <v>12317</v>
      </c>
      <c r="F2209" t="s">
        <v>1620</v>
      </c>
      <c r="G2209" t="s">
        <v>1059</v>
      </c>
      <c r="I2209" t="s">
        <v>313</v>
      </c>
      <c r="J2209" t="s">
        <v>266</v>
      </c>
      <c r="K2209" t="s">
        <v>2910</v>
      </c>
      <c r="L2209" t="s">
        <v>5058</v>
      </c>
      <c r="M2209" t="s">
        <v>314</v>
      </c>
      <c r="N2209" t="s">
        <v>315</v>
      </c>
      <c r="O2209">
        <v>1</v>
      </c>
      <c r="P2209" t="s">
        <v>282</v>
      </c>
      <c r="Q2209">
        <v>2</v>
      </c>
      <c r="S2209">
        <v>1</v>
      </c>
      <c r="T2209" s="108">
        <v>2</v>
      </c>
      <c r="U2209">
        <v>1</v>
      </c>
      <c r="V2209" t="s">
        <v>270</v>
      </c>
      <c r="W2209" t="s">
        <v>167</v>
      </c>
      <c r="X2209">
        <v>1</v>
      </c>
      <c r="Y2209">
        <v>0</v>
      </c>
      <c r="Z2209">
        <v>0</v>
      </c>
      <c r="AA2209">
        <v>1</v>
      </c>
      <c r="AB2209">
        <v>0</v>
      </c>
      <c r="AC2209">
        <v>0</v>
      </c>
      <c r="AD2209">
        <v>0</v>
      </c>
      <c r="AE2209">
        <v>0</v>
      </c>
    </row>
    <row r="2210" spans="1:31" x14ac:dyDescent="0.3">
      <c r="A2210" t="s">
        <v>315</v>
      </c>
      <c r="B2210" t="s">
        <v>5056</v>
      </c>
      <c r="C2210" t="s">
        <v>262</v>
      </c>
      <c r="D2210" t="s">
        <v>5057</v>
      </c>
      <c r="E2210" t="s">
        <v>12317</v>
      </c>
      <c r="F2210" t="s">
        <v>1620</v>
      </c>
      <c r="G2210" t="s">
        <v>1059</v>
      </c>
      <c r="I2210" t="s">
        <v>313</v>
      </c>
      <c r="J2210" t="s">
        <v>266</v>
      </c>
      <c r="K2210" t="s">
        <v>2910</v>
      </c>
      <c r="L2210" t="s">
        <v>5058</v>
      </c>
      <c r="M2210" t="s">
        <v>316</v>
      </c>
      <c r="N2210" t="s">
        <v>315</v>
      </c>
      <c r="O2210">
        <v>2</v>
      </c>
      <c r="P2210" t="s">
        <v>272</v>
      </c>
      <c r="Q2210">
        <v>3</v>
      </c>
      <c r="S2210">
        <v>1</v>
      </c>
      <c r="T2210" s="108">
        <v>3</v>
      </c>
      <c r="U2210">
        <v>1</v>
      </c>
      <c r="V2210" t="s">
        <v>270</v>
      </c>
      <c r="W2210" t="s">
        <v>167</v>
      </c>
      <c r="X2210">
        <v>1</v>
      </c>
      <c r="Y2210">
        <v>0</v>
      </c>
      <c r="Z2210">
        <v>1</v>
      </c>
      <c r="AA2210">
        <v>0</v>
      </c>
      <c r="AB2210">
        <v>0</v>
      </c>
      <c r="AC2210">
        <v>0</v>
      </c>
      <c r="AD2210">
        <v>0</v>
      </c>
      <c r="AE2210">
        <v>0</v>
      </c>
    </row>
    <row r="2211" spans="1:31" x14ac:dyDescent="0.3">
      <c r="A2211" t="s">
        <v>315</v>
      </c>
      <c r="B2211" t="s">
        <v>5056</v>
      </c>
      <c r="C2211" t="s">
        <v>262</v>
      </c>
      <c r="D2211" t="s">
        <v>5057</v>
      </c>
      <c r="E2211" t="s">
        <v>12317</v>
      </c>
      <c r="F2211" t="s">
        <v>1620</v>
      </c>
      <c r="G2211" t="s">
        <v>1059</v>
      </c>
      <c r="I2211" t="s">
        <v>313</v>
      </c>
      <c r="J2211" t="s">
        <v>266</v>
      </c>
      <c r="K2211" t="s">
        <v>2910</v>
      </c>
      <c r="L2211" t="s">
        <v>5058</v>
      </c>
      <c r="M2211" t="s">
        <v>316</v>
      </c>
      <c r="N2211" t="s">
        <v>315</v>
      </c>
      <c r="O2211">
        <v>20</v>
      </c>
      <c r="P2211" t="s">
        <v>425</v>
      </c>
      <c r="Q2211">
        <v>0.32</v>
      </c>
      <c r="S2211">
        <v>4</v>
      </c>
      <c r="T2211" s="108">
        <v>1.28</v>
      </c>
      <c r="U2211">
        <v>1</v>
      </c>
      <c r="V2211" t="s">
        <v>270</v>
      </c>
      <c r="W2211" t="s">
        <v>167</v>
      </c>
      <c r="X2211">
        <v>4</v>
      </c>
      <c r="Y2211">
        <v>0</v>
      </c>
      <c r="Z2211">
        <v>0</v>
      </c>
      <c r="AA2211">
        <v>0</v>
      </c>
      <c r="AB2211">
        <v>0</v>
      </c>
      <c r="AC2211">
        <v>4</v>
      </c>
      <c r="AD2211">
        <v>0</v>
      </c>
      <c r="AE2211">
        <v>0</v>
      </c>
    </row>
    <row r="2212" spans="1:31" x14ac:dyDescent="0.3">
      <c r="A2212" t="s">
        <v>315</v>
      </c>
      <c r="B2212" t="s">
        <v>5056</v>
      </c>
      <c r="C2212" t="s">
        <v>262</v>
      </c>
      <c r="D2212" t="s">
        <v>5057</v>
      </c>
      <c r="E2212" t="s">
        <v>12317</v>
      </c>
      <c r="F2212" t="s">
        <v>1620</v>
      </c>
      <c r="G2212" t="s">
        <v>1059</v>
      </c>
      <c r="I2212" t="s">
        <v>313</v>
      </c>
      <c r="J2212" t="s">
        <v>266</v>
      </c>
      <c r="K2212" t="s">
        <v>2910</v>
      </c>
      <c r="L2212" t="s">
        <v>5058</v>
      </c>
      <c r="M2212" t="s">
        <v>316</v>
      </c>
      <c r="N2212" t="s">
        <v>315</v>
      </c>
      <c r="O2212">
        <v>27</v>
      </c>
      <c r="P2212" t="s">
        <v>273</v>
      </c>
      <c r="Q2212">
        <v>0.32</v>
      </c>
      <c r="S2212">
        <v>2</v>
      </c>
      <c r="T2212" s="108">
        <v>0.64</v>
      </c>
      <c r="U2212">
        <v>1</v>
      </c>
      <c r="V2212" t="s">
        <v>270</v>
      </c>
      <c r="W2212" t="s">
        <v>167</v>
      </c>
      <c r="X2212">
        <v>2</v>
      </c>
      <c r="Y2212">
        <v>0</v>
      </c>
      <c r="Z2212">
        <v>0</v>
      </c>
      <c r="AA2212">
        <v>0</v>
      </c>
      <c r="AB2212">
        <v>0</v>
      </c>
      <c r="AC2212">
        <v>2</v>
      </c>
      <c r="AD2212">
        <v>0</v>
      </c>
      <c r="AE2212">
        <v>0</v>
      </c>
    </row>
    <row r="2213" spans="1:31" x14ac:dyDescent="0.3">
      <c r="A2213" t="s">
        <v>315</v>
      </c>
      <c r="B2213" t="s">
        <v>5089</v>
      </c>
      <c r="C2213" t="s">
        <v>262</v>
      </c>
      <c r="D2213" t="s">
        <v>5090</v>
      </c>
      <c r="E2213" t="s">
        <v>12357</v>
      </c>
      <c r="F2213" t="s">
        <v>5088</v>
      </c>
      <c r="G2213" t="s">
        <v>9386</v>
      </c>
      <c r="I2213" t="s">
        <v>313</v>
      </c>
      <c r="J2213" t="s">
        <v>266</v>
      </c>
      <c r="K2213" t="s">
        <v>5091</v>
      </c>
      <c r="L2213" t="s">
        <v>5092</v>
      </c>
      <c r="M2213" t="s">
        <v>314</v>
      </c>
      <c r="N2213" t="s">
        <v>315</v>
      </c>
      <c r="O2213">
        <v>1</v>
      </c>
      <c r="P2213" t="s">
        <v>266</v>
      </c>
      <c r="Q2213">
        <v>0.48</v>
      </c>
      <c r="S2213">
        <v>1</v>
      </c>
      <c r="T2213" s="108">
        <v>0.48</v>
      </c>
      <c r="U2213">
        <v>1</v>
      </c>
      <c r="V2213" t="s">
        <v>270</v>
      </c>
      <c r="W2213" t="s">
        <v>167</v>
      </c>
      <c r="X2213">
        <v>1</v>
      </c>
      <c r="Y2213">
        <v>0</v>
      </c>
      <c r="Z2213">
        <v>0</v>
      </c>
      <c r="AA2213">
        <v>0</v>
      </c>
      <c r="AB2213">
        <v>1</v>
      </c>
      <c r="AC2213">
        <v>0</v>
      </c>
      <c r="AD2213">
        <v>0</v>
      </c>
      <c r="AE2213">
        <v>0</v>
      </c>
    </row>
    <row r="2214" spans="1:31" x14ac:dyDescent="0.3">
      <c r="A2214" t="s">
        <v>315</v>
      </c>
      <c r="B2214" t="s">
        <v>5089</v>
      </c>
      <c r="C2214" t="s">
        <v>262</v>
      </c>
      <c r="D2214" t="s">
        <v>5090</v>
      </c>
      <c r="E2214" t="s">
        <v>12357</v>
      </c>
      <c r="F2214" t="s">
        <v>5088</v>
      </c>
      <c r="G2214" t="s">
        <v>9386</v>
      </c>
      <c r="I2214" t="s">
        <v>313</v>
      </c>
      <c r="J2214" t="s">
        <v>266</v>
      </c>
      <c r="K2214" t="s">
        <v>5091</v>
      </c>
      <c r="L2214" t="s">
        <v>5092</v>
      </c>
      <c r="M2214" t="s">
        <v>316</v>
      </c>
      <c r="N2214" t="s">
        <v>315</v>
      </c>
      <c r="O2214">
        <v>2</v>
      </c>
      <c r="P2214" t="s">
        <v>272</v>
      </c>
      <c r="Q2214">
        <v>3</v>
      </c>
      <c r="S2214">
        <v>1</v>
      </c>
      <c r="T2214" s="108">
        <v>3</v>
      </c>
      <c r="U2214">
        <v>1</v>
      </c>
      <c r="V2214" t="s">
        <v>270</v>
      </c>
      <c r="W2214" t="s">
        <v>167</v>
      </c>
      <c r="X2214">
        <v>1</v>
      </c>
      <c r="Y2214">
        <v>0</v>
      </c>
      <c r="Z2214">
        <v>0</v>
      </c>
      <c r="AA2214">
        <v>1</v>
      </c>
      <c r="AB2214">
        <v>0</v>
      </c>
      <c r="AC2214">
        <v>0</v>
      </c>
      <c r="AD2214">
        <v>0</v>
      </c>
      <c r="AE2214">
        <v>0</v>
      </c>
    </row>
    <row r="2215" spans="1:31" x14ac:dyDescent="0.3">
      <c r="A2215" t="s">
        <v>315</v>
      </c>
      <c r="B2215" t="s">
        <v>5089</v>
      </c>
      <c r="C2215" t="s">
        <v>262</v>
      </c>
      <c r="D2215" t="s">
        <v>5090</v>
      </c>
      <c r="E2215" t="s">
        <v>12357</v>
      </c>
      <c r="F2215" t="s">
        <v>5088</v>
      </c>
      <c r="G2215" t="s">
        <v>9386</v>
      </c>
      <c r="I2215" t="s">
        <v>313</v>
      </c>
      <c r="J2215" t="s">
        <v>266</v>
      </c>
      <c r="K2215" t="s">
        <v>5091</v>
      </c>
      <c r="L2215" t="s">
        <v>5092</v>
      </c>
      <c r="M2215" t="s">
        <v>316</v>
      </c>
      <c r="N2215" t="s">
        <v>315</v>
      </c>
      <c r="O2215">
        <v>27</v>
      </c>
      <c r="P2215" t="s">
        <v>273</v>
      </c>
      <c r="Q2215">
        <v>0.48</v>
      </c>
      <c r="S2215">
        <v>1</v>
      </c>
      <c r="T2215" s="108">
        <v>0.48</v>
      </c>
      <c r="U2215">
        <v>1</v>
      </c>
      <c r="V2215" t="s">
        <v>270</v>
      </c>
      <c r="W2215" t="s">
        <v>167</v>
      </c>
      <c r="X2215">
        <v>1</v>
      </c>
      <c r="Y2215">
        <v>0</v>
      </c>
      <c r="Z2215">
        <v>0</v>
      </c>
      <c r="AA2215">
        <v>0</v>
      </c>
      <c r="AB2215">
        <v>1</v>
      </c>
      <c r="AC2215">
        <v>0</v>
      </c>
      <c r="AD2215">
        <v>0</v>
      </c>
      <c r="AE2215">
        <v>0</v>
      </c>
    </row>
    <row r="2216" spans="1:31" x14ac:dyDescent="0.3">
      <c r="A2216" t="s">
        <v>315</v>
      </c>
      <c r="B2216" t="s">
        <v>5193</v>
      </c>
      <c r="C2216" t="s">
        <v>262</v>
      </c>
      <c r="D2216" t="s">
        <v>5194</v>
      </c>
      <c r="E2216" t="s">
        <v>12522</v>
      </c>
      <c r="F2216" t="s">
        <v>715</v>
      </c>
      <c r="G2216" t="s">
        <v>9387</v>
      </c>
      <c r="I2216" t="s">
        <v>313</v>
      </c>
      <c r="J2216" t="s">
        <v>266</v>
      </c>
      <c r="K2216" t="s">
        <v>5195</v>
      </c>
      <c r="L2216" t="s">
        <v>16869</v>
      </c>
      <c r="M2216" t="s">
        <v>314</v>
      </c>
      <c r="N2216" t="s">
        <v>315</v>
      </c>
      <c r="O2216">
        <v>1</v>
      </c>
      <c r="P2216" t="s">
        <v>282</v>
      </c>
      <c r="Q2216">
        <v>1</v>
      </c>
      <c r="S2216">
        <v>1</v>
      </c>
      <c r="T2216" s="108">
        <v>1</v>
      </c>
      <c r="U2216">
        <v>1</v>
      </c>
      <c r="V2216" t="s">
        <v>270</v>
      </c>
      <c r="W2216" t="s">
        <v>167</v>
      </c>
      <c r="X2216">
        <v>1</v>
      </c>
      <c r="Y2216">
        <v>0</v>
      </c>
      <c r="Z2216">
        <v>1</v>
      </c>
      <c r="AA2216">
        <v>0</v>
      </c>
      <c r="AB2216">
        <v>0</v>
      </c>
      <c r="AC2216">
        <v>0</v>
      </c>
      <c r="AD2216">
        <v>0</v>
      </c>
      <c r="AE2216">
        <v>0</v>
      </c>
    </row>
    <row r="2217" spans="1:31" x14ac:dyDescent="0.3">
      <c r="A2217" t="s">
        <v>315</v>
      </c>
      <c r="B2217" t="s">
        <v>5193</v>
      </c>
      <c r="C2217" t="s">
        <v>262</v>
      </c>
      <c r="D2217" t="s">
        <v>5194</v>
      </c>
      <c r="E2217" t="s">
        <v>12522</v>
      </c>
      <c r="F2217" t="s">
        <v>715</v>
      </c>
      <c r="G2217" t="s">
        <v>9387</v>
      </c>
      <c r="I2217" t="s">
        <v>313</v>
      </c>
      <c r="J2217" t="s">
        <v>266</v>
      </c>
      <c r="K2217" t="s">
        <v>5195</v>
      </c>
      <c r="L2217" t="s">
        <v>16869</v>
      </c>
      <c r="M2217" t="s">
        <v>316</v>
      </c>
      <c r="N2217" t="s">
        <v>315</v>
      </c>
      <c r="O2217">
        <v>2</v>
      </c>
      <c r="P2217" t="s">
        <v>288</v>
      </c>
      <c r="Q2217">
        <v>0.32</v>
      </c>
      <c r="S2217">
        <v>1</v>
      </c>
      <c r="T2217" s="108">
        <v>0.32</v>
      </c>
      <c r="U2217">
        <v>1</v>
      </c>
      <c r="V2217" t="s">
        <v>270</v>
      </c>
      <c r="W2217" t="s">
        <v>167</v>
      </c>
      <c r="X2217">
        <v>1</v>
      </c>
      <c r="Y2217">
        <v>0</v>
      </c>
      <c r="Z2217">
        <v>0</v>
      </c>
      <c r="AA2217">
        <v>0</v>
      </c>
      <c r="AB2217">
        <v>1</v>
      </c>
      <c r="AC2217">
        <v>0</v>
      </c>
      <c r="AD2217">
        <v>0</v>
      </c>
      <c r="AE2217">
        <v>0</v>
      </c>
    </row>
    <row r="2218" spans="1:31" x14ac:dyDescent="0.3">
      <c r="A2218" t="s">
        <v>315</v>
      </c>
      <c r="B2218" t="s">
        <v>5193</v>
      </c>
      <c r="C2218" t="s">
        <v>262</v>
      </c>
      <c r="D2218" t="s">
        <v>5194</v>
      </c>
      <c r="E2218" t="s">
        <v>12522</v>
      </c>
      <c r="F2218" t="s">
        <v>715</v>
      </c>
      <c r="G2218" t="s">
        <v>9387</v>
      </c>
      <c r="I2218" t="s">
        <v>313</v>
      </c>
      <c r="J2218" t="s">
        <v>266</v>
      </c>
      <c r="K2218" t="s">
        <v>5195</v>
      </c>
      <c r="L2218" t="s">
        <v>16869</v>
      </c>
      <c r="M2218" t="s">
        <v>316</v>
      </c>
      <c r="N2218" t="s">
        <v>315</v>
      </c>
      <c r="O2218">
        <v>17</v>
      </c>
      <c r="P2218" t="s">
        <v>273</v>
      </c>
      <c r="Q2218">
        <v>0.32</v>
      </c>
      <c r="S2218">
        <v>2</v>
      </c>
      <c r="T2218" s="108">
        <v>0.64</v>
      </c>
      <c r="U2218">
        <v>1</v>
      </c>
      <c r="V2218" t="s">
        <v>270</v>
      </c>
      <c r="W2218" t="s">
        <v>167</v>
      </c>
      <c r="X2218">
        <v>2</v>
      </c>
      <c r="Y2218">
        <v>0</v>
      </c>
      <c r="Z2218">
        <v>0</v>
      </c>
      <c r="AA2218">
        <v>2</v>
      </c>
      <c r="AB2218">
        <v>0</v>
      </c>
      <c r="AC2218">
        <v>0</v>
      </c>
      <c r="AD2218">
        <v>0</v>
      </c>
      <c r="AE2218">
        <v>0</v>
      </c>
    </row>
    <row r="2219" spans="1:31" x14ac:dyDescent="0.3">
      <c r="A2219" t="s">
        <v>16733</v>
      </c>
      <c r="B2219" t="s">
        <v>8496</v>
      </c>
      <c r="C2219" t="s">
        <v>825</v>
      </c>
      <c r="D2219" t="s">
        <v>8497</v>
      </c>
      <c r="E2219" t="s">
        <v>17181</v>
      </c>
      <c r="F2219" t="s">
        <v>361</v>
      </c>
      <c r="G2219" t="s">
        <v>5236</v>
      </c>
      <c r="I2219" t="s">
        <v>313</v>
      </c>
      <c r="J2219" t="s">
        <v>266</v>
      </c>
      <c r="K2219" t="s">
        <v>5237</v>
      </c>
      <c r="L2219" t="s">
        <v>15540</v>
      </c>
      <c r="M2219" t="s">
        <v>4938</v>
      </c>
      <c r="N2219" t="s">
        <v>16733</v>
      </c>
      <c r="O2219">
        <v>10</v>
      </c>
      <c r="P2219" t="s">
        <v>388</v>
      </c>
      <c r="Q2219">
        <v>20</v>
      </c>
      <c r="S2219">
        <v>0</v>
      </c>
      <c r="T2219" s="108">
        <v>0</v>
      </c>
      <c r="U2219">
        <v>0</v>
      </c>
      <c r="W2219" t="s">
        <v>171</v>
      </c>
      <c r="X2219">
        <v>1</v>
      </c>
      <c r="Y2219">
        <v>0</v>
      </c>
      <c r="Z2219">
        <v>0</v>
      </c>
      <c r="AA2219">
        <v>0</v>
      </c>
      <c r="AB2219">
        <v>0</v>
      </c>
      <c r="AC2219">
        <v>0</v>
      </c>
      <c r="AD2219">
        <v>0</v>
      </c>
      <c r="AE2219">
        <v>0</v>
      </c>
    </row>
    <row r="2220" spans="1:31" x14ac:dyDescent="0.3">
      <c r="A2220" t="s">
        <v>315</v>
      </c>
      <c r="B2220" t="s">
        <v>7482</v>
      </c>
      <c r="C2220" t="s">
        <v>262</v>
      </c>
      <c r="D2220" t="s">
        <v>7483</v>
      </c>
      <c r="E2220" t="s">
        <v>12403</v>
      </c>
      <c r="F2220" t="s">
        <v>7484</v>
      </c>
      <c r="G2220" t="s">
        <v>451</v>
      </c>
      <c r="I2220" t="s">
        <v>313</v>
      </c>
      <c r="J2220" t="s">
        <v>266</v>
      </c>
      <c r="K2220" t="s">
        <v>7485</v>
      </c>
      <c r="L2220" t="s">
        <v>15530</v>
      </c>
      <c r="M2220" t="s">
        <v>314</v>
      </c>
      <c r="N2220" t="s">
        <v>315</v>
      </c>
      <c r="O2220">
        <v>1</v>
      </c>
      <c r="P2220" t="s">
        <v>282</v>
      </c>
      <c r="Q2220">
        <v>3</v>
      </c>
      <c r="S2220">
        <v>1</v>
      </c>
      <c r="T2220" s="108">
        <v>3</v>
      </c>
      <c r="U2220">
        <v>1</v>
      </c>
      <c r="V2220" t="s">
        <v>270</v>
      </c>
      <c r="W2220" t="s">
        <v>167</v>
      </c>
      <c r="X2220">
        <v>1</v>
      </c>
      <c r="Y2220">
        <v>0</v>
      </c>
      <c r="Z2220">
        <v>1</v>
      </c>
      <c r="AA2220">
        <v>0</v>
      </c>
      <c r="AB2220">
        <v>0</v>
      </c>
      <c r="AC2220">
        <v>0</v>
      </c>
      <c r="AD2220">
        <v>0</v>
      </c>
      <c r="AE2220">
        <v>0</v>
      </c>
    </row>
    <row r="2221" spans="1:31" x14ac:dyDescent="0.3">
      <c r="A2221" t="s">
        <v>315</v>
      </c>
      <c r="B2221" t="s">
        <v>7482</v>
      </c>
      <c r="C2221" t="s">
        <v>262</v>
      </c>
      <c r="D2221" t="s">
        <v>7483</v>
      </c>
      <c r="E2221" t="s">
        <v>12403</v>
      </c>
      <c r="F2221" t="s">
        <v>7484</v>
      </c>
      <c r="G2221" t="s">
        <v>451</v>
      </c>
      <c r="I2221" t="s">
        <v>313</v>
      </c>
      <c r="J2221" t="s">
        <v>266</v>
      </c>
      <c r="K2221" t="s">
        <v>7485</v>
      </c>
      <c r="L2221" t="s">
        <v>15530</v>
      </c>
      <c r="M2221" t="s">
        <v>314</v>
      </c>
      <c r="N2221" t="s">
        <v>315</v>
      </c>
      <c r="O2221">
        <v>1</v>
      </c>
      <c r="P2221" t="s">
        <v>282</v>
      </c>
      <c r="Q2221">
        <v>4</v>
      </c>
      <c r="S2221">
        <v>1</v>
      </c>
      <c r="T2221" s="108">
        <v>4</v>
      </c>
      <c r="U2221">
        <v>1</v>
      </c>
      <c r="V2221" t="s">
        <v>270</v>
      </c>
      <c r="W2221" t="s">
        <v>167</v>
      </c>
      <c r="X2221">
        <v>1</v>
      </c>
      <c r="Y2221">
        <v>0</v>
      </c>
      <c r="Z2221">
        <v>1</v>
      </c>
      <c r="AA2221">
        <v>0</v>
      </c>
      <c r="AB2221">
        <v>0</v>
      </c>
      <c r="AC2221">
        <v>0</v>
      </c>
      <c r="AD2221">
        <v>0</v>
      </c>
      <c r="AE2221">
        <v>0</v>
      </c>
    </row>
    <row r="2222" spans="1:31" x14ac:dyDescent="0.3">
      <c r="A2222" t="s">
        <v>315</v>
      </c>
      <c r="B2222" t="s">
        <v>7482</v>
      </c>
      <c r="C2222" t="s">
        <v>262</v>
      </c>
      <c r="D2222" t="s">
        <v>7483</v>
      </c>
      <c r="E2222" t="s">
        <v>12403</v>
      </c>
      <c r="F2222" t="s">
        <v>7484</v>
      </c>
      <c r="G2222" t="s">
        <v>451</v>
      </c>
      <c r="I2222" t="s">
        <v>313</v>
      </c>
      <c r="J2222" t="s">
        <v>266</v>
      </c>
      <c r="K2222" t="s">
        <v>7485</v>
      </c>
      <c r="L2222" t="s">
        <v>15530</v>
      </c>
      <c r="M2222" t="s">
        <v>316</v>
      </c>
      <c r="N2222" t="s">
        <v>315</v>
      </c>
      <c r="O2222">
        <v>2</v>
      </c>
      <c r="P2222" t="s">
        <v>272</v>
      </c>
      <c r="Q2222">
        <v>3</v>
      </c>
      <c r="S2222">
        <v>4</v>
      </c>
      <c r="T2222" s="108">
        <v>12</v>
      </c>
      <c r="U2222">
        <v>1</v>
      </c>
      <c r="V2222" t="s">
        <v>270</v>
      </c>
      <c r="W2222" t="s">
        <v>167</v>
      </c>
      <c r="X2222">
        <v>2</v>
      </c>
      <c r="Y2222">
        <v>0</v>
      </c>
      <c r="Z2222">
        <v>2</v>
      </c>
      <c r="AA2222">
        <v>0</v>
      </c>
      <c r="AB2222">
        <v>0</v>
      </c>
      <c r="AC2222">
        <v>2</v>
      </c>
      <c r="AD2222">
        <v>0</v>
      </c>
      <c r="AE2222">
        <v>0</v>
      </c>
    </row>
    <row r="2223" spans="1:31" x14ac:dyDescent="0.3">
      <c r="A2223" t="s">
        <v>315</v>
      </c>
      <c r="B2223" t="s">
        <v>4800</v>
      </c>
      <c r="C2223" t="s">
        <v>262</v>
      </c>
      <c r="D2223" t="s">
        <v>4801</v>
      </c>
      <c r="E2223" t="s">
        <v>12380</v>
      </c>
      <c r="F2223" t="s">
        <v>4802</v>
      </c>
      <c r="G2223" t="s">
        <v>1012</v>
      </c>
      <c r="I2223" t="s">
        <v>313</v>
      </c>
      <c r="J2223" t="s">
        <v>266</v>
      </c>
      <c r="K2223" t="s">
        <v>4772</v>
      </c>
      <c r="L2223" t="s">
        <v>10089</v>
      </c>
      <c r="M2223" t="s">
        <v>314</v>
      </c>
      <c r="N2223" t="s">
        <v>315</v>
      </c>
      <c r="O2223">
        <v>1</v>
      </c>
      <c r="P2223" t="s">
        <v>282</v>
      </c>
      <c r="Q2223">
        <v>1</v>
      </c>
      <c r="S2223">
        <v>1</v>
      </c>
      <c r="T2223" s="108">
        <v>1</v>
      </c>
      <c r="U2223">
        <v>1</v>
      </c>
      <c r="V2223" t="s">
        <v>270</v>
      </c>
      <c r="W2223" t="s">
        <v>167</v>
      </c>
      <c r="X2223">
        <v>1</v>
      </c>
      <c r="Y2223">
        <v>0</v>
      </c>
      <c r="Z2223">
        <v>0</v>
      </c>
      <c r="AA2223">
        <v>1</v>
      </c>
      <c r="AB2223">
        <v>0</v>
      </c>
      <c r="AC2223">
        <v>0</v>
      </c>
      <c r="AD2223">
        <v>0</v>
      </c>
      <c r="AE2223">
        <v>0</v>
      </c>
    </row>
    <row r="2224" spans="1:31" x14ac:dyDescent="0.3">
      <c r="A2224" t="s">
        <v>315</v>
      </c>
      <c r="B2224" t="s">
        <v>4800</v>
      </c>
      <c r="C2224" t="s">
        <v>262</v>
      </c>
      <c r="D2224" t="s">
        <v>4801</v>
      </c>
      <c r="E2224" t="s">
        <v>12380</v>
      </c>
      <c r="F2224" t="s">
        <v>4802</v>
      </c>
      <c r="G2224" t="s">
        <v>1012</v>
      </c>
      <c r="I2224" t="s">
        <v>313</v>
      </c>
      <c r="J2224" t="s">
        <v>266</v>
      </c>
      <c r="K2224" t="s">
        <v>4772</v>
      </c>
      <c r="L2224" t="s">
        <v>10089</v>
      </c>
      <c r="M2224" t="s">
        <v>316</v>
      </c>
      <c r="N2224" t="s">
        <v>315</v>
      </c>
      <c r="O2224">
        <v>2</v>
      </c>
      <c r="P2224" t="s">
        <v>288</v>
      </c>
      <c r="Q2224">
        <v>0.48</v>
      </c>
      <c r="S2224">
        <v>1</v>
      </c>
      <c r="T2224" s="108">
        <v>0.48</v>
      </c>
      <c r="U2224">
        <v>1</v>
      </c>
      <c r="V2224" t="s">
        <v>270</v>
      </c>
      <c r="W2224" t="s">
        <v>167</v>
      </c>
      <c r="X2224">
        <v>1</v>
      </c>
      <c r="Y2224">
        <v>0</v>
      </c>
      <c r="Z2224">
        <v>0</v>
      </c>
      <c r="AA2224">
        <v>0</v>
      </c>
      <c r="AB2224">
        <v>1</v>
      </c>
      <c r="AC2224">
        <v>0</v>
      </c>
      <c r="AD2224">
        <v>0</v>
      </c>
      <c r="AE2224">
        <v>0</v>
      </c>
    </row>
    <row r="2225" spans="1:31" x14ac:dyDescent="0.3">
      <c r="A2225" t="s">
        <v>315</v>
      </c>
      <c r="B2225" t="s">
        <v>4800</v>
      </c>
      <c r="C2225" t="s">
        <v>262</v>
      </c>
      <c r="D2225" t="s">
        <v>4801</v>
      </c>
      <c r="E2225" t="s">
        <v>12380</v>
      </c>
      <c r="F2225" t="s">
        <v>4802</v>
      </c>
      <c r="G2225" t="s">
        <v>1012</v>
      </c>
      <c r="I2225" t="s">
        <v>313</v>
      </c>
      <c r="J2225" t="s">
        <v>266</v>
      </c>
      <c r="K2225" t="s">
        <v>4772</v>
      </c>
      <c r="L2225" t="s">
        <v>10089</v>
      </c>
      <c r="M2225" t="s">
        <v>316</v>
      </c>
      <c r="N2225" t="s">
        <v>315</v>
      </c>
      <c r="O2225">
        <v>17</v>
      </c>
      <c r="P2225" t="s">
        <v>273</v>
      </c>
      <c r="Q2225">
        <v>0.32</v>
      </c>
      <c r="S2225">
        <v>1</v>
      </c>
      <c r="T2225" s="108">
        <v>0.32</v>
      </c>
      <c r="U2225">
        <v>1</v>
      </c>
      <c r="V2225" t="s">
        <v>270</v>
      </c>
      <c r="W2225" t="s">
        <v>167</v>
      </c>
      <c r="X2225">
        <v>1</v>
      </c>
      <c r="Y2225">
        <v>0</v>
      </c>
      <c r="Z2225">
        <v>0</v>
      </c>
      <c r="AA2225">
        <v>1</v>
      </c>
      <c r="AB2225">
        <v>0</v>
      </c>
      <c r="AC2225">
        <v>0</v>
      </c>
      <c r="AD2225">
        <v>0</v>
      </c>
      <c r="AE2225">
        <v>0</v>
      </c>
    </row>
    <row r="2226" spans="1:31" x14ac:dyDescent="0.3">
      <c r="A2226" t="s">
        <v>315</v>
      </c>
      <c r="B2226" t="s">
        <v>7728</v>
      </c>
      <c r="C2226" t="s">
        <v>262</v>
      </c>
      <c r="D2226" t="s">
        <v>7729</v>
      </c>
      <c r="E2226" t="s">
        <v>12346</v>
      </c>
      <c r="F2226" t="s">
        <v>2328</v>
      </c>
      <c r="G2226" t="s">
        <v>473</v>
      </c>
      <c r="I2226" t="s">
        <v>313</v>
      </c>
      <c r="J2226" t="s">
        <v>266</v>
      </c>
      <c r="K2226" t="s">
        <v>7730</v>
      </c>
      <c r="L2226" t="s">
        <v>7731</v>
      </c>
      <c r="M2226" t="s">
        <v>314</v>
      </c>
      <c r="N2226" t="s">
        <v>315</v>
      </c>
      <c r="O2226">
        <v>1</v>
      </c>
      <c r="P2226" t="s">
        <v>282</v>
      </c>
      <c r="Q2226">
        <v>3</v>
      </c>
      <c r="S2226">
        <v>1</v>
      </c>
      <c r="T2226" s="108">
        <v>3</v>
      </c>
      <c r="U2226">
        <v>1</v>
      </c>
      <c r="V2226" t="s">
        <v>270</v>
      </c>
      <c r="W2226" t="s">
        <v>167</v>
      </c>
      <c r="X2226">
        <v>1</v>
      </c>
      <c r="Y2226">
        <v>0</v>
      </c>
      <c r="Z2226">
        <v>1</v>
      </c>
      <c r="AA2226">
        <v>0</v>
      </c>
      <c r="AB2226">
        <v>0</v>
      </c>
      <c r="AC2226">
        <v>0</v>
      </c>
      <c r="AD2226">
        <v>0</v>
      </c>
      <c r="AE2226">
        <v>0</v>
      </c>
    </row>
    <row r="2227" spans="1:31" x14ac:dyDescent="0.3">
      <c r="A2227" t="s">
        <v>315</v>
      </c>
      <c r="B2227" t="s">
        <v>7728</v>
      </c>
      <c r="C2227" t="s">
        <v>262</v>
      </c>
      <c r="D2227" t="s">
        <v>7729</v>
      </c>
      <c r="E2227" t="s">
        <v>12346</v>
      </c>
      <c r="F2227" t="s">
        <v>2328</v>
      </c>
      <c r="G2227" t="s">
        <v>473</v>
      </c>
      <c r="I2227" t="s">
        <v>313</v>
      </c>
      <c r="J2227" t="s">
        <v>266</v>
      </c>
      <c r="K2227" t="s">
        <v>7730</v>
      </c>
      <c r="L2227" t="s">
        <v>7731</v>
      </c>
      <c r="M2227" t="s">
        <v>316</v>
      </c>
      <c r="N2227" t="s">
        <v>315</v>
      </c>
      <c r="O2227">
        <v>2</v>
      </c>
      <c r="P2227" t="s">
        <v>272</v>
      </c>
      <c r="Q2227">
        <v>3</v>
      </c>
      <c r="S2227">
        <v>1</v>
      </c>
      <c r="T2227" s="108">
        <v>3</v>
      </c>
      <c r="U2227">
        <v>1</v>
      </c>
      <c r="V2227" t="s">
        <v>270</v>
      </c>
      <c r="W2227" t="s">
        <v>167</v>
      </c>
      <c r="X2227">
        <v>1</v>
      </c>
      <c r="Y2227">
        <v>0</v>
      </c>
      <c r="Z2227">
        <v>0</v>
      </c>
      <c r="AA2227">
        <v>0</v>
      </c>
      <c r="AB2227">
        <v>1</v>
      </c>
      <c r="AC2227">
        <v>0</v>
      </c>
      <c r="AD2227">
        <v>0</v>
      </c>
      <c r="AE2227">
        <v>0</v>
      </c>
    </row>
    <row r="2228" spans="1:31" x14ac:dyDescent="0.3">
      <c r="A2228" t="s">
        <v>315</v>
      </c>
      <c r="B2228" t="s">
        <v>7316</v>
      </c>
      <c r="C2228" t="s">
        <v>262</v>
      </c>
      <c r="D2228" t="s">
        <v>7317</v>
      </c>
      <c r="E2228" t="s">
        <v>12315</v>
      </c>
      <c r="F2228" t="s">
        <v>7318</v>
      </c>
      <c r="G2228" t="s">
        <v>9312</v>
      </c>
      <c r="I2228" t="s">
        <v>313</v>
      </c>
      <c r="J2228" t="s">
        <v>266</v>
      </c>
      <c r="K2228" t="s">
        <v>531</v>
      </c>
      <c r="L2228" t="s">
        <v>7319</v>
      </c>
      <c r="M2228" t="s">
        <v>314</v>
      </c>
      <c r="N2228" t="s">
        <v>315</v>
      </c>
      <c r="O2228">
        <v>1</v>
      </c>
      <c r="P2228" t="s">
        <v>266</v>
      </c>
      <c r="Q2228">
        <v>0.32</v>
      </c>
      <c r="S2228">
        <v>3</v>
      </c>
      <c r="T2228" s="108">
        <v>0.96</v>
      </c>
      <c r="U2228">
        <v>1</v>
      </c>
      <c r="V2228" t="s">
        <v>270</v>
      </c>
      <c r="W2228" t="s">
        <v>167</v>
      </c>
      <c r="X2228">
        <v>3</v>
      </c>
      <c r="Y2228">
        <v>3</v>
      </c>
      <c r="Z2228">
        <v>0</v>
      </c>
      <c r="AA2228">
        <v>0</v>
      </c>
      <c r="AB2228">
        <v>0</v>
      </c>
      <c r="AC2228">
        <v>0</v>
      </c>
      <c r="AD2228">
        <v>0</v>
      </c>
      <c r="AE2228">
        <v>0</v>
      </c>
    </row>
    <row r="2229" spans="1:31" x14ac:dyDescent="0.3">
      <c r="A2229" t="s">
        <v>315</v>
      </c>
      <c r="B2229" t="s">
        <v>7316</v>
      </c>
      <c r="C2229" t="s">
        <v>262</v>
      </c>
      <c r="D2229" t="s">
        <v>7317</v>
      </c>
      <c r="E2229" t="s">
        <v>12315</v>
      </c>
      <c r="F2229" t="s">
        <v>7318</v>
      </c>
      <c r="G2229" t="s">
        <v>9312</v>
      </c>
      <c r="I2229" t="s">
        <v>313</v>
      </c>
      <c r="J2229" t="s">
        <v>266</v>
      </c>
      <c r="K2229" t="s">
        <v>531</v>
      </c>
      <c r="L2229" t="s">
        <v>7319</v>
      </c>
      <c r="M2229" t="s">
        <v>316</v>
      </c>
      <c r="N2229" t="s">
        <v>315</v>
      </c>
      <c r="O2229">
        <v>2</v>
      </c>
      <c r="P2229" t="s">
        <v>288</v>
      </c>
      <c r="Q2229">
        <v>0.32</v>
      </c>
      <c r="S2229">
        <v>1</v>
      </c>
      <c r="T2229" s="108">
        <v>0.32</v>
      </c>
      <c r="U2229">
        <v>1</v>
      </c>
      <c r="V2229" t="s">
        <v>270</v>
      </c>
      <c r="W2229" t="s">
        <v>167</v>
      </c>
      <c r="X2229">
        <v>1</v>
      </c>
      <c r="Y2229">
        <v>1</v>
      </c>
      <c r="Z2229">
        <v>0</v>
      </c>
      <c r="AA2229">
        <v>0</v>
      </c>
      <c r="AB2229">
        <v>0</v>
      </c>
      <c r="AC2229">
        <v>0</v>
      </c>
      <c r="AD2229">
        <v>0</v>
      </c>
      <c r="AE2229">
        <v>0</v>
      </c>
    </row>
    <row r="2230" spans="1:31" x14ac:dyDescent="0.3">
      <c r="A2230" t="s">
        <v>315</v>
      </c>
      <c r="B2230" t="s">
        <v>7361</v>
      </c>
      <c r="C2230" t="s">
        <v>262</v>
      </c>
      <c r="D2230" t="s">
        <v>9191</v>
      </c>
      <c r="E2230" t="s">
        <v>12529</v>
      </c>
      <c r="F2230" t="s">
        <v>7362</v>
      </c>
      <c r="G2230" t="s">
        <v>3118</v>
      </c>
      <c r="I2230" t="s">
        <v>313</v>
      </c>
      <c r="J2230" t="s">
        <v>266</v>
      </c>
      <c r="K2230" t="s">
        <v>7363</v>
      </c>
      <c r="L2230" t="s">
        <v>9192</v>
      </c>
      <c r="M2230" t="s">
        <v>314</v>
      </c>
      <c r="N2230" t="s">
        <v>315</v>
      </c>
      <c r="O2230">
        <v>1</v>
      </c>
      <c r="P2230" t="s">
        <v>282</v>
      </c>
      <c r="Q2230">
        <v>1</v>
      </c>
      <c r="S2230">
        <v>2</v>
      </c>
      <c r="T2230" s="108">
        <v>2</v>
      </c>
      <c r="U2230">
        <v>1</v>
      </c>
      <c r="V2230" t="s">
        <v>270</v>
      </c>
      <c r="W2230" t="s">
        <v>167</v>
      </c>
      <c r="X2230">
        <v>1</v>
      </c>
      <c r="Y2230">
        <v>0</v>
      </c>
      <c r="Z2230">
        <v>1</v>
      </c>
      <c r="AA2230">
        <v>0</v>
      </c>
      <c r="AB2230">
        <v>0</v>
      </c>
      <c r="AC2230">
        <v>1</v>
      </c>
      <c r="AD2230">
        <v>0</v>
      </c>
      <c r="AE2230">
        <v>0</v>
      </c>
    </row>
    <row r="2231" spans="1:31" x14ac:dyDescent="0.3">
      <c r="A2231" t="s">
        <v>315</v>
      </c>
      <c r="B2231" t="s">
        <v>7361</v>
      </c>
      <c r="C2231" t="s">
        <v>262</v>
      </c>
      <c r="D2231" t="s">
        <v>9191</v>
      </c>
      <c r="E2231" t="s">
        <v>12529</v>
      </c>
      <c r="F2231" t="s">
        <v>7362</v>
      </c>
      <c r="G2231" t="s">
        <v>3118</v>
      </c>
      <c r="I2231" t="s">
        <v>313</v>
      </c>
      <c r="J2231" t="s">
        <v>266</v>
      </c>
      <c r="K2231" t="s">
        <v>7363</v>
      </c>
      <c r="L2231" t="s">
        <v>9192</v>
      </c>
      <c r="M2231" t="s">
        <v>316</v>
      </c>
      <c r="N2231" t="s">
        <v>315</v>
      </c>
      <c r="O2231">
        <v>2</v>
      </c>
      <c r="P2231" t="s">
        <v>272</v>
      </c>
      <c r="Q2231">
        <v>2</v>
      </c>
      <c r="S2231">
        <v>1</v>
      </c>
      <c r="T2231" s="108">
        <v>2</v>
      </c>
      <c r="U2231">
        <v>1</v>
      </c>
      <c r="V2231" t="s">
        <v>270</v>
      </c>
      <c r="W2231" t="s">
        <v>167</v>
      </c>
      <c r="X2231">
        <v>1</v>
      </c>
      <c r="Y2231">
        <v>1</v>
      </c>
      <c r="Z2231">
        <v>0</v>
      </c>
      <c r="AA2231">
        <v>0</v>
      </c>
      <c r="AB2231">
        <v>0</v>
      </c>
      <c r="AC2231">
        <v>0</v>
      </c>
      <c r="AD2231">
        <v>0</v>
      </c>
      <c r="AE2231">
        <v>0</v>
      </c>
    </row>
    <row r="2232" spans="1:31" x14ac:dyDescent="0.3">
      <c r="A2232" t="s">
        <v>315</v>
      </c>
      <c r="B2232" t="s">
        <v>7361</v>
      </c>
      <c r="C2232" t="s">
        <v>262</v>
      </c>
      <c r="D2232" t="s">
        <v>9191</v>
      </c>
      <c r="E2232" t="s">
        <v>12529</v>
      </c>
      <c r="F2232" t="s">
        <v>7362</v>
      </c>
      <c r="G2232" t="s">
        <v>3118</v>
      </c>
      <c r="I2232" t="s">
        <v>313</v>
      </c>
      <c r="J2232" t="s">
        <v>266</v>
      </c>
      <c r="K2232" t="s">
        <v>7363</v>
      </c>
      <c r="L2232" t="s">
        <v>9192</v>
      </c>
      <c r="M2232" t="s">
        <v>316</v>
      </c>
      <c r="N2232" t="s">
        <v>315</v>
      </c>
      <c r="O2232">
        <v>17</v>
      </c>
      <c r="P2232" t="s">
        <v>273</v>
      </c>
      <c r="Q2232">
        <v>0.48</v>
      </c>
      <c r="S2232">
        <v>2</v>
      </c>
      <c r="T2232" s="108">
        <v>0.96</v>
      </c>
      <c r="U2232">
        <v>1</v>
      </c>
      <c r="V2232" t="s">
        <v>270</v>
      </c>
      <c r="W2232" t="s">
        <v>167</v>
      </c>
      <c r="X2232">
        <v>2</v>
      </c>
      <c r="Y2232">
        <v>0</v>
      </c>
      <c r="Z2232">
        <v>0</v>
      </c>
      <c r="AA2232">
        <v>2</v>
      </c>
      <c r="AB2232">
        <v>0</v>
      </c>
      <c r="AC2232">
        <v>0</v>
      </c>
      <c r="AD2232">
        <v>0</v>
      </c>
      <c r="AE2232">
        <v>0</v>
      </c>
    </row>
    <row r="2233" spans="1:31" x14ac:dyDescent="0.3">
      <c r="A2233" t="s">
        <v>315</v>
      </c>
      <c r="B2233" t="s">
        <v>7409</v>
      </c>
      <c r="C2233" t="s">
        <v>262</v>
      </c>
      <c r="D2233" t="s">
        <v>7410</v>
      </c>
      <c r="E2233" t="s">
        <v>12333</v>
      </c>
      <c r="F2233" t="s">
        <v>7411</v>
      </c>
      <c r="G2233" t="s">
        <v>9388</v>
      </c>
      <c r="I2233" t="s">
        <v>313</v>
      </c>
      <c r="J2233" t="s">
        <v>266</v>
      </c>
      <c r="K2233" t="s">
        <v>7412</v>
      </c>
      <c r="L2233" t="s">
        <v>7413</v>
      </c>
      <c r="M2233" t="s">
        <v>314</v>
      </c>
      <c r="N2233" t="s">
        <v>315</v>
      </c>
      <c r="O2233">
        <v>1</v>
      </c>
      <c r="P2233" t="s">
        <v>266</v>
      </c>
      <c r="Q2233">
        <v>0.48</v>
      </c>
      <c r="S2233">
        <v>1</v>
      </c>
      <c r="T2233" s="108">
        <v>0.48</v>
      </c>
      <c r="U2233">
        <v>1</v>
      </c>
      <c r="V2233" t="s">
        <v>270</v>
      </c>
      <c r="W2233" t="s">
        <v>167</v>
      </c>
      <c r="X2233">
        <v>1</v>
      </c>
      <c r="Y2233">
        <v>0</v>
      </c>
      <c r="Z2233">
        <v>0</v>
      </c>
      <c r="AA2233">
        <v>0</v>
      </c>
      <c r="AB2233">
        <v>0</v>
      </c>
      <c r="AC2233">
        <v>1</v>
      </c>
      <c r="AD2233">
        <v>0</v>
      </c>
      <c r="AE2233">
        <v>0</v>
      </c>
    </row>
    <row r="2234" spans="1:31" x14ac:dyDescent="0.3">
      <c r="A2234" t="s">
        <v>315</v>
      </c>
      <c r="B2234" t="s">
        <v>7409</v>
      </c>
      <c r="C2234" t="s">
        <v>262</v>
      </c>
      <c r="D2234" t="s">
        <v>7410</v>
      </c>
      <c r="E2234" t="s">
        <v>12333</v>
      </c>
      <c r="F2234" t="s">
        <v>7411</v>
      </c>
      <c r="G2234" t="s">
        <v>9388</v>
      </c>
      <c r="I2234" t="s">
        <v>313</v>
      </c>
      <c r="J2234" t="s">
        <v>266</v>
      </c>
      <c r="K2234" t="s">
        <v>7412</v>
      </c>
      <c r="L2234" t="s">
        <v>7413</v>
      </c>
      <c r="M2234" t="s">
        <v>316</v>
      </c>
      <c r="N2234" t="s">
        <v>315</v>
      </c>
      <c r="O2234">
        <v>2</v>
      </c>
      <c r="P2234" t="s">
        <v>288</v>
      </c>
      <c r="Q2234">
        <v>0.48</v>
      </c>
      <c r="S2234">
        <v>2</v>
      </c>
      <c r="T2234" s="108">
        <v>0.96</v>
      </c>
      <c r="U2234">
        <v>1</v>
      </c>
      <c r="V2234" t="s">
        <v>270</v>
      </c>
      <c r="W2234" t="s">
        <v>167</v>
      </c>
      <c r="X2234">
        <v>2</v>
      </c>
      <c r="Y2234">
        <v>0</v>
      </c>
      <c r="Z2234">
        <v>0</v>
      </c>
      <c r="AA2234">
        <v>0</v>
      </c>
      <c r="AB2234">
        <v>0</v>
      </c>
      <c r="AC2234">
        <v>2</v>
      </c>
      <c r="AD2234">
        <v>0</v>
      </c>
      <c r="AE2234">
        <v>0</v>
      </c>
    </row>
    <row r="2235" spans="1:31" x14ac:dyDescent="0.3">
      <c r="A2235" t="s">
        <v>315</v>
      </c>
      <c r="B2235" t="s">
        <v>7409</v>
      </c>
      <c r="C2235" t="s">
        <v>262</v>
      </c>
      <c r="D2235" t="s">
        <v>7410</v>
      </c>
      <c r="E2235" t="s">
        <v>12333</v>
      </c>
      <c r="F2235" t="s">
        <v>7411</v>
      </c>
      <c r="G2235" t="s">
        <v>9388</v>
      </c>
      <c r="I2235" t="s">
        <v>313</v>
      </c>
      <c r="J2235" t="s">
        <v>266</v>
      </c>
      <c r="K2235" t="s">
        <v>7412</v>
      </c>
      <c r="L2235" t="s">
        <v>7413</v>
      </c>
      <c r="M2235" t="s">
        <v>316</v>
      </c>
      <c r="N2235" t="s">
        <v>315</v>
      </c>
      <c r="O2235">
        <v>27</v>
      </c>
      <c r="P2235" t="s">
        <v>273</v>
      </c>
      <c r="Q2235">
        <v>0.32</v>
      </c>
      <c r="S2235">
        <v>5</v>
      </c>
      <c r="T2235" s="108">
        <v>1.6</v>
      </c>
      <c r="U2235">
        <v>1</v>
      </c>
      <c r="V2235" t="s">
        <v>270</v>
      </c>
      <c r="W2235" t="s">
        <v>167</v>
      </c>
      <c r="X2235">
        <v>5</v>
      </c>
      <c r="Y2235">
        <v>0</v>
      </c>
      <c r="Z2235">
        <v>0</v>
      </c>
      <c r="AA2235">
        <v>0</v>
      </c>
      <c r="AB2235">
        <v>0</v>
      </c>
      <c r="AC2235">
        <v>5</v>
      </c>
      <c r="AD2235">
        <v>0</v>
      </c>
      <c r="AE2235">
        <v>0</v>
      </c>
    </row>
    <row r="2236" spans="1:31" x14ac:dyDescent="0.3">
      <c r="A2236" t="s">
        <v>315</v>
      </c>
      <c r="B2236" t="s">
        <v>7414</v>
      </c>
      <c r="C2236" t="s">
        <v>262</v>
      </c>
      <c r="D2236" t="s">
        <v>7415</v>
      </c>
      <c r="E2236" t="s">
        <v>12562</v>
      </c>
      <c r="F2236" t="s">
        <v>1051</v>
      </c>
      <c r="G2236" t="s">
        <v>3058</v>
      </c>
      <c r="I2236" t="s">
        <v>313</v>
      </c>
      <c r="J2236" t="s">
        <v>266</v>
      </c>
      <c r="K2236" t="s">
        <v>3059</v>
      </c>
      <c r="L2236" t="s">
        <v>7416</v>
      </c>
      <c r="M2236" t="s">
        <v>316</v>
      </c>
      <c r="N2236" t="s">
        <v>315</v>
      </c>
      <c r="O2236">
        <v>2</v>
      </c>
      <c r="P2236" t="s">
        <v>272</v>
      </c>
      <c r="Q2236">
        <v>2</v>
      </c>
      <c r="S2236">
        <v>1</v>
      </c>
      <c r="T2236" s="108">
        <v>2</v>
      </c>
      <c r="U2236">
        <v>1</v>
      </c>
      <c r="V2236" t="s">
        <v>270</v>
      </c>
      <c r="W2236" t="s">
        <v>167</v>
      </c>
      <c r="X2236">
        <v>1</v>
      </c>
      <c r="Y2236">
        <v>0</v>
      </c>
      <c r="Z2236">
        <v>1</v>
      </c>
      <c r="AA2236">
        <v>0</v>
      </c>
      <c r="AB2236">
        <v>0</v>
      </c>
      <c r="AC2236">
        <v>0</v>
      </c>
      <c r="AD2236">
        <v>0</v>
      </c>
      <c r="AE2236">
        <v>0</v>
      </c>
    </row>
    <row r="2237" spans="1:31" x14ac:dyDescent="0.3">
      <c r="A2237" t="s">
        <v>315</v>
      </c>
      <c r="B2237" t="s">
        <v>7414</v>
      </c>
      <c r="C2237" t="s">
        <v>262</v>
      </c>
      <c r="D2237" t="s">
        <v>7415</v>
      </c>
      <c r="E2237" t="s">
        <v>12562</v>
      </c>
      <c r="F2237" t="s">
        <v>1051</v>
      </c>
      <c r="G2237" t="s">
        <v>3058</v>
      </c>
      <c r="I2237" t="s">
        <v>313</v>
      </c>
      <c r="J2237" t="s">
        <v>266</v>
      </c>
      <c r="K2237" t="s">
        <v>3059</v>
      </c>
      <c r="L2237" t="s">
        <v>7416</v>
      </c>
      <c r="M2237" t="s">
        <v>314</v>
      </c>
      <c r="N2237" t="s">
        <v>315</v>
      </c>
      <c r="O2237">
        <v>1</v>
      </c>
      <c r="P2237" t="s">
        <v>282</v>
      </c>
      <c r="Q2237">
        <v>2</v>
      </c>
      <c r="S2237">
        <v>1</v>
      </c>
      <c r="T2237" s="108">
        <v>2</v>
      </c>
      <c r="U2237">
        <v>1</v>
      </c>
      <c r="V2237" t="s">
        <v>270</v>
      </c>
      <c r="W2237" t="s">
        <v>167</v>
      </c>
      <c r="X2237">
        <v>1</v>
      </c>
      <c r="Y2237">
        <v>0</v>
      </c>
      <c r="Z2237">
        <v>1</v>
      </c>
      <c r="AA2237">
        <v>0</v>
      </c>
      <c r="AB2237">
        <v>0</v>
      </c>
      <c r="AC2237">
        <v>0</v>
      </c>
      <c r="AD2237">
        <v>0</v>
      </c>
      <c r="AE2237">
        <v>0</v>
      </c>
    </row>
    <row r="2238" spans="1:31" x14ac:dyDescent="0.3">
      <c r="A2238" t="s">
        <v>315</v>
      </c>
      <c r="B2238" t="s">
        <v>7432</v>
      </c>
      <c r="C2238" t="s">
        <v>262</v>
      </c>
      <c r="D2238" t="s">
        <v>7433</v>
      </c>
      <c r="E2238" t="s">
        <v>12391</v>
      </c>
      <c r="F2238" t="s">
        <v>7434</v>
      </c>
      <c r="G2238" t="s">
        <v>451</v>
      </c>
      <c r="I2238" t="s">
        <v>313</v>
      </c>
      <c r="J2238" t="s">
        <v>266</v>
      </c>
      <c r="K2238" t="s">
        <v>7430</v>
      </c>
      <c r="L2238" t="s">
        <v>7435</v>
      </c>
      <c r="M2238" t="s">
        <v>314</v>
      </c>
      <c r="N2238" t="s">
        <v>315</v>
      </c>
      <c r="O2238">
        <v>1</v>
      </c>
      <c r="P2238" t="s">
        <v>282</v>
      </c>
      <c r="Q2238">
        <v>1</v>
      </c>
      <c r="S2238">
        <v>1</v>
      </c>
      <c r="T2238" s="108">
        <v>1</v>
      </c>
      <c r="U2238">
        <v>1</v>
      </c>
      <c r="V2238" t="s">
        <v>270</v>
      </c>
      <c r="W2238" t="s">
        <v>167</v>
      </c>
      <c r="X2238">
        <v>1</v>
      </c>
      <c r="Y2238">
        <v>0</v>
      </c>
      <c r="Z2238">
        <v>0</v>
      </c>
      <c r="AA2238">
        <v>1</v>
      </c>
      <c r="AB2238">
        <v>0</v>
      </c>
      <c r="AC2238">
        <v>0</v>
      </c>
      <c r="AD2238">
        <v>0</v>
      </c>
      <c r="AE2238">
        <v>0</v>
      </c>
    </row>
    <row r="2239" spans="1:31" x14ac:dyDescent="0.3">
      <c r="A2239" t="s">
        <v>315</v>
      </c>
      <c r="B2239" t="s">
        <v>7432</v>
      </c>
      <c r="C2239" t="s">
        <v>262</v>
      </c>
      <c r="D2239" t="s">
        <v>7433</v>
      </c>
      <c r="E2239" t="s">
        <v>12391</v>
      </c>
      <c r="F2239" t="s">
        <v>7434</v>
      </c>
      <c r="G2239" t="s">
        <v>451</v>
      </c>
      <c r="I2239" t="s">
        <v>313</v>
      </c>
      <c r="J2239" t="s">
        <v>266</v>
      </c>
      <c r="K2239" t="s">
        <v>7430</v>
      </c>
      <c r="L2239" t="s">
        <v>7435</v>
      </c>
      <c r="M2239" t="s">
        <v>316</v>
      </c>
      <c r="N2239" t="s">
        <v>315</v>
      </c>
      <c r="O2239">
        <v>2</v>
      </c>
      <c r="P2239" t="s">
        <v>272</v>
      </c>
      <c r="Q2239">
        <v>2</v>
      </c>
      <c r="S2239">
        <v>3</v>
      </c>
      <c r="T2239" s="108">
        <v>6</v>
      </c>
      <c r="U2239">
        <v>1</v>
      </c>
      <c r="V2239" t="s">
        <v>270</v>
      </c>
      <c r="W2239" t="s">
        <v>167</v>
      </c>
      <c r="X2239">
        <v>1</v>
      </c>
      <c r="Y2239">
        <v>1</v>
      </c>
      <c r="Z2239">
        <v>0</v>
      </c>
      <c r="AA2239">
        <v>1</v>
      </c>
      <c r="AB2239">
        <v>0</v>
      </c>
      <c r="AC2239">
        <v>1</v>
      </c>
      <c r="AD2239">
        <v>0</v>
      </c>
      <c r="AE2239">
        <v>0</v>
      </c>
    </row>
    <row r="2240" spans="1:31" x14ac:dyDescent="0.3">
      <c r="A2240" t="s">
        <v>315</v>
      </c>
      <c r="B2240" t="s">
        <v>7436</v>
      </c>
      <c r="C2240" t="s">
        <v>262</v>
      </c>
      <c r="D2240" t="s">
        <v>7437</v>
      </c>
      <c r="E2240" t="s">
        <v>12392</v>
      </c>
      <c r="F2240" t="s">
        <v>7438</v>
      </c>
      <c r="G2240" t="s">
        <v>451</v>
      </c>
      <c r="I2240" t="s">
        <v>313</v>
      </c>
      <c r="J2240" t="s">
        <v>266</v>
      </c>
      <c r="K2240" t="s">
        <v>7439</v>
      </c>
      <c r="L2240" t="s">
        <v>7440</v>
      </c>
      <c r="M2240" t="s">
        <v>314</v>
      </c>
      <c r="N2240" t="s">
        <v>315</v>
      </c>
      <c r="O2240">
        <v>1</v>
      </c>
      <c r="P2240" t="s">
        <v>282</v>
      </c>
      <c r="Q2240">
        <v>2</v>
      </c>
      <c r="S2240">
        <v>1</v>
      </c>
      <c r="T2240" s="108">
        <v>2</v>
      </c>
      <c r="U2240">
        <v>1</v>
      </c>
      <c r="V2240" t="s">
        <v>270</v>
      </c>
      <c r="W2240" t="s">
        <v>167</v>
      </c>
      <c r="X2240">
        <v>1</v>
      </c>
      <c r="Y2240">
        <v>0</v>
      </c>
      <c r="Z2240">
        <v>0</v>
      </c>
      <c r="AA2240">
        <v>1</v>
      </c>
      <c r="AB2240">
        <v>0</v>
      </c>
      <c r="AC2240">
        <v>0</v>
      </c>
      <c r="AD2240">
        <v>0</v>
      </c>
      <c r="AE2240">
        <v>0</v>
      </c>
    </row>
    <row r="2241" spans="1:31" x14ac:dyDescent="0.3">
      <c r="A2241" t="s">
        <v>315</v>
      </c>
      <c r="B2241" t="s">
        <v>7441</v>
      </c>
      <c r="C2241" t="s">
        <v>262</v>
      </c>
      <c r="D2241" t="s">
        <v>7442</v>
      </c>
      <c r="E2241" t="s">
        <v>12394</v>
      </c>
      <c r="F2241" t="s">
        <v>7443</v>
      </c>
      <c r="G2241" t="s">
        <v>451</v>
      </c>
      <c r="I2241" t="s">
        <v>313</v>
      </c>
      <c r="J2241" t="s">
        <v>266</v>
      </c>
      <c r="K2241" t="s">
        <v>7439</v>
      </c>
      <c r="L2241" t="s">
        <v>7444</v>
      </c>
      <c r="M2241" t="s">
        <v>314</v>
      </c>
      <c r="N2241" t="s">
        <v>315</v>
      </c>
      <c r="O2241">
        <v>1</v>
      </c>
      <c r="P2241" t="s">
        <v>282</v>
      </c>
      <c r="Q2241">
        <v>1</v>
      </c>
      <c r="S2241">
        <v>1</v>
      </c>
      <c r="T2241" s="108">
        <v>1</v>
      </c>
      <c r="U2241">
        <v>1</v>
      </c>
      <c r="V2241" t="s">
        <v>270</v>
      </c>
      <c r="W2241" t="s">
        <v>167</v>
      </c>
      <c r="X2241">
        <v>1</v>
      </c>
      <c r="Y2241">
        <v>0</v>
      </c>
      <c r="Z2241">
        <v>0</v>
      </c>
      <c r="AA2241">
        <v>1</v>
      </c>
      <c r="AB2241">
        <v>0</v>
      </c>
      <c r="AC2241">
        <v>0</v>
      </c>
      <c r="AD2241">
        <v>0</v>
      </c>
      <c r="AE2241">
        <v>0</v>
      </c>
    </row>
    <row r="2242" spans="1:31" x14ac:dyDescent="0.3">
      <c r="A2242" t="s">
        <v>315</v>
      </c>
      <c r="B2242" t="s">
        <v>7441</v>
      </c>
      <c r="C2242" t="s">
        <v>262</v>
      </c>
      <c r="D2242" t="s">
        <v>7442</v>
      </c>
      <c r="E2242" t="s">
        <v>12394</v>
      </c>
      <c r="F2242" t="s">
        <v>7443</v>
      </c>
      <c r="G2242" t="s">
        <v>451</v>
      </c>
      <c r="I2242" t="s">
        <v>313</v>
      </c>
      <c r="J2242" t="s">
        <v>266</v>
      </c>
      <c r="K2242" t="s">
        <v>7439</v>
      </c>
      <c r="L2242" t="s">
        <v>7444</v>
      </c>
      <c r="M2242" t="s">
        <v>316</v>
      </c>
      <c r="N2242" t="s">
        <v>315</v>
      </c>
      <c r="O2242">
        <v>2</v>
      </c>
      <c r="P2242" t="s">
        <v>272</v>
      </c>
      <c r="Q2242">
        <v>1</v>
      </c>
      <c r="S2242">
        <v>2</v>
      </c>
      <c r="T2242" s="108">
        <v>2</v>
      </c>
      <c r="U2242">
        <v>1</v>
      </c>
      <c r="V2242" t="s">
        <v>270</v>
      </c>
      <c r="W2242" t="s">
        <v>167</v>
      </c>
      <c r="X2242">
        <v>1</v>
      </c>
      <c r="Y2242">
        <v>0</v>
      </c>
      <c r="Z2242">
        <v>1</v>
      </c>
      <c r="AA2242">
        <v>0</v>
      </c>
      <c r="AB2242">
        <v>0</v>
      </c>
      <c r="AC2242">
        <v>1</v>
      </c>
      <c r="AD2242">
        <v>0</v>
      </c>
      <c r="AE2242">
        <v>0</v>
      </c>
    </row>
    <row r="2243" spans="1:31" x14ac:dyDescent="0.3">
      <c r="A2243" t="s">
        <v>315</v>
      </c>
      <c r="B2243" t="s">
        <v>7453</v>
      </c>
      <c r="C2243" t="s">
        <v>262</v>
      </c>
      <c r="D2243" t="s">
        <v>7454</v>
      </c>
      <c r="E2243" t="s">
        <v>12396</v>
      </c>
      <c r="F2243" t="s">
        <v>7455</v>
      </c>
      <c r="G2243" t="s">
        <v>451</v>
      </c>
      <c r="I2243" t="s">
        <v>313</v>
      </c>
      <c r="J2243" t="s">
        <v>266</v>
      </c>
      <c r="K2243" t="s">
        <v>2942</v>
      </c>
      <c r="L2243" t="s">
        <v>18089</v>
      </c>
      <c r="M2243" t="s">
        <v>314</v>
      </c>
      <c r="N2243" t="s">
        <v>315</v>
      </c>
      <c r="O2243">
        <v>1</v>
      </c>
      <c r="P2243" t="s">
        <v>282</v>
      </c>
      <c r="Q2243">
        <v>3</v>
      </c>
      <c r="S2243">
        <v>1</v>
      </c>
      <c r="T2243" s="108">
        <v>3</v>
      </c>
      <c r="U2243">
        <v>1</v>
      </c>
      <c r="V2243" t="s">
        <v>270</v>
      </c>
      <c r="W2243" t="s">
        <v>167</v>
      </c>
      <c r="X2243">
        <v>1</v>
      </c>
      <c r="Y2243">
        <v>0</v>
      </c>
      <c r="Z2243">
        <v>0</v>
      </c>
      <c r="AA2243">
        <v>0</v>
      </c>
      <c r="AB2243">
        <v>1</v>
      </c>
      <c r="AC2243">
        <v>0</v>
      </c>
      <c r="AD2243">
        <v>0</v>
      </c>
      <c r="AE2243">
        <v>0</v>
      </c>
    </row>
    <row r="2244" spans="1:31" x14ac:dyDescent="0.3">
      <c r="A2244" t="s">
        <v>315</v>
      </c>
      <c r="B2244" t="s">
        <v>7453</v>
      </c>
      <c r="C2244" t="s">
        <v>262</v>
      </c>
      <c r="D2244" t="s">
        <v>7454</v>
      </c>
      <c r="E2244" t="s">
        <v>12396</v>
      </c>
      <c r="F2244" t="s">
        <v>7455</v>
      </c>
      <c r="G2244" t="s">
        <v>451</v>
      </c>
      <c r="I2244" t="s">
        <v>313</v>
      </c>
      <c r="J2244" t="s">
        <v>266</v>
      </c>
      <c r="K2244" t="s">
        <v>2942</v>
      </c>
      <c r="L2244" t="s">
        <v>18089</v>
      </c>
      <c r="M2244" t="s">
        <v>316</v>
      </c>
      <c r="N2244" t="s">
        <v>315</v>
      </c>
      <c r="O2244">
        <v>2</v>
      </c>
      <c r="P2244" t="s">
        <v>288</v>
      </c>
      <c r="Q2244">
        <v>0.48</v>
      </c>
      <c r="S2244">
        <v>8</v>
      </c>
      <c r="T2244" s="108">
        <v>3.84</v>
      </c>
      <c r="U2244">
        <v>1</v>
      </c>
      <c r="V2244" t="s">
        <v>270</v>
      </c>
      <c r="W2244" t="s">
        <v>167</v>
      </c>
      <c r="X2244">
        <v>4</v>
      </c>
      <c r="Y2244">
        <v>4</v>
      </c>
      <c r="Z2244">
        <v>0</v>
      </c>
      <c r="AA2244">
        <v>0</v>
      </c>
      <c r="AB2244">
        <v>0</v>
      </c>
      <c r="AC2244">
        <v>4</v>
      </c>
      <c r="AD2244">
        <v>0</v>
      </c>
      <c r="AE2244">
        <v>0</v>
      </c>
    </row>
    <row r="2245" spans="1:31" x14ac:dyDescent="0.3">
      <c r="A2245" t="s">
        <v>315</v>
      </c>
      <c r="B2245" t="s">
        <v>7466</v>
      </c>
      <c r="C2245" t="s">
        <v>262</v>
      </c>
      <c r="D2245" t="s">
        <v>7467</v>
      </c>
      <c r="E2245" t="s">
        <v>12399</v>
      </c>
      <c r="F2245" t="s">
        <v>7468</v>
      </c>
      <c r="G2245" t="s">
        <v>451</v>
      </c>
      <c r="I2245" t="s">
        <v>313</v>
      </c>
      <c r="J2245" t="s">
        <v>266</v>
      </c>
      <c r="K2245" t="s">
        <v>2942</v>
      </c>
      <c r="L2245" t="s">
        <v>17814</v>
      </c>
      <c r="M2245" t="s">
        <v>314</v>
      </c>
      <c r="N2245" t="s">
        <v>315</v>
      </c>
      <c r="O2245">
        <v>1</v>
      </c>
      <c r="P2245" t="s">
        <v>282</v>
      </c>
      <c r="Q2245">
        <v>1</v>
      </c>
      <c r="S2245">
        <v>1</v>
      </c>
      <c r="T2245" s="108">
        <v>1</v>
      </c>
      <c r="U2245">
        <v>1</v>
      </c>
      <c r="V2245" t="s">
        <v>270</v>
      </c>
      <c r="W2245" t="s">
        <v>167</v>
      </c>
      <c r="X2245">
        <v>1</v>
      </c>
      <c r="Y2245">
        <v>0</v>
      </c>
      <c r="Z2245">
        <v>0</v>
      </c>
      <c r="AA2245">
        <v>0</v>
      </c>
      <c r="AB2245">
        <v>1</v>
      </c>
      <c r="AC2245">
        <v>0</v>
      </c>
      <c r="AD2245">
        <v>0</v>
      </c>
      <c r="AE2245">
        <v>0</v>
      </c>
    </row>
    <row r="2246" spans="1:31" x14ac:dyDescent="0.3">
      <c r="A2246" t="s">
        <v>315</v>
      </c>
      <c r="B2246" t="s">
        <v>7466</v>
      </c>
      <c r="C2246" t="s">
        <v>262</v>
      </c>
      <c r="D2246" t="s">
        <v>7467</v>
      </c>
      <c r="E2246" t="s">
        <v>12399</v>
      </c>
      <c r="F2246" t="s">
        <v>7468</v>
      </c>
      <c r="G2246" t="s">
        <v>451</v>
      </c>
      <c r="I2246" t="s">
        <v>313</v>
      </c>
      <c r="J2246" t="s">
        <v>266</v>
      </c>
      <c r="K2246" t="s">
        <v>2942</v>
      </c>
      <c r="L2246" t="s">
        <v>17814</v>
      </c>
      <c r="M2246" t="s">
        <v>316</v>
      </c>
      <c r="N2246" t="s">
        <v>315</v>
      </c>
      <c r="O2246">
        <v>2</v>
      </c>
      <c r="P2246" t="s">
        <v>272</v>
      </c>
      <c r="Q2246">
        <v>1</v>
      </c>
      <c r="S2246">
        <v>5</v>
      </c>
      <c r="T2246" s="108">
        <v>5</v>
      </c>
      <c r="U2246">
        <v>1</v>
      </c>
      <c r="V2246" t="s">
        <v>270</v>
      </c>
      <c r="W2246" t="s">
        <v>167</v>
      </c>
      <c r="X2246">
        <v>1</v>
      </c>
      <c r="Y2246">
        <v>1</v>
      </c>
      <c r="Z2246">
        <v>1</v>
      </c>
      <c r="AA2246">
        <v>1</v>
      </c>
      <c r="AB2246">
        <v>1</v>
      </c>
      <c r="AC2246">
        <v>1</v>
      </c>
      <c r="AD2246">
        <v>0</v>
      </c>
      <c r="AE2246">
        <v>0</v>
      </c>
    </row>
    <row r="2247" spans="1:31" x14ac:dyDescent="0.3">
      <c r="A2247" t="s">
        <v>315</v>
      </c>
      <c r="B2247" t="s">
        <v>7466</v>
      </c>
      <c r="C2247" t="s">
        <v>262</v>
      </c>
      <c r="D2247" t="s">
        <v>7467</v>
      </c>
      <c r="E2247" t="s">
        <v>12399</v>
      </c>
      <c r="F2247" t="s">
        <v>7468</v>
      </c>
      <c r="G2247" t="s">
        <v>451</v>
      </c>
      <c r="I2247" t="s">
        <v>313</v>
      </c>
      <c r="J2247" t="s">
        <v>266</v>
      </c>
      <c r="K2247" t="s">
        <v>2942</v>
      </c>
      <c r="L2247" t="s">
        <v>17814</v>
      </c>
      <c r="M2247" t="s">
        <v>316</v>
      </c>
      <c r="N2247" t="s">
        <v>315</v>
      </c>
      <c r="O2247">
        <v>17</v>
      </c>
      <c r="P2247" t="s">
        <v>273</v>
      </c>
      <c r="Q2247">
        <v>0.48</v>
      </c>
      <c r="S2247">
        <v>2</v>
      </c>
      <c r="T2247" s="108">
        <v>0.96</v>
      </c>
      <c r="U2247">
        <v>1</v>
      </c>
      <c r="V2247" t="s">
        <v>270</v>
      </c>
      <c r="W2247" t="s">
        <v>167</v>
      </c>
      <c r="X2247">
        <v>2</v>
      </c>
      <c r="Y2247">
        <v>0</v>
      </c>
      <c r="Z2247">
        <v>0</v>
      </c>
      <c r="AA2247">
        <v>2</v>
      </c>
      <c r="AB2247">
        <v>0</v>
      </c>
      <c r="AC2247">
        <v>0</v>
      </c>
      <c r="AD2247">
        <v>0</v>
      </c>
      <c r="AE2247">
        <v>0</v>
      </c>
    </row>
    <row r="2248" spans="1:31" x14ac:dyDescent="0.3">
      <c r="A2248" t="s">
        <v>315</v>
      </c>
      <c r="B2248" t="s">
        <v>7469</v>
      </c>
      <c r="C2248" t="s">
        <v>262</v>
      </c>
      <c r="D2248" t="s">
        <v>7470</v>
      </c>
      <c r="E2248" t="s">
        <v>12400</v>
      </c>
      <c r="F2248" t="s">
        <v>7471</v>
      </c>
      <c r="G2248" t="s">
        <v>451</v>
      </c>
      <c r="I2248" t="s">
        <v>313</v>
      </c>
      <c r="J2248" t="s">
        <v>266</v>
      </c>
      <c r="K2248" t="s">
        <v>7472</v>
      </c>
      <c r="L2248" t="s">
        <v>7473</v>
      </c>
      <c r="M2248" t="s">
        <v>314</v>
      </c>
      <c r="N2248" t="s">
        <v>315</v>
      </c>
      <c r="O2248">
        <v>1</v>
      </c>
      <c r="P2248" t="s">
        <v>282</v>
      </c>
      <c r="Q2248">
        <v>3</v>
      </c>
      <c r="S2248">
        <v>2</v>
      </c>
      <c r="T2248" s="108">
        <v>6</v>
      </c>
      <c r="U2248">
        <v>1</v>
      </c>
      <c r="V2248" t="s">
        <v>270</v>
      </c>
      <c r="W2248" t="s">
        <v>167</v>
      </c>
      <c r="X2248">
        <v>1</v>
      </c>
      <c r="Y2248">
        <v>1</v>
      </c>
      <c r="Z2248">
        <v>0</v>
      </c>
      <c r="AA2248">
        <v>0</v>
      </c>
      <c r="AB2248">
        <v>1</v>
      </c>
      <c r="AC2248">
        <v>0</v>
      </c>
      <c r="AD2248">
        <v>0</v>
      </c>
      <c r="AE2248">
        <v>0</v>
      </c>
    </row>
    <row r="2249" spans="1:31" x14ac:dyDescent="0.3">
      <c r="A2249" t="s">
        <v>315</v>
      </c>
      <c r="B2249" t="s">
        <v>7469</v>
      </c>
      <c r="C2249" t="s">
        <v>262</v>
      </c>
      <c r="D2249" t="s">
        <v>7470</v>
      </c>
      <c r="E2249" t="s">
        <v>12400</v>
      </c>
      <c r="F2249" t="s">
        <v>7471</v>
      </c>
      <c r="G2249" t="s">
        <v>451</v>
      </c>
      <c r="I2249" t="s">
        <v>313</v>
      </c>
      <c r="J2249" t="s">
        <v>266</v>
      </c>
      <c r="K2249" t="s">
        <v>7472</v>
      </c>
      <c r="L2249" t="s">
        <v>7473</v>
      </c>
      <c r="M2249" t="s">
        <v>316</v>
      </c>
      <c r="N2249" t="s">
        <v>315</v>
      </c>
      <c r="O2249">
        <v>2</v>
      </c>
      <c r="P2249" t="s">
        <v>272</v>
      </c>
      <c r="Q2249">
        <v>2</v>
      </c>
      <c r="S2249">
        <v>2</v>
      </c>
      <c r="T2249" s="108">
        <v>4</v>
      </c>
      <c r="U2249">
        <v>1</v>
      </c>
      <c r="V2249" t="s">
        <v>270</v>
      </c>
      <c r="W2249" t="s">
        <v>167</v>
      </c>
      <c r="X2249">
        <v>1</v>
      </c>
      <c r="Y2249">
        <v>0</v>
      </c>
      <c r="Z2249">
        <v>1</v>
      </c>
      <c r="AA2249">
        <v>0</v>
      </c>
      <c r="AB2249">
        <v>0</v>
      </c>
      <c r="AC2249">
        <v>1</v>
      </c>
      <c r="AD2249">
        <v>0</v>
      </c>
      <c r="AE2249">
        <v>0</v>
      </c>
    </row>
    <row r="2250" spans="1:31" x14ac:dyDescent="0.3">
      <c r="A2250" t="s">
        <v>315</v>
      </c>
      <c r="B2250" t="s">
        <v>7486</v>
      </c>
      <c r="C2250" t="s">
        <v>262</v>
      </c>
      <c r="D2250" t="s">
        <v>5302</v>
      </c>
      <c r="E2250" t="s">
        <v>12404</v>
      </c>
      <c r="F2250" t="s">
        <v>7487</v>
      </c>
      <c r="G2250" t="s">
        <v>451</v>
      </c>
      <c r="I2250" t="s">
        <v>313</v>
      </c>
      <c r="J2250" t="s">
        <v>266</v>
      </c>
      <c r="K2250" t="s">
        <v>2942</v>
      </c>
      <c r="L2250" t="s">
        <v>17085</v>
      </c>
      <c r="M2250" t="s">
        <v>314</v>
      </c>
      <c r="N2250" t="s">
        <v>315</v>
      </c>
      <c r="O2250">
        <v>1</v>
      </c>
      <c r="P2250" t="s">
        <v>269</v>
      </c>
      <c r="Q2250">
        <v>2</v>
      </c>
      <c r="S2250">
        <v>1</v>
      </c>
      <c r="T2250" s="108">
        <v>2</v>
      </c>
      <c r="U2250">
        <v>1</v>
      </c>
      <c r="V2250" t="s">
        <v>270</v>
      </c>
      <c r="W2250" t="s">
        <v>167</v>
      </c>
      <c r="X2250">
        <v>1</v>
      </c>
      <c r="Y2250">
        <v>1</v>
      </c>
      <c r="Z2250">
        <v>0</v>
      </c>
      <c r="AA2250">
        <v>0</v>
      </c>
      <c r="AB2250">
        <v>0</v>
      </c>
      <c r="AC2250">
        <v>0</v>
      </c>
      <c r="AD2250">
        <v>0</v>
      </c>
      <c r="AE2250">
        <v>0</v>
      </c>
    </row>
    <row r="2251" spans="1:31" x14ac:dyDescent="0.3">
      <c r="A2251" t="s">
        <v>315</v>
      </c>
      <c r="B2251" t="s">
        <v>7486</v>
      </c>
      <c r="C2251" t="s">
        <v>262</v>
      </c>
      <c r="D2251" t="s">
        <v>5302</v>
      </c>
      <c r="E2251" t="s">
        <v>12404</v>
      </c>
      <c r="F2251" t="s">
        <v>7487</v>
      </c>
      <c r="G2251" t="s">
        <v>451</v>
      </c>
      <c r="I2251" t="s">
        <v>313</v>
      </c>
      <c r="J2251" t="s">
        <v>266</v>
      </c>
      <c r="K2251" t="s">
        <v>2942</v>
      </c>
      <c r="L2251" t="s">
        <v>17085</v>
      </c>
      <c r="M2251" t="s">
        <v>316</v>
      </c>
      <c r="N2251" t="s">
        <v>315</v>
      </c>
      <c r="O2251">
        <v>2</v>
      </c>
      <c r="P2251" t="s">
        <v>272</v>
      </c>
      <c r="Q2251">
        <v>2</v>
      </c>
      <c r="S2251">
        <v>2</v>
      </c>
      <c r="T2251" s="108">
        <v>4</v>
      </c>
      <c r="U2251">
        <v>1</v>
      </c>
      <c r="V2251" t="s">
        <v>270</v>
      </c>
      <c r="W2251" t="s">
        <v>167</v>
      </c>
      <c r="X2251">
        <v>1</v>
      </c>
      <c r="Y2251">
        <v>0</v>
      </c>
      <c r="Z2251">
        <v>1</v>
      </c>
      <c r="AA2251">
        <v>0</v>
      </c>
      <c r="AB2251">
        <v>0</v>
      </c>
      <c r="AC2251">
        <v>1</v>
      </c>
      <c r="AD2251">
        <v>0</v>
      </c>
      <c r="AE2251">
        <v>0</v>
      </c>
    </row>
    <row r="2252" spans="1:31" x14ac:dyDescent="0.3">
      <c r="A2252" t="s">
        <v>315</v>
      </c>
      <c r="B2252" t="s">
        <v>7488</v>
      </c>
      <c r="C2252" t="s">
        <v>262</v>
      </c>
      <c r="D2252" t="s">
        <v>7489</v>
      </c>
      <c r="E2252" t="s">
        <v>12331</v>
      </c>
      <c r="F2252" t="s">
        <v>7490</v>
      </c>
      <c r="G2252" t="s">
        <v>9389</v>
      </c>
      <c r="I2252" t="s">
        <v>313</v>
      </c>
      <c r="J2252" t="s">
        <v>266</v>
      </c>
      <c r="K2252" t="s">
        <v>7491</v>
      </c>
      <c r="L2252" t="s">
        <v>7492</v>
      </c>
      <c r="M2252" t="s">
        <v>314</v>
      </c>
      <c r="N2252" t="s">
        <v>315</v>
      </c>
      <c r="O2252">
        <v>1</v>
      </c>
      <c r="P2252" t="s">
        <v>282</v>
      </c>
      <c r="Q2252">
        <v>1</v>
      </c>
      <c r="S2252">
        <v>1</v>
      </c>
      <c r="T2252" s="108">
        <v>1</v>
      </c>
      <c r="U2252">
        <v>1</v>
      </c>
      <c r="V2252" t="s">
        <v>270</v>
      </c>
      <c r="W2252" t="s">
        <v>167</v>
      </c>
      <c r="X2252">
        <v>1</v>
      </c>
      <c r="Y2252">
        <v>0</v>
      </c>
      <c r="Z2252">
        <v>0</v>
      </c>
      <c r="AA2252">
        <v>1</v>
      </c>
      <c r="AB2252">
        <v>0</v>
      </c>
      <c r="AC2252">
        <v>0</v>
      </c>
      <c r="AD2252">
        <v>0</v>
      </c>
      <c r="AE2252">
        <v>0</v>
      </c>
    </row>
    <row r="2253" spans="1:31" x14ac:dyDescent="0.3">
      <c r="A2253" t="s">
        <v>315</v>
      </c>
      <c r="B2253" t="s">
        <v>7488</v>
      </c>
      <c r="C2253" t="s">
        <v>262</v>
      </c>
      <c r="D2253" t="s">
        <v>7489</v>
      </c>
      <c r="E2253" t="s">
        <v>12331</v>
      </c>
      <c r="F2253" t="s">
        <v>7490</v>
      </c>
      <c r="G2253" t="s">
        <v>9389</v>
      </c>
      <c r="I2253" t="s">
        <v>313</v>
      </c>
      <c r="J2253" t="s">
        <v>266</v>
      </c>
      <c r="K2253" t="s">
        <v>7491</v>
      </c>
      <c r="L2253" t="s">
        <v>7492</v>
      </c>
      <c r="M2253" t="s">
        <v>316</v>
      </c>
      <c r="N2253" t="s">
        <v>315</v>
      </c>
      <c r="O2253">
        <v>2</v>
      </c>
      <c r="P2253" t="s">
        <v>272</v>
      </c>
      <c r="Q2253">
        <v>2</v>
      </c>
      <c r="S2253">
        <v>1</v>
      </c>
      <c r="T2253" s="108">
        <v>2</v>
      </c>
      <c r="U2253">
        <v>1</v>
      </c>
      <c r="V2253" t="s">
        <v>270</v>
      </c>
      <c r="W2253" t="s">
        <v>167</v>
      </c>
      <c r="X2253">
        <v>1</v>
      </c>
      <c r="Y2253">
        <v>0</v>
      </c>
      <c r="Z2253">
        <v>1</v>
      </c>
      <c r="AA2253">
        <v>0</v>
      </c>
      <c r="AB2253">
        <v>0</v>
      </c>
      <c r="AC2253">
        <v>0</v>
      </c>
      <c r="AD2253">
        <v>0</v>
      </c>
      <c r="AE2253">
        <v>0</v>
      </c>
    </row>
    <row r="2254" spans="1:31" x14ac:dyDescent="0.3">
      <c r="A2254" t="s">
        <v>315</v>
      </c>
      <c r="B2254" t="s">
        <v>7488</v>
      </c>
      <c r="C2254" t="s">
        <v>262</v>
      </c>
      <c r="D2254" t="s">
        <v>7489</v>
      </c>
      <c r="E2254" t="s">
        <v>12331</v>
      </c>
      <c r="F2254" t="s">
        <v>7490</v>
      </c>
      <c r="G2254" t="s">
        <v>9389</v>
      </c>
      <c r="I2254" t="s">
        <v>313</v>
      </c>
      <c r="J2254" t="s">
        <v>266</v>
      </c>
      <c r="K2254" t="s">
        <v>7491</v>
      </c>
      <c r="L2254" t="s">
        <v>7492</v>
      </c>
      <c r="M2254" t="s">
        <v>316</v>
      </c>
      <c r="N2254" t="s">
        <v>315</v>
      </c>
      <c r="O2254">
        <v>27</v>
      </c>
      <c r="P2254" t="s">
        <v>273</v>
      </c>
      <c r="Q2254">
        <v>0.48</v>
      </c>
      <c r="S2254">
        <v>1</v>
      </c>
      <c r="T2254" s="108">
        <v>0.48</v>
      </c>
      <c r="U2254">
        <v>1</v>
      </c>
      <c r="V2254" t="s">
        <v>270</v>
      </c>
      <c r="W2254" t="s">
        <v>167</v>
      </c>
      <c r="X2254">
        <v>1</v>
      </c>
      <c r="Y2254">
        <v>0</v>
      </c>
      <c r="Z2254">
        <v>0</v>
      </c>
      <c r="AA2254">
        <v>0</v>
      </c>
      <c r="AB2254">
        <v>0</v>
      </c>
      <c r="AC2254">
        <v>1</v>
      </c>
      <c r="AD2254">
        <v>0</v>
      </c>
      <c r="AE2254">
        <v>0</v>
      </c>
    </row>
    <row r="2255" spans="1:31" x14ac:dyDescent="0.3">
      <c r="A2255" t="s">
        <v>315</v>
      </c>
      <c r="B2255" t="s">
        <v>7493</v>
      </c>
      <c r="C2255" t="s">
        <v>262</v>
      </c>
      <c r="D2255" t="s">
        <v>7494</v>
      </c>
      <c r="E2255" t="s">
        <v>12550</v>
      </c>
      <c r="F2255" t="s">
        <v>7490</v>
      </c>
      <c r="G2255" t="s">
        <v>7448</v>
      </c>
      <c r="I2255" t="s">
        <v>313</v>
      </c>
      <c r="J2255" t="s">
        <v>266</v>
      </c>
      <c r="K2255" t="s">
        <v>7495</v>
      </c>
      <c r="L2255" t="s">
        <v>7496</v>
      </c>
      <c r="M2255" t="s">
        <v>314</v>
      </c>
      <c r="N2255" t="s">
        <v>315</v>
      </c>
      <c r="O2255">
        <v>1</v>
      </c>
      <c r="P2255" t="s">
        <v>266</v>
      </c>
      <c r="Q2255">
        <v>0.17</v>
      </c>
      <c r="S2255">
        <v>1</v>
      </c>
      <c r="T2255" s="108">
        <v>0.17</v>
      </c>
      <c r="U2255">
        <v>1</v>
      </c>
      <c r="V2255" t="s">
        <v>270</v>
      </c>
      <c r="W2255" t="s">
        <v>167</v>
      </c>
      <c r="X2255">
        <v>1</v>
      </c>
      <c r="Y2255">
        <v>0</v>
      </c>
      <c r="Z2255">
        <v>0</v>
      </c>
      <c r="AA2255">
        <v>0</v>
      </c>
      <c r="AB2255">
        <v>0</v>
      </c>
      <c r="AC2255">
        <v>1</v>
      </c>
      <c r="AD2255">
        <v>0</v>
      </c>
      <c r="AE2255">
        <v>0</v>
      </c>
    </row>
    <row r="2256" spans="1:31" x14ac:dyDescent="0.3">
      <c r="A2256" t="s">
        <v>315</v>
      </c>
      <c r="B2256" t="s">
        <v>7493</v>
      </c>
      <c r="C2256" t="s">
        <v>262</v>
      </c>
      <c r="D2256" t="s">
        <v>7494</v>
      </c>
      <c r="E2256" t="s">
        <v>12550</v>
      </c>
      <c r="F2256" t="s">
        <v>7490</v>
      </c>
      <c r="G2256" t="s">
        <v>7448</v>
      </c>
      <c r="I2256" t="s">
        <v>313</v>
      </c>
      <c r="J2256" t="s">
        <v>266</v>
      </c>
      <c r="K2256" t="s">
        <v>7495</v>
      </c>
      <c r="L2256" t="s">
        <v>7496</v>
      </c>
      <c r="M2256" t="s">
        <v>316</v>
      </c>
      <c r="N2256" t="s">
        <v>315</v>
      </c>
      <c r="O2256">
        <v>2</v>
      </c>
      <c r="P2256" t="s">
        <v>288</v>
      </c>
      <c r="Q2256">
        <v>0.32</v>
      </c>
      <c r="S2256">
        <v>1</v>
      </c>
      <c r="T2256" s="108">
        <v>0.32</v>
      </c>
      <c r="U2256">
        <v>1</v>
      </c>
      <c r="V2256" t="s">
        <v>270</v>
      </c>
      <c r="W2256" t="s">
        <v>167</v>
      </c>
      <c r="X2256">
        <v>1</v>
      </c>
      <c r="Y2256">
        <v>0</v>
      </c>
      <c r="Z2256">
        <v>0</v>
      </c>
      <c r="AA2256">
        <v>0</v>
      </c>
      <c r="AB2256">
        <v>0</v>
      </c>
      <c r="AC2256">
        <v>1</v>
      </c>
      <c r="AD2256">
        <v>0</v>
      </c>
      <c r="AE2256">
        <v>0</v>
      </c>
    </row>
    <row r="2257" spans="1:31" x14ac:dyDescent="0.3">
      <c r="A2257" t="s">
        <v>315</v>
      </c>
      <c r="B2257" t="s">
        <v>7493</v>
      </c>
      <c r="C2257" t="s">
        <v>262</v>
      </c>
      <c r="D2257" t="s">
        <v>7494</v>
      </c>
      <c r="E2257" t="s">
        <v>12550</v>
      </c>
      <c r="F2257" t="s">
        <v>7490</v>
      </c>
      <c r="G2257" t="s">
        <v>7448</v>
      </c>
      <c r="I2257" t="s">
        <v>313</v>
      </c>
      <c r="J2257" t="s">
        <v>266</v>
      </c>
      <c r="K2257" t="s">
        <v>7495</v>
      </c>
      <c r="L2257" t="s">
        <v>7496</v>
      </c>
      <c r="M2257" t="s">
        <v>316</v>
      </c>
      <c r="N2257" t="s">
        <v>315</v>
      </c>
      <c r="O2257">
        <v>17</v>
      </c>
      <c r="P2257" t="s">
        <v>273</v>
      </c>
      <c r="Q2257">
        <v>0.32</v>
      </c>
      <c r="S2257">
        <v>1</v>
      </c>
      <c r="T2257" s="108">
        <v>0.32</v>
      </c>
      <c r="U2257">
        <v>1</v>
      </c>
      <c r="V2257" t="s">
        <v>270</v>
      </c>
      <c r="W2257" t="s">
        <v>167</v>
      </c>
      <c r="X2257">
        <v>1</v>
      </c>
      <c r="Y2257">
        <v>0</v>
      </c>
      <c r="Z2257">
        <v>0</v>
      </c>
      <c r="AA2257">
        <v>1</v>
      </c>
      <c r="AB2257">
        <v>0</v>
      </c>
      <c r="AC2257">
        <v>0</v>
      </c>
      <c r="AD2257">
        <v>0</v>
      </c>
      <c r="AE2257">
        <v>0</v>
      </c>
    </row>
    <row r="2258" spans="1:31" x14ac:dyDescent="0.3">
      <c r="A2258" t="s">
        <v>315</v>
      </c>
      <c r="B2258" t="s">
        <v>7497</v>
      </c>
      <c r="C2258" t="s">
        <v>262</v>
      </c>
      <c r="D2258" t="s">
        <v>7498</v>
      </c>
      <c r="E2258" t="s">
        <v>12405</v>
      </c>
      <c r="F2258" t="s">
        <v>7499</v>
      </c>
      <c r="G2258" t="s">
        <v>451</v>
      </c>
      <c r="I2258" t="s">
        <v>313</v>
      </c>
      <c r="J2258" t="s">
        <v>266</v>
      </c>
      <c r="K2258" t="s">
        <v>7472</v>
      </c>
      <c r="L2258" t="s">
        <v>7500</v>
      </c>
      <c r="M2258" t="s">
        <v>314</v>
      </c>
      <c r="N2258" t="s">
        <v>315</v>
      </c>
      <c r="O2258">
        <v>1</v>
      </c>
      <c r="P2258" t="s">
        <v>282</v>
      </c>
      <c r="Q2258">
        <v>1</v>
      </c>
      <c r="S2258">
        <v>1</v>
      </c>
      <c r="T2258" s="108">
        <v>1</v>
      </c>
      <c r="U2258">
        <v>1</v>
      </c>
      <c r="V2258" t="s">
        <v>270</v>
      </c>
      <c r="W2258" t="s">
        <v>167</v>
      </c>
      <c r="X2258">
        <v>1</v>
      </c>
      <c r="Y2258">
        <v>0</v>
      </c>
      <c r="Z2258">
        <v>1</v>
      </c>
      <c r="AA2258">
        <v>0</v>
      </c>
      <c r="AB2258">
        <v>0</v>
      </c>
      <c r="AC2258">
        <v>0</v>
      </c>
      <c r="AD2258">
        <v>0</v>
      </c>
      <c r="AE2258">
        <v>0</v>
      </c>
    </row>
    <row r="2259" spans="1:31" x14ac:dyDescent="0.3">
      <c r="A2259" t="s">
        <v>315</v>
      </c>
      <c r="B2259" t="s">
        <v>7497</v>
      </c>
      <c r="C2259" t="s">
        <v>262</v>
      </c>
      <c r="D2259" t="s">
        <v>7498</v>
      </c>
      <c r="E2259" t="s">
        <v>12405</v>
      </c>
      <c r="F2259" t="s">
        <v>7499</v>
      </c>
      <c r="G2259" t="s">
        <v>451</v>
      </c>
      <c r="I2259" t="s">
        <v>313</v>
      </c>
      <c r="J2259" t="s">
        <v>266</v>
      </c>
      <c r="K2259" t="s">
        <v>7472</v>
      </c>
      <c r="L2259" t="s">
        <v>7500</v>
      </c>
      <c r="M2259" t="s">
        <v>316</v>
      </c>
      <c r="N2259" t="s">
        <v>315</v>
      </c>
      <c r="O2259">
        <v>2</v>
      </c>
      <c r="P2259" t="s">
        <v>288</v>
      </c>
      <c r="Q2259">
        <v>0.48</v>
      </c>
      <c r="S2259">
        <v>1</v>
      </c>
      <c r="T2259" s="108">
        <v>0.48</v>
      </c>
      <c r="U2259">
        <v>1</v>
      </c>
      <c r="V2259" t="s">
        <v>270</v>
      </c>
      <c r="W2259" t="s">
        <v>167</v>
      </c>
      <c r="X2259">
        <v>1</v>
      </c>
      <c r="Y2259">
        <v>0</v>
      </c>
      <c r="Z2259">
        <v>0</v>
      </c>
      <c r="AA2259">
        <v>0</v>
      </c>
      <c r="AB2259">
        <v>1</v>
      </c>
      <c r="AC2259">
        <v>0</v>
      </c>
      <c r="AD2259">
        <v>0</v>
      </c>
      <c r="AE2259">
        <v>0</v>
      </c>
    </row>
    <row r="2260" spans="1:31" x14ac:dyDescent="0.3">
      <c r="A2260" t="s">
        <v>315</v>
      </c>
      <c r="B2260" t="s">
        <v>7501</v>
      </c>
      <c r="C2260" t="s">
        <v>262</v>
      </c>
      <c r="D2260" t="s">
        <v>7502</v>
      </c>
      <c r="E2260" t="s">
        <v>12406</v>
      </c>
      <c r="F2260" t="s">
        <v>7503</v>
      </c>
      <c r="G2260" t="s">
        <v>451</v>
      </c>
      <c r="I2260" t="s">
        <v>313</v>
      </c>
      <c r="J2260" t="s">
        <v>266</v>
      </c>
      <c r="K2260" t="s">
        <v>7504</v>
      </c>
      <c r="L2260" t="s">
        <v>7505</v>
      </c>
      <c r="M2260" t="s">
        <v>314</v>
      </c>
      <c r="N2260" t="s">
        <v>315</v>
      </c>
      <c r="O2260">
        <v>1</v>
      </c>
      <c r="P2260" t="s">
        <v>282</v>
      </c>
      <c r="Q2260">
        <v>1</v>
      </c>
      <c r="S2260">
        <v>1</v>
      </c>
      <c r="T2260" s="108">
        <v>1</v>
      </c>
      <c r="U2260">
        <v>1</v>
      </c>
      <c r="V2260" t="s">
        <v>270</v>
      </c>
      <c r="W2260" t="s">
        <v>167</v>
      </c>
      <c r="X2260">
        <v>1</v>
      </c>
      <c r="Y2260">
        <v>0</v>
      </c>
      <c r="Z2260">
        <v>0</v>
      </c>
      <c r="AA2260">
        <v>1</v>
      </c>
      <c r="AB2260">
        <v>0</v>
      </c>
      <c r="AC2260">
        <v>0</v>
      </c>
      <c r="AD2260">
        <v>0</v>
      </c>
      <c r="AE2260">
        <v>0</v>
      </c>
    </row>
    <row r="2261" spans="1:31" x14ac:dyDescent="0.3">
      <c r="A2261" t="s">
        <v>315</v>
      </c>
      <c r="B2261" t="s">
        <v>7501</v>
      </c>
      <c r="C2261" t="s">
        <v>262</v>
      </c>
      <c r="D2261" t="s">
        <v>7502</v>
      </c>
      <c r="E2261" t="s">
        <v>12406</v>
      </c>
      <c r="F2261" t="s">
        <v>7503</v>
      </c>
      <c r="G2261" t="s">
        <v>451</v>
      </c>
      <c r="I2261" t="s">
        <v>313</v>
      </c>
      <c r="J2261" t="s">
        <v>266</v>
      </c>
      <c r="K2261" t="s">
        <v>7504</v>
      </c>
      <c r="L2261" t="s">
        <v>7505</v>
      </c>
      <c r="M2261" t="s">
        <v>316</v>
      </c>
      <c r="N2261" t="s">
        <v>315</v>
      </c>
      <c r="O2261">
        <v>2</v>
      </c>
      <c r="P2261" t="s">
        <v>288</v>
      </c>
      <c r="Q2261">
        <v>0.48</v>
      </c>
      <c r="S2261">
        <v>1</v>
      </c>
      <c r="T2261" s="108">
        <v>0.48</v>
      </c>
      <c r="U2261">
        <v>1</v>
      </c>
      <c r="V2261" t="s">
        <v>270</v>
      </c>
      <c r="W2261" t="s">
        <v>167</v>
      </c>
      <c r="X2261">
        <v>1</v>
      </c>
      <c r="Y2261">
        <v>0</v>
      </c>
      <c r="Z2261">
        <v>0</v>
      </c>
      <c r="AA2261">
        <v>0</v>
      </c>
      <c r="AB2261">
        <v>1</v>
      </c>
      <c r="AC2261">
        <v>0</v>
      </c>
      <c r="AD2261">
        <v>0</v>
      </c>
      <c r="AE2261">
        <v>0</v>
      </c>
    </row>
    <row r="2262" spans="1:31" x14ac:dyDescent="0.3">
      <c r="A2262" t="s">
        <v>315</v>
      </c>
      <c r="B2262" t="s">
        <v>7512</v>
      </c>
      <c r="C2262" t="s">
        <v>262</v>
      </c>
      <c r="D2262" t="s">
        <v>7513</v>
      </c>
      <c r="E2262" t="s">
        <v>12409</v>
      </c>
      <c r="F2262" t="s">
        <v>7514</v>
      </c>
      <c r="G2262" t="s">
        <v>451</v>
      </c>
      <c r="I2262" t="s">
        <v>313</v>
      </c>
      <c r="J2262" t="s">
        <v>266</v>
      </c>
      <c r="K2262" t="s">
        <v>7511</v>
      </c>
      <c r="L2262" t="s">
        <v>7515</v>
      </c>
      <c r="M2262" t="s">
        <v>316</v>
      </c>
      <c r="N2262" t="s">
        <v>315</v>
      </c>
      <c r="O2262">
        <v>2</v>
      </c>
      <c r="P2262" t="s">
        <v>288</v>
      </c>
      <c r="Q2262">
        <v>0.48</v>
      </c>
      <c r="S2262">
        <v>1</v>
      </c>
      <c r="T2262" s="108">
        <v>0.48</v>
      </c>
      <c r="U2262">
        <v>1</v>
      </c>
      <c r="V2262" t="s">
        <v>270</v>
      </c>
      <c r="W2262" t="s">
        <v>167</v>
      </c>
      <c r="X2262">
        <v>1</v>
      </c>
      <c r="Y2262">
        <v>0</v>
      </c>
      <c r="Z2262">
        <v>0</v>
      </c>
      <c r="AA2262">
        <v>0</v>
      </c>
      <c r="AB2262">
        <v>1</v>
      </c>
      <c r="AC2262">
        <v>0</v>
      </c>
      <c r="AD2262">
        <v>0</v>
      </c>
      <c r="AE2262">
        <v>0</v>
      </c>
    </row>
    <row r="2263" spans="1:31" x14ac:dyDescent="0.3">
      <c r="A2263" t="s">
        <v>315</v>
      </c>
      <c r="B2263" t="s">
        <v>7512</v>
      </c>
      <c r="C2263" t="s">
        <v>262</v>
      </c>
      <c r="D2263" t="s">
        <v>7513</v>
      </c>
      <c r="E2263" t="s">
        <v>12409</v>
      </c>
      <c r="F2263" t="s">
        <v>7514</v>
      </c>
      <c r="G2263" t="s">
        <v>451</v>
      </c>
      <c r="I2263" t="s">
        <v>313</v>
      </c>
      <c r="J2263" t="s">
        <v>266</v>
      </c>
      <c r="K2263" t="s">
        <v>7511</v>
      </c>
      <c r="L2263" t="s">
        <v>7515</v>
      </c>
      <c r="M2263" t="s">
        <v>314</v>
      </c>
      <c r="N2263" t="s">
        <v>315</v>
      </c>
      <c r="O2263">
        <v>1</v>
      </c>
      <c r="P2263" t="s">
        <v>266</v>
      </c>
      <c r="Q2263">
        <v>0.48</v>
      </c>
      <c r="S2263">
        <v>1</v>
      </c>
      <c r="T2263" s="108">
        <v>0.48</v>
      </c>
      <c r="U2263">
        <v>1</v>
      </c>
      <c r="V2263" t="s">
        <v>270</v>
      </c>
      <c r="W2263" t="s">
        <v>167</v>
      </c>
      <c r="X2263">
        <v>1</v>
      </c>
      <c r="Y2263">
        <v>0</v>
      </c>
      <c r="Z2263">
        <v>1</v>
      </c>
      <c r="AA2263">
        <v>0</v>
      </c>
      <c r="AB2263">
        <v>0</v>
      </c>
      <c r="AC2263">
        <v>0</v>
      </c>
      <c r="AD2263">
        <v>0</v>
      </c>
      <c r="AE2263">
        <v>0</v>
      </c>
    </row>
    <row r="2264" spans="1:31" x14ac:dyDescent="0.3">
      <c r="A2264" t="s">
        <v>315</v>
      </c>
      <c r="B2264" t="s">
        <v>7512</v>
      </c>
      <c r="C2264" t="s">
        <v>262</v>
      </c>
      <c r="D2264" t="s">
        <v>7513</v>
      </c>
      <c r="E2264" t="s">
        <v>12409</v>
      </c>
      <c r="F2264" t="s">
        <v>7514</v>
      </c>
      <c r="G2264" t="s">
        <v>451</v>
      </c>
      <c r="I2264" t="s">
        <v>313</v>
      </c>
      <c r="J2264" t="s">
        <v>266</v>
      </c>
      <c r="K2264" t="s">
        <v>7511</v>
      </c>
      <c r="L2264" t="s">
        <v>7515</v>
      </c>
      <c r="M2264" t="s">
        <v>316</v>
      </c>
      <c r="N2264" t="s">
        <v>315</v>
      </c>
      <c r="O2264">
        <v>17</v>
      </c>
      <c r="P2264" t="s">
        <v>273</v>
      </c>
      <c r="Q2264">
        <v>0.48</v>
      </c>
      <c r="S2264">
        <v>1</v>
      </c>
      <c r="T2264" s="108">
        <v>0.48</v>
      </c>
      <c r="U2264">
        <v>1</v>
      </c>
      <c r="V2264" t="s">
        <v>270</v>
      </c>
      <c r="W2264" t="s">
        <v>167</v>
      </c>
      <c r="X2264">
        <v>1</v>
      </c>
      <c r="Y2264">
        <v>1</v>
      </c>
      <c r="Z2264">
        <v>0</v>
      </c>
      <c r="AA2264">
        <v>0</v>
      </c>
      <c r="AB2264">
        <v>0</v>
      </c>
      <c r="AC2264">
        <v>0</v>
      </c>
      <c r="AD2264">
        <v>0</v>
      </c>
      <c r="AE2264">
        <v>0</v>
      </c>
    </row>
    <row r="2265" spans="1:31" x14ac:dyDescent="0.3">
      <c r="A2265" t="s">
        <v>315</v>
      </c>
      <c r="B2265" t="s">
        <v>7520</v>
      </c>
      <c r="C2265" t="s">
        <v>525</v>
      </c>
      <c r="D2265" t="s">
        <v>7521</v>
      </c>
      <c r="E2265" t="s">
        <v>12411</v>
      </c>
      <c r="F2265" t="s">
        <v>7522</v>
      </c>
      <c r="G2265" t="s">
        <v>451</v>
      </c>
      <c r="I2265" t="s">
        <v>313</v>
      </c>
      <c r="J2265" t="s">
        <v>266</v>
      </c>
      <c r="K2265" t="s">
        <v>7511</v>
      </c>
      <c r="L2265" t="s">
        <v>7523</v>
      </c>
      <c r="M2265" t="s">
        <v>314</v>
      </c>
      <c r="N2265" t="s">
        <v>315</v>
      </c>
      <c r="O2265">
        <v>1</v>
      </c>
      <c r="P2265" t="s">
        <v>282</v>
      </c>
      <c r="Q2265">
        <v>2</v>
      </c>
      <c r="S2265">
        <v>1</v>
      </c>
      <c r="T2265" s="108">
        <v>2</v>
      </c>
      <c r="U2265">
        <v>1</v>
      </c>
      <c r="V2265" t="s">
        <v>270</v>
      </c>
      <c r="W2265" t="s">
        <v>167</v>
      </c>
      <c r="X2265">
        <v>1</v>
      </c>
      <c r="Y2265">
        <v>0</v>
      </c>
      <c r="Z2265">
        <v>0</v>
      </c>
      <c r="AA2265">
        <v>1</v>
      </c>
      <c r="AB2265">
        <v>0</v>
      </c>
      <c r="AC2265">
        <v>0</v>
      </c>
      <c r="AD2265">
        <v>0</v>
      </c>
      <c r="AE2265">
        <v>0</v>
      </c>
    </row>
    <row r="2266" spans="1:31" x14ac:dyDescent="0.3">
      <c r="A2266" t="s">
        <v>315</v>
      </c>
      <c r="B2266" t="s">
        <v>7520</v>
      </c>
      <c r="C2266" t="s">
        <v>525</v>
      </c>
      <c r="D2266" t="s">
        <v>7521</v>
      </c>
      <c r="E2266" t="s">
        <v>12411</v>
      </c>
      <c r="F2266" t="s">
        <v>7522</v>
      </c>
      <c r="G2266" t="s">
        <v>451</v>
      </c>
      <c r="I2266" t="s">
        <v>313</v>
      </c>
      <c r="J2266" t="s">
        <v>266</v>
      </c>
      <c r="K2266" t="s">
        <v>7511</v>
      </c>
      <c r="L2266" t="s">
        <v>7523</v>
      </c>
      <c r="M2266" t="s">
        <v>316</v>
      </c>
      <c r="N2266" t="s">
        <v>315</v>
      </c>
      <c r="O2266">
        <v>2</v>
      </c>
      <c r="P2266" t="s">
        <v>272</v>
      </c>
      <c r="Q2266">
        <v>1</v>
      </c>
      <c r="S2266">
        <v>2</v>
      </c>
      <c r="T2266" s="108">
        <v>2</v>
      </c>
      <c r="U2266">
        <v>1</v>
      </c>
      <c r="V2266" t="s">
        <v>270</v>
      </c>
      <c r="W2266" t="s">
        <v>167</v>
      </c>
      <c r="X2266">
        <v>1</v>
      </c>
      <c r="Y2266">
        <v>0</v>
      </c>
      <c r="Z2266">
        <v>1</v>
      </c>
      <c r="AA2266">
        <v>0</v>
      </c>
      <c r="AB2266">
        <v>1</v>
      </c>
      <c r="AC2266">
        <v>0</v>
      </c>
      <c r="AD2266">
        <v>0</v>
      </c>
      <c r="AE2266">
        <v>0</v>
      </c>
    </row>
    <row r="2267" spans="1:31" x14ac:dyDescent="0.3">
      <c r="A2267" t="s">
        <v>315</v>
      </c>
      <c r="B2267" t="s">
        <v>7564</v>
      </c>
      <c r="C2267" t="s">
        <v>262</v>
      </c>
      <c r="D2267" t="s">
        <v>7565</v>
      </c>
      <c r="E2267" t="s">
        <v>12422</v>
      </c>
      <c r="F2267" t="s">
        <v>7566</v>
      </c>
      <c r="G2267" t="s">
        <v>451</v>
      </c>
      <c r="I2267" t="s">
        <v>313</v>
      </c>
      <c r="J2267" t="s">
        <v>266</v>
      </c>
      <c r="K2267" t="s">
        <v>7567</v>
      </c>
      <c r="L2267" t="s">
        <v>7568</v>
      </c>
      <c r="M2267" t="s">
        <v>314</v>
      </c>
      <c r="N2267" t="s">
        <v>315</v>
      </c>
      <c r="O2267">
        <v>1</v>
      </c>
      <c r="P2267" t="s">
        <v>266</v>
      </c>
      <c r="Q2267">
        <v>0.17</v>
      </c>
      <c r="S2267">
        <v>2</v>
      </c>
      <c r="T2267" s="108">
        <v>0.34</v>
      </c>
      <c r="U2267">
        <v>1</v>
      </c>
      <c r="V2267" t="s">
        <v>270</v>
      </c>
      <c r="W2267" t="s">
        <v>167</v>
      </c>
      <c r="X2267">
        <v>1</v>
      </c>
      <c r="Y2267">
        <v>0</v>
      </c>
      <c r="Z2267">
        <v>1</v>
      </c>
      <c r="AA2267">
        <v>0</v>
      </c>
      <c r="AB2267">
        <v>0</v>
      </c>
      <c r="AC2267">
        <v>1</v>
      </c>
      <c r="AD2267">
        <v>0</v>
      </c>
      <c r="AE2267">
        <v>0</v>
      </c>
    </row>
    <row r="2268" spans="1:31" x14ac:dyDescent="0.3">
      <c r="A2268" t="s">
        <v>315</v>
      </c>
      <c r="B2268" t="s">
        <v>7564</v>
      </c>
      <c r="C2268" t="s">
        <v>262</v>
      </c>
      <c r="D2268" t="s">
        <v>7565</v>
      </c>
      <c r="E2268" t="s">
        <v>12422</v>
      </c>
      <c r="F2268" t="s">
        <v>7566</v>
      </c>
      <c r="G2268" t="s">
        <v>451</v>
      </c>
      <c r="I2268" t="s">
        <v>313</v>
      </c>
      <c r="J2268" t="s">
        <v>266</v>
      </c>
      <c r="K2268" t="s">
        <v>7567</v>
      </c>
      <c r="L2268" t="s">
        <v>7568</v>
      </c>
      <c r="M2268" t="s">
        <v>316</v>
      </c>
      <c r="N2268" t="s">
        <v>315</v>
      </c>
      <c r="O2268">
        <v>2</v>
      </c>
      <c r="P2268" t="s">
        <v>288</v>
      </c>
      <c r="Q2268">
        <v>0.48</v>
      </c>
      <c r="S2268">
        <v>3</v>
      </c>
      <c r="T2268" s="108">
        <v>1.44</v>
      </c>
      <c r="U2268">
        <v>1</v>
      </c>
      <c r="V2268" t="s">
        <v>270</v>
      </c>
      <c r="W2268" t="s">
        <v>167</v>
      </c>
      <c r="X2268">
        <v>3</v>
      </c>
      <c r="Y2268">
        <v>0</v>
      </c>
      <c r="Z2268">
        <v>0</v>
      </c>
      <c r="AA2268">
        <v>0</v>
      </c>
      <c r="AB2268">
        <v>3</v>
      </c>
      <c r="AC2268">
        <v>0</v>
      </c>
      <c r="AD2268">
        <v>0</v>
      </c>
      <c r="AE2268">
        <v>0</v>
      </c>
    </row>
    <row r="2269" spans="1:31" x14ac:dyDescent="0.3">
      <c r="A2269" t="s">
        <v>315</v>
      </c>
      <c r="B2269" t="s">
        <v>7564</v>
      </c>
      <c r="C2269" t="s">
        <v>262</v>
      </c>
      <c r="D2269" t="s">
        <v>7565</v>
      </c>
      <c r="E2269" t="s">
        <v>12422</v>
      </c>
      <c r="F2269" t="s">
        <v>7566</v>
      </c>
      <c r="G2269" t="s">
        <v>451</v>
      </c>
      <c r="I2269" t="s">
        <v>313</v>
      </c>
      <c r="J2269" t="s">
        <v>266</v>
      </c>
      <c r="K2269" t="s">
        <v>7567</v>
      </c>
      <c r="L2269" t="s">
        <v>7568</v>
      </c>
      <c r="M2269" t="s">
        <v>316</v>
      </c>
      <c r="N2269" t="s">
        <v>315</v>
      </c>
      <c r="O2269">
        <v>17</v>
      </c>
      <c r="P2269" t="s">
        <v>273</v>
      </c>
      <c r="Q2269">
        <v>0.48</v>
      </c>
      <c r="S2269">
        <v>1</v>
      </c>
      <c r="T2269" s="108">
        <v>0.48</v>
      </c>
      <c r="U2269">
        <v>1</v>
      </c>
      <c r="V2269" t="s">
        <v>270</v>
      </c>
      <c r="W2269" t="s">
        <v>167</v>
      </c>
      <c r="X2269">
        <v>1</v>
      </c>
      <c r="Y2269">
        <v>0</v>
      </c>
      <c r="Z2269">
        <v>0</v>
      </c>
      <c r="AA2269">
        <v>1</v>
      </c>
      <c r="AB2269">
        <v>0</v>
      </c>
      <c r="AC2269">
        <v>0</v>
      </c>
      <c r="AD2269">
        <v>0</v>
      </c>
      <c r="AE2269">
        <v>0</v>
      </c>
    </row>
    <row r="2270" spans="1:31" x14ac:dyDescent="0.3">
      <c r="A2270" t="s">
        <v>315</v>
      </c>
      <c r="B2270" t="s">
        <v>7596</v>
      </c>
      <c r="C2270" t="s">
        <v>262</v>
      </c>
      <c r="D2270" t="s">
        <v>7597</v>
      </c>
      <c r="E2270" t="s">
        <v>12427</v>
      </c>
      <c r="F2270" t="s">
        <v>7598</v>
      </c>
      <c r="G2270" t="s">
        <v>451</v>
      </c>
      <c r="I2270" t="s">
        <v>313</v>
      </c>
      <c r="J2270" t="s">
        <v>266</v>
      </c>
      <c r="K2270" t="s">
        <v>7581</v>
      </c>
      <c r="L2270" t="s">
        <v>7599</v>
      </c>
      <c r="M2270" t="s">
        <v>316</v>
      </c>
      <c r="N2270" t="s">
        <v>315</v>
      </c>
      <c r="O2270">
        <v>2</v>
      </c>
      <c r="P2270" t="s">
        <v>288</v>
      </c>
      <c r="Q2270">
        <v>0.48</v>
      </c>
      <c r="S2270">
        <v>1</v>
      </c>
      <c r="T2270" s="108">
        <v>0.48</v>
      </c>
      <c r="U2270">
        <v>1</v>
      </c>
      <c r="V2270" t="s">
        <v>270</v>
      </c>
      <c r="W2270" t="s">
        <v>167</v>
      </c>
      <c r="X2270">
        <v>1</v>
      </c>
      <c r="Y2270">
        <v>0</v>
      </c>
      <c r="Z2270">
        <v>0</v>
      </c>
      <c r="AA2270">
        <v>0</v>
      </c>
      <c r="AB2270">
        <v>1</v>
      </c>
      <c r="AC2270">
        <v>0</v>
      </c>
      <c r="AD2270">
        <v>0</v>
      </c>
      <c r="AE2270">
        <v>0</v>
      </c>
    </row>
    <row r="2271" spans="1:31" x14ac:dyDescent="0.3">
      <c r="A2271" t="s">
        <v>315</v>
      </c>
      <c r="B2271" t="s">
        <v>7596</v>
      </c>
      <c r="C2271" t="s">
        <v>262</v>
      </c>
      <c r="D2271" t="s">
        <v>7597</v>
      </c>
      <c r="E2271" t="s">
        <v>12427</v>
      </c>
      <c r="F2271" t="s">
        <v>7598</v>
      </c>
      <c r="G2271" t="s">
        <v>451</v>
      </c>
      <c r="I2271" t="s">
        <v>313</v>
      </c>
      <c r="J2271" t="s">
        <v>266</v>
      </c>
      <c r="K2271" t="s">
        <v>7581</v>
      </c>
      <c r="L2271" t="s">
        <v>7599</v>
      </c>
      <c r="M2271" t="s">
        <v>314</v>
      </c>
      <c r="N2271" t="s">
        <v>315</v>
      </c>
      <c r="O2271">
        <v>1</v>
      </c>
      <c r="P2271" t="s">
        <v>266</v>
      </c>
      <c r="Q2271">
        <v>0.32</v>
      </c>
      <c r="S2271">
        <v>1</v>
      </c>
      <c r="T2271" s="108">
        <v>0.32</v>
      </c>
      <c r="U2271">
        <v>1</v>
      </c>
      <c r="V2271" t="s">
        <v>270</v>
      </c>
      <c r="W2271" t="s">
        <v>167</v>
      </c>
      <c r="X2271">
        <v>1</v>
      </c>
      <c r="Y2271">
        <v>0</v>
      </c>
      <c r="Z2271">
        <v>0</v>
      </c>
      <c r="AA2271">
        <v>1</v>
      </c>
      <c r="AB2271">
        <v>0</v>
      </c>
      <c r="AC2271">
        <v>0</v>
      </c>
      <c r="AD2271">
        <v>0</v>
      </c>
      <c r="AE2271">
        <v>0</v>
      </c>
    </row>
    <row r="2272" spans="1:31" x14ac:dyDescent="0.3">
      <c r="A2272" t="s">
        <v>315</v>
      </c>
      <c r="B2272" t="s">
        <v>7596</v>
      </c>
      <c r="C2272" t="s">
        <v>262</v>
      </c>
      <c r="D2272" t="s">
        <v>7597</v>
      </c>
      <c r="E2272" t="s">
        <v>12427</v>
      </c>
      <c r="F2272" t="s">
        <v>7598</v>
      </c>
      <c r="G2272" t="s">
        <v>451</v>
      </c>
      <c r="I2272" t="s">
        <v>313</v>
      </c>
      <c r="J2272" t="s">
        <v>266</v>
      </c>
      <c r="K2272" t="s">
        <v>7581</v>
      </c>
      <c r="L2272" t="s">
        <v>7599</v>
      </c>
      <c r="M2272" t="s">
        <v>316</v>
      </c>
      <c r="N2272" t="s">
        <v>315</v>
      </c>
      <c r="O2272">
        <v>17</v>
      </c>
      <c r="P2272" t="s">
        <v>273</v>
      </c>
      <c r="Q2272">
        <v>0.48</v>
      </c>
      <c r="S2272">
        <v>1</v>
      </c>
      <c r="T2272" s="108">
        <v>0.48</v>
      </c>
      <c r="U2272">
        <v>1</v>
      </c>
      <c r="V2272" t="s">
        <v>270</v>
      </c>
      <c r="W2272" t="s">
        <v>167</v>
      </c>
      <c r="X2272">
        <v>1</v>
      </c>
      <c r="Y2272">
        <v>0</v>
      </c>
      <c r="Z2272">
        <v>0</v>
      </c>
      <c r="AA2272">
        <v>1</v>
      </c>
      <c r="AB2272">
        <v>0</v>
      </c>
      <c r="AC2272">
        <v>0</v>
      </c>
      <c r="AD2272">
        <v>0</v>
      </c>
      <c r="AE2272">
        <v>0</v>
      </c>
    </row>
    <row r="2273" spans="1:31" x14ac:dyDescent="0.3">
      <c r="A2273" t="s">
        <v>315</v>
      </c>
      <c r="B2273" t="s">
        <v>7600</v>
      </c>
      <c r="C2273" t="s">
        <v>262</v>
      </c>
      <c r="D2273" t="s">
        <v>16116</v>
      </c>
      <c r="E2273" t="s">
        <v>12428</v>
      </c>
      <c r="F2273" t="s">
        <v>7601</v>
      </c>
      <c r="G2273" t="s">
        <v>451</v>
      </c>
      <c r="I2273" t="s">
        <v>313</v>
      </c>
      <c r="J2273" t="s">
        <v>266</v>
      </c>
      <c r="K2273" t="s">
        <v>7602</v>
      </c>
      <c r="L2273" t="s">
        <v>7603</v>
      </c>
      <c r="M2273" t="s">
        <v>314</v>
      </c>
      <c r="N2273" t="s">
        <v>315</v>
      </c>
      <c r="O2273">
        <v>1</v>
      </c>
      <c r="P2273" t="s">
        <v>282</v>
      </c>
      <c r="Q2273">
        <v>2</v>
      </c>
      <c r="S2273">
        <v>1</v>
      </c>
      <c r="T2273" s="108">
        <v>2</v>
      </c>
      <c r="U2273">
        <v>1</v>
      </c>
      <c r="V2273" t="s">
        <v>270</v>
      </c>
      <c r="W2273" t="s">
        <v>167</v>
      </c>
      <c r="X2273">
        <v>1</v>
      </c>
      <c r="Y2273">
        <v>0</v>
      </c>
      <c r="Z2273">
        <v>0</v>
      </c>
      <c r="AA2273">
        <v>1</v>
      </c>
      <c r="AB2273">
        <v>0</v>
      </c>
      <c r="AC2273">
        <v>0</v>
      </c>
      <c r="AD2273">
        <v>0</v>
      </c>
      <c r="AE2273">
        <v>0</v>
      </c>
    </row>
    <row r="2274" spans="1:31" x14ac:dyDescent="0.3">
      <c r="A2274" t="s">
        <v>315</v>
      </c>
      <c r="B2274" t="s">
        <v>7600</v>
      </c>
      <c r="C2274" t="s">
        <v>525</v>
      </c>
      <c r="D2274" t="s">
        <v>16116</v>
      </c>
      <c r="E2274" t="s">
        <v>12428</v>
      </c>
      <c r="F2274" t="s">
        <v>7601</v>
      </c>
      <c r="G2274" t="s">
        <v>451</v>
      </c>
      <c r="I2274" t="s">
        <v>313</v>
      </c>
      <c r="J2274" t="s">
        <v>266</v>
      </c>
      <c r="K2274" t="s">
        <v>7602</v>
      </c>
      <c r="L2274" t="s">
        <v>7604</v>
      </c>
      <c r="M2274" t="s">
        <v>316</v>
      </c>
      <c r="N2274" t="s">
        <v>315</v>
      </c>
      <c r="O2274">
        <v>2</v>
      </c>
      <c r="P2274" t="s">
        <v>272</v>
      </c>
      <c r="Q2274">
        <v>4</v>
      </c>
      <c r="S2274">
        <v>1</v>
      </c>
      <c r="T2274" s="108">
        <v>4</v>
      </c>
      <c r="U2274">
        <v>1</v>
      </c>
      <c r="V2274" t="s">
        <v>270</v>
      </c>
      <c r="W2274" t="s">
        <v>167</v>
      </c>
      <c r="X2274">
        <v>1</v>
      </c>
      <c r="Y2274">
        <v>0</v>
      </c>
      <c r="Z2274">
        <v>1</v>
      </c>
      <c r="AA2274">
        <v>0</v>
      </c>
      <c r="AB2274">
        <v>0</v>
      </c>
      <c r="AC2274">
        <v>0</v>
      </c>
      <c r="AD2274">
        <v>0</v>
      </c>
      <c r="AE2274">
        <v>0</v>
      </c>
    </row>
    <row r="2275" spans="1:31" x14ac:dyDescent="0.3">
      <c r="A2275" t="s">
        <v>315</v>
      </c>
      <c r="B2275" t="s">
        <v>7619</v>
      </c>
      <c r="C2275" t="s">
        <v>262</v>
      </c>
      <c r="D2275" t="s">
        <v>7620</v>
      </c>
      <c r="E2275" t="s">
        <v>12336</v>
      </c>
      <c r="F2275" t="s">
        <v>7621</v>
      </c>
      <c r="G2275" t="s">
        <v>473</v>
      </c>
      <c r="I2275" t="s">
        <v>313</v>
      </c>
      <c r="J2275" t="s">
        <v>266</v>
      </c>
      <c r="K2275" t="s">
        <v>7591</v>
      </c>
      <c r="L2275" t="s">
        <v>7622</v>
      </c>
      <c r="M2275" t="s">
        <v>314</v>
      </c>
      <c r="N2275" t="s">
        <v>315</v>
      </c>
      <c r="O2275">
        <v>1</v>
      </c>
      <c r="P2275" t="s">
        <v>282</v>
      </c>
      <c r="Q2275">
        <v>2</v>
      </c>
      <c r="S2275">
        <v>1</v>
      </c>
      <c r="T2275" s="108">
        <v>2</v>
      </c>
      <c r="U2275">
        <v>1</v>
      </c>
      <c r="V2275" t="s">
        <v>270</v>
      </c>
      <c r="W2275" t="s">
        <v>167</v>
      </c>
      <c r="X2275">
        <v>1</v>
      </c>
      <c r="Y2275">
        <v>0</v>
      </c>
      <c r="Z2275">
        <v>1</v>
      </c>
      <c r="AA2275">
        <v>0</v>
      </c>
      <c r="AB2275">
        <v>0</v>
      </c>
      <c r="AC2275">
        <v>0</v>
      </c>
      <c r="AD2275">
        <v>0</v>
      </c>
      <c r="AE2275">
        <v>0</v>
      </c>
    </row>
    <row r="2276" spans="1:31" x14ac:dyDescent="0.3">
      <c r="A2276" t="s">
        <v>315</v>
      </c>
      <c r="B2276" t="s">
        <v>7619</v>
      </c>
      <c r="C2276" t="s">
        <v>262</v>
      </c>
      <c r="D2276" t="s">
        <v>7620</v>
      </c>
      <c r="E2276" t="s">
        <v>12336</v>
      </c>
      <c r="F2276" t="s">
        <v>7621</v>
      </c>
      <c r="G2276" t="s">
        <v>473</v>
      </c>
      <c r="I2276" t="s">
        <v>313</v>
      </c>
      <c r="J2276" t="s">
        <v>266</v>
      </c>
      <c r="K2276" t="s">
        <v>7591</v>
      </c>
      <c r="L2276" t="s">
        <v>7622</v>
      </c>
      <c r="M2276" t="s">
        <v>316</v>
      </c>
      <c r="N2276" t="s">
        <v>315</v>
      </c>
      <c r="O2276">
        <v>2</v>
      </c>
      <c r="P2276" t="s">
        <v>272</v>
      </c>
      <c r="Q2276">
        <v>1</v>
      </c>
      <c r="S2276">
        <v>2</v>
      </c>
      <c r="T2276" s="108">
        <v>2</v>
      </c>
      <c r="U2276">
        <v>1</v>
      </c>
      <c r="V2276" t="s">
        <v>270</v>
      </c>
      <c r="W2276" t="s">
        <v>167</v>
      </c>
      <c r="X2276">
        <v>1</v>
      </c>
      <c r="Y2276">
        <v>1</v>
      </c>
      <c r="Z2276">
        <v>0</v>
      </c>
      <c r="AA2276">
        <v>0</v>
      </c>
      <c r="AB2276">
        <v>1</v>
      </c>
      <c r="AC2276">
        <v>0</v>
      </c>
      <c r="AD2276">
        <v>0</v>
      </c>
      <c r="AE2276">
        <v>0</v>
      </c>
    </row>
    <row r="2277" spans="1:31" x14ac:dyDescent="0.3">
      <c r="A2277" t="s">
        <v>315</v>
      </c>
      <c r="B2277" t="s">
        <v>7668</v>
      </c>
      <c r="C2277" t="s">
        <v>262</v>
      </c>
      <c r="D2277" t="s">
        <v>7669</v>
      </c>
      <c r="E2277" t="s">
        <v>12340</v>
      </c>
      <c r="F2277" t="s">
        <v>2266</v>
      </c>
      <c r="G2277" t="s">
        <v>473</v>
      </c>
      <c r="I2277" t="s">
        <v>313</v>
      </c>
      <c r="J2277" t="s">
        <v>266</v>
      </c>
      <c r="K2277" t="s">
        <v>7670</v>
      </c>
      <c r="L2277" t="s">
        <v>7671</v>
      </c>
      <c r="M2277" t="s">
        <v>314</v>
      </c>
      <c r="N2277" t="s">
        <v>315</v>
      </c>
      <c r="O2277">
        <v>1</v>
      </c>
      <c r="P2277" t="s">
        <v>266</v>
      </c>
      <c r="Q2277">
        <v>0.17</v>
      </c>
      <c r="S2277">
        <v>1</v>
      </c>
      <c r="T2277" s="108">
        <v>0.17</v>
      </c>
      <c r="U2277">
        <v>1</v>
      </c>
      <c r="V2277" t="s">
        <v>270</v>
      </c>
      <c r="W2277" t="s">
        <v>167</v>
      </c>
      <c r="X2277">
        <v>1</v>
      </c>
      <c r="Y2277">
        <v>0</v>
      </c>
      <c r="Z2277">
        <v>1</v>
      </c>
      <c r="AA2277">
        <v>0</v>
      </c>
      <c r="AB2277">
        <v>0</v>
      </c>
      <c r="AC2277">
        <v>0</v>
      </c>
      <c r="AD2277">
        <v>0</v>
      </c>
      <c r="AE2277">
        <v>0</v>
      </c>
    </row>
    <row r="2278" spans="1:31" x14ac:dyDescent="0.3">
      <c r="A2278" t="s">
        <v>315</v>
      </c>
      <c r="B2278" t="s">
        <v>7668</v>
      </c>
      <c r="C2278" t="s">
        <v>262</v>
      </c>
      <c r="D2278" t="s">
        <v>7669</v>
      </c>
      <c r="E2278" t="s">
        <v>12340</v>
      </c>
      <c r="F2278" t="s">
        <v>2266</v>
      </c>
      <c r="G2278" t="s">
        <v>473</v>
      </c>
      <c r="I2278" t="s">
        <v>313</v>
      </c>
      <c r="J2278" t="s">
        <v>266</v>
      </c>
      <c r="K2278" t="s">
        <v>7670</v>
      </c>
      <c r="L2278" t="s">
        <v>7671</v>
      </c>
      <c r="M2278" t="s">
        <v>316</v>
      </c>
      <c r="N2278" t="s">
        <v>315</v>
      </c>
      <c r="O2278">
        <v>2</v>
      </c>
      <c r="P2278" t="s">
        <v>288</v>
      </c>
      <c r="Q2278">
        <v>0.32</v>
      </c>
      <c r="S2278">
        <v>2</v>
      </c>
      <c r="T2278" s="108">
        <v>0.64</v>
      </c>
      <c r="U2278">
        <v>1</v>
      </c>
      <c r="V2278" t="s">
        <v>270</v>
      </c>
      <c r="W2278" t="s">
        <v>167</v>
      </c>
      <c r="X2278">
        <v>2</v>
      </c>
      <c r="Y2278">
        <v>0</v>
      </c>
      <c r="Z2278">
        <v>0</v>
      </c>
      <c r="AA2278">
        <v>0</v>
      </c>
      <c r="AB2278">
        <v>2</v>
      </c>
      <c r="AC2278">
        <v>0</v>
      </c>
      <c r="AD2278">
        <v>0</v>
      </c>
      <c r="AE2278">
        <v>0</v>
      </c>
    </row>
    <row r="2279" spans="1:31" x14ac:dyDescent="0.3">
      <c r="A2279" t="s">
        <v>315</v>
      </c>
      <c r="B2279" t="s">
        <v>4865</v>
      </c>
      <c r="C2279" t="s">
        <v>525</v>
      </c>
      <c r="D2279" t="s">
        <v>4866</v>
      </c>
      <c r="E2279" t="s">
        <v>12381</v>
      </c>
      <c r="F2279" t="s">
        <v>1436</v>
      </c>
      <c r="G2279" t="s">
        <v>1012</v>
      </c>
      <c r="I2279" t="s">
        <v>313</v>
      </c>
      <c r="J2279" t="s">
        <v>266</v>
      </c>
      <c r="K2279" t="s">
        <v>4867</v>
      </c>
      <c r="L2279" t="s">
        <v>4868</v>
      </c>
      <c r="M2279" t="s">
        <v>314</v>
      </c>
      <c r="N2279" t="s">
        <v>315</v>
      </c>
      <c r="O2279">
        <v>10</v>
      </c>
      <c r="P2279" t="s">
        <v>282</v>
      </c>
      <c r="Q2279">
        <v>4</v>
      </c>
      <c r="S2279">
        <v>2</v>
      </c>
      <c r="T2279" s="108">
        <v>8</v>
      </c>
      <c r="U2279">
        <v>1</v>
      </c>
      <c r="V2279" t="s">
        <v>270</v>
      </c>
      <c r="W2279" t="s">
        <v>167</v>
      </c>
      <c r="X2279">
        <v>1</v>
      </c>
      <c r="Y2279">
        <v>1</v>
      </c>
      <c r="Z2279">
        <v>0</v>
      </c>
      <c r="AA2279">
        <v>0</v>
      </c>
      <c r="AB2279">
        <v>1</v>
      </c>
      <c r="AC2279">
        <v>0</v>
      </c>
      <c r="AD2279">
        <v>0</v>
      </c>
      <c r="AE2279">
        <v>0</v>
      </c>
    </row>
    <row r="2280" spans="1:31" x14ac:dyDescent="0.3">
      <c r="A2280" t="s">
        <v>315</v>
      </c>
      <c r="B2280" t="s">
        <v>4845</v>
      </c>
      <c r="C2280" t="s">
        <v>262</v>
      </c>
      <c r="D2280" t="s">
        <v>4846</v>
      </c>
      <c r="E2280" t="s">
        <v>12301</v>
      </c>
      <c r="F2280" t="s">
        <v>4847</v>
      </c>
      <c r="G2280" t="s">
        <v>9394</v>
      </c>
      <c r="I2280" t="s">
        <v>313</v>
      </c>
      <c r="J2280" t="s">
        <v>266</v>
      </c>
      <c r="K2280" t="s">
        <v>4848</v>
      </c>
      <c r="L2280" t="s">
        <v>17480</v>
      </c>
      <c r="M2280" t="s">
        <v>314</v>
      </c>
      <c r="N2280" t="s">
        <v>315</v>
      </c>
      <c r="O2280">
        <v>10</v>
      </c>
      <c r="P2280" t="s">
        <v>282</v>
      </c>
      <c r="Q2280">
        <v>3</v>
      </c>
      <c r="S2280">
        <v>1</v>
      </c>
      <c r="T2280" s="108">
        <v>3</v>
      </c>
      <c r="U2280">
        <v>1</v>
      </c>
      <c r="V2280" t="s">
        <v>270</v>
      </c>
      <c r="W2280" t="s">
        <v>167</v>
      </c>
      <c r="X2280">
        <v>1</v>
      </c>
      <c r="Y2280">
        <v>0</v>
      </c>
      <c r="Z2280">
        <v>0</v>
      </c>
      <c r="AA2280">
        <v>0</v>
      </c>
      <c r="AB2280">
        <v>1</v>
      </c>
      <c r="AC2280">
        <v>0</v>
      </c>
      <c r="AD2280">
        <v>0</v>
      </c>
      <c r="AE2280">
        <v>0</v>
      </c>
    </row>
    <row r="2281" spans="1:31" x14ac:dyDescent="0.3">
      <c r="A2281" t="s">
        <v>315</v>
      </c>
      <c r="B2281" t="s">
        <v>4845</v>
      </c>
      <c r="C2281" t="s">
        <v>262</v>
      </c>
      <c r="D2281" t="s">
        <v>4846</v>
      </c>
      <c r="E2281" t="s">
        <v>12301</v>
      </c>
      <c r="F2281" t="s">
        <v>4847</v>
      </c>
      <c r="G2281" t="s">
        <v>9394</v>
      </c>
      <c r="I2281" t="s">
        <v>313</v>
      </c>
      <c r="J2281" t="s">
        <v>266</v>
      </c>
      <c r="K2281" t="s">
        <v>4848</v>
      </c>
      <c r="L2281" t="s">
        <v>17480</v>
      </c>
      <c r="M2281" t="s">
        <v>316</v>
      </c>
      <c r="N2281" t="s">
        <v>315</v>
      </c>
      <c r="O2281">
        <v>11</v>
      </c>
      <c r="P2281" t="s">
        <v>272</v>
      </c>
      <c r="Q2281">
        <v>1</v>
      </c>
      <c r="S2281">
        <v>1</v>
      </c>
      <c r="T2281" s="108">
        <v>1</v>
      </c>
      <c r="U2281">
        <v>1</v>
      </c>
      <c r="V2281" t="s">
        <v>270</v>
      </c>
      <c r="W2281" t="s">
        <v>167</v>
      </c>
      <c r="X2281">
        <v>1</v>
      </c>
      <c r="Y2281">
        <v>0</v>
      </c>
      <c r="Z2281">
        <v>0</v>
      </c>
      <c r="AA2281">
        <v>0</v>
      </c>
      <c r="AB2281">
        <v>1</v>
      </c>
      <c r="AC2281">
        <v>0</v>
      </c>
      <c r="AD2281">
        <v>0</v>
      </c>
      <c r="AE2281">
        <v>0</v>
      </c>
    </row>
    <row r="2282" spans="1:31" x14ac:dyDescent="0.3">
      <c r="A2282" t="s">
        <v>315</v>
      </c>
      <c r="B2282" t="s">
        <v>4845</v>
      </c>
      <c r="C2282" t="s">
        <v>262</v>
      </c>
      <c r="D2282" t="s">
        <v>4846</v>
      </c>
      <c r="E2282" t="s">
        <v>12301</v>
      </c>
      <c r="F2282" t="s">
        <v>4847</v>
      </c>
      <c r="G2282" t="s">
        <v>9394</v>
      </c>
      <c r="I2282" t="s">
        <v>313</v>
      </c>
      <c r="J2282" t="s">
        <v>266</v>
      </c>
      <c r="K2282" t="s">
        <v>4848</v>
      </c>
      <c r="L2282" t="s">
        <v>17480</v>
      </c>
      <c r="M2282" t="s">
        <v>316</v>
      </c>
      <c r="N2282" t="s">
        <v>315</v>
      </c>
      <c r="O2282">
        <v>28</v>
      </c>
      <c r="P2282" t="s">
        <v>273</v>
      </c>
      <c r="Q2282">
        <v>0.48</v>
      </c>
      <c r="S2282">
        <v>4</v>
      </c>
      <c r="T2282" s="108">
        <v>1.92</v>
      </c>
      <c r="U2282">
        <v>1</v>
      </c>
      <c r="V2282" t="s">
        <v>270</v>
      </c>
      <c r="W2282" t="s">
        <v>167</v>
      </c>
      <c r="X2282">
        <v>4</v>
      </c>
      <c r="Y2282">
        <v>0</v>
      </c>
      <c r="Z2282">
        <v>0</v>
      </c>
      <c r="AA2282">
        <v>0</v>
      </c>
      <c r="AB2282">
        <v>4</v>
      </c>
      <c r="AC2282">
        <v>0</v>
      </c>
      <c r="AD2282">
        <v>0</v>
      </c>
      <c r="AE2282">
        <v>0</v>
      </c>
    </row>
    <row r="2283" spans="1:31" x14ac:dyDescent="0.3">
      <c r="A2283" t="s">
        <v>315</v>
      </c>
      <c r="B2283" t="s">
        <v>4461</v>
      </c>
      <c r="C2283" t="s">
        <v>262</v>
      </c>
      <c r="D2283" t="s">
        <v>4456</v>
      </c>
      <c r="E2283" t="s">
        <v>12371</v>
      </c>
      <c r="F2283" t="s">
        <v>4457</v>
      </c>
      <c r="G2283" t="s">
        <v>4458</v>
      </c>
      <c r="I2283" t="s">
        <v>313</v>
      </c>
      <c r="J2283" t="s">
        <v>266</v>
      </c>
      <c r="K2283" t="s">
        <v>4459</v>
      </c>
      <c r="L2283" t="s">
        <v>17621</v>
      </c>
      <c r="M2283" t="s">
        <v>316</v>
      </c>
      <c r="N2283" t="s">
        <v>315</v>
      </c>
      <c r="O2283">
        <v>28</v>
      </c>
      <c r="P2283" t="s">
        <v>273</v>
      </c>
      <c r="Q2283">
        <v>0.48</v>
      </c>
      <c r="S2283">
        <v>1</v>
      </c>
      <c r="T2283" s="108">
        <v>0.48</v>
      </c>
      <c r="U2283">
        <v>1</v>
      </c>
      <c r="V2283" t="s">
        <v>270</v>
      </c>
      <c r="W2283" t="s">
        <v>167</v>
      </c>
      <c r="X2283">
        <v>1</v>
      </c>
      <c r="Y2283">
        <v>0</v>
      </c>
      <c r="Z2283">
        <v>0</v>
      </c>
      <c r="AA2283">
        <v>0</v>
      </c>
      <c r="AB2283">
        <v>1</v>
      </c>
      <c r="AC2283">
        <v>0</v>
      </c>
      <c r="AD2283">
        <v>0</v>
      </c>
      <c r="AE2283">
        <v>0</v>
      </c>
    </row>
    <row r="2284" spans="1:31" x14ac:dyDescent="0.3">
      <c r="A2284" t="s">
        <v>315</v>
      </c>
      <c r="B2284" t="s">
        <v>4461</v>
      </c>
      <c r="C2284" t="s">
        <v>262</v>
      </c>
      <c r="D2284" t="s">
        <v>4456</v>
      </c>
      <c r="E2284" t="s">
        <v>12371</v>
      </c>
      <c r="F2284" t="s">
        <v>4457</v>
      </c>
      <c r="G2284" t="s">
        <v>4458</v>
      </c>
      <c r="I2284" t="s">
        <v>313</v>
      </c>
      <c r="J2284" t="s">
        <v>266</v>
      </c>
      <c r="K2284" t="s">
        <v>4459</v>
      </c>
      <c r="L2284" t="s">
        <v>17621</v>
      </c>
      <c r="M2284" t="s">
        <v>314</v>
      </c>
      <c r="N2284" t="s">
        <v>315</v>
      </c>
      <c r="O2284">
        <v>10</v>
      </c>
      <c r="P2284" t="s">
        <v>282</v>
      </c>
      <c r="Q2284">
        <v>3</v>
      </c>
      <c r="S2284">
        <v>1</v>
      </c>
      <c r="T2284" s="108">
        <v>3</v>
      </c>
      <c r="U2284">
        <v>1</v>
      </c>
      <c r="V2284" t="s">
        <v>270</v>
      </c>
      <c r="W2284" t="s">
        <v>167</v>
      </c>
      <c r="X2284">
        <v>1</v>
      </c>
      <c r="Y2284">
        <v>0</v>
      </c>
      <c r="Z2284">
        <v>1</v>
      </c>
      <c r="AA2284">
        <v>0</v>
      </c>
      <c r="AB2284">
        <v>0</v>
      </c>
      <c r="AC2284">
        <v>0</v>
      </c>
      <c r="AD2284">
        <v>0</v>
      </c>
      <c r="AE2284">
        <v>0</v>
      </c>
    </row>
    <row r="2285" spans="1:31" x14ac:dyDescent="0.3">
      <c r="A2285" t="s">
        <v>16733</v>
      </c>
      <c r="B2285" t="s">
        <v>7640</v>
      </c>
      <c r="C2285" t="s">
        <v>262</v>
      </c>
      <c r="D2285" t="s">
        <v>7641</v>
      </c>
      <c r="E2285" t="s">
        <v>17182</v>
      </c>
      <c r="F2285" t="s">
        <v>7639</v>
      </c>
      <c r="G2285" t="s">
        <v>3069</v>
      </c>
      <c r="I2285" t="s">
        <v>313</v>
      </c>
      <c r="J2285" t="s">
        <v>266</v>
      </c>
      <c r="K2285" t="s">
        <v>7642</v>
      </c>
      <c r="L2285" t="s">
        <v>8498</v>
      </c>
      <c r="M2285" t="s">
        <v>4938</v>
      </c>
      <c r="N2285" t="s">
        <v>16733</v>
      </c>
      <c r="O2285">
        <v>10</v>
      </c>
      <c r="P2285" t="s">
        <v>388</v>
      </c>
      <c r="Q2285">
        <v>20</v>
      </c>
      <c r="S2285">
        <v>1</v>
      </c>
      <c r="T2285" s="108">
        <v>20</v>
      </c>
      <c r="U2285">
        <v>1</v>
      </c>
      <c r="V2285" t="s">
        <v>270</v>
      </c>
      <c r="W2285" t="s">
        <v>167</v>
      </c>
      <c r="X2285">
        <v>1</v>
      </c>
      <c r="Y2285">
        <v>0</v>
      </c>
      <c r="Z2285">
        <v>0</v>
      </c>
      <c r="AA2285">
        <v>1</v>
      </c>
      <c r="AB2285">
        <v>0</v>
      </c>
      <c r="AC2285">
        <v>0</v>
      </c>
      <c r="AD2285">
        <v>0</v>
      </c>
      <c r="AE2285">
        <v>0</v>
      </c>
    </row>
    <row r="2286" spans="1:31" x14ac:dyDescent="0.3">
      <c r="A2286" t="s">
        <v>315</v>
      </c>
      <c r="B2286" t="s">
        <v>7693</v>
      </c>
      <c r="C2286" t="s">
        <v>262</v>
      </c>
      <c r="D2286" t="s">
        <v>7694</v>
      </c>
      <c r="E2286" t="s">
        <v>12342</v>
      </c>
      <c r="F2286" t="s">
        <v>7690</v>
      </c>
      <c r="G2286" t="s">
        <v>473</v>
      </c>
      <c r="I2286" t="s">
        <v>313</v>
      </c>
      <c r="J2286" t="s">
        <v>266</v>
      </c>
      <c r="K2286" t="s">
        <v>1118</v>
      </c>
      <c r="L2286" t="s">
        <v>7695</v>
      </c>
      <c r="M2286" t="s">
        <v>314</v>
      </c>
      <c r="N2286" t="s">
        <v>315</v>
      </c>
      <c r="O2286">
        <v>1</v>
      </c>
      <c r="P2286" t="s">
        <v>282</v>
      </c>
      <c r="Q2286">
        <v>2</v>
      </c>
      <c r="S2286">
        <v>1</v>
      </c>
      <c r="T2286" s="108">
        <v>2</v>
      </c>
      <c r="U2286">
        <v>1</v>
      </c>
      <c r="V2286" t="s">
        <v>270</v>
      </c>
      <c r="W2286" t="s">
        <v>167</v>
      </c>
      <c r="X2286">
        <v>1</v>
      </c>
      <c r="Y2286">
        <v>0</v>
      </c>
      <c r="Z2286">
        <v>1</v>
      </c>
      <c r="AA2286">
        <v>0</v>
      </c>
      <c r="AB2286">
        <v>0</v>
      </c>
      <c r="AC2286">
        <v>0</v>
      </c>
      <c r="AD2286">
        <v>0</v>
      </c>
      <c r="AE2286">
        <v>0</v>
      </c>
    </row>
    <row r="2287" spans="1:31" x14ac:dyDescent="0.3">
      <c r="A2287" t="s">
        <v>315</v>
      </c>
      <c r="B2287" t="s">
        <v>7711</v>
      </c>
      <c r="C2287" t="s">
        <v>262</v>
      </c>
      <c r="D2287" t="s">
        <v>7712</v>
      </c>
      <c r="E2287" t="s">
        <v>12447</v>
      </c>
      <c r="F2287" t="s">
        <v>595</v>
      </c>
      <c r="G2287" t="s">
        <v>451</v>
      </c>
      <c r="I2287" t="s">
        <v>313</v>
      </c>
      <c r="J2287" t="s">
        <v>266</v>
      </c>
      <c r="K2287" t="s">
        <v>2320</v>
      </c>
      <c r="L2287" t="s">
        <v>7713</v>
      </c>
      <c r="M2287" t="s">
        <v>314</v>
      </c>
      <c r="N2287" t="s">
        <v>315</v>
      </c>
      <c r="O2287">
        <v>1</v>
      </c>
      <c r="P2287" t="s">
        <v>282</v>
      </c>
      <c r="Q2287">
        <v>4</v>
      </c>
      <c r="S2287">
        <v>1</v>
      </c>
      <c r="T2287" s="108">
        <v>4</v>
      </c>
      <c r="U2287">
        <v>1</v>
      </c>
      <c r="V2287" t="s">
        <v>270</v>
      </c>
      <c r="W2287" t="s">
        <v>167</v>
      </c>
      <c r="X2287">
        <v>1</v>
      </c>
      <c r="Y2287">
        <v>0</v>
      </c>
      <c r="Z2287">
        <v>0</v>
      </c>
      <c r="AA2287">
        <v>1</v>
      </c>
      <c r="AB2287">
        <v>0</v>
      </c>
      <c r="AC2287">
        <v>0</v>
      </c>
      <c r="AD2287">
        <v>0</v>
      </c>
      <c r="AE2287">
        <v>0</v>
      </c>
    </row>
    <row r="2288" spans="1:31" x14ac:dyDescent="0.3">
      <c r="A2288" t="s">
        <v>315</v>
      </c>
      <c r="B2288" t="s">
        <v>7711</v>
      </c>
      <c r="C2288" t="s">
        <v>262</v>
      </c>
      <c r="D2288" t="s">
        <v>7712</v>
      </c>
      <c r="E2288" t="s">
        <v>12447</v>
      </c>
      <c r="F2288" t="s">
        <v>595</v>
      </c>
      <c r="G2288" t="s">
        <v>451</v>
      </c>
      <c r="I2288" t="s">
        <v>313</v>
      </c>
      <c r="J2288" t="s">
        <v>266</v>
      </c>
      <c r="K2288" t="s">
        <v>2320</v>
      </c>
      <c r="L2288" t="s">
        <v>7713</v>
      </c>
      <c r="M2288" t="s">
        <v>316</v>
      </c>
      <c r="N2288" t="s">
        <v>315</v>
      </c>
      <c r="O2288">
        <v>2</v>
      </c>
      <c r="P2288" t="s">
        <v>272</v>
      </c>
      <c r="Q2288">
        <v>4</v>
      </c>
      <c r="S2288">
        <v>3</v>
      </c>
      <c r="T2288" s="108">
        <v>12</v>
      </c>
      <c r="U2288">
        <v>1</v>
      </c>
      <c r="V2288" t="s">
        <v>270</v>
      </c>
      <c r="W2288" t="s">
        <v>167</v>
      </c>
      <c r="X2288">
        <v>1</v>
      </c>
      <c r="Y2288">
        <v>1</v>
      </c>
      <c r="Z2288">
        <v>0</v>
      </c>
      <c r="AA2288">
        <v>1</v>
      </c>
      <c r="AB2288">
        <v>0</v>
      </c>
      <c r="AC2288">
        <v>1</v>
      </c>
      <c r="AD2288">
        <v>0</v>
      </c>
      <c r="AE2288">
        <v>0</v>
      </c>
    </row>
    <row r="2289" spans="1:31" x14ac:dyDescent="0.3">
      <c r="A2289" t="s">
        <v>315</v>
      </c>
      <c r="B2289" t="s">
        <v>7717</v>
      </c>
      <c r="C2289" t="s">
        <v>525</v>
      </c>
      <c r="D2289" t="s">
        <v>7718</v>
      </c>
      <c r="E2289" t="s">
        <v>12344</v>
      </c>
      <c r="F2289" t="s">
        <v>7719</v>
      </c>
      <c r="G2289" t="s">
        <v>473</v>
      </c>
      <c r="I2289" t="s">
        <v>313</v>
      </c>
      <c r="J2289" t="s">
        <v>266</v>
      </c>
      <c r="K2289" t="s">
        <v>1118</v>
      </c>
      <c r="L2289" t="s">
        <v>7720</v>
      </c>
      <c r="M2289" t="s">
        <v>314</v>
      </c>
      <c r="N2289" t="s">
        <v>315</v>
      </c>
      <c r="O2289">
        <v>1</v>
      </c>
      <c r="P2289" t="s">
        <v>282</v>
      </c>
      <c r="Q2289">
        <v>1</v>
      </c>
      <c r="S2289">
        <v>1</v>
      </c>
      <c r="T2289" s="108">
        <v>1</v>
      </c>
      <c r="U2289">
        <v>1</v>
      </c>
      <c r="V2289" t="s">
        <v>270</v>
      </c>
      <c r="W2289" t="s">
        <v>167</v>
      </c>
      <c r="X2289">
        <v>1</v>
      </c>
      <c r="Y2289">
        <v>0</v>
      </c>
      <c r="Z2289">
        <v>1</v>
      </c>
      <c r="AA2289">
        <v>0</v>
      </c>
      <c r="AB2289">
        <v>0</v>
      </c>
      <c r="AC2289">
        <v>0</v>
      </c>
      <c r="AD2289">
        <v>0</v>
      </c>
      <c r="AE2289">
        <v>0</v>
      </c>
    </row>
    <row r="2290" spans="1:31" x14ac:dyDescent="0.3">
      <c r="A2290" t="s">
        <v>315</v>
      </c>
      <c r="B2290" t="s">
        <v>7717</v>
      </c>
      <c r="C2290" t="s">
        <v>525</v>
      </c>
      <c r="D2290" t="s">
        <v>7718</v>
      </c>
      <c r="E2290" t="s">
        <v>12344</v>
      </c>
      <c r="F2290" t="s">
        <v>7719</v>
      </c>
      <c r="G2290" t="s">
        <v>473</v>
      </c>
      <c r="I2290" t="s">
        <v>313</v>
      </c>
      <c r="J2290" t="s">
        <v>266</v>
      </c>
      <c r="K2290" t="s">
        <v>1118</v>
      </c>
      <c r="L2290" t="s">
        <v>7720</v>
      </c>
      <c r="M2290" t="s">
        <v>316</v>
      </c>
      <c r="N2290" t="s">
        <v>315</v>
      </c>
      <c r="O2290">
        <v>2</v>
      </c>
      <c r="P2290" t="s">
        <v>272</v>
      </c>
      <c r="Q2290">
        <v>1</v>
      </c>
      <c r="S2290">
        <v>1</v>
      </c>
      <c r="T2290" s="108">
        <v>1</v>
      </c>
      <c r="U2290">
        <v>1</v>
      </c>
      <c r="V2290" t="s">
        <v>270</v>
      </c>
      <c r="W2290" t="s">
        <v>167</v>
      </c>
      <c r="X2290">
        <v>1</v>
      </c>
      <c r="Y2290">
        <v>0</v>
      </c>
      <c r="Z2290">
        <v>0</v>
      </c>
      <c r="AA2290">
        <v>0</v>
      </c>
      <c r="AB2290">
        <v>1</v>
      </c>
      <c r="AC2290">
        <v>0</v>
      </c>
      <c r="AD2290">
        <v>0</v>
      </c>
      <c r="AE2290">
        <v>0</v>
      </c>
    </row>
    <row r="2291" spans="1:31" x14ac:dyDescent="0.3">
      <c r="A2291" t="s">
        <v>315</v>
      </c>
      <c r="B2291" t="s">
        <v>7732</v>
      </c>
      <c r="C2291" t="s">
        <v>262</v>
      </c>
      <c r="D2291" t="s">
        <v>7733</v>
      </c>
      <c r="E2291" t="s">
        <v>12457</v>
      </c>
      <c r="F2291" t="s">
        <v>3073</v>
      </c>
      <c r="G2291" t="s">
        <v>451</v>
      </c>
      <c r="I2291" t="s">
        <v>313</v>
      </c>
      <c r="J2291" t="s">
        <v>266</v>
      </c>
      <c r="K2291" t="s">
        <v>3074</v>
      </c>
      <c r="L2291" t="s">
        <v>11848</v>
      </c>
      <c r="M2291" t="s">
        <v>314</v>
      </c>
      <c r="N2291" t="s">
        <v>315</v>
      </c>
      <c r="O2291">
        <v>1</v>
      </c>
      <c r="P2291" t="s">
        <v>266</v>
      </c>
      <c r="Q2291">
        <v>0.17</v>
      </c>
      <c r="S2291">
        <v>1</v>
      </c>
      <c r="T2291" s="108">
        <v>0.17</v>
      </c>
      <c r="U2291">
        <v>1</v>
      </c>
      <c r="V2291" t="s">
        <v>270</v>
      </c>
      <c r="W2291" t="s">
        <v>167</v>
      </c>
      <c r="X2291">
        <v>1</v>
      </c>
      <c r="Y2291">
        <v>0</v>
      </c>
      <c r="Z2291">
        <v>1</v>
      </c>
      <c r="AA2291">
        <v>0</v>
      </c>
      <c r="AB2291">
        <v>0</v>
      </c>
      <c r="AC2291">
        <v>0</v>
      </c>
      <c r="AD2291">
        <v>0</v>
      </c>
      <c r="AE2291">
        <v>0</v>
      </c>
    </row>
    <row r="2292" spans="1:31" x14ac:dyDescent="0.3">
      <c r="A2292" t="s">
        <v>315</v>
      </c>
      <c r="B2292" t="s">
        <v>7732</v>
      </c>
      <c r="C2292" t="s">
        <v>262</v>
      </c>
      <c r="D2292" t="s">
        <v>7733</v>
      </c>
      <c r="E2292" t="s">
        <v>12457</v>
      </c>
      <c r="F2292" t="s">
        <v>3073</v>
      </c>
      <c r="G2292" t="s">
        <v>451</v>
      </c>
      <c r="I2292" t="s">
        <v>313</v>
      </c>
      <c r="J2292" t="s">
        <v>266</v>
      </c>
      <c r="K2292" t="s">
        <v>3074</v>
      </c>
      <c r="L2292" t="s">
        <v>11848</v>
      </c>
      <c r="M2292" t="s">
        <v>316</v>
      </c>
      <c r="N2292" t="s">
        <v>315</v>
      </c>
      <c r="O2292">
        <v>2</v>
      </c>
      <c r="P2292" t="s">
        <v>288</v>
      </c>
      <c r="Q2292">
        <v>0.48</v>
      </c>
      <c r="S2292">
        <v>4</v>
      </c>
      <c r="T2292" s="108">
        <v>1.92</v>
      </c>
      <c r="U2292">
        <v>1</v>
      </c>
      <c r="V2292" t="s">
        <v>270</v>
      </c>
      <c r="W2292" t="s">
        <v>167</v>
      </c>
      <c r="X2292">
        <v>2</v>
      </c>
      <c r="Y2292">
        <v>2</v>
      </c>
      <c r="Z2292">
        <v>0</v>
      </c>
      <c r="AA2292">
        <v>0</v>
      </c>
      <c r="AB2292">
        <v>2</v>
      </c>
      <c r="AC2292">
        <v>0</v>
      </c>
      <c r="AD2292">
        <v>0</v>
      </c>
      <c r="AE2292">
        <v>0</v>
      </c>
    </row>
    <row r="2293" spans="1:31" x14ac:dyDescent="0.3">
      <c r="A2293" t="s">
        <v>315</v>
      </c>
      <c r="B2293" t="s">
        <v>7744</v>
      </c>
      <c r="C2293" t="s">
        <v>262</v>
      </c>
      <c r="D2293" t="s">
        <v>7745</v>
      </c>
      <c r="E2293" t="s">
        <v>12548</v>
      </c>
      <c r="F2293" t="s">
        <v>497</v>
      </c>
      <c r="G2293" t="s">
        <v>3069</v>
      </c>
      <c r="I2293" t="s">
        <v>313</v>
      </c>
      <c r="J2293" t="s">
        <v>266</v>
      </c>
      <c r="K2293" t="s">
        <v>7709</v>
      </c>
      <c r="L2293" t="s">
        <v>17030</v>
      </c>
      <c r="M2293" t="s">
        <v>314</v>
      </c>
      <c r="N2293" t="s">
        <v>315</v>
      </c>
      <c r="O2293">
        <v>1</v>
      </c>
      <c r="P2293" t="s">
        <v>269</v>
      </c>
      <c r="Q2293">
        <v>2</v>
      </c>
      <c r="S2293">
        <v>1</v>
      </c>
      <c r="T2293" s="108">
        <v>2</v>
      </c>
      <c r="U2293">
        <v>1</v>
      </c>
      <c r="V2293" t="s">
        <v>270</v>
      </c>
      <c r="W2293" t="s">
        <v>167</v>
      </c>
      <c r="X2293">
        <v>1</v>
      </c>
      <c r="Y2293">
        <v>0</v>
      </c>
      <c r="Z2293">
        <v>1</v>
      </c>
      <c r="AA2293">
        <v>0</v>
      </c>
      <c r="AB2293">
        <v>0</v>
      </c>
      <c r="AC2293">
        <v>0</v>
      </c>
      <c r="AD2293">
        <v>0</v>
      </c>
      <c r="AE2293">
        <v>0</v>
      </c>
    </row>
    <row r="2294" spans="1:31" x14ac:dyDescent="0.3">
      <c r="A2294" t="s">
        <v>315</v>
      </c>
      <c r="B2294" t="s">
        <v>7744</v>
      </c>
      <c r="C2294" t="s">
        <v>262</v>
      </c>
      <c r="D2294" t="s">
        <v>7745</v>
      </c>
      <c r="E2294" t="s">
        <v>12548</v>
      </c>
      <c r="F2294" t="s">
        <v>497</v>
      </c>
      <c r="G2294" t="s">
        <v>3069</v>
      </c>
      <c r="I2294" t="s">
        <v>313</v>
      </c>
      <c r="J2294" t="s">
        <v>266</v>
      </c>
      <c r="K2294" t="s">
        <v>7709</v>
      </c>
      <c r="L2294" t="s">
        <v>17030</v>
      </c>
      <c r="M2294" t="s">
        <v>316</v>
      </c>
      <c r="N2294" t="s">
        <v>315</v>
      </c>
      <c r="O2294">
        <v>2</v>
      </c>
      <c r="P2294" t="s">
        <v>272</v>
      </c>
      <c r="Q2294">
        <v>2</v>
      </c>
      <c r="S2294">
        <v>1</v>
      </c>
      <c r="T2294" s="108">
        <v>2</v>
      </c>
      <c r="U2294">
        <v>1</v>
      </c>
      <c r="V2294" t="s">
        <v>270</v>
      </c>
      <c r="W2294" t="s">
        <v>167</v>
      </c>
      <c r="X2294">
        <v>1</v>
      </c>
      <c r="Y2294">
        <v>0</v>
      </c>
      <c r="Z2294">
        <v>0</v>
      </c>
      <c r="AA2294">
        <v>0</v>
      </c>
      <c r="AB2294">
        <v>1</v>
      </c>
      <c r="AC2294">
        <v>0</v>
      </c>
      <c r="AD2294">
        <v>0</v>
      </c>
      <c r="AE2294">
        <v>0</v>
      </c>
    </row>
    <row r="2295" spans="1:31" x14ac:dyDescent="0.3">
      <c r="A2295" t="s">
        <v>315</v>
      </c>
      <c r="B2295" t="s">
        <v>7744</v>
      </c>
      <c r="C2295" t="s">
        <v>262</v>
      </c>
      <c r="D2295" t="s">
        <v>7745</v>
      </c>
      <c r="E2295" t="s">
        <v>12548</v>
      </c>
      <c r="F2295" t="s">
        <v>497</v>
      </c>
      <c r="G2295" t="s">
        <v>3069</v>
      </c>
      <c r="I2295" t="s">
        <v>313</v>
      </c>
      <c r="J2295" t="s">
        <v>266</v>
      </c>
      <c r="K2295" t="s">
        <v>7709</v>
      </c>
      <c r="L2295" t="s">
        <v>17030</v>
      </c>
      <c r="M2295" t="s">
        <v>316</v>
      </c>
      <c r="N2295" t="s">
        <v>315</v>
      </c>
      <c r="O2295">
        <v>17</v>
      </c>
      <c r="P2295" t="s">
        <v>273</v>
      </c>
      <c r="Q2295">
        <v>0.32</v>
      </c>
      <c r="S2295">
        <v>1</v>
      </c>
      <c r="T2295" s="108">
        <v>0.32</v>
      </c>
      <c r="U2295">
        <v>1</v>
      </c>
      <c r="V2295" t="s">
        <v>270</v>
      </c>
      <c r="W2295" t="s">
        <v>167</v>
      </c>
      <c r="X2295">
        <v>1</v>
      </c>
      <c r="Y2295">
        <v>0</v>
      </c>
      <c r="Z2295">
        <v>0</v>
      </c>
      <c r="AA2295">
        <v>1</v>
      </c>
      <c r="AB2295">
        <v>0</v>
      </c>
      <c r="AC2295">
        <v>0</v>
      </c>
      <c r="AD2295">
        <v>0</v>
      </c>
      <c r="AE2295">
        <v>0</v>
      </c>
    </row>
    <row r="2296" spans="1:31" x14ac:dyDescent="0.3">
      <c r="A2296" t="s">
        <v>315</v>
      </c>
      <c r="B2296" t="s">
        <v>7785</v>
      </c>
      <c r="C2296" t="s">
        <v>262</v>
      </c>
      <c r="D2296" t="s">
        <v>7786</v>
      </c>
      <c r="E2296" t="s">
        <v>12474</v>
      </c>
      <c r="F2296" t="s">
        <v>7787</v>
      </c>
      <c r="G2296" t="s">
        <v>451</v>
      </c>
      <c r="I2296" t="s">
        <v>313</v>
      </c>
      <c r="J2296" t="s">
        <v>266</v>
      </c>
      <c r="K2296" t="s">
        <v>7780</v>
      </c>
      <c r="L2296" t="s">
        <v>7788</v>
      </c>
      <c r="M2296" t="s">
        <v>314</v>
      </c>
      <c r="N2296" t="s">
        <v>315</v>
      </c>
      <c r="O2296">
        <v>1</v>
      </c>
      <c r="P2296" t="s">
        <v>266</v>
      </c>
      <c r="Q2296">
        <v>0.48</v>
      </c>
      <c r="S2296">
        <v>1</v>
      </c>
      <c r="T2296" s="108">
        <v>0.48</v>
      </c>
      <c r="U2296">
        <v>1</v>
      </c>
      <c r="V2296" t="s">
        <v>270</v>
      </c>
      <c r="W2296" t="s">
        <v>167</v>
      </c>
      <c r="X2296">
        <v>1</v>
      </c>
      <c r="Y2296">
        <v>1</v>
      </c>
      <c r="Z2296">
        <v>0</v>
      </c>
      <c r="AA2296">
        <v>0</v>
      </c>
      <c r="AB2296">
        <v>0</v>
      </c>
      <c r="AC2296">
        <v>0</v>
      </c>
      <c r="AD2296">
        <v>0</v>
      </c>
      <c r="AE2296">
        <v>0</v>
      </c>
    </row>
    <row r="2297" spans="1:31" x14ac:dyDescent="0.3">
      <c r="A2297" t="s">
        <v>315</v>
      </c>
      <c r="B2297" t="s">
        <v>7785</v>
      </c>
      <c r="C2297" t="s">
        <v>262</v>
      </c>
      <c r="D2297" t="s">
        <v>7786</v>
      </c>
      <c r="E2297" t="s">
        <v>12474</v>
      </c>
      <c r="F2297" t="s">
        <v>7787</v>
      </c>
      <c r="G2297" t="s">
        <v>451</v>
      </c>
      <c r="I2297" t="s">
        <v>313</v>
      </c>
      <c r="J2297" t="s">
        <v>266</v>
      </c>
      <c r="K2297" t="s">
        <v>7780</v>
      </c>
      <c r="L2297" t="s">
        <v>7788</v>
      </c>
      <c r="M2297" t="s">
        <v>316</v>
      </c>
      <c r="N2297" t="s">
        <v>315</v>
      </c>
      <c r="O2297">
        <v>2</v>
      </c>
      <c r="P2297" t="s">
        <v>288</v>
      </c>
      <c r="Q2297">
        <v>0.48</v>
      </c>
      <c r="S2297">
        <v>1</v>
      </c>
      <c r="T2297" s="108">
        <v>0.48</v>
      </c>
      <c r="U2297">
        <v>1</v>
      </c>
      <c r="V2297" t="s">
        <v>270</v>
      </c>
      <c r="W2297" t="s">
        <v>167</v>
      </c>
      <c r="X2297">
        <v>1</v>
      </c>
      <c r="Y2297">
        <v>0</v>
      </c>
      <c r="Z2297">
        <v>0</v>
      </c>
      <c r="AA2297">
        <v>0</v>
      </c>
      <c r="AB2297">
        <v>1</v>
      </c>
      <c r="AC2297">
        <v>0</v>
      </c>
      <c r="AD2297">
        <v>0</v>
      </c>
      <c r="AE2297">
        <v>0</v>
      </c>
    </row>
    <row r="2298" spans="1:31" x14ac:dyDescent="0.3">
      <c r="A2298" t="s">
        <v>315</v>
      </c>
      <c r="B2298" t="s">
        <v>7815</v>
      </c>
      <c r="C2298" t="s">
        <v>262</v>
      </c>
      <c r="D2298" t="s">
        <v>7816</v>
      </c>
      <c r="E2298" t="s">
        <v>12352</v>
      </c>
      <c r="F2298" t="s">
        <v>7817</v>
      </c>
      <c r="G2298" t="s">
        <v>1592</v>
      </c>
      <c r="I2298" t="s">
        <v>313</v>
      </c>
      <c r="J2298" t="s">
        <v>266</v>
      </c>
      <c r="K2298" t="s">
        <v>7818</v>
      </c>
      <c r="L2298" t="s">
        <v>7819</v>
      </c>
      <c r="M2298" t="s">
        <v>314</v>
      </c>
      <c r="N2298" t="s">
        <v>315</v>
      </c>
      <c r="O2298">
        <v>1</v>
      </c>
      <c r="P2298" t="s">
        <v>266</v>
      </c>
      <c r="Q2298">
        <v>0.48</v>
      </c>
      <c r="S2298">
        <v>1</v>
      </c>
      <c r="T2298" s="108">
        <v>0.48</v>
      </c>
      <c r="U2298">
        <v>1</v>
      </c>
      <c r="V2298" t="s">
        <v>270</v>
      </c>
      <c r="W2298" t="s">
        <v>167</v>
      </c>
      <c r="X2298">
        <v>1</v>
      </c>
      <c r="Y2298">
        <v>0</v>
      </c>
      <c r="Z2298">
        <v>0</v>
      </c>
      <c r="AA2298">
        <v>0</v>
      </c>
      <c r="AB2298">
        <v>0</v>
      </c>
      <c r="AC2298">
        <v>1</v>
      </c>
      <c r="AD2298">
        <v>0</v>
      </c>
      <c r="AE2298">
        <v>0</v>
      </c>
    </row>
    <row r="2299" spans="1:31" x14ac:dyDescent="0.3">
      <c r="A2299" t="s">
        <v>315</v>
      </c>
      <c r="B2299" t="s">
        <v>7815</v>
      </c>
      <c r="C2299" t="s">
        <v>262</v>
      </c>
      <c r="D2299" t="s">
        <v>7816</v>
      </c>
      <c r="E2299" t="s">
        <v>12352</v>
      </c>
      <c r="F2299" t="s">
        <v>7817</v>
      </c>
      <c r="G2299" t="s">
        <v>1592</v>
      </c>
      <c r="I2299" t="s">
        <v>313</v>
      </c>
      <c r="J2299" t="s">
        <v>266</v>
      </c>
      <c r="K2299" t="s">
        <v>7818</v>
      </c>
      <c r="L2299" t="s">
        <v>7819</v>
      </c>
      <c r="M2299" t="s">
        <v>316</v>
      </c>
      <c r="N2299" t="s">
        <v>315</v>
      </c>
      <c r="O2299">
        <v>2</v>
      </c>
      <c r="P2299" t="s">
        <v>288</v>
      </c>
      <c r="Q2299">
        <v>0.48</v>
      </c>
      <c r="S2299">
        <v>4</v>
      </c>
      <c r="T2299" s="108">
        <v>1.92</v>
      </c>
      <c r="U2299">
        <v>1</v>
      </c>
      <c r="V2299" t="s">
        <v>270</v>
      </c>
      <c r="W2299" t="s">
        <v>167</v>
      </c>
      <c r="X2299">
        <v>2</v>
      </c>
      <c r="Y2299">
        <v>2</v>
      </c>
      <c r="Z2299">
        <v>0</v>
      </c>
      <c r="AA2299">
        <v>0</v>
      </c>
      <c r="AB2299">
        <v>2</v>
      </c>
      <c r="AC2299">
        <v>0</v>
      </c>
      <c r="AD2299">
        <v>0</v>
      </c>
      <c r="AE2299">
        <v>0</v>
      </c>
    </row>
    <row r="2300" spans="1:31" x14ac:dyDescent="0.3">
      <c r="A2300" t="s">
        <v>315</v>
      </c>
      <c r="B2300" t="s">
        <v>7815</v>
      </c>
      <c r="C2300" t="s">
        <v>262</v>
      </c>
      <c r="D2300" t="s">
        <v>7816</v>
      </c>
      <c r="E2300" t="s">
        <v>12352</v>
      </c>
      <c r="F2300" t="s">
        <v>7817</v>
      </c>
      <c r="G2300" t="s">
        <v>1592</v>
      </c>
      <c r="I2300" t="s">
        <v>313</v>
      </c>
      <c r="J2300" t="s">
        <v>266</v>
      </c>
      <c r="K2300" t="s">
        <v>7818</v>
      </c>
      <c r="L2300" t="s">
        <v>7819</v>
      </c>
      <c r="M2300" t="s">
        <v>316</v>
      </c>
      <c r="N2300" t="s">
        <v>315</v>
      </c>
      <c r="O2300">
        <v>17</v>
      </c>
      <c r="P2300" t="s">
        <v>273</v>
      </c>
      <c r="Q2300">
        <v>0.48</v>
      </c>
      <c r="S2300">
        <v>1</v>
      </c>
      <c r="T2300" s="108">
        <v>0.48</v>
      </c>
      <c r="U2300">
        <v>1</v>
      </c>
      <c r="V2300" t="s">
        <v>270</v>
      </c>
      <c r="W2300" t="s">
        <v>167</v>
      </c>
      <c r="X2300">
        <v>1</v>
      </c>
      <c r="Y2300">
        <v>0</v>
      </c>
      <c r="Z2300">
        <v>0</v>
      </c>
      <c r="AA2300">
        <v>1</v>
      </c>
      <c r="AB2300">
        <v>0</v>
      </c>
      <c r="AC2300">
        <v>0</v>
      </c>
      <c r="AD2300">
        <v>0</v>
      </c>
      <c r="AE2300">
        <v>0</v>
      </c>
    </row>
    <row r="2301" spans="1:31" x14ac:dyDescent="0.3">
      <c r="A2301" t="s">
        <v>315</v>
      </c>
      <c r="B2301" t="s">
        <v>7823</v>
      </c>
      <c r="C2301" t="s">
        <v>262</v>
      </c>
      <c r="D2301" t="s">
        <v>7824</v>
      </c>
      <c r="E2301" t="s">
        <v>12483</v>
      </c>
      <c r="F2301" t="s">
        <v>1123</v>
      </c>
      <c r="G2301" t="s">
        <v>451</v>
      </c>
      <c r="I2301" t="s">
        <v>313</v>
      </c>
      <c r="J2301" t="s">
        <v>266</v>
      </c>
      <c r="K2301" t="s">
        <v>7808</v>
      </c>
      <c r="L2301" t="s">
        <v>7825</v>
      </c>
      <c r="M2301" t="s">
        <v>314</v>
      </c>
      <c r="N2301" t="s">
        <v>315</v>
      </c>
      <c r="O2301">
        <v>1</v>
      </c>
      <c r="P2301" t="s">
        <v>282</v>
      </c>
      <c r="Q2301">
        <v>1</v>
      </c>
      <c r="S2301">
        <v>1</v>
      </c>
      <c r="T2301" s="108">
        <v>1</v>
      </c>
      <c r="U2301">
        <v>1</v>
      </c>
      <c r="V2301" t="s">
        <v>270</v>
      </c>
      <c r="W2301" t="s">
        <v>167</v>
      </c>
      <c r="X2301">
        <v>1</v>
      </c>
      <c r="Y2301">
        <v>1</v>
      </c>
      <c r="Z2301">
        <v>0</v>
      </c>
      <c r="AA2301">
        <v>0</v>
      </c>
      <c r="AB2301">
        <v>0</v>
      </c>
      <c r="AC2301">
        <v>0</v>
      </c>
      <c r="AD2301">
        <v>0</v>
      </c>
      <c r="AE2301">
        <v>0</v>
      </c>
    </row>
    <row r="2302" spans="1:31" x14ac:dyDescent="0.3">
      <c r="A2302" t="s">
        <v>315</v>
      </c>
      <c r="B2302" t="s">
        <v>7827</v>
      </c>
      <c r="C2302" t="s">
        <v>262</v>
      </c>
      <c r="D2302" t="s">
        <v>7828</v>
      </c>
      <c r="E2302" t="s">
        <v>12486</v>
      </c>
      <c r="F2302" t="s">
        <v>2954</v>
      </c>
      <c r="G2302" t="s">
        <v>451</v>
      </c>
      <c r="I2302" t="s">
        <v>313</v>
      </c>
      <c r="J2302" t="s">
        <v>266</v>
      </c>
      <c r="K2302" t="s">
        <v>2955</v>
      </c>
      <c r="L2302" t="s">
        <v>7829</v>
      </c>
      <c r="M2302" t="s">
        <v>314</v>
      </c>
      <c r="N2302" t="s">
        <v>315</v>
      </c>
      <c r="O2302">
        <v>1</v>
      </c>
      <c r="P2302" t="s">
        <v>266</v>
      </c>
      <c r="Q2302">
        <v>0.32</v>
      </c>
      <c r="S2302">
        <v>1</v>
      </c>
      <c r="T2302" s="108">
        <v>0.32</v>
      </c>
      <c r="U2302">
        <v>1</v>
      </c>
      <c r="V2302" t="s">
        <v>270</v>
      </c>
      <c r="W2302" t="s">
        <v>167</v>
      </c>
      <c r="X2302">
        <v>1</v>
      </c>
      <c r="Y2302">
        <v>1</v>
      </c>
      <c r="Z2302">
        <v>0</v>
      </c>
      <c r="AA2302">
        <v>0</v>
      </c>
      <c r="AB2302">
        <v>0</v>
      </c>
      <c r="AC2302">
        <v>0</v>
      </c>
      <c r="AD2302">
        <v>0</v>
      </c>
      <c r="AE2302">
        <v>0</v>
      </c>
    </row>
    <row r="2303" spans="1:31" x14ac:dyDescent="0.3">
      <c r="A2303" t="s">
        <v>315</v>
      </c>
      <c r="B2303" t="s">
        <v>7827</v>
      </c>
      <c r="C2303" t="s">
        <v>262</v>
      </c>
      <c r="D2303" t="s">
        <v>7828</v>
      </c>
      <c r="E2303" t="s">
        <v>12486</v>
      </c>
      <c r="F2303" t="s">
        <v>2954</v>
      </c>
      <c r="G2303" t="s">
        <v>451</v>
      </c>
      <c r="I2303" t="s">
        <v>313</v>
      </c>
      <c r="J2303" t="s">
        <v>266</v>
      </c>
      <c r="K2303" t="s">
        <v>2955</v>
      </c>
      <c r="L2303" t="s">
        <v>7829</v>
      </c>
      <c r="M2303" t="s">
        <v>316</v>
      </c>
      <c r="N2303" t="s">
        <v>315</v>
      </c>
      <c r="O2303">
        <v>2</v>
      </c>
      <c r="P2303" t="s">
        <v>288</v>
      </c>
      <c r="Q2303">
        <v>0.32</v>
      </c>
      <c r="S2303">
        <v>1</v>
      </c>
      <c r="T2303" s="108">
        <v>0.32</v>
      </c>
      <c r="U2303">
        <v>1</v>
      </c>
      <c r="V2303" t="s">
        <v>270</v>
      </c>
      <c r="W2303" t="s">
        <v>167</v>
      </c>
      <c r="X2303">
        <v>1</v>
      </c>
      <c r="Y2303">
        <v>0</v>
      </c>
      <c r="Z2303">
        <v>0</v>
      </c>
      <c r="AA2303">
        <v>0</v>
      </c>
      <c r="AB2303">
        <v>1</v>
      </c>
      <c r="AC2303">
        <v>0</v>
      </c>
      <c r="AD2303">
        <v>0</v>
      </c>
      <c r="AE2303">
        <v>0</v>
      </c>
    </row>
    <row r="2304" spans="1:31" x14ac:dyDescent="0.3">
      <c r="A2304" t="s">
        <v>315</v>
      </c>
      <c r="B2304" t="s">
        <v>7696</v>
      </c>
      <c r="C2304" t="s">
        <v>262</v>
      </c>
      <c r="D2304" t="s">
        <v>7697</v>
      </c>
      <c r="E2304" t="s">
        <v>12443</v>
      </c>
      <c r="F2304" t="s">
        <v>7690</v>
      </c>
      <c r="G2304" t="s">
        <v>451</v>
      </c>
      <c r="I2304" t="s">
        <v>313</v>
      </c>
      <c r="J2304" t="s">
        <v>266</v>
      </c>
      <c r="K2304" t="s">
        <v>7698</v>
      </c>
      <c r="L2304" t="s">
        <v>4497</v>
      </c>
      <c r="M2304" t="s">
        <v>314</v>
      </c>
      <c r="N2304" t="s">
        <v>315</v>
      </c>
      <c r="O2304">
        <v>1</v>
      </c>
      <c r="P2304" t="s">
        <v>269</v>
      </c>
      <c r="Q2304">
        <v>2</v>
      </c>
      <c r="S2304">
        <v>1</v>
      </c>
      <c r="T2304" s="108">
        <v>2</v>
      </c>
      <c r="U2304">
        <v>1</v>
      </c>
      <c r="V2304" t="s">
        <v>270</v>
      </c>
      <c r="W2304" t="s">
        <v>167</v>
      </c>
      <c r="X2304">
        <v>1</v>
      </c>
      <c r="Y2304">
        <v>0</v>
      </c>
      <c r="Z2304">
        <v>1</v>
      </c>
      <c r="AA2304">
        <v>0</v>
      </c>
      <c r="AB2304">
        <v>0</v>
      </c>
      <c r="AC2304">
        <v>0</v>
      </c>
      <c r="AD2304">
        <v>0</v>
      </c>
      <c r="AE2304">
        <v>0</v>
      </c>
    </row>
    <row r="2305" spans="1:31" x14ac:dyDescent="0.3">
      <c r="A2305" t="s">
        <v>315</v>
      </c>
      <c r="B2305" t="s">
        <v>7886</v>
      </c>
      <c r="C2305" t="s">
        <v>262</v>
      </c>
      <c r="D2305" t="s">
        <v>7887</v>
      </c>
      <c r="E2305" t="s">
        <v>12503</v>
      </c>
      <c r="F2305" t="s">
        <v>7888</v>
      </c>
      <c r="G2305" t="s">
        <v>451</v>
      </c>
      <c r="I2305" t="s">
        <v>313</v>
      </c>
      <c r="J2305" t="s">
        <v>266</v>
      </c>
      <c r="K2305" t="s">
        <v>7889</v>
      </c>
      <c r="L2305" t="s">
        <v>17478</v>
      </c>
      <c r="M2305" t="s">
        <v>314</v>
      </c>
      <c r="N2305" t="s">
        <v>315</v>
      </c>
      <c r="O2305">
        <v>1</v>
      </c>
      <c r="P2305" t="s">
        <v>266</v>
      </c>
      <c r="Q2305">
        <v>0.48</v>
      </c>
      <c r="S2305">
        <v>1</v>
      </c>
      <c r="T2305" s="108">
        <v>0.48</v>
      </c>
      <c r="U2305">
        <v>1</v>
      </c>
      <c r="V2305" t="s">
        <v>270</v>
      </c>
      <c r="W2305" t="s">
        <v>167</v>
      </c>
      <c r="X2305">
        <v>1</v>
      </c>
      <c r="Y2305">
        <v>0</v>
      </c>
      <c r="Z2305">
        <v>0</v>
      </c>
      <c r="AA2305">
        <v>0</v>
      </c>
      <c r="AB2305">
        <v>0</v>
      </c>
      <c r="AC2305">
        <v>1</v>
      </c>
      <c r="AD2305">
        <v>0</v>
      </c>
      <c r="AE2305">
        <v>0</v>
      </c>
    </row>
    <row r="2306" spans="1:31" x14ac:dyDescent="0.3">
      <c r="A2306" t="s">
        <v>315</v>
      </c>
      <c r="B2306" t="s">
        <v>7886</v>
      </c>
      <c r="C2306" t="s">
        <v>262</v>
      </c>
      <c r="D2306" t="s">
        <v>7887</v>
      </c>
      <c r="E2306" t="s">
        <v>12503</v>
      </c>
      <c r="F2306" t="s">
        <v>7888</v>
      </c>
      <c r="G2306" t="s">
        <v>451</v>
      </c>
      <c r="I2306" t="s">
        <v>313</v>
      </c>
      <c r="J2306" t="s">
        <v>266</v>
      </c>
      <c r="K2306" t="s">
        <v>7889</v>
      </c>
      <c r="L2306" t="s">
        <v>17478</v>
      </c>
      <c r="M2306" t="s">
        <v>316</v>
      </c>
      <c r="N2306" t="s">
        <v>315</v>
      </c>
      <c r="O2306">
        <v>2</v>
      </c>
      <c r="P2306" t="s">
        <v>288</v>
      </c>
      <c r="Q2306">
        <v>0.48</v>
      </c>
      <c r="S2306">
        <v>1</v>
      </c>
      <c r="T2306" s="108">
        <v>0.48</v>
      </c>
      <c r="U2306">
        <v>1</v>
      </c>
      <c r="V2306" t="s">
        <v>270</v>
      </c>
      <c r="W2306" t="s">
        <v>167</v>
      </c>
      <c r="X2306">
        <v>1</v>
      </c>
      <c r="Y2306">
        <v>0</v>
      </c>
      <c r="Z2306">
        <v>0</v>
      </c>
      <c r="AA2306">
        <v>0</v>
      </c>
      <c r="AB2306">
        <v>1</v>
      </c>
      <c r="AC2306">
        <v>0</v>
      </c>
      <c r="AD2306">
        <v>0</v>
      </c>
      <c r="AE2306">
        <v>0</v>
      </c>
    </row>
    <row r="2307" spans="1:31" x14ac:dyDescent="0.3">
      <c r="A2307" t="s">
        <v>315</v>
      </c>
      <c r="B2307" t="s">
        <v>7886</v>
      </c>
      <c r="C2307" t="s">
        <v>262</v>
      </c>
      <c r="D2307" t="s">
        <v>7887</v>
      </c>
      <c r="E2307" t="s">
        <v>12503</v>
      </c>
      <c r="F2307" t="s">
        <v>7888</v>
      </c>
      <c r="G2307" t="s">
        <v>451</v>
      </c>
      <c r="I2307" t="s">
        <v>313</v>
      </c>
      <c r="J2307" t="s">
        <v>266</v>
      </c>
      <c r="K2307" t="s">
        <v>7889</v>
      </c>
      <c r="L2307" t="s">
        <v>17478</v>
      </c>
      <c r="M2307" t="s">
        <v>316</v>
      </c>
      <c r="N2307" t="s">
        <v>315</v>
      </c>
      <c r="O2307">
        <v>17</v>
      </c>
      <c r="P2307" t="s">
        <v>273</v>
      </c>
      <c r="Q2307">
        <v>0.32</v>
      </c>
      <c r="S2307">
        <v>1</v>
      </c>
      <c r="T2307" s="108">
        <v>0.32</v>
      </c>
      <c r="U2307">
        <v>1</v>
      </c>
      <c r="V2307" t="s">
        <v>270</v>
      </c>
      <c r="W2307" t="s">
        <v>167</v>
      </c>
      <c r="X2307">
        <v>1</v>
      </c>
      <c r="Y2307">
        <v>0</v>
      </c>
      <c r="Z2307">
        <v>0</v>
      </c>
      <c r="AA2307">
        <v>1</v>
      </c>
      <c r="AB2307">
        <v>0</v>
      </c>
      <c r="AC2307">
        <v>0</v>
      </c>
      <c r="AD2307">
        <v>0</v>
      </c>
      <c r="AE2307">
        <v>0</v>
      </c>
    </row>
    <row r="2308" spans="1:31" x14ac:dyDescent="0.3">
      <c r="A2308" t="s">
        <v>315</v>
      </c>
      <c r="B2308" t="s">
        <v>7891</v>
      </c>
      <c r="C2308" t="s">
        <v>262</v>
      </c>
      <c r="D2308" t="s">
        <v>7892</v>
      </c>
      <c r="E2308" t="s">
        <v>12504</v>
      </c>
      <c r="F2308" t="s">
        <v>7890</v>
      </c>
      <c r="G2308" t="s">
        <v>451</v>
      </c>
      <c r="I2308" t="s">
        <v>313</v>
      </c>
      <c r="J2308" t="s">
        <v>266</v>
      </c>
      <c r="K2308" t="s">
        <v>7889</v>
      </c>
      <c r="L2308" t="s">
        <v>7893</v>
      </c>
      <c r="M2308" t="s">
        <v>316</v>
      </c>
      <c r="N2308" t="s">
        <v>315</v>
      </c>
      <c r="O2308">
        <v>2</v>
      </c>
      <c r="P2308" t="s">
        <v>288</v>
      </c>
      <c r="Q2308">
        <v>0.48</v>
      </c>
      <c r="S2308">
        <v>2</v>
      </c>
      <c r="T2308" s="108">
        <v>0.96</v>
      </c>
      <c r="U2308">
        <v>1</v>
      </c>
      <c r="V2308" t="s">
        <v>270</v>
      </c>
      <c r="W2308" t="s">
        <v>167</v>
      </c>
      <c r="X2308">
        <v>2</v>
      </c>
      <c r="Y2308">
        <v>0</v>
      </c>
      <c r="Z2308">
        <v>0</v>
      </c>
      <c r="AA2308">
        <v>0</v>
      </c>
      <c r="AB2308">
        <v>2</v>
      </c>
      <c r="AC2308">
        <v>0</v>
      </c>
      <c r="AD2308">
        <v>0</v>
      </c>
      <c r="AE2308">
        <v>0</v>
      </c>
    </row>
    <row r="2309" spans="1:31" x14ac:dyDescent="0.3">
      <c r="A2309" t="s">
        <v>315</v>
      </c>
      <c r="B2309" t="s">
        <v>7891</v>
      </c>
      <c r="C2309" t="s">
        <v>262</v>
      </c>
      <c r="D2309" t="s">
        <v>7892</v>
      </c>
      <c r="E2309" t="s">
        <v>12504</v>
      </c>
      <c r="F2309" t="s">
        <v>7890</v>
      </c>
      <c r="G2309" t="s">
        <v>451</v>
      </c>
      <c r="I2309" t="s">
        <v>313</v>
      </c>
      <c r="J2309" t="s">
        <v>266</v>
      </c>
      <c r="K2309" t="s">
        <v>7889</v>
      </c>
      <c r="L2309" t="s">
        <v>7893</v>
      </c>
      <c r="M2309" t="s">
        <v>314</v>
      </c>
      <c r="N2309" t="s">
        <v>315</v>
      </c>
      <c r="O2309">
        <v>1</v>
      </c>
      <c r="P2309" t="s">
        <v>266</v>
      </c>
      <c r="Q2309">
        <v>0.48</v>
      </c>
      <c r="S2309">
        <v>2</v>
      </c>
      <c r="T2309" s="108">
        <v>0.96</v>
      </c>
      <c r="U2309">
        <v>1</v>
      </c>
      <c r="V2309" t="s">
        <v>270</v>
      </c>
      <c r="W2309" t="s">
        <v>167</v>
      </c>
      <c r="X2309">
        <v>2</v>
      </c>
      <c r="Y2309">
        <v>0</v>
      </c>
      <c r="Z2309">
        <v>0</v>
      </c>
      <c r="AA2309">
        <v>0</v>
      </c>
      <c r="AB2309">
        <v>0</v>
      </c>
      <c r="AC2309">
        <v>2</v>
      </c>
      <c r="AD2309">
        <v>0</v>
      </c>
      <c r="AE2309">
        <v>0</v>
      </c>
    </row>
    <row r="2310" spans="1:31" x14ac:dyDescent="0.3">
      <c r="A2310" t="s">
        <v>315</v>
      </c>
      <c r="B2310" t="s">
        <v>7891</v>
      </c>
      <c r="C2310" t="s">
        <v>262</v>
      </c>
      <c r="D2310" t="s">
        <v>7892</v>
      </c>
      <c r="E2310" t="s">
        <v>12504</v>
      </c>
      <c r="F2310" t="s">
        <v>7890</v>
      </c>
      <c r="G2310" t="s">
        <v>451</v>
      </c>
      <c r="I2310" t="s">
        <v>313</v>
      </c>
      <c r="J2310" t="s">
        <v>266</v>
      </c>
      <c r="K2310" t="s">
        <v>7889</v>
      </c>
      <c r="L2310" t="s">
        <v>7893</v>
      </c>
      <c r="M2310" t="s">
        <v>316</v>
      </c>
      <c r="N2310" t="s">
        <v>315</v>
      </c>
      <c r="O2310">
        <v>17</v>
      </c>
      <c r="P2310" t="s">
        <v>273</v>
      </c>
      <c r="Q2310">
        <v>0.48</v>
      </c>
      <c r="S2310">
        <v>1</v>
      </c>
      <c r="T2310" s="108">
        <v>0.48</v>
      </c>
      <c r="U2310">
        <v>1</v>
      </c>
      <c r="V2310" t="s">
        <v>270</v>
      </c>
      <c r="W2310" t="s">
        <v>167</v>
      </c>
      <c r="X2310">
        <v>1</v>
      </c>
      <c r="Y2310">
        <v>0</v>
      </c>
      <c r="Z2310">
        <v>0</v>
      </c>
      <c r="AA2310">
        <v>1</v>
      </c>
      <c r="AB2310">
        <v>0</v>
      </c>
      <c r="AC2310">
        <v>0</v>
      </c>
      <c r="AD2310">
        <v>0</v>
      </c>
      <c r="AE2310">
        <v>0</v>
      </c>
    </row>
    <row r="2311" spans="1:31" x14ac:dyDescent="0.3">
      <c r="A2311" t="s">
        <v>315</v>
      </c>
      <c r="B2311" t="s">
        <v>7899</v>
      </c>
      <c r="C2311" t="s">
        <v>262</v>
      </c>
      <c r="D2311" t="s">
        <v>7900</v>
      </c>
      <c r="E2311" t="s">
        <v>12507</v>
      </c>
      <c r="F2311" t="s">
        <v>7901</v>
      </c>
      <c r="G2311" t="s">
        <v>451</v>
      </c>
      <c r="I2311" t="s">
        <v>313</v>
      </c>
      <c r="J2311" t="s">
        <v>266</v>
      </c>
      <c r="K2311" t="s">
        <v>7902</v>
      </c>
      <c r="L2311" t="s">
        <v>7903</v>
      </c>
      <c r="M2311" t="s">
        <v>316</v>
      </c>
      <c r="N2311" t="s">
        <v>315</v>
      </c>
      <c r="O2311">
        <v>2</v>
      </c>
      <c r="P2311" t="s">
        <v>288</v>
      </c>
      <c r="Q2311">
        <v>0.48</v>
      </c>
      <c r="S2311">
        <v>1</v>
      </c>
      <c r="T2311" s="108">
        <v>0.48</v>
      </c>
      <c r="U2311">
        <v>1</v>
      </c>
      <c r="V2311" t="s">
        <v>270</v>
      </c>
      <c r="W2311" t="s">
        <v>167</v>
      </c>
      <c r="X2311">
        <v>1</v>
      </c>
      <c r="Y2311">
        <v>0</v>
      </c>
      <c r="Z2311">
        <v>0</v>
      </c>
      <c r="AA2311">
        <v>0</v>
      </c>
      <c r="AB2311">
        <v>1</v>
      </c>
      <c r="AC2311">
        <v>0</v>
      </c>
      <c r="AD2311">
        <v>0</v>
      </c>
      <c r="AE2311">
        <v>0</v>
      </c>
    </row>
    <row r="2312" spans="1:31" x14ac:dyDescent="0.3">
      <c r="A2312" t="s">
        <v>315</v>
      </c>
      <c r="B2312" t="s">
        <v>7899</v>
      </c>
      <c r="C2312" t="s">
        <v>262</v>
      </c>
      <c r="D2312" t="s">
        <v>7900</v>
      </c>
      <c r="E2312" t="s">
        <v>12507</v>
      </c>
      <c r="F2312" t="s">
        <v>7901</v>
      </c>
      <c r="G2312" t="s">
        <v>451</v>
      </c>
      <c r="I2312" t="s">
        <v>313</v>
      </c>
      <c r="J2312" t="s">
        <v>266</v>
      </c>
      <c r="K2312" t="s">
        <v>7902</v>
      </c>
      <c r="L2312" t="s">
        <v>7903</v>
      </c>
      <c r="M2312" t="s">
        <v>314</v>
      </c>
      <c r="N2312" t="s">
        <v>315</v>
      </c>
      <c r="O2312">
        <v>1</v>
      </c>
      <c r="P2312" t="s">
        <v>266</v>
      </c>
      <c r="Q2312">
        <v>0.48</v>
      </c>
      <c r="S2312">
        <v>1</v>
      </c>
      <c r="T2312" s="108">
        <v>0.48</v>
      </c>
      <c r="U2312">
        <v>1</v>
      </c>
      <c r="V2312" t="s">
        <v>270</v>
      </c>
      <c r="W2312" t="s">
        <v>167</v>
      </c>
      <c r="X2312">
        <v>1</v>
      </c>
      <c r="Y2312">
        <v>0</v>
      </c>
      <c r="Z2312">
        <v>0</v>
      </c>
      <c r="AA2312">
        <v>0</v>
      </c>
      <c r="AB2312">
        <v>1</v>
      </c>
      <c r="AC2312">
        <v>0</v>
      </c>
      <c r="AD2312">
        <v>0</v>
      </c>
      <c r="AE2312">
        <v>0</v>
      </c>
    </row>
    <row r="2313" spans="1:31" x14ac:dyDescent="0.3">
      <c r="A2313" t="s">
        <v>315</v>
      </c>
      <c r="B2313" t="s">
        <v>7914</v>
      </c>
      <c r="C2313" t="s">
        <v>262</v>
      </c>
      <c r="D2313" t="s">
        <v>7915</v>
      </c>
      <c r="E2313" t="s">
        <v>12510</v>
      </c>
      <c r="F2313" t="s">
        <v>7916</v>
      </c>
      <c r="G2313" t="s">
        <v>451</v>
      </c>
      <c r="I2313" t="s">
        <v>313</v>
      </c>
      <c r="J2313" t="s">
        <v>266</v>
      </c>
      <c r="K2313" t="s">
        <v>7917</v>
      </c>
      <c r="L2313" t="s">
        <v>2400</v>
      </c>
      <c r="M2313" t="s">
        <v>314</v>
      </c>
      <c r="N2313" t="s">
        <v>315</v>
      </c>
      <c r="O2313">
        <v>1</v>
      </c>
      <c r="P2313" t="s">
        <v>266</v>
      </c>
      <c r="Q2313">
        <v>0.17</v>
      </c>
      <c r="S2313">
        <v>1</v>
      </c>
      <c r="T2313" s="108">
        <v>0.17</v>
      </c>
      <c r="U2313">
        <v>1</v>
      </c>
      <c r="V2313" t="s">
        <v>270</v>
      </c>
      <c r="W2313" t="s">
        <v>167</v>
      </c>
      <c r="X2313">
        <v>1</v>
      </c>
      <c r="Y2313">
        <v>0</v>
      </c>
      <c r="Z2313">
        <v>0</v>
      </c>
      <c r="AA2313">
        <v>0</v>
      </c>
      <c r="AB2313">
        <v>1</v>
      </c>
      <c r="AC2313">
        <v>0</v>
      </c>
      <c r="AD2313">
        <v>0</v>
      </c>
      <c r="AE2313">
        <v>0</v>
      </c>
    </row>
    <row r="2314" spans="1:31" x14ac:dyDescent="0.3">
      <c r="A2314" t="s">
        <v>315</v>
      </c>
      <c r="B2314" t="s">
        <v>7985</v>
      </c>
      <c r="C2314" t="s">
        <v>262</v>
      </c>
      <c r="D2314" t="s">
        <v>7986</v>
      </c>
      <c r="E2314" t="s">
        <v>12519</v>
      </c>
      <c r="F2314" t="s">
        <v>7980</v>
      </c>
      <c r="G2314" t="s">
        <v>451</v>
      </c>
      <c r="I2314" t="s">
        <v>313</v>
      </c>
      <c r="J2314" t="s">
        <v>266</v>
      </c>
      <c r="K2314" t="s">
        <v>7987</v>
      </c>
      <c r="L2314" t="s">
        <v>7988</v>
      </c>
      <c r="M2314" t="s">
        <v>314</v>
      </c>
      <c r="N2314" t="s">
        <v>315</v>
      </c>
      <c r="O2314">
        <v>1</v>
      </c>
      <c r="P2314" t="s">
        <v>282</v>
      </c>
      <c r="Q2314">
        <v>4</v>
      </c>
      <c r="S2314">
        <v>3</v>
      </c>
      <c r="T2314" s="108">
        <v>12</v>
      </c>
      <c r="U2314">
        <v>1</v>
      </c>
      <c r="V2314" t="s">
        <v>270</v>
      </c>
      <c r="W2314" t="s">
        <v>167</v>
      </c>
      <c r="X2314">
        <v>1</v>
      </c>
      <c r="Y2314">
        <v>1</v>
      </c>
      <c r="Z2314">
        <v>0</v>
      </c>
      <c r="AA2314">
        <v>1</v>
      </c>
      <c r="AB2314">
        <v>0</v>
      </c>
      <c r="AC2314">
        <v>1</v>
      </c>
      <c r="AD2314">
        <v>0</v>
      </c>
      <c r="AE2314">
        <v>0</v>
      </c>
    </row>
    <row r="2315" spans="1:31" x14ac:dyDescent="0.3">
      <c r="A2315" t="s">
        <v>315</v>
      </c>
      <c r="B2315" t="s">
        <v>7383</v>
      </c>
      <c r="C2315" t="s">
        <v>262</v>
      </c>
      <c r="D2315" t="s">
        <v>7384</v>
      </c>
      <c r="E2315" t="s">
        <v>12561</v>
      </c>
      <c r="F2315" t="s">
        <v>7385</v>
      </c>
      <c r="G2315" t="s">
        <v>3058</v>
      </c>
      <c r="I2315" t="s">
        <v>313</v>
      </c>
      <c r="J2315" t="s">
        <v>266</v>
      </c>
      <c r="K2315" t="s">
        <v>3059</v>
      </c>
      <c r="L2315" t="s">
        <v>7386</v>
      </c>
      <c r="M2315" t="s">
        <v>314</v>
      </c>
      <c r="N2315" t="s">
        <v>315</v>
      </c>
      <c r="O2315">
        <v>1</v>
      </c>
      <c r="P2315" t="s">
        <v>282</v>
      </c>
      <c r="Q2315">
        <v>1</v>
      </c>
      <c r="S2315">
        <v>2</v>
      </c>
      <c r="T2315" s="108">
        <v>2</v>
      </c>
      <c r="U2315">
        <v>1</v>
      </c>
      <c r="V2315" t="s">
        <v>270</v>
      </c>
      <c r="W2315" t="s">
        <v>167</v>
      </c>
      <c r="X2315">
        <v>1</v>
      </c>
      <c r="Y2315">
        <v>0</v>
      </c>
      <c r="Z2315">
        <v>1</v>
      </c>
      <c r="AA2315">
        <v>0</v>
      </c>
      <c r="AB2315">
        <v>0</v>
      </c>
      <c r="AC2315">
        <v>1</v>
      </c>
      <c r="AD2315">
        <v>0</v>
      </c>
      <c r="AE2315">
        <v>0</v>
      </c>
    </row>
    <row r="2316" spans="1:31" x14ac:dyDescent="0.3">
      <c r="A2316" t="s">
        <v>315</v>
      </c>
      <c r="B2316" t="s">
        <v>7383</v>
      </c>
      <c r="C2316" t="s">
        <v>262</v>
      </c>
      <c r="D2316" t="s">
        <v>7384</v>
      </c>
      <c r="E2316" t="s">
        <v>12561</v>
      </c>
      <c r="F2316" t="s">
        <v>7385</v>
      </c>
      <c r="G2316" t="s">
        <v>3058</v>
      </c>
      <c r="I2316" t="s">
        <v>313</v>
      </c>
      <c r="J2316" t="s">
        <v>266</v>
      </c>
      <c r="K2316" t="s">
        <v>3059</v>
      </c>
      <c r="L2316" t="s">
        <v>7386</v>
      </c>
      <c r="M2316" t="s">
        <v>316</v>
      </c>
      <c r="N2316" t="s">
        <v>315</v>
      </c>
      <c r="O2316">
        <v>2</v>
      </c>
      <c r="P2316" t="s">
        <v>272</v>
      </c>
      <c r="Q2316">
        <v>1</v>
      </c>
      <c r="S2316">
        <v>1</v>
      </c>
      <c r="T2316" s="108">
        <v>1</v>
      </c>
      <c r="U2316">
        <v>1</v>
      </c>
      <c r="V2316" t="s">
        <v>270</v>
      </c>
      <c r="W2316" t="s">
        <v>167</v>
      </c>
      <c r="X2316">
        <v>1</v>
      </c>
      <c r="Y2316">
        <v>0</v>
      </c>
      <c r="Z2316">
        <v>1</v>
      </c>
      <c r="AA2316">
        <v>0</v>
      </c>
      <c r="AB2316">
        <v>0</v>
      </c>
      <c r="AC2316">
        <v>0</v>
      </c>
      <c r="AD2316">
        <v>0</v>
      </c>
      <c r="AE2316">
        <v>0</v>
      </c>
    </row>
    <row r="2317" spans="1:31" x14ac:dyDescent="0.3">
      <c r="A2317" t="s">
        <v>315</v>
      </c>
      <c r="B2317" t="s">
        <v>7383</v>
      </c>
      <c r="C2317" t="s">
        <v>262</v>
      </c>
      <c r="D2317" t="s">
        <v>7384</v>
      </c>
      <c r="E2317" t="s">
        <v>12561</v>
      </c>
      <c r="F2317" t="s">
        <v>7385</v>
      </c>
      <c r="G2317" t="s">
        <v>3058</v>
      </c>
      <c r="I2317" t="s">
        <v>313</v>
      </c>
      <c r="J2317" t="s">
        <v>266</v>
      </c>
      <c r="K2317" t="s">
        <v>3059</v>
      </c>
      <c r="L2317" t="s">
        <v>7386</v>
      </c>
      <c r="M2317" t="s">
        <v>316</v>
      </c>
      <c r="N2317" t="s">
        <v>315</v>
      </c>
      <c r="O2317">
        <v>17</v>
      </c>
      <c r="P2317" t="s">
        <v>273</v>
      </c>
      <c r="Q2317">
        <v>0.48</v>
      </c>
      <c r="S2317">
        <v>3</v>
      </c>
      <c r="T2317" s="108">
        <v>1.44</v>
      </c>
      <c r="U2317">
        <v>1</v>
      </c>
      <c r="V2317" t="s">
        <v>270</v>
      </c>
      <c r="W2317" t="s">
        <v>167</v>
      </c>
      <c r="X2317">
        <v>3</v>
      </c>
      <c r="Y2317">
        <v>0</v>
      </c>
      <c r="Z2317">
        <v>0</v>
      </c>
      <c r="AA2317">
        <v>3</v>
      </c>
      <c r="AB2317">
        <v>0</v>
      </c>
      <c r="AC2317">
        <v>0</v>
      </c>
      <c r="AD2317">
        <v>0</v>
      </c>
      <c r="AE2317">
        <v>0</v>
      </c>
    </row>
    <row r="2318" spans="1:31" x14ac:dyDescent="0.3">
      <c r="A2318" t="s">
        <v>315</v>
      </c>
      <c r="B2318" t="s">
        <v>7450</v>
      </c>
      <c r="C2318" t="s">
        <v>262</v>
      </c>
      <c r="D2318" t="s">
        <v>7451</v>
      </c>
      <c r="E2318" t="s">
        <v>12395</v>
      </c>
      <c r="F2318" t="s">
        <v>7452</v>
      </c>
      <c r="G2318" t="s">
        <v>451</v>
      </c>
      <c r="I2318" t="s">
        <v>313</v>
      </c>
      <c r="J2318" t="s">
        <v>266</v>
      </c>
      <c r="K2318" t="s">
        <v>2942</v>
      </c>
      <c r="L2318" t="s">
        <v>17712</v>
      </c>
      <c r="M2318" t="s">
        <v>314</v>
      </c>
      <c r="N2318" t="s">
        <v>315</v>
      </c>
      <c r="O2318">
        <v>1</v>
      </c>
      <c r="P2318" t="s">
        <v>282</v>
      </c>
      <c r="Q2318">
        <v>4</v>
      </c>
      <c r="S2318">
        <v>1</v>
      </c>
      <c r="T2318" s="108">
        <v>4</v>
      </c>
      <c r="U2318">
        <v>1</v>
      </c>
      <c r="V2318" t="s">
        <v>270</v>
      </c>
      <c r="W2318" t="s">
        <v>167</v>
      </c>
      <c r="X2318">
        <v>1</v>
      </c>
      <c r="Y2318">
        <v>0</v>
      </c>
      <c r="Z2318">
        <v>0</v>
      </c>
      <c r="AA2318">
        <v>0</v>
      </c>
      <c r="AB2318">
        <v>1</v>
      </c>
      <c r="AC2318">
        <v>0</v>
      </c>
      <c r="AD2318">
        <v>0</v>
      </c>
      <c r="AE2318">
        <v>0</v>
      </c>
    </row>
    <row r="2319" spans="1:31" x14ac:dyDescent="0.3">
      <c r="A2319" t="s">
        <v>315</v>
      </c>
      <c r="B2319" t="s">
        <v>7851</v>
      </c>
      <c r="C2319" t="s">
        <v>262</v>
      </c>
      <c r="D2319" t="s">
        <v>7852</v>
      </c>
      <c r="E2319" t="s">
        <v>12495</v>
      </c>
      <c r="F2319" t="s">
        <v>7853</v>
      </c>
      <c r="G2319" t="s">
        <v>451</v>
      </c>
      <c r="I2319" t="s">
        <v>313</v>
      </c>
      <c r="J2319" t="s">
        <v>266</v>
      </c>
      <c r="K2319" t="s">
        <v>7854</v>
      </c>
      <c r="L2319" t="s">
        <v>7855</v>
      </c>
      <c r="M2319" t="s">
        <v>314</v>
      </c>
      <c r="N2319" t="s">
        <v>315</v>
      </c>
      <c r="O2319">
        <v>1</v>
      </c>
      <c r="P2319" t="s">
        <v>282</v>
      </c>
      <c r="Q2319">
        <v>2</v>
      </c>
      <c r="S2319">
        <v>2</v>
      </c>
      <c r="T2319" s="108">
        <v>4</v>
      </c>
      <c r="U2319">
        <v>1</v>
      </c>
      <c r="V2319" t="s">
        <v>270</v>
      </c>
      <c r="W2319" t="s">
        <v>167</v>
      </c>
      <c r="X2319">
        <v>1</v>
      </c>
      <c r="Y2319">
        <v>1</v>
      </c>
      <c r="Z2319">
        <v>0</v>
      </c>
      <c r="AA2319">
        <v>0</v>
      </c>
      <c r="AB2319">
        <v>1</v>
      </c>
      <c r="AC2319">
        <v>0</v>
      </c>
      <c r="AD2319">
        <v>0</v>
      </c>
      <c r="AE2319">
        <v>0</v>
      </c>
    </row>
    <row r="2320" spans="1:31" x14ac:dyDescent="0.3">
      <c r="A2320" t="s">
        <v>315</v>
      </c>
      <c r="B2320" t="s">
        <v>7851</v>
      </c>
      <c r="C2320" t="s">
        <v>262</v>
      </c>
      <c r="D2320" t="s">
        <v>7852</v>
      </c>
      <c r="E2320" t="s">
        <v>12495</v>
      </c>
      <c r="F2320" t="s">
        <v>7853</v>
      </c>
      <c r="G2320" t="s">
        <v>451</v>
      </c>
      <c r="I2320" t="s">
        <v>313</v>
      </c>
      <c r="J2320" t="s">
        <v>266</v>
      </c>
      <c r="K2320" t="s">
        <v>7854</v>
      </c>
      <c r="L2320" t="s">
        <v>7855</v>
      </c>
      <c r="M2320" t="s">
        <v>316</v>
      </c>
      <c r="N2320" t="s">
        <v>315</v>
      </c>
      <c r="O2320">
        <v>2</v>
      </c>
      <c r="P2320" t="s">
        <v>272</v>
      </c>
      <c r="Q2320">
        <v>3</v>
      </c>
      <c r="S2320">
        <v>2</v>
      </c>
      <c r="T2320" s="108">
        <v>6</v>
      </c>
      <c r="U2320">
        <v>1</v>
      </c>
      <c r="V2320" t="s">
        <v>270</v>
      </c>
      <c r="W2320" t="s">
        <v>167</v>
      </c>
      <c r="X2320">
        <v>1</v>
      </c>
      <c r="Y2320">
        <v>1</v>
      </c>
      <c r="Z2320">
        <v>0</v>
      </c>
      <c r="AA2320">
        <v>0</v>
      </c>
      <c r="AB2320">
        <v>1</v>
      </c>
      <c r="AC2320">
        <v>0</v>
      </c>
      <c r="AD2320">
        <v>0</v>
      </c>
      <c r="AE2320">
        <v>0</v>
      </c>
    </row>
    <row r="2321" spans="1:31" x14ac:dyDescent="0.3">
      <c r="A2321" t="s">
        <v>315</v>
      </c>
      <c r="B2321" t="s">
        <v>5073</v>
      </c>
      <c r="C2321" t="s">
        <v>262</v>
      </c>
      <c r="D2321" t="s">
        <v>5074</v>
      </c>
      <c r="E2321" t="s">
        <v>12563</v>
      </c>
      <c r="F2321" t="s">
        <v>5075</v>
      </c>
      <c r="G2321" t="s">
        <v>9385</v>
      </c>
      <c r="I2321" t="s">
        <v>313</v>
      </c>
      <c r="J2321" t="s">
        <v>266</v>
      </c>
      <c r="K2321" t="s">
        <v>5076</v>
      </c>
      <c r="L2321" t="s">
        <v>15689</v>
      </c>
      <c r="M2321" t="s">
        <v>314</v>
      </c>
      <c r="N2321" t="s">
        <v>315</v>
      </c>
      <c r="O2321">
        <v>1</v>
      </c>
      <c r="P2321" t="s">
        <v>282</v>
      </c>
      <c r="Q2321">
        <v>2</v>
      </c>
      <c r="S2321">
        <v>1</v>
      </c>
      <c r="T2321" s="108">
        <v>2</v>
      </c>
      <c r="U2321">
        <v>1</v>
      </c>
      <c r="V2321" t="s">
        <v>270</v>
      </c>
      <c r="W2321" t="s">
        <v>167</v>
      </c>
      <c r="X2321">
        <v>1</v>
      </c>
      <c r="Y2321">
        <v>0</v>
      </c>
      <c r="Z2321">
        <v>1</v>
      </c>
      <c r="AA2321">
        <v>0</v>
      </c>
      <c r="AB2321">
        <v>0</v>
      </c>
      <c r="AC2321">
        <v>0</v>
      </c>
      <c r="AD2321">
        <v>0</v>
      </c>
      <c r="AE2321">
        <v>0</v>
      </c>
    </row>
    <row r="2322" spans="1:31" x14ac:dyDescent="0.3">
      <c r="A2322" t="s">
        <v>315</v>
      </c>
      <c r="B2322" t="s">
        <v>5073</v>
      </c>
      <c r="C2322" t="s">
        <v>262</v>
      </c>
      <c r="D2322" t="s">
        <v>5074</v>
      </c>
      <c r="E2322" t="s">
        <v>12563</v>
      </c>
      <c r="F2322" t="s">
        <v>5075</v>
      </c>
      <c r="G2322" t="s">
        <v>9385</v>
      </c>
      <c r="I2322" t="s">
        <v>313</v>
      </c>
      <c r="J2322" t="s">
        <v>266</v>
      </c>
      <c r="K2322" t="s">
        <v>5076</v>
      </c>
      <c r="L2322" t="s">
        <v>15689</v>
      </c>
      <c r="M2322" t="s">
        <v>316</v>
      </c>
      <c r="N2322" t="s">
        <v>315</v>
      </c>
      <c r="O2322">
        <v>2</v>
      </c>
      <c r="P2322" t="s">
        <v>272</v>
      </c>
      <c r="Q2322">
        <v>2</v>
      </c>
      <c r="S2322">
        <v>1</v>
      </c>
      <c r="T2322" s="108">
        <v>2</v>
      </c>
      <c r="U2322">
        <v>1</v>
      </c>
      <c r="V2322" t="s">
        <v>270</v>
      </c>
      <c r="W2322" t="s">
        <v>167</v>
      </c>
      <c r="X2322">
        <v>1</v>
      </c>
      <c r="Y2322">
        <v>0</v>
      </c>
      <c r="Z2322">
        <v>1</v>
      </c>
      <c r="AA2322">
        <v>0</v>
      </c>
      <c r="AB2322">
        <v>0</v>
      </c>
      <c r="AC2322">
        <v>0</v>
      </c>
      <c r="AD2322">
        <v>0</v>
      </c>
      <c r="AE2322">
        <v>0</v>
      </c>
    </row>
    <row r="2323" spans="1:31" x14ac:dyDescent="0.3">
      <c r="A2323" t="s">
        <v>315</v>
      </c>
      <c r="B2323" t="s">
        <v>5073</v>
      </c>
      <c r="C2323" t="s">
        <v>262</v>
      </c>
      <c r="D2323" t="s">
        <v>5074</v>
      </c>
      <c r="E2323" t="s">
        <v>12563</v>
      </c>
      <c r="F2323" t="s">
        <v>5075</v>
      </c>
      <c r="G2323" t="s">
        <v>9385</v>
      </c>
      <c r="I2323" t="s">
        <v>313</v>
      </c>
      <c r="J2323" t="s">
        <v>266</v>
      </c>
      <c r="K2323" t="s">
        <v>5076</v>
      </c>
      <c r="L2323" t="s">
        <v>15689</v>
      </c>
      <c r="M2323" t="s">
        <v>316</v>
      </c>
      <c r="N2323" t="s">
        <v>315</v>
      </c>
      <c r="O2323">
        <v>17</v>
      </c>
      <c r="P2323" t="s">
        <v>273</v>
      </c>
      <c r="Q2323">
        <v>0.32</v>
      </c>
      <c r="S2323">
        <v>1</v>
      </c>
      <c r="T2323" s="108">
        <v>0.32</v>
      </c>
      <c r="U2323">
        <v>1</v>
      </c>
      <c r="V2323" t="s">
        <v>270</v>
      </c>
      <c r="W2323" t="s">
        <v>167</v>
      </c>
      <c r="X2323">
        <v>1</v>
      </c>
      <c r="Y2323">
        <v>0</v>
      </c>
      <c r="Z2323">
        <v>0</v>
      </c>
      <c r="AA2323">
        <v>1</v>
      </c>
      <c r="AB2323">
        <v>0</v>
      </c>
      <c r="AC2323">
        <v>0</v>
      </c>
      <c r="AD2323">
        <v>0</v>
      </c>
      <c r="AE2323">
        <v>0</v>
      </c>
    </row>
    <row r="2324" spans="1:31" x14ac:dyDescent="0.3">
      <c r="A2324" t="s">
        <v>315</v>
      </c>
      <c r="B2324" t="s">
        <v>5105</v>
      </c>
      <c r="C2324" t="s">
        <v>262</v>
      </c>
      <c r="D2324" t="s">
        <v>5106</v>
      </c>
      <c r="E2324" t="s">
        <v>12319</v>
      </c>
      <c r="F2324" t="s">
        <v>730</v>
      </c>
      <c r="G2324" t="s">
        <v>1059</v>
      </c>
      <c r="I2324" t="s">
        <v>313</v>
      </c>
      <c r="J2324" t="s">
        <v>266</v>
      </c>
      <c r="K2324" t="s">
        <v>5107</v>
      </c>
      <c r="L2324" t="s">
        <v>17476</v>
      </c>
      <c r="M2324" t="s">
        <v>314</v>
      </c>
      <c r="N2324" t="s">
        <v>315</v>
      </c>
      <c r="O2324">
        <v>1</v>
      </c>
      <c r="P2324" t="s">
        <v>269</v>
      </c>
      <c r="Q2324">
        <v>2</v>
      </c>
      <c r="S2324">
        <v>1</v>
      </c>
      <c r="T2324" s="108">
        <v>2</v>
      </c>
      <c r="U2324">
        <v>1</v>
      </c>
      <c r="V2324" t="s">
        <v>270</v>
      </c>
      <c r="W2324" t="s">
        <v>167</v>
      </c>
      <c r="X2324">
        <v>1</v>
      </c>
      <c r="Y2324">
        <v>0</v>
      </c>
      <c r="Z2324">
        <v>1</v>
      </c>
      <c r="AA2324">
        <v>0</v>
      </c>
      <c r="AB2324">
        <v>0</v>
      </c>
      <c r="AC2324">
        <v>0</v>
      </c>
      <c r="AD2324">
        <v>0</v>
      </c>
      <c r="AE2324">
        <v>0</v>
      </c>
    </row>
    <row r="2325" spans="1:31" x14ac:dyDescent="0.3">
      <c r="A2325" t="s">
        <v>315</v>
      </c>
      <c r="B2325" t="s">
        <v>5105</v>
      </c>
      <c r="C2325" t="s">
        <v>262</v>
      </c>
      <c r="D2325" t="s">
        <v>5106</v>
      </c>
      <c r="E2325" t="s">
        <v>12319</v>
      </c>
      <c r="F2325" t="s">
        <v>730</v>
      </c>
      <c r="G2325" t="s">
        <v>1059</v>
      </c>
      <c r="I2325" t="s">
        <v>313</v>
      </c>
      <c r="J2325" t="s">
        <v>266</v>
      </c>
      <c r="K2325" t="s">
        <v>5107</v>
      </c>
      <c r="L2325" t="s">
        <v>17476</v>
      </c>
      <c r="M2325" t="s">
        <v>316</v>
      </c>
      <c r="N2325" t="s">
        <v>315</v>
      </c>
      <c r="O2325">
        <v>2</v>
      </c>
      <c r="P2325" t="s">
        <v>272</v>
      </c>
      <c r="Q2325">
        <v>2</v>
      </c>
      <c r="S2325">
        <v>1</v>
      </c>
      <c r="T2325" s="108">
        <v>2</v>
      </c>
      <c r="U2325">
        <v>1</v>
      </c>
      <c r="V2325" t="s">
        <v>270</v>
      </c>
      <c r="W2325" t="s">
        <v>167</v>
      </c>
      <c r="X2325">
        <v>1</v>
      </c>
      <c r="Y2325">
        <v>0</v>
      </c>
      <c r="Z2325">
        <v>1</v>
      </c>
      <c r="AA2325">
        <v>0</v>
      </c>
      <c r="AB2325">
        <v>0</v>
      </c>
      <c r="AC2325">
        <v>0</v>
      </c>
      <c r="AD2325">
        <v>0</v>
      </c>
      <c r="AE2325">
        <v>0</v>
      </c>
    </row>
    <row r="2326" spans="1:31" x14ac:dyDescent="0.3">
      <c r="A2326" t="s">
        <v>315</v>
      </c>
      <c r="B2326" t="s">
        <v>5105</v>
      </c>
      <c r="C2326" t="s">
        <v>262</v>
      </c>
      <c r="D2326" t="s">
        <v>5106</v>
      </c>
      <c r="E2326" t="s">
        <v>12319</v>
      </c>
      <c r="F2326" t="s">
        <v>730</v>
      </c>
      <c r="G2326" t="s">
        <v>1059</v>
      </c>
      <c r="I2326" t="s">
        <v>313</v>
      </c>
      <c r="J2326" t="s">
        <v>266</v>
      </c>
      <c r="K2326" t="s">
        <v>5107</v>
      </c>
      <c r="L2326" t="s">
        <v>17476</v>
      </c>
      <c r="M2326" t="s">
        <v>316</v>
      </c>
      <c r="N2326" t="s">
        <v>315</v>
      </c>
      <c r="O2326">
        <v>27</v>
      </c>
      <c r="P2326" t="s">
        <v>273</v>
      </c>
      <c r="Q2326">
        <v>0.48</v>
      </c>
      <c r="S2326">
        <v>1</v>
      </c>
      <c r="T2326" s="108">
        <v>0.48</v>
      </c>
      <c r="U2326">
        <v>1</v>
      </c>
      <c r="V2326" t="s">
        <v>270</v>
      </c>
      <c r="W2326" t="s">
        <v>167</v>
      </c>
      <c r="X2326">
        <v>1</v>
      </c>
      <c r="Y2326">
        <v>0</v>
      </c>
      <c r="Z2326">
        <v>0</v>
      </c>
      <c r="AA2326">
        <v>0</v>
      </c>
      <c r="AB2326">
        <v>0</v>
      </c>
      <c r="AC2326">
        <v>1</v>
      </c>
      <c r="AD2326">
        <v>0</v>
      </c>
      <c r="AE2326">
        <v>0</v>
      </c>
    </row>
    <row r="2327" spans="1:31" x14ac:dyDescent="0.3">
      <c r="A2327" t="s">
        <v>315</v>
      </c>
      <c r="B2327" t="s">
        <v>7877</v>
      </c>
      <c r="C2327" t="s">
        <v>262</v>
      </c>
      <c r="D2327" t="s">
        <v>7878</v>
      </c>
      <c r="E2327" t="s">
        <v>12501</v>
      </c>
      <c r="F2327" t="s">
        <v>7879</v>
      </c>
      <c r="G2327" t="s">
        <v>451</v>
      </c>
      <c r="I2327" t="s">
        <v>313</v>
      </c>
      <c r="J2327" t="s">
        <v>266</v>
      </c>
      <c r="K2327" t="s">
        <v>7880</v>
      </c>
      <c r="L2327" t="s">
        <v>18088</v>
      </c>
      <c r="M2327" t="s">
        <v>314</v>
      </c>
      <c r="N2327" t="s">
        <v>315</v>
      </c>
      <c r="O2327">
        <v>1</v>
      </c>
      <c r="P2327" t="s">
        <v>282</v>
      </c>
      <c r="Q2327">
        <v>2</v>
      </c>
      <c r="S2327">
        <v>1</v>
      </c>
      <c r="T2327" s="108">
        <v>2</v>
      </c>
      <c r="U2327">
        <v>1</v>
      </c>
      <c r="V2327" t="s">
        <v>270</v>
      </c>
      <c r="W2327" t="s">
        <v>167</v>
      </c>
      <c r="X2327">
        <v>1</v>
      </c>
      <c r="Y2327">
        <v>0</v>
      </c>
      <c r="Z2327">
        <v>1</v>
      </c>
      <c r="AA2327">
        <v>0</v>
      </c>
      <c r="AB2327">
        <v>0</v>
      </c>
      <c r="AC2327">
        <v>0</v>
      </c>
      <c r="AD2327">
        <v>0</v>
      </c>
      <c r="AE2327">
        <v>0</v>
      </c>
    </row>
    <row r="2328" spans="1:31" x14ac:dyDescent="0.3">
      <c r="A2328" t="s">
        <v>315</v>
      </c>
      <c r="B2328" t="s">
        <v>7877</v>
      </c>
      <c r="C2328" t="s">
        <v>262</v>
      </c>
      <c r="D2328" t="s">
        <v>7878</v>
      </c>
      <c r="E2328" t="s">
        <v>12501</v>
      </c>
      <c r="F2328" t="s">
        <v>7879</v>
      </c>
      <c r="G2328" t="s">
        <v>451</v>
      </c>
      <c r="I2328" t="s">
        <v>313</v>
      </c>
      <c r="J2328" t="s">
        <v>266</v>
      </c>
      <c r="K2328" t="s">
        <v>7880</v>
      </c>
      <c r="L2328" t="s">
        <v>18088</v>
      </c>
      <c r="M2328" t="s">
        <v>314</v>
      </c>
      <c r="N2328" t="s">
        <v>315</v>
      </c>
      <c r="O2328">
        <v>1</v>
      </c>
      <c r="P2328" t="s">
        <v>282</v>
      </c>
      <c r="Q2328">
        <v>2</v>
      </c>
      <c r="S2328">
        <v>2</v>
      </c>
      <c r="T2328" s="108">
        <v>4</v>
      </c>
      <c r="U2328">
        <v>1</v>
      </c>
      <c r="V2328" t="s">
        <v>270</v>
      </c>
      <c r="W2328" t="s">
        <v>167</v>
      </c>
      <c r="X2328">
        <v>1</v>
      </c>
      <c r="Y2328">
        <v>0</v>
      </c>
      <c r="Z2328">
        <v>1</v>
      </c>
      <c r="AA2328">
        <v>0</v>
      </c>
      <c r="AB2328">
        <v>0</v>
      </c>
      <c r="AC2328">
        <v>1</v>
      </c>
      <c r="AD2328">
        <v>0</v>
      </c>
      <c r="AE2328">
        <v>0</v>
      </c>
    </row>
    <row r="2329" spans="1:31" x14ac:dyDescent="0.3">
      <c r="A2329" t="s">
        <v>315</v>
      </c>
      <c r="B2329" t="s">
        <v>7877</v>
      </c>
      <c r="C2329" t="s">
        <v>262</v>
      </c>
      <c r="D2329" t="s">
        <v>7878</v>
      </c>
      <c r="E2329" t="s">
        <v>12501</v>
      </c>
      <c r="F2329" t="s">
        <v>7879</v>
      </c>
      <c r="G2329" t="s">
        <v>451</v>
      </c>
      <c r="I2329" t="s">
        <v>313</v>
      </c>
      <c r="J2329" t="s">
        <v>266</v>
      </c>
      <c r="K2329" t="s">
        <v>7880</v>
      </c>
      <c r="L2329" t="s">
        <v>18088</v>
      </c>
      <c r="M2329" t="s">
        <v>316</v>
      </c>
      <c r="N2329" t="s">
        <v>315</v>
      </c>
      <c r="O2329">
        <v>2</v>
      </c>
      <c r="P2329" t="s">
        <v>272</v>
      </c>
      <c r="Q2329">
        <v>3</v>
      </c>
      <c r="S2329">
        <v>2</v>
      </c>
      <c r="T2329" s="108">
        <v>6</v>
      </c>
      <c r="U2329">
        <v>1</v>
      </c>
      <c r="V2329" t="s">
        <v>270</v>
      </c>
      <c r="W2329" t="s">
        <v>167</v>
      </c>
      <c r="X2329">
        <v>1</v>
      </c>
      <c r="Y2329">
        <v>0</v>
      </c>
      <c r="Z2329">
        <v>1</v>
      </c>
      <c r="AA2329">
        <v>0</v>
      </c>
      <c r="AB2329">
        <v>0</v>
      </c>
      <c r="AC2329">
        <v>1</v>
      </c>
      <c r="AD2329">
        <v>0</v>
      </c>
      <c r="AE2329">
        <v>0</v>
      </c>
    </row>
    <row r="2330" spans="1:31" x14ac:dyDescent="0.3">
      <c r="A2330" t="s">
        <v>315</v>
      </c>
      <c r="B2330" t="s">
        <v>5077</v>
      </c>
      <c r="C2330" t="s">
        <v>262</v>
      </c>
      <c r="D2330" t="s">
        <v>5078</v>
      </c>
      <c r="E2330" t="s">
        <v>12564</v>
      </c>
      <c r="F2330" t="s">
        <v>5079</v>
      </c>
      <c r="G2330" t="s">
        <v>9385</v>
      </c>
      <c r="I2330" t="s">
        <v>313</v>
      </c>
      <c r="J2330" t="s">
        <v>266</v>
      </c>
      <c r="K2330" t="s">
        <v>5080</v>
      </c>
      <c r="L2330" t="s">
        <v>5081</v>
      </c>
      <c r="M2330" t="s">
        <v>314</v>
      </c>
      <c r="N2330" t="s">
        <v>315</v>
      </c>
      <c r="O2330">
        <v>1</v>
      </c>
      <c r="P2330" t="s">
        <v>282</v>
      </c>
      <c r="Q2330">
        <v>2</v>
      </c>
      <c r="S2330">
        <v>2</v>
      </c>
      <c r="T2330" s="108">
        <v>4</v>
      </c>
      <c r="U2330">
        <v>1</v>
      </c>
      <c r="V2330" t="s">
        <v>270</v>
      </c>
      <c r="W2330" t="s">
        <v>167</v>
      </c>
      <c r="X2330">
        <v>1</v>
      </c>
      <c r="Y2330">
        <v>0</v>
      </c>
      <c r="Z2330">
        <v>1</v>
      </c>
      <c r="AA2330">
        <v>0</v>
      </c>
      <c r="AB2330">
        <v>0</v>
      </c>
      <c r="AC2330">
        <v>1</v>
      </c>
      <c r="AD2330">
        <v>0</v>
      </c>
      <c r="AE2330">
        <v>0</v>
      </c>
    </row>
    <row r="2331" spans="1:31" x14ac:dyDescent="0.3">
      <c r="A2331" t="s">
        <v>315</v>
      </c>
      <c r="B2331" t="s">
        <v>5077</v>
      </c>
      <c r="C2331" t="s">
        <v>262</v>
      </c>
      <c r="D2331" t="s">
        <v>5078</v>
      </c>
      <c r="E2331" t="s">
        <v>12564</v>
      </c>
      <c r="F2331" t="s">
        <v>5079</v>
      </c>
      <c r="G2331" t="s">
        <v>9385</v>
      </c>
      <c r="I2331" t="s">
        <v>313</v>
      </c>
      <c r="J2331" t="s">
        <v>266</v>
      </c>
      <c r="K2331" t="s">
        <v>5080</v>
      </c>
      <c r="L2331" t="s">
        <v>5081</v>
      </c>
      <c r="M2331" t="s">
        <v>316</v>
      </c>
      <c r="N2331" t="s">
        <v>315</v>
      </c>
      <c r="O2331">
        <v>2</v>
      </c>
      <c r="P2331" t="s">
        <v>288</v>
      </c>
      <c r="Q2331">
        <v>0.48</v>
      </c>
      <c r="S2331">
        <v>6</v>
      </c>
      <c r="T2331" s="108">
        <v>2.88</v>
      </c>
      <c r="U2331">
        <v>1</v>
      </c>
      <c r="V2331" t="s">
        <v>270</v>
      </c>
      <c r="W2331" t="s">
        <v>167</v>
      </c>
      <c r="X2331">
        <v>3</v>
      </c>
      <c r="Y2331">
        <v>3</v>
      </c>
      <c r="Z2331">
        <v>0</v>
      </c>
      <c r="AA2331">
        <v>0</v>
      </c>
      <c r="AB2331">
        <v>3</v>
      </c>
      <c r="AC2331">
        <v>0</v>
      </c>
      <c r="AD2331">
        <v>0</v>
      </c>
      <c r="AE2331">
        <v>0</v>
      </c>
    </row>
    <row r="2332" spans="1:31" x14ac:dyDescent="0.3">
      <c r="A2332" t="s">
        <v>315</v>
      </c>
      <c r="B2332" t="s">
        <v>5077</v>
      </c>
      <c r="C2332" t="s">
        <v>262</v>
      </c>
      <c r="D2332" t="s">
        <v>5078</v>
      </c>
      <c r="E2332" t="s">
        <v>12564</v>
      </c>
      <c r="F2332" t="s">
        <v>5079</v>
      </c>
      <c r="G2332" t="s">
        <v>9385</v>
      </c>
      <c r="I2332" t="s">
        <v>313</v>
      </c>
      <c r="J2332" t="s">
        <v>266</v>
      </c>
      <c r="K2332" t="s">
        <v>5080</v>
      </c>
      <c r="L2332" t="s">
        <v>5081</v>
      </c>
      <c r="M2332" t="s">
        <v>316</v>
      </c>
      <c r="N2332" t="s">
        <v>315</v>
      </c>
      <c r="O2332">
        <v>20</v>
      </c>
      <c r="P2332" t="s">
        <v>425</v>
      </c>
      <c r="Q2332">
        <v>0.32</v>
      </c>
      <c r="S2332">
        <v>3</v>
      </c>
      <c r="T2332" s="108">
        <v>0.96</v>
      </c>
      <c r="U2332">
        <v>1</v>
      </c>
      <c r="V2332" t="s">
        <v>270</v>
      </c>
      <c r="W2332" t="s">
        <v>167</v>
      </c>
      <c r="X2332">
        <v>3</v>
      </c>
      <c r="Y2332">
        <v>0</v>
      </c>
      <c r="Z2332">
        <v>0</v>
      </c>
      <c r="AA2332">
        <v>0</v>
      </c>
      <c r="AB2332">
        <v>0</v>
      </c>
      <c r="AC2332">
        <v>3</v>
      </c>
      <c r="AD2332">
        <v>0</v>
      </c>
      <c r="AE2332">
        <v>0</v>
      </c>
    </row>
    <row r="2333" spans="1:31" x14ac:dyDescent="0.3">
      <c r="A2333" t="s">
        <v>315</v>
      </c>
      <c r="B2333" t="s">
        <v>4915</v>
      </c>
      <c r="C2333" t="s">
        <v>262</v>
      </c>
      <c r="D2333" t="s">
        <v>4916</v>
      </c>
      <c r="E2333" t="s">
        <v>12329</v>
      </c>
      <c r="F2333" t="s">
        <v>4917</v>
      </c>
      <c r="G2333" t="s">
        <v>318</v>
      </c>
      <c r="I2333" t="s">
        <v>313</v>
      </c>
      <c r="J2333" t="s">
        <v>266</v>
      </c>
      <c r="K2333" t="s">
        <v>4918</v>
      </c>
      <c r="L2333" t="s">
        <v>3046</v>
      </c>
      <c r="M2333" t="s">
        <v>314</v>
      </c>
      <c r="N2333" t="s">
        <v>315</v>
      </c>
      <c r="O2333">
        <v>1</v>
      </c>
      <c r="P2333" t="s">
        <v>266</v>
      </c>
      <c r="Q2333">
        <v>0.48</v>
      </c>
      <c r="S2333">
        <v>6</v>
      </c>
      <c r="T2333" s="108">
        <v>2.88</v>
      </c>
      <c r="U2333">
        <v>1</v>
      </c>
      <c r="V2333" t="s">
        <v>270</v>
      </c>
      <c r="W2333" t="s">
        <v>167</v>
      </c>
      <c r="X2333">
        <v>2</v>
      </c>
      <c r="Y2333">
        <v>2</v>
      </c>
      <c r="Z2333">
        <v>0</v>
      </c>
      <c r="AA2333">
        <v>2</v>
      </c>
      <c r="AB2333">
        <v>0</v>
      </c>
      <c r="AC2333">
        <v>2</v>
      </c>
      <c r="AD2333">
        <v>0</v>
      </c>
      <c r="AE2333">
        <v>0</v>
      </c>
    </row>
    <row r="2334" spans="1:31" x14ac:dyDescent="0.3">
      <c r="A2334" t="s">
        <v>315</v>
      </c>
      <c r="B2334" t="s">
        <v>4915</v>
      </c>
      <c r="C2334" t="s">
        <v>262</v>
      </c>
      <c r="D2334" t="s">
        <v>4916</v>
      </c>
      <c r="E2334" t="s">
        <v>12329</v>
      </c>
      <c r="F2334" t="s">
        <v>4917</v>
      </c>
      <c r="G2334" t="s">
        <v>318</v>
      </c>
      <c r="I2334" t="s">
        <v>313</v>
      </c>
      <c r="J2334" t="s">
        <v>266</v>
      </c>
      <c r="K2334" t="s">
        <v>4918</v>
      </c>
      <c r="L2334" t="s">
        <v>3046</v>
      </c>
      <c r="M2334" t="s">
        <v>316</v>
      </c>
      <c r="N2334" t="s">
        <v>315</v>
      </c>
      <c r="O2334">
        <v>2</v>
      </c>
      <c r="P2334" t="s">
        <v>288</v>
      </c>
      <c r="Q2334">
        <v>0.48</v>
      </c>
      <c r="S2334">
        <v>12</v>
      </c>
      <c r="T2334" s="108">
        <v>5.76</v>
      </c>
      <c r="U2334">
        <v>1</v>
      </c>
      <c r="V2334" t="s">
        <v>270</v>
      </c>
      <c r="W2334" t="s">
        <v>167</v>
      </c>
      <c r="X2334">
        <v>6</v>
      </c>
      <c r="Y2334">
        <v>6</v>
      </c>
      <c r="Z2334">
        <v>0</v>
      </c>
      <c r="AA2334">
        <v>0</v>
      </c>
      <c r="AB2334">
        <v>6</v>
      </c>
      <c r="AC2334">
        <v>0</v>
      </c>
      <c r="AD2334">
        <v>0</v>
      </c>
      <c r="AE2334">
        <v>0</v>
      </c>
    </row>
    <row r="2335" spans="1:31" x14ac:dyDescent="0.3">
      <c r="A2335" t="s">
        <v>315</v>
      </c>
      <c r="B2335" t="s">
        <v>7456</v>
      </c>
      <c r="C2335" t="s">
        <v>262</v>
      </c>
      <c r="D2335" t="s">
        <v>7457</v>
      </c>
      <c r="E2335" t="s">
        <v>12397</v>
      </c>
      <c r="F2335" t="s">
        <v>7458</v>
      </c>
      <c r="G2335" t="s">
        <v>451</v>
      </c>
      <c r="I2335" t="s">
        <v>313</v>
      </c>
      <c r="J2335" t="s">
        <v>266</v>
      </c>
      <c r="K2335" t="s">
        <v>7459</v>
      </c>
      <c r="L2335" t="s">
        <v>17462</v>
      </c>
      <c r="M2335" t="s">
        <v>316</v>
      </c>
      <c r="N2335" t="s">
        <v>315</v>
      </c>
      <c r="O2335">
        <v>2</v>
      </c>
      <c r="P2335" t="s">
        <v>272</v>
      </c>
      <c r="Q2335">
        <v>4</v>
      </c>
      <c r="S2335">
        <v>1</v>
      </c>
      <c r="T2335" s="108">
        <v>4</v>
      </c>
      <c r="U2335">
        <v>1</v>
      </c>
      <c r="V2335" t="s">
        <v>270</v>
      </c>
      <c r="W2335" t="s">
        <v>167</v>
      </c>
      <c r="X2335">
        <v>1</v>
      </c>
      <c r="Y2335">
        <v>1</v>
      </c>
      <c r="Z2335">
        <v>0</v>
      </c>
      <c r="AA2335">
        <v>0</v>
      </c>
      <c r="AB2335">
        <v>0</v>
      </c>
      <c r="AC2335">
        <v>0</v>
      </c>
      <c r="AD2335">
        <v>0</v>
      </c>
      <c r="AE2335">
        <v>0</v>
      </c>
    </row>
    <row r="2336" spans="1:31" x14ac:dyDescent="0.3">
      <c r="A2336" t="s">
        <v>315</v>
      </c>
      <c r="B2336" t="s">
        <v>7456</v>
      </c>
      <c r="C2336" t="s">
        <v>262</v>
      </c>
      <c r="D2336" t="s">
        <v>7457</v>
      </c>
      <c r="E2336" t="s">
        <v>12397</v>
      </c>
      <c r="F2336" t="s">
        <v>7458</v>
      </c>
      <c r="G2336" t="s">
        <v>451</v>
      </c>
      <c r="I2336" t="s">
        <v>313</v>
      </c>
      <c r="J2336" t="s">
        <v>266</v>
      </c>
      <c r="K2336" t="s">
        <v>7459</v>
      </c>
      <c r="L2336" t="s">
        <v>17462</v>
      </c>
      <c r="M2336" t="s">
        <v>314</v>
      </c>
      <c r="N2336" t="s">
        <v>315</v>
      </c>
      <c r="O2336">
        <v>1</v>
      </c>
      <c r="P2336" t="s">
        <v>282</v>
      </c>
      <c r="Q2336">
        <v>3</v>
      </c>
      <c r="S2336">
        <v>1</v>
      </c>
      <c r="T2336" s="108">
        <v>3</v>
      </c>
      <c r="U2336">
        <v>1</v>
      </c>
      <c r="V2336" t="s">
        <v>270</v>
      </c>
      <c r="W2336" t="s">
        <v>167</v>
      </c>
      <c r="X2336">
        <v>1</v>
      </c>
      <c r="Y2336">
        <v>0</v>
      </c>
      <c r="Z2336">
        <v>0</v>
      </c>
      <c r="AA2336">
        <v>0</v>
      </c>
      <c r="AB2336">
        <v>1</v>
      </c>
      <c r="AC2336">
        <v>0</v>
      </c>
      <c r="AD2336">
        <v>0</v>
      </c>
      <c r="AE2336">
        <v>0</v>
      </c>
    </row>
    <row r="2337" spans="1:31" x14ac:dyDescent="0.3">
      <c r="A2337" t="s">
        <v>315</v>
      </c>
      <c r="B2337" t="s">
        <v>7558</v>
      </c>
      <c r="C2337" t="s">
        <v>262</v>
      </c>
      <c r="D2337" t="s">
        <v>7559</v>
      </c>
      <c r="E2337" t="s">
        <v>12421</v>
      </c>
      <c r="F2337" t="s">
        <v>7557</v>
      </c>
      <c r="G2337" t="s">
        <v>451</v>
      </c>
      <c r="I2337" t="s">
        <v>313</v>
      </c>
      <c r="J2337" t="s">
        <v>266</v>
      </c>
      <c r="K2337" t="s">
        <v>7560</v>
      </c>
      <c r="L2337" t="s">
        <v>17461</v>
      </c>
      <c r="M2337" t="s">
        <v>314</v>
      </c>
      <c r="N2337" t="s">
        <v>315</v>
      </c>
      <c r="O2337">
        <v>1</v>
      </c>
      <c r="P2337" t="s">
        <v>282</v>
      </c>
      <c r="Q2337">
        <v>3</v>
      </c>
      <c r="S2337">
        <v>3</v>
      </c>
      <c r="T2337" s="108">
        <v>9</v>
      </c>
      <c r="U2337">
        <v>1</v>
      </c>
      <c r="V2337" t="s">
        <v>270</v>
      </c>
      <c r="W2337" t="s">
        <v>167</v>
      </c>
      <c r="X2337">
        <v>1</v>
      </c>
      <c r="Y2337">
        <v>1</v>
      </c>
      <c r="Z2337">
        <v>0</v>
      </c>
      <c r="AA2337">
        <v>1</v>
      </c>
      <c r="AB2337">
        <v>0</v>
      </c>
      <c r="AC2337">
        <v>1</v>
      </c>
      <c r="AD2337">
        <v>0</v>
      </c>
      <c r="AE2337">
        <v>0</v>
      </c>
    </row>
    <row r="2338" spans="1:31" x14ac:dyDescent="0.3">
      <c r="A2338" t="s">
        <v>315</v>
      </c>
      <c r="B2338" t="s">
        <v>7608</v>
      </c>
      <c r="C2338" t="s">
        <v>262</v>
      </c>
      <c r="D2338" t="s">
        <v>7609</v>
      </c>
      <c r="E2338" t="s">
        <v>12430</v>
      </c>
      <c r="F2338" t="s">
        <v>7610</v>
      </c>
      <c r="G2338" t="s">
        <v>451</v>
      </c>
      <c r="I2338" t="s">
        <v>313</v>
      </c>
      <c r="J2338" t="s">
        <v>266</v>
      </c>
      <c r="K2338" t="s">
        <v>7611</v>
      </c>
      <c r="L2338" t="s">
        <v>3916</v>
      </c>
      <c r="M2338" t="s">
        <v>316</v>
      </c>
      <c r="N2338" t="s">
        <v>315</v>
      </c>
      <c r="O2338">
        <v>2</v>
      </c>
      <c r="P2338" t="s">
        <v>288</v>
      </c>
      <c r="Q2338">
        <v>0.48</v>
      </c>
      <c r="S2338">
        <v>4</v>
      </c>
      <c r="T2338" s="108">
        <v>1.92</v>
      </c>
      <c r="U2338">
        <v>1</v>
      </c>
      <c r="V2338" t="s">
        <v>270</v>
      </c>
      <c r="W2338" t="s">
        <v>167</v>
      </c>
      <c r="X2338">
        <v>2</v>
      </c>
      <c r="Y2338">
        <v>0</v>
      </c>
      <c r="Z2338">
        <v>0</v>
      </c>
      <c r="AA2338">
        <v>0</v>
      </c>
      <c r="AB2338">
        <v>4</v>
      </c>
      <c r="AC2338">
        <v>0</v>
      </c>
      <c r="AD2338">
        <v>0</v>
      </c>
      <c r="AE2338">
        <v>0</v>
      </c>
    </row>
    <row r="2339" spans="1:31" x14ac:dyDescent="0.3">
      <c r="A2339" t="s">
        <v>315</v>
      </c>
      <c r="B2339" t="s">
        <v>7608</v>
      </c>
      <c r="C2339" t="s">
        <v>262</v>
      </c>
      <c r="D2339" t="s">
        <v>7609</v>
      </c>
      <c r="E2339" t="s">
        <v>12430</v>
      </c>
      <c r="F2339" t="s">
        <v>7610</v>
      </c>
      <c r="G2339" t="s">
        <v>451</v>
      </c>
      <c r="I2339" t="s">
        <v>313</v>
      </c>
      <c r="J2339" t="s">
        <v>266</v>
      </c>
      <c r="K2339" t="s">
        <v>7611</v>
      </c>
      <c r="L2339" t="s">
        <v>3916</v>
      </c>
      <c r="M2339" t="s">
        <v>316</v>
      </c>
      <c r="N2339" t="s">
        <v>315</v>
      </c>
      <c r="O2339">
        <v>17</v>
      </c>
      <c r="P2339" t="s">
        <v>273</v>
      </c>
      <c r="Q2339">
        <v>0.48</v>
      </c>
      <c r="S2339">
        <v>1</v>
      </c>
      <c r="T2339" s="108">
        <v>0.48</v>
      </c>
      <c r="U2339">
        <v>1</v>
      </c>
      <c r="V2339" t="s">
        <v>270</v>
      </c>
      <c r="W2339" t="s">
        <v>167</v>
      </c>
      <c r="X2339">
        <v>1</v>
      </c>
      <c r="Y2339">
        <v>0</v>
      </c>
      <c r="Z2339">
        <v>0</v>
      </c>
      <c r="AA2339">
        <v>1</v>
      </c>
      <c r="AB2339">
        <v>0</v>
      </c>
      <c r="AC2339">
        <v>0</v>
      </c>
      <c r="AD2339">
        <v>0</v>
      </c>
      <c r="AE2339">
        <v>0</v>
      </c>
    </row>
    <row r="2340" spans="1:31" x14ac:dyDescent="0.3">
      <c r="A2340" t="s">
        <v>315</v>
      </c>
      <c r="B2340" t="s">
        <v>7608</v>
      </c>
      <c r="C2340" t="s">
        <v>262</v>
      </c>
      <c r="D2340" t="s">
        <v>7609</v>
      </c>
      <c r="E2340" t="s">
        <v>12430</v>
      </c>
      <c r="F2340" t="s">
        <v>7610</v>
      </c>
      <c r="G2340" t="s">
        <v>451</v>
      </c>
      <c r="I2340" t="s">
        <v>313</v>
      </c>
      <c r="J2340" t="s">
        <v>266</v>
      </c>
      <c r="K2340" t="s">
        <v>7611</v>
      </c>
      <c r="L2340" t="s">
        <v>3916</v>
      </c>
      <c r="M2340" t="s">
        <v>314</v>
      </c>
      <c r="N2340" t="s">
        <v>315</v>
      </c>
      <c r="O2340">
        <v>1</v>
      </c>
      <c r="P2340" t="s">
        <v>266</v>
      </c>
      <c r="Q2340">
        <v>0.32</v>
      </c>
      <c r="S2340">
        <v>2</v>
      </c>
      <c r="T2340" s="108">
        <v>0.64</v>
      </c>
      <c r="U2340">
        <v>1</v>
      </c>
      <c r="V2340" t="s">
        <v>270</v>
      </c>
      <c r="W2340" t="s">
        <v>167</v>
      </c>
      <c r="X2340">
        <v>1</v>
      </c>
      <c r="Y2340">
        <v>0</v>
      </c>
      <c r="Z2340">
        <v>1</v>
      </c>
      <c r="AA2340">
        <v>0</v>
      </c>
      <c r="AB2340">
        <v>1</v>
      </c>
      <c r="AC2340">
        <v>0</v>
      </c>
      <c r="AD2340">
        <v>0</v>
      </c>
      <c r="AE2340">
        <v>0</v>
      </c>
    </row>
    <row r="2341" spans="1:31" x14ac:dyDescent="0.3">
      <c r="A2341" t="s">
        <v>315</v>
      </c>
      <c r="B2341" t="s">
        <v>3914</v>
      </c>
      <c r="C2341" t="s">
        <v>262</v>
      </c>
      <c r="D2341" t="s">
        <v>3915</v>
      </c>
      <c r="E2341" t="s">
        <v>12359</v>
      </c>
      <c r="F2341" t="s">
        <v>2721</v>
      </c>
      <c r="G2341" t="s">
        <v>440</v>
      </c>
      <c r="I2341" t="s">
        <v>313</v>
      </c>
      <c r="J2341" t="s">
        <v>266</v>
      </c>
      <c r="K2341" t="s">
        <v>2777</v>
      </c>
      <c r="L2341" t="s">
        <v>3916</v>
      </c>
      <c r="M2341" t="s">
        <v>314</v>
      </c>
      <c r="N2341" t="s">
        <v>315</v>
      </c>
      <c r="O2341">
        <v>1</v>
      </c>
      <c r="P2341" t="s">
        <v>282</v>
      </c>
      <c r="Q2341">
        <v>1</v>
      </c>
      <c r="S2341">
        <v>1</v>
      </c>
      <c r="T2341" s="108">
        <v>1</v>
      </c>
      <c r="U2341">
        <v>1</v>
      </c>
      <c r="V2341" t="s">
        <v>270</v>
      </c>
      <c r="W2341" t="s">
        <v>167</v>
      </c>
      <c r="X2341">
        <v>1</v>
      </c>
      <c r="Y2341">
        <v>0</v>
      </c>
      <c r="Z2341">
        <v>0</v>
      </c>
      <c r="AA2341">
        <v>1</v>
      </c>
      <c r="AB2341">
        <v>0</v>
      </c>
      <c r="AC2341">
        <v>0</v>
      </c>
      <c r="AD2341">
        <v>0</v>
      </c>
      <c r="AE2341">
        <v>0</v>
      </c>
    </row>
    <row r="2342" spans="1:31" x14ac:dyDescent="0.3">
      <c r="A2342" t="s">
        <v>315</v>
      </c>
      <c r="B2342" t="s">
        <v>3914</v>
      </c>
      <c r="C2342" t="s">
        <v>262</v>
      </c>
      <c r="D2342" t="s">
        <v>3915</v>
      </c>
      <c r="E2342" t="s">
        <v>12359</v>
      </c>
      <c r="F2342" t="s">
        <v>2721</v>
      </c>
      <c r="G2342" t="s">
        <v>440</v>
      </c>
      <c r="I2342" t="s">
        <v>313</v>
      </c>
      <c r="J2342" t="s">
        <v>266</v>
      </c>
      <c r="K2342" t="s">
        <v>2777</v>
      </c>
      <c r="L2342" t="s">
        <v>3916</v>
      </c>
      <c r="M2342" t="s">
        <v>316</v>
      </c>
      <c r="N2342" t="s">
        <v>315</v>
      </c>
      <c r="O2342">
        <v>17</v>
      </c>
      <c r="P2342" t="s">
        <v>273</v>
      </c>
      <c r="Q2342">
        <v>0.48</v>
      </c>
      <c r="S2342">
        <v>1</v>
      </c>
      <c r="T2342" s="108">
        <v>0.48</v>
      </c>
      <c r="U2342">
        <v>1</v>
      </c>
      <c r="V2342" t="s">
        <v>270</v>
      </c>
      <c r="W2342" t="s">
        <v>167</v>
      </c>
      <c r="X2342">
        <v>1</v>
      </c>
      <c r="Y2342">
        <v>0</v>
      </c>
      <c r="Z2342">
        <v>0</v>
      </c>
      <c r="AA2342">
        <v>1</v>
      </c>
      <c r="AB2342">
        <v>0</v>
      </c>
      <c r="AC2342">
        <v>0</v>
      </c>
      <c r="AD2342">
        <v>0</v>
      </c>
      <c r="AE2342">
        <v>0</v>
      </c>
    </row>
    <row r="2343" spans="1:31" x14ac:dyDescent="0.3">
      <c r="A2343" t="s">
        <v>315</v>
      </c>
      <c r="B2343" t="s">
        <v>7859</v>
      </c>
      <c r="C2343" t="s">
        <v>262</v>
      </c>
      <c r="D2343" t="s">
        <v>7860</v>
      </c>
      <c r="E2343" t="s">
        <v>12497</v>
      </c>
      <c r="F2343" t="s">
        <v>7861</v>
      </c>
      <c r="G2343" t="s">
        <v>451</v>
      </c>
      <c r="I2343" t="s">
        <v>313</v>
      </c>
      <c r="J2343" t="s">
        <v>266</v>
      </c>
      <c r="K2343" t="s">
        <v>7862</v>
      </c>
      <c r="L2343" t="s">
        <v>7863</v>
      </c>
      <c r="M2343" t="s">
        <v>316</v>
      </c>
      <c r="N2343" t="s">
        <v>315</v>
      </c>
      <c r="O2343">
        <v>2</v>
      </c>
      <c r="P2343" t="s">
        <v>272</v>
      </c>
      <c r="Q2343">
        <v>2</v>
      </c>
      <c r="S2343">
        <v>1</v>
      </c>
      <c r="T2343" s="108">
        <v>2</v>
      </c>
      <c r="U2343">
        <v>1</v>
      </c>
      <c r="V2343" t="s">
        <v>270</v>
      </c>
      <c r="W2343" t="s">
        <v>167</v>
      </c>
      <c r="X2343">
        <v>1</v>
      </c>
      <c r="Y2343">
        <v>1</v>
      </c>
      <c r="Z2343">
        <v>0</v>
      </c>
      <c r="AA2343">
        <v>0</v>
      </c>
      <c r="AB2343">
        <v>0</v>
      </c>
      <c r="AC2343">
        <v>0</v>
      </c>
      <c r="AD2343">
        <v>0</v>
      </c>
      <c r="AE2343">
        <v>0</v>
      </c>
    </row>
    <row r="2344" spans="1:31" x14ac:dyDescent="0.3">
      <c r="A2344" t="s">
        <v>315</v>
      </c>
      <c r="B2344" t="s">
        <v>7859</v>
      </c>
      <c r="C2344" t="s">
        <v>262</v>
      </c>
      <c r="D2344" t="s">
        <v>7860</v>
      </c>
      <c r="E2344" t="s">
        <v>12497</v>
      </c>
      <c r="F2344" t="s">
        <v>7861</v>
      </c>
      <c r="G2344" t="s">
        <v>451</v>
      </c>
      <c r="I2344" t="s">
        <v>313</v>
      </c>
      <c r="J2344" t="s">
        <v>266</v>
      </c>
      <c r="K2344" t="s">
        <v>7862</v>
      </c>
      <c r="L2344" t="s">
        <v>7863</v>
      </c>
      <c r="M2344" t="s">
        <v>314</v>
      </c>
      <c r="N2344" t="s">
        <v>315</v>
      </c>
      <c r="O2344">
        <v>1</v>
      </c>
      <c r="P2344" t="s">
        <v>282</v>
      </c>
      <c r="Q2344">
        <v>2</v>
      </c>
      <c r="S2344">
        <v>1</v>
      </c>
      <c r="T2344" s="108">
        <v>2</v>
      </c>
      <c r="U2344">
        <v>1</v>
      </c>
      <c r="V2344" t="s">
        <v>270</v>
      </c>
      <c r="W2344" t="s">
        <v>167</v>
      </c>
      <c r="X2344">
        <v>1</v>
      </c>
      <c r="Y2344">
        <v>0</v>
      </c>
      <c r="Z2344">
        <v>1</v>
      </c>
      <c r="AA2344">
        <v>0</v>
      </c>
      <c r="AB2344">
        <v>0</v>
      </c>
      <c r="AC2344">
        <v>0</v>
      </c>
      <c r="AD2344">
        <v>0</v>
      </c>
      <c r="AE2344">
        <v>0</v>
      </c>
    </row>
    <row r="2345" spans="1:31" x14ac:dyDescent="0.3">
      <c r="A2345" t="s">
        <v>315</v>
      </c>
      <c r="B2345" t="s">
        <v>7873</v>
      </c>
      <c r="C2345" t="s">
        <v>262</v>
      </c>
      <c r="D2345" t="s">
        <v>7874</v>
      </c>
      <c r="E2345" t="s">
        <v>12500</v>
      </c>
      <c r="F2345" t="s">
        <v>7875</v>
      </c>
      <c r="G2345" t="s">
        <v>451</v>
      </c>
      <c r="I2345" t="s">
        <v>313</v>
      </c>
      <c r="J2345" t="s">
        <v>266</v>
      </c>
      <c r="K2345" t="s">
        <v>7876</v>
      </c>
      <c r="L2345" t="s">
        <v>8370</v>
      </c>
      <c r="M2345" t="s">
        <v>314</v>
      </c>
      <c r="N2345" t="s">
        <v>315</v>
      </c>
      <c r="O2345">
        <v>1</v>
      </c>
      <c r="P2345" t="s">
        <v>282</v>
      </c>
      <c r="Q2345">
        <v>4</v>
      </c>
      <c r="S2345">
        <v>2</v>
      </c>
      <c r="T2345" s="108">
        <v>8</v>
      </c>
      <c r="U2345">
        <v>1</v>
      </c>
      <c r="V2345" t="s">
        <v>270</v>
      </c>
      <c r="W2345" t="s">
        <v>167</v>
      </c>
      <c r="X2345">
        <v>1</v>
      </c>
      <c r="Y2345">
        <v>0</v>
      </c>
      <c r="Z2345">
        <v>1</v>
      </c>
      <c r="AA2345">
        <v>0</v>
      </c>
      <c r="AB2345">
        <v>0</v>
      </c>
      <c r="AC2345">
        <v>1</v>
      </c>
      <c r="AD2345">
        <v>0</v>
      </c>
      <c r="AE2345">
        <v>0</v>
      </c>
    </row>
    <row r="2346" spans="1:31" x14ac:dyDescent="0.3">
      <c r="A2346" t="s">
        <v>315</v>
      </c>
      <c r="B2346" t="s">
        <v>7873</v>
      </c>
      <c r="C2346" t="s">
        <v>262</v>
      </c>
      <c r="D2346" t="s">
        <v>7874</v>
      </c>
      <c r="E2346" t="s">
        <v>12500</v>
      </c>
      <c r="F2346" t="s">
        <v>7875</v>
      </c>
      <c r="G2346" t="s">
        <v>451</v>
      </c>
      <c r="I2346" t="s">
        <v>313</v>
      </c>
      <c r="J2346" t="s">
        <v>266</v>
      </c>
      <c r="K2346" t="s">
        <v>7876</v>
      </c>
      <c r="L2346" t="s">
        <v>8370</v>
      </c>
      <c r="M2346" t="s">
        <v>316</v>
      </c>
      <c r="N2346" t="s">
        <v>315</v>
      </c>
      <c r="O2346">
        <v>2</v>
      </c>
      <c r="P2346" t="s">
        <v>272</v>
      </c>
      <c r="Q2346">
        <v>4</v>
      </c>
      <c r="S2346">
        <v>2</v>
      </c>
      <c r="T2346" s="108">
        <v>8</v>
      </c>
      <c r="U2346">
        <v>1</v>
      </c>
      <c r="V2346" t="s">
        <v>270</v>
      </c>
      <c r="W2346" t="s">
        <v>167</v>
      </c>
      <c r="X2346">
        <v>1</v>
      </c>
      <c r="Y2346">
        <v>0</v>
      </c>
      <c r="Z2346">
        <v>1</v>
      </c>
      <c r="AA2346">
        <v>0</v>
      </c>
      <c r="AB2346">
        <v>0</v>
      </c>
      <c r="AC2346">
        <v>1</v>
      </c>
      <c r="AD2346">
        <v>0</v>
      </c>
      <c r="AE2346">
        <v>0</v>
      </c>
    </row>
    <row r="2347" spans="1:31" x14ac:dyDescent="0.3">
      <c r="A2347" t="s">
        <v>315</v>
      </c>
      <c r="B2347" t="s">
        <v>7873</v>
      </c>
      <c r="C2347" t="s">
        <v>262</v>
      </c>
      <c r="D2347" t="s">
        <v>7874</v>
      </c>
      <c r="E2347" t="s">
        <v>12500</v>
      </c>
      <c r="F2347" t="s">
        <v>7875</v>
      </c>
      <c r="G2347" t="s">
        <v>451</v>
      </c>
      <c r="I2347" t="s">
        <v>313</v>
      </c>
      <c r="J2347" t="s">
        <v>266</v>
      </c>
      <c r="K2347" t="s">
        <v>7876</v>
      </c>
      <c r="L2347" t="s">
        <v>8370</v>
      </c>
      <c r="M2347" t="s">
        <v>316</v>
      </c>
      <c r="N2347" t="s">
        <v>315</v>
      </c>
      <c r="O2347">
        <v>17</v>
      </c>
      <c r="P2347" t="s">
        <v>273</v>
      </c>
      <c r="Q2347">
        <v>0.32</v>
      </c>
      <c r="S2347">
        <v>4</v>
      </c>
      <c r="T2347" s="108">
        <v>1.28</v>
      </c>
      <c r="U2347">
        <v>1</v>
      </c>
      <c r="V2347" t="s">
        <v>270</v>
      </c>
      <c r="W2347" t="s">
        <v>167</v>
      </c>
      <c r="X2347">
        <v>4</v>
      </c>
      <c r="Y2347">
        <v>0</v>
      </c>
      <c r="Z2347">
        <v>0</v>
      </c>
      <c r="AA2347">
        <v>4</v>
      </c>
      <c r="AB2347">
        <v>0</v>
      </c>
      <c r="AC2347">
        <v>0</v>
      </c>
      <c r="AD2347">
        <v>0</v>
      </c>
      <c r="AE2347">
        <v>0</v>
      </c>
    </row>
    <row r="2348" spans="1:31" x14ac:dyDescent="0.3">
      <c r="A2348" t="s">
        <v>315</v>
      </c>
      <c r="B2348" t="s">
        <v>7873</v>
      </c>
      <c r="C2348" t="s">
        <v>262</v>
      </c>
      <c r="D2348" t="s">
        <v>7874</v>
      </c>
      <c r="E2348" t="s">
        <v>12500</v>
      </c>
      <c r="F2348" t="s">
        <v>7875</v>
      </c>
      <c r="G2348" t="s">
        <v>451</v>
      </c>
      <c r="I2348" t="s">
        <v>313</v>
      </c>
      <c r="J2348" t="s">
        <v>266</v>
      </c>
      <c r="K2348" t="s">
        <v>7876</v>
      </c>
      <c r="L2348" t="s">
        <v>8370</v>
      </c>
      <c r="M2348" t="s">
        <v>316</v>
      </c>
      <c r="N2348" t="s">
        <v>315</v>
      </c>
      <c r="O2348">
        <v>20</v>
      </c>
      <c r="P2348" t="s">
        <v>425</v>
      </c>
      <c r="Q2348">
        <v>0.32</v>
      </c>
      <c r="S2348">
        <v>1</v>
      </c>
      <c r="T2348" s="108">
        <v>0.32</v>
      </c>
      <c r="U2348">
        <v>1</v>
      </c>
      <c r="V2348" t="s">
        <v>270</v>
      </c>
      <c r="W2348" t="s">
        <v>167</v>
      </c>
      <c r="X2348">
        <v>1</v>
      </c>
      <c r="Y2348">
        <v>0</v>
      </c>
      <c r="Z2348">
        <v>1</v>
      </c>
      <c r="AA2348">
        <v>0</v>
      </c>
      <c r="AB2348">
        <v>0</v>
      </c>
      <c r="AC2348">
        <v>0</v>
      </c>
      <c r="AD2348">
        <v>0</v>
      </c>
      <c r="AE2348">
        <v>0</v>
      </c>
    </row>
    <row r="2349" spans="1:31" x14ac:dyDescent="0.3">
      <c r="A2349" t="s">
        <v>315</v>
      </c>
      <c r="B2349" t="s">
        <v>7873</v>
      </c>
      <c r="C2349" t="s">
        <v>262</v>
      </c>
      <c r="D2349" t="s">
        <v>7874</v>
      </c>
      <c r="E2349" t="s">
        <v>12500</v>
      </c>
      <c r="F2349" t="s">
        <v>7875</v>
      </c>
      <c r="G2349" t="s">
        <v>451</v>
      </c>
      <c r="I2349" t="s">
        <v>313</v>
      </c>
      <c r="J2349" t="s">
        <v>266</v>
      </c>
      <c r="K2349" t="s">
        <v>7876</v>
      </c>
      <c r="L2349" t="s">
        <v>8370</v>
      </c>
      <c r="M2349" t="s">
        <v>316</v>
      </c>
      <c r="N2349" t="s">
        <v>315</v>
      </c>
      <c r="O2349">
        <v>2</v>
      </c>
      <c r="P2349" t="s">
        <v>288</v>
      </c>
      <c r="Q2349">
        <v>0.48</v>
      </c>
      <c r="S2349">
        <v>1</v>
      </c>
      <c r="T2349" s="108">
        <v>0.48</v>
      </c>
      <c r="U2349">
        <v>1</v>
      </c>
      <c r="V2349" t="s">
        <v>270</v>
      </c>
      <c r="W2349" t="s">
        <v>167</v>
      </c>
      <c r="X2349">
        <v>1</v>
      </c>
      <c r="Y2349">
        <v>0</v>
      </c>
      <c r="Z2349">
        <v>0</v>
      </c>
      <c r="AA2349">
        <v>1</v>
      </c>
      <c r="AB2349">
        <v>0</v>
      </c>
      <c r="AC2349">
        <v>0</v>
      </c>
      <c r="AD2349">
        <v>0</v>
      </c>
      <c r="AE2349">
        <v>0</v>
      </c>
    </row>
    <row r="2350" spans="1:31" x14ac:dyDescent="0.3">
      <c r="A2350" t="s">
        <v>315</v>
      </c>
      <c r="B2350" t="s">
        <v>7894</v>
      </c>
      <c r="C2350" t="s">
        <v>262</v>
      </c>
      <c r="D2350" t="s">
        <v>7895</v>
      </c>
      <c r="E2350" t="s">
        <v>12505</v>
      </c>
      <c r="F2350" t="s">
        <v>7896</v>
      </c>
      <c r="G2350" t="s">
        <v>451</v>
      </c>
      <c r="I2350" t="s">
        <v>313</v>
      </c>
      <c r="J2350" t="s">
        <v>266</v>
      </c>
      <c r="K2350" t="s">
        <v>7897</v>
      </c>
      <c r="L2350" t="s">
        <v>7898</v>
      </c>
      <c r="M2350" t="s">
        <v>314</v>
      </c>
      <c r="N2350" t="s">
        <v>315</v>
      </c>
      <c r="O2350">
        <v>1</v>
      </c>
      <c r="P2350" t="s">
        <v>282</v>
      </c>
      <c r="Q2350">
        <v>2</v>
      </c>
      <c r="S2350">
        <v>1</v>
      </c>
      <c r="T2350" s="108">
        <v>2</v>
      </c>
      <c r="U2350">
        <v>1</v>
      </c>
      <c r="V2350" t="s">
        <v>270</v>
      </c>
      <c r="W2350" t="s">
        <v>167</v>
      </c>
      <c r="X2350">
        <v>1</v>
      </c>
      <c r="Y2350">
        <v>1</v>
      </c>
      <c r="Z2350">
        <v>0</v>
      </c>
      <c r="AA2350">
        <v>0</v>
      </c>
      <c r="AB2350">
        <v>0</v>
      </c>
      <c r="AC2350">
        <v>0</v>
      </c>
      <c r="AD2350">
        <v>0</v>
      </c>
      <c r="AE2350">
        <v>0</v>
      </c>
    </row>
    <row r="2351" spans="1:31" x14ac:dyDescent="0.3">
      <c r="A2351" t="s">
        <v>315</v>
      </c>
      <c r="B2351" t="s">
        <v>7894</v>
      </c>
      <c r="C2351" t="s">
        <v>262</v>
      </c>
      <c r="D2351" t="s">
        <v>7895</v>
      </c>
      <c r="E2351" t="s">
        <v>12505</v>
      </c>
      <c r="F2351" t="s">
        <v>7896</v>
      </c>
      <c r="G2351" t="s">
        <v>451</v>
      </c>
      <c r="I2351" t="s">
        <v>313</v>
      </c>
      <c r="J2351" t="s">
        <v>266</v>
      </c>
      <c r="K2351" t="s">
        <v>7897</v>
      </c>
      <c r="L2351" t="s">
        <v>7898</v>
      </c>
      <c r="M2351" t="s">
        <v>316</v>
      </c>
      <c r="N2351" t="s">
        <v>315</v>
      </c>
      <c r="O2351">
        <v>2</v>
      </c>
      <c r="P2351" t="s">
        <v>272</v>
      </c>
      <c r="Q2351">
        <v>4</v>
      </c>
      <c r="S2351">
        <v>2</v>
      </c>
      <c r="T2351" s="108">
        <v>8</v>
      </c>
      <c r="U2351">
        <v>1</v>
      </c>
      <c r="V2351" t="s">
        <v>270</v>
      </c>
      <c r="W2351" t="s">
        <v>167</v>
      </c>
      <c r="X2351">
        <v>1</v>
      </c>
      <c r="Y2351">
        <v>0</v>
      </c>
      <c r="Z2351">
        <v>1</v>
      </c>
      <c r="AA2351">
        <v>0</v>
      </c>
      <c r="AB2351">
        <v>0</v>
      </c>
      <c r="AC2351">
        <v>1</v>
      </c>
      <c r="AD2351">
        <v>0</v>
      </c>
      <c r="AE2351">
        <v>0</v>
      </c>
    </row>
    <row r="2352" spans="1:31" x14ac:dyDescent="0.3">
      <c r="A2352" t="s">
        <v>315</v>
      </c>
      <c r="B2352" t="s">
        <v>7909</v>
      </c>
      <c r="C2352" t="s">
        <v>262</v>
      </c>
      <c r="D2352" t="s">
        <v>7910</v>
      </c>
      <c r="E2352" t="s">
        <v>12509</v>
      </c>
      <c r="F2352" t="s">
        <v>7911</v>
      </c>
      <c r="G2352" t="s">
        <v>451</v>
      </c>
      <c r="I2352" t="s">
        <v>313</v>
      </c>
      <c r="J2352" t="s">
        <v>266</v>
      </c>
      <c r="K2352" t="s">
        <v>7912</v>
      </c>
      <c r="L2352" t="s">
        <v>7913</v>
      </c>
      <c r="M2352" t="s">
        <v>314</v>
      </c>
      <c r="N2352" t="s">
        <v>315</v>
      </c>
      <c r="O2352">
        <v>1</v>
      </c>
      <c r="P2352" t="s">
        <v>266</v>
      </c>
      <c r="Q2352">
        <v>0.32</v>
      </c>
      <c r="S2352">
        <v>1</v>
      </c>
      <c r="T2352" s="108">
        <v>0.32</v>
      </c>
      <c r="U2352">
        <v>1</v>
      </c>
      <c r="V2352" t="s">
        <v>270</v>
      </c>
      <c r="W2352" t="s">
        <v>167</v>
      </c>
      <c r="X2352">
        <v>1</v>
      </c>
      <c r="Y2352">
        <v>0</v>
      </c>
      <c r="Z2352">
        <v>0</v>
      </c>
      <c r="AA2352">
        <v>1</v>
      </c>
      <c r="AB2352">
        <v>0</v>
      </c>
      <c r="AC2352">
        <v>0</v>
      </c>
      <c r="AD2352">
        <v>0</v>
      </c>
      <c r="AE2352">
        <v>0</v>
      </c>
    </row>
    <row r="2353" spans="1:31" x14ac:dyDescent="0.3">
      <c r="A2353" t="s">
        <v>315</v>
      </c>
      <c r="B2353" t="s">
        <v>7909</v>
      </c>
      <c r="C2353" t="s">
        <v>262</v>
      </c>
      <c r="D2353" t="s">
        <v>7910</v>
      </c>
      <c r="E2353" t="s">
        <v>12509</v>
      </c>
      <c r="F2353" t="s">
        <v>7911</v>
      </c>
      <c r="G2353" t="s">
        <v>451</v>
      </c>
      <c r="I2353" t="s">
        <v>313</v>
      </c>
      <c r="J2353" t="s">
        <v>266</v>
      </c>
      <c r="K2353" t="s">
        <v>7912</v>
      </c>
      <c r="L2353" t="s">
        <v>7913</v>
      </c>
      <c r="M2353" t="s">
        <v>316</v>
      </c>
      <c r="N2353" t="s">
        <v>315</v>
      </c>
      <c r="O2353">
        <v>2</v>
      </c>
      <c r="P2353" t="s">
        <v>288</v>
      </c>
      <c r="Q2353">
        <v>0.48</v>
      </c>
      <c r="S2353">
        <v>1</v>
      </c>
      <c r="T2353" s="108">
        <v>0.48</v>
      </c>
      <c r="U2353">
        <v>1</v>
      </c>
      <c r="V2353" t="s">
        <v>270</v>
      </c>
      <c r="W2353" t="s">
        <v>167</v>
      </c>
      <c r="X2353">
        <v>1</v>
      </c>
      <c r="Y2353">
        <v>0</v>
      </c>
      <c r="Z2353">
        <v>0</v>
      </c>
      <c r="AA2353">
        <v>0</v>
      </c>
      <c r="AB2353">
        <v>1</v>
      </c>
      <c r="AC2353">
        <v>0</v>
      </c>
      <c r="AD2353">
        <v>0</v>
      </c>
      <c r="AE2353">
        <v>0</v>
      </c>
    </row>
    <row r="2354" spans="1:31" x14ac:dyDescent="0.3">
      <c r="A2354" t="s">
        <v>315</v>
      </c>
      <c r="B2354" t="s">
        <v>10337</v>
      </c>
      <c r="C2354" t="s">
        <v>262</v>
      </c>
      <c r="D2354" t="s">
        <v>10338</v>
      </c>
      <c r="E2354" t="s">
        <v>12370</v>
      </c>
      <c r="F2354" t="s">
        <v>10339</v>
      </c>
      <c r="G2354" t="s">
        <v>10340</v>
      </c>
      <c r="I2354" t="s">
        <v>313</v>
      </c>
      <c r="J2354" t="s">
        <v>266</v>
      </c>
      <c r="K2354" t="s">
        <v>10341</v>
      </c>
      <c r="L2354" t="s">
        <v>9202</v>
      </c>
      <c r="M2354" t="s">
        <v>314</v>
      </c>
      <c r="N2354" t="s">
        <v>315</v>
      </c>
      <c r="O2354">
        <v>1</v>
      </c>
      <c r="P2354" t="s">
        <v>266</v>
      </c>
      <c r="Q2354">
        <v>0.48</v>
      </c>
      <c r="S2354">
        <v>1</v>
      </c>
      <c r="T2354" s="108">
        <v>0.48</v>
      </c>
      <c r="U2354">
        <v>1</v>
      </c>
      <c r="V2354" t="s">
        <v>270</v>
      </c>
      <c r="W2354" t="s">
        <v>167</v>
      </c>
      <c r="X2354">
        <v>1</v>
      </c>
      <c r="Y2354">
        <v>1</v>
      </c>
      <c r="Z2354">
        <v>0</v>
      </c>
      <c r="AA2354">
        <v>0</v>
      </c>
      <c r="AB2354">
        <v>0</v>
      </c>
      <c r="AC2354">
        <v>0</v>
      </c>
      <c r="AD2354">
        <v>0</v>
      </c>
      <c r="AE2354">
        <v>0</v>
      </c>
    </row>
    <row r="2355" spans="1:31" x14ac:dyDescent="0.3">
      <c r="A2355" t="s">
        <v>315</v>
      </c>
      <c r="B2355" t="s">
        <v>10337</v>
      </c>
      <c r="C2355" t="s">
        <v>262</v>
      </c>
      <c r="D2355" t="s">
        <v>10338</v>
      </c>
      <c r="E2355" t="s">
        <v>12370</v>
      </c>
      <c r="F2355" t="s">
        <v>10339</v>
      </c>
      <c r="G2355" t="s">
        <v>10340</v>
      </c>
      <c r="I2355" t="s">
        <v>313</v>
      </c>
      <c r="J2355" t="s">
        <v>266</v>
      </c>
      <c r="K2355" t="s">
        <v>10341</v>
      </c>
      <c r="L2355" t="s">
        <v>9202</v>
      </c>
      <c r="M2355" t="s">
        <v>314</v>
      </c>
      <c r="N2355" t="s">
        <v>315</v>
      </c>
      <c r="O2355">
        <v>1</v>
      </c>
      <c r="P2355" t="s">
        <v>266</v>
      </c>
      <c r="Q2355">
        <v>0.32</v>
      </c>
      <c r="S2355">
        <v>1</v>
      </c>
      <c r="T2355" s="108">
        <v>0.32</v>
      </c>
      <c r="U2355">
        <v>1</v>
      </c>
      <c r="V2355" t="s">
        <v>270</v>
      </c>
      <c r="W2355" t="s">
        <v>167</v>
      </c>
      <c r="X2355">
        <v>1</v>
      </c>
      <c r="Y2355">
        <v>1</v>
      </c>
      <c r="Z2355">
        <v>0</v>
      </c>
      <c r="AA2355">
        <v>0</v>
      </c>
      <c r="AB2355">
        <v>0</v>
      </c>
      <c r="AC2355">
        <v>0</v>
      </c>
      <c r="AD2355">
        <v>0</v>
      </c>
      <c r="AE2355">
        <v>0</v>
      </c>
    </row>
    <row r="2356" spans="1:31" x14ac:dyDescent="0.3">
      <c r="A2356" t="s">
        <v>315</v>
      </c>
      <c r="B2356" t="s">
        <v>10337</v>
      </c>
      <c r="C2356" t="s">
        <v>262</v>
      </c>
      <c r="D2356" t="s">
        <v>10338</v>
      </c>
      <c r="E2356" t="s">
        <v>12370</v>
      </c>
      <c r="F2356" t="s">
        <v>10339</v>
      </c>
      <c r="G2356" t="s">
        <v>10340</v>
      </c>
      <c r="I2356" t="s">
        <v>313</v>
      </c>
      <c r="J2356" t="s">
        <v>266</v>
      </c>
      <c r="K2356" t="s">
        <v>10341</v>
      </c>
      <c r="L2356" t="s">
        <v>9202</v>
      </c>
      <c r="M2356" t="s">
        <v>316</v>
      </c>
      <c r="N2356" t="s">
        <v>315</v>
      </c>
      <c r="O2356">
        <v>2</v>
      </c>
      <c r="P2356" t="s">
        <v>288</v>
      </c>
      <c r="Q2356">
        <v>0.48</v>
      </c>
      <c r="S2356">
        <v>1</v>
      </c>
      <c r="T2356" s="108">
        <v>0.48</v>
      </c>
      <c r="U2356">
        <v>1</v>
      </c>
      <c r="V2356" t="s">
        <v>270</v>
      </c>
      <c r="W2356" t="s">
        <v>167</v>
      </c>
      <c r="X2356">
        <v>1</v>
      </c>
      <c r="Y2356">
        <v>1</v>
      </c>
      <c r="Z2356">
        <v>0</v>
      </c>
      <c r="AA2356">
        <v>0</v>
      </c>
      <c r="AB2356">
        <v>0</v>
      </c>
      <c r="AC2356">
        <v>0</v>
      </c>
      <c r="AD2356">
        <v>0</v>
      </c>
      <c r="AE2356">
        <v>0</v>
      </c>
    </row>
    <row r="2357" spans="1:31" x14ac:dyDescent="0.3">
      <c r="A2357" t="s">
        <v>315</v>
      </c>
      <c r="B2357" t="s">
        <v>10337</v>
      </c>
      <c r="C2357" t="s">
        <v>262</v>
      </c>
      <c r="D2357" t="s">
        <v>10338</v>
      </c>
      <c r="E2357" t="s">
        <v>12370</v>
      </c>
      <c r="F2357" t="s">
        <v>10339</v>
      </c>
      <c r="G2357" t="s">
        <v>10340</v>
      </c>
      <c r="I2357" t="s">
        <v>313</v>
      </c>
      <c r="J2357" t="s">
        <v>266</v>
      </c>
      <c r="K2357" t="s">
        <v>10341</v>
      </c>
      <c r="L2357" t="s">
        <v>9202</v>
      </c>
      <c r="M2357" t="s">
        <v>316</v>
      </c>
      <c r="N2357" t="s">
        <v>315</v>
      </c>
      <c r="O2357">
        <v>27</v>
      </c>
      <c r="P2357" t="s">
        <v>273</v>
      </c>
      <c r="Q2357">
        <v>0.32</v>
      </c>
      <c r="S2357">
        <v>1</v>
      </c>
      <c r="T2357" s="108">
        <v>0.32</v>
      </c>
      <c r="U2357">
        <v>1</v>
      </c>
      <c r="V2357" t="s">
        <v>270</v>
      </c>
      <c r="W2357" t="s">
        <v>167</v>
      </c>
      <c r="X2357">
        <v>1</v>
      </c>
      <c r="Y2357">
        <v>1</v>
      </c>
      <c r="Z2357">
        <v>0</v>
      </c>
      <c r="AA2357">
        <v>0</v>
      </c>
      <c r="AB2357">
        <v>0</v>
      </c>
      <c r="AC2357">
        <v>0</v>
      </c>
      <c r="AD2357">
        <v>0</v>
      </c>
      <c r="AE2357">
        <v>0</v>
      </c>
    </row>
    <row r="2358" spans="1:31" x14ac:dyDescent="0.3">
      <c r="A2358" t="s">
        <v>315</v>
      </c>
      <c r="B2358" t="s">
        <v>7474</v>
      </c>
      <c r="C2358" t="s">
        <v>262</v>
      </c>
      <c r="D2358" t="s">
        <v>7475</v>
      </c>
      <c r="E2358" t="s">
        <v>12401</v>
      </c>
      <c r="F2358" t="s">
        <v>7476</v>
      </c>
      <c r="G2358" t="s">
        <v>451</v>
      </c>
      <c r="I2358" t="s">
        <v>313</v>
      </c>
      <c r="J2358" t="s">
        <v>266</v>
      </c>
      <c r="K2358" t="s">
        <v>7477</v>
      </c>
      <c r="L2358" t="s">
        <v>9202</v>
      </c>
      <c r="M2358" t="s">
        <v>314</v>
      </c>
      <c r="N2358" t="s">
        <v>315</v>
      </c>
      <c r="O2358">
        <v>1</v>
      </c>
      <c r="P2358" t="s">
        <v>282</v>
      </c>
      <c r="Q2358">
        <v>1</v>
      </c>
      <c r="S2358">
        <v>1</v>
      </c>
      <c r="T2358" s="108">
        <v>1</v>
      </c>
      <c r="U2358">
        <v>1</v>
      </c>
      <c r="V2358" t="s">
        <v>270</v>
      </c>
      <c r="W2358" t="s">
        <v>167</v>
      </c>
      <c r="X2358">
        <v>1</v>
      </c>
      <c r="Y2358">
        <v>0</v>
      </c>
      <c r="Z2358">
        <v>1</v>
      </c>
      <c r="AA2358">
        <v>0</v>
      </c>
      <c r="AB2358">
        <v>0</v>
      </c>
      <c r="AC2358">
        <v>0</v>
      </c>
      <c r="AD2358">
        <v>0</v>
      </c>
      <c r="AE2358">
        <v>0</v>
      </c>
    </row>
    <row r="2359" spans="1:31" x14ac:dyDescent="0.3">
      <c r="A2359" t="s">
        <v>315</v>
      </c>
      <c r="B2359" t="s">
        <v>7474</v>
      </c>
      <c r="C2359" t="s">
        <v>262</v>
      </c>
      <c r="D2359" t="s">
        <v>7475</v>
      </c>
      <c r="E2359" t="s">
        <v>12401</v>
      </c>
      <c r="F2359" t="s">
        <v>7476</v>
      </c>
      <c r="G2359" t="s">
        <v>451</v>
      </c>
      <c r="I2359" t="s">
        <v>313</v>
      </c>
      <c r="J2359" t="s">
        <v>266</v>
      </c>
      <c r="K2359" t="s">
        <v>7477</v>
      </c>
      <c r="L2359" t="s">
        <v>9202</v>
      </c>
      <c r="M2359" t="s">
        <v>316</v>
      </c>
      <c r="N2359" t="s">
        <v>315</v>
      </c>
      <c r="O2359">
        <v>2</v>
      </c>
      <c r="P2359" t="s">
        <v>288</v>
      </c>
      <c r="Q2359">
        <v>0.48</v>
      </c>
      <c r="S2359">
        <v>1</v>
      </c>
      <c r="T2359" s="108">
        <v>0.48</v>
      </c>
      <c r="U2359">
        <v>1</v>
      </c>
      <c r="V2359" t="s">
        <v>270</v>
      </c>
      <c r="W2359" t="s">
        <v>167</v>
      </c>
      <c r="X2359">
        <v>1</v>
      </c>
      <c r="Y2359">
        <v>0</v>
      </c>
      <c r="Z2359">
        <v>0</v>
      </c>
      <c r="AA2359">
        <v>0</v>
      </c>
      <c r="AB2359">
        <v>1</v>
      </c>
      <c r="AC2359">
        <v>0</v>
      </c>
      <c r="AD2359">
        <v>0</v>
      </c>
      <c r="AE2359">
        <v>0</v>
      </c>
    </row>
    <row r="2360" spans="1:31" x14ac:dyDescent="0.3">
      <c r="A2360" t="s">
        <v>315</v>
      </c>
      <c r="B2360" t="s">
        <v>7474</v>
      </c>
      <c r="C2360" t="s">
        <v>262</v>
      </c>
      <c r="D2360" t="s">
        <v>7475</v>
      </c>
      <c r="E2360" t="s">
        <v>12401</v>
      </c>
      <c r="F2360" t="s">
        <v>7476</v>
      </c>
      <c r="G2360" t="s">
        <v>451</v>
      </c>
      <c r="I2360" t="s">
        <v>313</v>
      </c>
      <c r="J2360" t="s">
        <v>266</v>
      </c>
      <c r="K2360" t="s">
        <v>7477</v>
      </c>
      <c r="L2360" t="s">
        <v>9202</v>
      </c>
      <c r="M2360" t="s">
        <v>316</v>
      </c>
      <c r="N2360" t="s">
        <v>315</v>
      </c>
      <c r="O2360">
        <v>17</v>
      </c>
      <c r="P2360" t="s">
        <v>273</v>
      </c>
      <c r="Q2360">
        <v>0.48</v>
      </c>
      <c r="S2360">
        <v>1</v>
      </c>
      <c r="T2360" s="108">
        <v>0.48</v>
      </c>
      <c r="U2360">
        <v>1</v>
      </c>
      <c r="V2360" t="s">
        <v>270</v>
      </c>
      <c r="W2360" t="s">
        <v>167</v>
      </c>
      <c r="X2360">
        <v>1</v>
      </c>
      <c r="Y2360">
        <v>0</v>
      </c>
      <c r="Z2360">
        <v>0</v>
      </c>
      <c r="AA2360">
        <v>1</v>
      </c>
      <c r="AB2360">
        <v>0</v>
      </c>
      <c r="AC2360">
        <v>0</v>
      </c>
      <c r="AD2360">
        <v>0</v>
      </c>
      <c r="AE2360">
        <v>0</v>
      </c>
    </row>
    <row r="2361" spans="1:31" x14ac:dyDescent="0.3">
      <c r="A2361" t="s">
        <v>315</v>
      </c>
      <c r="B2361" t="s">
        <v>4541</v>
      </c>
      <c r="C2361" t="s">
        <v>262</v>
      </c>
      <c r="D2361" t="s">
        <v>4542</v>
      </c>
      <c r="E2361" t="s">
        <v>12555</v>
      </c>
      <c r="F2361" t="s">
        <v>4537</v>
      </c>
      <c r="G2361" t="s">
        <v>4318</v>
      </c>
      <c r="I2361" t="s">
        <v>313</v>
      </c>
      <c r="J2361" t="s">
        <v>266</v>
      </c>
      <c r="K2361" t="s">
        <v>4543</v>
      </c>
      <c r="L2361" t="s">
        <v>9202</v>
      </c>
      <c r="M2361" t="s">
        <v>316</v>
      </c>
      <c r="N2361" t="s">
        <v>315</v>
      </c>
      <c r="O2361">
        <v>2</v>
      </c>
      <c r="P2361" t="s">
        <v>288</v>
      </c>
      <c r="Q2361">
        <v>0.48</v>
      </c>
      <c r="S2361">
        <v>1</v>
      </c>
      <c r="T2361" s="108">
        <v>0.48</v>
      </c>
      <c r="U2361">
        <v>1</v>
      </c>
      <c r="V2361" t="s">
        <v>270</v>
      </c>
      <c r="W2361" t="s">
        <v>167</v>
      </c>
      <c r="X2361">
        <v>1</v>
      </c>
      <c r="Y2361">
        <v>0</v>
      </c>
      <c r="Z2361">
        <v>1</v>
      </c>
      <c r="AA2361">
        <v>0</v>
      </c>
      <c r="AB2361">
        <v>0</v>
      </c>
      <c r="AC2361">
        <v>0</v>
      </c>
      <c r="AD2361">
        <v>0</v>
      </c>
      <c r="AE2361">
        <v>0</v>
      </c>
    </row>
    <row r="2362" spans="1:31" x14ac:dyDescent="0.3">
      <c r="A2362" t="s">
        <v>315</v>
      </c>
      <c r="B2362" t="s">
        <v>4541</v>
      </c>
      <c r="C2362" t="s">
        <v>262</v>
      </c>
      <c r="D2362" t="s">
        <v>4542</v>
      </c>
      <c r="E2362" t="s">
        <v>12555</v>
      </c>
      <c r="F2362" t="s">
        <v>4537</v>
      </c>
      <c r="G2362" t="s">
        <v>4318</v>
      </c>
      <c r="I2362" t="s">
        <v>313</v>
      </c>
      <c r="J2362" t="s">
        <v>266</v>
      </c>
      <c r="K2362" t="s">
        <v>4543</v>
      </c>
      <c r="L2362" t="s">
        <v>9202</v>
      </c>
      <c r="M2362" t="s">
        <v>316</v>
      </c>
      <c r="N2362" t="s">
        <v>315</v>
      </c>
      <c r="O2362">
        <v>17</v>
      </c>
      <c r="P2362" t="s">
        <v>273</v>
      </c>
      <c r="Q2362">
        <v>0.48</v>
      </c>
      <c r="S2362">
        <v>1</v>
      </c>
      <c r="T2362" s="108">
        <v>0.48</v>
      </c>
      <c r="U2362">
        <v>1</v>
      </c>
      <c r="V2362" t="s">
        <v>270</v>
      </c>
      <c r="W2362" t="s">
        <v>167</v>
      </c>
      <c r="X2362">
        <v>1</v>
      </c>
      <c r="Y2362">
        <v>0</v>
      </c>
      <c r="Z2362">
        <v>0</v>
      </c>
      <c r="AA2362">
        <v>0</v>
      </c>
      <c r="AB2362">
        <v>1</v>
      </c>
      <c r="AC2362">
        <v>0</v>
      </c>
      <c r="AD2362">
        <v>0</v>
      </c>
      <c r="AE2362">
        <v>0</v>
      </c>
    </row>
    <row r="2363" spans="1:31" x14ac:dyDescent="0.3">
      <c r="A2363" t="s">
        <v>315</v>
      </c>
      <c r="B2363" t="s">
        <v>4541</v>
      </c>
      <c r="C2363" t="s">
        <v>262</v>
      </c>
      <c r="D2363" t="s">
        <v>4542</v>
      </c>
      <c r="E2363" t="s">
        <v>12555</v>
      </c>
      <c r="F2363" t="s">
        <v>4537</v>
      </c>
      <c r="G2363" t="s">
        <v>4318</v>
      </c>
      <c r="I2363" t="s">
        <v>313</v>
      </c>
      <c r="J2363" t="s">
        <v>266</v>
      </c>
      <c r="K2363" t="s">
        <v>4543</v>
      </c>
      <c r="L2363" t="s">
        <v>9202</v>
      </c>
      <c r="M2363" t="s">
        <v>314</v>
      </c>
      <c r="N2363" t="s">
        <v>315</v>
      </c>
      <c r="O2363">
        <v>1</v>
      </c>
      <c r="P2363" t="s">
        <v>266</v>
      </c>
      <c r="Q2363">
        <v>0.48</v>
      </c>
      <c r="S2363">
        <v>1</v>
      </c>
      <c r="T2363" s="108">
        <v>0.48</v>
      </c>
      <c r="U2363">
        <v>1</v>
      </c>
      <c r="V2363" t="s">
        <v>270</v>
      </c>
      <c r="W2363" t="s">
        <v>167</v>
      </c>
      <c r="X2363">
        <v>1</v>
      </c>
      <c r="Y2363">
        <v>0</v>
      </c>
      <c r="Z2363">
        <v>0</v>
      </c>
      <c r="AA2363">
        <v>0</v>
      </c>
      <c r="AB2363">
        <v>1</v>
      </c>
      <c r="AC2363">
        <v>0</v>
      </c>
      <c r="AD2363">
        <v>0</v>
      </c>
      <c r="AE2363">
        <v>0</v>
      </c>
    </row>
    <row r="2364" spans="1:31" x14ac:dyDescent="0.3">
      <c r="A2364" t="s">
        <v>315</v>
      </c>
      <c r="B2364" t="s">
        <v>7575</v>
      </c>
      <c r="C2364" t="s">
        <v>262</v>
      </c>
      <c r="D2364" t="s">
        <v>7576</v>
      </c>
      <c r="E2364" t="s">
        <v>12423</v>
      </c>
      <c r="F2364" t="s">
        <v>7577</v>
      </c>
      <c r="G2364" t="s">
        <v>451</v>
      </c>
      <c r="I2364" t="s">
        <v>313</v>
      </c>
      <c r="J2364" t="s">
        <v>266</v>
      </c>
      <c r="K2364" t="s">
        <v>7567</v>
      </c>
      <c r="L2364" t="s">
        <v>17330</v>
      </c>
      <c r="M2364" t="s">
        <v>316</v>
      </c>
      <c r="N2364" t="s">
        <v>315</v>
      </c>
      <c r="O2364">
        <v>2</v>
      </c>
      <c r="P2364" t="s">
        <v>272</v>
      </c>
      <c r="Q2364">
        <v>3</v>
      </c>
      <c r="S2364">
        <v>2</v>
      </c>
      <c r="T2364" s="108">
        <v>6</v>
      </c>
      <c r="U2364">
        <v>1</v>
      </c>
      <c r="V2364" t="s">
        <v>270</v>
      </c>
      <c r="W2364" t="s">
        <v>167</v>
      </c>
      <c r="X2364">
        <v>1</v>
      </c>
      <c r="Y2364">
        <v>1</v>
      </c>
      <c r="Z2364">
        <v>0</v>
      </c>
      <c r="AA2364">
        <v>0</v>
      </c>
      <c r="AB2364">
        <v>1</v>
      </c>
      <c r="AC2364">
        <v>0</v>
      </c>
      <c r="AD2364">
        <v>0</v>
      </c>
      <c r="AE2364">
        <v>0</v>
      </c>
    </row>
    <row r="2365" spans="1:31" x14ac:dyDescent="0.3">
      <c r="A2365" t="s">
        <v>315</v>
      </c>
      <c r="B2365" t="s">
        <v>7575</v>
      </c>
      <c r="C2365" t="s">
        <v>262</v>
      </c>
      <c r="D2365" t="s">
        <v>7576</v>
      </c>
      <c r="E2365" t="s">
        <v>12423</v>
      </c>
      <c r="F2365" t="s">
        <v>7577</v>
      </c>
      <c r="G2365" t="s">
        <v>451</v>
      </c>
      <c r="I2365" t="s">
        <v>313</v>
      </c>
      <c r="J2365" t="s">
        <v>266</v>
      </c>
      <c r="K2365" t="s">
        <v>7567</v>
      </c>
      <c r="L2365" t="s">
        <v>17330</v>
      </c>
      <c r="M2365" t="s">
        <v>314</v>
      </c>
      <c r="N2365" t="s">
        <v>315</v>
      </c>
      <c r="O2365">
        <v>1</v>
      </c>
      <c r="P2365" t="s">
        <v>282</v>
      </c>
      <c r="Q2365">
        <v>2</v>
      </c>
      <c r="S2365">
        <v>2</v>
      </c>
      <c r="T2365" s="108">
        <v>4</v>
      </c>
      <c r="U2365">
        <v>1</v>
      </c>
      <c r="V2365" t="s">
        <v>270</v>
      </c>
      <c r="W2365" t="s">
        <v>167</v>
      </c>
      <c r="X2365">
        <v>1</v>
      </c>
      <c r="Y2365">
        <v>0</v>
      </c>
      <c r="Z2365">
        <v>1</v>
      </c>
      <c r="AA2365">
        <v>0</v>
      </c>
      <c r="AB2365">
        <v>0</v>
      </c>
      <c r="AC2365">
        <v>1</v>
      </c>
      <c r="AD2365">
        <v>0</v>
      </c>
      <c r="AE2365">
        <v>0</v>
      </c>
    </row>
    <row r="2366" spans="1:31" x14ac:dyDescent="0.3">
      <c r="A2366" t="s">
        <v>315</v>
      </c>
      <c r="B2366" t="s">
        <v>7575</v>
      </c>
      <c r="C2366" t="s">
        <v>262</v>
      </c>
      <c r="D2366" t="s">
        <v>7576</v>
      </c>
      <c r="E2366" t="s">
        <v>12423</v>
      </c>
      <c r="F2366" t="s">
        <v>7577</v>
      </c>
      <c r="G2366" t="s">
        <v>451</v>
      </c>
      <c r="I2366" t="s">
        <v>313</v>
      </c>
      <c r="J2366" t="s">
        <v>266</v>
      </c>
      <c r="K2366" t="s">
        <v>7567</v>
      </c>
      <c r="L2366" t="s">
        <v>17330</v>
      </c>
      <c r="M2366" t="s">
        <v>316</v>
      </c>
      <c r="N2366" t="s">
        <v>315</v>
      </c>
      <c r="O2366">
        <v>20</v>
      </c>
      <c r="P2366" t="s">
        <v>425</v>
      </c>
      <c r="Q2366">
        <v>0.32</v>
      </c>
      <c r="S2366">
        <v>4</v>
      </c>
      <c r="T2366" s="108">
        <v>1.28</v>
      </c>
      <c r="U2366">
        <v>1</v>
      </c>
      <c r="V2366" t="s">
        <v>270</v>
      </c>
      <c r="W2366" t="s">
        <v>167</v>
      </c>
      <c r="X2366">
        <v>2</v>
      </c>
      <c r="Y2366">
        <v>2</v>
      </c>
      <c r="Z2366">
        <v>0</v>
      </c>
      <c r="AA2366">
        <v>0</v>
      </c>
      <c r="AB2366">
        <v>0</v>
      </c>
      <c r="AC2366">
        <v>2</v>
      </c>
      <c r="AD2366">
        <v>0</v>
      </c>
      <c r="AE2366">
        <v>0</v>
      </c>
    </row>
    <row r="2367" spans="1:31" x14ac:dyDescent="0.3">
      <c r="A2367" t="s">
        <v>315</v>
      </c>
      <c r="B2367" t="s">
        <v>7643</v>
      </c>
      <c r="C2367" t="s">
        <v>262</v>
      </c>
      <c r="D2367" t="s">
        <v>7644</v>
      </c>
      <c r="E2367" t="s">
        <v>12338</v>
      </c>
      <c r="F2367" t="s">
        <v>7645</v>
      </c>
      <c r="G2367" t="s">
        <v>473</v>
      </c>
      <c r="I2367" t="s">
        <v>313</v>
      </c>
      <c r="J2367" t="s">
        <v>266</v>
      </c>
      <c r="K2367" t="s">
        <v>7607</v>
      </c>
      <c r="L2367" t="s">
        <v>7646</v>
      </c>
      <c r="M2367" t="s">
        <v>314</v>
      </c>
      <c r="N2367" t="s">
        <v>315</v>
      </c>
      <c r="O2367">
        <v>1</v>
      </c>
      <c r="P2367" t="s">
        <v>282</v>
      </c>
      <c r="Q2367">
        <v>2</v>
      </c>
      <c r="S2367">
        <v>1</v>
      </c>
      <c r="T2367" s="108">
        <v>2</v>
      </c>
      <c r="U2367">
        <v>1</v>
      </c>
      <c r="V2367" t="s">
        <v>270</v>
      </c>
      <c r="W2367" t="s">
        <v>167</v>
      </c>
      <c r="X2367">
        <v>1</v>
      </c>
      <c r="Y2367">
        <v>0</v>
      </c>
      <c r="Z2367">
        <v>1</v>
      </c>
      <c r="AA2367">
        <v>0</v>
      </c>
      <c r="AB2367">
        <v>0</v>
      </c>
      <c r="AC2367">
        <v>0</v>
      </c>
      <c r="AD2367">
        <v>0</v>
      </c>
      <c r="AE2367">
        <v>0</v>
      </c>
    </row>
    <row r="2368" spans="1:31" x14ac:dyDescent="0.3">
      <c r="A2368" t="s">
        <v>315</v>
      </c>
      <c r="B2368" t="s">
        <v>7643</v>
      </c>
      <c r="C2368" t="s">
        <v>262</v>
      </c>
      <c r="D2368" t="s">
        <v>7644</v>
      </c>
      <c r="E2368" t="s">
        <v>12338</v>
      </c>
      <c r="F2368" t="s">
        <v>7645</v>
      </c>
      <c r="G2368" t="s">
        <v>473</v>
      </c>
      <c r="I2368" t="s">
        <v>313</v>
      </c>
      <c r="J2368" t="s">
        <v>266</v>
      </c>
      <c r="K2368" t="s">
        <v>7607</v>
      </c>
      <c r="L2368" t="s">
        <v>7646</v>
      </c>
      <c r="M2368" t="s">
        <v>316</v>
      </c>
      <c r="N2368" t="s">
        <v>315</v>
      </c>
      <c r="O2368">
        <v>2</v>
      </c>
      <c r="P2368" t="s">
        <v>272</v>
      </c>
      <c r="Q2368">
        <v>3</v>
      </c>
      <c r="S2368">
        <v>1</v>
      </c>
      <c r="T2368" s="108">
        <v>3</v>
      </c>
      <c r="U2368">
        <v>1</v>
      </c>
      <c r="V2368" t="s">
        <v>270</v>
      </c>
      <c r="W2368" t="s">
        <v>167</v>
      </c>
      <c r="X2368">
        <v>1</v>
      </c>
      <c r="Y2368">
        <v>0</v>
      </c>
      <c r="Z2368">
        <v>1</v>
      </c>
      <c r="AA2368">
        <v>0</v>
      </c>
      <c r="AB2368">
        <v>0</v>
      </c>
      <c r="AC2368">
        <v>0</v>
      </c>
      <c r="AD2368">
        <v>0</v>
      </c>
      <c r="AE2368">
        <v>0</v>
      </c>
    </row>
    <row r="2369" spans="1:31" x14ac:dyDescent="0.3">
      <c r="A2369" t="s">
        <v>315</v>
      </c>
      <c r="B2369" t="s">
        <v>7801</v>
      </c>
      <c r="C2369" t="s">
        <v>262</v>
      </c>
      <c r="D2369" t="s">
        <v>7802</v>
      </c>
      <c r="E2369" t="s">
        <v>12350</v>
      </c>
      <c r="F2369" t="s">
        <v>7803</v>
      </c>
      <c r="G2369" t="s">
        <v>1592</v>
      </c>
      <c r="I2369" t="s">
        <v>313</v>
      </c>
      <c r="J2369" t="s">
        <v>266</v>
      </c>
      <c r="K2369" t="s">
        <v>7804</v>
      </c>
      <c r="L2369" t="s">
        <v>7805</v>
      </c>
      <c r="M2369" t="s">
        <v>314</v>
      </c>
      <c r="N2369" t="s">
        <v>315</v>
      </c>
      <c r="O2369">
        <v>1</v>
      </c>
      <c r="P2369" t="s">
        <v>266</v>
      </c>
      <c r="Q2369">
        <v>0.32</v>
      </c>
      <c r="S2369">
        <v>1</v>
      </c>
      <c r="T2369" s="108">
        <v>0.32</v>
      </c>
      <c r="U2369">
        <v>1</v>
      </c>
      <c r="V2369" t="s">
        <v>270</v>
      </c>
      <c r="W2369" t="s">
        <v>167</v>
      </c>
      <c r="X2369">
        <v>1</v>
      </c>
      <c r="Y2369">
        <v>0</v>
      </c>
      <c r="Z2369">
        <v>1</v>
      </c>
      <c r="AA2369">
        <v>0</v>
      </c>
      <c r="AB2369">
        <v>0</v>
      </c>
      <c r="AC2369">
        <v>0</v>
      </c>
      <c r="AD2369">
        <v>0</v>
      </c>
      <c r="AE2369">
        <v>0</v>
      </c>
    </row>
    <row r="2370" spans="1:31" x14ac:dyDescent="0.3">
      <c r="A2370" t="s">
        <v>315</v>
      </c>
      <c r="B2370" t="s">
        <v>7801</v>
      </c>
      <c r="C2370" t="s">
        <v>262</v>
      </c>
      <c r="D2370" t="s">
        <v>7802</v>
      </c>
      <c r="E2370" t="s">
        <v>12350</v>
      </c>
      <c r="F2370" t="s">
        <v>7803</v>
      </c>
      <c r="G2370" t="s">
        <v>1592</v>
      </c>
      <c r="I2370" t="s">
        <v>313</v>
      </c>
      <c r="J2370" t="s">
        <v>266</v>
      </c>
      <c r="K2370" t="s">
        <v>7804</v>
      </c>
      <c r="L2370" t="s">
        <v>7805</v>
      </c>
      <c r="M2370" t="s">
        <v>316</v>
      </c>
      <c r="N2370" t="s">
        <v>315</v>
      </c>
      <c r="O2370">
        <v>2</v>
      </c>
      <c r="P2370" t="s">
        <v>288</v>
      </c>
      <c r="Q2370">
        <v>0.48</v>
      </c>
      <c r="S2370">
        <v>1</v>
      </c>
      <c r="T2370" s="108">
        <v>0.48</v>
      </c>
      <c r="U2370">
        <v>1</v>
      </c>
      <c r="V2370" t="s">
        <v>270</v>
      </c>
      <c r="W2370" t="s">
        <v>167</v>
      </c>
      <c r="X2370">
        <v>1</v>
      </c>
      <c r="Y2370">
        <v>0</v>
      </c>
      <c r="Z2370">
        <v>0</v>
      </c>
      <c r="AA2370">
        <v>0</v>
      </c>
      <c r="AB2370">
        <v>1</v>
      </c>
      <c r="AC2370">
        <v>0</v>
      </c>
      <c r="AD2370">
        <v>0</v>
      </c>
      <c r="AE2370">
        <v>0</v>
      </c>
    </row>
    <row r="2371" spans="1:31" x14ac:dyDescent="0.3">
      <c r="A2371" t="s">
        <v>315</v>
      </c>
      <c r="B2371" t="s">
        <v>7801</v>
      </c>
      <c r="C2371" t="s">
        <v>262</v>
      </c>
      <c r="D2371" t="s">
        <v>7802</v>
      </c>
      <c r="E2371" t="s">
        <v>12350</v>
      </c>
      <c r="F2371" t="s">
        <v>7803</v>
      </c>
      <c r="G2371" t="s">
        <v>1592</v>
      </c>
      <c r="I2371" t="s">
        <v>313</v>
      </c>
      <c r="J2371" t="s">
        <v>266</v>
      </c>
      <c r="K2371" t="s">
        <v>7804</v>
      </c>
      <c r="L2371" t="s">
        <v>7805</v>
      </c>
      <c r="M2371" t="s">
        <v>316</v>
      </c>
      <c r="N2371" t="s">
        <v>315</v>
      </c>
      <c r="O2371">
        <v>27</v>
      </c>
      <c r="P2371" t="s">
        <v>273</v>
      </c>
      <c r="Q2371">
        <v>0.32</v>
      </c>
      <c r="S2371">
        <v>1</v>
      </c>
      <c r="T2371" s="108">
        <v>0.32</v>
      </c>
      <c r="U2371">
        <v>1</v>
      </c>
      <c r="V2371" t="s">
        <v>270</v>
      </c>
      <c r="W2371" t="s">
        <v>167</v>
      </c>
      <c r="X2371">
        <v>1</v>
      </c>
      <c r="Y2371">
        <v>1</v>
      </c>
      <c r="Z2371">
        <v>0</v>
      </c>
      <c r="AA2371">
        <v>0</v>
      </c>
      <c r="AB2371">
        <v>0</v>
      </c>
      <c r="AC2371">
        <v>0</v>
      </c>
      <c r="AD2371">
        <v>0</v>
      </c>
      <c r="AE2371">
        <v>0</v>
      </c>
    </row>
    <row r="2372" spans="1:31" x14ac:dyDescent="0.3">
      <c r="A2372" t="s">
        <v>315</v>
      </c>
      <c r="B2372" t="s">
        <v>3936</v>
      </c>
      <c r="C2372" t="s">
        <v>262</v>
      </c>
      <c r="D2372" t="s">
        <v>2746</v>
      </c>
      <c r="E2372" t="s">
        <v>12360</v>
      </c>
      <c r="F2372" t="s">
        <v>3935</v>
      </c>
      <c r="G2372" t="s">
        <v>440</v>
      </c>
      <c r="I2372" t="s">
        <v>313</v>
      </c>
      <c r="J2372" t="s">
        <v>266</v>
      </c>
      <c r="K2372" t="s">
        <v>3937</v>
      </c>
      <c r="L2372" t="s">
        <v>2750</v>
      </c>
      <c r="M2372" t="s">
        <v>314</v>
      </c>
      <c r="N2372" t="s">
        <v>315</v>
      </c>
      <c r="O2372">
        <v>1</v>
      </c>
      <c r="P2372" t="s">
        <v>282</v>
      </c>
      <c r="Q2372">
        <v>2</v>
      </c>
      <c r="S2372">
        <v>2</v>
      </c>
      <c r="T2372" s="108">
        <v>4</v>
      </c>
      <c r="U2372">
        <v>1</v>
      </c>
      <c r="V2372" t="s">
        <v>270</v>
      </c>
      <c r="W2372" t="s">
        <v>167</v>
      </c>
      <c r="X2372">
        <v>1</v>
      </c>
      <c r="Y2372">
        <v>1</v>
      </c>
      <c r="Z2372">
        <v>0</v>
      </c>
      <c r="AA2372">
        <v>0</v>
      </c>
      <c r="AB2372">
        <v>1</v>
      </c>
      <c r="AC2372">
        <v>0</v>
      </c>
      <c r="AD2372">
        <v>0</v>
      </c>
      <c r="AE2372">
        <v>0</v>
      </c>
    </row>
    <row r="2373" spans="1:31" x14ac:dyDescent="0.3">
      <c r="A2373" t="s">
        <v>315</v>
      </c>
      <c r="B2373" t="s">
        <v>3936</v>
      </c>
      <c r="C2373" t="s">
        <v>262</v>
      </c>
      <c r="D2373" t="s">
        <v>2746</v>
      </c>
      <c r="E2373" t="s">
        <v>12360</v>
      </c>
      <c r="F2373" t="s">
        <v>3935</v>
      </c>
      <c r="G2373" t="s">
        <v>440</v>
      </c>
      <c r="I2373" t="s">
        <v>313</v>
      </c>
      <c r="J2373" t="s">
        <v>266</v>
      </c>
      <c r="K2373" t="s">
        <v>3937</v>
      </c>
      <c r="L2373" t="s">
        <v>2750</v>
      </c>
      <c r="M2373" t="s">
        <v>316</v>
      </c>
      <c r="N2373" t="s">
        <v>315</v>
      </c>
      <c r="O2373">
        <v>2</v>
      </c>
      <c r="P2373" t="s">
        <v>272</v>
      </c>
      <c r="Q2373">
        <v>2</v>
      </c>
      <c r="S2373">
        <v>1</v>
      </c>
      <c r="T2373" s="108">
        <v>2</v>
      </c>
      <c r="U2373">
        <v>1</v>
      </c>
      <c r="V2373" t="s">
        <v>270</v>
      </c>
      <c r="W2373" t="s">
        <v>167</v>
      </c>
      <c r="X2373">
        <v>1</v>
      </c>
      <c r="Y2373">
        <v>1</v>
      </c>
      <c r="Z2373">
        <v>0</v>
      </c>
      <c r="AA2373">
        <v>0</v>
      </c>
      <c r="AB2373">
        <v>0</v>
      </c>
      <c r="AC2373">
        <v>0</v>
      </c>
      <c r="AD2373">
        <v>0</v>
      </c>
      <c r="AE2373">
        <v>0</v>
      </c>
    </row>
    <row r="2374" spans="1:31" x14ac:dyDescent="0.3">
      <c r="A2374" t="s">
        <v>315</v>
      </c>
      <c r="B2374" t="s">
        <v>3936</v>
      </c>
      <c r="C2374" t="s">
        <v>262</v>
      </c>
      <c r="D2374" t="s">
        <v>2746</v>
      </c>
      <c r="E2374" t="s">
        <v>12360</v>
      </c>
      <c r="F2374" t="s">
        <v>3935</v>
      </c>
      <c r="G2374" t="s">
        <v>440</v>
      </c>
      <c r="I2374" t="s">
        <v>313</v>
      </c>
      <c r="J2374" t="s">
        <v>266</v>
      </c>
      <c r="K2374" t="s">
        <v>3937</v>
      </c>
      <c r="L2374" t="s">
        <v>2750</v>
      </c>
      <c r="M2374" t="s">
        <v>316</v>
      </c>
      <c r="N2374" t="s">
        <v>315</v>
      </c>
      <c r="O2374">
        <v>17</v>
      </c>
      <c r="P2374" t="s">
        <v>273</v>
      </c>
      <c r="Q2374">
        <v>0.48</v>
      </c>
      <c r="S2374">
        <v>1</v>
      </c>
      <c r="T2374" s="108">
        <v>0.48</v>
      </c>
      <c r="U2374">
        <v>1</v>
      </c>
      <c r="V2374" t="s">
        <v>270</v>
      </c>
      <c r="W2374" t="s">
        <v>167</v>
      </c>
      <c r="X2374">
        <v>1</v>
      </c>
      <c r="Y2374">
        <v>0</v>
      </c>
      <c r="Z2374">
        <v>0</v>
      </c>
      <c r="AA2374">
        <v>1</v>
      </c>
      <c r="AB2374">
        <v>0</v>
      </c>
      <c r="AC2374">
        <v>0</v>
      </c>
      <c r="AD2374">
        <v>0</v>
      </c>
      <c r="AE2374">
        <v>0</v>
      </c>
    </row>
    <row r="2375" spans="1:31" x14ac:dyDescent="0.3">
      <c r="A2375" t="s">
        <v>315</v>
      </c>
      <c r="B2375" t="s">
        <v>7839</v>
      </c>
      <c r="C2375" t="s">
        <v>262</v>
      </c>
      <c r="D2375" t="s">
        <v>2746</v>
      </c>
      <c r="E2375" t="s">
        <v>12490</v>
      </c>
      <c r="F2375" t="s">
        <v>7840</v>
      </c>
      <c r="G2375" t="s">
        <v>451</v>
      </c>
      <c r="I2375" t="s">
        <v>313</v>
      </c>
      <c r="J2375" t="s">
        <v>266</v>
      </c>
      <c r="K2375" t="s">
        <v>7841</v>
      </c>
      <c r="L2375" t="s">
        <v>2750</v>
      </c>
      <c r="M2375" t="s">
        <v>314</v>
      </c>
      <c r="N2375" t="s">
        <v>315</v>
      </c>
      <c r="O2375">
        <v>1</v>
      </c>
      <c r="P2375" t="s">
        <v>282</v>
      </c>
      <c r="Q2375">
        <v>2</v>
      </c>
      <c r="S2375">
        <v>1</v>
      </c>
      <c r="T2375" s="108">
        <v>2</v>
      </c>
      <c r="U2375">
        <v>1</v>
      </c>
      <c r="V2375" t="s">
        <v>270</v>
      </c>
      <c r="W2375" t="s">
        <v>167</v>
      </c>
      <c r="X2375">
        <v>1</v>
      </c>
      <c r="Y2375">
        <v>0</v>
      </c>
      <c r="Z2375">
        <v>0</v>
      </c>
      <c r="AA2375">
        <v>0</v>
      </c>
      <c r="AB2375">
        <v>1</v>
      </c>
      <c r="AC2375">
        <v>0</v>
      </c>
      <c r="AD2375">
        <v>0</v>
      </c>
      <c r="AE2375">
        <v>0</v>
      </c>
    </row>
    <row r="2376" spans="1:31" x14ac:dyDescent="0.3">
      <c r="A2376" t="s">
        <v>315</v>
      </c>
      <c r="B2376" t="s">
        <v>7839</v>
      </c>
      <c r="C2376" t="s">
        <v>262</v>
      </c>
      <c r="D2376" t="s">
        <v>2746</v>
      </c>
      <c r="E2376" t="s">
        <v>12490</v>
      </c>
      <c r="F2376" t="s">
        <v>7840</v>
      </c>
      <c r="G2376" t="s">
        <v>451</v>
      </c>
      <c r="I2376" t="s">
        <v>313</v>
      </c>
      <c r="J2376" t="s">
        <v>266</v>
      </c>
      <c r="K2376" t="s">
        <v>7841</v>
      </c>
      <c r="L2376" t="s">
        <v>2750</v>
      </c>
      <c r="M2376" t="s">
        <v>316</v>
      </c>
      <c r="N2376" t="s">
        <v>315</v>
      </c>
      <c r="O2376">
        <v>2</v>
      </c>
      <c r="P2376" t="s">
        <v>288</v>
      </c>
      <c r="Q2376">
        <v>0.48</v>
      </c>
      <c r="S2376">
        <v>1</v>
      </c>
      <c r="T2376" s="108">
        <v>0.48</v>
      </c>
      <c r="U2376">
        <v>1</v>
      </c>
      <c r="V2376" t="s">
        <v>270</v>
      </c>
      <c r="W2376" t="s">
        <v>167</v>
      </c>
      <c r="X2376">
        <v>1</v>
      </c>
      <c r="Y2376">
        <v>0</v>
      </c>
      <c r="Z2376">
        <v>0</v>
      </c>
      <c r="AA2376">
        <v>0</v>
      </c>
      <c r="AB2376">
        <v>1</v>
      </c>
      <c r="AC2376">
        <v>0</v>
      </c>
      <c r="AD2376">
        <v>0</v>
      </c>
      <c r="AE2376">
        <v>0</v>
      </c>
    </row>
    <row r="2377" spans="1:31" x14ac:dyDescent="0.3">
      <c r="A2377" t="s">
        <v>315</v>
      </c>
      <c r="B2377" t="s">
        <v>4892</v>
      </c>
      <c r="C2377" t="s">
        <v>262</v>
      </c>
      <c r="D2377" t="s">
        <v>4893</v>
      </c>
      <c r="E2377" t="s">
        <v>12385</v>
      </c>
      <c r="F2377" t="s">
        <v>1072</v>
      </c>
      <c r="G2377" t="s">
        <v>1012</v>
      </c>
      <c r="I2377" t="s">
        <v>313</v>
      </c>
      <c r="J2377" t="s">
        <v>266</v>
      </c>
      <c r="K2377" t="s">
        <v>4894</v>
      </c>
      <c r="L2377" t="s">
        <v>16953</v>
      </c>
      <c r="M2377" t="s">
        <v>314</v>
      </c>
      <c r="N2377" t="s">
        <v>315</v>
      </c>
      <c r="O2377">
        <v>1</v>
      </c>
      <c r="P2377" t="s">
        <v>282</v>
      </c>
      <c r="Q2377">
        <v>2</v>
      </c>
      <c r="S2377">
        <v>4</v>
      </c>
      <c r="T2377" s="108">
        <v>8</v>
      </c>
      <c r="U2377">
        <v>1</v>
      </c>
      <c r="V2377" t="s">
        <v>270</v>
      </c>
      <c r="W2377" t="s">
        <v>167</v>
      </c>
      <c r="X2377">
        <v>1</v>
      </c>
      <c r="Y2377">
        <v>1</v>
      </c>
      <c r="Z2377">
        <v>1</v>
      </c>
      <c r="AA2377">
        <v>0</v>
      </c>
      <c r="AB2377">
        <v>1</v>
      </c>
      <c r="AC2377">
        <v>1</v>
      </c>
      <c r="AD2377">
        <v>0</v>
      </c>
      <c r="AE2377">
        <v>0</v>
      </c>
    </row>
    <row r="2378" spans="1:31" x14ac:dyDescent="0.3">
      <c r="A2378" t="s">
        <v>315</v>
      </c>
      <c r="B2378" t="s">
        <v>4886</v>
      </c>
      <c r="C2378" t="s">
        <v>262</v>
      </c>
      <c r="D2378" t="s">
        <v>4887</v>
      </c>
      <c r="E2378" t="s">
        <v>12388</v>
      </c>
      <c r="F2378" t="s">
        <v>683</v>
      </c>
      <c r="G2378" t="s">
        <v>1437</v>
      </c>
      <c r="I2378" t="s">
        <v>313</v>
      </c>
      <c r="J2378" t="s">
        <v>266</v>
      </c>
      <c r="K2378" t="s">
        <v>4888</v>
      </c>
      <c r="L2378" t="s">
        <v>2778</v>
      </c>
      <c r="M2378" t="s">
        <v>314</v>
      </c>
      <c r="N2378" t="s">
        <v>315</v>
      </c>
      <c r="O2378">
        <v>1</v>
      </c>
      <c r="P2378" t="s">
        <v>282</v>
      </c>
      <c r="Q2378">
        <v>4</v>
      </c>
      <c r="S2378">
        <v>1</v>
      </c>
      <c r="T2378" s="108">
        <v>4</v>
      </c>
      <c r="U2378">
        <v>1</v>
      </c>
      <c r="V2378" t="s">
        <v>270</v>
      </c>
      <c r="W2378" t="s">
        <v>167</v>
      </c>
      <c r="X2378">
        <v>1</v>
      </c>
      <c r="Y2378">
        <v>1</v>
      </c>
      <c r="Z2378">
        <v>0</v>
      </c>
      <c r="AA2378">
        <v>0</v>
      </c>
      <c r="AB2378">
        <v>0</v>
      </c>
      <c r="AC2378">
        <v>0</v>
      </c>
      <c r="AD2378">
        <v>0</v>
      </c>
      <c r="AE2378">
        <v>0</v>
      </c>
    </row>
    <row r="2379" spans="1:31" x14ac:dyDescent="0.3">
      <c r="A2379" t="s">
        <v>315</v>
      </c>
      <c r="B2379" t="s">
        <v>4886</v>
      </c>
      <c r="C2379" t="s">
        <v>262</v>
      </c>
      <c r="D2379" t="s">
        <v>4887</v>
      </c>
      <c r="E2379" t="s">
        <v>12388</v>
      </c>
      <c r="F2379" t="s">
        <v>683</v>
      </c>
      <c r="G2379" t="s">
        <v>1437</v>
      </c>
      <c r="I2379" t="s">
        <v>313</v>
      </c>
      <c r="J2379" t="s">
        <v>266</v>
      </c>
      <c r="K2379" t="s">
        <v>4888</v>
      </c>
      <c r="L2379" t="s">
        <v>2778</v>
      </c>
      <c r="M2379" t="s">
        <v>316</v>
      </c>
      <c r="N2379" t="s">
        <v>315</v>
      </c>
      <c r="O2379">
        <v>20</v>
      </c>
      <c r="P2379" t="s">
        <v>425</v>
      </c>
      <c r="Q2379">
        <v>0.32</v>
      </c>
      <c r="S2379">
        <v>1</v>
      </c>
      <c r="T2379" s="108">
        <v>0.32</v>
      </c>
      <c r="U2379">
        <v>1</v>
      </c>
      <c r="V2379" t="s">
        <v>270</v>
      </c>
      <c r="W2379" t="s">
        <v>167</v>
      </c>
      <c r="X2379">
        <v>1</v>
      </c>
      <c r="Y2379">
        <v>0</v>
      </c>
      <c r="Z2379">
        <v>1</v>
      </c>
      <c r="AA2379">
        <v>0</v>
      </c>
      <c r="AB2379">
        <v>0</v>
      </c>
      <c r="AC2379">
        <v>0</v>
      </c>
      <c r="AD2379">
        <v>0</v>
      </c>
      <c r="AE2379">
        <v>0</v>
      </c>
    </row>
    <row r="2380" spans="1:31" x14ac:dyDescent="0.3">
      <c r="A2380" t="s">
        <v>315</v>
      </c>
      <c r="B2380" t="s">
        <v>7528</v>
      </c>
      <c r="C2380" t="s">
        <v>262</v>
      </c>
      <c r="D2380" t="s">
        <v>7529</v>
      </c>
      <c r="E2380" t="s">
        <v>12414</v>
      </c>
      <c r="F2380" t="s">
        <v>7530</v>
      </c>
      <c r="G2380" t="s">
        <v>451</v>
      </c>
      <c r="I2380" t="s">
        <v>313</v>
      </c>
      <c r="J2380" t="s">
        <v>266</v>
      </c>
      <c r="K2380" t="s">
        <v>7511</v>
      </c>
      <c r="L2380" t="s">
        <v>7531</v>
      </c>
      <c r="M2380" t="s">
        <v>314</v>
      </c>
      <c r="N2380" t="s">
        <v>315</v>
      </c>
      <c r="O2380">
        <v>1</v>
      </c>
      <c r="P2380" t="s">
        <v>282</v>
      </c>
      <c r="Q2380">
        <v>2</v>
      </c>
      <c r="S2380">
        <v>1</v>
      </c>
      <c r="T2380" s="108">
        <v>2</v>
      </c>
      <c r="U2380">
        <v>1</v>
      </c>
      <c r="V2380" t="s">
        <v>270</v>
      </c>
      <c r="W2380" t="s">
        <v>167</v>
      </c>
      <c r="X2380">
        <v>1</v>
      </c>
      <c r="Y2380">
        <v>0</v>
      </c>
      <c r="Z2380">
        <v>0</v>
      </c>
      <c r="AA2380">
        <v>1</v>
      </c>
      <c r="AB2380">
        <v>0</v>
      </c>
      <c r="AC2380">
        <v>0</v>
      </c>
      <c r="AD2380">
        <v>0</v>
      </c>
      <c r="AE2380">
        <v>0</v>
      </c>
    </row>
    <row r="2381" spans="1:31" x14ac:dyDescent="0.3">
      <c r="A2381" t="s">
        <v>315</v>
      </c>
      <c r="B2381" t="s">
        <v>7528</v>
      </c>
      <c r="C2381" t="s">
        <v>262</v>
      </c>
      <c r="D2381" t="s">
        <v>7529</v>
      </c>
      <c r="E2381" t="s">
        <v>12414</v>
      </c>
      <c r="F2381" t="s">
        <v>7530</v>
      </c>
      <c r="G2381" t="s">
        <v>451</v>
      </c>
      <c r="I2381" t="s">
        <v>313</v>
      </c>
      <c r="J2381" t="s">
        <v>266</v>
      </c>
      <c r="K2381" t="s">
        <v>7511</v>
      </c>
      <c r="L2381" t="s">
        <v>7531</v>
      </c>
      <c r="M2381" t="s">
        <v>316</v>
      </c>
      <c r="N2381" t="s">
        <v>315</v>
      </c>
      <c r="O2381">
        <v>2</v>
      </c>
      <c r="P2381" t="s">
        <v>288</v>
      </c>
      <c r="Q2381">
        <v>0.48</v>
      </c>
      <c r="S2381">
        <v>2</v>
      </c>
      <c r="T2381" s="108">
        <v>0.96</v>
      </c>
      <c r="U2381">
        <v>1</v>
      </c>
      <c r="V2381" t="s">
        <v>270</v>
      </c>
      <c r="W2381" t="s">
        <v>167</v>
      </c>
      <c r="X2381">
        <v>2</v>
      </c>
      <c r="Y2381">
        <v>0</v>
      </c>
      <c r="Z2381">
        <v>0</v>
      </c>
      <c r="AA2381">
        <v>0</v>
      </c>
      <c r="AB2381">
        <v>2</v>
      </c>
      <c r="AC2381">
        <v>0</v>
      </c>
      <c r="AD2381">
        <v>0</v>
      </c>
      <c r="AE2381">
        <v>0</v>
      </c>
    </row>
    <row r="2382" spans="1:31" x14ac:dyDescent="0.3">
      <c r="A2382" t="s">
        <v>315</v>
      </c>
      <c r="B2382" t="s">
        <v>7528</v>
      </c>
      <c r="C2382" t="s">
        <v>262</v>
      </c>
      <c r="D2382" t="s">
        <v>7529</v>
      </c>
      <c r="E2382" t="s">
        <v>12414</v>
      </c>
      <c r="F2382" t="s">
        <v>7530</v>
      </c>
      <c r="G2382" t="s">
        <v>451</v>
      </c>
      <c r="I2382" t="s">
        <v>313</v>
      </c>
      <c r="J2382" t="s">
        <v>266</v>
      </c>
      <c r="K2382" t="s">
        <v>7511</v>
      </c>
      <c r="L2382" t="s">
        <v>7531</v>
      </c>
      <c r="M2382" t="s">
        <v>316</v>
      </c>
      <c r="N2382" t="s">
        <v>315</v>
      </c>
      <c r="O2382">
        <v>17</v>
      </c>
      <c r="P2382" t="s">
        <v>273</v>
      </c>
      <c r="Q2382">
        <v>0.48</v>
      </c>
      <c r="S2382">
        <v>1</v>
      </c>
      <c r="T2382" s="108">
        <v>0.48</v>
      </c>
      <c r="U2382">
        <v>1</v>
      </c>
      <c r="V2382" t="s">
        <v>270</v>
      </c>
      <c r="W2382" t="s">
        <v>167</v>
      </c>
      <c r="X2382">
        <v>1</v>
      </c>
      <c r="Y2382">
        <v>0</v>
      </c>
      <c r="Z2382">
        <v>0</v>
      </c>
      <c r="AA2382">
        <v>1</v>
      </c>
      <c r="AB2382">
        <v>0</v>
      </c>
      <c r="AC2382">
        <v>0</v>
      </c>
      <c r="AD2382">
        <v>0</v>
      </c>
      <c r="AE2382">
        <v>0</v>
      </c>
    </row>
    <row r="2383" spans="1:31" x14ac:dyDescent="0.3">
      <c r="A2383" t="s">
        <v>315</v>
      </c>
      <c r="B2383" t="s">
        <v>7461</v>
      </c>
      <c r="C2383" t="s">
        <v>262</v>
      </c>
      <c r="D2383" t="s">
        <v>7462</v>
      </c>
      <c r="E2383" t="s">
        <v>12398</v>
      </c>
      <c r="F2383" t="s">
        <v>7463</v>
      </c>
      <c r="G2383" t="s">
        <v>451</v>
      </c>
      <c r="I2383" t="s">
        <v>313</v>
      </c>
      <c r="J2383" t="s">
        <v>266</v>
      </c>
      <c r="K2383" t="s">
        <v>7464</v>
      </c>
      <c r="L2383" t="s">
        <v>7465</v>
      </c>
      <c r="M2383" t="s">
        <v>314</v>
      </c>
      <c r="N2383" t="s">
        <v>315</v>
      </c>
      <c r="O2383">
        <v>1</v>
      </c>
      <c r="P2383" t="s">
        <v>282</v>
      </c>
      <c r="Q2383">
        <v>4</v>
      </c>
      <c r="S2383">
        <v>1</v>
      </c>
      <c r="T2383" s="108">
        <v>4</v>
      </c>
      <c r="U2383">
        <v>1</v>
      </c>
      <c r="V2383" t="s">
        <v>270</v>
      </c>
      <c r="W2383" t="s">
        <v>167</v>
      </c>
      <c r="X2383">
        <v>1</v>
      </c>
      <c r="Y2383">
        <v>0</v>
      </c>
      <c r="Z2383">
        <v>0</v>
      </c>
      <c r="AA2383">
        <v>0</v>
      </c>
      <c r="AB2383">
        <v>1</v>
      </c>
      <c r="AC2383">
        <v>0</v>
      </c>
      <c r="AD2383">
        <v>0</v>
      </c>
      <c r="AE2383">
        <v>0</v>
      </c>
    </row>
    <row r="2384" spans="1:31" x14ac:dyDescent="0.3">
      <c r="A2384" t="s">
        <v>315</v>
      </c>
      <c r="B2384" t="s">
        <v>7588</v>
      </c>
      <c r="C2384" t="s">
        <v>262</v>
      </c>
      <c r="D2384" t="s">
        <v>7589</v>
      </c>
      <c r="E2384" t="s">
        <v>12334</v>
      </c>
      <c r="F2384" t="s">
        <v>7590</v>
      </c>
      <c r="G2384" t="s">
        <v>473</v>
      </c>
      <c r="I2384" t="s">
        <v>313</v>
      </c>
      <c r="J2384" t="s">
        <v>266</v>
      </c>
      <c r="K2384" t="s">
        <v>7591</v>
      </c>
      <c r="L2384" t="s">
        <v>17481</v>
      </c>
      <c r="M2384" t="s">
        <v>316</v>
      </c>
      <c r="N2384" t="s">
        <v>315</v>
      </c>
      <c r="O2384">
        <v>2</v>
      </c>
      <c r="P2384" t="s">
        <v>272</v>
      </c>
      <c r="Q2384">
        <v>2</v>
      </c>
      <c r="S2384">
        <v>1</v>
      </c>
      <c r="T2384" s="108">
        <v>2</v>
      </c>
      <c r="U2384">
        <v>1</v>
      </c>
      <c r="V2384" t="s">
        <v>270</v>
      </c>
      <c r="W2384" t="s">
        <v>167</v>
      </c>
      <c r="X2384">
        <v>1</v>
      </c>
      <c r="Y2384">
        <v>0</v>
      </c>
      <c r="Z2384">
        <v>1</v>
      </c>
      <c r="AA2384">
        <v>0</v>
      </c>
      <c r="AB2384">
        <v>0</v>
      </c>
      <c r="AC2384">
        <v>0</v>
      </c>
      <c r="AD2384">
        <v>0</v>
      </c>
      <c r="AE2384">
        <v>0</v>
      </c>
    </row>
    <row r="2385" spans="1:31" x14ac:dyDescent="0.3">
      <c r="A2385" t="s">
        <v>315</v>
      </c>
      <c r="B2385" t="s">
        <v>7588</v>
      </c>
      <c r="C2385" t="s">
        <v>262</v>
      </c>
      <c r="D2385" t="s">
        <v>7589</v>
      </c>
      <c r="E2385" t="s">
        <v>12334</v>
      </c>
      <c r="F2385" t="s">
        <v>7590</v>
      </c>
      <c r="G2385" t="s">
        <v>473</v>
      </c>
      <c r="I2385" t="s">
        <v>313</v>
      </c>
      <c r="J2385" t="s">
        <v>266</v>
      </c>
      <c r="K2385" t="s">
        <v>7591</v>
      </c>
      <c r="L2385" t="s">
        <v>17481</v>
      </c>
      <c r="M2385" t="s">
        <v>314</v>
      </c>
      <c r="N2385" t="s">
        <v>315</v>
      </c>
      <c r="O2385">
        <v>1</v>
      </c>
      <c r="P2385" t="s">
        <v>282</v>
      </c>
      <c r="Q2385">
        <v>1</v>
      </c>
      <c r="S2385">
        <v>1</v>
      </c>
      <c r="T2385" s="108">
        <v>1</v>
      </c>
      <c r="U2385">
        <v>1</v>
      </c>
      <c r="V2385" t="s">
        <v>270</v>
      </c>
      <c r="W2385" t="s">
        <v>167</v>
      </c>
      <c r="X2385">
        <v>1</v>
      </c>
      <c r="Y2385">
        <v>0</v>
      </c>
      <c r="Z2385">
        <v>0</v>
      </c>
      <c r="AA2385">
        <v>1</v>
      </c>
      <c r="AB2385">
        <v>0</v>
      </c>
      <c r="AC2385">
        <v>0</v>
      </c>
      <c r="AD2385">
        <v>0</v>
      </c>
      <c r="AE2385">
        <v>0</v>
      </c>
    </row>
    <row r="2386" spans="1:31" x14ac:dyDescent="0.3">
      <c r="A2386" t="s">
        <v>315</v>
      </c>
      <c r="B2386" t="s">
        <v>7588</v>
      </c>
      <c r="C2386" t="s">
        <v>262</v>
      </c>
      <c r="D2386" t="s">
        <v>7589</v>
      </c>
      <c r="E2386" t="s">
        <v>12334</v>
      </c>
      <c r="F2386" t="s">
        <v>7590</v>
      </c>
      <c r="G2386" t="s">
        <v>473</v>
      </c>
      <c r="I2386" t="s">
        <v>313</v>
      </c>
      <c r="J2386" t="s">
        <v>266</v>
      </c>
      <c r="K2386" t="s">
        <v>7591</v>
      </c>
      <c r="L2386" t="s">
        <v>17481</v>
      </c>
      <c r="M2386" t="s">
        <v>316</v>
      </c>
      <c r="N2386" t="s">
        <v>315</v>
      </c>
      <c r="O2386">
        <v>17</v>
      </c>
      <c r="P2386" t="s">
        <v>273</v>
      </c>
      <c r="Q2386">
        <v>0.48</v>
      </c>
      <c r="S2386">
        <v>1</v>
      </c>
      <c r="T2386" s="108">
        <v>0.48</v>
      </c>
      <c r="U2386">
        <v>1</v>
      </c>
      <c r="V2386" t="s">
        <v>270</v>
      </c>
      <c r="W2386" t="s">
        <v>167</v>
      </c>
      <c r="X2386">
        <v>1</v>
      </c>
      <c r="Y2386">
        <v>0</v>
      </c>
      <c r="Z2386">
        <v>0</v>
      </c>
      <c r="AA2386">
        <v>1</v>
      </c>
      <c r="AB2386">
        <v>0</v>
      </c>
      <c r="AC2386">
        <v>0</v>
      </c>
      <c r="AD2386">
        <v>0</v>
      </c>
      <c r="AE2386">
        <v>0</v>
      </c>
    </row>
    <row r="2387" spans="1:31" x14ac:dyDescent="0.3">
      <c r="A2387" t="s">
        <v>315</v>
      </c>
      <c r="B2387" t="s">
        <v>7685</v>
      </c>
      <c r="C2387" t="s">
        <v>262</v>
      </c>
      <c r="D2387" t="s">
        <v>7686</v>
      </c>
      <c r="E2387" t="s">
        <v>12442</v>
      </c>
      <c r="F2387" t="s">
        <v>7687</v>
      </c>
      <c r="G2387" t="s">
        <v>451</v>
      </c>
      <c r="I2387" t="s">
        <v>313</v>
      </c>
      <c r="J2387" t="s">
        <v>266</v>
      </c>
      <c r="K2387" t="s">
        <v>7649</v>
      </c>
      <c r="L2387" t="s">
        <v>7688</v>
      </c>
      <c r="M2387" t="s">
        <v>314</v>
      </c>
      <c r="N2387" t="s">
        <v>315</v>
      </c>
      <c r="O2387">
        <v>1</v>
      </c>
      <c r="P2387" t="s">
        <v>282</v>
      </c>
      <c r="Q2387">
        <v>4</v>
      </c>
      <c r="S2387">
        <v>1</v>
      </c>
      <c r="T2387" s="108">
        <v>4</v>
      </c>
      <c r="U2387">
        <v>1</v>
      </c>
      <c r="V2387" t="s">
        <v>270</v>
      </c>
      <c r="W2387" t="s">
        <v>167</v>
      </c>
      <c r="X2387">
        <v>1</v>
      </c>
      <c r="Y2387">
        <v>0</v>
      </c>
      <c r="Z2387">
        <v>1</v>
      </c>
      <c r="AA2387">
        <v>0</v>
      </c>
      <c r="AB2387">
        <v>0</v>
      </c>
      <c r="AC2387">
        <v>0</v>
      </c>
      <c r="AD2387">
        <v>0</v>
      </c>
      <c r="AE2387">
        <v>0</v>
      </c>
    </row>
    <row r="2388" spans="1:31" x14ac:dyDescent="0.3">
      <c r="A2388" t="s">
        <v>315</v>
      </c>
      <c r="B2388" t="s">
        <v>7685</v>
      </c>
      <c r="C2388" t="s">
        <v>262</v>
      </c>
      <c r="D2388" t="s">
        <v>7686</v>
      </c>
      <c r="E2388" t="s">
        <v>12442</v>
      </c>
      <c r="F2388" t="s">
        <v>7687</v>
      </c>
      <c r="G2388" t="s">
        <v>451</v>
      </c>
      <c r="I2388" t="s">
        <v>313</v>
      </c>
      <c r="J2388" t="s">
        <v>266</v>
      </c>
      <c r="K2388" t="s">
        <v>7649</v>
      </c>
      <c r="L2388" t="s">
        <v>7688</v>
      </c>
      <c r="M2388" t="s">
        <v>316</v>
      </c>
      <c r="N2388" t="s">
        <v>315</v>
      </c>
      <c r="O2388">
        <v>2</v>
      </c>
      <c r="P2388" t="s">
        <v>272</v>
      </c>
      <c r="Q2388">
        <v>2</v>
      </c>
      <c r="S2388">
        <v>2</v>
      </c>
      <c r="T2388" s="108">
        <v>4</v>
      </c>
      <c r="U2388">
        <v>1</v>
      </c>
      <c r="V2388" t="s">
        <v>270</v>
      </c>
      <c r="W2388" t="s">
        <v>167</v>
      </c>
      <c r="X2388">
        <v>1</v>
      </c>
      <c r="Y2388">
        <v>0</v>
      </c>
      <c r="Z2388">
        <v>1</v>
      </c>
      <c r="AA2388">
        <v>0</v>
      </c>
      <c r="AB2388">
        <v>0</v>
      </c>
      <c r="AC2388">
        <v>1</v>
      </c>
      <c r="AD2388">
        <v>0</v>
      </c>
      <c r="AE2388">
        <v>0</v>
      </c>
    </row>
    <row r="2389" spans="1:31" x14ac:dyDescent="0.3">
      <c r="A2389" t="s">
        <v>315</v>
      </c>
      <c r="B2389" t="s">
        <v>7685</v>
      </c>
      <c r="C2389" t="s">
        <v>262</v>
      </c>
      <c r="D2389" t="s">
        <v>7686</v>
      </c>
      <c r="E2389" t="s">
        <v>12442</v>
      </c>
      <c r="F2389" t="s">
        <v>7687</v>
      </c>
      <c r="G2389" t="s">
        <v>451</v>
      </c>
      <c r="I2389" t="s">
        <v>313</v>
      </c>
      <c r="J2389" t="s">
        <v>266</v>
      </c>
      <c r="K2389" t="s">
        <v>7649</v>
      </c>
      <c r="L2389" t="s">
        <v>7688</v>
      </c>
      <c r="M2389" t="s">
        <v>316</v>
      </c>
      <c r="N2389" t="s">
        <v>315</v>
      </c>
      <c r="O2389">
        <v>17</v>
      </c>
      <c r="P2389" t="s">
        <v>273</v>
      </c>
      <c r="Q2389">
        <v>0.32</v>
      </c>
      <c r="S2389">
        <v>1</v>
      </c>
      <c r="T2389" s="108">
        <v>0.32</v>
      </c>
      <c r="U2389">
        <v>1</v>
      </c>
      <c r="V2389" t="s">
        <v>270</v>
      </c>
      <c r="W2389" t="s">
        <v>167</v>
      </c>
      <c r="X2389">
        <v>1</v>
      </c>
      <c r="Y2389">
        <v>0</v>
      </c>
      <c r="Z2389">
        <v>0</v>
      </c>
      <c r="AA2389">
        <v>1</v>
      </c>
      <c r="AB2389">
        <v>0</v>
      </c>
      <c r="AC2389">
        <v>0</v>
      </c>
      <c r="AD2389">
        <v>0</v>
      </c>
      <c r="AE2389">
        <v>0</v>
      </c>
    </row>
    <row r="2390" spans="1:31" x14ac:dyDescent="0.3">
      <c r="A2390" t="s">
        <v>315</v>
      </c>
      <c r="B2390" t="s">
        <v>7964</v>
      </c>
      <c r="C2390" t="s">
        <v>262</v>
      </c>
      <c r="D2390" t="s">
        <v>7965</v>
      </c>
      <c r="E2390" t="s">
        <v>12517</v>
      </c>
      <c r="F2390" t="s">
        <v>7966</v>
      </c>
      <c r="G2390" t="s">
        <v>451</v>
      </c>
      <c r="I2390" t="s">
        <v>313</v>
      </c>
      <c r="J2390" t="s">
        <v>266</v>
      </c>
      <c r="K2390" t="s">
        <v>7967</v>
      </c>
      <c r="L2390" t="s">
        <v>17482</v>
      </c>
      <c r="M2390" t="s">
        <v>314</v>
      </c>
      <c r="N2390" t="s">
        <v>315</v>
      </c>
      <c r="O2390">
        <v>1</v>
      </c>
      <c r="P2390" t="s">
        <v>282</v>
      </c>
      <c r="Q2390">
        <v>3</v>
      </c>
      <c r="S2390">
        <v>1</v>
      </c>
      <c r="T2390" s="108">
        <v>3</v>
      </c>
      <c r="U2390">
        <v>1</v>
      </c>
      <c r="V2390" t="s">
        <v>270</v>
      </c>
      <c r="W2390" t="s">
        <v>167</v>
      </c>
      <c r="X2390">
        <v>1</v>
      </c>
      <c r="Y2390">
        <v>0</v>
      </c>
      <c r="Z2390">
        <v>0</v>
      </c>
      <c r="AA2390">
        <v>1</v>
      </c>
      <c r="AB2390">
        <v>0</v>
      </c>
      <c r="AC2390">
        <v>0</v>
      </c>
      <c r="AD2390">
        <v>0</v>
      </c>
      <c r="AE2390">
        <v>0</v>
      </c>
    </row>
    <row r="2391" spans="1:31" x14ac:dyDescent="0.3">
      <c r="A2391" t="s">
        <v>315</v>
      </c>
      <c r="B2391" t="s">
        <v>7964</v>
      </c>
      <c r="C2391" t="s">
        <v>262</v>
      </c>
      <c r="D2391" t="s">
        <v>7965</v>
      </c>
      <c r="E2391" t="s">
        <v>12517</v>
      </c>
      <c r="F2391" t="s">
        <v>7966</v>
      </c>
      <c r="G2391" t="s">
        <v>451</v>
      </c>
      <c r="I2391" t="s">
        <v>313</v>
      </c>
      <c r="J2391" t="s">
        <v>266</v>
      </c>
      <c r="K2391" t="s">
        <v>7967</v>
      </c>
      <c r="L2391" t="s">
        <v>17482</v>
      </c>
      <c r="M2391" t="s">
        <v>316</v>
      </c>
      <c r="N2391" t="s">
        <v>315</v>
      </c>
      <c r="O2391">
        <v>2</v>
      </c>
      <c r="P2391" t="s">
        <v>272</v>
      </c>
      <c r="Q2391">
        <v>2</v>
      </c>
      <c r="S2391">
        <v>1</v>
      </c>
      <c r="T2391" s="108">
        <v>2</v>
      </c>
      <c r="U2391">
        <v>1</v>
      </c>
      <c r="V2391" t="s">
        <v>270</v>
      </c>
      <c r="W2391" t="s">
        <v>167</v>
      </c>
      <c r="X2391">
        <v>1</v>
      </c>
      <c r="Y2391">
        <v>0</v>
      </c>
      <c r="Z2391">
        <v>0</v>
      </c>
      <c r="AA2391">
        <v>0</v>
      </c>
      <c r="AB2391">
        <v>1</v>
      </c>
      <c r="AC2391">
        <v>0</v>
      </c>
      <c r="AD2391">
        <v>0</v>
      </c>
      <c r="AE2391">
        <v>0</v>
      </c>
    </row>
    <row r="2392" spans="1:31" x14ac:dyDescent="0.3">
      <c r="A2392" t="s">
        <v>315</v>
      </c>
      <c r="B2392" t="s">
        <v>7964</v>
      </c>
      <c r="C2392" t="s">
        <v>262</v>
      </c>
      <c r="D2392" t="s">
        <v>7965</v>
      </c>
      <c r="E2392" t="s">
        <v>12517</v>
      </c>
      <c r="F2392" t="s">
        <v>7966</v>
      </c>
      <c r="G2392" t="s">
        <v>451</v>
      </c>
      <c r="I2392" t="s">
        <v>313</v>
      </c>
      <c r="J2392" t="s">
        <v>266</v>
      </c>
      <c r="K2392" t="s">
        <v>7967</v>
      </c>
      <c r="L2392" t="s">
        <v>17482</v>
      </c>
      <c r="M2392" t="s">
        <v>316</v>
      </c>
      <c r="N2392" t="s">
        <v>315</v>
      </c>
      <c r="O2392">
        <v>17</v>
      </c>
      <c r="P2392" t="s">
        <v>273</v>
      </c>
      <c r="Q2392">
        <v>0.48</v>
      </c>
      <c r="S2392">
        <v>1</v>
      </c>
      <c r="T2392" s="108">
        <v>0.48</v>
      </c>
      <c r="U2392">
        <v>1</v>
      </c>
      <c r="V2392" t="s">
        <v>270</v>
      </c>
      <c r="W2392" t="s">
        <v>167</v>
      </c>
      <c r="X2392">
        <v>1</v>
      </c>
      <c r="Y2392">
        <v>0</v>
      </c>
      <c r="Z2392">
        <v>0</v>
      </c>
      <c r="AA2392">
        <v>1</v>
      </c>
      <c r="AB2392">
        <v>0</v>
      </c>
      <c r="AC2392">
        <v>0</v>
      </c>
      <c r="AD2392">
        <v>0</v>
      </c>
      <c r="AE2392">
        <v>0</v>
      </c>
    </row>
    <row r="2393" spans="1:31" x14ac:dyDescent="0.3">
      <c r="A2393" t="s">
        <v>315</v>
      </c>
      <c r="B2393" t="s">
        <v>7968</v>
      </c>
      <c r="C2393" t="s">
        <v>827</v>
      </c>
      <c r="D2393" t="s">
        <v>7969</v>
      </c>
      <c r="E2393" t="s">
        <v>12517</v>
      </c>
      <c r="F2393" t="s">
        <v>7966</v>
      </c>
      <c r="G2393" t="s">
        <v>451</v>
      </c>
      <c r="I2393" t="s">
        <v>313</v>
      </c>
      <c r="J2393" t="s">
        <v>266</v>
      </c>
      <c r="K2393" t="s">
        <v>7967</v>
      </c>
      <c r="L2393" t="s">
        <v>10652</v>
      </c>
      <c r="M2393" t="s">
        <v>314</v>
      </c>
      <c r="N2393" t="s">
        <v>315</v>
      </c>
      <c r="O2393">
        <v>1</v>
      </c>
      <c r="P2393" t="s">
        <v>282</v>
      </c>
      <c r="Q2393">
        <v>3</v>
      </c>
      <c r="S2393">
        <v>1</v>
      </c>
      <c r="T2393" s="108">
        <v>3</v>
      </c>
      <c r="U2393">
        <v>1</v>
      </c>
      <c r="V2393" t="s">
        <v>270</v>
      </c>
      <c r="W2393" t="s">
        <v>167</v>
      </c>
      <c r="X2393">
        <v>1</v>
      </c>
      <c r="Y2393">
        <v>0</v>
      </c>
      <c r="Z2393">
        <v>0</v>
      </c>
      <c r="AA2393">
        <v>1</v>
      </c>
      <c r="AB2393">
        <v>0</v>
      </c>
      <c r="AC2393">
        <v>0</v>
      </c>
      <c r="AD2393">
        <v>0</v>
      </c>
      <c r="AE2393">
        <v>0</v>
      </c>
    </row>
    <row r="2394" spans="1:31" x14ac:dyDescent="0.3">
      <c r="A2394" t="s">
        <v>315</v>
      </c>
      <c r="B2394" t="s">
        <v>7968</v>
      </c>
      <c r="C2394" t="s">
        <v>827</v>
      </c>
      <c r="D2394" t="s">
        <v>7969</v>
      </c>
      <c r="E2394" t="s">
        <v>12517</v>
      </c>
      <c r="F2394" t="s">
        <v>7966</v>
      </c>
      <c r="G2394" t="s">
        <v>451</v>
      </c>
      <c r="I2394" t="s">
        <v>313</v>
      </c>
      <c r="J2394" t="s">
        <v>266</v>
      </c>
      <c r="K2394" t="s">
        <v>7967</v>
      </c>
      <c r="L2394" t="s">
        <v>10652</v>
      </c>
      <c r="M2394" t="s">
        <v>316</v>
      </c>
      <c r="N2394" t="s">
        <v>315</v>
      </c>
      <c r="O2394">
        <v>2</v>
      </c>
      <c r="P2394" t="s">
        <v>272</v>
      </c>
      <c r="Q2394">
        <v>2</v>
      </c>
      <c r="S2394">
        <v>1</v>
      </c>
      <c r="T2394" s="108">
        <v>2</v>
      </c>
      <c r="U2394">
        <v>1</v>
      </c>
      <c r="V2394" t="s">
        <v>270</v>
      </c>
      <c r="W2394" t="s">
        <v>167</v>
      </c>
      <c r="X2394">
        <v>1</v>
      </c>
      <c r="Y2394">
        <v>0</v>
      </c>
      <c r="Z2394">
        <v>0</v>
      </c>
      <c r="AA2394">
        <v>0</v>
      </c>
      <c r="AB2394">
        <v>1</v>
      </c>
      <c r="AC2394">
        <v>0</v>
      </c>
      <c r="AD2394">
        <v>0</v>
      </c>
      <c r="AE2394">
        <v>0</v>
      </c>
    </row>
    <row r="2395" spans="1:31" x14ac:dyDescent="0.3">
      <c r="A2395" t="s">
        <v>315</v>
      </c>
      <c r="B2395" t="s">
        <v>7968</v>
      </c>
      <c r="C2395" t="s">
        <v>827</v>
      </c>
      <c r="D2395" t="s">
        <v>7969</v>
      </c>
      <c r="E2395" t="s">
        <v>12517</v>
      </c>
      <c r="F2395" t="s">
        <v>7966</v>
      </c>
      <c r="G2395" t="s">
        <v>451</v>
      </c>
      <c r="I2395" t="s">
        <v>313</v>
      </c>
      <c r="J2395" t="s">
        <v>266</v>
      </c>
      <c r="K2395" t="s">
        <v>7967</v>
      </c>
      <c r="L2395" t="s">
        <v>10652</v>
      </c>
      <c r="M2395" t="s">
        <v>316</v>
      </c>
      <c r="N2395" t="s">
        <v>315</v>
      </c>
      <c r="O2395">
        <v>2</v>
      </c>
      <c r="P2395" t="s">
        <v>288</v>
      </c>
      <c r="Q2395">
        <v>0.48</v>
      </c>
      <c r="S2395">
        <v>1</v>
      </c>
      <c r="T2395" s="108">
        <v>0.48</v>
      </c>
      <c r="U2395">
        <v>1</v>
      </c>
      <c r="V2395" t="s">
        <v>270</v>
      </c>
      <c r="W2395" t="s">
        <v>167</v>
      </c>
      <c r="X2395">
        <v>1</v>
      </c>
      <c r="Y2395">
        <v>0</v>
      </c>
      <c r="Z2395">
        <v>0</v>
      </c>
      <c r="AA2395">
        <v>0</v>
      </c>
      <c r="AB2395">
        <v>1</v>
      </c>
      <c r="AC2395">
        <v>0</v>
      </c>
      <c r="AD2395">
        <v>0</v>
      </c>
      <c r="AE2395">
        <v>0</v>
      </c>
    </row>
    <row r="2396" spans="1:31" x14ac:dyDescent="0.3">
      <c r="A2396" t="s">
        <v>315</v>
      </c>
      <c r="B2396" t="s">
        <v>7478</v>
      </c>
      <c r="C2396" t="s">
        <v>262</v>
      </c>
      <c r="D2396" t="s">
        <v>7479</v>
      </c>
      <c r="E2396" t="s">
        <v>12402</v>
      </c>
      <c r="F2396" t="s">
        <v>7480</v>
      </c>
      <c r="G2396" t="s">
        <v>451</v>
      </c>
      <c r="I2396" t="s">
        <v>313</v>
      </c>
      <c r="J2396" t="s">
        <v>266</v>
      </c>
      <c r="K2396" t="s">
        <v>2942</v>
      </c>
      <c r="L2396" t="s">
        <v>7481</v>
      </c>
      <c r="M2396" t="s">
        <v>314</v>
      </c>
      <c r="N2396" t="s">
        <v>315</v>
      </c>
      <c r="O2396">
        <v>1</v>
      </c>
      <c r="P2396" t="s">
        <v>282</v>
      </c>
      <c r="Q2396">
        <v>4</v>
      </c>
      <c r="S2396">
        <v>2</v>
      </c>
      <c r="T2396" s="108">
        <v>8</v>
      </c>
      <c r="U2396">
        <v>1</v>
      </c>
      <c r="V2396" t="s">
        <v>270</v>
      </c>
      <c r="W2396" t="s">
        <v>167</v>
      </c>
      <c r="X2396">
        <v>1</v>
      </c>
      <c r="Y2396">
        <v>1</v>
      </c>
      <c r="Z2396">
        <v>0</v>
      </c>
      <c r="AA2396">
        <v>0</v>
      </c>
      <c r="AB2396">
        <v>1</v>
      </c>
      <c r="AC2396">
        <v>0</v>
      </c>
      <c r="AD2396">
        <v>0</v>
      </c>
      <c r="AE2396">
        <v>0</v>
      </c>
    </row>
    <row r="2397" spans="1:31" x14ac:dyDescent="0.3">
      <c r="A2397" t="s">
        <v>315</v>
      </c>
      <c r="B2397" t="s">
        <v>7478</v>
      </c>
      <c r="C2397" t="s">
        <v>262</v>
      </c>
      <c r="D2397" t="s">
        <v>7479</v>
      </c>
      <c r="E2397" t="s">
        <v>12402</v>
      </c>
      <c r="F2397" t="s">
        <v>7480</v>
      </c>
      <c r="G2397" t="s">
        <v>451</v>
      </c>
      <c r="I2397" t="s">
        <v>313</v>
      </c>
      <c r="J2397" t="s">
        <v>266</v>
      </c>
      <c r="K2397" t="s">
        <v>2942</v>
      </c>
      <c r="L2397" t="s">
        <v>7481</v>
      </c>
      <c r="M2397" t="s">
        <v>316</v>
      </c>
      <c r="N2397" t="s">
        <v>315</v>
      </c>
      <c r="O2397">
        <v>2</v>
      </c>
      <c r="P2397" t="s">
        <v>272</v>
      </c>
      <c r="Q2397">
        <v>2</v>
      </c>
      <c r="S2397">
        <v>4</v>
      </c>
      <c r="T2397" s="108">
        <v>8</v>
      </c>
      <c r="U2397">
        <v>1</v>
      </c>
      <c r="V2397" t="s">
        <v>270</v>
      </c>
      <c r="W2397" t="s">
        <v>167</v>
      </c>
      <c r="X2397">
        <v>1</v>
      </c>
      <c r="Y2397">
        <v>1</v>
      </c>
      <c r="Z2397">
        <v>0</v>
      </c>
      <c r="AA2397">
        <v>1</v>
      </c>
      <c r="AB2397">
        <v>0</v>
      </c>
      <c r="AC2397">
        <v>1</v>
      </c>
      <c r="AD2397">
        <v>1</v>
      </c>
      <c r="AE2397">
        <v>0</v>
      </c>
    </row>
    <row r="2398" spans="1:31" x14ac:dyDescent="0.3">
      <c r="A2398" t="s">
        <v>16733</v>
      </c>
      <c r="B2398" t="s">
        <v>16183</v>
      </c>
      <c r="C2398" t="s">
        <v>274</v>
      </c>
      <c r="D2398" t="s">
        <v>16184</v>
      </c>
      <c r="E2398" t="s">
        <v>17183</v>
      </c>
      <c r="G2398" t="s">
        <v>16185</v>
      </c>
      <c r="I2398" t="s">
        <v>313</v>
      </c>
      <c r="J2398" t="s">
        <v>266</v>
      </c>
      <c r="K2398" t="s">
        <v>635</v>
      </c>
      <c r="L2398" t="s">
        <v>17921</v>
      </c>
      <c r="M2398" t="s">
        <v>3521</v>
      </c>
      <c r="N2398" t="s">
        <v>16733</v>
      </c>
      <c r="O2398">
        <v>20</v>
      </c>
      <c r="P2398" t="s">
        <v>3206</v>
      </c>
      <c r="Q2398">
        <v>20</v>
      </c>
      <c r="S2398">
        <v>0</v>
      </c>
      <c r="T2398" s="108">
        <v>0</v>
      </c>
      <c r="U2398">
        <v>0</v>
      </c>
      <c r="W2398" t="s">
        <v>171</v>
      </c>
      <c r="X2398">
        <v>1</v>
      </c>
      <c r="Y2398">
        <v>0</v>
      </c>
      <c r="Z2398">
        <v>0</v>
      </c>
      <c r="AA2398">
        <v>0</v>
      </c>
      <c r="AB2398">
        <v>0</v>
      </c>
      <c r="AC2398">
        <v>0</v>
      </c>
      <c r="AD2398">
        <v>0</v>
      </c>
      <c r="AE2398">
        <v>0</v>
      </c>
    </row>
    <row r="2399" spans="1:31" x14ac:dyDescent="0.3">
      <c r="A2399" t="s">
        <v>315</v>
      </c>
      <c r="B2399" t="s">
        <v>7552</v>
      </c>
      <c r="C2399" t="s">
        <v>262</v>
      </c>
      <c r="D2399" t="s">
        <v>7553</v>
      </c>
      <c r="E2399" t="s">
        <v>12419</v>
      </c>
      <c r="F2399" t="s">
        <v>7554</v>
      </c>
      <c r="G2399" t="s">
        <v>451</v>
      </c>
      <c r="I2399" t="s">
        <v>313</v>
      </c>
      <c r="J2399" t="s">
        <v>266</v>
      </c>
      <c r="K2399" t="s">
        <v>7555</v>
      </c>
      <c r="L2399" t="s">
        <v>7556</v>
      </c>
      <c r="M2399" t="s">
        <v>316</v>
      </c>
      <c r="N2399" t="s">
        <v>315</v>
      </c>
      <c r="O2399">
        <v>2</v>
      </c>
      <c r="P2399" t="s">
        <v>288</v>
      </c>
      <c r="Q2399">
        <v>0.48</v>
      </c>
      <c r="S2399">
        <v>1</v>
      </c>
      <c r="T2399" s="108">
        <v>0.48</v>
      </c>
      <c r="U2399">
        <v>1</v>
      </c>
      <c r="V2399" t="s">
        <v>270</v>
      </c>
      <c r="W2399" t="s">
        <v>167</v>
      </c>
      <c r="X2399">
        <v>1</v>
      </c>
      <c r="Y2399">
        <v>0</v>
      </c>
      <c r="Z2399">
        <v>0</v>
      </c>
      <c r="AA2399">
        <v>0</v>
      </c>
      <c r="AB2399">
        <v>1</v>
      </c>
      <c r="AC2399">
        <v>0</v>
      </c>
      <c r="AD2399">
        <v>0</v>
      </c>
      <c r="AE2399">
        <v>0</v>
      </c>
    </row>
    <row r="2400" spans="1:31" x14ac:dyDescent="0.3">
      <c r="A2400" t="s">
        <v>315</v>
      </c>
      <c r="B2400" t="s">
        <v>7552</v>
      </c>
      <c r="C2400" t="s">
        <v>262</v>
      </c>
      <c r="D2400" t="s">
        <v>7553</v>
      </c>
      <c r="E2400" t="s">
        <v>12419</v>
      </c>
      <c r="F2400" t="s">
        <v>7554</v>
      </c>
      <c r="G2400" t="s">
        <v>451</v>
      </c>
      <c r="I2400" t="s">
        <v>313</v>
      </c>
      <c r="J2400" t="s">
        <v>266</v>
      </c>
      <c r="K2400" t="s">
        <v>7555</v>
      </c>
      <c r="L2400" t="s">
        <v>7556</v>
      </c>
      <c r="M2400" t="s">
        <v>314</v>
      </c>
      <c r="N2400" t="s">
        <v>315</v>
      </c>
      <c r="O2400">
        <v>1</v>
      </c>
      <c r="P2400" t="s">
        <v>282</v>
      </c>
      <c r="Q2400">
        <v>1</v>
      </c>
      <c r="S2400">
        <v>1</v>
      </c>
      <c r="T2400" s="108">
        <v>1</v>
      </c>
      <c r="U2400">
        <v>1</v>
      </c>
      <c r="V2400" t="s">
        <v>270</v>
      </c>
      <c r="W2400" t="s">
        <v>167</v>
      </c>
      <c r="X2400">
        <v>1</v>
      </c>
      <c r="Y2400">
        <v>0</v>
      </c>
      <c r="Z2400">
        <v>0</v>
      </c>
      <c r="AA2400">
        <v>1</v>
      </c>
      <c r="AB2400">
        <v>0</v>
      </c>
      <c r="AC2400">
        <v>0</v>
      </c>
      <c r="AD2400">
        <v>0</v>
      </c>
      <c r="AE2400">
        <v>0</v>
      </c>
    </row>
    <row r="2401" spans="1:31" x14ac:dyDescent="0.3">
      <c r="A2401" t="s">
        <v>315</v>
      </c>
      <c r="B2401" t="s">
        <v>7552</v>
      </c>
      <c r="C2401" t="s">
        <v>262</v>
      </c>
      <c r="D2401" t="s">
        <v>7553</v>
      </c>
      <c r="E2401" t="s">
        <v>12419</v>
      </c>
      <c r="F2401" t="s">
        <v>7554</v>
      </c>
      <c r="G2401" t="s">
        <v>451</v>
      </c>
      <c r="I2401" t="s">
        <v>313</v>
      </c>
      <c r="J2401" t="s">
        <v>266</v>
      </c>
      <c r="K2401" t="s">
        <v>7555</v>
      </c>
      <c r="L2401" t="s">
        <v>7556</v>
      </c>
      <c r="M2401" t="s">
        <v>316</v>
      </c>
      <c r="N2401" t="s">
        <v>315</v>
      </c>
      <c r="O2401">
        <v>17</v>
      </c>
      <c r="P2401" t="s">
        <v>273</v>
      </c>
      <c r="Q2401">
        <v>0.48</v>
      </c>
      <c r="S2401">
        <v>1</v>
      </c>
      <c r="T2401" s="108">
        <v>0.48</v>
      </c>
      <c r="U2401">
        <v>1</v>
      </c>
      <c r="V2401" t="s">
        <v>270</v>
      </c>
      <c r="W2401" t="s">
        <v>167</v>
      </c>
      <c r="X2401">
        <v>1</v>
      </c>
      <c r="Y2401">
        <v>0</v>
      </c>
      <c r="Z2401">
        <v>0</v>
      </c>
      <c r="AA2401">
        <v>1</v>
      </c>
      <c r="AB2401">
        <v>0</v>
      </c>
      <c r="AC2401">
        <v>0</v>
      </c>
      <c r="AD2401">
        <v>0</v>
      </c>
      <c r="AE2401">
        <v>0</v>
      </c>
    </row>
    <row r="2402" spans="1:31" x14ac:dyDescent="0.3">
      <c r="A2402" t="s">
        <v>315</v>
      </c>
      <c r="B2402" t="s">
        <v>7944</v>
      </c>
      <c r="C2402" t="s">
        <v>525</v>
      </c>
      <c r="D2402" t="s">
        <v>7945</v>
      </c>
      <c r="E2402" t="s">
        <v>12514</v>
      </c>
      <c r="F2402" t="s">
        <v>7946</v>
      </c>
      <c r="G2402" t="s">
        <v>451</v>
      </c>
      <c r="I2402" t="s">
        <v>313</v>
      </c>
      <c r="J2402" t="s">
        <v>266</v>
      </c>
      <c r="K2402" t="s">
        <v>7947</v>
      </c>
      <c r="L2402" t="s">
        <v>7948</v>
      </c>
      <c r="M2402" t="s">
        <v>314</v>
      </c>
      <c r="N2402" t="s">
        <v>315</v>
      </c>
      <c r="O2402">
        <v>1</v>
      </c>
      <c r="P2402" t="s">
        <v>282</v>
      </c>
      <c r="Q2402">
        <v>2</v>
      </c>
      <c r="S2402">
        <v>0</v>
      </c>
      <c r="T2402" s="108">
        <v>0</v>
      </c>
      <c r="U2402">
        <v>0</v>
      </c>
      <c r="W2402" t="s">
        <v>171</v>
      </c>
      <c r="X2402">
        <v>1</v>
      </c>
      <c r="Y2402">
        <v>0</v>
      </c>
      <c r="Z2402">
        <v>0</v>
      </c>
      <c r="AA2402">
        <v>0</v>
      </c>
      <c r="AB2402">
        <v>0</v>
      </c>
      <c r="AC2402">
        <v>0</v>
      </c>
      <c r="AD2402">
        <v>0</v>
      </c>
      <c r="AE2402">
        <v>0</v>
      </c>
    </row>
    <row r="2403" spans="1:31" x14ac:dyDescent="0.3">
      <c r="A2403" t="s">
        <v>315</v>
      </c>
      <c r="B2403" t="s">
        <v>7944</v>
      </c>
      <c r="C2403" t="s">
        <v>525</v>
      </c>
      <c r="D2403" t="s">
        <v>7945</v>
      </c>
      <c r="E2403" t="s">
        <v>12514</v>
      </c>
      <c r="F2403" t="s">
        <v>7946</v>
      </c>
      <c r="G2403" t="s">
        <v>451</v>
      </c>
      <c r="I2403" t="s">
        <v>313</v>
      </c>
      <c r="J2403" t="s">
        <v>266</v>
      </c>
      <c r="K2403" t="s">
        <v>7947</v>
      </c>
      <c r="L2403" t="s">
        <v>7948</v>
      </c>
      <c r="M2403" t="s">
        <v>316</v>
      </c>
      <c r="N2403" t="s">
        <v>315</v>
      </c>
      <c r="O2403">
        <v>2</v>
      </c>
      <c r="P2403" t="s">
        <v>272</v>
      </c>
      <c r="Q2403">
        <v>2</v>
      </c>
      <c r="S2403">
        <v>0</v>
      </c>
      <c r="T2403" s="108">
        <v>0</v>
      </c>
      <c r="U2403">
        <v>0</v>
      </c>
      <c r="W2403" t="s">
        <v>171</v>
      </c>
      <c r="X2403">
        <v>1</v>
      </c>
      <c r="Y2403">
        <v>0</v>
      </c>
      <c r="Z2403">
        <v>0</v>
      </c>
      <c r="AA2403">
        <v>0</v>
      </c>
      <c r="AB2403">
        <v>0</v>
      </c>
      <c r="AC2403">
        <v>0</v>
      </c>
      <c r="AD2403">
        <v>0</v>
      </c>
      <c r="AE2403">
        <v>0</v>
      </c>
    </row>
    <row r="2404" spans="1:31" x14ac:dyDescent="0.3">
      <c r="A2404" t="s">
        <v>315</v>
      </c>
      <c r="B2404" t="s">
        <v>7944</v>
      </c>
      <c r="C2404" t="s">
        <v>525</v>
      </c>
      <c r="D2404" t="s">
        <v>7945</v>
      </c>
      <c r="E2404" t="s">
        <v>12514</v>
      </c>
      <c r="F2404" t="s">
        <v>7946</v>
      </c>
      <c r="G2404" t="s">
        <v>451</v>
      </c>
      <c r="I2404" t="s">
        <v>313</v>
      </c>
      <c r="J2404" t="s">
        <v>266</v>
      </c>
      <c r="K2404" t="s">
        <v>7947</v>
      </c>
      <c r="L2404" t="s">
        <v>7948</v>
      </c>
      <c r="M2404" t="s">
        <v>316</v>
      </c>
      <c r="N2404" t="s">
        <v>315</v>
      </c>
      <c r="O2404">
        <v>17</v>
      </c>
      <c r="P2404" t="s">
        <v>273</v>
      </c>
      <c r="Q2404">
        <v>0.48</v>
      </c>
      <c r="S2404">
        <v>0</v>
      </c>
      <c r="T2404" s="108">
        <v>0</v>
      </c>
      <c r="U2404">
        <v>0</v>
      </c>
      <c r="W2404" t="s">
        <v>171</v>
      </c>
      <c r="X2404">
        <v>2</v>
      </c>
      <c r="Y2404">
        <v>0</v>
      </c>
      <c r="Z2404">
        <v>0</v>
      </c>
      <c r="AA2404">
        <v>0</v>
      </c>
      <c r="AB2404">
        <v>0</v>
      </c>
      <c r="AC2404">
        <v>0</v>
      </c>
      <c r="AD2404">
        <v>0</v>
      </c>
      <c r="AE2404">
        <v>0</v>
      </c>
    </row>
    <row r="2405" spans="1:31" x14ac:dyDescent="0.3">
      <c r="A2405" t="s">
        <v>315</v>
      </c>
      <c r="B2405" t="s">
        <v>7830</v>
      </c>
      <c r="C2405" t="s">
        <v>274</v>
      </c>
      <c r="D2405" t="s">
        <v>16747</v>
      </c>
      <c r="E2405" t="s">
        <v>12487</v>
      </c>
      <c r="F2405" t="s">
        <v>1579</v>
      </c>
      <c r="G2405" t="s">
        <v>451</v>
      </c>
      <c r="I2405" t="s">
        <v>313</v>
      </c>
      <c r="J2405" t="s">
        <v>266</v>
      </c>
      <c r="K2405" t="s">
        <v>7808</v>
      </c>
      <c r="L2405" t="s">
        <v>2306</v>
      </c>
      <c r="M2405" t="s">
        <v>314</v>
      </c>
      <c r="N2405" t="s">
        <v>315</v>
      </c>
      <c r="O2405">
        <v>1</v>
      </c>
      <c r="P2405" t="s">
        <v>282</v>
      </c>
      <c r="Q2405">
        <v>1</v>
      </c>
      <c r="S2405">
        <v>2</v>
      </c>
      <c r="T2405" s="108">
        <v>2</v>
      </c>
      <c r="U2405">
        <v>1</v>
      </c>
      <c r="V2405" t="s">
        <v>270</v>
      </c>
      <c r="W2405" t="s">
        <v>167</v>
      </c>
      <c r="X2405">
        <v>1</v>
      </c>
      <c r="Y2405">
        <v>1</v>
      </c>
      <c r="Z2405">
        <v>0</v>
      </c>
      <c r="AA2405">
        <v>0</v>
      </c>
      <c r="AB2405">
        <v>1</v>
      </c>
      <c r="AC2405">
        <v>0</v>
      </c>
      <c r="AD2405">
        <v>0</v>
      </c>
      <c r="AE2405">
        <v>0</v>
      </c>
    </row>
    <row r="2406" spans="1:31" x14ac:dyDescent="0.3">
      <c r="A2406" t="s">
        <v>315</v>
      </c>
      <c r="B2406" t="s">
        <v>7831</v>
      </c>
      <c r="C2406" t="s">
        <v>274</v>
      </c>
      <c r="D2406" t="s">
        <v>16748</v>
      </c>
      <c r="E2406" t="s">
        <v>12488</v>
      </c>
      <c r="F2406" t="s">
        <v>7832</v>
      </c>
      <c r="G2406" t="s">
        <v>451</v>
      </c>
      <c r="I2406" t="s">
        <v>313</v>
      </c>
      <c r="J2406" t="s">
        <v>266</v>
      </c>
      <c r="K2406" t="s">
        <v>7833</v>
      </c>
      <c r="L2406" t="s">
        <v>385</v>
      </c>
      <c r="M2406" t="s">
        <v>314</v>
      </c>
      <c r="N2406" t="s">
        <v>315</v>
      </c>
      <c r="O2406">
        <v>1</v>
      </c>
      <c r="P2406" t="s">
        <v>282</v>
      </c>
      <c r="Q2406">
        <v>3</v>
      </c>
      <c r="S2406">
        <v>2</v>
      </c>
      <c r="T2406" s="108">
        <v>6</v>
      </c>
      <c r="U2406">
        <v>1</v>
      </c>
      <c r="V2406" t="s">
        <v>270</v>
      </c>
      <c r="W2406" t="s">
        <v>167</v>
      </c>
      <c r="X2406">
        <v>1</v>
      </c>
      <c r="Y2406">
        <v>0</v>
      </c>
      <c r="Z2406">
        <v>1</v>
      </c>
      <c r="AA2406">
        <v>0</v>
      </c>
      <c r="AB2406">
        <v>0</v>
      </c>
      <c r="AC2406">
        <v>1</v>
      </c>
      <c r="AD2406">
        <v>0</v>
      </c>
      <c r="AE2406">
        <v>0</v>
      </c>
    </row>
    <row r="2407" spans="1:31" x14ac:dyDescent="0.3">
      <c r="A2407" t="s">
        <v>315</v>
      </c>
      <c r="B2407" t="s">
        <v>7746</v>
      </c>
      <c r="C2407" t="s">
        <v>262</v>
      </c>
      <c r="D2407" t="s">
        <v>7747</v>
      </c>
      <c r="E2407" t="s">
        <v>12531</v>
      </c>
      <c r="F2407" t="s">
        <v>7748</v>
      </c>
      <c r="G2407" t="s">
        <v>9391</v>
      </c>
      <c r="I2407" t="s">
        <v>313</v>
      </c>
      <c r="J2407" t="s">
        <v>266</v>
      </c>
      <c r="K2407" t="s">
        <v>7742</v>
      </c>
      <c r="L2407" t="s">
        <v>17331</v>
      </c>
      <c r="M2407" t="s">
        <v>316</v>
      </c>
      <c r="N2407" t="s">
        <v>315</v>
      </c>
      <c r="O2407">
        <v>20</v>
      </c>
      <c r="P2407" t="s">
        <v>425</v>
      </c>
      <c r="Q2407">
        <v>0.32</v>
      </c>
      <c r="S2407">
        <v>12</v>
      </c>
      <c r="T2407" s="108">
        <v>3.84</v>
      </c>
      <c r="U2407">
        <v>1</v>
      </c>
      <c r="V2407" t="s">
        <v>270</v>
      </c>
      <c r="W2407" t="s">
        <v>167</v>
      </c>
      <c r="X2407">
        <v>4</v>
      </c>
      <c r="Y2407">
        <v>4</v>
      </c>
      <c r="Z2407">
        <v>0</v>
      </c>
      <c r="AA2407">
        <v>4</v>
      </c>
      <c r="AB2407">
        <v>0</v>
      </c>
      <c r="AC2407">
        <v>4</v>
      </c>
      <c r="AD2407">
        <v>0</v>
      </c>
      <c r="AE2407">
        <v>0</v>
      </c>
    </row>
    <row r="2408" spans="1:31" x14ac:dyDescent="0.3">
      <c r="A2408" t="s">
        <v>315</v>
      </c>
      <c r="B2408" t="s">
        <v>7746</v>
      </c>
      <c r="C2408" t="s">
        <v>262</v>
      </c>
      <c r="D2408" t="s">
        <v>7747</v>
      </c>
      <c r="E2408" t="s">
        <v>12531</v>
      </c>
      <c r="F2408" t="s">
        <v>7748</v>
      </c>
      <c r="G2408" t="s">
        <v>9391</v>
      </c>
      <c r="I2408" t="s">
        <v>313</v>
      </c>
      <c r="J2408" t="s">
        <v>266</v>
      </c>
      <c r="K2408" t="s">
        <v>7742</v>
      </c>
      <c r="L2408" t="s">
        <v>17331</v>
      </c>
      <c r="M2408" t="s">
        <v>314</v>
      </c>
      <c r="N2408" t="s">
        <v>315</v>
      </c>
      <c r="O2408">
        <v>1</v>
      </c>
      <c r="P2408" t="s">
        <v>282</v>
      </c>
      <c r="Q2408">
        <v>1</v>
      </c>
      <c r="S2408">
        <v>6</v>
      </c>
      <c r="T2408" s="108">
        <v>6</v>
      </c>
      <c r="U2408">
        <v>1</v>
      </c>
      <c r="V2408" t="s">
        <v>270</v>
      </c>
      <c r="W2408" t="s">
        <v>167</v>
      </c>
      <c r="X2408">
        <v>1</v>
      </c>
      <c r="Y2408">
        <v>1</v>
      </c>
      <c r="Z2408">
        <v>1</v>
      </c>
      <c r="AA2408">
        <v>1</v>
      </c>
      <c r="AB2408">
        <v>1</v>
      </c>
      <c r="AC2408">
        <v>1</v>
      </c>
      <c r="AD2408">
        <v>1</v>
      </c>
      <c r="AE2408">
        <v>0</v>
      </c>
    </row>
    <row r="2409" spans="1:31" x14ac:dyDescent="0.3">
      <c r="A2409" t="s">
        <v>315</v>
      </c>
      <c r="B2409" t="s">
        <v>7746</v>
      </c>
      <c r="C2409" t="s">
        <v>262</v>
      </c>
      <c r="D2409" t="s">
        <v>7747</v>
      </c>
      <c r="E2409" t="s">
        <v>12531</v>
      </c>
      <c r="F2409" t="s">
        <v>7748</v>
      </c>
      <c r="G2409" t="s">
        <v>9391</v>
      </c>
      <c r="I2409" t="s">
        <v>313</v>
      </c>
      <c r="J2409" t="s">
        <v>266</v>
      </c>
      <c r="K2409" t="s">
        <v>7742</v>
      </c>
      <c r="L2409" t="s">
        <v>17331</v>
      </c>
      <c r="M2409" t="s">
        <v>316</v>
      </c>
      <c r="N2409" t="s">
        <v>315</v>
      </c>
      <c r="O2409">
        <v>2</v>
      </c>
      <c r="P2409" t="s">
        <v>272</v>
      </c>
      <c r="Q2409">
        <v>4</v>
      </c>
      <c r="S2409">
        <v>6</v>
      </c>
      <c r="T2409" s="108">
        <v>24</v>
      </c>
      <c r="U2409">
        <v>1</v>
      </c>
      <c r="V2409" t="s">
        <v>270</v>
      </c>
      <c r="W2409" t="s">
        <v>167</v>
      </c>
      <c r="X2409">
        <v>1</v>
      </c>
      <c r="Y2409">
        <v>1</v>
      </c>
      <c r="Z2409">
        <v>1</v>
      </c>
      <c r="AA2409">
        <v>1</v>
      </c>
      <c r="AB2409">
        <v>1</v>
      </c>
      <c r="AC2409">
        <v>1</v>
      </c>
      <c r="AD2409">
        <v>1</v>
      </c>
      <c r="AE2409">
        <v>0</v>
      </c>
    </row>
    <row r="2410" spans="1:31" x14ac:dyDescent="0.3">
      <c r="A2410" t="s">
        <v>315</v>
      </c>
      <c r="B2410" t="s">
        <v>7881</v>
      </c>
      <c r="C2410" t="s">
        <v>262</v>
      </c>
      <c r="D2410" t="s">
        <v>7882</v>
      </c>
      <c r="E2410" t="s">
        <v>12502</v>
      </c>
      <c r="F2410" t="s">
        <v>7883</v>
      </c>
      <c r="G2410" t="s">
        <v>451</v>
      </c>
      <c r="I2410" t="s">
        <v>313</v>
      </c>
      <c r="J2410" t="s">
        <v>266</v>
      </c>
      <c r="K2410" t="s">
        <v>7884</v>
      </c>
      <c r="L2410" t="s">
        <v>7885</v>
      </c>
      <c r="M2410" t="s">
        <v>316</v>
      </c>
      <c r="N2410" t="s">
        <v>315</v>
      </c>
      <c r="O2410">
        <v>17</v>
      </c>
      <c r="P2410" t="s">
        <v>273</v>
      </c>
      <c r="Q2410">
        <v>0.32</v>
      </c>
      <c r="S2410">
        <v>2</v>
      </c>
      <c r="T2410" s="108">
        <v>0.64</v>
      </c>
      <c r="U2410">
        <v>1</v>
      </c>
      <c r="V2410" t="s">
        <v>270</v>
      </c>
      <c r="W2410" t="s">
        <v>167</v>
      </c>
      <c r="X2410">
        <v>2</v>
      </c>
      <c r="Y2410">
        <v>0</v>
      </c>
      <c r="Z2410">
        <v>0</v>
      </c>
      <c r="AA2410">
        <v>2</v>
      </c>
      <c r="AB2410">
        <v>0</v>
      </c>
      <c r="AC2410">
        <v>0</v>
      </c>
      <c r="AD2410">
        <v>0</v>
      </c>
      <c r="AE2410">
        <v>0</v>
      </c>
    </row>
    <row r="2411" spans="1:31" x14ac:dyDescent="0.3">
      <c r="A2411" t="s">
        <v>315</v>
      </c>
      <c r="B2411" t="s">
        <v>7781</v>
      </c>
      <c r="C2411" t="s">
        <v>262</v>
      </c>
      <c r="D2411" t="s">
        <v>7782</v>
      </c>
      <c r="E2411" t="s">
        <v>12471</v>
      </c>
      <c r="F2411" t="s">
        <v>7783</v>
      </c>
      <c r="G2411" t="s">
        <v>451</v>
      </c>
      <c r="I2411" t="s">
        <v>313</v>
      </c>
      <c r="J2411" t="s">
        <v>266</v>
      </c>
      <c r="K2411" t="s">
        <v>7784</v>
      </c>
      <c r="L2411" t="s">
        <v>18090</v>
      </c>
      <c r="M2411" t="s">
        <v>314</v>
      </c>
      <c r="N2411" t="s">
        <v>315</v>
      </c>
      <c r="O2411">
        <v>1</v>
      </c>
      <c r="P2411" t="s">
        <v>282</v>
      </c>
      <c r="Q2411">
        <v>3</v>
      </c>
      <c r="S2411">
        <v>4</v>
      </c>
      <c r="T2411" s="108">
        <v>12</v>
      </c>
      <c r="U2411">
        <v>1</v>
      </c>
      <c r="V2411" t="s">
        <v>270</v>
      </c>
      <c r="W2411" t="s">
        <v>167</v>
      </c>
      <c r="X2411">
        <v>1</v>
      </c>
      <c r="Y2411">
        <v>1</v>
      </c>
      <c r="Z2411">
        <v>0</v>
      </c>
      <c r="AA2411">
        <v>1</v>
      </c>
      <c r="AB2411">
        <v>1</v>
      </c>
      <c r="AC2411">
        <v>1</v>
      </c>
      <c r="AD2411">
        <v>0</v>
      </c>
      <c r="AE2411">
        <v>0</v>
      </c>
    </row>
    <row r="2412" spans="1:31" x14ac:dyDescent="0.3">
      <c r="A2412" t="s">
        <v>315</v>
      </c>
      <c r="B2412" t="s">
        <v>7781</v>
      </c>
      <c r="C2412" t="s">
        <v>262</v>
      </c>
      <c r="D2412" t="s">
        <v>7782</v>
      </c>
      <c r="E2412" t="s">
        <v>12471</v>
      </c>
      <c r="F2412" t="s">
        <v>7783</v>
      </c>
      <c r="G2412" t="s">
        <v>451</v>
      </c>
      <c r="I2412" t="s">
        <v>313</v>
      </c>
      <c r="J2412" t="s">
        <v>266</v>
      </c>
      <c r="K2412" t="s">
        <v>7784</v>
      </c>
      <c r="L2412" t="s">
        <v>18090</v>
      </c>
      <c r="M2412" t="s">
        <v>316</v>
      </c>
      <c r="N2412" t="s">
        <v>315</v>
      </c>
      <c r="O2412">
        <v>2</v>
      </c>
      <c r="P2412" t="s">
        <v>272</v>
      </c>
      <c r="Q2412">
        <v>4</v>
      </c>
      <c r="S2412">
        <v>5</v>
      </c>
      <c r="T2412" s="108">
        <v>20</v>
      </c>
      <c r="U2412">
        <v>1</v>
      </c>
      <c r="V2412" t="s">
        <v>270</v>
      </c>
      <c r="W2412" t="s">
        <v>167</v>
      </c>
      <c r="X2412">
        <v>1</v>
      </c>
      <c r="Y2412">
        <v>1</v>
      </c>
      <c r="Z2412">
        <v>0</v>
      </c>
      <c r="AA2412">
        <v>1</v>
      </c>
      <c r="AB2412">
        <v>1</v>
      </c>
      <c r="AC2412">
        <v>1</v>
      </c>
      <c r="AD2412">
        <v>1</v>
      </c>
      <c r="AE2412">
        <v>0</v>
      </c>
    </row>
    <row r="2413" spans="1:31" x14ac:dyDescent="0.3">
      <c r="A2413" t="s">
        <v>315</v>
      </c>
      <c r="B2413" t="s">
        <v>7781</v>
      </c>
      <c r="C2413" t="s">
        <v>262</v>
      </c>
      <c r="D2413" t="s">
        <v>7782</v>
      </c>
      <c r="E2413" t="s">
        <v>12471</v>
      </c>
      <c r="F2413" t="s">
        <v>7783</v>
      </c>
      <c r="G2413" t="s">
        <v>451</v>
      </c>
      <c r="I2413" t="s">
        <v>313</v>
      </c>
      <c r="J2413" t="s">
        <v>266</v>
      </c>
      <c r="K2413" t="s">
        <v>7784</v>
      </c>
      <c r="L2413" t="s">
        <v>18090</v>
      </c>
      <c r="M2413" t="s">
        <v>316</v>
      </c>
      <c r="N2413" t="s">
        <v>315</v>
      </c>
      <c r="O2413">
        <v>20</v>
      </c>
      <c r="P2413" t="s">
        <v>425</v>
      </c>
      <c r="Q2413">
        <v>0.32</v>
      </c>
      <c r="S2413">
        <v>9</v>
      </c>
      <c r="T2413" s="108">
        <v>2.88</v>
      </c>
      <c r="U2413">
        <v>1</v>
      </c>
      <c r="V2413" t="s">
        <v>270</v>
      </c>
      <c r="W2413" t="s">
        <v>167</v>
      </c>
      <c r="X2413">
        <v>3</v>
      </c>
      <c r="Y2413">
        <v>3</v>
      </c>
      <c r="Z2413">
        <v>0</v>
      </c>
      <c r="AA2413">
        <v>3</v>
      </c>
      <c r="AB2413">
        <v>0</v>
      </c>
      <c r="AC2413">
        <v>3</v>
      </c>
      <c r="AD2413">
        <v>0</v>
      </c>
      <c r="AE2413">
        <v>0</v>
      </c>
    </row>
    <row r="2414" spans="1:31" x14ac:dyDescent="0.3">
      <c r="A2414" t="s">
        <v>300</v>
      </c>
      <c r="B2414" t="s">
        <v>2765</v>
      </c>
      <c r="C2414" t="s">
        <v>274</v>
      </c>
      <c r="D2414" t="s">
        <v>2766</v>
      </c>
      <c r="E2414" t="s">
        <v>12633</v>
      </c>
      <c r="F2414" t="s">
        <v>2148</v>
      </c>
      <c r="G2414" t="s">
        <v>1012</v>
      </c>
      <c r="H2414" t="s">
        <v>10241</v>
      </c>
      <c r="I2414" t="s">
        <v>297</v>
      </c>
      <c r="J2414" t="s">
        <v>266</v>
      </c>
      <c r="K2414" t="s">
        <v>2767</v>
      </c>
      <c r="L2414" t="s">
        <v>10622</v>
      </c>
      <c r="M2414" t="s">
        <v>299</v>
      </c>
      <c r="N2414" t="s">
        <v>300</v>
      </c>
      <c r="O2414">
        <v>1</v>
      </c>
      <c r="P2414" t="s">
        <v>282</v>
      </c>
      <c r="Q2414">
        <v>2</v>
      </c>
      <c r="S2414">
        <v>1</v>
      </c>
      <c r="T2414" s="108">
        <v>2</v>
      </c>
      <c r="U2414">
        <v>1</v>
      </c>
      <c r="V2414" t="s">
        <v>270</v>
      </c>
      <c r="W2414" t="s">
        <v>167</v>
      </c>
      <c r="X2414">
        <v>1</v>
      </c>
      <c r="Y2414">
        <v>0</v>
      </c>
      <c r="Z2414">
        <v>0</v>
      </c>
      <c r="AA2414">
        <v>1</v>
      </c>
      <c r="AB2414">
        <v>0</v>
      </c>
      <c r="AC2414">
        <v>0</v>
      </c>
      <c r="AD2414">
        <v>0</v>
      </c>
      <c r="AE2414">
        <v>0</v>
      </c>
    </row>
    <row r="2415" spans="1:31" x14ac:dyDescent="0.3">
      <c r="A2415" t="s">
        <v>300</v>
      </c>
      <c r="B2415" t="s">
        <v>2765</v>
      </c>
      <c r="C2415" t="s">
        <v>274</v>
      </c>
      <c r="D2415" t="s">
        <v>2766</v>
      </c>
      <c r="E2415" t="s">
        <v>12633</v>
      </c>
      <c r="F2415" t="s">
        <v>2148</v>
      </c>
      <c r="G2415" t="s">
        <v>1012</v>
      </c>
      <c r="H2415" t="s">
        <v>10241</v>
      </c>
      <c r="I2415" t="s">
        <v>297</v>
      </c>
      <c r="J2415" t="s">
        <v>266</v>
      </c>
      <c r="K2415" t="s">
        <v>2767</v>
      </c>
      <c r="L2415" t="s">
        <v>10622</v>
      </c>
      <c r="M2415" t="s">
        <v>301</v>
      </c>
      <c r="N2415" t="s">
        <v>300</v>
      </c>
      <c r="O2415">
        <v>2</v>
      </c>
      <c r="P2415" t="s">
        <v>272</v>
      </c>
      <c r="Q2415">
        <v>2</v>
      </c>
      <c r="S2415">
        <v>1</v>
      </c>
      <c r="T2415" s="108">
        <v>2</v>
      </c>
      <c r="U2415">
        <v>1</v>
      </c>
      <c r="V2415" t="s">
        <v>270</v>
      </c>
      <c r="W2415" t="s">
        <v>167</v>
      </c>
      <c r="X2415">
        <v>1</v>
      </c>
      <c r="Y2415">
        <v>0</v>
      </c>
      <c r="Z2415">
        <v>1</v>
      </c>
      <c r="AA2415">
        <v>0</v>
      </c>
      <c r="AB2415">
        <v>0</v>
      </c>
      <c r="AC2415">
        <v>0</v>
      </c>
      <c r="AD2415">
        <v>0</v>
      </c>
      <c r="AE2415">
        <v>0</v>
      </c>
    </row>
    <row r="2416" spans="1:31" x14ac:dyDescent="0.3">
      <c r="A2416" t="s">
        <v>300</v>
      </c>
      <c r="B2416" t="s">
        <v>2888</v>
      </c>
      <c r="C2416" t="s">
        <v>274</v>
      </c>
      <c r="D2416" t="s">
        <v>2889</v>
      </c>
      <c r="E2416" t="s">
        <v>12669</v>
      </c>
      <c r="F2416" t="s">
        <v>4065</v>
      </c>
      <c r="G2416" t="s">
        <v>296</v>
      </c>
      <c r="H2416" t="s">
        <v>734</v>
      </c>
      <c r="I2416" t="s">
        <v>297</v>
      </c>
      <c r="J2416" t="s">
        <v>266</v>
      </c>
      <c r="K2416" t="s">
        <v>8217</v>
      </c>
      <c r="L2416" t="s">
        <v>2892</v>
      </c>
      <c r="M2416" t="s">
        <v>299</v>
      </c>
      <c r="N2416" t="s">
        <v>300</v>
      </c>
      <c r="O2416">
        <v>1</v>
      </c>
      <c r="P2416" t="s">
        <v>266</v>
      </c>
      <c r="Q2416">
        <v>0.48</v>
      </c>
      <c r="S2416">
        <v>1</v>
      </c>
      <c r="T2416" s="108">
        <v>0.48</v>
      </c>
      <c r="U2416">
        <v>1</v>
      </c>
      <c r="V2416" t="s">
        <v>270</v>
      </c>
      <c r="W2416" t="s">
        <v>167</v>
      </c>
      <c r="X2416">
        <v>1</v>
      </c>
      <c r="Y2416">
        <v>0</v>
      </c>
      <c r="Z2416">
        <v>1</v>
      </c>
      <c r="AA2416">
        <v>0</v>
      </c>
      <c r="AB2416">
        <v>0</v>
      </c>
      <c r="AC2416">
        <v>0</v>
      </c>
      <c r="AD2416">
        <v>0</v>
      </c>
      <c r="AE2416">
        <v>0</v>
      </c>
    </row>
    <row r="2417" spans="1:31" x14ac:dyDescent="0.3">
      <c r="A2417" t="s">
        <v>300</v>
      </c>
      <c r="B2417" t="s">
        <v>2888</v>
      </c>
      <c r="C2417" t="s">
        <v>274</v>
      </c>
      <c r="D2417" t="s">
        <v>2889</v>
      </c>
      <c r="E2417" t="s">
        <v>12669</v>
      </c>
      <c r="F2417" t="s">
        <v>4065</v>
      </c>
      <c r="G2417" t="s">
        <v>296</v>
      </c>
      <c r="H2417" t="s">
        <v>734</v>
      </c>
      <c r="I2417" t="s">
        <v>297</v>
      </c>
      <c r="J2417" t="s">
        <v>266</v>
      </c>
      <c r="K2417" t="s">
        <v>8217</v>
      </c>
      <c r="L2417" t="s">
        <v>2892</v>
      </c>
      <c r="M2417" t="s">
        <v>301</v>
      </c>
      <c r="N2417" t="s">
        <v>300</v>
      </c>
      <c r="O2417">
        <v>2</v>
      </c>
      <c r="P2417" t="s">
        <v>288</v>
      </c>
      <c r="Q2417">
        <v>0.48</v>
      </c>
      <c r="S2417">
        <v>2</v>
      </c>
      <c r="T2417" s="108">
        <v>0.96</v>
      </c>
      <c r="U2417">
        <v>1</v>
      </c>
      <c r="V2417" t="s">
        <v>270</v>
      </c>
      <c r="W2417" t="s">
        <v>167</v>
      </c>
      <c r="X2417">
        <v>2</v>
      </c>
      <c r="Y2417">
        <v>0</v>
      </c>
      <c r="Z2417">
        <v>2</v>
      </c>
      <c r="AA2417">
        <v>0</v>
      </c>
      <c r="AB2417">
        <v>0</v>
      </c>
      <c r="AC2417">
        <v>0</v>
      </c>
      <c r="AD2417">
        <v>0</v>
      </c>
      <c r="AE2417">
        <v>0</v>
      </c>
    </row>
    <row r="2418" spans="1:31" x14ac:dyDescent="0.3">
      <c r="A2418" t="s">
        <v>300</v>
      </c>
      <c r="B2418" t="s">
        <v>2888</v>
      </c>
      <c r="C2418" t="s">
        <v>274</v>
      </c>
      <c r="D2418" t="s">
        <v>2889</v>
      </c>
      <c r="E2418" t="s">
        <v>12669</v>
      </c>
      <c r="F2418" t="s">
        <v>4065</v>
      </c>
      <c r="G2418" t="s">
        <v>296</v>
      </c>
      <c r="H2418" t="s">
        <v>734</v>
      </c>
      <c r="I2418" t="s">
        <v>297</v>
      </c>
      <c r="J2418" t="s">
        <v>266</v>
      </c>
      <c r="K2418" t="s">
        <v>8217</v>
      </c>
      <c r="L2418" t="s">
        <v>2892</v>
      </c>
      <c r="M2418" t="s">
        <v>301</v>
      </c>
      <c r="N2418" t="s">
        <v>300</v>
      </c>
      <c r="O2418">
        <v>17</v>
      </c>
      <c r="P2418" t="s">
        <v>273</v>
      </c>
      <c r="Q2418">
        <v>0.48</v>
      </c>
      <c r="S2418">
        <v>1</v>
      </c>
      <c r="T2418" s="108">
        <v>0.48</v>
      </c>
      <c r="U2418">
        <v>1</v>
      </c>
      <c r="V2418" t="s">
        <v>270</v>
      </c>
      <c r="W2418" t="s">
        <v>167</v>
      </c>
      <c r="X2418">
        <v>1</v>
      </c>
      <c r="Y2418">
        <v>0</v>
      </c>
      <c r="Z2418">
        <v>1</v>
      </c>
      <c r="AA2418">
        <v>0</v>
      </c>
      <c r="AB2418">
        <v>0</v>
      </c>
      <c r="AC2418">
        <v>0</v>
      </c>
      <c r="AD2418">
        <v>0</v>
      </c>
      <c r="AE2418">
        <v>0</v>
      </c>
    </row>
    <row r="2419" spans="1:31" x14ac:dyDescent="0.3">
      <c r="A2419" t="s">
        <v>300</v>
      </c>
      <c r="B2419" t="s">
        <v>2921</v>
      </c>
      <c r="C2419" t="s">
        <v>274</v>
      </c>
      <c r="D2419" t="s">
        <v>2922</v>
      </c>
      <c r="E2419" t="s">
        <v>12620</v>
      </c>
      <c r="F2419" t="s">
        <v>1537</v>
      </c>
      <c r="G2419" t="s">
        <v>1012</v>
      </c>
      <c r="H2419" t="s">
        <v>734</v>
      </c>
      <c r="I2419" t="s">
        <v>297</v>
      </c>
      <c r="J2419" t="s">
        <v>266</v>
      </c>
      <c r="K2419" t="s">
        <v>2923</v>
      </c>
      <c r="L2419" t="s">
        <v>2924</v>
      </c>
      <c r="M2419" t="s">
        <v>299</v>
      </c>
      <c r="N2419" t="s">
        <v>300</v>
      </c>
      <c r="O2419">
        <v>1</v>
      </c>
      <c r="P2419" t="s">
        <v>282</v>
      </c>
      <c r="Q2419">
        <v>1</v>
      </c>
      <c r="S2419">
        <v>1</v>
      </c>
      <c r="T2419" s="108">
        <v>1</v>
      </c>
      <c r="U2419">
        <v>1</v>
      </c>
      <c r="V2419" t="s">
        <v>270</v>
      </c>
      <c r="W2419" t="s">
        <v>167</v>
      </c>
      <c r="X2419">
        <v>1</v>
      </c>
      <c r="Y2419">
        <v>0</v>
      </c>
      <c r="Z2419">
        <v>1</v>
      </c>
      <c r="AA2419">
        <v>0</v>
      </c>
      <c r="AB2419">
        <v>0</v>
      </c>
      <c r="AC2419">
        <v>0</v>
      </c>
      <c r="AD2419">
        <v>0</v>
      </c>
      <c r="AE2419">
        <v>0</v>
      </c>
    </row>
    <row r="2420" spans="1:31" x14ac:dyDescent="0.3">
      <c r="A2420" t="s">
        <v>300</v>
      </c>
      <c r="B2420" t="s">
        <v>2921</v>
      </c>
      <c r="C2420" t="s">
        <v>294</v>
      </c>
      <c r="D2420" t="s">
        <v>2922</v>
      </c>
      <c r="E2420" t="s">
        <v>12620</v>
      </c>
      <c r="F2420" t="s">
        <v>1537</v>
      </c>
      <c r="G2420" t="s">
        <v>1012</v>
      </c>
      <c r="H2420" t="s">
        <v>734</v>
      </c>
      <c r="I2420" t="s">
        <v>297</v>
      </c>
      <c r="J2420" t="s">
        <v>266</v>
      </c>
      <c r="K2420" t="s">
        <v>2923</v>
      </c>
      <c r="L2420" t="s">
        <v>2924</v>
      </c>
      <c r="M2420" t="s">
        <v>301</v>
      </c>
      <c r="N2420" t="s">
        <v>300</v>
      </c>
      <c r="O2420">
        <v>20</v>
      </c>
      <c r="P2420" t="s">
        <v>425</v>
      </c>
      <c r="Q2420">
        <v>0.32</v>
      </c>
      <c r="S2420">
        <v>1</v>
      </c>
      <c r="T2420" s="108">
        <v>0.32</v>
      </c>
      <c r="U2420">
        <v>1</v>
      </c>
      <c r="V2420" t="s">
        <v>270</v>
      </c>
      <c r="W2420" t="s">
        <v>167</v>
      </c>
      <c r="X2420">
        <v>1</v>
      </c>
      <c r="Y2420">
        <v>0</v>
      </c>
      <c r="Z2420">
        <v>1</v>
      </c>
      <c r="AA2420">
        <v>0</v>
      </c>
      <c r="AB2420">
        <v>0</v>
      </c>
      <c r="AC2420">
        <v>0</v>
      </c>
      <c r="AD2420">
        <v>0</v>
      </c>
      <c r="AE2420">
        <v>0</v>
      </c>
    </row>
    <row r="2421" spans="1:31" x14ac:dyDescent="0.3">
      <c r="A2421" t="s">
        <v>300</v>
      </c>
      <c r="B2421" t="s">
        <v>2921</v>
      </c>
      <c r="C2421" t="s">
        <v>302</v>
      </c>
      <c r="D2421" t="s">
        <v>2922</v>
      </c>
      <c r="E2421" t="s">
        <v>12620</v>
      </c>
      <c r="F2421" t="s">
        <v>1537</v>
      </c>
      <c r="G2421" t="s">
        <v>1012</v>
      </c>
      <c r="H2421" t="s">
        <v>734</v>
      </c>
      <c r="I2421" t="s">
        <v>297</v>
      </c>
      <c r="J2421" t="s">
        <v>266</v>
      </c>
      <c r="K2421" t="s">
        <v>2923</v>
      </c>
      <c r="L2421" t="s">
        <v>2924</v>
      </c>
      <c r="M2421" t="s">
        <v>301</v>
      </c>
      <c r="N2421" t="s">
        <v>300</v>
      </c>
      <c r="O2421">
        <v>2</v>
      </c>
      <c r="P2421" t="s">
        <v>288</v>
      </c>
      <c r="Q2421">
        <v>0.48</v>
      </c>
      <c r="S2421">
        <v>1</v>
      </c>
      <c r="T2421" s="108">
        <v>0.48</v>
      </c>
      <c r="U2421">
        <v>1</v>
      </c>
      <c r="V2421" t="s">
        <v>270</v>
      </c>
      <c r="W2421" t="s">
        <v>167</v>
      </c>
      <c r="X2421">
        <v>1</v>
      </c>
      <c r="Y2421">
        <v>0</v>
      </c>
      <c r="Z2421">
        <v>1</v>
      </c>
      <c r="AA2421">
        <v>0</v>
      </c>
      <c r="AB2421">
        <v>0</v>
      </c>
      <c r="AC2421">
        <v>0</v>
      </c>
      <c r="AD2421">
        <v>0</v>
      </c>
      <c r="AE2421">
        <v>0</v>
      </c>
    </row>
    <row r="2422" spans="1:31" x14ac:dyDescent="0.3">
      <c r="A2422" t="s">
        <v>300</v>
      </c>
      <c r="B2422" t="s">
        <v>10197</v>
      </c>
      <c r="C2422" t="s">
        <v>274</v>
      </c>
      <c r="D2422" t="s">
        <v>10198</v>
      </c>
      <c r="E2422" t="s">
        <v>12660</v>
      </c>
      <c r="F2422" t="s">
        <v>3129</v>
      </c>
      <c r="G2422" t="s">
        <v>3130</v>
      </c>
      <c r="H2422" t="s">
        <v>734</v>
      </c>
      <c r="I2422" t="s">
        <v>297</v>
      </c>
      <c r="J2422" t="s">
        <v>266</v>
      </c>
      <c r="K2422" t="s">
        <v>3131</v>
      </c>
      <c r="L2422" t="s">
        <v>10199</v>
      </c>
      <c r="M2422" t="s">
        <v>299</v>
      </c>
      <c r="N2422" t="s">
        <v>300</v>
      </c>
      <c r="O2422">
        <v>1</v>
      </c>
      <c r="P2422" t="s">
        <v>266</v>
      </c>
      <c r="Q2422">
        <v>0.48</v>
      </c>
      <c r="S2422">
        <v>2</v>
      </c>
      <c r="T2422" s="108">
        <v>0.96</v>
      </c>
      <c r="U2422">
        <v>1</v>
      </c>
      <c r="V2422" t="s">
        <v>270</v>
      </c>
      <c r="W2422" t="s">
        <v>167</v>
      </c>
      <c r="X2422">
        <v>1</v>
      </c>
      <c r="Y2422">
        <v>0</v>
      </c>
      <c r="Z2422">
        <v>1</v>
      </c>
      <c r="AA2422">
        <v>0</v>
      </c>
      <c r="AB2422">
        <v>0</v>
      </c>
      <c r="AC2422">
        <v>1</v>
      </c>
      <c r="AD2422">
        <v>0</v>
      </c>
      <c r="AE2422">
        <v>0</v>
      </c>
    </row>
    <row r="2423" spans="1:31" x14ac:dyDescent="0.3">
      <c r="A2423" t="s">
        <v>300</v>
      </c>
      <c r="B2423" t="s">
        <v>3021</v>
      </c>
      <c r="C2423" t="s">
        <v>262</v>
      </c>
      <c r="D2423" t="s">
        <v>3022</v>
      </c>
      <c r="E2423" t="s">
        <v>12619</v>
      </c>
      <c r="F2423" t="s">
        <v>3023</v>
      </c>
      <c r="G2423" t="s">
        <v>1012</v>
      </c>
      <c r="H2423" t="s">
        <v>1464</v>
      </c>
      <c r="I2423" t="s">
        <v>297</v>
      </c>
      <c r="J2423" t="s">
        <v>266</v>
      </c>
      <c r="K2423" t="s">
        <v>3024</v>
      </c>
      <c r="L2423" t="s">
        <v>16428</v>
      </c>
      <c r="M2423" t="s">
        <v>301</v>
      </c>
      <c r="N2423" t="s">
        <v>300</v>
      </c>
      <c r="O2423">
        <v>20</v>
      </c>
      <c r="P2423" t="s">
        <v>425</v>
      </c>
      <c r="Q2423">
        <v>0.32</v>
      </c>
      <c r="S2423">
        <v>1</v>
      </c>
      <c r="T2423" s="108">
        <v>0.32</v>
      </c>
      <c r="U2423">
        <v>1</v>
      </c>
      <c r="V2423" t="s">
        <v>270</v>
      </c>
      <c r="W2423" t="s">
        <v>167</v>
      </c>
      <c r="X2423">
        <v>1</v>
      </c>
      <c r="Y2423">
        <v>0</v>
      </c>
      <c r="Z2423">
        <v>1</v>
      </c>
      <c r="AA2423">
        <v>0</v>
      </c>
      <c r="AB2423">
        <v>0</v>
      </c>
      <c r="AC2423">
        <v>0</v>
      </c>
      <c r="AD2423">
        <v>0</v>
      </c>
      <c r="AE2423">
        <v>0</v>
      </c>
    </row>
    <row r="2424" spans="1:31" x14ac:dyDescent="0.3">
      <c r="A2424" t="s">
        <v>300</v>
      </c>
      <c r="B2424" t="s">
        <v>3021</v>
      </c>
      <c r="C2424" t="s">
        <v>262</v>
      </c>
      <c r="D2424" t="s">
        <v>3022</v>
      </c>
      <c r="E2424" t="s">
        <v>12619</v>
      </c>
      <c r="F2424" t="s">
        <v>3023</v>
      </c>
      <c r="G2424" t="s">
        <v>1012</v>
      </c>
      <c r="H2424" t="s">
        <v>1464</v>
      </c>
      <c r="I2424" t="s">
        <v>297</v>
      </c>
      <c r="J2424" t="s">
        <v>266</v>
      </c>
      <c r="K2424" t="s">
        <v>3024</v>
      </c>
      <c r="L2424" t="s">
        <v>16428</v>
      </c>
      <c r="M2424" t="s">
        <v>299</v>
      </c>
      <c r="N2424" t="s">
        <v>300</v>
      </c>
      <c r="O2424">
        <v>1</v>
      </c>
      <c r="P2424" t="s">
        <v>282</v>
      </c>
      <c r="Q2424">
        <v>1</v>
      </c>
      <c r="S2424">
        <v>1</v>
      </c>
      <c r="T2424" s="108">
        <v>1</v>
      </c>
      <c r="U2424">
        <v>1</v>
      </c>
      <c r="V2424" t="s">
        <v>270</v>
      </c>
      <c r="W2424" t="s">
        <v>167</v>
      </c>
      <c r="X2424">
        <v>1</v>
      </c>
      <c r="Y2424">
        <v>0</v>
      </c>
      <c r="Z2424">
        <v>1</v>
      </c>
      <c r="AA2424">
        <v>0</v>
      </c>
      <c r="AB2424">
        <v>0</v>
      </c>
      <c r="AC2424">
        <v>0</v>
      </c>
      <c r="AD2424">
        <v>0</v>
      </c>
      <c r="AE2424">
        <v>0</v>
      </c>
    </row>
    <row r="2425" spans="1:31" x14ac:dyDescent="0.3">
      <c r="A2425" t="s">
        <v>300</v>
      </c>
      <c r="B2425" t="s">
        <v>3021</v>
      </c>
      <c r="C2425" t="s">
        <v>262</v>
      </c>
      <c r="D2425" t="s">
        <v>3022</v>
      </c>
      <c r="E2425" t="s">
        <v>12619</v>
      </c>
      <c r="F2425" t="s">
        <v>3023</v>
      </c>
      <c r="G2425" t="s">
        <v>1012</v>
      </c>
      <c r="H2425" t="s">
        <v>1464</v>
      </c>
      <c r="I2425" t="s">
        <v>297</v>
      </c>
      <c r="J2425" t="s">
        <v>266</v>
      </c>
      <c r="K2425" t="s">
        <v>3024</v>
      </c>
      <c r="L2425" t="s">
        <v>16428</v>
      </c>
      <c r="M2425" t="s">
        <v>301</v>
      </c>
      <c r="N2425" t="s">
        <v>300</v>
      </c>
      <c r="O2425">
        <v>2</v>
      </c>
      <c r="P2425" t="s">
        <v>272</v>
      </c>
      <c r="Q2425">
        <v>4</v>
      </c>
      <c r="S2425">
        <v>5</v>
      </c>
      <c r="T2425" s="108">
        <v>20</v>
      </c>
      <c r="U2425">
        <v>1</v>
      </c>
      <c r="V2425" t="s">
        <v>270</v>
      </c>
      <c r="W2425" t="s">
        <v>167</v>
      </c>
      <c r="X2425">
        <v>1</v>
      </c>
      <c r="Y2425">
        <v>1</v>
      </c>
      <c r="Z2425">
        <v>1</v>
      </c>
      <c r="AA2425">
        <v>1</v>
      </c>
      <c r="AB2425">
        <v>1</v>
      </c>
      <c r="AC2425">
        <v>1</v>
      </c>
      <c r="AD2425">
        <v>0</v>
      </c>
      <c r="AE2425">
        <v>0</v>
      </c>
    </row>
    <row r="2426" spans="1:31" x14ac:dyDescent="0.3">
      <c r="A2426" t="s">
        <v>300</v>
      </c>
      <c r="B2426" t="s">
        <v>3013</v>
      </c>
      <c r="C2426" t="s">
        <v>262</v>
      </c>
      <c r="D2426" t="s">
        <v>3014</v>
      </c>
      <c r="E2426" t="s">
        <v>12647</v>
      </c>
      <c r="F2426" t="s">
        <v>2811</v>
      </c>
      <c r="G2426" t="s">
        <v>2308</v>
      </c>
      <c r="H2426" t="s">
        <v>1464</v>
      </c>
      <c r="I2426" t="s">
        <v>297</v>
      </c>
      <c r="J2426" t="s">
        <v>266</v>
      </c>
      <c r="K2426" t="s">
        <v>3015</v>
      </c>
      <c r="L2426" t="s">
        <v>3016</v>
      </c>
      <c r="M2426" t="s">
        <v>299</v>
      </c>
      <c r="N2426" t="s">
        <v>300</v>
      </c>
      <c r="O2426">
        <v>1</v>
      </c>
      <c r="P2426" t="s">
        <v>282</v>
      </c>
      <c r="Q2426">
        <v>1</v>
      </c>
      <c r="S2426">
        <v>1</v>
      </c>
      <c r="T2426" s="108">
        <v>1</v>
      </c>
      <c r="U2426">
        <v>1</v>
      </c>
      <c r="V2426" t="s">
        <v>270</v>
      </c>
      <c r="W2426" t="s">
        <v>167</v>
      </c>
      <c r="X2426">
        <v>1</v>
      </c>
      <c r="Y2426">
        <v>0</v>
      </c>
      <c r="Z2426">
        <v>1</v>
      </c>
      <c r="AA2426">
        <v>0</v>
      </c>
      <c r="AB2426">
        <v>0</v>
      </c>
      <c r="AC2426">
        <v>0</v>
      </c>
      <c r="AD2426">
        <v>0</v>
      </c>
      <c r="AE2426">
        <v>0</v>
      </c>
    </row>
    <row r="2427" spans="1:31" x14ac:dyDescent="0.3">
      <c r="A2427" t="s">
        <v>300</v>
      </c>
      <c r="B2427" t="s">
        <v>3141</v>
      </c>
      <c r="C2427" t="s">
        <v>262</v>
      </c>
      <c r="D2427" t="s">
        <v>3142</v>
      </c>
      <c r="E2427" t="s">
        <v>12648</v>
      </c>
      <c r="F2427" t="s">
        <v>2811</v>
      </c>
      <c r="G2427" t="s">
        <v>2308</v>
      </c>
      <c r="H2427" t="s">
        <v>679</v>
      </c>
      <c r="I2427" t="s">
        <v>297</v>
      </c>
      <c r="J2427" t="s">
        <v>266</v>
      </c>
      <c r="K2427" t="s">
        <v>3015</v>
      </c>
      <c r="L2427" t="s">
        <v>3143</v>
      </c>
      <c r="M2427" t="s">
        <v>301</v>
      </c>
      <c r="N2427" t="s">
        <v>300</v>
      </c>
      <c r="O2427">
        <v>20</v>
      </c>
      <c r="P2427" t="s">
        <v>17796</v>
      </c>
      <c r="Q2427">
        <v>1</v>
      </c>
      <c r="S2427">
        <v>1</v>
      </c>
      <c r="T2427" s="108">
        <v>1</v>
      </c>
      <c r="U2427">
        <v>1</v>
      </c>
      <c r="V2427" t="s">
        <v>270</v>
      </c>
      <c r="W2427" t="s">
        <v>167</v>
      </c>
      <c r="X2427">
        <v>1</v>
      </c>
      <c r="Y2427">
        <v>0</v>
      </c>
      <c r="Z2427">
        <v>1</v>
      </c>
      <c r="AA2427">
        <v>0</v>
      </c>
      <c r="AB2427">
        <v>0</v>
      </c>
      <c r="AC2427">
        <v>0</v>
      </c>
      <c r="AD2427">
        <v>0</v>
      </c>
      <c r="AE2427">
        <v>0</v>
      </c>
    </row>
    <row r="2428" spans="1:31" x14ac:dyDescent="0.3">
      <c r="A2428" t="s">
        <v>300</v>
      </c>
      <c r="B2428" t="s">
        <v>3141</v>
      </c>
      <c r="C2428" t="s">
        <v>262</v>
      </c>
      <c r="D2428" t="s">
        <v>3142</v>
      </c>
      <c r="E2428" t="s">
        <v>12648</v>
      </c>
      <c r="F2428" t="s">
        <v>2811</v>
      </c>
      <c r="G2428" t="s">
        <v>2308</v>
      </c>
      <c r="H2428" t="s">
        <v>679</v>
      </c>
      <c r="I2428" t="s">
        <v>297</v>
      </c>
      <c r="J2428" t="s">
        <v>266</v>
      </c>
      <c r="K2428" t="s">
        <v>3015</v>
      </c>
      <c r="L2428" t="s">
        <v>3143</v>
      </c>
      <c r="M2428" t="s">
        <v>299</v>
      </c>
      <c r="N2428" t="s">
        <v>300</v>
      </c>
      <c r="O2428">
        <v>1</v>
      </c>
      <c r="P2428" t="s">
        <v>282</v>
      </c>
      <c r="Q2428">
        <v>1</v>
      </c>
      <c r="S2428">
        <v>1</v>
      </c>
      <c r="T2428" s="108">
        <v>1</v>
      </c>
      <c r="U2428">
        <v>1</v>
      </c>
      <c r="V2428" t="s">
        <v>270</v>
      </c>
      <c r="W2428" t="s">
        <v>167</v>
      </c>
      <c r="X2428">
        <v>1</v>
      </c>
      <c r="Y2428">
        <v>0</v>
      </c>
      <c r="Z2428">
        <v>1</v>
      </c>
      <c r="AA2428">
        <v>0</v>
      </c>
      <c r="AB2428">
        <v>0</v>
      </c>
      <c r="AC2428">
        <v>0</v>
      </c>
      <c r="AD2428">
        <v>0</v>
      </c>
      <c r="AE2428">
        <v>0</v>
      </c>
    </row>
    <row r="2429" spans="1:31" x14ac:dyDescent="0.3">
      <c r="A2429" t="s">
        <v>300</v>
      </c>
      <c r="B2429" t="s">
        <v>10514</v>
      </c>
      <c r="C2429" t="s">
        <v>274</v>
      </c>
      <c r="D2429" t="s">
        <v>10515</v>
      </c>
      <c r="E2429" t="s">
        <v>12661</v>
      </c>
      <c r="F2429" t="s">
        <v>3129</v>
      </c>
      <c r="G2429" t="s">
        <v>3130</v>
      </c>
      <c r="H2429" t="s">
        <v>10251</v>
      </c>
      <c r="I2429" t="s">
        <v>297</v>
      </c>
      <c r="J2429" t="s">
        <v>266</v>
      </c>
      <c r="K2429" t="s">
        <v>3131</v>
      </c>
      <c r="L2429" t="s">
        <v>10516</v>
      </c>
      <c r="M2429" t="s">
        <v>299</v>
      </c>
      <c r="N2429" t="s">
        <v>300</v>
      </c>
      <c r="O2429">
        <v>1</v>
      </c>
      <c r="P2429" t="s">
        <v>266</v>
      </c>
      <c r="Q2429">
        <v>0.32</v>
      </c>
      <c r="S2429">
        <v>1</v>
      </c>
      <c r="T2429" s="108">
        <v>0.32</v>
      </c>
      <c r="U2429">
        <v>1</v>
      </c>
      <c r="V2429" t="s">
        <v>270</v>
      </c>
      <c r="W2429" t="s">
        <v>167</v>
      </c>
      <c r="X2429">
        <v>1</v>
      </c>
      <c r="Y2429">
        <v>0</v>
      </c>
      <c r="Z2429">
        <v>0</v>
      </c>
      <c r="AA2429">
        <v>0</v>
      </c>
      <c r="AB2429">
        <v>0</v>
      </c>
      <c r="AC2429">
        <v>1</v>
      </c>
      <c r="AD2429">
        <v>0</v>
      </c>
      <c r="AE2429">
        <v>0</v>
      </c>
    </row>
    <row r="2430" spans="1:31" x14ac:dyDescent="0.3">
      <c r="A2430" t="s">
        <v>300</v>
      </c>
      <c r="B2430" t="s">
        <v>10514</v>
      </c>
      <c r="C2430" t="s">
        <v>274</v>
      </c>
      <c r="D2430" t="s">
        <v>10515</v>
      </c>
      <c r="E2430" t="s">
        <v>12661</v>
      </c>
      <c r="F2430" t="s">
        <v>3129</v>
      </c>
      <c r="G2430" t="s">
        <v>3130</v>
      </c>
      <c r="H2430" t="s">
        <v>10251</v>
      </c>
      <c r="I2430" t="s">
        <v>297</v>
      </c>
      <c r="J2430" t="s">
        <v>266</v>
      </c>
      <c r="K2430" t="s">
        <v>3131</v>
      </c>
      <c r="L2430" t="s">
        <v>10516</v>
      </c>
      <c r="M2430" t="s">
        <v>301</v>
      </c>
      <c r="N2430" t="s">
        <v>300</v>
      </c>
      <c r="O2430">
        <v>2</v>
      </c>
      <c r="P2430" t="s">
        <v>288</v>
      </c>
      <c r="Q2430">
        <v>0.32</v>
      </c>
      <c r="S2430">
        <v>1</v>
      </c>
      <c r="T2430" s="108">
        <v>0.32</v>
      </c>
      <c r="U2430">
        <v>1</v>
      </c>
      <c r="V2430" t="s">
        <v>270</v>
      </c>
      <c r="W2430" t="s">
        <v>167</v>
      </c>
      <c r="X2430">
        <v>1</v>
      </c>
      <c r="Y2430">
        <v>0</v>
      </c>
      <c r="Z2430">
        <v>1</v>
      </c>
      <c r="AA2430">
        <v>0</v>
      </c>
      <c r="AB2430">
        <v>0</v>
      </c>
      <c r="AC2430">
        <v>0</v>
      </c>
      <c r="AD2430">
        <v>0</v>
      </c>
      <c r="AE2430">
        <v>0</v>
      </c>
    </row>
    <row r="2431" spans="1:31" x14ac:dyDescent="0.3">
      <c r="A2431" t="s">
        <v>300</v>
      </c>
      <c r="B2431" t="s">
        <v>3148</v>
      </c>
      <c r="C2431" t="s">
        <v>262</v>
      </c>
      <c r="D2431" t="s">
        <v>3149</v>
      </c>
      <c r="E2431" t="s">
        <v>12621</v>
      </c>
      <c r="F2431" t="s">
        <v>1537</v>
      </c>
      <c r="G2431" t="s">
        <v>1012</v>
      </c>
      <c r="H2431" t="s">
        <v>3150</v>
      </c>
      <c r="I2431" t="s">
        <v>297</v>
      </c>
      <c r="J2431" t="s">
        <v>266</v>
      </c>
      <c r="K2431" t="s">
        <v>2923</v>
      </c>
      <c r="L2431" t="s">
        <v>3151</v>
      </c>
      <c r="M2431" t="s">
        <v>299</v>
      </c>
      <c r="N2431" t="s">
        <v>300</v>
      </c>
      <c r="O2431">
        <v>1</v>
      </c>
      <c r="P2431" t="s">
        <v>266</v>
      </c>
      <c r="Q2431">
        <v>0.32</v>
      </c>
      <c r="S2431">
        <v>1</v>
      </c>
      <c r="T2431" s="108">
        <v>0.32</v>
      </c>
      <c r="U2431">
        <v>1</v>
      </c>
      <c r="V2431" t="s">
        <v>270</v>
      </c>
      <c r="W2431" t="s">
        <v>167</v>
      </c>
      <c r="X2431">
        <v>1</v>
      </c>
      <c r="Y2431">
        <v>0</v>
      </c>
      <c r="Z2431">
        <v>0</v>
      </c>
      <c r="AA2431">
        <v>1</v>
      </c>
      <c r="AB2431">
        <v>0</v>
      </c>
      <c r="AC2431">
        <v>0</v>
      </c>
      <c r="AD2431">
        <v>0</v>
      </c>
      <c r="AE2431">
        <v>0</v>
      </c>
    </row>
    <row r="2432" spans="1:31" x14ac:dyDescent="0.3">
      <c r="A2432" t="s">
        <v>300</v>
      </c>
      <c r="B2432" t="s">
        <v>3148</v>
      </c>
      <c r="C2432" t="s">
        <v>262</v>
      </c>
      <c r="D2432" t="s">
        <v>3149</v>
      </c>
      <c r="E2432" t="s">
        <v>12621</v>
      </c>
      <c r="F2432" t="s">
        <v>1537</v>
      </c>
      <c r="G2432" t="s">
        <v>1012</v>
      </c>
      <c r="H2432" t="s">
        <v>3150</v>
      </c>
      <c r="I2432" t="s">
        <v>297</v>
      </c>
      <c r="J2432" t="s">
        <v>266</v>
      </c>
      <c r="K2432" t="s">
        <v>2923</v>
      </c>
      <c r="L2432" t="s">
        <v>3151</v>
      </c>
      <c r="M2432" t="s">
        <v>301</v>
      </c>
      <c r="N2432" t="s">
        <v>300</v>
      </c>
      <c r="O2432">
        <v>2</v>
      </c>
      <c r="P2432" t="s">
        <v>288</v>
      </c>
      <c r="Q2432">
        <v>0.48</v>
      </c>
      <c r="S2432">
        <v>1</v>
      </c>
      <c r="T2432" s="108">
        <v>0.48</v>
      </c>
      <c r="U2432">
        <v>1</v>
      </c>
      <c r="V2432" t="s">
        <v>270</v>
      </c>
      <c r="W2432" t="s">
        <v>167</v>
      </c>
      <c r="X2432">
        <v>1</v>
      </c>
      <c r="Y2432">
        <v>0</v>
      </c>
      <c r="Z2432">
        <v>1</v>
      </c>
      <c r="AA2432">
        <v>0</v>
      </c>
      <c r="AB2432">
        <v>0</v>
      </c>
      <c r="AC2432">
        <v>0</v>
      </c>
      <c r="AD2432">
        <v>0</v>
      </c>
      <c r="AE2432">
        <v>0</v>
      </c>
    </row>
    <row r="2433" spans="1:31" x14ac:dyDescent="0.3">
      <c r="A2433" t="s">
        <v>300</v>
      </c>
      <c r="B2433" t="s">
        <v>3164</v>
      </c>
      <c r="C2433" t="s">
        <v>274</v>
      </c>
      <c r="D2433" t="s">
        <v>3165</v>
      </c>
      <c r="E2433" t="s">
        <v>12622</v>
      </c>
      <c r="F2433" t="s">
        <v>1537</v>
      </c>
      <c r="G2433" t="s">
        <v>1012</v>
      </c>
      <c r="H2433" t="s">
        <v>3161</v>
      </c>
      <c r="I2433" t="s">
        <v>297</v>
      </c>
      <c r="J2433" t="s">
        <v>266</v>
      </c>
      <c r="K2433" t="s">
        <v>2923</v>
      </c>
      <c r="L2433" t="s">
        <v>3166</v>
      </c>
      <c r="M2433" t="s">
        <v>299</v>
      </c>
      <c r="N2433" t="s">
        <v>300</v>
      </c>
      <c r="O2433">
        <v>1</v>
      </c>
      <c r="P2433" t="s">
        <v>282</v>
      </c>
      <c r="Q2433">
        <v>1</v>
      </c>
      <c r="S2433">
        <v>1</v>
      </c>
      <c r="T2433" s="108">
        <v>1</v>
      </c>
      <c r="U2433">
        <v>1</v>
      </c>
      <c r="V2433" t="s">
        <v>270</v>
      </c>
      <c r="W2433" t="s">
        <v>167</v>
      </c>
      <c r="X2433">
        <v>1</v>
      </c>
      <c r="Y2433">
        <v>0</v>
      </c>
      <c r="Z2433">
        <v>0</v>
      </c>
      <c r="AA2433">
        <v>0</v>
      </c>
      <c r="AB2433">
        <v>1</v>
      </c>
      <c r="AC2433">
        <v>0</v>
      </c>
      <c r="AD2433">
        <v>0</v>
      </c>
      <c r="AE2433">
        <v>0</v>
      </c>
    </row>
    <row r="2434" spans="1:31" x14ac:dyDescent="0.3">
      <c r="A2434" t="s">
        <v>300</v>
      </c>
      <c r="B2434" t="s">
        <v>3164</v>
      </c>
      <c r="C2434" t="s">
        <v>274</v>
      </c>
      <c r="D2434" t="s">
        <v>3165</v>
      </c>
      <c r="E2434" t="s">
        <v>12622</v>
      </c>
      <c r="F2434" t="s">
        <v>1537</v>
      </c>
      <c r="G2434" t="s">
        <v>1012</v>
      </c>
      <c r="H2434" t="s">
        <v>3161</v>
      </c>
      <c r="I2434" t="s">
        <v>297</v>
      </c>
      <c r="J2434" t="s">
        <v>266</v>
      </c>
      <c r="K2434" t="s">
        <v>2923</v>
      </c>
      <c r="L2434" t="s">
        <v>3166</v>
      </c>
      <c r="M2434" t="s">
        <v>301</v>
      </c>
      <c r="N2434" t="s">
        <v>300</v>
      </c>
      <c r="O2434">
        <v>2</v>
      </c>
      <c r="P2434" t="s">
        <v>288</v>
      </c>
      <c r="Q2434">
        <v>0.48</v>
      </c>
      <c r="S2434">
        <v>2</v>
      </c>
      <c r="T2434" s="108">
        <v>0.96</v>
      </c>
      <c r="U2434">
        <v>1</v>
      </c>
      <c r="V2434" t="s">
        <v>270</v>
      </c>
      <c r="W2434" t="s">
        <v>167</v>
      </c>
      <c r="X2434">
        <v>2</v>
      </c>
      <c r="Y2434">
        <v>0</v>
      </c>
      <c r="Z2434">
        <v>2</v>
      </c>
      <c r="AA2434">
        <v>0</v>
      </c>
      <c r="AB2434">
        <v>0</v>
      </c>
      <c r="AC2434">
        <v>0</v>
      </c>
      <c r="AD2434">
        <v>0</v>
      </c>
      <c r="AE2434">
        <v>0</v>
      </c>
    </row>
    <row r="2435" spans="1:31" x14ac:dyDescent="0.3">
      <c r="A2435" t="s">
        <v>300</v>
      </c>
      <c r="B2435" t="s">
        <v>3164</v>
      </c>
      <c r="C2435" t="s">
        <v>274</v>
      </c>
      <c r="D2435" t="s">
        <v>3165</v>
      </c>
      <c r="E2435" t="s">
        <v>12622</v>
      </c>
      <c r="F2435" t="s">
        <v>1537</v>
      </c>
      <c r="G2435" t="s">
        <v>1012</v>
      </c>
      <c r="H2435" t="s">
        <v>3161</v>
      </c>
      <c r="I2435" t="s">
        <v>297</v>
      </c>
      <c r="J2435" t="s">
        <v>266</v>
      </c>
      <c r="K2435" t="s">
        <v>2923</v>
      </c>
      <c r="L2435" t="s">
        <v>3166</v>
      </c>
      <c r="M2435" t="s">
        <v>301</v>
      </c>
      <c r="N2435" t="s">
        <v>300</v>
      </c>
      <c r="O2435">
        <v>2</v>
      </c>
      <c r="P2435" t="s">
        <v>288</v>
      </c>
      <c r="Q2435">
        <v>0.48</v>
      </c>
      <c r="S2435">
        <v>1</v>
      </c>
      <c r="T2435" s="108">
        <v>0.48</v>
      </c>
      <c r="U2435">
        <v>1</v>
      </c>
      <c r="V2435" t="s">
        <v>270</v>
      </c>
      <c r="W2435" t="s">
        <v>167</v>
      </c>
      <c r="X2435">
        <v>1</v>
      </c>
      <c r="Y2435">
        <v>0</v>
      </c>
      <c r="Z2435">
        <v>1</v>
      </c>
      <c r="AA2435">
        <v>0</v>
      </c>
      <c r="AB2435">
        <v>0</v>
      </c>
      <c r="AC2435">
        <v>0</v>
      </c>
      <c r="AD2435">
        <v>0</v>
      </c>
      <c r="AE2435">
        <v>0</v>
      </c>
    </row>
    <row r="2436" spans="1:31" x14ac:dyDescent="0.3">
      <c r="A2436" t="s">
        <v>300</v>
      </c>
      <c r="B2436" t="s">
        <v>3173</v>
      </c>
      <c r="C2436" t="s">
        <v>274</v>
      </c>
      <c r="D2436" t="s">
        <v>3174</v>
      </c>
      <c r="E2436" t="s">
        <v>12623</v>
      </c>
      <c r="F2436" t="s">
        <v>1537</v>
      </c>
      <c r="G2436" t="s">
        <v>1012</v>
      </c>
      <c r="H2436" t="s">
        <v>10252</v>
      </c>
      <c r="I2436" t="s">
        <v>297</v>
      </c>
      <c r="J2436" t="s">
        <v>266</v>
      </c>
      <c r="K2436" t="s">
        <v>2923</v>
      </c>
      <c r="L2436" t="s">
        <v>3176</v>
      </c>
      <c r="M2436" t="s">
        <v>301</v>
      </c>
      <c r="N2436" t="s">
        <v>300</v>
      </c>
      <c r="O2436">
        <v>2</v>
      </c>
      <c r="P2436" t="s">
        <v>288</v>
      </c>
      <c r="Q2436">
        <v>0.48</v>
      </c>
      <c r="S2436">
        <v>3</v>
      </c>
      <c r="T2436" s="108">
        <v>1.44</v>
      </c>
      <c r="U2436">
        <v>1</v>
      </c>
      <c r="V2436" t="s">
        <v>270</v>
      </c>
      <c r="W2436" t="s">
        <v>167</v>
      </c>
      <c r="X2436">
        <v>3</v>
      </c>
      <c r="Y2436">
        <v>0</v>
      </c>
      <c r="Z2436">
        <v>3</v>
      </c>
      <c r="AA2436">
        <v>0</v>
      </c>
      <c r="AB2436">
        <v>0</v>
      </c>
      <c r="AC2436">
        <v>0</v>
      </c>
      <c r="AD2436">
        <v>0</v>
      </c>
      <c r="AE2436">
        <v>0</v>
      </c>
    </row>
    <row r="2437" spans="1:31" x14ac:dyDescent="0.3">
      <c r="A2437" t="s">
        <v>300</v>
      </c>
      <c r="B2437" t="s">
        <v>3173</v>
      </c>
      <c r="C2437" t="s">
        <v>262</v>
      </c>
      <c r="D2437" t="s">
        <v>3174</v>
      </c>
      <c r="E2437" t="s">
        <v>12623</v>
      </c>
      <c r="F2437" t="s">
        <v>1537</v>
      </c>
      <c r="G2437" t="s">
        <v>1012</v>
      </c>
      <c r="H2437" t="s">
        <v>10252</v>
      </c>
      <c r="I2437" t="s">
        <v>297</v>
      </c>
      <c r="J2437" t="s">
        <v>266</v>
      </c>
      <c r="K2437" t="s">
        <v>2923</v>
      </c>
      <c r="L2437" t="s">
        <v>3175</v>
      </c>
      <c r="M2437" t="s">
        <v>299</v>
      </c>
      <c r="N2437" t="s">
        <v>300</v>
      </c>
      <c r="O2437">
        <v>1</v>
      </c>
      <c r="P2437" t="s">
        <v>266</v>
      </c>
      <c r="Q2437">
        <v>0.32</v>
      </c>
      <c r="S2437">
        <v>1</v>
      </c>
      <c r="T2437" s="108">
        <v>0.32</v>
      </c>
      <c r="U2437">
        <v>1</v>
      </c>
      <c r="V2437" t="s">
        <v>270</v>
      </c>
      <c r="W2437" t="s">
        <v>167</v>
      </c>
      <c r="X2437">
        <v>1</v>
      </c>
      <c r="Y2437">
        <v>0</v>
      </c>
      <c r="Z2437">
        <v>0</v>
      </c>
      <c r="AA2437">
        <v>1</v>
      </c>
      <c r="AB2437">
        <v>0</v>
      </c>
      <c r="AC2437">
        <v>0</v>
      </c>
      <c r="AD2437">
        <v>0</v>
      </c>
      <c r="AE2437">
        <v>0</v>
      </c>
    </row>
    <row r="2438" spans="1:31" x14ac:dyDescent="0.3">
      <c r="A2438" t="s">
        <v>300</v>
      </c>
      <c r="B2438" t="s">
        <v>27155</v>
      </c>
      <c r="C2438" t="s">
        <v>274</v>
      </c>
      <c r="D2438" t="s">
        <v>27156</v>
      </c>
      <c r="E2438" t="s">
        <v>27157</v>
      </c>
      <c r="F2438" t="s">
        <v>1537</v>
      </c>
      <c r="G2438" t="s">
        <v>1012</v>
      </c>
      <c r="H2438" t="s">
        <v>679</v>
      </c>
      <c r="I2438" t="s">
        <v>297</v>
      </c>
      <c r="J2438" t="s">
        <v>266</v>
      </c>
      <c r="K2438" t="s">
        <v>2923</v>
      </c>
      <c r="L2438" t="s">
        <v>27158</v>
      </c>
      <c r="M2438" t="s">
        <v>299</v>
      </c>
      <c r="N2438" t="s">
        <v>300</v>
      </c>
      <c r="O2438">
        <v>1</v>
      </c>
      <c r="P2438" t="s">
        <v>266</v>
      </c>
      <c r="Q2438">
        <v>0.17</v>
      </c>
      <c r="S2438">
        <v>1</v>
      </c>
      <c r="T2438" s="108">
        <v>0.17</v>
      </c>
      <c r="U2438">
        <v>1</v>
      </c>
      <c r="V2438" t="s">
        <v>270</v>
      </c>
      <c r="W2438" t="s">
        <v>167</v>
      </c>
      <c r="X2438">
        <v>1</v>
      </c>
      <c r="Y2438">
        <v>0</v>
      </c>
      <c r="Z2438">
        <v>0</v>
      </c>
      <c r="AA2438">
        <v>1</v>
      </c>
      <c r="AB2438">
        <v>0</v>
      </c>
      <c r="AC2438">
        <v>0</v>
      </c>
      <c r="AD2438">
        <v>0</v>
      </c>
      <c r="AE2438">
        <v>0</v>
      </c>
    </row>
    <row r="2439" spans="1:31" x14ac:dyDescent="0.3">
      <c r="A2439" t="s">
        <v>300</v>
      </c>
      <c r="B2439" t="s">
        <v>27155</v>
      </c>
      <c r="C2439" t="s">
        <v>274</v>
      </c>
      <c r="D2439" t="s">
        <v>27156</v>
      </c>
      <c r="E2439" t="s">
        <v>27157</v>
      </c>
      <c r="F2439" t="s">
        <v>1537</v>
      </c>
      <c r="G2439" t="s">
        <v>1012</v>
      </c>
      <c r="H2439" t="s">
        <v>679</v>
      </c>
      <c r="I2439" t="s">
        <v>297</v>
      </c>
      <c r="J2439" t="s">
        <v>266</v>
      </c>
      <c r="K2439" t="s">
        <v>2923</v>
      </c>
      <c r="L2439" t="s">
        <v>27158</v>
      </c>
      <c r="M2439" t="s">
        <v>301</v>
      </c>
      <c r="N2439" t="s">
        <v>300</v>
      </c>
      <c r="O2439">
        <v>2</v>
      </c>
      <c r="P2439" t="s">
        <v>288</v>
      </c>
      <c r="Q2439">
        <v>0.32</v>
      </c>
      <c r="S2439">
        <v>1</v>
      </c>
      <c r="T2439" s="108">
        <v>0.32</v>
      </c>
      <c r="U2439">
        <v>1</v>
      </c>
      <c r="V2439" t="s">
        <v>270</v>
      </c>
      <c r="W2439" t="s">
        <v>167</v>
      </c>
      <c r="X2439">
        <v>1</v>
      </c>
      <c r="Y2439">
        <v>0</v>
      </c>
      <c r="Z2439">
        <v>1</v>
      </c>
      <c r="AA2439">
        <v>0</v>
      </c>
      <c r="AB2439">
        <v>0</v>
      </c>
      <c r="AC2439">
        <v>0</v>
      </c>
      <c r="AD2439">
        <v>0</v>
      </c>
      <c r="AE2439">
        <v>0</v>
      </c>
    </row>
    <row r="2440" spans="1:31" x14ac:dyDescent="0.3">
      <c r="A2440" t="s">
        <v>300</v>
      </c>
      <c r="B2440" t="s">
        <v>9195</v>
      </c>
      <c r="C2440" t="s">
        <v>274</v>
      </c>
      <c r="D2440" t="s">
        <v>4052</v>
      </c>
      <c r="E2440" t="s">
        <v>12670</v>
      </c>
      <c r="F2440" t="s">
        <v>2673</v>
      </c>
      <c r="G2440" t="s">
        <v>296</v>
      </c>
      <c r="I2440" t="s">
        <v>297</v>
      </c>
      <c r="J2440" t="s">
        <v>266</v>
      </c>
      <c r="K2440" t="s">
        <v>2305</v>
      </c>
      <c r="L2440" t="s">
        <v>9196</v>
      </c>
      <c r="M2440" t="s">
        <v>301</v>
      </c>
      <c r="N2440" t="s">
        <v>300</v>
      </c>
      <c r="O2440">
        <v>20</v>
      </c>
      <c r="P2440" t="s">
        <v>425</v>
      </c>
      <c r="Q2440">
        <v>0.32</v>
      </c>
      <c r="S2440">
        <v>1</v>
      </c>
      <c r="T2440" s="108">
        <v>0.32</v>
      </c>
      <c r="U2440">
        <v>1</v>
      </c>
      <c r="V2440" t="s">
        <v>270</v>
      </c>
      <c r="W2440" t="s">
        <v>167</v>
      </c>
      <c r="X2440">
        <v>1</v>
      </c>
      <c r="Y2440">
        <v>0</v>
      </c>
      <c r="Z2440">
        <v>1</v>
      </c>
      <c r="AA2440">
        <v>0</v>
      </c>
      <c r="AB2440">
        <v>0</v>
      </c>
      <c r="AC2440">
        <v>0</v>
      </c>
      <c r="AD2440">
        <v>0</v>
      </c>
      <c r="AE2440">
        <v>0</v>
      </c>
    </row>
    <row r="2441" spans="1:31" x14ac:dyDescent="0.3">
      <c r="A2441" t="s">
        <v>300</v>
      </c>
      <c r="B2441" t="s">
        <v>9195</v>
      </c>
      <c r="C2441" t="s">
        <v>274</v>
      </c>
      <c r="D2441" t="s">
        <v>4052</v>
      </c>
      <c r="E2441" t="s">
        <v>12670</v>
      </c>
      <c r="F2441" t="s">
        <v>2673</v>
      </c>
      <c r="G2441" t="s">
        <v>296</v>
      </c>
      <c r="I2441" t="s">
        <v>297</v>
      </c>
      <c r="J2441" t="s">
        <v>266</v>
      </c>
      <c r="K2441" t="s">
        <v>2305</v>
      </c>
      <c r="L2441" t="s">
        <v>9196</v>
      </c>
      <c r="M2441" t="s">
        <v>299</v>
      </c>
      <c r="N2441" t="s">
        <v>300</v>
      </c>
      <c r="O2441">
        <v>13</v>
      </c>
      <c r="P2441" t="s">
        <v>282</v>
      </c>
      <c r="Q2441">
        <v>8</v>
      </c>
      <c r="S2441">
        <v>2</v>
      </c>
      <c r="T2441" s="108">
        <v>16</v>
      </c>
      <c r="U2441">
        <v>1</v>
      </c>
      <c r="V2441" t="s">
        <v>270</v>
      </c>
      <c r="W2441" t="s">
        <v>167</v>
      </c>
      <c r="X2441">
        <v>1</v>
      </c>
      <c r="Y2441">
        <v>1</v>
      </c>
      <c r="Z2441">
        <v>0</v>
      </c>
      <c r="AA2441">
        <v>1</v>
      </c>
      <c r="AB2441">
        <v>0</v>
      </c>
      <c r="AC2441">
        <v>0</v>
      </c>
      <c r="AD2441">
        <v>0</v>
      </c>
      <c r="AE2441">
        <v>0</v>
      </c>
    </row>
    <row r="2442" spans="1:31" x14ac:dyDescent="0.3">
      <c r="A2442" t="s">
        <v>300</v>
      </c>
      <c r="B2442" t="s">
        <v>4074</v>
      </c>
      <c r="C2442" t="s">
        <v>274</v>
      </c>
      <c r="D2442" t="s">
        <v>4075</v>
      </c>
      <c r="E2442" t="s">
        <v>12672</v>
      </c>
      <c r="F2442" t="s">
        <v>4076</v>
      </c>
      <c r="G2442" t="s">
        <v>296</v>
      </c>
      <c r="I2442" t="s">
        <v>297</v>
      </c>
      <c r="J2442" t="s">
        <v>266</v>
      </c>
      <c r="K2442" t="s">
        <v>2305</v>
      </c>
      <c r="L2442" t="s">
        <v>4077</v>
      </c>
      <c r="M2442" t="s">
        <v>301</v>
      </c>
      <c r="N2442" t="s">
        <v>300</v>
      </c>
      <c r="O2442">
        <v>20</v>
      </c>
      <c r="P2442" t="s">
        <v>425</v>
      </c>
      <c r="Q2442">
        <v>0.32</v>
      </c>
      <c r="S2442">
        <v>8</v>
      </c>
      <c r="T2442" s="108">
        <v>2.56</v>
      </c>
      <c r="U2442">
        <v>1</v>
      </c>
      <c r="V2442" t="s">
        <v>270</v>
      </c>
      <c r="W2442" t="s">
        <v>167</v>
      </c>
      <c r="X2442">
        <v>4</v>
      </c>
      <c r="Y2442">
        <v>0</v>
      </c>
      <c r="Z2442">
        <v>4</v>
      </c>
      <c r="AA2442">
        <v>0</v>
      </c>
      <c r="AB2442">
        <v>0</v>
      </c>
      <c r="AC2442">
        <v>4</v>
      </c>
      <c r="AD2442">
        <v>0</v>
      </c>
      <c r="AE2442">
        <v>0</v>
      </c>
    </row>
    <row r="2443" spans="1:31" x14ac:dyDescent="0.3">
      <c r="A2443" t="s">
        <v>300</v>
      </c>
      <c r="B2443" t="s">
        <v>4074</v>
      </c>
      <c r="C2443" t="s">
        <v>294</v>
      </c>
      <c r="D2443" t="s">
        <v>4075</v>
      </c>
      <c r="E2443" t="s">
        <v>12672</v>
      </c>
      <c r="F2443" t="s">
        <v>4076</v>
      </c>
      <c r="G2443" t="s">
        <v>296</v>
      </c>
      <c r="I2443" t="s">
        <v>297</v>
      </c>
      <c r="J2443" t="s">
        <v>266</v>
      </c>
      <c r="K2443" t="s">
        <v>2305</v>
      </c>
      <c r="L2443" t="s">
        <v>4077</v>
      </c>
      <c r="M2443" t="s">
        <v>301</v>
      </c>
      <c r="N2443" t="s">
        <v>300</v>
      </c>
      <c r="O2443">
        <v>2</v>
      </c>
      <c r="P2443" t="s">
        <v>272</v>
      </c>
      <c r="Q2443">
        <v>4</v>
      </c>
      <c r="S2443">
        <v>4</v>
      </c>
      <c r="T2443" s="108">
        <v>16</v>
      </c>
      <c r="U2443">
        <v>1</v>
      </c>
      <c r="V2443" t="s">
        <v>270</v>
      </c>
      <c r="W2443" t="s">
        <v>167</v>
      </c>
      <c r="X2443">
        <v>1</v>
      </c>
      <c r="Y2443">
        <v>1</v>
      </c>
      <c r="Z2443">
        <v>0</v>
      </c>
      <c r="AA2443">
        <v>1</v>
      </c>
      <c r="AB2443">
        <v>1</v>
      </c>
      <c r="AC2443">
        <v>1</v>
      </c>
      <c r="AD2443">
        <v>0</v>
      </c>
      <c r="AE2443">
        <v>0</v>
      </c>
    </row>
    <row r="2444" spans="1:31" x14ac:dyDescent="0.3">
      <c r="A2444" t="s">
        <v>300</v>
      </c>
      <c r="B2444" t="s">
        <v>16426</v>
      </c>
      <c r="C2444" t="s">
        <v>274</v>
      </c>
      <c r="D2444" t="s">
        <v>16427</v>
      </c>
      <c r="E2444" t="s">
        <v>12675</v>
      </c>
      <c r="F2444" t="s">
        <v>4097</v>
      </c>
      <c r="G2444" t="s">
        <v>296</v>
      </c>
      <c r="I2444" t="s">
        <v>297</v>
      </c>
      <c r="J2444" t="s">
        <v>266</v>
      </c>
      <c r="K2444" t="s">
        <v>4093</v>
      </c>
      <c r="L2444" t="s">
        <v>17483</v>
      </c>
      <c r="M2444" t="s">
        <v>299</v>
      </c>
      <c r="N2444" t="s">
        <v>300</v>
      </c>
      <c r="O2444">
        <v>1</v>
      </c>
      <c r="P2444" t="s">
        <v>282</v>
      </c>
      <c r="Q2444">
        <v>3</v>
      </c>
      <c r="S2444">
        <v>1</v>
      </c>
      <c r="T2444" s="108">
        <v>3</v>
      </c>
      <c r="U2444">
        <v>1</v>
      </c>
      <c r="V2444" t="s">
        <v>270</v>
      </c>
      <c r="W2444" t="s">
        <v>167</v>
      </c>
      <c r="X2444">
        <v>1</v>
      </c>
      <c r="Y2444">
        <v>0</v>
      </c>
      <c r="Z2444">
        <v>0</v>
      </c>
      <c r="AA2444">
        <v>1</v>
      </c>
      <c r="AB2444">
        <v>0</v>
      </c>
      <c r="AC2444">
        <v>0</v>
      </c>
      <c r="AD2444">
        <v>0</v>
      </c>
      <c r="AE2444">
        <v>0</v>
      </c>
    </row>
    <row r="2445" spans="1:31" x14ac:dyDescent="0.3">
      <c r="A2445" t="s">
        <v>300</v>
      </c>
      <c r="B2445" t="s">
        <v>16426</v>
      </c>
      <c r="C2445" t="s">
        <v>274</v>
      </c>
      <c r="D2445" t="s">
        <v>16427</v>
      </c>
      <c r="E2445" t="s">
        <v>12675</v>
      </c>
      <c r="F2445" t="s">
        <v>4097</v>
      </c>
      <c r="G2445" t="s">
        <v>296</v>
      </c>
      <c r="I2445" t="s">
        <v>297</v>
      </c>
      <c r="J2445" t="s">
        <v>266</v>
      </c>
      <c r="K2445" t="s">
        <v>4093</v>
      </c>
      <c r="L2445" t="s">
        <v>17483</v>
      </c>
      <c r="M2445" t="s">
        <v>301</v>
      </c>
      <c r="N2445" t="s">
        <v>300</v>
      </c>
      <c r="O2445">
        <v>17</v>
      </c>
      <c r="P2445" t="s">
        <v>273</v>
      </c>
      <c r="Q2445">
        <v>0.32</v>
      </c>
      <c r="S2445">
        <v>1</v>
      </c>
      <c r="T2445" s="108">
        <v>0.32</v>
      </c>
      <c r="U2445">
        <v>1</v>
      </c>
      <c r="V2445" t="s">
        <v>270</v>
      </c>
      <c r="W2445" t="s">
        <v>167</v>
      </c>
      <c r="X2445">
        <v>1</v>
      </c>
      <c r="Y2445">
        <v>0</v>
      </c>
      <c r="Z2445">
        <v>1</v>
      </c>
      <c r="AA2445">
        <v>0</v>
      </c>
      <c r="AB2445">
        <v>0</v>
      </c>
      <c r="AC2445">
        <v>0</v>
      </c>
      <c r="AD2445">
        <v>0</v>
      </c>
      <c r="AE2445">
        <v>0</v>
      </c>
    </row>
    <row r="2446" spans="1:31" x14ac:dyDescent="0.3">
      <c r="A2446" t="s">
        <v>300</v>
      </c>
      <c r="B2446" t="s">
        <v>16426</v>
      </c>
      <c r="C2446" t="s">
        <v>274</v>
      </c>
      <c r="D2446" t="s">
        <v>16427</v>
      </c>
      <c r="E2446" t="s">
        <v>12675</v>
      </c>
      <c r="F2446" t="s">
        <v>4097</v>
      </c>
      <c r="G2446" t="s">
        <v>296</v>
      </c>
      <c r="I2446" t="s">
        <v>297</v>
      </c>
      <c r="J2446" t="s">
        <v>266</v>
      </c>
      <c r="K2446" t="s">
        <v>4093</v>
      </c>
      <c r="L2446" t="s">
        <v>17483</v>
      </c>
      <c r="M2446" t="s">
        <v>301</v>
      </c>
      <c r="N2446" t="s">
        <v>300</v>
      </c>
      <c r="O2446">
        <v>20</v>
      </c>
      <c r="P2446" t="s">
        <v>425</v>
      </c>
      <c r="Q2446">
        <v>0.32</v>
      </c>
      <c r="S2446">
        <v>1</v>
      </c>
      <c r="T2446" s="108">
        <v>0.32</v>
      </c>
      <c r="U2446">
        <v>1</v>
      </c>
      <c r="V2446" t="s">
        <v>270</v>
      </c>
      <c r="W2446" t="s">
        <v>167</v>
      </c>
      <c r="X2446">
        <v>1</v>
      </c>
      <c r="Y2446">
        <v>0</v>
      </c>
      <c r="Z2446">
        <v>0</v>
      </c>
      <c r="AA2446">
        <v>1</v>
      </c>
      <c r="AB2446">
        <v>0</v>
      </c>
      <c r="AC2446">
        <v>0</v>
      </c>
      <c r="AD2446">
        <v>0</v>
      </c>
      <c r="AE2446">
        <v>0</v>
      </c>
    </row>
    <row r="2447" spans="1:31" x14ac:dyDescent="0.3">
      <c r="A2447" t="s">
        <v>300</v>
      </c>
      <c r="B2447" t="s">
        <v>16426</v>
      </c>
      <c r="C2447" t="s">
        <v>274</v>
      </c>
      <c r="D2447" t="s">
        <v>16427</v>
      </c>
      <c r="E2447" t="s">
        <v>12675</v>
      </c>
      <c r="F2447" t="s">
        <v>4097</v>
      </c>
      <c r="G2447" t="s">
        <v>296</v>
      </c>
      <c r="I2447" t="s">
        <v>297</v>
      </c>
      <c r="J2447" t="s">
        <v>266</v>
      </c>
      <c r="K2447" t="s">
        <v>4093</v>
      </c>
      <c r="L2447" t="s">
        <v>17483</v>
      </c>
      <c r="M2447" t="s">
        <v>301</v>
      </c>
      <c r="N2447" t="s">
        <v>300</v>
      </c>
      <c r="O2447">
        <v>2</v>
      </c>
      <c r="P2447" t="s">
        <v>272</v>
      </c>
      <c r="Q2447">
        <v>2</v>
      </c>
      <c r="S2447">
        <v>1</v>
      </c>
      <c r="T2447" s="108">
        <v>2</v>
      </c>
      <c r="U2447">
        <v>1</v>
      </c>
      <c r="V2447" t="s">
        <v>270</v>
      </c>
      <c r="W2447" t="s">
        <v>167</v>
      </c>
      <c r="X2447">
        <v>1</v>
      </c>
      <c r="Y2447">
        <v>0</v>
      </c>
      <c r="Z2447">
        <v>0</v>
      </c>
      <c r="AA2447">
        <v>0</v>
      </c>
      <c r="AB2447">
        <v>1</v>
      </c>
      <c r="AC2447">
        <v>0</v>
      </c>
      <c r="AD2447">
        <v>0</v>
      </c>
      <c r="AE2447">
        <v>0</v>
      </c>
    </row>
    <row r="2448" spans="1:31" x14ac:dyDescent="0.3">
      <c r="A2448" t="s">
        <v>300</v>
      </c>
      <c r="B2448" t="s">
        <v>9913</v>
      </c>
      <c r="C2448" t="s">
        <v>274</v>
      </c>
      <c r="D2448" t="s">
        <v>9914</v>
      </c>
      <c r="E2448" t="s">
        <v>12676</v>
      </c>
      <c r="F2448" t="s">
        <v>4101</v>
      </c>
      <c r="G2448" t="s">
        <v>296</v>
      </c>
      <c r="I2448" t="s">
        <v>297</v>
      </c>
      <c r="J2448" t="s">
        <v>266</v>
      </c>
      <c r="K2448" t="s">
        <v>2305</v>
      </c>
      <c r="L2448" t="s">
        <v>17484</v>
      </c>
      <c r="M2448" t="s">
        <v>301</v>
      </c>
      <c r="N2448" t="s">
        <v>300</v>
      </c>
      <c r="O2448">
        <v>20</v>
      </c>
      <c r="P2448" t="s">
        <v>425</v>
      </c>
      <c r="Q2448">
        <v>0.32</v>
      </c>
      <c r="S2448">
        <v>1</v>
      </c>
      <c r="T2448" s="108">
        <v>0.32</v>
      </c>
      <c r="U2448">
        <v>1</v>
      </c>
      <c r="V2448" t="s">
        <v>270</v>
      </c>
      <c r="W2448" t="s">
        <v>167</v>
      </c>
      <c r="X2448">
        <v>1</v>
      </c>
      <c r="Y2448">
        <v>0</v>
      </c>
      <c r="Z2448">
        <v>1</v>
      </c>
      <c r="AA2448">
        <v>0</v>
      </c>
      <c r="AB2448">
        <v>0</v>
      </c>
      <c r="AC2448">
        <v>0</v>
      </c>
      <c r="AD2448">
        <v>0</v>
      </c>
      <c r="AE2448">
        <v>0</v>
      </c>
    </row>
    <row r="2449" spans="1:31" x14ac:dyDescent="0.3">
      <c r="A2449" t="s">
        <v>300</v>
      </c>
      <c r="B2449" t="s">
        <v>17625</v>
      </c>
      <c r="C2449" t="s">
        <v>274</v>
      </c>
      <c r="D2449" t="s">
        <v>2984</v>
      </c>
      <c r="E2449" t="s">
        <v>17626</v>
      </c>
      <c r="F2449" t="s">
        <v>2985</v>
      </c>
      <c r="G2449" t="s">
        <v>296</v>
      </c>
      <c r="I2449" t="s">
        <v>297</v>
      </c>
      <c r="J2449" t="s">
        <v>266</v>
      </c>
      <c r="K2449" t="s">
        <v>2986</v>
      </c>
      <c r="L2449" t="s">
        <v>17627</v>
      </c>
      <c r="M2449" t="s">
        <v>299</v>
      </c>
      <c r="N2449" t="s">
        <v>300</v>
      </c>
      <c r="O2449">
        <v>1</v>
      </c>
      <c r="P2449" t="s">
        <v>282</v>
      </c>
      <c r="Q2449">
        <v>1</v>
      </c>
      <c r="S2449">
        <v>2</v>
      </c>
      <c r="T2449" s="108">
        <v>2</v>
      </c>
      <c r="U2449">
        <v>1</v>
      </c>
      <c r="V2449" t="s">
        <v>270</v>
      </c>
      <c r="W2449" t="s">
        <v>167</v>
      </c>
      <c r="X2449">
        <v>1</v>
      </c>
      <c r="Y2449">
        <v>1</v>
      </c>
      <c r="Z2449">
        <v>0</v>
      </c>
      <c r="AA2449">
        <v>0</v>
      </c>
      <c r="AB2449">
        <v>0</v>
      </c>
      <c r="AC2449">
        <v>1</v>
      </c>
      <c r="AD2449">
        <v>0</v>
      </c>
      <c r="AE2449">
        <v>0</v>
      </c>
    </row>
    <row r="2450" spans="1:31" x14ac:dyDescent="0.3">
      <c r="A2450" t="s">
        <v>300</v>
      </c>
      <c r="B2450" t="s">
        <v>4145</v>
      </c>
      <c r="C2450" t="s">
        <v>274</v>
      </c>
      <c r="D2450" t="s">
        <v>4146</v>
      </c>
      <c r="E2450" t="s">
        <v>12677</v>
      </c>
      <c r="F2450" t="s">
        <v>4144</v>
      </c>
      <c r="G2450" t="s">
        <v>296</v>
      </c>
      <c r="I2450" t="s">
        <v>297</v>
      </c>
      <c r="J2450" t="s">
        <v>266</v>
      </c>
      <c r="K2450" t="s">
        <v>2305</v>
      </c>
      <c r="L2450" t="s">
        <v>4147</v>
      </c>
      <c r="M2450" t="s">
        <v>299</v>
      </c>
      <c r="N2450" t="s">
        <v>300</v>
      </c>
      <c r="O2450">
        <v>1</v>
      </c>
      <c r="P2450" t="s">
        <v>282</v>
      </c>
      <c r="Q2450">
        <v>1</v>
      </c>
      <c r="S2450">
        <v>1</v>
      </c>
      <c r="T2450" s="108">
        <v>1</v>
      </c>
      <c r="U2450">
        <v>1</v>
      </c>
      <c r="V2450" t="s">
        <v>270</v>
      </c>
      <c r="W2450" t="s">
        <v>167</v>
      </c>
      <c r="X2450">
        <v>1</v>
      </c>
      <c r="Y2450">
        <v>0</v>
      </c>
      <c r="Z2450">
        <v>0</v>
      </c>
      <c r="AA2450">
        <v>1</v>
      </c>
      <c r="AB2450">
        <v>0</v>
      </c>
      <c r="AC2450">
        <v>0</v>
      </c>
      <c r="AD2450">
        <v>0</v>
      </c>
      <c r="AE2450">
        <v>0</v>
      </c>
    </row>
    <row r="2451" spans="1:31" x14ac:dyDescent="0.3">
      <c r="A2451" t="s">
        <v>300</v>
      </c>
      <c r="B2451" t="s">
        <v>4145</v>
      </c>
      <c r="C2451" t="s">
        <v>294</v>
      </c>
      <c r="D2451" t="s">
        <v>4146</v>
      </c>
      <c r="E2451" t="s">
        <v>12677</v>
      </c>
      <c r="F2451" t="s">
        <v>4144</v>
      </c>
      <c r="G2451" t="s">
        <v>296</v>
      </c>
      <c r="I2451" t="s">
        <v>297</v>
      </c>
      <c r="J2451" t="s">
        <v>266</v>
      </c>
      <c r="K2451" t="s">
        <v>2305</v>
      </c>
      <c r="L2451" t="s">
        <v>4147</v>
      </c>
      <c r="M2451" t="s">
        <v>301</v>
      </c>
      <c r="N2451" t="s">
        <v>300</v>
      </c>
      <c r="O2451">
        <v>17</v>
      </c>
      <c r="P2451" t="s">
        <v>273</v>
      </c>
      <c r="Q2451">
        <v>0.48</v>
      </c>
      <c r="S2451">
        <v>2</v>
      </c>
      <c r="T2451" s="108">
        <v>0.96</v>
      </c>
      <c r="U2451">
        <v>1</v>
      </c>
      <c r="V2451" t="s">
        <v>270</v>
      </c>
      <c r="W2451" t="s">
        <v>167</v>
      </c>
      <c r="X2451">
        <v>2</v>
      </c>
      <c r="Y2451">
        <v>0</v>
      </c>
      <c r="Z2451">
        <v>2</v>
      </c>
      <c r="AA2451">
        <v>0</v>
      </c>
      <c r="AB2451">
        <v>0</v>
      </c>
      <c r="AC2451">
        <v>0</v>
      </c>
      <c r="AD2451">
        <v>0</v>
      </c>
      <c r="AE2451">
        <v>0</v>
      </c>
    </row>
    <row r="2452" spans="1:31" x14ac:dyDescent="0.3">
      <c r="A2452" t="s">
        <v>300</v>
      </c>
      <c r="B2452" t="s">
        <v>4145</v>
      </c>
      <c r="C2452" t="s">
        <v>294</v>
      </c>
      <c r="D2452" t="s">
        <v>4146</v>
      </c>
      <c r="E2452" t="s">
        <v>12677</v>
      </c>
      <c r="F2452" t="s">
        <v>4144</v>
      </c>
      <c r="G2452" t="s">
        <v>296</v>
      </c>
      <c r="I2452" t="s">
        <v>297</v>
      </c>
      <c r="J2452" t="s">
        <v>266</v>
      </c>
      <c r="K2452" t="s">
        <v>2305</v>
      </c>
      <c r="L2452" t="s">
        <v>4147</v>
      </c>
      <c r="M2452" t="s">
        <v>301</v>
      </c>
      <c r="N2452" t="s">
        <v>300</v>
      </c>
      <c r="O2452">
        <v>2</v>
      </c>
      <c r="P2452" t="s">
        <v>272</v>
      </c>
      <c r="Q2452">
        <v>2</v>
      </c>
      <c r="S2452">
        <v>1</v>
      </c>
      <c r="T2452" s="108">
        <v>2</v>
      </c>
      <c r="U2452">
        <v>1</v>
      </c>
      <c r="V2452" t="s">
        <v>270</v>
      </c>
      <c r="W2452" t="s">
        <v>167</v>
      </c>
      <c r="X2452">
        <v>1</v>
      </c>
      <c r="Y2452">
        <v>0</v>
      </c>
      <c r="Z2452">
        <v>1</v>
      </c>
      <c r="AA2452">
        <v>0</v>
      </c>
      <c r="AB2452">
        <v>0</v>
      </c>
      <c r="AC2452">
        <v>0</v>
      </c>
      <c r="AD2452">
        <v>0</v>
      </c>
      <c r="AE2452">
        <v>0</v>
      </c>
    </row>
    <row r="2453" spans="1:31" x14ac:dyDescent="0.3">
      <c r="A2453" t="s">
        <v>300</v>
      </c>
      <c r="B2453" t="s">
        <v>4051</v>
      </c>
      <c r="C2453" t="s">
        <v>274</v>
      </c>
      <c r="D2453" t="s">
        <v>4052</v>
      </c>
      <c r="E2453" t="s">
        <v>12668</v>
      </c>
      <c r="F2453" t="s">
        <v>2890</v>
      </c>
      <c r="G2453" t="s">
        <v>296</v>
      </c>
      <c r="I2453" t="s">
        <v>297</v>
      </c>
      <c r="J2453" t="s">
        <v>266</v>
      </c>
      <c r="K2453" t="s">
        <v>2891</v>
      </c>
      <c r="L2453" t="s">
        <v>4053</v>
      </c>
      <c r="M2453" t="s">
        <v>301</v>
      </c>
      <c r="N2453" t="s">
        <v>300</v>
      </c>
      <c r="O2453">
        <v>14</v>
      </c>
      <c r="P2453" t="s">
        <v>272</v>
      </c>
      <c r="Q2453">
        <v>1</v>
      </c>
      <c r="S2453">
        <v>1</v>
      </c>
      <c r="T2453" s="108">
        <v>1</v>
      </c>
      <c r="U2453">
        <v>1</v>
      </c>
      <c r="V2453" t="s">
        <v>270</v>
      </c>
      <c r="W2453" t="s">
        <v>167</v>
      </c>
      <c r="X2453">
        <v>1</v>
      </c>
      <c r="Y2453">
        <v>0</v>
      </c>
      <c r="Z2453">
        <v>1</v>
      </c>
      <c r="AA2453">
        <v>0</v>
      </c>
      <c r="AB2453">
        <v>0</v>
      </c>
      <c r="AC2453">
        <v>0</v>
      </c>
      <c r="AD2453">
        <v>0</v>
      </c>
      <c r="AE2453">
        <v>0</v>
      </c>
    </row>
    <row r="2454" spans="1:31" x14ac:dyDescent="0.3">
      <c r="A2454" t="s">
        <v>300</v>
      </c>
      <c r="B2454" t="s">
        <v>4051</v>
      </c>
      <c r="C2454" t="s">
        <v>274</v>
      </c>
      <c r="D2454" t="s">
        <v>4052</v>
      </c>
      <c r="E2454" t="s">
        <v>12668</v>
      </c>
      <c r="F2454" t="s">
        <v>2890</v>
      </c>
      <c r="G2454" t="s">
        <v>296</v>
      </c>
      <c r="I2454" t="s">
        <v>297</v>
      </c>
      <c r="J2454" t="s">
        <v>266</v>
      </c>
      <c r="K2454" t="s">
        <v>2891</v>
      </c>
      <c r="L2454" t="s">
        <v>4053</v>
      </c>
      <c r="M2454" t="s">
        <v>301</v>
      </c>
      <c r="N2454" t="s">
        <v>300</v>
      </c>
      <c r="O2454">
        <v>15</v>
      </c>
      <c r="P2454" t="s">
        <v>273</v>
      </c>
      <c r="Q2454">
        <v>0.32</v>
      </c>
      <c r="S2454">
        <v>2</v>
      </c>
      <c r="T2454" s="108">
        <v>0.64</v>
      </c>
      <c r="U2454">
        <v>1</v>
      </c>
      <c r="V2454" t="s">
        <v>270</v>
      </c>
      <c r="W2454" t="s">
        <v>167</v>
      </c>
      <c r="X2454">
        <v>2</v>
      </c>
      <c r="Y2454">
        <v>0</v>
      </c>
      <c r="Z2454">
        <v>2</v>
      </c>
      <c r="AA2454">
        <v>0</v>
      </c>
      <c r="AB2454">
        <v>0</v>
      </c>
      <c r="AC2454">
        <v>0</v>
      </c>
      <c r="AD2454">
        <v>0</v>
      </c>
      <c r="AE2454">
        <v>0</v>
      </c>
    </row>
    <row r="2455" spans="1:31" x14ac:dyDescent="0.3">
      <c r="A2455" t="s">
        <v>300</v>
      </c>
      <c r="B2455" t="s">
        <v>10697</v>
      </c>
      <c r="C2455" t="s">
        <v>274</v>
      </c>
      <c r="D2455" t="s">
        <v>4100</v>
      </c>
      <c r="E2455" t="s">
        <v>12676</v>
      </c>
      <c r="F2455" t="s">
        <v>4101</v>
      </c>
      <c r="G2455" t="s">
        <v>296</v>
      </c>
      <c r="I2455" t="s">
        <v>297</v>
      </c>
      <c r="J2455" t="s">
        <v>266</v>
      </c>
      <c r="K2455" t="s">
        <v>2305</v>
      </c>
      <c r="L2455" t="s">
        <v>398</v>
      </c>
      <c r="M2455" t="s">
        <v>299</v>
      </c>
      <c r="N2455" t="s">
        <v>300</v>
      </c>
      <c r="O2455">
        <v>1</v>
      </c>
      <c r="P2455" t="s">
        <v>282</v>
      </c>
      <c r="Q2455">
        <v>8</v>
      </c>
      <c r="S2455">
        <v>1</v>
      </c>
      <c r="T2455" s="108">
        <v>8</v>
      </c>
      <c r="U2455">
        <v>1</v>
      </c>
      <c r="V2455" t="s">
        <v>270</v>
      </c>
      <c r="W2455" t="s">
        <v>167</v>
      </c>
      <c r="X2455">
        <v>1</v>
      </c>
      <c r="Y2455">
        <v>0</v>
      </c>
      <c r="Z2455">
        <v>0</v>
      </c>
      <c r="AA2455">
        <v>0</v>
      </c>
      <c r="AB2455">
        <v>0</v>
      </c>
      <c r="AC2455">
        <v>1</v>
      </c>
      <c r="AD2455">
        <v>0</v>
      </c>
      <c r="AE2455">
        <v>0</v>
      </c>
    </row>
    <row r="2456" spans="1:31" x14ac:dyDescent="0.3">
      <c r="A2456" t="s">
        <v>300</v>
      </c>
      <c r="B2456" t="s">
        <v>10698</v>
      </c>
      <c r="C2456" t="s">
        <v>274</v>
      </c>
      <c r="D2456" t="s">
        <v>10366</v>
      </c>
      <c r="E2456" t="s">
        <v>12676</v>
      </c>
      <c r="F2456" t="s">
        <v>4101</v>
      </c>
      <c r="G2456" t="s">
        <v>296</v>
      </c>
      <c r="I2456" t="s">
        <v>297</v>
      </c>
      <c r="J2456" t="s">
        <v>266</v>
      </c>
      <c r="K2456" t="s">
        <v>2305</v>
      </c>
      <c r="L2456" t="s">
        <v>398</v>
      </c>
      <c r="M2456" t="s">
        <v>301</v>
      </c>
      <c r="N2456" t="s">
        <v>300</v>
      </c>
      <c r="O2456">
        <v>2</v>
      </c>
      <c r="P2456" t="s">
        <v>272</v>
      </c>
      <c r="Q2456">
        <v>4</v>
      </c>
      <c r="S2456">
        <v>2</v>
      </c>
      <c r="T2456" s="108">
        <v>8</v>
      </c>
      <c r="U2456">
        <v>1</v>
      </c>
      <c r="V2456" t="s">
        <v>270</v>
      </c>
      <c r="W2456" t="s">
        <v>167</v>
      </c>
      <c r="X2456">
        <v>1</v>
      </c>
      <c r="Y2456">
        <v>0</v>
      </c>
      <c r="Z2456">
        <v>1</v>
      </c>
      <c r="AA2456">
        <v>0</v>
      </c>
      <c r="AB2456">
        <v>0</v>
      </c>
      <c r="AC2456">
        <v>1</v>
      </c>
      <c r="AD2456">
        <v>0</v>
      </c>
      <c r="AE2456">
        <v>0</v>
      </c>
    </row>
    <row r="2457" spans="1:31" x14ac:dyDescent="0.3">
      <c r="A2457" t="s">
        <v>300</v>
      </c>
      <c r="B2457" t="s">
        <v>4090</v>
      </c>
      <c r="C2457" t="s">
        <v>274</v>
      </c>
      <c r="D2457" t="s">
        <v>4091</v>
      </c>
      <c r="E2457" t="s">
        <v>12674</v>
      </c>
      <c r="F2457" t="s">
        <v>4092</v>
      </c>
      <c r="G2457" t="s">
        <v>296</v>
      </c>
      <c r="I2457" t="s">
        <v>297</v>
      </c>
      <c r="J2457" t="s">
        <v>266</v>
      </c>
      <c r="K2457" t="s">
        <v>4093</v>
      </c>
      <c r="L2457" t="s">
        <v>19225</v>
      </c>
      <c r="M2457" t="s">
        <v>301</v>
      </c>
      <c r="N2457" t="s">
        <v>300</v>
      </c>
      <c r="O2457">
        <v>17</v>
      </c>
      <c r="P2457" t="s">
        <v>273</v>
      </c>
      <c r="Q2457">
        <v>0.48</v>
      </c>
      <c r="S2457">
        <v>5</v>
      </c>
      <c r="T2457" s="108">
        <v>2.4</v>
      </c>
      <c r="U2457">
        <v>1</v>
      </c>
      <c r="V2457" t="s">
        <v>270</v>
      </c>
      <c r="W2457" t="s">
        <v>167</v>
      </c>
      <c r="X2457">
        <v>5</v>
      </c>
      <c r="Y2457">
        <v>0</v>
      </c>
      <c r="Z2457">
        <v>5</v>
      </c>
      <c r="AA2457">
        <v>0</v>
      </c>
      <c r="AB2457">
        <v>0</v>
      </c>
      <c r="AC2457">
        <v>0</v>
      </c>
      <c r="AD2457">
        <v>0</v>
      </c>
      <c r="AE2457">
        <v>0</v>
      </c>
    </row>
    <row r="2458" spans="1:31" x14ac:dyDescent="0.3">
      <c r="A2458" t="s">
        <v>300</v>
      </c>
      <c r="B2458" t="s">
        <v>4090</v>
      </c>
      <c r="C2458" t="s">
        <v>274</v>
      </c>
      <c r="D2458" t="s">
        <v>4091</v>
      </c>
      <c r="E2458" t="s">
        <v>12674</v>
      </c>
      <c r="F2458" t="s">
        <v>4092</v>
      </c>
      <c r="G2458" t="s">
        <v>296</v>
      </c>
      <c r="I2458" t="s">
        <v>297</v>
      </c>
      <c r="J2458" t="s">
        <v>266</v>
      </c>
      <c r="K2458" t="s">
        <v>4093</v>
      </c>
      <c r="L2458" t="s">
        <v>19225</v>
      </c>
      <c r="M2458" t="s">
        <v>301</v>
      </c>
      <c r="N2458" t="s">
        <v>300</v>
      </c>
      <c r="O2458">
        <v>2</v>
      </c>
      <c r="P2458" t="s">
        <v>272</v>
      </c>
      <c r="Q2458">
        <v>3</v>
      </c>
      <c r="S2458">
        <v>3</v>
      </c>
      <c r="T2458" s="108">
        <v>9</v>
      </c>
      <c r="U2458">
        <v>1</v>
      </c>
      <c r="V2458" t="s">
        <v>270</v>
      </c>
      <c r="W2458" t="s">
        <v>167</v>
      </c>
      <c r="X2458">
        <v>1</v>
      </c>
      <c r="Y2458">
        <v>1</v>
      </c>
      <c r="Z2458">
        <v>0</v>
      </c>
      <c r="AA2458">
        <v>1</v>
      </c>
      <c r="AB2458">
        <v>0</v>
      </c>
      <c r="AC2458">
        <v>1</v>
      </c>
      <c r="AD2458">
        <v>0</v>
      </c>
      <c r="AE2458">
        <v>0</v>
      </c>
    </row>
    <row r="2459" spans="1:31" x14ac:dyDescent="0.3">
      <c r="A2459" t="s">
        <v>300</v>
      </c>
      <c r="B2459" t="s">
        <v>4090</v>
      </c>
      <c r="C2459" t="s">
        <v>274</v>
      </c>
      <c r="D2459" t="s">
        <v>4091</v>
      </c>
      <c r="E2459" t="s">
        <v>12674</v>
      </c>
      <c r="F2459" t="s">
        <v>4092</v>
      </c>
      <c r="G2459" t="s">
        <v>296</v>
      </c>
      <c r="I2459" t="s">
        <v>297</v>
      </c>
      <c r="J2459" t="s">
        <v>266</v>
      </c>
      <c r="K2459" t="s">
        <v>4093</v>
      </c>
      <c r="L2459" t="s">
        <v>19225</v>
      </c>
      <c r="M2459" t="s">
        <v>301</v>
      </c>
      <c r="N2459" t="s">
        <v>300</v>
      </c>
      <c r="O2459">
        <v>20</v>
      </c>
      <c r="P2459" t="s">
        <v>425</v>
      </c>
      <c r="Q2459">
        <v>0.32</v>
      </c>
      <c r="S2459">
        <v>4</v>
      </c>
      <c r="T2459" s="108">
        <v>1.28</v>
      </c>
      <c r="U2459">
        <v>1</v>
      </c>
      <c r="V2459" t="s">
        <v>270</v>
      </c>
      <c r="W2459" t="s">
        <v>167</v>
      </c>
      <c r="X2459">
        <v>2</v>
      </c>
      <c r="Y2459">
        <v>0</v>
      </c>
      <c r="Z2459">
        <v>4</v>
      </c>
      <c r="AA2459">
        <v>0</v>
      </c>
      <c r="AB2459">
        <v>0</v>
      </c>
      <c r="AC2459">
        <v>0</v>
      </c>
      <c r="AD2459">
        <v>0</v>
      </c>
      <c r="AE2459">
        <v>0</v>
      </c>
    </row>
    <row r="2460" spans="1:31" x14ac:dyDescent="0.3">
      <c r="A2460" t="s">
        <v>300</v>
      </c>
      <c r="B2460" t="s">
        <v>4090</v>
      </c>
      <c r="C2460" t="s">
        <v>274</v>
      </c>
      <c r="D2460" t="s">
        <v>4091</v>
      </c>
      <c r="E2460" t="s">
        <v>12674</v>
      </c>
      <c r="F2460" t="s">
        <v>4092</v>
      </c>
      <c r="G2460" t="s">
        <v>296</v>
      </c>
      <c r="I2460" t="s">
        <v>297</v>
      </c>
      <c r="J2460" t="s">
        <v>266</v>
      </c>
      <c r="K2460" t="s">
        <v>4093</v>
      </c>
      <c r="L2460" t="s">
        <v>19225</v>
      </c>
      <c r="M2460" t="s">
        <v>299</v>
      </c>
      <c r="N2460" t="s">
        <v>300</v>
      </c>
      <c r="O2460">
        <v>1</v>
      </c>
      <c r="P2460" t="s">
        <v>282</v>
      </c>
      <c r="Q2460">
        <v>4</v>
      </c>
      <c r="S2460">
        <v>3</v>
      </c>
      <c r="T2460" s="108">
        <v>12</v>
      </c>
      <c r="U2460">
        <v>1</v>
      </c>
      <c r="V2460" t="s">
        <v>270</v>
      </c>
      <c r="W2460" t="s">
        <v>167</v>
      </c>
      <c r="X2460">
        <v>1</v>
      </c>
      <c r="Y2460">
        <v>1</v>
      </c>
      <c r="Z2460">
        <v>0</v>
      </c>
      <c r="AA2460">
        <v>1</v>
      </c>
      <c r="AB2460">
        <v>0</v>
      </c>
      <c r="AC2460">
        <v>1</v>
      </c>
      <c r="AD2460">
        <v>0</v>
      </c>
      <c r="AE2460">
        <v>0</v>
      </c>
    </row>
    <row r="2461" spans="1:31" x14ac:dyDescent="0.3">
      <c r="A2461" t="s">
        <v>300</v>
      </c>
      <c r="B2461" t="s">
        <v>4873</v>
      </c>
      <c r="C2461" t="s">
        <v>274</v>
      </c>
      <c r="D2461" t="s">
        <v>4874</v>
      </c>
      <c r="E2461" t="s">
        <v>12612</v>
      </c>
      <c r="F2461" t="s">
        <v>1436</v>
      </c>
      <c r="G2461" t="s">
        <v>4759</v>
      </c>
      <c r="I2461" t="s">
        <v>297</v>
      </c>
      <c r="J2461" t="s">
        <v>266</v>
      </c>
      <c r="K2461" t="s">
        <v>4783</v>
      </c>
      <c r="L2461" t="s">
        <v>16072</v>
      </c>
      <c r="M2461" t="s">
        <v>301</v>
      </c>
      <c r="N2461" t="s">
        <v>300</v>
      </c>
      <c r="O2461">
        <v>20</v>
      </c>
      <c r="P2461" t="s">
        <v>425</v>
      </c>
      <c r="Q2461">
        <v>0.32</v>
      </c>
      <c r="S2461">
        <v>4</v>
      </c>
      <c r="T2461" s="108">
        <v>1.28</v>
      </c>
      <c r="U2461">
        <v>1</v>
      </c>
      <c r="V2461" t="s">
        <v>270</v>
      </c>
      <c r="W2461" t="s">
        <v>167</v>
      </c>
      <c r="X2461">
        <v>2</v>
      </c>
      <c r="Y2461">
        <v>0</v>
      </c>
      <c r="Z2461">
        <v>2</v>
      </c>
      <c r="AA2461">
        <v>0</v>
      </c>
      <c r="AB2461">
        <v>2</v>
      </c>
      <c r="AC2461">
        <v>0</v>
      </c>
      <c r="AD2461">
        <v>0</v>
      </c>
      <c r="AE2461">
        <v>0</v>
      </c>
    </row>
    <row r="2462" spans="1:31" x14ac:dyDescent="0.3">
      <c r="A2462" t="s">
        <v>300</v>
      </c>
      <c r="B2462" t="s">
        <v>6709</v>
      </c>
      <c r="C2462" t="s">
        <v>274</v>
      </c>
      <c r="D2462" t="s">
        <v>4052</v>
      </c>
      <c r="E2462" t="s">
        <v>12613</v>
      </c>
      <c r="F2462" t="s">
        <v>6702</v>
      </c>
      <c r="G2462" t="s">
        <v>325</v>
      </c>
      <c r="I2462" t="s">
        <v>297</v>
      </c>
      <c r="J2462" t="s">
        <v>266</v>
      </c>
      <c r="K2462" t="s">
        <v>6710</v>
      </c>
      <c r="L2462" t="s">
        <v>4188</v>
      </c>
      <c r="M2462" t="s">
        <v>301</v>
      </c>
      <c r="N2462" t="s">
        <v>300</v>
      </c>
      <c r="O2462">
        <v>14</v>
      </c>
      <c r="P2462" t="s">
        <v>272</v>
      </c>
      <c r="Q2462">
        <v>2</v>
      </c>
      <c r="S2462">
        <v>2</v>
      </c>
      <c r="T2462" s="108">
        <v>4</v>
      </c>
      <c r="U2462">
        <v>1</v>
      </c>
      <c r="V2462" t="s">
        <v>270</v>
      </c>
      <c r="W2462" t="s">
        <v>167</v>
      </c>
      <c r="X2462">
        <v>2</v>
      </c>
      <c r="Y2462">
        <v>0</v>
      </c>
      <c r="Z2462">
        <v>2</v>
      </c>
      <c r="AA2462">
        <v>0</v>
      </c>
      <c r="AB2462">
        <v>0</v>
      </c>
      <c r="AC2462">
        <v>0</v>
      </c>
      <c r="AD2462">
        <v>0</v>
      </c>
      <c r="AE2462">
        <v>0</v>
      </c>
    </row>
    <row r="2463" spans="1:31" x14ac:dyDescent="0.3">
      <c r="A2463" t="s">
        <v>300</v>
      </c>
      <c r="B2463" t="s">
        <v>6709</v>
      </c>
      <c r="C2463" t="s">
        <v>274</v>
      </c>
      <c r="D2463" t="s">
        <v>4052</v>
      </c>
      <c r="E2463" t="s">
        <v>12613</v>
      </c>
      <c r="F2463" t="s">
        <v>6702</v>
      </c>
      <c r="G2463" t="s">
        <v>325</v>
      </c>
      <c r="I2463" t="s">
        <v>297</v>
      </c>
      <c r="J2463" t="s">
        <v>266</v>
      </c>
      <c r="K2463" t="s">
        <v>6710</v>
      </c>
      <c r="L2463" t="s">
        <v>4188</v>
      </c>
      <c r="M2463" t="s">
        <v>301</v>
      </c>
      <c r="N2463" t="s">
        <v>300</v>
      </c>
      <c r="O2463">
        <v>20</v>
      </c>
      <c r="P2463" t="s">
        <v>425</v>
      </c>
      <c r="Q2463">
        <v>0.32</v>
      </c>
      <c r="S2463">
        <v>1</v>
      </c>
      <c r="T2463" s="108">
        <v>0.32</v>
      </c>
      <c r="U2463">
        <v>1</v>
      </c>
      <c r="V2463" t="s">
        <v>270</v>
      </c>
      <c r="W2463" t="s">
        <v>167</v>
      </c>
      <c r="X2463">
        <v>1</v>
      </c>
      <c r="Y2463">
        <v>0</v>
      </c>
      <c r="Z2463">
        <v>1</v>
      </c>
      <c r="AA2463">
        <v>0</v>
      </c>
      <c r="AB2463">
        <v>0</v>
      </c>
      <c r="AC2463">
        <v>0</v>
      </c>
      <c r="AD2463">
        <v>0</v>
      </c>
      <c r="AE2463">
        <v>0</v>
      </c>
    </row>
    <row r="2464" spans="1:31" x14ac:dyDescent="0.3">
      <c r="A2464" t="s">
        <v>300</v>
      </c>
      <c r="B2464" t="s">
        <v>6709</v>
      </c>
      <c r="C2464" t="s">
        <v>274</v>
      </c>
      <c r="D2464" t="s">
        <v>4052</v>
      </c>
      <c r="E2464" t="s">
        <v>12613</v>
      </c>
      <c r="F2464" t="s">
        <v>6702</v>
      </c>
      <c r="G2464" t="s">
        <v>325</v>
      </c>
      <c r="I2464" t="s">
        <v>297</v>
      </c>
      <c r="J2464" t="s">
        <v>266</v>
      </c>
      <c r="K2464" t="s">
        <v>6710</v>
      </c>
      <c r="L2464" t="s">
        <v>4188</v>
      </c>
      <c r="M2464" t="s">
        <v>301</v>
      </c>
      <c r="N2464" t="s">
        <v>300</v>
      </c>
      <c r="O2464">
        <v>20</v>
      </c>
      <c r="P2464" t="s">
        <v>17796</v>
      </c>
      <c r="Q2464">
        <v>1</v>
      </c>
      <c r="S2464">
        <v>1</v>
      </c>
      <c r="T2464" s="108">
        <v>1</v>
      </c>
      <c r="U2464">
        <v>1</v>
      </c>
      <c r="V2464" t="s">
        <v>270</v>
      </c>
      <c r="W2464" t="s">
        <v>167</v>
      </c>
      <c r="X2464">
        <v>1</v>
      </c>
      <c r="Y2464">
        <v>0</v>
      </c>
      <c r="Z2464">
        <v>1</v>
      </c>
      <c r="AA2464">
        <v>0</v>
      </c>
      <c r="AB2464">
        <v>0</v>
      </c>
      <c r="AC2464">
        <v>0</v>
      </c>
      <c r="AD2464">
        <v>0</v>
      </c>
      <c r="AE2464">
        <v>0</v>
      </c>
    </row>
    <row r="2465" spans="1:31" x14ac:dyDescent="0.3">
      <c r="A2465" t="s">
        <v>300</v>
      </c>
      <c r="B2465" t="s">
        <v>10624</v>
      </c>
      <c r="C2465" t="s">
        <v>294</v>
      </c>
      <c r="D2465" t="s">
        <v>10648</v>
      </c>
      <c r="E2465" t="s">
        <v>12582</v>
      </c>
      <c r="F2465" t="s">
        <v>10649</v>
      </c>
      <c r="G2465" t="s">
        <v>10650</v>
      </c>
      <c r="I2465" t="s">
        <v>297</v>
      </c>
      <c r="J2465" t="s">
        <v>266</v>
      </c>
      <c r="K2465" t="s">
        <v>10651</v>
      </c>
      <c r="L2465" t="s">
        <v>5798</v>
      </c>
      <c r="M2465" t="s">
        <v>299</v>
      </c>
      <c r="N2465" t="s">
        <v>300</v>
      </c>
      <c r="O2465">
        <v>13</v>
      </c>
      <c r="P2465" t="s">
        <v>266</v>
      </c>
      <c r="Q2465">
        <v>0.17</v>
      </c>
      <c r="S2465">
        <v>1</v>
      </c>
      <c r="T2465" s="108">
        <v>0.17</v>
      </c>
      <c r="U2465">
        <v>1</v>
      </c>
      <c r="V2465" t="s">
        <v>270</v>
      </c>
      <c r="W2465" t="s">
        <v>167</v>
      </c>
      <c r="X2465">
        <v>1</v>
      </c>
      <c r="Y2465">
        <v>0</v>
      </c>
      <c r="Z2465">
        <v>1</v>
      </c>
      <c r="AA2465">
        <v>0</v>
      </c>
      <c r="AB2465">
        <v>0</v>
      </c>
      <c r="AC2465">
        <v>0</v>
      </c>
      <c r="AD2465">
        <v>0</v>
      </c>
      <c r="AE2465">
        <v>0</v>
      </c>
    </row>
    <row r="2466" spans="1:31" x14ac:dyDescent="0.3">
      <c r="A2466" t="s">
        <v>300</v>
      </c>
      <c r="B2466" t="s">
        <v>10624</v>
      </c>
      <c r="C2466" t="s">
        <v>3623</v>
      </c>
      <c r="D2466" t="s">
        <v>10625</v>
      </c>
      <c r="E2466" t="s">
        <v>12614</v>
      </c>
      <c r="F2466" t="s">
        <v>1459</v>
      </c>
      <c r="G2466" t="s">
        <v>10626</v>
      </c>
      <c r="I2466" t="s">
        <v>297</v>
      </c>
      <c r="J2466" t="s">
        <v>266</v>
      </c>
      <c r="K2466" t="s">
        <v>10627</v>
      </c>
      <c r="L2466" t="s">
        <v>5798</v>
      </c>
      <c r="M2466" t="s">
        <v>299</v>
      </c>
      <c r="N2466" t="s">
        <v>300</v>
      </c>
      <c r="O2466">
        <v>13</v>
      </c>
      <c r="P2466" t="s">
        <v>266</v>
      </c>
      <c r="Q2466">
        <v>0.17</v>
      </c>
      <c r="S2466">
        <v>1</v>
      </c>
      <c r="T2466" s="108">
        <v>0.17</v>
      </c>
      <c r="U2466">
        <v>1</v>
      </c>
      <c r="V2466" t="s">
        <v>270</v>
      </c>
      <c r="W2466" t="s">
        <v>167</v>
      </c>
      <c r="X2466">
        <v>1</v>
      </c>
      <c r="Y2466">
        <v>1</v>
      </c>
      <c r="Z2466">
        <v>0</v>
      </c>
      <c r="AA2466">
        <v>0</v>
      </c>
      <c r="AB2466">
        <v>0</v>
      </c>
      <c r="AC2466">
        <v>0</v>
      </c>
      <c r="AD2466">
        <v>0</v>
      </c>
      <c r="AE2466">
        <v>0</v>
      </c>
    </row>
    <row r="2467" spans="1:31" x14ac:dyDescent="0.3">
      <c r="A2467" t="s">
        <v>16749</v>
      </c>
      <c r="B2467" t="s">
        <v>8505</v>
      </c>
      <c r="C2467" t="s">
        <v>274</v>
      </c>
      <c r="D2467" t="s">
        <v>8506</v>
      </c>
      <c r="E2467" t="s">
        <v>17184</v>
      </c>
      <c r="F2467" t="s">
        <v>1459</v>
      </c>
      <c r="G2467" t="s">
        <v>3203</v>
      </c>
      <c r="I2467" t="s">
        <v>297</v>
      </c>
      <c r="J2467" t="s">
        <v>266</v>
      </c>
      <c r="K2467" t="s">
        <v>3204</v>
      </c>
      <c r="L2467" t="s">
        <v>8507</v>
      </c>
      <c r="M2467" t="s">
        <v>3521</v>
      </c>
      <c r="N2467" t="s">
        <v>16749</v>
      </c>
      <c r="O2467">
        <v>4</v>
      </c>
      <c r="P2467" t="s">
        <v>3206</v>
      </c>
      <c r="Q2467">
        <v>20</v>
      </c>
      <c r="S2467">
        <v>0</v>
      </c>
      <c r="T2467" s="108">
        <v>0</v>
      </c>
      <c r="U2467">
        <v>0</v>
      </c>
      <c r="W2467" t="s">
        <v>171</v>
      </c>
      <c r="X2467">
        <v>1</v>
      </c>
      <c r="Y2467">
        <v>0</v>
      </c>
      <c r="Z2467">
        <v>0</v>
      </c>
      <c r="AA2467">
        <v>0</v>
      </c>
      <c r="AB2467">
        <v>0</v>
      </c>
      <c r="AC2467">
        <v>0</v>
      </c>
      <c r="AD2467">
        <v>0</v>
      </c>
      <c r="AE2467">
        <v>0</v>
      </c>
    </row>
    <row r="2468" spans="1:31" x14ac:dyDescent="0.3">
      <c r="A2468" t="s">
        <v>300</v>
      </c>
      <c r="B2468" t="s">
        <v>19229</v>
      </c>
      <c r="C2468" t="s">
        <v>274</v>
      </c>
      <c r="D2468" t="s">
        <v>19230</v>
      </c>
      <c r="E2468" t="s">
        <v>12607</v>
      </c>
      <c r="F2468" t="s">
        <v>5071</v>
      </c>
      <c r="G2468" t="s">
        <v>4759</v>
      </c>
      <c r="I2468" t="s">
        <v>297</v>
      </c>
      <c r="J2468" t="s">
        <v>266</v>
      </c>
      <c r="K2468" t="s">
        <v>5072</v>
      </c>
      <c r="L2468" t="s">
        <v>19231</v>
      </c>
      <c r="M2468" t="s">
        <v>299</v>
      </c>
      <c r="N2468" t="s">
        <v>300</v>
      </c>
      <c r="O2468">
        <v>1</v>
      </c>
      <c r="P2468" t="s">
        <v>282</v>
      </c>
      <c r="Q2468">
        <v>1</v>
      </c>
      <c r="S2468">
        <v>1</v>
      </c>
      <c r="T2468" s="108">
        <v>1</v>
      </c>
      <c r="U2468">
        <v>1</v>
      </c>
      <c r="V2468" t="s">
        <v>270</v>
      </c>
      <c r="W2468" t="s">
        <v>167</v>
      </c>
      <c r="X2468">
        <v>1</v>
      </c>
      <c r="Y2468">
        <v>0</v>
      </c>
      <c r="Z2468">
        <v>0</v>
      </c>
      <c r="AA2468">
        <v>1</v>
      </c>
      <c r="AB2468">
        <v>0</v>
      </c>
      <c r="AC2468">
        <v>0</v>
      </c>
      <c r="AD2468">
        <v>0</v>
      </c>
      <c r="AE2468">
        <v>0</v>
      </c>
    </row>
    <row r="2469" spans="1:31" x14ac:dyDescent="0.3">
      <c r="A2469" t="s">
        <v>300</v>
      </c>
      <c r="B2469" t="s">
        <v>19229</v>
      </c>
      <c r="C2469" t="s">
        <v>274</v>
      </c>
      <c r="D2469" t="s">
        <v>19230</v>
      </c>
      <c r="E2469" t="s">
        <v>12607</v>
      </c>
      <c r="F2469" t="s">
        <v>5071</v>
      </c>
      <c r="G2469" t="s">
        <v>4759</v>
      </c>
      <c r="I2469" t="s">
        <v>297</v>
      </c>
      <c r="J2469" t="s">
        <v>266</v>
      </c>
      <c r="K2469" t="s">
        <v>5072</v>
      </c>
      <c r="L2469" t="s">
        <v>19231</v>
      </c>
      <c r="M2469" t="s">
        <v>301</v>
      </c>
      <c r="N2469" t="s">
        <v>300</v>
      </c>
      <c r="O2469">
        <v>2</v>
      </c>
      <c r="P2469" t="s">
        <v>272</v>
      </c>
      <c r="Q2469">
        <v>1</v>
      </c>
      <c r="S2469">
        <v>1</v>
      </c>
      <c r="T2469" s="108">
        <v>1</v>
      </c>
      <c r="U2469">
        <v>1</v>
      </c>
      <c r="V2469" t="s">
        <v>270</v>
      </c>
      <c r="W2469" t="s">
        <v>167</v>
      </c>
      <c r="X2469">
        <v>1</v>
      </c>
      <c r="Y2469">
        <v>0</v>
      </c>
      <c r="Z2469">
        <v>1</v>
      </c>
      <c r="AA2469">
        <v>0</v>
      </c>
      <c r="AB2469">
        <v>0</v>
      </c>
      <c r="AC2469">
        <v>0</v>
      </c>
      <c r="AD2469">
        <v>0</v>
      </c>
      <c r="AE2469">
        <v>0</v>
      </c>
    </row>
    <row r="2470" spans="1:31" x14ac:dyDescent="0.3">
      <c r="A2470" t="s">
        <v>300</v>
      </c>
      <c r="B2470" t="s">
        <v>4807</v>
      </c>
      <c r="C2470" t="s">
        <v>274</v>
      </c>
      <c r="D2470" t="s">
        <v>4808</v>
      </c>
      <c r="E2470" t="s">
        <v>12611</v>
      </c>
      <c r="F2470" t="s">
        <v>4802</v>
      </c>
      <c r="G2470" t="s">
        <v>4759</v>
      </c>
      <c r="I2470" t="s">
        <v>297</v>
      </c>
      <c r="J2470" t="s">
        <v>266</v>
      </c>
      <c r="K2470" t="s">
        <v>4809</v>
      </c>
      <c r="L2470" t="s">
        <v>17485</v>
      </c>
      <c r="M2470" t="s">
        <v>299</v>
      </c>
      <c r="N2470" t="s">
        <v>300</v>
      </c>
      <c r="O2470">
        <v>1</v>
      </c>
      <c r="P2470" t="s">
        <v>266</v>
      </c>
      <c r="Q2470">
        <v>0.32</v>
      </c>
      <c r="S2470">
        <v>1</v>
      </c>
      <c r="T2470" s="108">
        <v>0.32</v>
      </c>
      <c r="U2470">
        <v>1</v>
      </c>
      <c r="V2470" t="s">
        <v>270</v>
      </c>
      <c r="W2470" t="s">
        <v>167</v>
      </c>
      <c r="X2470">
        <v>1</v>
      </c>
      <c r="Y2470">
        <v>0</v>
      </c>
      <c r="Z2470">
        <v>0</v>
      </c>
      <c r="AA2470">
        <v>1</v>
      </c>
      <c r="AB2470">
        <v>0</v>
      </c>
      <c r="AC2470">
        <v>0</v>
      </c>
      <c r="AD2470">
        <v>0</v>
      </c>
      <c r="AE2470">
        <v>0</v>
      </c>
    </row>
    <row r="2471" spans="1:31" x14ac:dyDescent="0.3">
      <c r="A2471" t="s">
        <v>300</v>
      </c>
      <c r="B2471" t="s">
        <v>4807</v>
      </c>
      <c r="C2471" t="s">
        <v>274</v>
      </c>
      <c r="D2471" t="s">
        <v>4808</v>
      </c>
      <c r="E2471" t="s">
        <v>12611</v>
      </c>
      <c r="F2471" t="s">
        <v>4802</v>
      </c>
      <c r="G2471" t="s">
        <v>4759</v>
      </c>
      <c r="I2471" t="s">
        <v>297</v>
      </c>
      <c r="J2471" t="s">
        <v>266</v>
      </c>
      <c r="K2471" t="s">
        <v>4809</v>
      </c>
      <c r="L2471" t="s">
        <v>17485</v>
      </c>
      <c r="M2471" t="s">
        <v>301</v>
      </c>
      <c r="N2471" t="s">
        <v>300</v>
      </c>
      <c r="O2471">
        <v>2</v>
      </c>
      <c r="P2471" t="s">
        <v>288</v>
      </c>
      <c r="Q2471">
        <v>0.32</v>
      </c>
      <c r="S2471">
        <v>1</v>
      </c>
      <c r="T2471" s="108">
        <v>0.32</v>
      </c>
      <c r="U2471">
        <v>1</v>
      </c>
      <c r="V2471" t="s">
        <v>270</v>
      </c>
      <c r="W2471" t="s">
        <v>167</v>
      </c>
      <c r="X2471">
        <v>1</v>
      </c>
      <c r="Y2471">
        <v>0</v>
      </c>
      <c r="Z2471">
        <v>0</v>
      </c>
      <c r="AA2471">
        <v>1</v>
      </c>
      <c r="AB2471">
        <v>0</v>
      </c>
      <c r="AC2471">
        <v>0</v>
      </c>
      <c r="AD2471">
        <v>0</v>
      </c>
      <c r="AE2471">
        <v>0</v>
      </c>
    </row>
    <row r="2472" spans="1:31" x14ac:dyDescent="0.3">
      <c r="A2472" t="s">
        <v>300</v>
      </c>
      <c r="B2472" t="s">
        <v>4807</v>
      </c>
      <c r="C2472" t="s">
        <v>274</v>
      </c>
      <c r="D2472" t="s">
        <v>4808</v>
      </c>
      <c r="E2472" t="s">
        <v>12611</v>
      </c>
      <c r="F2472" t="s">
        <v>4802</v>
      </c>
      <c r="G2472" t="s">
        <v>4759</v>
      </c>
      <c r="I2472" t="s">
        <v>297</v>
      </c>
      <c r="J2472" t="s">
        <v>266</v>
      </c>
      <c r="K2472" t="s">
        <v>4809</v>
      </c>
      <c r="L2472" t="s">
        <v>17485</v>
      </c>
      <c r="M2472" t="s">
        <v>301</v>
      </c>
      <c r="N2472" t="s">
        <v>300</v>
      </c>
      <c r="O2472">
        <v>17</v>
      </c>
      <c r="P2472" t="s">
        <v>273</v>
      </c>
      <c r="Q2472">
        <v>0.32</v>
      </c>
      <c r="S2472">
        <v>1</v>
      </c>
      <c r="T2472" s="108">
        <v>0.32</v>
      </c>
      <c r="U2472">
        <v>1</v>
      </c>
      <c r="V2472" t="s">
        <v>270</v>
      </c>
      <c r="W2472" t="s">
        <v>167</v>
      </c>
      <c r="X2472">
        <v>1</v>
      </c>
      <c r="Y2472">
        <v>0</v>
      </c>
      <c r="Z2472">
        <v>1</v>
      </c>
      <c r="AA2472">
        <v>0</v>
      </c>
      <c r="AB2472">
        <v>0</v>
      </c>
      <c r="AC2472">
        <v>0</v>
      </c>
      <c r="AD2472">
        <v>0</v>
      </c>
      <c r="AE2472">
        <v>0</v>
      </c>
    </row>
    <row r="2473" spans="1:31" x14ac:dyDescent="0.3">
      <c r="A2473" t="s">
        <v>300</v>
      </c>
      <c r="B2473" t="s">
        <v>4995</v>
      </c>
      <c r="C2473" t="s">
        <v>274</v>
      </c>
      <c r="D2473" t="s">
        <v>4996</v>
      </c>
      <c r="E2473" t="s">
        <v>12602</v>
      </c>
      <c r="F2473" t="s">
        <v>4997</v>
      </c>
      <c r="G2473" t="s">
        <v>4759</v>
      </c>
      <c r="I2473" t="s">
        <v>297</v>
      </c>
      <c r="J2473" t="s">
        <v>266</v>
      </c>
      <c r="K2473" t="s">
        <v>4998</v>
      </c>
      <c r="L2473" t="s">
        <v>4999</v>
      </c>
      <c r="M2473" t="s">
        <v>301</v>
      </c>
      <c r="N2473" t="s">
        <v>300</v>
      </c>
      <c r="O2473">
        <v>2</v>
      </c>
      <c r="P2473" t="s">
        <v>272</v>
      </c>
      <c r="Q2473">
        <v>2</v>
      </c>
      <c r="S2473">
        <v>1</v>
      </c>
      <c r="T2473" s="108">
        <v>2</v>
      </c>
      <c r="U2473">
        <v>1</v>
      </c>
      <c r="V2473" t="s">
        <v>270</v>
      </c>
      <c r="W2473" t="s">
        <v>167</v>
      </c>
      <c r="X2473">
        <v>1</v>
      </c>
      <c r="Y2473">
        <v>0</v>
      </c>
      <c r="Z2473">
        <v>1</v>
      </c>
      <c r="AA2473">
        <v>0</v>
      </c>
      <c r="AB2473">
        <v>0</v>
      </c>
      <c r="AC2473">
        <v>0</v>
      </c>
      <c r="AD2473">
        <v>0</v>
      </c>
      <c r="AE2473">
        <v>0</v>
      </c>
    </row>
    <row r="2474" spans="1:31" x14ac:dyDescent="0.3">
      <c r="A2474" t="s">
        <v>300</v>
      </c>
      <c r="B2474" t="s">
        <v>4995</v>
      </c>
      <c r="C2474" t="s">
        <v>274</v>
      </c>
      <c r="D2474" t="s">
        <v>4996</v>
      </c>
      <c r="E2474" t="s">
        <v>12602</v>
      </c>
      <c r="F2474" t="s">
        <v>4997</v>
      </c>
      <c r="G2474" t="s">
        <v>4759</v>
      </c>
      <c r="I2474" t="s">
        <v>297</v>
      </c>
      <c r="J2474" t="s">
        <v>266</v>
      </c>
      <c r="K2474" t="s">
        <v>4998</v>
      </c>
      <c r="L2474" t="s">
        <v>4999</v>
      </c>
      <c r="M2474" t="s">
        <v>299</v>
      </c>
      <c r="N2474" t="s">
        <v>300</v>
      </c>
      <c r="O2474">
        <v>1</v>
      </c>
      <c r="P2474" t="s">
        <v>269</v>
      </c>
      <c r="Q2474">
        <v>1</v>
      </c>
      <c r="S2474">
        <v>1</v>
      </c>
      <c r="T2474" s="108">
        <v>1</v>
      </c>
      <c r="U2474">
        <v>1</v>
      </c>
      <c r="V2474" t="s">
        <v>270</v>
      </c>
      <c r="W2474" t="s">
        <v>167</v>
      </c>
      <c r="X2474">
        <v>1</v>
      </c>
      <c r="Y2474">
        <v>0</v>
      </c>
      <c r="Z2474">
        <v>0</v>
      </c>
      <c r="AA2474">
        <v>0</v>
      </c>
      <c r="AB2474">
        <v>0</v>
      </c>
      <c r="AC2474">
        <v>1</v>
      </c>
      <c r="AD2474">
        <v>0</v>
      </c>
      <c r="AE2474">
        <v>0</v>
      </c>
    </row>
    <row r="2475" spans="1:31" x14ac:dyDescent="0.3">
      <c r="A2475" t="s">
        <v>300</v>
      </c>
      <c r="B2475" t="s">
        <v>3561</v>
      </c>
      <c r="C2475" t="s">
        <v>274</v>
      </c>
      <c r="D2475" t="s">
        <v>3562</v>
      </c>
      <c r="E2475" t="s">
        <v>12615</v>
      </c>
      <c r="F2475" t="s">
        <v>3560</v>
      </c>
      <c r="G2475" t="s">
        <v>3563</v>
      </c>
      <c r="I2475" t="s">
        <v>297</v>
      </c>
      <c r="J2475" t="s">
        <v>266</v>
      </c>
      <c r="K2475" t="s">
        <v>3564</v>
      </c>
      <c r="L2475" t="s">
        <v>3565</v>
      </c>
      <c r="M2475" t="s">
        <v>299</v>
      </c>
      <c r="N2475" t="s">
        <v>300</v>
      </c>
      <c r="O2475">
        <v>10</v>
      </c>
      <c r="P2475" t="s">
        <v>282</v>
      </c>
      <c r="Q2475">
        <v>4</v>
      </c>
      <c r="S2475">
        <v>1</v>
      </c>
      <c r="T2475" s="108">
        <v>4</v>
      </c>
      <c r="U2475">
        <v>1</v>
      </c>
      <c r="V2475" t="s">
        <v>270</v>
      </c>
      <c r="W2475" t="s">
        <v>167</v>
      </c>
      <c r="X2475">
        <v>1</v>
      </c>
      <c r="Y2475">
        <v>0</v>
      </c>
      <c r="Z2475">
        <v>0</v>
      </c>
      <c r="AA2475">
        <v>0</v>
      </c>
      <c r="AB2475">
        <v>1</v>
      </c>
      <c r="AC2475">
        <v>0</v>
      </c>
      <c r="AD2475">
        <v>0</v>
      </c>
      <c r="AE2475">
        <v>0</v>
      </c>
    </row>
    <row r="2476" spans="1:31" x14ac:dyDescent="0.3">
      <c r="A2476" t="s">
        <v>300</v>
      </c>
      <c r="B2476" t="s">
        <v>3561</v>
      </c>
      <c r="C2476" t="s">
        <v>274</v>
      </c>
      <c r="D2476" t="s">
        <v>3562</v>
      </c>
      <c r="E2476" t="s">
        <v>12615</v>
      </c>
      <c r="F2476" t="s">
        <v>3560</v>
      </c>
      <c r="G2476" t="s">
        <v>3563</v>
      </c>
      <c r="I2476" t="s">
        <v>297</v>
      </c>
      <c r="J2476" t="s">
        <v>266</v>
      </c>
      <c r="K2476" t="s">
        <v>3564</v>
      </c>
      <c r="L2476" t="s">
        <v>3565</v>
      </c>
      <c r="M2476" t="s">
        <v>301</v>
      </c>
      <c r="N2476" t="s">
        <v>300</v>
      </c>
      <c r="O2476">
        <v>11</v>
      </c>
      <c r="P2476" t="s">
        <v>272</v>
      </c>
      <c r="Q2476">
        <v>8</v>
      </c>
      <c r="S2476">
        <v>1</v>
      </c>
      <c r="T2476" s="108">
        <v>8</v>
      </c>
      <c r="U2476">
        <v>1</v>
      </c>
      <c r="V2476" t="s">
        <v>270</v>
      </c>
      <c r="W2476" t="s">
        <v>167</v>
      </c>
      <c r="X2476">
        <v>1</v>
      </c>
      <c r="Y2476">
        <v>0</v>
      </c>
      <c r="Z2476">
        <v>1</v>
      </c>
      <c r="AA2476">
        <v>0</v>
      </c>
      <c r="AB2476">
        <v>0</v>
      </c>
      <c r="AC2476">
        <v>0</v>
      </c>
      <c r="AD2476">
        <v>0</v>
      </c>
      <c r="AE2476">
        <v>0</v>
      </c>
    </row>
    <row r="2477" spans="1:31" x14ac:dyDescent="0.3">
      <c r="A2477" t="s">
        <v>300</v>
      </c>
      <c r="B2477" t="s">
        <v>3561</v>
      </c>
      <c r="C2477" t="s">
        <v>274</v>
      </c>
      <c r="D2477" t="s">
        <v>3562</v>
      </c>
      <c r="E2477" t="s">
        <v>12615</v>
      </c>
      <c r="F2477" t="s">
        <v>3560</v>
      </c>
      <c r="G2477" t="s">
        <v>3563</v>
      </c>
      <c r="I2477" t="s">
        <v>297</v>
      </c>
      <c r="J2477" t="s">
        <v>266</v>
      </c>
      <c r="K2477" t="s">
        <v>3564</v>
      </c>
      <c r="L2477" t="s">
        <v>3565</v>
      </c>
      <c r="M2477" t="s">
        <v>301</v>
      </c>
      <c r="N2477" t="s">
        <v>300</v>
      </c>
      <c r="O2477">
        <v>28</v>
      </c>
      <c r="P2477" t="s">
        <v>273</v>
      </c>
      <c r="Q2477">
        <v>0.48</v>
      </c>
      <c r="S2477">
        <v>6</v>
      </c>
      <c r="T2477" s="108">
        <v>2.88</v>
      </c>
      <c r="U2477">
        <v>1</v>
      </c>
      <c r="V2477" t="s">
        <v>270</v>
      </c>
      <c r="W2477" t="s">
        <v>167</v>
      </c>
      <c r="X2477">
        <v>6</v>
      </c>
      <c r="Y2477">
        <v>0</v>
      </c>
      <c r="Z2477">
        <v>0</v>
      </c>
      <c r="AA2477">
        <v>6</v>
      </c>
      <c r="AB2477">
        <v>0</v>
      </c>
      <c r="AC2477">
        <v>0</v>
      </c>
      <c r="AD2477">
        <v>0</v>
      </c>
      <c r="AE2477">
        <v>0</v>
      </c>
    </row>
    <row r="2478" spans="1:31" x14ac:dyDescent="0.3">
      <c r="A2478" t="s">
        <v>300</v>
      </c>
      <c r="B2478" t="s">
        <v>3561</v>
      </c>
      <c r="C2478" t="s">
        <v>274</v>
      </c>
      <c r="D2478" t="s">
        <v>3562</v>
      </c>
      <c r="E2478" t="s">
        <v>12615</v>
      </c>
      <c r="F2478" t="s">
        <v>3560</v>
      </c>
      <c r="G2478" t="s">
        <v>3563</v>
      </c>
      <c r="I2478" t="s">
        <v>297</v>
      </c>
      <c r="J2478" t="s">
        <v>266</v>
      </c>
      <c r="K2478" t="s">
        <v>3564</v>
      </c>
      <c r="L2478" t="s">
        <v>3565</v>
      </c>
      <c r="M2478" t="s">
        <v>301</v>
      </c>
      <c r="N2478" t="s">
        <v>300</v>
      </c>
      <c r="O2478">
        <v>24</v>
      </c>
      <c r="P2478" t="s">
        <v>17796</v>
      </c>
      <c r="Q2478">
        <v>2</v>
      </c>
      <c r="S2478">
        <v>1</v>
      </c>
      <c r="T2478" s="108">
        <v>2</v>
      </c>
      <c r="U2478">
        <v>1</v>
      </c>
      <c r="V2478" t="s">
        <v>270</v>
      </c>
      <c r="W2478" t="s">
        <v>167</v>
      </c>
      <c r="X2478">
        <v>1</v>
      </c>
      <c r="Y2478">
        <v>0</v>
      </c>
      <c r="Z2478">
        <v>1</v>
      </c>
      <c r="AA2478">
        <v>0</v>
      </c>
      <c r="AB2478">
        <v>0</v>
      </c>
      <c r="AC2478">
        <v>0</v>
      </c>
      <c r="AD2478">
        <v>0</v>
      </c>
      <c r="AE2478">
        <v>0</v>
      </c>
    </row>
    <row r="2479" spans="1:31" x14ac:dyDescent="0.3">
      <c r="A2479" t="s">
        <v>300</v>
      </c>
      <c r="B2479" t="s">
        <v>3365</v>
      </c>
      <c r="C2479" t="s">
        <v>294</v>
      </c>
      <c r="D2479" t="s">
        <v>3366</v>
      </c>
      <c r="E2479" t="s">
        <v>12699</v>
      </c>
      <c r="F2479" t="s">
        <v>3367</v>
      </c>
      <c r="G2479" t="s">
        <v>3368</v>
      </c>
      <c r="I2479" t="s">
        <v>297</v>
      </c>
      <c r="J2479" t="s">
        <v>266</v>
      </c>
      <c r="K2479" t="s">
        <v>3369</v>
      </c>
      <c r="L2479" t="s">
        <v>3565</v>
      </c>
      <c r="M2479" t="s">
        <v>299</v>
      </c>
      <c r="N2479" t="s">
        <v>300</v>
      </c>
      <c r="O2479">
        <v>10</v>
      </c>
      <c r="P2479" t="s">
        <v>282</v>
      </c>
      <c r="Q2479">
        <v>4</v>
      </c>
      <c r="S2479">
        <v>1</v>
      </c>
      <c r="T2479" s="108">
        <v>4</v>
      </c>
      <c r="U2479">
        <v>1</v>
      </c>
      <c r="V2479" t="s">
        <v>270</v>
      </c>
      <c r="W2479" t="s">
        <v>167</v>
      </c>
      <c r="X2479">
        <v>1</v>
      </c>
      <c r="Y2479">
        <v>0</v>
      </c>
      <c r="Z2479">
        <v>0</v>
      </c>
      <c r="AA2479">
        <v>0</v>
      </c>
      <c r="AB2479">
        <v>1</v>
      </c>
      <c r="AC2479">
        <v>0</v>
      </c>
      <c r="AD2479">
        <v>0</v>
      </c>
      <c r="AE2479">
        <v>0</v>
      </c>
    </row>
    <row r="2480" spans="1:31" x14ac:dyDescent="0.3">
      <c r="A2480" t="s">
        <v>300</v>
      </c>
      <c r="B2480" t="s">
        <v>3365</v>
      </c>
      <c r="C2480" t="s">
        <v>294</v>
      </c>
      <c r="D2480" t="s">
        <v>3366</v>
      </c>
      <c r="E2480" t="s">
        <v>12699</v>
      </c>
      <c r="F2480" t="s">
        <v>3367</v>
      </c>
      <c r="G2480" t="s">
        <v>3368</v>
      </c>
      <c r="I2480" t="s">
        <v>297</v>
      </c>
      <c r="J2480" t="s">
        <v>266</v>
      </c>
      <c r="K2480" t="s">
        <v>3369</v>
      </c>
      <c r="L2480" t="s">
        <v>3565</v>
      </c>
      <c r="M2480" t="s">
        <v>301</v>
      </c>
      <c r="N2480" t="s">
        <v>300</v>
      </c>
      <c r="O2480">
        <v>11</v>
      </c>
      <c r="P2480" t="s">
        <v>272</v>
      </c>
      <c r="Q2480">
        <v>4</v>
      </c>
      <c r="S2480">
        <v>2</v>
      </c>
      <c r="T2480" s="108">
        <v>8</v>
      </c>
      <c r="U2480">
        <v>1</v>
      </c>
      <c r="V2480" t="s">
        <v>270</v>
      </c>
      <c r="W2480" t="s">
        <v>167</v>
      </c>
      <c r="X2480">
        <v>1</v>
      </c>
      <c r="Y2480">
        <v>0</v>
      </c>
      <c r="Z2480">
        <v>1</v>
      </c>
      <c r="AA2480">
        <v>0</v>
      </c>
      <c r="AB2480">
        <v>1</v>
      </c>
      <c r="AC2480">
        <v>0</v>
      </c>
      <c r="AD2480">
        <v>0</v>
      </c>
      <c r="AE2480">
        <v>0</v>
      </c>
    </row>
    <row r="2481" spans="1:31" x14ac:dyDescent="0.3">
      <c r="A2481" t="s">
        <v>300</v>
      </c>
      <c r="B2481" t="s">
        <v>3365</v>
      </c>
      <c r="C2481" t="s">
        <v>294</v>
      </c>
      <c r="D2481" t="s">
        <v>3366</v>
      </c>
      <c r="E2481" t="s">
        <v>12699</v>
      </c>
      <c r="F2481" t="s">
        <v>3367</v>
      </c>
      <c r="G2481" t="s">
        <v>3368</v>
      </c>
      <c r="I2481" t="s">
        <v>297</v>
      </c>
      <c r="J2481" t="s">
        <v>266</v>
      </c>
      <c r="K2481" t="s">
        <v>3369</v>
      </c>
      <c r="L2481" t="s">
        <v>3565</v>
      </c>
      <c r="M2481" t="s">
        <v>301</v>
      </c>
      <c r="N2481" t="s">
        <v>300</v>
      </c>
      <c r="O2481">
        <v>25</v>
      </c>
      <c r="P2481" t="s">
        <v>273</v>
      </c>
      <c r="Q2481">
        <v>0.48</v>
      </c>
      <c r="S2481">
        <v>6</v>
      </c>
      <c r="T2481" s="108">
        <v>2.88</v>
      </c>
      <c r="U2481">
        <v>1</v>
      </c>
      <c r="V2481" t="s">
        <v>270</v>
      </c>
      <c r="W2481" t="s">
        <v>167</v>
      </c>
      <c r="X2481">
        <v>6</v>
      </c>
      <c r="Y2481">
        <v>0</v>
      </c>
      <c r="Z2481">
        <v>6</v>
      </c>
      <c r="AA2481">
        <v>0</v>
      </c>
      <c r="AB2481">
        <v>0</v>
      </c>
      <c r="AC2481">
        <v>0</v>
      </c>
      <c r="AD2481">
        <v>0</v>
      </c>
      <c r="AE2481">
        <v>0</v>
      </c>
    </row>
    <row r="2482" spans="1:31" x14ac:dyDescent="0.3">
      <c r="A2482" t="s">
        <v>300</v>
      </c>
      <c r="B2482" t="s">
        <v>3365</v>
      </c>
      <c r="C2482" t="s">
        <v>302</v>
      </c>
      <c r="D2482" t="s">
        <v>3366</v>
      </c>
      <c r="E2482" t="s">
        <v>12699</v>
      </c>
      <c r="F2482" t="s">
        <v>3367</v>
      </c>
      <c r="G2482" t="s">
        <v>3368</v>
      </c>
      <c r="I2482" t="s">
        <v>297</v>
      </c>
      <c r="J2482" t="s">
        <v>266</v>
      </c>
      <c r="K2482" t="s">
        <v>3369</v>
      </c>
      <c r="L2482" t="s">
        <v>3565</v>
      </c>
      <c r="M2482" t="s">
        <v>301</v>
      </c>
      <c r="N2482" t="s">
        <v>300</v>
      </c>
      <c r="O2482">
        <v>24</v>
      </c>
      <c r="P2482" t="s">
        <v>17796</v>
      </c>
      <c r="Q2482">
        <v>2</v>
      </c>
      <c r="S2482">
        <v>1</v>
      </c>
      <c r="T2482" s="108">
        <v>2</v>
      </c>
      <c r="U2482">
        <v>1</v>
      </c>
      <c r="V2482" t="s">
        <v>270</v>
      </c>
      <c r="W2482" t="s">
        <v>167</v>
      </c>
      <c r="X2482">
        <v>1</v>
      </c>
      <c r="Y2482">
        <v>0</v>
      </c>
      <c r="Z2482">
        <v>1</v>
      </c>
      <c r="AA2482">
        <v>0</v>
      </c>
      <c r="AB2482">
        <v>0</v>
      </c>
      <c r="AC2482">
        <v>0</v>
      </c>
      <c r="AD2482">
        <v>0</v>
      </c>
      <c r="AE2482">
        <v>0</v>
      </c>
    </row>
    <row r="2483" spans="1:31" x14ac:dyDescent="0.3">
      <c r="A2483" t="s">
        <v>300</v>
      </c>
      <c r="B2483" t="s">
        <v>15569</v>
      </c>
      <c r="C2483" t="s">
        <v>274</v>
      </c>
      <c r="D2483" t="s">
        <v>15570</v>
      </c>
      <c r="E2483" t="s">
        <v>12698</v>
      </c>
      <c r="F2483" t="s">
        <v>381</v>
      </c>
      <c r="G2483" t="s">
        <v>5983</v>
      </c>
      <c r="I2483" t="s">
        <v>297</v>
      </c>
      <c r="J2483" t="s">
        <v>266</v>
      </c>
      <c r="K2483" t="s">
        <v>5984</v>
      </c>
      <c r="L2483" t="s">
        <v>15571</v>
      </c>
      <c r="M2483" t="s">
        <v>299</v>
      </c>
      <c r="N2483" t="s">
        <v>300</v>
      </c>
      <c r="O2483">
        <v>1</v>
      </c>
      <c r="P2483" t="s">
        <v>282</v>
      </c>
      <c r="Q2483">
        <v>1</v>
      </c>
      <c r="S2483">
        <v>1</v>
      </c>
      <c r="T2483" s="108">
        <v>1</v>
      </c>
      <c r="U2483">
        <v>1</v>
      </c>
      <c r="V2483" t="s">
        <v>270</v>
      </c>
      <c r="W2483" t="s">
        <v>167</v>
      </c>
      <c r="X2483">
        <v>1</v>
      </c>
      <c r="Y2483">
        <v>0</v>
      </c>
      <c r="Z2483">
        <v>0</v>
      </c>
      <c r="AA2483">
        <v>1</v>
      </c>
      <c r="AB2483">
        <v>0</v>
      </c>
      <c r="AC2483">
        <v>0</v>
      </c>
      <c r="AD2483">
        <v>0</v>
      </c>
      <c r="AE2483">
        <v>0</v>
      </c>
    </row>
    <row r="2484" spans="1:31" x14ac:dyDescent="0.3">
      <c r="A2484" t="s">
        <v>300</v>
      </c>
      <c r="B2484" t="s">
        <v>15569</v>
      </c>
      <c r="C2484" t="s">
        <v>274</v>
      </c>
      <c r="D2484" t="s">
        <v>15570</v>
      </c>
      <c r="E2484" t="s">
        <v>12698</v>
      </c>
      <c r="F2484" t="s">
        <v>381</v>
      </c>
      <c r="G2484" t="s">
        <v>5983</v>
      </c>
      <c r="I2484" t="s">
        <v>297</v>
      </c>
      <c r="J2484" t="s">
        <v>266</v>
      </c>
      <c r="K2484" t="s">
        <v>5984</v>
      </c>
      <c r="L2484" t="s">
        <v>15571</v>
      </c>
      <c r="M2484" t="s">
        <v>301</v>
      </c>
      <c r="N2484" t="s">
        <v>300</v>
      </c>
      <c r="O2484">
        <v>2</v>
      </c>
      <c r="P2484" t="s">
        <v>272</v>
      </c>
      <c r="Q2484">
        <v>1</v>
      </c>
      <c r="S2484">
        <v>1</v>
      </c>
      <c r="T2484" s="108">
        <v>1</v>
      </c>
      <c r="U2484">
        <v>1</v>
      </c>
      <c r="V2484" t="s">
        <v>270</v>
      </c>
      <c r="W2484" t="s">
        <v>167</v>
      </c>
      <c r="X2484">
        <v>1</v>
      </c>
      <c r="Y2484">
        <v>0</v>
      </c>
      <c r="Z2484">
        <v>1</v>
      </c>
      <c r="AA2484">
        <v>0</v>
      </c>
      <c r="AB2484">
        <v>0</v>
      </c>
      <c r="AC2484">
        <v>0</v>
      </c>
      <c r="AD2484">
        <v>0</v>
      </c>
      <c r="AE2484">
        <v>0</v>
      </c>
    </row>
    <row r="2485" spans="1:31" x14ac:dyDescent="0.3">
      <c r="A2485" t="s">
        <v>300</v>
      </c>
      <c r="B2485" t="s">
        <v>6058</v>
      </c>
      <c r="C2485" t="s">
        <v>274</v>
      </c>
      <c r="D2485" t="s">
        <v>6059</v>
      </c>
      <c r="E2485" t="s">
        <v>12679</v>
      </c>
      <c r="F2485" t="s">
        <v>535</v>
      </c>
      <c r="G2485" t="s">
        <v>6060</v>
      </c>
      <c r="I2485" t="s">
        <v>297</v>
      </c>
      <c r="J2485" t="s">
        <v>266</v>
      </c>
      <c r="K2485" t="s">
        <v>6061</v>
      </c>
      <c r="L2485" t="s">
        <v>11651</v>
      </c>
      <c r="M2485" t="s">
        <v>301</v>
      </c>
      <c r="N2485" t="s">
        <v>300</v>
      </c>
      <c r="O2485">
        <v>2</v>
      </c>
      <c r="P2485" t="s">
        <v>272</v>
      </c>
      <c r="Q2485">
        <v>4</v>
      </c>
      <c r="S2485">
        <v>4</v>
      </c>
      <c r="T2485" s="108">
        <v>16</v>
      </c>
      <c r="U2485">
        <v>1</v>
      </c>
      <c r="V2485" t="s">
        <v>270</v>
      </c>
      <c r="W2485" t="s">
        <v>167</v>
      </c>
      <c r="X2485">
        <v>1</v>
      </c>
      <c r="Y2485">
        <v>1</v>
      </c>
      <c r="Z2485">
        <v>0</v>
      </c>
      <c r="AA2485">
        <v>1</v>
      </c>
      <c r="AB2485">
        <v>1</v>
      </c>
      <c r="AC2485">
        <v>1</v>
      </c>
      <c r="AD2485">
        <v>0</v>
      </c>
      <c r="AE2485">
        <v>0</v>
      </c>
    </row>
    <row r="2486" spans="1:31" x14ac:dyDescent="0.3">
      <c r="A2486" t="s">
        <v>300</v>
      </c>
      <c r="B2486" t="s">
        <v>6058</v>
      </c>
      <c r="C2486" t="s">
        <v>274</v>
      </c>
      <c r="D2486" t="s">
        <v>6059</v>
      </c>
      <c r="E2486" t="s">
        <v>12679</v>
      </c>
      <c r="F2486" t="s">
        <v>535</v>
      </c>
      <c r="G2486" t="s">
        <v>6060</v>
      </c>
      <c r="I2486" t="s">
        <v>297</v>
      </c>
      <c r="J2486" t="s">
        <v>266</v>
      </c>
      <c r="K2486" t="s">
        <v>6061</v>
      </c>
      <c r="L2486" t="s">
        <v>11651</v>
      </c>
      <c r="M2486" t="s">
        <v>301</v>
      </c>
      <c r="N2486" t="s">
        <v>300</v>
      </c>
      <c r="O2486">
        <v>20</v>
      </c>
      <c r="P2486" t="s">
        <v>17796</v>
      </c>
      <c r="Q2486">
        <v>2</v>
      </c>
      <c r="S2486">
        <v>1</v>
      </c>
      <c r="T2486" s="108">
        <v>2</v>
      </c>
      <c r="U2486">
        <v>1</v>
      </c>
      <c r="V2486" t="s">
        <v>270</v>
      </c>
      <c r="W2486" t="s">
        <v>167</v>
      </c>
      <c r="X2486">
        <v>1</v>
      </c>
      <c r="Y2486">
        <v>0</v>
      </c>
      <c r="Z2486">
        <v>1</v>
      </c>
      <c r="AA2486">
        <v>0</v>
      </c>
      <c r="AB2486">
        <v>0</v>
      </c>
      <c r="AC2486">
        <v>0</v>
      </c>
      <c r="AD2486">
        <v>0</v>
      </c>
      <c r="AE2486">
        <v>0</v>
      </c>
    </row>
    <row r="2487" spans="1:31" x14ac:dyDescent="0.3">
      <c r="A2487" t="s">
        <v>16749</v>
      </c>
      <c r="B2487" t="s">
        <v>8511</v>
      </c>
      <c r="C2487" t="s">
        <v>262</v>
      </c>
      <c r="D2487" t="s">
        <v>10258</v>
      </c>
      <c r="E2487" t="s">
        <v>17185</v>
      </c>
      <c r="F2487" t="s">
        <v>535</v>
      </c>
      <c r="G2487" t="s">
        <v>6060</v>
      </c>
      <c r="I2487" t="s">
        <v>297</v>
      </c>
      <c r="J2487" t="s">
        <v>266</v>
      </c>
      <c r="K2487" t="s">
        <v>6061</v>
      </c>
      <c r="L2487" t="s">
        <v>6062</v>
      </c>
      <c r="M2487" t="s">
        <v>3987</v>
      </c>
      <c r="N2487" t="s">
        <v>16749</v>
      </c>
      <c r="O2487">
        <v>3</v>
      </c>
      <c r="P2487" t="s">
        <v>388</v>
      </c>
      <c r="Q2487">
        <v>20</v>
      </c>
      <c r="S2487">
        <v>0</v>
      </c>
      <c r="T2487" s="108">
        <v>0</v>
      </c>
      <c r="U2487">
        <v>0</v>
      </c>
      <c r="W2487" t="s">
        <v>171</v>
      </c>
      <c r="X2487">
        <v>1</v>
      </c>
      <c r="Y2487">
        <v>0</v>
      </c>
      <c r="Z2487">
        <v>0</v>
      </c>
      <c r="AA2487">
        <v>0</v>
      </c>
      <c r="AB2487">
        <v>0</v>
      </c>
      <c r="AC2487">
        <v>0</v>
      </c>
      <c r="AD2487">
        <v>0</v>
      </c>
      <c r="AE2487">
        <v>0</v>
      </c>
    </row>
    <row r="2488" spans="1:31" x14ac:dyDescent="0.3">
      <c r="A2488" t="s">
        <v>16749</v>
      </c>
      <c r="B2488" t="s">
        <v>8512</v>
      </c>
      <c r="C2488" t="s">
        <v>274</v>
      </c>
      <c r="D2488" t="s">
        <v>10259</v>
      </c>
      <c r="E2488" t="s">
        <v>17185</v>
      </c>
      <c r="F2488" t="s">
        <v>535</v>
      </c>
      <c r="G2488" t="s">
        <v>6060</v>
      </c>
      <c r="I2488" t="s">
        <v>297</v>
      </c>
      <c r="J2488" t="s">
        <v>266</v>
      </c>
      <c r="K2488" t="s">
        <v>6061</v>
      </c>
      <c r="L2488" t="s">
        <v>11651</v>
      </c>
      <c r="M2488" t="s">
        <v>2312</v>
      </c>
      <c r="N2488" t="s">
        <v>16749</v>
      </c>
      <c r="O2488">
        <v>4</v>
      </c>
      <c r="P2488" t="s">
        <v>3206</v>
      </c>
      <c r="Q2488">
        <v>40</v>
      </c>
      <c r="S2488">
        <v>0</v>
      </c>
      <c r="T2488" s="108">
        <v>0</v>
      </c>
      <c r="U2488">
        <v>0</v>
      </c>
      <c r="W2488" t="s">
        <v>171</v>
      </c>
      <c r="X2488">
        <v>1</v>
      </c>
      <c r="Y2488">
        <v>0</v>
      </c>
      <c r="Z2488">
        <v>0</v>
      </c>
      <c r="AA2488">
        <v>0</v>
      </c>
      <c r="AB2488">
        <v>0</v>
      </c>
      <c r="AC2488">
        <v>0</v>
      </c>
      <c r="AD2488">
        <v>0</v>
      </c>
      <c r="AE2488">
        <v>0</v>
      </c>
    </row>
    <row r="2489" spans="1:31" x14ac:dyDescent="0.3">
      <c r="A2489" t="s">
        <v>300</v>
      </c>
      <c r="B2489" t="s">
        <v>17031</v>
      </c>
      <c r="C2489" t="s">
        <v>274</v>
      </c>
      <c r="D2489" t="s">
        <v>17032</v>
      </c>
      <c r="E2489" t="s">
        <v>12613</v>
      </c>
      <c r="F2489" t="s">
        <v>6702</v>
      </c>
      <c r="G2489" t="s">
        <v>325</v>
      </c>
      <c r="I2489" t="s">
        <v>297</v>
      </c>
      <c r="J2489" t="s">
        <v>266</v>
      </c>
      <c r="K2489" t="s">
        <v>6710</v>
      </c>
      <c r="L2489" t="s">
        <v>17332</v>
      </c>
      <c r="M2489" t="s">
        <v>299</v>
      </c>
      <c r="N2489" t="s">
        <v>300</v>
      </c>
      <c r="O2489">
        <v>1</v>
      </c>
      <c r="P2489" t="s">
        <v>282</v>
      </c>
      <c r="Q2489">
        <v>4</v>
      </c>
      <c r="S2489">
        <v>1</v>
      </c>
      <c r="T2489" s="108">
        <v>4</v>
      </c>
      <c r="U2489">
        <v>1</v>
      </c>
      <c r="V2489" t="s">
        <v>270</v>
      </c>
      <c r="W2489" t="s">
        <v>167</v>
      </c>
      <c r="X2489">
        <v>1</v>
      </c>
      <c r="Y2489">
        <v>0</v>
      </c>
      <c r="Z2489">
        <v>1</v>
      </c>
      <c r="AA2489">
        <v>0</v>
      </c>
      <c r="AB2489">
        <v>0</v>
      </c>
      <c r="AC2489">
        <v>0</v>
      </c>
      <c r="AD2489">
        <v>0</v>
      </c>
      <c r="AE2489">
        <v>0</v>
      </c>
    </row>
    <row r="2490" spans="1:31" x14ac:dyDescent="0.3">
      <c r="A2490" t="s">
        <v>300</v>
      </c>
      <c r="B2490" t="s">
        <v>17031</v>
      </c>
      <c r="C2490" t="s">
        <v>274</v>
      </c>
      <c r="D2490" t="s">
        <v>17032</v>
      </c>
      <c r="E2490" t="s">
        <v>12613</v>
      </c>
      <c r="F2490" t="s">
        <v>6702</v>
      </c>
      <c r="G2490" t="s">
        <v>325</v>
      </c>
      <c r="I2490" t="s">
        <v>297</v>
      </c>
      <c r="J2490" t="s">
        <v>266</v>
      </c>
      <c r="K2490" t="s">
        <v>6710</v>
      </c>
      <c r="L2490" t="s">
        <v>17332</v>
      </c>
      <c r="M2490" t="s">
        <v>301</v>
      </c>
      <c r="N2490" t="s">
        <v>300</v>
      </c>
      <c r="O2490">
        <v>2</v>
      </c>
      <c r="P2490" t="s">
        <v>272</v>
      </c>
      <c r="Q2490">
        <v>4</v>
      </c>
      <c r="S2490">
        <v>1</v>
      </c>
      <c r="T2490" s="108">
        <v>4</v>
      </c>
      <c r="U2490">
        <v>1</v>
      </c>
      <c r="V2490" t="s">
        <v>270</v>
      </c>
      <c r="W2490" t="s">
        <v>167</v>
      </c>
      <c r="X2490">
        <v>1</v>
      </c>
      <c r="Y2490">
        <v>0</v>
      </c>
      <c r="Z2490">
        <v>1</v>
      </c>
      <c r="AA2490">
        <v>0</v>
      </c>
      <c r="AB2490">
        <v>0</v>
      </c>
      <c r="AC2490">
        <v>0</v>
      </c>
      <c r="AD2490">
        <v>0</v>
      </c>
      <c r="AE2490">
        <v>0</v>
      </c>
    </row>
    <row r="2491" spans="1:31" x14ac:dyDescent="0.3">
      <c r="A2491" t="s">
        <v>300</v>
      </c>
      <c r="B2491" t="s">
        <v>17031</v>
      </c>
      <c r="C2491" t="s">
        <v>274</v>
      </c>
      <c r="D2491" t="s">
        <v>17032</v>
      </c>
      <c r="E2491" t="s">
        <v>12613</v>
      </c>
      <c r="F2491" t="s">
        <v>6702</v>
      </c>
      <c r="G2491" t="s">
        <v>325</v>
      </c>
      <c r="I2491" t="s">
        <v>297</v>
      </c>
      <c r="J2491" t="s">
        <v>266</v>
      </c>
      <c r="K2491" t="s">
        <v>6710</v>
      </c>
      <c r="L2491" t="s">
        <v>17332</v>
      </c>
      <c r="M2491" t="s">
        <v>301</v>
      </c>
      <c r="N2491" t="s">
        <v>300</v>
      </c>
      <c r="O2491">
        <v>20</v>
      </c>
      <c r="P2491" t="s">
        <v>425</v>
      </c>
      <c r="Q2491">
        <v>0.32</v>
      </c>
      <c r="S2491">
        <v>1</v>
      </c>
      <c r="T2491" s="108">
        <v>0.32</v>
      </c>
      <c r="U2491">
        <v>1</v>
      </c>
      <c r="V2491" t="s">
        <v>270</v>
      </c>
      <c r="W2491" t="s">
        <v>167</v>
      </c>
      <c r="X2491">
        <v>1</v>
      </c>
      <c r="Y2491">
        <v>0</v>
      </c>
      <c r="Z2491">
        <v>0</v>
      </c>
      <c r="AA2491">
        <v>0</v>
      </c>
      <c r="AB2491">
        <v>1</v>
      </c>
      <c r="AC2491">
        <v>0</v>
      </c>
      <c r="AD2491">
        <v>0</v>
      </c>
      <c r="AE2491">
        <v>0</v>
      </c>
    </row>
    <row r="2492" spans="1:31" x14ac:dyDescent="0.3">
      <c r="A2492" t="s">
        <v>300</v>
      </c>
      <c r="B2492" t="s">
        <v>11614</v>
      </c>
      <c r="C2492" t="s">
        <v>274</v>
      </c>
      <c r="D2492" t="s">
        <v>11615</v>
      </c>
      <c r="E2492" t="s">
        <v>12604</v>
      </c>
      <c r="F2492" t="s">
        <v>11616</v>
      </c>
      <c r="G2492" t="s">
        <v>4759</v>
      </c>
      <c r="I2492" t="s">
        <v>297</v>
      </c>
      <c r="J2492" t="s">
        <v>266</v>
      </c>
      <c r="K2492" t="s">
        <v>11617</v>
      </c>
      <c r="L2492" t="s">
        <v>11618</v>
      </c>
      <c r="M2492" t="s">
        <v>299</v>
      </c>
      <c r="N2492" t="s">
        <v>300</v>
      </c>
      <c r="O2492">
        <v>1</v>
      </c>
      <c r="P2492" t="s">
        <v>266</v>
      </c>
      <c r="Q2492">
        <v>0.48</v>
      </c>
      <c r="S2492">
        <v>1</v>
      </c>
      <c r="T2492" s="108">
        <v>0.48</v>
      </c>
      <c r="U2492">
        <v>1</v>
      </c>
      <c r="V2492" t="s">
        <v>270</v>
      </c>
      <c r="W2492" t="s">
        <v>167</v>
      </c>
      <c r="X2492">
        <v>1</v>
      </c>
      <c r="Y2492">
        <v>0</v>
      </c>
      <c r="Z2492">
        <v>0</v>
      </c>
      <c r="AA2492">
        <v>1</v>
      </c>
      <c r="AB2492">
        <v>0</v>
      </c>
      <c r="AC2492">
        <v>0</v>
      </c>
      <c r="AD2492">
        <v>0</v>
      </c>
      <c r="AE2492">
        <v>0</v>
      </c>
    </row>
    <row r="2493" spans="1:31" x14ac:dyDescent="0.3">
      <c r="A2493" t="s">
        <v>300</v>
      </c>
      <c r="B2493" t="s">
        <v>11614</v>
      </c>
      <c r="C2493" t="s">
        <v>274</v>
      </c>
      <c r="D2493" t="s">
        <v>11615</v>
      </c>
      <c r="E2493" t="s">
        <v>12604</v>
      </c>
      <c r="F2493" t="s">
        <v>11616</v>
      </c>
      <c r="G2493" t="s">
        <v>4759</v>
      </c>
      <c r="I2493" t="s">
        <v>297</v>
      </c>
      <c r="J2493" t="s">
        <v>266</v>
      </c>
      <c r="K2493" t="s">
        <v>11617</v>
      </c>
      <c r="L2493" t="s">
        <v>11618</v>
      </c>
      <c r="M2493" t="s">
        <v>301</v>
      </c>
      <c r="N2493" t="s">
        <v>300</v>
      </c>
      <c r="O2493">
        <v>2</v>
      </c>
      <c r="P2493" t="s">
        <v>288</v>
      </c>
      <c r="Q2493">
        <v>0.48</v>
      </c>
      <c r="S2493">
        <v>1</v>
      </c>
      <c r="T2493" s="108">
        <v>0.48</v>
      </c>
      <c r="U2493">
        <v>1</v>
      </c>
      <c r="V2493" t="s">
        <v>270</v>
      </c>
      <c r="W2493" t="s">
        <v>167</v>
      </c>
      <c r="X2493">
        <v>1</v>
      </c>
      <c r="Y2493">
        <v>0</v>
      </c>
      <c r="Z2493">
        <v>0</v>
      </c>
      <c r="AA2493">
        <v>1</v>
      </c>
      <c r="AB2493">
        <v>0</v>
      </c>
      <c r="AC2493">
        <v>0</v>
      </c>
      <c r="AD2493">
        <v>0</v>
      </c>
      <c r="AE2493">
        <v>0</v>
      </c>
    </row>
    <row r="2494" spans="1:31" x14ac:dyDescent="0.3">
      <c r="A2494" t="s">
        <v>300</v>
      </c>
      <c r="B2494" t="s">
        <v>11787</v>
      </c>
      <c r="C2494" t="s">
        <v>274</v>
      </c>
      <c r="D2494" t="s">
        <v>11788</v>
      </c>
      <c r="E2494" t="s">
        <v>12606</v>
      </c>
      <c r="F2494" t="s">
        <v>11789</v>
      </c>
      <c r="G2494" t="s">
        <v>4759</v>
      </c>
      <c r="I2494" t="s">
        <v>297</v>
      </c>
      <c r="J2494" t="s">
        <v>266</v>
      </c>
      <c r="K2494" t="s">
        <v>11790</v>
      </c>
      <c r="L2494" t="s">
        <v>11791</v>
      </c>
      <c r="M2494" t="s">
        <v>301</v>
      </c>
      <c r="N2494" t="s">
        <v>300</v>
      </c>
      <c r="O2494">
        <v>2</v>
      </c>
      <c r="P2494" t="s">
        <v>272</v>
      </c>
      <c r="Q2494">
        <v>2</v>
      </c>
      <c r="S2494">
        <v>1</v>
      </c>
      <c r="T2494" s="108">
        <v>2</v>
      </c>
      <c r="U2494">
        <v>1</v>
      </c>
      <c r="V2494" t="s">
        <v>270</v>
      </c>
      <c r="W2494" t="s">
        <v>167</v>
      </c>
      <c r="X2494">
        <v>1</v>
      </c>
      <c r="Y2494">
        <v>0</v>
      </c>
      <c r="Z2494">
        <v>1</v>
      </c>
      <c r="AA2494">
        <v>0</v>
      </c>
      <c r="AB2494">
        <v>0</v>
      </c>
      <c r="AC2494">
        <v>0</v>
      </c>
      <c r="AD2494">
        <v>0</v>
      </c>
      <c r="AE2494">
        <v>0</v>
      </c>
    </row>
    <row r="2495" spans="1:31" x14ac:dyDescent="0.3">
      <c r="A2495" t="s">
        <v>300</v>
      </c>
      <c r="B2495" t="s">
        <v>11787</v>
      </c>
      <c r="C2495" t="s">
        <v>274</v>
      </c>
      <c r="D2495" t="s">
        <v>11788</v>
      </c>
      <c r="E2495" t="s">
        <v>12606</v>
      </c>
      <c r="F2495" t="s">
        <v>11789</v>
      </c>
      <c r="G2495" t="s">
        <v>4759</v>
      </c>
      <c r="I2495" t="s">
        <v>297</v>
      </c>
      <c r="J2495" t="s">
        <v>266</v>
      </c>
      <c r="K2495" t="s">
        <v>11790</v>
      </c>
      <c r="L2495" t="s">
        <v>11791</v>
      </c>
      <c r="M2495" t="s">
        <v>299</v>
      </c>
      <c r="N2495" t="s">
        <v>300</v>
      </c>
      <c r="O2495">
        <v>1</v>
      </c>
      <c r="P2495" t="s">
        <v>266</v>
      </c>
      <c r="Q2495">
        <v>0.48</v>
      </c>
      <c r="S2495">
        <v>1</v>
      </c>
      <c r="T2495" s="108">
        <v>0.48</v>
      </c>
      <c r="U2495">
        <v>1</v>
      </c>
      <c r="V2495" t="s">
        <v>270</v>
      </c>
      <c r="W2495" t="s">
        <v>167</v>
      </c>
      <c r="X2495">
        <v>1</v>
      </c>
      <c r="Y2495">
        <v>0</v>
      </c>
      <c r="Z2495">
        <v>0</v>
      </c>
      <c r="AA2495">
        <v>1</v>
      </c>
      <c r="AB2495">
        <v>0</v>
      </c>
      <c r="AC2495">
        <v>0</v>
      </c>
      <c r="AD2495">
        <v>0</v>
      </c>
      <c r="AE2495">
        <v>0</v>
      </c>
    </row>
    <row r="2496" spans="1:31" x14ac:dyDescent="0.3">
      <c r="A2496" t="s">
        <v>300</v>
      </c>
      <c r="B2496" t="s">
        <v>11787</v>
      </c>
      <c r="C2496" t="s">
        <v>274</v>
      </c>
      <c r="D2496" t="s">
        <v>11788</v>
      </c>
      <c r="E2496" t="s">
        <v>12606</v>
      </c>
      <c r="F2496" t="s">
        <v>11789</v>
      </c>
      <c r="G2496" t="s">
        <v>4759</v>
      </c>
      <c r="I2496" t="s">
        <v>297</v>
      </c>
      <c r="J2496" t="s">
        <v>266</v>
      </c>
      <c r="K2496" t="s">
        <v>11790</v>
      </c>
      <c r="L2496" t="s">
        <v>11791</v>
      </c>
      <c r="M2496" t="s">
        <v>301</v>
      </c>
      <c r="N2496" t="s">
        <v>300</v>
      </c>
      <c r="O2496">
        <v>17</v>
      </c>
      <c r="P2496" t="s">
        <v>273</v>
      </c>
      <c r="Q2496">
        <v>0.48</v>
      </c>
      <c r="S2496">
        <v>1</v>
      </c>
      <c r="T2496" s="108">
        <v>0.48</v>
      </c>
      <c r="U2496">
        <v>1</v>
      </c>
      <c r="V2496" t="s">
        <v>270</v>
      </c>
      <c r="W2496" t="s">
        <v>167</v>
      </c>
      <c r="X2496">
        <v>1</v>
      </c>
      <c r="Y2496">
        <v>0</v>
      </c>
      <c r="Z2496">
        <v>1</v>
      </c>
      <c r="AA2496">
        <v>0</v>
      </c>
      <c r="AB2496">
        <v>0</v>
      </c>
      <c r="AC2496">
        <v>0</v>
      </c>
      <c r="AD2496">
        <v>0</v>
      </c>
      <c r="AE2496">
        <v>0</v>
      </c>
    </row>
    <row r="2497" spans="1:31" x14ac:dyDescent="0.3">
      <c r="A2497" t="s">
        <v>16749</v>
      </c>
      <c r="B2497" t="s">
        <v>11005</v>
      </c>
      <c r="C2497" t="s">
        <v>3620</v>
      </c>
      <c r="D2497" t="s">
        <v>19226</v>
      </c>
      <c r="E2497" t="s">
        <v>19227</v>
      </c>
      <c r="F2497" t="s">
        <v>570</v>
      </c>
      <c r="G2497" t="s">
        <v>325</v>
      </c>
      <c r="I2497" t="s">
        <v>297</v>
      </c>
      <c r="J2497" t="s">
        <v>266</v>
      </c>
      <c r="K2497" t="s">
        <v>19228</v>
      </c>
      <c r="L2497" t="s">
        <v>2790</v>
      </c>
      <c r="M2497" t="s">
        <v>3521</v>
      </c>
      <c r="N2497" t="s">
        <v>16749</v>
      </c>
      <c r="O2497">
        <v>20</v>
      </c>
      <c r="P2497" t="s">
        <v>3206</v>
      </c>
      <c r="Q2497">
        <v>30</v>
      </c>
      <c r="S2497">
        <v>0</v>
      </c>
      <c r="T2497" s="108">
        <v>0</v>
      </c>
      <c r="U2497">
        <v>0</v>
      </c>
      <c r="W2497" t="s">
        <v>171</v>
      </c>
      <c r="X2497">
        <v>1</v>
      </c>
      <c r="Y2497">
        <v>0</v>
      </c>
      <c r="Z2497">
        <v>0</v>
      </c>
      <c r="AA2497">
        <v>0</v>
      </c>
      <c r="AB2497">
        <v>0</v>
      </c>
      <c r="AC2497">
        <v>0</v>
      </c>
      <c r="AD2497">
        <v>0</v>
      </c>
      <c r="AE2497">
        <v>0</v>
      </c>
    </row>
    <row r="2498" spans="1:31" x14ac:dyDescent="0.3">
      <c r="A2498" t="s">
        <v>300</v>
      </c>
      <c r="B2498" t="s">
        <v>16870</v>
      </c>
      <c r="C2498" t="s">
        <v>274</v>
      </c>
      <c r="D2498" t="s">
        <v>11788</v>
      </c>
      <c r="E2498" t="s">
        <v>16871</v>
      </c>
      <c r="F2498" t="s">
        <v>16872</v>
      </c>
      <c r="G2498" t="s">
        <v>4759</v>
      </c>
      <c r="I2498" t="s">
        <v>297</v>
      </c>
      <c r="J2498" t="s">
        <v>266</v>
      </c>
      <c r="K2498" t="s">
        <v>16873</v>
      </c>
      <c r="L2498" t="s">
        <v>18091</v>
      </c>
      <c r="M2498" t="s">
        <v>299</v>
      </c>
      <c r="N2498" t="s">
        <v>300</v>
      </c>
      <c r="O2498">
        <v>1</v>
      </c>
      <c r="P2498" t="s">
        <v>282</v>
      </c>
      <c r="Q2498">
        <v>1</v>
      </c>
      <c r="S2498">
        <v>1</v>
      </c>
      <c r="T2498" s="108">
        <v>1</v>
      </c>
      <c r="U2498">
        <v>1</v>
      </c>
      <c r="V2498" t="s">
        <v>270</v>
      </c>
      <c r="W2498" t="s">
        <v>167</v>
      </c>
      <c r="X2498">
        <v>1</v>
      </c>
      <c r="Y2498">
        <v>0</v>
      </c>
      <c r="Z2498">
        <v>0</v>
      </c>
      <c r="AA2498">
        <v>1</v>
      </c>
      <c r="AB2498">
        <v>0</v>
      </c>
      <c r="AC2498">
        <v>0</v>
      </c>
      <c r="AD2498">
        <v>0</v>
      </c>
      <c r="AE2498">
        <v>0</v>
      </c>
    </row>
    <row r="2499" spans="1:31" x14ac:dyDescent="0.3">
      <c r="A2499" t="s">
        <v>300</v>
      </c>
      <c r="B2499" t="s">
        <v>16870</v>
      </c>
      <c r="C2499" t="s">
        <v>274</v>
      </c>
      <c r="D2499" t="s">
        <v>11788</v>
      </c>
      <c r="E2499" t="s">
        <v>16871</v>
      </c>
      <c r="F2499" t="s">
        <v>16872</v>
      </c>
      <c r="G2499" t="s">
        <v>4759</v>
      </c>
      <c r="I2499" t="s">
        <v>297</v>
      </c>
      <c r="J2499" t="s">
        <v>266</v>
      </c>
      <c r="K2499" t="s">
        <v>16873</v>
      </c>
      <c r="L2499" t="s">
        <v>18091</v>
      </c>
      <c r="M2499" t="s">
        <v>301</v>
      </c>
      <c r="N2499" t="s">
        <v>300</v>
      </c>
      <c r="O2499">
        <v>2</v>
      </c>
      <c r="P2499" t="s">
        <v>272</v>
      </c>
      <c r="Q2499">
        <v>1</v>
      </c>
      <c r="S2499">
        <v>1</v>
      </c>
      <c r="T2499" s="108">
        <v>1</v>
      </c>
      <c r="U2499">
        <v>1</v>
      </c>
      <c r="V2499" t="s">
        <v>270</v>
      </c>
      <c r="W2499" t="s">
        <v>167</v>
      </c>
      <c r="X2499">
        <v>1</v>
      </c>
      <c r="Y2499">
        <v>0</v>
      </c>
      <c r="Z2499">
        <v>0</v>
      </c>
      <c r="AA2499">
        <v>1</v>
      </c>
      <c r="AB2499">
        <v>0</v>
      </c>
      <c r="AC2499">
        <v>0</v>
      </c>
      <c r="AD2499">
        <v>0</v>
      </c>
      <c r="AE2499">
        <v>0</v>
      </c>
    </row>
    <row r="2500" spans="1:31" x14ac:dyDescent="0.3">
      <c r="A2500" t="s">
        <v>300</v>
      </c>
      <c r="B2500" t="s">
        <v>16870</v>
      </c>
      <c r="C2500" t="s">
        <v>274</v>
      </c>
      <c r="D2500" t="s">
        <v>11788</v>
      </c>
      <c r="E2500" t="s">
        <v>16871</v>
      </c>
      <c r="F2500" t="s">
        <v>16872</v>
      </c>
      <c r="G2500" t="s">
        <v>4759</v>
      </c>
      <c r="I2500" t="s">
        <v>297</v>
      </c>
      <c r="J2500" t="s">
        <v>266</v>
      </c>
      <c r="K2500" t="s">
        <v>16873</v>
      </c>
      <c r="L2500" t="s">
        <v>18091</v>
      </c>
      <c r="M2500" t="s">
        <v>301</v>
      </c>
      <c r="N2500" t="s">
        <v>300</v>
      </c>
      <c r="O2500">
        <v>17</v>
      </c>
      <c r="P2500" t="s">
        <v>273</v>
      </c>
      <c r="Q2500">
        <v>0.32</v>
      </c>
      <c r="S2500">
        <v>1</v>
      </c>
      <c r="T2500" s="108">
        <v>0.32</v>
      </c>
      <c r="U2500">
        <v>1</v>
      </c>
      <c r="V2500" t="s">
        <v>270</v>
      </c>
      <c r="W2500" t="s">
        <v>167</v>
      </c>
      <c r="X2500">
        <v>1</v>
      </c>
      <c r="Y2500">
        <v>0</v>
      </c>
      <c r="Z2500">
        <v>1</v>
      </c>
      <c r="AA2500">
        <v>0</v>
      </c>
      <c r="AB2500">
        <v>0</v>
      </c>
      <c r="AC2500">
        <v>0</v>
      </c>
      <c r="AD2500">
        <v>0</v>
      </c>
      <c r="AE2500">
        <v>0</v>
      </c>
    </row>
    <row r="2501" spans="1:31" x14ac:dyDescent="0.3">
      <c r="A2501" t="s">
        <v>300</v>
      </c>
      <c r="B2501" t="s">
        <v>9507</v>
      </c>
      <c r="C2501" t="s">
        <v>274</v>
      </c>
      <c r="D2501" t="s">
        <v>16750</v>
      </c>
      <c r="E2501" t="s">
        <v>12608</v>
      </c>
      <c r="F2501" t="s">
        <v>4758</v>
      </c>
      <c r="G2501" t="s">
        <v>4759</v>
      </c>
      <c r="I2501" t="s">
        <v>297</v>
      </c>
      <c r="J2501" t="s">
        <v>266</v>
      </c>
      <c r="K2501" t="s">
        <v>4760</v>
      </c>
      <c r="L2501" t="s">
        <v>2306</v>
      </c>
      <c r="M2501" t="s">
        <v>299</v>
      </c>
      <c r="N2501" t="s">
        <v>300</v>
      </c>
      <c r="O2501">
        <v>1</v>
      </c>
      <c r="P2501" t="s">
        <v>282</v>
      </c>
      <c r="Q2501">
        <v>2</v>
      </c>
      <c r="S2501">
        <v>1</v>
      </c>
      <c r="T2501" s="108">
        <v>2</v>
      </c>
      <c r="U2501">
        <v>1</v>
      </c>
      <c r="V2501" t="s">
        <v>270</v>
      </c>
      <c r="W2501" t="s">
        <v>167</v>
      </c>
      <c r="X2501">
        <v>1</v>
      </c>
      <c r="Y2501">
        <v>0</v>
      </c>
      <c r="Z2501">
        <v>0</v>
      </c>
      <c r="AA2501">
        <v>1</v>
      </c>
      <c r="AB2501">
        <v>0</v>
      </c>
      <c r="AC2501">
        <v>0</v>
      </c>
      <c r="AD2501">
        <v>0</v>
      </c>
      <c r="AE2501">
        <v>0</v>
      </c>
    </row>
    <row r="2502" spans="1:31" x14ac:dyDescent="0.3">
      <c r="A2502" t="s">
        <v>300</v>
      </c>
      <c r="B2502" t="s">
        <v>9508</v>
      </c>
      <c r="C2502" t="s">
        <v>274</v>
      </c>
      <c r="D2502" t="s">
        <v>16751</v>
      </c>
      <c r="E2502" t="s">
        <v>12608</v>
      </c>
      <c r="F2502" t="s">
        <v>4758</v>
      </c>
      <c r="G2502" t="s">
        <v>4759</v>
      </c>
      <c r="I2502" t="s">
        <v>297</v>
      </c>
      <c r="J2502" t="s">
        <v>266</v>
      </c>
      <c r="K2502" t="s">
        <v>4760</v>
      </c>
      <c r="L2502" t="s">
        <v>2306</v>
      </c>
      <c r="M2502" t="s">
        <v>301</v>
      </c>
      <c r="N2502" t="s">
        <v>300</v>
      </c>
      <c r="O2502">
        <v>2</v>
      </c>
      <c r="P2502" t="s">
        <v>288</v>
      </c>
      <c r="Q2502">
        <v>0.48</v>
      </c>
      <c r="S2502">
        <v>1</v>
      </c>
      <c r="T2502" s="108">
        <v>0.48</v>
      </c>
      <c r="U2502">
        <v>1</v>
      </c>
      <c r="V2502" t="s">
        <v>270</v>
      </c>
      <c r="W2502" t="s">
        <v>167</v>
      </c>
      <c r="X2502">
        <v>1</v>
      </c>
      <c r="Y2502">
        <v>0</v>
      </c>
      <c r="Z2502">
        <v>1</v>
      </c>
      <c r="AA2502">
        <v>0</v>
      </c>
      <c r="AB2502">
        <v>0</v>
      </c>
      <c r="AC2502">
        <v>0</v>
      </c>
      <c r="AD2502">
        <v>0</v>
      </c>
      <c r="AE2502">
        <v>0</v>
      </c>
    </row>
    <row r="2503" spans="1:31" x14ac:dyDescent="0.3">
      <c r="A2503" t="s">
        <v>300</v>
      </c>
      <c r="B2503" t="s">
        <v>16954</v>
      </c>
      <c r="C2503" t="s">
        <v>274</v>
      </c>
      <c r="D2503" t="s">
        <v>16955</v>
      </c>
      <c r="E2503" t="s">
        <v>12605</v>
      </c>
      <c r="F2503" t="s">
        <v>5043</v>
      </c>
      <c r="G2503" t="s">
        <v>4759</v>
      </c>
      <c r="I2503" t="s">
        <v>297</v>
      </c>
      <c r="J2503" t="s">
        <v>266</v>
      </c>
      <c r="K2503" t="s">
        <v>5050</v>
      </c>
      <c r="L2503" t="s">
        <v>398</v>
      </c>
      <c r="M2503" t="s">
        <v>301</v>
      </c>
      <c r="N2503" t="s">
        <v>300</v>
      </c>
      <c r="O2503">
        <v>2</v>
      </c>
      <c r="P2503" t="s">
        <v>272</v>
      </c>
      <c r="Q2503">
        <v>1</v>
      </c>
      <c r="S2503">
        <v>1</v>
      </c>
      <c r="T2503" s="108">
        <v>1</v>
      </c>
      <c r="U2503">
        <v>1</v>
      </c>
      <c r="V2503" t="s">
        <v>270</v>
      </c>
      <c r="W2503" t="s">
        <v>167</v>
      </c>
      <c r="X2503">
        <v>1</v>
      </c>
      <c r="Y2503">
        <v>0</v>
      </c>
      <c r="Z2503">
        <v>0</v>
      </c>
      <c r="AA2503">
        <v>1</v>
      </c>
      <c r="AB2503">
        <v>0</v>
      </c>
      <c r="AC2503">
        <v>0</v>
      </c>
      <c r="AD2503">
        <v>0</v>
      </c>
      <c r="AE2503">
        <v>0</v>
      </c>
    </row>
    <row r="2504" spans="1:31" x14ac:dyDescent="0.3">
      <c r="A2504" t="s">
        <v>300</v>
      </c>
      <c r="B2504" t="s">
        <v>16956</v>
      </c>
      <c r="C2504" t="s">
        <v>274</v>
      </c>
      <c r="D2504" t="s">
        <v>16957</v>
      </c>
      <c r="E2504" t="s">
        <v>12605</v>
      </c>
      <c r="F2504" t="s">
        <v>5043</v>
      </c>
      <c r="G2504" t="s">
        <v>4759</v>
      </c>
      <c r="I2504" t="s">
        <v>297</v>
      </c>
      <c r="J2504" t="s">
        <v>266</v>
      </c>
      <c r="K2504" t="s">
        <v>5050</v>
      </c>
      <c r="L2504" t="s">
        <v>398</v>
      </c>
      <c r="M2504" t="s">
        <v>299</v>
      </c>
      <c r="N2504" t="s">
        <v>300</v>
      </c>
      <c r="O2504">
        <v>1</v>
      </c>
      <c r="P2504" t="s">
        <v>282</v>
      </c>
      <c r="Q2504">
        <v>1</v>
      </c>
      <c r="S2504">
        <v>1</v>
      </c>
      <c r="T2504" s="108">
        <v>1</v>
      </c>
      <c r="U2504">
        <v>1</v>
      </c>
      <c r="V2504" t="s">
        <v>270</v>
      </c>
      <c r="W2504" t="s">
        <v>167</v>
      </c>
      <c r="X2504">
        <v>1</v>
      </c>
      <c r="Y2504">
        <v>0</v>
      </c>
      <c r="Z2504">
        <v>0</v>
      </c>
      <c r="AA2504">
        <v>1</v>
      </c>
      <c r="AB2504">
        <v>0</v>
      </c>
      <c r="AC2504">
        <v>0</v>
      </c>
      <c r="AD2504">
        <v>0</v>
      </c>
      <c r="AE2504">
        <v>0</v>
      </c>
    </row>
    <row r="2505" spans="1:31" x14ac:dyDescent="0.3">
      <c r="A2505" t="s">
        <v>300</v>
      </c>
      <c r="B2505" t="s">
        <v>4507</v>
      </c>
      <c r="C2505" t="s">
        <v>274</v>
      </c>
      <c r="D2505" t="s">
        <v>4508</v>
      </c>
      <c r="E2505" t="s">
        <v>12637</v>
      </c>
      <c r="F2505" t="s">
        <v>4509</v>
      </c>
      <c r="G2505" t="s">
        <v>1012</v>
      </c>
      <c r="I2505" t="s">
        <v>297</v>
      </c>
      <c r="J2505" t="s">
        <v>266</v>
      </c>
      <c r="K2505" t="s">
        <v>4351</v>
      </c>
      <c r="L2505" t="s">
        <v>3995</v>
      </c>
      <c r="M2505" t="s">
        <v>299</v>
      </c>
      <c r="N2505" t="s">
        <v>300</v>
      </c>
      <c r="O2505">
        <v>1</v>
      </c>
      <c r="P2505" t="s">
        <v>282</v>
      </c>
      <c r="Q2505">
        <v>1</v>
      </c>
      <c r="S2505">
        <v>1</v>
      </c>
      <c r="T2505" s="108">
        <v>1</v>
      </c>
      <c r="U2505">
        <v>1</v>
      </c>
      <c r="V2505" t="s">
        <v>270</v>
      </c>
      <c r="W2505" t="s">
        <v>167</v>
      </c>
      <c r="X2505">
        <v>1</v>
      </c>
      <c r="Y2505">
        <v>0</v>
      </c>
      <c r="Z2505">
        <v>1</v>
      </c>
      <c r="AA2505">
        <v>0</v>
      </c>
      <c r="AB2505">
        <v>0</v>
      </c>
      <c r="AC2505">
        <v>0</v>
      </c>
      <c r="AD2505">
        <v>0</v>
      </c>
      <c r="AE2505">
        <v>0</v>
      </c>
    </row>
    <row r="2506" spans="1:31" x14ac:dyDescent="0.3">
      <c r="A2506" t="s">
        <v>300</v>
      </c>
      <c r="B2506" t="s">
        <v>4507</v>
      </c>
      <c r="C2506" t="s">
        <v>274</v>
      </c>
      <c r="D2506" t="s">
        <v>4508</v>
      </c>
      <c r="E2506" t="s">
        <v>12637</v>
      </c>
      <c r="F2506" t="s">
        <v>4509</v>
      </c>
      <c r="G2506" t="s">
        <v>1012</v>
      </c>
      <c r="I2506" t="s">
        <v>297</v>
      </c>
      <c r="J2506" t="s">
        <v>266</v>
      </c>
      <c r="K2506" t="s">
        <v>4351</v>
      </c>
      <c r="L2506" t="s">
        <v>3995</v>
      </c>
      <c r="M2506" t="s">
        <v>301</v>
      </c>
      <c r="N2506" t="s">
        <v>300</v>
      </c>
      <c r="O2506">
        <v>2</v>
      </c>
      <c r="P2506" t="s">
        <v>288</v>
      </c>
      <c r="Q2506">
        <v>0.48</v>
      </c>
      <c r="S2506">
        <v>1</v>
      </c>
      <c r="T2506" s="108">
        <v>0.48</v>
      </c>
      <c r="U2506">
        <v>1</v>
      </c>
      <c r="V2506" t="s">
        <v>270</v>
      </c>
      <c r="W2506" t="s">
        <v>167</v>
      </c>
      <c r="X2506">
        <v>1</v>
      </c>
      <c r="Y2506">
        <v>0</v>
      </c>
      <c r="Z2506">
        <v>1</v>
      </c>
      <c r="AA2506">
        <v>0</v>
      </c>
      <c r="AB2506">
        <v>0</v>
      </c>
      <c r="AC2506">
        <v>0</v>
      </c>
      <c r="AD2506">
        <v>0</v>
      </c>
      <c r="AE2506">
        <v>0</v>
      </c>
    </row>
    <row r="2507" spans="1:31" x14ac:dyDescent="0.3">
      <c r="A2507" t="s">
        <v>300</v>
      </c>
      <c r="B2507" t="s">
        <v>4507</v>
      </c>
      <c r="C2507" t="s">
        <v>274</v>
      </c>
      <c r="D2507" t="s">
        <v>4508</v>
      </c>
      <c r="E2507" t="s">
        <v>12637</v>
      </c>
      <c r="F2507" t="s">
        <v>4509</v>
      </c>
      <c r="G2507" t="s">
        <v>1012</v>
      </c>
      <c r="I2507" t="s">
        <v>297</v>
      </c>
      <c r="J2507" t="s">
        <v>266</v>
      </c>
      <c r="K2507" t="s">
        <v>4351</v>
      </c>
      <c r="L2507" t="s">
        <v>3995</v>
      </c>
      <c r="M2507" t="s">
        <v>301</v>
      </c>
      <c r="N2507" t="s">
        <v>300</v>
      </c>
      <c r="O2507">
        <v>20</v>
      </c>
      <c r="P2507" t="s">
        <v>425</v>
      </c>
      <c r="Q2507">
        <v>0.32</v>
      </c>
      <c r="S2507">
        <v>1</v>
      </c>
      <c r="T2507" s="108">
        <v>0.32</v>
      </c>
      <c r="U2507">
        <v>1</v>
      </c>
      <c r="V2507" t="s">
        <v>270</v>
      </c>
      <c r="W2507" t="s">
        <v>167</v>
      </c>
      <c r="X2507">
        <v>1</v>
      </c>
      <c r="Y2507">
        <v>0</v>
      </c>
      <c r="Z2507">
        <v>1</v>
      </c>
      <c r="AA2507">
        <v>0</v>
      </c>
      <c r="AB2507">
        <v>0</v>
      </c>
      <c r="AC2507">
        <v>0</v>
      </c>
      <c r="AD2507">
        <v>0</v>
      </c>
      <c r="AE2507">
        <v>0</v>
      </c>
    </row>
    <row r="2508" spans="1:31" x14ac:dyDescent="0.3">
      <c r="A2508" t="s">
        <v>300</v>
      </c>
      <c r="B2508" t="s">
        <v>4230</v>
      </c>
      <c r="C2508" t="s">
        <v>274</v>
      </c>
      <c r="D2508" t="s">
        <v>4231</v>
      </c>
      <c r="E2508" t="s">
        <v>12628</v>
      </c>
      <c r="F2508" t="s">
        <v>4225</v>
      </c>
      <c r="G2508" t="s">
        <v>1012</v>
      </c>
      <c r="I2508" t="s">
        <v>297</v>
      </c>
      <c r="J2508" t="s">
        <v>266</v>
      </c>
      <c r="K2508" t="s">
        <v>4232</v>
      </c>
      <c r="L2508" t="s">
        <v>16062</v>
      </c>
      <c r="M2508" t="s">
        <v>301</v>
      </c>
      <c r="N2508" t="s">
        <v>300</v>
      </c>
      <c r="O2508">
        <v>2</v>
      </c>
      <c r="P2508" t="s">
        <v>288</v>
      </c>
      <c r="Q2508">
        <v>0.48</v>
      </c>
      <c r="S2508">
        <v>2</v>
      </c>
      <c r="T2508" s="108">
        <v>0.96</v>
      </c>
      <c r="U2508">
        <v>1</v>
      </c>
      <c r="V2508" t="s">
        <v>270</v>
      </c>
      <c r="W2508" t="s">
        <v>167</v>
      </c>
      <c r="X2508">
        <v>2</v>
      </c>
      <c r="Y2508">
        <v>0</v>
      </c>
      <c r="Z2508">
        <v>2</v>
      </c>
      <c r="AA2508">
        <v>0</v>
      </c>
      <c r="AB2508">
        <v>0</v>
      </c>
      <c r="AC2508">
        <v>0</v>
      </c>
      <c r="AD2508">
        <v>0</v>
      </c>
      <c r="AE2508">
        <v>0</v>
      </c>
    </row>
    <row r="2509" spans="1:31" x14ac:dyDescent="0.3">
      <c r="A2509" t="s">
        <v>300</v>
      </c>
      <c r="B2509" t="s">
        <v>4230</v>
      </c>
      <c r="C2509" t="s">
        <v>274</v>
      </c>
      <c r="D2509" t="s">
        <v>4231</v>
      </c>
      <c r="E2509" t="s">
        <v>12628</v>
      </c>
      <c r="F2509" t="s">
        <v>4225</v>
      </c>
      <c r="G2509" t="s">
        <v>1012</v>
      </c>
      <c r="I2509" t="s">
        <v>297</v>
      </c>
      <c r="J2509" t="s">
        <v>266</v>
      </c>
      <c r="K2509" t="s">
        <v>4232</v>
      </c>
      <c r="L2509" t="s">
        <v>16062</v>
      </c>
      <c r="M2509" t="s">
        <v>301</v>
      </c>
      <c r="N2509" t="s">
        <v>300</v>
      </c>
      <c r="O2509">
        <v>17</v>
      </c>
      <c r="P2509" t="s">
        <v>273</v>
      </c>
      <c r="Q2509">
        <v>0.48</v>
      </c>
      <c r="S2509">
        <v>1</v>
      </c>
      <c r="T2509" s="108">
        <v>0.48</v>
      </c>
      <c r="U2509">
        <v>1</v>
      </c>
      <c r="V2509" t="s">
        <v>270</v>
      </c>
      <c r="W2509" t="s">
        <v>167</v>
      </c>
      <c r="X2509">
        <v>1</v>
      </c>
      <c r="Y2509">
        <v>0</v>
      </c>
      <c r="Z2509">
        <v>1</v>
      </c>
      <c r="AA2509">
        <v>0</v>
      </c>
      <c r="AB2509">
        <v>0</v>
      </c>
      <c r="AC2509">
        <v>0</v>
      </c>
      <c r="AD2509">
        <v>0</v>
      </c>
      <c r="AE2509">
        <v>0</v>
      </c>
    </row>
    <row r="2510" spans="1:31" x14ac:dyDescent="0.3">
      <c r="A2510" t="s">
        <v>300</v>
      </c>
      <c r="B2510" t="s">
        <v>4230</v>
      </c>
      <c r="C2510" t="s">
        <v>274</v>
      </c>
      <c r="D2510" t="s">
        <v>4231</v>
      </c>
      <c r="E2510" t="s">
        <v>12628</v>
      </c>
      <c r="F2510" t="s">
        <v>4225</v>
      </c>
      <c r="G2510" t="s">
        <v>1012</v>
      </c>
      <c r="I2510" t="s">
        <v>297</v>
      </c>
      <c r="J2510" t="s">
        <v>266</v>
      </c>
      <c r="K2510" t="s">
        <v>4232</v>
      </c>
      <c r="L2510" t="s">
        <v>16062</v>
      </c>
      <c r="M2510" t="s">
        <v>299</v>
      </c>
      <c r="N2510" t="s">
        <v>300</v>
      </c>
      <c r="O2510">
        <v>1</v>
      </c>
      <c r="P2510" t="s">
        <v>266</v>
      </c>
      <c r="Q2510">
        <v>0.48</v>
      </c>
      <c r="S2510">
        <v>1</v>
      </c>
      <c r="T2510" s="108">
        <v>0.48</v>
      </c>
      <c r="U2510">
        <v>1</v>
      </c>
      <c r="V2510" t="s">
        <v>270</v>
      </c>
      <c r="W2510" t="s">
        <v>167</v>
      </c>
      <c r="X2510">
        <v>1</v>
      </c>
      <c r="Y2510">
        <v>0</v>
      </c>
      <c r="Z2510">
        <v>0</v>
      </c>
      <c r="AA2510">
        <v>1</v>
      </c>
      <c r="AB2510">
        <v>0</v>
      </c>
      <c r="AC2510">
        <v>0</v>
      </c>
      <c r="AD2510">
        <v>0</v>
      </c>
      <c r="AE2510">
        <v>0</v>
      </c>
    </row>
    <row r="2511" spans="1:31" x14ac:dyDescent="0.3">
      <c r="A2511" t="s">
        <v>300</v>
      </c>
      <c r="B2511" t="s">
        <v>5795</v>
      </c>
      <c r="C2511" t="s">
        <v>274</v>
      </c>
      <c r="D2511" t="s">
        <v>5796</v>
      </c>
      <c r="E2511" t="s">
        <v>12684</v>
      </c>
      <c r="F2511" t="s">
        <v>741</v>
      </c>
      <c r="G2511" t="s">
        <v>5723</v>
      </c>
      <c r="I2511" t="s">
        <v>297</v>
      </c>
      <c r="J2511" t="s">
        <v>266</v>
      </c>
      <c r="K2511" t="s">
        <v>5797</v>
      </c>
      <c r="L2511" t="s">
        <v>2441</v>
      </c>
      <c r="M2511" t="s">
        <v>299</v>
      </c>
      <c r="N2511" t="s">
        <v>300</v>
      </c>
      <c r="O2511">
        <v>13</v>
      </c>
      <c r="P2511" t="s">
        <v>282</v>
      </c>
      <c r="Q2511">
        <v>2</v>
      </c>
      <c r="S2511">
        <v>1</v>
      </c>
      <c r="T2511" s="108">
        <v>2</v>
      </c>
      <c r="U2511">
        <v>1</v>
      </c>
      <c r="V2511" t="s">
        <v>270</v>
      </c>
      <c r="W2511" t="s">
        <v>167</v>
      </c>
      <c r="X2511">
        <v>1</v>
      </c>
      <c r="Y2511">
        <v>0</v>
      </c>
      <c r="Z2511">
        <v>0</v>
      </c>
      <c r="AA2511">
        <v>0</v>
      </c>
      <c r="AB2511">
        <v>1</v>
      </c>
      <c r="AC2511">
        <v>0</v>
      </c>
      <c r="AD2511">
        <v>0</v>
      </c>
      <c r="AE2511">
        <v>0</v>
      </c>
    </row>
    <row r="2512" spans="1:31" x14ac:dyDescent="0.3">
      <c r="A2512" t="s">
        <v>300</v>
      </c>
      <c r="B2512" t="s">
        <v>5795</v>
      </c>
      <c r="C2512" t="s">
        <v>274</v>
      </c>
      <c r="D2512" t="s">
        <v>5796</v>
      </c>
      <c r="E2512" t="s">
        <v>12684</v>
      </c>
      <c r="F2512" t="s">
        <v>741</v>
      </c>
      <c r="G2512" t="s">
        <v>5723</v>
      </c>
      <c r="I2512" t="s">
        <v>297</v>
      </c>
      <c r="J2512" t="s">
        <v>266</v>
      </c>
      <c r="K2512" t="s">
        <v>5797</v>
      </c>
      <c r="L2512" t="s">
        <v>2441</v>
      </c>
      <c r="M2512" t="s">
        <v>301</v>
      </c>
      <c r="N2512" t="s">
        <v>300</v>
      </c>
      <c r="O2512">
        <v>14</v>
      </c>
      <c r="P2512" t="s">
        <v>272</v>
      </c>
      <c r="Q2512">
        <v>3</v>
      </c>
      <c r="S2512">
        <v>1</v>
      </c>
      <c r="T2512" s="108">
        <v>3</v>
      </c>
      <c r="U2512">
        <v>1</v>
      </c>
      <c r="V2512" t="s">
        <v>270</v>
      </c>
      <c r="W2512" t="s">
        <v>167</v>
      </c>
      <c r="X2512">
        <v>1</v>
      </c>
      <c r="Y2512">
        <v>0</v>
      </c>
      <c r="Z2512">
        <v>1</v>
      </c>
      <c r="AA2512">
        <v>0</v>
      </c>
      <c r="AB2512">
        <v>0</v>
      </c>
      <c r="AC2512">
        <v>0</v>
      </c>
      <c r="AD2512">
        <v>0</v>
      </c>
      <c r="AE2512">
        <v>0</v>
      </c>
    </row>
    <row r="2513" spans="1:31" x14ac:dyDescent="0.3">
      <c r="A2513" t="s">
        <v>300</v>
      </c>
      <c r="B2513" t="s">
        <v>5795</v>
      </c>
      <c r="C2513" t="s">
        <v>274</v>
      </c>
      <c r="D2513" t="s">
        <v>5796</v>
      </c>
      <c r="E2513" t="s">
        <v>12684</v>
      </c>
      <c r="F2513" t="s">
        <v>741</v>
      </c>
      <c r="G2513" t="s">
        <v>5723</v>
      </c>
      <c r="I2513" t="s">
        <v>297</v>
      </c>
      <c r="J2513" t="s">
        <v>266</v>
      </c>
      <c r="K2513" t="s">
        <v>5797</v>
      </c>
      <c r="L2513" t="s">
        <v>2441</v>
      </c>
      <c r="M2513" t="s">
        <v>301</v>
      </c>
      <c r="N2513" t="s">
        <v>300</v>
      </c>
      <c r="O2513">
        <v>17</v>
      </c>
      <c r="P2513" t="s">
        <v>273</v>
      </c>
      <c r="Q2513">
        <v>0.32</v>
      </c>
      <c r="S2513">
        <v>1</v>
      </c>
      <c r="T2513" s="108">
        <v>0.32</v>
      </c>
      <c r="U2513">
        <v>1</v>
      </c>
      <c r="V2513" t="s">
        <v>270</v>
      </c>
      <c r="W2513" t="s">
        <v>167</v>
      </c>
      <c r="X2513">
        <v>1</v>
      </c>
      <c r="Y2513">
        <v>0</v>
      </c>
      <c r="Z2513">
        <v>1</v>
      </c>
      <c r="AA2513">
        <v>0</v>
      </c>
      <c r="AB2513">
        <v>0</v>
      </c>
      <c r="AC2513">
        <v>0</v>
      </c>
      <c r="AD2513">
        <v>0</v>
      </c>
      <c r="AE2513">
        <v>0</v>
      </c>
    </row>
    <row r="2514" spans="1:31" x14ac:dyDescent="0.3">
      <c r="A2514" t="s">
        <v>300</v>
      </c>
      <c r="B2514" t="s">
        <v>9498</v>
      </c>
      <c r="C2514" t="s">
        <v>9499</v>
      </c>
      <c r="D2514" t="s">
        <v>9500</v>
      </c>
      <c r="E2514" t="s">
        <v>12625</v>
      </c>
      <c r="F2514" t="s">
        <v>2309</v>
      </c>
      <c r="G2514" t="s">
        <v>1012</v>
      </c>
      <c r="I2514" t="s">
        <v>297</v>
      </c>
      <c r="J2514" t="s">
        <v>266</v>
      </c>
      <c r="K2514" t="s">
        <v>3986</v>
      </c>
      <c r="L2514" t="s">
        <v>17486</v>
      </c>
      <c r="M2514" t="s">
        <v>299</v>
      </c>
      <c r="N2514" t="s">
        <v>300</v>
      </c>
      <c r="O2514">
        <v>1</v>
      </c>
      <c r="P2514" t="s">
        <v>282</v>
      </c>
      <c r="Q2514">
        <v>8</v>
      </c>
      <c r="S2514">
        <v>0</v>
      </c>
      <c r="T2514" s="108">
        <v>0</v>
      </c>
      <c r="U2514">
        <v>0</v>
      </c>
      <c r="W2514" t="s">
        <v>171</v>
      </c>
      <c r="X2514">
        <v>1</v>
      </c>
      <c r="Y2514">
        <v>0</v>
      </c>
      <c r="Z2514">
        <v>0</v>
      </c>
      <c r="AA2514">
        <v>0</v>
      </c>
      <c r="AB2514">
        <v>0</v>
      </c>
      <c r="AC2514">
        <v>0</v>
      </c>
      <c r="AD2514">
        <v>0</v>
      </c>
      <c r="AE2514">
        <v>0</v>
      </c>
    </row>
    <row r="2515" spans="1:31" x14ac:dyDescent="0.3">
      <c r="A2515" t="s">
        <v>300</v>
      </c>
      <c r="B2515" t="s">
        <v>10624</v>
      </c>
      <c r="C2515" t="s">
        <v>274</v>
      </c>
      <c r="D2515" t="s">
        <v>10628</v>
      </c>
      <c r="E2515" t="s">
        <v>12625</v>
      </c>
      <c r="F2515" t="s">
        <v>2309</v>
      </c>
      <c r="G2515" t="s">
        <v>1012</v>
      </c>
      <c r="I2515" t="s">
        <v>297</v>
      </c>
      <c r="J2515" t="s">
        <v>266</v>
      </c>
      <c r="K2515" t="s">
        <v>3986</v>
      </c>
      <c r="L2515" t="s">
        <v>5798</v>
      </c>
      <c r="M2515" t="s">
        <v>299</v>
      </c>
      <c r="N2515" t="s">
        <v>300</v>
      </c>
      <c r="O2515">
        <v>13</v>
      </c>
      <c r="P2515" t="s">
        <v>266</v>
      </c>
      <c r="Q2515">
        <v>0.17</v>
      </c>
      <c r="S2515">
        <v>1</v>
      </c>
      <c r="T2515" s="108">
        <v>0.17</v>
      </c>
      <c r="U2515">
        <v>1</v>
      </c>
      <c r="V2515" t="s">
        <v>270</v>
      </c>
      <c r="W2515" t="s">
        <v>167</v>
      </c>
      <c r="X2515">
        <v>1</v>
      </c>
      <c r="Y2515">
        <v>0</v>
      </c>
      <c r="Z2515">
        <v>1</v>
      </c>
      <c r="AA2515">
        <v>0</v>
      </c>
      <c r="AB2515">
        <v>0</v>
      </c>
      <c r="AC2515">
        <v>0</v>
      </c>
      <c r="AD2515">
        <v>0</v>
      </c>
      <c r="AE2515">
        <v>0</v>
      </c>
    </row>
    <row r="2516" spans="1:31" x14ac:dyDescent="0.3">
      <c r="A2516" t="s">
        <v>300</v>
      </c>
      <c r="B2516" t="s">
        <v>10624</v>
      </c>
      <c r="C2516" t="s">
        <v>302</v>
      </c>
      <c r="D2516" t="s">
        <v>10630</v>
      </c>
      <c r="E2516" t="s">
        <v>12630</v>
      </c>
      <c r="F2516" t="s">
        <v>8187</v>
      </c>
      <c r="G2516" t="s">
        <v>1012</v>
      </c>
      <c r="I2516" t="s">
        <v>297</v>
      </c>
      <c r="J2516" t="s">
        <v>266</v>
      </c>
      <c r="K2516" t="s">
        <v>8188</v>
      </c>
      <c r="L2516" t="s">
        <v>5798</v>
      </c>
      <c r="M2516" t="s">
        <v>299</v>
      </c>
      <c r="N2516" t="s">
        <v>300</v>
      </c>
      <c r="O2516">
        <v>13</v>
      </c>
      <c r="P2516" t="s">
        <v>266</v>
      </c>
      <c r="Q2516">
        <v>0.17</v>
      </c>
      <c r="S2516">
        <v>1</v>
      </c>
      <c r="T2516" s="108">
        <v>0.17</v>
      </c>
      <c r="U2516">
        <v>1</v>
      </c>
      <c r="V2516" t="s">
        <v>270</v>
      </c>
      <c r="W2516" t="s">
        <v>167</v>
      </c>
      <c r="X2516">
        <v>1</v>
      </c>
      <c r="Y2516">
        <v>0</v>
      </c>
      <c r="Z2516">
        <v>1</v>
      </c>
      <c r="AA2516">
        <v>0</v>
      </c>
      <c r="AB2516">
        <v>0</v>
      </c>
      <c r="AC2516">
        <v>0</v>
      </c>
      <c r="AD2516">
        <v>0</v>
      </c>
      <c r="AE2516">
        <v>0</v>
      </c>
    </row>
    <row r="2517" spans="1:31" x14ac:dyDescent="0.3">
      <c r="A2517" t="s">
        <v>300</v>
      </c>
      <c r="B2517" t="s">
        <v>10624</v>
      </c>
      <c r="C2517" t="s">
        <v>581</v>
      </c>
      <c r="D2517" t="s">
        <v>10629</v>
      </c>
      <c r="E2517" t="s">
        <v>12629</v>
      </c>
      <c r="F2517" t="s">
        <v>4284</v>
      </c>
      <c r="G2517" t="s">
        <v>1012</v>
      </c>
      <c r="I2517" t="s">
        <v>297</v>
      </c>
      <c r="J2517" t="s">
        <v>266</v>
      </c>
      <c r="K2517" t="s">
        <v>4293</v>
      </c>
      <c r="L2517" t="s">
        <v>5798</v>
      </c>
      <c r="M2517" t="s">
        <v>299</v>
      </c>
      <c r="N2517" t="s">
        <v>300</v>
      </c>
      <c r="O2517">
        <v>13</v>
      </c>
      <c r="P2517" t="s">
        <v>266</v>
      </c>
      <c r="Q2517">
        <v>0.17</v>
      </c>
      <c r="S2517">
        <v>1</v>
      </c>
      <c r="T2517" s="108">
        <v>0.17</v>
      </c>
      <c r="U2517">
        <v>1</v>
      </c>
      <c r="V2517" t="s">
        <v>270</v>
      </c>
      <c r="W2517" t="s">
        <v>167</v>
      </c>
      <c r="X2517">
        <v>1</v>
      </c>
      <c r="Y2517">
        <v>0</v>
      </c>
      <c r="Z2517">
        <v>1</v>
      </c>
      <c r="AA2517">
        <v>0</v>
      </c>
      <c r="AB2517">
        <v>0</v>
      </c>
      <c r="AC2517">
        <v>0</v>
      </c>
      <c r="AD2517">
        <v>0</v>
      </c>
      <c r="AE2517">
        <v>0</v>
      </c>
    </row>
    <row r="2518" spans="1:31" x14ac:dyDescent="0.3">
      <c r="A2518" t="s">
        <v>300</v>
      </c>
      <c r="B2518" t="s">
        <v>10624</v>
      </c>
      <c r="C2518" t="s">
        <v>1683</v>
      </c>
      <c r="D2518" t="s">
        <v>10631</v>
      </c>
      <c r="E2518" t="s">
        <v>12638</v>
      </c>
      <c r="F2518" t="s">
        <v>1135</v>
      </c>
      <c r="G2518" t="s">
        <v>1012</v>
      </c>
      <c r="I2518" t="s">
        <v>297</v>
      </c>
      <c r="J2518" t="s">
        <v>266</v>
      </c>
      <c r="K2518" t="s">
        <v>1136</v>
      </c>
      <c r="L2518" t="s">
        <v>5798</v>
      </c>
      <c r="M2518" t="s">
        <v>299</v>
      </c>
      <c r="N2518" t="s">
        <v>300</v>
      </c>
      <c r="O2518">
        <v>13</v>
      </c>
      <c r="P2518" t="s">
        <v>266</v>
      </c>
      <c r="Q2518">
        <v>0.17</v>
      </c>
      <c r="S2518">
        <v>1</v>
      </c>
      <c r="T2518" s="108">
        <v>0.17</v>
      </c>
      <c r="U2518">
        <v>1</v>
      </c>
      <c r="V2518" t="s">
        <v>270</v>
      </c>
      <c r="W2518" t="s">
        <v>167</v>
      </c>
      <c r="X2518">
        <v>1</v>
      </c>
      <c r="Y2518">
        <v>0</v>
      </c>
      <c r="Z2518">
        <v>1</v>
      </c>
      <c r="AA2518">
        <v>0</v>
      </c>
      <c r="AB2518">
        <v>0</v>
      </c>
      <c r="AC2518">
        <v>0</v>
      </c>
      <c r="AD2518">
        <v>0</v>
      </c>
      <c r="AE2518">
        <v>0</v>
      </c>
    </row>
    <row r="2519" spans="1:31" x14ac:dyDescent="0.3">
      <c r="A2519" t="s">
        <v>300</v>
      </c>
      <c r="B2519" t="s">
        <v>10624</v>
      </c>
      <c r="C2519" t="s">
        <v>2336</v>
      </c>
      <c r="D2519" t="s">
        <v>10632</v>
      </c>
      <c r="E2519" t="s">
        <v>12640</v>
      </c>
      <c r="F2519" t="s">
        <v>4559</v>
      </c>
      <c r="G2519" t="s">
        <v>1012</v>
      </c>
      <c r="I2519" t="s">
        <v>297</v>
      </c>
      <c r="J2519" t="s">
        <v>266</v>
      </c>
      <c r="K2519" t="s">
        <v>4545</v>
      </c>
      <c r="L2519" t="s">
        <v>5798</v>
      </c>
      <c r="M2519" t="s">
        <v>299</v>
      </c>
      <c r="N2519" t="s">
        <v>300</v>
      </c>
      <c r="O2519">
        <v>13</v>
      </c>
      <c r="P2519" t="s">
        <v>266</v>
      </c>
      <c r="Q2519">
        <v>0.17</v>
      </c>
      <c r="S2519">
        <v>1</v>
      </c>
      <c r="T2519" s="108">
        <v>0.17</v>
      </c>
      <c r="U2519">
        <v>1</v>
      </c>
      <c r="V2519" t="s">
        <v>270</v>
      </c>
      <c r="W2519" t="s">
        <v>167</v>
      </c>
      <c r="X2519">
        <v>1</v>
      </c>
      <c r="Y2519">
        <v>0</v>
      </c>
      <c r="Z2519">
        <v>1</v>
      </c>
      <c r="AA2519">
        <v>0</v>
      </c>
      <c r="AB2519">
        <v>0</v>
      </c>
      <c r="AC2519">
        <v>0</v>
      </c>
      <c r="AD2519">
        <v>0</v>
      </c>
      <c r="AE2519">
        <v>0</v>
      </c>
    </row>
    <row r="2520" spans="1:31" x14ac:dyDescent="0.3">
      <c r="A2520" t="s">
        <v>300</v>
      </c>
      <c r="B2520" t="s">
        <v>4412</v>
      </c>
      <c r="C2520" t="s">
        <v>262</v>
      </c>
      <c r="D2520" t="s">
        <v>4413</v>
      </c>
      <c r="E2520" t="s">
        <v>12631</v>
      </c>
      <c r="F2520" t="s">
        <v>4414</v>
      </c>
      <c r="G2520" t="s">
        <v>1012</v>
      </c>
      <c r="I2520" t="s">
        <v>297</v>
      </c>
      <c r="J2520" t="s">
        <v>266</v>
      </c>
      <c r="K2520" t="s">
        <v>4452</v>
      </c>
      <c r="L2520" t="s">
        <v>4415</v>
      </c>
      <c r="M2520" t="s">
        <v>299</v>
      </c>
      <c r="N2520" t="s">
        <v>300</v>
      </c>
      <c r="O2520">
        <v>1</v>
      </c>
      <c r="P2520" t="s">
        <v>282</v>
      </c>
      <c r="Q2520">
        <v>1</v>
      </c>
      <c r="S2520">
        <v>1</v>
      </c>
      <c r="T2520" s="108">
        <v>1</v>
      </c>
      <c r="U2520">
        <v>1</v>
      </c>
      <c r="V2520" t="s">
        <v>270</v>
      </c>
      <c r="W2520" t="s">
        <v>167</v>
      </c>
      <c r="X2520">
        <v>1</v>
      </c>
      <c r="Y2520">
        <v>0</v>
      </c>
      <c r="Z2520">
        <v>0</v>
      </c>
      <c r="AA2520">
        <v>1</v>
      </c>
      <c r="AB2520">
        <v>0</v>
      </c>
      <c r="AC2520">
        <v>0</v>
      </c>
      <c r="AD2520">
        <v>0</v>
      </c>
      <c r="AE2520">
        <v>0</v>
      </c>
    </row>
    <row r="2521" spans="1:31" x14ac:dyDescent="0.3">
      <c r="A2521" t="s">
        <v>300</v>
      </c>
      <c r="B2521" t="s">
        <v>4412</v>
      </c>
      <c r="C2521" t="s">
        <v>262</v>
      </c>
      <c r="D2521" t="s">
        <v>4413</v>
      </c>
      <c r="E2521" t="s">
        <v>12631</v>
      </c>
      <c r="F2521" t="s">
        <v>4414</v>
      </c>
      <c r="G2521" t="s">
        <v>1012</v>
      </c>
      <c r="I2521" t="s">
        <v>297</v>
      </c>
      <c r="J2521" t="s">
        <v>266</v>
      </c>
      <c r="K2521" t="s">
        <v>4452</v>
      </c>
      <c r="L2521" t="s">
        <v>4415</v>
      </c>
      <c r="M2521" t="s">
        <v>301</v>
      </c>
      <c r="N2521" t="s">
        <v>300</v>
      </c>
      <c r="O2521">
        <v>2</v>
      </c>
      <c r="P2521" t="s">
        <v>288</v>
      </c>
      <c r="Q2521">
        <v>0.48</v>
      </c>
      <c r="S2521">
        <v>2</v>
      </c>
      <c r="T2521" s="108">
        <v>0.96</v>
      </c>
      <c r="U2521">
        <v>1</v>
      </c>
      <c r="V2521" t="s">
        <v>270</v>
      </c>
      <c r="W2521" t="s">
        <v>167</v>
      </c>
      <c r="X2521">
        <v>2</v>
      </c>
      <c r="Y2521">
        <v>0</v>
      </c>
      <c r="Z2521">
        <v>2</v>
      </c>
      <c r="AA2521">
        <v>0</v>
      </c>
      <c r="AB2521">
        <v>0</v>
      </c>
      <c r="AC2521">
        <v>0</v>
      </c>
      <c r="AD2521">
        <v>0</v>
      </c>
      <c r="AE2521">
        <v>0</v>
      </c>
    </row>
    <row r="2522" spans="1:31" x14ac:dyDescent="0.3">
      <c r="A2522" t="s">
        <v>300</v>
      </c>
      <c r="B2522" t="s">
        <v>16874</v>
      </c>
      <c r="C2522" t="s">
        <v>274</v>
      </c>
      <c r="D2522" t="s">
        <v>10539</v>
      </c>
      <c r="E2522" t="s">
        <v>12639</v>
      </c>
      <c r="F2522" t="s">
        <v>2219</v>
      </c>
      <c r="G2522" t="s">
        <v>1012</v>
      </c>
      <c r="I2522" t="s">
        <v>297</v>
      </c>
      <c r="J2522" t="s">
        <v>266</v>
      </c>
      <c r="K2522" t="s">
        <v>4545</v>
      </c>
      <c r="L2522" t="s">
        <v>16875</v>
      </c>
      <c r="M2522" t="s">
        <v>299</v>
      </c>
      <c r="N2522" t="s">
        <v>300</v>
      </c>
      <c r="O2522">
        <v>1</v>
      </c>
      <c r="P2522" t="s">
        <v>266</v>
      </c>
      <c r="Q2522">
        <v>0.17</v>
      </c>
      <c r="S2522">
        <v>1</v>
      </c>
      <c r="T2522" s="108">
        <v>0.17</v>
      </c>
      <c r="U2522">
        <v>1</v>
      </c>
      <c r="V2522" t="s">
        <v>270</v>
      </c>
      <c r="W2522" t="s">
        <v>167</v>
      </c>
      <c r="X2522">
        <v>1</v>
      </c>
      <c r="Y2522">
        <v>0</v>
      </c>
      <c r="Z2522">
        <v>1</v>
      </c>
      <c r="AA2522">
        <v>0</v>
      </c>
      <c r="AB2522">
        <v>0</v>
      </c>
      <c r="AC2522">
        <v>0</v>
      </c>
      <c r="AD2522">
        <v>0</v>
      </c>
      <c r="AE2522">
        <v>0</v>
      </c>
    </row>
    <row r="2523" spans="1:31" x14ac:dyDescent="0.3">
      <c r="A2523" t="s">
        <v>300</v>
      </c>
      <c r="B2523" t="s">
        <v>16874</v>
      </c>
      <c r="C2523" t="s">
        <v>274</v>
      </c>
      <c r="D2523" t="s">
        <v>10539</v>
      </c>
      <c r="E2523" t="s">
        <v>12639</v>
      </c>
      <c r="F2523" t="s">
        <v>2219</v>
      </c>
      <c r="G2523" t="s">
        <v>1012</v>
      </c>
      <c r="I2523" t="s">
        <v>297</v>
      </c>
      <c r="J2523" t="s">
        <v>266</v>
      </c>
      <c r="K2523" t="s">
        <v>4545</v>
      </c>
      <c r="L2523" t="s">
        <v>16875</v>
      </c>
      <c r="M2523" t="s">
        <v>301</v>
      </c>
      <c r="N2523" t="s">
        <v>300</v>
      </c>
      <c r="O2523">
        <v>2</v>
      </c>
      <c r="P2523" t="s">
        <v>288</v>
      </c>
      <c r="Q2523">
        <v>0.32</v>
      </c>
      <c r="S2523">
        <v>1</v>
      </c>
      <c r="T2523" s="108">
        <v>0.32</v>
      </c>
      <c r="U2523">
        <v>1</v>
      </c>
      <c r="V2523" t="s">
        <v>270</v>
      </c>
      <c r="W2523" t="s">
        <v>167</v>
      </c>
      <c r="X2523">
        <v>1</v>
      </c>
      <c r="Y2523">
        <v>0</v>
      </c>
      <c r="Z2523">
        <v>1</v>
      </c>
      <c r="AA2523">
        <v>0</v>
      </c>
      <c r="AB2523">
        <v>0</v>
      </c>
      <c r="AC2523">
        <v>0</v>
      </c>
      <c r="AD2523">
        <v>0</v>
      </c>
      <c r="AE2523">
        <v>0</v>
      </c>
    </row>
    <row r="2524" spans="1:31" x14ac:dyDescent="0.3">
      <c r="A2524" t="s">
        <v>300</v>
      </c>
      <c r="B2524" t="s">
        <v>4475</v>
      </c>
      <c r="C2524" t="s">
        <v>274</v>
      </c>
      <c r="D2524" t="s">
        <v>4476</v>
      </c>
      <c r="E2524" t="s">
        <v>12635</v>
      </c>
      <c r="F2524" t="s">
        <v>4477</v>
      </c>
      <c r="G2524" t="s">
        <v>1012</v>
      </c>
      <c r="I2524" t="s">
        <v>297</v>
      </c>
      <c r="J2524" t="s">
        <v>266</v>
      </c>
      <c r="K2524" t="s">
        <v>4452</v>
      </c>
      <c r="L2524" t="s">
        <v>16428</v>
      </c>
      <c r="M2524" t="s">
        <v>299</v>
      </c>
      <c r="N2524" t="s">
        <v>300</v>
      </c>
      <c r="O2524">
        <v>1</v>
      </c>
      <c r="P2524" t="s">
        <v>266</v>
      </c>
      <c r="Q2524">
        <v>0.48</v>
      </c>
      <c r="S2524">
        <v>2</v>
      </c>
      <c r="T2524" s="108">
        <v>0.96</v>
      </c>
      <c r="U2524">
        <v>1</v>
      </c>
      <c r="V2524" t="s">
        <v>270</v>
      </c>
      <c r="W2524" t="s">
        <v>167</v>
      </c>
      <c r="X2524">
        <v>1</v>
      </c>
      <c r="Y2524">
        <v>1</v>
      </c>
      <c r="Z2524">
        <v>0</v>
      </c>
      <c r="AA2524">
        <v>0</v>
      </c>
      <c r="AB2524">
        <v>1</v>
      </c>
      <c r="AC2524">
        <v>0</v>
      </c>
      <c r="AD2524">
        <v>0</v>
      </c>
      <c r="AE2524">
        <v>0</v>
      </c>
    </row>
    <row r="2525" spans="1:31" x14ac:dyDescent="0.3">
      <c r="A2525" t="s">
        <v>300</v>
      </c>
      <c r="B2525" t="s">
        <v>4475</v>
      </c>
      <c r="C2525" t="s">
        <v>274</v>
      </c>
      <c r="D2525" t="s">
        <v>4476</v>
      </c>
      <c r="E2525" t="s">
        <v>12635</v>
      </c>
      <c r="F2525" t="s">
        <v>4477</v>
      </c>
      <c r="G2525" t="s">
        <v>1012</v>
      </c>
      <c r="I2525" t="s">
        <v>297</v>
      </c>
      <c r="J2525" t="s">
        <v>266</v>
      </c>
      <c r="K2525" t="s">
        <v>4452</v>
      </c>
      <c r="L2525" t="s">
        <v>16428</v>
      </c>
      <c r="M2525" t="s">
        <v>301</v>
      </c>
      <c r="N2525" t="s">
        <v>300</v>
      </c>
      <c r="O2525">
        <v>2</v>
      </c>
      <c r="P2525" t="s">
        <v>272</v>
      </c>
      <c r="Q2525">
        <v>2</v>
      </c>
      <c r="S2525">
        <v>3</v>
      </c>
      <c r="T2525" s="108">
        <v>6</v>
      </c>
      <c r="U2525">
        <v>1</v>
      </c>
      <c r="V2525" t="s">
        <v>270</v>
      </c>
      <c r="W2525" t="s">
        <v>167</v>
      </c>
      <c r="X2525">
        <v>1</v>
      </c>
      <c r="Y2525">
        <v>1</v>
      </c>
      <c r="Z2525">
        <v>0</v>
      </c>
      <c r="AA2525">
        <v>1</v>
      </c>
      <c r="AB2525">
        <v>0</v>
      </c>
      <c r="AC2525">
        <v>1</v>
      </c>
      <c r="AD2525">
        <v>0</v>
      </c>
      <c r="AE2525">
        <v>0</v>
      </c>
    </row>
    <row r="2526" spans="1:31" x14ac:dyDescent="0.3">
      <c r="A2526" t="s">
        <v>300</v>
      </c>
      <c r="B2526" t="s">
        <v>4475</v>
      </c>
      <c r="C2526" t="s">
        <v>294</v>
      </c>
      <c r="D2526" t="s">
        <v>4476</v>
      </c>
      <c r="E2526" t="s">
        <v>12635</v>
      </c>
      <c r="F2526" t="s">
        <v>4477</v>
      </c>
      <c r="G2526" t="s">
        <v>1012</v>
      </c>
      <c r="I2526" t="s">
        <v>297</v>
      </c>
      <c r="J2526" t="s">
        <v>266</v>
      </c>
      <c r="K2526" t="s">
        <v>4452</v>
      </c>
      <c r="L2526" t="s">
        <v>4478</v>
      </c>
      <c r="M2526" t="s">
        <v>301</v>
      </c>
      <c r="N2526" t="s">
        <v>300</v>
      </c>
      <c r="O2526">
        <v>20</v>
      </c>
      <c r="P2526" t="s">
        <v>425</v>
      </c>
      <c r="Q2526">
        <v>0.32</v>
      </c>
      <c r="S2526">
        <v>2</v>
      </c>
      <c r="T2526" s="108">
        <v>0.64</v>
      </c>
      <c r="U2526">
        <v>1</v>
      </c>
      <c r="V2526" t="s">
        <v>270</v>
      </c>
      <c r="W2526" t="s">
        <v>167</v>
      </c>
      <c r="X2526">
        <v>2</v>
      </c>
      <c r="Y2526">
        <v>0</v>
      </c>
      <c r="Z2526">
        <v>2</v>
      </c>
      <c r="AA2526">
        <v>0</v>
      </c>
      <c r="AB2526">
        <v>0</v>
      </c>
      <c r="AC2526">
        <v>0</v>
      </c>
      <c r="AD2526">
        <v>0</v>
      </c>
      <c r="AE2526">
        <v>0</v>
      </c>
    </row>
    <row r="2527" spans="1:31" x14ac:dyDescent="0.3">
      <c r="A2527" t="s">
        <v>300</v>
      </c>
      <c r="B2527" t="s">
        <v>3988</v>
      </c>
      <c r="C2527" t="s">
        <v>2336</v>
      </c>
      <c r="D2527" t="s">
        <v>3992</v>
      </c>
      <c r="E2527" t="s">
        <v>12625</v>
      </c>
      <c r="F2527" t="s">
        <v>2309</v>
      </c>
      <c r="G2527" t="s">
        <v>1012</v>
      </c>
      <c r="I2527" t="s">
        <v>297</v>
      </c>
      <c r="J2527" t="s">
        <v>266</v>
      </c>
      <c r="K2527" t="s">
        <v>3986</v>
      </c>
      <c r="L2527" t="s">
        <v>17487</v>
      </c>
      <c r="M2527" t="s">
        <v>301</v>
      </c>
      <c r="N2527" t="s">
        <v>300</v>
      </c>
      <c r="O2527">
        <v>11</v>
      </c>
      <c r="P2527" t="s">
        <v>272</v>
      </c>
      <c r="Q2527">
        <v>4</v>
      </c>
      <c r="S2527">
        <v>3</v>
      </c>
      <c r="T2527" s="108">
        <v>12</v>
      </c>
      <c r="U2527">
        <v>1</v>
      </c>
      <c r="V2527" t="s">
        <v>270</v>
      </c>
      <c r="W2527" t="s">
        <v>167</v>
      </c>
      <c r="X2527">
        <v>1</v>
      </c>
      <c r="Y2527">
        <v>1</v>
      </c>
      <c r="Z2527">
        <v>0</v>
      </c>
      <c r="AA2527">
        <v>1</v>
      </c>
      <c r="AB2527">
        <v>0</v>
      </c>
      <c r="AC2527">
        <v>1</v>
      </c>
      <c r="AD2527">
        <v>0</v>
      </c>
      <c r="AE2527">
        <v>0</v>
      </c>
    </row>
    <row r="2528" spans="1:31" x14ac:dyDescent="0.3">
      <c r="A2528" t="s">
        <v>300</v>
      </c>
      <c r="B2528" t="s">
        <v>3988</v>
      </c>
      <c r="C2528" t="s">
        <v>262</v>
      </c>
      <c r="D2528" t="s">
        <v>3989</v>
      </c>
      <c r="E2528" t="s">
        <v>12625</v>
      </c>
      <c r="F2528" t="s">
        <v>2309</v>
      </c>
      <c r="G2528" t="s">
        <v>1012</v>
      </c>
      <c r="I2528" t="s">
        <v>297</v>
      </c>
      <c r="J2528" t="s">
        <v>266</v>
      </c>
      <c r="K2528" t="s">
        <v>3986</v>
      </c>
      <c r="L2528" t="s">
        <v>11840</v>
      </c>
      <c r="M2528" t="s">
        <v>299</v>
      </c>
      <c r="N2528" t="s">
        <v>300</v>
      </c>
      <c r="O2528">
        <v>10</v>
      </c>
      <c r="P2528" t="s">
        <v>282</v>
      </c>
      <c r="Q2528">
        <v>4</v>
      </c>
      <c r="S2528">
        <v>3</v>
      </c>
      <c r="T2528" s="108">
        <v>12</v>
      </c>
      <c r="U2528">
        <v>1</v>
      </c>
      <c r="V2528" t="s">
        <v>270</v>
      </c>
      <c r="W2528" t="s">
        <v>167</v>
      </c>
      <c r="X2528">
        <v>1</v>
      </c>
      <c r="Y2528">
        <v>1</v>
      </c>
      <c r="Z2528">
        <v>0</v>
      </c>
      <c r="AA2528">
        <v>1</v>
      </c>
      <c r="AB2528">
        <v>0</v>
      </c>
      <c r="AC2528">
        <v>1</v>
      </c>
      <c r="AD2528">
        <v>0</v>
      </c>
      <c r="AE2528">
        <v>0</v>
      </c>
    </row>
    <row r="2529" spans="1:31" x14ac:dyDescent="0.3">
      <c r="A2529" t="s">
        <v>300</v>
      </c>
      <c r="B2529" t="s">
        <v>3988</v>
      </c>
      <c r="C2529" t="s">
        <v>262</v>
      </c>
      <c r="D2529" t="s">
        <v>3989</v>
      </c>
      <c r="E2529" t="s">
        <v>12625</v>
      </c>
      <c r="F2529" t="s">
        <v>2309</v>
      </c>
      <c r="G2529" t="s">
        <v>1012</v>
      </c>
      <c r="I2529" t="s">
        <v>297</v>
      </c>
      <c r="J2529" t="s">
        <v>266</v>
      </c>
      <c r="K2529" t="s">
        <v>3986</v>
      </c>
      <c r="L2529" t="s">
        <v>11840</v>
      </c>
      <c r="M2529" t="s">
        <v>301</v>
      </c>
      <c r="N2529" t="s">
        <v>300</v>
      </c>
      <c r="O2529">
        <v>11</v>
      </c>
      <c r="P2529" t="s">
        <v>272</v>
      </c>
      <c r="Q2529">
        <v>3</v>
      </c>
      <c r="S2529">
        <v>3</v>
      </c>
      <c r="T2529" s="108">
        <v>9</v>
      </c>
      <c r="U2529">
        <v>1</v>
      </c>
      <c r="V2529" t="s">
        <v>270</v>
      </c>
      <c r="W2529" t="s">
        <v>167</v>
      </c>
      <c r="X2529">
        <v>1</v>
      </c>
      <c r="Y2529">
        <v>1</v>
      </c>
      <c r="Z2529">
        <v>0</v>
      </c>
      <c r="AA2529">
        <v>1</v>
      </c>
      <c r="AB2529">
        <v>0</v>
      </c>
      <c r="AC2529">
        <v>1</v>
      </c>
      <c r="AD2529">
        <v>0</v>
      </c>
      <c r="AE2529">
        <v>0</v>
      </c>
    </row>
    <row r="2530" spans="1:31" x14ac:dyDescent="0.3">
      <c r="A2530" t="s">
        <v>300</v>
      </c>
      <c r="B2530" t="s">
        <v>3988</v>
      </c>
      <c r="C2530" t="s">
        <v>262</v>
      </c>
      <c r="D2530" t="s">
        <v>3989</v>
      </c>
      <c r="E2530" t="s">
        <v>12625</v>
      </c>
      <c r="F2530" t="s">
        <v>2309</v>
      </c>
      <c r="G2530" t="s">
        <v>1012</v>
      </c>
      <c r="I2530" t="s">
        <v>297</v>
      </c>
      <c r="J2530" t="s">
        <v>266</v>
      </c>
      <c r="K2530" t="s">
        <v>3986</v>
      </c>
      <c r="L2530" t="s">
        <v>11840</v>
      </c>
      <c r="M2530" t="s">
        <v>301</v>
      </c>
      <c r="N2530" t="s">
        <v>300</v>
      </c>
      <c r="O2530">
        <v>24</v>
      </c>
      <c r="P2530" t="s">
        <v>17796</v>
      </c>
      <c r="Q2530">
        <v>2</v>
      </c>
      <c r="S2530">
        <v>2</v>
      </c>
      <c r="T2530" s="108">
        <v>4</v>
      </c>
      <c r="U2530">
        <v>1</v>
      </c>
      <c r="V2530" t="s">
        <v>270</v>
      </c>
      <c r="W2530" t="s">
        <v>167</v>
      </c>
      <c r="X2530">
        <v>1</v>
      </c>
      <c r="Y2530">
        <v>0</v>
      </c>
      <c r="Z2530">
        <v>1</v>
      </c>
      <c r="AA2530">
        <v>0</v>
      </c>
      <c r="AB2530">
        <v>1</v>
      </c>
      <c r="AC2530">
        <v>0</v>
      </c>
      <c r="AD2530">
        <v>0</v>
      </c>
      <c r="AE2530">
        <v>0</v>
      </c>
    </row>
    <row r="2531" spans="1:31" x14ac:dyDescent="0.3">
      <c r="A2531" t="s">
        <v>16749</v>
      </c>
      <c r="B2531" t="s">
        <v>8496</v>
      </c>
      <c r="C2531" t="s">
        <v>4016</v>
      </c>
      <c r="D2531" t="s">
        <v>18092</v>
      </c>
      <c r="E2531" t="s">
        <v>17186</v>
      </c>
      <c r="F2531" t="s">
        <v>4013</v>
      </c>
      <c r="G2531" t="s">
        <v>1012</v>
      </c>
      <c r="I2531" t="s">
        <v>297</v>
      </c>
      <c r="J2531" t="s">
        <v>266</v>
      </c>
      <c r="K2531" t="s">
        <v>3986</v>
      </c>
      <c r="L2531" t="s">
        <v>17333</v>
      </c>
      <c r="M2531" t="s">
        <v>2312</v>
      </c>
      <c r="N2531" t="s">
        <v>16749</v>
      </c>
      <c r="O2531">
        <v>11</v>
      </c>
      <c r="P2531" t="s">
        <v>3206</v>
      </c>
      <c r="Q2531">
        <v>20</v>
      </c>
      <c r="S2531">
        <v>0</v>
      </c>
      <c r="T2531" s="108">
        <v>0</v>
      </c>
      <c r="U2531">
        <v>0</v>
      </c>
      <c r="W2531" t="s">
        <v>171</v>
      </c>
      <c r="X2531">
        <v>1</v>
      </c>
      <c r="Y2531">
        <v>0</v>
      </c>
      <c r="Z2531">
        <v>0</v>
      </c>
      <c r="AA2531">
        <v>0</v>
      </c>
      <c r="AB2531">
        <v>0</v>
      </c>
      <c r="AC2531">
        <v>0</v>
      </c>
      <c r="AD2531">
        <v>0</v>
      </c>
      <c r="AE2531">
        <v>0</v>
      </c>
    </row>
    <row r="2532" spans="1:31" x14ac:dyDescent="0.3">
      <c r="A2532" t="s">
        <v>300</v>
      </c>
      <c r="B2532" t="s">
        <v>5603</v>
      </c>
      <c r="C2532" t="s">
        <v>274</v>
      </c>
      <c r="D2532" t="s">
        <v>5604</v>
      </c>
      <c r="E2532" t="s">
        <v>12617</v>
      </c>
      <c r="F2532" t="s">
        <v>1085</v>
      </c>
      <c r="G2532" t="s">
        <v>1012</v>
      </c>
      <c r="I2532" t="s">
        <v>297</v>
      </c>
      <c r="J2532" t="s">
        <v>266</v>
      </c>
      <c r="K2532" t="s">
        <v>5567</v>
      </c>
      <c r="L2532" t="s">
        <v>5605</v>
      </c>
      <c r="M2532" t="s">
        <v>299</v>
      </c>
      <c r="N2532" t="s">
        <v>300</v>
      </c>
      <c r="O2532">
        <v>1</v>
      </c>
      <c r="P2532" t="s">
        <v>282</v>
      </c>
      <c r="Q2532">
        <v>1</v>
      </c>
      <c r="S2532">
        <v>1</v>
      </c>
      <c r="T2532" s="108">
        <v>1</v>
      </c>
      <c r="U2532">
        <v>1</v>
      </c>
      <c r="V2532" t="s">
        <v>270</v>
      </c>
      <c r="W2532" t="s">
        <v>167</v>
      </c>
      <c r="X2532">
        <v>1</v>
      </c>
      <c r="Y2532">
        <v>0</v>
      </c>
      <c r="Z2532">
        <v>1</v>
      </c>
      <c r="AA2532">
        <v>0</v>
      </c>
      <c r="AB2532">
        <v>0</v>
      </c>
      <c r="AC2532">
        <v>0</v>
      </c>
      <c r="AD2532">
        <v>0</v>
      </c>
      <c r="AE2532">
        <v>0</v>
      </c>
    </row>
    <row r="2533" spans="1:31" x14ac:dyDescent="0.3">
      <c r="A2533" t="s">
        <v>300</v>
      </c>
      <c r="B2533" t="s">
        <v>5603</v>
      </c>
      <c r="C2533" t="s">
        <v>294</v>
      </c>
      <c r="D2533" t="s">
        <v>5604</v>
      </c>
      <c r="E2533" t="s">
        <v>12617</v>
      </c>
      <c r="F2533" t="s">
        <v>1085</v>
      </c>
      <c r="G2533" t="s">
        <v>1012</v>
      </c>
      <c r="I2533" t="s">
        <v>297</v>
      </c>
      <c r="J2533" t="s">
        <v>266</v>
      </c>
      <c r="K2533" t="s">
        <v>5567</v>
      </c>
      <c r="L2533" t="s">
        <v>5605</v>
      </c>
      <c r="M2533" t="s">
        <v>301</v>
      </c>
      <c r="N2533" t="s">
        <v>300</v>
      </c>
      <c r="O2533">
        <v>2</v>
      </c>
      <c r="P2533" t="s">
        <v>288</v>
      </c>
      <c r="Q2533">
        <v>0.48</v>
      </c>
      <c r="S2533">
        <v>2</v>
      </c>
      <c r="T2533" s="108">
        <v>0.96</v>
      </c>
      <c r="U2533">
        <v>1</v>
      </c>
      <c r="V2533" t="s">
        <v>270</v>
      </c>
      <c r="W2533" t="s">
        <v>167</v>
      </c>
      <c r="X2533">
        <v>2</v>
      </c>
      <c r="Y2533">
        <v>0</v>
      </c>
      <c r="Z2533">
        <v>2</v>
      </c>
      <c r="AA2533">
        <v>0</v>
      </c>
      <c r="AB2533">
        <v>0</v>
      </c>
      <c r="AC2533">
        <v>0</v>
      </c>
      <c r="AD2533">
        <v>0</v>
      </c>
      <c r="AE2533">
        <v>0</v>
      </c>
    </row>
    <row r="2534" spans="1:31" x14ac:dyDescent="0.3">
      <c r="A2534" t="s">
        <v>300</v>
      </c>
      <c r="B2534" t="s">
        <v>8189</v>
      </c>
      <c r="C2534" t="s">
        <v>274</v>
      </c>
      <c r="D2534" t="s">
        <v>8190</v>
      </c>
      <c r="E2534" t="s">
        <v>12618</v>
      </c>
      <c r="F2534" t="s">
        <v>698</v>
      </c>
      <c r="G2534" t="s">
        <v>1012</v>
      </c>
      <c r="I2534" t="s">
        <v>297</v>
      </c>
      <c r="J2534" t="s">
        <v>266</v>
      </c>
      <c r="K2534" t="s">
        <v>5567</v>
      </c>
      <c r="L2534" t="s">
        <v>17483</v>
      </c>
      <c r="M2534" t="s">
        <v>301</v>
      </c>
      <c r="N2534" t="s">
        <v>300</v>
      </c>
      <c r="O2534">
        <v>2</v>
      </c>
      <c r="P2534" t="s">
        <v>272</v>
      </c>
      <c r="Q2534">
        <v>2</v>
      </c>
      <c r="S2534">
        <v>1</v>
      </c>
      <c r="T2534" s="108">
        <v>2</v>
      </c>
      <c r="U2534">
        <v>1</v>
      </c>
      <c r="V2534" t="s">
        <v>270</v>
      </c>
      <c r="W2534" t="s">
        <v>167</v>
      </c>
      <c r="X2534">
        <v>1</v>
      </c>
      <c r="Y2534">
        <v>0</v>
      </c>
      <c r="Z2534">
        <v>0</v>
      </c>
      <c r="AA2534">
        <v>0</v>
      </c>
      <c r="AB2534">
        <v>1</v>
      </c>
      <c r="AC2534">
        <v>0</v>
      </c>
      <c r="AD2534">
        <v>0</v>
      </c>
      <c r="AE2534">
        <v>0</v>
      </c>
    </row>
    <row r="2535" spans="1:31" x14ac:dyDescent="0.3">
      <c r="A2535" t="s">
        <v>300</v>
      </c>
      <c r="B2535" t="s">
        <v>8189</v>
      </c>
      <c r="C2535" t="s">
        <v>274</v>
      </c>
      <c r="D2535" t="s">
        <v>8190</v>
      </c>
      <c r="E2535" t="s">
        <v>12618</v>
      </c>
      <c r="F2535" t="s">
        <v>698</v>
      </c>
      <c r="G2535" t="s">
        <v>1012</v>
      </c>
      <c r="I2535" t="s">
        <v>297</v>
      </c>
      <c r="J2535" t="s">
        <v>266</v>
      </c>
      <c r="K2535" t="s">
        <v>5567</v>
      </c>
      <c r="L2535" t="s">
        <v>17483</v>
      </c>
      <c r="M2535" t="s">
        <v>301</v>
      </c>
      <c r="N2535" t="s">
        <v>300</v>
      </c>
      <c r="O2535">
        <v>17</v>
      </c>
      <c r="P2535" t="s">
        <v>273</v>
      </c>
      <c r="Q2535">
        <v>0.48</v>
      </c>
      <c r="S2535">
        <v>2</v>
      </c>
      <c r="T2535" s="108">
        <v>0.96</v>
      </c>
      <c r="U2535">
        <v>1</v>
      </c>
      <c r="V2535" t="s">
        <v>270</v>
      </c>
      <c r="W2535" t="s">
        <v>167</v>
      </c>
      <c r="X2535">
        <v>2</v>
      </c>
      <c r="Y2535">
        <v>0</v>
      </c>
      <c r="Z2535">
        <v>2</v>
      </c>
      <c r="AA2535">
        <v>0</v>
      </c>
      <c r="AB2535">
        <v>0</v>
      </c>
      <c r="AC2535">
        <v>0</v>
      </c>
      <c r="AD2535">
        <v>0</v>
      </c>
      <c r="AE2535">
        <v>0</v>
      </c>
    </row>
    <row r="2536" spans="1:31" x14ac:dyDescent="0.3">
      <c r="A2536" t="s">
        <v>300</v>
      </c>
      <c r="B2536" t="s">
        <v>8189</v>
      </c>
      <c r="C2536" t="s">
        <v>274</v>
      </c>
      <c r="D2536" t="s">
        <v>8190</v>
      </c>
      <c r="E2536" t="s">
        <v>12618</v>
      </c>
      <c r="F2536" t="s">
        <v>698</v>
      </c>
      <c r="G2536" t="s">
        <v>1012</v>
      </c>
      <c r="I2536" t="s">
        <v>297</v>
      </c>
      <c r="J2536" t="s">
        <v>266</v>
      </c>
      <c r="K2536" t="s">
        <v>5567</v>
      </c>
      <c r="L2536" t="s">
        <v>17483</v>
      </c>
      <c r="M2536" t="s">
        <v>299</v>
      </c>
      <c r="N2536" t="s">
        <v>300</v>
      </c>
      <c r="O2536">
        <v>1</v>
      </c>
      <c r="P2536" t="s">
        <v>282</v>
      </c>
      <c r="Q2536">
        <v>2</v>
      </c>
      <c r="S2536">
        <v>1</v>
      </c>
      <c r="T2536" s="108">
        <v>2</v>
      </c>
      <c r="U2536">
        <v>1</v>
      </c>
      <c r="V2536" t="s">
        <v>270</v>
      </c>
      <c r="W2536" t="s">
        <v>167</v>
      </c>
      <c r="X2536">
        <v>1</v>
      </c>
      <c r="Y2536">
        <v>0</v>
      </c>
      <c r="Z2536">
        <v>0</v>
      </c>
      <c r="AA2536">
        <v>0</v>
      </c>
      <c r="AB2536">
        <v>1</v>
      </c>
      <c r="AC2536">
        <v>0</v>
      </c>
      <c r="AD2536">
        <v>0</v>
      </c>
      <c r="AE2536">
        <v>0</v>
      </c>
    </row>
    <row r="2537" spans="1:31" x14ac:dyDescent="0.3">
      <c r="A2537" t="s">
        <v>300</v>
      </c>
      <c r="B2537" t="s">
        <v>12680</v>
      </c>
      <c r="C2537" t="s">
        <v>274</v>
      </c>
      <c r="D2537" t="s">
        <v>12681</v>
      </c>
      <c r="E2537" t="s">
        <v>12682</v>
      </c>
      <c r="F2537" t="s">
        <v>5718</v>
      </c>
      <c r="G2537" t="s">
        <v>5723</v>
      </c>
      <c r="I2537" t="s">
        <v>297</v>
      </c>
      <c r="J2537" t="s">
        <v>266</v>
      </c>
      <c r="K2537" t="s">
        <v>5724</v>
      </c>
      <c r="L2537" t="s">
        <v>12683</v>
      </c>
      <c r="M2537" t="s">
        <v>299</v>
      </c>
      <c r="N2537" t="s">
        <v>300</v>
      </c>
      <c r="O2537">
        <v>1</v>
      </c>
      <c r="P2537" t="s">
        <v>266</v>
      </c>
      <c r="Q2537">
        <v>0.48</v>
      </c>
      <c r="S2537">
        <v>2</v>
      </c>
      <c r="T2537" s="108">
        <v>0.96</v>
      </c>
      <c r="U2537">
        <v>1</v>
      </c>
      <c r="V2537" t="s">
        <v>270</v>
      </c>
      <c r="W2537" t="s">
        <v>167</v>
      </c>
      <c r="X2537">
        <v>2</v>
      </c>
      <c r="Y2537">
        <v>0</v>
      </c>
      <c r="Z2537">
        <v>0</v>
      </c>
      <c r="AA2537">
        <v>2</v>
      </c>
      <c r="AB2537">
        <v>0</v>
      </c>
      <c r="AC2537">
        <v>0</v>
      </c>
      <c r="AD2537">
        <v>0</v>
      </c>
      <c r="AE2537">
        <v>0</v>
      </c>
    </row>
    <row r="2538" spans="1:31" x14ac:dyDescent="0.3">
      <c r="A2538" t="s">
        <v>300</v>
      </c>
      <c r="B2538" t="s">
        <v>12680</v>
      </c>
      <c r="C2538" t="s">
        <v>274</v>
      </c>
      <c r="D2538" t="s">
        <v>12681</v>
      </c>
      <c r="E2538" t="s">
        <v>12682</v>
      </c>
      <c r="F2538" t="s">
        <v>5718</v>
      </c>
      <c r="G2538" t="s">
        <v>5723</v>
      </c>
      <c r="I2538" t="s">
        <v>297</v>
      </c>
      <c r="J2538" t="s">
        <v>266</v>
      </c>
      <c r="K2538" t="s">
        <v>5724</v>
      </c>
      <c r="L2538" t="s">
        <v>12683</v>
      </c>
      <c r="M2538" t="s">
        <v>301</v>
      </c>
      <c r="N2538" t="s">
        <v>300</v>
      </c>
      <c r="O2538">
        <v>2</v>
      </c>
      <c r="P2538" t="s">
        <v>288</v>
      </c>
      <c r="Q2538">
        <v>0.48</v>
      </c>
      <c r="S2538">
        <v>1</v>
      </c>
      <c r="T2538" s="108">
        <v>0.48</v>
      </c>
      <c r="U2538">
        <v>1</v>
      </c>
      <c r="V2538" t="s">
        <v>270</v>
      </c>
      <c r="W2538" t="s">
        <v>167</v>
      </c>
      <c r="X2538">
        <v>1</v>
      </c>
      <c r="Y2538">
        <v>0</v>
      </c>
      <c r="Z2538">
        <v>1</v>
      </c>
      <c r="AA2538">
        <v>0</v>
      </c>
      <c r="AB2538">
        <v>0</v>
      </c>
      <c r="AC2538">
        <v>0</v>
      </c>
      <c r="AD2538">
        <v>0</v>
      </c>
      <c r="AE2538">
        <v>0</v>
      </c>
    </row>
    <row r="2539" spans="1:31" x14ac:dyDescent="0.3">
      <c r="A2539" t="s">
        <v>300</v>
      </c>
      <c r="B2539" t="s">
        <v>12680</v>
      </c>
      <c r="C2539" t="s">
        <v>274</v>
      </c>
      <c r="D2539" t="s">
        <v>12681</v>
      </c>
      <c r="E2539" t="s">
        <v>12682</v>
      </c>
      <c r="F2539" t="s">
        <v>5718</v>
      </c>
      <c r="G2539" t="s">
        <v>5723</v>
      </c>
      <c r="I2539" t="s">
        <v>297</v>
      </c>
      <c r="J2539" t="s">
        <v>266</v>
      </c>
      <c r="K2539" t="s">
        <v>5724</v>
      </c>
      <c r="L2539" t="s">
        <v>12683</v>
      </c>
      <c r="M2539" t="s">
        <v>301</v>
      </c>
      <c r="N2539" t="s">
        <v>300</v>
      </c>
      <c r="O2539">
        <v>20</v>
      </c>
      <c r="P2539" t="s">
        <v>425</v>
      </c>
      <c r="Q2539">
        <v>0.32</v>
      </c>
      <c r="S2539">
        <v>1</v>
      </c>
      <c r="T2539" s="108">
        <v>0.32</v>
      </c>
      <c r="U2539">
        <v>1</v>
      </c>
      <c r="V2539" t="s">
        <v>270</v>
      </c>
      <c r="W2539" t="s">
        <v>167</v>
      </c>
      <c r="X2539">
        <v>1</v>
      </c>
      <c r="Y2539">
        <v>0</v>
      </c>
      <c r="Z2539">
        <v>1</v>
      </c>
      <c r="AA2539">
        <v>0</v>
      </c>
      <c r="AB2539">
        <v>0</v>
      </c>
      <c r="AC2539">
        <v>0</v>
      </c>
      <c r="AD2539">
        <v>0</v>
      </c>
      <c r="AE2539">
        <v>0</v>
      </c>
    </row>
    <row r="2540" spans="1:31" x14ac:dyDescent="0.3">
      <c r="A2540" t="s">
        <v>300</v>
      </c>
      <c r="B2540" t="s">
        <v>10815</v>
      </c>
      <c r="C2540" t="s">
        <v>274</v>
      </c>
      <c r="D2540" t="s">
        <v>10816</v>
      </c>
      <c r="E2540" t="s">
        <v>12584</v>
      </c>
      <c r="F2540" t="s">
        <v>381</v>
      </c>
      <c r="G2540" t="s">
        <v>2325</v>
      </c>
      <c r="I2540" t="s">
        <v>297</v>
      </c>
      <c r="J2540" t="s">
        <v>266</v>
      </c>
      <c r="K2540" t="s">
        <v>2388</v>
      </c>
      <c r="L2540" t="s">
        <v>10662</v>
      </c>
      <c r="M2540" t="s">
        <v>301</v>
      </c>
      <c r="N2540" t="s">
        <v>300</v>
      </c>
      <c r="O2540">
        <v>2</v>
      </c>
      <c r="P2540" t="s">
        <v>272</v>
      </c>
      <c r="Q2540">
        <v>8</v>
      </c>
      <c r="S2540">
        <v>1</v>
      </c>
      <c r="T2540" s="108">
        <v>8</v>
      </c>
      <c r="U2540">
        <v>1</v>
      </c>
      <c r="V2540" t="s">
        <v>270</v>
      </c>
      <c r="W2540" t="s">
        <v>167</v>
      </c>
      <c r="X2540">
        <v>1</v>
      </c>
      <c r="Y2540">
        <v>0</v>
      </c>
      <c r="Z2540">
        <v>1</v>
      </c>
      <c r="AA2540">
        <v>0</v>
      </c>
      <c r="AB2540">
        <v>0</v>
      </c>
      <c r="AC2540">
        <v>0</v>
      </c>
      <c r="AD2540">
        <v>0</v>
      </c>
      <c r="AE2540">
        <v>0</v>
      </c>
    </row>
    <row r="2541" spans="1:31" x14ac:dyDescent="0.3">
      <c r="A2541" t="s">
        <v>300</v>
      </c>
      <c r="B2541" t="s">
        <v>10815</v>
      </c>
      <c r="C2541" t="s">
        <v>274</v>
      </c>
      <c r="D2541" t="s">
        <v>10816</v>
      </c>
      <c r="E2541" t="s">
        <v>12584</v>
      </c>
      <c r="F2541" t="s">
        <v>381</v>
      </c>
      <c r="G2541" t="s">
        <v>2325</v>
      </c>
      <c r="I2541" t="s">
        <v>297</v>
      </c>
      <c r="J2541" t="s">
        <v>266</v>
      </c>
      <c r="K2541" t="s">
        <v>2388</v>
      </c>
      <c r="L2541" t="s">
        <v>10662</v>
      </c>
      <c r="M2541" t="s">
        <v>301</v>
      </c>
      <c r="N2541" t="s">
        <v>300</v>
      </c>
      <c r="O2541">
        <v>17</v>
      </c>
      <c r="P2541" t="s">
        <v>273</v>
      </c>
      <c r="Q2541">
        <v>0.48</v>
      </c>
      <c r="S2541">
        <v>4</v>
      </c>
      <c r="T2541" s="108">
        <v>1.92</v>
      </c>
      <c r="U2541">
        <v>1</v>
      </c>
      <c r="V2541" t="s">
        <v>270</v>
      </c>
      <c r="W2541" t="s">
        <v>167</v>
      </c>
      <c r="X2541">
        <v>4</v>
      </c>
      <c r="Y2541">
        <v>0</v>
      </c>
      <c r="Z2541">
        <v>4</v>
      </c>
      <c r="AA2541">
        <v>0</v>
      </c>
      <c r="AB2541">
        <v>0</v>
      </c>
      <c r="AC2541">
        <v>0</v>
      </c>
      <c r="AD2541">
        <v>0</v>
      </c>
      <c r="AE2541">
        <v>0</v>
      </c>
    </row>
    <row r="2542" spans="1:31" x14ac:dyDescent="0.3">
      <c r="A2542" t="s">
        <v>300</v>
      </c>
      <c r="B2542" t="s">
        <v>10166</v>
      </c>
      <c r="C2542" t="s">
        <v>274</v>
      </c>
      <c r="D2542" t="s">
        <v>10167</v>
      </c>
      <c r="E2542" t="s">
        <v>12585</v>
      </c>
      <c r="F2542" t="s">
        <v>10168</v>
      </c>
      <c r="G2542" t="s">
        <v>2325</v>
      </c>
      <c r="I2542" t="s">
        <v>297</v>
      </c>
      <c r="J2542" t="s">
        <v>266</v>
      </c>
      <c r="K2542" t="s">
        <v>2388</v>
      </c>
      <c r="L2542" t="s">
        <v>10689</v>
      </c>
      <c r="M2542" t="s">
        <v>299</v>
      </c>
      <c r="N2542" t="s">
        <v>300</v>
      </c>
      <c r="O2542">
        <v>1</v>
      </c>
      <c r="P2542" t="s">
        <v>282</v>
      </c>
      <c r="Q2542">
        <v>4</v>
      </c>
      <c r="S2542">
        <v>1</v>
      </c>
      <c r="T2542" s="108">
        <v>4</v>
      </c>
      <c r="U2542">
        <v>1</v>
      </c>
      <c r="V2542" t="s">
        <v>270</v>
      </c>
      <c r="W2542" t="s">
        <v>167</v>
      </c>
      <c r="X2542">
        <v>1</v>
      </c>
      <c r="Y2542">
        <v>1</v>
      </c>
      <c r="Z2542">
        <v>0</v>
      </c>
      <c r="AA2542">
        <v>0</v>
      </c>
      <c r="AB2542">
        <v>0</v>
      </c>
      <c r="AC2542">
        <v>0</v>
      </c>
      <c r="AD2542">
        <v>0</v>
      </c>
      <c r="AE2542">
        <v>0</v>
      </c>
    </row>
    <row r="2543" spans="1:31" x14ac:dyDescent="0.3">
      <c r="A2543" t="s">
        <v>300</v>
      </c>
      <c r="B2543" t="s">
        <v>10166</v>
      </c>
      <c r="C2543" t="s">
        <v>274</v>
      </c>
      <c r="D2543" t="s">
        <v>10167</v>
      </c>
      <c r="E2543" t="s">
        <v>12585</v>
      </c>
      <c r="F2543" t="s">
        <v>10168</v>
      </c>
      <c r="G2543" t="s">
        <v>2325</v>
      </c>
      <c r="I2543" t="s">
        <v>297</v>
      </c>
      <c r="J2543" t="s">
        <v>266</v>
      </c>
      <c r="K2543" t="s">
        <v>2388</v>
      </c>
      <c r="L2543" t="s">
        <v>10689</v>
      </c>
      <c r="M2543" t="s">
        <v>301</v>
      </c>
      <c r="N2543" t="s">
        <v>300</v>
      </c>
      <c r="O2543">
        <v>2</v>
      </c>
      <c r="P2543" t="s">
        <v>272</v>
      </c>
      <c r="Q2543">
        <v>4</v>
      </c>
      <c r="S2543">
        <v>2</v>
      </c>
      <c r="T2543" s="108">
        <v>8</v>
      </c>
      <c r="U2543">
        <v>1</v>
      </c>
      <c r="V2543" t="s">
        <v>270</v>
      </c>
      <c r="W2543" t="s">
        <v>167</v>
      </c>
      <c r="X2543">
        <v>1</v>
      </c>
      <c r="Y2543">
        <v>1</v>
      </c>
      <c r="Z2543">
        <v>0</v>
      </c>
      <c r="AA2543">
        <v>0</v>
      </c>
      <c r="AB2543">
        <v>0</v>
      </c>
      <c r="AC2543">
        <v>1</v>
      </c>
      <c r="AD2543">
        <v>0</v>
      </c>
      <c r="AE2543">
        <v>0</v>
      </c>
    </row>
    <row r="2544" spans="1:31" x14ac:dyDescent="0.3">
      <c r="A2544" t="s">
        <v>300</v>
      </c>
      <c r="B2544" t="s">
        <v>10166</v>
      </c>
      <c r="C2544" t="s">
        <v>274</v>
      </c>
      <c r="D2544" t="s">
        <v>10167</v>
      </c>
      <c r="E2544" t="s">
        <v>12585</v>
      </c>
      <c r="F2544" t="s">
        <v>10168</v>
      </c>
      <c r="G2544" t="s">
        <v>2325</v>
      </c>
      <c r="I2544" t="s">
        <v>297</v>
      </c>
      <c r="J2544" t="s">
        <v>266</v>
      </c>
      <c r="K2544" t="s">
        <v>2388</v>
      </c>
      <c r="L2544" t="s">
        <v>10689</v>
      </c>
      <c r="M2544" t="s">
        <v>301</v>
      </c>
      <c r="N2544" t="s">
        <v>300</v>
      </c>
      <c r="O2544">
        <v>20</v>
      </c>
      <c r="P2544" t="s">
        <v>425</v>
      </c>
      <c r="Q2544">
        <v>0.48</v>
      </c>
      <c r="S2544">
        <v>6</v>
      </c>
      <c r="T2544" s="108">
        <v>2.88</v>
      </c>
      <c r="U2544">
        <v>1</v>
      </c>
      <c r="V2544" t="s">
        <v>270</v>
      </c>
      <c r="W2544" t="s">
        <v>167</v>
      </c>
      <c r="X2544">
        <v>3</v>
      </c>
      <c r="Y2544">
        <v>0</v>
      </c>
      <c r="Z2544">
        <v>3</v>
      </c>
      <c r="AA2544">
        <v>0</v>
      </c>
      <c r="AB2544">
        <v>0</v>
      </c>
      <c r="AC2544">
        <v>3</v>
      </c>
      <c r="AD2544">
        <v>0</v>
      </c>
      <c r="AE2544">
        <v>0</v>
      </c>
    </row>
    <row r="2545" spans="1:31" x14ac:dyDescent="0.3">
      <c r="A2545" t="s">
        <v>300</v>
      </c>
      <c r="B2545" t="s">
        <v>6525</v>
      </c>
      <c r="C2545" t="s">
        <v>274</v>
      </c>
      <c r="D2545" t="s">
        <v>6530</v>
      </c>
      <c r="E2545" t="s">
        <v>12685</v>
      </c>
      <c r="F2545" t="s">
        <v>1403</v>
      </c>
      <c r="G2545" t="s">
        <v>5723</v>
      </c>
      <c r="I2545" t="s">
        <v>297</v>
      </c>
      <c r="J2545" t="s">
        <v>266</v>
      </c>
      <c r="K2545" t="s">
        <v>6527</v>
      </c>
      <c r="L2545" t="s">
        <v>17334</v>
      </c>
      <c r="M2545" t="s">
        <v>301</v>
      </c>
      <c r="N2545" t="s">
        <v>300</v>
      </c>
      <c r="O2545">
        <v>20</v>
      </c>
      <c r="P2545" t="s">
        <v>17796</v>
      </c>
      <c r="Q2545">
        <v>2</v>
      </c>
      <c r="S2545">
        <v>3</v>
      </c>
      <c r="T2545" s="108">
        <v>6</v>
      </c>
      <c r="U2545">
        <v>1</v>
      </c>
      <c r="V2545" t="s">
        <v>270</v>
      </c>
      <c r="W2545" t="s">
        <v>167</v>
      </c>
      <c r="X2545">
        <v>1</v>
      </c>
      <c r="Y2545">
        <v>1</v>
      </c>
      <c r="Z2545">
        <v>0</v>
      </c>
      <c r="AA2545">
        <v>1</v>
      </c>
      <c r="AB2545">
        <v>0</v>
      </c>
      <c r="AC2545">
        <v>1</v>
      </c>
      <c r="AD2545">
        <v>0</v>
      </c>
      <c r="AE2545">
        <v>0</v>
      </c>
    </row>
    <row r="2546" spans="1:31" x14ac:dyDescent="0.3">
      <c r="A2546" t="s">
        <v>300</v>
      </c>
      <c r="B2546" t="s">
        <v>6525</v>
      </c>
      <c r="C2546" t="s">
        <v>294</v>
      </c>
      <c r="D2546" t="s">
        <v>6526</v>
      </c>
      <c r="E2546" t="s">
        <v>12685</v>
      </c>
      <c r="F2546" t="s">
        <v>1403</v>
      </c>
      <c r="G2546" t="s">
        <v>5723</v>
      </c>
      <c r="I2546" t="s">
        <v>297</v>
      </c>
      <c r="J2546" t="s">
        <v>266</v>
      </c>
      <c r="K2546" t="s">
        <v>6527</v>
      </c>
      <c r="L2546" t="s">
        <v>17334</v>
      </c>
      <c r="M2546" t="s">
        <v>301</v>
      </c>
      <c r="N2546" t="s">
        <v>300</v>
      </c>
      <c r="O2546">
        <v>2</v>
      </c>
      <c r="P2546" t="s">
        <v>272</v>
      </c>
      <c r="Q2546">
        <v>4</v>
      </c>
      <c r="S2546">
        <v>4</v>
      </c>
      <c r="T2546" s="108">
        <v>16</v>
      </c>
      <c r="U2546">
        <v>1</v>
      </c>
      <c r="V2546" t="s">
        <v>270</v>
      </c>
      <c r="W2546" t="s">
        <v>167</v>
      </c>
      <c r="X2546">
        <v>2</v>
      </c>
      <c r="Y2546">
        <v>2</v>
      </c>
      <c r="Z2546">
        <v>0</v>
      </c>
      <c r="AA2546">
        <v>0</v>
      </c>
      <c r="AB2546">
        <v>0</v>
      </c>
      <c r="AC2546">
        <v>2</v>
      </c>
      <c r="AD2546">
        <v>0</v>
      </c>
      <c r="AE2546">
        <v>0</v>
      </c>
    </row>
    <row r="2547" spans="1:31" x14ac:dyDescent="0.3">
      <c r="A2547" t="s">
        <v>300</v>
      </c>
      <c r="B2547" t="s">
        <v>6525</v>
      </c>
      <c r="C2547" t="s">
        <v>294</v>
      </c>
      <c r="D2547" t="s">
        <v>6526</v>
      </c>
      <c r="E2547" t="s">
        <v>12685</v>
      </c>
      <c r="F2547" t="s">
        <v>1403</v>
      </c>
      <c r="G2547" t="s">
        <v>5723</v>
      </c>
      <c r="I2547" t="s">
        <v>297</v>
      </c>
      <c r="J2547" t="s">
        <v>266</v>
      </c>
      <c r="K2547" t="s">
        <v>6527</v>
      </c>
      <c r="L2547" t="s">
        <v>17334</v>
      </c>
      <c r="M2547" t="s">
        <v>301</v>
      </c>
      <c r="N2547" t="s">
        <v>300</v>
      </c>
      <c r="O2547">
        <v>2</v>
      </c>
      <c r="P2547" t="s">
        <v>272</v>
      </c>
      <c r="Q2547">
        <v>3</v>
      </c>
      <c r="S2547">
        <v>48</v>
      </c>
      <c r="T2547" s="108">
        <v>144</v>
      </c>
      <c r="U2547">
        <v>1</v>
      </c>
      <c r="V2547" t="s">
        <v>270</v>
      </c>
      <c r="W2547" t="s">
        <v>167</v>
      </c>
      <c r="X2547">
        <v>16</v>
      </c>
      <c r="Y2547">
        <v>16</v>
      </c>
      <c r="Z2547">
        <v>0</v>
      </c>
      <c r="AA2547">
        <v>16</v>
      </c>
      <c r="AB2547">
        <v>0</v>
      </c>
      <c r="AC2547">
        <v>16</v>
      </c>
      <c r="AD2547">
        <v>0</v>
      </c>
      <c r="AE2547">
        <v>0</v>
      </c>
    </row>
    <row r="2548" spans="1:31" x14ac:dyDescent="0.3">
      <c r="A2548" t="s">
        <v>300</v>
      </c>
      <c r="B2548" t="s">
        <v>6525</v>
      </c>
      <c r="C2548" t="s">
        <v>294</v>
      </c>
      <c r="D2548" t="s">
        <v>6526</v>
      </c>
      <c r="E2548" t="s">
        <v>12685</v>
      </c>
      <c r="F2548" t="s">
        <v>1403</v>
      </c>
      <c r="G2548" t="s">
        <v>5723</v>
      </c>
      <c r="I2548" t="s">
        <v>297</v>
      </c>
      <c r="J2548" t="s">
        <v>266</v>
      </c>
      <c r="K2548" t="s">
        <v>6527</v>
      </c>
      <c r="L2548" t="s">
        <v>17334</v>
      </c>
      <c r="M2548" t="s">
        <v>301</v>
      </c>
      <c r="N2548" t="s">
        <v>300</v>
      </c>
      <c r="O2548">
        <v>2</v>
      </c>
      <c r="P2548" t="s">
        <v>272</v>
      </c>
      <c r="Q2548">
        <v>8</v>
      </c>
      <c r="S2548">
        <v>3</v>
      </c>
      <c r="T2548" s="108">
        <v>24</v>
      </c>
      <c r="U2548">
        <v>1</v>
      </c>
      <c r="V2548" t="s">
        <v>270</v>
      </c>
      <c r="W2548" t="s">
        <v>167</v>
      </c>
      <c r="X2548">
        <v>1</v>
      </c>
      <c r="Y2548">
        <v>1</v>
      </c>
      <c r="Z2548">
        <v>0</v>
      </c>
      <c r="AA2548">
        <v>1</v>
      </c>
      <c r="AB2548">
        <v>0</v>
      </c>
      <c r="AC2548">
        <v>1</v>
      </c>
      <c r="AD2548">
        <v>0</v>
      </c>
      <c r="AE2548">
        <v>0</v>
      </c>
    </row>
    <row r="2549" spans="1:31" x14ac:dyDescent="0.3">
      <c r="A2549" t="s">
        <v>300</v>
      </c>
      <c r="B2549" t="s">
        <v>6525</v>
      </c>
      <c r="C2549" t="s">
        <v>302</v>
      </c>
      <c r="D2549" t="s">
        <v>6529</v>
      </c>
      <c r="E2549" t="s">
        <v>12685</v>
      </c>
      <c r="F2549" t="s">
        <v>1403</v>
      </c>
      <c r="G2549" t="s">
        <v>5723</v>
      </c>
      <c r="I2549" t="s">
        <v>297</v>
      </c>
      <c r="J2549" t="s">
        <v>266</v>
      </c>
      <c r="K2549" t="s">
        <v>6527</v>
      </c>
      <c r="L2549" t="s">
        <v>17334</v>
      </c>
      <c r="M2549" t="s">
        <v>301</v>
      </c>
      <c r="N2549" t="s">
        <v>300</v>
      </c>
      <c r="O2549">
        <v>2</v>
      </c>
      <c r="P2549" t="s">
        <v>272</v>
      </c>
      <c r="Q2549">
        <v>4</v>
      </c>
      <c r="S2549">
        <v>2</v>
      </c>
      <c r="T2549" s="108">
        <v>8</v>
      </c>
      <c r="U2549">
        <v>1</v>
      </c>
      <c r="V2549" t="s">
        <v>270</v>
      </c>
      <c r="W2549" t="s">
        <v>167</v>
      </c>
      <c r="X2549">
        <v>1</v>
      </c>
      <c r="Y2549">
        <v>1</v>
      </c>
      <c r="Z2549">
        <v>0</v>
      </c>
      <c r="AA2549">
        <v>0</v>
      </c>
      <c r="AB2549">
        <v>0</v>
      </c>
      <c r="AC2549">
        <v>1</v>
      </c>
      <c r="AD2549">
        <v>0</v>
      </c>
      <c r="AE2549">
        <v>0</v>
      </c>
    </row>
    <row r="2550" spans="1:31" x14ac:dyDescent="0.3">
      <c r="A2550" t="s">
        <v>300</v>
      </c>
      <c r="B2550" t="s">
        <v>6525</v>
      </c>
      <c r="C2550" t="s">
        <v>302</v>
      </c>
      <c r="D2550" t="s">
        <v>6529</v>
      </c>
      <c r="E2550" t="s">
        <v>12685</v>
      </c>
      <c r="F2550" t="s">
        <v>1403</v>
      </c>
      <c r="G2550" t="s">
        <v>5723</v>
      </c>
      <c r="I2550" t="s">
        <v>297</v>
      </c>
      <c r="J2550" t="s">
        <v>266</v>
      </c>
      <c r="K2550" t="s">
        <v>6527</v>
      </c>
      <c r="L2550" t="s">
        <v>17334</v>
      </c>
      <c r="M2550" t="s">
        <v>301</v>
      </c>
      <c r="N2550" t="s">
        <v>300</v>
      </c>
      <c r="O2550">
        <v>20</v>
      </c>
      <c r="P2550" t="s">
        <v>17796</v>
      </c>
      <c r="Q2550">
        <v>2</v>
      </c>
      <c r="S2550">
        <v>3</v>
      </c>
      <c r="T2550" s="108">
        <v>6</v>
      </c>
      <c r="U2550">
        <v>1</v>
      </c>
      <c r="V2550" t="s">
        <v>270</v>
      </c>
      <c r="W2550" t="s">
        <v>167</v>
      </c>
      <c r="X2550">
        <v>1</v>
      </c>
      <c r="Y2550">
        <v>1</v>
      </c>
      <c r="Z2550">
        <v>0</v>
      </c>
      <c r="AA2550">
        <v>1</v>
      </c>
      <c r="AB2550">
        <v>0</v>
      </c>
      <c r="AC2550">
        <v>1</v>
      </c>
      <c r="AD2550">
        <v>0</v>
      </c>
      <c r="AE2550">
        <v>0</v>
      </c>
    </row>
    <row r="2551" spans="1:31" x14ac:dyDescent="0.3">
      <c r="A2551" t="s">
        <v>300</v>
      </c>
      <c r="B2551" t="s">
        <v>6531</v>
      </c>
      <c r="C2551" t="s">
        <v>274</v>
      </c>
      <c r="D2551" t="s">
        <v>6532</v>
      </c>
      <c r="E2551" t="s">
        <v>12685</v>
      </c>
      <c r="F2551" t="s">
        <v>1403</v>
      </c>
      <c r="G2551" t="s">
        <v>5723</v>
      </c>
      <c r="I2551" t="s">
        <v>297</v>
      </c>
      <c r="J2551" t="s">
        <v>266</v>
      </c>
      <c r="K2551" t="s">
        <v>6527</v>
      </c>
      <c r="L2551" t="s">
        <v>6533</v>
      </c>
      <c r="M2551" t="s">
        <v>301</v>
      </c>
      <c r="N2551" t="s">
        <v>300</v>
      </c>
      <c r="O2551">
        <v>20</v>
      </c>
      <c r="P2551" t="s">
        <v>425</v>
      </c>
      <c r="Q2551">
        <v>0.32</v>
      </c>
      <c r="S2551">
        <v>54</v>
      </c>
      <c r="T2551" s="108">
        <v>17.28</v>
      </c>
      <c r="U2551">
        <v>1</v>
      </c>
      <c r="V2551" t="s">
        <v>270</v>
      </c>
      <c r="W2551" t="s">
        <v>167</v>
      </c>
      <c r="X2551">
        <v>18</v>
      </c>
      <c r="Y2551">
        <v>18</v>
      </c>
      <c r="Z2551">
        <v>0</v>
      </c>
      <c r="AA2551">
        <v>18</v>
      </c>
      <c r="AB2551">
        <v>0</v>
      </c>
      <c r="AC2551">
        <v>18</v>
      </c>
      <c r="AD2551">
        <v>0</v>
      </c>
      <c r="AE2551">
        <v>0</v>
      </c>
    </row>
    <row r="2552" spans="1:31" x14ac:dyDescent="0.3">
      <c r="A2552" t="s">
        <v>16749</v>
      </c>
      <c r="B2552" t="s">
        <v>8514</v>
      </c>
      <c r="C2552" t="s">
        <v>302</v>
      </c>
      <c r="D2552" t="s">
        <v>8515</v>
      </c>
      <c r="E2552" t="s">
        <v>17188</v>
      </c>
      <c r="F2552" t="s">
        <v>1403</v>
      </c>
      <c r="G2552" t="s">
        <v>5723</v>
      </c>
      <c r="I2552" t="s">
        <v>297</v>
      </c>
      <c r="J2552" t="s">
        <v>266</v>
      </c>
      <c r="K2552" t="s">
        <v>6527</v>
      </c>
      <c r="L2552" t="s">
        <v>19664</v>
      </c>
      <c r="M2552" t="s">
        <v>3987</v>
      </c>
      <c r="N2552" t="s">
        <v>16749</v>
      </c>
      <c r="O2552">
        <v>10</v>
      </c>
      <c r="P2552" t="s">
        <v>388</v>
      </c>
      <c r="Q2552">
        <v>30</v>
      </c>
      <c r="R2552" t="s">
        <v>389</v>
      </c>
      <c r="S2552">
        <v>0</v>
      </c>
      <c r="T2552" s="108">
        <v>0</v>
      </c>
      <c r="U2552">
        <v>0</v>
      </c>
      <c r="W2552" t="s">
        <v>171</v>
      </c>
      <c r="X2552">
        <v>1</v>
      </c>
      <c r="Y2552">
        <v>0</v>
      </c>
      <c r="Z2552">
        <v>0</v>
      </c>
      <c r="AA2552">
        <v>0</v>
      </c>
      <c r="AB2552">
        <v>0</v>
      </c>
      <c r="AC2552">
        <v>0</v>
      </c>
      <c r="AD2552">
        <v>0</v>
      </c>
      <c r="AE2552">
        <v>0</v>
      </c>
    </row>
    <row r="2553" spans="1:31" x14ac:dyDescent="0.3">
      <c r="A2553" t="s">
        <v>16749</v>
      </c>
      <c r="B2553" t="s">
        <v>8513</v>
      </c>
      <c r="C2553" t="s">
        <v>262</v>
      </c>
      <c r="D2553" t="s">
        <v>9224</v>
      </c>
      <c r="E2553" t="s">
        <v>17188</v>
      </c>
      <c r="F2553" t="s">
        <v>1403</v>
      </c>
      <c r="G2553" t="s">
        <v>5723</v>
      </c>
      <c r="I2553" t="s">
        <v>297</v>
      </c>
      <c r="J2553" t="s">
        <v>266</v>
      </c>
      <c r="K2553" t="s">
        <v>6527</v>
      </c>
      <c r="L2553" t="s">
        <v>6528</v>
      </c>
      <c r="M2553" t="s">
        <v>3987</v>
      </c>
      <c r="N2553" t="s">
        <v>16749</v>
      </c>
      <c r="O2553">
        <v>3</v>
      </c>
      <c r="P2553" t="s">
        <v>388</v>
      </c>
      <c r="Q2553">
        <v>12</v>
      </c>
      <c r="R2553" t="s">
        <v>389</v>
      </c>
      <c r="S2553">
        <v>0</v>
      </c>
      <c r="T2553" s="108">
        <v>0</v>
      </c>
      <c r="U2553">
        <v>0</v>
      </c>
      <c r="W2553" t="s">
        <v>171</v>
      </c>
      <c r="X2553">
        <v>1</v>
      </c>
      <c r="Y2553">
        <v>0</v>
      </c>
      <c r="Z2553">
        <v>0</v>
      </c>
      <c r="AA2553">
        <v>0</v>
      </c>
      <c r="AB2553">
        <v>0</v>
      </c>
      <c r="AC2553">
        <v>0</v>
      </c>
      <c r="AD2553">
        <v>0</v>
      </c>
      <c r="AE2553">
        <v>0</v>
      </c>
    </row>
    <row r="2554" spans="1:31" x14ac:dyDescent="0.3">
      <c r="A2554" t="s">
        <v>16749</v>
      </c>
      <c r="B2554" t="s">
        <v>8514</v>
      </c>
      <c r="C2554" t="s">
        <v>4133</v>
      </c>
      <c r="D2554" t="s">
        <v>9402</v>
      </c>
      <c r="E2554" t="s">
        <v>17188</v>
      </c>
      <c r="F2554" t="s">
        <v>1403</v>
      </c>
      <c r="G2554" t="s">
        <v>5723</v>
      </c>
      <c r="I2554" t="s">
        <v>297</v>
      </c>
      <c r="J2554" t="s">
        <v>266</v>
      </c>
      <c r="K2554" t="s">
        <v>6527</v>
      </c>
      <c r="L2554" t="s">
        <v>19664</v>
      </c>
      <c r="M2554" t="s">
        <v>2312</v>
      </c>
      <c r="N2554" t="s">
        <v>16749</v>
      </c>
      <c r="O2554">
        <v>11</v>
      </c>
      <c r="P2554" t="s">
        <v>3206</v>
      </c>
      <c r="Q2554">
        <v>20</v>
      </c>
      <c r="R2554" t="s">
        <v>389</v>
      </c>
      <c r="S2554">
        <v>0</v>
      </c>
      <c r="T2554" s="108">
        <v>0</v>
      </c>
      <c r="U2554">
        <v>0</v>
      </c>
      <c r="W2554" t="s">
        <v>171</v>
      </c>
      <c r="X2554">
        <v>1</v>
      </c>
      <c r="Y2554">
        <v>0</v>
      </c>
      <c r="Z2554">
        <v>0</v>
      </c>
      <c r="AA2554">
        <v>0</v>
      </c>
      <c r="AB2554">
        <v>0</v>
      </c>
      <c r="AC2554">
        <v>0</v>
      </c>
      <c r="AD2554">
        <v>0</v>
      </c>
      <c r="AE2554">
        <v>0</v>
      </c>
    </row>
    <row r="2555" spans="1:31" x14ac:dyDescent="0.3">
      <c r="A2555" t="s">
        <v>16749</v>
      </c>
      <c r="B2555" t="s">
        <v>8516</v>
      </c>
      <c r="C2555" t="s">
        <v>274</v>
      </c>
      <c r="D2555" t="s">
        <v>8517</v>
      </c>
      <c r="E2555" t="s">
        <v>17188</v>
      </c>
      <c r="F2555" t="s">
        <v>1403</v>
      </c>
      <c r="G2555" t="s">
        <v>5723</v>
      </c>
      <c r="I2555" t="s">
        <v>297</v>
      </c>
      <c r="J2555" t="s">
        <v>266</v>
      </c>
      <c r="K2555" t="s">
        <v>6527</v>
      </c>
      <c r="L2555" t="s">
        <v>8518</v>
      </c>
      <c r="M2555" t="s">
        <v>2312</v>
      </c>
      <c r="N2555" t="s">
        <v>16749</v>
      </c>
      <c r="O2555">
        <v>4</v>
      </c>
      <c r="P2555" t="s">
        <v>3206</v>
      </c>
      <c r="Q2555">
        <v>40</v>
      </c>
      <c r="S2555">
        <v>0</v>
      </c>
      <c r="T2555" s="108">
        <v>0</v>
      </c>
      <c r="U2555">
        <v>0</v>
      </c>
      <c r="W2555" t="s">
        <v>171</v>
      </c>
      <c r="X2555">
        <v>1</v>
      </c>
      <c r="Y2555">
        <v>0</v>
      </c>
      <c r="Z2555">
        <v>0</v>
      </c>
      <c r="AA2555">
        <v>0</v>
      </c>
      <c r="AB2555">
        <v>0</v>
      </c>
      <c r="AC2555">
        <v>0</v>
      </c>
      <c r="AD2555">
        <v>0</v>
      </c>
      <c r="AE2555">
        <v>0</v>
      </c>
    </row>
    <row r="2556" spans="1:31" x14ac:dyDescent="0.3">
      <c r="A2556" t="s">
        <v>16749</v>
      </c>
      <c r="B2556" t="s">
        <v>8516</v>
      </c>
      <c r="C2556" t="s">
        <v>274</v>
      </c>
      <c r="D2556" t="s">
        <v>8517</v>
      </c>
      <c r="E2556" t="s">
        <v>17188</v>
      </c>
      <c r="F2556" t="s">
        <v>1403</v>
      </c>
      <c r="G2556" t="s">
        <v>5723</v>
      </c>
      <c r="I2556" t="s">
        <v>297</v>
      </c>
      <c r="J2556" t="s">
        <v>266</v>
      </c>
      <c r="K2556" t="s">
        <v>6527</v>
      </c>
      <c r="L2556" t="s">
        <v>8518</v>
      </c>
      <c r="M2556" t="s">
        <v>2312</v>
      </c>
      <c r="N2556" t="s">
        <v>16749</v>
      </c>
      <c r="O2556">
        <v>4</v>
      </c>
      <c r="P2556" t="s">
        <v>3206</v>
      </c>
      <c r="Q2556">
        <v>30</v>
      </c>
      <c r="S2556">
        <v>0</v>
      </c>
      <c r="T2556" s="108">
        <v>0</v>
      </c>
      <c r="U2556">
        <v>0</v>
      </c>
      <c r="W2556" t="s">
        <v>171</v>
      </c>
      <c r="X2556">
        <v>1</v>
      </c>
      <c r="Y2556">
        <v>0</v>
      </c>
      <c r="Z2556">
        <v>0</v>
      </c>
      <c r="AA2556">
        <v>0</v>
      </c>
      <c r="AB2556">
        <v>0</v>
      </c>
      <c r="AC2556">
        <v>0</v>
      </c>
      <c r="AD2556">
        <v>0</v>
      </c>
      <c r="AE2556">
        <v>0</v>
      </c>
    </row>
    <row r="2557" spans="1:31" x14ac:dyDescent="0.3">
      <c r="A2557" t="s">
        <v>16749</v>
      </c>
      <c r="B2557" t="s">
        <v>8519</v>
      </c>
      <c r="C2557" t="s">
        <v>274</v>
      </c>
      <c r="D2557" t="s">
        <v>8521</v>
      </c>
      <c r="E2557" t="s">
        <v>17188</v>
      </c>
      <c r="F2557" t="s">
        <v>1403</v>
      </c>
      <c r="G2557" t="s">
        <v>5723</v>
      </c>
      <c r="I2557" t="s">
        <v>297</v>
      </c>
      <c r="J2557" t="s">
        <v>266</v>
      </c>
      <c r="K2557" t="s">
        <v>6527</v>
      </c>
      <c r="L2557" t="s">
        <v>17334</v>
      </c>
      <c r="M2557" t="s">
        <v>3521</v>
      </c>
      <c r="N2557" t="s">
        <v>16749</v>
      </c>
      <c r="O2557">
        <v>20</v>
      </c>
      <c r="P2557" t="s">
        <v>3206</v>
      </c>
      <c r="Q2557">
        <v>30</v>
      </c>
      <c r="S2557">
        <v>0</v>
      </c>
      <c r="T2557" s="108">
        <v>0</v>
      </c>
      <c r="U2557">
        <v>0</v>
      </c>
      <c r="W2557" t="s">
        <v>171</v>
      </c>
      <c r="X2557">
        <v>1</v>
      </c>
      <c r="Y2557">
        <v>0</v>
      </c>
      <c r="Z2557">
        <v>0</v>
      </c>
      <c r="AA2557">
        <v>0</v>
      </c>
      <c r="AB2557">
        <v>0</v>
      </c>
      <c r="AC2557">
        <v>0</v>
      </c>
      <c r="AD2557">
        <v>0</v>
      </c>
      <c r="AE2557">
        <v>0</v>
      </c>
    </row>
    <row r="2558" spans="1:31" x14ac:dyDescent="0.3">
      <c r="A2558" t="s">
        <v>16749</v>
      </c>
      <c r="B2558" t="s">
        <v>8519</v>
      </c>
      <c r="C2558" t="s">
        <v>274</v>
      </c>
      <c r="D2558" t="s">
        <v>8521</v>
      </c>
      <c r="E2558" t="s">
        <v>17188</v>
      </c>
      <c r="F2558" t="s">
        <v>1403</v>
      </c>
      <c r="G2558" t="s">
        <v>5723</v>
      </c>
      <c r="I2558" t="s">
        <v>297</v>
      </c>
      <c r="J2558" t="s">
        <v>266</v>
      </c>
      <c r="K2558" t="s">
        <v>6527</v>
      </c>
      <c r="L2558" t="s">
        <v>17334</v>
      </c>
      <c r="M2558" t="s">
        <v>3521</v>
      </c>
      <c r="N2558" t="s">
        <v>16749</v>
      </c>
      <c r="O2558">
        <v>20</v>
      </c>
      <c r="P2558" t="s">
        <v>3206</v>
      </c>
      <c r="Q2558">
        <v>30</v>
      </c>
      <c r="S2558">
        <v>0</v>
      </c>
      <c r="T2558" s="108">
        <v>0</v>
      </c>
      <c r="U2558">
        <v>0</v>
      </c>
      <c r="W2558" t="s">
        <v>171</v>
      </c>
      <c r="X2558">
        <v>1</v>
      </c>
      <c r="Y2558">
        <v>0</v>
      </c>
      <c r="Z2558">
        <v>0</v>
      </c>
      <c r="AA2558">
        <v>0</v>
      </c>
      <c r="AB2558">
        <v>0</v>
      </c>
      <c r="AC2558">
        <v>0</v>
      </c>
      <c r="AD2558">
        <v>0</v>
      </c>
      <c r="AE2558">
        <v>0</v>
      </c>
    </row>
    <row r="2559" spans="1:31" x14ac:dyDescent="0.3">
      <c r="A2559" t="s">
        <v>16749</v>
      </c>
      <c r="B2559" t="s">
        <v>8519</v>
      </c>
      <c r="C2559" t="s">
        <v>294</v>
      </c>
      <c r="D2559" t="s">
        <v>8520</v>
      </c>
      <c r="E2559" t="s">
        <v>17188</v>
      </c>
      <c r="F2559" t="s">
        <v>1403</v>
      </c>
      <c r="G2559" t="s">
        <v>5723</v>
      </c>
      <c r="I2559" t="s">
        <v>297</v>
      </c>
      <c r="J2559" t="s">
        <v>266</v>
      </c>
      <c r="K2559" t="s">
        <v>6527</v>
      </c>
      <c r="L2559" t="s">
        <v>17334</v>
      </c>
      <c r="M2559" t="s">
        <v>3521</v>
      </c>
      <c r="N2559" t="s">
        <v>16749</v>
      </c>
      <c r="O2559">
        <v>17</v>
      </c>
      <c r="P2559" t="s">
        <v>3206</v>
      </c>
      <c r="Q2559">
        <v>20</v>
      </c>
      <c r="S2559">
        <v>0</v>
      </c>
      <c r="T2559" s="108">
        <v>0</v>
      </c>
      <c r="U2559">
        <v>0</v>
      </c>
      <c r="W2559" t="s">
        <v>171</v>
      </c>
      <c r="X2559">
        <v>1</v>
      </c>
      <c r="Y2559">
        <v>0</v>
      </c>
      <c r="Z2559">
        <v>0</v>
      </c>
      <c r="AA2559">
        <v>0</v>
      </c>
      <c r="AB2559">
        <v>0</v>
      </c>
      <c r="AC2559">
        <v>0</v>
      </c>
      <c r="AD2559">
        <v>0</v>
      </c>
      <c r="AE2559">
        <v>0</v>
      </c>
    </row>
    <row r="2560" spans="1:31" x14ac:dyDescent="0.3">
      <c r="A2560" t="s">
        <v>16749</v>
      </c>
      <c r="B2560" t="s">
        <v>10688</v>
      </c>
      <c r="C2560" t="s">
        <v>274</v>
      </c>
      <c r="D2560" t="s">
        <v>10661</v>
      </c>
      <c r="E2560" t="s">
        <v>17187</v>
      </c>
      <c r="F2560" t="s">
        <v>381</v>
      </c>
      <c r="G2560" t="s">
        <v>2325</v>
      </c>
      <c r="I2560" t="s">
        <v>297</v>
      </c>
      <c r="J2560" t="s">
        <v>266</v>
      </c>
      <c r="K2560" t="s">
        <v>2388</v>
      </c>
      <c r="L2560" t="s">
        <v>10662</v>
      </c>
      <c r="M2560" t="s">
        <v>3987</v>
      </c>
      <c r="N2560" t="s">
        <v>16749</v>
      </c>
      <c r="O2560">
        <v>3</v>
      </c>
      <c r="P2560" t="s">
        <v>388</v>
      </c>
      <c r="Q2560">
        <v>40</v>
      </c>
      <c r="R2560" t="s">
        <v>389</v>
      </c>
      <c r="S2560">
        <v>0</v>
      </c>
      <c r="T2560" s="108">
        <v>0</v>
      </c>
      <c r="U2560">
        <v>0</v>
      </c>
      <c r="W2560" t="s">
        <v>171</v>
      </c>
      <c r="X2560">
        <v>1</v>
      </c>
      <c r="Y2560">
        <v>0</v>
      </c>
      <c r="Z2560">
        <v>0</v>
      </c>
      <c r="AA2560">
        <v>0</v>
      </c>
      <c r="AB2560">
        <v>0</v>
      </c>
      <c r="AC2560">
        <v>0</v>
      </c>
      <c r="AD2560">
        <v>0</v>
      </c>
      <c r="AE2560">
        <v>0</v>
      </c>
    </row>
    <row r="2561" spans="1:31" x14ac:dyDescent="0.3">
      <c r="A2561" t="s">
        <v>300</v>
      </c>
      <c r="B2561" t="s">
        <v>6054</v>
      </c>
      <c r="C2561" t="s">
        <v>274</v>
      </c>
      <c r="D2561" t="s">
        <v>6055</v>
      </c>
      <c r="E2561" t="s">
        <v>12586</v>
      </c>
      <c r="F2561" t="s">
        <v>535</v>
      </c>
      <c r="G2561" t="s">
        <v>2325</v>
      </c>
      <c r="I2561" t="s">
        <v>297</v>
      </c>
      <c r="J2561" t="s">
        <v>266</v>
      </c>
      <c r="K2561" t="s">
        <v>6056</v>
      </c>
      <c r="L2561" t="s">
        <v>6057</v>
      </c>
      <c r="M2561" t="s">
        <v>301</v>
      </c>
      <c r="N2561" t="s">
        <v>300</v>
      </c>
      <c r="O2561">
        <v>20</v>
      </c>
      <c r="P2561" t="s">
        <v>425</v>
      </c>
      <c r="Q2561">
        <v>0.32</v>
      </c>
      <c r="S2561">
        <v>1</v>
      </c>
      <c r="T2561" s="108">
        <v>0.32</v>
      </c>
      <c r="U2561">
        <v>1</v>
      </c>
      <c r="V2561" t="s">
        <v>270</v>
      </c>
      <c r="W2561" t="s">
        <v>167</v>
      </c>
      <c r="X2561">
        <v>1</v>
      </c>
      <c r="Y2561">
        <v>0</v>
      </c>
      <c r="Z2561">
        <v>1</v>
      </c>
      <c r="AA2561">
        <v>0</v>
      </c>
      <c r="AB2561">
        <v>0</v>
      </c>
      <c r="AC2561">
        <v>0</v>
      </c>
      <c r="AD2561">
        <v>0</v>
      </c>
      <c r="AE2561">
        <v>0</v>
      </c>
    </row>
    <row r="2562" spans="1:31" x14ac:dyDescent="0.3">
      <c r="A2562" t="s">
        <v>300</v>
      </c>
      <c r="B2562" t="s">
        <v>6054</v>
      </c>
      <c r="C2562" t="s">
        <v>274</v>
      </c>
      <c r="D2562" t="s">
        <v>6055</v>
      </c>
      <c r="E2562" t="s">
        <v>12586</v>
      </c>
      <c r="F2562" t="s">
        <v>535</v>
      </c>
      <c r="G2562" t="s">
        <v>2325</v>
      </c>
      <c r="I2562" t="s">
        <v>297</v>
      </c>
      <c r="J2562" t="s">
        <v>266</v>
      </c>
      <c r="K2562" t="s">
        <v>6056</v>
      </c>
      <c r="L2562" t="s">
        <v>6057</v>
      </c>
      <c r="M2562" t="s">
        <v>301</v>
      </c>
      <c r="N2562" t="s">
        <v>300</v>
      </c>
      <c r="O2562">
        <v>20</v>
      </c>
      <c r="P2562" t="s">
        <v>425</v>
      </c>
      <c r="Q2562">
        <v>0.32</v>
      </c>
      <c r="S2562">
        <v>1</v>
      </c>
      <c r="T2562" s="108">
        <v>0.32</v>
      </c>
      <c r="U2562">
        <v>1</v>
      </c>
      <c r="V2562" t="s">
        <v>270</v>
      </c>
      <c r="W2562" t="s">
        <v>167</v>
      </c>
      <c r="X2562">
        <v>1</v>
      </c>
      <c r="Y2562">
        <v>0</v>
      </c>
      <c r="Z2562">
        <v>1</v>
      </c>
      <c r="AA2562">
        <v>0</v>
      </c>
      <c r="AB2562">
        <v>0</v>
      </c>
      <c r="AC2562">
        <v>0</v>
      </c>
      <c r="AD2562">
        <v>0</v>
      </c>
      <c r="AE2562">
        <v>0</v>
      </c>
    </row>
    <row r="2563" spans="1:31" x14ac:dyDescent="0.3">
      <c r="A2563" t="s">
        <v>300</v>
      </c>
      <c r="B2563" t="s">
        <v>10139</v>
      </c>
      <c r="C2563" t="s">
        <v>274</v>
      </c>
      <c r="D2563" t="s">
        <v>4217</v>
      </c>
      <c r="E2563" t="s">
        <v>12627</v>
      </c>
      <c r="F2563" t="s">
        <v>10140</v>
      </c>
      <c r="G2563" t="s">
        <v>1012</v>
      </c>
      <c r="I2563" t="s">
        <v>297</v>
      </c>
      <c r="J2563" t="s">
        <v>266</v>
      </c>
      <c r="K2563" t="s">
        <v>8188</v>
      </c>
      <c r="L2563" t="s">
        <v>8378</v>
      </c>
      <c r="M2563" t="s">
        <v>299</v>
      </c>
      <c r="N2563" t="s">
        <v>300</v>
      </c>
      <c r="O2563">
        <v>1</v>
      </c>
      <c r="P2563" t="s">
        <v>282</v>
      </c>
      <c r="Q2563">
        <v>2</v>
      </c>
      <c r="S2563">
        <v>3</v>
      </c>
      <c r="T2563" s="108">
        <v>6</v>
      </c>
      <c r="U2563">
        <v>1</v>
      </c>
      <c r="V2563" t="s">
        <v>270</v>
      </c>
      <c r="W2563" t="s">
        <v>167</v>
      </c>
      <c r="X2563">
        <v>1</v>
      </c>
      <c r="Y2563">
        <v>1</v>
      </c>
      <c r="Z2563">
        <v>0</v>
      </c>
      <c r="AA2563">
        <v>1</v>
      </c>
      <c r="AB2563">
        <v>0</v>
      </c>
      <c r="AC2563">
        <v>1</v>
      </c>
      <c r="AD2563">
        <v>0</v>
      </c>
      <c r="AE2563">
        <v>0</v>
      </c>
    </row>
    <row r="2564" spans="1:31" x14ac:dyDescent="0.3">
      <c r="A2564" t="s">
        <v>300</v>
      </c>
      <c r="B2564" t="s">
        <v>10139</v>
      </c>
      <c r="C2564" t="s">
        <v>294</v>
      </c>
      <c r="D2564" t="s">
        <v>4217</v>
      </c>
      <c r="E2564" t="s">
        <v>12627</v>
      </c>
      <c r="F2564" t="s">
        <v>10140</v>
      </c>
      <c r="G2564" t="s">
        <v>1012</v>
      </c>
      <c r="I2564" t="s">
        <v>297</v>
      </c>
      <c r="J2564" t="s">
        <v>266</v>
      </c>
      <c r="K2564" t="s">
        <v>8188</v>
      </c>
      <c r="L2564" t="s">
        <v>8378</v>
      </c>
      <c r="M2564" t="s">
        <v>301</v>
      </c>
      <c r="N2564" t="s">
        <v>300</v>
      </c>
      <c r="O2564">
        <v>2</v>
      </c>
      <c r="P2564" t="s">
        <v>272</v>
      </c>
      <c r="Q2564">
        <v>2</v>
      </c>
      <c r="S2564">
        <v>12</v>
      </c>
      <c r="T2564" s="108">
        <v>24</v>
      </c>
      <c r="U2564">
        <v>1</v>
      </c>
      <c r="V2564" t="s">
        <v>270</v>
      </c>
      <c r="W2564" t="s">
        <v>167</v>
      </c>
      <c r="X2564">
        <v>4</v>
      </c>
      <c r="Y2564">
        <v>4</v>
      </c>
      <c r="Z2564">
        <v>0</v>
      </c>
      <c r="AA2564">
        <v>4</v>
      </c>
      <c r="AB2564">
        <v>0</v>
      </c>
      <c r="AC2564">
        <v>4</v>
      </c>
      <c r="AD2564">
        <v>0</v>
      </c>
      <c r="AE2564">
        <v>0</v>
      </c>
    </row>
    <row r="2565" spans="1:31" x14ac:dyDescent="0.3">
      <c r="A2565" t="s">
        <v>300</v>
      </c>
      <c r="B2565" t="s">
        <v>10139</v>
      </c>
      <c r="C2565" t="s">
        <v>294</v>
      </c>
      <c r="D2565" t="s">
        <v>4217</v>
      </c>
      <c r="E2565" t="s">
        <v>12627</v>
      </c>
      <c r="F2565" t="s">
        <v>10140</v>
      </c>
      <c r="G2565" t="s">
        <v>1012</v>
      </c>
      <c r="I2565" t="s">
        <v>297</v>
      </c>
      <c r="J2565" t="s">
        <v>266</v>
      </c>
      <c r="K2565" t="s">
        <v>8188</v>
      </c>
      <c r="L2565" t="s">
        <v>8378</v>
      </c>
      <c r="M2565" t="s">
        <v>301</v>
      </c>
      <c r="N2565" t="s">
        <v>300</v>
      </c>
      <c r="O2565">
        <v>20</v>
      </c>
      <c r="P2565" t="s">
        <v>425</v>
      </c>
      <c r="Q2565">
        <v>0.32</v>
      </c>
      <c r="S2565">
        <v>2</v>
      </c>
      <c r="T2565" s="108">
        <v>0.64</v>
      </c>
      <c r="U2565">
        <v>1</v>
      </c>
      <c r="V2565" t="s">
        <v>270</v>
      </c>
      <c r="W2565" t="s">
        <v>167</v>
      </c>
      <c r="X2565">
        <v>2</v>
      </c>
      <c r="Y2565">
        <v>0</v>
      </c>
      <c r="Z2565">
        <v>0</v>
      </c>
      <c r="AA2565">
        <v>2</v>
      </c>
      <c r="AB2565">
        <v>0</v>
      </c>
      <c r="AC2565">
        <v>0</v>
      </c>
      <c r="AD2565">
        <v>0</v>
      </c>
      <c r="AE2565">
        <v>0</v>
      </c>
    </row>
    <row r="2566" spans="1:31" x14ac:dyDescent="0.3">
      <c r="A2566" t="s">
        <v>300</v>
      </c>
      <c r="B2566" t="s">
        <v>4291</v>
      </c>
      <c r="C2566" t="s">
        <v>274</v>
      </c>
      <c r="D2566" t="s">
        <v>4292</v>
      </c>
      <c r="E2566" t="s">
        <v>12629</v>
      </c>
      <c r="F2566" t="s">
        <v>4284</v>
      </c>
      <c r="G2566" t="s">
        <v>1012</v>
      </c>
      <c r="I2566" t="s">
        <v>297</v>
      </c>
      <c r="J2566" t="s">
        <v>266</v>
      </c>
      <c r="K2566" t="s">
        <v>4293</v>
      </c>
      <c r="L2566" t="s">
        <v>11792</v>
      </c>
      <c r="M2566" t="s">
        <v>301</v>
      </c>
      <c r="N2566" t="s">
        <v>300</v>
      </c>
      <c r="O2566">
        <v>2</v>
      </c>
      <c r="P2566" t="s">
        <v>272</v>
      </c>
      <c r="Q2566">
        <v>4</v>
      </c>
      <c r="S2566">
        <v>1</v>
      </c>
      <c r="T2566" s="108">
        <v>4</v>
      </c>
      <c r="U2566">
        <v>1</v>
      </c>
      <c r="V2566" t="s">
        <v>270</v>
      </c>
      <c r="W2566" t="s">
        <v>167</v>
      </c>
      <c r="X2566">
        <v>1</v>
      </c>
      <c r="Y2566">
        <v>0</v>
      </c>
      <c r="Z2566">
        <v>1</v>
      </c>
      <c r="AA2566">
        <v>0</v>
      </c>
      <c r="AB2566">
        <v>0</v>
      </c>
      <c r="AC2566">
        <v>0</v>
      </c>
      <c r="AD2566">
        <v>0</v>
      </c>
      <c r="AE2566">
        <v>0</v>
      </c>
    </row>
    <row r="2567" spans="1:31" x14ac:dyDescent="0.3">
      <c r="A2567" t="s">
        <v>300</v>
      </c>
      <c r="B2567" t="s">
        <v>4291</v>
      </c>
      <c r="C2567" t="s">
        <v>274</v>
      </c>
      <c r="D2567" t="s">
        <v>4292</v>
      </c>
      <c r="E2567" t="s">
        <v>12629</v>
      </c>
      <c r="F2567" t="s">
        <v>4284</v>
      </c>
      <c r="G2567" t="s">
        <v>1012</v>
      </c>
      <c r="I2567" t="s">
        <v>297</v>
      </c>
      <c r="J2567" t="s">
        <v>266</v>
      </c>
      <c r="K2567" t="s">
        <v>4293</v>
      </c>
      <c r="L2567" t="s">
        <v>11792</v>
      </c>
      <c r="M2567" t="s">
        <v>301</v>
      </c>
      <c r="N2567" t="s">
        <v>300</v>
      </c>
      <c r="O2567">
        <v>27</v>
      </c>
      <c r="P2567" t="s">
        <v>273</v>
      </c>
      <c r="Q2567">
        <v>0.48</v>
      </c>
      <c r="S2567">
        <v>2</v>
      </c>
      <c r="T2567" s="108">
        <v>0.96</v>
      </c>
      <c r="U2567">
        <v>1</v>
      </c>
      <c r="V2567" t="s">
        <v>270</v>
      </c>
      <c r="W2567" t="s">
        <v>167</v>
      </c>
      <c r="X2567">
        <v>2</v>
      </c>
      <c r="Y2567">
        <v>0</v>
      </c>
      <c r="Z2567">
        <v>0</v>
      </c>
      <c r="AA2567">
        <v>0</v>
      </c>
      <c r="AB2567">
        <v>2</v>
      </c>
      <c r="AC2567">
        <v>0</v>
      </c>
      <c r="AD2567">
        <v>0</v>
      </c>
      <c r="AE2567">
        <v>0</v>
      </c>
    </row>
    <row r="2568" spans="1:31" x14ac:dyDescent="0.3">
      <c r="A2568" t="s">
        <v>300</v>
      </c>
      <c r="B2568" t="s">
        <v>8185</v>
      </c>
      <c r="C2568" t="s">
        <v>274</v>
      </c>
      <c r="D2568" t="s">
        <v>8186</v>
      </c>
      <c r="E2568" t="s">
        <v>12630</v>
      </c>
      <c r="F2568" t="s">
        <v>8187</v>
      </c>
      <c r="G2568" t="s">
        <v>1012</v>
      </c>
      <c r="I2568" t="s">
        <v>297</v>
      </c>
      <c r="J2568" t="s">
        <v>266</v>
      </c>
      <c r="K2568" t="s">
        <v>8188</v>
      </c>
      <c r="L2568" t="s">
        <v>7481</v>
      </c>
      <c r="M2568" t="s">
        <v>301</v>
      </c>
      <c r="N2568" t="s">
        <v>300</v>
      </c>
      <c r="O2568">
        <v>2</v>
      </c>
      <c r="P2568" t="s">
        <v>272</v>
      </c>
      <c r="Q2568">
        <v>4</v>
      </c>
      <c r="S2568">
        <v>5</v>
      </c>
      <c r="T2568" s="108">
        <v>20</v>
      </c>
      <c r="U2568">
        <v>1</v>
      </c>
      <c r="V2568" t="s">
        <v>270</v>
      </c>
      <c r="W2568" t="s">
        <v>167</v>
      </c>
      <c r="X2568">
        <v>1</v>
      </c>
      <c r="Y2568">
        <v>1</v>
      </c>
      <c r="Z2568">
        <v>1</v>
      </c>
      <c r="AA2568">
        <v>1</v>
      </c>
      <c r="AB2568">
        <v>1</v>
      </c>
      <c r="AC2568">
        <v>1</v>
      </c>
      <c r="AD2568">
        <v>0</v>
      </c>
      <c r="AE2568">
        <v>0</v>
      </c>
    </row>
    <row r="2569" spans="1:31" x14ac:dyDescent="0.3">
      <c r="A2569" t="s">
        <v>300</v>
      </c>
      <c r="B2569" t="s">
        <v>8185</v>
      </c>
      <c r="C2569" t="s">
        <v>274</v>
      </c>
      <c r="D2569" t="s">
        <v>8186</v>
      </c>
      <c r="E2569" t="s">
        <v>12630</v>
      </c>
      <c r="F2569" t="s">
        <v>8187</v>
      </c>
      <c r="G2569" t="s">
        <v>1012</v>
      </c>
      <c r="I2569" t="s">
        <v>297</v>
      </c>
      <c r="J2569" t="s">
        <v>266</v>
      </c>
      <c r="K2569" t="s">
        <v>8188</v>
      </c>
      <c r="L2569" t="s">
        <v>7481</v>
      </c>
      <c r="M2569" t="s">
        <v>299</v>
      </c>
      <c r="N2569" t="s">
        <v>300</v>
      </c>
      <c r="O2569">
        <v>1</v>
      </c>
      <c r="P2569" t="s">
        <v>282</v>
      </c>
      <c r="Q2569">
        <v>4</v>
      </c>
      <c r="S2569">
        <v>3</v>
      </c>
      <c r="T2569" s="108">
        <v>12</v>
      </c>
      <c r="U2569">
        <v>1</v>
      </c>
      <c r="V2569" t="s">
        <v>270</v>
      </c>
      <c r="W2569" t="s">
        <v>167</v>
      </c>
      <c r="X2569">
        <v>1</v>
      </c>
      <c r="Y2569">
        <v>1</v>
      </c>
      <c r="Z2569">
        <v>0</v>
      </c>
      <c r="AA2569">
        <v>1</v>
      </c>
      <c r="AB2569">
        <v>0</v>
      </c>
      <c r="AC2569">
        <v>1</v>
      </c>
      <c r="AD2569">
        <v>0</v>
      </c>
      <c r="AE2569">
        <v>0</v>
      </c>
    </row>
    <row r="2570" spans="1:31" x14ac:dyDescent="0.3">
      <c r="A2570" t="s">
        <v>300</v>
      </c>
      <c r="B2570" t="s">
        <v>8185</v>
      </c>
      <c r="C2570" t="s">
        <v>274</v>
      </c>
      <c r="D2570" t="s">
        <v>8186</v>
      </c>
      <c r="E2570" t="s">
        <v>12630</v>
      </c>
      <c r="F2570" t="s">
        <v>8187</v>
      </c>
      <c r="G2570" t="s">
        <v>1012</v>
      </c>
      <c r="I2570" t="s">
        <v>297</v>
      </c>
      <c r="J2570" t="s">
        <v>266</v>
      </c>
      <c r="K2570" t="s">
        <v>8188</v>
      </c>
      <c r="L2570" t="s">
        <v>7481</v>
      </c>
      <c r="M2570" t="s">
        <v>301</v>
      </c>
      <c r="N2570" t="s">
        <v>300</v>
      </c>
      <c r="O2570">
        <v>20</v>
      </c>
      <c r="P2570" t="s">
        <v>425</v>
      </c>
      <c r="Q2570">
        <v>0.32</v>
      </c>
      <c r="S2570">
        <v>6</v>
      </c>
      <c r="T2570" s="108">
        <v>1.92</v>
      </c>
      <c r="U2570">
        <v>1</v>
      </c>
      <c r="V2570" t="s">
        <v>270</v>
      </c>
      <c r="W2570" t="s">
        <v>167</v>
      </c>
      <c r="X2570">
        <v>3</v>
      </c>
      <c r="Y2570">
        <v>0</v>
      </c>
      <c r="Z2570">
        <v>6</v>
      </c>
      <c r="AA2570">
        <v>0</v>
      </c>
      <c r="AB2570">
        <v>0</v>
      </c>
      <c r="AC2570">
        <v>0</v>
      </c>
      <c r="AD2570">
        <v>0</v>
      </c>
      <c r="AE2570">
        <v>0</v>
      </c>
    </row>
    <row r="2571" spans="1:31" x14ac:dyDescent="0.3">
      <c r="A2571" t="s">
        <v>300</v>
      </c>
      <c r="B2571" t="s">
        <v>10907</v>
      </c>
      <c r="C2571" t="s">
        <v>274</v>
      </c>
      <c r="D2571" t="s">
        <v>17948</v>
      </c>
      <c r="E2571" t="s">
        <v>12624</v>
      </c>
      <c r="F2571" t="s">
        <v>3743</v>
      </c>
      <c r="G2571" t="s">
        <v>1012</v>
      </c>
      <c r="I2571" t="s">
        <v>297</v>
      </c>
      <c r="J2571" t="s">
        <v>266</v>
      </c>
      <c r="K2571" t="s">
        <v>10908</v>
      </c>
      <c r="L2571" t="s">
        <v>17815</v>
      </c>
      <c r="M2571" t="s">
        <v>299</v>
      </c>
      <c r="N2571" t="s">
        <v>300</v>
      </c>
      <c r="O2571">
        <v>1</v>
      </c>
      <c r="P2571" t="s">
        <v>266</v>
      </c>
      <c r="Q2571">
        <v>0.48</v>
      </c>
      <c r="S2571">
        <v>1</v>
      </c>
      <c r="T2571" s="108">
        <v>0.48</v>
      </c>
      <c r="U2571">
        <v>1</v>
      </c>
      <c r="V2571" t="s">
        <v>270</v>
      </c>
      <c r="W2571" t="s">
        <v>167</v>
      </c>
      <c r="X2571">
        <v>1</v>
      </c>
      <c r="Y2571">
        <v>1</v>
      </c>
      <c r="Z2571">
        <v>0</v>
      </c>
      <c r="AA2571">
        <v>0</v>
      </c>
      <c r="AB2571">
        <v>0</v>
      </c>
      <c r="AC2571">
        <v>0</v>
      </c>
      <c r="AD2571">
        <v>0</v>
      </c>
      <c r="AE2571">
        <v>0</v>
      </c>
    </row>
    <row r="2572" spans="1:31" x14ac:dyDescent="0.3">
      <c r="A2572" t="s">
        <v>300</v>
      </c>
      <c r="B2572" t="s">
        <v>10907</v>
      </c>
      <c r="C2572" t="s">
        <v>274</v>
      </c>
      <c r="D2572" t="s">
        <v>17948</v>
      </c>
      <c r="E2572" t="s">
        <v>12624</v>
      </c>
      <c r="F2572" t="s">
        <v>3743</v>
      </c>
      <c r="G2572" t="s">
        <v>1012</v>
      </c>
      <c r="I2572" t="s">
        <v>297</v>
      </c>
      <c r="J2572" t="s">
        <v>266</v>
      </c>
      <c r="K2572" t="s">
        <v>10908</v>
      </c>
      <c r="L2572" t="s">
        <v>17815</v>
      </c>
      <c r="M2572" t="s">
        <v>301</v>
      </c>
      <c r="N2572" t="s">
        <v>300</v>
      </c>
      <c r="O2572">
        <v>2</v>
      </c>
      <c r="P2572" t="s">
        <v>288</v>
      </c>
      <c r="Q2572">
        <v>0.48</v>
      </c>
      <c r="S2572">
        <v>1</v>
      </c>
      <c r="T2572" s="108">
        <v>0.48</v>
      </c>
      <c r="U2572">
        <v>1</v>
      </c>
      <c r="V2572" t="s">
        <v>270</v>
      </c>
      <c r="W2572" t="s">
        <v>167</v>
      </c>
      <c r="X2572">
        <v>1</v>
      </c>
      <c r="Y2572">
        <v>0</v>
      </c>
      <c r="Z2572">
        <v>1</v>
      </c>
      <c r="AA2572">
        <v>0</v>
      </c>
      <c r="AB2572">
        <v>0</v>
      </c>
      <c r="AC2572">
        <v>0</v>
      </c>
      <c r="AD2572">
        <v>0</v>
      </c>
      <c r="AE2572">
        <v>0</v>
      </c>
    </row>
    <row r="2573" spans="1:31" x14ac:dyDescent="0.3">
      <c r="A2573" t="s">
        <v>300</v>
      </c>
      <c r="B2573" t="s">
        <v>10907</v>
      </c>
      <c r="C2573" t="s">
        <v>274</v>
      </c>
      <c r="D2573" t="s">
        <v>17948</v>
      </c>
      <c r="E2573" t="s">
        <v>12624</v>
      </c>
      <c r="F2573" t="s">
        <v>3743</v>
      </c>
      <c r="G2573" t="s">
        <v>1012</v>
      </c>
      <c r="I2573" t="s">
        <v>297</v>
      </c>
      <c r="J2573" t="s">
        <v>266</v>
      </c>
      <c r="K2573" t="s">
        <v>10908</v>
      </c>
      <c r="L2573" t="s">
        <v>17815</v>
      </c>
      <c r="M2573" t="s">
        <v>301</v>
      </c>
      <c r="N2573" t="s">
        <v>300</v>
      </c>
      <c r="O2573">
        <v>17</v>
      </c>
      <c r="P2573" t="s">
        <v>273</v>
      </c>
      <c r="Q2573">
        <v>0.48</v>
      </c>
      <c r="S2573">
        <v>1</v>
      </c>
      <c r="T2573" s="108">
        <v>0.48</v>
      </c>
      <c r="U2573">
        <v>1</v>
      </c>
      <c r="V2573" t="s">
        <v>270</v>
      </c>
      <c r="W2573" t="s">
        <v>167</v>
      </c>
      <c r="X2573">
        <v>1</v>
      </c>
      <c r="Y2573">
        <v>0</v>
      </c>
      <c r="Z2573">
        <v>0</v>
      </c>
      <c r="AA2573">
        <v>0</v>
      </c>
      <c r="AB2573">
        <v>1</v>
      </c>
      <c r="AC2573">
        <v>0</v>
      </c>
      <c r="AD2573">
        <v>0</v>
      </c>
      <c r="AE2573">
        <v>0</v>
      </c>
    </row>
    <row r="2574" spans="1:31" x14ac:dyDescent="0.3">
      <c r="A2574" t="s">
        <v>300</v>
      </c>
      <c r="B2574" t="s">
        <v>17816</v>
      </c>
      <c r="C2574" t="s">
        <v>274</v>
      </c>
      <c r="D2574" t="s">
        <v>17817</v>
      </c>
      <c r="E2574" t="s">
        <v>12636</v>
      </c>
      <c r="F2574" t="s">
        <v>2190</v>
      </c>
      <c r="G2574" t="s">
        <v>1012</v>
      </c>
      <c r="I2574" t="s">
        <v>297</v>
      </c>
      <c r="J2574" t="s">
        <v>266</v>
      </c>
      <c r="K2574" t="s">
        <v>4351</v>
      </c>
      <c r="L2574" t="s">
        <v>398</v>
      </c>
      <c r="M2574" t="s">
        <v>301</v>
      </c>
      <c r="N2574" t="s">
        <v>300</v>
      </c>
      <c r="O2574">
        <v>20</v>
      </c>
      <c r="P2574" t="s">
        <v>425</v>
      </c>
      <c r="Q2574">
        <v>0.32</v>
      </c>
      <c r="S2574">
        <v>1</v>
      </c>
      <c r="T2574" s="108">
        <v>0.32</v>
      </c>
      <c r="U2574">
        <v>1</v>
      </c>
      <c r="V2574" t="s">
        <v>270</v>
      </c>
      <c r="W2574" t="s">
        <v>167</v>
      </c>
      <c r="X2574">
        <v>1</v>
      </c>
      <c r="Y2574">
        <v>0</v>
      </c>
      <c r="Z2574">
        <v>1</v>
      </c>
      <c r="AA2574">
        <v>0</v>
      </c>
      <c r="AB2574">
        <v>0</v>
      </c>
      <c r="AC2574">
        <v>0</v>
      </c>
      <c r="AD2574">
        <v>0</v>
      </c>
      <c r="AE2574">
        <v>0</v>
      </c>
    </row>
    <row r="2575" spans="1:31" x14ac:dyDescent="0.3">
      <c r="A2575" t="s">
        <v>300</v>
      </c>
      <c r="B2575" t="s">
        <v>17818</v>
      </c>
      <c r="C2575" t="s">
        <v>274</v>
      </c>
      <c r="D2575" t="s">
        <v>17819</v>
      </c>
      <c r="E2575" t="s">
        <v>12636</v>
      </c>
      <c r="F2575" t="s">
        <v>2190</v>
      </c>
      <c r="G2575" t="s">
        <v>1012</v>
      </c>
      <c r="I2575" t="s">
        <v>297</v>
      </c>
      <c r="J2575" t="s">
        <v>266</v>
      </c>
      <c r="K2575" t="s">
        <v>4351</v>
      </c>
      <c r="L2575" t="s">
        <v>398</v>
      </c>
      <c r="M2575" t="s">
        <v>299</v>
      </c>
      <c r="N2575" t="s">
        <v>300</v>
      </c>
      <c r="O2575">
        <v>1</v>
      </c>
      <c r="P2575" t="s">
        <v>282</v>
      </c>
      <c r="Q2575">
        <v>8</v>
      </c>
      <c r="S2575">
        <v>6</v>
      </c>
      <c r="T2575" s="108">
        <v>48</v>
      </c>
      <c r="U2575">
        <v>1</v>
      </c>
      <c r="V2575" t="s">
        <v>270</v>
      </c>
      <c r="W2575" t="s">
        <v>167</v>
      </c>
      <c r="X2575">
        <v>2</v>
      </c>
      <c r="Y2575">
        <v>2</v>
      </c>
      <c r="Z2575">
        <v>0</v>
      </c>
      <c r="AA2575">
        <v>2</v>
      </c>
      <c r="AB2575">
        <v>0</v>
      </c>
      <c r="AC2575">
        <v>2</v>
      </c>
      <c r="AD2575">
        <v>0</v>
      </c>
      <c r="AE2575">
        <v>0</v>
      </c>
    </row>
    <row r="2576" spans="1:31" x14ac:dyDescent="0.3">
      <c r="A2576" t="s">
        <v>16749</v>
      </c>
      <c r="B2576" t="s">
        <v>17820</v>
      </c>
      <c r="C2576" t="s">
        <v>274</v>
      </c>
      <c r="D2576" t="s">
        <v>17821</v>
      </c>
      <c r="E2576" t="s">
        <v>17189</v>
      </c>
      <c r="F2576" t="s">
        <v>2190</v>
      </c>
      <c r="G2576" t="s">
        <v>1012</v>
      </c>
      <c r="I2576" t="s">
        <v>297</v>
      </c>
      <c r="J2576" t="s">
        <v>266</v>
      </c>
      <c r="K2576" t="s">
        <v>4351</v>
      </c>
      <c r="L2576" t="s">
        <v>398</v>
      </c>
      <c r="M2576" t="s">
        <v>2312</v>
      </c>
      <c r="N2576" t="s">
        <v>16749</v>
      </c>
      <c r="O2576">
        <v>4</v>
      </c>
      <c r="P2576" t="s">
        <v>3206</v>
      </c>
      <c r="Q2576">
        <v>40</v>
      </c>
      <c r="R2576" t="s">
        <v>389</v>
      </c>
      <c r="S2576">
        <v>0</v>
      </c>
      <c r="T2576" s="108">
        <v>0</v>
      </c>
      <c r="U2576">
        <v>0</v>
      </c>
      <c r="W2576" t="s">
        <v>171</v>
      </c>
      <c r="X2576">
        <v>1</v>
      </c>
      <c r="Y2576">
        <v>0</v>
      </c>
      <c r="Z2576">
        <v>0</v>
      </c>
      <c r="AA2576">
        <v>0</v>
      </c>
      <c r="AB2576">
        <v>0</v>
      </c>
      <c r="AC2576">
        <v>0</v>
      </c>
      <c r="AD2576">
        <v>0</v>
      </c>
      <c r="AE2576">
        <v>0</v>
      </c>
    </row>
    <row r="2577" spans="1:31" x14ac:dyDescent="0.3">
      <c r="A2577" t="s">
        <v>300</v>
      </c>
      <c r="B2577" t="s">
        <v>4557</v>
      </c>
      <c r="C2577" t="s">
        <v>274</v>
      </c>
      <c r="D2577" t="s">
        <v>4558</v>
      </c>
      <c r="E2577" t="s">
        <v>12640</v>
      </c>
      <c r="F2577" t="s">
        <v>4559</v>
      </c>
      <c r="G2577" t="s">
        <v>1012</v>
      </c>
      <c r="I2577" t="s">
        <v>297</v>
      </c>
      <c r="J2577" t="s">
        <v>266</v>
      </c>
      <c r="K2577" t="s">
        <v>4545</v>
      </c>
      <c r="L2577" t="s">
        <v>4560</v>
      </c>
      <c r="M2577" t="s">
        <v>299</v>
      </c>
      <c r="N2577" t="s">
        <v>300</v>
      </c>
      <c r="O2577">
        <v>1</v>
      </c>
      <c r="P2577" t="s">
        <v>282</v>
      </c>
      <c r="Q2577">
        <v>3</v>
      </c>
      <c r="S2577">
        <v>1</v>
      </c>
      <c r="T2577" s="108">
        <v>3</v>
      </c>
      <c r="U2577">
        <v>1</v>
      </c>
      <c r="V2577" t="s">
        <v>270</v>
      </c>
      <c r="W2577" t="s">
        <v>167</v>
      </c>
      <c r="X2577">
        <v>1</v>
      </c>
      <c r="Y2577">
        <v>0</v>
      </c>
      <c r="Z2577">
        <v>1</v>
      </c>
      <c r="AA2577">
        <v>0</v>
      </c>
      <c r="AB2577">
        <v>0</v>
      </c>
      <c r="AC2577">
        <v>0</v>
      </c>
      <c r="AD2577">
        <v>0</v>
      </c>
      <c r="AE2577">
        <v>0</v>
      </c>
    </row>
    <row r="2578" spans="1:31" x14ac:dyDescent="0.3">
      <c r="A2578" t="s">
        <v>300</v>
      </c>
      <c r="B2578" t="s">
        <v>4557</v>
      </c>
      <c r="C2578" t="s">
        <v>274</v>
      </c>
      <c r="D2578" t="s">
        <v>4558</v>
      </c>
      <c r="E2578" t="s">
        <v>12640</v>
      </c>
      <c r="F2578" t="s">
        <v>4559</v>
      </c>
      <c r="G2578" t="s">
        <v>1012</v>
      </c>
      <c r="I2578" t="s">
        <v>297</v>
      </c>
      <c r="J2578" t="s">
        <v>266</v>
      </c>
      <c r="K2578" t="s">
        <v>4545</v>
      </c>
      <c r="L2578" t="s">
        <v>4560</v>
      </c>
      <c r="M2578" t="s">
        <v>301</v>
      </c>
      <c r="N2578" t="s">
        <v>300</v>
      </c>
      <c r="O2578">
        <v>2</v>
      </c>
      <c r="P2578" t="s">
        <v>272</v>
      </c>
      <c r="Q2578">
        <v>3</v>
      </c>
      <c r="S2578">
        <v>3</v>
      </c>
      <c r="T2578" s="108">
        <v>9</v>
      </c>
      <c r="U2578">
        <v>1</v>
      </c>
      <c r="V2578" t="s">
        <v>270</v>
      </c>
      <c r="W2578" t="s">
        <v>167</v>
      </c>
      <c r="X2578">
        <v>1</v>
      </c>
      <c r="Y2578">
        <v>1</v>
      </c>
      <c r="Z2578">
        <v>0</v>
      </c>
      <c r="AA2578">
        <v>1</v>
      </c>
      <c r="AB2578">
        <v>0</v>
      </c>
      <c r="AC2578">
        <v>1</v>
      </c>
      <c r="AD2578">
        <v>0</v>
      </c>
      <c r="AE2578">
        <v>0</v>
      </c>
    </row>
    <row r="2579" spans="1:31" x14ac:dyDescent="0.3">
      <c r="A2579" t="s">
        <v>300</v>
      </c>
      <c r="B2579" t="s">
        <v>19232</v>
      </c>
      <c r="C2579" t="s">
        <v>274</v>
      </c>
      <c r="D2579" t="s">
        <v>19203</v>
      </c>
      <c r="E2579" t="s">
        <v>19665</v>
      </c>
      <c r="F2579" t="s">
        <v>4474</v>
      </c>
      <c r="G2579" t="s">
        <v>1012</v>
      </c>
      <c r="I2579" t="s">
        <v>297</v>
      </c>
      <c r="J2579" t="s">
        <v>266</v>
      </c>
      <c r="K2579" t="s">
        <v>19666</v>
      </c>
      <c r="L2579" t="s">
        <v>19204</v>
      </c>
      <c r="M2579" t="s">
        <v>301</v>
      </c>
      <c r="N2579" t="s">
        <v>300</v>
      </c>
      <c r="O2579">
        <v>2</v>
      </c>
      <c r="P2579" t="s">
        <v>272</v>
      </c>
      <c r="Q2579">
        <v>2</v>
      </c>
      <c r="S2579">
        <v>1</v>
      </c>
      <c r="T2579" s="108">
        <v>2</v>
      </c>
      <c r="U2579">
        <v>1</v>
      </c>
      <c r="V2579" t="s">
        <v>270</v>
      </c>
      <c r="W2579" t="s">
        <v>167</v>
      </c>
      <c r="X2579">
        <v>1</v>
      </c>
      <c r="Y2579">
        <v>0</v>
      </c>
      <c r="Z2579">
        <v>1</v>
      </c>
      <c r="AA2579">
        <v>0</v>
      </c>
      <c r="AB2579">
        <v>0</v>
      </c>
      <c r="AC2579">
        <v>0</v>
      </c>
      <c r="AD2579">
        <v>0</v>
      </c>
      <c r="AE2579">
        <v>0</v>
      </c>
    </row>
    <row r="2580" spans="1:31" x14ac:dyDescent="0.3">
      <c r="A2580" t="s">
        <v>300</v>
      </c>
      <c r="B2580" t="s">
        <v>19232</v>
      </c>
      <c r="C2580" t="s">
        <v>274</v>
      </c>
      <c r="D2580" t="s">
        <v>19203</v>
      </c>
      <c r="E2580" t="s">
        <v>19665</v>
      </c>
      <c r="F2580" t="s">
        <v>4474</v>
      </c>
      <c r="G2580" t="s">
        <v>1012</v>
      </c>
      <c r="I2580" t="s">
        <v>297</v>
      </c>
      <c r="J2580" t="s">
        <v>266</v>
      </c>
      <c r="K2580" t="s">
        <v>19666</v>
      </c>
      <c r="L2580" t="s">
        <v>19204</v>
      </c>
      <c r="M2580" t="s">
        <v>299</v>
      </c>
      <c r="N2580" t="s">
        <v>300</v>
      </c>
      <c r="O2580">
        <v>1</v>
      </c>
      <c r="P2580" t="s">
        <v>282</v>
      </c>
      <c r="Q2580">
        <v>4</v>
      </c>
      <c r="S2580">
        <v>1</v>
      </c>
      <c r="T2580" s="108">
        <v>4</v>
      </c>
      <c r="U2580">
        <v>1</v>
      </c>
      <c r="V2580" t="s">
        <v>270</v>
      </c>
      <c r="W2580" t="s">
        <v>167</v>
      </c>
      <c r="X2580">
        <v>1</v>
      </c>
      <c r="Y2580">
        <v>0</v>
      </c>
      <c r="Z2580">
        <v>1</v>
      </c>
      <c r="AA2580">
        <v>0</v>
      </c>
      <c r="AB2580">
        <v>0</v>
      </c>
      <c r="AC2580">
        <v>0</v>
      </c>
      <c r="AD2580">
        <v>0</v>
      </c>
      <c r="AE2580">
        <v>0</v>
      </c>
    </row>
    <row r="2581" spans="1:31" x14ac:dyDescent="0.3">
      <c r="A2581" t="s">
        <v>300</v>
      </c>
      <c r="B2581" t="s">
        <v>4111</v>
      </c>
      <c r="C2581" t="s">
        <v>274</v>
      </c>
      <c r="D2581" t="s">
        <v>4112</v>
      </c>
      <c r="E2581" t="s">
        <v>12658</v>
      </c>
      <c r="F2581" t="s">
        <v>4109</v>
      </c>
      <c r="G2581" t="s">
        <v>3130</v>
      </c>
      <c r="I2581" t="s">
        <v>297</v>
      </c>
      <c r="J2581" t="s">
        <v>266</v>
      </c>
      <c r="K2581" t="s">
        <v>4099</v>
      </c>
      <c r="L2581" t="s">
        <v>18093</v>
      </c>
      <c r="M2581" t="s">
        <v>299</v>
      </c>
      <c r="N2581" t="s">
        <v>300</v>
      </c>
      <c r="O2581">
        <v>1</v>
      </c>
      <c r="P2581" t="s">
        <v>282</v>
      </c>
      <c r="Q2581">
        <v>2</v>
      </c>
      <c r="S2581">
        <v>1</v>
      </c>
      <c r="T2581" s="108">
        <v>2</v>
      </c>
      <c r="U2581">
        <v>1</v>
      </c>
      <c r="V2581" t="s">
        <v>270</v>
      </c>
      <c r="W2581" t="s">
        <v>167</v>
      </c>
      <c r="X2581">
        <v>1</v>
      </c>
      <c r="Y2581">
        <v>0</v>
      </c>
      <c r="Z2581">
        <v>0</v>
      </c>
      <c r="AA2581">
        <v>0</v>
      </c>
      <c r="AB2581">
        <v>0</v>
      </c>
      <c r="AC2581">
        <v>1</v>
      </c>
      <c r="AD2581">
        <v>0</v>
      </c>
      <c r="AE2581">
        <v>0</v>
      </c>
    </row>
    <row r="2582" spans="1:31" x14ac:dyDescent="0.3">
      <c r="A2582" t="s">
        <v>300</v>
      </c>
      <c r="B2582" t="s">
        <v>4111</v>
      </c>
      <c r="C2582" t="s">
        <v>274</v>
      </c>
      <c r="D2582" t="s">
        <v>4112</v>
      </c>
      <c r="E2582" t="s">
        <v>12658</v>
      </c>
      <c r="F2582" t="s">
        <v>4109</v>
      </c>
      <c r="G2582" t="s">
        <v>3130</v>
      </c>
      <c r="I2582" t="s">
        <v>297</v>
      </c>
      <c r="J2582" t="s">
        <v>266</v>
      </c>
      <c r="K2582" t="s">
        <v>4099</v>
      </c>
      <c r="L2582" t="s">
        <v>18093</v>
      </c>
      <c r="M2582" t="s">
        <v>301</v>
      </c>
      <c r="N2582" t="s">
        <v>300</v>
      </c>
      <c r="O2582">
        <v>20</v>
      </c>
      <c r="P2582" t="s">
        <v>425</v>
      </c>
      <c r="Q2582">
        <v>0.32</v>
      </c>
      <c r="S2582">
        <v>1</v>
      </c>
      <c r="T2582" s="108">
        <v>0.32</v>
      </c>
      <c r="U2582">
        <v>1</v>
      </c>
      <c r="V2582" t="s">
        <v>270</v>
      </c>
      <c r="W2582" t="s">
        <v>167</v>
      </c>
      <c r="X2582">
        <v>1</v>
      </c>
      <c r="Y2582">
        <v>0</v>
      </c>
      <c r="Z2582">
        <v>1</v>
      </c>
      <c r="AA2582">
        <v>0</v>
      </c>
      <c r="AB2582">
        <v>0</v>
      </c>
      <c r="AC2582">
        <v>0</v>
      </c>
      <c r="AD2582">
        <v>0</v>
      </c>
      <c r="AE2582">
        <v>0</v>
      </c>
    </row>
    <row r="2583" spans="1:31" x14ac:dyDescent="0.3">
      <c r="A2583" t="s">
        <v>300</v>
      </c>
      <c r="B2583" t="s">
        <v>4111</v>
      </c>
      <c r="C2583" t="s">
        <v>274</v>
      </c>
      <c r="D2583" t="s">
        <v>4112</v>
      </c>
      <c r="E2583" t="s">
        <v>12658</v>
      </c>
      <c r="F2583" t="s">
        <v>4109</v>
      </c>
      <c r="G2583" t="s">
        <v>3130</v>
      </c>
      <c r="I2583" t="s">
        <v>297</v>
      </c>
      <c r="J2583" t="s">
        <v>266</v>
      </c>
      <c r="K2583" t="s">
        <v>4099</v>
      </c>
      <c r="L2583" t="s">
        <v>18093</v>
      </c>
      <c r="M2583" t="s">
        <v>301</v>
      </c>
      <c r="N2583" t="s">
        <v>300</v>
      </c>
      <c r="O2583">
        <v>2</v>
      </c>
      <c r="P2583" t="s">
        <v>272</v>
      </c>
      <c r="Q2583">
        <v>2</v>
      </c>
      <c r="S2583">
        <v>3</v>
      </c>
      <c r="T2583" s="108">
        <v>6</v>
      </c>
      <c r="U2583">
        <v>1</v>
      </c>
      <c r="V2583" t="s">
        <v>270</v>
      </c>
      <c r="W2583" t="s">
        <v>167</v>
      </c>
      <c r="X2583">
        <v>1</v>
      </c>
      <c r="Y2583">
        <v>1</v>
      </c>
      <c r="Z2583">
        <v>0</v>
      </c>
      <c r="AA2583">
        <v>1</v>
      </c>
      <c r="AB2583">
        <v>0</v>
      </c>
      <c r="AC2583">
        <v>1</v>
      </c>
      <c r="AD2583">
        <v>0</v>
      </c>
      <c r="AE2583">
        <v>0</v>
      </c>
    </row>
    <row r="2584" spans="1:31" x14ac:dyDescent="0.3">
      <c r="A2584" t="s">
        <v>300</v>
      </c>
      <c r="B2584" t="s">
        <v>4119</v>
      </c>
      <c r="C2584" t="s">
        <v>274</v>
      </c>
      <c r="D2584" t="s">
        <v>4120</v>
      </c>
      <c r="E2584" t="s">
        <v>12659</v>
      </c>
      <c r="F2584" t="s">
        <v>4113</v>
      </c>
      <c r="G2584" t="s">
        <v>3130</v>
      </c>
      <c r="I2584" t="s">
        <v>297</v>
      </c>
      <c r="J2584" t="s">
        <v>266</v>
      </c>
      <c r="K2584" t="s">
        <v>4099</v>
      </c>
      <c r="L2584" t="s">
        <v>4121</v>
      </c>
      <c r="M2584" t="s">
        <v>301</v>
      </c>
      <c r="N2584" t="s">
        <v>300</v>
      </c>
      <c r="O2584">
        <v>2</v>
      </c>
      <c r="P2584" t="s">
        <v>272</v>
      </c>
      <c r="Q2584">
        <v>2</v>
      </c>
      <c r="S2584">
        <v>1</v>
      </c>
      <c r="T2584" s="108">
        <v>2</v>
      </c>
      <c r="U2584">
        <v>1</v>
      </c>
      <c r="V2584" t="s">
        <v>270</v>
      </c>
      <c r="W2584" t="s">
        <v>167</v>
      </c>
      <c r="X2584">
        <v>1</v>
      </c>
      <c r="Y2584">
        <v>0</v>
      </c>
      <c r="Z2584">
        <v>1</v>
      </c>
      <c r="AA2584">
        <v>0</v>
      </c>
      <c r="AB2584">
        <v>0</v>
      </c>
      <c r="AC2584">
        <v>0</v>
      </c>
      <c r="AD2584">
        <v>0</v>
      </c>
      <c r="AE2584">
        <v>0</v>
      </c>
    </row>
    <row r="2585" spans="1:31" x14ac:dyDescent="0.3">
      <c r="A2585" t="s">
        <v>300</v>
      </c>
      <c r="B2585" t="s">
        <v>4119</v>
      </c>
      <c r="C2585" t="s">
        <v>274</v>
      </c>
      <c r="D2585" t="s">
        <v>4120</v>
      </c>
      <c r="E2585" t="s">
        <v>12659</v>
      </c>
      <c r="F2585" t="s">
        <v>4113</v>
      </c>
      <c r="G2585" t="s">
        <v>3130</v>
      </c>
      <c r="I2585" t="s">
        <v>297</v>
      </c>
      <c r="J2585" t="s">
        <v>266</v>
      </c>
      <c r="K2585" t="s">
        <v>4099</v>
      </c>
      <c r="L2585" t="s">
        <v>4121</v>
      </c>
      <c r="M2585" t="s">
        <v>301</v>
      </c>
      <c r="N2585" t="s">
        <v>300</v>
      </c>
      <c r="O2585">
        <v>20</v>
      </c>
      <c r="P2585" t="s">
        <v>425</v>
      </c>
      <c r="Q2585">
        <v>0.32</v>
      </c>
      <c r="S2585">
        <v>1</v>
      </c>
      <c r="T2585" s="108">
        <v>0.32</v>
      </c>
      <c r="U2585">
        <v>1</v>
      </c>
      <c r="V2585" t="s">
        <v>270</v>
      </c>
      <c r="W2585" t="s">
        <v>167</v>
      </c>
      <c r="X2585">
        <v>1</v>
      </c>
      <c r="Y2585">
        <v>0</v>
      </c>
      <c r="Z2585">
        <v>1</v>
      </c>
      <c r="AA2585">
        <v>0</v>
      </c>
      <c r="AB2585">
        <v>0</v>
      </c>
      <c r="AC2585">
        <v>0</v>
      </c>
      <c r="AD2585">
        <v>0</v>
      </c>
      <c r="AE2585">
        <v>0</v>
      </c>
    </row>
    <row r="2586" spans="1:31" x14ac:dyDescent="0.3">
      <c r="A2586" t="s">
        <v>300</v>
      </c>
      <c r="B2586" t="s">
        <v>4119</v>
      </c>
      <c r="C2586" t="s">
        <v>274</v>
      </c>
      <c r="D2586" t="s">
        <v>4120</v>
      </c>
      <c r="E2586" t="s">
        <v>12659</v>
      </c>
      <c r="F2586" t="s">
        <v>4113</v>
      </c>
      <c r="G2586" t="s">
        <v>3130</v>
      </c>
      <c r="I2586" t="s">
        <v>297</v>
      </c>
      <c r="J2586" t="s">
        <v>266</v>
      </c>
      <c r="K2586" t="s">
        <v>4099</v>
      </c>
      <c r="L2586" t="s">
        <v>4121</v>
      </c>
      <c r="M2586" t="s">
        <v>299</v>
      </c>
      <c r="N2586" t="s">
        <v>300</v>
      </c>
      <c r="O2586">
        <v>1</v>
      </c>
      <c r="P2586" t="s">
        <v>282</v>
      </c>
      <c r="Q2586">
        <v>3</v>
      </c>
      <c r="S2586">
        <v>1</v>
      </c>
      <c r="T2586" s="108">
        <v>3</v>
      </c>
      <c r="U2586">
        <v>1</v>
      </c>
      <c r="V2586" t="s">
        <v>270</v>
      </c>
      <c r="W2586" t="s">
        <v>167</v>
      </c>
      <c r="X2586">
        <v>1</v>
      </c>
      <c r="Y2586">
        <v>0</v>
      </c>
      <c r="Z2586">
        <v>0</v>
      </c>
      <c r="AA2586">
        <v>0</v>
      </c>
      <c r="AB2586">
        <v>0</v>
      </c>
      <c r="AC2586">
        <v>1</v>
      </c>
      <c r="AD2586">
        <v>0</v>
      </c>
      <c r="AE2586">
        <v>0</v>
      </c>
    </row>
    <row r="2587" spans="1:31" x14ac:dyDescent="0.3">
      <c r="A2587" t="s">
        <v>300</v>
      </c>
      <c r="B2587" t="s">
        <v>10204</v>
      </c>
      <c r="C2587" t="s">
        <v>274</v>
      </c>
      <c r="D2587" t="s">
        <v>10205</v>
      </c>
      <c r="E2587" t="s">
        <v>12663</v>
      </c>
      <c r="F2587" t="s">
        <v>10206</v>
      </c>
      <c r="G2587" t="s">
        <v>3130</v>
      </c>
      <c r="I2587" t="s">
        <v>297</v>
      </c>
      <c r="J2587" t="s">
        <v>266</v>
      </c>
      <c r="K2587" t="s">
        <v>4099</v>
      </c>
      <c r="L2587" t="s">
        <v>10207</v>
      </c>
      <c r="M2587" t="s">
        <v>299</v>
      </c>
      <c r="N2587" t="s">
        <v>300</v>
      </c>
      <c r="O2587">
        <v>1</v>
      </c>
      <c r="P2587" t="s">
        <v>266</v>
      </c>
      <c r="Q2587">
        <v>0.48</v>
      </c>
      <c r="S2587">
        <v>3</v>
      </c>
      <c r="T2587" s="108">
        <v>1.44</v>
      </c>
      <c r="U2587">
        <v>1</v>
      </c>
      <c r="V2587" t="s">
        <v>270</v>
      </c>
      <c r="W2587" t="s">
        <v>167</v>
      </c>
      <c r="X2587">
        <v>1</v>
      </c>
      <c r="Y2587">
        <v>1</v>
      </c>
      <c r="Z2587">
        <v>0</v>
      </c>
      <c r="AA2587">
        <v>1</v>
      </c>
      <c r="AB2587">
        <v>0</v>
      </c>
      <c r="AC2587">
        <v>1</v>
      </c>
      <c r="AD2587">
        <v>0</v>
      </c>
      <c r="AE2587">
        <v>0</v>
      </c>
    </row>
    <row r="2588" spans="1:31" x14ac:dyDescent="0.3">
      <c r="A2588" t="s">
        <v>300</v>
      </c>
      <c r="B2588" t="s">
        <v>10204</v>
      </c>
      <c r="C2588" t="s">
        <v>274</v>
      </c>
      <c r="D2588" t="s">
        <v>10205</v>
      </c>
      <c r="E2588" t="s">
        <v>12663</v>
      </c>
      <c r="F2588" t="s">
        <v>10206</v>
      </c>
      <c r="G2588" t="s">
        <v>3130</v>
      </c>
      <c r="I2588" t="s">
        <v>297</v>
      </c>
      <c r="J2588" t="s">
        <v>266</v>
      </c>
      <c r="K2588" t="s">
        <v>4099</v>
      </c>
      <c r="L2588" t="s">
        <v>10207</v>
      </c>
      <c r="M2588" t="s">
        <v>301</v>
      </c>
      <c r="N2588" t="s">
        <v>300</v>
      </c>
      <c r="O2588">
        <v>20</v>
      </c>
      <c r="P2588" t="s">
        <v>425</v>
      </c>
      <c r="Q2588">
        <v>0.32</v>
      </c>
      <c r="S2588">
        <v>1</v>
      </c>
      <c r="T2588" s="108">
        <v>0.32</v>
      </c>
      <c r="U2588">
        <v>1</v>
      </c>
      <c r="V2588" t="s">
        <v>270</v>
      </c>
      <c r="W2588" t="s">
        <v>167</v>
      </c>
      <c r="X2588">
        <v>1</v>
      </c>
      <c r="Y2588">
        <v>0</v>
      </c>
      <c r="Z2588">
        <v>1</v>
      </c>
      <c r="AA2588">
        <v>0</v>
      </c>
      <c r="AB2588">
        <v>0</v>
      </c>
      <c r="AC2588">
        <v>0</v>
      </c>
      <c r="AD2588">
        <v>0</v>
      </c>
      <c r="AE2588">
        <v>0</v>
      </c>
    </row>
    <row r="2589" spans="1:31" x14ac:dyDescent="0.3">
      <c r="A2589" t="s">
        <v>300</v>
      </c>
      <c r="B2589" t="s">
        <v>10204</v>
      </c>
      <c r="C2589" t="s">
        <v>274</v>
      </c>
      <c r="D2589" t="s">
        <v>10205</v>
      </c>
      <c r="E2589" t="s">
        <v>12663</v>
      </c>
      <c r="F2589" t="s">
        <v>10206</v>
      </c>
      <c r="G2589" t="s">
        <v>3130</v>
      </c>
      <c r="I2589" t="s">
        <v>297</v>
      </c>
      <c r="J2589" t="s">
        <v>266</v>
      </c>
      <c r="K2589" t="s">
        <v>4099</v>
      </c>
      <c r="L2589" t="s">
        <v>10207</v>
      </c>
      <c r="M2589" t="s">
        <v>301</v>
      </c>
      <c r="N2589" t="s">
        <v>300</v>
      </c>
      <c r="O2589">
        <v>2</v>
      </c>
      <c r="P2589" t="s">
        <v>272</v>
      </c>
      <c r="Q2589">
        <v>2</v>
      </c>
      <c r="S2589">
        <v>1</v>
      </c>
      <c r="T2589" s="108">
        <v>2</v>
      </c>
      <c r="U2589">
        <v>1</v>
      </c>
      <c r="V2589" t="s">
        <v>270</v>
      </c>
      <c r="W2589" t="s">
        <v>167</v>
      </c>
      <c r="X2589">
        <v>1</v>
      </c>
      <c r="Y2589">
        <v>0</v>
      </c>
      <c r="Z2589">
        <v>1</v>
      </c>
      <c r="AA2589">
        <v>0</v>
      </c>
      <c r="AB2589">
        <v>0</v>
      </c>
      <c r="AC2589">
        <v>0</v>
      </c>
      <c r="AD2589">
        <v>0</v>
      </c>
      <c r="AE2589">
        <v>0</v>
      </c>
    </row>
    <row r="2590" spans="1:31" x14ac:dyDescent="0.3">
      <c r="A2590" t="s">
        <v>300</v>
      </c>
      <c r="B2590" t="s">
        <v>19667</v>
      </c>
      <c r="C2590" t="s">
        <v>274</v>
      </c>
      <c r="D2590" t="s">
        <v>19668</v>
      </c>
      <c r="E2590" t="s">
        <v>19669</v>
      </c>
      <c r="F2590" t="s">
        <v>19670</v>
      </c>
      <c r="G2590" t="s">
        <v>3130</v>
      </c>
      <c r="I2590" t="s">
        <v>297</v>
      </c>
      <c r="J2590" t="s">
        <v>266</v>
      </c>
      <c r="K2590" t="s">
        <v>4099</v>
      </c>
      <c r="L2590" t="s">
        <v>19671</v>
      </c>
      <c r="M2590" t="s">
        <v>299</v>
      </c>
      <c r="N2590" t="s">
        <v>300</v>
      </c>
      <c r="O2590">
        <v>1</v>
      </c>
      <c r="P2590" t="s">
        <v>282</v>
      </c>
      <c r="Q2590">
        <v>1</v>
      </c>
      <c r="S2590">
        <v>1</v>
      </c>
      <c r="T2590" s="108">
        <v>1</v>
      </c>
      <c r="U2590">
        <v>1</v>
      </c>
      <c r="V2590" t="s">
        <v>270</v>
      </c>
      <c r="W2590" t="s">
        <v>167</v>
      </c>
      <c r="X2590">
        <v>1</v>
      </c>
      <c r="Y2590">
        <v>0</v>
      </c>
      <c r="Z2590">
        <v>1</v>
      </c>
      <c r="AA2590">
        <v>0</v>
      </c>
      <c r="AB2590">
        <v>0</v>
      </c>
      <c r="AC2590">
        <v>0</v>
      </c>
      <c r="AD2590">
        <v>0</v>
      </c>
      <c r="AE2590">
        <v>0</v>
      </c>
    </row>
    <row r="2591" spans="1:31" x14ac:dyDescent="0.3">
      <c r="A2591" t="s">
        <v>300</v>
      </c>
      <c r="B2591" t="s">
        <v>19667</v>
      </c>
      <c r="C2591" t="s">
        <v>274</v>
      </c>
      <c r="D2591" t="s">
        <v>19668</v>
      </c>
      <c r="E2591" t="s">
        <v>19669</v>
      </c>
      <c r="F2591" t="s">
        <v>19670</v>
      </c>
      <c r="G2591" t="s">
        <v>3130</v>
      </c>
      <c r="I2591" t="s">
        <v>297</v>
      </c>
      <c r="J2591" t="s">
        <v>266</v>
      </c>
      <c r="K2591" t="s">
        <v>4099</v>
      </c>
      <c r="L2591" t="s">
        <v>19671</v>
      </c>
      <c r="M2591" t="s">
        <v>301</v>
      </c>
      <c r="N2591" t="s">
        <v>300</v>
      </c>
      <c r="O2591">
        <v>2</v>
      </c>
      <c r="P2591" t="s">
        <v>272</v>
      </c>
      <c r="Q2591">
        <v>2</v>
      </c>
      <c r="S2591">
        <v>2</v>
      </c>
      <c r="T2591" s="108">
        <v>4</v>
      </c>
      <c r="U2591">
        <v>1</v>
      </c>
      <c r="V2591" t="s">
        <v>270</v>
      </c>
      <c r="W2591" t="s">
        <v>167</v>
      </c>
      <c r="X2591">
        <v>1</v>
      </c>
      <c r="Y2591">
        <v>0</v>
      </c>
      <c r="Z2591">
        <v>1</v>
      </c>
      <c r="AA2591">
        <v>0</v>
      </c>
      <c r="AB2591">
        <v>1</v>
      </c>
      <c r="AC2591">
        <v>0</v>
      </c>
      <c r="AD2591">
        <v>0</v>
      </c>
      <c r="AE2591">
        <v>0</v>
      </c>
    </row>
    <row r="2592" spans="1:31" x14ac:dyDescent="0.3">
      <c r="A2592" t="s">
        <v>300</v>
      </c>
      <c r="B2592" t="s">
        <v>19667</v>
      </c>
      <c r="C2592" t="s">
        <v>274</v>
      </c>
      <c r="D2592" t="s">
        <v>19668</v>
      </c>
      <c r="E2592" t="s">
        <v>19669</v>
      </c>
      <c r="F2592" t="s">
        <v>19670</v>
      </c>
      <c r="G2592" t="s">
        <v>3130</v>
      </c>
      <c r="I2592" t="s">
        <v>297</v>
      </c>
      <c r="J2592" t="s">
        <v>266</v>
      </c>
      <c r="K2592" t="s">
        <v>4099</v>
      </c>
      <c r="L2592" t="s">
        <v>19671</v>
      </c>
      <c r="M2592" t="s">
        <v>301</v>
      </c>
      <c r="N2592" t="s">
        <v>300</v>
      </c>
      <c r="O2592">
        <v>20</v>
      </c>
      <c r="P2592" t="s">
        <v>425</v>
      </c>
      <c r="Q2592">
        <v>0.32</v>
      </c>
      <c r="S2592">
        <v>2</v>
      </c>
      <c r="T2592" s="108">
        <v>0.64</v>
      </c>
      <c r="U2592">
        <v>1</v>
      </c>
      <c r="V2592" t="s">
        <v>270</v>
      </c>
      <c r="W2592" t="s">
        <v>167</v>
      </c>
      <c r="X2592">
        <v>2</v>
      </c>
      <c r="Y2592">
        <v>0</v>
      </c>
      <c r="Z2592">
        <v>0</v>
      </c>
      <c r="AA2592">
        <v>0</v>
      </c>
      <c r="AB2592">
        <v>0</v>
      </c>
      <c r="AC2592">
        <v>2</v>
      </c>
      <c r="AD2592">
        <v>0</v>
      </c>
      <c r="AE2592">
        <v>0</v>
      </c>
    </row>
    <row r="2593" spans="1:31" x14ac:dyDescent="0.3">
      <c r="A2593" t="s">
        <v>300</v>
      </c>
      <c r="B2593" t="s">
        <v>10208</v>
      </c>
      <c r="C2593" t="s">
        <v>274</v>
      </c>
      <c r="D2593" t="s">
        <v>10209</v>
      </c>
      <c r="E2593" t="s">
        <v>12664</v>
      </c>
      <c r="F2593" t="s">
        <v>10210</v>
      </c>
      <c r="G2593" t="s">
        <v>3130</v>
      </c>
      <c r="I2593" t="s">
        <v>297</v>
      </c>
      <c r="J2593" t="s">
        <v>266</v>
      </c>
      <c r="K2593" t="s">
        <v>4099</v>
      </c>
      <c r="L2593" t="s">
        <v>10211</v>
      </c>
      <c r="M2593" t="s">
        <v>301</v>
      </c>
      <c r="N2593" t="s">
        <v>300</v>
      </c>
      <c r="O2593">
        <v>20</v>
      </c>
      <c r="P2593" t="s">
        <v>425</v>
      </c>
      <c r="Q2593">
        <v>0.32</v>
      </c>
      <c r="S2593">
        <v>1</v>
      </c>
      <c r="T2593" s="108">
        <v>0.32</v>
      </c>
      <c r="U2593">
        <v>1</v>
      </c>
      <c r="V2593" t="s">
        <v>270</v>
      </c>
      <c r="W2593" t="s">
        <v>167</v>
      </c>
      <c r="X2593">
        <v>1</v>
      </c>
      <c r="Y2593">
        <v>0</v>
      </c>
      <c r="Z2593">
        <v>1</v>
      </c>
      <c r="AA2593">
        <v>0</v>
      </c>
      <c r="AB2593">
        <v>0</v>
      </c>
      <c r="AC2593">
        <v>0</v>
      </c>
      <c r="AD2593">
        <v>0</v>
      </c>
      <c r="AE2593">
        <v>0</v>
      </c>
    </row>
    <row r="2594" spans="1:31" x14ac:dyDescent="0.3">
      <c r="A2594" t="s">
        <v>300</v>
      </c>
      <c r="B2594" t="s">
        <v>10208</v>
      </c>
      <c r="C2594" t="s">
        <v>274</v>
      </c>
      <c r="D2594" t="s">
        <v>10209</v>
      </c>
      <c r="E2594" t="s">
        <v>12664</v>
      </c>
      <c r="F2594" t="s">
        <v>10210</v>
      </c>
      <c r="G2594" t="s">
        <v>3130</v>
      </c>
      <c r="I2594" t="s">
        <v>297</v>
      </c>
      <c r="J2594" t="s">
        <v>266</v>
      </c>
      <c r="K2594" t="s">
        <v>4099</v>
      </c>
      <c r="L2594" t="s">
        <v>10211</v>
      </c>
      <c r="M2594" t="s">
        <v>299</v>
      </c>
      <c r="N2594" t="s">
        <v>300</v>
      </c>
      <c r="O2594">
        <v>1</v>
      </c>
      <c r="P2594" t="s">
        <v>266</v>
      </c>
      <c r="Q2594">
        <v>0.48</v>
      </c>
      <c r="S2594">
        <v>1</v>
      </c>
      <c r="T2594" s="108">
        <v>0.48</v>
      </c>
      <c r="U2594">
        <v>1</v>
      </c>
      <c r="V2594" t="s">
        <v>270</v>
      </c>
      <c r="W2594" t="s">
        <v>167</v>
      </c>
      <c r="X2594">
        <v>1</v>
      </c>
      <c r="Y2594">
        <v>0</v>
      </c>
      <c r="Z2594">
        <v>0</v>
      </c>
      <c r="AA2594">
        <v>0</v>
      </c>
      <c r="AB2594">
        <v>0</v>
      </c>
      <c r="AC2594">
        <v>1</v>
      </c>
      <c r="AD2594">
        <v>0</v>
      </c>
      <c r="AE2594">
        <v>0</v>
      </c>
    </row>
    <row r="2595" spans="1:31" x14ac:dyDescent="0.3">
      <c r="A2595" t="s">
        <v>300</v>
      </c>
      <c r="B2595" t="s">
        <v>10208</v>
      </c>
      <c r="C2595" t="s">
        <v>274</v>
      </c>
      <c r="D2595" t="s">
        <v>10209</v>
      </c>
      <c r="E2595" t="s">
        <v>12664</v>
      </c>
      <c r="F2595" t="s">
        <v>10210</v>
      </c>
      <c r="G2595" t="s">
        <v>3130</v>
      </c>
      <c r="I2595" t="s">
        <v>297</v>
      </c>
      <c r="J2595" t="s">
        <v>266</v>
      </c>
      <c r="K2595" t="s">
        <v>4099</v>
      </c>
      <c r="L2595" t="s">
        <v>10211</v>
      </c>
      <c r="M2595" t="s">
        <v>301</v>
      </c>
      <c r="N2595" t="s">
        <v>300</v>
      </c>
      <c r="O2595">
        <v>2</v>
      </c>
      <c r="P2595" t="s">
        <v>288</v>
      </c>
      <c r="Q2595">
        <v>0.48</v>
      </c>
      <c r="S2595">
        <v>2</v>
      </c>
      <c r="T2595" s="108">
        <v>0.96</v>
      </c>
      <c r="U2595">
        <v>1</v>
      </c>
      <c r="V2595" t="s">
        <v>270</v>
      </c>
      <c r="W2595" t="s">
        <v>167</v>
      </c>
      <c r="X2595">
        <v>1</v>
      </c>
      <c r="Y2595">
        <v>0</v>
      </c>
      <c r="Z2595">
        <v>2</v>
      </c>
      <c r="AA2595">
        <v>0</v>
      </c>
      <c r="AB2595">
        <v>0</v>
      </c>
      <c r="AC2595">
        <v>0</v>
      </c>
      <c r="AD2595">
        <v>0</v>
      </c>
      <c r="AE2595">
        <v>0</v>
      </c>
    </row>
    <row r="2596" spans="1:31" x14ac:dyDescent="0.3">
      <c r="A2596" t="s">
        <v>300</v>
      </c>
      <c r="B2596" t="s">
        <v>11564</v>
      </c>
      <c r="C2596" t="s">
        <v>274</v>
      </c>
      <c r="D2596" t="s">
        <v>3688</v>
      </c>
      <c r="E2596" t="s">
        <v>12666</v>
      </c>
      <c r="F2596" t="s">
        <v>11565</v>
      </c>
      <c r="G2596" t="s">
        <v>3130</v>
      </c>
      <c r="I2596" t="s">
        <v>297</v>
      </c>
      <c r="J2596" t="s">
        <v>266</v>
      </c>
      <c r="K2596" t="s">
        <v>4099</v>
      </c>
      <c r="L2596" t="s">
        <v>11566</v>
      </c>
      <c r="M2596" t="s">
        <v>299</v>
      </c>
      <c r="N2596" t="s">
        <v>300</v>
      </c>
      <c r="O2596">
        <v>1</v>
      </c>
      <c r="P2596" t="s">
        <v>266</v>
      </c>
      <c r="Q2596">
        <v>0.48</v>
      </c>
      <c r="S2596">
        <v>1</v>
      </c>
      <c r="T2596" s="108">
        <v>0.48</v>
      </c>
      <c r="U2596">
        <v>1</v>
      </c>
      <c r="V2596" t="s">
        <v>270</v>
      </c>
      <c r="W2596" t="s">
        <v>167</v>
      </c>
      <c r="X2596">
        <v>1</v>
      </c>
      <c r="Y2596">
        <v>0</v>
      </c>
      <c r="Z2596">
        <v>0</v>
      </c>
      <c r="AA2596">
        <v>0</v>
      </c>
      <c r="AB2596">
        <v>0</v>
      </c>
      <c r="AC2596">
        <v>1</v>
      </c>
      <c r="AD2596">
        <v>0</v>
      </c>
      <c r="AE2596">
        <v>0</v>
      </c>
    </row>
    <row r="2597" spans="1:31" x14ac:dyDescent="0.3">
      <c r="A2597" t="s">
        <v>300</v>
      </c>
      <c r="B2597" t="s">
        <v>11564</v>
      </c>
      <c r="C2597" t="s">
        <v>274</v>
      </c>
      <c r="D2597" t="s">
        <v>3688</v>
      </c>
      <c r="E2597" t="s">
        <v>12666</v>
      </c>
      <c r="F2597" t="s">
        <v>11565</v>
      </c>
      <c r="G2597" t="s">
        <v>3130</v>
      </c>
      <c r="I2597" t="s">
        <v>297</v>
      </c>
      <c r="J2597" t="s">
        <v>266</v>
      </c>
      <c r="K2597" t="s">
        <v>4099</v>
      </c>
      <c r="L2597" t="s">
        <v>11566</v>
      </c>
      <c r="M2597" t="s">
        <v>301</v>
      </c>
      <c r="N2597" t="s">
        <v>300</v>
      </c>
      <c r="O2597">
        <v>2</v>
      </c>
      <c r="P2597" t="s">
        <v>288</v>
      </c>
      <c r="Q2597">
        <v>0.48</v>
      </c>
      <c r="S2597">
        <v>1</v>
      </c>
      <c r="T2597" s="108">
        <v>0.48</v>
      </c>
      <c r="U2597">
        <v>1</v>
      </c>
      <c r="V2597" t="s">
        <v>270</v>
      </c>
      <c r="W2597" t="s">
        <v>167</v>
      </c>
      <c r="X2597">
        <v>1</v>
      </c>
      <c r="Y2597">
        <v>0</v>
      </c>
      <c r="Z2597">
        <v>1</v>
      </c>
      <c r="AA2597">
        <v>0</v>
      </c>
      <c r="AB2597">
        <v>0</v>
      </c>
      <c r="AC2597">
        <v>0</v>
      </c>
      <c r="AD2597">
        <v>0</v>
      </c>
      <c r="AE2597">
        <v>0</v>
      </c>
    </row>
    <row r="2598" spans="1:31" x14ac:dyDescent="0.3">
      <c r="A2598" t="s">
        <v>300</v>
      </c>
      <c r="B2598" t="s">
        <v>11564</v>
      </c>
      <c r="C2598" t="s">
        <v>274</v>
      </c>
      <c r="D2598" t="s">
        <v>3688</v>
      </c>
      <c r="E2598" t="s">
        <v>12666</v>
      </c>
      <c r="F2598" t="s">
        <v>11565</v>
      </c>
      <c r="G2598" t="s">
        <v>3130</v>
      </c>
      <c r="I2598" t="s">
        <v>297</v>
      </c>
      <c r="J2598" t="s">
        <v>266</v>
      </c>
      <c r="K2598" t="s">
        <v>4099</v>
      </c>
      <c r="L2598" t="s">
        <v>11566</v>
      </c>
      <c r="M2598" t="s">
        <v>301</v>
      </c>
      <c r="N2598" t="s">
        <v>300</v>
      </c>
      <c r="O2598">
        <v>20</v>
      </c>
      <c r="P2598" t="s">
        <v>425</v>
      </c>
      <c r="Q2598">
        <v>0.32</v>
      </c>
      <c r="S2598">
        <v>1</v>
      </c>
      <c r="T2598" s="108">
        <v>0.32</v>
      </c>
      <c r="U2598">
        <v>1</v>
      </c>
      <c r="V2598" t="s">
        <v>270</v>
      </c>
      <c r="W2598" t="s">
        <v>167</v>
      </c>
      <c r="X2598">
        <v>1</v>
      </c>
      <c r="Y2598">
        <v>0</v>
      </c>
      <c r="Z2598">
        <v>1</v>
      </c>
      <c r="AA2598">
        <v>0</v>
      </c>
      <c r="AB2598">
        <v>0</v>
      </c>
      <c r="AC2598">
        <v>0</v>
      </c>
      <c r="AD2598">
        <v>0</v>
      </c>
      <c r="AE2598">
        <v>0</v>
      </c>
    </row>
    <row r="2599" spans="1:31" x14ac:dyDescent="0.3">
      <c r="A2599" t="s">
        <v>300</v>
      </c>
      <c r="B2599" t="s">
        <v>4296</v>
      </c>
      <c r="C2599" t="s">
        <v>262</v>
      </c>
      <c r="D2599" t="s">
        <v>4297</v>
      </c>
      <c r="E2599" t="s">
        <v>12590</v>
      </c>
      <c r="F2599" t="s">
        <v>4298</v>
      </c>
      <c r="G2599" t="s">
        <v>4271</v>
      </c>
      <c r="I2599" t="s">
        <v>297</v>
      </c>
      <c r="J2599" t="s">
        <v>266</v>
      </c>
      <c r="K2599" t="s">
        <v>4299</v>
      </c>
      <c r="L2599" t="s">
        <v>16324</v>
      </c>
      <c r="M2599" t="s">
        <v>299</v>
      </c>
      <c r="N2599" t="s">
        <v>300</v>
      </c>
      <c r="O2599">
        <v>1</v>
      </c>
      <c r="P2599" t="s">
        <v>282</v>
      </c>
      <c r="Q2599">
        <v>2</v>
      </c>
      <c r="S2599">
        <v>1</v>
      </c>
      <c r="T2599" s="108">
        <v>2</v>
      </c>
      <c r="U2599">
        <v>1</v>
      </c>
      <c r="V2599" t="s">
        <v>270</v>
      </c>
      <c r="W2599" t="s">
        <v>167</v>
      </c>
      <c r="X2599">
        <v>1</v>
      </c>
      <c r="Y2599">
        <v>0</v>
      </c>
      <c r="Z2599">
        <v>0</v>
      </c>
      <c r="AA2599">
        <v>1</v>
      </c>
      <c r="AB2599">
        <v>0</v>
      </c>
      <c r="AC2599">
        <v>0</v>
      </c>
      <c r="AD2599">
        <v>0</v>
      </c>
      <c r="AE2599">
        <v>0</v>
      </c>
    </row>
    <row r="2600" spans="1:31" x14ac:dyDescent="0.3">
      <c r="A2600" t="s">
        <v>300</v>
      </c>
      <c r="B2600" t="s">
        <v>4296</v>
      </c>
      <c r="C2600" t="s">
        <v>262</v>
      </c>
      <c r="D2600" t="s">
        <v>4297</v>
      </c>
      <c r="E2600" t="s">
        <v>12590</v>
      </c>
      <c r="F2600" t="s">
        <v>4298</v>
      </c>
      <c r="G2600" t="s">
        <v>4271</v>
      </c>
      <c r="I2600" t="s">
        <v>297</v>
      </c>
      <c r="J2600" t="s">
        <v>266</v>
      </c>
      <c r="K2600" t="s">
        <v>4299</v>
      </c>
      <c r="L2600" t="s">
        <v>16324</v>
      </c>
      <c r="M2600" t="s">
        <v>301</v>
      </c>
      <c r="N2600" t="s">
        <v>300</v>
      </c>
      <c r="O2600">
        <v>2</v>
      </c>
      <c r="P2600" t="s">
        <v>272</v>
      </c>
      <c r="Q2600">
        <v>4</v>
      </c>
      <c r="S2600">
        <v>1</v>
      </c>
      <c r="T2600" s="108">
        <v>4</v>
      </c>
      <c r="U2600">
        <v>1</v>
      </c>
      <c r="V2600" t="s">
        <v>270</v>
      </c>
      <c r="W2600" t="s">
        <v>167</v>
      </c>
      <c r="X2600">
        <v>1</v>
      </c>
      <c r="Y2600">
        <v>0</v>
      </c>
      <c r="Z2600">
        <v>1</v>
      </c>
      <c r="AA2600">
        <v>0</v>
      </c>
      <c r="AB2600">
        <v>0</v>
      </c>
      <c r="AC2600">
        <v>0</v>
      </c>
      <c r="AD2600">
        <v>0</v>
      </c>
      <c r="AE2600">
        <v>0</v>
      </c>
    </row>
    <row r="2601" spans="1:31" x14ac:dyDescent="0.3">
      <c r="A2601" t="s">
        <v>300</v>
      </c>
      <c r="B2601" t="s">
        <v>4296</v>
      </c>
      <c r="C2601" t="s">
        <v>262</v>
      </c>
      <c r="D2601" t="s">
        <v>4297</v>
      </c>
      <c r="E2601" t="s">
        <v>12590</v>
      </c>
      <c r="F2601" t="s">
        <v>4298</v>
      </c>
      <c r="G2601" t="s">
        <v>4271</v>
      </c>
      <c r="I2601" t="s">
        <v>297</v>
      </c>
      <c r="J2601" t="s">
        <v>266</v>
      </c>
      <c r="K2601" t="s">
        <v>4299</v>
      </c>
      <c r="L2601" t="s">
        <v>16324</v>
      </c>
      <c r="M2601" t="s">
        <v>301</v>
      </c>
      <c r="N2601" t="s">
        <v>300</v>
      </c>
      <c r="O2601">
        <v>17</v>
      </c>
      <c r="P2601" t="s">
        <v>273</v>
      </c>
      <c r="Q2601">
        <v>0.32</v>
      </c>
      <c r="S2601">
        <v>1</v>
      </c>
      <c r="T2601" s="108">
        <v>0.32</v>
      </c>
      <c r="U2601">
        <v>1</v>
      </c>
      <c r="V2601" t="s">
        <v>270</v>
      </c>
      <c r="W2601" t="s">
        <v>167</v>
      </c>
      <c r="X2601">
        <v>1</v>
      </c>
      <c r="Y2601">
        <v>0</v>
      </c>
      <c r="Z2601">
        <v>1</v>
      </c>
      <c r="AA2601">
        <v>0</v>
      </c>
      <c r="AB2601">
        <v>0</v>
      </c>
      <c r="AC2601">
        <v>0</v>
      </c>
      <c r="AD2601">
        <v>0</v>
      </c>
      <c r="AE2601">
        <v>0</v>
      </c>
    </row>
    <row r="2602" spans="1:31" x14ac:dyDescent="0.3">
      <c r="A2602" t="s">
        <v>300</v>
      </c>
      <c r="B2602" t="s">
        <v>16263</v>
      </c>
      <c r="C2602" t="s">
        <v>274</v>
      </c>
      <c r="D2602" t="s">
        <v>16264</v>
      </c>
      <c r="E2602" t="s">
        <v>12665</v>
      </c>
      <c r="F2602" t="s">
        <v>10212</v>
      </c>
      <c r="G2602" t="s">
        <v>3130</v>
      </c>
      <c r="I2602" t="s">
        <v>297</v>
      </c>
      <c r="J2602" t="s">
        <v>266</v>
      </c>
      <c r="K2602" t="s">
        <v>4099</v>
      </c>
      <c r="L2602" t="s">
        <v>16265</v>
      </c>
      <c r="M2602" t="s">
        <v>301</v>
      </c>
      <c r="N2602" t="s">
        <v>300</v>
      </c>
      <c r="O2602">
        <v>2</v>
      </c>
      <c r="P2602" t="s">
        <v>272</v>
      </c>
      <c r="Q2602">
        <v>4</v>
      </c>
      <c r="S2602">
        <v>2</v>
      </c>
      <c r="T2602" s="108">
        <v>8</v>
      </c>
      <c r="U2602">
        <v>1</v>
      </c>
      <c r="V2602" t="s">
        <v>270</v>
      </c>
      <c r="W2602" t="s">
        <v>167</v>
      </c>
      <c r="X2602">
        <v>1</v>
      </c>
      <c r="Y2602">
        <v>0</v>
      </c>
      <c r="Z2602">
        <v>0</v>
      </c>
      <c r="AA2602">
        <v>0</v>
      </c>
      <c r="AB2602">
        <v>2</v>
      </c>
      <c r="AC2602">
        <v>0</v>
      </c>
      <c r="AD2602">
        <v>0</v>
      </c>
      <c r="AE2602">
        <v>0</v>
      </c>
    </row>
    <row r="2603" spans="1:31" x14ac:dyDescent="0.3">
      <c r="A2603" t="s">
        <v>300</v>
      </c>
      <c r="B2603" t="s">
        <v>16263</v>
      </c>
      <c r="C2603" t="s">
        <v>274</v>
      </c>
      <c r="D2603" t="s">
        <v>16264</v>
      </c>
      <c r="E2603" t="s">
        <v>12665</v>
      </c>
      <c r="F2603" t="s">
        <v>10212</v>
      </c>
      <c r="G2603" t="s">
        <v>3130</v>
      </c>
      <c r="I2603" t="s">
        <v>297</v>
      </c>
      <c r="J2603" t="s">
        <v>266</v>
      </c>
      <c r="K2603" t="s">
        <v>4099</v>
      </c>
      <c r="L2603" t="s">
        <v>16265</v>
      </c>
      <c r="M2603" t="s">
        <v>299</v>
      </c>
      <c r="N2603" t="s">
        <v>300</v>
      </c>
      <c r="O2603">
        <v>1</v>
      </c>
      <c r="P2603" t="s">
        <v>282</v>
      </c>
      <c r="Q2603">
        <v>1</v>
      </c>
      <c r="S2603">
        <v>1</v>
      </c>
      <c r="T2603" s="108">
        <v>1</v>
      </c>
      <c r="U2603">
        <v>1</v>
      </c>
      <c r="V2603" t="s">
        <v>270</v>
      </c>
      <c r="W2603" t="s">
        <v>167</v>
      </c>
      <c r="X2603">
        <v>1</v>
      </c>
      <c r="Y2603">
        <v>0</v>
      </c>
      <c r="Z2603">
        <v>0</v>
      </c>
      <c r="AA2603">
        <v>0</v>
      </c>
      <c r="AB2603">
        <v>1</v>
      </c>
      <c r="AC2603">
        <v>0</v>
      </c>
      <c r="AD2603">
        <v>0</v>
      </c>
      <c r="AE2603">
        <v>0</v>
      </c>
    </row>
    <row r="2604" spans="1:31" x14ac:dyDescent="0.3">
      <c r="A2604" t="s">
        <v>300</v>
      </c>
      <c r="B2604" t="s">
        <v>16263</v>
      </c>
      <c r="C2604" t="s">
        <v>274</v>
      </c>
      <c r="D2604" t="s">
        <v>16264</v>
      </c>
      <c r="E2604" t="s">
        <v>12665</v>
      </c>
      <c r="F2604" t="s">
        <v>10212</v>
      </c>
      <c r="G2604" t="s">
        <v>3130</v>
      </c>
      <c r="I2604" t="s">
        <v>297</v>
      </c>
      <c r="J2604" t="s">
        <v>266</v>
      </c>
      <c r="K2604" t="s">
        <v>4099</v>
      </c>
      <c r="L2604" t="s">
        <v>16265</v>
      </c>
      <c r="M2604" t="s">
        <v>301</v>
      </c>
      <c r="N2604" t="s">
        <v>300</v>
      </c>
      <c r="O2604">
        <v>20</v>
      </c>
      <c r="P2604" t="s">
        <v>425</v>
      </c>
      <c r="Q2604">
        <v>0.32</v>
      </c>
      <c r="S2604">
        <v>1</v>
      </c>
      <c r="T2604" s="108">
        <v>0.32</v>
      </c>
      <c r="U2604">
        <v>1</v>
      </c>
      <c r="V2604" t="s">
        <v>270</v>
      </c>
      <c r="W2604" t="s">
        <v>167</v>
      </c>
      <c r="X2604">
        <v>1</v>
      </c>
      <c r="Y2604">
        <v>0</v>
      </c>
      <c r="Z2604">
        <v>1</v>
      </c>
      <c r="AA2604">
        <v>0</v>
      </c>
      <c r="AB2604">
        <v>0</v>
      </c>
      <c r="AC2604">
        <v>0</v>
      </c>
      <c r="AD2604">
        <v>0</v>
      </c>
      <c r="AE2604">
        <v>0</v>
      </c>
    </row>
    <row r="2605" spans="1:31" x14ac:dyDescent="0.3">
      <c r="A2605" t="s">
        <v>300</v>
      </c>
      <c r="B2605" t="s">
        <v>17190</v>
      </c>
      <c r="C2605" t="s">
        <v>274</v>
      </c>
      <c r="D2605" t="s">
        <v>17191</v>
      </c>
      <c r="E2605" t="s">
        <v>15987</v>
      </c>
      <c r="F2605" t="s">
        <v>15988</v>
      </c>
      <c r="G2605" t="s">
        <v>4271</v>
      </c>
      <c r="I2605" t="s">
        <v>297</v>
      </c>
      <c r="J2605" t="s">
        <v>266</v>
      </c>
      <c r="K2605" t="s">
        <v>4272</v>
      </c>
      <c r="L2605" t="s">
        <v>17192</v>
      </c>
      <c r="M2605" t="s">
        <v>299</v>
      </c>
      <c r="N2605" t="s">
        <v>300</v>
      </c>
      <c r="O2605">
        <v>1</v>
      </c>
      <c r="P2605" t="s">
        <v>282</v>
      </c>
      <c r="Q2605">
        <v>1</v>
      </c>
      <c r="S2605">
        <v>1</v>
      </c>
      <c r="T2605" s="108">
        <v>1</v>
      </c>
      <c r="U2605">
        <v>1</v>
      </c>
      <c r="V2605" t="s">
        <v>270</v>
      </c>
      <c r="W2605" t="s">
        <v>167</v>
      </c>
      <c r="X2605">
        <v>1</v>
      </c>
      <c r="Y2605">
        <v>0</v>
      </c>
      <c r="Z2605">
        <v>1</v>
      </c>
      <c r="AA2605">
        <v>0</v>
      </c>
      <c r="AB2605">
        <v>0</v>
      </c>
      <c r="AC2605">
        <v>0</v>
      </c>
      <c r="AD2605">
        <v>0</v>
      </c>
      <c r="AE2605">
        <v>0</v>
      </c>
    </row>
    <row r="2606" spans="1:31" x14ac:dyDescent="0.3">
      <c r="A2606" t="s">
        <v>300</v>
      </c>
      <c r="B2606" t="s">
        <v>17190</v>
      </c>
      <c r="C2606" t="s">
        <v>274</v>
      </c>
      <c r="D2606" t="s">
        <v>17191</v>
      </c>
      <c r="E2606" t="s">
        <v>15987</v>
      </c>
      <c r="F2606" t="s">
        <v>15988</v>
      </c>
      <c r="G2606" t="s">
        <v>4271</v>
      </c>
      <c r="I2606" t="s">
        <v>297</v>
      </c>
      <c r="J2606" t="s">
        <v>266</v>
      </c>
      <c r="K2606" t="s">
        <v>4272</v>
      </c>
      <c r="L2606" t="s">
        <v>17192</v>
      </c>
      <c r="M2606" t="s">
        <v>301</v>
      </c>
      <c r="N2606" t="s">
        <v>300</v>
      </c>
      <c r="O2606">
        <v>20</v>
      </c>
      <c r="P2606" t="s">
        <v>425</v>
      </c>
      <c r="Q2606">
        <v>0.32</v>
      </c>
      <c r="S2606">
        <v>1</v>
      </c>
      <c r="T2606" s="108">
        <v>0.32</v>
      </c>
      <c r="U2606">
        <v>1</v>
      </c>
      <c r="V2606" t="s">
        <v>270</v>
      </c>
      <c r="W2606" t="s">
        <v>167</v>
      </c>
      <c r="X2606">
        <v>1</v>
      </c>
      <c r="Y2606">
        <v>0</v>
      </c>
      <c r="Z2606">
        <v>1</v>
      </c>
      <c r="AA2606">
        <v>0</v>
      </c>
      <c r="AB2606">
        <v>0</v>
      </c>
      <c r="AC2606">
        <v>0</v>
      </c>
      <c r="AD2606">
        <v>0</v>
      </c>
      <c r="AE2606">
        <v>0</v>
      </c>
    </row>
    <row r="2607" spans="1:31" x14ac:dyDescent="0.3">
      <c r="A2607" t="s">
        <v>300</v>
      </c>
      <c r="B2607" t="s">
        <v>17190</v>
      </c>
      <c r="C2607" t="s">
        <v>274</v>
      </c>
      <c r="D2607" t="s">
        <v>17191</v>
      </c>
      <c r="E2607" t="s">
        <v>15987</v>
      </c>
      <c r="F2607" t="s">
        <v>15988</v>
      </c>
      <c r="G2607" t="s">
        <v>4271</v>
      </c>
      <c r="I2607" t="s">
        <v>297</v>
      </c>
      <c r="J2607" t="s">
        <v>266</v>
      </c>
      <c r="K2607" t="s">
        <v>4272</v>
      </c>
      <c r="L2607" t="s">
        <v>17192</v>
      </c>
      <c r="M2607" t="s">
        <v>301</v>
      </c>
      <c r="N2607" t="s">
        <v>300</v>
      </c>
      <c r="O2607">
        <v>2</v>
      </c>
      <c r="P2607" t="s">
        <v>272</v>
      </c>
      <c r="Q2607">
        <v>3</v>
      </c>
      <c r="S2607">
        <v>1</v>
      </c>
      <c r="T2607" s="108">
        <v>3</v>
      </c>
      <c r="U2607">
        <v>1</v>
      </c>
      <c r="V2607" t="s">
        <v>270</v>
      </c>
      <c r="W2607" t="s">
        <v>167</v>
      </c>
      <c r="X2607">
        <v>1</v>
      </c>
      <c r="Y2607">
        <v>0</v>
      </c>
      <c r="Z2607">
        <v>1</v>
      </c>
      <c r="AA2607">
        <v>0</v>
      </c>
      <c r="AB2607">
        <v>0</v>
      </c>
      <c r="AC2607">
        <v>0</v>
      </c>
      <c r="AD2607">
        <v>0</v>
      </c>
      <c r="AE2607">
        <v>0</v>
      </c>
    </row>
    <row r="2608" spans="1:31" x14ac:dyDescent="0.3">
      <c r="A2608" t="s">
        <v>300</v>
      </c>
      <c r="B2608" t="s">
        <v>10169</v>
      </c>
      <c r="C2608" t="s">
        <v>274</v>
      </c>
      <c r="D2608" t="s">
        <v>10170</v>
      </c>
      <c r="E2608" t="s">
        <v>12592</v>
      </c>
      <c r="F2608" t="s">
        <v>10171</v>
      </c>
      <c r="G2608" t="s">
        <v>4271</v>
      </c>
      <c r="I2608" t="s">
        <v>297</v>
      </c>
      <c r="J2608" t="s">
        <v>266</v>
      </c>
      <c r="K2608" t="s">
        <v>4272</v>
      </c>
      <c r="L2608" t="s">
        <v>10172</v>
      </c>
      <c r="M2608" t="s">
        <v>299</v>
      </c>
      <c r="N2608" t="s">
        <v>300</v>
      </c>
      <c r="O2608">
        <v>1</v>
      </c>
      <c r="P2608" t="s">
        <v>266</v>
      </c>
      <c r="Q2608">
        <v>0.17</v>
      </c>
      <c r="S2608">
        <v>1</v>
      </c>
      <c r="T2608" s="108">
        <v>0.17</v>
      </c>
      <c r="U2608">
        <v>1</v>
      </c>
      <c r="V2608" t="s">
        <v>270</v>
      </c>
      <c r="W2608" t="s">
        <v>167</v>
      </c>
      <c r="X2608">
        <v>1</v>
      </c>
      <c r="Y2608">
        <v>0</v>
      </c>
      <c r="Z2608">
        <v>0</v>
      </c>
      <c r="AA2608">
        <v>1</v>
      </c>
      <c r="AB2608">
        <v>0</v>
      </c>
      <c r="AC2608">
        <v>0</v>
      </c>
      <c r="AD2608">
        <v>0</v>
      </c>
      <c r="AE2608">
        <v>0</v>
      </c>
    </row>
    <row r="2609" spans="1:31" x14ac:dyDescent="0.3">
      <c r="A2609" t="s">
        <v>300</v>
      </c>
      <c r="B2609" t="s">
        <v>10169</v>
      </c>
      <c r="C2609" t="s">
        <v>274</v>
      </c>
      <c r="D2609" t="s">
        <v>10170</v>
      </c>
      <c r="E2609" t="s">
        <v>12592</v>
      </c>
      <c r="F2609" t="s">
        <v>10171</v>
      </c>
      <c r="G2609" t="s">
        <v>4271</v>
      </c>
      <c r="I2609" t="s">
        <v>297</v>
      </c>
      <c r="J2609" t="s">
        <v>266</v>
      </c>
      <c r="K2609" t="s">
        <v>4272</v>
      </c>
      <c r="L2609" t="s">
        <v>10172</v>
      </c>
      <c r="M2609" t="s">
        <v>301</v>
      </c>
      <c r="N2609" t="s">
        <v>300</v>
      </c>
      <c r="O2609">
        <v>2</v>
      </c>
      <c r="P2609" t="s">
        <v>288</v>
      </c>
      <c r="Q2609">
        <v>0.17</v>
      </c>
      <c r="S2609">
        <v>1</v>
      </c>
      <c r="T2609" s="108">
        <v>0.17</v>
      </c>
      <c r="U2609">
        <v>1</v>
      </c>
      <c r="V2609" t="s">
        <v>270</v>
      </c>
      <c r="W2609" t="s">
        <v>167</v>
      </c>
      <c r="X2609">
        <v>1</v>
      </c>
      <c r="Y2609">
        <v>0</v>
      </c>
      <c r="Z2609">
        <v>1</v>
      </c>
      <c r="AA2609">
        <v>0</v>
      </c>
      <c r="AB2609">
        <v>0</v>
      </c>
      <c r="AC2609">
        <v>0</v>
      </c>
      <c r="AD2609">
        <v>0</v>
      </c>
      <c r="AE2609">
        <v>0</v>
      </c>
    </row>
    <row r="2610" spans="1:31" x14ac:dyDescent="0.3">
      <c r="A2610" t="s">
        <v>300</v>
      </c>
      <c r="B2610" t="s">
        <v>10173</v>
      </c>
      <c r="C2610" t="s">
        <v>274</v>
      </c>
      <c r="D2610" t="s">
        <v>10174</v>
      </c>
      <c r="E2610" t="s">
        <v>12593</v>
      </c>
      <c r="F2610" t="s">
        <v>2107</v>
      </c>
      <c r="G2610" t="s">
        <v>4271</v>
      </c>
      <c r="I2610" t="s">
        <v>297</v>
      </c>
      <c r="J2610" t="s">
        <v>266</v>
      </c>
      <c r="K2610" t="s">
        <v>4387</v>
      </c>
      <c r="L2610" t="s">
        <v>17822</v>
      </c>
      <c r="M2610" t="s">
        <v>299</v>
      </c>
      <c r="N2610" t="s">
        <v>300</v>
      </c>
      <c r="O2610">
        <v>1</v>
      </c>
      <c r="P2610" t="s">
        <v>282</v>
      </c>
      <c r="Q2610">
        <v>2</v>
      </c>
      <c r="S2610">
        <v>1</v>
      </c>
      <c r="T2610" s="108">
        <v>2</v>
      </c>
      <c r="U2610">
        <v>1</v>
      </c>
      <c r="V2610" t="s">
        <v>270</v>
      </c>
      <c r="W2610" t="s">
        <v>167</v>
      </c>
      <c r="X2610">
        <v>1</v>
      </c>
      <c r="Y2610">
        <v>0</v>
      </c>
      <c r="Z2610">
        <v>1</v>
      </c>
      <c r="AA2610">
        <v>0</v>
      </c>
      <c r="AB2610">
        <v>0</v>
      </c>
      <c r="AC2610">
        <v>0</v>
      </c>
      <c r="AD2610">
        <v>0</v>
      </c>
      <c r="AE2610">
        <v>0</v>
      </c>
    </row>
    <row r="2611" spans="1:31" x14ac:dyDescent="0.3">
      <c r="A2611" t="s">
        <v>300</v>
      </c>
      <c r="B2611" t="s">
        <v>10173</v>
      </c>
      <c r="C2611" t="s">
        <v>274</v>
      </c>
      <c r="D2611" t="s">
        <v>10174</v>
      </c>
      <c r="E2611" t="s">
        <v>12593</v>
      </c>
      <c r="F2611" t="s">
        <v>2107</v>
      </c>
      <c r="G2611" t="s">
        <v>4271</v>
      </c>
      <c r="I2611" t="s">
        <v>297</v>
      </c>
      <c r="J2611" t="s">
        <v>266</v>
      </c>
      <c r="K2611" t="s">
        <v>4387</v>
      </c>
      <c r="L2611" t="s">
        <v>17822</v>
      </c>
      <c r="M2611" t="s">
        <v>301</v>
      </c>
      <c r="N2611" t="s">
        <v>300</v>
      </c>
      <c r="O2611">
        <v>2</v>
      </c>
      <c r="P2611" t="s">
        <v>272</v>
      </c>
      <c r="Q2611">
        <v>2</v>
      </c>
      <c r="S2611">
        <v>1</v>
      </c>
      <c r="T2611" s="108">
        <v>2</v>
      </c>
      <c r="U2611">
        <v>1</v>
      </c>
      <c r="V2611" t="s">
        <v>270</v>
      </c>
      <c r="W2611" t="s">
        <v>167</v>
      </c>
      <c r="X2611">
        <v>1</v>
      </c>
      <c r="Y2611">
        <v>1</v>
      </c>
      <c r="Z2611">
        <v>0</v>
      </c>
      <c r="AA2611">
        <v>0</v>
      </c>
      <c r="AB2611">
        <v>0</v>
      </c>
      <c r="AC2611">
        <v>0</v>
      </c>
      <c r="AD2611">
        <v>0</v>
      </c>
      <c r="AE2611">
        <v>0</v>
      </c>
    </row>
    <row r="2612" spans="1:31" x14ac:dyDescent="0.3">
      <c r="A2612" t="s">
        <v>300</v>
      </c>
      <c r="B2612" t="s">
        <v>10173</v>
      </c>
      <c r="C2612" t="s">
        <v>274</v>
      </c>
      <c r="D2612" t="s">
        <v>10174</v>
      </c>
      <c r="E2612" t="s">
        <v>12593</v>
      </c>
      <c r="F2612" t="s">
        <v>2107</v>
      </c>
      <c r="G2612" t="s">
        <v>4271</v>
      </c>
      <c r="I2612" t="s">
        <v>297</v>
      </c>
      <c r="J2612" t="s">
        <v>266</v>
      </c>
      <c r="K2612" t="s">
        <v>4387</v>
      </c>
      <c r="L2612" t="s">
        <v>17822</v>
      </c>
      <c r="M2612" t="s">
        <v>301</v>
      </c>
      <c r="N2612" t="s">
        <v>300</v>
      </c>
      <c r="O2612">
        <v>20</v>
      </c>
      <c r="P2612" t="s">
        <v>425</v>
      </c>
      <c r="Q2612">
        <v>0.32</v>
      </c>
      <c r="S2612">
        <v>2</v>
      </c>
      <c r="T2612" s="108">
        <v>0.64</v>
      </c>
      <c r="U2612">
        <v>1</v>
      </c>
      <c r="V2612" t="s">
        <v>270</v>
      </c>
      <c r="W2612" t="s">
        <v>167</v>
      </c>
      <c r="X2612">
        <v>2</v>
      </c>
      <c r="Y2612">
        <v>0</v>
      </c>
      <c r="Z2612">
        <v>2</v>
      </c>
      <c r="AA2612">
        <v>0</v>
      </c>
      <c r="AB2612">
        <v>0</v>
      </c>
      <c r="AC2612">
        <v>0</v>
      </c>
      <c r="AD2612">
        <v>0</v>
      </c>
      <c r="AE2612">
        <v>0</v>
      </c>
    </row>
    <row r="2613" spans="1:31" x14ac:dyDescent="0.3">
      <c r="A2613" t="s">
        <v>300</v>
      </c>
      <c r="B2613" t="s">
        <v>17943</v>
      </c>
      <c r="C2613" t="s">
        <v>274</v>
      </c>
      <c r="D2613" t="s">
        <v>17944</v>
      </c>
      <c r="E2613" t="s">
        <v>17945</v>
      </c>
      <c r="F2613" t="s">
        <v>2115</v>
      </c>
      <c r="G2613" t="s">
        <v>4271</v>
      </c>
      <c r="I2613" t="s">
        <v>297</v>
      </c>
      <c r="J2613" t="s">
        <v>266</v>
      </c>
      <c r="K2613" t="s">
        <v>4387</v>
      </c>
      <c r="L2613" t="s">
        <v>17946</v>
      </c>
      <c r="M2613" t="s">
        <v>299</v>
      </c>
      <c r="N2613" t="s">
        <v>300</v>
      </c>
      <c r="O2613">
        <v>1</v>
      </c>
      <c r="P2613" t="s">
        <v>266</v>
      </c>
      <c r="Q2613">
        <v>0.32</v>
      </c>
      <c r="S2613">
        <v>1</v>
      </c>
      <c r="T2613" s="108">
        <v>0.32</v>
      </c>
      <c r="U2613">
        <v>1</v>
      </c>
      <c r="V2613" t="s">
        <v>270</v>
      </c>
      <c r="W2613" t="s">
        <v>167</v>
      </c>
      <c r="X2613">
        <v>1</v>
      </c>
      <c r="Y2613">
        <v>0</v>
      </c>
      <c r="Z2613">
        <v>0</v>
      </c>
      <c r="AA2613">
        <v>1</v>
      </c>
      <c r="AB2613">
        <v>0</v>
      </c>
      <c r="AC2613">
        <v>0</v>
      </c>
      <c r="AD2613">
        <v>0</v>
      </c>
      <c r="AE2613">
        <v>0</v>
      </c>
    </row>
    <row r="2614" spans="1:31" x14ac:dyDescent="0.3">
      <c r="A2614" t="s">
        <v>300</v>
      </c>
      <c r="B2614" t="s">
        <v>17943</v>
      </c>
      <c r="C2614" t="s">
        <v>274</v>
      </c>
      <c r="D2614" t="s">
        <v>17944</v>
      </c>
      <c r="E2614" t="s">
        <v>17945</v>
      </c>
      <c r="F2614" t="s">
        <v>2115</v>
      </c>
      <c r="G2614" t="s">
        <v>4271</v>
      </c>
      <c r="I2614" t="s">
        <v>297</v>
      </c>
      <c r="J2614" t="s">
        <v>266</v>
      </c>
      <c r="K2614" t="s">
        <v>4387</v>
      </c>
      <c r="L2614" t="s">
        <v>17946</v>
      </c>
      <c r="M2614" t="s">
        <v>301</v>
      </c>
      <c r="N2614" t="s">
        <v>300</v>
      </c>
      <c r="O2614">
        <v>2</v>
      </c>
      <c r="P2614" t="s">
        <v>288</v>
      </c>
      <c r="Q2614">
        <v>0.48</v>
      </c>
      <c r="S2614">
        <v>1</v>
      </c>
      <c r="T2614" s="108">
        <v>0.48</v>
      </c>
      <c r="U2614">
        <v>1</v>
      </c>
      <c r="V2614" t="s">
        <v>270</v>
      </c>
      <c r="W2614" t="s">
        <v>167</v>
      </c>
      <c r="X2614">
        <v>1</v>
      </c>
      <c r="Y2614">
        <v>0</v>
      </c>
      <c r="Z2614">
        <v>1</v>
      </c>
      <c r="AA2614">
        <v>0</v>
      </c>
      <c r="AB2614">
        <v>0</v>
      </c>
      <c r="AC2614">
        <v>0</v>
      </c>
      <c r="AD2614">
        <v>0</v>
      </c>
      <c r="AE2614">
        <v>0</v>
      </c>
    </row>
    <row r="2615" spans="1:31" x14ac:dyDescent="0.3">
      <c r="A2615" t="s">
        <v>300</v>
      </c>
      <c r="B2615" t="s">
        <v>10217</v>
      </c>
      <c r="C2615" t="s">
        <v>274</v>
      </c>
      <c r="D2615" t="s">
        <v>16397</v>
      </c>
      <c r="E2615" t="s">
        <v>12594</v>
      </c>
      <c r="F2615" t="s">
        <v>2117</v>
      </c>
      <c r="G2615" t="s">
        <v>4271</v>
      </c>
      <c r="I2615" t="s">
        <v>297</v>
      </c>
      <c r="J2615" t="s">
        <v>266</v>
      </c>
      <c r="K2615" t="s">
        <v>4387</v>
      </c>
      <c r="L2615" t="s">
        <v>17947</v>
      </c>
      <c r="M2615" t="s">
        <v>299</v>
      </c>
      <c r="N2615" t="s">
        <v>300</v>
      </c>
      <c r="O2615">
        <v>1</v>
      </c>
      <c r="P2615" t="s">
        <v>266</v>
      </c>
      <c r="Q2615">
        <v>0.48</v>
      </c>
      <c r="S2615">
        <v>1</v>
      </c>
      <c r="T2615" s="108">
        <v>0.48</v>
      </c>
      <c r="U2615">
        <v>1</v>
      </c>
      <c r="V2615" t="s">
        <v>270</v>
      </c>
      <c r="W2615" t="s">
        <v>167</v>
      </c>
      <c r="X2615">
        <v>1</v>
      </c>
      <c r="Y2615">
        <v>1</v>
      </c>
      <c r="Z2615">
        <v>0</v>
      </c>
      <c r="AA2615">
        <v>0</v>
      </c>
      <c r="AB2615">
        <v>0</v>
      </c>
      <c r="AC2615">
        <v>0</v>
      </c>
      <c r="AD2615">
        <v>0</v>
      </c>
      <c r="AE2615">
        <v>0</v>
      </c>
    </row>
    <row r="2616" spans="1:31" x14ac:dyDescent="0.3">
      <c r="A2616" t="s">
        <v>300</v>
      </c>
      <c r="B2616" t="s">
        <v>10217</v>
      </c>
      <c r="C2616" t="s">
        <v>274</v>
      </c>
      <c r="D2616" t="s">
        <v>16397</v>
      </c>
      <c r="E2616" t="s">
        <v>12594</v>
      </c>
      <c r="F2616" t="s">
        <v>2117</v>
      </c>
      <c r="G2616" t="s">
        <v>4271</v>
      </c>
      <c r="I2616" t="s">
        <v>297</v>
      </c>
      <c r="J2616" t="s">
        <v>266</v>
      </c>
      <c r="K2616" t="s">
        <v>4387</v>
      </c>
      <c r="L2616" t="s">
        <v>17947</v>
      </c>
      <c r="M2616" t="s">
        <v>301</v>
      </c>
      <c r="N2616" t="s">
        <v>300</v>
      </c>
      <c r="O2616">
        <v>2</v>
      </c>
      <c r="P2616" t="s">
        <v>272</v>
      </c>
      <c r="Q2616">
        <v>1</v>
      </c>
      <c r="S2616">
        <v>1</v>
      </c>
      <c r="T2616" s="108">
        <v>1</v>
      </c>
      <c r="U2616">
        <v>1</v>
      </c>
      <c r="V2616" t="s">
        <v>270</v>
      </c>
      <c r="W2616" t="s">
        <v>167</v>
      </c>
      <c r="X2616">
        <v>1</v>
      </c>
      <c r="Y2616">
        <v>1</v>
      </c>
      <c r="Z2616">
        <v>0</v>
      </c>
      <c r="AA2616">
        <v>0</v>
      </c>
      <c r="AB2616">
        <v>0</v>
      </c>
      <c r="AC2616">
        <v>0</v>
      </c>
      <c r="AD2616">
        <v>0</v>
      </c>
      <c r="AE2616">
        <v>0</v>
      </c>
    </row>
    <row r="2617" spans="1:31" x14ac:dyDescent="0.3">
      <c r="A2617" t="s">
        <v>300</v>
      </c>
      <c r="B2617" t="s">
        <v>10217</v>
      </c>
      <c r="C2617" t="s">
        <v>274</v>
      </c>
      <c r="D2617" t="s">
        <v>16397</v>
      </c>
      <c r="E2617" t="s">
        <v>12594</v>
      </c>
      <c r="F2617" t="s">
        <v>2117</v>
      </c>
      <c r="G2617" t="s">
        <v>4271</v>
      </c>
      <c r="I2617" t="s">
        <v>297</v>
      </c>
      <c r="J2617" t="s">
        <v>266</v>
      </c>
      <c r="K2617" t="s">
        <v>4387</v>
      </c>
      <c r="L2617" t="s">
        <v>17947</v>
      </c>
      <c r="M2617" t="s">
        <v>301</v>
      </c>
      <c r="N2617" t="s">
        <v>300</v>
      </c>
      <c r="O2617">
        <v>20</v>
      </c>
      <c r="P2617" t="s">
        <v>425</v>
      </c>
      <c r="Q2617">
        <v>0.32</v>
      </c>
      <c r="S2617">
        <v>1</v>
      </c>
      <c r="T2617" s="108">
        <v>0.32</v>
      </c>
      <c r="U2617">
        <v>1</v>
      </c>
      <c r="V2617" t="s">
        <v>270</v>
      </c>
      <c r="W2617" t="s">
        <v>167</v>
      </c>
      <c r="X2617">
        <v>1</v>
      </c>
      <c r="Y2617">
        <v>0</v>
      </c>
      <c r="Z2617">
        <v>0</v>
      </c>
      <c r="AA2617">
        <v>1</v>
      </c>
      <c r="AB2617">
        <v>0</v>
      </c>
      <c r="AC2617">
        <v>0</v>
      </c>
      <c r="AD2617">
        <v>0</v>
      </c>
      <c r="AE2617">
        <v>0</v>
      </c>
    </row>
    <row r="2618" spans="1:31" x14ac:dyDescent="0.3">
      <c r="A2618" t="s">
        <v>300</v>
      </c>
      <c r="B2618" t="s">
        <v>10218</v>
      </c>
      <c r="C2618" t="s">
        <v>274</v>
      </c>
      <c r="D2618" t="s">
        <v>10219</v>
      </c>
      <c r="E2618" t="s">
        <v>12595</v>
      </c>
      <c r="F2618" t="s">
        <v>2130</v>
      </c>
      <c r="G2618" t="s">
        <v>4271</v>
      </c>
      <c r="I2618" t="s">
        <v>297</v>
      </c>
      <c r="J2618" t="s">
        <v>266</v>
      </c>
      <c r="K2618" t="s">
        <v>4387</v>
      </c>
      <c r="L2618" t="s">
        <v>10220</v>
      </c>
      <c r="M2618" t="s">
        <v>299</v>
      </c>
      <c r="N2618" t="s">
        <v>300</v>
      </c>
      <c r="O2618">
        <v>1</v>
      </c>
      <c r="P2618" t="s">
        <v>266</v>
      </c>
      <c r="Q2618">
        <v>0.32</v>
      </c>
      <c r="S2618">
        <v>1</v>
      </c>
      <c r="T2618" s="108">
        <v>0.32</v>
      </c>
      <c r="U2618">
        <v>1</v>
      </c>
      <c r="V2618" t="s">
        <v>270</v>
      </c>
      <c r="W2618" t="s">
        <v>167</v>
      </c>
      <c r="X2618">
        <v>1</v>
      </c>
      <c r="Y2618">
        <v>0</v>
      </c>
      <c r="Z2618">
        <v>0</v>
      </c>
      <c r="AA2618">
        <v>1</v>
      </c>
      <c r="AB2618">
        <v>0</v>
      </c>
      <c r="AC2618">
        <v>0</v>
      </c>
      <c r="AD2618">
        <v>0</v>
      </c>
      <c r="AE2618">
        <v>0</v>
      </c>
    </row>
    <row r="2619" spans="1:31" x14ac:dyDescent="0.3">
      <c r="A2619" t="s">
        <v>300</v>
      </c>
      <c r="B2619" t="s">
        <v>10218</v>
      </c>
      <c r="C2619" t="s">
        <v>274</v>
      </c>
      <c r="D2619" t="s">
        <v>10219</v>
      </c>
      <c r="E2619" t="s">
        <v>12595</v>
      </c>
      <c r="F2619" t="s">
        <v>2130</v>
      </c>
      <c r="G2619" t="s">
        <v>4271</v>
      </c>
      <c r="I2619" t="s">
        <v>297</v>
      </c>
      <c r="J2619" t="s">
        <v>266</v>
      </c>
      <c r="K2619" t="s">
        <v>4387</v>
      </c>
      <c r="L2619" t="s">
        <v>10220</v>
      </c>
      <c r="M2619" t="s">
        <v>301</v>
      </c>
      <c r="N2619" t="s">
        <v>300</v>
      </c>
      <c r="O2619">
        <v>2</v>
      </c>
      <c r="P2619" t="s">
        <v>288</v>
      </c>
      <c r="Q2619">
        <v>0.32</v>
      </c>
      <c r="S2619">
        <v>1</v>
      </c>
      <c r="T2619" s="108">
        <v>0.32</v>
      </c>
      <c r="U2619">
        <v>1</v>
      </c>
      <c r="V2619" t="s">
        <v>270</v>
      </c>
      <c r="W2619" t="s">
        <v>167</v>
      </c>
      <c r="X2619">
        <v>1</v>
      </c>
      <c r="Y2619">
        <v>0</v>
      </c>
      <c r="Z2619">
        <v>1</v>
      </c>
      <c r="AA2619">
        <v>0</v>
      </c>
      <c r="AB2619">
        <v>0</v>
      </c>
      <c r="AC2619">
        <v>0</v>
      </c>
      <c r="AD2619">
        <v>0</v>
      </c>
      <c r="AE2619">
        <v>0</v>
      </c>
    </row>
    <row r="2620" spans="1:31" x14ac:dyDescent="0.3">
      <c r="A2620" t="s">
        <v>300</v>
      </c>
      <c r="B2620" t="s">
        <v>11560</v>
      </c>
      <c r="C2620" t="s">
        <v>274</v>
      </c>
      <c r="D2620" t="s">
        <v>11561</v>
      </c>
      <c r="E2620" t="s">
        <v>12596</v>
      </c>
      <c r="F2620" t="s">
        <v>2152</v>
      </c>
      <c r="G2620" t="s">
        <v>4271</v>
      </c>
      <c r="I2620" t="s">
        <v>297</v>
      </c>
      <c r="J2620" t="s">
        <v>266</v>
      </c>
      <c r="K2620" t="s">
        <v>11562</v>
      </c>
      <c r="L2620" t="s">
        <v>11563</v>
      </c>
      <c r="M2620" t="s">
        <v>299</v>
      </c>
      <c r="N2620" t="s">
        <v>300</v>
      </c>
      <c r="O2620">
        <v>1</v>
      </c>
      <c r="P2620" t="s">
        <v>266</v>
      </c>
      <c r="Q2620">
        <v>0.32</v>
      </c>
      <c r="S2620">
        <v>1</v>
      </c>
      <c r="T2620" s="108">
        <v>0.32</v>
      </c>
      <c r="U2620">
        <v>1</v>
      </c>
      <c r="V2620" t="s">
        <v>270</v>
      </c>
      <c r="W2620" t="s">
        <v>167</v>
      </c>
      <c r="X2620">
        <v>1</v>
      </c>
      <c r="Y2620">
        <v>0</v>
      </c>
      <c r="Z2620">
        <v>0</v>
      </c>
      <c r="AA2620">
        <v>1</v>
      </c>
      <c r="AB2620">
        <v>0</v>
      </c>
      <c r="AC2620">
        <v>0</v>
      </c>
      <c r="AD2620">
        <v>0</v>
      </c>
      <c r="AE2620">
        <v>0</v>
      </c>
    </row>
    <row r="2621" spans="1:31" x14ac:dyDescent="0.3">
      <c r="A2621" t="s">
        <v>300</v>
      </c>
      <c r="B2621" t="s">
        <v>11560</v>
      </c>
      <c r="C2621" t="s">
        <v>274</v>
      </c>
      <c r="D2621" t="s">
        <v>11561</v>
      </c>
      <c r="E2621" t="s">
        <v>12596</v>
      </c>
      <c r="F2621" t="s">
        <v>2152</v>
      </c>
      <c r="G2621" t="s">
        <v>4271</v>
      </c>
      <c r="I2621" t="s">
        <v>297</v>
      </c>
      <c r="J2621" t="s">
        <v>266</v>
      </c>
      <c r="K2621" t="s">
        <v>11562</v>
      </c>
      <c r="L2621" t="s">
        <v>11563</v>
      </c>
      <c r="M2621" t="s">
        <v>301</v>
      </c>
      <c r="N2621" t="s">
        <v>300</v>
      </c>
      <c r="O2621">
        <v>2</v>
      </c>
      <c r="P2621" t="s">
        <v>288</v>
      </c>
      <c r="Q2621">
        <v>0.32</v>
      </c>
      <c r="S2621">
        <v>1</v>
      </c>
      <c r="T2621" s="108">
        <v>0.32</v>
      </c>
      <c r="U2621">
        <v>1</v>
      </c>
      <c r="V2621" t="s">
        <v>270</v>
      </c>
      <c r="W2621" t="s">
        <v>167</v>
      </c>
      <c r="X2621">
        <v>1</v>
      </c>
      <c r="Y2621">
        <v>0</v>
      </c>
      <c r="Z2621">
        <v>1</v>
      </c>
      <c r="AA2621">
        <v>0</v>
      </c>
      <c r="AB2621">
        <v>0</v>
      </c>
      <c r="AC2621">
        <v>0</v>
      </c>
      <c r="AD2621">
        <v>0</v>
      </c>
      <c r="AE2621">
        <v>0</v>
      </c>
    </row>
    <row r="2622" spans="1:31" x14ac:dyDescent="0.3">
      <c r="A2622" t="s">
        <v>300</v>
      </c>
      <c r="B2622" t="s">
        <v>16398</v>
      </c>
      <c r="C2622" t="s">
        <v>274</v>
      </c>
      <c r="D2622" t="s">
        <v>4493</v>
      </c>
      <c r="E2622" t="s">
        <v>12600</v>
      </c>
      <c r="F2622" t="s">
        <v>4494</v>
      </c>
      <c r="G2622" t="s">
        <v>4271</v>
      </c>
      <c r="I2622" t="s">
        <v>297</v>
      </c>
      <c r="J2622" t="s">
        <v>266</v>
      </c>
      <c r="K2622" t="s">
        <v>4387</v>
      </c>
      <c r="L2622" t="s">
        <v>16399</v>
      </c>
      <c r="M2622" t="s">
        <v>299</v>
      </c>
      <c r="N2622" t="s">
        <v>300</v>
      </c>
      <c r="O2622">
        <v>1</v>
      </c>
      <c r="P2622" t="s">
        <v>266</v>
      </c>
      <c r="Q2622">
        <v>0.17</v>
      </c>
      <c r="S2622">
        <v>1</v>
      </c>
      <c r="T2622" s="108">
        <v>0.17</v>
      </c>
      <c r="U2622">
        <v>1</v>
      </c>
      <c r="V2622" t="s">
        <v>270</v>
      </c>
      <c r="W2622" t="s">
        <v>167</v>
      </c>
      <c r="X2622">
        <v>1</v>
      </c>
      <c r="Y2622">
        <v>0</v>
      </c>
      <c r="Z2622">
        <v>0</v>
      </c>
      <c r="AA2622">
        <v>1</v>
      </c>
      <c r="AB2622">
        <v>0</v>
      </c>
      <c r="AC2622">
        <v>0</v>
      </c>
      <c r="AD2622">
        <v>0</v>
      </c>
      <c r="AE2622">
        <v>0</v>
      </c>
    </row>
    <row r="2623" spans="1:31" x14ac:dyDescent="0.3">
      <c r="A2623" t="s">
        <v>300</v>
      </c>
      <c r="B2623" t="s">
        <v>16398</v>
      </c>
      <c r="C2623" t="s">
        <v>274</v>
      </c>
      <c r="D2623" t="s">
        <v>4493</v>
      </c>
      <c r="E2623" t="s">
        <v>12600</v>
      </c>
      <c r="F2623" t="s">
        <v>4494</v>
      </c>
      <c r="G2623" t="s">
        <v>4271</v>
      </c>
      <c r="I2623" t="s">
        <v>297</v>
      </c>
      <c r="J2623" t="s">
        <v>266</v>
      </c>
      <c r="K2623" t="s">
        <v>4387</v>
      </c>
      <c r="L2623" t="s">
        <v>16399</v>
      </c>
      <c r="M2623" t="s">
        <v>301</v>
      </c>
      <c r="N2623" t="s">
        <v>300</v>
      </c>
      <c r="O2623">
        <v>2</v>
      </c>
      <c r="P2623" t="s">
        <v>288</v>
      </c>
      <c r="Q2623">
        <v>0.32</v>
      </c>
      <c r="S2623">
        <v>2</v>
      </c>
      <c r="T2623" s="108">
        <v>0.64</v>
      </c>
      <c r="U2623">
        <v>1</v>
      </c>
      <c r="V2623" t="s">
        <v>270</v>
      </c>
      <c r="W2623" t="s">
        <v>167</v>
      </c>
      <c r="X2623">
        <v>2</v>
      </c>
      <c r="Y2623">
        <v>0</v>
      </c>
      <c r="Z2623">
        <v>2</v>
      </c>
      <c r="AA2623">
        <v>0</v>
      </c>
      <c r="AB2623">
        <v>0</v>
      </c>
      <c r="AC2623">
        <v>0</v>
      </c>
      <c r="AD2623">
        <v>0</v>
      </c>
      <c r="AE2623">
        <v>0</v>
      </c>
    </row>
    <row r="2624" spans="1:31" x14ac:dyDescent="0.3">
      <c r="A2624" t="s">
        <v>300</v>
      </c>
      <c r="B2624" t="s">
        <v>5019</v>
      </c>
      <c r="C2624" t="s">
        <v>262</v>
      </c>
      <c r="D2624" t="s">
        <v>5020</v>
      </c>
      <c r="E2624" t="s">
        <v>12686</v>
      </c>
      <c r="F2624" t="s">
        <v>5021</v>
      </c>
      <c r="G2624" t="s">
        <v>3069</v>
      </c>
      <c r="I2624" t="s">
        <v>297</v>
      </c>
      <c r="J2624" t="s">
        <v>266</v>
      </c>
      <c r="K2624" t="s">
        <v>5022</v>
      </c>
      <c r="L2624" t="s">
        <v>5023</v>
      </c>
      <c r="M2624" t="s">
        <v>299</v>
      </c>
      <c r="N2624" t="s">
        <v>300</v>
      </c>
      <c r="O2624">
        <v>1</v>
      </c>
      <c r="P2624" t="s">
        <v>282</v>
      </c>
      <c r="Q2624">
        <v>1</v>
      </c>
      <c r="S2624">
        <v>2</v>
      </c>
      <c r="T2624" s="108">
        <v>2</v>
      </c>
      <c r="U2624">
        <v>1</v>
      </c>
      <c r="V2624" t="s">
        <v>270</v>
      </c>
      <c r="W2624" t="s">
        <v>167</v>
      </c>
      <c r="X2624">
        <v>1</v>
      </c>
      <c r="Y2624">
        <v>0</v>
      </c>
      <c r="Z2624">
        <v>0</v>
      </c>
      <c r="AA2624">
        <v>1</v>
      </c>
      <c r="AB2624">
        <v>0</v>
      </c>
      <c r="AC2624">
        <v>1</v>
      </c>
      <c r="AD2624">
        <v>0</v>
      </c>
      <c r="AE2624">
        <v>0</v>
      </c>
    </row>
    <row r="2625" spans="1:31" x14ac:dyDescent="0.3">
      <c r="A2625" t="s">
        <v>300</v>
      </c>
      <c r="B2625" t="s">
        <v>5024</v>
      </c>
      <c r="C2625" t="s">
        <v>274</v>
      </c>
      <c r="D2625" t="s">
        <v>5020</v>
      </c>
      <c r="E2625" t="s">
        <v>12686</v>
      </c>
      <c r="F2625" t="s">
        <v>5021</v>
      </c>
      <c r="G2625" t="s">
        <v>3069</v>
      </c>
      <c r="I2625" t="s">
        <v>297</v>
      </c>
      <c r="J2625" t="s">
        <v>266</v>
      </c>
      <c r="K2625" t="s">
        <v>5022</v>
      </c>
      <c r="L2625" t="s">
        <v>5023</v>
      </c>
      <c r="M2625" t="s">
        <v>301</v>
      </c>
      <c r="N2625" t="s">
        <v>300</v>
      </c>
      <c r="O2625">
        <v>20</v>
      </c>
      <c r="P2625" t="s">
        <v>425</v>
      </c>
      <c r="Q2625">
        <v>0.32</v>
      </c>
      <c r="S2625">
        <v>1</v>
      </c>
      <c r="T2625" s="108">
        <v>0.32</v>
      </c>
      <c r="U2625">
        <v>1</v>
      </c>
      <c r="V2625" t="s">
        <v>270</v>
      </c>
      <c r="W2625" t="s">
        <v>167</v>
      </c>
      <c r="X2625">
        <v>1</v>
      </c>
      <c r="Y2625">
        <v>0</v>
      </c>
      <c r="Z2625">
        <v>1</v>
      </c>
      <c r="AA2625">
        <v>0</v>
      </c>
      <c r="AB2625">
        <v>0</v>
      </c>
      <c r="AC2625">
        <v>0</v>
      </c>
      <c r="AD2625">
        <v>0</v>
      </c>
      <c r="AE2625">
        <v>0</v>
      </c>
    </row>
    <row r="2626" spans="1:31" x14ac:dyDescent="0.3">
      <c r="A2626" t="s">
        <v>300</v>
      </c>
      <c r="B2626" t="s">
        <v>5024</v>
      </c>
      <c r="C2626" t="s">
        <v>274</v>
      </c>
      <c r="D2626" t="s">
        <v>5020</v>
      </c>
      <c r="E2626" t="s">
        <v>12686</v>
      </c>
      <c r="F2626" t="s">
        <v>5021</v>
      </c>
      <c r="G2626" t="s">
        <v>3069</v>
      </c>
      <c r="I2626" t="s">
        <v>297</v>
      </c>
      <c r="J2626" t="s">
        <v>266</v>
      </c>
      <c r="K2626" t="s">
        <v>5022</v>
      </c>
      <c r="L2626" t="s">
        <v>5023</v>
      </c>
      <c r="M2626" t="s">
        <v>301</v>
      </c>
      <c r="N2626" t="s">
        <v>300</v>
      </c>
      <c r="O2626">
        <v>2</v>
      </c>
      <c r="P2626" t="s">
        <v>272</v>
      </c>
      <c r="Q2626">
        <v>1</v>
      </c>
      <c r="S2626">
        <v>1</v>
      </c>
      <c r="T2626" s="108">
        <v>1</v>
      </c>
      <c r="U2626">
        <v>1</v>
      </c>
      <c r="V2626" t="s">
        <v>270</v>
      </c>
      <c r="W2626" t="s">
        <v>167</v>
      </c>
      <c r="X2626">
        <v>1</v>
      </c>
      <c r="Y2626">
        <v>0</v>
      </c>
      <c r="Z2626">
        <v>1</v>
      </c>
      <c r="AA2626">
        <v>0</v>
      </c>
      <c r="AB2626">
        <v>0</v>
      </c>
      <c r="AC2626">
        <v>0</v>
      </c>
      <c r="AD2626">
        <v>0</v>
      </c>
      <c r="AE2626">
        <v>0</v>
      </c>
    </row>
    <row r="2627" spans="1:31" x14ac:dyDescent="0.3">
      <c r="A2627" t="s">
        <v>300</v>
      </c>
      <c r="B2627" t="s">
        <v>18094</v>
      </c>
      <c r="C2627" t="s">
        <v>274</v>
      </c>
      <c r="D2627" t="s">
        <v>10221</v>
      </c>
      <c r="E2627" t="s">
        <v>12598</v>
      </c>
      <c r="F2627" t="s">
        <v>2176</v>
      </c>
      <c r="G2627" t="s">
        <v>4271</v>
      </c>
      <c r="I2627" t="s">
        <v>297</v>
      </c>
      <c r="J2627" t="s">
        <v>266</v>
      </c>
      <c r="K2627" t="s">
        <v>4387</v>
      </c>
      <c r="L2627" t="s">
        <v>18095</v>
      </c>
      <c r="M2627" t="s">
        <v>299</v>
      </c>
      <c r="N2627" t="s">
        <v>300</v>
      </c>
      <c r="O2627">
        <v>1</v>
      </c>
      <c r="P2627" t="s">
        <v>266</v>
      </c>
      <c r="Q2627">
        <v>0.48</v>
      </c>
      <c r="S2627">
        <v>1</v>
      </c>
      <c r="T2627" s="108">
        <v>0.48</v>
      </c>
      <c r="U2627">
        <v>1</v>
      </c>
      <c r="V2627" t="s">
        <v>270</v>
      </c>
      <c r="W2627" t="s">
        <v>167</v>
      </c>
      <c r="X2627">
        <v>1</v>
      </c>
      <c r="Y2627">
        <v>0</v>
      </c>
      <c r="Z2627">
        <v>0</v>
      </c>
      <c r="AA2627">
        <v>1</v>
      </c>
      <c r="AB2627">
        <v>0</v>
      </c>
      <c r="AC2627">
        <v>0</v>
      </c>
      <c r="AD2627">
        <v>0</v>
      </c>
      <c r="AE2627">
        <v>0</v>
      </c>
    </row>
    <row r="2628" spans="1:31" x14ac:dyDescent="0.3">
      <c r="A2628" t="s">
        <v>300</v>
      </c>
      <c r="B2628" t="s">
        <v>18094</v>
      </c>
      <c r="C2628" t="s">
        <v>274</v>
      </c>
      <c r="D2628" t="s">
        <v>10221</v>
      </c>
      <c r="E2628" t="s">
        <v>12598</v>
      </c>
      <c r="F2628" t="s">
        <v>2176</v>
      </c>
      <c r="G2628" t="s">
        <v>4271</v>
      </c>
      <c r="I2628" t="s">
        <v>297</v>
      </c>
      <c r="J2628" t="s">
        <v>266</v>
      </c>
      <c r="K2628" t="s">
        <v>4387</v>
      </c>
      <c r="L2628" t="s">
        <v>18095</v>
      </c>
      <c r="M2628" t="s">
        <v>301</v>
      </c>
      <c r="N2628" t="s">
        <v>300</v>
      </c>
      <c r="O2628">
        <v>2</v>
      </c>
      <c r="P2628" t="s">
        <v>272</v>
      </c>
      <c r="Q2628">
        <v>1</v>
      </c>
      <c r="S2628">
        <v>1</v>
      </c>
      <c r="T2628" s="108">
        <v>1</v>
      </c>
      <c r="U2628">
        <v>1</v>
      </c>
      <c r="V2628" t="s">
        <v>270</v>
      </c>
      <c r="W2628" t="s">
        <v>167</v>
      </c>
      <c r="X2628">
        <v>1</v>
      </c>
      <c r="Y2628">
        <v>1</v>
      </c>
      <c r="Z2628">
        <v>0</v>
      </c>
      <c r="AA2628">
        <v>0</v>
      </c>
      <c r="AB2628">
        <v>0</v>
      </c>
      <c r="AC2628">
        <v>0</v>
      </c>
      <c r="AD2628">
        <v>0</v>
      </c>
      <c r="AE2628">
        <v>0</v>
      </c>
    </row>
    <row r="2629" spans="1:31" x14ac:dyDescent="0.3">
      <c r="A2629" t="s">
        <v>300</v>
      </c>
      <c r="B2629" t="s">
        <v>9399</v>
      </c>
      <c r="C2629" t="s">
        <v>274</v>
      </c>
      <c r="D2629" t="s">
        <v>9400</v>
      </c>
      <c r="E2629" t="s">
        <v>12688</v>
      </c>
      <c r="F2629" t="s">
        <v>5969</v>
      </c>
      <c r="G2629" t="s">
        <v>3069</v>
      </c>
      <c r="I2629" t="s">
        <v>297</v>
      </c>
      <c r="J2629" t="s">
        <v>266</v>
      </c>
      <c r="K2629" t="s">
        <v>9401</v>
      </c>
      <c r="L2629" t="s">
        <v>10389</v>
      </c>
      <c r="M2629" t="s">
        <v>299</v>
      </c>
      <c r="N2629" t="s">
        <v>300</v>
      </c>
      <c r="O2629">
        <v>1</v>
      </c>
      <c r="P2629" t="s">
        <v>266</v>
      </c>
      <c r="Q2629">
        <v>0.32</v>
      </c>
      <c r="S2629">
        <v>1</v>
      </c>
      <c r="T2629" s="108">
        <v>0.32</v>
      </c>
      <c r="U2629">
        <v>1</v>
      </c>
      <c r="V2629" t="s">
        <v>270</v>
      </c>
      <c r="W2629" t="s">
        <v>167</v>
      </c>
      <c r="X2629">
        <v>1</v>
      </c>
      <c r="Y2629">
        <v>0</v>
      </c>
      <c r="Z2629">
        <v>0</v>
      </c>
      <c r="AA2629">
        <v>1</v>
      </c>
      <c r="AB2629">
        <v>0</v>
      </c>
      <c r="AC2629">
        <v>0</v>
      </c>
      <c r="AD2629">
        <v>0</v>
      </c>
      <c r="AE2629">
        <v>0</v>
      </c>
    </row>
    <row r="2630" spans="1:31" x14ac:dyDescent="0.3">
      <c r="A2630" t="s">
        <v>300</v>
      </c>
      <c r="B2630" t="s">
        <v>9399</v>
      </c>
      <c r="C2630" t="s">
        <v>274</v>
      </c>
      <c r="D2630" t="s">
        <v>9400</v>
      </c>
      <c r="E2630" t="s">
        <v>12688</v>
      </c>
      <c r="F2630" t="s">
        <v>5969</v>
      </c>
      <c r="G2630" t="s">
        <v>3069</v>
      </c>
      <c r="I2630" t="s">
        <v>297</v>
      </c>
      <c r="J2630" t="s">
        <v>266</v>
      </c>
      <c r="K2630" t="s">
        <v>9401</v>
      </c>
      <c r="L2630" t="s">
        <v>10389</v>
      </c>
      <c r="M2630" t="s">
        <v>301</v>
      </c>
      <c r="N2630" t="s">
        <v>300</v>
      </c>
      <c r="O2630">
        <v>2</v>
      </c>
      <c r="P2630" t="s">
        <v>288</v>
      </c>
      <c r="Q2630">
        <v>0.32</v>
      </c>
      <c r="S2630">
        <v>1</v>
      </c>
      <c r="T2630" s="108">
        <v>0.32</v>
      </c>
      <c r="U2630">
        <v>1</v>
      </c>
      <c r="V2630" t="s">
        <v>270</v>
      </c>
      <c r="W2630" t="s">
        <v>167</v>
      </c>
      <c r="X2630">
        <v>1</v>
      </c>
      <c r="Y2630">
        <v>0</v>
      </c>
      <c r="Z2630">
        <v>1</v>
      </c>
      <c r="AA2630">
        <v>0</v>
      </c>
      <c r="AB2630">
        <v>0</v>
      </c>
      <c r="AC2630">
        <v>0</v>
      </c>
      <c r="AD2630">
        <v>0</v>
      </c>
      <c r="AE2630">
        <v>0</v>
      </c>
    </row>
    <row r="2631" spans="1:31" x14ac:dyDescent="0.3">
      <c r="A2631" t="s">
        <v>300</v>
      </c>
      <c r="B2631" t="s">
        <v>9399</v>
      </c>
      <c r="C2631" t="s">
        <v>274</v>
      </c>
      <c r="D2631" t="s">
        <v>9400</v>
      </c>
      <c r="E2631" t="s">
        <v>12688</v>
      </c>
      <c r="F2631" t="s">
        <v>5969</v>
      </c>
      <c r="G2631" t="s">
        <v>3069</v>
      </c>
      <c r="I2631" t="s">
        <v>297</v>
      </c>
      <c r="J2631" t="s">
        <v>266</v>
      </c>
      <c r="K2631" t="s">
        <v>9401</v>
      </c>
      <c r="L2631" t="s">
        <v>10389</v>
      </c>
      <c r="M2631" t="s">
        <v>301</v>
      </c>
      <c r="N2631" t="s">
        <v>300</v>
      </c>
      <c r="O2631">
        <v>27</v>
      </c>
      <c r="P2631" t="s">
        <v>273</v>
      </c>
      <c r="Q2631">
        <v>0.48</v>
      </c>
      <c r="S2631">
        <v>1</v>
      </c>
      <c r="T2631" s="108">
        <v>0.48</v>
      </c>
      <c r="U2631">
        <v>1</v>
      </c>
      <c r="V2631" t="s">
        <v>270</v>
      </c>
      <c r="W2631" t="s">
        <v>167</v>
      </c>
      <c r="X2631">
        <v>1</v>
      </c>
      <c r="Y2631">
        <v>0</v>
      </c>
      <c r="Z2631">
        <v>0</v>
      </c>
      <c r="AA2631">
        <v>1</v>
      </c>
      <c r="AB2631">
        <v>0</v>
      </c>
      <c r="AC2631">
        <v>0</v>
      </c>
      <c r="AD2631">
        <v>0</v>
      </c>
      <c r="AE2631">
        <v>0</v>
      </c>
    </row>
    <row r="2632" spans="1:31" x14ac:dyDescent="0.3">
      <c r="A2632" t="s">
        <v>300</v>
      </c>
      <c r="B2632" t="s">
        <v>6156</v>
      </c>
      <c r="C2632" t="s">
        <v>262</v>
      </c>
      <c r="D2632" t="s">
        <v>6157</v>
      </c>
      <c r="E2632" t="s">
        <v>12691</v>
      </c>
      <c r="F2632" t="s">
        <v>6158</v>
      </c>
      <c r="G2632" t="s">
        <v>3069</v>
      </c>
      <c r="I2632" t="s">
        <v>297</v>
      </c>
      <c r="J2632" t="s">
        <v>266</v>
      </c>
      <c r="K2632" t="s">
        <v>6159</v>
      </c>
      <c r="L2632" t="s">
        <v>6160</v>
      </c>
      <c r="M2632" t="s">
        <v>299</v>
      </c>
      <c r="N2632" t="s">
        <v>300</v>
      </c>
      <c r="O2632">
        <v>1</v>
      </c>
      <c r="P2632" t="s">
        <v>266</v>
      </c>
      <c r="Q2632">
        <v>0.48</v>
      </c>
      <c r="S2632">
        <v>1</v>
      </c>
      <c r="T2632" s="108">
        <v>0.48</v>
      </c>
      <c r="U2632">
        <v>1</v>
      </c>
      <c r="V2632" t="s">
        <v>270</v>
      </c>
      <c r="W2632" t="s">
        <v>167</v>
      </c>
      <c r="X2632">
        <v>1</v>
      </c>
      <c r="Y2632">
        <v>0</v>
      </c>
      <c r="Z2632">
        <v>0</v>
      </c>
      <c r="AA2632">
        <v>1</v>
      </c>
      <c r="AB2632">
        <v>0</v>
      </c>
      <c r="AC2632">
        <v>0</v>
      </c>
      <c r="AD2632">
        <v>0</v>
      </c>
      <c r="AE2632">
        <v>0</v>
      </c>
    </row>
    <row r="2633" spans="1:31" x14ac:dyDescent="0.3">
      <c r="A2633" t="s">
        <v>300</v>
      </c>
      <c r="B2633" t="s">
        <v>6156</v>
      </c>
      <c r="C2633" t="s">
        <v>262</v>
      </c>
      <c r="D2633" t="s">
        <v>6157</v>
      </c>
      <c r="E2633" t="s">
        <v>12691</v>
      </c>
      <c r="F2633" t="s">
        <v>6158</v>
      </c>
      <c r="G2633" t="s">
        <v>3069</v>
      </c>
      <c r="I2633" t="s">
        <v>297</v>
      </c>
      <c r="J2633" t="s">
        <v>266</v>
      </c>
      <c r="K2633" t="s">
        <v>6159</v>
      </c>
      <c r="L2633" t="s">
        <v>6160</v>
      </c>
      <c r="M2633" t="s">
        <v>301</v>
      </c>
      <c r="N2633" t="s">
        <v>300</v>
      </c>
      <c r="O2633">
        <v>2</v>
      </c>
      <c r="P2633" t="s">
        <v>288</v>
      </c>
      <c r="Q2633">
        <v>0.48</v>
      </c>
      <c r="S2633">
        <v>2</v>
      </c>
      <c r="T2633" s="108">
        <v>0.96</v>
      </c>
      <c r="U2633">
        <v>1</v>
      </c>
      <c r="V2633" t="s">
        <v>270</v>
      </c>
      <c r="W2633" t="s">
        <v>167</v>
      </c>
      <c r="X2633">
        <v>2</v>
      </c>
      <c r="Y2633">
        <v>0</v>
      </c>
      <c r="Z2633">
        <v>2</v>
      </c>
      <c r="AA2633">
        <v>0</v>
      </c>
      <c r="AB2633">
        <v>0</v>
      </c>
      <c r="AC2633">
        <v>0</v>
      </c>
      <c r="AD2633">
        <v>0</v>
      </c>
      <c r="AE2633">
        <v>0</v>
      </c>
    </row>
    <row r="2634" spans="1:31" x14ac:dyDescent="0.3">
      <c r="A2634" t="s">
        <v>300</v>
      </c>
      <c r="B2634" t="s">
        <v>6156</v>
      </c>
      <c r="C2634" t="s">
        <v>262</v>
      </c>
      <c r="D2634" t="s">
        <v>6157</v>
      </c>
      <c r="E2634" t="s">
        <v>12691</v>
      </c>
      <c r="F2634" t="s">
        <v>6158</v>
      </c>
      <c r="G2634" t="s">
        <v>3069</v>
      </c>
      <c r="I2634" t="s">
        <v>297</v>
      </c>
      <c r="J2634" t="s">
        <v>266</v>
      </c>
      <c r="K2634" t="s">
        <v>6159</v>
      </c>
      <c r="L2634" t="s">
        <v>6160</v>
      </c>
      <c r="M2634" t="s">
        <v>301</v>
      </c>
      <c r="N2634" t="s">
        <v>300</v>
      </c>
      <c r="O2634">
        <v>17</v>
      </c>
      <c r="P2634" t="s">
        <v>273</v>
      </c>
      <c r="Q2634">
        <v>0.48</v>
      </c>
      <c r="S2634">
        <v>1</v>
      </c>
      <c r="T2634" s="108">
        <v>0.48</v>
      </c>
      <c r="U2634">
        <v>1</v>
      </c>
      <c r="V2634" t="s">
        <v>270</v>
      </c>
      <c r="W2634" t="s">
        <v>167</v>
      </c>
      <c r="X2634">
        <v>1</v>
      </c>
      <c r="Y2634">
        <v>0</v>
      </c>
      <c r="Z2634">
        <v>1</v>
      </c>
      <c r="AA2634">
        <v>0</v>
      </c>
      <c r="AB2634">
        <v>0</v>
      </c>
      <c r="AC2634">
        <v>0</v>
      </c>
      <c r="AD2634">
        <v>0</v>
      </c>
      <c r="AE2634">
        <v>0</v>
      </c>
    </row>
    <row r="2635" spans="1:31" x14ac:dyDescent="0.3">
      <c r="A2635" t="s">
        <v>300</v>
      </c>
      <c r="B2635" t="s">
        <v>6223</v>
      </c>
      <c r="C2635" t="s">
        <v>274</v>
      </c>
      <c r="D2635" t="s">
        <v>6224</v>
      </c>
      <c r="E2635" t="s">
        <v>12692</v>
      </c>
      <c r="F2635" t="s">
        <v>6225</v>
      </c>
      <c r="G2635" t="s">
        <v>3069</v>
      </c>
      <c r="I2635" t="s">
        <v>297</v>
      </c>
      <c r="J2635" t="s">
        <v>266</v>
      </c>
      <c r="K2635" t="s">
        <v>6159</v>
      </c>
      <c r="L2635" t="s">
        <v>6226</v>
      </c>
      <c r="M2635" t="s">
        <v>299</v>
      </c>
      <c r="N2635" t="s">
        <v>300</v>
      </c>
      <c r="O2635">
        <v>1</v>
      </c>
      <c r="P2635" t="s">
        <v>266</v>
      </c>
      <c r="Q2635">
        <v>0.48</v>
      </c>
      <c r="S2635">
        <v>1</v>
      </c>
      <c r="T2635" s="108">
        <v>0.48</v>
      </c>
      <c r="U2635">
        <v>1</v>
      </c>
      <c r="V2635" t="s">
        <v>270</v>
      </c>
      <c r="W2635" t="s">
        <v>167</v>
      </c>
      <c r="X2635">
        <v>1</v>
      </c>
      <c r="Y2635">
        <v>0</v>
      </c>
      <c r="Z2635">
        <v>0</v>
      </c>
      <c r="AA2635">
        <v>1</v>
      </c>
      <c r="AB2635">
        <v>0</v>
      </c>
      <c r="AC2635">
        <v>0</v>
      </c>
      <c r="AD2635">
        <v>0</v>
      </c>
      <c r="AE2635">
        <v>0</v>
      </c>
    </row>
    <row r="2636" spans="1:31" x14ac:dyDescent="0.3">
      <c r="A2636" t="s">
        <v>300</v>
      </c>
      <c r="B2636" t="s">
        <v>6223</v>
      </c>
      <c r="C2636" t="s">
        <v>294</v>
      </c>
      <c r="D2636" t="s">
        <v>6224</v>
      </c>
      <c r="E2636" t="s">
        <v>12692</v>
      </c>
      <c r="F2636" t="s">
        <v>6225</v>
      </c>
      <c r="G2636" t="s">
        <v>3069</v>
      </c>
      <c r="I2636" t="s">
        <v>297</v>
      </c>
      <c r="J2636" t="s">
        <v>266</v>
      </c>
      <c r="K2636" t="s">
        <v>6159</v>
      </c>
      <c r="L2636" t="s">
        <v>6226</v>
      </c>
      <c r="M2636" t="s">
        <v>301</v>
      </c>
      <c r="N2636" t="s">
        <v>300</v>
      </c>
      <c r="O2636">
        <v>2</v>
      </c>
      <c r="P2636" t="s">
        <v>288</v>
      </c>
      <c r="Q2636">
        <v>0.48</v>
      </c>
      <c r="S2636">
        <v>1</v>
      </c>
      <c r="T2636" s="108">
        <v>0.48</v>
      </c>
      <c r="U2636">
        <v>1</v>
      </c>
      <c r="V2636" t="s">
        <v>270</v>
      </c>
      <c r="W2636" t="s">
        <v>167</v>
      </c>
      <c r="X2636">
        <v>1</v>
      </c>
      <c r="Y2636">
        <v>0</v>
      </c>
      <c r="Z2636">
        <v>1</v>
      </c>
      <c r="AA2636">
        <v>0</v>
      </c>
      <c r="AB2636">
        <v>0</v>
      </c>
      <c r="AC2636">
        <v>0</v>
      </c>
      <c r="AD2636">
        <v>0</v>
      </c>
      <c r="AE2636">
        <v>0</v>
      </c>
    </row>
    <row r="2637" spans="1:31" x14ac:dyDescent="0.3">
      <c r="A2637" t="s">
        <v>300</v>
      </c>
      <c r="B2637" t="s">
        <v>6223</v>
      </c>
      <c r="C2637" t="s">
        <v>302</v>
      </c>
      <c r="D2637" t="s">
        <v>6224</v>
      </c>
      <c r="E2637" t="s">
        <v>12692</v>
      </c>
      <c r="F2637" t="s">
        <v>6225</v>
      </c>
      <c r="G2637" t="s">
        <v>3069</v>
      </c>
      <c r="I2637" t="s">
        <v>297</v>
      </c>
      <c r="J2637" t="s">
        <v>266</v>
      </c>
      <c r="K2637" t="s">
        <v>6159</v>
      </c>
      <c r="L2637" t="s">
        <v>6226</v>
      </c>
      <c r="M2637" t="s">
        <v>301</v>
      </c>
      <c r="N2637" t="s">
        <v>300</v>
      </c>
      <c r="O2637">
        <v>17</v>
      </c>
      <c r="P2637" t="s">
        <v>273</v>
      </c>
      <c r="Q2637">
        <v>0.48</v>
      </c>
      <c r="S2637">
        <v>1</v>
      </c>
      <c r="T2637" s="108">
        <v>0.48</v>
      </c>
      <c r="U2637">
        <v>1</v>
      </c>
      <c r="V2637" t="s">
        <v>270</v>
      </c>
      <c r="W2637" t="s">
        <v>167</v>
      </c>
      <c r="X2637">
        <v>1</v>
      </c>
      <c r="Y2637">
        <v>0</v>
      </c>
      <c r="Z2637">
        <v>1</v>
      </c>
      <c r="AA2637">
        <v>0</v>
      </c>
      <c r="AB2637">
        <v>0</v>
      </c>
      <c r="AC2637">
        <v>0</v>
      </c>
      <c r="AD2637">
        <v>0</v>
      </c>
      <c r="AE2637">
        <v>0</v>
      </c>
    </row>
    <row r="2638" spans="1:31" x14ac:dyDescent="0.3">
      <c r="A2638" t="s">
        <v>300</v>
      </c>
      <c r="B2638" t="s">
        <v>6229</v>
      </c>
      <c r="C2638" t="s">
        <v>274</v>
      </c>
      <c r="D2638" t="s">
        <v>6230</v>
      </c>
      <c r="E2638" t="s">
        <v>12693</v>
      </c>
      <c r="F2638" t="s">
        <v>6231</v>
      </c>
      <c r="G2638" t="s">
        <v>3069</v>
      </c>
      <c r="I2638" t="s">
        <v>297</v>
      </c>
      <c r="J2638" t="s">
        <v>266</v>
      </c>
      <c r="K2638" t="s">
        <v>6232</v>
      </c>
      <c r="L2638" t="s">
        <v>6233</v>
      </c>
      <c r="M2638" t="s">
        <v>301</v>
      </c>
      <c r="N2638" t="s">
        <v>300</v>
      </c>
      <c r="O2638">
        <v>17</v>
      </c>
      <c r="P2638" t="s">
        <v>273</v>
      </c>
      <c r="Q2638">
        <v>0.48</v>
      </c>
      <c r="S2638">
        <v>4</v>
      </c>
      <c r="T2638" s="108">
        <v>1.92</v>
      </c>
      <c r="U2638">
        <v>1</v>
      </c>
      <c r="V2638" t="s">
        <v>270</v>
      </c>
      <c r="W2638" t="s">
        <v>167</v>
      </c>
      <c r="X2638">
        <v>4</v>
      </c>
      <c r="Y2638">
        <v>0</v>
      </c>
      <c r="Z2638">
        <v>4</v>
      </c>
      <c r="AA2638">
        <v>0</v>
      </c>
      <c r="AB2638">
        <v>0</v>
      </c>
      <c r="AC2638">
        <v>0</v>
      </c>
      <c r="AD2638">
        <v>0</v>
      </c>
      <c r="AE2638">
        <v>0</v>
      </c>
    </row>
    <row r="2639" spans="1:31" x14ac:dyDescent="0.3">
      <c r="A2639" t="s">
        <v>300</v>
      </c>
      <c r="B2639" t="s">
        <v>6229</v>
      </c>
      <c r="C2639" t="s">
        <v>274</v>
      </c>
      <c r="D2639" t="s">
        <v>6230</v>
      </c>
      <c r="E2639" t="s">
        <v>12693</v>
      </c>
      <c r="F2639" t="s">
        <v>6231</v>
      </c>
      <c r="G2639" t="s">
        <v>3069</v>
      </c>
      <c r="I2639" t="s">
        <v>297</v>
      </c>
      <c r="J2639" t="s">
        <v>266</v>
      </c>
      <c r="K2639" t="s">
        <v>6232</v>
      </c>
      <c r="L2639" t="s">
        <v>6233</v>
      </c>
      <c r="M2639" t="s">
        <v>301</v>
      </c>
      <c r="N2639" t="s">
        <v>300</v>
      </c>
      <c r="O2639">
        <v>20</v>
      </c>
      <c r="P2639" t="s">
        <v>17796</v>
      </c>
      <c r="Q2639">
        <v>1</v>
      </c>
      <c r="S2639">
        <v>1</v>
      </c>
      <c r="T2639" s="108">
        <v>1</v>
      </c>
      <c r="U2639">
        <v>1</v>
      </c>
      <c r="V2639" t="s">
        <v>270</v>
      </c>
      <c r="W2639" t="s">
        <v>167</v>
      </c>
      <c r="X2639">
        <v>1</v>
      </c>
      <c r="Y2639">
        <v>0</v>
      </c>
      <c r="Z2639">
        <v>1</v>
      </c>
      <c r="AA2639">
        <v>0</v>
      </c>
      <c r="AB2639">
        <v>0</v>
      </c>
      <c r="AC2639">
        <v>0</v>
      </c>
      <c r="AD2639">
        <v>0</v>
      </c>
      <c r="AE2639">
        <v>0</v>
      </c>
    </row>
    <row r="2640" spans="1:31" x14ac:dyDescent="0.3">
      <c r="A2640" t="s">
        <v>300</v>
      </c>
      <c r="B2640" t="s">
        <v>6229</v>
      </c>
      <c r="C2640" t="s">
        <v>274</v>
      </c>
      <c r="D2640" t="s">
        <v>6230</v>
      </c>
      <c r="E2640" t="s">
        <v>12693</v>
      </c>
      <c r="F2640" t="s">
        <v>6231</v>
      </c>
      <c r="G2640" t="s">
        <v>3069</v>
      </c>
      <c r="I2640" t="s">
        <v>297</v>
      </c>
      <c r="J2640" t="s">
        <v>266</v>
      </c>
      <c r="K2640" t="s">
        <v>6232</v>
      </c>
      <c r="L2640" t="s">
        <v>6233</v>
      </c>
      <c r="M2640" t="s">
        <v>301</v>
      </c>
      <c r="N2640" t="s">
        <v>300</v>
      </c>
      <c r="O2640">
        <v>2</v>
      </c>
      <c r="P2640" t="s">
        <v>272</v>
      </c>
      <c r="Q2640">
        <v>3</v>
      </c>
      <c r="S2640">
        <v>1</v>
      </c>
      <c r="T2640" s="108">
        <v>3</v>
      </c>
      <c r="U2640">
        <v>1</v>
      </c>
      <c r="V2640" t="s">
        <v>270</v>
      </c>
      <c r="W2640" t="s">
        <v>167</v>
      </c>
      <c r="X2640">
        <v>1</v>
      </c>
      <c r="Y2640">
        <v>0</v>
      </c>
      <c r="Z2640">
        <v>1</v>
      </c>
      <c r="AA2640">
        <v>0</v>
      </c>
      <c r="AB2640">
        <v>0</v>
      </c>
      <c r="AC2640">
        <v>0</v>
      </c>
      <c r="AD2640">
        <v>0</v>
      </c>
      <c r="AE2640">
        <v>0</v>
      </c>
    </row>
    <row r="2641" spans="1:31" x14ac:dyDescent="0.3">
      <c r="A2641" t="s">
        <v>300</v>
      </c>
      <c r="B2641" t="s">
        <v>6229</v>
      </c>
      <c r="C2641" t="s">
        <v>262</v>
      </c>
      <c r="D2641" t="s">
        <v>6230</v>
      </c>
      <c r="E2641" t="s">
        <v>12693</v>
      </c>
      <c r="F2641" t="s">
        <v>6231</v>
      </c>
      <c r="G2641" t="s">
        <v>3069</v>
      </c>
      <c r="I2641" t="s">
        <v>297</v>
      </c>
      <c r="J2641" t="s">
        <v>266</v>
      </c>
      <c r="K2641" t="s">
        <v>6232</v>
      </c>
      <c r="L2641" t="s">
        <v>6233</v>
      </c>
      <c r="M2641" t="s">
        <v>299</v>
      </c>
      <c r="N2641" t="s">
        <v>300</v>
      </c>
      <c r="O2641">
        <v>1</v>
      </c>
      <c r="P2641" t="s">
        <v>282</v>
      </c>
      <c r="Q2641">
        <v>3</v>
      </c>
      <c r="S2641">
        <v>1</v>
      </c>
      <c r="T2641" s="108">
        <v>3</v>
      </c>
      <c r="U2641">
        <v>1</v>
      </c>
      <c r="V2641" t="s">
        <v>270</v>
      </c>
      <c r="W2641" t="s">
        <v>167</v>
      </c>
      <c r="X2641">
        <v>1</v>
      </c>
      <c r="Y2641">
        <v>0</v>
      </c>
      <c r="Z2641">
        <v>0</v>
      </c>
      <c r="AA2641">
        <v>1</v>
      </c>
      <c r="AB2641">
        <v>0</v>
      </c>
      <c r="AC2641">
        <v>0</v>
      </c>
      <c r="AD2641">
        <v>0</v>
      </c>
      <c r="AE2641">
        <v>0</v>
      </c>
    </row>
    <row r="2642" spans="1:31" x14ac:dyDescent="0.3">
      <c r="A2642" t="s">
        <v>300</v>
      </c>
      <c r="B2642" t="s">
        <v>6245</v>
      </c>
      <c r="C2642" t="s">
        <v>274</v>
      </c>
      <c r="D2642" t="s">
        <v>6246</v>
      </c>
      <c r="E2642" t="s">
        <v>12694</v>
      </c>
      <c r="F2642" t="s">
        <v>6247</v>
      </c>
      <c r="G2642" t="s">
        <v>3069</v>
      </c>
      <c r="I2642" t="s">
        <v>297</v>
      </c>
      <c r="J2642" t="s">
        <v>266</v>
      </c>
      <c r="K2642" t="s">
        <v>6159</v>
      </c>
      <c r="L2642" t="s">
        <v>6248</v>
      </c>
      <c r="M2642" t="s">
        <v>299</v>
      </c>
      <c r="N2642" t="s">
        <v>300</v>
      </c>
      <c r="O2642">
        <v>1</v>
      </c>
      <c r="P2642" t="s">
        <v>282</v>
      </c>
      <c r="Q2642">
        <v>1</v>
      </c>
      <c r="S2642">
        <v>1</v>
      </c>
      <c r="T2642" s="108">
        <v>1</v>
      </c>
      <c r="U2642">
        <v>1</v>
      </c>
      <c r="V2642" t="s">
        <v>270</v>
      </c>
      <c r="W2642" t="s">
        <v>167</v>
      </c>
      <c r="X2642">
        <v>1</v>
      </c>
      <c r="Y2642">
        <v>0</v>
      </c>
      <c r="Z2642">
        <v>0</v>
      </c>
      <c r="AA2642">
        <v>1</v>
      </c>
      <c r="AB2642">
        <v>0</v>
      </c>
      <c r="AC2642">
        <v>0</v>
      </c>
      <c r="AD2642">
        <v>0</v>
      </c>
      <c r="AE2642">
        <v>0</v>
      </c>
    </row>
    <row r="2643" spans="1:31" x14ac:dyDescent="0.3">
      <c r="A2643" t="s">
        <v>300</v>
      </c>
      <c r="B2643" t="s">
        <v>6245</v>
      </c>
      <c r="C2643" t="s">
        <v>274</v>
      </c>
      <c r="D2643" t="s">
        <v>6246</v>
      </c>
      <c r="E2643" t="s">
        <v>12694</v>
      </c>
      <c r="F2643" t="s">
        <v>6247</v>
      </c>
      <c r="G2643" t="s">
        <v>3069</v>
      </c>
      <c r="I2643" t="s">
        <v>297</v>
      </c>
      <c r="J2643" t="s">
        <v>266</v>
      </c>
      <c r="K2643" t="s">
        <v>6159</v>
      </c>
      <c r="L2643" t="s">
        <v>6248</v>
      </c>
      <c r="M2643" t="s">
        <v>301</v>
      </c>
      <c r="N2643" t="s">
        <v>300</v>
      </c>
      <c r="O2643">
        <v>2</v>
      </c>
      <c r="P2643" t="s">
        <v>288</v>
      </c>
      <c r="Q2643">
        <v>0.48</v>
      </c>
      <c r="S2643">
        <v>1</v>
      </c>
      <c r="T2643" s="108">
        <v>0.48</v>
      </c>
      <c r="U2643">
        <v>1</v>
      </c>
      <c r="V2643" t="s">
        <v>270</v>
      </c>
      <c r="W2643" t="s">
        <v>167</v>
      </c>
      <c r="X2643">
        <v>1</v>
      </c>
      <c r="Y2643">
        <v>0</v>
      </c>
      <c r="Z2643">
        <v>1</v>
      </c>
      <c r="AA2643">
        <v>0</v>
      </c>
      <c r="AB2643">
        <v>0</v>
      </c>
      <c r="AC2643">
        <v>0</v>
      </c>
      <c r="AD2643">
        <v>0</v>
      </c>
      <c r="AE2643">
        <v>0</v>
      </c>
    </row>
    <row r="2644" spans="1:31" x14ac:dyDescent="0.3">
      <c r="A2644" t="s">
        <v>300</v>
      </c>
      <c r="B2644" t="s">
        <v>6245</v>
      </c>
      <c r="C2644" t="s">
        <v>274</v>
      </c>
      <c r="D2644" t="s">
        <v>6246</v>
      </c>
      <c r="E2644" t="s">
        <v>12694</v>
      </c>
      <c r="F2644" t="s">
        <v>6247</v>
      </c>
      <c r="G2644" t="s">
        <v>3069</v>
      </c>
      <c r="I2644" t="s">
        <v>297</v>
      </c>
      <c r="J2644" t="s">
        <v>266</v>
      </c>
      <c r="K2644" t="s">
        <v>6159</v>
      </c>
      <c r="L2644" t="s">
        <v>6248</v>
      </c>
      <c r="M2644" t="s">
        <v>301</v>
      </c>
      <c r="N2644" t="s">
        <v>300</v>
      </c>
      <c r="O2644">
        <v>17</v>
      </c>
      <c r="P2644" t="s">
        <v>273</v>
      </c>
      <c r="Q2644">
        <v>0.48</v>
      </c>
      <c r="S2644">
        <v>2</v>
      </c>
      <c r="T2644" s="108">
        <v>0.96</v>
      </c>
      <c r="U2644">
        <v>1</v>
      </c>
      <c r="V2644" t="s">
        <v>270</v>
      </c>
      <c r="W2644" t="s">
        <v>167</v>
      </c>
      <c r="X2644">
        <v>2</v>
      </c>
      <c r="Y2644">
        <v>0</v>
      </c>
      <c r="Z2644">
        <v>2</v>
      </c>
      <c r="AA2644">
        <v>0</v>
      </c>
      <c r="AB2644">
        <v>0</v>
      </c>
      <c r="AC2644">
        <v>0</v>
      </c>
      <c r="AD2644">
        <v>0</v>
      </c>
      <c r="AE2644">
        <v>0</v>
      </c>
    </row>
    <row r="2645" spans="1:31" x14ac:dyDescent="0.3">
      <c r="A2645" t="s">
        <v>300</v>
      </c>
      <c r="B2645" t="s">
        <v>10175</v>
      </c>
      <c r="C2645" t="s">
        <v>274</v>
      </c>
      <c r="D2645" t="s">
        <v>10176</v>
      </c>
      <c r="E2645" t="s">
        <v>12667</v>
      </c>
      <c r="F2645" t="s">
        <v>4181</v>
      </c>
      <c r="G2645" t="s">
        <v>3130</v>
      </c>
      <c r="I2645" t="s">
        <v>297</v>
      </c>
      <c r="J2645" t="s">
        <v>266</v>
      </c>
      <c r="K2645" t="s">
        <v>10177</v>
      </c>
      <c r="L2645" t="s">
        <v>16275</v>
      </c>
      <c r="M2645" t="s">
        <v>299</v>
      </c>
      <c r="N2645" t="s">
        <v>300</v>
      </c>
      <c r="O2645">
        <v>1</v>
      </c>
      <c r="P2645" t="s">
        <v>282</v>
      </c>
      <c r="Q2645">
        <v>3</v>
      </c>
      <c r="S2645">
        <v>2</v>
      </c>
      <c r="T2645" s="108">
        <v>6</v>
      </c>
      <c r="U2645">
        <v>1</v>
      </c>
      <c r="V2645" t="s">
        <v>270</v>
      </c>
      <c r="W2645" t="s">
        <v>167</v>
      </c>
      <c r="X2645">
        <v>1</v>
      </c>
      <c r="Y2645">
        <v>1</v>
      </c>
      <c r="Z2645">
        <v>0</v>
      </c>
      <c r="AA2645">
        <v>0</v>
      </c>
      <c r="AB2645">
        <v>1</v>
      </c>
      <c r="AC2645">
        <v>0</v>
      </c>
      <c r="AD2645">
        <v>0</v>
      </c>
      <c r="AE2645">
        <v>0</v>
      </c>
    </row>
    <row r="2646" spans="1:31" x14ac:dyDescent="0.3">
      <c r="A2646" t="s">
        <v>300</v>
      </c>
      <c r="B2646" t="s">
        <v>10175</v>
      </c>
      <c r="C2646" t="s">
        <v>274</v>
      </c>
      <c r="D2646" t="s">
        <v>10176</v>
      </c>
      <c r="E2646" t="s">
        <v>12667</v>
      </c>
      <c r="F2646" t="s">
        <v>4181</v>
      </c>
      <c r="G2646" t="s">
        <v>3130</v>
      </c>
      <c r="I2646" t="s">
        <v>297</v>
      </c>
      <c r="J2646" t="s">
        <v>266</v>
      </c>
      <c r="K2646" t="s">
        <v>10177</v>
      </c>
      <c r="L2646" t="s">
        <v>16275</v>
      </c>
      <c r="M2646" t="s">
        <v>301</v>
      </c>
      <c r="N2646" t="s">
        <v>300</v>
      </c>
      <c r="O2646">
        <v>2</v>
      </c>
      <c r="P2646" t="s">
        <v>272</v>
      </c>
      <c r="Q2646">
        <v>3</v>
      </c>
      <c r="S2646">
        <v>2</v>
      </c>
      <c r="T2646" s="108">
        <v>6</v>
      </c>
      <c r="U2646">
        <v>1</v>
      </c>
      <c r="V2646" t="s">
        <v>270</v>
      </c>
      <c r="W2646" t="s">
        <v>167</v>
      </c>
      <c r="X2646">
        <v>1</v>
      </c>
      <c r="Y2646">
        <v>1</v>
      </c>
      <c r="Z2646">
        <v>0</v>
      </c>
      <c r="AA2646">
        <v>0</v>
      </c>
      <c r="AB2646">
        <v>1</v>
      </c>
      <c r="AC2646">
        <v>0</v>
      </c>
      <c r="AD2646">
        <v>0</v>
      </c>
      <c r="AE2646">
        <v>0</v>
      </c>
    </row>
    <row r="2647" spans="1:31" x14ac:dyDescent="0.3">
      <c r="A2647" t="s">
        <v>300</v>
      </c>
      <c r="B2647" t="s">
        <v>10175</v>
      </c>
      <c r="C2647" t="s">
        <v>274</v>
      </c>
      <c r="D2647" t="s">
        <v>10176</v>
      </c>
      <c r="E2647" t="s">
        <v>12667</v>
      </c>
      <c r="F2647" t="s">
        <v>4181</v>
      </c>
      <c r="G2647" t="s">
        <v>3130</v>
      </c>
      <c r="I2647" t="s">
        <v>297</v>
      </c>
      <c r="J2647" t="s">
        <v>266</v>
      </c>
      <c r="K2647" t="s">
        <v>10177</v>
      </c>
      <c r="L2647" t="s">
        <v>16275</v>
      </c>
      <c r="M2647" t="s">
        <v>301</v>
      </c>
      <c r="N2647" t="s">
        <v>300</v>
      </c>
      <c r="O2647">
        <v>20</v>
      </c>
      <c r="P2647" t="s">
        <v>425</v>
      </c>
      <c r="Q2647">
        <v>0.32</v>
      </c>
      <c r="S2647">
        <v>4</v>
      </c>
      <c r="T2647" s="108">
        <v>1.28</v>
      </c>
      <c r="U2647">
        <v>1</v>
      </c>
      <c r="V2647" t="s">
        <v>270</v>
      </c>
      <c r="W2647" t="s">
        <v>167</v>
      </c>
      <c r="X2647">
        <v>2</v>
      </c>
      <c r="Y2647">
        <v>0</v>
      </c>
      <c r="Z2647">
        <v>2</v>
      </c>
      <c r="AA2647">
        <v>0</v>
      </c>
      <c r="AB2647">
        <v>0</v>
      </c>
      <c r="AC2647">
        <v>2</v>
      </c>
      <c r="AD2647">
        <v>0</v>
      </c>
      <c r="AE2647">
        <v>0</v>
      </c>
    </row>
    <row r="2648" spans="1:31" x14ac:dyDescent="0.3">
      <c r="A2648" t="s">
        <v>300</v>
      </c>
      <c r="B2648" t="s">
        <v>15772</v>
      </c>
      <c r="C2648" t="s">
        <v>274</v>
      </c>
      <c r="D2648" t="s">
        <v>15773</v>
      </c>
      <c r="E2648" t="s">
        <v>15774</v>
      </c>
      <c r="F2648" t="s">
        <v>15775</v>
      </c>
      <c r="G2648" t="s">
        <v>4271</v>
      </c>
      <c r="I2648" t="s">
        <v>297</v>
      </c>
      <c r="J2648" t="s">
        <v>266</v>
      </c>
      <c r="K2648" t="s">
        <v>4272</v>
      </c>
      <c r="L2648" t="s">
        <v>15776</v>
      </c>
      <c r="M2648" t="s">
        <v>299</v>
      </c>
      <c r="N2648" t="s">
        <v>300</v>
      </c>
      <c r="O2648">
        <v>1</v>
      </c>
      <c r="P2648" t="s">
        <v>266</v>
      </c>
      <c r="Q2648">
        <v>0.48</v>
      </c>
      <c r="S2648">
        <v>1</v>
      </c>
      <c r="T2648" s="108">
        <v>0.48</v>
      </c>
      <c r="U2648">
        <v>1</v>
      </c>
      <c r="V2648" t="s">
        <v>270</v>
      </c>
      <c r="W2648" t="s">
        <v>167</v>
      </c>
      <c r="X2648">
        <v>1</v>
      </c>
      <c r="Y2648">
        <v>0</v>
      </c>
      <c r="Z2648">
        <v>0</v>
      </c>
      <c r="AA2648">
        <v>1</v>
      </c>
      <c r="AB2648">
        <v>0</v>
      </c>
      <c r="AC2648">
        <v>0</v>
      </c>
      <c r="AD2648">
        <v>0</v>
      </c>
      <c r="AE2648">
        <v>0</v>
      </c>
    </row>
    <row r="2649" spans="1:31" x14ac:dyDescent="0.3">
      <c r="A2649" t="s">
        <v>300</v>
      </c>
      <c r="B2649" t="s">
        <v>15772</v>
      </c>
      <c r="C2649" t="s">
        <v>274</v>
      </c>
      <c r="D2649" t="s">
        <v>15773</v>
      </c>
      <c r="E2649" t="s">
        <v>15774</v>
      </c>
      <c r="F2649" t="s">
        <v>15775</v>
      </c>
      <c r="G2649" t="s">
        <v>4271</v>
      </c>
      <c r="I2649" t="s">
        <v>297</v>
      </c>
      <c r="J2649" t="s">
        <v>266</v>
      </c>
      <c r="K2649" t="s">
        <v>4272</v>
      </c>
      <c r="L2649" t="s">
        <v>15776</v>
      </c>
      <c r="M2649" t="s">
        <v>301</v>
      </c>
      <c r="N2649" t="s">
        <v>300</v>
      </c>
      <c r="O2649">
        <v>2</v>
      </c>
      <c r="P2649" t="s">
        <v>288</v>
      </c>
      <c r="Q2649">
        <v>0.48</v>
      </c>
      <c r="S2649">
        <v>1</v>
      </c>
      <c r="T2649" s="108">
        <v>0.48</v>
      </c>
      <c r="U2649">
        <v>1</v>
      </c>
      <c r="V2649" t="s">
        <v>270</v>
      </c>
      <c r="W2649" t="s">
        <v>167</v>
      </c>
      <c r="X2649">
        <v>1</v>
      </c>
      <c r="Y2649">
        <v>0</v>
      </c>
      <c r="Z2649">
        <v>1</v>
      </c>
      <c r="AA2649">
        <v>0</v>
      </c>
      <c r="AB2649">
        <v>0</v>
      </c>
      <c r="AC2649">
        <v>0</v>
      </c>
      <c r="AD2649">
        <v>0</v>
      </c>
      <c r="AE2649">
        <v>0</v>
      </c>
    </row>
    <row r="2650" spans="1:31" x14ac:dyDescent="0.3">
      <c r="A2650" t="s">
        <v>300</v>
      </c>
      <c r="B2650" t="s">
        <v>10200</v>
      </c>
      <c r="C2650" t="s">
        <v>274</v>
      </c>
      <c r="D2650" t="s">
        <v>10201</v>
      </c>
      <c r="E2650" t="s">
        <v>12662</v>
      </c>
      <c r="F2650" t="s">
        <v>10202</v>
      </c>
      <c r="G2650" t="s">
        <v>3130</v>
      </c>
      <c r="I2650" t="s">
        <v>297</v>
      </c>
      <c r="J2650" t="s">
        <v>266</v>
      </c>
      <c r="K2650" t="s">
        <v>4099</v>
      </c>
      <c r="L2650" t="s">
        <v>10203</v>
      </c>
      <c r="M2650" t="s">
        <v>299</v>
      </c>
      <c r="N2650" t="s">
        <v>300</v>
      </c>
      <c r="O2650">
        <v>1</v>
      </c>
      <c r="P2650" t="s">
        <v>282</v>
      </c>
      <c r="Q2650">
        <v>1</v>
      </c>
      <c r="S2650">
        <v>2</v>
      </c>
      <c r="T2650" s="108">
        <v>2</v>
      </c>
      <c r="U2650">
        <v>1</v>
      </c>
      <c r="V2650" t="s">
        <v>270</v>
      </c>
      <c r="W2650" t="s">
        <v>167</v>
      </c>
      <c r="X2650">
        <v>1</v>
      </c>
      <c r="Y2650">
        <v>0</v>
      </c>
      <c r="Z2650">
        <v>1</v>
      </c>
      <c r="AA2650">
        <v>0</v>
      </c>
      <c r="AB2650">
        <v>0</v>
      </c>
      <c r="AC2650">
        <v>1</v>
      </c>
      <c r="AD2650">
        <v>0</v>
      </c>
      <c r="AE2650">
        <v>0</v>
      </c>
    </row>
    <row r="2651" spans="1:31" x14ac:dyDescent="0.3">
      <c r="A2651" t="s">
        <v>300</v>
      </c>
      <c r="B2651" t="s">
        <v>10200</v>
      </c>
      <c r="C2651" t="s">
        <v>274</v>
      </c>
      <c r="D2651" t="s">
        <v>10201</v>
      </c>
      <c r="E2651" t="s">
        <v>12662</v>
      </c>
      <c r="F2651" t="s">
        <v>10202</v>
      </c>
      <c r="G2651" t="s">
        <v>3130</v>
      </c>
      <c r="I2651" t="s">
        <v>297</v>
      </c>
      <c r="J2651" t="s">
        <v>266</v>
      </c>
      <c r="K2651" t="s">
        <v>4099</v>
      </c>
      <c r="L2651" t="s">
        <v>10203</v>
      </c>
      <c r="M2651" t="s">
        <v>301</v>
      </c>
      <c r="N2651" t="s">
        <v>300</v>
      </c>
      <c r="O2651">
        <v>2</v>
      </c>
      <c r="P2651" t="s">
        <v>288</v>
      </c>
      <c r="Q2651">
        <v>0.48</v>
      </c>
      <c r="S2651">
        <v>2</v>
      </c>
      <c r="T2651" s="108">
        <v>0.96</v>
      </c>
      <c r="U2651">
        <v>1</v>
      </c>
      <c r="V2651" t="s">
        <v>270</v>
      </c>
      <c r="W2651" t="s">
        <v>167</v>
      </c>
      <c r="X2651">
        <v>2</v>
      </c>
      <c r="Y2651">
        <v>0</v>
      </c>
      <c r="Z2651">
        <v>2</v>
      </c>
      <c r="AA2651">
        <v>0</v>
      </c>
      <c r="AB2651">
        <v>0</v>
      </c>
      <c r="AC2651">
        <v>0</v>
      </c>
      <c r="AD2651">
        <v>0</v>
      </c>
      <c r="AE2651">
        <v>0</v>
      </c>
    </row>
    <row r="2652" spans="1:31" x14ac:dyDescent="0.3">
      <c r="A2652" t="s">
        <v>300</v>
      </c>
      <c r="B2652" t="s">
        <v>10200</v>
      </c>
      <c r="C2652" t="s">
        <v>274</v>
      </c>
      <c r="D2652" t="s">
        <v>10201</v>
      </c>
      <c r="E2652" t="s">
        <v>12662</v>
      </c>
      <c r="F2652" t="s">
        <v>10202</v>
      </c>
      <c r="G2652" t="s">
        <v>3130</v>
      </c>
      <c r="I2652" t="s">
        <v>297</v>
      </c>
      <c r="J2652" t="s">
        <v>266</v>
      </c>
      <c r="K2652" t="s">
        <v>4099</v>
      </c>
      <c r="L2652" t="s">
        <v>10203</v>
      </c>
      <c r="M2652" t="s">
        <v>301</v>
      </c>
      <c r="N2652" t="s">
        <v>300</v>
      </c>
      <c r="O2652">
        <v>20</v>
      </c>
      <c r="P2652" t="s">
        <v>425</v>
      </c>
      <c r="Q2652">
        <v>0.32</v>
      </c>
      <c r="S2652">
        <v>1</v>
      </c>
      <c r="T2652" s="108">
        <v>0.32</v>
      </c>
      <c r="U2652">
        <v>1</v>
      </c>
      <c r="V2652" t="s">
        <v>270</v>
      </c>
      <c r="W2652" t="s">
        <v>167</v>
      </c>
      <c r="X2652">
        <v>1</v>
      </c>
      <c r="Y2652">
        <v>0</v>
      </c>
      <c r="Z2652">
        <v>1</v>
      </c>
      <c r="AA2652">
        <v>0</v>
      </c>
      <c r="AB2652">
        <v>0</v>
      </c>
      <c r="AC2652">
        <v>0</v>
      </c>
      <c r="AD2652">
        <v>0</v>
      </c>
      <c r="AE2652">
        <v>0</v>
      </c>
    </row>
    <row r="2653" spans="1:31" x14ac:dyDescent="0.3">
      <c r="A2653" t="s">
        <v>300</v>
      </c>
      <c r="B2653" t="s">
        <v>15827</v>
      </c>
      <c r="C2653" t="s">
        <v>274</v>
      </c>
      <c r="D2653" t="s">
        <v>6063</v>
      </c>
      <c r="E2653" t="s">
        <v>12689</v>
      </c>
      <c r="F2653" t="s">
        <v>535</v>
      </c>
      <c r="G2653" t="s">
        <v>3069</v>
      </c>
      <c r="I2653" t="s">
        <v>297</v>
      </c>
      <c r="J2653" t="s">
        <v>266</v>
      </c>
      <c r="K2653" t="s">
        <v>6064</v>
      </c>
      <c r="L2653" t="s">
        <v>3609</v>
      </c>
      <c r="M2653" t="s">
        <v>299</v>
      </c>
      <c r="N2653" t="s">
        <v>300</v>
      </c>
      <c r="O2653">
        <v>1</v>
      </c>
      <c r="P2653" t="s">
        <v>282</v>
      </c>
      <c r="Q2653">
        <v>2</v>
      </c>
      <c r="S2653">
        <v>1</v>
      </c>
      <c r="T2653" s="108">
        <v>2</v>
      </c>
      <c r="U2653">
        <v>1</v>
      </c>
      <c r="V2653" t="s">
        <v>270</v>
      </c>
      <c r="W2653" t="s">
        <v>167</v>
      </c>
      <c r="X2653">
        <v>1</v>
      </c>
      <c r="Y2653">
        <v>0</v>
      </c>
      <c r="Z2653">
        <v>0</v>
      </c>
      <c r="AA2653">
        <v>1</v>
      </c>
      <c r="AB2653">
        <v>0</v>
      </c>
      <c r="AC2653">
        <v>0</v>
      </c>
      <c r="AD2653">
        <v>0</v>
      </c>
      <c r="AE2653">
        <v>0</v>
      </c>
    </row>
    <row r="2654" spans="1:31" x14ac:dyDescent="0.3">
      <c r="A2654" t="s">
        <v>300</v>
      </c>
      <c r="B2654" t="s">
        <v>15827</v>
      </c>
      <c r="C2654" t="s">
        <v>274</v>
      </c>
      <c r="D2654" t="s">
        <v>6063</v>
      </c>
      <c r="E2654" t="s">
        <v>12689</v>
      </c>
      <c r="F2654" t="s">
        <v>535</v>
      </c>
      <c r="G2654" t="s">
        <v>3069</v>
      </c>
      <c r="I2654" t="s">
        <v>297</v>
      </c>
      <c r="J2654" t="s">
        <v>266</v>
      </c>
      <c r="K2654" t="s">
        <v>6064</v>
      </c>
      <c r="L2654" t="s">
        <v>3609</v>
      </c>
      <c r="M2654" t="s">
        <v>301</v>
      </c>
      <c r="N2654" t="s">
        <v>300</v>
      </c>
      <c r="O2654">
        <v>2</v>
      </c>
      <c r="P2654" t="s">
        <v>272</v>
      </c>
      <c r="Q2654">
        <v>2</v>
      </c>
      <c r="S2654">
        <v>2</v>
      </c>
      <c r="T2654" s="108">
        <v>4</v>
      </c>
      <c r="U2654">
        <v>1</v>
      </c>
      <c r="V2654" t="s">
        <v>270</v>
      </c>
      <c r="W2654" t="s">
        <v>167</v>
      </c>
      <c r="X2654">
        <v>1</v>
      </c>
      <c r="Y2654">
        <v>0</v>
      </c>
      <c r="Z2654">
        <v>1</v>
      </c>
      <c r="AA2654">
        <v>0</v>
      </c>
      <c r="AB2654">
        <v>1</v>
      </c>
      <c r="AC2654">
        <v>0</v>
      </c>
      <c r="AD2654">
        <v>0</v>
      </c>
      <c r="AE2654">
        <v>0</v>
      </c>
    </row>
    <row r="2655" spans="1:31" x14ac:dyDescent="0.3">
      <c r="A2655" t="s">
        <v>300</v>
      </c>
      <c r="B2655" t="s">
        <v>15827</v>
      </c>
      <c r="C2655" t="s">
        <v>274</v>
      </c>
      <c r="D2655" t="s">
        <v>6063</v>
      </c>
      <c r="E2655" t="s">
        <v>12689</v>
      </c>
      <c r="F2655" t="s">
        <v>535</v>
      </c>
      <c r="G2655" t="s">
        <v>3069</v>
      </c>
      <c r="I2655" t="s">
        <v>297</v>
      </c>
      <c r="J2655" t="s">
        <v>266</v>
      </c>
      <c r="K2655" t="s">
        <v>6064</v>
      </c>
      <c r="L2655" t="s">
        <v>3609</v>
      </c>
      <c r="M2655" t="s">
        <v>301</v>
      </c>
      <c r="N2655" t="s">
        <v>300</v>
      </c>
      <c r="O2655">
        <v>17</v>
      </c>
      <c r="P2655" t="s">
        <v>273</v>
      </c>
      <c r="Q2655">
        <v>0.48</v>
      </c>
      <c r="S2655">
        <v>1</v>
      </c>
      <c r="T2655" s="108">
        <v>0.48</v>
      </c>
      <c r="U2655">
        <v>1</v>
      </c>
      <c r="V2655" t="s">
        <v>270</v>
      </c>
      <c r="W2655" t="s">
        <v>167</v>
      </c>
      <c r="X2655">
        <v>1</v>
      </c>
      <c r="Y2655">
        <v>0</v>
      </c>
      <c r="Z2655">
        <v>1</v>
      </c>
      <c r="AA2655">
        <v>0</v>
      </c>
      <c r="AB2655">
        <v>0</v>
      </c>
      <c r="AC2655">
        <v>0</v>
      </c>
      <c r="AD2655">
        <v>0</v>
      </c>
      <c r="AE2655">
        <v>0</v>
      </c>
    </row>
    <row r="2656" spans="1:31" x14ac:dyDescent="0.3">
      <c r="A2656" t="s">
        <v>300</v>
      </c>
      <c r="B2656" t="s">
        <v>9504</v>
      </c>
      <c r="C2656" t="s">
        <v>581</v>
      </c>
      <c r="D2656" t="s">
        <v>10215</v>
      </c>
      <c r="E2656" t="s">
        <v>12588</v>
      </c>
      <c r="F2656" t="s">
        <v>4269</v>
      </c>
      <c r="G2656" t="s">
        <v>4271</v>
      </c>
      <c r="I2656" t="s">
        <v>297</v>
      </c>
      <c r="J2656" t="s">
        <v>266</v>
      </c>
      <c r="K2656" t="s">
        <v>4272</v>
      </c>
      <c r="L2656" t="s">
        <v>9912</v>
      </c>
      <c r="M2656" t="s">
        <v>301</v>
      </c>
      <c r="N2656" t="s">
        <v>300</v>
      </c>
      <c r="O2656">
        <v>2</v>
      </c>
      <c r="P2656" t="s">
        <v>272</v>
      </c>
      <c r="Q2656">
        <v>6</v>
      </c>
      <c r="S2656">
        <v>2</v>
      </c>
      <c r="T2656" s="108">
        <v>12</v>
      </c>
      <c r="U2656">
        <v>1</v>
      </c>
      <c r="V2656" t="s">
        <v>270</v>
      </c>
      <c r="W2656" t="s">
        <v>167</v>
      </c>
      <c r="X2656">
        <v>1</v>
      </c>
      <c r="Y2656">
        <v>0</v>
      </c>
      <c r="Z2656">
        <v>1</v>
      </c>
      <c r="AA2656">
        <v>0</v>
      </c>
      <c r="AB2656">
        <v>0</v>
      </c>
      <c r="AC2656">
        <v>1</v>
      </c>
      <c r="AD2656">
        <v>0</v>
      </c>
      <c r="AE2656">
        <v>0</v>
      </c>
    </row>
    <row r="2657" spans="1:31" x14ac:dyDescent="0.3">
      <c r="A2657" t="s">
        <v>300</v>
      </c>
      <c r="B2657" t="s">
        <v>9504</v>
      </c>
      <c r="C2657" t="s">
        <v>581</v>
      </c>
      <c r="D2657" t="s">
        <v>10215</v>
      </c>
      <c r="E2657" t="s">
        <v>12588</v>
      </c>
      <c r="F2657" t="s">
        <v>4269</v>
      </c>
      <c r="G2657" t="s">
        <v>4271</v>
      </c>
      <c r="I2657" t="s">
        <v>297</v>
      </c>
      <c r="J2657" t="s">
        <v>266</v>
      </c>
      <c r="K2657" t="s">
        <v>4272</v>
      </c>
      <c r="L2657" t="s">
        <v>9912</v>
      </c>
      <c r="M2657" t="s">
        <v>299</v>
      </c>
      <c r="N2657" t="s">
        <v>300</v>
      </c>
      <c r="O2657">
        <v>1</v>
      </c>
      <c r="P2657" t="s">
        <v>282</v>
      </c>
      <c r="Q2657">
        <v>6</v>
      </c>
      <c r="S2657">
        <v>1</v>
      </c>
      <c r="T2657" s="108">
        <v>6</v>
      </c>
      <c r="U2657">
        <v>1</v>
      </c>
      <c r="V2657" t="s">
        <v>270</v>
      </c>
      <c r="W2657" t="s">
        <v>167</v>
      </c>
      <c r="X2657">
        <v>1</v>
      </c>
      <c r="Y2657">
        <v>0</v>
      </c>
      <c r="Z2657">
        <v>0</v>
      </c>
      <c r="AA2657">
        <v>1</v>
      </c>
      <c r="AB2657">
        <v>0</v>
      </c>
      <c r="AC2657">
        <v>0</v>
      </c>
      <c r="AD2657">
        <v>0</v>
      </c>
      <c r="AE2657">
        <v>0</v>
      </c>
    </row>
    <row r="2658" spans="1:31" x14ac:dyDescent="0.3">
      <c r="A2658" t="s">
        <v>300</v>
      </c>
      <c r="B2658" t="s">
        <v>10909</v>
      </c>
      <c r="C2658" t="s">
        <v>274</v>
      </c>
      <c r="D2658" t="s">
        <v>10910</v>
      </c>
      <c r="E2658" t="s">
        <v>12687</v>
      </c>
      <c r="F2658" t="s">
        <v>2824</v>
      </c>
      <c r="G2658" t="s">
        <v>3069</v>
      </c>
      <c r="I2658" t="s">
        <v>297</v>
      </c>
      <c r="J2658" t="s">
        <v>266</v>
      </c>
      <c r="K2658" t="s">
        <v>10790</v>
      </c>
      <c r="L2658" t="s">
        <v>5922</v>
      </c>
      <c r="M2658" t="s">
        <v>299</v>
      </c>
      <c r="N2658" t="s">
        <v>300</v>
      </c>
      <c r="O2658">
        <v>1</v>
      </c>
      <c r="P2658" t="s">
        <v>282</v>
      </c>
      <c r="Q2658">
        <v>2</v>
      </c>
      <c r="S2658">
        <v>1</v>
      </c>
      <c r="T2658" s="108">
        <v>2</v>
      </c>
      <c r="U2658">
        <v>1</v>
      </c>
      <c r="V2658" t="s">
        <v>270</v>
      </c>
      <c r="W2658" t="s">
        <v>167</v>
      </c>
      <c r="X2658">
        <v>1</v>
      </c>
      <c r="Y2658">
        <v>0</v>
      </c>
      <c r="Z2658">
        <v>0</v>
      </c>
      <c r="AA2658">
        <v>0</v>
      </c>
      <c r="AB2658">
        <v>1</v>
      </c>
      <c r="AC2658">
        <v>0</v>
      </c>
      <c r="AD2658">
        <v>0</v>
      </c>
      <c r="AE2658">
        <v>0</v>
      </c>
    </row>
    <row r="2659" spans="1:31" x14ac:dyDescent="0.3">
      <c r="A2659" t="s">
        <v>300</v>
      </c>
      <c r="B2659" t="s">
        <v>10909</v>
      </c>
      <c r="C2659" t="s">
        <v>274</v>
      </c>
      <c r="D2659" t="s">
        <v>10910</v>
      </c>
      <c r="E2659" t="s">
        <v>12687</v>
      </c>
      <c r="F2659" t="s">
        <v>2824</v>
      </c>
      <c r="G2659" t="s">
        <v>3069</v>
      </c>
      <c r="I2659" t="s">
        <v>297</v>
      </c>
      <c r="J2659" t="s">
        <v>266</v>
      </c>
      <c r="K2659" t="s">
        <v>10790</v>
      </c>
      <c r="L2659" t="s">
        <v>5922</v>
      </c>
      <c r="M2659" t="s">
        <v>301</v>
      </c>
      <c r="N2659" t="s">
        <v>300</v>
      </c>
      <c r="O2659">
        <v>2</v>
      </c>
      <c r="P2659" t="s">
        <v>288</v>
      </c>
      <c r="Q2659">
        <v>0.48</v>
      </c>
      <c r="S2659">
        <v>1</v>
      </c>
      <c r="T2659" s="108">
        <v>0.48</v>
      </c>
      <c r="U2659">
        <v>1</v>
      </c>
      <c r="V2659" t="s">
        <v>270</v>
      </c>
      <c r="W2659" t="s">
        <v>167</v>
      </c>
      <c r="X2659">
        <v>1</v>
      </c>
      <c r="Y2659">
        <v>0</v>
      </c>
      <c r="Z2659">
        <v>1</v>
      </c>
      <c r="AA2659">
        <v>0</v>
      </c>
      <c r="AB2659">
        <v>0</v>
      </c>
      <c r="AC2659">
        <v>0</v>
      </c>
      <c r="AD2659">
        <v>0</v>
      </c>
      <c r="AE2659">
        <v>0</v>
      </c>
    </row>
    <row r="2660" spans="1:31" x14ac:dyDescent="0.3">
      <c r="A2660" t="s">
        <v>300</v>
      </c>
      <c r="B2660" t="s">
        <v>10909</v>
      </c>
      <c r="C2660" t="s">
        <v>274</v>
      </c>
      <c r="D2660" t="s">
        <v>10910</v>
      </c>
      <c r="E2660" t="s">
        <v>12687</v>
      </c>
      <c r="F2660" t="s">
        <v>2824</v>
      </c>
      <c r="G2660" t="s">
        <v>3069</v>
      </c>
      <c r="I2660" t="s">
        <v>297</v>
      </c>
      <c r="J2660" t="s">
        <v>266</v>
      </c>
      <c r="K2660" t="s">
        <v>10790</v>
      </c>
      <c r="L2660" t="s">
        <v>5922</v>
      </c>
      <c r="M2660" t="s">
        <v>301</v>
      </c>
      <c r="N2660" t="s">
        <v>300</v>
      </c>
      <c r="O2660">
        <v>17</v>
      </c>
      <c r="P2660" t="s">
        <v>273</v>
      </c>
      <c r="Q2660">
        <v>0.32</v>
      </c>
      <c r="S2660">
        <v>1</v>
      </c>
      <c r="T2660" s="108">
        <v>0.32</v>
      </c>
      <c r="U2660">
        <v>1</v>
      </c>
      <c r="V2660" t="s">
        <v>270</v>
      </c>
      <c r="W2660" t="s">
        <v>167</v>
      </c>
      <c r="X2660">
        <v>1</v>
      </c>
      <c r="Y2660">
        <v>0</v>
      </c>
      <c r="Z2660">
        <v>1</v>
      </c>
      <c r="AA2660">
        <v>0</v>
      </c>
      <c r="AB2660">
        <v>0</v>
      </c>
      <c r="AC2660">
        <v>0</v>
      </c>
      <c r="AD2660">
        <v>0</v>
      </c>
      <c r="AE2660">
        <v>0</v>
      </c>
    </row>
    <row r="2661" spans="1:31" x14ac:dyDescent="0.3">
      <c r="A2661" t="s">
        <v>300</v>
      </c>
      <c r="B2661" t="s">
        <v>18637</v>
      </c>
      <c r="C2661" t="s">
        <v>274</v>
      </c>
      <c r="D2661" t="s">
        <v>18638</v>
      </c>
      <c r="E2661" t="s">
        <v>12588</v>
      </c>
      <c r="F2661" t="s">
        <v>4269</v>
      </c>
      <c r="G2661" t="s">
        <v>4271</v>
      </c>
      <c r="I2661" t="s">
        <v>297</v>
      </c>
      <c r="J2661" t="s">
        <v>266</v>
      </c>
      <c r="K2661" t="s">
        <v>4272</v>
      </c>
      <c r="L2661" t="s">
        <v>18639</v>
      </c>
      <c r="M2661" t="s">
        <v>299</v>
      </c>
      <c r="N2661" t="s">
        <v>300</v>
      </c>
      <c r="O2661">
        <v>1</v>
      </c>
      <c r="P2661" t="s">
        <v>282</v>
      </c>
      <c r="Q2661">
        <v>4</v>
      </c>
      <c r="S2661">
        <v>1</v>
      </c>
      <c r="T2661" s="108">
        <v>4</v>
      </c>
      <c r="U2661">
        <v>1</v>
      </c>
      <c r="V2661" t="s">
        <v>270</v>
      </c>
      <c r="W2661" t="s">
        <v>167</v>
      </c>
      <c r="X2661">
        <v>1</v>
      </c>
      <c r="Y2661">
        <v>0</v>
      </c>
      <c r="Z2661">
        <v>0</v>
      </c>
      <c r="AA2661">
        <v>1</v>
      </c>
      <c r="AB2661">
        <v>0</v>
      </c>
      <c r="AC2661">
        <v>0</v>
      </c>
      <c r="AD2661">
        <v>0</v>
      </c>
      <c r="AE2661">
        <v>0</v>
      </c>
    </row>
    <row r="2662" spans="1:31" x14ac:dyDescent="0.3">
      <c r="A2662" t="s">
        <v>300</v>
      </c>
      <c r="B2662" t="s">
        <v>18637</v>
      </c>
      <c r="C2662" t="s">
        <v>274</v>
      </c>
      <c r="D2662" t="s">
        <v>18638</v>
      </c>
      <c r="E2662" t="s">
        <v>12588</v>
      </c>
      <c r="F2662" t="s">
        <v>4269</v>
      </c>
      <c r="G2662" t="s">
        <v>4271</v>
      </c>
      <c r="I2662" t="s">
        <v>297</v>
      </c>
      <c r="J2662" t="s">
        <v>266</v>
      </c>
      <c r="K2662" t="s">
        <v>4272</v>
      </c>
      <c r="L2662" t="s">
        <v>18639</v>
      </c>
      <c r="M2662" t="s">
        <v>301</v>
      </c>
      <c r="N2662" t="s">
        <v>300</v>
      </c>
      <c r="O2662">
        <v>2</v>
      </c>
      <c r="P2662" t="s">
        <v>272</v>
      </c>
      <c r="Q2662">
        <v>8</v>
      </c>
      <c r="S2662">
        <v>1</v>
      </c>
      <c r="T2662" s="108">
        <v>8</v>
      </c>
      <c r="U2662">
        <v>1</v>
      </c>
      <c r="V2662" t="s">
        <v>270</v>
      </c>
      <c r="W2662" t="s">
        <v>167</v>
      </c>
      <c r="X2662">
        <v>1</v>
      </c>
      <c r="Y2662">
        <v>0</v>
      </c>
      <c r="Z2662">
        <v>1</v>
      </c>
      <c r="AA2662">
        <v>0</v>
      </c>
      <c r="AB2662">
        <v>0</v>
      </c>
      <c r="AC2662">
        <v>0</v>
      </c>
      <c r="AD2662">
        <v>0</v>
      </c>
      <c r="AE2662">
        <v>0</v>
      </c>
    </row>
    <row r="2663" spans="1:31" x14ac:dyDescent="0.3">
      <c r="A2663" t="s">
        <v>300</v>
      </c>
      <c r="B2663" t="s">
        <v>4304</v>
      </c>
      <c r="C2663" t="s">
        <v>274</v>
      </c>
      <c r="D2663" t="s">
        <v>4305</v>
      </c>
      <c r="E2663" t="s">
        <v>12591</v>
      </c>
      <c r="F2663" t="s">
        <v>4306</v>
      </c>
      <c r="G2663" t="s">
        <v>4271</v>
      </c>
      <c r="I2663" t="s">
        <v>297</v>
      </c>
      <c r="J2663" t="s">
        <v>266</v>
      </c>
      <c r="K2663" t="s">
        <v>4272</v>
      </c>
      <c r="L2663" t="s">
        <v>4307</v>
      </c>
      <c r="M2663" t="s">
        <v>299</v>
      </c>
      <c r="N2663" t="s">
        <v>300</v>
      </c>
      <c r="O2663">
        <v>1</v>
      </c>
      <c r="P2663" t="s">
        <v>282</v>
      </c>
      <c r="Q2663">
        <v>8</v>
      </c>
      <c r="S2663">
        <v>4</v>
      </c>
      <c r="T2663" s="108">
        <v>32</v>
      </c>
      <c r="U2663">
        <v>1</v>
      </c>
      <c r="V2663" t="s">
        <v>270</v>
      </c>
      <c r="W2663" t="s">
        <v>167</v>
      </c>
      <c r="X2663">
        <v>1</v>
      </c>
      <c r="Y2663">
        <v>1</v>
      </c>
      <c r="Z2663">
        <v>1</v>
      </c>
      <c r="AA2663">
        <v>0</v>
      </c>
      <c r="AB2663">
        <v>1</v>
      </c>
      <c r="AC2663">
        <v>1</v>
      </c>
      <c r="AD2663">
        <v>0</v>
      </c>
      <c r="AE2663">
        <v>0</v>
      </c>
    </row>
    <row r="2664" spans="1:31" x14ac:dyDescent="0.3">
      <c r="A2664" t="s">
        <v>300</v>
      </c>
      <c r="B2664" t="s">
        <v>4304</v>
      </c>
      <c r="C2664" t="s">
        <v>294</v>
      </c>
      <c r="D2664" t="s">
        <v>4308</v>
      </c>
      <c r="E2664" t="s">
        <v>12591</v>
      </c>
      <c r="F2664" t="s">
        <v>4306</v>
      </c>
      <c r="G2664" t="s">
        <v>4271</v>
      </c>
      <c r="I2664" t="s">
        <v>297</v>
      </c>
      <c r="J2664" t="s">
        <v>266</v>
      </c>
      <c r="K2664" t="s">
        <v>4272</v>
      </c>
      <c r="L2664" t="s">
        <v>4307</v>
      </c>
      <c r="M2664" t="s">
        <v>301</v>
      </c>
      <c r="N2664" t="s">
        <v>300</v>
      </c>
      <c r="O2664">
        <v>17</v>
      </c>
      <c r="P2664" t="s">
        <v>273</v>
      </c>
      <c r="Q2664">
        <v>0.32</v>
      </c>
      <c r="S2664">
        <v>1</v>
      </c>
      <c r="T2664" s="108">
        <v>0.32</v>
      </c>
      <c r="U2664">
        <v>1</v>
      </c>
      <c r="V2664" t="s">
        <v>270</v>
      </c>
      <c r="W2664" t="s">
        <v>167</v>
      </c>
      <c r="X2664">
        <v>1</v>
      </c>
      <c r="Y2664">
        <v>0</v>
      </c>
      <c r="Z2664">
        <v>1</v>
      </c>
      <c r="AA2664">
        <v>0</v>
      </c>
      <c r="AB2664">
        <v>0</v>
      </c>
      <c r="AC2664">
        <v>0</v>
      </c>
      <c r="AD2664">
        <v>0</v>
      </c>
      <c r="AE2664">
        <v>0</v>
      </c>
    </row>
    <row r="2665" spans="1:31" x14ac:dyDescent="0.3">
      <c r="A2665" t="s">
        <v>16749</v>
      </c>
      <c r="B2665" t="s">
        <v>8503</v>
      </c>
      <c r="C2665" t="s">
        <v>274</v>
      </c>
      <c r="D2665" t="s">
        <v>8504</v>
      </c>
      <c r="E2665" t="s">
        <v>17193</v>
      </c>
      <c r="F2665" t="s">
        <v>4306</v>
      </c>
      <c r="G2665" t="s">
        <v>4271</v>
      </c>
      <c r="I2665" t="s">
        <v>297</v>
      </c>
      <c r="J2665" t="s">
        <v>266</v>
      </c>
      <c r="K2665" t="s">
        <v>4272</v>
      </c>
      <c r="L2665" t="s">
        <v>15826</v>
      </c>
      <c r="M2665" t="s">
        <v>2312</v>
      </c>
      <c r="N2665" t="s">
        <v>16749</v>
      </c>
      <c r="O2665">
        <v>4</v>
      </c>
      <c r="P2665" t="s">
        <v>3206</v>
      </c>
      <c r="Q2665">
        <v>40</v>
      </c>
      <c r="R2665" t="s">
        <v>389</v>
      </c>
      <c r="S2665">
        <v>0</v>
      </c>
      <c r="T2665" s="108">
        <v>0</v>
      </c>
      <c r="U2665">
        <v>0</v>
      </c>
      <c r="W2665" t="s">
        <v>171</v>
      </c>
      <c r="X2665">
        <v>1</v>
      </c>
      <c r="Y2665">
        <v>0</v>
      </c>
      <c r="Z2665">
        <v>0</v>
      </c>
      <c r="AA2665">
        <v>0</v>
      </c>
      <c r="AB2665">
        <v>0</v>
      </c>
      <c r="AC2665">
        <v>0</v>
      </c>
      <c r="AD2665">
        <v>0</v>
      </c>
      <c r="AE2665">
        <v>0</v>
      </c>
    </row>
    <row r="2666" spans="1:31" x14ac:dyDescent="0.3">
      <c r="A2666" t="s">
        <v>300</v>
      </c>
      <c r="B2666" t="s">
        <v>16583</v>
      </c>
      <c r="C2666" t="s">
        <v>274</v>
      </c>
      <c r="D2666" t="s">
        <v>16752</v>
      </c>
      <c r="E2666" t="s">
        <v>12597</v>
      </c>
      <c r="F2666" t="s">
        <v>2160</v>
      </c>
      <c r="G2666" t="s">
        <v>4271</v>
      </c>
      <c r="I2666" t="s">
        <v>297</v>
      </c>
      <c r="J2666" t="s">
        <v>266</v>
      </c>
      <c r="K2666" t="s">
        <v>4387</v>
      </c>
      <c r="L2666" t="s">
        <v>398</v>
      </c>
      <c r="M2666" t="s">
        <v>299</v>
      </c>
      <c r="N2666" t="s">
        <v>300</v>
      </c>
      <c r="O2666">
        <v>1</v>
      </c>
      <c r="P2666" t="s">
        <v>282</v>
      </c>
      <c r="Q2666">
        <v>2</v>
      </c>
      <c r="S2666">
        <v>1</v>
      </c>
      <c r="T2666" s="108">
        <v>2</v>
      </c>
      <c r="U2666">
        <v>1</v>
      </c>
      <c r="V2666" t="s">
        <v>270</v>
      </c>
      <c r="W2666" t="s">
        <v>167</v>
      </c>
      <c r="X2666">
        <v>1</v>
      </c>
      <c r="Y2666">
        <v>0</v>
      </c>
      <c r="Z2666">
        <v>0</v>
      </c>
      <c r="AA2666">
        <v>1</v>
      </c>
      <c r="AB2666">
        <v>0</v>
      </c>
      <c r="AC2666">
        <v>0</v>
      </c>
      <c r="AD2666">
        <v>0</v>
      </c>
      <c r="AE2666">
        <v>0</v>
      </c>
    </row>
    <row r="2667" spans="1:31" x14ac:dyDescent="0.3">
      <c r="A2667" t="s">
        <v>300</v>
      </c>
      <c r="B2667" t="s">
        <v>11793</v>
      </c>
      <c r="C2667" t="s">
        <v>274</v>
      </c>
      <c r="D2667" t="s">
        <v>11794</v>
      </c>
      <c r="E2667" t="s">
        <v>12657</v>
      </c>
      <c r="F2667" t="s">
        <v>4097</v>
      </c>
      <c r="G2667" t="s">
        <v>3130</v>
      </c>
      <c r="I2667" t="s">
        <v>297</v>
      </c>
      <c r="J2667" t="s">
        <v>266</v>
      </c>
      <c r="K2667" t="s">
        <v>4099</v>
      </c>
      <c r="L2667" t="s">
        <v>11795</v>
      </c>
      <c r="M2667" t="s">
        <v>299</v>
      </c>
      <c r="N2667" t="s">
        <v>300</v>
      </c>
      <c r="O2667">
        <v>1</v>
      </c>
      <c r="P2667" t="s">
        <v>282</v>
      </c>
      <c r="Q2667">
        <v>4</v>
      </c>
      <c r="S2667">
        <v>1</v>
      </c>
      <c r="T2667" s="108">
        <v>4</v>
      </c>
      <c r="U2667">
        <v>1</v>
      </c>
      <c r="V2667" t="s">
        <v>270</v>
      </c>
      <c r="W2667" t="s">
        <v>167</v>
      </c>
      <c r="X2667">
        <v>1</v>
      </c>
      <c r="Y2667">
        <v>0</v>
      </c>
      <c r="Z2667">
        <v>0</v>
      </c>
      <c r="AA2667">
        <v>0</v>
      </c>
      <c r="AB2667">
        <v>0</v>
      </c>
      <c r="AC2667">
        <v>1</v>
      </c>
      <c r="AD2667">
        <v>0</v>
      </c>
      <c r="AE2667">
        <v>0</v>
      </c>
    </row>
    <row r="2668" spans="1:31" x14ac:dyDescent="0.3">
      <c r="A2668" t="s">
        <v>300</v>
      </c>
      <c r="B2668" t="s">
        <v>11793</v>
      </c>
      <c r="C2668" t="s">
        <v>274</v>
      </c>
      <c r="D2668" t="s">
        <v>11794</v>
      </c>
      <c r="E2668" t="s">
        <v>12657</v>
      </c>
      <c r="F2668" t="s">
        <v>4097</v>
      </c>
      <c r="G2668" t="s">
        <v>3130</v>
      </c>
      <c r="I2668" t="s">
        <v>297</v>
      </c>
      <c r="J2668" t="s">
        <v>266</v>
      </c>
      <c r="K2668" t="s">
        <v>4099</v>
      </c>
      <c r="L2668" t="s">
        <v>11795</v>
      </c>
      <c r="M2668" t="s">
        <v>301</v>
      </c>
      <c r="N2668" t="s">
        <v>300</v>
      </c>
      <c r="O2668">
        <v>2</v>
      </c>
      <c r="P2668" t="s">
        <v>272</v>
      </c>
      <c r="Q2668">
        <v>4</v>
      </c>
      <c r="S2668">
        <v>1</v>
      </c>
      <c r="T2668" s="108">
        <v>4</v>
      </c>
      <c r="U2668">
        <v>1</v>
      </c>
      <c r="V2668" t="s">
        <v>270</v>
      </c>
      <c r="W2668" t="s">
        <v>167</v>
      </c>
      <c r="X2668">
        <v>1</v>
      </c>
      <c r="Y2668">
        <v>0</v>
      </c>
      <c r="Z2668">
        <v>0</v>
      </c>
      <c r="AA2668">
        <v>0</v>
      </c>
      <c r="AB2668">
        <v>0</v>
      </c>
      <c r="AC2668">
        <v>1</v>
      </c>
      <c r="AD2668">
        <v>0</v>
      </c>
      <c r="AE2668">
        <v>0</v>
      </c>
    </row>
    <row r="2669" spans="1:31" x14ac:dyDescent="0.3">
      <c r="A2669" t="s">
        <v>300</v>
      </c>
      <c r="B2669" t="s">
        <v>10624</v>
      </c>
      <c r="C2669" t="s">
        <v>2356</v>
      </c>
      <c r="D2669" t="s">
        <v>10641</v>
      </c>
      <c r="E2669" t="s">
        <v>12655</v>
      </c>
      <c r="F2669" t="s">
        <v>5718</v>
      </c>
      <c r="G2669" t="s">
        <v>2308</v>
      </c>
      <c r="I2669" t="s">
        <v>297</v>
      </c>
      <c r="J2669" t="s">
        <v>266</v>
      </c>
      <c r="K2669" t="s">
        <v>5601</v>
      </c>
      <c r="L2669" t="s">
        <v>5798</v>
      </c>
      <c r="M2669" t="s">
        <v>299</v>
      </c>
      <c r="N2669" t="s">
        <v>300</v>
      </c>
      <c r="O2669">
        <v>13</v>
      </c>
      <c r="P2669" t="s">
        <v>266</v>
      </c>
      <c r="Q2669">
        <v>0.17</v>
      </c>
      <c r="S2669">
        <v>2</v>
      </c>
      <c r="T2669" s="108">
        <v>0.34</v>
      </c>
      <c r="U2669">
        <v>1</v>
      </c>
      <c r="V2669" t="s">
        <v>270</v>
      </c>
      <c r="W2669" t="s">
        <v>167</v>
      </c>
      <c r="X2669">
        <v>1</v>
      </c>
      <c r="Y2669">
        <v>1</v>
      </c>
      <c r="Z2669">
        <v>1</v>
      </c>
      <c r="AA2669">
        <v>0</v>
      </c>
      <c r="AB2669">
        <v>0</v>
      </c>
      <c r="AC2669">
        <v>0</v>
      </c>
      <c r="AD2669">
        <v>0</v>
      </c>
      <c r="AE2669">
        <v>0</v>
      </c>
    </row>
    <row r="2670" spans="1:31" x14ac:dyDescent="0.3">
      <c r="A2670" t="s">
        <v>300</v>
      </c>
      <c r="B2670" t="s">
        <v>10624</v>
      </c>
      <c r="C2670" t="s">
        <v>3620</v>
      </c>
      <c r="D2670" t="s">
        <v>10642</v>
      </c>
      <c r="E2670" t="s">
        <v>12656</v>
      </c>
      <c r="F2670" t="s">
        <v>2759</v>
      </c>
      <c r="G2670" t="s">
        <v>2308</v>
      </c>
      <c r="I2670" t="s">
        <v>297</v>
      </c>
      <c r="J2670" t="s">
        <v>266</v>
      </c>
      <c r="K2670" t="s">
        <v>10643</v>
      </c>
      <c r="L2670" t="s">
        <v>5798</v>
      </c>
      <c r="M2670" t="s">
        <v>299</v>
      </c>
      <c r="N2670" t="s">
        <v>300</v>
      </c>
      <c r="O2670">
        <v>13</v>
      </c>
      <c r="P2670" t="s">
        <v>266</v>
      </c>
      <c r="Q2670">
        <v>0.17</v>
      </c>
      <c r="S2670">
        <v>2</v>
      </c>
      <c r="T2670" s="108">
        <v>0.34</v>
      </c>
      <c r="U2670">
        <v>1</v>
      </c>
      <c r="V2670" t="s">
        <v>270</v>
      </c>
      <c r="W2670" t="s">
        <v>167</v>
      </c>
      <c r="X2670">
        <v>1</v>
      </c>
      <c r="Y2670">
        <v>1</v>
      </c>
      <c r="Z2670">
        <v>1</v>
      </c>
      <c r="AA2670">
        <v>0</v>
      </c>
      <c r="AB2670">
        <v>0</v>
      </c>
      <c r="AC2670">
        <v>0</v>
      </c>
      <c r="AD2670">
        <v>0</v>
      </c>
      <c r="AE2670">
        <v>0</v>
      </c>
    </row>
    <row r="2671" spans="1:31" x14ac:dyDescent="0.3">
      <c r="A2671" t="s">
        <v>300</v>
      </c>
      <c r="B2671" t="s">
        <v>10624</v>
      </c>
      <c r="C2671" t="s">
        <v>3621</v>
      </c>
      <c r="D2671" t="s">
        <v>10638</v>
      </c>
      <c r="E2671" t="s">
        <v>12649</v>
      </c>
      <c r="F2671" t="s">
        <v>5561</v>
      </c>
      <c r="G2671" t="s">
        <v>2308</v>
      </c>
      <c r="I2671" t="s">
        <v>297</v>
      </c>
      <c r="J2671" t="s">
        <v>266</v>
      </c>
      <c r="K2671" t="s">
        <v>2417</v>
      </c>
      <c r="L2671" t="s">
        <v>5798</v>
      </c>
      <c r="M2671" t="s">
        <v>299</v>
      </c>
      <c r="N2671" t="s">
        <v>300</v>
      </c>
      <c r="O2671">
        <v>13</v>
      </c>
      <c r="P2671" t="s">
        <v>266</v>
      </c>
      <c r="Q2671">
        <v>0.17</v>
      </c>
      <c r="S2671">
        <v>2</v>
      </c>
      <c r="T2671" s="108">
        <v>0.34</v>
      </c>
      <c r="U2671">
        <v>1</v>
      </c>
      <c r="V2671" t="s">
        <v>270</v>
      </c>
      <c r="W2671" t="s">
        <v>167</v>
      </c>
      <c r="X2671">
        <v>1</v>
      </c>
      <c r="Y2671">
        <v>1</v>
      </c>
      <c r="Z2671">
        <v>1</v>
      </c>
      <c r="AA2671">
        <v>0</v>
      </c>
      <c r="AB2671">
        <v>0</v>
      </c>
      <c r="AC2671">
        <v>0</v>
      </c>
      <c r="AD2671">
        <v>0</v>
      </c>
      <c r="AE2671">
        <v>0</v>
      </c>
    </row>
    <row r="2672" spans="1:31" x14ac:dyDescent="0.3">
      <c r="A2672" t="s">
        <v>300</v>
      </c>
      <c r="B2672" t="s">
        <v>10624</v>
      </c>
      <c r="C2672" t="s">
        <v>3622</v>
      </c>
      <c r="D2672" t="s">
        <v>10639</v>
      </c>
      <c r="E2672" t="s">
        <v>12650</v>
      </c>
      <c r="F2672" t="s">
        <v>263</v>
      </c>
      <c r="G2672" t="s">
        <v>2308</v>
      </c>
      <c r="I2672" t="s">
        <v>297</v>
      </c>
      <c r="J2672" t="s">
        <v>266</v>
      </c>
      <c r="K2672" t="s">
        <v>10640</v>
      </c>
      <c r="L2672" t="s">
        <v>5798</v>
      </c>
      <c r="M2672" t="s">
        <v>299</v>
      </c>
      <c r="N2672" t="s">
        <v>300</v>
      </c>
      <c r="O2672">
        <v>13</v>
      </c>
      <c r="P2672" t="s">
        <v>266</v>
      </c>
      <c r="Q2672">
        <v>0.17</v>
      </c>
      <c r="S2672">
        <v>2</v>
      </c>
      <c r="T2672" s="108">
        <v>0.34</v>
      </c>
      <c r="U2672">
        <v>1</v>
      </c>
      <c r="V2672" t="s">
        <v>270</v>
      </c>
      <c r="W2672" t="s">
        <v>167</v>
      </c>
      <c r="X2672">
        <v>1</v>
      </c>
      <c r="Y2672">
        <v>1</v>
      </c>
      <c r="Z2672">
        <v>1</v>
      </c>
      <c r="AA2672">
        <v>0</v>
      </c>
      <c r="AB2672">
        <v>0</v>
      </c>
      <c r="AC2672">
        <v>0</v>
      </c>
      <c r="AD2672">
        <v>0</v>
      </c>
      <c r="AE2672">
        <v>0</v>
      </c>
    </row>
    <row r="2673" spans="1:31" x14ac:dyDescent="0.3">
      <c r="A2673" t="s">
        <v>300</v>
      </c>
      <c r="B2673" t="s">
        <v>16325</v>
      </c>
      <c r="C2673" t="s">
        <v>274</v>
      </c>
      <c r="D2673" t="s">
        <v>16326</v>
      </c>
      <c r="E2673" t="s">
        <v>12643</v>
      </c>
      <c r="F2673" t="s">
        <v>5166</v>
      </c>
      <c r="G2673" t="s">
        <v>2308</v>
      </c>
      <c r="I2673" t="s">
        <v>297</v>
      </c>
      <c r="J2673" t="s">
        <v>266</v>
      </c>
      <c r="K2673" t="s">
        <v>5167</v>
      </c>
      <c r="L2673" t="s">
        <v>17488</v>
      </c>
      <c r="M2673" t="s">
        <v>299</v>
      </c>
      <c r="N2673" t="s">
        <v>300</v>
      </c>
      <c r="O2673">
        <v>1</v>
      </c>
      <c r="P2673" t="s">
        <v>282</v>
      </c>
      <c r="Q2673">
        <v>1</v>
      </c>
      <c r="S2673">
        <v>1</v>
      </c>
      <c r="T2673" s="108">
        <v>1</v>
      </c>
      <c r="U2673">
        <v>1</v>
      </c>
      <c r="V2673" t="s">
        <v>270</v>
      </c>
      <c r="W2673" t="s">
        <v>167</v>
      </c>
      <c r="X2673">
        <v>1</v>
      </c>
      <c r="Y2673">
        <v>0</v>
      </c>
      <c r="Z2673">
        <v>0</v>
      </c>
      <c r="AA2673">
        <v>0</v>
      </c>
      <c r="AB2673">
        <v>1</v>
      </c>
      <c r="AC2673">
        <v>0</v>
      </c>
      <c r="AD2673">
        <v>0</v>
      </c>
      <c r="AE2673">
        <v>0</v>
      </c>
    </row>
    <row r="2674" spans="1:31" x14ac:dyDescent="0.3">
      <c r="A2674" t="s">
        <v>300</v>
      </c>
      <c r="B2674" t="s">
        <v>16325</v>
      </c>
      <c r="C2674" t="s">
        <v>274</v>
      </c>
      <c r="D2674" t="s">
        <v>16326</v>
      </c>
      <c r="E2674" t="s">
        <v>12643</v>
      </c>
      <c r="F2674" t="s">
        <v>5166</v>
      </c>
      <c r="G2674" t="s">
        <v>2308</v>
      </c>
      <c r="I2674" t="s">
        <v>297</v>
      </c>
      <c r="J2674" t="s">
        <v>266</v>
      </c>
      <c r="K2674" t="s">
        <v>5167</v>
      </c>
      <c r="L2674" t="s">
        <v>17488</v>
      </c>
      <c r="M2674" t="s">
        <v>301</v>
      </c>
      <c r="N2674" t="s">
        <v>300</v>
      </c>
      <c r="O2674">
        <v>2</v>
      </c>
      <c r="P2674" t="s">
        <v>272</v>
      </c>
      <c r="Q2674">
        <v>2</v>
      </c>
      <c r="S2674">
        <v>1</v>
      </c>
      <c r="T2674" s="108">
        <v>2</v>
      </c>
      <c r="U2674">
        <v>1</v>
      </c>
      <c r="V2674" t="s">
        <v>270</v>
      </c>
      <c r="W2674" t="s">
        <v>167</v>
      </c>
      <c r="X2674">
        <v>1</v>
      </c>
      <c r="Y2674">
        <v>0</v>
      </c>
      <c r="Z2674">
        <v>1</v>
      </c>
      <c r="AA2674">
        <v>0</v>
      </c>
      <c r="AB2674">
        <v>0</v>
      </c>
      <c r="AC2674">
        <v>0</v>
      </c>
      <c r="AD2674">
        <v>0</v>
      </c>
      <c r="AE2674">
        <v>0</v>
      </c>
    </row>
    <row r="2675" spans="1:31" x14ac:dyDescent="0.3">
      <c r="A2675" t="s">
        <v>300</v>
      </c>
      <c r="B2675" t="s">
        <v>16325</v>
      </c>
      <c r="C2675" t="s">
        <v>274</v>
      </c>
      <c r="D2675" t="s">
        <v>16326</v>
      </c>
      <c r="E2675" t="s">
        <v>12643</v>
      </c>
      <c r="F2675" t="s">
        <v>5166</v>
      </c>
      <c r="G2675" t="s">
        <v>2308</v>
      </c>
      <c r="I2675" t="s">
        <v>297</v>
      </c>
      <c r="J2675" t="s">
        <v>266</v>
      </c>
      <c r="K2675" t="s">
        <v>5167</v>
      </c>
      <c r="L2675" t="s">
        <v>17488</v>
      </c>
      <c r="M2675" t="s">
        <v>301</v>
      </c>
      <c r="N2675" t="s">
        <v>300</v>
      </c>
      <c r="O2675">
        <v>20</v>
      </c>
      <c r="P2675" t="s">
        <v>425</v>
      </c>
      <c r="Q2675">
        <v>0.32</v>
      </c>
      <c r="S2675">
        <v>1</v>
      </c>
      <c r="T2675" s="108">
        <v>0.32</v>
      </c>
      <c r="U2675">
        <v>1</v>
      </c>
      <c r="V2675" t="s">
        <v>270</v>
      </c>
      <c r="W2675" t="s">
        <v>167</v>
      </c>
      <c r="X2675">
        <v>1</v>
      </c>
      <c r="Y2675">
        <v>0</v>
      </c>
      <c r="Z2675">
        <v>0</v>
      </c>
      <c r="AA2675">
        <v>1</v>
      </c>
      <c r="AB2675">
        <v>0</v>
      </c>
      <c r="AC2675">
        <v>0</v>
      </c>
      <c r="AD2675">
        <v>0</v>
      </c>
      <c r="AE2675">
        <v>0</v>
      </c>
    </row>
    <row r="2676" spans="1:31" x14ac:dyDescent="0.3">
      <c r="A2676" t="s">
        <v>300</v>
      </c>
      <c r="B2676" t="s">
        <v>8595</v>
      </c>
      <c r="C2676" t="s">
        <v>274</v>
      </c>
      <c r="D2676" t="s">
        <v>9262</v>
      </c>
      <c r="E2676" t="s">
        <v>12646</v>
      </c>
      <c r="F2676" t="s">
        <v>1776</v>
      </c>
      <c r="G2676" t="s">
        <v>2308</v>
      </c>
      <c r="I2676" t="s">
        <v>297</v>
      </c>
      <c r="J2676" t="s">
        <v>266</v>
      </c>
      <c r="K2676" t="s">
        <v>8596</v>
      </c>
      <c r="L2676" t="s">
        <v>8597</v>
      </c>
      <c r="M2676" t="s">
        <v>299</v>
      </c>
      <c r="N2676" t="s">
        <v>300</v>
      </c>
      <c r="O2676">
        <v>1</v>
      </c>
      <c r="P2676" t="s">
        <v>266</v>
      </c>
      <c r="Q2676">
        <v>0.48</v>
      </c>
      <c r="S2676">
        <v>1</v>
      </c>
      <c r="T2676" s="108">
        <v>0.48</v>
      </c>
      <c r="U2676">
        <v>1</v>
      </c>
      <c r="V2676" t="s">
        <v>270</v>
      </c>
      <c r="W2676" t="s">
        <v>167</v>
      </c>
      <c r="X2676">
        <v>1</v>
      </c>
      <c r="Y2676">
        <v>0</v>
      </c>
      <c r="Z2676">
        <v>0</v>
      </c>
      <c r="AA2676">
        <v>0</v>
      </c>
      <c r="AB2676">
        <v>0</v>
      </c>
      <c r="AC2676">
        <v>1</v>
      </c>
      <c r="AD2676">
        <v>0</v>
      </c>
      <c r="AE2676">
        <v>0</v>
      </c>
    </row>
    <row r="2677" spans="1:31" x14ac:dyDescent="0.3">
      <c r="A2677" t="s">
        <v>300</v>
      </c>
      <c r="B2677" t="s">
        <v>8595</v>
      </c>
      <c r="C2677" t="s">
        <v>274</v>
      </c>
      <c r="D2677" t="s">
        <v>9262</v>
      </c>
      <c r="E2677" t="s">
        <v>12646</v>
      </c>
      <c r="F2677" t="s">
        <v>1776</v>
      </c>
      <c r="G2677" t="s">
        <v>2308</v>
      </c>
      <c r="I2677" t="s">
        <v>297</v>
      </c>
      <c r="J2677" t="s">
        <v>266</v>
      </c>
      <c r="K2677" t="s">
        <v>8596</v>
      </c>
      <c r="L2677" t="s">
        <v>8597</v>
      </c>
      <c r="M2677" t="s">
        <v>301</v>
      </c>
      <c r="N2677" t="s">
        <v>300</v>
      </c>
      <c r="O2677">
        <v>2</v>
      </c>
      <c r="P2677" t="s">
        <v>288</v>
      </c>
      <c r="Q2677">
        <v>0.48</v>
      </c>
      <c r="S2677">
        <v>1</v>
      </c>
      <c r="T2677" s="108">
        <v>0.48</v>
      </c>
      <c r="U2677">
        <v>1</v>
      </c>
      <c r="V2677" t="s">
        <v>270</v>
      </c>
      <c r="W2677" t="s">
        <v>167</v>
      </c>
      <c r="X2677">
        <v>1</v>
      </c>
      <c r="Y2677">
        <v>0</v>
      </c>
      <c r="Z2677">
        <v>1</v>
      </c>
      <c r="AA2677">
        <v>0</v>
      </c>
      <c r="AB2677">
        <v>0</v>
      </c>
      <c r="AC2677">
        <v>0</v>
      </c>
      <c r="AD2677">
        <v>0</v>
      </c>
      <c r="AE2677">
        <v>0</v>
      </c>
    </row>
    <row r="2678" spans="1:31" x14ac:dyDescent="0.3">
      <c r="A2678" t="s">
        <v>300</v>
      </c>
      <c r="B2678" t="s">
        <v>8595</v>
      </c>
      <c r="C2678" t="s">
        <v>274</v>
      </c>
      <c r="D2678" t="s">
        <v>9262</v>
      </c>
      <c r="E2678" t="s">
        <v>12646</v>
      </c>
      <c r="F2678" t="s">
        <v>1776</v>
      </c>
      <c r="G2678" t="s">
        <v>2308</v>
      </c>
      <c r="I2678" t="s">
        <v>297</v>
      </c>
      <c r="J2678" t="s">
        <v>266</v>
      </c>
      <c r="K2678" t="s">
        <v>8596</v>
      </c>
      <c r="L2678" t="s">
        <v>8597</v>
      </c>
      <c r="M2678" t="s">
        <v>301</v>
      </c>
      <c r="N2678" t="s">
        <v>300</v>
      </c>
      <c r="O2678">
        <v>27</v>
      </c>
      <c r="P2678" t="s">
        <v>273</v>
      </c>
      <c r="Q2678">
        <v>0.32</v>
      </c>
      <c r="S2678">
        <v>1</v>
      </c>
      <c r="T2678" s="108">
        <v>0.32</v>
      </c>
      <c r="U2678">
        <v>1</v>
      </c>
      <c r="V2678" t="s">
        <v>270</v>
      </c>
      <c r="W2678" t="s">
        <v>167</v>
      </c>
      <c r="X2678">
        <v>1</v>
      </c>
      <c r="Y2678">
        <v>0</v>
      </c>
      <c r="Z2678">
        <v>0</v>
      </c>
      <c r="AA2678">
        <v>1</v>
      </c>
      <c r="AB2678">
        <v>0</v>
      </c>
      <c r="AC2678">
        <v>0</v>
      </c>
      <c r="AD2678">
        <v>0</v>
      </c>
      <c r="AE2678">
        <v>0</v>
      </c>
    </row>
    <row r="2679" spans="1:31" x14ac:dyDescent="0.3">
      <c r="A2679" t="s">
        <v>300</v>
      </c>
      <c r="B2679" t="s">
        <v>5196</v>
      </c>
      <c r="C2679" t="s">
        <v>274</v>
      </c>
      <c r="D2679" t="s">
        <v>5197</v>
      </c>
      <c r="E2679" t="s">
        <v>12644</v>
      </c>
      <c r="F2679" t="s">
        <v>715</v>
      </c>
      <c r="G2679" t="s">
        <v>2308</v>
      </c>
      <c r="I2679" t="s">
        <v>297</v>
      </c>
      <c r="J2679" t="s">
        <v>266</v>
      </c>
      <c r="K2679" t="s">
        <v>5198</v>
      </c>
      <c r="L2679" t="s">
        <v>17489</v>
      </c>
      <c r="M2679" t="s">
        <v>299</v>
      </c>
      <c r="N2679" t="s">
        <v>300</v>
      </c>
      <c r="O2679">
        <v>1</v>
      </c>
      <c r="P2679" t="s">
        <v>282</v>
      </c>
      <c r="Q2679">
        <v>2</v>
      </c>
      <c r="S2679">
        <v>1</v>
      </c>
      <c r="T2679" s="108">
        <v>2</v>
      </c>
      <c r="U2679">
        <v>1</v>
      </c>
      <c r="V2679" t="s">
        <v>270</v>
      </c>
      <c r="W2679" t="s">
        <v>167</v>
      </c>
      <c r="X2679">
        <v>1</v>
      </c>
      <c r="Y2679">
        <v>0</v>
      </c>
      <c r="Z2679">
        <v>0</v>
      </c>
      <c r="AA2679">
        <v>0</v>
      </c>
      <c r="AB2679">
        <v>1</v>
      </c>
      <c r="AC2679">
        <v>0</v>
      </c>
      <c r="AD2679">
        <v>0</v>
      </c>
      <c r="AE2679">
        <v>0</v>
      </c>
    </row>
    <row r="2680" spans="1:31" x14ac:dyDescent="0.3">
      <c r="A2680" t="s">
        <v>300</v>
      </c>
      <c r="B2680" t="s">
        <v>5196</v>
      </c>
      <c r="C2680" t="s">
        <v>274</v>
      </c>
      <c r="D2680" t="s">
        <v>5197</v>
      </c>
      <c r="E2680" t="s">
        <v>12644</v>
      </c>
      <c r="F2680" t="s">
        <v>715</v>
      </c>
      <c r="G2680" t="s">
        <v>2308</v>
      </c>
      <c r="I2680" t="s">
        <v>297</v>
      </c>
      <c r="J2680" t="s">
        <v>266</v>
      </c>
      <c r="K2680" t="s">
        <v>5198</v>
      </c>
      <c r="L2680" t="s">
        <v>17489</v>
      </c>
      <c r="M2680" t="s">
        <v>301</v>
      </c>
      <c r="N2680" t="s">
        <v>300</v>
      </c>
      <c r="O2680">
        <v>2</v>
      </c>
      <c r="P2680" t="s">
        <v>272</v>
      </c>
      <c r="Q2680">
        <v>1</v>
      </c>
      <c r="S2680">
        <v>1</v>
      </c>
      <c r="T2680" s="108">
        <v>1</v>
      </c>
      <c r="U2680">
        <v>1</v>
      </c>
      <c r="V2680" t="s">
        <v>270</v>
      </c>
      <c r="W2680" t="s">
        <v>167</v>
      </c>
      <c r="X2680">
        <v>1</v>
      </c>
      <c r="Y2680">
        <v>0</v>
      </c>
      <c r="Z2680">
        <v>0</v>
      </c>
      <c r="AA2680">
        <v>0</v>
      </c>
      <c r="AB2680">
        <v>1</v>
      </c>
      <c r="AC2680">
        <v>0</v>
      </c>
      <c r="AD2680">
        <v>0</v>
      </c>
      <c r="AE2680">
        <v>0</v>
      </c>
    </row>
    <row r="2681" spans="1:31" x14ac:dyDescent="0.3">
      <c r="A2681" t="s">
        <v>300</v>
      </c>
      <c r="B2681" t="s">
        <v>5196</v>
      </c>
      <c r="C2681" t="s">
        <v>274</v>
      </c>
      <c r="D2681" t="s">
        <v>5197</v>
      </c>
      <c r="E2681" t="s">
        <v>12644</v>
      </c>
      <c r="F2681" t="s">
        <v>715</v>
      </c>
      <c r="G2681" t="s">
        <v>2308</v>
      </c>
      <c r="I2681" t="s">
        <v>297</v>
      </c>
      <c r="J2681" t="s">
        <v>266</v>
      </c>
      <c r="K2681" t="s">
        <v>5198</v>
      </c>
      <c r="L2681" t="s">
        <v>17489</v>
      </c>
      <c r="M2681" t="s">
        <v>301</v>
      </c>
      <c r="N2681" t="s">
        <v>300</v>
      </c>
      <c r="O2681">
        <v>27</v>
      </c>
      <c r="P2681" t="s">
        <v>273</v>
      </c>
      <c r="Q2681">
        <v>0.48</v>
      </c>
      <c r="S2681">
        <v>2</v>
      </c>
      <c r="T2681" s="108">
        <v>0.96</v>
      </c>
      <c r="U2681">
        <v>1</v>
      </c>
      <c r="V2681" t="s">
        <v>270</v>
      </c>
      <c r="W2681" t="s">
        <v>167</v>
      </c>
      <c r="X2681">
        <v>2</v>
      </c>
      <c r="Y2681">
        <v>0</v>
      </c>
      <c r="Z2681">
        <v>0</v>
      </c>
      <c r="AA2681">
        <v>2</v>
      </c>
      <c r="AB2681">
        <v>0</v>
      </c>
      <c r="AC2681">
        <v>0</v>
      </c>
      <c r="AD2681">
        <v>0</v>
      </c>
      <c r="AE2681">
        <v>0</v>
      </c>
    </row>
    <row r="2682" spans="1:31" x14ac:dyDescent="0.3">
      <c r="A2682" t="s">
        <v>16749</v>
      </c>
      <c r="B2682" t="s">
        <v>2416</v>
      </c>
      <c r="C2682" t="s">
        <v>262</v>
      </c>
      <c r="D2682" t="s">
        <v>157</v>
      </c>
      <c r="E2682" t="s">
        <v>17194</v>
      </c>
      <c r="F2682" t="s">
        <v>456</v>
      </c>
      <c r="G2682" t="s">
        <v>2308</v>
      </c>
      <c r="I2682" t="s">
        <v>297</v>
      </c>
      <c r="J2682" t="s">
        <v>266</v>
      </c>
      <c r="K2682" t="s">
        <v>10257</v>
      </c>
      <c r="L2682" t="s">
        <v>8510</v>
      </c>
      <c r="M2682" t="s">
        <v>3987</v>
      </c>
      <c r="N2682" t="s">
        <v>16749</v>
      </c>
      <c r="O2682">
        <v>3</v>
      </c>
      <c r="P2682" t="s">
        <v>388</v>
      </c>
      <c r="Q2682">
        <v>15</v>
      </c>
      <c r="R2682" t="s">
        <v>389</v>
      </c>
      <c r="S2682">
        <v>1</v>
      </c>
      <c r="T2682" s="108">
        <v>15</v>
      </c>
      <c r="U2682">
        <v>3</v>
      </c>
      <c r="V2682" t="s">
        <v>270</v>
      </c>
      <c r="W2682" t="s">
        <v>167</v>
      </c>
      <c r="X2682">
        <v>1</v>
      </c>
      <c r="Y2682">
        <v>1</v>
      </c>
      <c r="Z2682">
        <v>0</v>
      </c>
      <c r="AA2682">
        <v>0</v>
      </c>
      <c r="AB2682">
        <v>0</v>
      </c>
      <c r="AC2682">
        <v>0</v>
      </c>
      <c r="AD2682">
        <v>0</v>
      </c>
      <c r="AE2682">
        <v>0</v>
      </c>
    </row>
    <row r="2683" spans="1:31" x14ac:dyDescent="0.3">
      <c r="A2683" t="s">
        <v>300</v>
      </c>
      <c r="B2683" t="s">
        <v>5562</v>
      </c>
      <c r="C2683" t="s">
        <v>274</v>
      </c>
      <c r="D2683" t="s">
        <v>16753</v>
      </c>
      <c r="E2683" t="s">
        <v>12649</v>
      </c>
      <c r="F2683" t="s">
        <v>5561</v>
      </c>
      <c r="G2683" t="s">
        <v>2308</v>
      </c>
      <c r="I2683" t="s">
        <v>297</v>
      </c>
      <c r="J2683" t="s">
        <v>266</v>
      </c>
      <c r="K2683" t="s">
        <v>2417</v>
      </c>
      <c r="L2683" t="s">
        <v>3531</v>
      </c>
      <c r="M2683" t="s">
        <v>301</v>
      </c>
      <c r="N2683" t="s">
        <v>300</v>
      </c>
      <c r="O2683">
        <v>2</v>
      </c>
      <c r="P2683" t="s">
        <v>288</v>
      </c>
      <c r="Q2683">
        <v>0.48</v>
      </c>
      <c r="S2683">
        <v>1</v>
      </c>
      <c r="T2683" s="108">
        <v>0.48</v>
      </c>
      <c r="U2683">
        <v>1</v>
      </c>
      <c r="V2683" t="s">
        <v>270</v>
      </c>
      <c r="W2683" t="s">
        <v>167</v>
      </c>
      <c r="X2683">
        <v>1</v>
      </c>
      <c r="Y2683">
        <v>0</v>
      </c>
      <c r="Z2683">
        <v>1</v>
      </c>
      <c r="AA2683">
        <v>0</v>
      </c>
      <c r="AB2683">
        <v>0</v>
      </c>
      <c r="AC2683">
        <v>0</v>
      </c>
      <c r="AD2683">
        <v>0</v>
      </c>
      <c r="AE2683">
        <v>0</v>
      </c>
    </row>
    <row r="2684" spans="1:31" x14ac:dyDescent="0.3">
      <c r="A2684" t="s">
        <v>300</v>
      </c>
      <c r="B2684" t="s">
        <v>9511</v>
      </c>
      <c r="C2684" t="s">
        <v>274</v>
      </c>
      <c r="D2684" t="s">
        <v>9512</v>
      </c>
      <c r="E2684" t="s">
        <v>12652</v>
      </c>
      <c r="F2684" t="s">
        <v>9513</v>
      </c>
      <c r="G2684" t="s">
        <v>2308</v>
      </c>
      <c r="I2684" t="s">
        <v>297</v>
      </c>
      <c r="J2684" t="s">
        <v>266</v>
      </c>
      <c r="K2684" t="s">
        <v>5601</v>
      </c>
      <c r="L2684" t="s">
        <v>9514</v>
      </c>
      <c r="M2684" t="s">
        <v>299</v>
      </c>
      <c r="N2684" t="s">
        <v>300</v>
      </c>
      <c r="O2684">
        <v>1</v>
      </c>
      <c r="P2684" t="s">
        <v>282</v>
      </c>
      <c r="Q2684">
        <v>1</v>
      </c>
      <c r="S2684">
        <v>1</v>
      </c>
      <c r="T2684" s="108">
        <v>1</v>
      </c>
      <c r="U2684">
        <v>1</v>
      </c>
      <c r="V2684" t="s">
        <v>270</v>
      </c>
      <c r="W2684" t="s">
        <v>167</v>
      </c>
      <c r="X2684">
        <v>1</v>
      </c>
      <c r="Y2684">
        <v>1</v>
      </c>
      <c r="Z2684">
        <v>0</v>
      </c>
      <c r="AA2684">
        <v>0</v>
      </c>
      <c r="AB2684">
        <v>0</v>
      </c>
      <c r="AC2684">
        <v>0</v>
      </c>
      <c r="AD2684">
        <v>0</v>
      </c>
      <c r="AE2684">
        <v>0</v>
      </c>
    </row>
    <row r="2685" spans="1:31" x14ac:dyDescent="0.3">
      <c r="A2685" t="s">
        <v>300</v>
      </c>
      <c r="B2685" t="s">
        <v>9511</v>
      </c>
      <c r="C2685" t="s">
        <v>274</v>
      </c>
      <c r="D2685" t="s">
        <v>9512</v>
      </c>
      <c r="E2685" t="s">
        <v>12652</v>
      </c>
      <c r="F2685" t="s">
        <v>9513</v>
      </c>
      <c r="G2685" t="s">
        <v>2308</v>
      </c>
      <c r="I2685" t="s">
        <v>297</v>
      </c>
      <c r="J2685" t="s">
        <v>266</v>
      </c>
      <c r="K2685" t="s">
        <v>5601</v>
      </c>
      <c r="L2685" t="s">
        <v>9514</v>
      </c>
      <c r="M2685" t="s">
        <v>301</v>
      </c>
      <c r="N2685" t="s">
        <v>300</v>
      </c>
      <c r="O2685">
        <v>20</v>
      </c>
      <c r="P2685" t="s">
        <v>425</v>
      </c>
      <c r="Q2685">
        <v>0.32</v>
      </c>
      <c r="S2685">
        <v>2</v>
      </c>
      <c r="T2685" s="108">
        <v>0.64</v>
      </c>
      <c r="U2685">
        <v>1</v>
      </c>
      <c r="V2685" t="s">
        <v>270</v>
      </c>
      <c r="W2685" t="s">
        <v>167</v>
      </c>
      <c r="X2685">
        <v>1</v>
      </c>
      <c r="Y2685">
        <v>0</v>
      </c>
      <c r="Z2685">
        <v>1</v>
      </c>
      <c r="AA2685">
        <v>0</v>
      </c>
      <c r="AB2685">
        <v>0</v>
      </c>
      <c r="AC2685">
        <v>1</v>
      </c>
      <c r="AD2685">
        <v>0</v>
      </c>
      <c r="AE2685">
        <v>0</v>
      </c>
    </row>
    <row r="2686" spans="1:31" x14ac:dyDescent="0.3">
      <c r="A2686" t="s">
        <v>300</v>
      </c>
      <c r="B2686" t="s">
        <v>9511</v>
      </c>
      <c r="C2686" t="s">
        <v>274</v>
      </c>
      <c r="D2686" t="s">
        <v>9512</v>
      </c>
      <c r="E2686" t="s">
        <v>12652</v>
      </c>
      <c r="F2686" t="s">
        <v>9513</v>
      </c>
      <c r="G2686" t="s">
        <v>2308</v>
      </c>
      <c r="I2686" t="s">
        <v>297</v>
      </c>
      <c r="J2686" t="s">
        <v>266</v>
      </c>
      <c r="K2686" t="s">
        <v>5601</v>
      </c>
      <c r="L2686" t="s">
        <v>9514</v>
      </c>
      <c r="M2686" t="s">
        <v>301</v>
      </c>
      <c r="N2686" t="s">
        <v>300</v>
      </c>
      <c r="O2686">
        <v>2</v>
      </c>
      <c r="P2686" t="s">
        <v>272</v>
      </c>
      <c r="Q2686">
        <v>2</v>
      </c>
      <c r="S2686">
        <v>3</v>
      </c>
      <c r="T2686" s="108">
        <v>6</v>
      </c>
      <c r="U2686">
        <v>1</v>
      </c>
      <c r="V2686" t="s">
        <v>270</v>
      </c>
      <c r="W2686" t="s">
        <v>167</v>
      </c>
      <c r="X2686">
        <v>1</v>
      </c>
      <c r="Y2686">
        <v>1</v>
      </c>
      <c r="Z2686">
        <v>0</v>
      </c>
      <c r="AA2686">
        <v>1</v>
      </c>
      <c r="AB2686">
        <v>0</v>
      </c>
      <c r="AC2686">
        <v>1</v>
      </c>
      <c r="AD2686">
        <v>0</v>
      </c>
      <c r="AE2686">
        <v>0</v>
      </c>
    </row>
    <row r="2687" spans="1:31" x14ac:dyDescent="0.3">
      <c r="A2687" t="s">
        <v>300</v>
      </c>
      <c r="B2687" t="s">
        <v>4797</v>
      </c>
      <c r="C2687" t="s">
        <v>262</v>
      </c>
      <c r="D2687" t="s">
        <v>4798</v>
      </c>
      <c r="E2687" t="s">
        <v>12610</v>
      </c>
      <c r="F2687" t="s">
        <v>1509</v>
      </c>
      <c r="G2687" t="s">
        <v>4759</v>
      </c>
      <c r="I2687" t="s">
        <v>297</v>
      </c>
      <c r="J2687" t="s">
        <v>266</v>
      </c>
      <c r="K2687" t="s">
        <v>4799</v>
      </c>
      <c r="L2687" t="s">
        <v>16401</v>
      </c>
      <c r="M2687" t="s">
        <v>299</v>
      </c>
      <c r="N2687" t="s">
        <v>300</v>
      </c>
      <c r="O2687">
        <v>1</v>
      </c>
      <c r="P2687" t="s">
        <v>282</v>
      </c>
      <c r="Q2687">
        <v>1</v>
      </c>
      <c r="S2687">
        <v>1</v>
      </c>
      <c r="T2687" s="108">
        <v>1</v>
      </c>
      <c r="U2687">
        <v>1</v>
      </c>
      <c r="V2687" t="s">
        <v>270</v>
      </c>
      <c r="W2687" t="s">
        <v>167</v>
      </c>
      <c r="X2687">
        <v>1</v>
      </c>
      <c r="Y2687">
        <v>0</v>
      </c>
      <c r="Z2687">
        <v>0</v>
      </c>
      <c r="AA2687">
        <v>1</v>
      </c>
      <c r="AB2687">
        <v>0</v>
      </c>
      <c r="AC2687">
        <v>0</v>
      </c>
      <c r="AD2687">
        <v>0</v>
      </c>
      <c r="AE2687">
        <v>0</v>
      </c>
    </row>
    <row r="2688" spans="1:31" x14ac:dyDescent="0.3">
      <c r="A2688" t="s">
        <v>300</v>
      </c>
      <c r="B2688" t="s">
        <v>4797</v>
      </c>
      <c r="C2688" t="s">
        <v>262</v>
      </c>
      <c r="D2688" t="s">
        <v>4798</v>
      </c>
      <c r="E2688" t="s">
        <v>12610</v>
      </c>
      <c r="F2688" t="s">
        <v>1509</v>
      </c>
      <c r="G2688" t="s">
        <v>4759</v>
      </c>
      <c r="I2688" t="s">
        <v>297</v>
      </c>
      <c r="J2688" t="s">
        <v>266</v>
      </c>
      <c r="K2688" t="s">
        <v>4799</v>
      </c>
      <c r="L2688" t="s">
        <v>16401</v>
      </c>
      <c r="M2688" t="s">
        <v>301</v>
      </c>
      <c r="N2688" t="s">
        <v>300</v>
      </c>
      <c r="O2688">
        <v>2</v>
      </c>
      <c r="P2688" t="s">
        <v>272</v>
      </c>
      <c r="Q2688">
        <v>1</v>
      </c>
      <c r="S2688">
        <v>1</v>
      </c>
      <c r="T2688" s="108">
        <v>1</v>
      </c>
      <c r="U2688">
        <v>1</v>
      </c>
      <c r="V2688" t="s">
        <v>270</v>
      </c>
      <c r="W2688" t="s">
        <v>167</v>
      </c>
      <c r="X2688">
        <v>1</v>
      </c>
      <c r="Y2688">
        <v>0</v>
      </c>
      <c r="Z2688">
        <v>0</v>
      </c>
      <c r="AA2688">
        <v>1</v>
      </c>
      <c r="AB2688">
        <v>0</v>
      </c>
      <c r="AC2688">
        <v>0</v>
      </c>
      <c r="AD2688">
        <v>0</v>
      </c>
      <c r="AE2688">
        <v>0</v>
      </c>
    </row>
    <row r="2689" spans="1:31" x14ac:dyDescent="0.3">
      <c r="A2689" t="s">
        <v>300</v>
      </c>
      <c r="B2689" t="s">
        <v>3288</v>
      </c>
      <c r="C2689" t="s">
        <v>262</v>
      </c>
      <c r="D2689" t="s">
        <v>3289</v>
      </c>
      <c r="E2689" t="s">
        <v>12641</v>
      </c>
      <c r="F2689" t="s">
        <v>2882</v>
      </c>
      <c r="G2689" t="s">
        <v>9397</v>
      </c>
      <c r="I2689" t="s">
        <v>297</v>
      </c>
      <c r="J2689" t="s">
        <v>266</v>
      </c>
      <c r="K2689" t="s">
        <v>3290</v>
      </c>
      <c r="L2689" t="s">
        <v>17490</v>
      </c>
      <c r="M2689" t="s">
        <v>299</v>
      </c>
      <c r="N2689" t="s">
        <v>300</v>
      </c>
      <c r="O2689">
        <v>1</v>
      </c>
      <c r="P2689" t="s">
        <v>282</v>
      </c>
      <c r="Q2689">
        <v>4</v>
      </c>
      <c r="S2689">
        <v>1</v>
      </c>
      <c r="T2689" s="108">
        <v>4</v>
      </c>
      <c r="U2689">
        <v>1</v>
      </c>
      <c r="V2689" t="s">
        <v>270</v>
      </c>
      <c r="W2689" t="s">
        <v>167</v>
      </c>
      <c r="X2689">
        <v>1</v>
      </c>
      <c r="Y2689">
        <v>0</v>
      </c>
      <c r="Z2689">
        <v>0</v>
      </c>
      <c r="AA2689">
        <v>0</v>
      </c>
      <c r="AB2689">
        <v>1</v>
      </c>
      <c r="AC2689">
        <v>0</v>
      </c>
      <c r="AD2689">
        <v>0</v>
      </c>
      <c r="AE2689">
        <v>0</v>
      </c>
    </row>
    <row r="2690" spans="1:31" x14ac:dyDescent="0.3">
      <c r="A2690" t="s">
        <v>300</v>
      </c>
      <c r="B2690" t="s">
        <v>3288</v>
      </c>
      <c r="C2690" t="s">
        <v>262</v>
      </c>
      <c r="D2690" t="s">
        <v>3289</v>
      </c>
      <c r="E2690" t="s">
        <v>12641</v>
      </c>
      <c r="F2690" t="s">
        <v>2882</v>
      </c>
      <c r="G2690" t="s">
        <v>9397</v>
      </c>
      <c r="I2690" t="s">
        <v>297</v>
      </c>
      <c r="J2690" t="s">
        <v>266</v>
      </c>
      <c r="K2690" t="s">
        <v>3290</v>
      </c>
      <c r="L2690" t="s">
        <v>17490</v>
      </c>
      <c r="M2690" t="s">
        <v>301</v>
      </c>
      <c r="N2690" t="s">
        <v>300</v>
      </c>
      <c r="O2690">
        <v>2</v>
      </c>
      <c r="P2690" t="s">
        <v>272</v>
      </c>
      <c r="Q2690">
        <v>3</v>
      </c>
      <c r="S2690">
        <v>1</v>
      </c>
      <c r="T2690" s="108">
        <v>3</v>
      </c>
      <c r="U2690">
        <v>1</v>
      </c>
      <c r="V2690" t="s">
        <v>270</v>
      </c>
      <c r="W2690" t="s">
        <v>167</v>
      </c>
      <c r="X2690">
        <v>1</v>
      </c>
      <c r="Y2690">
        <v>0</v>
      </c>
      <c r="Z2690">
        <v>0</v>
      </c>
      <c r="AA2690">
        <v>0</v>
      </c>
      <c r="AB2690">
        <v>1</v>
      </c>
      <c r="AC2690">
        <v>0</v>
      </c>
      <c r="AD2690">
        <v>0</v>
      </c>
      <c r="AE2690">
        <v>0</v>
      </c>
    </row>
    <row r="2691" spans="1:31" x14ac:dyDescent="0.3">
      <c r="A2691" t="s">
        <v>300</v>
      </c>
      <c r="B2691" t="s">
        <v>3288</v>
      </c>
      <c r="C2691" t="s">
        <v>262</v>
      </c>
      <c r="D2691" t="s">
        <v>3289</v>
      </c>
      <c r="E2691" t="s">
        <v>12641</v>
      </c>
      <c r="F2691" t="s">
        <v>2882</v>
      </c>
      <c r="G2691" t="s">
        <v>9397</v>
      </c>
      <c r="I2691" t="s">
        <v>297</v>
      </c>
      <c r="J2691" t="s">
        <v>266</v>
      </c>
      <c r="K2691" t="s">
        <v>3290</v>
      </c>
      <c r="L2691" t="s">
        <v>17490</v>
      </c>
      <c r="M2691" t="s">
        <v>301</v>
      </c>
      <c r="N2691" t="s">
        <v>300</v>
      </c>
      <c r="O2691">
        <v>2</v>
      </c>
      <c r="P2691" t="s">
        <v>288</v>
      </c>
      <c r="Q2691">
        <v>0.32</v>
      </c>
      <c r="S2691">
        <v>2</v>
      </c>
      <c r="T2691" s="108">
        <v>0.64</v>
      </c>
      <c r="U2691">
        <v>1</v>
      </c>
      <c r="V2691" t="s">
        <v>270</v>
      </c>
      <c r="W2691" t="s">
        <v>167</v>
      </c>
      <c r="X2691">
        <v>2</v>
      </c>
      <c r="Y2691">
        <v>0</v>
      </c>
      <c r="Z2691">
        <v>2</v>
      </c>
      <c r="AA2691">
        <v>0</v>
      </c>
      <c r="AB2691">
        <v>0</v>
      </c>
      <c r="AC2691">
        <v>0</v>
      </c>
      <c r="AD2691">
        <v>0</v>
      </c>
      <c r="AE2691">
        <v>0</v>
      </c>
    </row>
    <row r="2692" spans="1:31" x14ac:dyDescent="0.3">
      <c r="A2692" t="s">
        <v>300</v>
      </c>
      <c r="B2692" t="s">
        <v>3288</v>
      </c>
      <c r="C2692" t="s">
        <v>262</v>
      </c>
      <c r="D2692" t="s">
        <v>3289</v>
      </c>
      <c r="E2692" t="s">
        <v>12641</v>
      </c>
      <c r="F2692" t="s">
        <v>2882</v>
      </c>
      <c r="G2692" t="s">
        <v>9397</v>
      </c>
      <c r="I2692" t="s">
        <v>297</v>
      </c>
      <c r="J2692" t="s">
        <v>266</v>
      </c>
      <c r="K2692" t="s">
        <v>3290</v>
      </c>
      <c r="L2692" t="s">
        <v>17490</v>
      </c>
      <c r="M2692" t="s">
        <v>301</v>
      </c>
      <c r="N2692" t="s">
        <v>300</v>
      </c>
      <c r="O2692">
        <v>17</v>
      </c>
      <c r="P2692" t="s">
        <v>273</v>
      </c>
      <c r="Q2692">
        <v>0.32</v>
      </c>
      <c r="S2692">
        <v>4</v>
      </c>
      <c r="T2692" s="108">
        <v>1.28</v>
      </c>
      <c r="U2692">
        <v>1</v>
      </c>
      <c r="V2692" t="s">
        <v>270</v>
      </c>
      <c r="W2692" t="s">
        <v>167</v>
      </c>
      <c r="X2692">
        <v>4</v>
      </c>
      <c r="Y2692">
        <v>0</v>
      </c>
      <c r="Z2692">
        <v>4</v>
      </c>
      <c r="AA2692">
        <v>0</v>
      </c>
      <c r="AB2692">
        <v>0</v>
      </c>
      <c r="AC2692">
        <v>0</v>
      </c>
      <c r="AD2692">
        <v>0</v>
      </c>
      <c r="AE2692">
        <v>0</v>
      </c>
    </row>
    <row r="2693" spans="1:31" x14ac:dyDescent="0.3">
      <c r="A2693" t="s">
        <v>300</v>
      </c>
      <c r="B2693" t="s">
        <v>4986</v>
      </c>
      <c r="C2693" t="s">
        <v>262</v>
      </c>
      <c r="D2693" t="s">
        <v>4987</v>
      </c>
      <c r="E2693" t="s">
        <v>12601</v>
      </c>
      <c r="F2693" t="s">
        <v>428</v>
      </c>
      <c r="G2693" t="s">
        <v>4759</v>
      </c>
      <c r="I2693" t="s">
        <v>297</v>
      </c>
      <c r="J2693" t="s">
        <v>266</v>
      </c>
      <c r="K2693" t="s">
        <v>4988</v>
      </c>
      <c r="L2693" t="s">
        <v>4989</v>
      </c>
      <c r="M2693" t="s">
        <v>299</v>
      </c>
      <c r="N2693" t="s">
        <v>300</v>
      </c>
      <c r="O2693">
        <v>1</v>
      </c>
      <c r="P2693" t="s">
        <v>282</v>
      </c>
      <c r="Q2693">
        <v>1</v>
      </c>
      <c r="S2693">
        <v>1</v>
      </c>
      <c r="T2693" s="108">
        <v>1</v>
      </c>
      <c r="U2693">
        <v>1</v>
      </c>
      <c r="V2693" t="s">
        <v>270</v>
      </c>
      <c r="W2693" t="s">
        <v>167</v>
      </c>
      <c r="X2693">
        <v>1</v>
      </c>
      <c r="Y2693">
        <v>0</v>
      </c>
      <c r="Z2693">
        <v>0</v>
      </c>
      <c r="AA2693">
        <v>0</v>
      </c>
      <c r="AB2693">
        <v>1</v>
      </c>
      <c r="AC2693">
        <v>0</v>
      </c>
      <c r="AD2693">
        <v>0</v>
      </c>
      <c r="AE2693">
        <v>0</v>
      </c>
    </row>
    <row r="2694" spans="1:31" x14ac:dyDescent="0.3">
      <c r="A2694" t="s">
        <v>300</v>
      </c>
      <c r="B2694" t="s">
        <v>4986</v>
      </c>
      <c r="C2694" t="s">
        <v>262</v>
      </c>
      <c r="D2694" t="s">
        <v>4987</v>
      </c>
      <c r="E2694" t="s">
        <v>12601</v>
      </c>
      <c r="F2694" t="s">
        <v>428</v>
      </c>
      <c r="G2694" t="s">
        <v>4759</v>
      </c>
      <c r="I2694" t="s">
        <v>297</v>
      </c>
      <c r="J2694" t="s">
        <v>266</v>
      </c>
      <c r="K2694" t="s">
        <v>4988</v>
      </c>
      <c r="L2694" t="s">
        <v>4989</v>
      </c>
      <c r="M2694" t="s">
        <v>301</v>
      </c>
      <c r="N2694" t="s">
        <v>300</v>
      </c>
      <c r="O2694">
        <v>2</v>
      </c>
      <c r="P2694" t="s">
        <v>272</v>
      </c>
      <c r="Q2694">
        <v>1</v>
      </c>
      <c r="S2694">
        <v>1</v>
      </c>
      <c r="T2694" s="108">
        <v>1</v>
      </c>
      <c r="U2694">
        <v>1</v>
      </c>
      <c r="V2694" t="s">
        <v>270</v>
      </c>
      <c r="W2694" t="s">
        <v>167</v>
      </c>
      <c r="X2694">
        <v>1</v>
      </c>
      <c r="Y2694">
        <v>0</v>
      </c>
      <c r="Z2694">
        <v>1</v>
      </c>
      <c r="AA2694">
        <v>0</v>
      </c>
      <c r="AB2694">
        <v>0</v>
      </c>
      <c r="AC2694">
        <v>0</v>
      </c>
      <c r="AD2694">
        <v>0</v>
      </c>
      <c r="AE2694">
        <v>0</v>
      </c>
    </row>
    <row r="2695" spans="1:31" x14ac:dyDescent="0.3">
      <c r="A2695" t="s">
        <v>300</v>
      </c>
      <c r="B2695" t="s">
        <v>17949</v>
      </c>
      <c r="C2695" t="s">
        <v>274</v>
      </c>
      <c r="D2695" t="s">
        <v>3603</v>
      </c>
      <c r="E2695" t="s">
        <v>12697</v>
      </c>
      <c r="F2695" t="s">
        <v>7942</v>
      </c>
      <c r="G2695" t="s">
        <v>9403</v>
      </c>
      <c r="I2695" t="s">
        <v>297</v>
      </c>
      <c r="J2695" t="s">
        <v>266</v>
      </c>
      <c r="K2695" t="s">
        <v>7943</v>
      </c>
      <c r="L2695" t="s">
        <v>17911</v>
      </c>
      <c r="M2695" t="s">
        <v>299</v>
      </c>
      <c r="N2695" t="s">
        <v>300</v>
      </c>
      <c r="O2695">
        <v>1</v>
      </c>
      <c r="P2695" t="s">
        <v>282</v>
      </c>
      <c r="Q2695">
        <v>2</v>
      </c>
      <c r="S2695">
        <v>1</v>
      </c>
      <c r="T2695" s="108">
        <v>2</v>
      </c>
      <c r="U2695">
        <v>1</v>
      </c>
      <c r="V2695" t="s">
        <v>270</v>
      </c>
      <c r="W2695" t="s">
        <v>167</v>
      </c>
      <c r="X2695">
        <v>1</v>
      </c>
      <c r="Y2695">
        <v>0</v>
      </c>
      <c r="Z2695">
        <v>0</v>
      </c>
      <c r="AA2695">
        <v>0</v>
      </c>
      <c r="AB2695">
        <v>0</v>
      </c>
      <c r="AC2695">
        <v>1</v>
      </c>
      <c r="AD2695">
        <v>0</v>
      </c>
      <c r="AE2695">
        <v>0</v>
      </c>
    </row>
    <row r="2696" spans="1:31" x14ac:dyDescent="0.3">
      <c r="A2696" t="s">
        <v>300</v>
      </c>
      <c r="B2696" t="s">
        <v>17949</v>
      </c>
      <c r="C2696" t="s">
        <v>274</v>
      </c>
      <c r="D2696" t="s">
        <v>3603</v>
      </c>
      <c r="E2696" t="s">
        <v>12697</v>
      </c>
      <c r="F2696" t="s">
        <v>7942</v>
      </c>
      <c r="G2696" t="s">
        <v>9403</v>
      </c>
      <c r="I2696" t="s">
        <v>297</v>
      </c>
      <c r="J2696" t="s">
        <v>266</v>
      </c>
      <c r="K2696" t="s">
        <v>7943</v>
      </c>
      <c r="L2696" t="s">
        <v>17911</v>
      </c>
      <c r="M2696" t="s">
        <v>301</v>
      </c>
      <c r="N2696" t="s">
        <v>300</v>
      </c>
      <c r="O2696">
        <v>2</v>
      </c>
      <c r="P2696" t="s">
        <v>272</v>
      </c>
      <c r="Q2696">
        <v>1</v>
      </c>
      <c r="S2696">
        <v>1</v>
      </c>
      <c r="T2696" s="108">
        <v>1</v>
      </c>
      <c r="U2696">
        <v>1</v>
      </c>
      <c r="V2696" t="s">
        <v>270</v>
      </c>
      <c r="W2696" t="s">
        <v>167</v>
      </c>
      <c r="X2696">
        <v>1</v>
      </c>
      <c r="Y2696">
        <v>0</v>
      </c>
      <c r="Z2696">
        <v>1</v>
      </c>
      <c r="AA2696">
        <v>0</v>
      </c>
      <c r="AB2696">
        <v>0</v>
      </c>
      <c r="AC2696">
        <v>0</v>
      </c>
      <c r="AD2696">
        <v>0</v>
      </c>
      <c r="AE2696">
        <v>0</v>
      </c>
    </row>
    <row r="2697" spans="1:31" x14ac:dyDescent="0.3">
      <c r="A2697" t="s">
        <v>300</v>
      </c>
      <c r="B2697" t="s">
        <v>17949</v>
      </c>
      <c r="C2697" t="s">
        <v>274</v>
      </c>
      <c r="D2697" t="s">
        <v>3603</v>
      </c>
      <c r="E2697" t="s">
        <v>12697</v>
      </c>
      <c r="F2697" t="s">
        <v>7942</v>
      </c>
      <c r="G2697" t="s">
        <v>9403</v>
      </c>
      <c r="I2697" t="s">
        <v>297</v>
      </c>
      <c r="J2697" t="s">
        <v>266</v>
      </c>
      <c r="K2697" t="s">
        <v>7943</v>
      </c>
      <c r="L2697" t="s">
        <v>17911</v>
      </c>
      <c r="M2697" t="s">
        <v>301</v>
      </c>
      <c r="N2697" t="s">
        <v>300</v>
      </c>
      <c r="O2697">
        <v>2</v>
      </c>
      <c r="P2697" t="s">
        <v>288</v>
      </c>
      <c r="Q2697">
        <v>0.32</v>
      </c>
      <c r="S2697">
        <v>1</v>
      </c>
      <c r="T2697" s="108">
        <v>0.32</v>
      </c>
      <c r="U2697">
        <v>1</v>
      </c>
      <c r="V2697" t="s">
        <v>270</v>
      </c>
      <c r="W2697" t="s">
        <v>167</v>
      </c>
      <c r="X2697">
        <v>1</v>
      </c>
      <c r="Y2697">
        <v>0</v>
      </c>
      <c r="Z2697">
        <v>1</v>
      </c>
      <c r="AA2697">
        <v>0</v>
      </c>
      <c r="AB2697">
        <v>0</v>
      </c>
      <c r="AC2697">
        <v>0</v>
      </c>
      <c r="AD2697">
        <v>0</v>
      </c>
      <c r="AE2697">
        <v>0</v>
      </c>
    </row>
    <row r="2698" spans="1:31" x14ac:dyDescent="0.3">
      <c r="A2698" t="s">
        <v>300</v>
      </c>
      <c r="B2698" t="s">
        <v>4069</v>
      </c>
      <c r="C2698" t="s">
        <v>262</v>
      </c>
      <c r="D2698" t="s">
        <v>4070</v>
      </c>
      <c r="E2698" t="s">
        <v>12671</v>
      </c>
      <c r="F2698" t="s">
        <v>4071</v>
      </c>
      <c r="G2698" t="s">
        <v>296</v>
      </c>
      <c r="I2698" t="s">
        <v>297</v>
      </c>
      <c r="J2698" t="s">
        <v>266</v>
      </c>
      <c r="K2698" t="s">
        <v>2305</v>
      </c>
      <c r="L2698" t="s">
        <v>4072</v>
      </c>
      <c r="M2698" t="s">
        <v>299</v>
      </c>
      <c r="N2698" t="s">
        <v>300</v>
      </c>
      <c r="O2698">
        <v>1</v>
      </c>
      <c r="P2698" t="s">
        <v>266</v>
      </c>
      <c r="Q2698">
        <v>0.32</v>
      </c>
      <c r="S2698">
        <v>1</v>
      </c>
      <c r="T2698" s="108">
        <v>0.32</v>
      </c>
      <c r="U2698">
        <v>1</v>
      </c>
      <c r="V2698" t="s">
        <v>270</v>
      </c>
      <c r="W2698" t="s">
        <v>167</v>
      </c>
      <c r="X2698">
        <v>1</v>
      </c>
      <c r="Y2698">
        <v>1</v>
      </c>
      <c r="Z2698">
        <v>0</v>
      </c>
      <c r="AA2698">
        <v>0</v>
      </c>
      <c r="AB2698">
        <v>0</v>
      </c>
      <c r="AC2698">
        <v>0</v>
      </c>
      <c r="AD2698">
        <v>0</v>
      </c>
      <c r="AE2698">
        <v>0</v>
      </c>
    </row>
    <row r="2699" spans="1:31" x14ac:dyDescent="0.3">
      <c r="A2699" t="s">
        <v>300</v>
      </c>
      <c r="B2699" t="s">
        <v>4074</v>
      </c>
      <c r="C2699" t="s">
        <v>262</v>
      </c>
      <c r="D2699" t="s">
        <v>4075</v>
      </c>
      <c r="E2699" t="s">
        <v>12672</v>
      </c>
      <c r="F2699" t="s">
        <v>4076</v>
      </c>
      <c r="G2699" t="s">
        <v>296</v>
      </c>
      <c r="I2699" t="s">
        <v>297</v>
      </c>
      <c r="J2699" t="s">
        <v>266</v>
      </c>
      <c r="K2699" t="s">
        <v>2305</v>
      </c>
      <c r="L2699" t="s">
        <v>4077</v>
      </c>
      <c r="M2699" t="s">
        <v>299</v>
      </c>
      <c r="N2699" t="s">
        <v>300</v>
      </c>
      <c r="O2699">
        <v>1</v>
      </c>
      <c r="P2699" t="s">
        <v>282</v>
      </c>
      <c r="Q2699">
        <v>3</v>
      </c>
      <c r="S2699">
        <v>1</v>
      </c>
      <c r="T2699" s="108">
        <v>3</v>
      </c>
      <c r="U2699">
        <v>1</v>
      </c>
      <c r="V2699" t="s">
        <v>270</v>
      </c>
      <c r="W2699" t="s">
        <v>167</v>
      </c>
      <c r="X2699">
        <v>1</v>
      </c>
      <c r="Y2699">
        <v>1</v>
      </c>
      <c r="Z2699">
        <v>0</v>
      </c>
      <c r="AA2699">
        <v>0</v>
      </c>
      <c r="AB2699">
        <v>0</v>
      </c>
      <c r="AC2699">
        <v>0</v>
      </c>
      <c r="AD2699">
        <v>0</v>
      </c>
      <c r="AE2699">
        <v>0</v>
      </c>
    </row>
    <row r="2700" spans="1:31" x14ac:dyDescent="0.3">
      <c r="A2700" t="s">
        <v>300</v>
      </c>
      <c r="B2700" t="s">
        <v>4173</v>
      </c>
      <c r="C2700" t="s">
        <v>262</v>
      </c>
      <c r="D2700" t="s">
        <v>4174</v>
      </c>
      <c r="E2700" t="s">
        <v>12678</v>
      </c>
      <c r="F2700" t="s">
        <v>4169</v>
      </c>
      <c r="G2700" t="s">
        <v>296</v>
      </c>
      <c r="I2700" t="s">
        <v>297</v>
      </c>
      <c r="J2700" t="s">
        <v>266</v>
      </c>
      <c r="K2700" t="s">
        <v>4175</v>
      </c>
      <c r="L2700" t="s">
        <v>17491</v>
      </c>
      <c r="M2700" t="s">
        <v>299</v>
      </c>
      <c r="N2700" t="s">
        <v>300</v>
      </c>
      <c r="O2700">
        <v>1</v>
      </c>
      <c r="P2700" t="s">
        <v>282</v>
      </c>
      <c r="Q2700">
        <v>1</v>
      </c>
      <c r="S2700">
        <v>1</v>
      </c>
      <c r="T2700" s="108">
        <v>1</v>
      </c>
      <c r="U2700">
        <v>1</v>
      </c>
      <c r="V2700" t="s">
        <v>270</v>
      </c>
      <c r="W2700" t="s">
        <v>167</v>
      </c>
      <c r="X2700">
        <v>1</v>
      </c>
      <c r="Y2700">
        <v>0</v>
      </c>
      <c r="Z2700">
        <v>0</v>
      </c>
      <c r="AA2700">
        <v>1</v>
      </c>
      <c r="AB2700">
        <v>0</v>
      </c>
      <c r="AC2700">
        <v>0</v>
      </c>
      <c r="AD2700">
        <v>0</v>
      </c>
      <c r="AE2700">
        <v>0</v>
      </c>
    </row>
    <row r="2701" spans="1:31" x14ac:dyDescent="0.3">
      <c r="A2701" t="s">
        <v>300</v>
      </c>
      <c r="B2701" t="s">
        <v>4173</v>
      </c>
      <c r="C2701" t="s">
        <v>262</v>
      </c>
      <c r="D2701" t="s">
        <v>4174</v>
      </c>
      <c r="E2701" t="s">
        <v>12678</v>
      </c>
      <c r="F2701" t="s">
        <v>4169</v>
      </c>
      <c r="G2701" t="s">
        <v>296</v>
      </c>
      <c r="I2701" t="s">
        <v>297</v>
      </c>
      <c r="J2701" t="s">
        <v>266</v>
      </c>
      <c r="K2701" t="s">
        <v>4175</v>
      </c>
      <c r="L2701" t="s">
        <v>17491</v>
      </c>
      <c r="M2701" t="s">
        <v>301</v>
      </c>
      <c r="N2701" t="s">
        <v>300</v>
      </c>
      <c r="O2701">
        <v>2</v>
      </c>
      <c r="P2701" t="s">
        <v>272</v>
      </c>
      <c r="Q2701">
        <v>1</v>
      </c>
      <c r="S2701">
        <v>2</v>
      </c>
      <c r="T2701" s="108">
        <v>2</v>
      </c>
      <c r="U2701">
        <v>1</v>
      </c>
      <c r="V2701" t="s">
        <v>270</v>
      </c>
      <c r="W2701" t="s">
        <v>167</v>
      </c>
      <c r="X2701">
        <v>1</v>
      </c>
      <c r="Y2701">
        <v>1</v>
      </c>
      <c r="Z2701">
        <v>0</v>
      </c>
      <c r="AA2701">
        <v>0</v>
      </c>
      <c r="AB2701">
        <v>1</v>
      </c>
      <c r="AC2701">
        <v>0</v>
      </c>
      <c r="AD2701">
        <v>0</v>
      </c>
      <c r="AE2701">
        <v>0</v>
      </c>
    </row>
    <row r="2702" spans="1:31" x14ac:dyDescent="0.3">
      <c r="A2702" t="s">
        <v>300</v>
      </c>
      <c r="B2702" t="s">
        <v>4173</v>
      </c>
      <c r="C2702" t="s">
        <v>262</v>
      </c>
      <c r="D2702" t="s">
        <v>4174</v>
      </c>
      <c r="E2702" t="s">
        <v>12678</v>
      </c>
      <c r="F2702" t="s">
        <v>4169</v>
      </c>
      <c r="G2702" t="s">
        <v>296</v>
      </c>
      <c r="I2702" t="s">
        <v>297</v>
      </c>
      <c r="J2702" t="s">
        <v>266</v>
      </c>
      <c r="K2702" t="s">
        <v>4175</v>
      </c>
      <c r="L2702" t="s">
        <v>17491</v>
      </c>
      <c r="M2702" t="s">
        <v>301</v>
      </c>
      <c r="N2702" t="s">
        <v>300</v>
      </c>
      <c r="O2702">
        <v>17</v>
      </c>
      <c r="P2702" t="s">
        <v>273</v>
      </c>
      <c r="Q2702">
        <v>0.32</v>
      </c>
      <c r="S2702">
        <v>1</v>
      </c>
      <c r="T2702" s="108">
        <v>0.32</v>
      </c>
      <c r="U2702">
        <v>1</v>
      </c>
      <c r="V2702" t="s">
        <v>270</v>
      </c>
      <c r="W2702" t="s">
        <v>167</v>
      </c>
      <c r="X2702">
        <v>1</v>
      </c>
      <c r="Y2702">
        <v>0</v>
      </c>
      <c r="Z2702">
        <v>1</v>
      </c>
      <c r="AA2702">
        <v>0</v>
      </c>
      <c r="AB2702">
        <v>0</v>
      </c>
      <c r="AC2702">
        <v>0</v>
      </c>
      <c r="AD2702">
        <v>0</v>
      </c>
      <c r="AE2702">
        <v>0</v>
      </c>
    </row>
    <row r="2703" spans="1:31" x14ac:dyDescent="0.3">
      <c r="A2703" t="s">
        <v>300</v>
      </c>
      <c r="B2703" t="s">
        <v>4873</v>
      </c>
      <c r="C2703" t="s">
        <v>262</v>
      </c>
      <c r="D2703" t="s">
        <v>4874</v>
      </c>
      <c r="E2703" t="s">
        <v>12612</v>
      </c>
      <c r="F2703" t="s">
        <v>1436</v>
      </c>
      <c r="G2703" t="s">
        <v>4759</v>
      </c>
      <c r="I2703" t="s">
        <v>297</v>
      </c>
      <c r="J2703" t="s">
        <v>266</v>
      </c>
      <c r="K2703" t="s">
        <v>4783</v>
      </c>
      <c r="L2703" t="s">
        <v>16072</v>
      </c>
      <c r="M2703" t="s">
        <v>299</v>
      </c>
      <c r="N2703" t="s">
        <v>300</v>
      </c>
      <c r="O2703">
        <v>1</v>
      </c>
      <c r="P2703" t="s">
        <v>282</v>
      </c>
      <c r="Q2703">
        <v>4</v>
      </c>
      <c r="S2703">
        <v>3</v>
      </c>
      <c r="T2703" s="108">
        <v>12</v>
      </c>
      <c r="U2703">
        <v>1</v>
      </c>
      <c r="V2703" t="s">
        <v>270</v>
      </c>
      <c r="W2703" t="s">
        <v>167</v>
      </c>
      <c r="X2703">
        <v>1</v>
      </c>
      <c r="Y2703">
        <v>1</v>
      </c>
      <c r="Z2703">
        <v>0</v>
      </c>
      <c r="AA2703">
        <v>1</v>
      </c>
      <c r="AB2703">
        <v>0</v>
      </c>
      <c r="AC2703">
        <v>1</v>
      </c>
      <c r="AD2703">
        <v>0</v>
      </c>
      <c r="AE2703">
        <v>0</v>
      </c>
    </row>
    <row r="2704" spans="1:31" x14ac:dyDescent="0.3">
      <c r="A2704" t="s">
        <v>300</v>
      </c>
      <c r="B2704" t="s">
        <v>4873</v>
      </c>
      <c r="C2704" t="s">
        <v>262</v>
      </c>
      <c r="D2704" t="s">
        <v>4874</v>
      </c>
      <c r="E2704" t="s">
        <v>12612</v>
      </c>
      <c r="F2704" t="s">
        <v>1436</v>
      </c>
      <c r="G2704" t="s">
        <v>4759</v>
      </c>
      <c r="I2704" t="s">
        <v>297</v>
      </c>
      <c r="J2704" t="s">
        <v>266</v>
      </c>
      <c r="K2704" t="s">
        <v>4783</v>
      </c>
      <c r="L2704" t="s">
        <v>16072</v>
      </c>
      <c r="M2704" t="s">
        <v>301</v>
      </c>
      <c r="N2704" t="s">
        <v>300</v>
      </c>
      <c r="O2704">
        <v>2</v>
      </c>
      <c r="P2704" t="s">
        <v>272</v>
      </c>
      <c r="Q2704">
        <v>2</v>
      </c>
      <c r="S2704">
        <v>2</v>
      </c>
      <c r="T2704" s="108">
        <v>4</v>
      </c>
      <c r="U2704">
        <v>1</v>
      </c>
      <c r="V2704" t="s">
        <v>270</v>
      </c>
      <c r="W2704" t="s">
        <v>167</v>
      </c>
      <c r="X2704">
        <v>1</v>
      </c>
      <c r="Y2704">
        <v>0</v>
      </c>
      <c r="Z2704">
        <v>1</v>
      </c>
      <c r="AA2704">
        <v>0</v>
      </c>
      <c r="AB2704">
        <v>0</v>
      </c>
      <c r="AC2704">
        <v>1</v>
      </c>
      <c r="AD2704">
        <v>0</v>
      </c>
      <c r="AE2704">
        <v>0</v>
      </c>
    </row>
    <row r="2705" spans="1:31" x14ac:dyDescent="0.3">
      <c r="A2705" t="s">
        <v>300</v>
      </c>
      <c r="B2705" t="s">
        <v>10624</v>
      </c>
      <c r="C2705" t="s">
        <v>3624</v>
      </c>
      <c r="D2705" t="s">
        <v>10658</v>
      </c>
      <c r="E2705" t="s">
        <v>15936</v>
      </c>
      <c r="G2705" t="s">
        <v>10817</v>
      </c>
      <c r="I2705" t="s">
        <v>297</v>
      </c>
      <c r="J2705" t="s">
        <v>266</v>
      </c>
      <c r="K2705" t="s">
        <v>3986</v>
      </c>
      <c r="L2705" t="s">
        <v>5798</v>
      </c>
      <c r="M2705" t="s">
        <v>299</v>
      </c>
      <c r="N2705" t="s">
        <v>300</v>
      </c>
      <c r="O2705">
        <v>13</v>
      </c>
      <c r="P2705" t="s">
        <v>266</v>
      </c>
      <c r="Q2705">
        <v>0.17</v>
      </c>
      <c r="S2705">
        <v>1</v>
      </c>
      <c r="T2705" s="108">
        <v>0.17</v>
      </c>
      <c r="U2705">
        <v>1</v>
      </c>
      <c r="V2705" t="s">
        <v>270</v>
      </c>
      <c r="W2705" t="s">
        <v>167</v>
      </c>
      <c r="X2705">
        <v>1</v>
      </c>
      <c r="Y2705">
        <v>1</v>
      </c>
      <c r="Z2705">
        <v>0</v>
      </c>
      <c r="AA2705">
        <v>0</v>
      </c>
      <c r="AB2705">
        <v>0</v>
      </c>
      <c r="AC2705">
        <v>0</v>
      </c>
      <c r="AD2705">
        <v>0</v>
      </c>
      <c r="AE2705">
        <v>0</v>
      </c>
    </row>
    <row r="2706" spans="1:31" x14ac:dyDescent="0.3">
      <c r="A2706" t="s">
        <v>300</v>
      </c>
      <c r="B2706" t="s">
        <v>4287</v>
      </c>
      <c r="C2706" t="s">
        <v>262</v>
      </c>
      <c r="D2706" t="s">
        <v>4288</v>
      </c>
      <c r="E2706" t="s">
        <v>12589</v>
      </c>
      <c r="F2706" t="s">
        <v>4284</v>
      </c>
      <c r="G2706" t="s">
        <v>4271</v>
      </c>
      <c r="I2706" t="s">
        <v>297</v>
      </c>
      <c r="J2706" t="s">
        <v>266</v>
      </c>
      <c r="K2706" t="s">
        <v>4289</v>
      </c>
      <c r="L2706" t="s">
        <v>4290</v>
      </c>
      <c r="M2706" t="s">
        <v>301</v>
      </c>
      <c r="N2706" t="s">
        <v>300</v>
      </c>
      <c r="O2706">
        <v>2</v>
      </c>
      <c r="P2706" t="s">
        <v>272</v>
      </c>
      <c r="Q2706">
        <v>1</v>
      </c>
      <c r="S2706">
        <v>1</v>
      </c>
      <c r="T2706" s="108">
        <v>1</v>
      </c>
      <c r="U2706">
        <v>1</v>
      </c>
      <c r="V2706" t="s">
        <v>270</v>
      </c>
      <c r="W2706" t="s">
        <v>167</v>
      </c>
      <c r="X2706">
        <v>1</v>
      </c>
      <c r="Y2706">
        <v>0</v>
      </c>
      <c r="Z2706">
        <v>0</v>
      </c>
      <c r="AA2706">
        <v>1</v>
      </c>
      <c r="AB2706">
        <v>0</v>
      </c>
      <c r="AC2706">
        <v>0</v>
      </c>
      <c r="AD2706">
        <v>0</v>
      </c>
      <c r="AE2706">
        <v>0</v>
      </c>
    </row>
    <row r="2707" spans="1:31" x14ac:dyDescent="0.3">
      <c r="A2707" t="s">
        <v>300</v>
      </c>
      <c r="B2707" t="s">
        <v>4287</v>
      </c>
      <c r="C2707" t="s">
        <v>262</v>
      </c>
      <c r="D2707" t="s">
        <v>4288</v>
      </c>
      <c r="E2707" t="s">
        <v>12589</v>
      </c>
      <c r="F2707" t="s">
        <v>4284</v>
      </c>
      <c r="G2707" t="s">
        <v>4271</v>
      </c>
      <c r="I2707" t="s">
        <v>297</v>
      </c>
      <c r="J2707" t="s">
        <v>266</v>
      </c>
      <c r="K2707" t="s">
        <v>4289</v>
      </c>
      <c r="L2707" t="s">
        <v>4290</v>
      </c>
      <c r="M2707" t="s">
        <v>299</v>
      </c>
      <c r="N2707" t="s">
        <v>300</v>
      </c>
      <c r="O2707">
        <v>1</v>
      </c>
      <c r="P2707" t="s">
        <v>266</v>
      </c>
      <c r="Q2707">
        <v>0.17</v>
      </c>
      <c r="S2707">
        <v>1</v>
      </c>
      <c r="T2707" s="108">
        <v>0.17</v>
      </c>
      <c r="U2707">
        <v>1</v>
      </c>
      <c r="V2707" t="s">
        <v>270</v>
      </c>
      <c r="W2707" t="s">
        <v>167</v>
      </c>
      <c r="X2707">
        <v>1</v>
      </c>
      <c r="Y2707">
        <v>0</v>
      </c>
      <c r="Z2707">
        <v>0</v>
      </c>
      <c r="AA2707">
        <v>1</v>
      </c>
      <c r="AB2707">
        <v>0</v>
      </c>
      <c r="AC2707">
        <v>0</v>
      </c>
      <c r="AD2707">
        <v>0</v>
      </c>
      <c r="AE2707">
        <v>0</v>
      </c>
    </row>
    <row r="2708" spans="1:31" x14ac:dyDescent="0.3">
      <c r="A2708" t="s">
        <v>300</v>
      </c>
      <c r="B2708" t="s">
        <v>4421</v>
      </c>
      <c r="C2708" t="s">
        <v>262</v>
      </c>
      <c r="D2708" t="s">
        <v>4422</v>
      </c>
      <c r="E2708" t="s">
        <v>12632</v>
      </c>
      <c r="F2708" t="s">
        <v>579</v>
      </c>
      <c r="G2708" t="s">
        <v>1012</v>
      </c>
      <c r="I2708" t="s">
        <v>297</v>
      </c>
      <c r="J2708" t="s">
        <v>266</v>
      </c>
      <c r="K2708" t="s">
        <v>4351</v>
      </c>
      <c r="L2708" t="s">
        <v>4423</v>
      </c>
      <c r="M2708" t="s">
        <v>299</v>
      </c>
      <c r="N2708" t="s">
        <v>300</v>
      </c>
      <c r="O2708">
        <v>1</v>
      </c>
      <c r="P2708" t="s">
        <v>282</v>
      </c>
      <c r="Q2708">
        <v>1</v>
      </c>
      <c r="S2708">
        <v>1</v>
      </c>
      <c r="T2708" s="108">
        <v>1</v>
      </c>
      <c r="U2708">
        <v>1</v>
      </c>
      <c r="V2708" t="s">
        <v>270</v>
      </c>
      <c r="W2708" t="s">
        <v>167</v>
      </c>
      <c r="X2708">
        <v>1</v>
      </c>
      <c r="Y2708">
        <v>0</v>
      </c>
      <c r="Z2708">
        <v>0</v>
      </c>
      <c r="AA2708">
        <v>1</v>
      </c>
      <c r="AB2708">
        <v>0</v>
      </c>
      <c r="AC2708">
        <v>0</v>
      </c>
      <c r="AD2708">
        <v>0</v>
      </c>
      <c r="AE2708">
        <v>0</v>
      </c>
    </row>
    <row r="2709" spans="1:31" x14ac:dyDescent="0.3">
      <c r="A2709" t="s">
        <v>300</v>
      </c>
      <c r="B2709" t="s">
        <v>4421</v>
      </c>
      <c r="C2709" t="s">
        <v>262</v>
      </c>
      <c r="D2709" t="s">
        <v>4422</v>
      </c>
      <c r="E2709" t="s">
        <v>12632</v>
      </c>
      <c r="F2709" t="s">
        <v>579</v>
      </c>
      <c r="G2709" t="s">
        <v>1012</v>
      </c>
      <c r="I2709" t="s">
        <v>297</v>
      </c>
      <c r="J2709" t="s">
        <v>266</v>
      </c>
      <c r="K2709" t="s">
        <v>4351</v>
      </c>
      <c r="L2709" t="s">
        <v>4423</v>
      </c>
      <c r="M2709" t="s">
        <v>301</v>
      </c>
      <c r="N2709" t="s">
        <v>300</v>
      </c>
      <c r="O2709">
        <v>2</v>
      </c>
      <c r="P2709" t="s">
        <v>288</v>
      </c>
      <c r="Q2709">
        <v>0.48</v>
      </c>
      <c r="S2709">
        <v>4</v>
      </c>
      <c r="T2709" s="108">
        <v>1.92</v>
      </c>
      <c r="U2709">
        <v>1</v>
      </c>
      <c r="V2709" t="s">
        <v>270</v>
      </c>
      <c r="W2709" t="s">
        <v>167</v>
      </c>
      <c r="X2709">
        <v>4</v>
      </c>
      <c r="Y2709">
        <v>0</v>
      </c>
      <c r="Z2709">
        <v>4</v>
      </c>
      <c r="AA2709">
        <v>0</v>
      </c>
      <c r="AB2709">
        <v>0</v>
      </c>
      <c r="AC2709">
        <v>0</v>
      </c>
      <c r="AD2709">
        <v>0</v>
      </c>
      <c r="AE2709">
        <v>0</v>
      </c>
    </row>
    <row r="2710" spans="1:31" x14ac:dyDescent="0.3">
      <c r="A2710" t="s">
        <v>300</v>
      </c>
      <c r="B2710" t="s">
        <v>4485</v>
      </c>
      <c r="C2710" t="s">
        <v>262</v>
      </c>
      <c r="D2710" t="s">
        <v>4486</v>
      </c>
      <c r="E2710" t="s">
        <v>12599</v>
      </c>
      <c r="F2710" t="s">
        <v>4481</v>
      </c>
      <c r="G2710" t="s">
        <v>4271</v>
      </c>
      <c r="I2710" t="s">
        <v>297</v>
      </c>
      <c r="J2710" t="s">
        <v>266</v>
      </c>
      <c r="K2710" t="s">
        <v>4387</v>
      </c>
      <c r="L2710" t="s">
        <v>4487</v>
      </c>
      <c r="M2710" t="s">
        <v>301</v>
      </c>
      <c r="N2710" t="s">
        <v>300</v>
      </c>
      <c r="O2710">
        <v>2</v>
      </c>
      <c r="P2710" t="s">
        <v>288</v>
      </c>
      <c r="Q2710">
        <v>0.32</v>
      </c>
      <c r="S2710">
        <v>1</v>
      </c>
      <c r="T2710" s="108">
        <v>0.32</v>
      </c>
      <c r="U2710">
        <v>1</v>
      </c>
      <c r="V2710" t="s">
        <v>270</v>
      </c>
      <c r="W2710" t="s">
        <v>167</v>
      </c>
      <c r="X2710">
        <v>1</v>
      </c>
      <c r="Y2710">
        <v>0</v>
      </c>
      <c r="Z2710">
        <v>1</v>
      </c>
      <c r="AA2710">
        <v>0</v>
      </c>
      <c r="AB2710">
        <v>0</v>
      </c>
      <c r="AC2710">
        <v>0</v>
      </c>
      <c r="AD2710">
        <v>0</v>
      </c>
      <c r="AE2710">
        <v>0</v>
      </c>
    </row>
    <row r="2711" spans="1:31" x14ac:dyDescent="0.3">
      <c r="A2711" t="s">
        <v>300</v>
      </c>
      <c r="B2711" t="s">
        <v>4485</v>
      </c>
      <c r="C2711" t="s">
        <v>262</v>
      </c>
      <c r="D2711" t="s">
        <v>4486</v>
      </c>
      <c r="E2711" t="s">
        <v>12599</v>
      </c>
      <c r="F2711" t="s">
        <v>4481</v>
      </c>
      <c r="G2711" t="s">
        <v>4271</v>
      </c>
      <c r="I2711" t="s">
        <v>297</v>
      </c>
      <c r="J2711" t="s">
        <v>266</v>
      </c>
      <c r="K2711" t="s">
        <v>4387</v>
      </c>
      <c r="L2711" t="s">
        <v>4487</v>
      </c>
      <c r="M2711" t="s">
        <v>299</v>
      </c>
      <c r="N2711" t="s">
        <v>300</v>
      </c>
      <c r="O2711">
        <v>1</v>
      </c>
      <c r="P2711" t="s">
        <v>266</v>
      </c>
      <c r="Q2711">
        <v>0.17</v>
      </c>
      <c r="S2711">
        <v>1</v>
      </c>
      <c r="T2711" s="108">
        <v>0.17</v>
      </c>
      <c r="U2711">
        <v>1</v>
      </c>
      <c r="V2711" t="s">
        <v>270</v>
      </c>
      <c r="W2711" t="s">
        <v>167</v>
      </c>
      <c r="X2711">
        <v>1</v>
      </c>
      <c r="Y2711">
        <v>0</v>
      </c>
      <c r="Z2711">
        <v>0</v>
      </c>
      <c r="AA2711">
        <v>1</v>
      </c>
      <c r="AB2711">
        <v>0</v>
      </c>
      <c r="AC2711">
        <v>0</v>
      </c>
      <c r="AD2711">
        <v>0</v>
      </c>
      <c r="AE2711">
        <v>0</v>
      </c>
    </row>
    <row r="2712" spans="1:31" x14ac:dyDescent="0.3">
      <c r="A2712" t="s">
        <v>300</v>
      </c>
      <c r="B2712" t="s">
        <v>4982</v>
      </c>
      <c r="C2712" t="s">
        <v>262</v>
      </c>
      <c r="D2712" t="s">
        <v>4983</v>
      </c>
      <c r="E2712" t="s">
        <v>12579</v>
      </c>
      <c r="F2712" t="s">
        <v>428</v>
      </c>
      <c r="G2712" t="s">
        <v>9398</v>
      </c>
      <c r="I2712" t="s">
        <v>297</v>
      </c>
      <c r="J2712" t="s">
        <v>266</v>
      </c>
      <c r="K2712" t="s">
        <v>4984</v>
      </c>
      <c r="L2712" t="s">
        <v>4985</v>
      </c>
      <c r="M2712" t="s">
        <v>299</v>
      </c>
      <c r="N2712" t="s">
        <v>300</v>
      </c>
      <c r="O2712">
        <v>1</v>
      </c>
      <c r="P2712" t="s">
        <v>282</v>
      </c>
      <c r="Q2712">
        <v>2</v>
      </c>
      <c r="S2712">
        <v>1</v>
      </c>
      <c r="T2712" s="108">
        <v>2</v>
      </c>
      <c r="U2712">
        <v>1</v>
      </c>
      <c r="V2712" t="s">
        <v>270</v>
      </c>
      <c r="W2712" t="s">
        <v>167</v>
      </c>
      <c r="X2712">
        <v>1</v>
      </c>
      <c r="Y2712">
        <v>0</v>
      </c>
      <c r="Z2712">
        <v>0</v>
      </c>
      <c r="AA2712">
        <v>1</v>
      </c>
      <c r="AB2712">
        <v>0</v>
      </c>
      <c r="AC2712">
        <v>0</v>
      </c>
      <c r="AD2712">
        <v>0</v>
      </c>
      <c r="AE2712">
        <v>0</v>
      </c>
    </row>
    <row r="2713" spans="1:31" x14ac:dyDescent="0.3">
      <c r="A2713" t="s">
        <v>300</v>
      </c>
      <c r="B2713" t="s">
        <v>4982</v>
      </c>
      <c r="C2713" t="s">
        <v>262</v>
      </c>
      <c r="D2713" t="s">
        <v>4983</v>
      </c>
      <c r="E2713" t="s">
        <v>12579</v>
      </c>
      <c r="F2713" t="s">
        <v>428</v>
      </c>
      <c r="G2713" t="s">
        <v>9398</v>
      </c>
      <c r="I2713" t="s">
        <v>297</v>
      </c>
      <c r="J2713" t="s">
        <v>266</v>
      </c>
      <c r="K2713" t="s">
        <v>4984</v>
      </c>
      <c r="L2713" t="s">
        <v>4985</v>
      </c>
      <c r="M2713" t="s">
        <v>301</v>
      </c>
      <c r="N2713" t="s">
        <v>300</v>
      </c>
      <c r="O2713">
        <v>2</v>
      </c>
      <c r="P2713" t="s">
        <v>288</v>
      </c>
      <c r="Q2713">
        <v>0.48</v>
      </c>
      <c r="S2713">
        <v>3</v>
      </c>
      <c r="T2713" s="108">
        <v>1.44</v>
      </c>
      <c r="U2713">
        <v>1</v>
      </c>
      <c r="V2713" t="s">
        <v>270</v>
      </c>
      <c r="W2713" t="s">
        <v>167</v>
      </c>
      <c r="X2713">
        <v>3</v>
      </c>
      <c r="Y2713">
        <v>0</v>
      </c>
      <c r="Z2713">
        <v>3</v>
      </c>
      <c r="AA2713">
        <v>0</v>
      </c>
      <c r="AB2713">
        <v>0</v>
      </c>
      <c r="AC2713">
        <v>0</v>
      </c>
      <c r="AD2713">
        <v>0</v>
      </c>
      <c r="AE2713">
        <v>0</v>
      </c>
    </row>
    <row r="2714" spans="1:31" x14ac:dyDescent="0.3">
      <c r="A2714" t="s">
        <v>300</v>
      </c>
      <c r="B2714" t="s">
        <v>4982</v>
      </c>
      <c r="C2714" t="s">
        <v>262</v>
      </c>
      <c r="D2714" t="s">
        <v>4983</v>
      </c>
      <c r="E2714" t="s">
        <v>12579</v>
      </c>
      <c r="F2714" t="s">
        <v>428</v>
      </c>
      <c r="G2714" t="s">
        <v>9398</v>
      </c>
      <c r="I2714" t="s">
        <v>297</v>
      </c>
      <c r="J2714" t="s">
        <v>266</v>
      </c>
      <c r="K2714" t="s">
        <v>4984</v>
      </c>
      <c r="L2714" t="s">
        <v>4985</v>
      </c>
      <c r="M2714" t="s">
        <v>301</v>
      </c>
      <c r="N2714" t="s">
        <v>300</v>
      </c>
      <c r="O2714">
        <v>27</v>
      </c>
      <c r="P2714" t="s">
        <v>273</v>
      </c>
      <c r="Q2714">
        <v>0.48</v>
      </c>
      <c r="S2714">
        <v>4</v>
      </c>
      <c r="T2714" s="108">
        <v>1.92</v>
      </c>
      <c r="U2714">
        <v>1</v>
      </c>
      <c r="V2714" t="s">
        <v>270</v>
      </c>
      <c r="W2714" t="s">
        <v>167</v>
      </c>
      <c r="X2714">
        <v>4</v>
      </c>
      <c r="Y2714">
        <v>0</v>
      </c>
      <c r="Z2714">
        <v>0</v>
      </c>
      <c r="AA2714">
        <v>4</v>
      </c>
      <c r="AB2714">
        <v>0</v>
      </c>
      <c r="AC2714">
        <v>0</v>
      </c>
      <c r="AD2714">
        <v>0</v>
      </c>
      <c r="AE2714">
        <v>0</v>
      </c>
    </row>
    <row r="2715" spans="1:31" x14ac:dyDescent="0.3">
      <c r="A2715" t="s">
        <v>300</v>
      </c>
      <c r="B2715" t="s">
        <v>5035</v>
      </c>
      <c r="C2715" t="s">
        <v>262</v>
      </c>
      <c r="D2715" t="s">
        <v>5036</v>
      </c>
      <c r="E2715" t="s">
        <v>12603</v>
      </c>
      <c r="F2715" t="s">
        <v>2283</v>
      </c>
      <c r="G2715" t="s">
        <v>4759</v>
      </c>
      <c r="I2715" t="s">
        <v>297</v>
      </c>
      <c r="J2715" t="s">
        <v>266</v>
      </c>
      <c r="K2715" t="s">
        <v>4998</v>
      </c>
      <c r="L2715" t="s">
        <v>5037</v>
      </c>
      <c r="M2715" t="s">
        <v>299</v>
      </c>
      <c r="N2715" t="s">
        <v>300</v>
      </c>
      <c r="O2715">
        <v>1</v>
      </c>
      <c r="P2715" t="s">
        <v>266</v>
      </c>
      <c r="Q2715">
        <v>0.48</v>
      </c>
      <c r="S2715">
        <v>1</v>
      </c>
      <c r="T2715" s="108">
        <v>0.48</v>
      </c>
      <c r="U2715">
        <v>1</v>
      </c>
      <c r="V2715" t="s">
        <v>270</v>
      </c>
      <c r="W2715" t="s">
        <v>167</v>
      </c>
      <c r="X2715">
        <v>1</v>
      </c>
      <c r="Y2715">
        <v>0</v>
      </c>
      <c r="Z2715">
        <v>0</v>
      </c>
      <c r="AA2715">
        <v>0</v>
      </c>
      <c r="AB2715">
        <v>0</v>
      </c>
      <c r="AC2715">
        <v>1</v>
      </c>
      <c r="AD2715">
        <v>0</v>
      </c>
      <c r="AE2715">
        <v>0</v>
      </c>
    </row>
    <row r="2716" spans="1:31" x14ac:dyDescent="0.3">
      <c r="A2716" t="s">
        <v>300</v>
      </c>
      <c r="B2716" t="s">
        <v>5035</v>
      </c>
      <c r="C2716" t="s">
        <v>262</v>
      </c>
      <c r="D2716" t="s">
        <v>5036</v>
      </c>
      <c r="E2716" t="s">
        <v>12603</v>
      </c>
      <c r="F2716" t="s">
        <v>2283</v>
      </c>
      <c r="G2716" t="s">
        <v>4759</v>
      </c>
      <c r="I2716" t="s">
        <v>297</v>
      </c>
      <c r="J2716" t="s">
        <v>266</v>
      </c>
      <c r="K2716" t="s">
        <v>4998</v>
      </c>
      <c r="L2716" t="s">
        <v>5037</v>
      </c>
      <c r="M2716" t="s">
        <v>301</v>
      </c>
      <c r="N2716" t="s">
        <v>300</v>
      </c>
      <c r="O2716">
        <v>2</v>
      </c>
      <c r="P2716" t="s">
        <v>288</v>
      </c>
      <c r="Q2716">
        <v>0.48</v>
      </c>
      <c r="S2716">
        <v>1</v>
      </c>
      <c r="T2716" s="108">
        <v>0.48</v>
      </c>
      <c r="U2716">
        <v>1</v>
      </c>
      <c r="V2716" t="s">
        <v>270</v>
      </c>
      <c r="W2716" t="s">
        <v>167</v>
      </c>
      <c r="X2716">
        <v>1</v>
      </c>
      <c r="Y2716">
        <v>0</v>
      </c>
      <c r="Z2716">
        <v>1</v>
      </c>
      <c r="AA2716">
        <v>0</v>
      </c>
      <c r="AB2716">
        <v>0</v>
      </c>
      <c r="AC2716">
        <v>0</v>
      </c>
      <c r="AD2716">
        <v>0</v>
      </c>
      <c r="AE2716">
        <v>0</v>
      </c>
    </row>
    <row r="2717" spans="1:31" x14ac:dyDescent="0.3">
      <c r="A2717" t="s">
        <v>300</v>
      </c>
      <c r="B2717" t="s">
        <v>3988</v>
      </c>
      <c r="C2717" t="s">
        <v>808</v>
      </c>
      <c r="D2717" t="s">
        <v>3990</v>
      </c>
      <c r="E2717" t="s">
        <v>12625</v>
      </c>
      <c r="F2717" t="s">
        <v>2309</v>
      </c>
      <c r="G2717" t="s">
        <v>1012</v>
      </c>
      <c r="I2717" t="s">
        <v>297</v>
      </c>
      <c r="J2717" t="s">
        <v>266</v>
      </c>
      <c r="K2717" t="s">
        <v>3986</v>
      </c>
      <c r="L2717" t="s">
        <v>3991</v>
      </c>
      <c r="M2717" t="s">
        <v>299</v>
      </c>
      <c r="N2717" t="s">
        <v>300</v>
      </c>
      <c r="O2717">
        <v>10</v>
      </c>
      <c r="P2717" t="s">
        <v>282</v>
      </c>
      <c r="Q2717">
        <v>4</v>
      </c>
      <c r="S2717">
        <v>1</v>
      </c>
      <c r="T2717" s="108">
        <v>4</v>
      </c>
      <c r="U2717">
        <v>1</v>
      </c>
      <c r="V2717" t="s">
        <v>270</v>
      </c>
      <c r="W2717" t="s">
        <v>167</v>
      </c>
      <c r="X2717">
        <v>1</v>
      </c>
      <c r="Y2717">
        <v>0</v>
      </c>
      <c r="Z2717">
        <v>0</v>
      </c>
      <c r="AA2717">
        <v>0</v>
      </c>
      <c r="AB2717">
        <v>0</v>
      </c>
      <c r="AC2717">
        <v>1</v>
      </c>
      <c r="AD2717">
        <v>0</v>
      </c>
      <c r="AE2717">
        <v>0</v>
      </c>
    </row>
    <row r="2718" spans="1:31" x14ac:dyDescent="0.3">
      <c r="A2718" t="s">
        <v>300</v>
      </c>
      <c r="B2718" t="s">
        <v>3988</v>
      </c>
      <c r="C2718" t="s">
        <v>808</v>
      </c>
      <c r="D2718" t="s">
        <v>3990</v>
      </c>
      <c r="E2718" t="s">
        <v>12625</v>
      </c>
      <c r="F2718" t="s">
        <v>2309</v>
      </c>
      <c r="G2718" t="s">
        <v>1012</v>
      </c>
      <c r="I2718" t="s">
        <v>297</v>
      </c>
      <c r="J2718" t="s">
        <v>266</v>
      </c>
      <c r="K2718" t="s">
        <v>3986</v>
      </c>
      <c r="L2718" t="s">
        <v>3991</v>
      </c>
      <c r="M2718" t="s">
        <v>301</v>
      </c>
      <c r="N2718" t="s">
        <v>300</v>
      </c>
      <c r="O2718">
        <v>11</v>
      </c>
      <c r="P2718" t="s">
        <v>272</v>
      </c>
      <c r="Q2718">
        <v>8</v>
      </c>
      <c r="S2718">
        <v>2</v>
      </c>
      <c r="T2718" s="108">
        <v>16</v>
      </c>
      <c r="U2718">
        <v>1</v>
      </c>
      <c r="V2718" t="s">
        <v>270</v>
      </c>
      <c r="W2718" t="s">
        <v>167</v>
      </c>
      <c r="X2718">
        <v>1</v>
      </c>
      <c r="Y2718">
        <v>0</v>
      </c>
      <c r="Z2718">
        <v>1</v>
      </c>
      <c r="AA2718">
        <v>0</v>
      </c>
      <c r="AB2718">
        <v>0</v>
      </c>
      <c r="AC2718">
        <v>1</v>
      </c>
      <c r="AD2718">
        <v>0</v>
      </c>
      <c r="AE2718">
        <v>0</v>
      </c>
    </row>
    <row r="2719" spans="1:31" x14ac:dyDescent="0.3">
      <c r="A2719" t="s">
        <v>300</v>
      </c>
      <c r="B2719" t="s">
        <v>3988</v>
      </c>
      <c r="C2719" t="s">
        <v>808</v>
      </c>
      <c r="D2719" t="s">
        <v>3990</v>
      </c>
      <c r="E2719" t="s">
        <v>12625</v>
      </c>
      <c r="F2719" t="s">
        <v>2309</v>
      </c>
      <c r="G2719" t="s">
        <v>1012</v>
      </c>
      <c r="I2719" t="s">
        <v>297</v>
      </c>
      <c r="J2719" t="s">
        <v>266</v>
      </c>
      <c r="K2719" t="s">
        <v>3986</v>
      </c>
      <c r="L2719" t="s">
        <v>3991</v>
      </c>
      <c r="M2719" t="s">
        <v>301</v>
      </c>
      <c r="N2719" t="s">
        <v>300</v>
      </c>
      <c r="O2719">
        <v>25</v>
      </c>
      <c r="P2719" t="s">
        <v>273</v>
      </c>
      <c r="Q2719">
        <v>0.48</v>
      </c>
      <c r="S2719">
        <v>12</v>
      </c>
      <c r="T2719" s="108">
        <v>5.76</v>
      </c>
      <c r="U2719">
        <v>1</v>
      </c>
      <c r="V2719" t="s">
        <v>270</v>
      </c>
      <c r="W2719" t="s">
        <v>167</v>
      </c>
      <c r="X2719">
        <v>12</v>
      </c>
      <c r="Y2719">
        <v>0</v>
      </c>
      <c r="Z2719">
        <v>12</v>
      </c>
      <c r="AA2719">
        <v>0</v>
      </c>
      <c r="AB2719">
        <v>0</v>
      </c>
      <c r="AC2719">
        <v>0</v>
      </c>
      <c r="AD2719">
        <v>0</v>
      </c>
      <c r="AE2719">
        <v>0</v>
      </c>
    </row>
    <row r="2720" spans="1:31" x14ac:dyDescent="0.3">
      <c r="A2720" t="s">
        <v>300</v>
      </c>
      <c r="B2720" t="s">
        <v>4018</v>
      </c>
      <c r="C2720" t="s">
        <v>262</v>
      </c>
      <c r="D2720" t="s">
        <v>10109</v>
      </c>
      <c r="E2720" t="s">
        <v>12626</v>
      </c>
      <c r="F2720" t="s">
        <v>4013</v>
      </c>
      <c r="G2720" t="s">
        <v>1012</v>
      </c>
      <c r="I2720" t="s">
        <v>297</v>
      </c>
      <c r="J2720" t="s">
        <v>266</v>
      </c>
      <c r="K2720" t="s">
        <v>3986</v>
      </c>
      <c r="L2720" t="s">
        <v>4019</v>
      </c>
      <c r="M2720" t="s">
        <v>301</v>
      </c>
      <c r="N2720" t="s">
        <v>300</v>
      </c>
      <c r="O2720">
        <v>11</v>
      </c>
      <c r="P2720" t="s">
        <v>272</v>
      </c>
      <c r="Q2720">
        <v>3</v>
      </c>
      <c r="S2720">
        <v>1</v>
      </c>
      <c r="T2720" s="108">
        <v>3</v>
      </c>
      <c r="U2720">
        <v>1</v>
      </c>
      <c r="V2720" t="s">
        <v>270</v>
      </c>
      <c r="W2720" t="s">
        <v>167</v>
      </c>
      <c r="X2720">
        <v>1</v>
      </c>
      <c r="Y2720">
        <v>0</v>
      </c>
      <c r="Z2720">
        <v>1</v>
      </c>
      <c r="AA2720">
        <v>0</v>
      </c>
      <c r="AB2720">
        <v>0</v>
      </c>
      <c r="AC2720">
        <v>0</v>
      </c>
      <c r="AD2720">
        <v>0</v>
      </c>
      <c r="AE2720">
        <v>0</v>
      </c>
    </row>
    <row r="2721" spans="1:31" x14ac:dyDescent="0.3">
      <c r="A2721" t="s">
        <v>16749</v>
      </c>
      <c r="B2721" t="s">
        <v>8496</v>
      </c>
      <c r="C2721" t="s">
        <v>525</v>
      </c>
      <c r="D2721" t="s">
        <v>8508</v>
      </c>
      <c r="E2721" t="s">
        <v>17195</v>
      </c>
      <c r="F2721" t="s">
        <v>2309</v>
      </c>
      <c r="G2721" t="s">
        <v>1012</v>
      </c>
      <c r="I2721" t="s">
        <v>297</v>
      </c>
      <c r="J2721" t="s">
        <v>266</v>
      </c>
      <c r="K2721" t="s">
        <v>3986</v>
      </c>
      <c r="L2721" t="s">
        <v>17333</v>
      </c>
      <c r="M2721" t="s">
        <v>3987</v>
      </c>
      <c r="N2721" t="s">
        <v>16749</v>
      </c>
      <c r="O2721">
        <v>10</v>
      </c>
      <c r="P2721" t="s">
        <v>388</v>
      </c>
      <c r="Q2721">
        <v>20</v>
      </c>
      <c r="S2721">
        <v>0</v>
      </c>
      <c r="T2721" s="108">
        <v>0</v>
      </c>
      <c r="U2721">
        <v>0</v>
      </c>
      <c r="W2721" t="s">
        <v>171</v>
      </c>
      <c r="X2721">
        <v>1</v>
      </c>
      <c r="Y2721">
        <v>0</v>
      </c>
      <c r="Z2721">
        <v>0</v>
      </c>
      <c r="AA2721">
        <v>0</v>
      </c>
      <c r="AB2721">
        <v>0</v>
      </c>
      <c r="AC2721">
        <v>0</v>
      </c>
      <c r="AD2721">
        <v>0</v>
      </c>
      <c r="AE2721">
        <v>0</v>
      </c>
    </row>
    <row r="2722" spans="1:31" x14ac:dyDescent="0.3">
      <c r="A2722" t="s">
        <v>16749</v>
      </c>
      <c r="B2722" t="s">
        <v>8496</v>
      </c>
      <c r="C2722" t="s">
        <v>869</v>
      </c>
      <c r="D2722" t="s">
        <v>8509</v>
      </c>
      <c r="E2722" t="s">
        <v>17186</v>
      </c>
      <c r="F2722" t="s">
        <v>4013</v>
      </c>
      <c r="G2722" t="s">
        <v>1012</v>
      </c>
      <c r="I2722" t="s">
        <v>297</v>
      </c>
      <c r="J2722" t="s">
        <v>266</v>
      </c>
      <c r="K2722" t="s">
        <v>3986</v>
      </c>
      <c r="L2722" t="s">
        <v>17333</v>
      </c>
      <c r="M2722" t="s">
        <v>3987</v>
      </c>
      <c r="N2722" t="s">
        <v>16749</v>
      </c>
      <c r="O2722">
        <v>10</v>
      </c>
      <c r="P2722" t="s">
        <v>388</v>
      </c>
      <c r="Q2722">
        <v>20</v>
      </c>
      <c r="S2722">
        <v>0</v>
      </c>
      <c r="T2722" s="108">
        <v>0</v>
      </c>
      <c r="U2722">
        <v>0</v>
      </c>
      <c r="W2722" t="s">
        <v>171</v>
      </c>
      <c r="X2722">
        <v>1</v>
      </c>
      <c r="Y2722">
        <v>0</v>
      </c>
      <c r="Z2722">
        <v>0</v>
      </c>
      <c r="AA2722">
        <v>0</v>
      </c>
      <c r="AB2722">
        <v>0</v>
      </c>
      <c r="AC2722">
        <v>0</v>
      </c>
      <c r="AD2722">
        <v>0</v>
      </c>
      <c r="AE2722">
        <v>0</v>
      </c>
    </row>
    <row r="2723" spans="1:31" x14ac:dyDescent="0.3">
      <c r="A2723" t="s">
        <v>300</v>
      </c>
      <c r="B2723" t="s">
        <v>4450</v>
      </c>
      <c r="C2723" t="s">
        <v>262</v>
      </c>
      <c r="D2723" t="s">
        <v>5358</v>
      </c>
      <c r="E2723" t="s">
        <v>12645</v>
      </c>
      <c r="F2723" t="s">
        <v>3138</v>
      </c>
      <c r="G2723" t="s">
        <v>2308</v>
      </c>
      <c r="I2723" t="s">
        <v>297</v>
      </c>
      <c r="J2723" t="s">
        <v>266</v>
      </c>
      <c r="K2723" t="s">
        <v>5359</v>
      </c>
      <c r="L2723" t="s">
        <v>17492</v>
      </c>
      <c r="M2723" t="s">
        <v>299</v>
      </c>
      <c r="N2723" t="s">
        <v>300</v>
      </c>
      <c r="O2723">
        <v>1</v>
      </c>
      <c r="P2723" t="s">
        <v>282</v>
      </c>
      <c r="Q2723">
        <v>2</v>
      </c>
      <c r="S2723">
        <v>1</v>
      </c>
      <c r="T2723" s="108">
        <v>2</v>
      </c>
      <c r="U2723">
        <v>1</v>
      </c>
      <c r="V2723" t="s">
        <v>270</v>
      </c>
      <c r="W2723" t="s">
        <v>167</v>
      </c>
      <c r="X2723">
        <v>1</v>
      </c>
      <c r="Y2723">
        <v>0</v>
      </c>
      <c r="Z2723">
        <v>0</v>
      </c>
      <c r="AA2723">
        <v>0</v>
      </c>
      <c r="AB2723">
        <v>1</v>
      </c>
      <c r="AC2723">
        <v>0</v>
      </c>
      <c r="AD2723">
        <v>0</v>
      </c>
      <c r="AE2723">
        <v>0</v>
      </c>
    </row>
    <row r="2724" spans="1:31" x14ac:dyDescent="0.3">
      <c r="A2724" t="s">
        <v>300</v>
      </c>
      <c r="B2724" t="s">
        <v>4450</v>
      </c>
      <c r="C2724" t="s">
        <v>262</v>
      </c>
      <c r="D2724" t="s">
        <v>5358</v>
      </c>
      <c r="E2724" t="s">
        <v>12645</v>
      </c>
      <c r="F2724" t="s">
        <v>3138</v>
      </c>
      <c r="G2724" t="s">
        <v>2308</v>
      </c>
      <c r="I2724" t="s">
        <v>297</v>
      </c>
      <c r="J2724" t="s">
        <v>266</v>
      </c>
      <c r="K2724" t="s">
        <v>5359</v>
      </c>
      <c r="L2724" t="s">
        <v>17492</v>
      </c>
      <c r="M2724" t="s">
        <v>301</v>
      </c>
      <c r="N2724" t="s">
        <v>300</v>
      </c>
      <c r="O2724">
        <v>2</v>
      </c>
      <c r="P2724" t="s">
        <v>288</v>
      </c>
      <c r="Q2724">
        <v>0.48</v>
      </c>
      <c r="S2724">
        <v>2</v>
      </c>
      <c r="T2724" s="108">
        <v>0.96</v>
      </c>
      <c r="U2724">
        <v>1</v>
      </c>
      <c r="V2724" t="s">
        <v>270</v>
      </c>
      <c r="W2724" t="s">
        <v>167</v>
      </c>
      <c r="X2724">
        <v>1</v>
      </c>
      <c r="Y2724">
        <v>0</v>
      </c>
      <c r="Z2724">
        <v>2</v>
      </c>
      <c r="AA2724">
        <v>0</v>
      </c>
      <c r="AB2724">
        <v>0</v>
      </c>
      <c r="AC2724">
        <v>0</v>
      </c>
      <c r="AD2724">
        <v>0</v>
      </c>
      <c r="AE2724">
        <v>0</v>
      </c>
    </row>
    <row r="2725" spans="1:31" x14ac:dyDescent="0.3">
      <c r="A2725" t="s">
        <v>300</v>
      </c>
      <c r="B2725" t="s">
        <v>4450</v>
      </c>
      <c r="C2725" t="s">
        <v>262</v>
      </c>
      <c r="D2725" t="s">
        <v>5358</v>
      </c>
      <c r="E2725" t="s">
        <v>12645</v>
      </c>
      <c r="F2725" t="s">
        <v>3138</v>
      </c>
      <c r="G2725" t="s">
        <v>2308</v>
      </c>
      <c r="I2725" t="s">
        <v>297</v>
      </c>
      <c r="J2725" t="s">
        <v>266</v>
      </c>
      <c r="K2725" t="s">
        <v>5359</v>
      </c>
      <c r="L2725" t="s">
        <v>17492</v>
      </c>
      <c r="M2725" t="s">
        <v>301</v>
      </c>
      <c r="N2725" t="s">
        <v>300</v>
      </c>
      <c r="O2725">
        <v>27</v>
      </c>
      <c r="P2725" t="s">
        <v>273</v>
      </c>
      <c r="Q2725">
        <v>0.48</v>
      </c>
      <c r="S2725">
        <v>1</v>
      </c>
      <c r="T2725" s="108">
        <v>0.48</v>
      </c>
      <c r="U2725">
        <v>1</v>
      </c>
      <c r="V2725" t="s">
        <v>270</v>
      </c>
      <c r="W2725" t="s">
        <v>167</v>
      </c>
      <c r="X2725">
        <v>1</v>
      </c>
      <c r="Y2725">
        <v>0</v>
      </c>
      <c r="Z2725">
        <v>0</v>
      </c>
      <c r="AA2725">
        <v>1</v>
      </c>
      <c r="AB2725">
        <v>0</v>
      </c>
      <c r="AC2725">
        <v>0</v>
      </c>
      <c r="AD2725">
        <v>0</v>
      </c>
      <c r="AE2725">
        <v>0</v>
      </c>
    </row>
    <row r="2726" spans="1:31" x14ac:dyDescent="0.3">
      <c r="A2726" t="s">
        <v>300</v>
      </c>
      <c r="B2726" t="s">
        <v>4450</v>
      </c>
      <c r="C2726" t="s">
        <v>525</v>
      </c>
      <c r="D2726" t="s">
        <v>4451</v>
      </c>
      <c r="E2726" t="s">
        <v>12634</v>
      </c>
      <c r="F2726" t="s">
        <v>291</v>
      </c>
      <c r="G2726" t="s">
        <v>1012</v>
      </c>
      <c r="I2726" t="s">
        <v>297</v>
      </c>
      <c r="J2726" t="s">
        <v>266</v>
      </c>
      <c r="K2726" t="s">
        <v>4452</v>
      </c>
      <c r="L2726" t="s">
        <v>3363</v>
      </c>
      <c r="M2726" t="s">
        <v>299</v>
      </c>
      <c r="N2726" t="s">
        <v>300</v>
      </c>
      <c r="O2726">
        <v>1</v>
      </c>
      <c r="P2726" t="s">
        <v>266</v>
      </c>
      <c r="Q2726">
        <v>0.48</v>
      </c>
      <c r="S2726">
        <v>1</v>
      </c>
      <c r="T2726" s="108">
        <v>0.48</v>
      </c>
      <c r="U2726">
        <v>1</v>
      </c>
      <c r="V2726" t="s">
        <v>270</v>
      </c>
      <c r="W2726" t="s">
        <v>167</v>
      </c>
      <c r="X2726">
        <v>1</v>
      </c>
      <c r="Y2726">
        <v>0</v>
      </c>
      <c r="Z2726">
        <v>0</v>
      </c>
      <c r="AA2726">
        <v>0</v>
      </c>
      <c r="AB2726">
        <v>1</v>
      </c>
      <c r="AC2726">
        <v>0</v>
      </c>
      <c r="AD2726">
        <v>0</v>
      </c>
      <c r="AE2726">
        <v>0</v>
      </c>
    </row>
    <row r="2727" spans="1:31" x14ac:dyDescent="0.3">
      <c r="A2727" t="s">
        <v>300</v>
      </c>
      <c r="B2727" t="s">
        <v>4450</v>
      </c>
      <c r="C2727" t="s">
        <v>525</v>
      </c>
      <c r="D2727" t="s">
        <v>4451</v>
      </c>
      <c r="E2727" t="s">
        <v>12634</v>
      </c>
      <c r="F2727" t="s">
        <v>291</v>
      </c>
      <c r="G2727" t="s">
        <v>1012</v>
      </c>
      <c r="I2727" t="s">
        <v>297</v>
      </c>
      <c r="J2727" t="s">
        <v>266</v>
      </c>
      <c r="K2727" t="s">
        <v>4452</v>
      </c>
      <c r="L2727" t="s">
        <v>3363</v>
      </c>
      <c r="M2727" t="s">
        <v>301</v>
      </c>
      <c r="N2727" t="s">
        <v>300</v>
      </c>
      <c r="O2727">
        <v>17</v>
      </c>
      <c r="P2727" t="s">
        <v>273</v>
      </c>
      <c r="Q2727">
        <v>0.32</v>
      </c>
      <c r="S2727">
        <v>2</v>
      </c>
      <c r="T2727" s="108">
        <v>0.64</v>
      </c>
      <c r="U2727">
        <v>1</v>
      </c>
      <c r="V2727" t="s">
        <v>270</v>
      </c>
      <c r="W2727" t="s">
        <v>167</v>
      </c>
      <c r="X2727">
        <v>2</v>
      </c>
      <c r="Y2727">
        <v>0</v>
      </c>
      <c r="Z2727">
        <v>2</v>
      </c>
      <c r="AA2727">
        <v>0</v>
      </c>
      <c r="AB2727">
        <v>0</v>
      </c>
      <c r="AC2727">
        <v>0</v>
      </c>
      <c r="AD2727">
        <v>0</v>
      </c>
      <c r="AE2727">
        <v>0</v>
      </c>
    </row>
    <row r="2728" spans="1:31" x14ac:dyDescent="0.3">
      <c r="A2728" t="s">
        <v>300</v>
      </c>
      <c r="B2728" t="s">
        <v>4450</v>
      </c>
      <c r="C2728" t="s">
        <v>525</v>
      </c>
      <c r="D2728" t="s">
        <v>4451</v>
      </c>
      <c r="E2728" t="s">
        <v>12634</v>
      </c>
      <c r="F2728" t="s">
        <v>291</v>
      </c>
      <c r="G2728" t="s">
        <v>1012</v>
      </c>
      <c r="I2728" t="s">
        <v>297</v>
      </c>
      <c r="J2728" t="s">
        <v>266</v>
      </c>
      <c r="K2728" t="s">
        <v>4452</v>
      </c>
      <c r="L2728" t="s">
        <v>3363</v>
      </c>
      <c r="M2728" t="s">
        <v>301</v>
      </c>
      <c r="N2728" t="s">
        <v>300</v>
      </c>
      <c r="O2728">
        <v>2</v>
      </c>
      <c r="P2728" t="s">
        <v>272</v>
      </c>
      <c r="Q2728">
        <v>2</v>
      </c>
      <c r="S2728">
        <v>1</v>
      </c>
      <c r="T2728" s="108">
        <v>2</v>
      </c>
      <c r="U2728">
        <v>1</v>
      </c>
      <c r="V2728" t="s">
        <v>270</v>
      </c>
      <c r="W2728" t="s">
        <v>167</v>
      </c>
      <c r="X2728">
        <v>1</v>
      </c>
      <c r="Y2728">
        <v>0</v>
      </c>
      <c r="Z2728">
        <v>1</v>
      </c>
      <c r="AA2728">
        <v>0</v>
      </c>
      <c r="AB2728">
        <v>0</v>
      </c>
      <c r="AC2728">
        <v>0</v>
      </c>
      <c r="AD2728">
        <v>0</v>
      </c>
      <c r="AE2728">
        <v>0</v>
      </c>
    </row>
    <row r="2729" spans="1:31" x14ac:dyDescent="0.3">
      <c r="A2729" t="s">
        <v>300</v>
      </c>
      <c r="B2729" t="s">
        <v>5598</v>
      </c>
      <c r="C2729" t="s">
        <v>262</v>
      </c>
      <c r="D2729" t="s">
        <v>5599</v>
      </c>
      <c r="E2729" t="s">
        <v>12651</v>
      </c>
      <c r="F2729" t="s">
        <v>5600</v>
      </c>
      <c r="G2729" t="s">
        <v>2308</v>
      </c>
      <c r="I2729" t="s">
        <v>297</v>
      </c>
      <c r="J2729" t="s">
        <v>266</v>
      </c>
      <c r="K2729" t="s">
        <v>5601</v>
      </c>
      <c r="L2729" t="s">
        <v>5602</v>
      </c>
      <c r="M2729" t="s">
        <v>299</v>
      </c>
      <c r="N2729" t="s">
        <v>300</v>
      </c>
      <c r="O2729">
        <v>1</v>
      </c>
      <c r="P2729" t="s">
        <v>282</v>
      </c>
      <c r="Q2729">
        <v>1</v>
      </c>
      <c r="S2729">
        <v>1</v>
      </c>
      <c r="T2729" s="108">
        <v>1</v>
      </c>
      <c r="U2729">
        <v>1</v>
      </c>
      <c r="V2729" t="s">
        <v>270</v>
      </c>
      <c r="W2729" t="s">
        <v>167</v>
      </c>
      <c r="X2729">
        <v>1</v>
      </c>
      <c r="Y2729">
        <v>0</v>
      </c>
      <c r="Z2729">
        <v>0</v>
      </c>
      <c r="AA2729">
        <v>1</v>
      </c>
      <c r="AB2729">
        <v>0</v>
      </c>
      <c r="AC2729">
        <v>0</v>
      </c>
      <c r="AD2729">
        <v>0</v>
      </c>
      <c r="AE2729">
        <v>0</v>
      </c>
    </row>
    <row r="2730" spans="1:31" x14ac:dyDescent="0.3">
      <c r="A2730" t="s">
        <v>300</v>
      </c>
      <c r="B2730" t="s">
        <v>5598</v>
      </c>
      <c r="C2730" t="s">
        <v>262</v>
      </c>
      <c r="D2730" t="s">
        <v>5599</v>
      </c>
      <c r="E2730" t="s">
        <v>12651</v>
      </c>
      <c r="F2730" t="s">
        <v>5600</v>
      </c>
      <c r="G2730" t="s">
        <v>2308</v>
      </c>
      <c r="I2730" t="s">
        <v>297</v>
      </c>
      <c r="J2730" t="s">
        <v>266</v>
      </c>
      <c r="K2730" t="s">
        <v>5601</v>
      </c>
      <c r="L2730" t="s">
        <v>5602</v>
      </c>
      <c r="M2730" t="s">
        <v>301</v>
      </c>
      <c r="N2730" t="s">
        <v>300</v>
      </c>
      <c r="O2730">
        <v>2</v>
      </c>
      <c r="P2730" t="s">
        <v>272</v>
      </c>
      <c r="Q2730">
        <v>4</v>
      </c>
      <c r="S2730">
        <v>6</v>
      </c>
      <c r="T2730" s="108">
        <v>24</v>
      </c>
      <c r="U2730">
        <v>1</v>
      </c>
      <c r="V2730" t="s">
        <v>270</v>
      </c>
      <c r="W2730" t="s">
        <v>167</v>
      </c>
      <c r="X2730">
        <v>2</v>
      </c>
      <c r="Y2730">
        <v>2</v>
      </c>
      <c r="Z2730">
        <v>0</v>
      </c>
      <c r="AA2730">
        <v>2</v>
      </c>
      <c r="AB2730">
        <v>0</v>
      </c>
      <c r="AC2730">
        <v>2</v>
      </c>
      <c r="AD2730">
        <v>0</v>
      </c>
      <c r="AE2730">
        <v>0</v>
      </c>
    </row>
    <row r="2731" spans="1:31" x14ac:dyDescent="0.3">
      <c r="A2731" t="s">
        <v>300</v>
      </c>
      <c r="B2731" t="s">
        <v>5638</v>
      </c>
      <c r="C2731" t="s">
        <v>262</v>
      </c>
      <c r="D2731" t="s">
        <v>5639</v>
      </c>
      <c r="E2731" t="s">
        <v>12653</v>
      </c>
      <c r="F2731" t="s">
        <v>5640</v>
      </c>
      <c r="G2731" t="s">
        <v>2308</v>
      </c>
      <c r="I2731" t="s">
        <v>297</v>
      </c>
      <c r="J2731" t="s">
        <v>266</v>
      </c>
      <c r="K2731" t="s">
        <v>5601</v>
      </c>
      <c r="L2731" t="s">
        <v>9223</v>
      </c>
      <c r="M2731" t="s">
        <v>299</v>
      </c>
      <c r="N2731" t="s">
        <v>300</v>
      </c>
      <c r="O2731">
        <v>1</v>
      </c>
      <c r="P2731" t="s">
        <v>266</v>
      </c>
      <c r="Q2731">
        <v>0.32</v>
      </c>
      <c r="S2731">
        <v>1</v>
      </c>
      <c r="T2731" s="108">
        <v>0.32</v>
      </c>
      <c r="U2731">
        <v>1</v>
      </c>
      <c r="V2731" t="s">
        <v>270</v>
      </c>
      <c r="W2731" t="s">
        <v>167</v>
      </c>
      <c r="X2731">
        <v>1</v>
      </c>
      <c r="Y2731">
        <v>0</v>
      </c>
      <c r="Z2731">
        <v>0</v>
      </c>
      <c r="AA2731">
        <v>1</v>
      </c>
      <c r="AB2731">
        <v>0</v>
      </c>
      <c r="AC2731">
        <v>0</v>
      </c>
      <c r="AD2731">
        <v>0</v>
      </c>
      <c r="AE2731">
        <v>0</v>
      </c>
    </row>
    <row r="2732" spans="1:31" x14ac:dyDescent="0.3">
      <c r="A2732" t="s">
        <v>300</v>
      </c>
      <c r="B2732" t="s">
        <v>5638</v>
      </c>
      <c r="C2732" t="s">
        <v>262</v>
      </c>
      <c r="D2732" t="s">
        <v>5639</v>
      </c>
      <c r="E2732" t="s">
        <v>12653</v>
      </c>
      <c r="F2732" t="s">
        <v>5640</v>
      </c>
      <c r="G2732" t="s">
        <v>2308</v>
      </c>
      <c r="I2732" t="s">
        <v>297</v>
      </c>
      <c r="J2732" t="s">
        <v>266</v>
      </c>
      <c r="K2732" t="s">
        <v>5601</v>
      </c>
      <c r="L2732" t="s">
        <v>9223</v>
      </c>
      <c r="M2732" t="s">
        <v>301</v>
      </c>
      <c r="N2732" t="s">
        <v>300</v>
      </c>
      <c r="O2732">
        <v>2</v>
      </c>
      <c r="P2732" t="s">
        <v>288</v>
      </c>
      <c r="Q2732">
        <v>0.32</v>
      </c>
      <c r="S2732">
        <v>1</v>
      </c>
      <c r="T2732" s="108">
        <v>0.32</v>
      </c>
      <c r="U2732">
        <v>1</v>
      </c>
      <c r="V2732" t="s">
        <v>270</v>
      </c>
      <c r="W2732" t="s">
        <v>167</v>
      </c>
      <c r="X2732">
        <v>1</v>
      </c>
      <c r="Y2732">
        <v>0</v>
      </c>
      <c r="Z2732">
        <v>1</v>
      </c>
      <c r="AA2732">
        <v>0</v>
      </c>
      <c r="AB2732">
        <v>0</v>
      </c>
      <c r="AC2732">
        <v>0</v>
      </c>
      <c r="AD2732">
        <v>0</v>
      </c>
      <c r="AE2732">
        <v>0</v>
      </c>
    </row>
    <row r="2733" spans="1:31" x14ac:dyDescent="0.3">
      <c r="A2733" t="s">
        <v>300</v>
      </c>
      <c r="B2733" t="s">
        <v>5672</v>
      </c>
      <c r="C2733" t="s">
        <v>262</v>
      </c>
      <c r="D2733" t="s">
        <v>5673</v>
      </c>
      <c r="E2733" t="s">
        <v>12654</v>
      </c>
      <c r="F2733" t="s">
        <v>5674</v>
      </c>
      <c r="G2733" t="s">
        <v>2308</v>
      </c>
      <c r="I2733" t="s">
        <v>297</v>
      </c>
      <c r="J2733" t="s">
        <v>266</v>
      </c>
      <c r="K2733" t="s">
        <v>5601</v>
      </c>
      <c r="L2733" t="s">
        <v>5675</v>
      </c>
      <c r="M2733" t="s">
        <v>299</v>
      </c>
      <c r="N2733" t="s">
        <v>300</v>
      </c>
      <c r="O2733">
        <v>1</v>
      </c>
      <c r="P2733" t="s">
        <v>266</v>
      </c>
      <c r="Q2733">
        <v>0.17</v>
      </c>
      <c r="S2733">
        <v>1</v>
      </c>
      <c r="T2733" s="108">
        <v>0.17</v>
      </c>
      <c r="U2733">
        <v>1</v>
      </c>
      <c r="V2733" t="s">
        <v>270</v>
      </c>
      <c r="W2733" t="s">
        <v>167</v>
      </c>
      <c r="X2733">
        <v>1</v>
      </c>
      <c r="Y2733">
        <v>0</v>
      </c>
      <c r="Z2733">
        <v>1</v>
      </c>
      <c r="AA2733">
        <v>0</v>
      </c>
      <c r="AB2733">
        <v>0</v>
      </c>
      <c r="AC2733">
        <v>0</v>
      </c>
      <c r="AD2733">
        <v>0</v>
      </c>
      <c r="AE2733">
        <v>0</v>
      </c>
    </row>
    <row r="2734" spans="1:31" x14ac:dyDescent="0.3">
      <c r="A2734" t="s">
        <v>300</v>
      </c>
      <c r="B2734" t="s">
        <v>5672</v>
      </c>
      <c r="C2734" t="s">
        <v>262</v>
      </c>
      <c r="D2734" t="s">
        <v>5673</v>
      </c>
      <c r="E2734" t="s">
        <v>12654</v>
      </c>
      <c r="F2734" t="s">
        <v>5674</v>
      </c>
      <c r="G2734" t="s">
        <v>2308</v>
      </c>
      <c r="I2734" t="s">
        <v>297</v>
      </c>
      <c r="J2734" t="s">
        <v>266</v>
      </c>
      <c r="K2734" t="s">
        <v>5601</v>
      </c>
      <c r="L2734" t="s">
        <v>5675</v>
      </c>
      <c r="M2734" t="s">
        <v>301</v>
      </c>
      <c r="N2734" t="s">
        <v>300</v>
      </c>
      <c r="O2734">
        <v>2</v>
      </c>
      <c r="P2734" t="s">
        <v>288</v>
      </c>
      <c r="Q2734">
        <v>0.32</v>
      </c>
      <c r="S2734">
        <v>1</v>
      </c>
      <c r="T2734" s="108">
        <v>0.32</v>
      </c>
      <c r="U2734">
        <v>1</v>
      </c>
      <c r="V2734" t="s">
        <v>270</v>
      </c>
      <c r="W2734" t="s">
        <v>167</v>
      </c>
      <c r="X2734">
        <v>1</v>
      </c>
      <c r="Y2734">
        <v>0</v>
      </c>
      <c r="Z2734">
        <v>1</v>
      </c>
      <c r="AA2734">
        <v>0</v>
      </c>
      <c r="AB2734">
        <v>0</v>
      </c>
      <c r="AC2734">
        <v>0</v>
      </c>
      <c r="AD2734">
        <v>0</v>
      </c>
      <c r="AE2734">
        <v>0</v>
      </c>
    </row>
    <row r="2735" spans="1:31" x14ac:dyDescent="0.3">
      <c r="A2735" t="s">
        <v>300</v>
      </c>
      <c r="B2735" t="s">
        <v>5721</v>
      </c>
      <c r="C2735" t="s">
        <v>262</v>
      </c>
      <c r="D2735" t="s">
        <v>5722</v>
      </c>
      <c r="E2735" t="s">
        <v>12655</v>
      </c>
      <c r="F2735" t="s">
        <v>5718</v>
      </c>
      <c r="G2735" t="s">
        <v>2308</v>
      </c>
      <c r="I2735" t="s">
        <v>297</v>
      </c>
      <c r="J2735" t="s">
        <v>266</v>
      </c>
      <c r="K2735" t="s">
        <v>5601</v>
      </c>
      <c r="L2735" t="s">
        <v>16088</v>
      </c>
      <c r="M2735" t="s">
        <v>299</v>
      </c>
      <c r="N2735" t="s">
        <v>300</v>
      </c>
      <c r="O2735">
        <v>1</v>
      </c>
      <c r="P2735" t="s">
        <v>282</v>
      </c>
      <c r="Q2735">
        <v>2</v>
      </c>
      <c r="S2735">
        <v>1</v>
      </c>
      <c r="T2735" s="108">
        <v>2</v>
      </c>
      <c r="U2735">
        <v>1</v>
      </c>
      <c r="V2735" t="s">
        <v>270</v>
      </c>
      <c r="W2735" t="s">
        <v>167</v>
      </c>
      <c r="X2735">
        <v>1</v>
      </c>
      <c r="Y2735">
        <v>0</v>
      </c>
      <c r="Z2735">
        <v>0</v>
      </c>
      <c r="AA2735">
        <v>1</v>
      </c>
      <c r="AB2735">
        <v>0</v>
      </c>
      <c r="AC2735">
        <v>0</v>
      </c>
      <c r="AD2735">
        <v>0</v>
      </c>
      <c r="AE2735">
        <v>0</v>
      </c>
    </row>
    <row r="2736" spans="1:31" x14ac:dyDescent="0.3">
      <c r="A2736" t="s">
        <v>300</v>
      </c>
      <c r="B2736" t="s">
        <v>5721</v>
      </c>
      <c r="C2736" t="s">
        <v>262</v>
      </c>
      <c r="D2736" t="s">
        <v>5722</v>
      </c>
      <c r="E2736" t="s">
        <v>12655</v>
      </c>
      <c r="F2736" t="s">
        <v>5718</v>
      </c>
      <c r="G2736" t="s">
        <v>2308</v>
      </c>
      <c r="I2736" t="s">
        <v>297</v>
      </c>
      <c r="J2736" t="s">
        <v>266</v>
      </c>
      <c r="K2736" t="s">
        <v>5601</v>
      </c>
      <c r="L2736" t="s">
        <v>16088</v>
      </c>
      <c r="M2736" t="s">
        <v>301</v>
      </c>
      <c r="N2736" t="s">
        <v>300</v>
      </c>
      <c r="O2736">
        <v>2</v>
      </c>
      <c r="P2736" t="s">
        <v>272</v>
      </c>
      <c r="Q2736">
        <v>2</v>
      </c>
      <c r="S2736">
        <v>3</v>
      </c>
      <c r="T2736" s="108">
        <v>6</v>
      </c>
      <c r="U2736">
        <v>1</v>
      </c>
      <c r="V2736" t="s">
        <v>270</v>
      </c>
      <c r="W2736" t="s">
        <v>167</v>
      </c>
      <c r="X2736">
        <v>1</v>
      </c>
      <c r="Y2736">
        <v>1</v>
      </c>
      <c r="Z2736">
        <v>0</v>
      </c>
      <c r="AA2736">
        <v>1</v>
      </c>
      <c r="AB2736">
        <v>0</v>
      </c>
      <c r="AC2736">
        <v>1</v>
      </c>
      <c r="AD2736">
        <v>0</v>
      </c>
      <c r="AE2736">
        <v>0</v>
      </c>
    </row>
    <row r="2737" spans="1:31" x14ac:dyDescent="0.3">
      <c r="A2737" t="s">
        <v>300</v>
      </c>
      <c r="B2737" t="s">
        <v>5793</v>
      </c>
      <c r="C2737" t="s">
        <v>262</v>
      </c>
      <c r="D2737" t="s">
        <v>5794</v>
      </c>
      <c r="E2737" t="s">
        <v>12583</v>
      </c>
      <c r="F2737" t="s">
        <v>741</v>
      </c>
      <c r="G2737" t="s">
        <v>2325</v>
      </c>
      <c r="I2737" t="s">
        <v>297</v>
      </c>
      <c r="J2737" t="s">
        <v>266</v>
      </c>
      <c r="K2737" t="s">
        <v>2388</v>
      </c>
      <c r="L2737" t="s">
        <v>16090</v>
      </c>
      <c r="M2737" t="s">
        <v>299</v>
      </c>
      <c r="N2737" t="s">
        <v>300</v>
      </c>
      <c r="O2737">
        <v>1</v>
      </c>
      <c r="P2737" t="s">
        <v>282</v>
      </c>
      <c r="Q2737">
        <v>2</v>
      </c>
      <c r="S2737">
        <v>1</v>
      </c>
      <c r="T2737" s="108">
        <v>2</v>
      </c>
      <c r="U2737">
        <v>1</v>
      </c>
      <c r="V2737" t="s">
        <v>270</v>
      </c>
      <c r="W2737" t="s">
        <v>167</v>
      </c>
      <c r="X2737">
        <v>1</v>
      </c>
      <c r="Y2737">
        <v>0</v>
      </c>
      <c r="Z2737">
        <v>0</v>
      </c>
      <c r="AA2737">
        <v>1</v>
      </c>
      <c r="AB2737">
        <v>0</v>
      </c>
      <c r="AC2737">
        <v>0</v>
      </c>
      <c r="AD2737">
        <v>0</v>
      </c>
      <c r="AE2737">
        <v>0</v>
      </c>
    </row>
    <row r="2738" spans="1:31" x14ac:dyDescent="0.3">
      <c r="A2738" t="s">
        <v>300</v>
      </c>
      <c r="B2738" t="s">
        <v>5793</v>
      </c>
      <c r="C2738" t="s">
        <v>262</v>
      </c>
      <c r="D2738" t="s">
        <v>5794</v>
      </c>
      <c r="E2738" t="s">
        <v>12583</v>
      </c>
      <c r="F2738" t="s">
        <v>741</v>
      </c>
      <c r="G2738" t="s">
        <v>2325</v>
      </c>
      <c r="I2738" t="s">
        <v>297</v>
      </c>
      <c r="J2738" t="s">
        <v>266</v>
      </c>
      <c r="K2738" t="s">
        <v>2388</v>
      </c>
      <c r="L2738" t="s">
        <v>16090</v>
      </c>
      <c r="M2738" t="s">
        <v>301</v>
      </c>
      <c r="N2738" t="s">
        <v>300</v>
      </c>
      <c r="O2738">
        <v>2</v>
      </c>
      <c r="P2738" t="s">
        <v>288</v>
      </c>
      <c r="Q2738">
        <v>0.48</v>
      </c>
      <c r="S2738">
        <v>2</v>
      </c>
      <c r="T2738" s="108">
        <v>0.96</v>
      </c>
      <c r="U2738">
        <v>1</v>
      </c>
      <c r="V2738" t="s">
        <v>270</v>
      </c>
      <c r="W2738" t="s">
        <v>167</v>
      </c>
      <c r="X2738">
        <v>2</v>
      </c>
      <c r="Y2738">
        <v>0</v>
      </c>
      <c r="Z2738">
        <v>2</v>
      </c>
      <c r="AA2738">
        <v>0</v>
      </c>
      <c r="AB2738">
        <v>0</v>
      </c>
      <c r="AC2738">
        <v>0</v>
      </c>
      <c r="AD2738">
        <v>0</v>
      </c>
      <c r="AE2738">
        <v>0</v>
      </c>
    </row>
    <row r="2739" spans="1:31" x14ac:dyDescent="0.3">
      <c r="A2739" t="s">
        <v>300</v>
      </c>
      <c r="B2739" t="s">
        <v>5012</v>
      </c>
      <c r="C2739" t="s">
        <v>274</v>
      </c>
      <c r="D2739" t="s">
        <v>5013</v>
      </c>
      <c r="E2739" t="s">
        <v>12580</v>
      </c>
      <c r="F2739" t="s">
        <v>1188</v>
      </c>
      <c r="G2739" t="s">
        <v>9398</v>
      </c>
      <c r="I2739" t="s">
        <v>297</v>
      </c>
      <c r="J2739" t="s">
        <v>266</v>
      </c>
      <c r="K2739" t="s">
        <v>5014</v>
      </c>
      <c r="L2739" t="s">
        <v>17493</v>
      </c>
      <c r="M2739" t="s">
        <v>299</v>
      </c>
      <c r="N2739" t="s">
        <v>300</v>
      </c>
      <c r="O2739">
        <v>10</v>
      </c>
      <c r="P2739" t="s">
        <v>282</v>
      </c>
      <c r="Q2739">
        <v>3</v>
      </c>
      <c r="S2739">
        <v>3</v>
      </c>
      <c r="T2739" s="108">
        <v>9</v>
      </c>
      <c r="U2739">
        <v>1</v>
      </c>
      <c r="V2739" t="s">
        <v>270</v>
      </c>
      <c r="W2739" t="s">
        <v>167</v>
      </c>
      <c r="X2739">
        <v>1</v>
      </c>
      <c r="Y2739">
        <v>1</v>
      </c>
      <c r="Z2739">
        <v>0</v>
      </c>
      <c r="AA2739">
        <v>1</v>
      </c>
      <c r="AB2739">
        <v>0</v>
      </c>
      <c r="AC2739">
        <v>1</v>
      </c>
      <c r="AD2739">
        <v>0</v>
      </c>
      <c r="AE2739">
        <v>0</v>
      </c>
    </row>
    <row r="2740" spans="1:31" x14ac:dyDescent="0.3">
      <c r="A2740" t="s">
        <v>300</v>
      </c>
      <c r="B2740" t="s">
        <v>5012</v>
      </c>
      <c r="C2740" t="s">
        <v>274</v>
      </c>
      <c r="D2740" t="s">
        <v>5013</v>
      </c>
      <c r="E2740" t="s">
        <v>12580</v>
      </c>
      <c r="F2740" t="s">
        <v>1188</v>
      </c>
      <c r="G2740" t="s">
        <v>9398</v>
      </c>
      <c r="I2740" t="s">
        <v>297</v>
      </c>
      <c r="J2740" t="s">
        <v>266</v>
      </c>
      <c r="K2740" t="s">
        <v>5014</v>
      </c>
      <c r="L2740" t="s">
        <v>17493</v>
      </c>
      <c r="M2740" t="s">
        <v>301</v>
      </c>
      <c r="N2740" t="s">
        <v>300</v>
      </c>
      <c r="O2740">
        <v>11</v>
      </c>
      <c r="P2740" t="s">
        <v>272</v>
      </c>
      <c r="Q2740">
        <v>8</v>
      </c>
      <c r="S2740">
        <v>2</v>
      </c>
      <c r="T2740" s="108">
        <v>16</v>
      </c>
      <c r="U2740">
        <v>1</v>
      </c>
      <c r="V2740" t="s">
        <v>270</v>
      </c>
      <c r="W2740" t="s">
        <v>167</v>
      </c>
      <c r="X2740">
        <v>1</v>
      </c>
      <c r="Y2740">
        <v>1</v>
      </c>
      <c r="Z2740">
        <v>0</v>
      </c>
      <c r="AA2740">
        <v>0</v>
      </c>
      <c r="AB2740">
        <v>1</v>
      </c>
      <c r="AC2740">
        <v>0</v>
      </c>
      <c r="AD2740">
        <v>0</v>
      </c>
      <c r="AE2740">
        <v>0</v>
      </c>
    </row>
    <row r="2741" spans="1:31" x14ac:dyDescent="0.3">
      <c r="A2741" t="s">
        <v>300</v>
      </c>
      <c r="B2741" t="s">
        <v>5012</v>
      </c>
      <c r="C2741" t="s">
        <v>302</v>
      </c>
      <c r="D2741" t="s">
        <v>5013</v>
      </c>
      <c r="E2741" t="s">
        <v>12580</v>
      </c>
      <c r="F2741" t="s">
        <v>1188</v>
      </c>
      <c r="G2741" t="s">
        <v>9398</v>
      </c>
      <c r="I2741" t="s">
        <v>297</v>
      </c>
      <c r="J2741" t="s">
        <v>266</v>
      </c>
      <c r="K2741" t="s">
        <v>5014</v>
      </c>
      <c r="L2741" t="s">
        <v>17493</v>
      </c>
      <c r="M2741" t="s">
        <v>301</v>
      </c>
      <c r="N2741" t="s">
        <v>300</v>
      </c>
      <c r="O2741">
        <v>24</v>
      </c>
      <c r="P2741" t="s">
        <v>17796</v>
      </c>
      <c r="Q2741">
        <v>1</v>
      </c>
      <c r="S2741">
        <v>2</v>
      </c>
      <c r="T2741" s="108">
        <v>2</v>
      </c>
      <c r="U2741">
        <v>1</v>
      </c>
      <c r="V2741" t="s">
        <v>270</v>
      </c>
      <c r="W2741" t="s">
        <v>167</v>
      </c>
      <c r="X2741">
        <v>1</v>
      </c>
      <c r="Y2741">
        <v>0</v>
      </c>
      <c r="Z2741">
        <v>1</v>
      </c>
      <c r="AA2741">
        <v>0</v>
      </c>
      <c r="AB2741">
        <v>1</v>
      </c>
      <c r="AC2741">
        <v>0</v>
      </c>
      <c r="AD2741">
        <v>0</v>
      </c>
      <c r="AE2741">
        <v>0</v>
      </c>
    </row>
    <row r="2742" spans="1:31" x14ac:dyDescent="0.3">
      <c r="A2742" t="s">
        <v>300</v>
      </c>
      <c r="B2742" t="s">
        <v>5012</v>
      </c>
      <c r="C2742" t="s">
        <v>302</v>
      </c>
      <c r="D2742" t="s">
        <v>5013</v>
      </c>
      <c r="E2742" t="s">
        <v>12580</v>
      </c>
      <c r="F2742" t="s">
        <v>1188</v>
      </c>
      <c r="G2742" t="s">
        <v>9398</v>
      </c>
      <c r="I2742" t="s">
        <v>297</v>
      </c>
      <c r="J2742" t="s">
        <v>266</v>
      </c>
      <c r="K2742" t="s">
        <v>5014</v>
      </c>
      <c r="L2742" t="s">
        <v>17493</v>
      </c>
      <c r="M2742" t="s">
        <v>301</v>
      </c>
      <c r="N2742" t="s">
        <v>300</v>
      </c>
      <c r="O2742">
        <v>24</v>
      </c>
      <c r="P2742" t="s">
        <v>425</v>
      </c>
      <c r="Q2742">
        <v>0.32</v>
      </c>
      <c r="S2742">
        <v>5</v>
      </c>
      <c r="T2742" s="108">
        <v>1.6</v>
      </c>
      <c r="U2742">
        <v>1</v>
      </c>
      <c r="V2742" t="s">
        <v>270</v>
      </c>
      <c r="W2742" t="s">
        <v>167</v>
      </c>
      <c r="X2742">
        <v>5</v>
      </c>
      <c r="Y2742">
        <v>0</v>
      </c>
      <c r="Z2742">
        <v>5</v>
      </c>
      <c r="AA2742">
        <v>0</v>
      </c>
      <c r="AB2742">
        <v>0</v>
      </c>
      <c r="AC2742">
        <v>0</v>
      </c>
      <c r="AD2742">
        <v>0</v>
      </c>
      <c r="AE2742">
        <v>0</v>
      </c>
    </row>
    <row r="2743" spans="1:31" x14ac:dyDescent="0.3">
      <c r="A2743" t="s">
        <v>300</v>
      </c>
      <c r="B2743" t="s">
        <v>5145</v>
      </c>
      <c r="C2743" t="s">
        <v>274</v>
      </c>
      <c r="D2743" t="s">
        <v>5146</v>
      </c>
      <c r="E2743" t="s">
        <v>12581</v>
      </c>
      <c r="F2743" t="s">
        <v>5147</v>
      </c>
      <c r="G2743" t="s">
        <v>9398</v>
      </c>
      <c r="I2743" t="s">
        <v>297</v>
      </c>
      <c r="J2743" t="s">
        <v>266</v>
      </c>
      <c r="K2743" t="s">
        <v>5148</v>
      </c>
      <c r="L2743" t="s">
        <v>3565</v>
      </c>
      <c r="M2743" t="s">
        <v>299</v>
      </c>
      <c r="N2743" t="s">
        <v>300</v>
      </c>
      <c r="O2743">
        <v>10</v>
      </c>
      <c r="P2743" t="s">
        <v>282</v>
      </c>
      <c r="Q2743">
        <v>4</v>
      </c>
      <c r="S2743">
        <v>1</v>
      </c>
      <c r="T2743" s="108">
        <v>4</v>
      </c>
      <c r="U2743">
        <v>1</v>
      </c>
      <c r="V2743" t="s">
        <v>270</v>
      </c>
      <c r="W2743" t="s">
        <v>167</v>
      </c>
      <c r="X2743">
        <v>1</v>
      </c>
      <c r="Y2743">
        <v>1</v>
      </c>
      <c r="Z2743">
        <v>0</v>
      </c>
      <c r="AA2743">
        <v>0</v>
      </c>
      <c r="AB2743">
        <v>0</v>
      </c>
      <c r="AC2743">
        <v>0</v>
      </c>
      <c r="AD2743">
        <v>0</v>
      </c>
      <c r="AE2743">
        <v>0</v>
      </c>
    </row>
    <row r="2744" spans="1:31" x14ac:dyDescent="0.3">
      <c r="A2744" t="s">
        <v>300</v>
      </c>
      <c r="B2744" t="s">
        <v>5145</v>
      </c>
      <c r="C2744" t="s">
        <v>274</v>
      </c>
      <c r="D2744" t="s">
        <v>5146</v>
      </c>
      <c r="E2744" t="s">
        <v>12581</v>
      </c>
      <c r="F2744" t="s">
        <v>5147</v>
      </c>
      <c r="G2744" t="s">
        <v>9398</v>
      </c>
      <c r="I2744" t="s">
        <v>297</v>
      </c>
      <c r="J2744" t="s">
        <v>266</v>
      </c>
      <c r="K2744" t="s">
        <v>5148</v>
      </c>
      <c r="L2744" t="s">
        <v>3565</v>
      </c>
      <c r="M2744" t="s">
        <v>301</v>
      </c>
      <c r="N2744" t="s">
        <v>300</v>
      </c>
      <c r="O2744">
        <v>11</v>
      </c>
      <c r="P2744" t="s">
        <v>272</v>
      </c>
      <c r="Q2744">
        <v>4</v>
      </c>
      <c r="S2744">
        <v>2</v>
      </c>
      <c r="T2744" s="108">
        <v>8</v>
      </c>
      <c r="U2744">
        <v>1</v>
      </c>
      <c r="V2744" t="s">
        <v>270</v>
      </c>
      <c r="W2744" t="s">
        <v>167</v>
      </c>
      <c r="X2744">
        <v>1</v>
      </c>
      <c r="Y2744">
        <v>1</v>
      </c>
      <c r="Z2744">
        <v>0</v>
      </c>
      <c r="AA2744">
        <v>0</v>
      </c>
      <c r="AB2744">
        <v>1</v>
      </c>
      <c r="AC2744">
        <v>0</v>
      </c>
      <c r="AD2744">
        <v>0</v>
      </c>
      <c r="AE2744">
        <v>0</v>
      </c>
    </row>
    <row r="2745" spans="1:31" x14ac:dyDescent="0.3">
      <c r="A2745" t="s">
        <v>300</v>
      </c>
      <c r="B2745" t="s">
        <v>5145</v>
      </c>
      <c r="C2745" t="s">
        <v>274</v>
      </c>
      <c r="D2745" t="s">
        <v>5146</v>
      </c>
      <c r="E2745" t="s">
        <v>12581</v>
      </c>
      <c r="F2745" t="s">
        <v>5147</v>
      </c>
      <c r="G2745" t="s">
        <v>9398</v>
      </c>
      <c r="I2745" t="s">
        <v>297</v>
      </c>
      <c r="J2745" t="s">
        <v>266</v>
      </c>
      <c r="K2745" t="s">
        <v>5148</v>
      </c>
      <c r="L2745" t="s">
        <v>3565</v>
      </c>
      <c r="M2745" t="s">
        <v>301</v>
      </c>
      <c r="N2745" t="s">
        <v>300</v>
      </c>
      <c r="O2745">
        <v>24</v>
      </c>
      <c r="P2745" t="s">
        <v>17796</v>
      </c>
      <c r="Q2745">
        <v>2</v>
      </c>
      <c r="S2745">
        <v>2</v>
      </c>
      <c r="T2745" s="108">
        <v>4</v>
      </c>
      <c r="U2745">
        <v>1</v>
      </c>
      <c r="V2745" t="s">
        <v>270</v>
      </c>
      <c r="W2745" t="s">
        <v>167</v>
      </c>
      <c r="X2745">
        <v>1</v>
      </c>
      <c r="Y2745">
        <v>0</v>
      </c>
      <c r="Z2745">
        <v>1</v>
      </c>
      <c r="AA2745">
        <v>0</v>
      </c>
      <c r="AB2745">
        <v>0</v>
      </c>
      <c r="AC2745">
        <v>1</v>
      </c>
      <c r="AD2745">
        <v>0</v>
      </c>
      <c r="AE2745">
        <v>0</v>
      </c>
    </row>
    <row r="2746" spans="1:31" x14ac:dyDescent="0.3">
      <c r="A2746" t="s">
        <v>300</v>
      </c>
      <c r="B2746" t="s">
        <v>5145</v>
      </c>
      <c r="C2746" t="s">
        <v>274</v>
      </c>
      <c r="D2746" t="s">
        <v>5146</v>
      </c>
      <c r="E2746" t="s">
        <v>12581</v>
      </c>
      <c r="F2746" t="s">
        <v>5147</v>
      </c>
      <c r="G2746" t="s">
        <v>9398</v>
      </c>
      <c r="I2746" t="s">
        <v>297</v>
      </c>
      <c r="J2746" t="s">
        <v>266</v>
      </c>
      <c r="K2746" t="s">
        <v>5148</v>
      </c>
      <c r="L2746" t="s">
        <v>3565</v>
      </c>
      <c r="M2746" t="s">
        <v>301</v>
      </c>
      <c r="N2746" t="s">
        <v>300</v>
      </c>
      <c r="O2746">
        <v>28</v>
      </c>
      <c r="P2746" t="s">
        <v>273</v>
      </c>
      <c r="Q2746">
        <v>0.48</v>
      </c>
      <c r="S2746">
        <v>6</v>
      </c>
      <c r="T2746" s="108">
        <v>2.88</v>
      </c>
      <c r="U2746">
        <v>1</v>
      </c>
      <c r="V2746" t="s">
        <v>270</v>
      </c>
      <c r="W2746" t="s">
        <v>167</v>
      </c>
      <c r="X2746">
        <v>6</v>
      </c>
      <c r="Y2746">
        <v>0</v>
      </c>
      <c r="Z2746">
        <v>0</v>
      </c>
      <c r="AA2746">
        <v>6</v>
      </c>
      <c r="AB2746">
        <v>0</v>
      </c>
      <c r="AC2746">
        <v>0</v>
      </c>
      <c r="AD2746">
        <v>0</v>
      </c>
      <c r="AE2746">
        <v>0</v>
      </c>
    </row>
    <row r="2747" spans="1:31" x14ac:dyDescent="0.3">
      <c r="A2747" t="s">
        <v>300</v>
      </c>
      <c r="B2747" t="s">
        <v>6249</v>
      </c>
      <c r="C2747" t="s">
        <v>262</v>
      </c>
      <c r="D2747" t="s">
        <v>6250</v>
      </c>
      <c r="E2747" t="s">
        <v>12587</v>
      </c>
      <c r="F2747" t="s">
        <v>6251</v>
      </c>
      <c r="G2747" t="s">
        <v>2325</v>
      </c>
      <c r="I2747" t="s">
        <v>297</v>
      </c>
      <c r="J2747" t="s">
        <v>266</v>
      </c>
      <c r="K2747" t="s">
        <v>6252</v>
      </c>
      <c r="L2747" t="s">
        <v>6253</v>
      </c>
      <c r="M2747" t="s">
        <v>299</v>
      </c>
      <c r="N2747" t="s">
        <v>300</v>
      </c>
      <c r="O2747">
        <v>1</v>
      </c>
      <c r="P2747" t="s">
        <v>266</v>
      </c>
      <c r="Q2747">
        <v>0.48</v>
      </c>
      <c r="S2747">
        <v>5</v>
      </c>
      <c r="T2747" s="108">
        <v>2.4</v>
      </c>
      <c r="U2747">
        <v>1</v>
      </c>
      <c r="V2747" t="s">
        <v>270</v>
      </c>
      <c r="W2747" t="s">
        <v>167</v>
      </c>
      <c r="X2747">
        <v>5</v>
      </c>
      <c r="Y2747">
        <v>0</v>
      </c>
      <c r="Z2747">
        <v>0</v>
      </c>
      <c r="AA2747">
        <v>0</v>
      </c>
      <c r="AB2747">
        <v>0</v>
      </c>
      <c r="AC2747">
        <v>5</v>
      </c>
      <c r="AD2747">
        <v>0</v>
      </c>
      <c r="AE2747">
        <v>0</v>
      </c>
    </row>
    <row r="2748" spans="1:31" x14ac:dyDescent="0.3">
      <c r="A2748" t="s">
        <v>300</v>
      </c>
      <c r="B2748" t="s">
        <v>6249</v>
      </c>
      <c r="C2748" t="s">
        <v>262</v>
      </c>
      <c r="D2748" t="s">
        <v>6250</v>
      </c>
      <c r="E2748" t="s">
        <v>12587</v>
      </c>
      <c r="F2748" t="s">
        <v>6251</v>
      </c>
      <c r="G2748" t="s">
        <v>2325</v>
      </c>
      <c r="I2748" t="s">
        <v>297</v>
      </c>
      <c r="J2748" t="s">
        <v>266</v>
      </c>
      <c r="K2748" t="s">
        <v>6252</v>
      </c>
      <c r="L2748" t="s">
        <v>6253</v>
      </c>
      <c r="M2748" t="s">
        <v>301</v>
      </c>
      <c r="N2748" t="s">
        <v>300</v>
      </c>
      <c r="O2748">
        <v>2</v>
      </c>
      <c r="P2748" t="s">
        <v>288</v>
      </c>
      <c r="Q2748">
        <v>0.48</v>
      </c>
      <c r="S2748">
        <v>1</v>
      </c>
      <c r="T2748" s="108">
        <v>0.48</v>
      </c>
      <c r="U2748">
        <v>1</v>
      </c>
      <c r="V2748" t="s">
        <v>270</v>
      </c>
      <c r="W2748" t="s">
        <v>167</v>
      </c>
      <c r="X2748">
        <v>1</v>
      </c>
      <c r="Y2748">
        <v>0</v>
      </c>
      <c r="Z2748">
        <v>1</v>
      </c>
      <c r="AA2748">
        <v>0</v>
      </c>
      <c r="AB2748">
        <v>0</v>
      </c>
      <c r="AC2748">
        <v>0</v>
      </c>
      <c r="AD2748">
        <v>0</v>
      </c>
      <c r="AE2748">
        <v>0</v>
      </c>
    </row>
    <row r="2749" spans="1:31" x14ac:dyDescent="0.3">
      <c r="A2749" t="s">
        <v>300</v>
      </c>
      <c r="B2749" t="s">
        <v>6249</v>
      </c>
      <c r="C2749" t="s">
        <v>262</v>
      </c>
      <c r="D2749" t="s">
        <v>6250</v>
      </c>
      <c r="E2749" t="s">
        <v>12587</v>
      </c>
      <c r="F2749" t="s">
        <v>6251</v>
      </c>
      <c r="G2749" t="s">
        <v>2325</v>
      </c>
      <c r="I2749" t="s">
        <v>297</v>
      </c>
      <c r="J2749" t="s">
        <v>266</v>
      </c>
      <c r="K2749" t="s">
        <v>6252</v>
      </c>
      <c r="L2749" t="s">
        <v>6253</v>
      </c>
      <c r="M2749" t="s">
        <v>301</v>
      </c>
      <c r="N2749" t="s">
        <v>300</v>
      </c>
      <c r="O2749">
        <v>2</v>
      </c>
      <c r="P2749" t="s">
        <v>288</v>
      </c>
      <c r="Q2749">
        <v>0.32</v>
      </c>
      <c r="S2749">
        <v>1</v>
      </c>
      <c r="T2749" s="108">
        <v>0.32</v>
      </c>
      <c r="U2749">
        <v>1</v>
      </c>
      <c r="V2749" t="s">
        <v>270</v>
      </c>
      <c r="W2749" t="s">
        <v>167</v>
      </c>
      <c r="X2749">
        <v>1</v>
      </c>
      <c r="Y2749">
        <v>0</v>
      </c>
      <c r="Z2749">
        <v>1</v>
      </c>
      <c r="AA2749">
        <v>0</v>
      </c>
      <c r="AB2749">
        <v>0</v>
      </c>
      <c r="AC2749">
        <v>0</v>
      </c>
      <c r="AD2749">
        <v>0</v>
      </c>
      <c r="AE2749">
        <v>0</v>
      </c>
    </row>
    <row r="2750" spans="1:31" x14ac:dyDescent="0.3">
      <c r="A2750" t="s">
        <v>300</v>
      </c>
      <c r="B2750" t="s">
        <v>6249</v>
      </c>
      <c r="C2750" t="s">
        <v>262</v>
      </c>
      <c r="D2750" t="s">
        <v>6250</v>
      </c>
      <c r="E2750" t="s">
        <v>12587</v>
      </c>
      <c r="F2750" t="s">
        <v>6251</v>
      </c>
      <c r="G2750" t="s">
        <v>2325</v>
      </c>
      <c r="I2750" t="s">
        <v>297</v>
      </c>
      <c r="J2750" t="s">
        <v>266</v>
      </c>
      <c r="K2750" t="s">
        <v>6252</v>
      </c>
      <c r="L2750" t="s">
        <v>6253</v>
      </c>
      <c r="M2750" t="s">
        <v>301</v>
      </c>
      <c r="N2750" t="s">
        <v>300</v>
      </c>
      <c r="O2750">
        <v>17</v>
      </c>
      <c r="P2750" t="s">
        <v>273</v>
      </c>
      <c r="Q2750">
        <v>0.32</v>
      </c>
      <c r="S2750">
        <v>1</v>
      </c>
      <c r="T2750" s="108">
        <v>0.32</v>
      </c>
      <c r="U2750">
        <v>1</v>
      </c>
      <c r="V2750" t="s">
        <v>270</v>
      </c>
      <c r="W2750" t="s">
        <v>167</v>
      </c>
      <c r="X2750">
        <v>1</v>
      </c>
      <c r="Y2750">
        <v>0</v>
      </c>
      <c r="Z2750">
        <v>1</v>
      </c>
      <c r="AA2750">
        <v>0</v>
      </c>
      <c r="AB2750">
        <v>0</v>
      </c>
      <c r="AC2750">
        <v>0</v>
      </c>
      <c r="AD2750">
        <v>0</v>
      </c>
      <c r="AE2750">
        <v>0</v>
      </c>
    </row>
    <row r="2751" spans="1:31" x14ac:dyDescent="0.3">
      <c r="A2751" t="s">
        <v>300</v>
      </c>
      <c r="B2751" t="s">
        <v>6261</v>
      </c>
      <c r="C2751" t="s">
        <v>262</v>
      </c>
      <c r="D2751" t="s">
        <v>6262</v>
      </c>
      <c r="E2751" t="s">
        <v>12695</v>
      </c>
      <c r="F2751" t="s">
        <v>460</v>
      </c>
      <c r="G2751" t="s">
        <v>3069</v>
      </c>
      <c r="I2751" t="s">
        <v>297</v>
      </c>
      <c r="J2751" t="s">
        <v>266</v>
      </c>
      <c r="K2751" t="s">
        <v>6263</v>
      </c>
      <c r="L2751" t="s">
        <v>17494</v>
      </c>
      <c r="M2751" t="s">
        <v>299</v>
      </c>
      <c r="N2751" t="s">
        <v>300</v>
      </c>
      <c r="O2751">
        <v>1</v>
      </c>
      <c r="P2751" t="s">
        <v>266</v>
      </c>
      <c r="Q2751">
        <v>0.32</v>
      </c>
      <c r="S2751">
        <v>1</v>
      </c>
      <c r="T2751" s="108">
        <v>0.32</v>
      </c>
      <c r="U2751">
        <v>1</v>
      </c>
      <c r="V2751" t="s">
        <v>270</v>
      </c>
      <c r="W2751" t="s">
        <v>167</v>
      </c>
      <c r="X2751">
        <v>1</v>
      </c>
      <c r="Y2751">
        <v>0</v>
      </c>
      <c r="Z2751">
        <v>0</v>
      </c>
      <c r="AA2751">
        <v>1</v>
      </c>
      <c r="AB2751">
        <v>0</v>
      </c>
      <c r="AC2751">
        <v>0</v>
      </c>
      <c r="AD2751">
        <v>0</v>
      </c>
      <c r="AE2751">
        <v>0</v>
      </c>
    </row>
    <row r="2752" spans="1:31" x14ac:dyDescent="0.3">
      <c r="A2752" t="s">
        <v>300</v>
      </c>
      <c r="B2752" t="s">
        <v>6261</v>
      </c>
      <c r="C2752" t="s">
        <v>262</v>
      </c>
      <c r="D2752" t="s">
        <v>6262</v>
      </c>
      <c r="E2752" t="s">
        <v>12695</v>
      </c>
      <c r="F2752" t="s">
        <v>460</v>
      </c>
      <c r="G2752" t="s">
        <v>3069</v>
      </c>
      <c r="I2752" t="s">
        <v>297</v>
      </c>
      <c r="J2752" t="s">
        <v>266</v>
      </c>
      <c r="K2752" t="s">
        <v>6263</v>
      </c>
      <c r="L2752" t="s">
        <v>17494</v>
      </c>
      <c r="M2752" t="s">
        <v>301</v>
      </c>
      <c r="N2752" t="s">
        <v>300</v>
      </c>
      <c r="O2752">
        <v>2</v>
      </c>
      <c r="P2752" t="s">
        <v>272</v>
      </c>
      <c r="Q2752">
        <v>2</v>
      </c>
      <c r="S2752">
        <v>1</v>
      </c>
      <c r="T2752" s="108">
        <v>2</v>
      </c>
      <c r="U2752">
        <v>1</v>
      </c>
      <c r="V2752" t="s">
        <v>270</v>
      </c>
      <c r="W2752" t="s">
        <v>167</v>
      </c>
      <c r="X2752">
        <v>1</v>
      </c>
      <c r="Y2752">
        <v>0</v>
      </c>
      <c r="Z2752">
        <v>0</v>
      </c>
      <c r="AA2752">
        <v>0</v>
      </c>
      <c r="AB2752">
        <v>1</v>
      </c>
      <c r="AC2752">
        <v>0</v>
      </c>
      <c r="AD2752">
        <v>0</v>
      </c>
      <c r="AE2752">
        <v>0</v>
      </c>
    </row>
    <row r="2753" spans="1:31" x14ac:dyDescent="0.3">
      <c r="A2753" t="s">
        <v>300</v>
      </c>
      <c r="B2753" t="s">
        <v>6261</v>
      </c>
      <c r="C2753" t="s">
        <v>262</v>
      </c>
      <c r="D2753" t="s">
        <v>6262</v>
      </c>
      <c r="E2753" t="s">
        <v>12695</v>
      </c>
      <c r="F2753" t="s">
        <v>460</v>
      </c>
      <c r="G2753" t="s">
        <v>3069</v>
      </c>
      <c r="I2753" t="s">
        <v>297</v>
      </c>
      <c r="J2753" t="s">
        <v>266</v>
      </c>
      <c r="K2753" t="s">
        <v>6263</v>
      </c>
      <c r="L2753" t="s">
        <v>17494</v>
      </c>
      <c r="M2753" t="s">
        <v>301</v>
      </c>
      <c r="N2753" t="s">
        <v>300</v>
      </c>
      <c r="O2753">
        <v>17</v>
      </c>
      <c r="P2753" t="s">
        <v>273</v>
      </c>
      <c r="Q2753">
        <v>0.48</v>
      </c>
      <c r="S2753">
        <v>2</v>
      </c>
      <c r="T2753" s="108">
        <v>0.96</v>
      </c>
      <c r="U2753">
        <v>1</v>
      </c>
      <c r="V2753" t="s">
        <v>270</v>
      </c>
      <c r="W2753" t="s">
        <v>167</v>
      </c>
      <c r="X2753">
        <v>2</v>
      </c>
      <c r="Y2753">
        <v>0</v>
      </c>
      <c r="Z2753">
        <v>2</v>
      </c>
      <c r="AA2753">
        <v>0</v>
      </c>
      <c r="AB2753">
        <v>0</v>
      </c>
      <c r="AC2753">
        <v>0</v>
      </c>
      <c r="AD2753">
        <v>0</v>
      </c>
      <c r="AE2753">
        <v>0</v>
      </c>
    </row>
    <row r="2754" spans="1:31" x14ac:dyDescent="0.3">
      <c r="A2754" t="s">
        <v>16749</v>
      </c>
      <c r="B2754" t="s">
        <v>27159</v>
      </c>
      <c r="C2754" t="s">
        <v>274</v>
      </c>
      <c r="D2754" t="s">
        <v>27160</v>
      </c>
      <c r="E2754" t="s">
        <v>27161</v>
      </c>
      <c r="F2754" t="s">
        <v>27162</v>
      </c>
      <c r="G2754" t="s">
        <v>27163</v>
      </c>
      <c r="I2754" t="s">
        <v>297</v>
      </c>
      <c r="J2754" t="s">
        <v>266</v>
      </c>
      <c r="K2754" t="s">
        <v>27164</v>
      </c>
      <c r="L2754" t="s">
        <v>27165</v>
      </c>
      <c r="M2754" t="s">
        <v>3987</v>
      </c>
      <c r="N2754" t="s">
        <v>16749</v>
      </c>
      <c r="O2754">
        <v>3</v>
      </c>
      <c r="P2754" t="s">
        <v>388</v>
      </c>
      <c r="Q2754">
        <v>20</v>
      </c>
      <c r="S2754">
        <v>0</v>
      </c>
      <c r="T2754" s="108">
        <v>0</v>
      </c>
      <c r="U2754">
        <v>0</v>
      </c>
      <c r="W2754" t="s">
        <v>171</v>
      </c>
      <c r="X2754">
        <v>1</v>
      </c>
      <c r="Y2754">
        <v>0</v>
      </c>
      <c r="Z2754">
        <v>0</v>
      </c>
      <c r="AA2754">
        <v>0</v>
      </c>
      <c r="AB2754">
        <v>0</v>
      </c>
      <c r="AC2754">
        <v>0</v>
      </c>
      <c r="AD2754">
        <v>0</v>
      </c>
      <c r="AE2754">
        <v>0</v>
      </c>
    </row>
    <row r="2755" spans="1:31" x14ac:dyDescent="0.3">
      <c r="A2755" t="s">
        <v>16749</v>
      </c>
      <c r="B2755" t="s">
        <v>27166</v>
      </c>
      <c r="C2755" t="s">
        <v>274</v>
      </c>
      <c r="D2755" t="s">
        <v>27167</v>
      </c>
      <c r="E2755" t="s">
        <v>27168</v>
      </c>
      <c r="F2755" t="s">
        <v>27169</v>
      </c>
      <c r="G2755" t="s">
        <v>9398</v>
      </c>
      <c r="I2755" t="s">
        <v>297</v>
      </c>
      <c r="J2755" t="s">
        <v>266</v>
      </c>
      <c r="K2755" t="s">
        <v>27170</v>
      </c>
      <c r="L2755" t="s">
        <v>27171</v>
      </c>
      <c r="M2755" t="s">
        <v>3521</v>
      </c>
      <c r="N2755" t="s">
        <v>16749</v>
      </c>
      <c r="O2755">
        <v>20</v>
      </c>
      <c r="P2755" t="s">
        <v>3206</v>
      </c>
      <c r="Q2755">
        <v>20</v>
      </c>
      <c r="S2755">
        <v>0</v>
      </c>
      <c r="T2755" s="108">
        <v>0</v>
      </c>
      <c r="U2755">
        <v>0</v>
      </c>
      <c r="W2755" t="s">
        <v>171</v>
      </c>
      <c r="X2755">
        <v>1</v>
      </c>
      <c r="Y2755">
        <v>0</v>
      </c>
      <c r="Z2755">
        <v>0</v>
      </c>
      <c r="AA2755">
        <v>0</v>
      </c>
      <c r="AB2755">
        <v>0</v>
      </c>
      <c r="AC2755">
        <v>0</v>
      </c>
      <c r="AD2755">
        <v>0</v>
      </c>
      <c r="AE2755">
        <v>0</v>
      </c>
    </row>
    <row r="2756" spans="1:31" x14ac:dyDescent="0.3">
      <c r="A2756" t="s">
        <v>300</v>
      </c>
      <c r="B2756" t="s">
        <v>4051</v>
      </c>
      <c r="C2756" t="s">
        <v>262</v>
      </c>
      <c r="D2756" t="s">
        <v>4052</v>
      </c>
      <c r="E2756" t="s">
        <v>12668</v>
      </c>
      <c r="F2756" t="s">
        <v>2890</v>
      </c>
      <c r="G2756" t="s">
        <v>296</v>
      </c>
      <c r="I2756" t="s">
        <v>297</v>
      </c>
      <c r="J2756" t="s">
        <v>266</v>
      </c>
      <c r="K2756" t="s">
        <v>2891</v>
      </c>
      <c r="L2756" t="s">
        <v>2441</v>
      </c>
      <c r="M2756" t="s">
        <v>299</v>
      </c>
      <c r="N2756" t="s">
        <v>300</v>
      </c>
      <c r="O2756">
        <v>13</v>
      </c>
      <c r="P2756" t="s">
        <v>282</v>
      </c>
      <c r="Q2756">
        <v>3</v>
      </c>
      <c r="S2756">
        <v>1</v>
      </c>
      <c r="T2756" s="108">
        <v>3</v>
      </c>
      <c r="U2756">
        <v>1</v>
      </c>
      <c r="V2756" t="s">
        <v>270</v>
      </c>
      <c r="W2756" t="s">
        <v>167</v>
      </c>
      <c r="X2756">
        <v>1</v>
      </c>
      <c r="Y2756">
        <v>0</v>
      </c>
      <c r="Z2756">
        <v>0</v>
      </c>
      <c r="AA2756">
        <v>1</v>
      </c>
      <c r="AB2756">
        <v>0</v>
      </c>
      <c r="AC2756">
        <v>0</v>
      </c>
      <c r="AD2756">
        <v>0</v>
      </c>
      <c r="AE2756">
        <v>0</v>
      </c>
    </row>
    <row r="2757" spans="1:31" x14ac:dyDescent="0.3">
      <c r="A2757" t="s">
        <v>300</v>
      </c>
      <c r="B2757" t="s">
        <v>6101</v>
      </c>
      <c r="C2757" t="s">
        <v>262</v>
      </c>
      <c r="D2757" t="s">
        <v>6102</v>
      </c>
      <c r="E2757" t="s">
        <v>12690</v>
      </c>
      <c r="F2757" t="s">
        <v>6103</v>
      </c>
      <c r="G2757" t="s">
        <v>3069</v>
      </c>
      <c r="I2757" t="s">
        <v>297</v>
      </c>
      <c r="J2757" t="s">
        <v>266</v>
      </c>
      <c r="K2757" t="s">
        <v>6104</v>
      </c>
      <c r="L2757" t="s">
        <v>6105</v>
      </c>
      <c r="M2757" t="s">
        <v>299</v>
      </c>
      <c r="N2757" t="s">
        <v>300</v>
      </c>
      <c r="O2757">
        <v>1</v>
      </c>
      <c r="P2757" t="s">
        <v>282</v>
      </c>
      <c r="Q2757">
        <v>2</v>
      </c>
      <c r="S2757">
        <v>1</v>
      </c>
      <c r="T2757" s="108">
        <v>2</v>
      </c>
      <c r="U2757">
        <v>1</v>
      </c>
      <c r="V2757" t="s">
        <v>270</v>
      </c>
      <c r="W2757" t="s">
        <v>167</v>
      </c>
      <c r="X2757">
        <v>1</v>
      </c>
      <c r="Y2757">
        <v>0</v>
      </c>
      <c r="Z2757">
        <v>0</v>
      </c>
      <c r="AA2757">
        <v>1</v>
      </c>
      <c r="AB2757">
        <v>0</v>
      </c>
      <c r="AC2757">
        <v>0</v>
      </c>
      <c r="AD2757">
        <v>0</v>
      </c>
      <c r="AE2757">
        <v>0</v>
      </c>
    </row>
    <row r="2758" spans="1:31" x14ac:dyDescent="0.3">
      <c r="A2758" t="s">
        <v>300</v>
      </c>
      <c r="B2758" t="s">
        <v>6101</v>
      </c>
      <c r="C2758" t="s">
        <v>262</v>
      </c>
      <c r="D2758" t="s">
        <v>6102</v>
      </c>
      <c r="E2758" t="s">
        <v>12690</v>
      </c>
      <c r="F2758" t="s">
        <v>6103</v>
      </c>
      <c r="G2758" t="s">
        <v>3069</v>
      </c>
      <c r="I2758" t="s">
        <v>297</v>
      </c>
      <c r="J2758" t="s">
        <v>266</v>
      </c>
      <c r="K2758" t="s">
        <v>6104</v>
      </c>
      <c r="L2758" t="s">
        <v>6105</v>
      </c>
      <c r="M2758" t="s">
        <v>301</v>
      </c>
      <c r="N2758" t="s">
        <v>300</v>
      </c>
      <c r="O2758">
        <v>2</v>
      </c>
      <c r="P2758" t="s">
        <v>288</v>
      </c>
      <c r="Q2758">
        <v>0.48</v>
      </c>
      <c r="S2758">
        <v>1</v>
      </c>
      <c r="T2758" s="108">
        <v>0.48</v>
      </c>
      <c r="U2758">
        <v>1</v>
      </c>
      <c r="V2758" t="s">
        <v>270</v>
      </c>
      <c r="W2758" t="s">
        <v>167</v>
      </c>
      <c r="X2758">
        <v>1</v>
      </c>
      <c r="Y2758">
        <v>0</v>
      </c>
      <c r="Z2758">
        <v>1</v>
      </c>
      <c r="AA2758">
        <v>0</v>
      </c>
      <c r="AB2758">
        <v>0</v>
      </c>
      <c r="AC2758">
        <v>0</v>
      </c>
      <c r="AD2758">
        <v>0</v>
      </c>
      <c r="AE2758">
        <v>0</v>
      </c>
    </row>
    <row r="2759" spans="1:31" x14ac:dyDescent="0.3">
      <c r="A2759" t="s">
        <v>300</v>
      </c>
      <c r="B2759" t="s">
        <v>6101</v>
      </c>
      <c r="C2759" t="s">
        <v>262</v>
      </c>
      <c r="D2759" t="s">
        <v>6102</v>
      </c>
      <c r="E2759" t="s">
        <v>12690</v>
      </c>
      <c r="F2759" t="s">
        <v>6103</v>
      </c>
      <c r="G2759" t="s">
        <v>3069</v>
      </c>
      <c r="I2759" t="s">
        <v>297</v>
      </c>
      <c r="J2759" t="s">
        <v>266</v>
      </c>
      <c r="K2759" t="s">
        <v>6104</v>
      </c>
      <c r="L2759" t="s">
        <v>6105</v>
      </c>
      <c r="M2759" t="s">
        <v>301</v>
      </c>
      <c r="N2759" t="s">
        <v>300</v>
      </c>
      <c r="O2759">
        <v>17</v>
      </c>
      <c r="P2759" t="s">
        <v>273</v>
      </c>
      <c r="Q2759">
        <v>0.48</v>
      </c>
      <c r="S2759">
        <v>1</v>
      </c>
      <c r="T2759" s="108">
        <v>0.48</v>
      </c>
      <c r="U2759">
        <v>1</v>
      </c>
      <c r="V2759" t="s">
        <v>270</v>
      </c>
      <c r="W2759" t="s">
        <v>167</v>
      </c>
      <c r="X2759">
        <v>1</v>
      </c>
      <c r="Y2759">
        <v>0</v>
      </c>
      <c r="Z2759">
        <v>1</v>
      </c>
      <c r="AA2759">
        <v>0</v>
      </c>
      <c r="AB2759">
        <v>0</v>
      </c>
      <c r="AC2759">
        <v>0</v>
      </c>
      <c r="AD2759">
        <v>0</v>
      </c>
      <c r="AE2759">
        <v>0</v>
      </c>
    </row>
    <row r="2760" spans="1:31" x14ac:dyDescent="0.3">
      <c r="A2760" t="s">
        <v>300</v>
      </c>
      <c r="B2760" t="s">
        <v>4780</v>
      </c>
      <c r="C2760" t="s">
        <v>262</v>
      </c>
      <c r="D2760" t="s">
        <v>4781</v>
      </c>
      <c r="E2760" t="s">
        <v>12609</v>
      </c>
      <c r="F2760" t="s">
        <v>4782</v>
      </c>
      <c r="G2760" t="s">
        <v>4759</v>
      </c>
      <c r="I2760" t="s">
        <v>297</v>
      </c>
      <c r="J2760" t="s">
        <v>266</v>
      </c>
      <c r="K2760" t="s">
        <v>4783</v>
      </c>
      <c r="L2760" t="s">
        <v>27172</v>
      </c>
      <c r="M2760" t="s">
        <v>301</v>
      </c>
      <c r="N2760" t="s">
        <v>300</v>
      </c>
      <c r="O2760">
        <v>2</v>
      </c>
      <c r="P2760" t="s">
        <v>272</v>
      </c>
      <c r="Q2760">
        <v>2</v>
      </c>
      <c r="S2760">
        <v>2</v>
      </c>
      <c r="T2760" s="108">
        <v>4</v>
      </c>
      <c r="U2760">
        <v>1</v>
      </c>
      <c r="V2760" t="s">
        <v>270</v>
      </c>
      <c r="W2760" t="s">
        <v>167</v>
      </c>
      <c r="X2760">
        <v>1</v>
      </c>
      <c r="Y2760">
        <v>0</v>
      </c>
      <c r="Z2760">
        <v>1</v>
      </c>
      <c r="AA2760">
        <v>0</v>
      </c>
      <c r="AB2760">
        <v>0</v>
      </c>
      <c r="AC2760">
        <v>1</v>
      </c>
      <c r="AD2760">
        <v>0</v>
      </c>
      <c r="AE2760">
        <v>0</v>
      </c>
    </row>
    <row r="2761" spans="1:31" x14ac:dyDescent="0.3">
      <c r="A2761" t="s">
        <v>300</v>
      </c>
      <c r="B2761" t="s">
        <v>4780</v>
      </c>
      <c r="C2761" t="s">
        <v>262</v>
      </c>
      <c r="D2761" t="s">
        <v>4781</v>
      </c>
      <c r="E2761" t="s">
        <v>12609</v>
      </c>
      <c r="F2761" t="s">
        <v>4782</v>
      </c>
      <c r="G2761" t="s">
        <v>4759</v>
      </c>
      <c r="I2761" t="s">
        <v>297</v>
      </c>
      <c r="J2761" t="s">
        <v>266</v>
      </c>
      <c r="K2761" t="s">
        <v>4783</v>
      </c>
      <c r="L2761" t="s">
        <v>27172</v>
      </c>
      <c r="M2761" t="s">
        <v>301</v>
      </c>
      <c r="N2761" t="s">
        <v>300</v>
      </c>
      <c r="O2761">
        <v>17</v>
      </c>
      <c r="P2761" t="s">
        <v>425</v>
      </c>
      <c r="Q2761">
        <v>0.32</v>
      </c>
      <c r="S2761">
        <v>1</v>
      </c>
      <c r="T2761" s="108">
        <v>0.32</v>
      </c>
      <c r="U2761">
        <v>1</v>
      </c>
      <c r="V2761" t="s">
        <v>270</v>
      </c>
      <c r="W2761" t="s">
        <v>167</v>
      </c>
      <c r="X2761">
        <v>1</v>
      </c>
      <c r="Y2761">
        <v>0</v>
      </c>
      <c r="Z2761">
        <v>1</v>
      </c>
      <c r="AA2761">
        <v>0</v>
      </c>
      <c r="AB2761">
        <v>0</v>
      </c>
      <c r="AC2761">
        <v>0</v>
      </c>
      <c r="AD2761">
        <v>0</v>
      </c>
      <c r="AE2761">
        <v>0</v>
      </c>
    </row>
    <row r="2762" spans="1:31" x14ac:dyDescent="0.3">
      <c r="A2762" t="s">
        <v>300</v>
      </c>
      <c r="B2762" t="s">
        <v>4780</v>
      </c>
      <c r="C2762" t="s">
        <v>262</v>
      </c>
      <c r="D2762" t="s">
        <v>4781</v>
      </c>
      <c r="E2762" t="s">
        <v>12609</v>
      </c>
      <c r="F2762" t="s">
        <v>4782</v>
      </c>
      <c r="G2762" t="s">
        <v>4759</v>
      </c>
      <c r="I2762" t="s">
        <v>297</v>
      </c>
      <c r="J2762" t="s">
        <v>266</v>
      </c>
      <c r="K2762" t="s">
        <v>4783</v>
      </c>
      <c r="L2762" t="s">
        <v>27172</v>
      </c>
      <c r="M2762" t="s">
        <v>299</v>
      </c>
      <c r="N2762" t="s">
        <v>300</v>
      </c>
      <c r="O2762">
        <v>1</v>
      </c>
      <c r="P2762" t="s">
        <v>282</v>
      </c>
      <c r="Q2762">
        <v>2</v>
      </c>
      <c r="S2762">
        <v>1</v>
      </c>
      <c r="T2762" s="108">
        <v>2</v>
      </c>
      <c r="U2762">
        <v>1</v>
      </c>
      <c r="V2762" t="s">
        <v>270</v>
      </c>
      <c r="W2762" t="s">
        <v>167</v>
      </c>
      <c r="X2762">
        <v>1</v>
      </c>
      <c r="Y2762">
        <v>0</v>
      </c>
      <c r="Z2762">
        <v>0</v>
      </c>
      <c r="AA2762">
        <v>1</v>
      </c>
      <c r="AB2762">
        <v>0</v>
      </c>
      <c r="AC2762">
        <v>0</v>
      </c>
      <c r="AD2762">
        <v>0</v>
      </c>
      <c r="AE2762">
        <v>0</v>
      </c>
    </row>
    <row r="2763" spans="1:31" x14ac:dyDescent="0.3">
      <c r="A2763" t="s">
        <v>300</v>
      </c>
      <c r="B2763" t="s">
        <v>6335</v>
      </c>
      <c r="C2763" t="s">
        <v>262</v>
      </c>
      <c r="D2763" t="s">
        <v>6336</v>
      </c>
      <c r="E2763" t="s">
        <v>12696</v>
      </c>
      <c r="F2763" t="s">
        <v>6337</v>
      </c>
      <c r="G2763" t="s">
        <v>3069</v>
      </c>
      <c r="I2763" t="s">
        <v>297</v>
      </c>
      <c r="J2763" t="s">
        <v>266</v>
      </c>
      <c r="K2763" t="s">
        <v>6263</v>
      </c>
      <c r="L2763" t="s">
        <v>6338</v>
      </c>
      <c r="M2763" t="s">
        <v>299</v>
      </c>
      <c r="N2763" t="s">
        <v>300</v>
      </c>
      <c r="O2763">
        <v>1</v>
      </c>
      <c r="P2763" t="s">
        <v>269</v>
      </c>
      <c r="Q2763">
        <v>2</v>
      </c>
      <c r="S2763">
        <v>1</v>
      </c>
      <c r="T2763" s="108">
        <v>2</v>
      </c>
      <c r="U2763">
        <v>1</v>
      </c>
      <c r="V2763" t="s">
        <v>270</v>
      </c>
      <c r="W2763" t="s">
        <v>167</v>
      </c>
      <c r="X2763">
        <v>1</v>
      </c>
      <c r="Y2763">
        <v>0</v>
      </c>
      <c r="Z2763">
        <v>0</v>
      </c>
      <c r="AA2763">
        <v>1</v>
      </c>
      <c r="AB2763">
        <v>0</v>
      </c>
      <c r="AC2763">
        <v>0</v>
      </c>
      <c r="AD2763">
        <v>0</v>
      </c>
      <c r="AE2763">
        <v>0</v>
      </c>
    </row>
    <row r="2764" spans="1:31" x14ac:dyDescent="0.3">
      <c r="A2764" t="s">
        <v>300</v>
      </c>
      <c r="B2764" t="s">
        <v>6054</v>
      </c>
      <c r="C2764" t="s">
        <v>262</v>
      </c>
      <c r="D2764" t="s">
        <v>6055</v>
      </c>
      <c r="E2764" t="s">
        <v>12586</v>
      </c>
      <c r="F2764" t="s">
        <v>535</v>
      </c>
      <c r="G2764" t="s">
        <v>2325</v>
      </c>
      <c r="I2764" t="s">
        <v>297</v>
      </c>
      <c r="J2764" t="s">
        <v>266</v>
      </c>
      <c r="K2764" t="s">
        <v>6056</v>
      </c>
      <c r="L2764" t="s">
        <v>15935</v>
      </c>
      <c r="M2764" t="s">
        <v>299</v>
      </c>
      <c r="N2764" t="s">
        <v>300</v>
      </c>
      <c r="O2764">
        <v>1</v>
      </c>
      <c r="P2764" t="s">
        <v>282</v>
      </c>
      <c r="Q2764">
        <v>6</v>
      </c>
      <c r="S2764">
        <v>2</v>
      </c>
      <c r="T2764" s="108">
        <v>12</v>
      </c>
      <c r="U2764">
        <v>1</v>
      </c>
      <c r="V2764" t="s">
        <v>270</v>
      </c>
      <c r="W2764" t="s">
        <v>167</v>
      </c>
      <c r="X2764">
        <v>1</v>
      </c>
      <c r="Y2764">
        <v>1</v>
      </c>
      <c r="Z2764">
        <v>0</v>
      </c>
      <c r="AA2764">
        <v>0</v>
      </c>
      <c r="AB2764">
        <v>1</v>
      </c>
      <c r="AC2764">
        <v>0</v>
      </c>
      <c r="AD2764">
        <v>0</v>
      </c>
      <c r="AE2764">
        <v>0</v>
      </c>
    </row>
    <row r="2765" spans="1:31" x14ac:dyDescent="0.3">
      <c r="A2765" t="s">
        <v>300</v>
      </c>
      <c r="B2765" t="s">
        <v>6054</v>
      </c>
      <c r="C2765" t="s">
        <v>262</v>
      </c>
      <c r="D2765" t="s">
        <v>6055</v>
      </c>
      <c r="E2765" t="s">
        <v>12586</v>
      </c>
      <c r="F2765" t="s">
        <v>535</v>
      </c>
      <c r="G2765" t="s">
        <v>2325</v>
      </c>
      <c r="I2765" t="s">
        <v>297</v>
      </c>
      <c r="J2765" t="s">
        <v>266</v>
      </c>
      <c r="K2765" t="s">
        <v>6056</v>
      </c>
      <c r="L2765" t="s">
        <v>15935</v>
      </c>
      <c r="M2765" t="s">
        <v>301</v>
      </c>
      <c r="N2765" t="s">
        <v>300</v>
      </c>
      <c r="O2765">
        <v>2</v>
      </c>
      <c r="P2765" t="s">
        <v>272</v>
      </c>
      <c r="Q2765">
        <v>4</v>
      </c>
      <c r="S2765">
        <v>3</v>
      </c>
      <c r="T2765" s="108">
        <v>12</v>
      </c>
      <c r="U2765">
        <v>1</v>
      </c>
      <c r="V2765" t="s">
        <v>270</v>
      </c>
      <c r="W2765" t="s">
        <v>167</v>
      </c>
      <c r="X2765">
        <v>1</v>
      </c>
      <c r="Y2765">
        <v>1</v>
      </c>
      <c r="Z2765">
        <v>0</v>
      </c>
      <c r="AA2765">
        <v>1</v>
      </c>
      <c r="AB2765">
        <v>0</v>
      </c>
      <c r="AC2765">
        <v>1</v>
      </c>
      <c r="AD2765">
        <v>0</v>
      </c>
      <c r="AE2765">
        <v>0</v>
      </c>
    </row>
    <row r="2766" spans="1:31" x14ac:dyDescent="0.3">
      <c r="A2766" t="s">
        <v>300</v>
      </c>
      <c r="B2766" t="s">
        <v>4085</v>
      </c>
      <c r="C2766" t="s">
        <v>262</v>
      </c>
      <c r="D2766" t="s">
        <v>4086</v>
      </c>
      <c r="E2766" t="s">
        <v>12673</v>
      </c>
      <c r="F2766" t="s">
        <v>4087</v>
      </c>
      <c r="G2766" t="s">
        <v>296</v>
      </c>
      <c r="I2766" t="s">
        <v>297</v>
      </c>
      <c r="J2766" t="s">
        <v>266</v>
      </c>
      <c r="K2766" t="s">
        <v>4088</v>
      </c>
      <c r="L2766" t="s">
        <v>4089</v>
      </c>
      <c r="M2766" t="s">
        <v>299</v>
      </c>
      <c r="N2766" t="s">
        <v>300</v>
      </c>
      <c r="O2766">
        <v>1</v>
      </c>
      <c r="P2766" t="s">
        <v>282</v>
      </c>
      <c r="Q2766">
        <v>2</v>
      </c>
      <c r="S2766">
        <v>1</v>
      </c>
      <c r="T2766" s="108">
        <v>2</v>
      </c>
      <c r="U2766">
        <v>1</v>
      </c>
      <c r="V2766" t="s">
        <v>270</v>
      </c>
      <c r="W2766" t="s">
        <v>167</v>
      </c>
      <c r="X2766">
        <v>1</v>
      </c>
      <c r="Y2766">
        <v>0</v>
      </c>
      <c r="Z2766">
        <v>0</v>
      </c>
      <c r="AA2766">
        <v>1</v>
      </c>
      <c r="AB2766">
        <v>0</v>
      </c>
      <c r="AC2766">
        <v>0</v>
      </c>
      <c r="AD2766">
        <v>0</v>
      </c>
      <c r="AE2766">
        <v>0</v>
      </c>
    </row>
    <row r="2767" spans="1:31" x14ac:dyDescent="0.3">
      <c r="A2767" t="s">
        <v>300</v>
      </c>
      <c r="B2767" t="s">
        <v>4085</v>
      </c>
      <c r="C2767" t="s">
        <v>262</v>
      </c>
      <c r="D2767" t="s">
        <v>4086</v>
      </c>
      <c r="E2767" t="s">
        <v>12673</v>
      </c>
      <c r="F2767" t="s">
        <v>4087</v>
      </c>
      <c r="G2767" t="s">
        <v>296</v>
      </c>
      <c r="I2767" t="s">
        <v>297</v>
      </c>
      <c r="J2767" t="s">
        <v>266</v>
      </c>
      <c r="K2767" t="s">
        <v>4088</v>
      </c>
      <c r="L2767" t="s">
        <v>4089</v>
      </c>
      <c r="M2767" t="s">
        <v>301</v>
      </c>
      <c r="N2767" t="s">
        <v>300</v>
      </c>
      <c r="O2767">
        <v>2</v>
      </c>
      <c r="P2767" t="s">
        <v>272</v>
      </c>
      <c r="Q2767">
        <v>2</v>
      </c>
      <c r="S2767">
        <v>1</v>
      </c>
      <c r="T2767" s="108">
        <v>2</v>
      </c>
      <c r="U2767">
        <v>1</v>
      </c>
      <c r="V2767" t="s">
        <v>270</v>
      </c>
      <c r="W2767" t="s">
        <v>167</v>
      </c>
      <c r="X2767">
        <v>1</v>
      </c>
      <c r="Y2767">
        <v>0</v>
      </c>
      <c r="Z2767">
        <v>1</v>
      </c>
      <c r="AA2767">
        <v>0</v>
      </c>
      <c r="AB2767">
        <v>0</v>
      </c>
      <c r="AC2767">
        <v>0</v>
      </c>
      <c r="AD2767">
        <v>0</v>
      </c>
      <c r="AE2767">
        <v>0</v>
      </c>
    </row>
    <row r="2768" spans="1:31" x14ac:dyDescent="0.3">
      <c r="A2768" t="s">
        <v>300</v>
      </c>
      <c r="B2768" t="s">
        <v>5117</v>
      </c>
      <c r="C2768" t="s">
        <v>262</v>
      </c>
      <c r="D2768" t="s">
        <v>5118</v>
      </c>
      <c r="E2768" t="s">
        <v>12642</v>
      </c>
      <c r="F2768" t="s">
        <v>1108</v>
      </c>
      <c r="G2768" t="s">
        <v>2308</v>
      </c>
      <c r="I2768" t="s">
        <v>297</v>
      </c>
      <c r="J2768" t="s">
        <v>266</v>
      </c>
      <c r="K2768" t="s">
        <v>5119</v>
      </c>
      <c r="L2768" t="s">
        <v>17823</v>
      </c>
      <c r="M2768" t="s">
        <v>299</v>
      </c>
      <c r="N2768" t="s">
        <v>300</v>
      </c>
      <c r="O2768">
        <v>1</v>
      </c>
      <c r="P2768" t="s">
        <v>282</v>
      </c>
      <c r="Q2768">
        <v>2</v>
      </c>
      <c r="S2768">
        <v>1</v>
      </c>
      <c r="T2768" s="108">
        <v>2</v>
      </c>
      <c r="U2768">
        <v>1</v>
      </c>
      <c r="V2768" t="s">
        <v>270</v>
      </c>
      <c r="W2768" t="s">
        <v>167</v>
      </c>
      <c r="X2768">
        <v>1</v>
      </c>
      <c r="Y2768">
        <v>0</v>
      </c>
      <c r="Z2768">
        <v>0</v>
      </c>
      <c r="AA2768">
        <v>0</v>
      </c>
      <c r="AB2768">
        <v>1</v>
      </c>
      <c r="AC2768">
        <v>0</v>
      </c>
      <c r="AD2768">
        <v>0</v>
      </c>
      <c r="AE2768">
        <v>0</v>
      </c>
    </row>
    <row r="2769" spans="1:31" x14ac:dyDescent="0.3">
      <c r="A2769" t="s">
        <v>300</v>
      </c>
      <c r="B2769" t="s">
        <v>5117</v>
      </c>
      <c r="C2769" t="s">
        <v>262</v>
      </c>
      <c r="D2769" t="s">
        <v>5118</v>
      </c>
      <c r="E2769" t="s">
        <v>12642</v>
      </c>
      <c r="F2769" t="s">
        <v>1108</v>
      </c>
      <c r="G2769" t="s">
        <v>2308</v>
      </c>
      <c r="I2769" t="s">
        <v>297</v>
      </c>
      <c r="J2769" t="s">
        <v>266</v>
      </c>
      <c r="K2769" t="s">
        <v>5119</v>
      </c>
      <c r="L2769" t="s">
        <v>17823</v>
      </c>
      <c r="M2769" t="s">
        <v>301</v>
      </c>
      <c r="N2769" t="s">
        <v>300</v>
      </c>
      <c r="O2769">
        <v>2</v>
      </c>
      <c r="P2769" t="s">
        <v>288</v>
      </c>
      <c r="Q2769">
        <v>0.48</v>
      </c>
      <c r="S2769">
        <v>1</v>
      </c>
      <c r="T2769" s="108">
        <v>0.48</v>
      </c>
      <c r="U2769">
        <v>1</v>
      </c>
      <c r="V2769" t="s">
        <v>270</v>
      </c>
      <c r="W2769" t="s">
        <v>167</v>
      </c>
      <c r="X2769">
        <v>1</v>
      </c>
      <c r="Y2769">
        <v>0</v>
      </c>
      <c r="Z2769">
        <v>1</v>
      </c>
      <c r="AA2769">
        <v>0</v>
      </c>
      <c r="AB2769">
        <v>0</v>
      </c>
      <c r="AC2769">
        <v>0</v>
      </c>
      <c r="AD2769">
        <v>0</v>
      </c>
      <c r="AE2769">
        <v>0</v>
      </c>
    </row>
    <row r="2770" spans="1:31" x14ac:dyDescent="0.3">
      <c r="A2770" t="s">
        <v>300</v>
      </c>
      <c r="B2770" t="s">
        <v>5117</v>
      </c>
      <c r="C2770" t="s">
        <v>262</v>
      </c>
      <c r="D2770" t="s">
        <v>5118</v>
      </c>
      <c r="E2770" t="s">
        <v>12642</v>
      </c>
      <c r="F2770" t="s">
        <v>1108</v>
      </c>
      <c r="G2770" t="s">
        <v>2308</v>
      </c>
      <c r="I2770" t="s">
        <v>297</v>
      </c>
      <c r="J2770" t="s">
        <v>266</v>
      </c>
      <c r="K2770" t="s">
        <v>5119</v>
      </c>
      <c r="L2770" t="s">
        <v>17823</v>
      </c>
      <c r="M2770" t="s">
        <v>301</v>
      </c>
      <c r="N2770" t="s">
        <v>300</v>
      </c>
      <c r="O2770">
        <v>17</v>
      </c>
      <c r="P2770" t="s">
        <v>273</v>
      </c>
      <c r="Q2770">
        <v>0.48</v>
      </c>
      <c r="S2770">
        <v>2</v>
      </c>
      <c r="T2770" s="108">
        <v>0.96</v>
      </c>
      <c r="U2770">
        <v>1</v>
      </c>
      <c r="V2770" t="s">
        <v>270</v>
      </c>
      <c r="W2770" t="s">
        <v>167</v>
      </c>
      <c r="X2770">
        <v>2</v>
      </c>
      <c r="Y2770">
        <v>0</v>
      </c>
      <c r="Z2770">
        <v>0</v>
      </c>
      <c r="AA2770">
        <v>2</v>
      </c>
      <c r="AB2770">
        <v>0</v>
      </c>
      <c r="AC2770">
        <v>0</v>
      </c>
      <c r="AD2770">
        <v>0</v>
      </c>
      <c r="AE2770">
        <v>0</v>
      </c>
    </row>
    <row r="2771" spans="1:31" x14ac:dyDescent="0.3">
      <c r="A2771" t="s">
        <v>300</v>
      </c>
      <c r="B2771" t="s">
        <v>15708</v>
      </c>
      <c r="C2771" t="s">
        <v>262</v>
      </c>
      <c r="D2771" t="s">
        <v>15709</v>
      </c>
      <c r="E2771" t="s">
        <v>15937</v>
      </c>
      <c r="G2771" t="s">
        <v>15710</v>
      </c>
      <c r="I2771" t="s">
        <v>297</v>
      </c>
      <c r="J2771" t="s">
        <v>266</v>
      </c>
      <c r="K2771" t="s">
        <v>15711</v>
      </c>
      <c r="L2771" t="s">
        <v>15712</v>
      </c>
      <c r="M2771" t="s">
        <v>299</v>
      </c>
      <c r="N2771" t="s">
        <v>300</v>
      </c>
      <c r="O2771">
        <v>1</v>
      </c>
      <c r="P2771" t="s">
        <v>266</v>
      </c>
      <c r="Q2771">
        <v>0.48</v>
      </c>
      <c r="S2771">
        <v>8</v>
      </c>
      <c r="T2771" s="108">
        <v>3.84</v>
      </c>
      <c r="U2771">
        <v>1</v>
      </c>
      <c r="V2771" t="s">
        <v>270</v>
      </c>
      <c r="W2771" t="s">
        <v>167</v>
      </c>
      <c r="X2771">
        <v>4</v>
      </c>
      <c r="Y2771">
        <v>0</v>
      </c>
      <c r="Z2771">
        <v>0</v>
      </c>
      <c r="AA2771">
        <v>4</v>
      </c>
      <c r="AB2771">
        <v>0</v>
      </c>
      <c r="AC2771">
        <v>4</v>
      </c>
      <c r="AD2771">
        <v>0</v>
      </c>
      <c r="AE2771">
        <v>0</v>
      </c>
    </row>
    <row r="2772" spans="1:31" x14ac:dyDescent="0.3">
      <c r="A2772" t="s">
        <v>300</v>
      </c>
      <c r="B2772" t="s">
        <v>15708</v>
      </c>
      <c r="C2772" t="s">
        <v>262</v>
      </c>
      <c r="D2772" t="s">
        <v>15709</v>
      </c>
      <c r="E2772" t="s">
        <v>15937</v>
      </c>
      <c r="G2772" t="s">
        <v>15710</v>
      </c>
      <c r="I2772" t="s">
        <v>297</v>
      </c>
      <c r="J2772" t="s">
        <v>266</v>
      </c>
      <c r="K2772" t="s">
        <v>15711</v>
      </c>
      <c r="L2772" t="s">
        <v>15712</v>
      </c>
      <c r="M2772" t="s">
        <v>301</v>
      </c>
      <c r="N2772" t="s">
        <v>300</v>
      </c>
      <c r="O2772">
        <v>2</v>
      </c>
      <c r="P2772" t="s">
        <v>288</v>
      </c>
      <c r="Q2772">
        <v>0.48</v>
      </c>
      <c r="S2772">
        <v>10</v>
      </c>
      <c r="T2772" s="108">
        <v>4.8</v>
      </c>
      <c r="U2772">
        <v>1</v>
      </c>
      <c r="V2772" t="s">
        <v>270</v>
      </c>
      <c r="W2772" t="s">
        <v>167</v>
      </c>
      <c r="X2772">
        <v>5</v>
      </c>
      <c r="Y2772">
        <v>0</v>
      </c>
      <c r="Z2772">
        <v>10</v>
      </c>
      <c r="AA2772">
        <v>0</v>
      </c>
      <c r="AB2772">
        <v>0</v>
      </c>
      <c r="AC2772">
        <v>0</v>
      </c>
      <c r="AD2772">
        <v>0</v>
      </c>
      <c r="AE2772">
        <v>0</v>
      </c>
    </row>
    <row r="2773" spans="1:31" x14ac:dyDescent="0.3">
      <c r="A2773" t="s">
        <v>300</v>
      </c>
      <c r="B2773" t="s">
        <v>15708</v>
      </c>
      <c r="C2773" t="s">
        <v>262</v>
      </c>
      <c r="D2773" t="s">
        <v>15709</v>
      </c>
      <c r="E2773" t="s">
        <v>15937</v>
      </c>
      <c r="G2773" t="s">
        <v>15710</v>
      </c>
      <c r="I2773" t="s">
        <v>297</v>
      </c>
      <c r="J2773" t="s">
        <v>266</v>
      </c>
      <c r="K2773" t="s">
        <v>15711</v>
      </c>
      <c r="L2773" t="s">
        <v>15712</v>
      </c>
      <c r="M2773" t="s">
        <v>301</v>
      </c>
      <c r="N2773" t="s">
        <v>300</v>
      </c>
      <c r="O2773">
        <v>17</v>
      </c>
      <c r="P2773" t="s">
        <v>273</v>
      </c>
      <c r="Q2773">
        <v>0.48</v>
      </c>
      <c r="S2773">
        <v>4</v>
      </c>
      <c r="T2773" s="108">
        <v>1.92</v>
      </c>
      <c r="U2773">
        <v>1</v>
      </c>
      <c r="V2773" t="s">
        <v>270</v>
      </c>
      <c r="W2773" t="s">
        <v>167</v>
      </c>
      <c r="X2773">
        <v>4</v>
      </c>
      <c r="Y2773">
        <v>0</v>
      </c>
      <c r="Z2773">
        <v>0</v>
      </c>
      <c r="AA2773">
        <v>4</v>
      </c>
      <c r="AB2773">
        <v>0</v>
      </c>
      <c r="AC2773">
        <v>0</v>
      </c>
      <c r="AD2773">
        <v>0</v>
      </c>
      <c r="AE2773">
        <v>0</v>
      </c>
    </row>
    <row r="2774" spans="1:31" x14ac:dyDescent="0.3">
      <c r="A2774" t="s">
        <v>300</v>
      </c>
      <c r="B2774" t="s">
        <v>4291</v>
      </c>
      <c r="C2774" t="s">
        <v>262</v>
      </c>
      <c r="D2774" t="s">
        <v>4292</v>
      </c>
      <c r="E2774" t="s">
        <v>12629</v>
      </c>
      <c r="F2774" t="s">
        <v>4284</v>
      </c>
      <c r="G2774" t="s">
        <v>1012</v>
      </c>
      <c r="I2774" t="s">
        <v>297</v>
      </c>
      <c r="J2774" t="s">
        <v>266</v>
      </c>
      <c r="K2774" t="s">
        <v>4293</v>
      </c>
      <c r="L2774" t="s">
        <v>11792</v>
      </c>
      <c r="M2774" t="s">
        <v>299</v>
      </c>
      <c r="N2774" t="s">
        <v>300</v>
      </c>
      <c r="O2774">
        <v>1</v>
      </c>
      <c r="P2774" t="s">
        <v>282</v>
      </c>
      <c r="Q2774">
        <v>4</v>
      </c>
      <c r="S2774">
        <v>1</v>
      </c>
      <c r="T2774" s="108">
        <v>4</v>
      </c>
      <c r="U2774">
        <v>1</v>
      </c>
      <c r="V2774" t="s">
        <v>270</v>
      </c>
      <c r="W2774" t="s">
        <v>167</v>
      </c>
      <c r="X2774">
        <v>1</v>
      </c>
      <c r="Y2774">
        <v>0</v>
      </c>
      <c r="Z2774">
        <v>0</v>
      </c>
      <c r="AA2774">
        <v>0</v>
      </c>
      <c r="AB2774">
        <v>1</v>
      </c>
      <c r="AC2774">
        <v>0</v>
      </c>
      <c r="AD2774">
        <v>0</v>
      </c>
      <c r="AE2774">
        <v>0</v>
      </c>
    </row>
    <row r="2775" spans="1:31" x14ac:dyDescent="0.3">
      <c r="A2775" t="s">
        <v>300</v>
      </c>
      <c r="B2775" t="s">
        <v>3201</v>
      </c>
      <c r="C2775" t="s">
        <v>262</v>
      </c>
      <c r="D2775" t="s">
        <v>3202</v>
      </c>
      <c r="E2775" t="s">
        <v>12616</v>
      </c>
      <c r="F2775" t="s">
        <v>1459</v>
      </c>
      <c r="G2775" t="s">
        <v>3203</v>
      </c>
      <c r="I2775" t="s">
        <v>297</v>
      </c>
      <c r="J2775" t="s">
        <v>266</v>
      </c>
      <c r="K2775" t="s">
        <v>3204</v>
      </c>
      <c r="L2775" t="s">
        <v>3205</v>
      </c>
      <c r="M2775" t="s">
        <v>299</v>
      </c>
      <c r="N2775" t="s">
        <v>300</v>
      </c>
      <c r="O2775">
        <v>1</v>
      </c>
      <c r="P2775" t="s">
        <v>282</v>
      </c>
      <c r="Q2775">
        <v>2</v>
      </c>
      <c r="S2775">
        <v>1</v>
      </c>
      <c r="T2775" s="108">
        <v>2</v>
      </c>
      <c r="U2775">
        <v>1</v>
      </c>
      <c r="V2775" t="s">
        <v>270</v>
      </c>
      <c r="W2775" t="s">
        <v>167</v>
      </c>
      <c r="X2775">
        <v>1</v>
      </c>
      <c r="Y2775">
        <v>0</v>
      </c>
      <c r="Z2775">
        <v>0</v>
      </c>
      <c r="AA2775">
        <v>0</v>
      </c>
      <c r="AB2775">
        <v>1</v>
      </c>
      <c r="AC2775">
        <v>0</v>
      </c>
      <c r="AD2775">
        <v>0</v>
      </c>
      <c r="AE2775">
        <v>0</v>
      </c>
    </row>
    <row r="2776" spans="1:31" x14ac:dyDescent="0.3">
      <c r="A2776" t="s">
        <v>300</v>
      </c>
      <c r="B2776" t="s">
        <v>3201</v>
      </c>
      <c r="C2776" t="s">
        <v>262</v>
      </c>
      <c r="D2776" t="s">
        <v>3202</v>
      </c>
      <c r="E2776" t="s">
        <v>12616</v>
      </c>
      <c r="F2776" t="s">
        <v>1459</v>
      </c>
      <c r="G2776" t="s">
        <v>3203</v>
      </c>
      <c r="I2776" t="s">
        <v>297</v>
      </c>
      <c r="J2776" t="s">
        <v>266</v>
      </c>
      <c r="K2776" t="s">
        <v>3204</v>
      </c>
      <c r="L2776" t="s">
        <v>3205</v>
      </c>
      <c r="M2776" t="s">
        <v>301</v>
      </c>
      <c r="N2776" t="s">
        <v>300</v>
      </c>
      <c r="O2776">
        <v>2</v>
      </c>
      <c r="P2776" t="s">
        <v>288</v>
      </c>
      <c r="Q2776">
        <v>0.48</v>
      </c>
      <c r="S2776">
        <v>1</v>
      </c>
      <c r="T2776" s="108">
        <v>0.48</v>
      </c>
      <c r="U2776">
        <v>1</v>
      </c>
      <c r="V2776" t="s">
        <v>270</v>
      </c>
      <c r="W2776" t="s">
        <v>167</v>
      </c>
      <c r="X2776">
        <v>1</v>
      </c>
      <c r="Y2776">
        <v>0</v>
      </c>
      <c r="Z2776">
        <v>0</v>
      </c>
      <c r="AA2776">
        <v>1</v>
      </c>
      <c r="AB2776">
        <v>0</v>
      </c>
      <c r="AC2776">
        <v>0</v>
      </c>
      <c r="AD2776">
        <v>0</v>
      </c>
      <c r="AE2776">
        <v>0</v>
      </c>
    </row>
    <row r="2777" spans="1:31" x14ac:dyDescent="0.3">
      <c r="A2777" t="s">
        <v>300</v>
      </c>
      <c r="B2777" t="s">
        <v>3201</v>
      </c>
      <c r="C2777" t="s">
        <v>262</v>
      </c>
      <c r="D2777" t="s">
        <v>3202</v>
      </c>
      <c r="E2777" t="s">
        <v>12616</v>
      </c>
      <c r="F2777" t="s">
        <v>1459</v>
      </c>
      <c r="G2777" t="s">
        <v>3203</v>
      </c>
      <c r="I2777" t="s">
        <v>297</v>
      </c>
      <c r="J2777" t="s">
        <v>266</v>
      </c>
      <c r="K2777" t="s">
        <v>3204</v>
      </c>
      <c r="L2777" t="s">
        <v>3205</v>
      </c>
      <c r="M2777" t="s">
        <v>299</v>
      </c>
      <c r="N2777" t="s">
        <v>300</v>
      </c>
      <c r="O2777">
        <v>1</v>
      </c>
      <c r="P2777" t="s">
        <v>266</v>
      </c>
      <c r="Q2777">
        <v>0.48</v>
      </c>
      <c r="S2777">
        <v>1</v>
      </c>
      <c r="T2777" s="108">
        <v>0.48</v>
      </c>
      <c r="U2777">
        <v>1</v>
      </c>
      <c r="V2777" t="s">
        <v>270</v>
      </c>
      <c r="W2777" t="s">
        <v>167</v>
      </c>
      <c r="X2777">
        <v>1</v>
      </c>
      <c r="Y2777">
        <v>0</v>
      </c>
      <c r="Z2777">
        <v>0</v>
      </c>
      <c r="AA2777">
        <v>1</v>
      </c>
      <c r="AB2777">
        <v>0</v>
      </c>
      <c r="AC2777">
        <v>0</v>
      </c>
      <c r="AD2777">
        <v>0</v>
      </c>
      <c r="AE2777">
        <v>0</v>
      </c>
    </row>
    <row r="2778" spans="1:31" x14ac:dyDescent="0.3">
      <c r="A2778" t="s">
        <v>300</v>
      </c>
      <c r="B2778" t="s">
        <v>7994</v>
      </c>
      <c r="C2778" t="s">
        <v>262</v>
      </c>
      <c r="D2778" t="s">
        <v>7995</v>
      </c>
      <c r="E2778" t="s">
        <v>12700</v>
      </c>
      <c r="F2778" t="s">
        <v>7996</v>
      </c>
      <c r="G2778" t="s">
        <v>9404</v>
      </c>
      <c r="I2778" t="s">
        <v>297</v>
      </c>
      <c r="J2778" t="s">
        <v>266</v>
      </c>
      <c r="K2778" t="s">
        <v>7997</v>
      </c>
      <c r="L2778" t="s">
        <v>368</v>
      </c>
      <c r="M2778" t="s">
        <v>301</v>
      </c>
      <c r="N2778" t="s">
        <v>300</v>
      </c>
      <c r="O2778">
        <v>2</v>
      </c>
      <c r="P2778" t="s">
        <v>288</v>
      </c>
      <c r="Q2778">
        <v>0.32</v>
      </c>
      <c r="S2778">
        <v>1</v>
      </c>
      <c r="T2778" s="108">
        <v>0.32</v>
      </c>
      <c r="U2778">
        <v>1</v>
      </c>
      <c r="V2778" t="s">
        <v>270</v>
      </c>
      <c r="W2778" t="s">
        <v>167</v>
      </c>
      <c r="X2778">
        <v>1</v>
      </c>
      <c r="Y2778">
        <v>0</v>
      </c>
      <c r="Z2778">
        <v>1</v>
      </c>
      <c r="AA2778">
        <v>0</v>
      </c>
      <c r="AB2778">
        <v>0</v>
      </c>
      <c r="AC2778">
        <v>0</v>
      </c>
      <c r="AD2778">
        <v>0</v>
      </c>
      <c r="AE2778">
        <v>0</v>
      </c>
    </row>
    <row r="2779" spans="1:31" x14ac:dyDescent="0.3">
      <c r="A2779" t="s">
        <v>300</v>
      </c>
      <c r="B2779" t="s">
        <v>7994</v>
      </c>
      <c r="C2779" t="s">
        <v>262</v>
      </c>
      <c r="D2779" t="s">
        <v>7995</v>
      </c>
      <c r="E2779" t="s">
        <v>12700</v>
      </c>
      <c r="F2779" t="s">
        <v>7996</v>
      </c>
      <c r="G2779" t="s">
        <v>9404</v>
      </c>
      <c r="I2779" t="s">
        <v>297</v>
      </c>
      <c r="J2779" t="s">
        <v>266</v>
      </c>
      <c r="K2779" t="s">
        <v>7997</v>
      </c>
      <c r="L2779" t="s">
        <v>368</v>
      </c>
      <c r="M2779" t="s">
        <v>301</v>
      </c>
      <c r="N2779" t="s">
        <v>300</v>
      </c>
      <c r="O2779">
        <v>17</v>
      </c>
      <c r="P2779" t="s">
        <v>273</v>
      </c>
      <c r="Q2779">
        <v>0.32</v>
      </c>
      <c r="S2779">
        <v>1</v>
      </c>
      <c r="T2779" s="108">
        <v>0.32</v>
      </c>
      <c r="U2779">
        <v>1</v>
      </c>
      <c r="V2779" t="s">
        <v>270</v>
      </c>
      <c r="W2779" t="s">
        <v>167</v>
      </c>
      <c r="X2779">
        <v>1</v>
      </c>
      <c r="Y2779">
        <v>0</v>
      </c>
      <c r="Z2779">
        <v>1</v>
      </c>
      <c r="AA2779">
        <v>0</v>
      </c>
      <c r="AB2779">
        <v>0</v>
      </c>
      <c r="AC2779">
        <v>0</v>
      </c>
      <c r="AD2779">
        <v>0</v>
      </c>
      <c r="AE2779">
        <v>0</v>
      </c>
    </row>
    <row r="2780" spans="1:31" x14ac:dyDescent="0.3">
      <c r="A2780" t="s">
        <v>300</v>
      </c>
      <c r="B2780" t="s">
        <v>7994</v>
      </c>
      <c r="C2780" t="s">
        <v>262</v>
      </c>
      <c r="D2780" t="s">
        <v>7995</v>
      </c>
      <c r="E2780" t="s">
        <v>12700</v>
      </c>
      <c r="F2780" t="s">
        <v>7996</v>
      </c>
      <c r="G2780" t="s">
        <v>9404</v>
      </c>
      <c r="I2780" t="s">
        <v>297</v>
      </c>
      <c r="J2780" t="s">
        <v>266</v>
      </c>
      <c r="K2780" t="s">
        <v>7997</v>
      </c>
      <c r="L2780" t="s">
        <v>368</v>
      </c>
      <c r="M2780" t="s">
        <v>299</v>
      </c>
      <c r="N2780" t="s">
        <v>300</v>
      </c>
      <c r="O2780">
        <v>1</v>
      </c>
      <c r="P2780" t="s">
        <v>266</v>
      </c>
      <c r="Q2780">
        <v>0.32</v>
      </c>
      <c r="S2780">
        <v>1</v>
      </c>
      <c r="T2780" s="108">
        <v>0.32</v>
      </c>
      <c r="U2780">
        <v>1</v>
      </c>
      <c r="V2780" t="s">
        <v>270</v>
      </c>
      <c r="W2780" t="s">
        <v>167</v>
      </c>
      <c r="X2780">
        <v>1</v>
      </c>
      <c r="Y2780">
        <v>0</v>
      </c>
      <c r="Z2780">
        <v>0</v>
      </c>
      <c r="AA2780">
        <v>1</v>
      </c>
      <c r="AB2780">
        <v>0</v>
      </c>
      <c r="AC2780">
        <v>0</v>
      </c>
      <c r="AD2780">
        <v>0</v>
      </c>
      <c r="AE2780">
        <v>0</v>
      </c>
    </row>
    <row r="2781" spans="1:31" x14ac:dyDescent="0.3">
      <c r="A2781" t="s">
        <v>300</v>
      </c>
      <c r="B2781" t="s">
        <v>9193</v>
      </c>
      <c r="C2781" t="s">
        <v>262</v>
      </c>
      <c r="D2781" t="s">
        <v>9194</v>
      </c>
      <c r="E2781" t="s">
        <v>12576</v>
      </c>
      <c r="F2781" t="s">
        <v>882</v>
      </c>
      <c r="G2781" t="s">
        <v>341</v>
      </c>
      <c r="I2781" t="s">
        <v>297</v>
      </c>
      <c r="J2781" t="s">
        <v>266</v>
      </c>
      <c r="K2781" t="s">
        <v>406</v>
      </c>
      <c r="L2781" t="s">
        <v>17561</v>
      </c>
      <c r="M2781" t="s">
        <v>299</v>
      </c>
      <c r="N2781" t="s">
        <v>300</v>
      </c>
      <c r="O2781">
        <v>1</v>
      </c>
      <c r="P2781" t="s">
        <v>266</v>
      </c>
      <c r="Q2781">
        <v>0.17</v>
      </c>
      <c r="S2781">
        <v>2</v>
      </c>
      <c r="T2781" s="108">
        <v>0.34</v>
      </c>
      <c r="U2781">
        <v>1</v>
      </c>
      <c r="V2781" t="s">
        <v>270</v>
      </c>
      <c r="W2781" t="s">
        <v>167</v>
      </c>
      <c r="X2781">
        <v>2</v>
      </c>
      <c r="Y2781">
        <v>0</v>
      </c>
      <c r="Z2781">
        <v>0</v>
      </c>
      <c r="AA2781">
        <v>2</v>
      </c>
      <c r="AB2781">
        <v>0</v>
      </c>
      <c r="AC2781">
        <v>0</v>
      </c>
      <c r="AD2781">
        <v>0</v>
      </c>
      <c r="AE2781">
        <v>0</v>
      </c>
    </row>
    <row r="2782" spans="1:31" x14ac:dyDescent="0.3">
      <c r="A2782" t="s">
        <v>300</v>
      </c>
      <c r="B2782" t="s">
        <v>9193</v>
      </c>
      <c r="C2782" t="s">
        <v>262</v>
      </c>
      <c r="D2782" t="s">
        <v>9194</v>
      </c>
      <c r="E2782" t="s">
        <v>12576</v>
      </c>
      <c r="F2782" t="s">
        <v>882</v>
      </c>
      <c r="G2782" t="s">
        <v>341</v>
      </c>
      <c r="I2782" t="s">
        <v>297</v>
      </c>
      <c r="J2782" t="s">
        <v>266</v>
      </c>
      <c r="K2782" t="s">
        <v>406</v>
      </c>
      <c r="L2782" t="s">
        <v>17561</v>
      </c>
      <c r="M2782" t="s">
        <v>301</v>
      </c>
      <c r="N2782" t="s">
        <v>300</v>
      </c>
      <c r="O2782">
        <v>2</v>
      </c>
      <c r="P2782" t="s">
        <v>288</v>
      </c>
      <c r="Q2782">
        <v>0.32</v>
      </c>
      <c r="S2782">
        <v>1</v>
      </c>
      <c r="T2782" s="108">
        <v>0.32</v>
      </c>
      <c r="U2782">
        <v>1</v>
      </c>
      <c r="V2782" t="s">
        <v>270</v>
      </c>
      <c r="W2782" t="s">
        <v>167</v>
      </c>
      <c r="X2782">
        <v>1</v>
      </c>
      <c r="Y2782">
        <v>0</v>
      </c>
      <c r="Z2782">
        <v>0</v>
      </c>
      <c r="AA2782">
        <v>1</v>
      </c>
      <c r="AB2782">
        <v>0</v>
      </c>
      <c r="AC2782">
        <v>0</v>
      </c>
      <c r="AD2782">
        <v>0</v>
      </c>
      <c r="AE2782">
        <v>0</v>
      </c>
    </row>
    <row r="2783" spans="1:31" x14ac:dyDescent="0.3">
      <c r="A2783" t="s">
        <v>300</v>
      </c>
      <c r="B2783" t="s">
        <v>5560</v>
      </c>
      <c r="C2783" t="s">
        <v>274</v>
      </c>
      <c r="D2783" t="s">
        <v>16754</v>
      </c>
      <c r="E2783" t="s">
        <v>12649</v>
      </c>
      <c r="F2783" t="s">
        <v>5561</v>
      </c>
      <c r="G2783" t="s">
        <v>2308</v>
      </c>
      <c r="I2783" t="s">
        <v>297</v>
      </c>
      <c r="J2783" t="s">
        <v>266</v>
      </c>
      <c r="K2783" t="s">
        <v>2417</v>
      </c>
      <c r="L2783" t="s">
        <v>2306</v>
      </c>
      <c r="M2783" t="s">
        <v>299</v>
      </c>
      <c r="N2783" t="s">
        <v>300</v>
      </c>
      <c r="O2783">
        <v>1</v>
      </c>
      <c r="P2783" t="s">
        <v>266</v>
      </c>
      <c r="Q2783">
        <v>0.17</v>
      </c>
      <c r="S2783">
        <v>3</v>
      </c>
      <c r="T2783" s="108">
        <v>0.51</v>
      </c>
      <c r="U2783">
        <v>1</v>
      </c>
      <c r="V2783" t="s">
        <v>270</v>
      </c>
      <c r="W2783" t="s">
        <v>167</v>
      </c>
      <c r="X2783">
        <v>3</v>
      </c>
      <c r="Y2783">
        <v>3</v>
      </c>
      <c r="Z2783">
        <v>0</v>
      </c>
      <c r="AA2783">
        <v>0</v>
      </c>
      <c r="AB2783">
        <v>0</v>
      </c>
      <c r="AC2783">
        <v>0</v>
      </c>
      <c r="AD2783">
        <v>0</v>
      </c>
      <c r="AE2783">
        <v>0</v>
      </c>
    </row>
    <row r="2784" spans="1:31" x14ac:dyDescent="0.3">
      <c r="A2784" t="s">
        <v>300</v>
      </c>
      <c r="B2784" t="s">
        <v>18096</v>
      </c>
      <c r="C2784" t="s">
        <v>262</v>
      </c>
      <c r="D2784" t="s">
        <v>18097</v>
      </c>
      <c r="E2784" t="s">
        <v>18098</v>
      </c>
      <c r="F2784" t="s">
        <v>7951</v>
      </c>
      <c r="G2784" t="s">
        <v>10650</v>
      </c>
      <c r="I2784" t="s">
        <v>297</v>
      </c>
      <c r="J2784" t="s">
        <v>266</v>
      </c>
      <c r="K2784" t="s">
        <v>10651</v>
      </c>
      <c r="L2784" t="s">
        <v>18099</v>
      </c>
      <c r="M2784" t="s">
        <v>299</v>
      </c>
      <c r="N2784" t="s">
        <v>300</v>
      </c>
      <c r="O2784">
        <v>1</v>
      </c>
      <c r="P2784" t="s">
        <v>282</v>
      </c>
      <c r="Q2784">
        <v>1</v>
      </c>
      <c r="S2784">
        <v>1</v>
      </c>
      <c r="T2784" s="108">
        <v>1</v>
      </c>
      <c r="U2784">
        <v>1</v>
      </c>
      <c r="V2784" t="s">
        <v>270</v>
      </c>
      <c r="W2784" t="s">
        <v>167</v>
      </c>
      <c r="X2784">
        <v>1</v>
      </c>
      <c r="Y2784">
        <v>0</v>
      </c>
      <c r="Z2784">
        <v>0</v>
      </c>
      <c r="AA2784">
        <v>0</v>
      </c>
      <c r="AB2784">
        <v>0</v>
      </c>
      <c r="AC2784">
        <v>1</v>
      </c>
      <c r="AD2784">
        <v>0</v>
      </c>
      <c r="AE2784">
        <v>0</v>
      </c>
    </row>
    <row r="2785" spans="1:31" x14ac:dyDescent="0.3">
      <c r="A2785" t="s">
        <v>300</v>
      </c>
      <c r="B2785" t="s">
        <v>18096</v>
      </c>
      <c r="C2785" t="s">
        <v>262</v>
      </c>
      <c r="D2785" t="s">
        <v>18097</v>
      </c>
      <c r="E2785" t="s">
        <v>18098</v>
      </c>
      <c r="F2785" t="s">
        <v>7951</v>
      </c>
      <c r="G2785" t="s">
        <v>10650</v>
      </c>
      <c r="I2785" t="s">
        <v>297</v>
      </c>
      <c r="J2785" t="s">
        <v>266</v>
      </c>
      <c r="K2785" t="s">
        <v>10651</v>
      </c>
      <c r="L2785" t="s">
        <v>18099</v>
      </c>
      <c r="M2785" t="s">
        <v>301</v>
      </c>
      <c r="N2785" t="s">
        <v>300</v>
      </c>
      <c r="O2785">
        <v>2</v>
      </c>
      <c r="P2785" t="s">
        <v>288</v>
      </c>
      <c r="Q2785">
        <v>0.48</v>
      </c>
      <c r="S2785">
        <v>2</v>
      </c>
      <c r="T2785" s="108">
        <v>0.96</v>
      </c>
      <c r="U2785">
        <v>1</v>
      </c>
      <c r="V2785" t="s">
        <v>270</v>
      </c>
      <c r="W2785" t="s">
        <v>167</v>
      </c>
      <c r="X2785">
        <v>2</v>
      </c>
      <c r="Y2785">
        <v>0</v>
      </c>
      <c r="Z2785">
        <v>0</v>
      </c>
      <c r="AA2785">
        <v>0</v>
      </c>
      <c r="AB2785">
        <v>0</v>
      </c>
      <c r="AC2785">
        <v>2</v>
      </c>
      <c r="AD2785">
        <v>0</v>
      </c>
      <c r="AE2785">
        <v>0</v>
      </c>
    </row>
    <row r="2786" spans="1:31" x14ac:dyDescent="0.3">
      <c r="A2786" t="s">
        <v>300</v>
      </c>
      <c r="B2786" t="s">
        <v>18096</v>
      </c>
      <c r="C2786" t="s">
        <v>262</v>
      </c>
      <c r="D2786" t="s">
        <v>18097</v>
      </c>
      <c r="E2786" t="s">
        <v>18098</v>
      </c>
      <c r="F2786" t="s">
        <v>7951</v>
      </c>
      <c r="G2786" t="s">
        <v>10650</v>
      </c>
      <c r="I2786" t="s">
        <v>297</v>
      </c>
      <c r="J2786" t="s">
        <v>266</v>
      </c>
      <c r="K2786" t="s">
        <v>10651</v>
      </c>
      <c r="L2786" t="s">
        <v>18099</v>
      </c>
      <c r="M2786" t="s">
        <v>301</v>
      </c>
      <c r="N2786" t="s">
        <v>300</v>
      </c>
      <c r="O2786">
        <v>20</v>
      </c>
      <c r="P2786" t="s">
        <v>425</v>
      </c>
      <c r="Q2786">
        <v>0.32</v>
      </c>
      <c r="S2786">
        <v>2</v>
      </c>
      <c r="T2786" s="108">
        <v>0.64</v>
      </c>
      <c r="U2786">
        <v>1</v>
      </c>
      <c r="V2786" t="s">
        <v>270</v>
      </c>
      <c r="W2786" t="s">
        <v>167</v>
      </c>
      <c r="X2786">
        <v>2</v>
      </c>
      <c r="Y2786">
        <v>0</v>
      </c>
      <c r="Z2786">
        <v>0</v>
      </c>
      <c r="AA2786">
        <v>0</v>
      </c>
      <c r="AB2786">
        <v>0</v>
      </c>
      <c r="AC2786">
        <v>2</v>
      </c>
      <c r="AD2786">
        <v>0</v>
      </c>
      <c r="AE2786">
        <v>0</v>
      </c>
    </row>
    <row r="2787" spans="1:31" x14ac:dyDescent="0.3">
      <c r="A2787" t="s">
        <v>506</v>
      </c>
      <c r="B2787" t="s">
        <v>2856</v>
      </c>
      <c r="C2787" t="s">
        <v>262</v>
      </c>
      <c r="D2787" t="s">
        <v>15675</v>
      </c>
      <c r="E2787" t="s">
        <v>12787</v>
      </c>
      <c r="F2787" t="s">
        <v>2857</v>
      </c>
      <c r="G2787" t="s">
        <v>2313</v>
      </c>
      <c r="H2787" t="s">
        <v>2858</v>
      </c>
      <c r="I2787" t="s">
        <v>502</v>
      </c>
      <c r="J2787" t="s">
        <v>266</v>
      </c>
      <c r="K2787" t="s">
        <v>2859</v>
      </c>
      <c r="L2787" t="s">
        <v>16051</v>
      </c>
      <c r="M2787" t="s">
        <v>507</v>
      </c>
      <c r="N2787" t="s">
        <v>506</v>
      </c>
      <c r="O2787">
        <v>2</v>
      </c>
      <c r="P2787" t="s">
        <v>288</v>
      </c>
      <c r="Q2787">
        <v>0.32</v>
      </c>
      <c r="S2787">
        <v>1</v>
      </c>
      <c r="T2787" s="108">
        <v>0.32</v>
      </c>
      <c r="U2787">
        <v>1</v>
      </c>
      <c r="V2787" t="s">
        <v>270</v>
      </c>
      <c r="W2787" t="s">
        <v>167</v>
      </c>
      <c r="X2787">
        <v>1</v>
      </c>
      <c r="Y2787">
        <v>0</v>
      </c>
      <c r="Z2787">
        <v>1</v>
      </c>
      <c r="AA2787">
        <v>0</v>
      </c>
      <c r="AB2787">
        <v>0</v>
      </c>
      <c r="AC2787">
        <v>0</v>
      </c>
      <c r="AD2787">
        <v>0</v>
      </c>
      <c r="AE2787">
        <v>0</v>
      </c>
    </row>
    <row r="2788" spans="1:31" x14ac:dyDescent="0.3">
      <c r="A2788" t="s">
        <v>506</v>
      </c>
      <c r="B2788" t="s">
        <v>2856</v>
      </c>
      <c r="C2788" t="s">
        <v>262</v>
      </c>
      <c r="D2788" t="s">
        <v>15675</v>
      </c>
      <c r="E2788" t="s">
        <v>12787</v>
      </c>
      <c r="F2788" t="s">
        <v>2857</v>
      </c>
      <c r="G2788" t="s">
        <v>2313</v>
      </c>
      <c r="H2788" t="s">
        <v>2858</v>
      </c>
      <c r="I2788" t="s">
        <v>502</v>
      </c>
      <c r="J2788" t="s">
        <v>266</v>
      </c>
      <c r="K2788" t="s">
        <v>2859</v>
      </c>
      <c r="L2788" t="s">
        <v>16051</v>
      </c>
      <c r="M2788" t="s">
        <v>505</v>
      </c>
      <c r="N2788" t="s">
        <v>506</v>
      </c>
      <c r="O2788">
        <v>1</v>
      </c>
      <c r="P2788" t="s">
        <v>266</v>
      </c>
      <c r="Q2788">
        <v>0.17</v>
      </c>
      <c r="S2788">
        <v>1</v>
      </c>
      <c r="T2788" s="108">
        <v>0.17</v>
      </c>
      <c r="U2788">
        <v>1</v>
      </c>
      <c r="V2788" t="s">
        <v>270</v>
      </c>
      <c r="W2788" t="s">
        <v>167</v>
      </c>
      <c r="X2788">
        <v>1</v>
      </c>
      <c r="Y2788">
        <v>1</v>
      </c>
      <c r="Z2788">
        <v>0</v>
      </c>
      <c r="AA2788">
        <v>0</v>
      </c>
      <c r="AB2788">
        <v>0</v>
      </c>
      <c r="AC2788">
        <v>0</v>
      </c>
      <c r="AD2788">
        <v>0</v>
      </c>
      <c r="AE2788">
        <v>0</v>
      </c>
    </row>
    <row r="2789" spans="1:31" x14ac:dyDescent="0.3">
      <c r="A2789" t="s">
        <v>506</v>
      </c>
      <c r="B2789" t="s">
        <v>2880</v>
      </c>
      <c r="C2789" t="s">
        <v>274</v>
      </c>
      <c r="D2789" t="s">
        <v>2881</v>
      </c>
      <c r="E2789" t="s">
        <v>12734</v>
      </c>
      <c r="F2789" t="s">
        <v>2882</v>
      </c>
      <c r="G2789" t="s">
        <v>1411</v>
      </c>
      <c r="H2789" t="s">
        <v>734</v>
      </c>
      <c r="I2789" t="s">
        <v>502</v>
      </c>
      <c r="J2789" t="s">
        <v>266</v>
      </c>
      <c r="K2789" t="s">
        <v>2883</v>
      </c>
      <c r="L2789" t="s">
        <v>2884</v>
      </c>
      <c r="M2789" t="s">
        <v>507</v>
      </c>
      <c r="N2789" t="s">
        <v>506</v>
      </c>
      <c r="O2789">
        <v>2</v>
      </c>
      <c r="P2789" t="s">
        <v>288</v>
      </c>
      <c r="Q2789">
        <v>0.48</v>
      </c>
      <c r="S2789">
        <v>3</v>
      </c>
      <c r="T2789" s="108">
        <v>1.44</v>
      </c>
      <c r="U2789">
        <v>1</v>
      </c>
      <c r="V2789" t="s">
        <v>270</v>
      </c>
      <c r="W2789" t="s">
        <v>167</v>
      </c>
      <c r="X2789">
        <v>3</v>
      </c>
      <c r="Y2789">
        <v>0</v>
      </c>
      <c r="Z2789">
        <v>3</v>
      </c>
      <c r="AA2789">
        <v>0</v>
      </c>
      <c r="AB2789">
        <v>0</v>
      </c>
      <c r="AC2789">
        <v>0</v>
      </c>
      <c r="AD2789">
        <v>0</v>
      </c>
      <c r="AE2789">
        <v>0</v>
      </c>
    </row>
    <row r="2790" spans="1:31" x14ac:dyDescent="0.3">
      <c r="A2790" t="s">
        <v>506</v>
      </c>
      <c r="B2790" t="s">
        <v>2880</v>
      </c>
      <c r="C2790" t="s">
        <v>274</v>
      </c>
      <c r="D2790" t="s">
        <v>2881</v>
      </c>
      <c r="E2790" t="s">
        <v>12734</v>
      </c>
      <c r="F2790" t="s">
        <v>2882</v>
      </c>
      <c r="G2790" t="s">
        <v>1411</v>
      </c>
      <c r="H2790" t="s">
        <v>734</v>
      </c>
      <c r="I2790" t="s">
        <v>502</v>
      </c>
      <c r="J2790" t="s">
        <v>266</v>
      </c>
      <c r="K2790" t="s">
        <v>2883</v>
      </c>
      <c r="L2790" t="s">
        <v>2884</v>
      </c>
      <c r="M2790" t="s">
        <v>507</v>
      </c>
      <c r="N2790" t="s">
        <v>506</v>
      </c>
      <c r="O2790">
        <v>17</v>
      </c>
      <c r="P2790" t="s">
        <v>273</v>
      </c>
      <c r="Q2790">
        <v>0.48</v>
      </c>
      <c r="S2790">
        <v>6</v>
      </c>
      <c r="T2790" s="108">
        <v>2.88</v>
      </c>
      <c r="U2790">
        <v>1</v>
      </c>
      <c r="V2790" t="s">
        <v>270</v>
      </c>
      <c r="W2790" t="s">
        <v>167</v>
      </c>
      <c r="X2790">
        <v>6</v>
      </c>
      <c r="Y2790">
        <v>0</v>
      </c>
      <c r="Z2790">
        <v>6</v>
      </c>
      <c r="AA2790">
        <v>0</v>
      </c>
      <c r="AB2790">
        <v>0</v>
      </c>
      <c r="AC2790">
        <v>0</v>
      </c>
      <c r="AD2790">
        <v>0</v>
      </c>
      <c r="AE2790">
        <v>0</v>
      </c>
    </row>
    <row r="2791" spans="1:31" x14ac:dyDescent="0.3">
      <c r="A2791" t="s">
        <v>506</v>
      </c>
      <c r="B2791" t="s">
        <v>2880</v>
      </c>
      <c r="C2791" t="s">
        <v>262</v>
      </c>
      <c r="D2791" t="s">
        <v>2881</v>
      </c>
      <c r="E2791" t="s">
        <v>12734</v>
      </c>
      <c r="F2791" t="s">
        <v>2882</v>
      </c>
      <c r="G2791" t="s">
        <v>1411</v>
      </c>
      <c r="H2791" t="s">
        <v>734</v>
      </c>
      <c r="I2791" t="s">
        <v>502</v>
      </c>
      <c r="J2791" t="s">
        <v>266</v>
      </c>
      <c r="K2791" t="s">
        <v>2883</v>
      </c>
      <c r="L2791" t="s">
        <v>2884</v>
      </c>
      <c r="M2791" t="s">
        <v>505</v>
      </c>
      <c r="N2791" t="s">
        <v>506</v>
      </c>
      <c r="O2791">
        <v>1</v>
      </c>
      <c r="P2791" t="s">
        <v>269</v>
      </c>
      <c r="Q2791">
        <v>2</v>
      </c>
      <c r="S2791">
        <v>1</v>
      </c>
      <c r="T2791" s="108">
        <v>2</v>
      </c>
      <c r="U2791">
        <v>1</v>
      </c>
      <c r="V2791" t="s">
        <v>270</v>
      </c>
      <c r="W2791" t="s">
        <v>167</v>
      </c>
      <c r="X2791">
        <v>1</v>
      </c>
      <c r="Y2791">
        <v>1</v>
      </c>
      <c r="Z2791">
        <v>0</v>
      </c>
      <c r="AA2791">
        <v>0</v>
      </c>
      <c r="AB2791">
        <v>0</v>
      </c>
      <c r="AC2791">
        <v>0</v>
      </c>
      <c r="AD2791">
        <v>0</v>
      </c>
      <c r="AE2791">
        <v>0</v>
      </c>
    </row>
    <row r="2792" spans="1:31" x14ac:dyDescent="0.3">
      <c r="A2792" t="s">
        <v>506</v>
      </c>
      <c r="B2792" t="s">
        <v>10401</v>
      </c>
      <c r="C2792" t="s">
        <v>274</v>
      </c>
      <c r="D2792" t="s">
        <v>10402</v>
      </c>
      <c r="E2792" t="s">
        <v>12768</v>
      </c>
      <c r="F2792" t="s">
        <v>3088</v>
      </c>
      <c r="G2792" t="s">
        <v>2313</v>
      </c>
      <c r="H2792" t="s">
        <v>3089</v>
      </c>
      <c r="I2792" t="s">
        <v>502</v>
      </c>
      <c r="J2792" t="s">
        <v>266</v>
      </c>
      <c r="K2792" t="s">
        <v>3090</v>
      </c>
      <c r="L2792" t="s">
        <v>10223</v>
      </c>
      <c r="M2792" t="s">
        <v>505</v>
      </c>
      <c r="N2792" t="s">
        <v>506</v>
      </c>
      <c r="O2792">
        <v>1</v>
      </c>
      <c r="P2792" t="s">
        <v>282</v>
      </c>
      <c r="Q2792">
        <v>4</v>
      </c>
      <c r="S2792">
        <v>1</v>
      </c>
      <c r="T2792" s="108">
        <v>4</v>
      </c>
      <c r="U2792">
        <v>1</v>
      </c>
      <c r="V2792" t="s">
        <v>270</v>
      </c>
      <c r="W2792" t="s">
        <v>167</v>
      </c>
      <c r="X2792">
        <v>1</v>
      </c>
      <c r="Y2792">
        <v>0</v>
      </c>
      <c r="Z2792">
        <v>1</v>
      </c>
      <c r="AA2792">
        <v>0</v>
      </c>
      <c r="AB2792">
        <v>0</v>
      </c>
      <c r="AC2792">
        <v>0</v>
      </c>
      <c r="AD2792">
        <v>0</v>
      </c>
      <c r="AE2792">
        <v>0</v>
      </c>
    </row>
    <row r="2793" spans="1:31" x14ac:dyDescent="0.3">
      <c r="A2793" t="s">
        <v>506</v>
      </c>
      <c r="B2793" t="s">
        <v>10401</v>
      </c>
      <c r="C2793" t="s">
        <v>274</v>
      </c>
      <c r="D2793" t="s">
        <v>10402</v>
      </c>
      <c r="E2793" t="s">
        <v>12768</v>
      </c>
      <c r="F2793" t="s">
        <v>3088</v>
      </c>
      <c r="G2793" t="s">
        <v>2313</v>
      </c>
      <c r="H2793" t="s">
        <v>3089</v>
      </c>
      <c r="I2793" t="s">
        <v>502</v>
      </c>
      <c r="J2793" t="s">
        <v>266</v>
      </c>
      <c r="K2793" t="s">
        <v>3090</v>
      </c>
      <c r="L2793" t="s">
        <v>10223</v>
      </c>
      <c r="M2793" t="s">
        <v>507</v>
      </c>
      <c r="N2793" t="s">
        <v>506</v>
      </c>
      <c r="O2793">
        <v>2</v>
      </c>
      <c r="P2793" t="s">
        <v>272</v>
      </c>
      <c r="Q2793">
        <v>4</v>
      </c>
      <c r="S2793">
        <v>4</v>
      </c>
      <c r="T2793" s="108">
        <v>16</v>
      </c>
      <c r="U2793">
        <v>1</v>
      </c>
      <c r="V2793" t="s">
        <v>270</v>
      </c>
      <c r="W2793" t="s">
        <v>167</v>
      </c>
      <c r="X2793">
        <v>1</v>
      </c>
      <c r="Y2793">
        <v>1</v>
      </c>
      <c r="Z2793">
        <v>0</v>
      </c>
      <c r="AA2793">
        <v>1</v>
      </c>
      <c r="AB2793">
        <v>1</v>
      </c>
      <c r="AC2793">
        <v>1</v>
      </c>
      <c r="AD2793">
        <v>0</v>
      </c>
      <c r="AE2793">
        <v>0</v>
      </c>
    </row>
    <row r="2794" spans="1:31" x14ac:dyDescent="0.3">
      <c r="A2794" t="s">
        <v>506</v>
      </c>
      <c r="B2794" t="s">
        <v>10401</v>
      </c>
      <c r="C2794" t="s">
        <v>274</v>
      </c>
      <c r="D2794" t="s">
        <v>10402</v>
      </c>
      <c r="E2794" t="s">
        <v>12768</v>
      </c>
      <c r="F2794" t="s">
        <v>3088</v>
      </c>
      <c r="G2794" t="s">
        <v>2313</v>
      </c>
      <c r="H2794" t="s">
        <v>3089</v>
      </c>
      <c r="I2794" t="s">
        <v>502</v>
      </c>
      <c r="J2794" t="s">
        <v>266</v>
      </c>
      <c r="K2794" t="s">
        <v>3090</v>
      </c>
      <c r="L2794" t="s">
        <v>10223</v>
      </c>
      <c r="M2794" t="s">
        <v>507</v>
      </c>
      <c r="N2794" t="s">
        <v>506</v>
      </c>
      <c r="O2794">
        <v>2</v>
      </c>
      <c r="P2794" t="s">
        <v>288</v>
      </c>
      <c r="Q2794">
        <v>0.48</v>
      </c>
      <c r="S2794">
        <v>1</v>
      </c>
      <c r="T2794" s="108">
        <v>0.48</v>
      </c>
      <c r="U2794">
        <v>1</v>
      </c>
      <c r="V2794" t="s">
        <v>270</v>
      </c>
      <c r="W2794" t="s">
        <v>167</v>
      </c>
      <c r="X2794">
        <v>1</v>
      </c>
      <c r="Y2794">
        <v>0</v>
      </c>
      <c r="Z2794">
        <v>1</v>
      </c>
      <c r="AA2794">
        <v>0</v>
      </c>
      <c r="AB2794">
        <v>0</v>
      </c>
      <c r="AC2794">
        <v>0</v>
      </c>
      <c r="AD2794">
        <v>0</v>
      </c>
      <c r="AE2794">
        <v>0</v>
      </c>
    </row>
    <row r="2795" spans="1:31" x14ac:dyDescent="0.3">
      <c r="A2795" t="s">
        <v>506</v>
      </c>
      <c r="B2795" t="s">
        <v>3158</v>
      </c>
      <c r="C2795" t="s">
        <v>274</v>
      </c>
      <c r="D2795" t="s">
        <v>3159</v>
      </c>
      <c r="E2795" t="s">
        <v>12771</v>
      </c>
      <c r="F2795" t="s">
        <v>3160</v>
      </c>
      <c r="G2795" t="s">
        <v>2313</v>
      </c>
      <c r="H2795" t="s">
        <v>3161</v>
      </c>
      <c r="I2795" t="s">
        <v>502</v>
      </c>
      <c r="J2795" t="s">
        <v>266</v>
      </c>
      <c r="K2795" t="s">
        <v>3162</v>
      </c>
      <c r="L2795" t="s">
        <v>3163</v>
      </c>
      <c r="M2795" t="s">
        <v>507</v>
      </c>
      <c r="N2795" t="s">
        <v>506</v>
      </c>
      <c r="O2795">
        <v>20</v>
      </c>
      <c r="P2795" t="s">
        <v>425</v>
      </c>
      <c r="Q2795">
        <v>0.32</v>
      </c>
      <c r="S2795">
        <v>2</v>
      </c>
      <c r="T2795" s="108">
        <v>0.64</v>
      </c>
      <c r="U2795">
        <v>1</v>
      </c>
      <c r="V2795" t="s">
        <v>270</v>
      </c>
      <c r="W2795" t="s">
        <v>167</v>
      </c>
      <c r="X2795">
        <v>2</v>
      </c>
      <c r="Y2795">
        <v>0</v>
      </c>
      <c r="Z2795">
        <v>2</v>
      </c>
      <c r="AA2795">
        <v>0</v>
      </c>
      <c r="AB2795">
        <v>0</v>
      </c>
      <c r="AC2795">
        <v>0</v>
      </c>
      <c r="AD2795">
        <v>0</v>
      </c>
      <c r="AE2795">
        <v>0</v>
      </c>
    </row>
    <row r="2796" spans="1:31" x14ac:dyDescent="0.3">
      <c r="A2796" t="s">
        <v>506</v>
      </c>
      <c r="B2796" t="s">
        <v>9489</v>
      </c>
      <c r="C2796" t="s">
        <v>274</v>
      </c>
      <c r="D2796" t="s">
        <v>16756</v>
      </c>
      <c r="E2796" t="s">
        <v>12731</v>
      </c>
      <c r="F2796" t="s">
        <v>3257</v>
      </c>
      <c r="G2796" t="s">
        <v>3258</v>
      </c>
      <c r="I2796" t="s">
        <v>502</v>
      </c>
      <c r="J2796" t="s">
        <v>266</v>
      </c>
      <c r="K2796" t="s">
        <v>3259</v>
      </c>
      <c r="L2796" t="s">
        <v>16262</v>
      </c>
      <c r="M2796" t="s">
        <v>505</v>
      </c>
      <c r="N2796" t="s">
        <v>506</v>
      </c>
      <c r="O2796">
        <v>1</v>
      </c>
      <c r="P2796" t="s">
        <v>282</v>
      </c>
      <c r="Q2796">
        <v>1</v>
      </c>
      <c r="S2796">
        <v>1</v>
      </c>
      <c r="T2796" s="108">
        <v>1</v>
      </c>
      <c r="U2796">
        <v>1</v>
      </c>
      <c r="V2796" t="s">
        <v>270</v>
      </c>
      <c r="W2796" t="s">
        <v>167</v>
      </c>
      <c r="X2796">
        <v>1</v>
      </c>
      <c r="Y2796">
        <v>0</v>
      </c>
      <c r="Z2796">
        <v>1</v>
      </c>
      <c r="AA2796">
        <v>0</v>
      </c>
      <c r="AB2796">
        <v>0</v>
      </c>
      <c r="AC2796">
        <v>0</v>
      </c>
      <c r="AD2796">
        <v>0</v>
      </c>
      <c r="AE2796">
        <v>0</v>
      </c>
    </row>
    <row r="2797" spans="1:31" x14ac:dyDescent="0.3">
      <c r="A2797" t="s">
        <v>506</v>
      </c>
      <c r="B2797" t="s">
        <v>9490</v>
      </c>
      <c r="C2797" t="s">
        <v>274</v>
      </c>
      <c r="D2797" t="s">
        <v>16757</v>
      </c>
      <c r="E2797" t="s">
        <v>12731</v>
      </c>
      <c r="F2797" t="s">
        <v>3257</v>
      </c>
      <c r="G2797" t="s">
        <v>3258</v>
      </c>
      <c r="I2797" t="s">
        <v>502</v>
      </c>
      <c r="J2797" t="s">
        <v>266</v>
      </c>
      <c r="K2797" t="s">
        <v>3259</v>
      </c>
      <c r="L2797" t="s">
        <v>2306</v>
      </c>
      <c r="M2797" t="s">
        <v>507</v>
      </c>
      <c r="N2797" t="s">
        <v>506</v>
      </c>
      <c r="O2797">
        <v>2</v>
      </c>
      <c r="P2797" t="s">
        <v>288</v>
      </c>
      <c r="Q2797">
        <v>0.48</v>
      </c>
      <c r="S2797">
        <v>1</v>
      </c>
      <c r="T2797" s="108">
        <v>0.48</v>
      </c>
      <c r="U2797">
        <v>1</v>
      </c>
      <c r="V2797" t="s">
        <v>270</v>
      </c>
      <c r="W2797" t="s">
        <v>167</v>
      </c>
      <c r="X2797">
        <v>1</v>
      </c>
      <c r="Y2797">
        <v>0</v>
      </c>
      <c r="Z2797">
        <v>1</v>
      </c>
      <c r="AA2797">
        <v>0</v>
      </c>
      <c r="AB2797">
        <v>0</v>
      </c>
      <c r="AC2797">
        <v>0</v>
      </c>
      <c r="AD2797">
        <v>0</v>
      </c>
      <c r="AE2797">
        <v>0</v>
      </c>
    </row>
    <row r="2798" spans="1:31" x14ac:dyDescent="0.3">
      <c r="A2798" t="s">
        <v>506</v>
      </c>
      <c r="B2798" t="s">
        <v>3215</v>
      </c>
      <c r="C2798" t="s">
        <v>2336</v>
      </c>
      <c r="D2798" t="s">
        <v>11567</v>
      </c>
      <c r="E2798" t="s">
        <v>12710</v>
      </c>
      <c r="F2798" t="s">
        <v>377</v>
      </c>
      <c r="G2798" t="s">
        <v>9405</v>
      </c>
      <c r="I2798" t="s">
        <v>502</v>
      </c>
      <c r="J2798" t="s">
        <v>266</v>
      </c>
      <c r="K2798" t="s">
        <v>3234</v>
      </c>
      <c r="L2798" t="s">
        <v>3217</v>
      </c>
      <c r="M2798" t="s">
        <v>505</v>
      </c>
      <c r="N2798" t="s">
        <v>506</v>
      </c>
      <c r="O2798">
        <v>13</v>
      </c>
      <c r="P2798" t="s">
        <v>266</v>
      </c>
      <c r="Q2798">
        <v>0.17</v>
      </c>
      <c r="S2798">
        <v>3</v>
      </c>
      <c r="T2798" s="108">
        <v>0.51</v>
      </c>
      <c r="U2798">
        <v>1</v>
      </c>
      <c r="V2798" t="s">
        <v>270</v>
      </c>
      <c r="W2798" t="s">
        <v>167</v>
      </c>
      <c r="X2798">
        <v>1</v>
      </c>
      <c r="Y2798">
        <v>1</v>
      </c>
      <c r="Z2798">
        <v>0</v>
      </c>
      <c r="AA2798">
        <v>1</v>
      </c>
      <c r="AB2798">
        <v>0</v>
      </c>
      <c r="AC2798">
        <v>1</v>
      </c>
      <c r="AD2798">
        <v>0</v>
      </c>
      <c r="AE2798">
        <v>0</v>
      </c>
    </row>
    <row r="2799" spans="1:31" x14ac:dyDescent="0.3">
      <c r="A2799" t="s">
        <v>506</v>
      </c>
      <c r="B2799" t="s">
        <v>3215</v>
      </c>
      <c r="C2799" t="s">
        <v>2336</v>
      </c>
      <c r="D2799" t="s">
        <v>11567</v>
      </c>
      <c r="E2799" t="s">
        <v>12710</v>
      </c>
      <c r="F2799" t="s">
        <v>377</v>
      </c>
      <c r="G2799" t="s">
        <v>9405</v>
      </c>
      <c r="I2799" t="s">
        <v>502</v>
      </c>
      <c r="J2799" t="s">
        <v>266</v>
      </c>
      <c r="K2799" t="s">
        <v>3234</v>
      </c>
      <c r="L2799" t="s">
        <v>3217</v>
      </c>
      <c r="M2799" t="s">
        <v>507</v>
      </c>
      <c r="N2799" t="s">
        <v>506</v>
      </c>
      <c r="O2799">
        <v>14</v>
      </c>
      <c r="P2799" t="s">
        <v>288</v>
      </c>
      <c r="Q2799">
        <v>0.17</v>
      </c>
      <c r="S2799">
        <v>1</v>
      </c>
      <c r="T2799" s="108">
        <v>0.17</v>
      </c>
      <c r="U2799">
        <v>1</v>
      </c>
      <c r="V2799" t="s">
        <v>270</v>
      </c>
      <c r="W2799" t="s">
        <v>167</v>
      </c>
      <c r="X2799">
        <v>1</v>
      </c>
      <c r="Y2799">
        <v>0</v>
      </c>
      <c r="Z2799">
        <v>1</v>
      </c>
      <c r="AA2799">
        <v>0</v>
      </c>
      <c r="AB2799">
        <v>0</v>
      </c>
      <c r="AC2799">
        <v>0</v>
      </c>
      <c r="AD2799">
        <v>0</v>
      </c>
      <c r="AE2799">
        <v>0</v>
      </c>
    </row>
    <row r="2800" spans="1:31" x14ac:dyDescent="0.3">
      <c r="A2800" t="s">
        <v>16755</v>
      </c>
      <c r="B2800" t="s">
        <v>16429</v>
      </c>
      <c r="C2800" t="s">
        <v>294</v>
      </c>
      <c r="D2800" t="s">
        <v>16958</v>
      </c>
      <c r="E2800" t="s">
        <v>17196</v>
      </c>
      <c r="F2800" t="s">
        <v>10164</v>
      </c>
      <c r="G2800" t="s">
        <v>16430</v>
      </c>
      <c r="I2800" t="s">
        <v>502</v>
      </c>
      <c r="J2800" t="s">
        <v>266</v>
      </c>
      <c r="K2800" t="s">
        <v>2340</v>
      </c>
      <c r="L2800" t="s">
        <v>17824</v>
      </c>
      <c r="M2800" t="s">
        <v>3521</v>
      </c>
      <c r="N2800" t="s">
        <v>16755</v>
      </c>
      <c r="O2800">
        <v>17</v>
      </c>
      <c r="P2800" t="s">
        <v>3206</v>
      </c>
      <c r="Q2800">
        <v>20</v>
      </c>
      <c r="S2800">
        <v>0</v>
      </c>
      <c r="T2800" s="108">
        <v>0</v>
      </c>
      <c r="U2800">
        <v>0</v>
      </c>
      <c r="W2800" t="s">
        <v>171</v>
      </c>
      <c r="X2800">
        <v>1</v>
      </c>
      <c r="Y2800">
        <v>0</v>
      </c>
      <c r="Z2800">
        <v>0</v>
      </c>
      <c r="AA2800">
        <v>0</v>
      </c>
      <c r="AB2800">
        <v>0</v>
      </c>
      <c r="AC2800">
        <v>0</v>
      </c>
      <c r="AD2800">
        <v>0</v>
      </c>
      <c r="AE2800">
        <v>0</v>
      </c>
    </row>
    <row r="2801" spans="1:31" x14ac:dyDescent="0.3">
      <c r="A2801" t="s">
        <v>506</v>
      </c>
      <c r="B2801" t="s">
        <v>15613</v>
      </c>
      <c r="C2801" t="s">
        <v>274</v>
      </c>
      <c r="D2801" t="s">
        <v>15614</v>
      </c>
      <c r="E2801" t="s">
        <v>15615</v>
      </c>
      <c r="F2801" t="s">
        <v>1480</v>
      </c>
      <c r="G2801" t="s">
        <v>15616</v>
      </c>
      <c r="I2801" t="s">
        <v>502</v>
      </c>
      <c r="J2801" t="s">
        <v>266</v>
      </c>
      <c r="K2801" t="s">
        <v>2340</v>
      </c>
      <c r="L2801" t="s">
        <v>17495</v>
      </c>
      <c r="M2801" t="s">
        <v>505</v>
      </c>
      <c r="N2801" t="s">
        <v>506</v>
      </c>
      <c r="O2801">
        <v>1</v>
      </c>
      <c r="P2801" t="s">
        <v>282</v>
      </c>
      <c r="Q2801">
        <v>4</v>
      </c>
      <c r="S2801">
        <v>2</v>
      </c>
      <c r="T2801" s="108">
        <v>8</v>
      </c>
      <c r="U2801">
        <v>1</v>
      </c>
      <c r="V2801" t="s">
        <v>270</v>
      </c>
      <c r="W2801" t="s">
        <v>167</v>
      </c>
      <c r="X2801">
        <v>2</v>
      </c>
      <c r="Y2801">
        <v>0</v>
      </c>
      <c r="Z2801">
        <v>0</v>
      </c>
      <c r="AA2801">
        <v>2</v>
      </c>
      <c r="AB2801">
        <v>0</v>
      </c>
      <c r="AC2801">
        <v>0</v>
      </c>
      <c r="AD2801">
        <v>0</v>
      </c>
      <c r="AE2801">
        <v>0</v>
      </c>
    </row>
    <row r="2802" spans="1:31" x14ac:dyDescent="0.3">
      <c r="A2802" t="s">
        <v>506</v>
      </c>
      <c r="B2802" t="s">
        <v>15613</v>
      </c>
      <c r="C2802" t="s">
        <v>274</v>
      </c>
      <c r="D2802" t="s">
        <v>15614</v>
      </c>
      <c r="E2802" t="s">
        <v>15615</v>
      </c>
      <c r="F2802" t="s">
        <v>1480</v>
      </c>
      <c r="G2802" t="s">
        <v>15616</v>
      </c>
      <c r="I2802" t="s">
        <v>502</v>
      </c>
      <c r="J2802" t="s">
        <v>266</v>
      </c>
      <c r="K2802" t="s">
        <v>2340</v>
      </c>
      <c r="L2802" t="s">
        <v>17495</v>
      </c>
      <c r="M2802" t="s">
        <v>507</v>
      </c>
      <c r="N2802" t="s">
        <v>506</v>
      </c>
      <c r="O2802">
        <v>2</v>
      </c>
      <c r="P2802" t="s">
        <v>272</v>
      </c>
      <c r="Q2802">
        <v>4</v>
      </c>
      <c r="S2802">
        <v>1</v>
      </c>
      <c r="T2802" s="108">
        <v>4</v>
      </c>
      <c r="U2802">
        <v>1</v>
      </c>
      <c r="V2802" t="s">
        <v>270</v>
      </c>
      <c r="W2802" t="s">
        <v>167</v>
      </c>
      <c r="X2802">
        <v>1</v>
      </c>
      <c r="Y2802">
        <v>0</v>
      </c>
      <c r="Z2802">
        <v>0</v>
      </c>
      <c r="AA2802">
        <v>1</v>
      </c>
      <c r="AB2802">
        <v>0</v>
      </c>
      <c r="AC2802">
        <v>0</v>
      </c>
      <c r="AD2802">
        <v>0</v>
      </c>
      <c r="AE2802">
        <v>0</v>
      </c>
    </row>
    <row r="2803" spans="1:31" x14ac:dyDescent="0.3">
      <c r="A2803" t="s">
        <v>506</v>
      </c>
      <c r="B2803" t="s">
        <v>15613</v>
      </c>
      <c r="C2803" t="s">
        <v>274</v>
      </c>
      <c r="D2803" t="s">
        <v>15614</v>
      </c>
      <c r="E2803" t="s">
        <v>15615</v>
      </c>
      <c r="F2803" t="s">
        <v>1480</v>
      </c>
      <c r="G2803" t="s">
        <v>15616</v>
      </c>
      <c r="I2803" t="s">
        <v>502</v>
      </c>
      <c r="J2803" t="s">
        <v>266</v>
      </c>
      <c r="K2803" t="s">
        <v>2340</v>
      </c>
      <c r="L2803" t="s">
        <v>17495</v>
      </c>
      <c r="M2803" t="s">
        <v>507</v>
      </c>
      <c r="N2803" t="s">
        <v>506</v>
      </c>
      <c r="O2803">
        <v>17</v>
      </c>
      <c r="P2803" t="s">
        <v>273</v>
      </c>
      <c r="Q2803">
        <v>0.48</v>
      </c>
      <c r="S2803">
        <v>10</v>
      </c>
      <c r="T2803" s="108">
        <v>4.8</v>
      </c>
      <c r="U2803">
        <v>1</v>
      </c>
      <c r="V2803" t="s">
        <v>270</v>
      </c>
      <c r="W2803" t="s">
        <v>167</v>
      </c>
      <c r="X2803">
        <v>10</v>
      </c>
      <c r="Y2803">
        <v>0</v>
      </c>
      <c r="Z2803">
        <v>10</v>
      </c>
      <c r="AA2803">
        <v>0</v>
      </c>
      <c r="AB2803">
        <v>0</v>
      </c>
      <c r="AC2803">
        <v>0</v>
      </c>
      <c r="AD2803">
        <v>0</v>
      </c>
      <c r="AE2803">
        <v>0</v>
      </c>
    </row>
    <row r="2804" spans="1:31" x14ac:dyDescent="0.3">
      <c r="A2804" t="s">
        <v>506</v>
      </c>
      <c r="B2804" t="s">
        <v>16266</v>
      </c>
      <c r="C2804" t="s">
        <v>274</v>
      </c>
      <c r="D2804" t="s">
        <v>16267</v>
      </c>
      <c r="E2804" t="s">
        <v>16268</v>
      </c>
      <c r="F2804" t="s">
        <v>3324</v>
      </c>
      <c r="G2804" t="s">
        <v>16269</v>
      </c>
      <c r="I2804" t="s">
        <v>502</v>
      </c>
      <c r="J2804" t="s">
        <v>266</v>
      </c>
      <c r="K2804" t="s">
        <v>16270</v>
      </c>
      <c r="L2804" t="s">
        <v>16271</v>
      </c>
      <c r="M2804" t="s">
        <v>507</v>
      </c>
      <c r="N2804" t="s">
        <v>506</v>
      </c>
      <c r="O2804">
        <v>20</v>
      </c>
      <c r="P2804" t="s">
        <v>425</v>
      </c>
      <c r="Q2804">
        <v>0.32</v>
      </c>
      <c r="S2804">
        <v>2</v>
      </c>
      <c r="T2804" s="108">
        <v>0.64</v>
      </c>
      <c r="U2804">
        <v>1</v>
      </c>
      <c r="V2804" t="s">
        <v>270</v>
      </c>
      <c r="W2804" t="s">
        <v>167</v>
      </c>
      <c r="X2804">
        <v>2</v>
      </c>
      <c r="Y2804">
        <v>0</v>
      </c>
      <c r="Z2804">
        <v>2</v>
      </c>
      <c r="AA2804">
        <v>0</v>
      </c>
      <c r="AB2804">
        <v>0</v>
      </c>
      <c r="AC2804">
        <v>0</v>
      </c>
      <c r="AD2804">
        <v>0</v>
      </c>
      <c r="AE2804">
        <v>0</v>
      </c>
    </row>
    <row r="2805" spans="1:31" x14ac:dyDescent="0.3">
      <c r="A2805" t="s">
        <v>506</v>
      </c>
      <c r="B2805" t="s">
        <v>16266</v>
      </c>
      <c r="C2805" t="s">
        <v>274</v>
      </c>
      <c r="D2805" t="s">
        <v>16267</v>
      </c>
      <c r="E2805" t="s">
        <v>16268</v>
      </c>
      <c r="F2805" t="s">
        <v>3324</v>
      </c>
      <c r="G2805" t="s">
        <v>16269</v>
      </c>
      <c r="I2805" t="s">
        <v>502</v>
      </c>
      <c r="J2805" t="s">
        <v>266</v>
      </c>
      <c r="K2805" t="s">
        <v>16270</v>
      </c>
      <c r="L2805" t="s">
        <v>16271</v>
      </c>
      <c r="M2805" t="s">
        <v>507</v>
      </c>
      <c r="N2805" t="s">
        <v>506</v>
      </c>
      <c r="O2805">
        <v>17</v>
      </c>
      <c r="P2805" t="s">
        <v>273</v>
      </c>
      <c r="Q2805">
        <v>0.48</v>
      </c>
      <c r="S2805">
        <v>3</v>
      </c>
      <c r="T2805" s="108">
        <v>1.44</v>
      </c>
      <c r="U2805">
        <v>1</v>
      </c>
      <c r="V2805" t="s">
        <v>270</v>
      </c>
      <c r="W2805" t="s">
        <v>167</v>
      </c>
      <c r="X2805">
        <v>3</v>
      </c>
      <c r="Y2805">
        <v>0</v>
      </c>
      <c r="Z2805">
        <v>0</v>
      </c>
      <c r="AA2805">
        <v>3</v>
      </c>
      <c r="AB2805">
        <v>0</v>
      </c>
      <c r="AC2805">
        <v>0</v>
      </c>
      <c r="AD2805">
        <v>0</v>
      </c>
      <c r="AE2805">
        <v>0</v>
      </c>
    </row>
    <row r="2806" spans="1:31" x14ac:dyDescent="0.3">
      <c r="A2806" t="s">
        <v>506</v>
      </c>
      <c r="B2806" t="s">
        <v>16266</v>
      </c>
      <c r="C2806" t="s">
        <v>274</v>
      </c>
      <c r="D2806" t="s">
        <v>16267</v>
      </c>
      <c r="E2806" t="s">
        <v>16268</v>
      </c>
      <c r="F2806" t="s">
        <v>3324</v>
      </c>
      <c r="G2806" t="s">
        <v>16269</v>
      </c>
      <c r="I2806" t="s">
        <v>502</v>
      </c>
      <c r="J2806" t="s">
        <v>266</v>
      </c>
      <c r="K2806" t="s">
        <v>16270</v>
      </c>
      <c r="L2806" t="s">
        <v>16271</v>
      </c>
      <c r="M2806" t="s">
        <v>505</v>
      </c>
      <c r="N2806" t="s">
        <v>506</v>
      </c>
      <c r="O2806">
        <v>1</v>
      </c>
      <c r="P2806" t="s">
        <v>282</v>
      </c>
      <c r="Q2806">
        <v>3</v>
      </c>
      <c r="S2806">
        <v>1</v>
      </c>
      <c r="T2806" s="108">
        <v>3</v>
      </c>
      <c r="U2806">
        <v>1</v>
      </c>
      <c r="V2806" t="s">
        <v>270</v>
      </c>
      <c r="W2806" t="s">
        <v>167</v>
      </c>
      <c r="X2806">
        <v>1</v>
      </c>
      <c r="Y2806">
        <v>0</v>
      </c>
      <c r="Z2806">
        <v>0</v>
      </c>
      <c r="AA2806">
        <v>0</v>
      </c>
      <c r="AB2806">
        <v>1</v>
      </c>
      <c r="AC2806">
        <v>0</v>
      </c>
      <c r="AD2806">
        <v>0</v>
      </c>
      <c r="AE2806">
        <v>0</v>
      </c>
    </row>
    <row r="2807" spans="1:31" x14ac:dyDescent="0.3">
      <c r="A2807" t="s">
        <v>506</v>
      </c>
      <c r="B2807" t="s">
        <v>16266</v>
      </c>
      <c r="C2807" t="s">
        <v>274</v>
      </c>
      <c r="D2807" t="s">
        <v>16267</v>
      </c>
      <c r="E2807" t="s">
        <v>16268</v>
      </c>
      <c r="F2807" t="s">
        <v>3324</v>
      </c>
      <c r="G2807" t="s">
        <v>16269</v>
      </c>
      <c r="I2807" t="s">
        <v>502</v>
      </c>
      <c r="J2807" t="s">
        <v>266</v>
      </c>
      <c r="K2807" t="s">
        <v>16270</v>
      </c>
      <c r="L2807" t="s">
        <v>16271</v>
      </c>
      <c r="M2807" t="s">
        <v>507</v>
      </c>
      <c r="N2807" t="s">
        <v>506</v>
      </c>
      <c r="O2807">
        <v>2</v>
      </c>
      <c r="P2807" t="s">
        <v>272</v>
      </c>
      <c r="Q2807">
        <v>3</v>
      </c>
      <c r="S2807">
        <v>1</v>
      </c>
      <c r="T2807" s="108">
        <v>3</v>
      </c>
      <c r="U2807">
        <v>1</v>
      </c>
      <c r="V2807" t="s">
        <v>270</v>
      </c>
      <c r="W2807" t="s">
        <v>167</v>
      </c>
      <c r="X2807">
        <v>1</v>
      </c>
      <c r="Y2807">
        <v>0</v>
      </c>
      <c r="Z2807">
        <v>0</v>
      </c>
      <c r="AA2807">
        <v>0</v>
      </c>
      <c r="AB2807">
        <v>1</v>
      </c>
      <c r="AC2807">
        <v>0</v>
      </c>
      <c r="AD2807">
        <v>0</v>
      </c>
      <c r="AE2807">
        <v>0</v>
      </c>
    </row>
    <row r="2808" spans="1:31" x14ac:dyDescent="0.3">
      <c r="A2808" t="s">
        <v>506</v>
      </c>
      <c r="B2808" t="s">
        <v>10189</v>
      </c>
      <c r="C2808" t="s">
        <v>274</v>
      </c>
      <c r="D2808" t="s">
        <v>10190</v>
      </c>
      <c r="E2808" t="s">
        <v>12736</v>
      </c>
      <c r="F2808" t="s">
        <v>903</v>
      </c>
      <c r="G2808" t="s">
        <v>10191</v>
      </c>
      <c r="I2808" t="s">
        <v>502</v>
      </c>
      <c r="J2808" t="s">
        <v>266</v>
      </c>
      <c r="K2808" t="s">
        <v>10192</v>
      </c>
      <c r="L2808" t="s">
        <v>17496</v>
      </c>
      <c r="M2808" t="s">
        <v>505</v>
      </c>
      <c r="N2808" t="s">
        <v>506</v>
      </c>
      <c r="O2808">
        <v>10</v>
      </c>
      <c r="P2808" t="s">
        <v>282</v>
      </c>
      <c r="Q2808">
        <v>8</v>
      </c>
      <c r="S2808">
        <v>2</v>
      </c>
      <c r="T2808" s="108">
        <v>16</v>
      </c>
      <c r="U2808">
        <v>1</v>
      </c>
      <c r="V2808" t="s">
        <v>270</v>
      </c>
      <c r="W2808" t="s">
        <v>167</v>
      </c>
      <c r="X2808">
        <v>1</v>
      </c>
      <c r="Y2808">
        <v>0</v>
      </c>
      <c r="Z2808">
        <v>1</v>
      </c>
      <c r="AA2808">
        <v>0</v>
      </c>
      <c r="AB2808">
        <v>1</v>
      </c>
      <c r="AC2808">
        <v>0</v>
      </c>
      <c r="AD2808">
        <v>0</v>
      </c>
      <c r="AE2808">
        <v>0</v>
      </c>
    </row>
    <row r="2809" spans="1:31" x14ac:dyDescent="0.3">
      <c r="A2809" t="s">
        <v>506</v>
      </c>
      <c r="B2809" t="s">
        <v>10189</v>
      </c>
      <c r="C2809" t="s">
        <v>294</v>
      </c>
      <c r="D2809" t="s">
        <v>10190</v>
      </c>
      <c r="E2809" t="s">
        <v>12736</v>
      </c>
      <c r="F2809" t="s">
        <v>903</v>
      </c>
      <c r="G2809" t="s">
        <v>10191</v>
      </c>
      <c r="I2809" t="s">
        <v>502</v>
      </c>
      <c r="J2809" t="s">
        <v>266</v>
      </c>
      <c r="K2809" t="s">
        <v>10192</v>
      </c>
      <c r="L2809" t="s">
        <v>17496</v>
      </c>
      <c r="M2809" t="s">
        <v>507</v>
      </c>
      <c r="N2809" t="s">
        <v>506</v>
      </c>
      <c r="O2809">
        <v>24</v>
      </c>
      <c r="P2809" t="s">
        <v>17796</v>
      </c>
      <c r="Q2809">
        <v>2</v>
      </c>
      <c r="S2809">
        <v>1</v>
      </c>
      <c r="T2809" s="108">
        <v>2</v>
      </c>
      <c r="U2809">
        <v>1</v>
      </c>
      <c r="V2809" t="s">
        <v>270</v>
      </c>
      <c r="W2809" t="s">
        <v>167</v>
      </c>
      <c r="X2809">
        <v>1</v>
      </c>
      <c r="Y2809">
        <v>0</v>
      </c>
      <c r="Z2809">
        <v>1</v>
      </c>
      <c r="AA2809">
        <v>0</v>
      </c>
      <c r="AB2809">
        <v>0</v>
      </c>
      <c r="AC2809">
        <v>0</v>
      </c>
      <c r="AD2809">
        <v>0</v>
      </c>
      <c r="AE2809">
        <v>0</v>
      </c>
    </row>
    <row r="2810" spans="1:31" x14ac:dyDescent="0.3">
      <c r="A2810" t="s">
        <v>506</v>
      </c>
      <c r="B2810" t="s">
        <v>10189</v>
      </c>
      <c r="C2810" t="s">
        <v>302</v>
      </c>
      <c r="D2810" t="s">
        <v>10190</v>
      </c>
      <c r="E2810" t="s">
        <v>12736</v>
      </c>
      <c r="F2810" t="s">
        <v>903</v>
      </c>
      <c r="G2810" t="s">
        <v>10191</v>
      </c>
      <c r="I2810" t="s">
        <v>502</v>
      </c>
      <c r="J2810" t="s">
        <v>266</v>
      </c>
      <c r="K2810" t="s">
        <v>10192</v>
      </c>
      <c r="L2810" t="s">
        <v>17496</v>
      </c>
      <c r="M2810" t="s">
        <v>507</v>
      </c>
      <c r="N2810" t="s">
        <v>506</v>
      </c>
      <c r="O2810">
        <v>11</v>
      </c>
      <c r="P2810" t="s">
        <v>272</v>
      </c>
      <c r="Q2810">
        <v>8</v>
      </c>
      <c r="S2810">
        <v>3</v>
      </c>
      <c r="T2810" s="108">
        <v>24</v>
      </c>
      <c r="U2810">
        <v>1</v>
      </c>
      <c r="V2810" t="s">
        <v>270</v>
      </c>
      <c r="W2810" t="s">
        <v>167</v>
      </c>
      <c r="X2810">
        <v>1</v>
      </c>
      <c r="Y2810">
        <v>1</v>
      </c>
      <c r="Z2810">
        <v>0</v>
      </c>
      <c r="AA2810">
        <v>1</v>
      </c>
      <c r="AB2810">
        <v>0</v>
      </c>
      <c r="AC2810">
        <v>1</v>
      </c>
      <c r="AD2810">
        <v>0</v>
      </c>
      <c r="AE2810">
        <v>0</v>
      </c>
    </row>
    <row r="2811" spans="1:31" x14ac:dyDescent="0.3">
      <c r="A2811" t="s">
        <v>506</v>
      </c>
      <c r="B2811" t="s">
        <v>10189</v>
      </c>
      <c r="C2811" t="s">
        <v>302</v>
      </c>
      <c r="D2811" t="s">
        <v>10190</v>
      </c>
      <c r="E2811" t="s">
        <v>12736</v>
      </c>
      <c r="F2811" t="s">
        <v>903</v>
      </c>
      <c r="G2811" t="s">
        <v>10191</v>
      </c>
      <c r="I2811" t="s">
        <v>502</v>
      </c>
      <c r="J2811" t="s">
        <v>266</v>
      </c>
      <c r="K2811" t="s">
        <v>10192</v>
      </c>
      <c r="L2811" t="s">
        <v>17496</v>
      </c>
      <c r="M2811" t="s">
        <v>507</v>
      </c>
      <c r="N2811" t="s">
        <v>506</v>
      </c>
      <c r="O2811">
        <v>28</v>
      </c>
      <c r="P2811" t="s">
        <v>273</v>
      </c>
      <c r="Q2811">
        <v>0.32</v>
      </c>
      <c r="S2811">
        <v>3</v>
      </c>
      <c r="T2811" s="108">
        <v>0.96</v>
      </c>
      <c r="U2811">
        <v>1</v>
      </c>
      <c r="V2811" t="s">
        <v>270</v>
      </c>
      <c r="W2811" t="s">
        <v>167</v>
      </c>
      <c r="X2811">
        <v>3</v>
      </c>
      <c r="Y2811">
        <v>0</v>
      </c>
      <c r="Z2811">
        <v>0</v>
      </c>
      <c r="AA2811">
        <v>3</v>
      </c>
      <c r="AB2811">
        <v>0</v>
      </c>
      <c r="AC2811">
        <v>0</v>
      </c>
      <c r="AD2811">
        <v>0</v>
      </c>
      <c r="AE2811">
        <v>0</v>
      </c>
    </row>
    <row r="2812" spans="1:31" x14ac:dyDescent="0.3">
      <c r="A2812" t="s">
        <v>506</v>
      </c>
      <c r="B2812" t="s">
        <v>11853</v>
      </c>
      <c r="C2812" t="s">
        <v>274</v>
      </c>
      <c r="D2812" t="s">
        <v>11854</v>
      </c>
      <c r="E2812" t="s">
        <v>15938</v>
      </c>
      <c r="F2812" t="s">
        <v>2100</v>
      </c>
      <c r="G2812" t="s">
        <v>4575</v>
      </c>
      <c r="I2812" t="s">
        <v>502</v>
      </c>
      <c r="J2812" t="s">
        <v>266</v>
      </c>
      <c r="K2812" t="s">
        <v>15939</v>
      </c>
      <c r="L2812" t="s">
        <v>17670</v>
      </c>
      <c r="M2812" t="s">
        <v>505</v>
      </c>
      <c r="N2812" t="s">
        <v>506</v>
      </c>
      <c r="O2812">
        <v>1</v>
      </c>
      <c r="P2812" t="s">
        <v>266</v>
      </c>
      <c r="Q2812">
        <v>0.32</v>
      </c>
      <c r="S2812">
        <v>1</v>
      </c>
      <c r="T2812" s="108">
        <v>0.32</v>
      </c>
      <c r="U2812">
        <v>1</v>
      </c>
      <c r="V2812" t="s">
        <v>270</v>
      </c>
      <c r="W2812" t="s">
        <v>167</v>
      </c>
      <c r="X2812">
        <v>1</v>
      </c>
      <c r="Y2812">
        <v>1</v>
      </c>
      <c r="Z2812">
        <v>0</v>
      </c>
      <c r="AA2812">
        <v>0</v>
      </c>
      <c r="AB2812">
        <v>0</v>
      </c>
      <c r="AC2812">
        <v>0</v>
      </c>
      <c r="AD2812">
        <v>0</v>
      </c>
      <c r="AE2812">
        <v>0</v>
      </c>
    </row>
    <row r="2813" spans="1:31" x14ac:dyDescent="0.3">
      <c r="A2813" t="s">
        <v>506</v>
      </c>
      <c r="B2813" t="s">
        <v>11853</v>
      </c>
      <c r="C2813" t="s">
        <v>274</v>
      </c>
      <c r="D2813" t="s">
        <v>11854</v>
      </c>
      <c r="E2813" t="s">
        <v>15938</v>
      </c>
      <c r="F2813" t="s">
        <v>2100</v>
      </c>
      <c r="G2813" t="s">
        <v>4575</v>
      </c>
      <c r="I2813" t="s">
        <v>502</v>
      </c>
      <c r="J2813" t="s">
        <v>266</v>
      </c>
      <c r="K2813" t="s">
        <v>15939</v>
      </c>
      <c r="L2813" t="s">
        <v>17670</v>
      </c>
      <c r="M2813" t="s">
        <v>507</v>
      </c>
      <c r="N2813" t="s">
        <v>506</v>
      </c>
      <c r="O2813">
        <v>2</v>
      </c>
      <c r="P2813" t="s">
        <v>288</v>
      </c>
      <c r="Q2813">
        <v>0.32</v>
      </c>
      <c r="S2813">
        <v>1</v>
      </c>
      <c r="T2813" s="108">
        <v>0.32</v>
      </c>
      <c r="U2813">
        <v>1</v>
      </c>
      <c r="V2813" t="s">
        <v>270</v>
      </c>
      <c r="W2813" t="s">
        <v>167</v>
      </c>
      <c r="X2813">
        <v>1</v>
      </c>
      <c r="Y2813">
        <v>0</v>
      </c>
      <c r="Z2813">
        <v>1</v>
      </c>
      <c r="AA2813">
        <v>0</v>
      </c>
      <c r="AB2813">
        <v>0</v>
      </c>
      <c r="AC2813">
        <v>0</v>
      </c>
      <c r="AD2813">
        <v>0</v>
      </c>
      <c r="AE2813">
        <v>0</v>
      </c>
    </row>
    <row r="2814" spans="1:31" x14ac:dyDescent="0.3">
      <c r="A2814" t="s">
        <v>506</v>
      </c>
      <c r="B2814" t="s">
        <v>17954</v>
      </c>
      <c r="C2814" t="s">
        <v>274</v>
      </c>
      <c r="D2814" t="s">
        <v>17955</v>
      </c>
      <c r="E2814" t="s">
        <v>17956</v>
      </c>
      <c r="F2814" t="s">
        <v>4571</v>
      </c>
      <c r="G2814" t="s">
        <v>4575</v>
      </c>
      <c r="I2814" t="s">
        <v>502</v>
      </c>
      <c r="J2814" t="s">
        <v>266</v>
      </c>
      <c r="K2814" t="s">
        <v>17957</v>
      </c>
      <c r="L2814" t="s">
        <v>11855</v>
      </c>
      <c r="M2814" t="s">
        <v>505</v>
      </c>
      <c r="N2814" t="s">
        <v>506</v>
      </c>
      <c r="O2814">
        <v>1</v>
      </c>
      <c r="P2814" t="s">
        <v>282</v>
      </c>
      <c r="Q2814">
        <v>1</v>
      </c>
      <c r="S2814">
        <v>1</v>
      </c>
      <c r="T2814" s="108">
        <v>1</v>
      </c>
      <c r="U2814">
        <v>1</v>
      </c>
      <c r="V2814" t="s">
        <v>270</v>
      </c>
      <c r="W2814" t="s">
        <v>167</v>
      </c>
      <c r="X2814">
        <v>1</v>
      </c>
      <c r="Y2814">
        <v>0</v>
      </c>
      <c r="Z2814">
        <v>0</v>
      </c>
      <c r="AA2814">
        <v>0</v>
      </c>
      <c r="AB2814">
        <v>1</v>
      </c>
      <c r="AC2814">
        <v>0</v>
      </c>
      <c r="AD2814">
        <v>0</v>
      </c>
      <c r="AE2814">
        <v>0</v>
      </c>
    </row>
    <row r="2815" spans="1:31" x14ac:dyDescent="0.3">
      <c r="A2815" t="s">
        <v>506</v>
      </c>
      <c r="B2815" t="s">
        <v>17954</v>
      </c>
      <c r="C2815" t="s">
        <v>274</v>
      </c>
      <c r="D2815" t="s">
        <v>17955</v>
      </c>
      <c r="E2815" t="s">
        <v>17956</v>
      </c>
      <c r="F2815" t="s">
        <v>4571</v>
      </c>
      <c r="G2815" t="s">
        <v>4575</v>
      </c>
      <c r="I2815" t="s">
        <v>502</v>
      </c>
      <c r="J2815" t="s">
        <v>266</v>
      </c>
      <c r="K2815" t="s">
        <v>17957</v>
      </c>
      <c r="L2815" t="s">
        <v>11855</v>
      </c>
      <c r="M2815" t="s">
        <v>507</v>
      </c>
      <c r="N2815" t="s">
        <v>506</v>
      </c>
      <c r="O2815">
        <v>2</v>
      </c>
      <c r="P2815" t="s">
        <v>288</v>
      </c>
      <c r="Q2815">
        <v>0.48</v>
      </c>
      <c r="S2815">
        <v>2</v>
      </c>
      <c r="T2815" s="108">
        <v>0.96</v>
      </c>
      <c r="U2815">
        <v>1</v>
      </c>
      <c r="V2815" t="s">
        <v>270</v>
      </c>
      <c r="W2815" t="s">
        <v>167</v>
      </c>
      <c r="X2815">
        <v>2</v>
      </c>
      <c r="Y2815">
        <v>0</v>
      </c>
      <c r="Z2815">
        <v>2</v>
      </c>
      <c r="AA2815">
        <v>0</v>
      </c>
      <c r="AB2815">
        <v>0</v>
      </c>
      <c r="AC2815">
        <v>0</v>
      </c>
      <c r="AD2815">
        <v>0</v>
      </c>
      <c r="AE2815">
        <v>0</v>
      </c>
    </row>
    <row r="2816" spans="1:31" x14ac:dyDescent="0.3">
      <c r="A2816" t="s">
        <v>16755</v>
      </c>
      <c r="B2816" t="s">
        <v>17198</v>
      </c>
      <c r="C2816" t="s">
        <v>274</v>
      </c>
      <c r="D2816" t="s">
        <v>17199</v>
      </c>
      <c r="E2816" t="s">
        <v>17200</v>
      </c>
      <c r="F2816" t="s">
        <v>17201</v>
      </c>
      <c r="G2816" t="s">
        <v>4575</v>
      </c>
      <c r="I2816" t="s">
        <v>502</v>
      </c>
      <c r="J2816" t="s">
        <v>266</v>
      </c>
      <c r="K2816" t="s">
        <v>2340</v>
      </c>
      <c r="L2816" t="s">
        <v>11862</v>
      </c>
      <c r="M2816" t="s">
        <v>2312</v>
      </c>
      <c r="N2816" t="s">
        <v>16755</v>
      </c>
      <c r="O2816">
        <v>17</v>
      </c>
      <c r="P2816" t="s">
        <v>3206</v>
      </c>
      <c r="Q2816">
        <v>30</v>
      </c>
      <c r="S2816">
        <v>0</v>
      </c>
      <c r="T2816" s="108">
        <v>0</v>
      </c>
      <c r="U2816">
        <v>0</v>
      </c>
      <c r="W2816" t="s">
        <v>171</v>
      </c>
      <c r="X2816">
        <v>1</v>
      </c>
      <c r="Y2816">
        <v>0</v>
      </c>
      <c r="Z2816">
        <v>0</v>
      </c>
      <c r="AA2816">
        <v>0</v>
      </c>
      <c r="AB2816">
        <v>0</v>
      </c>
      <c r="AC2816">
        <v>0</v>
      </c>
      <c r="AD2816">
        <v>0</v>
      </c>
      <c r="AE2816">
        <v>0</v>
      </c>
    </row>
    <row r="2817" spans="1:31" x14ac:dyDescent="0.3">
      <c r="A2817" t="s">
        <v>16755</v>
      </c>
      <c r="B2817" t="s">
        <v>12798</v>
      </c>
      <c r="C2817" t="s">
        <v>274</v>
      </c>
      <c r="D2817" t="s">
        <v>12799</v>
      </c>
      <c r="E2817" t="s">
        <v>17197</v>
      </c>
      <c r="F2817" t="s">
        <v>885</v>
      </c>
      <c r="G2817" t="s">
        <v>12800</v>
      </c>
      <c r="I2817" t="s">
        <v>502</v>
      </c>
      <c r="J2817" t="s">
        <v>266</v>
      </c>
      <c r="K2817" t="s">
        <v>12801</v>
      </c>
      <c r="L2817" t="s">
        <v>12802</v>
      </c>
      <c r="M2817" t="s">
        <v>3235</v>
      </c>
      <c r="N2817" t="s">
        <v>16755</v>
      </c>
      <c r="O2817">
        <v>3</v>
      </c>
      <c r="P2817" t="s">
        <v>388</v>
      </c>
      <c r="Q2817">
        <v>40</v>
      </c>
      <c r="S2817">
        <v>0</v>
      </c>
      <c r="T2817" s="108">
        <v>0</v>
      </c>
      <c r="U2817">
        <v>0</v>
      </c>
      <c r="W2817" t="s">
        <v>171</v>
      </c>
      <c r="X2817">
        <v>1</v>
      </c>
      <c r="Y2817">
        <v>0</v>
      </c>
      <c r="Z2817">
        <v>0</v>
      </c>
      <c r="AA2817">
        <v>0</v>
      </c>
      <c r="AB2817">
        <v>0</v>
      </c>
      <c r="AC2817">
        <v>0</v>
      </c>
      <c r="AD2817">
        <v>0</v>
      </c>
      <c r="AE2817">
        <v>0</v>
      </c>
    </row>
    <row r="2818" spans="1:31" x14ac:dyDescent="0.3">
      <c r="A2818" t="s">
        <v>16755</v>
      </c>
      <c r="B2818" t="s">
        <v>18640</v>
      </c>
      <c r="C2818" t="s">
        <v>18641</v>
      </c>
      <c r="D2818" t="s">
        <v>18642</v>
      </c>
      <c r="E2818" t="s">
        <v>18643</v>
      </c>
      <c r="F2818" t="s">
        <v>3262</v>
      </c>
      <c r="G2818" t="s">
        <v>18644</v>
      </c>
      <c r="I2818" t="s">
        <v>502</v>
      </c>
      <c r="J2818" t="s">
        <v>266</v>
      </c>
      <c r="K2818" t="s">
        <v>18645</v>
      </c>
      <c r="L2818" t="s">
        <v>18646</v>
      </c>
      <c r="M2818" t="s">
        <v>3521</v>
      </c>
      <c r="N2818" t="s">
        <v>16755</v>
      </c>
      <c r="O2818">
        <v>20</v>
      </c>
      <c r="P2818" t="s">
        <v>3206</v>
      </c>
      <c r="Q2818">
        <v>40</v>
      </c>
      <c r="S2818">
        <v>0</v>
      </c>
      <c r="T2818" s="108">
        <v>0</v>
      </c>
      <c r="U2818">
        <v>0</v>
      </c>
      <c r="W2818" t="s">
        <v>171</v>
      </c>
      <c r="X2818">
        <v>1</v>
      </c>
      <c r="Y2818">
        <v>0</v>
      </c>
      <c r="Z2818">
        <v>0</v>
      </c>
      <c r="AA2818">
        <v>0</v>
      </c>
      <c r="AB2818">
        <v>0</v>
      </c>
      <c r="AC2818">
        <v>0</v>
      </c>
      <c r="AD2818">
        <v>0</v>
      </c>
      <c r="AE2818">
        <v>0</v>
      </c>
    </row>
    <row r="2819" spans="1:31" x14ac:dyDescent="0.3">
      <c r="A2819" t="s">
        <v>506</v>
      </c>
      <c r="B2819" t="s">
        <v>3266</v>
      </c>
      <c r="C2819" t="s">
        <v>274</v>
      </c>
      <c r="D2819" t="s">
        <v>11710</v>
      </c>
      <c r="E2819" t="s">
        <v>12790</v>
      </c>
      <c r="F2819" t="s">
        <v>3262</v>
      </c>
      <c r="G2819" t="s">
        <v>11858</v>
      </c>
      <c r="I2819" t="s">
        <v>502</v>
      </c>
      <c r="J2819" t="s">
        <v>266</v>
      </c>
      <c r="K2819" t="s">
        <v>11859</v>
      </c>
      <c r="L2819" t="s">
        <v>11579</v>
      </c>
      <c r="M2819" t="s">
        <v>505</v>
      </c>
      <c r="N2819" t="s">
        <v>506</v>
      </c>
      <c r="O2819">
        <v>1</v>
      </c>
      <c r="P2819" t="s">
        <v>266</v>
      </c>
      <c r="Q2819">
        <v>0.48</v>
      </c>
      <c r="S2819">
        <v>3</v>
      </c>
      <c r="T2819" s="108">
        <v>1.44</v>
      </c>
      <c r="U2819">
        <v>1</v>
      </c>
      <c r="V2819" t="s">
        <v>270</v>
      </c>
      <c r="W2819" t="s">
        <v>167</v>
      </c>
      <c r="X2819">
        <v>3</v>
      </c>
      <c r="Y2819">
        <v>0</v>
      </c>
      <c r="Z2819">
        <v>3</v>
      </c>
      <c r="AA2819">
        <v>0</v>
      </c>
      <c r="AB2819">
        <v>0</v>
      </c>
      <c r="AC2819">
        <v>0</v>
      </c>
      <c r="AD2819">
        <v>0</v>
      </c>
      <c r="AE2819">
        <v>0</v>
      </c>
    </row>
    <row r="2820" spans="1:31" x14ac:dyDescent="0.3">
      <c r="A2820" t="s">
        <v>506</v>
      </c>
      <c r="B2820" t="s">
        <v>3266</v>
      </c>
      <c r="C2820" t="s">
        <v>274</v>
      </c>
      <c r="D2820" t="s">
        <v>11710</v>
      </c>
      <c r="E2820" t="s">
        <v>12790</v>
      </c>
      <c r="F2820" t="s">
        <v>3262</v>
      </c>
      <c r="G2820" t="s">
        <v>11858</v>
      </c>
      <c r="I2820" t="s">
        <v>502</v>
      </c>
      <c r="J2820" t="s">
        <v>266</v>
      </c>
      <c r="K2820" t="s">
        <v>11859</v>
      </c>
      <c r="L2820" t="s">
        <v>11579</v>
      </c>
      <c r="M2820" t="s">
        <v>507</v>
      </c>
      <c r="N2820" t="s">
        <v>506</v>
      </c>
      <c r="O2820">
        <v>2</v>
      </c>
      <c r="P2820" t="s">
        <v>288</v>
      </c>
      <c r="Q2820">
        <v>0.48</v>
      </c>
      <c r="S2820">
        <v>3</v>
      </c>
      <c r="T2820" s="108">
        <v>1.44</v>
      </c>
      <c r="U2820">
        <v>1</v>
      </c>
      <c r="V2820" t="s">
        <v>270</v>
      </c>
      <c r="W2820" t="s">
        <v>167</v>
      </c>
      <c r="X2820">
        <v>3</v>
      </c>
      <c r="Y2820">
        <v>0</v>
      </c>
      <c r="Z2820">
        <v>3</v>
      </c>
      <c r="AA2820">
        <v>0</v>
      </c>
      <c r="AB2820">
        <v>0</v>
      </c>
      <c r="AC2820">
        <v>0</v>
      </c>
      <c r="AD2820">
        <v>0</v>
      </c>
      <c r="AE2820">
        <v>0</v>
      </c>
    </row>
    <row r="2821" spans="1:31" x14ac:dyDescent="0.3">
      <c r="A2821" t="s">
        <v>506</v>
      </c>
      <c r="B2821" t="s">
        <v>3223</v>
      </c>
      <c r="C2821" t="s">
        <v>274</v>
      </c>
      <c r="D2821" t="s">
        <v>3224</v>
      </c>
      <c r="E2821" t="s">
        <v>12796</v>
      </c>
      <c r="F2821" t="s">
        <v>1459</v>
      </c>
      <c r="G2821" t="s">
        <v>3225</v>
      </c>
      <c r="I2821" t="s">
        <v>502</v>
      </c>
      <c r="J2821" t="s">
        <v>266</v>
      </c>
      <c r="K2821" t="s">
        <v>3226</v>
      </c>
      <c r="L2821" t="s">
        <v>3227</v>
      </c>
      <c r="M2821" t="s">
        <v>507</v>
      </c>
      <c r="N2821" t="s">
        <v>506</v>
      </c>
      <c r="O2821">
        <v>17</v>
      </c>
      <c r="P2821" t="s">
        <v>273</v>
      </c>
      <c r="Q2821">
        <v>0.48</v>
      </c>
      <c r="S2821">
        <v>2</v>
      </c>
      <c r="T2821" s="108">
        <v>0.96</v>
      </c>
      <c r="U2821">
        <v>1</v>
      </c>
      <c r="V2821" t="s">
        <v>270</v>
      </c>
      <c r="W2821" t="s">
        <v>167</v>
      </c>
      <c r="X2821">
        <v>2</v>
      </c>
      <c r="Y2821">
        <v>2</v>
      </c>
      <c r="Z2821">
        <v>0</v>
      </c>
      <c r="AA2821">
        <v>0</v>
      </c>
      <c r="AB2821">
        <v>0</v>
      </c>
      <c r="AC2821">
        <v>0</v>
      </c>
      <c r="AD2821">
        <v>0</v>
      </c>
      <c r="AE2821">
        <v>0</v>
      </c>
    </row>
    <row r="2822" spans="1:31" x14ac:dyDescent="0.3">
      <c r="A2822" t="s">
        <v>506</v>
      </c>
      <c r="B2822" t="s">
        <v>3223</v>
      </c>
      <c r="C2822" t="s">
        <v>274</v>
      </c>
      <c r="D2822" t="s">
        <v>3224</v>
      </c>
      <c r="E2822" t="s">
        <v>12796</v>
      </c>
      <c r="F2822" t="s">
        <v>1459</v>
      </c>
      <c r="G2822" t="s">
        <v>3225</v>
      </c>
      <c r="I2822" t="s">
        <v>502</v>
      </c>
      <c r="J2822" t="s">
        <v>266</v>
      </c>
      <c r="K2822" t="s">
        <v>3226</v>
      </c>
      <c r="L2822" t="s">
        <v>3227</v>
      </c>
      <c r="M2822" t="s">
        <v>507</v>
      </c>
      <c r="N2822" t="s">
        <v>506</v>
      </c>
      <c r="O2822">
        <v>17</v>
      </c>
      <c r="P2822" t="s">
        <v>273</v>
      </c>
      <c r="Q2822">
        <v>0.32</v>
      </c>
      <c r="S2822">
        <v>1</v>
      </c>
      <c r="T2822" s="108">
        <v>0.32</v>
      </c>
      <c r="U2822">
        <v>1</v>
      </c>
      <c r="V2822" t="s">
        <v>270</v>
      </c>
      <c r="W2822" t="s">
        <v>167</v>
      </c>
      <c r="X2822">
        <v>1</v>
      </c>
      <c r="Y2822">
        <v>1</v>
      </c>
      <c r="Z2822">
        <v>0</v>
      </c>
      <c r="AA2822">
        <v>0</v>
      </c>
      <c r="AB2822">
        <v>0</v>
      </c>
      <c r="AC2822">
        <v>0</v>
      </c>
      <c r="AD2822">
        <v>0</v>
      </c>
      <c r="AE2822">
        <v>0</v>
      </c>
    </row>
    <row r="2823" spans="1:31" x14ac:dyDescent="0.3">
      <c r="A2823" t="s">
        <v>506</v>
      </c>
      <c r="B2823" t="s">
        <v>3223</v>
      </c>
      <c r="C2823" t="s">
        <v>274</v>
      </c>
      <c r="D2823" t="s">
        <v>3224</v>
      </c>
      <c r="E2823" t="s">
        <v>12796</v>
      </c>
      <c r="F2823" t="s">
        <v>1459</v>
      </c>
      <c r="G2823" t="s">
        <v>3225</v>
      </c>
      <c r="I2823" t="s">
        <v>502</v>
      </c>
      <c r="J2823" t="s">
        <v>266</v>
      </c>
      <c r="K2823" t="s">
        <v>3226</v>
      </c>
      <c r="L2823" t="s">
        <v>3227</v>
      </c>
      <c r="M2823" t="s">
        <v>505</v>
      </c>
      <c r="N2823" t="s">
        <v>506</v>
      </c>
      <c r="O2823">
        <v>1</v>
      </c>
      <c r="P2823" t="s">
        <v>282</v>
      </c>
      <c r="Q2823">
        <v>4</v>
      </c>
      <c r="S2823">
        <v>1</v>
      </c>
      <c r="T2823" s="108">
        <v>4</v>
      </c>
      <c r="U2823">
        <v>1</v>
      </c>
      <c r="V2823" t="s">
        <v>270</v>
      </c>
      <c r="W2823" t="s">
        <v>167</v>
      </c>
      <c r="X2823">
        <v>1</v>
      </c>
      <c r="Y2823">
        <v>0</v>
      </c>
      <c r="Z2823">
        <v>0</v>
      </c>
      <c r="AA2823">
        <v>1</v>
      </c>
      <c r="AB2823">
        <v>0</v>
      </c>
      <c r="AC2823">
        <v>0</v>
      </c>
      <c r="AD2823">
        <v>0</v>
      </c>
      <c r="AE2823">
        <v>0</v>
      </c>
    </row>
    <row r="2824" spans="1:31" x14ac:dyDescent="0.3">
      <c r="A2824" t="s">
        <v>506</v>
      </c>
      <c r="B2824" t="s">
        <v>3223</v>
      </c>
      <c r="C2824" t="s">
        <v>274</v>
      </c>
      <c r="D2824" t="s">
        <v>3224</v>
      </c>
      <c r="E2824" t="s">
        <v>12796</v>
      </c>
      <c r="F2824" t="s">
        <v>1459</v>
      </c>
      <c r="G2824" t="s">
        <v>3225</v>
      </c>
      <c r="I2824" t="s">
        <v>502</v>
      </c>
      <c r="J2824" t="s">
        <v>266</v>
      </c>
      <c r="K2824" t="s">
        <v>3226</v>
      </c>
      <c r="L2824" t="s">
        <v>3227</v>
      </c>
      <c r="M2824" t="s">
        <v>507</v>
      </c>
      <c r="N2824" t="s">
        <v>506</v>
      </c>
      <c r="O2824">
        <v>2</v>
      </c>
      <c r="P2824" t="s">
        <v>272</v>
      </c>
      <c r="Q2824">
        <v>4</v>
      </c>
      <c r="S2824">
        <v>1</v>
      </c>
      <c r="T2824" s="108">
        <v>4</v>
      </c>
      <c r="U2824">
        <v>1</v>
      </c>
      <c r="V2824" t="s">
        <v>270</v>
      </c>
      <c r="W2824" t="s">
        <v>167</v>
      </c>
      <c r="X2824">
        <v>1</v>
      </c>
      <c r="Y2824">
        <v>0</v>
      </c>
      <c r="Z2824">
        <v>0</v>
      </c>
      <c r="AA2824">
        <v>0</v>
      </c>
      <c r="AB2824">
        <v>1</v>
      </c>
      <c r="AC2824">
        <v>0</v>
      </c>
      <c r="AD2824">
        <v>0</v>
      </c>
      <c r="AE2824">
        <v>0</v>
      </c>
    </row>
    <row r="2825" spans="1:31" x14ac:dyDescent="0.3">
      <c r="A2825" t="s">
        <v>506</v>
      </c>
      <c r="B2825" t="s">
        <v>10185</v>
      </c>
      <c r="C2825" t="s">
        <v>274</v>
      </c>
      <c r="D2825" t="s">
        <v>10186</v>
      </c>
      <c r="E2825" t="s">
        <v>12805</v>
      </c>
      <c r="F2825" t="s">
        <v>1471</v>
      </c>
      <c r="G2825" t="s">
        <v>10187</v>
      </c>
      <c r="I2825" t="s">
        <v>502</v>
      </c>
      <c r="J2825" t="s">
        <v>266</v>
      </c>
      <c r="K2825" t="s">
        <v>10188</v>
      </c>
      <c r="L2825" t="s">
        <v>17496</v>
      </c>
      <c r="M2825" t="s">
        <v>505</v>
      </c>
      <c r="N2825" t="s">
        <v>506</v>
      </c>
      <c r="O2825">
        <v>10</v>
      </c>
      <c r="P2825" t="s">
        <v>282</v>
      </c>
      <c r="Q2825">
        <v>4</v>
      </c>
      <c r="S2825">
        <v>2</v>
      </c>
      <c r="T2825" s="108">
        <v>8</v>
      </c>
      <c r="U2825">
        <v>1</v>
      </c>
      <c r="V2825" t="s">
        <v>270</v>
      </c>
      <c r="W2825" t="s">
        <v>167</v>
      </c>
      <c r="X2825">
        <v>1</v>
      </c>
      <c r="Y2825">
        <v>0</v>
      </c>
      <c r="Z2825">
        <v>0</v>
      </c>
      <c r="AA2825">
        <v>1</v>
      </c>
      <c r="AB2825">
        <v>0</v>
      </c>
      <c r="AC2825">
        <v>1</v>
      </c>
      <c r="AD2825">
        <v>0</v>
      </c>
      <c r="AE2825">
        <v>0</v>
      </c>
    </row>
    <row r="2826" spans="1:31" x14ac:dyDescent="0.3">
      <c r="A2826" t="s">
        <v>506</v>
      </c>
      <c r="B2826" t="s">
        <v>10185</v>
      </c>
      <c r="C2826" t="s">
        <v>294</v>
      </c>
      <c r="D2826" t="s">
        <v>10186</v>
      </c>
      <c r="E2826" t="s">
        <v>12805</v>
      </c>
      <c r="F2826" t="s">
        <v>1471</v>
      </c>
      <c r="G2826" t="s">
        <v>10187</v>
      </c>
      <c r="I2826" t="s">
        <v>502</v>
      </c>
      <c r="J2826" t="s">
        <v>266</v>
      </c>
      <c r="K2826" t="s">
        <v>10188</v>
      </c>
      <c r="L2826" t="s">
        <v>17496</v>
      </c>
      <c r="M2826" t="s">
        <v>507</v>
      </c>
      <c r="N2826" t="s">
        <v>506</v>
      </c>
      <c r="O2826">
        <v>24</v>
      </c>
      <c r="P2826" t="s">
        <v>17796</v>
      </c>
      <c r="Q2826">
        <v>2</v>
      </c>
      <c r="S2826">
        <v>1</v>
      </c>
      <c r="T2826" s="108">
        <v>2</v>
      </c>
      <c r="U2826">
        <v>1</v>
      </c>
      <c r="V2826" t="s">
        <v>270</v>
      </c>
      <c r="W2826" t="s">
        <v>167</v>
      </c>
      <c r="X2826">
        <v>1</v>
      </c>
      <c r="Y2826">
        <v>0</v>
      </c>
      <c r="Z2826">
        <v>1</v>
      </c>
      <c r="AA2826">
        <v>0</v>
      </c>
      <c r="AB2826">
        <v>0</v>
      </c>
      <c r="AC2826">
        <v>0</v>
      </c>
      <c r="AD2826">
        <v>0</v>
      </c>
      <c r="AE2826">
        <v>0</v>
      </c>
    </row>
    <row r="2827" spans="1:31" x14ac:dyDescent="0.3">
      <c r="A2827" t="s">
        <v>506</v>
      </c>
      <c r="B2827" t="s">
        <v>10185</v>
      </c>
      <c r="C2827" t="s">
        <v>294</v>
      </c>
      <c r="D2827" t="s">
        <v>10186</v>
      </c>
      <c r="E2827" t="s">
        <v>12805</v>
      </c>
      <c r="F2827" t="s">
        <v>1471</v>
      </c>
      <c r="G2827" t="s">
        <v>10187</v>
      </c>
      <c r="I2827" t="s">
        <v>502</v>
      </c>
      <c r="J2827" t="s">
        <v>266</v>
      </c>
      <c r="K2827" t="s">
        <v>10188</v>
      </c>
      <c r="L2827" t="s">
        <v>17496</v>
      </c>
      <c r="M2827" t="s">
        <v>507</v>
      </c>
      <c r="N2827" t="s">
        <v>506</v>
      </c>
      <c r="O2827">
        <v>28</v>
      </c>
      <c r="P2827" t="s">
        <v>273</v>
      </c>
      <c r="Q2827">
        <v>0.48</v>
      </c>
      <c r="S2827">
        <v>2</v>
      </c>
      <c r="T2827" s="108">
        <v>0.96</v>
      </c>
      <c r="U2827">
        <v>1</v>
      </c>
      <c r="V2827" t="s">
        <v>270</v>
      </c>
      <c r="W2827" t="s">
        <v>167</v>
      </c>
      <c r="X2827">
        <v>2</v>
      </c>
      <c r="Y2827">
        <v>2</v>
      </c>
      <c r="Z2827">
        <v>0</v>
      </c>
      <c r="AA2827">
        <v>0</v>
      </c>
      <c r="AB2827">
        <v>0</v>
      </c>
      <c r="AC2827">
        <v>0</v>
      </c>
      <c r="AD2827">
        <v>0</v>
      </c>
      <c r="AE2827">
        <v>0</v>
      </c>
    </row>
    <row r="2828" spans="1:31" x14ac:dyDescent="0.3">
      <c r="A2828" t="s">
        <v>506</v>
      </c>
      <c r="B2828" t="s">
        <v>10185</v>
      </c>
      <c r="C2828" t="s">
        <v>294</v>
      </c>
      <c r="D2828" t="s">
        <v>10186</v>
      </c>
      <c r="E2828" t="s">
        <v>12805</v>
      </c>
      <c r="F2828" t="s">
        <v>1471</v>
      </c>
      <c r="G2828" t="s">
        <v>10187</v>
      </c>
      <c r="I2828" t="s">
        <v>502</v>
      </c>
      <c r="J2828" t="s">
        <v>266</v>
      </c>
      <c r="K2828" t="s">
        <v>10188</v>
      </c>
      <c r="L2828" t="s">
        <v>17496</v>
      </c>
      <c r="M2828" t="s">
        <v>507</v>
      </c>
      <c r="N2828" t="s">
        <v>506</v>
      </c>
      <c r="O2828">
        <v>11</v>
      </c>
      <c r="P2828" t="s">
        <v>272</v>
      </c>
      <c r="Q2828">
        <v>4</v>
      </c>
      <c r="S2828">
        <v>2</v>
      </c>
      <c r="T2828" s="108">
        <v>8</v>
      </c>
      <c r="U2828">
        <v>1</v>
      </c>
      <c r="V2828" t="s">
        <v>270</v>
      </c>
      <c r="W2828" t="s">
        <v>167</v>
      </c>
      <c r="X2828">
        <v>1</v>
      </c>
      <c r="Y2828">
        <v>0</v>
      </c>
      <c r="Z2828">
        <v>1</v>
      </c>
      <c r="AA2828">
        <v>0</v>
      </c>
      <c r="AB2828">
        <v>1</v>
      </c>
      <c r="AC2828">
        <v>0</v>
      </c>
      <c r="AD2828">
        <v>0</v>
      </c>
      <c r="AE2828">
        <v>0</v>
      </c>
    </row>
    <row r="2829" spans="1:31" x14ac:dyDescent="0.3">
      <c r="A2829" t="s">
        <v>506</v>
      </c>
      <c r="B2829" t="s">
        <v>10185</v>
      </c>
      <c r="C2829" t="s">
        <v>294</v>
      </c>
      <c r="D2829" t="s">
        <v>10186</v>
      </c>
      <c r="E2829" t="s">
        <v>12805</v>
      </c>
      <c r="F2829" t="s">
        <v>1471</v>
      </c>
      <c r="G2829" t="s">
        <v>10187</v>
      </c>
      <c r="I2829" t="s">
        <v>502</v>
      </c>
      <c r="J2829" t="s">
        <v>266</v>
      </c>
      <c r="K2829" t="s">
        <v>10188</v>
      </c>
      <c r="L2829" t="s">
        <v>17496</v>
      </c>
      <c r="M2829" t="s">
        <v>507</v>
      </c>
      <c r="N2829" t="s">
        <v>506</v>
      </c>
      <c r="O2829">
        <v>24</v>
      </c>
      <c r="P2829" t="s">
        <v>17796</v>
      </c>
      <c r="Q2829">
        <v>2</v>
      </c>
      <c r="S2829">
        <v>1</v>
      </c>
      <c r="T2829" s="108">
        <v>2</v>
      </c>
      <c r="U2829">
        <v>1</v>
      </c>
      <c r="V2829" t="s">
        <v>270</v>
      </c>
      <c r="W2829" t="s">
        <v>167</v>
      </c>
      <c r="X2829">
        <v>1</v>
      </c>
      <c r="Y2829">
        <v>0</v>
      </c>
      <c r="Z2829">
        <v>1</v>
      </c>
      <c r="AA2829">
        <v>0</v>
      </c>
      <c r="AB2829">
        <v>0</v>
      </c>
      <c r="AC2829">
        <v>0</v>
      </c>
      <c r="AD2829">
        <v>0</v>
      </c>
      <c r="AE2829">
        <v>0</v>
      </c>
    </row>
    <row r="2830" spans="1:31" x14ac:dyDescent="0.3">
      <c r="A2830" t="s">
        <v>506</v>
      </c>
      <c r="B2830" t="s">
        <v>10078</v>
      </c>
      <c r="C2830" t="s">
        <v>274</v>
      </c>
      <c r="D2830" t="s">
        <v>10079</v>
      </c>
      <c r="E2830" t="s">
        <v>12733</v>
      </c>
      <c r="F2830" t="s">
        <v>1471</v>
      </c>
      <c r="G2830" t="s">
        <v>10080</v>
      </c>
      <c r="I2830" t="s">
        <v>502</v>
      </c>
      <c r="J2830" t="s">
        <v>266</v>
      </c>
      <c r="K2830" t="s">
        <v>10081</v>
      </c>
      <c r="L2830" t="s">
        <v>17951</v>
      </c>
      <c r="M2830" t="s">
        <v>505</v>
      </c>
      <c r="N2830" t="s">
        <v>506</v>
      </c>
      <c r="O2830">
        <v>1</v>
      </c>
      <c r="P2830" t="s">
        <v>282</v>
      </c>
      <c r="Q2830">
        <v>3</v>
      </c>
      <c r="S2830">
        <v>1</v>
      </c>
      <c r="T2830" s="108">
        <v>3</v>
      </c>
      <c r="U2830">
        <v>1</v>
      </c>
      <c r="V2830" t="s">
        <v>270</v>
      </c>
      <c r="W2830" t="s">
        <v>167</v>
      </c>
      <c r="X2830">
        <v>1</v>
      </c>
      <c r="Y2830">
        <v>0</v>
      </c>
      <c r="Z2830">
        <v>0</v>
      </c>
      <c r="AA2830">
        <v>0</v>
      </c>
      <c r="AB2830">
        <v>1</v>
      </c>
      <c r="AC2830">
        <v>0</v>
      </c>
      <c r="AD2830">
        <v>0</v>
      </c>
      <c r="AE2830">
        <v>0</v>
      </c>
    </row>
    <row r="2831" spans="1:31" x14ac:dyDescent="0.3">
      <c r="A2831" t="s">
        <v>506</v>
      </c>
      <c r="B2831" t="s">
        <v>10078</v>
      </c>
      <c r="C2831" t="s">
        <v>274</v>
      </c>
      <c r="D2831" t="s">
        <v>10079</v>
      </c>
      <c r="E2831" t="s">
        <v>12733</v>
      </c>
      <c r="F2831" t="s">
        <v>1471</v>
      </c>
      <c r="G2831" t="s">
        <v>10080</v>
      </c>
      <c r="I2831" t="s">
        <v>502</v>
      </c>
      <c r="J2831" t="s">
        <v>266</v>
      </c>
      <c r="K2831" t="s">
        <v>10081</v>
      </c>
      <c r="L2831" t="s">
        <v>17951</v>
      </c>
      <c r="M2831" t="s">
        <v>507</v>
      </c>
      <c r="N2831" t="s">
        <v>506</v>
      </c>
      <c r="O2831">
        <v>2</v>
      </c>
      <c r="P2831" t="s">
        <v>272</v>
      </c>
      <c r="Q2831">
        <v>3</v>
      </c>
      <c r="S2831">
        <v>2</v>
      </c>
      <c r="T2831" s="108">
        <v>6</v>
      </c>
      <c r="U2831">
        <v>1</v>
      </c>
      <c r="V2831" t="s">
        <v>270</v>
      </c>
      <c r="W2831" t="s">
        <v>167</v>
      </c>
      <c r="X2831">
        <v>1</v>
      </c>
      <c r="Y2831">
        <v>0</v>
      </c>
      <c r="Z2831">
        <v>1</v>
      </c>
      <c r="AA2831">
        <v>0</v>
      </c>
      <c r="AB2831">
        <v>0</v>
      </c>
      <c r="AC2831">
        <v>1</v>
      </c>
      <c r="AD2831">
        <v>0</v>
      </c>
      <c r="AE2831">
        <v>0</v>
      </c>
    </row>
    <row r="2832" spans="1:31" x14ac:dyDescent="0.3">
      <c r="A2832" t="s">
        <v>506</v>
      </c>
      <c r="B2832" t="s">
        <v>10078</v>
      </c>
      <c r="C2832" t="s">
        <v>274</v>
      </c>
      <c r="D2832" t="s">
        <v>10079</v>
      </c>
      <c r="E2832" t="s">
        <v>12733</v>
      </c>
      <c r="F2832" t="s">
        <v>1471</v>
      </c>
      <c r="G2832" t="s">
        <v>10080</v>
      </c>
      <c r="I2832" t="s">
        <v>502</v>
      </c>
      <c r="J2832" t="s">
        <v>266</v>
      </c>
      <c r="K2832" t="s">
        <v>10081</v>
      </c>
      <c r="L2832" t="s">
        <v>17951</v>
      </c>
      <c r="M2832" t="s">
        <v>507</v>
      </c>
      <c r="N2832" t="s">
        <v>506</v>
      </c>
      <c r="O2832">
        <v>17</v>
      </c>
      <c r="P2832" t="s">
        <v>273</v>
      </c>
      <c r="Q2832">
        <v>0.48</v>
      </c>
      <c r="S2832">
        <v>1</v>
      </c>
      <c r="T2832" s="108">
        <v>0.48</v>
      </c>
      <c r="U2832">
        <v>1</v>
      </c>
      <c r="V2832" t="s">
        <v>270</v>
      </c>
      <c r="W2832" t="s">
        <v>167</v>
      </c>
      <c r="X2832">
        <v>1</v>
      </c>
      <c r="Y2832">
        <v>0</v>
      </c>
      <c r="Z2832">
        <v>1</v>
      </c>
      <c r="AA2832">
        <v>0</v>
      </c>
      <c r="AB2832">
        <v>0</v>
      </c>
      <c r="AC2832">
        <v>0</v>
      </c>
      <c r="AD2832">
        <v>0</v>
      </c>
      <c r="AE2832">
        <v>0</v>
      </c>
    </row>
    <row r="2833" spans="1:31" x14ac:dyDescent="0.3">
      <c r="A2833" t="s">
        <v>506</v>
      </c>
      <c r="B2833" t="s">
        <v>3294</v>
      </c>
      <c r="C2833" t="s">
        <v>302</v>
      </c>
      <c r="D2833" t="s">
        <v>3295</v>
      </c>
      <c r="E2833" t="s">
        <v>15940</v>
      </c>
      <c r="G2833" t="s">
        <v>15941</v>
      </c>
      <c r="I2833" t="s">
        <v>502</v>
      </c>
      <c r="J2833" t="s">
        <v>266</v>
      </c>
      <c r="K2833" t="s">
        <v>3296</v>
      </c>
      <c r="L2833" t="s">
        <v>16383</v>
      </c>
      <c r="M2833" t="s">
        <v>507</v>
      </c>
      <c r="N2833" t="s">
        <v>506</v>
      </c>
      <c r="O2833">
        <v>14</v>
      </c>
      <c r="P2833" t="s">
        <v>272</v>
      </c>
      <c r="Q2833">
        <v>3</v>
      </c>
      <c r="S2833">
        <v>1</v>
      </c>
      <c r="T2833" s="108">
        <v>3</v>
      </c>
      <c r="U2833">
        <v>1</v>
      </c>
      <c r="V2833" t="s">
        <v>270</v>
      </c>
      <c r="W2833" t="s">
        <v>167</v>
      </c>
      <c r="X2833">
        <v>1</v>
      </c>
      <c r="Y2833">
        <v>0</v>
      </c>
      <c r="Z2833">
        <v>0</v>
      </c>
      <c r="AA2833">
        <v>1</v>
      </c>
      <c r="AB2833">
        <v>0</v>
      </c>
      <c r="AC2833">
        <v>0</v>
      </c>
      <c r="AD2833">
        <v>0</v>
      </c>
      <c r="AE2833">
        <v>0</v>
      </c>
    </row>
    <row r="2834" spans="1:31" x14ac:dyDescent="0.3">
      <c r="A2834" t="s">
        <v>16755</v>
      </c>
      <c r="B2834" t="s">
        <v>11005</v>
      </c>
      <c r="C2834" t="s">
        <v>274</v>
      </c>
      <c r="D2834" t="s">
        <v>11006</v>
      </c>
      <c r="E2834" t="s">
        <v>17716</v>
      </c>
      <c r="F2834" t="s">
        <v>2368</v>
      </c>
      <c r="G2834" t="s">
        <v>11007</v>
      </c>
      <c r="I2834" t="s">
        <v>502</v>
      </c>
      <c r="J2834" t="s">
        <v>266</v>
      </c>
      <c r="K2834" t="s">
        <v>11008</v>
      </c>
      <c r="L2834" t="s">
        <v>11009</v>
      </c>
      <c r="M2834" t="s">
        <v>3521</v>
      </c>
      <c r="N2834" t="s">
        <v>16755</v>
      </c>
      <c r="O2834">
        <v>20</v>
      </c>
      <c r="P2834" t="s">
        <v>3206</v>
      </c>
      <c r="Q2834">
        <v>10</v>
      </c>
      <c r="S2834">
        <v>0</v>
      </c>
      <c r="T2834" s="108">
        <v>0</v>
      </c>
      <c r="U2834">
        <v>0</v>
      </c>
      <c r="W2834" t="s">
        <v>171</v>
      </c>
      <c r="X2834">
        <v>1</v>
      </c>
      <c r="Y2834">
        <v>0</v>
      </c>
      <c r="Z2834">
        <v>0</v>
      </c>
      <c r="AA2834">
        <v>0</v>
      </c>
      <c r="AB2834">
        <v>0</v>
      </c>
      <c r="AC2834">
        <v>0</v>
      </c>
      <c r="AD2834">
        <v>0</v>
      </c>
      <c r="AE2834">
        <v>0</v>
      </c>
    </row>
    <row r="2835" spans="1:31" x14ac:dyDescent="0.3">
      <c r="A2835" t="s">
        <v>506</v>
      </c>
      <c r="B2835" t="s">
        <v>3260</v>
      </c>
      <c r="C2835" t="s">
        <v>274</v>
      </c>
      <c r="D2835" t="s">
        <v>3261</v>
      </c>
      <c r="E2835" t="s">
        <v>12706</v>
      </c>
      <c r="F2835" t="s">
        <v>3262</v>
      </c>
      <c r="G2835" t="s">
        <v>3249</v>
      </c>
      <c r="I2835" t="s">
        <v>502</v>
      </c>
      <c r="J2835" t="s">
        <v>266</v>
      </c>
      <c r="K2835" t="s">
        <v>3263</v>
      </c>
      <c r="L2835" t="s">
        <v>17496</v>
      </c>
      <c r="M2835" t="s">
        <v>505</v>
      </c>
      <c r="N2835" t="s">
        <v>506</v>
      </c>
      <c r="O2835">
        <v>10</v>
      </c>
      <c r="P2835" t="s">
        <v>282</v>
      </c>
      <c r="Q2835">
        <v>2</v>
      </c>
      <c r="S2835">
        <v>1</v>
      </c>
      <c r="T2835" s="108">
        <v>2</v>
      </c>
      <c r="U2835">
        <v>1</v>
      </c>
      <c r="V2835" t="s">
        <v>270</v>
      </c>
      <c r="W2835" t="s">
        <v>167</v>
      </c>
      <c r="X2835">
        <v>1</v>
      </c>
      <c r="Y2835">
        <v>0</v>
      </c>
      <c r="Z2835">
        <v>1</v>
      </c>
      <c r="AA2835">
        <v>0</v>
      </c>
      <c r="AB2835">
        <v>0</v>
      </c>
      <c r="AC2835">
        <v>0</v>
      </c>
      <c r="AD2835">
        <v>0</v>
      </c>
      <c r="AE2835">
        <v>0</v>
      </c>
    </row>
    <row r="2836" spans="1:31" x14ac:dyDescent="0.3">
      <c r="A2836" t="s">
        <v>506</v>
      </c>
      <c r="B2836" t="s">
        <v>3260</v>
      </c>
      <c r="C2836" t="s">
        <v>294</v>
      </c>
      <c r="D2836" t="s">
        <v>3261</v>
      </c>
      <c r="E2836" t="s">
        <v>12706</v>
      </c>
      <c r="F2836" t="s">
        <v>3262</v>
      </c>
      <c r="G2836" t="s">
        <v>3249</v>
      </c>
      <c r="I2836" t="s">
        <v>502</v>
      </c>
      <c r="J2836" t="s">
        <v>266</v>
      </c>
      <c r="K2836" t="s">
        <v>3263</v>
      </c>
      <c r="L2836" t="s">
        <v>17496</v>
      </c>
      <c r="M2836" t="s">
        <v>507</v>
      </c>
      <c r="N2836" t="s">
        <v>506</v>
      </c>
      <c r="O2836">
        <v>2</v>
      </c>
      <c r="P2836" t="s">
        <v>272</v>
      </c>
      <c r="Q2836">
        <v>2</v>
      </c>
      <c r="S2836">
        <v>1</v>
      </c>
      <c r="T2836" s="108">
        <v>2</v>
      </c>
      <c r="U2836">
        <v>1</v>
      </c>
      <c r="V2836" t="s">
        <v>270</v>
      </c>
      <c r="W2836" t="s">
        <v>167</v>
      </c>
      <c r="X2836">
        <v>1</v>
      </c>
      <c r="Y2836">
        <v>0</v>
      </c>
      <c r="Z2836">
        <v>0</v>
      </c>
      <c r="AA2836">
        <v>0</v>
      </c>
      <c r="AB2836">
        <v>1</v>
      </c>
      <c r="AC2836">
        <v>0</v>
      </c>
      <c r="AD2836">
        <v>0</v>
      </c>
      <c r="AE2836">
        <v>0</v>
      </c>
    </row>
    <row r="2837" spans="1:31" x14ac:dyDescent="0.3">
      <c r="A2837" t="s">
        <v>506</v>
      </c>
      <c r="B2837" t="s">
        <v>3260</v>
      </c>
      <c r="C2837" t="s">
        <v>294</v>
      </c>
      <c r="D2837" t="s">
        <v>3261</v>
      </c>
      <c r="E2837" t="s">
        <v>12706</v>
      </c>
      <c r="F2837" t="s">
        <v>3262</v>
      </c>
      <c r="G2837" t="s">
        <v>3249</v>
      </c>
      <c r="I2837" t="s">
        <v>502</v>
      </c>
      <c r="J2837" t="s">
        <v>266</v>
      </c>
      <c r="K2837" t="s">
        <v>3263</v>
      </c>
      <c r="L2837" t="s">
        <v>17496</v>
      </c>
      <c r="M2837" t="s">
        <v>507</v>
      </c>
      <c r="N2837" t="s">
        <v>506</v>
      </c>
      <c r="O2837">
        <v>24</v>
      </c>
      <c r="P2837" t="s">
        <v>425</v>
      </c>
      <c r="Q2837">
        <v>0.32</v>
      </c>
      <c r="S2837">
        <v>1</v>
      </c>
      <c r="T2837" s="108">
        <v>0.32</v>
      </c>
      <c r="U2837">
        <v>1</v>
      </c>
      <c r="V2837" t="s">
        <v>270</v>
      </c>
      <c r="W2837" t="s">
        <v>167</v>
      </c>
      <c r="X2837">
        <v>1</v>
      </c>
      <c r="Y2837">
        <v>0</v>
      </c>
      <c r="Z2837">
        <v>1</v>
      </c>
      <c r="AA2837">
        <v>0</v>
      </c>
      <c r="AB2837">
        <v>0</v>
      </c>
      <c r="AC2837">
        <v>0</v>
      </c>
      <c r="AD2837">
        <v>0</v>
      </c>
      <c r="AE2837">
        <v>0</v>
      </c>
    </row>
    <row r="2838" spans="1:31" x14ac:dyDescent="0.3">
      <c r="A2838" t="s">
        <v>506</v>
      </c>
      <c r="B2838" t="s">
        <v>3260</v>
      </c>
      <c r="C2838" t="s">
        <v>294</v>
      </c>
      <c r="D2838" t="s">
        <v>3261</v>
      </c>
      <c r="E2838" t="s">
        <v>12706</v>
      </c>
      <c r="F2838" t="s">
        <v>3262</v>
      </c>
      <c r="G2838" t="s">
        <v>3249</v>
      </c>
      <c r="I2838" t="s">
        <v>502</v>
      </c>
      <c r="J2838" t="s">
        <v>266</v>
      </c>
      <c r="K2838" t="s">
        <v>3263</v>
      </c>
      <c r="L2838" t="s">
        <v>17496</v>
      </c>
      <c r="M2838" t="s">
        <v>507</v>
      </c>
      <c r="N2838" t="s">
        <v>506</v>
      </c>
      <c r="O2838">
        <v>25</v>
      </c>
      <c r="P2838" t="s">
        <v>273</v>
      </c>
      <c r="Q2838">
        <v>0.48</v>
      </c>
      <c r="S2838">
        <v>1</v>
      </c>
      <c r="T2838" s="108">
        <v>0.48</v>
      </c>
      <c r="U2838">
        <v>1</v>
      </c>
      <c r="V2838" t="s">
        <v>270</v>
      </c>
      <c r="W2838" t="s">
        <v>167</v>
      </c>
      <c r="X2838">
        <v>1</v>
      </c>
      <c r="Y2838">
        <v>0</v>
      </c>
      <c r="Z2838">
        <v>1</v>
      </c>
      <c r="AA2838">
        <v>0</v>
      </c>
      <c r="AB2838">
        <v>0</v>
      </c>
      <c r="AC2838">
        <v>0</v>
      </c>
      <c r="AD2838">
        <v>0</v>
      </c>
      <c r="AE2838">
        <v>0</v>
      </c>
    </row>
    <row r="2839" spans="1:31" x14ac:dyDescent="0.3">
      <c r="A2839" t="s">
        <v>506</v>
      </c>
      <c r="B2839" t="s">
        <v>16876</v>
      </c>
      <c r="C2839" t="s">
        <v>274</v>
      </c>
      <c r="D2839" t="s">
        <v>11536</v>
      </c>
      <c r="E2839" t="s">
        <v>16877</v>
      </c>
      <c r="F2839" t="s">
        <v>661</v>
      </c>
      <c r="G2839" t="s">
        <v>16878</v>
      </c>
      <c r="I2839" t="s">
        <v>502</v>
      </c>
      <c r="J2839" t="s">
        <v>266</v>
      </c>
      <c r="K2839" t="s">
        <v>16879</v>
      </c>
      <c r="L2839" t="s">
        <v>16959</v>
      </c>
      <c r="M2839" t="s">
        <v>505</v>
      </c>
      <c r="N2839" t="s">
        <v>506</v>
      </c>
      <c r="O2839">
        <v>1</v>
      </c>
      <c r="P2839" t="s">
        <v>266</v>
      </c>
      <c r="Q2839">
        <v>0.17</v>
      </c>
      <c r="S2839">
        <v>1</v>
      </c>
      <c r="T2839" s="108">
        <v>0.17</v>
      </c>
      <c r="U2839">
        <v>1</v>
      </c>
      <c r="V2839" t="s">
        <v>270</v>
      </c>
      <c r="W2839" t="s">
        <v>167</v>
      </c>
      <c r="X2839">
        <v>1</v>
      </c>
      <c r="Y2839">
        <v>1</v>
      </c>
      <c r="Z2839">
        <v>0</v>
      </c>
      <c r="AA2839">
        <v>0</v>
      </c>
      <c r="AB2839">
        <v>0</v>
      </c>
      <c r="AC2839">
        <v>0</v>
      </c>
      <c r="AD2839">
        <v>0</v>
      </c>
      <c r="AE2839">
        <v>0</v>
      </c>
    </row>
    <row r="2840" spans="1:31" x14ac:dyDescent="0.3">
      <c r="A2840" t="s">
        <v>506</v>
      </c>
      <c r="B2840" t="s">
        <v>16876</v>
      </c>
      <c r="C2840" t="s">
        <v>274</v>
      </c>
      <c r="D2840" t="s">
        <v>11536</v>
      </c>
      <c r="E2840" t="s">
        <v>16877</v>
      </c>
      <c r="F2840" t="s">
        <v>661</v>
      </c>
      <c r="G2840" t="s">
        <v>16878</v>
      </c>
      <c r="I2840" t="s">
        <v>502</v>
      </c>
      <c r="J2840" t="s">
        <v>266</v>
      </c>
      <c r="K2840" t="s">
        <v>16879</v>
      </c>
      <c r="L2840" t="s">
        <v>16959</v>
      </c>
      <c r="M2840" t="s">
        <v>507</v>
      </c>
      <c r="N2840" t="s">
        <v>506</v>
      </c>
      <c r="O2840">
        <v>17</v>
      </c>
      <c r="P2840" t="s">
        <v>273</v>
      </c>
      <c r="Q2840">
        <v>0.48</v>
      </c>
      <c r="S2840">
        <v>2</v>
      </c>
      <c r="T2840" s="108">
        <v>0.96</v>
      </c>
      <c r="U2840">
        <v>1</v>
      </c>
      <c r="V2840" t="s">
        <v>270</v>
      </c>
      <c r="W2840" t="s">
        <v>167</v>
      </c>
      <c r="X2840">
        <v>2</v>
      </c>
      <c r="Y2840">
        <v>2</v>
      </c>
      <c r="Z2840">
        <v>0</v>
      </c>
      <c r="AA2840">
        <v>0</v>
      </c>
      <c r="AB2840">
        <v>0</v>
      </c>
      <c r="AC2840">
        <v>0</v>
      </c>
      <c r="AD2840">
        <v>0</v>
      </c>
      <c r="AE2840">
        <v>0</v>
      </c>
    </row>
    <row r="2841" spans="1:31" x14ac:dyDescent="0.3">
      <c r="A2841" t="s">
        <v>506</v>
      </c>
      <c r="B2841" t="s">
        <v>16876</v>
      </c>
      <c r="C2841" t="s">
        <v>274</v>
      </c>
      <c r="D2841" t="s">
        <v>11536</v>
      </c>
      <c r="E2841" t="s">
        <v>16877</v>
      </c>
      <c r="F2841" t="s">
        <v>661</v>
      </c>
      <c r="G2841" t="s">
        <v>16878</v>
      </c>
      <c r="I2841" t="s">
        <v>502</v>
      </c>
      <c r="J2841" t="s">
        <v>266</v>
      </c>
      <c r="K2841" t="s">
        <v>16879</v>
      </c>
      <c r="L2841" t="s">
        <v>16959</v>
      </c>
      <c r="M2841" t="s">
        <v>507</v>
      </c>
      <c r="N2841" t="s">
        <v>506</v>
      </c>
      <c r="O2841">
        <v>2</v>
      </c>
      <c r="P2841" t="s">
        <v>288</v>
      </c>
      <c r="Q2841">
        <v>0.48</v>
      </c>
      <c r="S2841">
        <v>3</v>
      </c>
      <c r="T2841" s="108">
        <v>1.44</v>
      </c>
      <c r="U2841">
        <v>1</v>
      </c>
      <c r="V2841" t="s">
        <v>270</v>
      </c>
      <c r="W2841" t="s">
        <v>167</v>
      </c>
      <c r="X2841">
        <v>3</v>
      </c>
      <c r="Y2841">
        <v>3</v>
      </c>
      <c r="Z2841">
        <v>0</v>
      </c>
      <c r="AA2841">
        <v>0</v>
      </c>
      <c r="AB2841">
        <v>0</v>
      </c>
      <c r="AC2841">
        <v>0</v>
      </c>
      <c r="AD2841">
        <v>0</v>
      </c>
      <c r="AE2841">
        <v>0</v>
      </c>
    </row>
    <row r="2842" spans="1:31" x14ac:dyDescent="0.3">
      <c r="A2842" t="s">
        <v>16755</v>
      </c>
      <c r="B2842" t="s">
        <v>9496</v>
      </c>
      <c r="C2842" t="s">
        <v>274</v>
      </c>
      <c r="D2842" t="s">
        <v>3634</v>
      </c>
      <c r="E2842" t="s">
        <v>17202</v>
      </c>
      <c r="F2842" t="s">
        <v>1131</v>
      </c>
      <c r="G2842" t="s">
        <v>3118</v>
      </c>
      <c r="I2842" t="s">
        <v>502</v>
      </c>
      <c r="J2842" t="s">
        <v>266</v>
      </c>
      <c r="K2842" t="s">
        <v>8523</v>
      </c>
      <c r="L2842" t="s">
        <v>19672</v>
      </c>
      <c r="M2842" t="s">
        <v>2312</v>
      </c>
      <c r="N2842" t="s">
        <v>16755</v>
      </c>
      <c r="O2842">
        <v>17</v>
      </c>
      <c r="P2842" t="s">
        <v>3206</v>
      </c>
      <c r="Q2842">
        <v>20</v>
      </c>
      <c r="S2842">
        <v>0</v>
      </c>
      <c r="T2842" s="108">
        <v>0</v>
      </c>
      <c r="U2842">
        <v>0</v>
      </c>
      <c r="W2842" t="s">
        <v>171</v>
      </c>
      <c r="X2842">
        <v>1</v>
      </c>
      <c r="Y2842">
        <v>0</v>
      </c>
      <c r="Z2842">
        <v>0</v>
      </c>
      <c r="AA2842">
        <v>0</v>
      </c>
      <c r="AB2842">
        <v>0</v>
      </c>
      <c r="AC2842">
        <v>0</v>
      </c>
      <c r="AD2842">
        <v>0</v>
      </c>
      <c r="AE2842">
        <v>0</v>
      </c>
    </row>
    <row r="2843" spans="1:31" x14ac:dyDescent="0.3">
      <c r="A2843" t="s">
        <v>506</v>
      </c>
      <c r="B2843" t="s">
        <v>4352</v>
      </c>
      <c r="C2843" t="s">
        <v>274</v>
      </c>
      <c r="D2843" t="s">
        <v>4353</v>
      </c>
      <c r="E2843" t="s">
        <v>12792</v>
      </c>
      <c r="F2843" t="s">
        <v>2848</v>
      </c>
      <c r="G2843" t="s">
        <v>4354</v>
      </c>
      <c r="I2843" t="s">
        <v>502</v>
      </c>
      <c r="J2843" t="s">
        <v>266</v>
      </c>
      <c r="K2843" t="s">
        <v>4355</v>
      </c>
      <c r="L2843" t="s">
        <v>17825</v>
      </c>
      <c r="M2843" t="s">
        <v>505</v>
      </c>
      <c r="N2843" t="s">
        <v>506</v>
      </c>
      <c r="O2843">
        <v>1</v>
      </c>
      <c r="P2843" t="s">
        <v>282</v>
      </c>
      <c r="Q2843">
        <v>2</v>
      </c>
      <c r="S2843">
        <v>1</v>
      </c>
      <c r="T2843" s="108">
        <v>2</v>
      </c>
      <c r="U2843">
        <v>1</v>
      </c>
      <c r="V2843" t="s">
        <v>270</v>
      </c>
      <c r="W2843" t="s">
        <v>167</v>
      </c>
      <c r="X2843">
        <v>1</v>
      </c>
      <c r="Y2843">
        <v>0</v>
      </c>
      <c r="Z2843">
        <v>0</v>
      </c>
      <c r="AA2843">
        <v>1</v>
      </c>
      <c r="AB2843">
        <v>0</v>
      </c>
      <c r="AC2843">
        <v>0</v>
      </c>
      <c r="AD2843">
        <v>0</v>
      </c>
      <c r="AE2843">
        <v>0</v>
      </c>
    </row>
    <row r="2844" spans="1:31" x14ac:dyDescent="0.3">
      <c r="A2844" t="s">
        <v>506</v>
      </c>
      <c r="B2844" t="s">
        <v>4352</v>
      </c>
      <c r="C2844" t="s">
        <v>274</v>
      </c>
      <c r="D2844" t="s">
        <v>4353</v>
      </c>
      <c r="E2844" t="s">
        <v>12792</v>
      </c>
      <c r="F2844" t="s">
        <v>2848</v>
      </c>
      <c r="G2844" t="s">
        <v>4354</v>
      </c>
      <c r="I2844" t="s">
        <v>502</v>
      </c>
      <c r="J2844" t="s">
        <v>266</v>
      </c>
      <c r="K2844" t="s">
        <v>4355</v>
      </c>
      <c r="L2844" t="s">
        <v>17825</v>
      </c>
      <c r="M2844" t="s">
        <v>507</v>
      </c>
      <c r="N2844" t="s">
        <v>506</v>
      </c>
      <c r="O2844">
        <v>2</v>
      </c>
      <c r="P2844" t="s">
        <v>272</v>
      </c>
      <c r="Q2844">
        <v>4</v>
      </c>
      <c r="S2844">
        <v>1</v>
      </c>
      <c r="T2844" s="108">
        <v>4</v>
      </c>
      <c r="U2844">
        <v>1</v>
      </c>
      <c r="V2844" t="s">
        <v>270</v>
      </c>
      <c r="W2844" t="s">
        <v>167</v>
      </c>
      <c r="X2844">
        <v>1</v>
      </c>
      <c r="Y2844">
        <v>0</v>
      </c>
      <c r="Z2844">
        <v>0</v>
      </c>
      <c r="AA2844">
        <v>0</v>
      </c>
      <c r="AB2844">
        <v>1</v>
      </c>
      <c r="AC2844">
        <v>0</v>
      </c>
      <c r="AD2844">
        <v>0</v>
      </c>
      <c r="AE2844">
        <v>0</v>
      </c>
    </row>
    <row r="2845" spans="1:31" x14ac:dyDescent="0.3">
      <c r="A2845" t="s">
        <v>506</v>
      </c>
      <c r="B2845" t="s">
        <v>3215</v>
      </c>
      <c r="C2845" t="s">
        <v>302</v>
      </c>
      <c r="D2845" t="s">
        <v>11568</v>
      </c>
      <c r="E2845" t="s">
        <v>12711</v>
      </c>
      <c r="F2845" t="s">
        <v>885</v>
      </c>
      <c r="G2845" t="s">
        <v>501</v>
      </c>
      <c r="I2845" t="s">
        <v>502</v>
      </c>
      <c r="J2845" t="s">
        <v>266</v>
      </c>
      <c r="K2845" t="s">
        <v>3716</v>
      </c>
      <c r="L2845" t="s">
        <v>3217</v>
      </c>
      <c r="M2845" t="s">
        <v>505</v>
      </c>
      <c r="N2845" t="s">
        <v>506</v>
      </c>
      <c r="O2845">
        <v>13</v>
      </c>
      <c r="P2845" t="s">
        <v>266</v>
      </c>
      <c r="Q2845">
        <v>0.17</v>
      </c>
      <c r="S2845">
        <v>3</v>
      </c>
      <c r="T2845" s="108">
        <v>0.51</v>
      </c>
      <c r="U2845">
        <v>1</v>
      </c>
      <c r="V2845" t="s">
        <v>270</v>
      </c>
      <c r="W2845" t="s">
        <v>167</v>
      </c>
      <c r="X2845">
        <v>1</v>
      </c>
      <c r="Y2845">
        <v>1</v>
      </c>
      <c r="Z2845">
        <v>0</v>
      </c>
      <c r="AA2845">
        <v>1</v>
      </c>
      <c r="AB2845">
        <v>0</v>
      </c>
      <c r="AC2845">
        <v>1</v>
      </c>
      <c r="AD2845">
        <v>0</v>
      </c>
      <c r="AE2845">
        <v>0</v>
      </c>
    </row>
    <row r="2846" spans="1:31" x14ac:dyDescent="0.3">
      <c r="A2846" t="s">
        <v>506</v>
      </c>
      <c r="B2846" t="s">
        <v>3215</v>
      </c>
      <c r="C2846" t="s">
        <v>302</v>
      </c>
      <c r="D2846" t="s">
        <v>11568</v>
      </c>
      <c r="E2846" t="s">
        <v>12711</v>
      </c>
      <c r="F2846" t="s">
        <v>885</v>
      </c>
      <c r="G2846" t="s">
        <v>501</v>
      </c>
      <c r="I2846" t="s">
        <v>502</v>
      </c>
      <c r="J2846" t="s">
        <v>266</v>
      </c>
      <c r="K2846" t="s">
        <v>3716</v>
      </c>
      <c r="L2846" t="s">
        <v>3217</v>
      </c>
      <c r="M2846" t="s">
        <v>507</v>
      </c>
      <c r="N2846" t="s">
        <v>506</v>
      </c>
      <c r="O2846">
        <v>14</v>
      </c>
      <c r="P2846" t="s">
        <v>288</v>
      </c>
      <c r="Q2846">
        <v>0.17</v>
      </c>
      <c r="S2846">
        <v>1</v>
      </c>
      <c r="T2846" s="108">
        <v>0.17</v>
      </c>
      <c r="U2846">
        <v>1</v>
      </c>
      <c r="V2846" t="s">
        <v>270</v>
      </c>
      <c r="W2846" t="s">
        <v>167</v>
      </c>
      <c r="X2846">
        <v>1</v>
      </c>
      <c r="Y2846">
        <v>0</v>
      </c>
      <c r="Z2846">
        <v>1</v>
      </c>
      <c r="AA2846">
        <v>0</v>
      </c>
      <c r="AB2846">
        <v>0</v>
      </c>
      <c r="AC2846">
        <v>0</v>
      </c>
      <c r="AD2846">
        <v>0</v>
      </c>
      <c r="AE2846">
        <v>0</v>
      </c>
    </row>
    <row r="2847" spans="1:31" x14ac:dyDescent="0.3">
      <c r="A2847" t="s">
        <v>506</v>
      </c>
      <c r="B2847" t="s">
        <v>3714</v>
      </c>
      <c r="C2847" t="s">
        <v>262</v>
      </c>
      <c r="D2847" t="s">
        <v>3715</v>
      </c>
      <c r="E2847" t="s">
        <v>12711</v>
      </c>
      <c r="F2847" t="s">
        <v>885</v>
      </c>
      <c r="G2847" t="s">
        <v>501</v>
      </c>
      <c r="I2847" t="s">
        <v>502</v>
      </c>
      <c r="J2847" t="s">
        <v>266</v>
      </c>
      <c r="K2847" t="s">
        <v>3716</v>
      </c>
      <c r="L2847" t="s">
        <v>3717</v>
      </c>
      <c r="M2847" t="s">
        <v>505</v>
      </c>
      <c r="N2847" t="s">
        <v>506</v>
      </c>
      <c r="O2847">
        <v>1</v>
      </c>
      <c r="P2847" t="s">
        <v>282</v>
      </c>
      <c r="Q2847">
        <v>3</v>
      </c>
      <c r="S2847">
        <v>2</v>
      </c>
      <c r="T2847" s="108">
        <v>6</v>
      </c>
      <c r="U2847">
        <v>1</v>
      </c>
      <c r="V2847" t="s">
        <v>270</v>
      </c>
      <c r="W2847" t="s">
        <v>167</v>
      </c>
      <c r="X2847">
        <v>1</v>
      </c>
      <c r="Y2847">
        <v>0</v>
      </c>
      <c r="Z2847">
        <v>1</v>
      </c>
      <c r="AA2847">
        <v>0</v>
      </c>
      <c r="AB2847">
        <v>0</v>
      </c>
      <c r="AC2847">
        <v>1</v>
      </c>
      <c r="AD2847">
        <v>0</v>
      </c>
      <c r="AE2847">
        <v>0</v>
      </c>
    </row>
    <row r="2848" spans="1:31" x14ac:dyDescent="0.3">
      <c r="A2848" t="s">
        <v>506</v>
      </c>
      <c r="B2848" t="s">
        <v>3714</v>
      </c>
      <c r="C2848" t="s">
        <v>262</v>
      </c>
      <c r="D2848" t="s">
        <v>3715</v>
      </c>
      <c r="E2848" t="s">
        <v>12711</v>
      </c>
      <c r="F2848" t="s">
        <v>885</v>
      </c>
      <c r="G2848" t="s">
        <v>501</v>
      </c>
      <c r="I2848" t="s">
        <v>502</v>
      </c>
      <c r="J2848" t="s">
        <v>266</v>
      </c>
      <c r="K2848" t="s">
        <v>3716</v>
      </c>
      <c r="L2848" t="s">
        <v>3717</v>
      </c>
      <c r="M2848" t="s">
        <v>507</v>
      </c>
      <c r="N2848" t="s">
        <v>506</v>
      </c>
      <c r="O2848">
        <v>2</v>
      </c>
      <c r="P2848" t="s">
        <v>272</v>
      </c>
      <c r="Q2848">
        <v>3</v>
      </c>
      <c r="S2848">
        <v>1</v>
      </c>
      <c r="T2848" s="108">
        <v>3</v>
      </c>
      <c r="U2848">
        <v>1</v>
      </c>
      <c r="V2848" t="s">
        <v>270</v>
      </c>
      <c r="W2848" t="s">
        <v>167</v>
      </c>
      <c r="X2848">
        <v>1</v>
      </c>
      <c r="Y2848">
        <v>0</v>
      </c>
      <c r="Z2848">
        <v>0</v>
      </c>
      <c r="AA2848">
        <v>0</v>
      </c>
      <c r="AB2848">
        <v>1</v>
      </c>
      <c r="AC2848">
        <v>0</v>
      </c>
      <c r="AD2848">
        <v>0</v>
      </c>
      <c r="AE2848">
        <v>0</v>
      </c>
    </row>
    <row r="2849" spans="1:31" x14ac:dyDescent="0.3">
      <c r="A2849" t="s">
        <v>506</v>
      </c>
      <c r="B2849" t="s">
        <v>3246</v>
      </c>
      <c r="C2849" t="s">
        <v>274</v>
      </c>
      <c r="D2849" t="s">
        <v>3247</v>
      </c>
      <c r="E2849" t="s">
        <v>12705</v>
      </c>
      <c r="F2849" t="s">
        <v>3248</v>
      </c>
      <c r="G2849" t="s">
        <v>3249</v>
      </c>
      <c r="I2849" t="s">
        <v>502</v>
      </c>
      <c r="J2849" t="s">
        <v>266</v>
      </c>
      <c r="K2849" t="s">
        <v>3250</v>
      </c>
      <c r="L2849" t="s">
        <v>3251</v>
      </c>
      <c r="M2849" t="s">
        <v>505</v>
      </c>
      <c r="N2849" t="s">
        <v>506</v>
      </c>
      <c r="O2849">
        <v>1</v>
      </c>
      <c r="P2849" t="s">
        <v>282</v>
      </c>
      <c r="Q2849">
        <v>3</v>
      </c>
      <c r="S2849">
        <v>2</v>
      </c>
      <c r="T2849" s="108">
        <v>6</v>
      </c>
      <c r="U2849">
        <v>1</v>
      </c>
      <c r="V2849" t="s">
        <v>270</v>
      </c>
      <c r="W2849" t="s">
        <v>167</v>
      </c>
      <c r="X2849">
        <v>1</v>
      </c>
      <c r="Y2849">
        <v>1</v>
      </c>
      <c r="Z2849">
        <v>0</v>
      </c>
      <c r="AA2849">
        <v>0</v>
      </c>
      <c r="AB2849">
        <v>1</v>
      </c>
      <c r="AC2849">
        <v>0</v>
      </c>
      <c r="AD2849">
        <v>0</v>
      </c>
      <c r="AE2849">
        <v>0</v>
      </c>
    </row>
    <row r="2850" spans="1:31" x14ac:dyDescent="0.3">
      <c r="A2850" t="s">
        <v>506</v>
      </c>
      <c r="B2850" t="s">
        <v>3246</v>
      </c>
      <c r="C2850" t="s">
        <v>294</v>
      </c>
      <c r="D2850" t="s">
        <v>3247</v>
      </c>
      <c r="E2850" t="s">
        <v>12705</v>
      </c>
      <c r="F2850" t="s">
        <v>3248</v>
      </c>
      <c r="G2850" t="s">
        <v>3249</v>
      </c>
      <c r="I2850" t="s">
        <v>502</v>
      </c>
      <c r="J2850" t="s">
        <v>266</v>
      </c>
      <c r="K2850" t="s">
        <v>3250</v>
      </c>
      <c r="L2850" t="s">
        <v>3251</v>
      </c>
      <c r="M2850" t="s">
        <v>507</v>
      </c>
      <c r="N2850" t="s">
        <v>506</v>
      </c>
      <c r="O2850">
        <v>2</v>
      </c>
      <c r="P2850" t="s">
        <v>272</v>
      </c>
      <c r="Q2850">
        <v>3</v>
      </c>
      <c r="S2850">
        <v>2</v>
      </c>
      <c r="T2850" s="108">
        <v>6</v>
      </c>
      <c r="U2850">
        <v>1</v>
      </c>
      <c r="V2850" t="s">
        <v>270</v>
      </c>
      <c r="W2850" t="s">
        <v>167</v>
      </c>
      <c r="X2850">
        <v>1</v>
      </c>
      <c r="Y2850">
        <v>0</v>
      </c>
      <c r="Z2850">
        <v>1</v>
      </c>
      <c r="AA2850">
        <v>0</v>
      </c>
      <c r="AB2850">
        <v>1</v>
      </c>
      <c r="AC2850">
        <v>0</v>
      </c>
      <c r="AD2850">
        <v>0</v>
      </c>
      <c r="AE2850">
        <v>0</v>
      </c>
    </row>
    <row r="2851" spans="1:31" x14ac:dyDescent="0.3">
      <c r="A2851" t="s">
        <v>16755</v>
      </c>
      <c r="B2851" t="s">
        <v>18647</v>
      </c>
      <c r="C2851" t="s">
        <v>274</v>
      </c>
      <c r="D2851" t="s">
        <v>18648</v>
      </c>
      <c r="E2851" t="s">
        <v>18649</v>
      </c>
      <c r="F2851" t="s">
        <v>3897</v>
      </c>
      <c r="G2851" t="s">
        <v>501</v>
      </c>
      <c r="I2851" t="s">
        <v>502</v>
      </c>
      <c r="J2851" t="s">
        <v>266</v>
      </c>
      <c r="K2851" t="s">
        <v>3898</v>
      </c>
      <c r="L2851" t="s">
        <v>18650</v>
      </c>
      <c r="M2851" t="s">
        <v>3521</v>
      </c>
      <c r="N2851" t="s">
        <v>16755</v>
      </c>
      <c r="O2851">
        <v>20</v>
      </c>
      <c r="P2851" t="s">
        <v>3206</v>
      </c>
      <c r="Q2851">
        <v>10</v>
      </c>
      <c r="S2851">
        <v>0</v>
      </c>
      <c r="T2851" s="108">
        <v>0</v>
      </c>
      <c r="U2851">
        <v>0</v>
      </c>
      <c r="W2851" t="s">
        <v>171</v>
      </c>
      <c r="X2851">
        <v>1</v>
      </c>
      <c r="Y2851">
        <v>0</v>
      </c>
      <c r="Z2851">
        <v>0</v>
      </c>
      <c r="AA2851">
        <v>0</v>
      </c>
      <c r="AB2851">
        <v>0</v>
      </c>
      <c r="AC2851">
        <v>0</v>
      </c>
      <c r="AD2851">
        <v>0</v>
      </c>
      <c r="AE2851">
        <v>0</v>
      </c>
    </row>
    <row r="2852" spans="1:31" x14ac:dyDescent="0.3">
      <c r="A2852" t="s">
        <v>506</v>
      </c>
      <c r="B2852" t="s">
        <v>10082</v>
      </c>
      <c r="C2852" t="s">
        <v>274</v>
      </c>
      <c r="D2852" t="s">
        <v>10083</v>
      </c>
      <c r="E2852" t="s">
        <v>12704</v>
      </c>
      <c r="F2852" t="s">
        <v>3160</v>
      </c>
      <c r="G2852" t="s">
        <v>3249</v>
      </c>
      <c r="I2852" t="s">
        <v>502</v>
      </c>
      <c r="J2852" t="s">
        <v>266</v>
      </c>
      <c r="K2852" t="s">
        <v>3378</v>
      </c>
      <c r="L2852" t="s">
        <v>2778</v>
      </c>
      <c r="M2852" t="s">
        <v>505</v>
      </c>
      <c r="N2852" t="s">
        <v>506</v>
      </c>
      <c r="O2852">
        <v>1</v>
      </c>
      <c r="P2852" t="s">
        <v>282</v>
      </c>
      <c r="Q2852">
        <v>3</v>
      </c>
      <c r="S2852">
        <v>1</v>
      </c>
      <c r="T2852" s="108">
        <v>3</v>
      </c>
      <c r="U2852">
        <v>1</v>
      </c>
      <c r="V2852" t="s">
        <v>270</v>
      </c>
      <c r="W2852" t="s">
        <v>167</v>
      </c>
      <c r="X2852">
        <v>1</v>
      </c>
      <c r="Y2852">
        <v>0</v>
      </c>
      <c r="Z2852">
        <v>1</v>
      </c>
      <c r="AA2852">
        <v>0</v>
      </c>
      <c r="AB2852">
        <v>0</v>
      </c>
      <c r="AC2852">
        <v>0</v>
      </c>
      <c r="AD2852">
        <v>0</v>
      </c>
      <c r="AE2852">
        <v>0</v>
      </c>
    </row>
    <row r="2853" spans="1:31" x14ac:dyDescent="0.3">
      <c r="A2853" t="s">
        <v>506</v>
      </c>
      <c r="B2853" t="s">
        <v>10082</v>
      </c>
      <c r="C2853" t="s">
        <v>274</v>
      </c>
      <c r="D2853" t="s">
        <v>10083</v>
      </c>
      <c r="E2853" t="s">
        <v>12704</v>
      </c>
      <c r="F2853" t="s">
        <v>3160</v>
      </c>
      <c r="G2853" t="s">
        <v>3249</v>
      </c>
      <c r="I2853" t="s">
        <v>502</v>
      </c>
      <c r="J2853" t="s">
        <v>266</v>
      </c>
      <c r="K2853" t="s">
        <v>3378</v>
      </c>
      <c r="L2853" t="s">
        <v>2778</v>
      </c>
      <c r="M2853" t="s">
        <v>507</v>
      </c>
      <c r="N2853" t="s">
        <v>506</v>
      </c>
      <c r="O2853">
        <v>2</v>
      </c>
      <c r="P2853" t="s">
        <v>288</v>
      </c>
      <c r="Q2853">
        <v>0.48</v>
      </c>
      <c r="S2853">
        <v>1</v>
      </c>
      <c r="T2853" s="108">
        <v>0.48</v>
      </c>
      <c r="U2853">
        <v>1</v>
      </c>
      <c r="V2853" t="s">
        <v>270</v>
      </c>
      <c r="W2853" t="s">
        <v>167</v>
      </c>
      <c r="X2853">
        <v>1</v>
      </c>
      <c r="Y2853">
        <v>0</v>
      </c>
      <c r="Z2853">
        <v>1</v>
      </c>
      <c r="AA2853">
        <v>0</v>
      </c>
      <c r="AB2853">
        <v>0</v>
      </c>
      <c r="AC2853">
        <v>0</v>
      </c>
      <c r="AD2853">
        <v>0</v>
      </c>
      <c r="AE2853">
        <v>0</v>
      </c>
    </row>
    <row r="2854" spans="1:31" x14ac:dyDescent="0.3">
      <c r="A2854" t="s">
        <v>506</v>
      </c>
      <c r="B2854" t="s">
        <v>16056</v>
      </c>
      <c r="C2854" t="s">
        <v>274</v>
      </c>
      <c r="D2854" t="s">
        <v>16057</v>
      </c>
      <c r="E2854" t="s">
        <v>12713</v>
      </c>
      <c r="F2854" t="s">
        <v>3903</v>
      </c>
      <c r="G2854" t="s">
        <v>501</v>
      </c>
      <c r="I2854" t="s">
        <v>502</v>
      </c>
      <c r="J2854" t="s">
        <v>266</v>
      </c>
      <c r="K2854" t="s">
        <v>3898</v>
      </c>
      <c r="L2854" t="s">
        <v>16058</v>
      </c>
      <c r="M2854" t="s">
        <v>507</v>
      </c>
      <c r="N2854" t="s">
        <v>506</v>
      </c>
      <c r="O2854">
        <v>2</v>
      </c>
      <c r="P2854" t="s">
        <v>288</v>
      </c>
      <c r="Q2854">
        <v>0.48</v>
      </c>
      <c r="S2854">
        <v>1</v>
      </c>
      <c r="T2854" s="108">
        <v>0.48</v>
      </c>
      <c r="U2854">
        <v>1</v>
      </c>
      <c r="V2854" t="s">
        <v>270</v>
      </c>
      <c r="W2854" t="s">
        <v>167</v>
      </c>
      <c r="X2854">
        <v>1</v>
      </c>
      <c r="Y2854">
        <v>0</v>
      </c>
      <c r="Z2854">
        <v>1</v>
      </c>
      <c r="AA2854">
        <v>0</v>
      </c>
      <c r="AB2854">
        <v>0</v>
      </c>
      <c r="AC2854">
        <v>0</v>
      </c>
      <c r="AD2854">
        <v>0</v>
      </c>
      <c r="AE2854">
        <v>0</v>
      </c>
    </row>
    <row r="2855" spans="1:31" x14ac:dyDescent="0.3">
      <c r="A2855" t="s">
        <v>506</v>
      </c>
      <c r="B2855" t="s">
        <v>16056</v>
      </c>
      <c r="C2855" t="s">
        <v>274</v>
      </c>
      <c r="D2855" t="s">
        <v>16057</v>
      </c>
      <c r="E2855" t="s">
        <v>12713</v>
      </c>
      <c r="F2855" t="s">
        <v>3903</v>
      </c>
      <c r="G2855" t="s">
        <v>501</v>
      </c>
      <c r="I2855" t="s">
        <v>502</v>
      </c>
      <c r="J2855" t="s">
        <v>266</v>
      </c>
      <c r="K2855" t="s">
        <v>3898</v>
      </c>
      <c r="L2855" t="s">
        <v>16058</v>
      </c>
      <c r="M2855" t="s">
        <v>505</v>
      </c>
      <c r="N2855" t="s">
        <v>506</v>
      </c>
      <c r="O2855">
        <v>1</v>
      </c>
      <c r="P2855" t="s">
        <v>282</v>
      </c>
      <c r="Q2855">
        <v>2</v>
      </c>
      <c r="S2855">
        <v>1</v>
      </c>
      <c r="T2855" s="108">
        <v>2</v>
      </c>
      <c r="U2855">
        <v>1</v>
      </c>
      <c r="V2855" t="s">
        <v>270</v>
      </c>
      <c r="W2855" t="s">
        <v>167</v>
      </c>
      <c r="X2855">
        <v>1</v>
      </c>
      <c r="Y2855">
        <v>0</v>
      </c>
      <c r="Z2855">
        <v>0</v>
      </c>
      <c r="AA2855">
        <v>0</v>
      </c>
      <c r="AB2855">
        <v>0</v>
      </c>
      <c r="AC2855">
        <v>1</v>
      </c>
      <c r="AD2855">
        <v>0</v>
      </c>
      <c r="AE2855">
        <v>0</v>
      </c>
    </row>
    <row r="2856" spans="1:31" x14ac:dyDescent="0.3">
      <c r="A2856" t="s">
        <v>506</v>
      </c>
      <c r="B2856" t="s">
        <v>16056</v>
      </c>
      <c r="C2856" t="s">
        <v>274</v>
      </c>
      <c r="D2856" t="s">
        <v>16057</v>
      </c>
      <c r="E2856" t="s">
        <v>12713</v>
      </c>
      <c r="F2856" t="s">
        <v>3903</v>
      </c>
      <c r="G2856" t="s">
        <v>501</v>
      </c>
      <c r="I2856" t="s">
        <v>502</v>
      </c>
      <c r="J2856" t="s">
        <v>266</v>
      </c>
      <c r="K2856" t="s">
        <v>3898</v>
      </c>
      <c r="L2856" t="s">
        <v>16058</v>
      </c>
      <c r="M2856" t="s">
        <v>507</v>
      </c>
      <c r="N2856" t="s">
        <v>506</v>
      </c>
      <c r="O2856">
        <v>27</v>
      </c>
      <c r="P2856" t="s">
        <v>425</v>
      </c>
      <c r="Q2856">
        <v>0.32</v>
      </c>
      <c r="S2856">
        <v>1</v>
      </c>
      <c r="T2856" s="108">
        <v>0.32</v>
      </c>
      <c r="U2856">
        <v>1</v>
      </c>
      <c r="V2856" t="s">
        <v>270</v>
      </c>
      <c r="W2856" t="s">
        <v>167</v>
      </c>
      <c r="X2856">
        <v>1</v>
      </c>
      <c r="Y2856">
        <v>0</v>
      </c>
      <c r="Z2856">
        <v>1</v>
      </c>
      <c r="AA2856">
        <v>0</v>
      </c>
      <c r="AB2856">
        <v>0</v>
      </c>
      <c r="AC2856">
        <v>0</v>
      </c>
      <c r="AD2856">
        <v>0</v>
      </c>
      <c r="AE2856">
        <v>0</v>
      </c>
    </row>
    <row r="2857" spans="1:31" x14ac:dyDescent="0.3">
      <c r="A2857" t="s">
        <v>16755</v>
      </c>
      <c r="B2857" t="s">
        <v>16183</v>
      </c>
      <c r="C2857" t="s">
        <v>1683</v>
      </c>
      <c r="D2857" t="s">
        <v>16184</v>
      </c>
      <c r="E2857" t="s">
        <v>18100</v>
      </c>
      <c r="F2857" t="s">
        <v>18101</v>
      </c>
      <c r="G2857" t="s">
        <v>1592</v>
      </c>
      <c r="I2857" t="s">
        <v>502</v>
      </c>
      <c r="J2857" t="s">
        <v>266</v>
      </c>
      <c r="K2857" t="s">
        <v>18102</v>
      </c>
      <c r="L2857" t="s">
        <v>17921</v>
      </c>
      <c r="M2857" t="s">
        <v>3521</v>
      </c>
      <c r="N2857" t="s">
        <v>16755</v>
      </c>
      <c r="O2857">
        <v>20</v>
      </c>
      <c r="P2857" t="s">
        <v>3206</v>
      </c>
      <c r="Q2857">
        <v>20</v>
      </c>
      <c r="S2857">
        <v>0</v>
      </c>
      <c r="T2857" s="108">
        <v>0</v>
      </c>
      <c r="U2857">
        <v>0</v>
      </c>
      <c r="W2857" t="s">
        <v>171</v>
      </c>
      <c r="X2857">
        <v>1</v>
      </c>
      <c r="Y2857">
        <v>0</v>
      </c>
      <c r="Z2857">
        <v>0</v>
      </c>
      <c r="AA2857">
        <v>0</v>
      </c>
      <c r="AB2857">
        <v>0</v>
      </c>
      <c r="AC2857">
        <v>0</v>
      </c>
      <c r="AD2857">
        <v>0</v>
      </c>
      <c r="AE2857">
        <v>0</v>
      </c>
    </row>
    <row r="2858" spans="1:31" x14ac:dyDescent="0.3">
      <c r="A2858" t="s">
        <v>506</v>
      </c>
      <c r="B2858" t="s">
        <v>3550</v>
      </c>
      <c r="C2858" t="s">
        <v>274</v>
      </c>
      <c r="D2858" t="s">
        <v>3551</v>
      </c>
      <c r="E2858" t="s">
        <v>12729</v>
      </c>
      <c r="F2858" t="s">
        <v>2857</v>
      </c>
      <c r="G2858" t="s">
        <v>3552</v>
      </c>
      <c r="I2858" t="s">
        <v>502</v>
      </c>
      <c r="J2858" t="s">
        <v>266</v>
      </c>
      <c r="K2858" t="s">
        <v>3553</v>
      </c>
      <c r="L2858" t="s">
        <v>1619</v>
      </c>
      <c r="M2858" t="s">
        <v>505</v>
      </c>
      <c r="N2858" t="s">
        <v>506</v>
      </c>
      <c r="O2858">
        <v>1</v>
      </c>
      <c r="P2858" t="s">
        <v>282</v>
      </c>
      <c r="Q2858">
        <v>2</v>
      </c>
      <c r="S2858">
        <v>2</v>
      </c>
      <c r="T2858" s="108">
        <v>4</v>
      </c>
      <c r="U2858">
        <v>1</v>
      </c>
      <c r="V2858" t="s">
        <v>270</v>
      </c>
      <c r="W2858" t="s">
        <v>167</v>
      </c>
      <c r="X2858">
        <v>1</v>
      </c>
      <c r="Y2858">
        <v>1</v>
      </c>
      <c r="Z2858">
        <v>0</v>
      </c>
      <c r="AA2858">
        <v>0</v>
      </c>
      <c r="AB2858">
        <v>1</v>
      </c>
      <c r="AC2858">
        <v>0</v>
      </c>
      <c r="AD2858">
        <v>0</v>
      </c>
      <c r="AE2858">
        <v>0</v>
      </c>
    </row>
    <row r="2859" spans="1:31" x14ac:dyDescent="0.3">
      <c r="A2859" t="s">
        <v>506</v>
      </c>
      <c r="B2859" t="s">
        <v>3550</v>
      </c>
      <c r="C2859" t="s">
        <v>274</v>
      </c>
      <c r="D2859" t="s">
        <v>3551</v>
      </c>
      <c r="E2859" t="s">
        <v>12729</v>
      </c>
      <c r="F2859" t="s">
        <v>2857</v>
      </c>
      <c r="G2859" t="s">
        <v>3552</v>
      </c>
      <c r="I2859" t="s">
        <v>502</v>
      </c>
      <c r="J2859" t="s">
        <v>266</v>
      </c>
      <c r="K2859" t="s">
        <v>3553</v>
      </c>
      <c r="L2859" t="s">
        <v>1619</v>
      </c>
      <c r="M2859" t="s">
        <v>507</v>
      </c>
      <c r="N2859" t="s">
        <v>506</v>
      </c>
      <c r="O2859">
        <v>2</v>
      </c>
      <c r="P2859" t="s">
        <v>272</v>
      </c>
      <c r="Q2859">
        <v>2</v>
      </c>
      <c r="S2859">
        <v>1</v>
      </c>
      <c r="T2859" s="108">
        <v>2</v>
      </c>
      <c r="U2859">
        <v>1</v>
      </c>
      <c r="V2859" t="s">
        <v>270</v>
      </c>
      <c r="W2859" t="s">
        <v>167</v>
      </c>
      <c r="X2859">
        <v>1</v>
      </c>
      <c r="Y2859">
        <v>0</v>
      </c>
      <c r="Z2859">
        <v>0</v>
      </c>
      <c r="AA2859">
        <v>0</v>
      </c>
      <c r="AB2859">
        <v>0</v>
      </c>
      <c r="AC2859">
        <v>1</v>
      </c>
      <c r="AD2859">
        <v>0</v>
      </c>
      <c r="AE2859">
        <v>0</v>
      </c>
    </row>
    <row r="2860" spans="1:31" x14ac:dyDescent="0.3">
      <c r="A2860" t="s">
        <v>506</v>
      </c>
      <c r="B2860" t="s">
        <v>3849</v>
      </c>
      <c r="C2860" t="s">
        <v>274</v>
      </c>
      <c r="D2860" t="s">
        <v>3850</v>
      </c>
      <c r="E2860" t="s">
        <v>12804</v>
      </c>
      <c r="F2860" t="s">
        <v>3934</v>
      </c>
      <c r="G2860" t="s">
        <v>3851</v>
      </c>
      <c r="I2860" t="s">
        <v>502</v>
      </c>
      <c r="J2860" t="s">
        <v>266</v>
      </c>
      <c r="K2860" t="s">
        <v>3852</v>
      </c>
      <c r="L2860" t="s">
        <v>17958</v>
      </c>
      <c r="M2860" t="s">
        <v>507</v>
      </c>
      <c r="N2860" t="s">
        <v>506</v>
      </c>
      <c r="O2860">
        <v>20</v>
      </c>
      <c r="P2860" t="s">
        <v>17796</v>
      </c>
      <c r="Q2860">
        <v>2</v>
      </c>
      <c r="S2860">
        <v>1</v>
      </c>
      <c r="T2860" s="108">
        <v>2</v>
      </c>
      <c r="U2860">
        <v>1</v>
      </c>
      <c r="V2860" t="s">
        <v>270</v>
      </c>
      <c r="W2860" t="s">
        <v>167</v>
      </c>
      <c r="X2860">
        <v>1</v>
      </c>
      <c r="Y2860">
        <v>0</v>
      </c>
      <c r="Z2860">
        <v>1</v>
      </c>
      <c r="AA2860">
        <v>0</v>
      </c>
      <c r="AB2860">
        <v>0</v>
      </c>
      <c r="AC2860">
        <v>0</v>
      </c>
      <c r="AD2860">
        <v>0</v>
      </c>
      <c r="AE2860">
        <v>0</v>
      </c>
    </row>
    <row r="2861" spans="1:31" x14ac:dyDescent="0.3">
      <c r="A2861" t="s">
        <v>506</v>
      </c>
      <c r="B2861" t="s">
        <v>3849</v>
      </c>
      <c r="C2861" t="s">
        <v>274</v>
      </c>
      <c r="D2861" t="s">
        <v>3850</v>
      </c>
      <c r="E2861" t="s">
        <v>12804</v>
      </c>
      <c r="F2861" t="s">
        <v>3934</v>
      </c>
      <c r="G2861" t="s">
        <v>3851</v>
      </c>
      <c r="I2861" t="s">
        <v>502</v>
      </c>
      <c r="J2861" t="s">
        <v>266</v>
      </c>
      <c r="K2861" t="s">
        <v>3852</v>
      </c>
      <c r="L2861" t="s">
        <v>17958</v>
      </c>
      <c r="M2861" t="s">
        <v>505</v>
      </c>
      <c r="N2861" t="s">
        <v>506</v>
      </c>
      <c r="O2861">
        <v>1</v>
      </c>
      <c r="P2861" t="s">
        <v>282</v>
      </c>
      <c r="Q2861">
        <v>8</v>
      </c>
      <c r="S2861">
        <v>1</v>
      </c>
      <c r="T2861" s="108">
        <v>8</v>
      </c>
      <c r="U2861">
        <v>1</v>
      </c>
      <c r="V2861" t="s">
        <v>270</v>
      </c>
      <c r="W2861" t="s">
        <v>167</v>
      </c>
      <c r="X2861">
        <v>1</v>
      </c>
      <c r="Y2861">
        <v>0</v>
      </c>
      <c r="Z2861">
        <v>0</v>
      </c>
      <c r="AA2861">
        <v>0</v>
      </c>
      <c r="AB2861">
        <v>0</v>
      </c>
      <c r="AC2861">
        <v>1</v>
      </c>
      <c r="AD2861">
        <v>0</v>
      </c>
      <c r="AE2861">
        <v>0</v>
      </c>
    </row>
    <row r="2862" spans="1:31" x14ac:dyDescent="0.3">
      <c r="A2862" t="s">
        <v>506</v>
      </c>
      <c r="B2862" t="s">
        <v>3215</v>
      </c>
      <c r="C2862" t="s">
        <v>581</v>
      </c>
      <c r="D2862" t="s">
        <v>11580</v>
      </c>
      <c r="E2862" t="s">
        <v>12797</v>
      </c>
      <c r="F2862" t="s">
        <v>377</v>
      </c>
      <c r="G2862" t="s">
        <v>3238</v>
      </c>
      <c r="I2862" t="s">
        <v>502</v>
      </c>
      <c r="J2862" t="s">
        <v>266</v>
      </c>
      <c r="K2862" t="s">
        <v>3239</v>
      </c>
      <c r="L2862" t="s">
        <v>3217</v>
      </c>
      <c r="M2862" t="s">
        <v>505</v>
      </c>
      <c r="N2862" t="s">
        <v>506</v>
      </c>
      <c r="O2862">
        <v>13</v>
      </c>
      <c r="P2862" t="s">
        <v>266</v>
      </c>
      <c r="Q2862">
        <v>0.17</v>
      </c>
      <c r="S2862">
        <v>3</v>
      </c>
      <c r="T2862" s="108">
        <v>0.51</v>
      </c>
      <c r="U2862">
        <v>1</v>
      </c>
      <c r="V2862" t="s">
        <v>270</v>
      </c>
      <c r="W2862" t="s">
        <v>167</v>
      </c>
      <c r="X2862">
        <v>1</v>
      </c>
      <c r="Y2862">
        <v>1</v>
      </c>
      <c r="Z2862">
        <v>0</v>
      </c>
      <c r="AA2862">
        <v>1</v>
      </c>
      <c r="AB2862">
        <v>0</v>
      </c>
      <c r="AC2862">
        <v>1</v>
      </c>
      <c r="AD2862">
        <v>0</v>
      </c>
      <c r="AE2862">
        <v>0</v>
      </c>
    </row>
    <row r="2863" spans="1:31" x14ac:dyDescent="0.3">
      <c r="A2863" t="s">
        <v>506</v>
      </c>
      <c r="B2863" t="s">
        <v>3215</v>
      </c>
      <c r="C2863" t="s">
        <v>581</v>
      </c>
      <c r="D2863" t="s">
        <v>11580</v>
      </c>
      <c r="E2863" t="s">
        <v>12797</v>
      </c>
      <c r="F2863" t="s">
        <v>377</v>
      </c>
      <c r="G2863" t="s">
        <v>3238</v>
      </c>
      <c r="I2863" t="s">
        <v>502</v>
      </c>
      <c r="J2863" t="s">
        <v>266</v>
      </c>
      <c r="K2863" t="s">
        <v>3239</v>
      </c>
      <c r="L2863" t="s">
        <v>3217</v>
      </c>
      <c r="M2863" t="s">
        <v>507</v>
      </c>
      <c r="N2863" t="s">
        <v>506</v>
      </c>
      <c r="O2863">
        <v>14</v>
      </c>
      <c r="P2863" t="s">
        <v>288</v>
      </c>
      <c r="Q2863">
        <v>0.17</v>
      </c>
      <c r="S2863">
        <v>1</v>
      </c>
      <c r="T2863" s="108">
        <v>0.17</v>
      </c>
      <c r="U2863">
        <v>1</v>
      </c>
      <c r="V2863" t="s">
        <v>270</v>
      </c>
      <c r="W2863" t="s">
        <v>167</v>
      </c>
      <c r="X2863">
        <v>1</v>
      </c>
      <c r="Y2863">
        <v>0</v>
      </c>
      <c r="Z2863">
        <v>1</v>
      </c>
      <c r="AA2863">
        <v>0</v>
      </c>
      <c r="AB2863">
        <v>0</v>
      </c>
      <c r="AC2863">
        <v>0</v>
      </c>
      <c r="AD2863">
        <v>0</v>
      </c>
      <c r="AE2863">
        <v>0</v>
      </c>
    </row>
    <row r="2864" spans="1:31" x14ac:dyDescent="0.3">
      <c r="A2864" t="s">
        <v>506</v>
      </c>
      <c r="B2864" t="s">
        <v>3236</v>
      </c>
      <c r="C2864" t="s">
        <v>294</v>
      </c>
      <c r="D2864" t="s">
        <v>3241</v>
      </c>
      <c r="E2864" t="s">
        <v>12797</v>
      </c>
      <c r="F2864" t="s">
        <v>377</v>
      </c>
      <c r="G2864" t="s">
        <v>3238</v>
      </c>
      <c r="I2864" t="s">
        <v>502</v>
      </c>
      <c r="J2864" t="s">
        <v>266</v>
      </c>
      <c r="K2864" t="s">
        <v>3239</v>
      </c>
      <c r="L2864" t="s">
        <v>3240</v>
      </c>
      <c r="M2864" t="s">
        <v>507</v>
      </c>
      <c r="N2864" t="s">
        <v>506</v>
      </c>
      <c r="O2864">
        <v>20</v>
      </c>
      <c r="P2864" t="s">
        <v>17796</v>
      </c>
      <c r="Q2864">
        <v>2</v>
      </c>
      <c r="S2864">
        <v>4</v>
      </c>
      <c r="T2864" s="108">
        <v>8</v>
      </c>
      <c r="U2864">
        <v>1</v>
      </c>
      <c r="V2864" t="s">
        <v>270</v>
      </c>
      <c r="W2864" t="s">
        <v>167</v>
      </c>
      <c r="X2864">
        <v>2</v>
      </c>
      <c r="Y2864">
        <v>2</v>
      </c>
      <c r="Z2864">
        <v>0</v>
      </c>
      <c r="AA2864">
        <v>0</v>
      </c>
      <c r="AB2864">
        <v>0</v>
      </c>
      <c r="AC2864">
        <v>2</v>
      </c>
      <c r="AD2864">
        <v>0</v>
      </c>
      <c r="AE2864">
        <v>0</v>
      </c>
    </row>
    <row r="2865" spans="1:31" x14ac:dyDescent="0.3">
      <c r="A2865" t="s">
        <v>506</v>
      </c>
      <c r="B2865" t="s">
        <v>3236</v>
      </c>
      <c r="C2865" t="s">
        <v>302</v>
      </c>
      <c r="D2865" t="s">
        <v>3237</v>
      </c>
      <c r="E2865" t="s">
        <v>12797</v>
      </c>
      <c r="F2865" t="s">
        <v>377</v>
      </c>
      <c r="G2865" t="s">
        <v>3238</v>
      </c>
      <c r="I2865" t="s">
        <v>502</v>
      </c>
      <c r="J2865" t="s">
        <v>266</v>
      </c>
      <c r="K2865" t="s">
        <v>3239</v>
      </c>
      <c r="L2865" t="s">
        <v>3240</v>
      </c>
      <c r="M2865" t="s">
        <v>505</v>
      </c>
      <c r="N2865" t="s">
        <v>506</v>
      </c>
      <c r="O2865">
        <v>1</v>
      </c>
      <c r="P2865" t="s">
        <v>282</v>
      </c>
      <c r="Q2865">
        <v>4</v>
      </c>
      <c r="S2865">
        <v>3</v>
      </c>
      <c r="T2865" s="108">
        <v>12</v>
      </c>
      <c r="U2865">
        <v>1</v>
      </c>
      <c r="V2865" t="s">
        <v>270</v>
      </c>
      <c r="W2865" t="s">
        <v>167</v>
      </c>
      <c r="X2865">
        <v>1</v>
      </c>
      <c r="Y2865">
        <v>1</v>
      </c>
      <c r="Z2865">
        <v>0</v>
      </c>
      <c r="AA2865">
        <v>1</v>
      </c>
      <c r="AB2865">
        <v>0</v>
      </c>
      <c r="AC2865">
        <v>1</v>
      </c>
      <c r="AD2865">
        <v>0</v>
      </c>
      <c r="AE2865">
        <v>0</v>
      </c>
    </row>
    <row r="2866" spans="1:31" x14ac:dyDescent="0.3">
      <c r="A2866" t="s">
        <v>506</v>
      </c>
      <c r="B2866" t="s">
        <v>3236</v>
      </c>
      <c r="C2866" t="s">
        <v>581</v>
      </c>
      <c r="D2866" t="s">
        <v>3237</v>
      </c>
      <c r="E2866" t="s">
        <v>12797</v>
      </c>
      <c r="F2866" t="s">
        <v>377</v>
      </c>
      <c r="G2866" t="s">
        <v>3238</v>
      </c>
      <c r="I2866" t="s">
        <v>502</v>
      </c>
      <c r="J2866" t="s">
        <v>266</v>
      </c>
      <c r="K2866" t="s">
        <v>3239</v>
      </c>
      <c r="L2866" t="s">
        <v>3240</v>
      </c>
      <c r="M2866" t="s">
        <v>507</v>
      </c>
      <c r="N2866" t="s">
        <v>506</v>
      </c>
      <c r="O2866">
        <v>2</v>
      </c>
      <c r="P2866" t="s">
        <v>272</v>
      </c>
      <c r="Q2866">
        <v>4</v>
      </c>
      <c r="S2866">
        <v>20</v>
      </c>
      <c r="T2866" s="108">
        <v>80</v>
      </c>
      <c r="U2866">
        <v>1</v>
      </c>
      <c r="V2866" t="s">
        <v>270</v>
      </c>
      <c r="W2866" t="s">
        <v>167</v>
      </c>
      <c r="X2866">
        <v>4</v>
      </c>
      <c r="Y2866">
        <v>4</v>
      </c>
      <c r="Z2866">
        <v>4</v>
      </c>
      <c r="AA2866">
        <v>4</v>
      </c>
      <c r="AB2866">
        <v>4</v>
      </c>
      <c r="AC2866">
        <v>4</v>
      </c>
      <c r="AD2866">
        <v>0</v>
      </c>
      <c r="AE2866">
        <v>0</v>
      </c>
    </row>
    <row r="2867" spans="1:31" x14ac:dyDescent="0.3">
      <c r="A2867" t="s">
        <v>506</v>
      </c>
      <c r="B2867" t="s">
        <v>10517</v>
      </c>
      <c r="C2867" t="s">
        <v>274</v>
      </c>
      <c r="D2867" t="s">
        <v>10518</v>
      </c>
      <c r="E2867" t="s">
        <v>12769</v>
      </c>
      <c r="F2867" t="s">
        <v>3364</v>
      </c>
      <c r="G2867" t="s">
        <v>2313</v>
      </c>
      <c r="I2867" t="s">
        <v>502</v>
      </c>
      <c r="J2867" t="s">
        <v>266</v>
      </c>
      <c r="K2867" t="s">
        <v>10519</v>
      </c>
      <c r="L2867" t="s">
        <v>17498</v>
      </c>
      <c r="M2867" t="s">
        <v>505</v>
      </c>
      <c r="N2867" t="s">
        <v>506</v>
      </c>
      <c r="O2867">
        <v>1</v>
      </c>
      <c r="P2867" t="s">
        <v>282</v>
      </c>
      <c r="Q2867">
        <v>3</v>
      </c>
      <c r="S2867">
        <v>1</v>
      </c>
      <c r="T2867" s="108">
        <v>3</v>
      </c>
      <c r="U2867">
        <v>1</v>
      </c>
      <c r="V2867" t="s">
        <v>270</v>
      </c>
      <c r="W2867" t="s">
        <v>167</v>
      </c>
      <c r="X2867">
        <v>1</v>
      </c>
      <c r="Y2867">
        <v>0</v>
      </c>
      <c r="Z2867">
        <v>1</v>
      </c>
      <c r="AA2867">
        <v>0</v>
      </c>
      <c r="AB2867">
        <v>0</v>
      </c>
      <c r="AC2867">
        <v>0</v>
      </c>
      <c r="AD2867">
        <v>0</v>
      </c>
      <c r="AE2867">
        <v>0</v>
      </c>
    </row>
    <row r="2868" spans="1:31" x14ac:dyDescent="0.3">
      <c r="A2868" t="s">
        <v>506</v>
      </c>
      <c r="B2868" t="s">
        <v>10517</v>
      </c>
      <c r="C2868" t="s">
        <v>274</v>
      </c>
      <c r="D2868" t="s">
        <v>10518</v>
      </c>
      <c r="E2868" t="s">
        <v>12769</v>
      </c>
      <c r="F2868" t="s">
        <v>3364</v>
      </c>
      <c r="G2868" t="s">
        <v>2313</v>
      </c>
      <c r="I2868" t="s">
        <v>502</v>
      </c>
      <c r="J2868" t="s">
        <v>266</v>
      </c>
      <c r="K2868" t="s">
        <v>10519</v>
      </c>
      <c r="L2868" t="s">
        <v>17498</v>
      </c>
      <c r="M2868" t="s">
        <v>507</v>
      </c>
      <c r="N2868" t="s">
        <v>506</v>
      </c>
      <c r="O2868">
        <v>20</v>
      </c>
      <c r="P2868" t="s">
        <v>425</v>
      </c>
      <c r="Q2868">
        <v>0.32</v>
      </c>
      <c r="S2868">
        <v>1</v>
      </c>
      <c r="T2868" s="108">
        <v>0.32</v>
      </c>
      <c r="U2868">
        <v>1</v>
      </c>
      <c r="V2868" t="s">
        <v>270</v>
      </c>
      <c r="W2868" t="s">
        <v>167</v>
      </c>
      <c r="X2868">
        <v>1</v>
      </c>
      <c r="Y2868">
        <v>0</v>
      </c>
      <c r="Z2868">
        <v>1</v>
      </c>
      <c r="AA2868">
        <v>0</v>
      </c>
      <c r="AB2868">
        <v>0</v>
      </c>
      <c r="AC2868">
        <v>0</v>
      </c>
      <c r="AD2868">
        <v>0</v>
      </c>
      <c r="AE2868">
        <v>0</v>
      </c>
    </row>
    <row r="2869" spans="1:31" x14ac:dyDescent="0.3">
      <c r="A2869" t="s">
        <v>506</v>
      </c>
      <c r="B2869" t="s">
        <v>10517</v>
      </c>
      <c r="C2869" t="s">
        <v>274</v>
      </c>
      <c r="D2869" t="s">
        <v>10518</v>
      </c>
      <c r="E2869" t="s">
        <v>12769</v>
      </c>
      <c r="F2869" t="s">
        <v>3364</v>
      </c>
      <c r="G2869" t="s">
        <v>2313</v>
      </c>
      <c r="I2869" t="s">
        <v>502</v>
      </c>
      <c r="J2869" t="s">
        <v>266</v>
      </c>
      <c r="K2869" t="s">
        <v>10519</v>
      </c>
      <c r="L2869" t="s">
        <v>17498</v>
      </c>
      <c r="M2869" t="s">
        <v>507</v>
      </c>
      <c r="N2869" t="s">
        <v>506</v>
      </c>
      <c r="O2869">
        <v>2</v>
      </c>
      <c r="P2869" t="s">
        <v>272</v>
      </c>
      <c r="Q2869">
        <v>3</v>
      </c>
      <c r="S2869">
        <v>1</v>
      </c>
      <c r="T2869" s="108">
        <v>3</v>
      </c>
      <c r="U2869">
        <v>1</v>
      </c>
      <c r="V2869" t="s">
        <v>270</v>
      </c>
      <c r="W2869" t="s">
        <v>167</v>
      </c>
      <c r="X2869">
        <v>1</v>
      </c>
      <c r="Y2869">
        <v>0</v>
      </c>
      <c r="Z2869">
        <v>0</v>
      </c>
      <c r="AA2869">
        <v>1</v>
      </c>
      <c r="AB2869">
        <v>0</v>
      </c>
      <c r="AC2869">
        <v>0</v>
      </c>
      <c r="AD2869">
        <v>0</v>
      </c>
      <c r="AE2869">
        <v>0</v>
      </c>
    </row>
    <row r="2870" spans="1:31" x14ac:dyDescent="0.3">
      <c r="A2870" t="s">
        <v>506</v>
      </c>
      <c r="B2870" t="s">
        <v>3291</v>
      </c>
      <c r="C2870" t="s">
        <v>274</v>
      </c>
      <c r="D2870" t="s">
        <v>3292</v>
      </c>
      <c r="E2870" t="s">
        <v>12735</v>
      </c>
      <c r="F2870" t="s">
        <v>2882</v>
      </c>
      <c r="G2870" t="s">
        <v>1411</v>
      </c>
      <c r="I2870" t="s">
        <v>502</v>
      </c>
      <c r="J2870" t="s">
        <v>266</v>
      </c>
      <c r="K2870" t="s">
        <v>2883</v>
      </c>
      <c r="L2870" t="s">
        <v>3293</v>
      </c>
      <c r="M2870" t="s">
        <v>507</v>
      </c>
      <c r="N2870" t="s">
        <v>506</v>
      </c>
      <c r="O2870">
        <v>2</v>
      </c>
      <c r="P2870" t="s">
        <v>288</v>
      </c>
      <c r="Q2870">
        <v>0.48</v>
      </c>
      <c r="S2870">
        <v>3</v>
      </c>
      <c r="T2870" s="108">
        <v>1.44</v>
      </c>
      <c r="U2870">
        <v>1</v>
      </c>
      <c r="V2870" t="s">
        <v>270</v>
      </c>
      <c r="W2870" t="s">
        <v>167</v>
      </c>
      <c r="X2870">
        <v>3</v>
      </c>
      <c r="Y2870">
        <v>0</v>
      </c>
      <c r="Z2870">
        <v>3</v>
      </c>
      <c r="AA2870">
        <v>0</v>
      </c>
      <c r="AB2870">
        <v>0</v>
      </c>
      <c r="AC2870">
        <v>0</v>
      </c>
      <c r="AD2870">
        <v>0</v>
      </c>
      <c r="AE2870">
        <v>0</v>
      </c>
    </row>
    <row r="2871" spans="1:31" x14ac:dyDescent="0.3">
      <c r="A2871" t="s">
        <v>506</v>
      </c>
      <c r="B2871" t="s">
        <v>3291</v>
      </c>
      <c r="C2871" t="s">
        <v>274</v>
      </c>
      <c r="D2871" t="s">
        <v>3292</v>
      </c>
      <c r="E2871" t="s">
        <v>12735</v>
      </c>
      <c r="F2871" t="s">
        <v>2882</v>
      </c>
      <c r="G2871" t="s">
        <v>1411</v>
      </c>
      <c r="I2871" t="s">
        <v>502</v>
      </c>
      <c r="J2871" t="s">
        <v>266</v>
      </c>
      <c r="K2871" t="s">
        <v>2883</v>
      </c>
      <c r="L2871" t="s">
        <v>3293</v>
      </c>
      <c r="M2871" t="s">
        <v>507</v>
      </c>
      <c r="N2871" t="s">
        <v>506</v>
      </c>
      <c r="O2871">
        <v>17</v>
      </c>
      <c r="P2871" t="s">
        <v>273</v>
      </c>
      <c r="Q2871">
        <v>0.48</v>
      </c>
      <c r="S2871">
        <v>5</v>
      </c>
      <c r="T2871" s="108">
        <v>2.4</v>
      </c>
      <c r="U2871">
        <v>1</v>
      </c>
      <c r="V2871" t="s">
        <v>270</v>
      </c>
      <c r="W2871" t="s">
        <v>167</v>
      </c>
      <c r="X2871">
        <v>5</v>
      </c>
      <c r="Y2871">
        <v>0</v>
      </c>
      <c r="Z2871">
        <v>5</v>
      </c>
      <c r="AA2871">
        <v>0</v>
      </c>
      <c r="AB2871">
        <v>0</v>
      </c>
      <c r="AC2871">
        <v>0</v>
      </c>
      <c r="AD2871">
        <v>0</v>
      </c>
      <c r="AE2871">
        <v>0</v>
      </c>
    </row>
    <row r="2872" spans="1:31" x14ac:dyDescent="0.3">
      <c r="A2872" t="s">
        <v>506</v>
      </c>
      <c r="B2872" t="s">
        <v>3291</v>
      </c>
      <c r="C2872" t="s">
        <v>274</v>
      </c>
      <c r="D2872" t="s">
        <v>3292</v>
      </c>
      <c r="E2872" t="s">
        <v>12735</v>
      </c>
      <c r="F2872" t="s">
        <v>2882</v>
      </c>
      <c r="G2872" t="s">
        <v>1411</v>
      </c>
      <c r="I2872" t="s">
        <v>502</v>
      </c>
      <c r="J2872" t="s">
        <v>266</v>
      </c>
      <c r="K2872" t="s">
        <v>2883</v>
      </c>
      <c r="L2872" t="s">
        <v>3293</v>
      </c>
      <c r="M2872" t="s">
        <v>507</v>
      </c>
      <c r="N2872" t="s">
        <v>506</v>
      </c>
      <c r="O2872">
        <v>2</v>
      </c>
      <c r="P2872" t="s">
        <v>288</v>
      </c>
      <c r="Q2872">
        <v>0.17</v>
      </c>
      <c r="S2872">
        <v>1</v>
      </c>
      <c r="T2872" s="108">
        <v>0.17</v>
      </c>
      <c r="U2872">
        <v>1</v>
      </c>
      <c r="V2872" t="s">
        <v>270</v>
      </c>
      <c r="W2872" t="s">
        <v>167</v>
      </c>
      <c r="X2872">
        <v>1</v>
      </c>
      <c r="Y2872">
        <v>0</v>
      </c>
      <c r="Z2872">
        <v>1</v>
      </c>
      <c r="AA2872">
        <v>0</v>
      </c>
      <c r="AB2872">
        <v>0</v>
      </c>
      <c r="AC2872">
        <v>0</v>
      </c>
      <c r="AD2872">
        <v>0</v>
      </c>
      <c r="AE2872">
        <v>0</v>
      </c>
    </row>
    <row r="2873" spans="1:31" x14ac:dyDescent="0.3">
      <c r="A2873" t="s">
        <v>506</v>
      </c>
      <c r="B2873" t="s">
        <v>3291</v>
      </c>
      <c r="C2873" t="s">
        <v>274</v>
      </c>
      <c r="D2873" t="s">
        <v>3292</v>
      </c>
      <c r="E2873" t="s">
        <v>12735</v>
      </c>
      <c r="F2873" t="s">
        <v>2882</v>
      </c>
      <c r="G2873" t="s">
        <v>1411</v>
      </c>
      <c r="I2873" t="s">
        <v>502</v>
      </c>
      <c r="J2873" t="s">
        <v>266</v>
      </c>
      <c r="K2873" t="s">
        <v>2883</v>
      </c>
      <c r="L2873" t="s">
        <v>3293</v>
      </c>
      <c r="M2873" t="s">
        <v>507</v>
      </c>
      <c r="N2873" t="s">
        <v>506</v>
      </c>
      <c r="O2873">
        <v>17</v>
      </c>
      <c r="P2873" t="s">
        <v>273</v>
      </c>
      <c r="Q2873">
        <v>0.17</v>
      </c>
      <c r="S2873">
        <v>1</v>
      </c>
      <c r="T2873" s="108">
        <v>0.17</v>
      </c>
      <c r="U2873">
        <v>1</v>
      </c>
      <c r="V2873" t="s">
        <v>270</v>
      </c>
      <c r="W2873" t="s">
        <v>167</v>
      </c>
      <c r="X2873">
        <v>1</v>
      </c>
      <c r="Y2873">
        <v>0</v>
      </c>
      <c r="Z2873">
        <v>1</v>
      </c>
      <c r="AA2873">
        <v>0</v>
      </c>
      <c r="AB2873">
        <v>0</v>
      </c>
      <c r="AC2873">
        <v>0</v>
      </c>
      <c r="AD2873">
        <v>0</v>
      </c>
      <c r="AE2873">
        <v>0</v>
      </c>
    </row>
    <row r="2874" spans="1:31" x14ac:dyDescent="0.3">
      <c r="A2874" t="s">
        <v>506</v>
      </c>
      <c r="B2874" t="s">
        <v>3554</v>
      </c>
      <c r="C2874" t="s">
        <v>262</v>
      </c>
      <c r="D2874" t="s">
        <v>3555</v>
      </c>
      <c r="E2874" t="s">
        <v>12757</v>
      </c>
      <c r="F2874" t="s">
        <v>2857</v>
      </c>
      <c r="G2874" t="s">
        <v>2308</v>
      </c>
      <c r="I2874" t="s">
        <v>502</v>
      </c>
      <c r="J2874" t="s">
        <v>266</v>
      </c>
      <c r="K2874" t="s">
        <v>3556</v>
      </c>
      <c r="L2874" t="s">
        <v>3557</v>
      </c>
      <c r="M2874" t="s">
        <v>505</v>
      </c>
      <c r="N2874" t="s">
        <v>506</v>
      </c>
      <c r="O2874">
        <v>1</v>
      </c>
      <c r="P2874" t="s">
        <v>266</v>
      </c>
      <c r="Q2874">
        <v>0.48</v>
      </c>
      <c r="S2874">
        <v>1</v>
      </c>
      <c r="T2874" s="108">
        <v>0.48</v>
      </c>
      <c r="U2874">
        <v>1</v>
      </c>
      <c r="V2874" t="s">
        <v>270</v>
      </c>
      <c r="W2874" t="s">
        <v>167</v>
      </c>
      <c r="X2874">
        <v>1</v>
      </c>
      <c r="Y2874">
        <v>1</v>
      </c>
      <c r="Z2874">
        <v>0</v>
      </c>
      <c r="AA2874">
        <v>0</v>
      </c>
      <c r="AB2874">
        <v>0</v>
      </c>
      <c r="AC2874">
        <v>0</v>
      </c>
      <c r="AD2874">
        <v>0</v>
      </c>
      <c r="AE2874">
        <v>0</v>
      </c>
    </row>
    <row r="2875" spans="1:31" x14ac:dyDescent="0.3">
      <c r="A2875" t="s">
        <v>506</v>
      </c>
      <c r="B2875" t="s">
        <v>3554</v>
      </c>
      <c r="C2875" t="s">
        <v>262</v>
      </c>
      <c r="D2875" t="s">
        <v>3555</v>
      </c>
      <c r="E2875" t="s">
        <v>12757</v>
      </c>
      <c r="F2875" t="s">
        <v>2857</v>
      </c>
      <c r="G2875" t="s">
        <v>2308</v>
      </c>
      <c r="I2875" t="s">
        <v>502</v>
      </c>
      <c r="J2875" t="s">
        <v>266</v>
      </c>
      <c r="K2875" t="s">
        <v>3556</v>
      </c>
      <c r="L2875" t="s">
        <v>3557</v>
      </c>
      <c r="M2875" t="s">
        <v>507</v>
      </c>
      <c r="N2875" t="s">
        <v>506</v>
      </c>
      <c r="O2875">
        <v>2</v>
      </c>
      <c r="P2875" t="s">
        <v>288</v>
      </c>
      <c r="Q2875">
        <v>0.48</v>
      </c>
      <c r="S2875">
        <v>1</v>
      </c>
      <c r="T2875" s="108">
        <v>0.48</v>
      </c>
      <c r="U2875">
        <v>1</v>
      </c>
      <c r="V2875" t="s">
        <v>270</v>
      </c>
      <c r="W2875" t="s">
        <v>167</v>
      </c>
      <c r="X2875">
        <v>1</v>
      </c>
      <c r="Y2875">
        <v>0</v>
      </c>
      <c r="Z2875">
        <v>1</v>
      </c>
      <c r="AA2875">
        <v>0</v>
      </c>
      <c r="AB2875">
        <v>0</v>
      </c>
      <c r="AC2875">
        <v>0</v>
      </c>
      <c r="AD2875">
        <v>0</v>
      </c>
      <c r="AE2875">
        <v>0</v>
      </c>
    </row>
    <row r="2876" spans="1:31" x14ac:dyDescent="0.3">
      <c r="A2876" t="s">
        <v>506</v>
      </c>
      <c r="B2876" t="s">
        <v>11711</v>
      </c>
      <c r="C2876" t="s">
        <v>274</v>
      </c>
      <c r="D2876" t="s">
        <v>3326</v>
      </c>
      <c r="E2876" t="s">
        <v>12738</v>
      </c>
      <c r="F2876" t="s">
        <v>3324</v>
      </c>
      <c r="G2876" t="s">
        <v>2308</v>
      </c>
      <c r="I2876" t="s">
        <v>502</v>
      </c>
      <c r="J2876" t="s">
        <v>266</v>
      </c>
      <c r="K2876" t="s">
        <v>3327</v>
      </c>
      <c r="L2876" t="s">
        <v>11712</v>
      </c>
      <c r="M2876" t="s">
        <v>505</v>
      </c>
      <c r="N2876" t="s">
        <v>506</v>
      </c>
      <c r="O2876">
        <v>1</v>
      </c>
      <c r="P2876" t="s">
        <v>282</v>
      </c>
      <c r="Q2876">
        <v>1</v>
      </c>
      <c r="S2876">
        <v>1</v>
      </c>
      <c r="T2876" s="108">
        <v>1</v>
      </c>
      <c r="U2876">
        <v>1</v>
      </c>
      <c r="V2876" t="s">
        <v>270</v>
      </c>
      <c r="W2876" t="s">
        <v>167</v>
      </c>
      <c r="X2876">
        <v>1</v>
      </c>
      <c r="Y2876">
        <v>0</v>
      </c>
      <c r="Z2876">
        <v>1</v>
      </c>
      <c r="AA2876">
        <v>0</v>
      </c>
      <c r="AB2876">
        <v>0</v>
      </c>
      <c r="AC2876">
        <v>0</v>
      </c>
      <c r="AD2876">
        <v>0</v>
      </c>
      <c r="AE2876">
        <v>0</v>
      </c>
    </row>
    <row r="2877" spans="1:31" x14ac:dyDescent="0.3">
      <c r="A2877" t="s">
        <v>506</v>
      </c>
      <c r="B2877" t="s">
        <v>11711</v>
      </c>
      <c r="C2877" t="s">
        <v>274</v>
      </c>
      <c r="D2877" t="s">
        <v>3326</v>
      </c>
      <c r="E2877" t="s">
        <v>12738</v>
      </c>
      <c r="F2877" t="s">
        <v>3324</v>
      </c>
      <c r="G2877" t="s">
        <v>2308</v>
      </c>
      <c r="I2877" t="s">
        <v>502</v>
      </c>
      <c r="J2877" t="s">
        <v>266</v>
      </c>
      <c r="K2877" t="s">
        <v>3327</v>
      </c>
      <c r="L2877" t="s">
        <v>11712</v>
      </c>
      <c r="M2877" t="s">
        <v>507</v>
      </c>
      <c r="N2877" t="s">
        <v>506</v>
      </c>
      <c r="O2877">
        <v>20</v>
      </c>
      <c r="P2877" t="s">
        <v>425</v>
      </c>
      <c r="Q2877">
        <v>0.32</v>
      </c>
      <c r="S2877">
        <v>2</v>
      </c>
      <c r="T2877" s="108">
        <v>0.64</v>
      </c>
      <c r="U2877">
        <v>1</v>
      </c>
      <c r="V2877" t="s">
        <v>270</v>
      </c>
      <c r="W2877" t="s">
        <v>167</v>
      </c>
      <c r="X2877">
        <v>2</v>
      </c>
      <c r="Y2877">
        <v>0</v>
      </c>
      <c r="Z2877">
        <v>2</v>
      </c>
      <c r="AA2877">
        <v>0</v>
      </c>
      <c r="AB2877">
        <v>0</v>
      </c>
      <c r="AC2877">
        <v>0</v>
      </c>
      <c r="AD2877">
        <v>0</v>
      </c>
      <c r="AE2877">
        <v>0</v>
      </c>
    </row>
    <row r="2878" spans="1:31" x14ac:dyDescent="0.3">
      <c r="A2878" t="s">
        <v>506</v>
      </c>
      <c r="B2878" t="s">
        <v>11711</v>
      </c>
      <c r="C2878" t="s">
        <v>274</v>
      </c>
      <c r="D2878" t="s">
        <v>3326</v>
      </c>
      <c r="E2878" t="s">
        <v>12738</v>
      </c>
      <c r="F2878" t="s">
        <v>3324</v>
      </c>
      <c r="G2878" t="s">
        <v>2308</v>
      </c>
      <c r="I2878" t="s">
        <v>502</v>
      </c>
      <c r="J2878" t="s">
        <v>266</v>
      </c>
      <c r="K2878" t="s">
        <v>3327</v>
      </c>
      <c r="L2878" t="s">
        <v>11712</v>
      </c>
      <c r="M2878" t="s">
        <v>507</v>
      </c>
      <c r="N2878" t="s">
        <v>506</v>
      </c>
      <c r="O2878">
        <v>2</v>
      </c>
      <c r="P2878" t="s">
        <v>288</v>
      </c>
      <c r="Q2878">
        <v>0.48</v>
      </c>
      <c r="S2878">
        <v>1</v>
      </c>
      <c r="T2878" s="108">
        <v>0.48</v>
      </c>
      <c r="U2878">
        <v>1</v>
      </c>
      <c r="V2878" t="s">
        <v>270</v>
      </c>
      <c r="W2878" t="s">
        <v>167</v>
      </c>
      <c r="X2878">
        <v>1</v>
      </c>
      <c r="Y2878">
        <v>0</v>
      </c>
      <c r="Z2878">
        <v>1</v>
      </c>
      <c r="AA2878">
        <v>0</v>
      </c>
      <c r="AB2878">
        <v>0</v>
      </c>
      <c r="AC2878">
        <v>0</v>
      </c>
      <c r="AD2878">
        <v>0</v>
      </c>
      <c r="AE2878">
        <v>0</v>
      </c>
    </row>
    <row r="2879" spans="1:31" x14ac:dyDescent="0.3">
      <c r="A2879" t="s">
        <v>506</v>
      </c>
      <c r="B2879" t="s">
        <v>15974</v>
      </c>
      <c r="C2879" t="s">
        <v>274</v>
      </c>
      <c r="D2879" t="s">
        <v>15975</v>
      </c>
      <c r="E2879" t="s">
        <v>15976</v>
      </c>
      <c r="F2879" t="s">
        <v>3088</v>
      </c>
      <c r="G2879" t="s">
        <v>2308</v>
      </c>
      <c r="I2879" t="s">
        <v>502</v>
      </c>
      <c r="J2879" t="s">
        <v>266</v>
      </c>
      <c r="K2879" t="s">
        <v>3327</v>
      </c>
      <c r="L2879" t="s">
        <v>15977</v>
      </c>
      <c r="M2879" t="s">
        <v>507</v>
      </c>
      <c r="N2879" t="s">
        <v>506</v>
      </c>
      <c r="O2879">
        <v>2</v>
      </c>
      <c r="P2879" t="s">
        <v>272</v>
      </c>
      <c r="Q2879">
        <v>2</v>
      </c>
      <c r="S2879">
        <v>1</v>
      </c>
      <c r="T2879" s="108">
        <v>2</v>
      </c>
      <c r="U2879">
        <v>1</v>
      </c>
      <c r="V2879" t="s">
        <v>270</v>
      </c>
      <c r="W2879" t="s">
        <v>167</v>
      </c>
      <c r="X2879">
        <v>1</v>
      </c>
      <c r="Y2879">
        <v>0</v>
      </c>
      <c r="Z2879">
        <v>1</v>
      </c>
      <c r="AA2879">
        <v>0</v>
      </c>
      <c r="AB2879">
        <v>0</v>
      </c>
      <c r="AC2879">
        <v>0</v>
      </c>
      <c r="AD2879">
        <v>0</v>
      </c>
      <c r="AE2879">
        <v>0</v>
      </c>
    </row>
    <row r="2880" spans="1:31" x14ac:dyDescent="0.3">
      <c r="A2880" t="s">
        <v>506</v>
      </c>
      <c r="B2880" t="s">
        <v>15974</v>
      </c>
      <c r="C2880" t="s">
        <v>274</v>
      </c>
      <c r="D2880" t="s">
        <v>15975</v>
      </c>
      <c r="E2880" t="s">
        <v>15976</v>
      </c>
      <c r="F2880" t="s">
        <v>3088</v>
      </c>
      <c r="G2880" t="s">
        <v>2308</v>
      </c>
      <c r="I2880" t="s">
        <v>502</v>
      </c>
      <c r="J2880" t="s">
        <v>266</v>
      </c>
      <c r="K2880" t="s">
        <v>3327</v>
      </c>
      <c r="L2880" t="s">
        <v>15977</v>
      </c>
      <c r="M2880" t="s">
        <v>505</v>
      </c>
      <c r="N2880" t="s">
        <v>506</v>
      </c>
      <c r="O2880">
        <v>1</v>
      </c>
      <c r="P2880" t="s">
        <v>282</v>
      </c>
      <c r="Q2880">
        <v>2</v>
      </c>
      <c r="S2880">
        <v>1</v>
      </c>
      <c r="T2880" s="108">
        <v>2</v>
      </c>
      <c r="U2880">
        <v>1</v>
      </c>
      <c r="V2880" t="s">
        <v>270</v>
      </c>
      <c r="W2880" t="s">
        <v>167</v>
      </c>
      <c r="X2880">
        <v>1</v>
      </c>
      <c r="Y2880">
        <v>0</v>
      </c>
      <c r="Z2880">
        <v>1</v>
      </c>
      <c r="AA2880">
        <v>0</v>
      </c>
      <c r="AB2880">
        <v>0</v>
      </c>
      <c r="AC2880">
        <v>0</v>
      </c>
      <c r="AD2880">
        <v>0</v>
      </c>
      <c r="AE2880">
        <v>0</v>
      </c>
    </row>
    <row r="2881" spans="1:31" x14ac:dyDescent="0.3">
      <c r="A2881" t="s">
        <v>506</v>
      </c>
      <c r="B2881" t="s">
        <v>3351</v>
      </c>
      <c r="C2881" t="s">
        <v>262</v>
      </c>
      <c r="D2881" t="s">
        <v>3352</v>
      </c>
      <c r="E2881" t="s">
        <v>12716</v>
      </c>
      <c r="F2881" t="s">
        <v>1471</v>
      </c>
      <c r="G2881" t="s">
        <v>3353</v>
      </c>
      <c r="I2881" t="s">
        <v>502</v>
      </c>
      <c r="J2881" t="s">
        <v>266</v>
      </c>
      <c r="K2881" t="s">
        <v>3354</v>
      </c>
      <c r="L2881" t="s">
        <v>17499</v>
      </c>
      <c r="M2881" t="s">
        <v>505</v>
      </c>
      <c r="N2881" t="s">
        <v>506</v>
      </c>
      <c r="O2881">
        <v>1</v>
      </c>
      <c r="P2881" t="s">
        <v>282</v>
      </c>
      <c r="Q2881">
        <v>2</v>
      </c>
      <c r="S2881">
        <v>2</v>
      </c>
      <c r="T2881" s="108">
        <v>4</v>
      </c>
      <c r="U2881">
        <v>1</v>
      </c>
      <c r="V2881" t="s">
        <v>270</v>
      </c>
      <c r="W2881" t="s">
        <v>167</v>
      </c>
      <c r="X2881">
        <v>1</v>
      </c>
      <c r="Y2881">
        <v>0</v>
      </c>
      <c r="Z2881">
        <v>1</v>
      </c>
      <c r="AA2881">
        <v>0</v>
      </c>
      <c r="AB2881">
        <v>0</v>
      </c>
      <c r="AC2881">
        <v>1</v>
      </c>
      <c r="AD2881">
        <v>0</v>
      </c>
      <c r="AE2881">
        <v>0</v>
      </c>
    </row>
    <row r="2882" spans="1:31" x14ac:dyDescent="0.3">
      <c r="A2882" t="s">
        <v>506</v>
      </c>
      <c r="B2882" t="s">
        <v>3351</v>
      </c>
      <c r="C2882" t="s">
        <v>525</v>
      </c>
      <c r="D2882" t="s">
        <v>3352</v>
      </c>
      <c r="E2882" t="s">
        <v>12716</v>
      </c>
      <c r="F2882" t="s">
        <v>1471</v>
      </c>
      <c r="G2882" t="s">
        <v>3353</v>
      </c>
      <c r="I2882" t="s">
        <v>502</v>
      </c>
      <c r="J2882" t="s">
        <v>266</v>
      </c>
      <c r="K2882" t="s">
        <v>3354</v>
      </c>
      <c r="L2882" t="s">
        <v>17499</v>
      </c>
      <c r="M2882" t="s">
        <v>507</v>
      </c>
      <c r="N2882" t="s">
        <v>506</v>
      </c>
      <c r="O2882">
        <v>2</v>
      </c>
      <c r="P2882" t="s">
        <v>272</v>
      </c>
      <c r="Q2882">
        <v>4</v>
      </c>
      <c r="S2882">
        <v>3</v>
      </c>
      <c r="T2882" s="108">
        <v>12</v>
      </c>
      <c r="U2882">
        <v>1</v>
      </c>
      <c r="V2882" t="s">
        <v>270</v>
      </c>
      <c r="W2882" t="s">
        <v>167</v>
      </c>
      <c r="X2882">
        <v>1</v>
      </c>
      <c r="Y2882">
        <v>1</v>
      </c>
      <c r="Z2882">
        <v>0</v>
      </c>
      <c r="AA2882">
        <v>1</v>
      </c>
      <c r="AB2882">
        <v>0</v>
      </c>
      <c r="AC2882">
        <v>1</v>
      </c>
      <c r="AD2882">
        <v>0</v>
      </c>
      <c r="AE2882">
        <v>0</v>
      </c>
    </row>
    <row r="2883" spans="1:31" x14ac:dyDescent="0.3">
      <c r="A2883" t="s">
        <v>506</v>
      </c>
      <c r="B2883" t="s">
        <v>3351</v>
      </c>
      <c r="C2883" t="s">
        <v>525</v>
      </c>
      <c r="D2883" t="s">
        <v>3352</v>
      </c>
      <c r="E2883" t="s">
        <v>12716</v>
      </c>
      <c r="F2883" t="s">
        <v>1471</v>
      </c>
      <c r="G2883" t="s">
        <v>3353</v>
      </c>
      <c r="I2883" t="s">
        <v>502</v>
      </c>
      <c r="J2883" t="s">
        <v>266</v>
      </c>
      <c r="K2883" t="s">
        <v>3354</v>
      </c>
      <c r="L2883" t="s">
        <v>17499</v>
      </c>
      <c r="M2883" t="s">
        <v>507</v>
      </c>
      <c r="N2883" t="s">
        <v>506</v>
      </c>
      <c r="O2883">
        <v>20</v>
      </c>
      <c r="P2883" t="s">
        <v>425</v>
      </c>
      <c r="Q2883">
        <v>0.32</v>
      </c>
      <c r="S2883">
        <v>24</v>
      </c>
      <c r="T2883" s="108">
        <v>7.68</v>
      </c>
      <c r="U2883">
        <v>1</v>
      </c>
      <c r="V2883" t="s">
        <v>270</v>
      </c>
      <c r="W2883" t="s">
        <v>167</v>
      </c>
      <c r="X2883">
        <v>8</v>
      </c>
      <c r="Y2883">
        <v>8</v>
      </c>
      <c r="Z2883">
        <v>0</v>
      </c>
      <c r="AA2883">
        <v>0</v>
      </c>
      <c r="AB2883">
        <v>8</v>
      </c>
      <c r="AC2883">
        <v>8</v>
      </c>
      <c r="AD2883">
        <v>0</v>
      </c>
      <c r="AE2883">
        <v>0</v>
      </c>
    </row>
    <row r="2884" spans="1:31" x14ac:dyDescent="0.3">
      <c r="A2884" t="s">
        <v>506</v>
      </c>
      <c r="B2884" t="s">
        <v>3355</v>
      </c>
      <c r="C2884" t="s">
        <v>274</v>
      </c>
      <c r="D2884" t="s">
        <v>3356</v>
      </c>
      <c r="E2884" t="s">
        <v>12794</v>
      </c>
      <c r="F2884" t="s">
        <v>1471</v>
      </c>
      <c r="G2884" t="s">
        <v>3329</v>
      </c>
      <c r="I2884" t="s">
        <v>502</v>
      </c>
      <c r="J2884" t="s">
        <v>266</v>
      </c>
      <c r="K2884" t="s">
        <v>3357</v>
      </c>
      <c r="L2884" t="s">
        <v>3358</v>
      </c>
      <c r="M2884" t="s">
        <v>507</v>
      </c>
      <c r="N2884" t="s">
        <v>506</v>
      </c>
      <c r="O2884">
        <v>2</v>
      </c>
      <c r="P2884" t="s">
        <v>272</v>
      </c>
      <c r="Q2884">
        <v>2</v>
      </c>
      <c r="S2884">
        <v>1</v>
      </c>
      <c r="T2884" s="108">
        <v>2</v>
      </c>
      <c r="U2884">
        <v>1</v>
      </c>
      <c r="V2884" t="s">
        <v>270</v>
      </c>
      <c r="W2884" t="s">
        <v>167</v>
      </c>
      <c r="X2884">
        <v>1</v>
      </c>
      <c r="Y2884">
        <v>0</v>
      </c>
      <c r="Z2884">
        <v>0</v>
      </c>
      <c r="AA2884">
        <v>0</v>
      </c>
      <c r="AB2884">
        <v>1</v>
      </c>
      <c r="AC2884">
        <v>0</v>
      </c>
      <c r="AD2884">
        <v>0</v>
      </c>
      <c r="AE2884">
        <v>0</v>
      </c>
    </row>
    <row r="2885" spans="1:31" x14ac:dyDescent="0.3">
      <c r="A2885" t="s">
        <v>506</v>
      </c>
      <c r="B2885" t="s">
        <v>3355</v>
      </c>
      <c r="C2885" t="s">
        <v>274</v>
      </c>
      <c r="D2885" t="s">
        <v>3356</v>
      </c>
      <c r="E2885" t="s">
        <v>12794</v>
      </c>
      <c r="F2885" t="s">
        <v>1471</v>
      </c>
      <c r="G2885" t="s">
        <v>3329</v>
      </c>
      <c r="I2885" t="s">
        <v>502</v>
      </c>
      <c r="J2885" t="s">
        <v>266</v>
      </c>
      <c r="K2885" t="s">
        <v>3357</v>
      </c>
      <c r="L2885" t="s">
        <v>3358</v>
      </c>
      <c r="M2885" t="s">
        <v>507</v>
      </c>
      <c r="N2885" t="s">
        <v>506</v>
      </c>
      <c r="O2885">
        <v>17</v>
      </c>
      <c r="P2885" t="s">
        <v>273</v>
      </c>
      <c r="Q2885">
        <v>0.48</v>
      </c>
      <c r="S2885">
        <v>6</v>
      </c>
      <c r="T2885" s="108">
        <v>2.88</v>
      </c>
      <c r="U2885">
        <v>1</v>
      </c>
      <c r="V2885" t="s">
        <v>270</v>
      </c>
      <c r="W2885" t="s">
        <v>167</v>
      </c>
      <c r="X2885">
        <v>6</v>
      </c>
      <c r="Y2885">
        <v>0</v>
      </c>
      <c r="Z2885">
        <v>6</v>
      </c>
      <c r="AA2885">
        <v>0</v>
      </c>
      <c r="AB2885">
        <v>0</v>
      </c>
      <c r="AC2885">
        <v>0</v>
      </c>
      <c r="AD2885">
        <v>0</v>
      </c>
      <c r="AE2885">
        <v>0</v>
      </c>
    </row>
    <row r="2886" spans="1:31" x14ac:dyDescent="0.3">
      <c r="A2886" t="s">
        <v>506</v>
      </c>
      <c r="B2886" t="s">
        <v>3355</v>
      </c>
      <c r="C2886" t="s">
        <v>262</v>
      </c>
      <c r="D2886" t="s">
        <v>3356</v>
      </c>
      <c r="E2886" t="s">
        <v>12794</v>
      </c>
      <c r="F2886" t="s">
        <v>1471</v>
      </c>
      <c r="G2886" t="s">
        <v>3329</v>
      </c>
      <c r="I2886" t="s">
        <v>502</v>
      </c>
      <c r="J2886" t="s">
        <v>266</v>
      </c>
      <c r="K2886" t="s">
        <v>3357</v>
      </c>
      <c r="L2886" t="s">
        <v>3358</v>
      </c>
      <c r="M2886" t="s">
        <v>505</v>
      </c>
      <c r="N2886" t="s">
        <v>506</v>
      </c>
      <c r="O2886">
        <v>1</v>
      </c>
      <c r="P2886" t="s">
        <v>282</v>
      </c>
      <c r="Q2886">
        <v>1</v>
      </c>
      <c r="S2886">
        <v>1</v>
      </c>
      <c r="T2886" s="108">
        <v>1</v>
      </c>
      <c r="U2886">
        <v>1</v>
      </c>
      <c r="V2886" t="s">
        <v>270</v>
      </c>
      <c r="W2886" t="s">
        <v>167</v>
      </c>
      <c r="X2886">
        <v>1</v>
      </c>
      <c r="Y2886">
        <v>0</v>
      </c>
      <c r="Z2886">
        <v>1</v>
      </c>
      <c r="AA2886">
        <v>0</v>
      </c>
      <c r="AB2886">
        <v>0</v>
      </c>
      <c r="AC2886">
        <v>0</v>
      </c>
      <c r="AD2886">
        <v>0</v>
      </c>
      <c r="AE2886">
        <v>0</v>
      </c>
    </row>
    <row r="2887" spans="1:31" x14ac:dyDescent="0.3">
      <c r="A2887" t="s">
        <v>506</v>
      </c>
      <c r="B2887" t="s">
        <v>9481</v>
      </c>
      <c r="C2887" t="s">
        <v>274</v>
      </c>
      <c r="D2887" t="s">
        <v>9482</v>
      </c>
      <c r="E2887" t="s">
        <v>12776</v>
      </c>
      <c r="F2887" t="s">
        <v>2392</v>
      </c>
      <c r="G2887" t="s">
        <v>2313</v>
      </c>
      <c r="I2887" t="s">
        <v>502</v>
      </c>
      <c r="J2887" t="s">
        <v>266</v>
      </c>
      <c r="K2887" t="s">
        <v>2393</v>
      </c>
      <c r="L2887" t="s">
        <v>2408</v>
      </c>
      <c r="M2887" t="s">
        <v>507</v>
      </c>
      <c r="N2887" t="s">
        <v>506</v>
      </c>
      <c r="O2887">
        <v>20</v>
      </c>
      <c r="P2887" t="s">
        <v>425</v>
      </c>
      <c r="Q2887">
        <v>0.32</v>
      </c>
      <c r="S2887">
        <v>1</v>
      </c>
      <c r="T2887" s="108">
        <v>0.32</v>
      </c>
      <c r="U2887">
        <v>1</v>
      </c>
      <c r="V2887" t="s">
        <v>270</v>
      </c>
      <c r="W2887" t="s">
        <v>167</v>
      </c>
      <c r="X2887">
        <v>1</v>
      </c>
      <c r="Y2887">
        <v>0</v>
      </c>
      <c r="Z2887">
        <v>1</v>
      </c>
      <c r="AA2887">
        <v>0</v>
      </c>
      <c r="AB2887">
        <v>0</v>
      </c>
      <c r="AC2887">
        <v>0</v>
      </c>
      <c r="AD2887">
        <v>0</v>
      </c>
      <c r="AE2887">
        <v>0</v>
      </c>
    </row>
    <row r="2888" spans="1:31" x14ac:dyDescent="0.3">
      <c r="A2888" t="s">
        <v>506</v>
      </c>
      <c r="B2888" t="s">
        <v>3399</v>
      </c>
      <c r="C2888" t="s">
        <v>262</v>
      </c>
      <c r="D2888" t="s">
        <v>3400</v>
      </c>
      <c r="E2888" t="s">
        <v>12778</v>
      </c>
      <c r="F2888" t="s">
        <v>3401</v>
      </c>
      <c r="G2888" t="s">
        <v>2313</v>
      </c>
      <c r="I2888" t="s">
        <v>502</v>
      </c>
      <c r="J2888" t="s">
        <v>266</v>
      </c>
      <c r="K2888" t="s">
        <v>3402</v>
      </c>
      <c r="L2888" t="s">
        <v>3403</v>
      </c>
      <c r="M2888" t="s">
        <v>505</v>
      </c>
      <c r="N2888" t="s">
        <v>506</v>
      </c>
      <c r="O2888">
        <v>1</v>
      </c>
      <c r="P2888" t="s">
        <v>282</v>
      </c>
      <c r="Q2888">
        <v>3</v>
      </c>
      <c r="S2888">
        <v>1</v>
      </c>
      <c r="T2888" s="108">
        <v>3</v>
      </c>
      <c r="U2888">
        <v>1</v>
      </c>
      <c r="V2888" t="s">
        <v>270</v>
      </c>
      <c r="W2888" t="s">
        <v>167</v>
      </c>
      <c r="X2888">
        <v>1</v>
      </c>
      <c r="Y2888">
        <v>0</v>
      </c>
      <c r="Z2888">
        <v>0</v>
      </c>
      <c r="AA2888">
        <v>0</v>
      </c>
      <c r="AB2888">
        <v>1</v>
      </c>
      <c r="AC2888">
        <v>0</v>
      </c>
      <c r="AD2888">
        <v>0</v>
      </c>
      <c r="AE2888">
        <v>0</v>
      </c>
    </row>
    <row r="2889" spans="1:31" x14ac:dyDescent="0.3">
      <c r="A2889" t="s">
        <v>506</v>
      </c>
      <c r="B2889" t="s">
        <v>3399</v>
      </c>
      <c r="C2889" t="s">
        <v>262</v>
      </c>
      <c r="D2889" t="s">
        <v>3400</v>
      </c>
      <c r="E2889" t="s">
        <v>12778</v>
      </c>
      <c r="F2889" t="s">
        <v>3401</v>
      </c>
      <c r="G2889" t="s">
        <v>2313</v>
      </c>
      <c r="I2889" t="s">
        <v>502</v>
      </c>
      <c r="J2889" t="s">
        <v>266</v>
      </c>
      <c r="K2889" t="s">
        <v>3402</v>
      </c>
      <c r="L2889" t="s">
        <v>3403</v>
      </c>
      <c r="M2889" t="s">
        <v>507</v>
      </c>
      <c r="N2889" t="s">
        <v>506</v>
      </c>
      <c r="O2889">
        <v>2</v>
      </c>
      <c r="P2889" t="s">
        <v>272</v>
      </c>
      <c r="Q2889">
        <v>4</v>
      </c>
      <c r="S2889">
        <v>2</v>
      </c>
      <c r="T2889" s="108">
        <v>8</v>
      </c>
      <c r="U2889">
        <v>1</v>
      </c>
      <c r="V2889" t="s">
        <v>270</v>
      </c>
      <c r="W2889" t="s">
        <v>167</v>
      </c>
      <c r="X2889">
        <v>1</v>
      </c>
      <c r="Y2889">
        <v>0</v>
      </c>
      <c r="Z2889">
        <v>1</v>
      </c>
      <c r="AA2889">
        <v>0</v>
      </c>
      <c r="AB2889">
        <v>1</v>
      </c>
      <c r="AC2889">
        <v>0</v>
      </c>
      <c r="AD2889">
        <v>0</v>
      </c>
      <c r="AE2889">
        <v>0</v>
      </c>
    </row>
    <row r="2890" spans="1:31" x14ac:dyDescent="0.3">
      <c r="A2890" t="s">
        <v>506</v>
      </c>
      <c r="B2890" t="s">
        <v>3432</v>
      </c>
      <c r="C2890" t="s">
        <v>274</v>
      </c>
      <c r="D2890" t="s">
        <v>10559</v>
      </c>
      <c r="E2890" t="s">
        <v>12740</v>
      </c>
      <c r="F2890" t="s">
        <v>3430</v>
      </c>
      <c r="G2890" t="s">
        <v>2308</v>
      </c>
      <c r="I2890" t="s">
        <v>502</v>
      </c>
      <c r="J2890" t="s">
        <v>266</v>
      </c>
      <c r="K2890" t="s">
        <v>3327</v>
      </c>
      <c r="L2890" t="s">
        <v>3433</v>
      </c>
      <c r="M2890" t="s">
        <v>507</v>
      </c>
      <c r="N2890" t="s">
        <v>506</v>
      </c>
      <c r="O2890">
        <v>2</v>
      </c>
      <c r="P2890" t="s">
        <v>288</v>
      </c>
      <c r="Q2890">
        <v>0.17</v>
      </c>
      <c r="S2890">
        <v>1</v>
      </c>
      <c r="T2890" s="108">
        <v>0.17</v>
      </c>
      <c r="U2890">
        <v>1</v>
      </c>
      <c r="V2890" t="s">
        <v>270</v>
      </c>
      <c r="W2890" t="s">
        <v>167</v>
      </c>
      <c r="X2890">
        <v>1</v>
      </c>
      <c r="Y2890">
        <v>0</v>
      </c>
      <c r="Z2890">
        <v>1</v>
      </c>
      <c r="AA2890">
        <v>0</v>
      </c>
      <c r="AB2890">
        <v>0</v>
      </c>
      <c r="AC2890">
        <v>0</v>
      </c>
      <c r="AD2890">
        <v>0</v>
      </c>
      <c r="AE2890">
        <v>0</v>
      </c>
    </row>
    <row r="2891" spans="1:31" x14ac:dyDescent="0.3">
      <c r="A2891" t="s">
        <v>506</v>
      </c>
      <c r="B2891" t="s">
        <v>3432</v>
      </c>
      <c r="C2891" t="s">
        <v>274</v>
      </c>
      <c r="D2891" t="s">
        <v>10559</v>
      </c>
      <c r="E2891" t="s">
        <v>12740</v>
      </c>
      <c r="F2891" t="s">
        <v>3430</v>
      </c>
      <c r="G2891" t="s">
        <v>2308</v>
      </c>
      <c r="I2891" t="s">
        <v>502</v>
      </c>
      <c r="J2891" t="s">
        <v>266</v>
      </c>
      <c r="K2891" t="s">
        <v>3327</v>
      </c>
      <c r="L2891" t="s">
        <v>3433</v>
      </c>
      <c r="M2891" t="s">
        <v>505</v>
      </c>
      <c r="N2891" t="s">
        <v>506</v>
      </c>
      <c r="O2891">
        <v>1</v>
      </c>
      <c r="P2891" t="s">
        <v>266</v>
      </c>
      <c r="Q2891">
        <v>0.32</v>
      </c>
      <c r="S2891">
        <v>1</v>
      </c>
      <c r="T2891" s="108">
        <v>0.32</v>
      </c>
      <c r="U2891">
        <v>1</v>
      </c>
      <c r="V2891" t="s">
        <v>270</v>
      </c>
      <c r="W2891" t="s">
        <v>167</v>
      </c>
      <c r="X2891">
        <v>1</v>
      </c>
      <c r="Y2891">
        <v>0</v>
      </c>
      <c r="Z2891">
        <v>0</v>
      </c>
      <c r="AA2891">
        <v>0</v>
      </c>
      <c r="AB2891">
        <v>0</v>
      </c>
      <c r="AC2891">
        <v>1</v>
      </c>
      <c r="AD2891">
        <v>0</v>
      </c>
      <c r="AE2891">
        <v>0</v>
      </c>
    </row>
    <row r="2892" spans="1:31" x14ac:dyDescent="0.3">
      <c r="A2892" t="s">
        <v>506</v>
      </c>
      <c r="B2892" t="s">
        <v>9409</v>
      </c>
      <c r="C2892" t="s">
        <v>274</v>
      </c>
      <c r="D2892" t="s">
        <v>9410</v>
      </c>
      <c r="E2892" t="s">
        <v>12717</v>
      </c>
      <c r="F2892" t="s">
        <v>3367</v>
      </c>
      <c r="G2892" t="s">
        <v>3353</v>
      </c>
      <c r="I2892" t="s">
        <v>502</v>
      </c>
      <c r="J2892" t="s">
        <v>266</v>
      </c>
      <c r="K2892" t="s">
        <v>3354</v>
      </c>
      <c r="L2892" t="s">
        <v>9411</v>
      </c>
      <c r="M2892" t="s">
        <v>507</v>
      </c>
      <c r="N2892" t="s">
        <v>506</v>
      </c>
      <c r="O2892">
        <v>2</v>
      </c>
      <c r="P2892" t="s">
        <v>288</v>
      </c>
      <c r="Q2892">
        <v>0.48</v>
      </c>
      <c r="S2892">
        <v>2</v>
      </c>
      <c r="T2892" s="108">
        <v>0.96</v>
      </c>
      <c r="U2892">
        <v>1</v>
      </c>
      <c r="V2892" t="s">
        <v>270</v>
      </c>
      <c r="W2892" t="s">
        <v>167</v>
      </c>
      <c r="X2892">
        <v>1</v>
      </c>
      <c r="Y2892">
        <v>0</v>
      </c>
      <c r="Z2892">
        <v>1</v>
      </c>
      <c r="AA2892">
        <v>0</v>
      </c>
      <c r="AB2892">
        <v>1</v>
      </c>
      <c r="AC2892">
        <v>0</v>
      </c>
      <c r="AD2892">
        <v>0</v>
      </c>
      <c r="AE2892">
        <v>0</v>
      </c>
    </row>
    <row r="2893" spans="1:31" x14ac:dyDescent="0.3">
      <c r="A2893" t="s">
        <v>506</v>
      </c>
      <c r="B2893" t="s">
        <v>9409</v>
      </c>
      <c r="C2893" t="s">
        <v>274</v>
      </c>
      <c r="D2893" t="s">
        <v>9410</v>
      </c>
      <c r="E2893" t="s">
        <v>12717</v>
      </c>
      <c r="F2893" t="s">
        <v>3367</v>
      </c>
      <c r="G2893" t="s">
        <v>3353</v>
      </c>
      <c r="I2893" t="s">
        <v>502</v>
      </c>
      <c r="J2893" t="s">
        <v>266</v>
      </c>
      <c r="K2893" t="s">
        <v>3354</v>
      </c>
      <c r="L2893" t="s">
        <v>9411</v>
      </c>
      <c r="M2893" t="s">
        <v>505</v>
      </c>
      <c r="N2893" t="s">
        <v>506</v>
      </c>
      <c r="O2893">
        <v>1</v>
      </c>
      <c r="P2893" t="s">
        <v>282</v>
      </c>
      <c r="Q2893">
        <v>1</v>
      </c>
      <c r="S2893">
        <v>2</v>
      </c>
      <c r="T2893" s="108">
        <v>2</v>
      </c>
      <c r="U2893">
        <v>1</v>
      </c>
      <c r="V2893" t="s">
        <v>270</v>
      </c>
      <c r="W2893" t="s">
        <v>167</v>
      </c>
      <c r="X2893">
        <v>1</v>
      </c>
      <c r="Y2893">
        <v>0</v>
      </c>
      <c r="Z2893">
        <v>1</v>
      </c>
      <c r="AA2893">
        <v>0</v>
      </c>
      <c r="AB2893">
        <v>0</v>
      </c>
      <c r="AC2893">
        <v>1</v>
      </c>
      <c r="AD2893">
        <v>0</v>
      </c>
      <c r="AE2893">
        <v>0</v>
      </c>
    </row>
    <row r="2894" spans="1:31" x14ac:dyDescent="0.3">
      <c r="A2894" t="s">
        <v>506</v>
      </c>
      <c r="B2894" t="s">
        <v>17086</v>
      </c>
      <c r="C2894" t="s">
        <v>274</v>
      </c>
      <c r="D2894" t="s">
        <v>9410</v>
      </c>
      <c r="E2894" t="s">
        <v>12746</v>
      </c>
      <c r="F2894" t="s">
        <v>3467</v>
      </c>
      <c r="G2894" t="s">
        <v>2308</v>
      </c>
      <c r="I2894" t="s">
        <v>502</v>
      </c>
      <c r="J2894" t="s">
        <v>266</v>
      </c>
      <c r="K2894" t="s">
        <v>3468</v>
      </c>
      <c r="L2894" t="s">
        <v>9411</v>
      </c>
      <c r="M2894" t="s">
        <v>507</v>
      </c>
      <c r="N2894" t="s">
        <v>506</v>
      </c>
      <c r="O2894">
        <v>20</v>
      </c>
      <c r="P2894" t="s">
        <v>425</v>
      </c>
      <c r="Q2894">
        <v>0.32</v>
      </c>
      <c r="S2894">
        <v>1</v>
      </c>
      <c r="T2894" s="108">
        <v>0.32</v>
      </c>
      <c r="U2894">
        <v>1</v>
      </c>
      <c r="V2894" t="s">
        <v>270</v>
      </c>
      <c r="W2894" t="s">
        <v>167</v>
      </c>
      <c r="X2894">
        <v>1</v>
      </c>
      <c r="Y2894">
        <v>0</v>
      </c>
      <c r="Z2894">
        <v>1</v>
      </c>
      <c r="AA2894">
        <v>0</v>
      </c>
      <c r="AB2894">
        <v>0</v>
      </c>
      <c r="AC2894">
        <v>0</v>
      </c>
      <c r="AD2894">
        <v>0</v>
      </c>
      <c r="AE2894">
        <v>0</v>
      </c>
    </row>
    <row r="2895" spans="1:31" x14ac:dyDescent="0.3">
      <c r="A2895" t="s">
        <v>506</v>
      </c>
      <c r="B2895" t="s">
        <v>17086</v>
      </c>
      <c r="C2895" t="s">
        <v>274</v>
      </c>
      <c r="D2895" t="s">
        <v>9410</v>
      </c>
      <c r="E2895" t="s">
        <v>12746</v>
      </c>
      <c r="F2895" t="s">
        <v>3467</v>
      </c>
      <c r="G2895" t="s">
        <v>2308</v>
      </c>
      <c r="I2895" t="s">
        <v>502</v>
      </c>
      <c r="J2895" t="s">
        <v>266</v>
      </c>
      <c r="K2895" t="s">
        <v>3468</v>
      </c>
      <c r="L2895" t="s">
        <v>9411</v>
      </c>
      <c r="M2895" t="s">
        <v>505</v>
      </c>
      <c r="N2895" t="s">
        <v>506</v>
      </c>
      <c r="O2895">
        <v>1</v>
      </c>
      <c r="P2895" t="s">
        <v>282</v>
      </c>
      <c r="Q2895">
        <v>2</v>
      </c>
      <c r="S2895">
        <v>2</v>
      </c>
      <c r="T2895" s="108">
        <v>4</v>
      </c>
      <c r="U2895">
        <v>1</v>
      </c>
      <c r="V2895" t="s">
        <v>270</v>
      </c>
      <c r="W2895" t="s">
        <v>167</v>
      </c>
      <c r="X2895">
        <v>1</v>
      </c>
      <c r="Y2895">
        <v>0</v>
      </c>
      <c r="Z2895">
        <v>2</v>
      </c>
      <c r="AA2895">
        <v>0</v>
      </c>
      <c r="AB2895">
        <v>0</v>
      </c>
      <c r="AC2895">
        <v>0</v>
      </c>
      <c r="AD2895">
        <v>0</v>
      </c>
      <c r="AE2895">
        <v>0</v>
      </c>
    </row>
    <row r="2896" spans="1:31" x14ac:dyDescent="0.3">
      <c r="A2896" t="s">
        <v>506</v>
      </c>
      <c r="B2896" t="s">
        <v>17086</v>
      </c>
      <c r="C2896" t="s">
        <v>274</v>
      </c>
      <c r="D2896" t="s">
        <v>9410</v>
      </c>
      <c r="E2896" t="s">
        <v>12746</v>
      </c>
      <c r="F2896" t="s">
        <v>3467</v>
      </c>
      <c r="G2896" t="s">
        <v>2308</v>
      </c>
      <c r="I2896" t="s">
        <v>502</v>
      </c>
      <c r="J2896" t="s">
        <v>266</v>
      </c>
      <c r="K2896" t="s">
        <v>3468</v>
      </c>
      <c r="L2896" t="s">
        <v>9411</v>
      </c>
      <c r="M2896" t="s">
        <v>507</v>
      </c>
      <c r="N2896" t="s">
        <v>506</v>
      </c>
      <c r="O2896">
        <v>2</v>
      </c>
      <c r="P2896" t="s">
        <v>272</v>
      </c>
      <c r="Q2896">
        <v>2</v>
      </c>
      <c r="S2896">
        <v>2</v>
      </c>
      <c r="T2896" s="108">
        <v>4</v>
      </c>
      <c r="U2896">
        <v>1</v>
      </c>
      <c r="V2896" t="s">
        <v>270</v>
      </c>
      <c r="W2896" t="s">
        <v>167</v>
      </c>
      <c r="X2896">
        <v>1</v>
      </c>
      <c r="Y2896">
        <v>0</v>
      </c>
      <c r="Z2896">
        <v>0</v>
      </c>
      <c r="AA2896">
        <v>0</v>
      </c>
      <c r="AB2896">
        <v>2</v>
      </c>
      <c r="AC2896">
        <v>0</v>
      </c>
      <c r="AD2896">
        <v>0</v>
      </c>
      <c r="AE2896">
        <v>0</v>
      </c>
    </row>
    <row r="2897" spans="1:31" x14ac:dyDescent="0.3">
      <c r="A2897" t="s">
        <v>506</v>
      </c>
      <c r="B2897" t="s">
        <v>3507</v>
      </c>
      <c r="C2897" t="s">
        <v>274</v>
      </c>
      <c r="D2897" t="s">
        <v>3508</v>
      </c>
      <c r="E2897" t="s">
        <v>12750</v>
      </c>
      <c r="F2897" t="s">
        <v>1468</v>
      </c>
      <c r="G2897" t="s">
        <v>2308</v>
      </c>
      <c r="I2897" t="s">
        <v>502</v>
      </c>
      <c r="J2897" t="s">
        <v>266</v>
      </c>
      <c r="K2897" t="s">
        <v>3327</v>
      </c>
      <c r="L2897" t="s">
        <v>3509</v>
      </c>
      <c r="M2897" t="s">
        <v>507</v>
      </c>
      <c r="N2897" t="s">
        <v>506</v>
      </c>
      <c r="O2897">
        <v>2</v>
      </c>
      <c r="P2897" t="s">
        <v>288</v>
      </c>
      <c r="Q2897">
        <v>0.48</v>
      </c>
      <c r="S2897">
        <v>3</v>
      </c>
      <c r="T2897" s="108">
        <v>1.44</v>
      </c>
      <c r="U2897">
        <v>1</v>
      </c>
      <c r="V2897" t="s">
        <v>270</v>
      </c>
      <c r="W2897" t="s">
        <v>167</v>
      </c>
      <c r="X2897">
        <v>3</v>
      </c>
      <c r="Y2897">
        <v>0</v>
      </c>
      <c r="Z2897">
        <v>3</v>
      </c>
      <c r="AA2897">
        <v>0</v>
      </c>
      <c r="AB2897">
        <v>0</v>
      </c>
      <c r="AC2897">
        <v>0</v>
      </c>
      <c r="AD2897">
        <v>0</v>
      </c>
      <c r="AE2897">
        <v>0</v>
      </c>
    </row>
    <row r="2898" spans="1:31" x14ac:dyDescent="0.3">
      <c r="A2898" t="s">
        <v>506</v>
      </c>
      <c r="B2898" t="s">
        <v>3507</v>
      </c>
      <c r="C2898" t="s">
        <v>274</v>
      </c>
      <c r="D2898" t="s">
        <v>3508</v>
      </c>
      <c r="E2898" t="s">
        <v>12750</v>
      </c>
      <c r="F2898" t="s">
        <v>1468</v>
      </c>
      <c r="G2898" t="s">
        <v>2308</v>
      </c>
      <c r="I2898" t="s">
        <v>502</v>
      </c>
      <c r="J2898" t="s">
        <v>266</v>
      </c>
      <c r="K2898" t="s">
        <v>3327</v>
      </c>
      <c r="L2898" t="s">
        <v>3509</v>
      </c>
      <c r="M2898" t="s">
        <v>505</v>
      </c>
      <c r="N2898" t="s">
        <v>506</v>
      </c>
      <c r="O2898">
        <v>1</v>
      </c>
      <c r="P2898" t="s">
        <v>282</v>
      </c>
      <c r="Q2898">
        <v>2</v>
      </c>
      <c r="S2898">
        <v>1</v>
      </c>
      <c r="T2898" s="108">
        <v>2</v>
      </c>
      <c r="U2898">
        <v>1</v>
      </c>
      <c r="V2898" t="s">
        <v>270</v>
      </c>
      <c r="W2898" t="s">
        <v>167</v>
      </c>
      <c r="X2898">
        <v>1</v>
      </c>
      <c r="Y2898">
        <v>0</v>
      </c>
      <c r="Z2898">
        <v>1</v>
      </c>
      <c r="AA2898">
        <v>0</v>
      </c>
      <c r="AB2898">
        <v>0</v>
      </c>
      <c r="AC2898">
        <v>0</v>
      </c>
      <c r="AD2898">
        <v>0</v>
      </c>
      <c r="AE2898">
        <v>0</v>
      </c>
    </row>
    <row r="2899" spans="1:31" x14ac:dyDescent="0.3">
      <c r="A2899" t="s">
        <v>506</v>
      </c>
      <c r="B2899" t="s">
        <v>3523</v>
      </c>
      <c r="C2899" t="s">
        <v>274</v>
      </c>
      <c r="D2899" t="s">
        <v>3524</v>
      </c>
      <c r="E2899" t="s">
        <v>12784</v>
      </c>
      <c r="F2899" t="s">
        <v>3525</v>
      </c>
      <c r="G2899" t="s">
        <v>2313</v>
      </c>
      <c r="I2899" t="s">
        <v>502</v>
      </c>
      <c r="J2899" t="s">
        <v>266</v>
      </c>
      <c r="K2899" t="s">
        <v>2859</v>
      </c>
      <c r="L2899" t="s">
        <v>17500</v>
      </c>
      <c r="M2899" t="s">
        <v>507</v>
      </c>
      <c r="N2899" t="s">
        <v>506</v>
      </c>
      <c r="O2899">
        <v>2</v>
      </c>
      <c r="P2899" t="s">
        <v>272</v>
      </c>
      <c r="Q2899">
        <v>1</v>
      </c>
      <c r="S2899">
        <v>2</v>
      </c>
      <c r="T2899" s="108">
        <v>2</v>
      </c>
      <c r="U2899">
        <v>1</v>
      </c>
      <c r="V2899" t="s">
        <v>270</v>
      </c>
      <c r="W2899" t="s">
        <v>167</v>
      </c>
      <c r="X2899">
        <v>1</v>
      </c>
      <c r="Y2899">
        <v>0</v>
      </c>
      <c r="Z2899">
        <v>1</v>
      </c>
      <c r="AA2899">
        <v>0</v>
      </c>
      <c r="AB2899">
        <v>0</v>
      </c>
      <c r="AC2899">
        <v>1</v>
      </c>
      <c r="AD2899">
        <v>0</v>
      </c>
      <c r="AE2899">
        <v>0</v>
      </c>
    </row>
    <row r="2900" spans="1:31" x14ac:dyDescent="0.3">
      <c r="A2900" t="s">
        <v>506</v>
      </c>
      <c r="B2900" t="s">
        <v>3523</v>
      </c>
      <c r="C2900" t="s">
        <v>274</v>
      </c>
      <c r="D2900" t="s">
        <v>3524</v>
      </c>
      <c r="E2900" t="s">
        <v>12784</v>
      </c>
      <c r="F2900" t="s">
        <v>3525</v>
      </c>
      <c r="G2900" t="s">
        <v>2313</v>
      </c>
      <c r="I2900" t="s">
        <v>502</v>
      </c>
      <c r="J2900" t="s">
        <v>266</v>
      </c>
      <c r="K2900" t="s">
        <v>2859</v>
      </c>
      <c r="L2900" t="s">
        <v>17500</v>
      </c>
      <c r="M2900" t="s">
        <v>507</v>
      </c>
      <c r="N2900" t="s">
        <v>506</v>
      </c>
      <c r="O2900">
        <v>20</v>
      </c>
      <c r="P2900" t="s">
        <v>425</v>
      </c>
      <c r="Q2900">
        <v>0.32</v>
      </c>
      <c r="S2900">
        <v>4</v>
      </c>
      <c r="T2900" s="108">
        <v>1.28</v>
      </c>
      <c r="U2900">
        <v>1</v>
      </c>
      <c r="V2900" t="s">
        <v>270</v>
      </c>
      <c r="W2900" t="s">
        <v>167</v>
      </c>
      <c r="X2900">
        <v>2</v>
      </c>
      <c r="Y2900">
        <v>0</v>
      </c>
      <c r="Z2900">
        <v>4</v>
      </c>
      <c r="AA2900">
        <v>0</v>
      </c>
      <c r="AB2900">
        <v>0</v>
      </c>
      <c r="AC2900">
        <v>0</v>
      </c>
      <c r="AD2900">
        <v>0</v>
      </c>
      <c r="AE2900">
        <v>0</v>
      </c>
    </row>
    <row r="2901" spans="1:31" x14ac:dyDescent="0.3">
      <c r="A2901" t="s">
        <v>506</v>
      </c>
      <c r="B2901" t="s">
        <v>3523</v>
      </c>
      <c r="C2901" t="s">
        <v>274</v>
      </c>
      <c r="D2901" t="s">
        <v>3524</v>
      </c>
      <c r="E2901" t="s">
        <v>12784</v>
      </c>
      <c r="F2901" t="s">
        <v>3525</v>
      </c>
      <c r="G2901" t="s">
        <v>2313</v>
      </c>
      <c r="I2901" t="s">
        <v>502</v>
      </c>
      <c r="J2901" t="s">
        <v>266</v>
      </c>
      <c r="K2901" t="s">
        <v>2859</v>
      </c>
      <c r="L2901" t="s">
        <v>17500</v>
      </c>
      <c r="M2901" t="s">
        <v>505</v>
      </c>
      <c r="N2901" t="s">
        <v>506</v>
      </c>
      <c r="O2901">
        <v>1</v>
      </c>
      <c r="P2901" t="s">
        <v>282</v>
      </c>
      <c r="Q2901">
        <v>1</v>
      </c>
      <c r="S2901">
        <v>1</v>
      </c>
      <c r="T2901" s="108">
        <v>1</v>
      </c>
      <c r="U2901">
        <v>1</v>
      </c>
      <c r="V2901" t="s">
        <v>270</v>
      </c>
      <c r="W2901" t="s">
        <v>167</v>
      </c>
      <c r="X2901">
        <v>1</v>
      </c>
      <c r="Y2901">
        <v>0</v>
      </c>
      <c r="Z2901">
        <v>1</v>
      </c>
      <c r="AA2901">
        <v>0</v>
      </c>
      <c r="AB2901">
        <v>0</v>
      </c>
      <c r="AC2901">
        <v>0</v>
      </c>
      <c r="AD2901">
        <v>0</v>
      </c>
      <c r="AE2901">
        <v>0</v>
      </c>
    </row>
    <row r="2902" spans="1:31" x14ac:dyDescent="0.3">
      <c r="A2902" t="s">
        <v>506</v>
      </c>
      <c r="B2902" t="s">
        <v>9225</v>
      </c>
      <c r="C2902" t="s">
        <v>274</v>
      </c>
      <c r="D2902" t="s">
        <v>9226</v>
      </c>
      <c r="E2902" t="s">
        <v>12755</v>
      </c>
      <c r="F2902" t="s">
        <v>903</v>
      </c>
      <c r="G2902" t="s">
        <v>2308</v>
      </c>
      <c r="I2902" t="s">
        <v>502</v>
      </c>
      <c r="J2902" t="s">
        <v>266</v>
      </c>
      <c r="K2902" t="s">
        <v>3466</v>
      </c>
      <c r="L2902" t="s">
        <v>3531</v>
      </c>
      <c r="M2902" t="s">
        <v>507</v>
      </c>
      <c r="N2902" t="s">
        <v>506</v>
      </c>
      <c r="O2902">
        <v>20</v>
      </c>
      <c r="P2902" t="s">
        <v>425</v>
      </c>
      <c r="Q2902">
        <v>0.32</v>
      </c>
      <c r="S2902">
        <v>1</v>
      </c>
      <c r="T2902" s="108">
        <v>0.32</v>
      </c>
      <c r="U2902">
        <v>1</v>
      </c>
      <c r="V2902" t="s">
        <v>270</v>
      </c>
      <c r="W2902" t="s">
        <v>167</v>
      </c>
      <c r="X2902">
        <v>1</v>
      </c>
      <c r="Y2902">
        <v>0</v>
      </c>
      <c r="Z2902">
        <v>1</v>
      </c>
      <c r="AA2902">
        <v>0</v>
      </c>
      <c r="AB2902">
        <v>0</v>
      </c>
      <c r="AC2902">
        <v>0</v>
      </c>
      <c r="AD2902">
        <v>0</v>
      </c>
      <c r="AE2902">
        <v>0</v>
      </c>
    </row>
    <row r="2903" spans="1:31" x14ac:dyDescent="0.3">
      <c r="A2903" t="s">
        <v>506</v>
      </c>
      <c r="B2903" t="s">
        <v>3548</v>
      </c>
      <c r="C2903" t="s">
        <v>274</v>
      </c>
      <c r="D2903" t="s">
        <v>3544</v>
      </c>
      <c r="E2903" t="s">
        <v>12786</v>
      </c>
      <c r="F2903" t="s">
        <v>3545</v>
      </c>
      <c r="G2903" t="s">
        <v>2313</v>
      </c>
      <c r="I2903" t="s">
        <v>502</v>
      </c>
      <c r="J2903" t="s">
        <v>266</v>
      </c>
      <c r="K2903" t="s">
        <v>2859</v>
      </c>
      <c r="L2903" t="s">
        <v>3549</v>
      </c>
      <c r="M2903" t="s">
        <v>507</v>
      </c>
      <c r="N2903" t="s">
        <v>506</v>
      </c>
      <c r="O2903">
        <v>20</v>
      </c>
      <c r="P2903" t="s">
        <v>425</v>
      </c>
      <c r="Q2903">
        <v>0.32</v>
      </c>
      <c r="S2903">
        <v>1</v>
      </c>
      <c r="T2903" s="108">
        <v>0.32</v>
      </c>
      <c r="U2903">
        <v>1</v>
      </c>
      <c r="V2903" t="s">
        <v>270</v>
      </c>
      <c r="W2903" t="s">
        <v>167</v>
      </c>
      <c r="X2903">
        <v>1</v>
      </c>
      <c r="Y2903">
        <v>0</v>
      </c>
      <c r="Z2903">
        <v>1</v>
      </c>
      <c r="AA2903">
        <v>0</v>
      </c>
      <c r="AB2903">
        <v>0</v>
      </c>
      <c r="AC2903">
        <v>0</v>
      </c>
      <c r="AD2903">
        <v>0</v>
      </c>
      <c r="AE2903">
        <v>0</v>
      </c>
    </row>
    <row r="2904" spans="1:31" x14ac:dyDescent="0.3">
      <c r="A2904" t="s">
        <v>506</v>
      </c>
      <c r="B2904" t="s">
        <v>3548</v>
      </c>
      <c r="C2904" t="s">
        <v>274</v>
      </c>
      <c r="D2904" t="s">
        <v>3544</v>
      </c>
      <c r="E2904" t="s">
        <v>12786</v>
      </c>
      <c r="F2904" t="s">
        <v>3545</v>
      </c>
      <c r="G2904" t="s">
        <v>2313</v>
      </c>
      <c r="I2904" t="s">
        <v>502</v>
      </c>
      <c r="J2904" t="s">
        <v>266</v>
      </c>
      <c r="K2904" t="s">
        <v>2859</v>
      </c>
      <c r="L2904" t="s">
        <v>3549</v>
      </c>
      <c r="M2904" t="s">
        <v>507</v>
      </c>
      <c r="N2904" t="s">
        <v>506</v>
      </c>
      <c r="O2904">
        <v>20</v>
      </c>
      <c r="P2904" t="s">
        <v>425</v>
      </c>
      <c r="Q2904">
        <v>0.32</v>
      </c>
      <c r="S2904">
        <v>1</v>
      </c>
      <c r="T2904" s="108">
        <v>0.32</v>
      </c>
      <c r="U2904">
        <v>1</v>
      </c>
      <c r="V2904" t="s">
        <v>270</v>
      </c>
      <c r="W2904" t="s">
        <v>167</v>
      </c>
      <c r="X2904">
        <v>1</v>
      </c>
      <c r="Y2904">
        <v>0</v>
      </c>
      <c r="Z2904">
        <v>1</v>
      </c>
      <c r="AA2904">
        <v>0</v>
      </c>
      <c r="AB2904">
        <v>0</v>
      </c>
      <c r="AC2904">
        <v>0</v>
      </c>
      <c r="AD2904">
        <v>0</v>
      </c>
      <c r="AE2904">
        <v>0</v>
      </c>
    </row>
    <row r="2905" spans="1:31" x14ac:dyDescent="0.3">
      <c r="A2905" t="s">
        <v>506</v>
      </c>
      <c r="B2905" t="s">
        <v>3543</v>
      </c>
      <c r="C2905" t="s">
        <v>274</v>
      </c>
      <c r="D2905" t="s">
        <v>3544</v>
      </c>
      <c r="E2905" t="s">
        <v>12786</v>
      </c>
      <c r="F2905" t="s">
        <v>3545</v>
      </c>
      <c r="G2905" t="s">
        <v>2313</v>
      </c>
      <c r="I2905" t="s">
        <v>502</v>
      </c>
      <c r="J2905" t="s">
        <v>266</v>
      </c>
      <c r="K2905" t="s">
        <v>2859</v>
      </c>
      <c r="L2905" t="s">
        <v>3546</v>
      </c>
      <c r="M2905" t="s">
        <v>505</v>
      </c>
      <c r="N2905" t="s">
        <v>506</v>
      </c>
      <c r="O2905">
        <v>1</v>
      </c>
      <c r="P2905" t="s">
        <v>282</v>
      </c>
      <c r="Q2905">
        <v>1</v>
      </c>
      <c r="S2905">
        <v>1</v>
      </c>
      <c r="T2905" s="108">
        <v>1</v>
      </c>
      <c r="U2905">
        <v>1</v>
      </c>
      <c r="V2905" t="s">
        <v>270</v>
      </c>
      <c r="W2905" t="s">
        <v>167</v>
      </c>
      <c r="X2905">
        <v>1</v>
      </c>
      <c r="Y2905">
        <v>0</v>
      </c>
      <c r="Z2905">
        <v>1</v>
      </c>
      <c r="AA2905">
        <v>0</v>
      </c>
      <c r="AB2905">
        <v>0</v>
      </c>
      <c r="AC2905">
        <v>0</v>
      </c>
      <c r="AD2905">
        <v>0</v>
      </c>
      <c r="AE2905">
        <v>0</v>
      </c>
    </row>
    <row r="2906" spans="1:31" x14ac:dyDescent="0.3">
      <c r="A2906" t="s">
        <v>16755</v>
      </c>
      <c r="B2906" t="s">
        <v>3543</v>
      </c>
      <c r="C2906" t="s">
        <v>274</v>
      </c>
      <c r="D2906" t="s">
        <v>3544</v>
      </c>
      <c r="E2906" t="s">
        <v>17203</v>
      </c>
      <c r="F2906" t="s">
        <v>3545</v>
      </c>
      <c r="G2906" t="s">
        <v>2313</v>
      </c>
      <c r="I2906" t="s">
        <v>502</v>
      </c>
      <c r="J2906" t="s">
        <v>266</v>
      </c>
      <c r="K2906" t="s">
        <v>2859</v>
      </c>
      <c r="L2906" t="s">
        <v>3546</v>
      </c>
      <c r="M2906" t="s">
        <v>507</v>
      </c>
      <c r="N2906" t="s">
        <v>16755</v>
      </c>
      <c r="O2906">
        <v>4</v>
      </c>
      <c r="P2906" t="s">
        <v>272</v>
      </c>
      <c r="Q2906">
        <v>1</v>
      </c>
      <c r="S2906">
        <v>1</v>
      </c>
      <c r="T2906" s="108">
        <v>1</v>
      </c>
      <c r="U2906">
        <v>1</v>
      </c>
      <c r="V2906" t="s">
        <v>270</v>
      </c>
      <c r="W2906" t="s">
        <v>167</v>
      </c>
      <c r="X2906">
        <v>1</v>
      </c>
      <c r="Y2906">
        <v>0</v>
      </c>
      <c r="Z2906">
        <v>0</v>
      </c>
      <c r="AA2906">
        <v>0</v>
      </c>
      <c r="AB2906">
        <v>0</v>
      </c>
      <c r="AC2906">
        <v>1</v>
      </c>
      <c r="AD2906">
        <v>0</v>
      </c>
      <c r="AE2906">
        <v>0</v>
      </c>
    </row>
    <row r="2907" spans="1:31" x14ac:dyDescent="0.3">
      <c r="A2907" t="s">
        <v>506</v>
      </c>
      <c r="B2907" t="s">
        <v>3585</v>
      </c>
      <c r="C2907" t="s">
        <v>274</v>
      </c>
      <c r="D2907" t="s">
        <v>3586</v>
      </c>
      <c r="E2907" t="s">
        <v>12789</v>
      </c>
      <c r="F2907" t="s">
        <v>3573</v>
      </c>
      <c r="G2907" t="s">
        <v>2313</v>
      </c>
      <c r="I2907" t="s">
        <v>502</v>
      </c>
      <c r="J2907" t="s">
        <v>266</v>
      </c>
      <c r="K2907" t="s">
        <v>3587</v>
      </c>
      <c r="L2907" t="s">
        <v>17826</v>
      </c>
      <c r="M2907" t="s">
        <v>507</v>
      </c>
      <c r="N2907" t="s">
        <v>506</v>
      </c>
      <c r="O2907">
        <v>20</v>
      </c>
      <c r="P2907" t="s">
        <v>425</v>
      </c>
      <c r="Q2907">
        <v>0.32</v>
      </c>
      <c r="S2907">
        <v>2</v>
      </c>
      <c r="T2907" s="108">
        <v>0.64</v>
      </c>
      <c r="U2907">
        <v>1</v>
      </c>
      <c r="V2907" t="s">
        <v>270</v>
      </c>
      <c r="W2907" t="s">
        <v>167</v>
      </c>
      <c r="X2907">
        <v>2</v>
      </c>
      <c r="Y2907">
        <v>0</v>
      </c>
      <c r="Z2907">
        <v>2</v>
      </c>
      <c r="AA2907">
        <v>0</v>
      </c>
      <c r="AB2907">
        <v>0</v>
      </c>
      <c r="AC2907">
        <v>0</v>
      </c>
      <c r="AD2907">
        <v>0</v>
      </c>
      <c r="AE2907">
        <v>0</v>
      </c>
    </row>
    <row r="2908" spans="1:31" x14ac:dyDescent="0.3">
      <c r="A2908" t="s">
        <v>506</v>
      </c>
      <c r="B2908" t="s">
        <v>3585</v>
      </c>
      <c r="C2908" t="s">
        <v>262</v>
      </c>
      <c r="D2908" t="s">
        <v>3586</v>
      </c>
      <c r="E2908" t="s">
        <v>12789</v>
      </c>
      <c r="F2908" t="s">
        <v>3573</v>
      </c>
      <c r="G2908" t="s">
        <v>2313</v>
      </c>
      <c r="I2908" t="s">
        <v>502</v>
      </c>
      <c r="J2908" t="s">
        <v>266</v>
      </c>
      <c r="K2908" t="s">
        <v>3587</v>
      </c>
      <c r="L2908" t="s">
        <v>17826</v>
      </c>
      <c r="M2908" t="s">
        <v>505</v>
      </c>
      <c r="N2908" t="s">
        <v>506</v>
      </c>
      <c r="O2908">
        <v>1</v>
      </c>
      <c r="P2908" t="s">
        <v>266</v>
      </c>
      <c r="Q2908">
        <v>0.48</v>
      </c>
      <c r="S2908">
        <v>1</v>
      </c>
      <c r="T2908" s="108">
        <v>0.48</v>
      </c>
      <c r="U2908">
        <v>1</v>
      </c>
      <c r="V2908" t="s">
        <v>270</v>
      </c>
      <c r="W2908" t="s">
        <v>167</v>
      </c>
      <c r="X2908">
        <v>1</v>
      </c>
      <c r="Y2908">
        <v>1</v>
      </c>
      <c r="Z2908">
        <v>0</v>
      </c>
      <c r="AA2908">
        <v>0</v>
      </c>
      <c r="AB2908">
        <v>0</v>
      </c>
      <c r="AC2908">
        <v>0</v>
      </c>
      <c r="AD2908">
        <v>0</v>
      </c>
      <c r="AE2908">
        <v>0</v>
      </c>
    </row>
    <row r="2909" spans="1:31" x14ac:dyDescent="0.3">
      <c r="A2909" t="s">
        <v>506</v>
      </c>
      <c r="B2909" t="s">
        <v>3585</v>
      </c>
      <c r="C2909" t="s">
        <v>262</v>
      </c>
      <c r="D2909" t="s">
        <v>3586</v>
      </c>
      <c r="E2909" t="s">
        <v>12789</v>
      </c>
      <c r="F2909" t="s">
        <v>3573</v>
      </c>
      <c r="G2909" t="s">
        <v>2313</v>
      </c>
      <c r="I2909" t="s">
        <v>502</v>
      </c>
      <c r="J2909" t="s">
        <v>266</v>
      </c>
      <c r="K2909" t="s">
        <v>3587</v>
      </c>
      <c r="L2909" t="s">
        <v>17826</v>
      </c>
      <c r="M2909" t="s">
        <v>507</v>
      </c>
      <c r="N2909" t="s">
        <v>506</v>
      </c>
      <c r="O2909">
        <v>2</v>
      </c>
      <c r="P2909" t="s">
        <v>272</v>
      </c>
      <c r="Q2909">
        <v>6</v>
      </c>
      <c r="S2909">
        <v>1</v>
      </c>
      <c r="T2909" s="108">
        <v>6</v>
      </c>
      <c r="U2909">
        <v>1</v>
      </c>
      <c r="V2909" t="s">
        <v>270</v>
      </c>
      <c r="W2909" t="s">
        <v>167</v>
      </c>
      <c r="X2909">
        <v>1</v>
      </c>
      <c r="Y2909">
        <v>0</v>
      </c>
      <c r="Z2909">
        <v>0</v>
      </c>
      <c r="AA2909">
        <v>0</v>
      </c>
      <c r="AB2909">
        <v>1</v>
      </c>
      <c r="AC2909">
        <v>0</v>
      </c>
      <c r="AD2909">
        <v>0</v>
      </c>
      <c r="AE2909">
        <v>0</v>
      </c>
    </row>
    <row r="2910" spans="1:31" x14ac:dyDescent="0.3">
      <c r="A2910" t="s">
        <v>506</v>
      </c>
      <c r="B2910" t="s">
        <v>16960</v>
      </c>
      <c r="C2910" t="s">
        <v>274</v>
      </c>
      <c r="D2910" t="s">
        <v>16961</v>
      </c>
      <c r="E2910" t="s">
        <v>16962</v>
      </c>
      <c r="F2910" t="s">
        <v>701</v>
      </c>
      <c r="G2910" t="s">
        <v>2313</v>
      </c>
      <c r="I2910" t="s">
        <v>502</v>
      </c>
      <c r="J2910" t="s">
        <v>266</v>
      </c>
      <c r="K2910" t="s">
        <v>3587</v>
      </c>
      <c r="L2910" t="s">
        <v>16963</v>
      </c>
      <c r="M2910" t="s">
        <v>505</v>
      </c>
      <c r="N2910" t="s">
        <v>506</v>
      </c>
      <c r="O2910">
        <v>1</v>
      </c>
      <c r="P2910" t="s">
        <v>266</v>
      </c>
      <c r="Q2910">
        <v>0.32</v>
      </c>
      <c r="S2910">
        <v>1</v>
      </c>
      <c r="T2910" s="108">
        <v>0.32</v>
      </c>
      <c r="U2910">
        <v>1</v>
      </c>
      <c r="V2910" t="s">
        <v>270</v>
      </c>
      <c r="W2910" t="s">
        <v>167</v>
      </c>
      <c r="X2910">
        <v>1</v>
      </c>
      <c r="Y2910">
        <v>1</v>
      </c>
      <c r="Z2910">
        <v>0</v>
      </c>
      <c r="AA2910">
        <v>0</v>
      </c>
      <c r="AB2910">
        <v>0</v>
      </c>
      <c r="AC2910">
        <v>0</v>
      </c>
      <c r="AD2910">
        <v>0</v>
      </c>
      <c r="AE2910">
        <v>0</v>
      </c>
    </row>
    <row r="2911" spans="1:31" x14ac:dyDescent="0.3">
      <c r="A2911" t="s">
        <v>506</v>
      </c>
      <c r="B2911" t="s">
        <v>16960</v>
      </c>
      <c r="C2911" t="s">
        <v>274</v>
      </c>
      <c r="D2911" t="s">
        <v>16961</v>
      </c>
      <c r="E2911" t="s">
        <v>16962</v>
      </c>
      <c r="F2911" t="s">
        <v>701</v>
      </c>
      <c r="G2911" t="s">
        <v>2313</v>
      </c>
      <c r="I2911" t="s">
        <v>502</v>
      </c>
      <c r="J2911" t="s">
        <v>266</v>
      </c>
      <c r="K2911" t="s">
        <v>3587</v>
      </c>
      <c r="L2911" t="s">
        <v>16963</v>
      </c>
      <c r="M2911" t="s">
        <v>507</v>
      </c>
      <c r="N2911" t="s">
        <v>506</v>
      </c>
      <c r="O2911">
        <v>2</v>
      </c>
      <c r="P2911" t="s">
        <v>288</v>
      </c>
      <c r="Q2911">
        <v>0.32</v>
      </c>
      <c r="S2911">
        <v>2</v>
      </c>
      <c r="T2911" s="108">
        <v>0.64</v>
      </c>
      <c r="U2911">
        <v>1</v>
      </c>
      <c r="V2911" t="s">
        <v>270</v>
      </c>
      <c r="W2911" t="s">
        <v>167</v>
      </c>
      <c r="X2911">
        <v>2</v>
      </c>
      <c r="Y2911">
        <v>0</v>
      </c>
      <c r="Z2911">
        <v>2</v>
      </c>
      <c r="AA2911">
        <v>0</v>
      </c>
      <c r="AB2911">
        <v>0</v>
      </c>
      <c r="AC2911">
        <v>0</v>
      </c>
      <c r="AD2911">
        <v>0</v>
      </c>
      <c r="AE2911">
        <v>0</v>
      </c>
    </row>
    <row r="2912" spans="1:31" x14ac:dyDescent="0.3">
      <c r="A2912" t="s">
        <v>506</v>
      </c>
      <c r="B2912" t="s">
        <v>16960</v>
      </c>
      <c r="C2912" t="s">
        <v>274</v>
      </c>
      <c r="D2912" t="s">
        <v>16961</v>
      </c>
      <c r="E2912" t="s">
        <v>16962</v>
      </c>
      <c r="F2912" t="s">
        <v>701</v>
      </c>
      <c r="G2912" t="s">
        <v>2313</v>
      </c>
      <c r="I2912" t="s">
        <v>502</v>
      </c>
      <c r="J2912" t="s">
        <v>266</v>
      </c>
      <c r="K2912" t="s">
        <v>3587</v>
      </c>
      <c r="L2912" t="s">
        <v>16963</v>
      </c>
      <c r="M2912" t="s">
        <v>507</v>
      </c>
      <c r="N2912" t="s">
        <v>506</v>
      </c>
      <c r="O2912">
        <v>17</v>
      </c>
      <c r="P2912" t="s">
        <v>273</v>
      </c>
      <c r="Q2912">
        <v>0.32</v>
      </c>
      <c r="S2912">
        <v>2</v>
      </c>
      <c r="T2912" s="108">
        <v>0.64</v>
      </c>
      <c r="U2912">
        <v>1</v>
      </c>
      <c r="V2912" t="s">
        <v>270</v>
      </c>
      <c r="W2912" t="s">
        <v>167</v>
      </c>
      <c r="X2912">
        <v>2</v>
      </c>
      <c r="Y2912">
        <v>0</v>
      </c>
      <c r="Z2912">
        <v>2</v>
      </c>
      <c r="AA2912">
        <v>0</v>
      </c>
      <c r="AB2912">
        <v>0</v>
      </c>
      <c r="AC2912">
        <v>0</v>
      </c>
      <c r="AD2912">
        <v>0</v>
      </c>
      <c r="AE2912">
        <v>0</v>
      </c>
    </row>
    <row r="2913" spans="1:31" x14ac:dyDescent="0.3">
      <c r="A2913" t="s">
        <v>506</v>
      </c>
      <c r="B2913" t="s">
        <v>3824</v>
      </c>
      <c r="C2913" t="s">
        <v>274</v>
      </c>
      <c r="D2913" t="s">
        <v>3825</v>
      </c>
      <c r="E2913" t="s">
        <v>12739</v>
      </c>
      <c r="F2913" t="s">
        <v>1043</v>
      </c>
      <c r="G2913" t="s">
        <v>2308</v>
      </c>
      <c r="I2913" t="s">
        <v>502</v>
      </c>
      <c r="J2913" t="s">
        <v>266</v>
      </c>
      <c r="K2913" t="s">
        <v>3826</v>
      </c>
      <c r="L2913" t="s">
        <v>3827</v>
      </c>
      <c r="M2913" t="s">
        <v>507</v>
      </c>
      <c r="N2913" t="s">
        <v>506</v>
      </c>
      <c r="O2913">
        <v>2</v>
      </c>
      <c r="P2913" t="s">
        <v>272</v>
      </c>
      <c r="Q2913">
        <v>3</v>
      </c>
      <c r="S2913">
        <v>1</v>
      </c>
      <c r="T2913" s="108">
        <v>3</v>
      </c>
      <c r="U2913">
        <v>1</v>
      </c>
      <c r="V2913" t="s">
        <v>270</v>
      </c>
      <c r="W2913" t="s">
        <v>167</v>
      </c>
      <c r="X2913">
        <v>1</v>
      </c>
      <c r="Y2913">
        <v>1</v>
      </c>
      <c r="Z2913">
        <v>0</v>
      </c>
      <c r="AA2913">
        <v>0</v>
      </c>
      <c r="AB2913">
        <v>0</v>
      </c>
      <c r="AC2913">
        <v>0</v>
      </c>
      <c r="AD2913">
        <v>0</v>
      </c>
      <c r="AE2913">
        <v>0</v>
      </c>
    </row>
    <row r="2914" spans="1:31" x14ac:dyDescent="0.3">
      <c r="A2914" t="s">
        <v>506</v>
      </c>
      <c r="B2914" t="s">
        <v>3824</v>
      </c>
      <c r="C2914" t="s">
        <v>274</v>
      </c>
      <c r="D2914" t="s">
        <v>3825</v>
      </c>
      <c r="E2914" t="s">
        <v>12739</v>
      </c>
      <c r="F2914" t="s">
        <v>1043</v>
      </c>
      <c r="G2914" t="s">
        <v>2308</v>
      </c>
      <c r="I2914" t="s">
        <v>502</v>
      </c>
      <c r="J2914" t="s">
        <v>266</v>
      </c>
      <c r="K2914" t="s">
        <v>3826</v>
      </c>
      <c r="L2914" t="s">
        <v>3827</v>
      </c>
      <c r="M2914" t="s">
        <v>507</v>
      </c>
      <c r="N2914" t="s">
        <v>506</v>
      </c>
      <c r="O2914">
        <v>27</v>
      </c>
      <c r="P2914" t="s">
        <v>273</v>
      </c>
      <c r="Q2914">
        <v>0.48</v>
      </c>
      <c r="S2914">
        <v>3</v>
      </c>
      <c r="T2914" s="108">
        <v>1.44</v>
      </c>
      <c r="U2914">
        <v>1</v>
      </c>
      <c r="V2914" t="s">
        <v>270</v>
      </c>
      <c r="W2914" t="s">
        <v>167</v>
      </c>
      <c r="X2914">
        <v>3</v>
      </c>
      <c r="Y2914">
        <v>0</v>
      </c>
      <c r="Z2914">
        <v>3</v>
      </c>
      <c r="AA2914">
        <v>0</v>
      </c>
      <c r="AB2914">
        <v>0</v>
      </c>
      <c r="AC2914">
        <v>0</v>
      </c>
      <c r="AD2914">
        <v>0</v>
      </c>
      <c r="AE2914">
        <v>0</v>
      </c>
    </row>
    <row r="2915" spans="1:31" x14ac:dyDescent="0.3">
      <c r="A2915" t="s">
        <v>506</v>
      </c>
      <c r="B2915" t="s">
        <v>9493</v>
      </c>
      <c r="C2915" t="s">
        <v>274</v>
      </c>
      <c r="D2915" t="s">
        <v>9494</v>
      </c>
      <c r="E2915" t="s">
        <v>12753</v>
      </c>
      <c r="F2915" t="s">
        <v>3518</v>
      </c>
      <c r="G2915" t="s">
        <v>2308</v>
      </c>
      <c r="I2915" t="s">
        <v>502</v>
      </c>
      <c r="J2915" t="s">
        <v>266</v>
      </c>
      <c r="K2915" t="s">
        <v>3466</v>
      </c>
      <c r="L2915" t="s">
        <v>9495</v>
      </c>
      <c r="M2915" t="s">
        <v>507</v>
      </c>
      <c r="N2915" t="s">
        <v>506</v>
      </c>
      <c r="O2915">
        <v>2</v>
      </c>
      <c r="P2915" t="s">
        <v>272</v>
      </c>
      <c r="Q2915">
        <v>4</v>
      </c>
      <c r="S2915">
        <v>3</v>
      </c>
      <c r="T2915" s="108">
        <v>12</v>
      </c>
      <c r="U2915">
        <v>1</v>
      </c>
      <c r="V2915" t="s">
        <v>270</v>
      </c>
      <c r="W2915" t="s">
        <v>167</v>
      </c>
      <c r="X2915">
        <v>1</v>
      </c>
      <c r="Y2915">
        <v>1</v>
      </c>
      <c r="Z2915">
        <v>0</v>
      </c>
      <c r="AA2915">
        <v>1</v>
      </c>
      <c r="AB2915">
        <v>0</v>
      </c>
      <c r="AC2915">
        <v>1</v>
      </c>
      <c r="AD2915">
        <v>0</v>
      </c>
      <c r="AE2915">
        <v>0</v>
      </c>
    </row>
    <row r="2916" spans="1:31" x14ac:dyDescent="0.3">
      <c r="A2916" t="s">
        <v>506</v>
      </c>
      <c r="B2916" t="s">
        <v>9493</v>
      </c>
      <c r="C2916" t="s">
        <v>274</v>
      </c>
      <c r="D2916" t="s">
        <v>9494</v>
      </c>
      <c r="E2916" t="s">
        <v>12753</v>
      </c>
      <c r="F2916" t="s">
        <v>3518</v>
      </c>
      <c r="G2916" t="s">
        <v>2308</v>
      </c>
      <c r="I2916" t="s">
        <v>502</v>
      </c>
      <c r="J2916" t="s">
        <v>266</v>
      </c>
      <c r="K2916" t="s">
        <v>3466</v>
      </c>
      <c r="L2916" t="s">
        <v>9495</v>
      </c>
      <c r="M2916" t="s">
        <v>507</v>
      </c>
      <c r="N2916" t="s">
        <v>506</v>
      </c>
      <c r="O2916">
        <v>20</v>
      </c>
      <c r="P2916" t="s">
        <v>425</v>
      </c>
      <c r="Q2916">
        <v>0.32</v>
      </c>
      <c r="S2916">
        <v>4</v>
      </c>
      <c r="T2916" s="108">
        <v>1.28</v>
      </c>
      <c r="U2916">
        <v>1</v>
      </c>
      <c r="V2916" t="s">
        <v>270</v>
      </c>
      <c r="W2916" t="s">
        <v>167</v>
      </c>
      <c r="X2916">
        <v>2</v>
      </c>
      <c r="Y2916">
        <v>0</v>
      </c>
      <c r="Z2916">
        <v>2</v>
      </c>
      <c r="AA2916">
        <v>0</v>
      </c>
      <c r="AB2916">
        <v>0</v>
      </c>
      <c r="AC2916">
        <v>2</v>
      </c>
      <c r="AD2916">
        <v>0</v>
      </c>
      <c r="AE2916">
        <v>0</v>
      </c>
    </row>
    <row r="2917" spans="1:31" x14ac:dyDescent="0.3">
      <c r="A2917" t="s">
        <v>506</v>
      </c>
      <c r="B2917" t="s">
        <v>9493</v>
      </c>
      <c r="C2917" t="s">
        <v>274</v>
      </c>
      <c r="D2917" t="s">
        <v>9494</v>
      </c>
      <c r="E2917" t="s">
        <v>12753</v>
      </c>
      <c r="F2917" t="s">
        <v>3518</v>
      </c>
      <c r="G2917" t="s">
        <v>2308</v>
      </c>
      <c r="I2917" t="s">
        <v>502</v>
      </c>
      <c r="J2917" t="s">
        <v>266</v>
      </c>
      <c r="K2917" t="s">
        <v>3466</v>
      </c>
      <c r="L2917" t="s">
        <v>9495</v>
      </c>
      <c r="M2917" t="s">
        <v>505</v>
      </c>
      <c r="N2917" t="s">
        <v>506</v>
      </c>
      <c r="O2917">
        <v>1</v>
      </c>
      <c r="P2917" t="s">
        <v>282</v>
      </c>
      <c r="Q2917">
        <v>2</v>
      </c>
      <c r="S2917">
        <v>4</v>
      </c>
      <c r="T2917" s="108">
        <v>8</v>
      </c>
      <c r="U2917">
        <v>1</v>
      </c>
      <c r="V2917" t="s">
        <v>270</v>
      </c>
      <c r="W2917" t="s">
        <v>167</v>
      </c>
      <c r="X2917">
        <v>1</v>
      </c>
      <c r="Y2917">
        <v>1</v>
      </c>
      <c r="Z2917">
        <v>1</v>
      </c>
      <c r="AA2917">
        <v>0</v>
      </c>
      <c r="AB2917">
        <v>1</v>
      </c>
      <c r="AC2917">
        <v>1</v>
      </c>
      <c r="AD2917">
        <v>0</v>
      </c>
      <c r="AE2917">
        <v>0</v>
      </c>
    </row>
    <row r="2918" spans="1:31" x14ac:dyDescent="0.3">
      <c r="A2918" t="s">
        <v>506</v>
      </c>
      <c r="B2918" t="s">
        <v>3380</v>
      </c>
      <c r="C2918" t="s">
        <v>274</v>
      </c>
      <c r="D2918" t="s">
        <v>9492</v>
      </c>
      <c r="E2918" t="s">
        <v>12775</v>
      </c>
      <c r="F2918" t="s">
        <v>3397</v>
      </c>
      <c r="G2918" t="s">
        <v>2313</v>
      </c>
      <c r="I2918" t="s">
        <v>502</v>
      </c>
      <c r="J2918" t="s">
        <v>266</v>
      </c>
      <c r="K2918" t="s">
        <v>3398</v>
      </c>
      <c r="L2918" t="s">
        <v>3217</v>
      </c>
      <c r="M2918" t="s">
        <v>507</v>
      </c>
      <c r="N2918" t="s">
        <v>506</v>
      </c>
      <c r="O2918">
        <v>14</v>
      </c>
      <c r="P2918" t="s">
        <v>288</v>
      </c>
      <c r="Q2918">
        <v>0.48</v>
      </c>
      <c r="S2918">
        <v>5</v>
      </c>
      <c r="T2918" s="108">
        <v>2.4</v>
      </c>
      <c r="U2918">
        <v>1</v>
      </c>
      <c r="V2918" t="s">
        <v>270</v>
      </c>
      <c r="W2918" t="s">
        <v>167</v>
      </c>
      <c r="X2918">
        <v>5</v>
      </c>
      <c r="Y2918">
        <v>0</v>
      </c>
      <c r="Z2918">
        <v>5</v>
      </c>
      <c r="AA2918">
        <v>0</v>
      </c>
      <c r="AB2918">
        <v>0</v>
      </c>
      <c r="AC2918">
        <v>0</v>
      </c>
      <c r="AD2918">
        <v>0</v>
      </c>
      <c r="AE2918">
        <v>0</v>
      </c>
    </row>
    <row r="2919" spans="1:31" x14ac:dyDescent="0.3">
      <c r="A2919" t="s">
        <v>506</v>
      </c>
      <c r="B2919" t="s">
        <v>3380</v>
      </c>
      <c r="C2919" t="s">
        <v>274</v>
      </c>
      <c r="D2919" t="s">
        <v>9492</v>
      </c>
      <c r="E2919" t="s">
        <v>12775</v>
      </c>
      <c r="F2919" t="s">
        <v>3397</v>
      </c>
      <c r="G2919" t="s">
        <v>2313</v>
      </c>
      <c r="I2919" t="s">
        <v>502</v>
      </c>
      <c r="J2919" t="s">
        <v>266</v>
      </c>
      <c r="K2919" t="s">
        <v>3398</v>
      </c>
      <c r="L2919" t="s">
        <v>3217</v>
      </c>
      <c r="M2919" t="s">
        <v>507</v>
      </c>
      <c r="N2919" t="s">
        <v>506</v>
      </c>
      <c r="O2919">
        <v>23</v>
      </c>
      <c r="P2919" t="s">
        <v>425</v>
      </c>
      <c r="Q2919">
        <v>0.32</v>
      </c>
      <c r="S2919">
        <v>6</v>
      </c>
      <c r="T2919" s="108">
        <v>1.92</v>
      </c>
      <c r="U2919">
        <v>1</v>
      </c>
      <c r="V2919" t="s">
        <v>270</v>
      </c>
      <c r="W2919" t="s">
        <v>167</v>
      </c>
      <c r="X2919">
        <v>3</v>
      </c>
      <c r="Y2919">
        <v>0</v>
      </c>
      <c r="Z2919">
        <v>6</v>
      </c>
      <c r="AA2919">
        <v>0</v>
      </c>
      <c r="AB2919">
        <v>0</v>
      </c>
      <c r="AC2919">
        <v>0</v>
      </c>
      <c r="AD2919">
        <v>0</v>
      </c>
      <c r="AE2919">
        <v>0</v>
      </c>
    </row>
    <row r="2920" spans="1:31" x14ac:dyDescent="0.3">
      <c r="A2920" t="s">
        <v>506</v>
      </c>
      <c r="B2920" t="s">
        <v>3380</v>
      </c>
      <c r="C2920" t="s">
        <v>274</v>
      </c>
      <c r="D2920" t="s">
        <v>9492</v>
      </c>
      <c r="E2920" t="s">
        <v>12775</v>
      </c>
      <c r="F2920" t="s">
        <v>3397</v>
      </c>
      <c r="G2920" t="s">
        <v>2313</v>
      </c>
      <c r="I2920" t="s">
        <v>502</v>
      </c>
      <c r="J2920" t="s">
        <v>266</v>
      </c>
      <c r="K2920" t="s">
        <v>3398</v>
      </c>
      <c r="L2920" t="s">
        <v>3217</v>
      </c>
      <c r="M2920" t="s">
        <v>505</v>
      </c>
      <c r="N2920" t="s">
        <v>506</v>
      </c>
      <c r="O2920">
        <v>13</v>
      </c>
      <c r="P2920" t="s">
        <v>282</v>
      </c>
      <c r="Q2920">
        <v>4</v>
      </c>
      <c r="S2920">
        <v>4</v>
      </c>
      <c r="T2920" s="108">
        <v>16</v>
      </c>
      <c r="U2920">
        <v>1</v>
      </c>
      <c r="V2920" t="s">
        <v>270</v>
      </c>
      <c r="W2920" t="s">
        <v>167</v>
      </c>
      <c r="X2920">
        <v>1</v>
      </c>
      <c r="Y2920">
        <v>1</v>
      </c>
      <c r="Z2920">
        <v>0</v>
      </c>
      <c r="AA2920">
        <v>1</v>
      </c>
      <c r="AB2920">
        <v>1</v>
      </c>
      <c r="AC2920">
        <v>1</v>
      </c>
      <c r="AD2920">
        <v>0</v>
      </c>
      <c r="AE2920">
        <v>0</v>
      </c>
    </row>
    <row r="2921" spans="1:31" x14ac:dyDescent="0.3">
      <c r="A2921" t="s">
        <v>506</v>
      </c>
      <c r="B2921" t="s">
        <v>3380</v>
      </c>
      <c r="C2921" t="s">
        <v>274</v>
      </c>
      <c r="D2921" t="s">
        <v>9492</v>
      </c>
      <c r="E2921" t="s">
        <v>12775</v>
      </c>
      <c r="F2921" t="s">
        <v>3397</v>
      </c>
      <c r="G2921" t="s">
        <v>2313</v>
      </c>
      <c r="I2921" t="s">
        <v>502</v>
      </c>
      <c r="J2921" t="s">
        <v>266</v>
      </c>
      <c r="K2921" t="s">
        <v>3398</v>
      </c>
      <c r="L2921" t="s">
        <v>3217</v>
      </c>
      <c r="M2921" t="s">
        <v>507</v>
      </c>
      <c r="N2921" t="s">
        <v>506</v>
      </c>
      <c r="O2921">
        <v>14</v>
      </c>
      <c r="P2921" t="s">
        <v>272</v>
      </c>
      <c r="Q2921">
        <v>4</v>
      </c>
      <c r="S2921">
        <v>2</v>
      </c>
      <c r="T2921" s="108">
        <v>8</v>
      </c>
      <c r="U2921">
        <v>1</v>
      </c>
      <c r="V2921" t="s">
        <v>270</v>
      </c>
      <c r="W2921" t="s">
        <v>167</v>
      </c>
      <c r="X2921">
        <v>1</v>
      </c>
      <c r="Y2921">
        <v>0</v>
      </c>
      <c r="Z2921">
        <v>1</v>
      </c>
      <c r="AA2921">
        <v>0</v>
      </c>
      <c r="AB2921">
        <v>0</v>
      </c>
      <c r="AC2921">
        <v>1</v>
      </c>
      <c r="AD2921">
        <v>0</v>
      </c>
      <c r="AE2921">
        <v>0</v>
      </c>
    </row>
    <row r="2922" spans="1:31" x14ac:dyDescent="0.3">
      <c r="A2922" t="s">
        <v>506</v>
      </c>
      <c r="B2922" t="s">
        <v>3380</v>
      </c>
      <c r="C2922" t="s">
        <v>294</v>
      </c>
      <c r="D2922" t="s">
        <v>9491</v>
      </c>
      <c r="E2922" t="s">
        <v>12770</v>
      </c>
      <c r="F2922" t="s">
        <v>3367</v>
      </c>
      <c r="G2922" t="s">
        <v>2313</v>
      </c>
      <c r="I2922" t="s">
        <v>502</v>
      </c>
      <c r="J2922" t="s">
        <v>266</v>
      </c>
      <c r="K2922" t="s">
        <v>3296</v>
      </c>
      <c r="L2922" t="s">
        <v>3217</v>
      </c>
      <c r="M2922" t="s">
        <v>507</v>
      </c>
      <c r="N2922" t="s">
        <v>506</v>
      </c>
      <c r="O2922">
        <v>20</v>
      </c>
      <c r="P2922" t="s">
        <v>425</v>
      </c>
      <c r="Q2922">
        <v>0.32</v>
      </c>
      <c r="S2922">
        <v>2</v>
      </c>
      <c r="T2922" s="108">
        <v>0.64</v>
      </c>
      <c r="U2922">
        <v>1</v>
      </c>
      <c r="V2922" t="s">
        <v>270</v>
      </c>
      <c r="W2922" t="s">
        <v>167</v>
      </c>
      <c r="X2922">
        <v>1</v>
      </c>
      <c r="Y2922">
        <v>0</v>
      </c>
      <c r="Z2922">
        <v>2</v>
      </c>
      <c r="AA2922">
        <v>0</v>
      </c>
      <c r="AB2922">
        <v>0</v>
      </c>
      <c r="AC2922">
        <v>0</v>
      </c>
      <c r="AD2922">
        <v>0</v>
      </c>
      <c r="AE2922">
        <v>0</v>
      </c>
    </row>
    <row r="2923" spans="1:31" x14ac:dyDescent="0.3">
      <c r="A2923" t="s">
        <v>506</v>
      </c>
      <c r="B2923" t="s">
        <v>3380</v>
      </c>
      <c r="C2923" t="s">
        <v>294</v>
      </c>
      <c r="D2923" t="s">
        <v>9491</v>
      </c>
      <c r="E2923" t="s">
        <v>12770</v>
      </c>
      <c r="F2923" t="s">
        <v>3367</v>
      </c>
      <c r="G2923" t="s">
        <v>2313</v>
      </c>
      <c r="I2923" t="s">
        <v>502</v>
      </c>
      <c r="J2923" t="s">
        <v>266</v>
      </c>
      <c r="K2923" t="s">
        <v>3296</v>
      </c>
      <c r="L2923" t="s">
        <v>3217</v>
      </c>
      <c r="M2923" t="s">
        <v>505</v>
      </c>
      <c r="N2923" t="s">
        <v>506</v>
      </c>
      <c r="O2923">
        <v>1</v>
      </c>
      <c r="P2923" t="s">
        <v>266</v>
      </c>
      <c r="Q2923">
        <v>0.48</v>
      </c>
      <c r="S2923">
        <v>2</v>
      </c>
      <c r="T2923" s="108">
        <v>0.96</v>
      </c>
      <c r="U2923">
        <v>1</v>
      </c>
      <c r="V2923" t="s">
        <v>270</v>
      </c>
      <c r="W2923" t="s">
        <v>167</v>
      </c>
      <c r="X2923">
        <v>2</v>
      </c>
      <c r="Y2923">
        <v>0</v>
      </c>
      <c r="Z2923">
        <v>2</v>
      </c>
      <c r="AA2923">
        <v>0</v>
      </c>
      <c r="AB2923">
        <v>0</v>
      </c>
      <c r="AC2923">
        <v>0</v>
      </c>
      <c r="AD2923">
        <v>0</v>
      </c>
      <c r="AE2923">
        <v>0</v>
      </c>
    </row>
    <row r="2924" spans="1:31" x14ac:dyDescent="0.3">
      <c r="A2924" t="s">
        <v>506</v>
      </c>
      <c r="B2924" t="s">
        <v>3380</v>
      </c>
      <c r="C2924" t="s">
        <v>294</v>
      </c>
      <c r="D2924" t="s">
        <v>9491</v>
      </c>
      <c r="E2924" t="s">
        <v>12770</v>
      </c>
      <c r="F2924" t="s">
        <v>3367</v>
      </c>
      <c r="G2924" t="s">
        <v>2313</v>
      </c>
      <c r="I2924" t="s">
        <v>502</v>
      </c>
      <c r="J2924" t="s">
        <v>266</v>
      </c>
      <c r="K2924" t="s">
        <v>3296</v>
      </c>
      <c r="L2924" t="s">
        <v>3217</v>
      </c>
      <c r="M2924" t="s">
        <v>507</v>
      </c>
      <c r="N2924" t="s">
        <v>506</v>
      </c>
      <c r="O2924">
        <v>2</v>
      </c>
      <c r="P2924" t="s">
        <v>288</v>
      </c>
      <c r="Q2924">
        <v>0.48</v>
      </c>
      <c r="S2924">
        <v>4</v>
      </c>
      <c r="T2924" s="108">
        <v>1.92</v>
      </c>
      <c r="U2924">
        <v>1</v>
      </c>
      <c r="V2924" t="s">
        <v>270</v>
      </c>
      <c r="W2924" t="s">
        <v>167</v>
      </c>
      <c r="X2924">
        <v>2</v>
      </c>
      <c r="Y2924">
        <v>0</v>
      </c>
      <c r="Z2924">
        <v>4</v>
      </c>
      <c r="AA2924">
        <v>0</v>
      </c>
      <c r="AB2924">
        <v>0</v>
      </c>
      <c r="AC2924">
        <v>0</v>
      </c>
      <c r="AD2924">
        <v>0</v>
      </c>
      <c r="AE2924">
        <v>0</v>
      </c>
    </row>
    <row r="2925" spans="1:31" x14ac:dyDescent="0.3">
      <c r="A2925" t="s">
        <v>506</v>
      </c>
      <c r="B2925" t="s">
        <v>3215</v>
      </c>
      <c r="C2925" t="s">
        <v>274</v>
      </c>
      <c r="D2925" t="s">
        <v>11575</v>
      </c>
      <c r="E2925" t="s">
        <v>12777</v>
      </c>
      <c r="F2925" t="s">
        <v>11576</v>
      </c>
      <c r="G2925" t="s">
        <v>2313</v>
      </c>
      <c r="I2925" t="s">
        <v>502</v>
      </c>
      <c r="J2925" t="s">
        <v>266</v>
      </c>
      <c r="K2925" t="s">
        <v>11577</v>
      </c>
      <c r="L2925" t="s">
        <v>3217</v>
      </c>
      <c r="M2925" t="s">
        <v>505</v>
      </c>
      <c r="N2925" t="s">
        <v>506</v>
      </c>
      <c r="O2925">
        <v>13</v>
      </c>
      <c r="P2925" t="s">
        <v>266</v>
      </c>
      <c r="Q2925">
        <v>0.17</v>
      </c>
      <c r="S2925">
        <v>3</v>
      </c>
      <c r="T2925" s="108">
        <v>0.51</v>
      </c>
      <c r="U2925">
        <v>1</v>
      </c>
      <c r="V2925" t="s">
        <v>270</v>
      </c>
      <c r="W2925" t="s">
        <v>167</v>
      </c>
      <c r="X2925">
        <v>1</v>
      </c>
      <c r="Y2925">
        <v>1</v>
      </c>
      <c r="Z2925">
        <v>0</v>
      </c>
      <c r="AA2925">
        <v>1</v>
      </c>
      <c r="AB2925">
        <v>0</v>
      </c>
      <c r="AC2925">
        <v>1</v>
      </c>
      <c r="AD2925">
        <v>0</v>
      </c>
      <c r="AE2925">
        <v>0</v>
      </c>
    </row>
    <row r="2926" spans="1:31" x14ac:dyDescent="0.3">
      <c r="A2926" t="s">
        <v>506</v>
      </c>
      <c r="B2926" t="s">
        <v>3215</v>
      </c>
      <c r="C2926" t="s">
        <v>274</v>
      </c>
      <c r="D2926" t="s">
        <v>11575</v>
      </c>
      <c r="E2926" t="s">
        <v>12777</v>
      </c>
      <c r="F2926" t="s">
        <v>11576</v>
      </c>
      <c r="G2926" t="s">
        <v>2313</v>
      </c>
      <c r="I2926" t="s">
        <v>502</v>
      </c>
      <c r="J2926" t="s">
        <v>266</v>
      </c>
      <c r="K2926" t="s">
        <v>11577</v>
      </c>
      <c r="L2926" t="s">
        <v>3217</v>
      </c>
      <c r="M2926" t="s">
        <v>507</v>
      </c>
      <c r="N2926" t="s">
        <v>506</v>
      </c>
      <c r="O2926">
        <v>14</v>
      </c>
      <c r="P2926" t="s">
        <v>288</v>
      </c>
      <c r="Q2926">
        <v>0.17</v>
      </c>
      <c r="S2926">
        <v>1</v>
      </c>
      <c r="T2926" s="108">
        <v>0.17</v>
      </c>
      <c r="U2926">
        <v>1</v>
      </c>
      <c r="V2926" t="s">
        <v>270</v>
      </c>
      <c r="W2926" t="s">
        <v>167</v>
      </c>
      <c r="X2926">
        <v>1</v>
      </c>
      <c r="Y2926">
        <v>0</v>
      </c>
      <c r="Z2926">
        <v>1</v>
      </c>
      <c r="AA2926">
        <v>0</v>
      </c>
      <c r="AB2926">
        <v>0</v>
      </c>
      <c r="AC2926">
        <v>0</v>
      </c>
      <c r="AD2926">
        <v>0</v>
      </c>
      <c r="AE2926">
        <v>0</v>
      </c>
    </row>
    <row r="2927" spans="1:31" x14ac:dyDescent="0.3">
      <c r="A2927" t="s">
        <v>506</v>
      </c>
      <c r="B2927" t="s">
        <v>3215</v>
      </c>
      <c r="C2927" t="s">
        <v>294</v>
      </c>
      <c r="D2927" t="s">
        <v>11570</v>
      </c>
      <c r="E2927" t="s">
        <v>12758</v>
      </c>
      <c r="F2927" t="s">
        <v>3267</v>
      </c>
      <c r="G2927" t="s">
        <v>2308</v>
      </c>
      <c r="I2927" t="s">
        <v>502</v>
      </c>
      <c r="J2927" t="s">
        <v>266</v>
      </c>
      <c r="K2927" t="s">
        <v>5513</v>
      </c>
      <c r="L2927" t="s">
        <v>3217</v>
      </c>
      <c r="M2927" t="s">
        <v>505</v>
      </c>
      <c r="N2927" t="s">
        <v>506</v>
      </c>
      <c r="O2927">
        <v>13</v>
      </c>
      <c r="P2927" t="s">
        <v>266</v>
      </c>
      <c r="Q2927">
        <v>0.17</v>
      </c>
      <c r="S2927">
        <v>3</v>
      </c>
      <c r="T2927" s="108">
        <v>0.51</v>
      </c>
      <c r="U2927">
        <v>1</v>
      </c>
      <c r="V2927" t="s">
        <v>270</v>
      </c>
      <c r="W2927" t="s">
        <v>167</v>
      </c>
      <c r="X2927">
        <v>1</v>
      </c>
      <c r="Y2927">
        <v>1</v>
      </c>
      <c r="Z2927">
        <v>0</v>
      </c>
      <c r="AA2927">
        <v>1</v>
      </c>
      <c r="AB2927">
        <v>0</v>
      </c>
      <c r="AC2927">
        <v>1</v>
      </c>
      <c r="AD2927">
        <v>0</v>
      </c>
      <c r="AE2927">
        <v>0</v>
      </c>
    </row>
    <row r="2928" spans="1:31" x14ac:dyDescent="0.3">
      <c r="A2928" t="s">
        <v>506</v>
      </c>
      <c r="B2928" t="s">
        <v>3215</v>
      </c>
      <c r="C2928" t="s">
        <v>294</v>
      </c>
      <c r="D2928" t="s">
        <v>11570</v>
      </c>
      <c r="E2928" t="s">
        <v>12758</v>
      </c>
      <c r="F2928" t="s">
        <v>3267</v>
      </c>
      <c r="G2928" t="s">
        <v>2308</v>
      </c>
      <c r="I2928" t="s">
        <v>502</v>
      </c>
      <c r="J2928" t="s">
        <v>266</v>
      </c>
      <c r="K2928" t="s">
        <v>5513</v>
      </c>
      <c r="L2928" t="s">
        <v>3217</v>
      </c>
      <c r="M2928" t="s">
        <v>507</v>
      </c>
      <c r="N2928" t="s">
        <v>506</v>
      </c>
      <c r="O2928">
        <v>14</v>
      </c>
      <c r="P2928" t="s">
        <v>288</v>
      </c>
      <c r="Q2928">
        <v>0.17</v>
      </c>
      <c r="S2928">
        <v>1</v>
      </c>
      <c r="T2928" s="108">
        <v>0.17</v>
      </c>
      <c r="U2928">
        <v>1</v>
      </c>
      <c r="V2928" t="s">
        <v>270</v>
      </c>
      <c r="W2928" t="s">
        <v>167</v>
      </c>
      <c r="X2928">
        <v>1</v>
      </c>
      <c r="Y2928">
        <v>0</v>
      </c>
      <c r="Z2928">
        <v>0</v>
      </c>
      <c r="AA2928">
        <v>1</v>
      </c>
      <c r="AB2928">
        <v>0</v>
      </c>
      <c r="AC2928">
        <v>0</v>
      </c>
      <c r="AD2928">
        <v>0</v>
      </c>
      <c r="AE2928">
        <v>0</v>
      </c>
    </row>
    <row r="2929" spans="1:31" x14ac:dyDescent="0.3">
      <c r="A2929" t="s">
        <v>506</v>
      </c>
      <c r="B2929" t="s">
        <v>3215</v>
      </c>
      <c r="C2929" t="s">
        <v>1683</v>
      </c>
      <c r="D2929" t="s">
        <v>11578</v>
      </c>
      <c r="E2929" t="s">
        <v>12785</v>
      </c>
      <c r="F2929" t="s">
        <v>3536</v>
      </c>
      <c r="G2929" t="s">
        <v>2313</v>
      </c>
      <c r="I2929" t="s">
        <v>502</v>
      </c>
      <c r="J2929" t="s">
        <v>266</v>
      </c>
      <c r="K2929" t="s">
        <v>2859</v>
      </c>
      <c r="L2929" t="s">
        <v>3217</v>
      </c>
      <c r="M2929" t="s">
        <v>505</v>
      </c>
      <c r="N2929" t="s">
        <v>506</v>
      </c>
      <c r="O2929">
        <v>13</v>
      </c>
      <c r="P2929" t="s">
        <v>266</v>
      </c>
      <c r="Q2929">
        <v>0.17</v>
      </c>
      <c r="S2929">
        <v>3</v>
      </c>
      <c r="T2929" s="108">
        <v>0.51</v>
      </c>
      <c r="U2929">
        <v>1</v>
      </c>
      <c r="V2929" t="s">
        <v>270</v>
      </c>
      <c r="W2929" t="s">
        <v>167</v>
      </c>
      <c r="X2929">
        <v>1</v>
      </c>
      <c r="Y2929">
        <v>1</v>
      </c>
      <c r="Z2929">
        <v>0</v>
      </c>
      <c r="AA2929">
        <v>1</v>
      </c>
      <c r="AB2929">
        <v>0</v>
      </c>
      <c r="AC2929">
        <v>1</v>
      </c>
      <c r="AD2929">
        <v>0</v>
      </c>
      <c r="AE2929">
        <v>0</v>
      </c>
    </row>
    <row r="2930" spans="1:31" x14ac:dyDescent="0.3">
      <c r="A2930" t="s">
        <v>506</v>
      </c>
      <c r="B2930" t="s">
        <v>3215</v>
      </c>
      <c r="C2930" t="s">
        <v>1683</v>
      </c>
      <c r="D2930" t="s">
        <v>11578</v>
      </c>
      <c r="E2930" t="s">
        <v>12785</v>
      </c>
      <c r="F2930" t="s">
        <v>3536</v>
      </c>
      <c r="G2930" t="s">
        <v>2313</v>
      </c>
      <c r="I2930" t="s">
        <v>502</v>
      </c>
      <c r="J2930" t="s">
        <v>266</v>
      </c>
      <c r="K2930" t="s">
        <v>2859</v>
      </c>
      <c r="L2930" t="s">
        <v>3217</v>
      </c>
      <c r="M2930" t="s">
        <v>507</v>
      </c>
      <c r="N2930" t="s">
        <v>506</v>
      </c>
      <c r="O2930">
        <v>14</v>
      </c>
      <c r="P2930" t="s">
        <v>288</v>
      </c>
      <c r="Q2930">
        <v>0.17</v>
      </c>
      <c r="S2930">
        <v>1</v>
      </c>
      <c r="T2930" s="108">
        <v>0.17</v>
      </c>
      <c r="U2930">
        <v>1</v>
      </c>
      <c r="V2930" t="s">
        <v>270</v>
      </c>
      <c r="W2930" t="s">
        <v>167</v>
      </c>
      <c r="X2930">
        <v>1</v>
      </c>
      <c r="Y2930">
        <v>0</v>
      </c>
      <c r="Z2930">
        <v>1</v>
      </c>
      <c r="AA2930">
        <v>0</v>
      </c>
      <c r="AB2930">
        <v>0</v>
      </c>
      <c r="AC2930">
        <v>0</v>
      </c>
      <c r="AD2930">
        <v>0</v>
      </c>
      <c r="AE2930">
        <v>0</v>
      </c>
    </row>
    <row r="2931" spans="1:31" x14ac:dyDescent="0.3">
      <c r="A2931" t="s">
        <v>506</v>
      </c>
      <c r="B2931" t="s">
        <v>3215</v>
      </c>
      <c r="C2931" t="s">
        <v>811</v>
      </c>
      <c r="D2931" t="s">
        <v>3359</v>
      </c>
      <c r="E2931" t="s">
        <v>12794</v>
      </c>
      <c r="F2931" t="s">
        <v>1471</v>
      </c>
      <c r="G2931" t="s">
        <v>3329</v>
      </c>
      <c r="I2931" t="s">
        <v>502</v>
      </c>
      <c r="J2931" t="s">
        <v>266</v>
      </c>
      <c r="K2931" t="s">
        <v>3357</v>
      </c>
      <c r="L2931" t="s">
        <v>3217</v>
      </c>
      <c r="M2931" t="s">
        <v>505</v>
      </c>
      <c r="N2931" t="s">
        <v>506</v>
      </c>
      <c r="O2931">
        <v>13</v>
      </c>
      <c r="P2931" t="s">
        <v>266</v>
      </c>
      <c r="Q2931">
        <v>0.17</v>
      </c>
      <c r="S2931">
        <v>2</v>
      </c>
      <c r="T2931" s="108">
        <v>0.34</v>
      </c>
      <c r="U2931">
        <v>1</v>
      </c>
      <c r="V2931" t="s">
        <v>270</v>
      </c>
      <c r="W2931" t="s">
        <v>167</v>
      </c>
      <c r="X2931">
        <v>2</v>
      </c>
      <c r="Y2931">
        <v>0</v>
      </c>
      <c r="Z2931">
        <v>0</v>
      </c>
      <c r="AA2931">
        <v>0</v>
      </c>
      <c r="AB2931">
        <v>2</v>
      </c>
      <c r="AC2931">
        <v>0</v>
      </c>
      <c r="AD2931">
        <v>0</v>
      </c>
      <c r="AE2931">
        <v>0</v>
      </c>
    </row>
    <row r="2932" spans="1:31" x14ac:dyDescent="0.3">
      <c r="A2932" t="s">
        <v>16755</v>
      </c>
      <c r="B2932" t="s">
        <v>3294</v>
      </c>
      <c r="C2932" t="s">
        <v>294</v>
      </c>
      <c r="D2932" t="s">
        <v>3295</v>
      </c>
      <c r="E2932" t="s">
        <v>17204</v>
      </c>
      <c r="F2932" t="s">
        <v>2882</v>
      </c>
      <c r="G2932" t="s">
        <v>2313</v>
      </c>
      <c r="I2932" t="s">
        <v>502</v>
      </c>
      <c r="J2932" t="s">
        <v>266</v>
      </c>
      <c r="K2932" t="s">
        <v>3296</v>
      </c>
      <c r="L2932" t="s">
        <v>3297</v>
      </c>
      <c r="M2932" t="s">
        <v>3235</v>
      </c>
      <c r="N2932" t="s">
        <v>16755</v>
      </c>
      <c r="O2932">
        <v>13</v>
      </c>
      <c r="P2932" t="s">
        <v>388</v>
      </c>
      <c r="Q2932">
        <v>20</v>
      </c>
      <c r="S2932">
        <v>1</v>
      </c>
      <c r="T2932" s="108">
        <v>20</v>
      </c>
      <c r="U2932">
        <v>1</v>
      </c>
      <c r="V2932" t="s">
        <v>270</v>
      </c>
      <c r="W2932" t="s">
        <v>167</v>
      </c>
      <c r="X2932">
        <v>1</v>
      </c>
      <c r="Y2932">
        <v>0</v>
      </c>
      <c r="Z2932">
        <v>0</v>
      </c>
      <c r="AA2932">
        <v>0</v>
      </c>
      <c r="AB2932">
        <v>1</v>
      </c>
      <c r="AC2932">
        <v>0</v>
      </c>
      <c r="AD2932">
        <v>0</v>
      </c>
      <c r="AE2932">
        <v>0</v>
      </c>
    </row>
    <row r="2933" spans="1:31" x14ac:dyDescent="0.3">
      <c r="A2933" t="s">
        <v>506</v>
      </c>
      <c r="B2933" t="s">
        <v>18651</v>
      </c>
      <c r="C2933" t="s">
        <v>274</v>
      </c>
      <c r="D2933" t="s">
        <v>18652</v>
      </c>
      <c r="E2933" t="s">
        <v>12743</v>
      </c>
      <c r="F2933" t="s">
        <v>4280</v>
      </c>
      <c r="G2933" t="s">
        <v>2308</v>
      </c>
      <c r="I2933" t="s">
        <v>502</v>
      </c>
      <c r="J2933" t="s">
        <v>266</v>
      </c>
      <c r="K2933" t="s">
        <v>4281</v>
      </c>
      <c r="L2933" t="s">
        <v>18653</v>
      </c>
      <c r="M2933" t="s">
        <v>507</v>
      </c>
      <c r="N2933" t="s">
        <v>506</v>
      </c>
      <c r="O2933">
        <v>2</v>
      </c>
      <c r="P2933" t="s">
        <v>288</v>
      </c>
      <c r="Q2933">
        <v>0.48</v>
      </c>
      <c r="S2933">
        <v>2</v>
      </c>
      <c r="T2933" s="108">
        <v>0.96</v>
      </c>
      <c r="U2933">
        <v>1</v>
      </c>
      <c r="V2933" t="s">
        <v>270</v>
      </c>
      <c r="W2933" t="s">
        <v>167</v>
      </c>
      <c r="X2933">
        <v>2</v>
      </c>
      <c r="Y2933">
        <v>0</v>
      </c>
      <c r="Z2933">
        <v>2</v>
      </c>
      <c r="AA2933">
        <v>0</v>
      </c>
      <c r="AB2933">
        <v>0</v>
      </c>
      <c r="AC2933">
        <v>0</v>
      </c>
      <c r="AD2933">
        <v>0</v>
      </c>
      <c r="AE2933">
        <v>0</v>
      </c>
    </row>
    <row r="2934" spans="1:31" x14ac:dyDescent="0.3">
      <c r="A2934" t="s">
        <v>506</v>
      </c>
      <c r="B2934" t="s">
        <v>18651</v>
      </c>
      <c r="C2934" t="s">
        <v>274</v>
      </c>
      <c r="D2934" t="s">
        <v>18652</v>
      </c>
      <c r="E2934" t="s">
        <v>12743</v>
      </c>
      <c r="F2934" t="s">
        <v>4280</v>
      </c>
      <c r="G2934" t="s">
        <v>2308</v>
      </c>
      <c r="I2934" t="s">
        <v>502</v>
      </c>
      <c r="J2934" t="s">
        <v>266</v>
      </c>
      <c r="K2934" t="s">
        <v>4281</v>
      </c>
      <c r="L2934" t="s">
        <v>18653</v>
      </c>
      <c r="M2934" t="s">
        <v>507</v>
      </c>
      <c r="N2934" t="s">
        <v>506</v>
      </c>
      <c r="O2934">
        <v>17</v>
      </c>
      <c r="P2934" t="s">
        <v>273</v>
      </c>
      <c r="Q2934">
        <v>0.48</v>
      </c>
      <c r="S2934">
        <v>2</v>
      </c>
      <c r="T2934" s="108">
        <v>0.96</v>
      </c>
      <c r="U2934">
        <v>1</v>
      </c>
      <c r="V2934" t="s">
        <v>270</v>
      </c>
      <c r="W2934" t="s">
        <v>167</v>
      </c>
      <c r="X2934">
        <v>2</v>
      </c>
      <c r="Y2934">
        <v>0</v>
      </c>
      <c r="Z2934">
        <v>2</v>
      </c>
      <c r="AA2934">
        <v>0</v>
      </c>
      <c r="AB2934">
        <v>0</v>
      </c>
      <c r="AC2934">
        <v>0</v>
      </c>
      <c r="AD2934">
        <v>0</v>
      </c>
      <c r="AE2934">
        <v>0</v>
      </c>
    </row>
    <row r="2935" spans="1:31" x14ac:dyDescent="0.3">
      <c r="A2935" t="s">
        <v>506</v>
      </c>
      <c r="B2935" t="s">
        <v>18651</v>
      </c>
      <c r="C2935" t="s">
        <v>274</v>
      </c>
      <c r="D2935" t="s">
        <v>18652</v>
      </c>
      <c r="E2935" t="s">
        <v>12743</v>
      </c>
      <c r="F2935" t="s">
        <v>4280</v>
      </c>
      <c r="G2935" t="s">
        <v>2308</v>
      </c>
      <c r="I2935" t="s">
        <v>502</v>
      </c>
      <c r="J2935" t="s">
        <v>266</v>
      </c>
      <c r="K2935" t="s">
        <v>4281</v>
      </c>
      <c r="L2935" t="s">
        <v>18653</v>
      </c>
      <c r="M2935" t="s">
        <v>505</v>
      </c>
      <c r="N2935" t="s">
        <v>506</v>
      </c>
      <c r="O2935">
        <v>1</v>
      </c>
      <c r="P2935" t="s">
        <v>266</v>
      </c>
      <c r="Q2935">
        <v>0.48</v>
      </c>
      <c r="S2935">
        <v>1</v>
      </c>
      <c r="T2935" s="108">
        <v>0.48</v>
      </c>
      <c r="U2935">
        <v>1</v>
      </c>
      <c r="V2935" t="s">
        <v>270</v>
      </c>
      <c r="W2935" t="s">
        <v>167</v>
      </c>
      <c r="X2935">
        <v>1</v>
      </c>
      <c r="Y2935">
        <v>0</v>
      </c>
      <c r="Z2935">
        <v>1</v>
      </c>
      <c r="AA2935">
        <v>0</v>
      </c>
      <c r="AB2935">
        <v>0</v>
      </c>
      <c r="AC2935">
        <v>0</v>
      </c>
      <c r="AD2935">
        <v>0</v>
      </c>
      <c r="AE2935">
        <v>0</v>
      </c>
    </row>
    <row r="2936" spans="1:31" x14ac:dyDescent="0.3">
      <c r="A2936" t="s">
        <v>506</v>
      </c>
      <c r="B2936" t="s">
        <v>10520</v>
      </c>
      <c r="C2936" t="s">
        <v>274</v>
      </c>
      <c r="D2936" t="s">
        <v>10521</v>
      </c>
      <c r="E2936" t="s">
        <v>12741</v>
      </c>
      <c r="F2936" t="s">
        <v>10348</v>
      </c>
      <c r="G2936" t="s">
        <v>2308</v>
      </c>
      <c r="I2936" t="s">
        <v>502</v>
      </c>
      <c r="J2936" t="s">
        <v>266</v>
      </c>
      <c r="K2936" t="s">
        <v>3327</v>
      </c>
      <c r="L2936" t="s">
        <v>17033</v>
      </c>
      <c r="M2936" t="s">
        <v>507</v>
      </c>
      <c r="N2936" t="s">
        <v>506</v>
      </c>
      <c r="O2936">
        <v>2</v>
      </c>
      <c r="P2936" t="s">
        <v>288</v>
      </c>
      <c r="Q2936">
        <v>0.32</v>
      </c>
      <c r="S2936">
        <v>2</v>
      </c>
      <c r="T2936" s="108">
        <v>0.64</v>
      </c>
      <c r="U2936">
        <v>1</v>
      </c>
      <c r="V2936" t="s">
        <v>270</v>
      </c>
      <c r="W2936" t="s">
        <v>167</v>
      </c>
      <c r="X2936">
        <v>1</v>
      </c>
      <c r="Y2936">
        <v>0</v>
      </c>
      <c r="Z2936">
        <v>1</v>
      </c>
      <c r="AA2936">
        <v>0</v>
      </c>
      <c r="AB2936">
        <v>1</v>
      </c>
      <c r="AC2936">
        <v>0</v>
      </c>
      <c r="AD2936">
        <v>0</v>
      </c>
      <c r="AE2936">
        <v>0</v>
      </c>
    </row>
    <row r="2937" spans="1:31" x14ac:dyDescent="0.3">
      <c r="A2937" t="s">
        <v>506</v>
      </c>
      <c r="B2937" t="s">
        <v>10520</v>
      </c>
      <c r="C2937" t="s">
        <v>274</v>
      </c>
      <c r="D2937" t="s">
        <v>10521</v>
      </c>
      <c r="E2937" t="s">
        <v>12741</v>
      </c>
      <c r="F2937" t="s">
        <v>10348</v>
      </c>
      <c r="G2937" t="s">
        <v>2308</v>
      </c>
      <c r="I2937" t="s">
        <v>502</v>
      </c>
      <c r="J2937" t="s">
        <v>266</v>
      </c>
      <c r="K2937" t="s">
        <v>3327</v>
      </c>
      <c r="L2937" t="s">
        <v>17033</v>
      </c>
      <c r="M2937" t="s">
        <v>507</v>
      </c>
      <c r="N2937" t="s">
        <v>506</v>
      </c>
      <c r="O2937">
        <v>20</v>
      </c>
      <c r="P2937" t="s">
        <v>425</v>
      </c>
      <c r="Q2937">
        <v>0.32</v>
      </c>
      <c r="S2937">
        <v>1</v>
      </c>
      <c r="T2937" s="108">
        <v>0.32</v>
      </c>
      <c r="U2937">
        <v>1</v>
      </c>
      <c r="V2937" t="s">
        <v>270</v>
      </c>
      <c r="W2937" t="s">
        <v>167</v>
      </c>
      <c r="X2937">
        <v>1</v>
      </c>
      <c r="Y2937">
        <v>0</v>
      </c>
      <c r="Z2937">
        <v>0</v>
      </c>
      <c r="AA2937">
        <v>0</v>
      </c>
      <c r="AB2937">
        <v>0</v>
      </c>
      <c r="AC2937">
        <v>1</v>
      </c>
      <c r="AD2937">
        <v>0</v>
      </c>
      <c r="AE2937">
        <v>0</v>
      </c>
    </row>
    <row r="2938" spans="1:31" x14ac:dyDescent="0.3">
      <c r="A2938" t="s">
        <v>506</v>
      </c>
      <c r="B2938" t="s">
        <v>10520</v>
      </c>
      <c r="C2938" t="s">
        <v>274</v>
      </c>
      <c r="D2938" t="s">
        <v>10521</v>
      </c>
      <c r="E2938" t="s">
        <v>12741</v>
      </c>
      <c r="F2938" t="s">
        <v>10348</v>
      </c>
      <c r="G2938" t="s">
        <v>2308</v>
      </c>
      <c r="I2938" t="s">
        <v>502</v>
      </c>
      <c r="J2938" t="s">
        <v>266</v>
      </c>
      <c r="K2938" t="s">
        <v>3327</v>
      </c>
      <c r="L2938" t="s">
        <v>17033</v>
      </c>
      <c r="M2938" t="s">
        <v>505</v>
      </c>
      <c r="N2938" t="s">
        <v>506</v>
      </c>
      <c r="O2938">
        <v>1</v>
      </c>
      <c r="P2938" t="s">
        <v>266</v>
      </c>
      <c r="Q2938">
        <v>0.48</v>
      </c>
      <c r="S2938">
        <v>1</v>
      </c>
      <c r="T2938" s="108">
        <v>0.48</v>
      </c>
      <c r="U2938">
        <v>1</v>
      </c>
      <c r="V2938" t="s">
        <v>270</v>
      </c>
      <c r="W2938" t="s">
        <v>167</v>
      </c>
      <c r="X2938">
        <v>1</v>
      </c>
      <c r="Y2938">
        <v>0</v>
      </c>
      <c r="Z2938">
        <v>1</v>
      </c>
      <c r="AA2938">
        <v>0</v>
      </c>
      <c r="AB2938">
        <v>0</v>
      </c>
      <c r="AC2938">
        <v>0</v>
      </c>
      <c r="AD2938">
        <v>0</v>
      </c>
      <c r="AE2938">
        <v>0</v>
      </c>
    </row>
    <row r="2939" spans="1:31" x14ac:dyDescent="0.3">
      <c r="A2939" t="s">
        <v>506</v>
      </c>
      <c r="B2939" t="s">
        <v>4681</v>
      </c>
      <c r="C2939" t="s">
        <v>274</v>
      </c>
      <c r="D2939" t="s">
        <v>4682</v>
      </c>
      <c r="E2939" t="s">
        <v>12752</v>
      </c>
      <c r="F2939" t="s">
        <v>4679</v>
      </c>
      <c r="G2939" t="s">
        <v>2308</v>
      </c>
      <c r="I2939" t="s">
        <v>502</v>
      </c>
      <c r="J2939" t="s">
        <v>266</v>
      </c>
      <c r="K2939" t="s">
        <v>4680</v>
      </c>
      <c r="L2939" t="s">
        <v>11840</v>
      </c>
      <c r="M2939" t="s">
        <v>507</v>
      </c>
      <c r="N2939" t="s">
        <v>506</v>
      </c>
      <c r="O2939">
        <v>11</v>
      </c>
      <c r="P2939" t="s">
        <v>272</v>
      </c>
      <c r="Q2939">
        <v>6</v>
      </c>
      <c r="S2939">
        <v>5</v>
      </c>
      <c r="T2939" s="108">
        <v>30</v>
      </c>
      <c r="U2939">
        <v>1</v>
      </c>
      <c r="V2939" t="s">
        <v>270</v>
      </c>
      <c r="W2939" t="s">
        <v>167</v>
      </c>
      <c r="X2939">
        <v>1</v>
      </c>
      <c r="Y2939">
        <v>1</v>
      </c>
      <c r="Z2939">
        <v>1</v>
      </c>
      <c r="AA2939">
        <v>1</v>
      </c>
      <c r="AB2939">
        <v>1</v>
      </c>
      <c r="AC2939">
        <v>1</v>
      </c>
      <c r="AD2939">
        <v>0</v>
      </c>
      <c r="AE2939">
        <v>0</v>
      </c>
    </row>
    <row r="2940" spans="1:31" x14ac:dyDescent="0.3">
      <c r="A2940" t="s">
        <v>506</v>
      </c>
      <c r="B2940" t="s">
        <v>4681</v>
      </c>
      <c r="C2940" t="s">
        <v>274</v>
      </c>
      <c r="D2940" t="s">
        <v>4682</v>
      </c>
      <c r="E2940" t="s">
        <v>12752</v>
      </c>
      <c r="F2940" t="s">
        <v>4679</v>
      </c>
      <c r="G2940" t="s">
        <v>2308</v>
      </c>
      <c r="I2940" t="s">
        <v>502</v>
      </c>
      <c r="J2940" t="s">
        <v>266</v>
      </c>
      <c r="K2940" t="s">
        <v>4680</v>
      </c>
      <c r="L2940" t="s">
        <v>11840</v>
      </c>
      <c r="M2940" t="s">
        <v>507</v>
      </c>
      <c r="N2940" t="s">
        <v>506</v>
      </c>
      <c r="O2940">
        <v>25</v>
      </c>
      <c r="P2940" t="s">
        <v>273</v>
      </c>
      <c r="Q2940">
        <v>0.48</v>
      </c>
      <c r="S2940">
        <v>14</v>
      </c>
      <c r="T2940" s="108">
        <v>6.72</v>
      </c>
      <c r="U2940">
        <v>1</v>
      </c>
      <c r="V2940" t="s">
        <v>270</v>
      </c>
      <c r="W2940" t="s">
        <v>167</v>
      </c>
      <c r="X2940">
        <v>14</v>
      </c>
      <c r="Y2940">
        <v>0</v>
      </c>
      <c r="Z2940">
        <v>14</v>
      </c>
      <c r="AA2940">
        <v>0</v>
      </c>
      <c r="AB2940">
        <v>0</v>
      </c>
      <c r="AC2940">
        <v>0</v>
      </c>
      <c r="AD2940">
        <v>0</v>
      </c>
      <c r="AE2940">
        <v>0</v>
      </c>
    </row>
    <row r="2941" spans="1:31" x14ac:dyDescent="0.3">
      <c r="A2941" t="s">
        <v>506</v>
      </c>
      <c r="B2941" t="s">
        <v>4681</v>
      </c>
      <c r="C2941" t="s">
        <v>274</v>
      </c>
      <c r="D2941" t="s">
        <v>4682</v>
      </c>
      <c r="E2941" t="s">
        <v>12752</v>
      </c>
      <c r="F2941" t="s">
        <v>4679</v>
      </c>
      <c r="G2941" t="s">
        <v>2308</v>
      </c>
      <c r="I2941" t="s">
        <v>502</v>
      </c>
      <c r="J2941" t="s">
        <v>266</v>
      </c>
      <c r="K2941" t="s">
        <v>4680</v>
      </c>
      <c r="L2941" t="s">
        <v>11840</v>
      </c>
      <c r="M2941" t="s">
        <v>507</v>
      </c>
      <c r="N2941" t="s">
        <v>506</v>
      </c>
      <c r="O2941">
        <v>24</v>
      </c>
      <c r="P2941" t="s">
        <v>17796</v>
      </c>
      <c r="Q2941">
        <v>2</v>
      </c>
      <c r="S2941">
        <v>2</v>
      </c>
      <c r="T2941" s="108">
        <v>4</v>
      </c>
      <c r="U2941">
        <v>1</v>
      </c>
      <c r="V2941" t="s">
        <v>270</v>
      </c>
      <c r="W2941" t="s">
        <v>167</v>
      </c>
      <c r="X2941">
        <v>1</v>
      </c>
      <c r="Y2941">
        <v>0</v>
      </c>
      <c r="Z2941">
        <v>1</v>
      </c>
      <c r="AA2941">
        <v>0</v>
      </c>
      <c r="AB2941">
        <v>1</v>
      </c>
      <c r="AC2941">
        <v>0</v>
      </c>
      <c r="AD2941">
        <v>0</v>
      </c>
      <c r="AE2941">
        <v>0</v>
      </c>
    </row>
    <row r="2942" spans="1:31" x14ac:dyDescent="0.3">
      <c r="A2942" t="s">
        <v>506</v>
      </c>
      <c r="B2942" t="s">
        <v>4681</v>
      </c>
      <c r="C2942" t="s">
        <v>274</v>
      </c>
      <c r="D2942" t="s">
        <v>4682</v>
      </c>
      <c r="E2942" t="s">
        <v>12752</v>
      </c>
      <c r="F2942" t="s">
        <v>4679</v>
      </c>
      <c r="G2942" t="s">
        <v>2308</v>
      </c>
      <c r="I2942" t="s">
        <v>502</v>
      </c>
      <c r="J2942" t="s">
        <v>266</v>
      </c>
      <c r="K2942" t="s">
        <v>4680</v>
      </c>
      <c r="L2942" t="s">
        <v>11840</v>
      </c>
      <c r="M2942" t="s">
        <v>507</v>
      </c>
      <c r="N2942" t="s">
        <v>506</v>
      </c>
      <c r="O2942">
        <v>24</v>
      </c>
      <c r="P2942" t="s">
        <v>17796</v>
      </c>
      <c r="Q2942">
        <v>1</v>
      </c>
      <c r="S2942">
        <v>2</v>
      </c>
      <c r="T2942" s="108">
        <v>2</v>
      </c>
      <c r="U2942">
        <v>1</v>
      </c>
      <c r="V2942" t="s">
        <v>270</v>
      </c>
      <c r="W2942" t="s">
        <v>167</v>
      </c>
      <c r="X2942">
        <v>1</v>
      </c>
      <c r="Y2942">
        <v>0</v>
      </c>
      <c r="Z2942">
        <v>1</v>
      </c>
      <c r="AA2942">
        <v>0</v>
      </c>
      <c r="AB2942">
        <v>1</v>
      </c>
      <c r="AC2942">
        <v>0</v>
      </c>
      <c r="AD2942">
        <v>0</v>
      </c>
      <c r="AE2942">
        <v>0</v>
      </c>
    </row>
    <row r="2943" spans="1:31" x14ac:dyDescent="0.3">
      <c r="A2943" t="s">
        <v>16755</v>
      </c>
      <c r="B2943" t="s">
        <v>18103</v>
      </c>
      <c r="C2943" t="s">
        <v>294</v>
      </c>
      <c r="D2943" t="s">
        <v>18104</v>
      </c>
      <c r="E2943" t="s">
        <v>18105</v>
      </c>
      <c r="F2943" t="s">
        <v>2100</v>
      </c>
      <c r="G2943" t="s">
        <v>2308</v>
      </c>
      <c r="I2943" t="s">
        <v>502</v>
      </c>
      <c r="J2943" t="s">
        <v>266</v>
      </c>
      <c r="K2943" t="s">
        <v>4377</v>
      </c>
      <c r="L2943" t="s">
        <v>18106</v>
      </c>
      <c r="M2943" t="s">
        <v>3521</v>
      </c>
      <c r="N2943" t="s">
        <v>16755</v>
      </c>
      <c r="O2943">
        <v>20</v>
      </c>
      <c r="P2943" t="s">
        <v>3206</v>
      </c>
      <c r="Q2943">
        <v>30</v>
      </c>
      <c r="S2943">
        <v>0</v>
      </c>
      <c r="T2943" s="108">
        <v>0</v>
      </c>
      <c r="U2943">
        <v>0</v>
      </c>
      <c r="W2943" t="s">
        <v>171</v>
      </c>
      <c r="X2943">
        <v>1</v>
      </c>
      <c r="Y2943">
        <v>0</v>
      </c>
      <c r="Z2943">
        <v>0</v>
      </c>
      <c r="AA2943">
        <v>0</v>
      </c>
      <c r="AB2943">
        <v>0</v>
      </c>
      <c r="AC2943">
        <v>0</v>
      </c>
      <c r="AD2943">
        <v>0</v>
      </c>
      <c r="AE2943">
        <v>0</v>
      </c>
    </row>
    <row r="2944" spans="1:31" x14ac:dyDescent="0.3">
      <c r="A2944" t="s">
        <v>506</v>
      </c>
      <c r="B2944" t="s">
        <v>9939</v>
      </c>
      <c r="C2944" t="s">
        <v>274</v>
      </c>
      <c r="D2944" t="s">
        <v>3436</v>
      </c>
      <c r="E2944" t="s">
        <v>12780</v>
      </c>
      <c r="F2944" t="s">
        <v>3434</v>
      </c>
      <c r="G2944" t="s">
        <v>2313</v>
      </c>
      <c r="I2944" t="s">
        <v>502</v>
      </c>
      <c r="J2944" t="s">
        <v>266</v>
      </c>
      <c r="K2944" t="s">
        <v>3412</v>
      </c>
      <c r="L2944" t="s">
        <v>9932</v>
      </c>
      <c r="M2944" t="s">
        <v>505</v>
      </c>
      <c r="N2944" t="s">
        <v>506</v>
      </c>
      <c r="O2944">
        <v>1</v>
      </c>
      <c r="P2944" t="s">
        <v>266</v>
      </c>
      <c r="Q2944">
        <v>0.48</v>
      </c>
      <c r="S2944">
        <v>1</v>
      </c>
      <c r="T2944" s="108">
        <v>0.48</v>
      </c>
      <c r="U2944">
        <v>1</v>
      </c>
      <c r="V2944" t="s">
        <v>270</v>
      </c>
      <c r="W2944" t="s">
        <v>167</v>
      </c>
      <c r="X2944">
        <v>1</v>
      </c>
      <c r="Y2944">
        <v>1</v>
      </c>
      <c r="Z2944">
        <v>0</v>
      </c>
      <c r="AA2944">
        <v>0</v>
      </c>
      <c r="AB2944">
        <v>0</v>
      </c>
      <c r="AC2944">
        <v>0</v>
      </c>
      <c r="AD2944">
        <v>0</v>
      </c>
      <c r="AE2944">
        <v>0</v>
      </c>
    </row>
    <row r="2945" spans="1:31" x14ac:dyDescent="0.3">
      <c r="A2945" t="s">
        <v>506</v>
      </c>
      <c r="B2945" t="s">
        <v>9939</v>
      </c>
      <c r="C2945" t="s">
        <v>274</v>
      </c>
      <c r="D2945" t="s">
        <v>3436</v>
      </c>
      <c r="E2945" t="s">
        <v>12780</v>
      </c>
      <c r="F2945" t="s">
        <v>3434</v>
      </c>
      <c r="G2945" t="s">
        <v>2313</v>
      </c>
      <c r="I2945" t="s">
        <v>502</v>
      </c>
      <c r="J2945" t="s">
        <v>266</v>
      </c>
      <c r="K2945" t="s">
        <v>3412</v>
      </c>
      <c r="L2945" t="s">
        <v>9932</v>
      </c>
      <c r="M2945" t="s">
        <v>507</v>
      </c>
      <c r="N2945" t="s">
        <v>506</v>
      </c>
      <c r="O2945">
        <v>2</v>
      </c>
      <c r="P2945" t="s">
        <v>288</v>
      </c>
      <c r="Q2945">
        <v>0.48</v>
      </c>
      <c r="S2945">
        <v>1</v>
      </c>
      <c r="T2945" s="108">
        <v>0.48</v>
      </c>
      <c r="U2945">
        <v>1</v>
      </c>
      <c r="V2945" t="s">
        <v>270</v>
      </c>
      <c r="W2945" t="s">
        <v>167</v>
      </c>
      <c r="X2945">
        <v>1</v>
      </c>
      <c r="Y2945">
        <v>0</v>
      </c>
      <c r="Z2945">
        <v>1</v>
      </c>
      <c r="AA2945">
        <v>0</v>
      </c>
      <c r="AB2945">
        <v>0</v>
      </c>
      <c r="AC2945">
        <v>0</v>
      </c>
      <c r="AD2945">
        <v>0</v>
      </c>
      <c r="AE2945">
        <v>0</v>
      </c>
    </row>
    <row r="2946" spans="1:31" x14ac:dyDescent="0.3">
      <c r="A2946" t="s">
        <v>506</v>
      </c>
      <c r="B2946" t="s">
        <v>16272</v>
      </c>
      <c r="C2946" t="s">
        <v>274</v>
      </c>
      <c r="D2946" t="s">
        <v>16273</v>
      </c>
      <c r="E2946" t="s">
        <v>16274</v>
      </c>
      <c r="F2946" t="s">
        <v>3499</v>
      </c>
      <c r="G2946" t="s">
        <v>2308</v>
      </c>
      <c r="I2946" t="s">
        <v>502</v>
      </c>
      <c r="J2946" t="s">
        <v>266</v>
      </c>
      <c r="K2946" t="s">
        <v>3327</v>
      </c>
      <c r="L2946" t="s">
        <v>16275</v>
      </c>
      <c r="M2946" t="s">
        <v>505</v>
      </c>
      <c r="N2946" t="s">
        <v>506</v>
      </c>
      <c r="O2946">
        <v>1</v>
      </c>
      <c r="P2946" t="s">
        <v>282</v>
      </c>
      <c r="Q2946">
        <v>2</v>
      </c>
      <c r="S2946">
        <v>3</v>
      </c>
      <c r="T2946" s="108">
        <v>6</v>
      </c>
      <c r="U2946">
        <v>1</v>
      </c>
      <c r="V2946" t="s">
        <v>270</v>
      </c>
      <c r="W2946" t="s">
        <v>167</v>
      </c>
      <c r="X2946">
        <v>1</v>
      </c>
      <c r="Y2946">
        <v>1</v>
      </c>
      <c r="Z2946">
        <v>0</v>
      </c>
      <c r="AA2946">
        <v>1</v>
      </c>
      <c r="AB2946">
        <v>0</v>
      </c>
      <c r="AC2946">
        <v>1</v>
      </c>
      <c r="AD2946">
        <v>0</v>
      </c>
      <c r="AE2946">
        <v>0</v>
      </c>
    </row>
    <row r="2947" spans="1:31" x14ac:dyDescent="0.3">
      <c r="A2947" t="s">
        <v>506</v>
      </c>
      <c r="B2947" t="s">
        <v>16272</v>
      </c>
      <c r="C2947" t="s">
        <v>274</v>
      </c>
      <c r="D2947" t="s">
        <v>16273</v>
      </c>
      <c r="E2947" t="s">
        <v>16274</v>
      </c>
      <c r="F2947" t="s">
        <v>3499</v>
      </c>
      <c r="G2947" t="s">
        <v>2308</v>
      </c>
      <c r="I2947" t="s">
        <v>502</v>
      </c>
      <c r="J2947" t="s">
        <v>266</v>
      </c>
      <c r="K2947" t="s">
        <v>3327</v>
      </c>
      <c r="L2947" t="s">
        <v>16275</v>
      </c>
      <c r="M2947" t="s">
        <v>507</v>
      </c>
      <c r="N2947" t="s">
        <v>506</v>
      </c>
      <c r="O2947">
        <v>2</v>
      </c>
      <c r="P2947" t="s">
        <v>272</v>
      </c>
      <c r="Q2947">
        <v>2</v>
      </c>
      <c r="S2947">
        <v>3</v>
      </c>
      <c r="T2947" s="108">
        <v>6</v>
      </c>
      <c r="U2947">
        <v>1</v>
      </c>
      <c r="V2947" t="s">
        <v>270</v>
      </c>
      <c r="W2947" t="s">
        <v>167</v>
      </c>
      <c r="X2947">
        <v>1</v>
      </c>
      <c r="Y2947">
        <v>1</v>
      </c>
      <c r="Z2947">
        <v>0</v>
      </c>
      <c r="AA2947">
        <v>1</v>
      </c>
      <c r="AB2947">
        <v>0</v>
      </c>
      <c r="AC2947">
        <v>1</v>
      </c>
      <c r="AD2947">
        <v>0</v>
      </c>
      <c r="AE2947">
        <v>0</v>
      </c>
    </row>
    <row r="2948" spans="1:31" x14ac:dyDescent="0.3">
      <c r="A2948" t="s">
        <v>506</v>
      </c>
      <c r="B2948" t="s">
        <v>16272</v>
      </c>
      <c r="C2948" t="s">
        <v>274</v>
      </c>
      <c r="D2948" t="s">
        <v>16273</v>
      </c>
      <c r="E2948" t="s">
        <v>16274</v>
      </c>
      <c r="F2948" t="s">
        <v>3499</v>
      </c>
      <c r="G2948" t="s">
        <v>2308</v>
      </c>
      <c r="I2948" t="s">
        <v>502</v>
      </c>
      <c r="J2948" t="s">
        <v>266</v>
      </c>
      <c r="K2948" t="s">
        <v>3327</v>
      </c>
      <c r="L2948" t="s">
        <v>16275</v>
      </c>
      <c r="M2948" t="s">
        <v>507</v>
      </c>
      <c r="N2948" t="s">
        <v>506</v>
      </c>
      <c r="O2948">
        <v>20</v>
      </c>
      <c r="P2948" t="s">
        <v>425</v>
      </c>
      <c r="Q2948">
        <v>0.32</v>
      </c>
      <c r="S2948">
        <v>2</v>
      </c>
      <c r="T2948" s="108">
        <v>0.64</v>
      </c>
      <c r="U2948">
        <v>1</v>
      </c>
      <c r="V2948" t="s">
        <v>270</v>
      </c>
      <c r="W2948" t="s">
        <v>167</v>
      </c>
      <c r="X2948">
        <v>2</v>
      </c>
      <c r="Y2948">
        <v>0</v>
      </c>
      <c r="Z2948">
        <v>2</v>
      </c>
      <c r="AA2948">
        <v>0</v>
      </c>
      <c r="AB2948">
        <v>0</v>
      </c>
      <c r="AC2948">
        <v>0</v>
      </c>
      <c r="AD2948">
        <v>0</v>
      </c>
      <c r="AE2948">
        <v>0</v>
      </c>
    </row>
    <row r="2949" spans="1:31" x14ac:dyDescent="0.3">
      <c r="A2949" t="s">
        <v>506</v>
      </c>
      <c r="B2949" t="s">
        <v>17827</v>
      </c>
      <c r="C2949" t="s">
        <v>274</v>
      </c>
      <c r="D2949" t="s">
        <v>17828</v>
      </c>
      <c r="E2949" t="s">
        <v>12759</v>
      </c>
      <c r="F2949" t="s">
        <v>3566</v>
      </c>
      <c r="G2949" t="s">
        <v>2308</v>
      </c>
      <c r="I2949" t="s">
        <v>502</v>
      </c>
      <c r="J2949" t="s">
        <v>266</v>
      </c>
      <c r="K2949" t="s">
        <v>3567</v>
      </c>
      <c r="L2949" t="s">
        <v>3609</v>
      </c>
      <c r="M2949" t="s">
        <v>505</v>
      </c>
      <c r="N2949" t="s">
        <v>506</v>
      </c>
      <c r="O2949">
        <v>1</v>
      </c>
      <c r="P2949" t="s">
        <v>282</v>
      </c>
      <c r="Q2949">
        <v>2</v>
      </c>
      <c r="S2949">
        <v>1</v>
      </c>
      <c r="T2949" s="108">
        <v>2</v>
      </c>
      <c r="U2949">
        <v>1</v>
      </c>
      <c r="V2949" t="s">
        <v>270</v>
      </c>
      <c r="W2949" t="s">
        <v>167</v>
      </c>
      <c r="X2949">
        <v>1</v>
      </c>
      <c r="Y2949">
        <v>1</v>
      </c>
      <c r="Z2949">
        <v>0</v>
      </c>
      <c r="AA2949">
        <v>0</v>
      </c>
      <c r="AB2949">
        <v>0</v>
      </c>
      <c r="AC2949">
        <v>0</v>
      </c>
      <c r="AD2949">
        <v>0</v>
      </c>
      <c r="AE2949">
        <v>0</v>
      </c>
    </row>
    <row r="2950" spans="1:31" x14ac:dyDescent="0.3">
      <c r="A2950" t="s">
        <v>506</v>
      </c>
      <c r="B2950" t="s">
        <v>17827</v>
      </c>
      <c r="C2950" t="s">
        <v>274</v>
      </c>
      <c r="D2950" t="s">
        <v>17828</v>
      </c>
      <c r="E2950" t="s">
        <v>12759</v>
      </c>
      <c r="F2950" t="s">
        <v>3566</v>
      </c>
      <c r="G2950" t="s">
        <v>2308</v>
      </c>
      <c r="I2950" t="s">
        <v>502</v>
      </c>
      <c r="J2950" t="s">
        <v>266</v>
      </c>
      <c r="K2950" t="s">
        <v>3567</v>
      </c>
      <c r="L2950" t="s">
        <v>3609</v>
      </c>
      <c r="M2950" t="s">
        <v>507</v>
      </c>
      <c r="N2950" t="s">
        <v>506</v>
      </c>
      <c r="O2950">
        <v>2</v>
      </c>
      <c r="P2950" t="s">
        <v>272</v>
      </c>
      <c r="Q2950">
        <v>2</v>
      </c>
      <c r="S2950">
        <v>1</v>
      </c>
      <c r="T2950" s="108">
        <v>2</v>
      </c>
      <c r="U2950">
        <v>1</v>
      </c>
      <c r="V2950" t="s">
        <v>270</v>
      </c>
      <c r="W2950" t="s">
        <v>167</v>
      </c>
      <c r="X2950">
        <v>1</v>
      </c>
      <c r="Y2950">
        <v>0</v>
      </c>
      <c r="Z2950">
        <v>1</v>
      </c>
      <c r="AA2950">
        <v>0</v>
      </c>
      <c r="AB2950">
        <v>0</v>
      </c>
      <c r="AC2950">
        <v>0</v>
      </c>
      <c r="AD2950">
        <v>0</v>
      </c>
      <c r="AE2950">
        <v>0</v>
      </c>
    </row>
    <row r="2951" spans="1:31" x14ac:dyDescent="0.3">
      <c r="A2951" t="s">
        <v>506</v>
      </c>
      <c r="B2951" t="s">
        <v>3519</v>
      </c>
      <c r="C2951" t="s">
        <v>274</v>
      </c>
      <c r="D2951" t="s">
        <v>3520</v>
      </c>
      <c r="E2951" t="s">
        <v>12754</v>
      </c>
      <c r="F2951" t="s">
        <v>3521</v>
      </c>
      <c r="G2951" t="s">
        <v>2308</v>
      </c>
      <c r="I2951" t="s">
        <v>502</v>
      </c>
      <c r="J2951" t="s">
        <v>266</v>
      </c>
      <c r="K2951" t="s">
        <v>3522</v>
      </c>
      <c r="L2951" t="s">
        <v>17497</v>
      </c>
      <c r="M2951" t="s">
        <v>507</v>
      </c>
      <c r="N2951" t="s">
        <v>506</v>
      </c>
      <c r="O2951">
        <v>2</v>
      </c>
      <c r="P2951" t="s">
        <v>288</v>
      </c>
      <c r="Q2951">
        <v>0.48</v>
      </c>
      <c r="S2951">
        <v>2</v>
      </c>
      <c r="T2951" s="108">
        <v>0.96</v>
      </c>
      <c r="U2951">
        <v>1</v>
      </c>
      <c r="V2951" t="s">
        <v>270</v>
      </c>
      <c r="W2951" t="s">
        <v>167</v>
      </c>
      <c r="X2951">
        <v>2</v>
      </c>
      <c r="Y2951">
        <v>0</v>
      </c>
      <c r="Z2951">
        <v>2</v>
      </c>
      <c r="AA2951">
        <v>0</v>
      </c>
      <c r="AB2951">
        <v>0</v>
      </c>
      <c r="AC2951">
        <v>0</v>
      </c>
      <c r="AD2951">
        <v>0</v>
      </c>
      <c r="AE2951">
        <v>0</v>
      </c>
    </row>
    <row r="2952" spans="1:31" x14ac:dyDescent="0.3">
      <c r="A2952" t="s">
        <v>506</v>
      </c>
      <c r="B2952" t="s">
        <v>3519</v>
      </c>
      <c r="C2952" t="s">
        <v>274</v>
      </c>
      <c r="D2952" t="s">
        <v>3520</v>
      </c>
      <c r="E2952" t="s">
        <v>12754</v>
      </c>
      <c r="F2952" t="s">
        <v>3521</v>
      </c>
      <c r="G2952" t="s">
        <v>2308</v>
      </c>
      <c r="I2952" t="s">
        <v>502</v>
      </c>
      <c r="J2952" t="s">
        <v>266</v>
      </c>
      <c r="K2952" t="s">
        <v>3522</v>
      </c>
      <c r="L2952" t="s">
        <v>17497</v>
      </c>
      <c r="M2952" t="s">
        <v>507</v>
      </c>
      <c r="N2952" t="s">
        <v>506</v>
      </c>
      <c r="O2952">
        <v>17</v>
      </c>
      <c r="P2952" t="s">
        <v>273</v>
      </c>
      <c r="Q2952">
        <v>0.48</v>
      </c>
      <c r="S2952">
        <v>2</v>
      </c>
      <c r="T2952" s="108">
        <v>0.96</v>
      </c>
      <c r="U2952">
        <v>2</v>
      </c>
      <c r="V2952" t="s">
        <v>270</v>
      </c>
      <c r="W2952" t="s">
        <v>167</v>
      </c>
      <c r="X2952">
        <v>2</v>
      </c>
      <c r="Y2952">
        <v>0</v>
      </c>
      <c r="Z2952">
        <v>2</v>
      </c>
      <c r="AA2952">
        <v>0</v>
      </c>
      <c r="AB2952">
        <v>0</v>
      </c>
      <c r="AC2952">
        <v>0</v>
      </c>
      <c r="AD2952">
        <v>0</v>
      </c>
      <c r="AE2952">
        <v>0</v>
      </c>
    </row>
    <row r="2953" spans="1:31" x14ac:dyDescent="0.3">
      <c r="A2953" t="s">
        <v>506</v>
      </c>
      <c r="B2953" t="s">
        <v>3221</v>
      </c>
      <c r="C2953" t="s">
        <v>274</v>
      </c>
      <c r="D2953" t="s">
        <v>8375</v>
      </c>
      <c r="E2953" t="s">
        <v>12763</v>
      </c>
      <c r="F2953" t="s">
        <v>1459</v>
      </c>
      <c r="G2953" t="s">
        <v>2313</v>
      </c>
      <c r="I2953" t="s">
        <v>502</v>
      </c>
      <c r="J2953" t="s">
        <v>266</v>
      </c>
      <c r="K2953" t="s">
        <v>2702</v>
      </c>
      <c r="L2953" t="s">
        <v>3222</v>
      </c>
      <c r="M2953" t="s">
        <v>507</v>
      </c>
      <c r="N2953" t="s">
        <v>506</v>
      </c>
      <c r="O2953">
        <v>2</v>
      </c>
      <c r="P2953" t="s">
        <v>272</v>
      </c>
      <c r="Q2953">
        <v>2</v>
      </c>
      <c r="S2953">
        <v>1</v>
      </c>
      <c r="T2953" s="108">
        <v>2</v>
      </c>
      <c r="U2953">
        <v>1</v>
      </c>
      <c r="V2953" t="s">
        <v>270</v>
      </c>
      <c r="W2953" t="s">
        <v>167</v>
      </c>
      <c r="X2953">
        <v>1</v>
      </c>
      <c r="Y2953">
        <v>0</v>
      </c>
      <c r="Z2953">
        <v>0</v>
      </c>
      <c r="AA2953">
        <v>0</v>
      </c>
      <c r="AB2953">
        <v>1</v>
      </c>
      <c r="AC2953">
        <v>0</v>
      </c>
      <c r="AD2953">
        <v>0</v>
      </c>
      <c r="AE2953">
        <v>0</v>
      </c>
    </row>
    <row r="2954" spans="1:31" x14ac:dyDescent="0.3">
      <c r="A2954" t="s">
        <v>506</v>
      </c>
      <c r="B2954" t="s">
        <v>3221</v>
      </c>
      <c r="C2954" t="s">
        <v>274</v>
      </c>
      <c r="D2954" t="s">
        <v>8375</v>
      </c>
      <c r="E2954" t="s">
        <v>12763</v>
      </c>
      <c r="F2954" t="s">
        <v>1459</v>
      </c>
      <c r="G2954" t="s">
        <v>2313</v>
      </c>
      <c r="I2954" t="s">
        <v>502</v>
      </c>
      <c r="J2954" t="s">
        <v>266</v>
      </c>
      <c r="K2954" t="s">
        <v>2702</v>
      </c>
      <c r="L2954" t="s">
        <v>3222</v>
      </c>
      <c r="M2954" t="s">
        <v>505</v>
      </c>
      <c r="N2954" t="s">
        <v>506</v>
      </c>
      <c r="O2954">
        <v>1</v>
      </c>
      <c r="P2954" t="s">
        <v>282</v>
      </c>
      <c r="Q2954">
        <v>1</v>
      </c>
      <c r="S2954">
        <v>1</v>
      </c>
      <c r="T2954" s="108">
        <v>1</v>
      </c>
      <c r="U2954">
        <v>1</v>
      </c>
      <c r="V2954" t="s">
        <v>270</v>
      </c>
      <c r="W2954" t="s">
        <v>167</v>
      </c>
      <c r="X2954">
        <v>1</v>
      </c>
      <c r="Y2954">
        <v>0</v>
      </c>
      <c r="Z2954">
        <v>0</v>
      </c>
      <c r="AA2954">
        <v>0</v>
      </c>
      <c r="AB2954">
        <v>0</v>
      </c>
      <c r="AC2954">
        <v>1</v>
      </c>
      <c r="AD2954">
        <v>0</v>
      </c>
      <c r="AE2954">
        <v>0</v>
      </c>
    </row>
    <row r="2955" spans="1:31" x14ac:dyDescent="0.3">
      <c r="A2955" t="s">
        <v>506</v>
      </c>
      <c r="B2955" t="s">
        <v>3328</v>
      </c>
      <c r="C2955" t="s">
        <v>262</v>
      </c>
      <c r="D2955" t="s">
        <v>8598</v>
      </c>
      <c r="E2955" t="s">
        <v>12793</v>
      </c>
      <c r="F2955" t="s">
        <v>8599</v>
      </c>
      <c r="G2955" t="s">
        <v>3329</v>
      </c>
      <c r="I2955" t="s">
        <v>502</v>
      </c>
      <c r="J2955" t="s">
        <v>266</v>
      </c>
      <c r="K2955" t="s">
        <v>3330</v>
      </c>
      <c r="L2955" t="s">
        <v>15572</v>
      </c>
      <c r="M2955" t="s">
        <v>505</v>
      </c>
      <c r="N2955" t="s">
        <v>506</v>
      </c>
      <c r="O2955">
        <v>1</v>
      </c>
      <c r="P2955" t="s">
        <v>266</v>
      </c>
      <c r="Q2955">
        <v>0.48</v>
      </c>
      <c r="S2955">
        <v>4</v>
      </c>
      <c r="T2955" s="108">
        <v>1.92</v>
      </c>
      <c r="U2955">
        <v>1</v>
      </c>
      <c r="V2955" t="s">
        <v>270</v>
      </c>
      <c r="W2955" t="s">
        <v>167</v>
      </c>
      <c r="X2955">
        <v>4</v>
      </c>
      <c r="Y2955">
        <v>4</v>
      </c>
      <c r="Z2955">
        <v>0</v>
      </c>
      <c r="AA2955">
        <v>0</v>
      </c>
      <c r="AB2955">
        <v>0</v>
      </c>
      <c r="AC2955">
        <v>0</v>
      </c>
      <c r="AD2955">
        <v>0</v>
      </c>
      <c r="AE2955">
        <v>0</v>
      </c>
    </row>
    <row r="2956" spans="1:31" x14ac:dyDescent="0.3">
      <c r="A2956" t="s">
        <v>506</v>
      </c>
      <c r="B2956" t="s">
        <v>3328</v>
      </c>
      <c r="C2956" t="s">
        <v>262</v>
      </c>
      <c r="D2956" t="s">
        <v>8598</v>
      </c>
      <c r="E2956" t="s">
        <v>12793</v>
      </c>
      <c r="F2956" t="s">
        <v>8599</v>
      </c>
      <c r="G2956" t="s">
        <v>3329</v>
      </c>
      <c r="I2956" t="s">
        <v>502</v>
      </c>
      <c r="J2956" t="s">
        <v>266</v>
      </c>
      <c r="K2956" t="s">
        <v>3330</v>
      </c>
      <c r="L2956" t="s">
        <v>15572</v>
      </c>
      <c r="M2956" t="s">
        <v>507</v>
      </c>
      <c r="N2956" t="s">
        <v>506</v>
      </c>
      <c r="O2956">
        <v>2</v>
      </c>
      <c r="P2956" t="s">
        <v>288</v>
      </c>
      <c r="Q2956">
        <v>0.48</v>
      </c>
      <c r="S2956">
        <v>2</v>
      </c>
      <c r="T2956" s="108">
        <v>0.96</v>
      </c>
      <c r="U2956">
        <v>1</v>
      </c>
      <c r="V2956" t="s">
        <v>270</v>
      </c>
      <c r="W2956" t="s">
        <v>167</v>
      </c>
      <c r="X2956">
        <v>2</v>
      </c>
      <c r="Y2956">
        <v>0</v>
      </c>
      <c r="Z2956">
        <v>2</v>
      </c>
      <c r="AA2956">
        <v>0</v>
      </c>
      <c r="AB2956">
        <v>0</v>
      </c>
      <c r="AC2956">
        <v>0</v>
      </c>
      <c r="AD2956">
        <v>0</v>
      </c>
      <c r="AE2956">
        <v>0</v>
      </c>
    </row>
    <row r="2957" spans="1:31" x14ac:dyDescent="0.3">
      <c r="A2957" t="s">
        <v>506</v>
      </c>
      <c r="B2957" t="s">
        <v>3328</v>
      </c>
      <c r="C2957" t="s">
        <v>262</v>
      </c>
      <c r="D2957" t="s">
        <v>8598</v>
      </c>
      <c r="E2957" t="s">
        <v>12793</v>
      </c>
      <c r="F2957" t="s">
        <v>8599</v>
      </c>
      <c r="G2957" t="s">
        <v>3329</v>
      </c>
      <c r="I2957" t="s">
        <v>502</v>
      </c>
      <c r="J2957" t="s">
        <v>266</v>
      </c>
      <c r="K2957" t="s">
        <v>3330</v>
      </c>
      <c r="L2957" t="s">
        <v>15572</v>
      </c>
      <c r="M2957" t="s">
        <v>507</v>
      </c>
      <c r="N2957" t="s">
        <v>506</v>
      </c>
      <c r="O2957">
        <v>17</v>
      </c>
      <c r="P2957" t="s">
        <v>273</v>
      </c>
      <c r="Q2957">
        <v>0.48</v>
      </c>
      <c r="S2957">
        <v>1</v>
      </c>
      <c r="T2957" s="108">
        <v>0.48</v>
      </c>
      <c r="U2957">
        <v>1</v>
      </c>
      <c r="V2957" t="s">
        <v>270</v>
      </c>
      <c r="W2957" t="s">
        <v>167</v>
      </c>
      <c r="X2957">
        <v>1</v>
      </c>
      <c r="Y2957">
        <v>0</v>
      </c>
      <c r="Z2957">
        <v>1</v>
      </c>
      <c r="AA2957">
        <v>0</v>
      </c>
      <c r="AB2957">
        <v>0</v>
      </c>
      <c r="AC2957">
        <v>0</v>
      </c>
      <c r="AD2957">
        <v>0</v>
      </c>
      <c r="AE2957">
        <v>0</v>
      </c>
    </row>
    <row r="2958" spans="1:31" x14ac:dyDescent="0.3">
      <c r="A2958" t="s">
        <v>506</v>
      </c>
      <c r="B2958" t="s">
        <v>3539</v>
      </c>
      <c r="C2958" t="s">
        <v>274</v>
      </c>
      <c r="D2958" t="s">
        <v>3540</v>
      </c>
      <c r="E2958" t="s">
        <v>12756</v>
      </c>
      <c r="F2958" t="s">
        <v>3536</v>
      </c>
      <c r="G2958" t="s">
        <v>2308</v>
      </c>
      <c r="I2958" t="s">
        <v>502</v>
      </c>
      <c r="J2958" t="s">
        <v>266</v>
      </c>
      <c r="K2958" t="s">
        <v>3541</v>
      </c>
      <c r="L2958" t="s">
        <v>3542</v>
      </c>
      <c r="M2958" t="s">
        <v>505</v>
      </c>
      <c r="N2958" t="s">
        <v>506</v>
      </c>
      <c r="O2958">
        <v>1</v>
      </c>
      <c r="P2958" t="s">
        <v>282</v>
      </c>
      <c r="Q2958">
        <v>1</v>
      </c>
      <c r="S2958">
        <v>1</v>
      </c>
      <c r="T2958" s="108">
        <v>1</v>
      </c>
      <c r="U2958">
        <v>1</v>
      </c>
      <c r="V2958" t="s">
        <v>270</v>
      </c>
      <c r="W2958" t="s">
        <v>167</v>
      </c>
      <c r="X2958">
        <v>1</v>
      </c>
      <c r="Y2958">
        <v>0</v>
      </c>
      <c r="Z2958">
        <v>1</v>
      </c>
      <c r="AA2958">
        <v>0</v>
      </c>
      <c r="AB2958">
        <v>0</v>
      </c>
      <c r="AC2958">
        <v>0</v>
      </c>
      <c r="AD2958">
        <v>0</v>
      </c>
      <c r="AE2958">
        <v>0</v>
      </c>
    </row>
    <row r="2959" spans="1:31" x14ac:dyDescent="0.3">
      <c r="A2959" t="s">
        <v>506</v>
      </c>
      <c r="B2959" t="s">
        <v>3539</v>
      </c>
      <c r="C2959" t="s">
        <v>274</v>
      </c>
      <c r="D2959" t="s">
        <v>3540</v>
      </c>
      <c r="E2959" t="s">
        <v>12756</v>
      </c>
      <c r="F2959" t="s">
        <v>3536</v>
      </c>
      <c r="G2959" t="s">
        <v>2308</v>
      </c>
      <c r="I2959" t="s">
        <v>502</v>
      </c>
      <c r="J2959" t="s">
        <v>266</v>
      </c>
      <c r="K2959" t="s">
        <v>3541</v>
      </c>
      <c r="L2959" t="s">
        <v>3542</v>
      </c>
      <c r="M2959" t="s">
        <v>507</v>
      </c>
      <c r="N2959" t="s">
        <v>506</v>
      </c>
      <c r="O2959">
        <v>2</v>
      </c>
      <c r="P2959" t="s">
        <v>288</v>
      </c>
      <c r="Q2959">
        <v>0.48</v>
      </c>
      <c r="S2959">
        <v>2</v>
      </c>
      <c r="T2959" s="108">
        <v>0.96</v>
      </c>
      <c r="U2959">
        <v>1</v>
      </c>
      <c r="V2959" t="s">
        <v>270</v>
      </c>
      <c r="W2959" t="s">
        <v>167</v>
      </c>
      <c r="X2959">
        <v>2</v>
      </c>
      <c r="Y2959">
        <v>0</v>
      </c>
      <c r="Z2959">
        <v>2</v>
      </c>
      <c r="AA2959">
        <v>0</v>
      </c>
      <c r="AB2959">
        <v>0</v>
      </c>
      <c r="AC2959">
        <v>0</v>
      </c>
      <c r="AD2959">
        <v>0</v>
      </c>
      <c r="AE2959">
        <v>0</v>
      </c>
    </row>
    <row r="2960" spans="1:31" x14ac:dyDescent="0.3">
      <c r="A2960" t="s">
        <v>506</v>
      </c>
      <c r="B2960" t="s">
        <v>19233</v>
      </c>
      <c r="C2960" t="s">
        <v>274</v>
      </c>
      <c r="D2960" t="s">
        <v>19234</v>
      </c>
      <c r="E2960" t="s">
        <v>12774</v>
      </c>
      <c r="F2960" t="s">
        <v>990</v>
      </c>
      <c r="G2960" t="s">
        <v>2313</v>
      </c>
      <c r="I2960" t="s">
        <v>502</v>
      </c>
      <c r="J2960" t="s">
        <v>266</v>
      </c>
      <c r="K2960" t="s">
        <v>3388</v>
      </c>
      <c r="L2960" t="s">
        <v>19235</v>
      </c>
      <c r="M2960" t="s">
        <v>505</v>
      </c>
      <c r="N2960" t="s">
        <v>506</v>
      </c>
      <c r="O2960">
        <v>1</v>
      </c>
      <c r="P2960" t="s">
        <v>282</v>
      </c>
      <c r="Q2960">
        <v>2</v>
      </c>
      <c r="S2960">
        <v>1</v>
      </c>
      <c r="T2960" s="108">
        <v>2</v>
      </c>
      <c r="U2960">
        <v>1</v>
      </c>
      <c r="V2960" t="s">
        <v>270</v>
      </c>
      <c r="W2960" t="s">
        <v>167</v>
      </c>
      <c r="X2960">
        <v>1</v>
      </c>
      <c r="Y2960">
        <v>0</v>
      </c>
      <c r="Z2960">
        <v>1</v>
      </c>
      <c r="AA2960">
        <v>0</v>
      </c>
      <c r="AB2960">
        <v>0</v>
      </c>
      <c r="AC2960">
        <v>0</v>
      </c>
      <c r="AD2960">
        <v>0</v>
      </c>
      <c r="AE2960">
        <v>0</v>
      </c>
    </row>
    <row r="2961" spans="1:31" x14ac:dyDescent="0.3">
      <c r="A2961" t="s">
        <v>506</v>
      </c>
      <c r="B2961" t="s">
        <v>19233</v>
      </c>
      <c r="C2961" t="s">
        <v>274</v>
      </c>
      <c r="D2961" t="s">
        <v>19234</v>
      </c>
      <c r="E2961" t="s">
        <v>12774</v>
      </c>
      <c r="F2961" t="s">
        <v>990</v>
      </c>
      <c r="G2961" t="s">
        <v>2313</v>
      </c>
      <c r="I2961" t="s">
        <v>502</v>
      </c>
      <c r="J2961" t="s">
        <v>266</v>
      </c>
      <c r="K2961" t="s">
        <v>3388</v>
      </c>
      <c r="L2961" t="s">
        <v>19235</v>
      </c>
      <c r="M2961" t="s">
        <v>507</v>
      </c>
      <c r="N2961" t="s">
        <v>506</v>
      </c>
      <c r="O2961">
        <v>2</v>
      </c>
      <c r="P2961" t="s">
        <v>272</v>
      </c>
      <c r="Q2961">
        <v>4</v>
      </c>
      <c r="S2961">
        <v>1</v>
      </c>
      <c r="T2961" s="108">
        <v>4</v>
      </c>
      <c r="U2961">
        <v>1</v>
      </c>
      <c r="V2961" t="s">
        <v>270</v>
      </c>
      <c r="W2961" t="s">
        <v>167</v>
      </c>
      <c r="X2961">
        <v>1</v>
      </c>
      <c r="Y2961">
        <v>0</v>
      </c>
      <c r="Z2961">
        <v>1</v>
      </c>
      <c r="AA2961">
        <v>0</v>
      </c>
      <c r="AB2961">
        <v>0</v>
      </c>
      <c r="AC2961">
        <v>0</v>
      </c>
      <c r="AD2961">
        <v>0</v>
      </c>
      <c r="AE2961">
        <v>0</v>
      </c>
    </row>
    <row r="2962" spans="1:31" x14ac:dyDescent="0.3">
      <c r="A2962" t="s">
        <v>506</v>
      </c>
      <c r="B2962" t="s">
        <v>19233</v>
      </c>
      <c r="C2962" t="s">
        <v>274</v>
      </c>
      <c r="D2962" t="s">
        <v>19234</v>
      </c>
      <c r="E2962" t="s">
        <v>12774</v>
      </c>
      <c r="F2962" t="s">
        <v>990</v>
      </c>
      <c r="G2962" t="s">
        <v>2313</v>
      </c>
      <c r="I2962" t="s">
        <v>502</v>
      </c>
      <c r="J2962" t="s">
        <v>266</v>
      </c>
      <c r="K2962" t="s">
        <v>3388</v>
      </c>
      <c r="L2962" t="s">
        <v>19235</v>
      </c>
      <c r="M2962" t="s">
        <v>507</v>
      </c>
      <c r="N2962" t="s">
        <v>506</v>
      </c>
      <c r="O2962">
        <v>2</v>
      </c>
      <c r="P2962" t="s">
        <v>272</v>
      </c>
      <c r="Q2962">
        <v>2</v>
      </c>
      <c r="S2962">
        <v>1</v>
      </c>
      <c r="T2962" s="108">
        <v>2</v>
      </c>
      <c r="U2962">
        <v>1</v>
      </c>
      <c r="V2962" t="s">
        <v>270</v>
      </c>
      <c r="W2962" t="s">
        <v>167</v>
      </c>
      <c r="X2962">
        <v>1</v>
      </c>
      <c r="Y2962">
        <v>0</v>
      </c>
      <c r="Z2962">
        <v>1</v>
      </c>
      <c r="AA2962">
        <v>0</v>
      </c>
      <c r="AB2962">
        <v>0</v>
      </c>
      <c r="AC2962">
        <v>0</v>
      </c>
      <c r="AD2962">
        <v>0</v>
      </c>
      <c r="AE2962">
        <v>0</v>
      </c>
    </row>
    <row r="2963" spans="1:31" x14ac:dyDescent="0.3">
      <c r="A2963" t="s">
        <v>506</v>
      </c>
      <c r="B2963" t="s">
        <v>3279</v>
      </c>
      <c r="C2963" t="s">
        <v>274</v>
      </c>
      <c r="D2963" t="s">
        <v>3280</v>
      </c>
      <c r="E2963" t="s">
        <v>12788</v>
      </c>
      <c r="F2963" t="s">
        <v>3267</v>
      </c>
      <c r="G2963" t="s">
        <v>2313</v>
      </c>
      <c r="I2963" t="s">
        <v>502</v>
      </c>
      <c r="J2963" t="s">
        <v>266</v>
      </c>
      <c r="K2963" t="s">
        <v>3281</v>
      </c>
      <c r="L2963" t="s">
        <v>3282</v>
      </c>
      <c r="M2963" t="s">
        <v>507</v>
      </c>
      <c r="N2963" t="s">
        <v>506</v>
      </c>
      <c r="O2963">
        <v>2</v>
      </c>
      <c r="P2963" t="s">
        <v>272</v>
      </c>
      <c r="Q2963">
        <v>2</v>
      </c>
      <c r="S2963">
        <v>3</v>
      </c>
      <c r="T2963" s="108">
        <v>6</v>
      </c>
      <c r="U2963">
        <v>1</v>
      </c>
      <c r="V2963" t="s">
        <v>270</v>
      </c>
      <c r="W2963" t="s">
        <v>167</v>
      </c>
      <c r="X2963">
        <v>1</v>
      </c>
      <c r="Y2963">
        <v>1</v>
      </c>
      <c r="Z2963">
        <v>0</v>
      </c>
      <c r="AA2963">
        <v>1</v>
      </c>
      <c r="AB2963">
        <v>0</v>
      </c>
      <c r="AC2963">
        <v>1</v>
      </c>
      <c r="AD2963">
        <v>0</v>
      </c>
      <c r="AE2963">
        <v>0</v>
      </c>
    </row>
    <row r="2964" spans="1:31" x14ac:dyDescent="0.3">
      <c r="A2964" t="s">
        <v>506</v>
      </c>
      <c r="B2964" t="s">
        <v>3279</v>
      </c>
      <c r="C2964" t="s">
        <v>274</v>
      </c>
      <c r="D2964" t="s">
        <v>3280</v>
      </c>
      <c r="E2964" t="s">
        <v>12788</v>
      </c>
      <c r="F2964" t="s">
        <v>3267</v>
      </c>
      <c r="G2964" t="s">
        <v>2313</v>
      </c>
      <c r="I2964" t="s">
        <v>502</v>
      </c>
      <c r="J2964" t="s">
        <v>266</v>
      </c>
      <c r="K2964" t="s">
        <v>3281</v>
      </c>
      <c r="L2964" t="s">
        <v>3282</v>
      </c>
      <c r="M2964" t="s">
        <v>505</v>
      </c>
      <c r="N2964" t="s">
        <v>506</v>
      </c>
      <c r="O2964">
        <v>1</v>
      </c>
      <c r="P2964" t="s">
        <v>282</v>
      </c>
      <c r="Q2964">
        <v>2</v>
      </c>
      <c r="S2964">
        <v>1</v>
      </c>
      <c r="T2964" s="108">
        <v>2</v>
      </c>
      <c r="U2964">
        <v>1</v>
      </c>
      <c r="V2964" t="s">
        <v>270</v>
      </c>
      <c r="W2964" t="s">
        <v>167</v>
      </c>
      <c r="X2964">
        <v>1</v>
      </c>
      <c r="Y2964">
        <v>0</v>
      </c>
      <c r="Z2964">
        <v>1</v>
      </c>
      <c r="AA2964">
        <v>0</v>
      </c>
      <c r="AB2964">
        <v>0</v>
      </c>
      <c r="AC2964">
        <v>0</v>
      </c>
      <c r="AD2964">
        <v>0</v>
      </c>
      <c r="AE2964">
        <v>0</v>
      </c>
    </row>
    <row r="2965" spans="1:31" x14ac:dyDescent="0.3">
      <c r="A2965" t="s">
        <v>506</v>
      </c>
      <c r="B2965" t="s">
        <v>10560</v>
      </c>
      <c r="C2965" t="s">
        <v>274</v>
      </c>
      <c r="D2965" t="s">
        <v>10084</v>
      </c>
      <c r="E2965" t="s">
        <v>12748</v>
      </c>
      <c r="F2965" t="s">
        <v>1016</v>
      </c>
      <c r="G2965" t="s">
        <v>2308</v>
      </c>
      <c r="I2965" t="s">
        <v>502</v>
      </c>
      <c r="J2965" t="s">
        <v>266</v>
      </c>
      <c r="K2965" t="s">
        <v>3327</v>
      </c>
      <c r="L2965" t="s">
        <v>17347</v>
      </c>
      <c r="M2965" t="s">
        <v>505</v>
      </c>
      <c r="N2965" t="s">
        <v>506</v>
      </c>
      <c r="O2965">
        <v>1</v>
      </c>
      <c r="P2965" t="s">
        <v>282</v>
      </c>
      <c r="Q2965">
        <v>4</v>
      </c>
      <c r="S2965">
        <v>3</v>
      </c>
      <c r="T2965" s="108">
        <v>12</v>
      </c>
      <c r="U2965">
        <v>1</v>
      </c>
      <c r="V2965" t="s">
        <v>270</v>
      </c>
      <c r="W2965" t="s">
        <v>167</v>
      </c>
      <c r="X2965">
        <v>1</v>
      </c>
      <c r="Y2965">
        <v>1</v>
      </c>
      <c r="Z2965">
        <v>0</v>
      </c>
      <c r="AA2965">
        <v>1</v>
      </c>
      <c r="AB2965">
        <v>0</v>
      </c>
      <c r="AC2965">
        <v>1</v>
      </c>
      <c r="AD2965">
        <v>0</v>
      </c>
      <c r="AE2965">
        <v>0</v>
      </c>
    </row>
    <row r="2966" spans="1:31" x14ac:dyDescent="0.3">
      <c r="A2966" t="s">
        <v>506</v>
      </c>
      <c r="B2966" t="s">
        <v>10560</v>
      </c>
      <c r="C2966" t="s">
        <v>274</v>
      </c>
      <c r="D2966" t="s">
        <v>10084</v>
      </c>
      <c r="E2966" t="s">
        <v>12748</v>
      </c>
      <c r="F2966" t="s">
        <v>1016</v>
      </c>
      <c r="G2966" t="s">
        <v>2308</v>
      </c>
      <c r="I2966" t="s">
        <v>502</v>
      </c>
      <c r="J2966" t="s">
        <v>266</v>
      </c>
      <c r="K2966" t="s">
        <v>3327</v>
      </c>
      <c r="L2966" t="s">
        <v>17347</v>
      </c>
      <c r="M2966" t="s">
        <v>507</v>
      </c>
      <c r="N2966" t="s">
        <v>506</v>
      </c>
      <c r="O2966">
        <v>2</v>
      </c>
      <c r="P2966" t="s">
        <v>272</v>
      </c>
      <c r="Q2966">
        <v>6</v>
      </c>
      <c r="S2966">
        <v>3</v>
      </c>
      <c r="T2966" s="108">
        <v>18</v>
      </c>
      <c r="U2966">
        <v>1</v>
      </c>
      <c r="V2966" t="s">
        <v>270</v>
      </c>
      <c r="W2966" t="s">
        <v>167</v>
      </c>
      <c r="X2966">
        <v>1</v>
      </c>
      <c r="Y2966">
        <v>1</v>
      </c>
      <c r="Z2966">
        <v>0</v>
      </c>
      <c r="AA2966">
        <v>1</v>
      </c>
      <c r="AB2966">
        <v>0</v>
      </c>
      <c r="AC2966">
        <v>1</v>
      </c>
      <c r="AD2966">
        <v>0</v>
      </c>
      <c r="AE2966">
        <v>0</v>
      </c>
    </row>
    <row r="2967" spans="1:31" x14ac:dyDescent="0.3">
      <c r="A2967" t="s">
        <v>506</v>
      </c>
      <c r="B2967" t="s">
        <v>10560</v>
      </c>
      <c r="C2967" t="s">
        <v>274</v>
      </c>
      <c r="D2967" t="s">
        <v>10084</v>
      </c>
      <c r="E2967" t="s">
        <v>12748</v>
      </c>
      <c r="F2967" t="s">
        <v>1016</v>
      </c>
      <c r="G2967" t="s">
        <v>2308</v>
      </c>
      <c r="I2967" t="s">
        <v>502</v>
      </c>
      <c r="J2967" t="s">
        <v>266</v>
      </c>
      <c r="K2967" t="s">
        <v>3327</v>
      </c>
      <c r="L2967" t="s">
        <v>17347</v>
      </c>
      <c r="M2967" t="s">
        <v>507</v>
      </c>
      <c r="N2967" t="s">
        <v>506</v>
      </c>
      <c r="O2967">
        <v>20</v>
      </c>
      <c r="P2967" t="s">
        <v>425</v>
      </c>
      <c r="Q2967">
        <v>0.32</v>
      </c>
      <c r="S2967">
        <v>3</v>
      </c>
      <c r="T2967" s="108">
        <v>0.96</v>
      </c>
      <c r="U2967">
        <v>1</v>
      </c>
      <c r="V2967" t="s">
        <v>270</v>
      </c>
      <c r="W2967" t="s">
        <v>167</v>
      </c>
      <c r="X2967">
        <v>3</v>
      </c>
      <c r="Y2967">
        <v>0</v>
      </c>
      <c r="Z2967">
        <v>3</v>
      </c>
      <c r="AA2967">
        <v>0</v>
      </c>
      <c r="AB2967">
        <v>0</v>
      </c>
      <c r="AC2967">
        <v>0</v>
      </c>
      <c r="AD2967">
        <v>0</v>
      </c>
      <c r="AE2967">
        <v>0</v>
      </c>
    </row>
    <row r="2968" spans="1:31" x14ac:dyDescent="0.3">
      <c r="A2968" t="s">
        <v>506</v>
      </c>
      <c r="B2968" t="s">
        <v>3306</v>
      </c>
      <c r="C2968" t="s">
        <v>274</v>
      </c>
      <c r="D2968" t="s">
        <v>17953</v>
      </c>
      <c r="E2968" t="s">
        <v>12764</v>
      </c>
      <c r="F2968" t="s">
        <v>2703</v>
      </c>
      <c r="G2968" t="s">
        <v>2313</v>
      </c>
      <c r="I2968" t="s">
        <v>502</v>
      </c>
      <c r="J2968" t="s">
        <v>266</v>
      </c>
      <c r="K2968" t="s">
        <v>3305</v>
      </c>
      <c r="L2968" t="s">
        <v>385</v>
      </c>
      <c r="M2968" t="s">
        <v>507</v>
      </c>
      <c r="N2968" t="s">
        <v>506</v>
      </c>
      <c r="O2968">
        <v>2</v>
      </c>
      <c r="P2968" t="s">
        <v>272</v>
      </c>
      <c r="Q2968">
        <v>4</v>
      </c>
      <c r="S2968">
        <v>2</v>
      </c>
      <c r="T2968" s="108">
        <v>8</v>
      </c>
      <c r="U2968">
        <v>1</v>
      </c>
      <c r="V2968" t="s">
        <v>270</v>
      </c>
      <c r="W2968" t="s">
        <v>167</v>
      </c>
      <c r="X2968">
        <v>1</v>
      </c>
      <c r="Y2968">
        <v>1</v>
      </c>
      <c r="Z2968">
        <v>0</v>
      </c>
      <c r="AA2968">
        <v>1</v>
      </c>
      <c r="AB2968">
        <v>0</v>
      </c>
      <c r="AC2968">
        <v>0</v>
      </c>
      <c r="AD2968">
        <v>0</v>
      </c>
      <c r="AE2968">
        <v>0</v>
      </c>
    </row>
    <row r="2969" spans="1:31" x14ac:dyDescent="0.3">
      <c r="A2969" t="s">
        <v>506</v>
      </c>
      <c r="B2969" t="s">
        <v>3530</v>
      </c>
      <c r="C2969" t="s">
        <v>274</v>
      </c>
      <c r="D2969" t="s">
        <v>16758</v>
      </c>
      <c r="E2969" t="s">
        <v>12755</v>
      </c>
      <c r="F2969" t="s">
        <v>903</v>
      </c>
      <c r="G2969" t="s">
        <v>2308</v>
      </c>
      <c r="I2969" t="s">
        <v>502</v>
      </c>
      <c r="J2969" t="s">
        <v>266</v>
      </c>
      <c r="K2969" t="s">
        <v>3466</v>
      </c>
      <c r="L2969" t="s">
        <v>3531</v>
      </c>
      <c r="M2969" t="s">
        <v>507</v>
      </c>
      <c r="N2969" t="s">
        <v>506</v>
      </c>
      <c r="O2969">
        <v>2</v>
      </c>
      <c r="P2969" t="s">
        <v>272</v>
      </c>
      <c r="Q2969">
        <v>2</v>
      </c>
      <c r="S2969">
        <v>1</v>
      </c>
      <c r="T2969" s="108">
        <v>2</v>
      </c>
      <c r="U2969">
        <v>1</v>
      </c>
      <c r="V2969" t="s">
        <v>270</v>
      </c>
      <c r="W2969" t="s">
        <v>167</v>
      </c>
      <c r="X2969">
        <v>1</v>
      </c>
      <c r="Y2969">
        <v>0</v>
      </c>
      <c r="Z2969">
        <v>0</v>
      </c>
      <c r="AA2969">
        <v>0</v>
      </c>
      <c r="AB2969">
        <v>1</v>
      </c>
      <c r="AC2969">
        <v>0</v>
      </c>
      <c r="AD2969">
        <v>0</v>
      </c>
      <c r="AE2969">
        <v>0</v>
      </c>
    </row>
    <row r="2970" spans="1:31" x14ac:dyDescent="0.3">
      <c r="A2970" t="s">
        <v>506</v>
      </c>
      <c r="B2970" t="s">
        <v>10077</v>
      </c>
      <c r="C2970" t="s">
        <v>274</v>
      </c>
      <c r="D2970" t="s">
        <v>16759</v>
      </c>
      <c r="E2970" t="s">
        <v>12764</v>
      </c>
      <c r="F2970" t="s">
        <v>2703</v>
      </c>
      <c r="G2970" t="s">
        <v>2313</v>
      </c>
      <c r="I2970" t="s">
        <v>502</v>
      </c>
      <c r="J2970" t="s">
        <v>266</v>
      </c>
      <c r="K2970" t="s">
        <v>3305</v>
      </c>
      <c r="L2970" t="s">
        <v>2306</v>
      </c>
      <c r="M2970" t="s">
        <v>507</v>
      </c>
      <c r="N2970" t="s">
        <v>506</v>
      </c>
      <c r="O2970">
        <v>20</v>
      </c>
      <c r="P2970" t="s">
        <v>425</v>
      </c>
      <c r="Q2970">
        <v>0.32</v>
      </c>
      <c r="S2970">
        <v>1</v>
      </c>
      <c r="T2970" s="108">
        <v>0.32</v>
      </c>
      <c r="U2970">
        <v>1</v>
      </c>
      <c r="V2970" t="s">
        <v>270</v>
      </c>
      <c r="W2970" t="s">
        <v>167</v>
      </c>
      <c r="X2970">
        <v>1</v>
      </c>
      <c r="Y2970">
        <v>0</v>
      </c>
      <c r="Z2970">
        <v>0</v>
      </c>
      <c r="AA2970">
        <v>0</v>
      </c>
      <c r="AB2970">
        <v>1</v>
      </c>
      <c r="AC2970">
        <v>0</v>
      </c>
      <c r="AD2970">
        <v>0</v>
      </c>
      <c r="AE2970">
        <v>0</v>
      </c>
    </row>
    <row r="2971" spans="1:31" x14ac:dyDescent="0.3">
      <c r="A2971" t="s">
        <v>506</v>
      </c>
      <c r="B2971" t="s">
        <v>10297</v>
      </c>
      <c r="C2971" t="s">
        <v>274</v>
      </c>
      <c r="D2971" t="s">
        <v>16760</v>
      </c>
      <c r="E2971" t="s">
        <v>12776</v>
      </c>
      <c r="F2971" t="s">
        <v>2392</v>
      </c>
      <c r="G2971" t="s">
        <v>2313</v>
      </c>
      <c r="I2971" t="s">
        <v>502</v>
      </c>
      <c r="J2971" t="s">
        <v>266</v>
      </c>
      <c r="K2971" t="s">
        <v>2393</v>
      </c>
      <c r="L2971" t="s">
        <v>2306</v>
      </c>
      <c r="M2971" t="s">
        <v>507</v>
      </c>
      <c r="N2971" t="s">
        <v>506</v>
      </c>
      <c r="O2971">
        <v>20</v>
      </c>
      <c r="P2971" t="s">
        <v>425</v>
      </c>
      <c r="Q2971">
        <v>0.32</v>
      </c>
      <c r="S2971">
        <v>1</v>
      </c>
      <c r="T2971" s="108">
        <v>0.32</v>
      </c>
      <c r="U2971">
        <v>1</v>
      </c>
      <c r="V2971" t="s">
        <v>270</v>
      </c>
      <c r="W2971" t="s">
        <v>167</v>
      </c>
      <c r="X2971">
        <v>1</v>
      </c>
      <c r="Y2971">
        <v>0</v>
      </c>
      <c r="Z2971">
        <v>0</v>
      </c>
      <c r="AA2971">
        <v>0</v>
      </c>
      <c r="AB2971">
        <v>1</v>
      </c>
      <c r="AC2971">
        <v>0</v>
      </c>
      <c r="AD2971">
        <v>0</v>
      </c>
      <c r="AE2971">
        <v>0</v>
      </c>
    </row>
    <row r="2972" spans="1:31" x14ac:dyDescent="0.3">
      <c r="A2972" t="s">
        <v>506</v>
      </c>
      <c r="B2972" t="s">
        <v>3158</v>
      </c>
      <c r="C2972" t="s">
        <v>262</v>
      </c>
      <c r="D2972" t="s">
        <v>3379</v>
      </c>
      <c r="E2972" t="s">
        <v>12772</v>
      </c>
      <c r="F2972" t="s">
        <v>3160</v>
      </c>
      <c r="G2972" t="s">
        <v>2313</v>
      </c>
      <c r="I2972" t="s">
        <v>502</v>
      </c>
      <c r="J2972" t="s">
        <v>266</v>
      </c>
      <c r="K2972" t="s">
        <v>3162</v>
      </c>
      <c r="L2972" t="s">
        <v>17501</v>
      </c>
      <c r="M2972" t="s">
        <v>505</v>
      </c>
      <c r="N2972" t="s">
        <v>506</v>
      </c>
      <c r="O2972">
        <v>1</v>
      </c>
      <c r="P2972" t="s">
        <v>282</v>
      </c>
      <c r="Q2972">
        <v>3</v>
      </c>
      <c r="S2972">
        <v>2</v>
      </c>
      <c r="T2972" s="108">
        <v>6</v>
      </c>
      <c r="U2972">
        <v>1</v>
      </c>
      <c r="V2972" t="s">
        <v>270</v>
      </c>
      <c r="W2972" t="s">
        <v>167</v>
      </c>
      <c r="X2972">
        <v>1</v>
      </c>
      <c r="Y2972">
        <v>1</v>
      </c>
      <c r="Z2972">
        <v>0</v>
      </c>
      <c r="AA2972">
        <v>0</v>
      </c>
      <c r="AB2972">
        <v>1</v>
      </c>
      <c r="AC2972">
        <v>0</v>
      </c>
      <c r="AD2972">
        <v>0</v>
      </c>
      <c r="AE2972">
        <v>0</v>
      </c>
    </row>
    <row r="2973" spans="1:31" x14ac:dyDescent="0.3">
      <c r="A2973" t="s">
        <v>506</v>
      </c>
      <c r="B2973" t="s">
        <v>3158</v>
      </c>
      <c r="C2973" t="s">
        <v>262</v>
      </c>
      <c r="D2973" t="s">
        <v>3379</v>
      </c>
      <c r="E2973" t="s">
        <v>12772</v>
      </c>
      <c r="F2973" t="s">
        <v>3160</v>
      </c>
      <c r="G2973" t="s">
        <v>2313</v>
      </c>
      <c r="I2973" t="s">
        <v>502</v>
      </c>
      <c r="J2973" t="s">
        <v>266</v>
      </c>
      <c r="K2973" t="s">
        <v>3162</v>
      </c>
      <c r="L2973" t="s">
        <v>17501</v>
      </c>
      <c r="M2973" t="s">
        <v>507</v>
      </c>
      <c r="N2973" t="s">
        <v>506</v>
      </c>
      <c r="O2973">
        <v>2</v>
      </c>
      <c r="P2973" t="s">
        <v>272</v>
      </c>
      <c r="Q2973">
        <v>8</v>
      </c>
      <c r="S2973">
        <v>5</v>
      </c>
      <c r="T2973" s="108">
        <v>40</v>
      </c>
      <c r="U2973">
        <v>1</v>
      </c>
      <c r="V2973" t="s">
        <v>270</v>
      </c>
      <c r="W2973" t="s">
        <v>167</v>
      </c>
      <c r="X2973">
        <v>1</v>
      </c>
      <c r="Y2973">
        <v>1</v>
      </c>
      <c r="Z2973">
        <v>1</v>
      </c>
      <c r="AA2973">
        <v>1</v>
      </c>
      <c r="AB2973">
        <v>1</v>
      </c>
      <c r="AC2973">
        <v>1</v>
      </c>
      <c r="AD2973">
        <v>0</v>
      </c>
      <c r="AE2973">
        <v>0</v>
      </c>
    </row>
    <row r="2974" spans="1:31" x14ac:dyDescent="0.3">
      <c r="A2974" t="s">
        <v>506</v>
      </c>
      <c r="B2974" t="s">
        <v>17087</v>
      </c>
      <c r="C2974" t="s">
        <v>274</v>
      </c>
      <c r="D2974" t="s">
        <v>17952</v>
      </c>
      <c r="E2974" t="s">
        <v>17088</v>
      </c>
      <c r="F2974" t="s">
        <v>3364</v>
      </c>
      <c r="G2974" t="s">
        <v>2308</v>
      </c>
      <c r="I2974" t="s">
        <v>502</v>
      </c>
      <c r="J2974" t="s">
        <v>266</v>
      </c>
      <c r="K2974" t="s">
        <v>3327</v>
      </c>
      <c r="L2974" t="s">
        <v>4536</v>
      </c>
      <c r="M2974" t="s">
        <v>505</v>
      </c>
      <c r="N2974" t="s">
        <v>506</v>
      </c>
      <c r="O2974">
        <v>1</v>
      </c>
      <c r="P2974" t="s">
        <v>266</v>
      </c>
      <c r="Q2974">
        <v>0.48</v>
      </c>
      <c r="S2974">
        <v>1</v>
      </c>
      <c r="T2974" s="108">
        <v>0.48</v>
      </c>
      <c r="U2974">
        <v>1</v>
      </c>
      <c r="V2974" t="s">
        <v>270</v>
      </c>
      <c r="W2974" t="s">
        <v>167</v>
      </c>
      <c r="X2974">
        <v>1</v>
      </c>
      <c r="Y2974">
        <v>0</v>
      </c>
      <c r="Z2974">
        <v>0</v>
      </c>
      <c r="AA2974">
        <v>1</v>
      </c>
      <c r="AB2974">
        <v>0</v>
      </c>
      <c r="AC2974">
        <v>0</v>
      </c>
      <c r="AD2974">
        <v>0</v>
      </c>
      <c r="AE2974">
        <v>0</v>
      </c>
    </row>
    <row r="2975" spans="1:31" x14ac:dyDescent="0.3">
      <c r="A2975" t="s">
        <v>506</v>
      </c>
      <c r="B2975" t="s">
        <v>17087</v>
      </c>
      <c r="C2975" t="s">
        <v>274</v>
      </c>
      <c r="D2975" t="s">
        <v>17952</v>
      </c>
      <c r="E2975" t="s">
        <v>17088</v>
      </c>
      <c r="F2975" t="s">
        <v>3364</v>
      </c>
      <c r="G2975" t="s">
        <v>2308</v>
      </c>
      <c r="I2975" t="s">
        <v>502</v>
      </c>
      <c r="J2975" t="s">
        <v>266</v>
      </c>
      <c r="K2975" t="s">
        <v>3327</v>
      </c>
      <c r="L2975" t="s">
        <v>4536</v>
      </c>
      <c r="M2975" t="s">
        <v>507</v>
      </c>
      <c r="N2975" t="s">
        <v>506</v>
      </c>
      <c r="O2975">
        <v>2</v>
      </c>
      <c r="P2975" t="s">
        <v>288</v>
      </c>
      <c r="Q2975">
        <v>0.48</v>
      </c>
      <c r="S2975">
        <v>1</v>
      </c>
      <c r="T2975" s="108">
        <v>0.48</v>
      </c>
      <c r="U2975">
        <v>1</v>
      </c>
      <c r="V2975" t="s">
        <v>270</v>
      </c>
      <c r="W2975" t="s">
        <v>167</v>
      </c>
      <c r="X2975">
        <v>1</v>
      </c>
      <c r="Y2975">
        <v>0</v>
      </c>
      <c r="Z2975">
        <v>1</v>
      </c>
      <c r="AA2975">
        <v>0</v>
      </c>
      <c r="AB2975">
        <v>0</v>
      </c>
      <c r="AC2975">
        <v>0</v>
      </c>
      <c r="AD2975">
        <v>0</v>
      </c>
      <c r="AE2975">
        <v>0</v>
      </c>
    </row>
    <row r="2976" spans="1:31" x14ac:dyDescent="0.3">
      <c r="A2976" t="s">
        <v>506</v>
      </c>
      <c r="B2976" t="s">
        <v>19236</v>
      </c>
      <c r="C2976" t="s">
        <v>274</v>
      </c>
      <c r="D2976" t="s">
        <v>19675</v>
      </c>
      <c r="E2976" t="s">
        <v>12744</v>
      </c>
      <c r="F2976" t="s">
        <v>559</v>
      </c>
      <c r="G2976" t="s">
        <v>2308</v>
      </c>
      <c r="I2976" t="s">
        <v>502</v>
      </c>
      <c r="J2976" t="s">
        <v>266</v>
      </c>
      <c r="K2976" t="s">
        <v>3466</v>
      </c>
      <c r="L2976" t="s">
        <v>19204</v>
      </c>
      <c r="M2976" t="s">
        <v>505</v>
      </c>
      <c r="N2976" t="s">
        <v>506</v>
      </c>
      <c r="O2976">
        <v>1</v>
      </c>
      <c r="P2976" t="s">
        <v>266</v>
      </c>
      <c r="Q2976">
        <v>0.32</v>
      </c>
      <c r="S2976">
        <v>2</v>
      </c>
      <c r="T2976" s="108">
        <v>0.64</v>
      </c>
      <c r="U2976">
        <v>1</v>
      </c>
      <c r="V2976" t="s">
        <v>270</v>
      </c>
      <c r="W2976" t="s">
        <v>167</v>
      </c>
      <c r="X2976">
        <v>2</v>
      </c>
      <c r="Y2976">
        <v>0</v>
      </c>
      <c r="Z2976">
        <v>2</v>
      </c>
      <c r="AA2976">
        <v>0</v>
      </c>
      <c r="AB2976">
        <v>0</v>
      </c>
      <c r="AC2976">
        <v>0</v>
      </c>
      <c r="AD2976">
        <v>0</v>
      </c>
      <c r="AE2976">
        <v>0</v>
      </c>
    </row>
    <row r="2977" spans="1:31" x14ac:dyDescent="0.3">
      <c r="A2977" t="s">
        <v>506</v>
      </c>
      <c r="B2977" t="s">
        <v>19236</v>
      </c>
      <c r="C2977" t="s">
        <v>274</v>
      </c>
      <c r="D2977" t="s">
        <v>19675</v>
      </c>
      <c r="E2977" t="s">
        <v>12744</v>
      </c>
      <c r="F2977" t="s">
        <v>559</v>
      </c>
      <c r="G2977" t="s">
        <v>2308</v>
      </c>
      <c r="I2977" t="s">
        <v>502</v>
      </c>
      <c r="J2977" t="s">
        <v>266</v>
      </c>
      <c r="K2977" t="s">
        <v>3466</v>
      </c>
      <c r="L2977" t="s">
        <v>19204</v>
      </c>
      <c r="M2977" t="s">
        <v>507</v>
      </c>
      <c r="N2977" t="s">
        <v>506</v>
      </c>
      <c r="O2977">
        <v>2</v>
      </c>
      <c r="P2977" t="s">
        <v>288</v>
      </c>
      <c r="Q2977">
        <v>0.32</v>
      </c>
      <c r="S2977">
        <v>1</v>
      </c>
      <c r="T2977" s="108">
        <v>0.32</v>
      </c>
      <c r="U2977">
        <v>1</v>
      </c>
      <c r="V2977" t="s">
        <v>270</v>
      </c>
      <c r="W2977" t="s">
        <v>167</v>
      </c>
      <c r="X2977">
        <v>1</v>
      </c>
      <c r="Y2977">
        <v>0</v>
      </c>
      <c r="Z2977">
        <v>1</v>
      </c>
      <c r="AA2977">
        <v>0</v>
      </c>
      <c r="AB2977">
        <v>0</v>
      </c>
      <c r="AC2977">
        <v>0</v>
      </c>
      <c r="AD2977">
        <v>0</v>
      </c>
      <c r="AE2977">
        <v>0</v>
      </c>
    </row>
    <row r="2978" spans="1:31" x14ac:dyDescent="0.3">
      <c r="A2978" t="s">
        <v>506</v>
      </c>
      <c r="B2978" t="s">
        <v>27173</v>
      </c>
      <c r="C2978" t="s">
        <v>274</v>
      </c>
      <c r="D2978" t="s">
        <v>27174</v>
      </c>
      <c r="E2978" t="s">
        <v>27175</v>
      </c>
      <c r="F2978" t="s">
        <v>2703</v>
      </c>
      <c r="G2978" t="s">
        <v>2308</v>
      </c>
      <c r="I2978" t="s">
        <v>502</v>
      </c>
      <c r="J2978" t="s">
        <v>266</v>
      </c>
      <c r="K2978" t="s">
        <v>27176</v>
      </c>
      <c r="L2978" t="s">
        <v>27177</v>
      </c>
      <c r="M2978" t="s">
        <v>505</v>
      </c>
      <c r="N2978" t="s">
        <v>506</v>
      </c>
      <c r="O2978">
        <v>1</v>
      </c>
      <c r="P2978" t="s">
        <v>266</v>
      </c>
      <c r="Q2978">
        <v>0.32</v>
      </c>
      <c r="S2978">
        <v>1</v>
      </c>
      <c r="T2978" s="108">
        <v>0.32</v>
      </c>
      <c r="U2978">
        <v>1</v>
      </c>
      <c r="V2978" t="s">
        <v>270</v>
      </c>
      <c r="W2978" t="s">
        <v>167</v>
      </c>
      <c r="X2978">
        <v>1</v>
      </c>
      <c r="Y2978">
        <v>0</v>
      </c>
      <c r="Z2978">
        <v>0</v>
      </c>
      <c r="AA2978">
        <v>0</v>
      </c>
      <c r="AB2978">
        <v>0</v>
      </c>
      <c r="AC2978">
        <v>1</v>
      </c>
      <c r="AD2978">
        <v>0</v>
      </c>
      <c r="AE2978">
        <v>0</v>
      </c>
    </row>
    <row r="2979" spans="1:31" x14ac:dyDescent="0.3">
      <c r="A2979" t="s">
        <v>506</v>
      </c>
      <c r="B2979" t="s">
        <v>27173</v>
      </c>
      <c r="C2979" t="s">
        <v>274</v>
      </c>
      <c r="D2979" t="s">
        <v>27174</v>
      </c>
      <c r="E2979" t="s">
        <v>27175</v>
      </c>
      <c r="F2979" t="s">
        <v>2703</v>
      </c>
      <c r="G2979" t="s">
        <v>2308</v>
      </c>
      <c r="I2979" t="s">
        <v>502</v>
      </c>
      <c r="J2979" t="s">
        <v>266</v>
      </c>
      <c r="K2979" t="s">
        <v>27176</v>
      </c>
      <c r="L2979" t="s">
        <v>27177</v>
      </c>
      <c r="M2979" t="s">
        <v>507</v>
      </c>
      <c r="N2979" t="s">
        <v>506</v>
      </c>
      <c r="O2979">
        <v>2</v>
      </c>
      <c r="P2979" t="s">
        <v>288</v>
      </c>
      <c r="Q2979">
        <v>0.32</v>
      </c>
      <c r="S2979">
        <v>1</v>
      </c>
      <c r="T2979" s="108">
        <v>0.32</v>
      </c>
      <c r="U2979">
        <v>1</v>
      </c>
      <c r="V2979" t="s">
        <v>270</v>
      </c>
      <c r="W2979" t="s">
        <v>167</v>
      </c>
      <c r="X2979">
        <v>1</v>
      </c>
      <c r="Y2979">
        <v>0</v>
      </c>
      <c r="Z2979">
        <v>1</v>
      </c>
      <c r="AA2979">
        <v>0</v>
      </c>
      <c r="AB2979">
        <v>0</v>
      </c>
      <c r="AC2979">
        <v>0</v>
      </c>
      <c r="AD2979">
        <v>0</v>
      </c>
      <c r="AE2979">
        <v>0</v>
      </c>
    </row>
    <row r="2980" spans="1:31" x14ac:dyDescent="0.3">
      <c r="A2980" t="s">
        <v>506</v>
      </c>
      <c r="B2980" t="s">
        <v>3232</v>
      </c>
      <c r="C2980" t="s">
        <v>262</v>
      </c>
      <c r="D2980" t="s">
        <v>3233</v>
      </c>
      <c r="E2980" t="s">
        <v>12710</v>
      </c>
      <c r="F2980" t="s">
        <v>377</v>
      </c>
      <c r="G2980" t="s">
        <v>9405</v>
      </c>
      <c r="I2980" t="s">
        <v>502</v>
      </c>
      <c r="J2980" t="s">
        <v>266</v>
      </c>
      <c r="K2980" t="s">
        <v>3234</v>
      </c>
      <c r="L2980" t="s">
        <v>1164</v>
      </c>
      <c r="M2980" t="s">
        <v>505</v>
      </c>
      <c r="N2980" t="s">
        <v>506</v>
      </c>
      <c r="O2980">
        <v>1</v>
      </c>
      <c r="P2980" t="s">
        <v>266</v>
      </c>
      <c r="Q2980">
        <v>0.17</v>
      </c>
      <c r="S2980">
        <v>1</v>
      </c>
      <c r="T2980" s="108">
        <v>0.17</v>
      </c>
      <c r="U2980">
        <v>1</v>
      </c>
      <c r="V2980" t="s">
        <v>270</v>
      </c>
      <c r="W2980" t="s">
        <v>167</v>
      </c>
      <c r="X2980">
        <v>1</v>
      </c>
      <c r="Y2980">
        <v>0</v>
      </c>
      <c r="Z2980">
        <v>1</v>
      </c>
      <c r="AA2980">
        <v>0</v>
      </c>
      <c r="AB2980">
        <v>0</v>
      </c>
      <c r="AC2980">
        <v>0</v>
      </c>
      <c r="AD2980">
        <v>0</v>
      </c>
      <c r="AE2980">
        <v>0</v>
      </c>
    </row>
    <row r="2981" spans="1:31" x14ac:dyDescent="0.3">
      <c r="A2981" t="s">
        <v>506</v>
      </c>
      <c r="B2981" t="s">
        <v>3232</v>
      </c>
      <c r="C2981" t="s">
        <v>262</v>
      </c>
      <c r="D2981" t="s">
        <v>3233</v>
      </c>
      <c r="E2981" t="s">
        <v>12710</v>
      </c>
      <c r="F2981" t="s">
        <v>377</v>
      </c>
      <c r="G2981" t="s">
        <v>9405</v>
      </c>
      <c r="I2981" t="s">
        <v>502</v>
      </c>
      <c r="J2981" t="s">
        <v>266</v>
      </c>
      <c r="K2981" t="s">
        <v>3234</v>
      </c>
      <c r="L2981" t="s">
        <v>1164</v>
      </c>
      <c r="M2981" t="s">
        <v>507</v>
      </c>
      <c r="N2981" t="s">
        <v>506</v>
      </c>
      <c r="O2981">
        <v>2</v>
      </c>
      <c r="P2981" t="s">
        <v>288</v>
      </c>
      <c r="Q2981">
        <v>0.48</v>
      </c>
      <c r="S2981">
        <v>1</v>
      </c>
      <c r="T2981" s="108">
        <v>0.48</v>
      </c>
      <c r="U2981">
        <v>1</v>
      </c>
      <c r="V2981" t="s">
        <v>270</v>
      </c>
      <c r="W2981" t="s">
        <v>167</v>
      </c>
      <c r="X2981">
        <v>1</v>
      </c>
      <c r="Y2981">
        <v>0</v>
      </c>
      <c r="Z2981">
        <v>1</v>
      </c>
      <c r="AA2981">
        <v>0</v>
      </c>
      <c r="AB2981">
        <v>0</v>
      </c>
      <c r="AC2981">
        <v>0</v>
      </c>
      <c r="AD2981">
        <v>0</v>
      </c>
      <c r="AE2981">
        <v>0</v>
      </c>
    </row>
    <row r="2982" spans="1:31" x14ac:dyDescent="0.3">
      <c r="A2982" t="s">
        <v>506</v>
      </c>
      <c r="B2982" t="s">
        <v>3232</v>
      </c>
      <c r="C2982" t="s">
        <v>262</v>
      </c>
      <c r="D2982" t="s">
        <v>3233</v>
      </c>
      <c r="E2982" t="s">
        <v>12710</v>
      </c>
      <c r="F2982" t="s">
        <v>377</v>
      </c>
      <c r="G2982" t="s">
        <v>9405</v>
      </c>
      <c r="I2982" t="s">
        <v>502</v>
      </c>
      <c r="J2982" t="s">
        <v>266</v>
      </c>
      <c r="K2982" t="s">
        <v>3234</v>
      </c>
      <c r="L2982" t="s">
        <v>1164</v>
      </c>
      <c r="M2982" t="s">
        <v>507</v>
      </c>
      <c r="N2982" t="s">
        <v>506</v>
      </c>
      <c r="O2982">
        <v>17</v>
      </c>
      <c r="P2982" t="s">
        <v>273</v>
      </c>
      <c r="Q2982">
        <v>0.32</v>
      </c>
      <c r="S2982">
        <v>1</v>
      </c>
      <c r="T2982" s="108">
        <v>0.32</v>
      </c>
      <c r="U2982">
        <v>1</v>
      </c>
      <c r="V2982" t="s">
        <v>270</v>
      </c>
      <c r="W2982" t="s">
        <v>167</v>
      </c>
      <c r="X2982">
        <v>1</v>
      </c>
      <c r="Y2982">
        <v>0</v>
      </c>
      <c r="Z2982">
        <v>1</v>
      </c>
      <c r="AA2982">
        <v>0</v>
      </c>
      <c r="AB2982">
        <v>0</v>
      </c>
      <c r="AC2982">
        <v>0</v>
      </c>
      <c r="AD2982">
        <v>0</v>
      </c>
      <c r="AE2982">
        <v>0</v>
      </c>
    </row>
    <row r="2983" spans="1:31" x14ac:dyDescent="0.3">
      <c r="A2983" t="s">
        <v>506</v>
      </c>
      <c r="B2983" t="s">
        <v>10181</v>
      </c>
      <c r="C2983" t="s">
        <v>294</v>
      </c>
      <c r="D2983" t="s">
        <v>10182</v>
      </c>
      <c r="E2983" t="s">
        <v>12737</v>
      </c>
      <c r="F2983" t="s">
        <v>3324</v>
      </c>
      <c r="G2983" t="s">
        <v>10183</v>
      </c>
      <c r="I2983" t="s">
        <v>502</v>
      </c>
      <c r="J2983" t="s">
        <v>266</v>
      </c>
      <c r="K2983" t="s">
        <v>10184</v>
      </c>
      <c r="L2983" t="s">
        <v>17496</v>
      </c>
      <c r="M2983" t="s">
        <v>507</v>
      </c>
      <c r="N2983" t="s">
        <v>506</v>
      </c>
      <c r="O2983">
        <v>24</v>
      </c>
      <c r="P2983" t="s">
        <v>17796</v>
      </c>
      <c r="Q2983">
        <v>2</v>
      </c>
      <c r="S2983">
        <v>2</v>
      </c>
      <c r="T2983" s="108">
        <v>4</v>
      </c>
      <c r="U2983">
        <v>1</v>
      </c>
      <c r="V2983" t="s">
        <v>270</v>
      </c>
      <c r="W2983" t="s">
        <v>167</v>
      </c>
      <c r="X2983">
        <v>1</v>
      </c>
      <c r="Y2983">
        <v>0</v>
      </c>
      <c r="Z2983">
        <v>1</v>
      </c>
      <c r="AA2983">
        <v>0</v>
      </c>
      <c r="AB2983">
        <v>0</v>
      </c>
      <c r="AC2983">
        <v>1</v>
      </c>
      <c r="AD2983">
        <v>0</v>
      </c>
      <c r="AE2983">
        <v>0</v>
      </c>
    </row>
    <row r="2984" spans="1:31" x14ac:dyDescent="0.3">
      <c r="A2984" t="s">
        <v>506</v>
      </c>
      <c r="B2984" t="s">
        <v>10181</v>
      </c>
      <c r="C2984" t="s">
        <v>302</v>
      </c>
      <c r="D2984" t="s">
        <v>10182</v>
      </c>
      <c r="E2984" t="s">
        <v>12737</v>
      </c>
      <c r="F2984" t="s">
        <v>3324</v>
      </c>
      <c r="G2984" t="s">
        <v>10183</v>
      </c>
      <c r="I2984" t="s">
        <v>502</v>
      </c>
      <c r="J2984" t="s">
        <v>266</v>
      </c>
      <c r="K2984" t="s">
        <v>10184</v>
      </c>
      <c r="L2984" t="s">
        <v>17496</v>
      </c>
      <c r="M2984" t="s">
        <v>507</v>
      </c>
      <c r="N2984" t="s">
        <v>506</v>
      </c>
      <c r="O2984">
        <v>11</v>
      </c>
      <c r="P2984" t="s">
        <v>272</v>
      </c>
      <c r="Q2984">
        <v>6</v>
      </c>
      <c r="S2984">
        <v>1</v>
      </c>
      <c r="T2984" s="108">
        <v>6</v>
      </c>
      <c r="U2984">
        <v>1</v>
      </c>
      <c r="V2984" t="s">
        <v>270</v>
      </c>
      <c r="W2984" t="s">
        <v>167</v>
      </c>
      <c r="X2984">
        <v>1</v>
      </c>
      <c r="Y2984">
        <v>0</v>
      </c>
      <c r="Z2984">
        <v>1</v>
      </c>
      <c r="AA2984">
        <v>0</v>
      </c>
      <c r="AB2984">
        <v>0</v>
      </c>
      <c r="AC2984">
        <v>0</v>
      </c>
      <c r="AD2984">
        <v>0</v>
      </c>
      <c r="AE2984">
        <v>0</v>
      </c>
    </row>
    <row r="2985" spans="1:31" x14ac:dyDescent="0.3">
      <c r="A2985" t="s">
        <v>506</v>
      </c>
      <c r="B2985" t="s">
        <v>10181</v>
      </c>
      <c r="C2985" t="s">
        <v>302</v>
      </c>
      <c r="D2985" t="s">
        <v>10182</v>
      </c>
      <c r="E2985" t="s">
        <v>12737</v>
      </c>
      <c r="F2985" t="s">
        <v>3324</v>
      </c>
      <c r="G2985" t="s">
        <v>10183</v>
      </c>
      <c r="I2985" t="s">
        <v>502</v>
      </c>
      <c r="J2985" t="s">
        <v>266</v>
      </c>
      <c r="K2985" t="s">
        <v>10184</v>
      </c>
      <c r="L2985" t="s">
        <v>17496</v>
      </c>
      <c r="M2985" t="s">
        <v>507</v>
      </c>
      <c r="N2985" t="s">
        <v>506</v>
      </c>
      <c r="O2985">
        <v>28</v>
      </c>
      <c r="P2985" t="s">
        <v>273</v>
      </c>
      <c r="Q2985">
        <v>0.48</v>
      </c>
      <c r="S2985">
        <v>2</v>
      </c>
      <c r="T2985" s="108">
        <v>0.96</v>
      </c>
      <c r="U2985">
        <v>1</v>
      </c>
      <c r="V2985" t="s">
        <v>270</v>
      </c>
      <c r="W2985" t="s">
        <v>167</v>
      </c>
      <c r="X2985">
        <v>2</v>
      </c>
      <c r="Y2985">
        <v>0</v>
      </c>
      <c r="Z2985">
        <v>2</v>
      </c>
      <c r="AA2985">
        <v>0</v>
      </c>
      <c r="AB2985">
        <v>0</v>
      </c>
      <c r="AC2985">
        <v>0</v>
      </c>
      <c r="AD2985">
        <v>0</v>
      </c>
      <c r="AE2985">
        <v>0</v>
      </c>
    </row>
    <row r="2986" spans="1:31" x14ac:dyDescent="0.3">
      <c r="A2986" t="s">
        <v>506</v>
      </c>
      <c r="B2986" t="s">
        <v>10181</v>
      </c>
      <c r="C2986" t="s">
        <v>262</v>
      </c>
      <c r="D2986" t="s">
        <v>10182</v>
      </c>
      <c r="E2986" t="s">
        <v>12737</v>
      </c>
      <c r="F2986" t="s">
        <v>3324</v>
      </c>
      <c r="G2986" t="s">
        <v>10183</v>
      </c>
      <c r="I2986" t="s">
        <v>502</v>
      </c>
      <c r="J2986" t="s">
        <v>266</v>
      </c>
      <c r="K2986" t="s">
        <v>10184</v>
      </c>
      <c r="L2986" t="s">
        <v>17496</v>
      </c>
      <c r="M2986" t="s">
        <v>505</v>
      </c>
      <c r="N2986" t="s">
        <v>506</v>
      </c>
      <c r="O2986">
        <v>10</v>
      </c>
      <c r="P2986" t="s">
        <v>282</v>
      </c>
      <c r="Q2986">
        <v>6</v>
      </c>
      <c r="S2986">
        <v>1</v>
      </c>
      <c r="T2986" s="108">
        <v>6</v>
      </c>
      <c r="U2986">
        <v>1</v>
      </c>
      <c r="V2986" t="s">
        <v>270</v>
      </c>
      <c r="W2986" t="s">
        <v>167</v>
      </c>
      <c r="X2986">
        <v>1</v>
      </c>
      <c r="Y2986">
        <v>0</v>
      </c>
      <c r="Z2986">
        <v>0</v>
      </c>
      <c r="AA2986">
        <v>0</v>
      </c>
      <c r="AB2986">
        <v>1</v>
      </c>
      <c r="AC2986">
        <v>0</v>
      </c>
      <c r="AD2986">
        <v>0</v>
      </c>
      <c r="AE2986">
        <v>0</v>
      </c>
    </row>
    <row r="2987" spans="1:31" x14ac:dyDescent="0.3">
      <c r="A2987" t="s">
        <v>506</v>
      </c>
      <c r="B2987" t="s">
        <v>3385</v>
      </c>
      <c r="C2987" t="s">
        <v>274</v>
      </c>
      <c r="D2987" t="s">
        <v>3386</v>
      </c>
      <c r="E2987" t="s">
        <v>12732</v>
      </c>
      <c r="F2987" t="s">
        <v>990</v>
      </c>
      <c r="G2987" t="s">
        <v>9412</v>
      </c>
      <c r="I2987" t="s">
        <v>502</v>
      </c>
      <c r="J2987" t="s">
        <v>266</v>
      </c>
      <c r="K2987" t="s">
        <v>3387</v>
      </c>
      <c r="L2987" t="s">
        <v>17496</v>
      </c>
      <c r="M2987" t="s">
        <v>505</v>
      </c>
      <c r="N2987" t="s">
        <v>506</v>
      </c>
      <c r="O2987">
        <v>10</v>
      </c>
      <c r="P2987" t="s">
        <v>282</v>
      </c>
      <c r="Q2987">
        <v>4</v>
      </c>
      <c r="S2987">
        <v>2</v>
      </c>
      <c r="T2987" s="108">
        <v>8</v>
      </c>
      <c r="U2987">
        <v>1</v>
      </c>
      <c r="V2987" t="s">
        <v>270</v>
      </c>
      <c r="W2987" t="s">
        <v>167</v>
      </c>
      <c r="X2987">
        <v>1</v>
      </c>
      <c r="Y2987">
        <v>1</v>
      </c>
      <c r="Z2987">
        <v>0</v>
      </c>
      <c r="AA2987">
        <v>0</v>
      </c>
      <c r="AB2987">
        <v>1</v>
      </c>
      <c r="AC2987">
        <v>0</v>
      </c>
      <c r="AD2987">
        <v>0</v>
      </c>
      <c r="AE2987">
        <v>0</v>
      </c>
    </row>
    <row r="2988" spans="1:31" x14ac:dyDescent="0.3">
      <c r="A2988" t="s">
        <v>506</v>
      </c>
      <c r="B2988" t="s">
        <v>3385</v>
      </c>
      <c r="C2988" t="s">
        <v>302</v>
      </c>
      <c r="D2988" t="s">
        <v>3386</v>
      </c>
      <c r="E2988" t="s">
        <v>12732</v>
      </c>
      <c r="F2988" t="s">
        <v>990</v>
      </c>
      <c r="G2988" t="s">
        <v>9412</v>
      </c>
      <c r="I2988" t="s">
        <v>502</v>
      </c>
      <c r="J2988" t="s">
        <v>266</v>
      </c>
      <c r="K2988" t="s">
        <v>3387</v>
      </c>
      <c r="L2988" t="s">
        <v>16880</v>
      </c>
      <c r="M2988" t="s">
        <v>507</v>
      </c>
      <c r="N2988" t="s">
        <v>506</v>
      </c>
      <c r="O2988">
        <v>24</v>
      </c>
      <c r="P2988" t="s">
        <v>17796</v>
      </c>
      <c r="Q2988">
        <v>2</v>
      </c>
      <c r="S2988">
        <v>4</v>
      </c>
      <c r="T2988" s="108">
        <v>8</v>
      </c>
      <c r="U2988">
        <v>1</v>
      </c>
      <c r="V2988" t="s">
        <v>270</v>
      </c>
      <c r="W2988" t="s">
        <v>167</v>
      </c>
      <c r="X2988">
        <v>2</v>
      </c>
      <c r="Y2988">
        <v>0</v>
      </c>
      <c r="Z2988">
        <v>2</v>
      </c>
      <c r="AA2988">
        <v>0</v>
      </c>
      <c r="AB2988">
        <v>2</v>
      </c>
      <c r="AC2988">
        <v>0</v>
      </c>
      <c r="AD2988">
        <v>0</v>
      </c>
      <c r="AE2988">
        <v>0</v>
      </c>
    </row>
    <row r="2989" spans="1:31" x14ac:dyDescent="0.3">
      <c r="A2989" t="s">
        <v>506</v>
      </c>
      <c r="B2989" t="s">
        <v>3385</v>
      </c>
      <c r="C2989" t="s">
        <v>302</v>
      </c>
      <c r="D2989" t="s">
        <v>3386</v>
      </c>
      <c r="E2989" t="s">
        <v>12732</v>
      </c>
      <c r="F2989" t="s">
        <v>990</v>
      </c>
      <c r="G2989" t="s">
        <v>9412</v>
      </c>
      <c r="I2989" t="s">
        <v>502</v>
      </c>
      <c r="J2989" t="s">
        <v>266</v>
      </c>
      <c r="K2989" t="s">
        <v>3387</v>
      </c>
      <c r="L2989" t="s">
        <v>16880</v>
      </c>
      <c r="M2989" t="s">
        <v>507</v>
      </c>
      <c r="N2989" t="s">
        <v>506</v>
      </c>
      <c r="O2989">
        <v>11</v>
      </c>
      <c r="P2989" t="s">
        <v>272</v>
      </c>
      <c r="Q2989">
        <v>6</v>
      </c>
      <c r="S2989">
        <v>1</v>
      </c>
      <c r="T2989" s="108">
        <v>6</v>
      </c>
      <c r="U2989">
        <v>1</v>
      </c>
      <c r="V2989" t="s">
        <v>270</v>
      </c>
      <c r="W2989" t="s">
        <v>167</v>
      </c>
      <c r="X2989">
        <v>1</v>
      </c>
      <c r="Y2989">
        <v>0</v>
      </c>
      <c r="Z2989">
        <v>0</v>
      </c>
      <c r="AA2989">
        <v>1</v>
      </c>
      <c r="AB2989">
        <v>0</v>
      </c>
      <c r="AC2989">
        <v>0</v>
      </c>
      <c r="AD2989">
        <v>0</v>
      </c>
      <c r="AE2989">
        <v>0</v>
      </c>
    </row>
    <row r="2990" spans="1:31" x14ac:dyDescent="0.3">
      <c r="A2990" t="s">
        <v>506</v>
      </c>
      <c r="B2990" t="s">
        <v>3385</v>
      </c>
      <c r="C2990" t="s">
        <v>302</v>
      </c>
      <c r="D2990" t="s">
        <v>3386</v>
      </c>
      <c r="E2990" t="s">
        <v>12732</v>
      </c>
      <c r="F2990" t="s">
        <v>990</v>
      </c>
      <c r="G2990" t="s">
        <v>9412</v>
      </c>
      <c r="I2990" t="s">
        <v>502</v>
      </c>
      <c r="J2990" t="s">
        <v>266</v>
      </c>
      <c r="K2990" t="s">
        <v>3387</v>
      </c>
      <c r="L2990" t="s">
        <v>16880</v>
      </c>
      <c r="M2990" t="s">
        <v>507</v>
      </c>
      <c r="N2990" t="s">
        <v>506</v>
      </c>
      <c r="O2990">
        <v>25</v>
      </c>
      <c r="P2990" t="s">
        <v>273</v>
      </c>
      <c r="Q2990">
        <v>0.48</v>
      </c>
      <c r="S2990">
        <v>3</v>
      </c>
      <c r="T2990" s="108">
        <v>1.44</v>
      </c>
      <c r="U2990">
        <v>1</v>
      </c>
      <c r="V2990" t="s">
        <v>270</v>
      </c>
      <c r="W2990" t="s">
        <v>167</v>
      </c>
      <c r="X2990">
        <v>3</v>
      </c>
      <c r="Y2990">
        <v>0</v>
      </c>
      <c r="Z2990">
        <v>3</v>
      </c>
      <c r="AA2990">
        <v>0</v>
      </c>
      <c r="AB2990">
        <v>0</v>
      </c>
      <c r="AC2990">
        <v>0</v>
      </c>
      <c r="AD2990">
        <v>0</v>
      </c>
      <c r="AE2990">
        <v>0</v>
      </c>
    </row>
    <row r="2991" spans="1:31" x14ac:dyDescent="0.3">
      <c r="A2991" t="s">
        <v>506</v>
      </c>
      <c r="B2991" t="s">
        <v>10194</v>
      </c>
      <c r="C2991" t="s">
        <v>274</v>
      </c>
      <c r="D2991" t="s">
        <v>10195</v>
      </c>
      <c r="E2991" t="s">
        <v>12723</v>
      </c>
      <c r="F2991" t="s">
        <v>4097</v>
      </c>
      <c r="G2991" t="s">
        <v>9398</v>
      </c>
      <c r="I2991" t="s">
        <v>502</v>
      </c>
      <c r="J2991" t="s">
        <v>266</v>
      </c>
      <c r="K2991" t="s">
        <v>10196</v>
      </c>
      <c r="L2991" t="s">
        <v>17496</v>
      </c>
      <c r="M2991" t="s">
        <v>505</v>
      </c>
      <c r="N2991" t="s">
        <v>506</v>
      </c>
      <c r="O2991">
        <v>10</v>
      </c>
      <c r="P2991" t="s">
        <v>282</v>
      </c>
      <c r="Q2991">
        <v>4</v>
      </c>
      <c r="S2991">
        <v>1</v>
      </c>
      <c r="T2991" s="108">
        <v>4</v>
      </c>
      <c r="U2991">
        <v>1</v>
      </c>
      <c r="V2991" t="s">
        <v>270</v>
      </c>
      <c r="W2991" t="s">
        <v>167</v>
      </c>
      <c r="X2991">
        <v>1</v>
      </c>
      <c r="Y2991">
        <v>0</v>
      </c>
      <c r="Z2991">
        <v>0</v>
      </c>
      <c r="AA2991">
        <v>1</v>
      </c>
      <c r="AB2991">
        <v>0</v>
      </c>
      <c r="AC2991">
        <v>0</v>
      </c>
      <c r="AD2991">
        <v>0</v>
      </c>
      <c r="AE2991">
        <v>0</v>
      </c>
    </row>
    <row r="2992" spans="1:31" x14ac:dyDescent="0.3">
      <c r="A2992" t="s">
        <v>506</v>
      </c>
      <c r="B2992" t="s">
        <v>10194</v>
      </c>
      <c r="C2992" t="s">
        <v>274</v>
      </c>
      <c r="D2992" t="s">
        <v>10195</v>
      </c>
      <c r="E2992" t="s">
        <v>12723</v>
      </c>
      <c r="F2992" t="s">
        <v>4097</v>
      </c>
      <c r="G2992" t="s">
        <v>9398</v>
      </c>
      <c r="I2992" t="s">
        <v>502</v>
      </c>
      <c r="J2992" t="s">
        <v>266</v>
      </c>
      <c r="K2992" t="s">
        <v>10196</v>
      </c>
      <c r="L2992" t="s">
        <v>17496</v>
      </c>
      <c r="M2992" t="s">
        <v>507</v>
      </c>
      <c r="N2992" t="s">
        <v>506</v>
      </c>
      <c r="O2992">
        <v>11</v>
      </c>
      <c r="P2992" t="s">
        <v>272</v>
      </c>
      <c r="Q2992">
        <v>4</v>
      </c>
      <c r="S2992">
        <v>2</v>
      </c>
      <c r="T2992" s="108">
        <v>8</v>
      </c>
      <c r="U2992">
        <v>1</v>
      </c>
      <c r="V2992" t="s">
        <v>270</v>
      </c>
      <c r="W2992" t="s">
        <v>167</v>
      </c>
      <c r="X2992">
        <v>1</v>
      </c>
      <c r="Y2992">
        <v>0</v>
      </c>
      <c r="Z2992">
        <v>0</v>
      </c>
      <c r="AA2992">
        <v>1</v>
      </c>
      <c r="AB2992">
        <v>0</v>
      </c>
      <c r="AC2992">
        <v>1</v>
      </c>
      <c r="AD2992">
        <v>0</v>
      </c>
      <c r="AE2992">
        <v>0</v>
      </c>
    </row>
    <row r="2993" spans="1:31" x14ac:dyDescent="0.3">
      <c r="A2993" t="s">
        <v>506</v>
      </c>
      <c r="B2993" t="s">
        <v>10194</v>
      </c>
      <c r="C2993" t="s">
        <v>294</v>
      </c>
      <c r="D2993" t="s">
        <v>10195</v>
      </c>
      <c r="E2993" t="s">
        <v>12723</v>
      </c>
      <c r="F2993" t="s">
        <v>4097</v>
      </c>
      <c r="G2993" t="s">
        <v>9398</v>
      </c>
      <c r="I2993" t="s">
        <v>502</v>
      </c>
      <c r="J2993" t="s">
        <v>266</v>
      </c>
      <c r="K2993" t="s">
        <v>10196</v>
      </c>
      <c r="L2993" t="s">
        <v>17496</v>
      </c>
      <c r="M2993" t="s">
        <v>507</v>
      </c>
      <c r="N2993" t="s">
        <v>506</v>
      </c>
      <c r="O2993">
        <v>24</v>
      </c>
      <c r="P2993" t="s">
        <v>425</v>
      </c>
      <c r="Q2993">
        <v>0.32</v>
      </c>
      <c r="S2993">
        <v>1</v>
      </c>
      <c r="T2993" s="108">
        <v>0.32</v>
      </c>
      <c r="U2993">
        <v>1</v>
      </c>
      <c r="V2993" t="s">
        <v>270</v>
      </c>
      <c r="W2993" t="s">
        <v>167</v>
      </c>
      <c r="X2993">
        <v>1</v>
      </c>
      <c r="Y2993">
        <v>0</v>
      </c>
      <c r="Z2993">
        <v>1</v>
      </c>
      <c r="AA2993">
        <v>0</v>
      </c>
      <c r="AB2993">
        <v>0</v>
      </c>
      <c r="AC2993">
        <v>0</v>
      </c>
      <c r="AD2993">
        <v>0</v>
      </c>
      <c r="AE2993">
        <v>0</v>
      </c>
    </row>
    <row r="2994" spans="1:31" x14ac:dyDescent="0.3">
      <c r="A2994" t="s">
        <v>506</v>
      </c>
      <c r="B2994" t="s">
        <v>10194</v>
      </c>
      <c r="C2994" t="s">
        <v>294</v>
      </c>
      <c r="D2994" t="s">
        <v>10195</v>
      </c>
      <c r="E2994" t="s">
        <v>12723</v>
      </c>
      <c r="F2994" t="s">
        <v>4097</v>
      </c>
      <c r="G2994" t="s">
        <v>9398</v>
      </c>
      <c r="I2994" t="s">
        <v>502</v>
      </c>
      <c r="J2994" t="s">
        <v>266</v>
      </c>
      <c r="K2994" t="s">
        <v>10196</v>
      </c>
      <c r="L2994" t="s">
        <v>17496</v>
      </c>
      <c r="M2994" t="s">
        <v>507</v>
      </c>
      <c r="N2994" t="s">
        <v>506</v>
      </c>
      <c r="O2994">
        <v>24</v>
      </c>
      <c r="P2994" t="s">
        <v>17796</v>
      </c>
      <c r="Q2994">
        <v>2</v>
      </c>
      <c r="S2994">
        <v>1</v>
      </c>
      <c r="T2994" s="108">
        <v>2</v>
      </c>
      <c r="U2994">
        <v>1</v>
      </c>
      <c r="V2994" t="s">
        <v>270</v>
      </c>
      <c r="W2994" t="s">
        <v>167</v>
      </c>
      <c r="X2994">
        <v>1</v>
      </c>
      <c r="Y2994">
        <v>0</v>
      </c>
      <c r="Z2994">
        <v>1</v>
      </c>
      <c r="AA2994">
        <v>0</v>
      </c>
      <c r="AB2994">
        <v>0</v>
      </c>
      <c r="AC2994">
        <v>0</v>
      </c>
      <c r="AD2994">
        <v>0</v>
      </c>
      <c r="AE2994">
        <v>0</v>
      </c>
    </row>
    <row r="2995" spans="1:31" x14ac:dyDescent="0.3">
      <c r="A2995" t="s">
        <v>506</v>
      </c>
      <c r="B2995" t="s">
        <v>10194</v>
      </c>
      <c r="C2995" t="s">
        <v>302</v>
      </c>
      <c r="D2995" t="s">
        <v>10195</v>
      </c>
      <c r="E2995" t="s">
        <v>12723</v>
      </c>
      <c r="F2995" t="s">
        <v>4097</v>
      </c>
      <c r="G2995" t="s">
        <v>9398</v>
      </c>
      <c r="I2995" t="s">
        <v>502</v>
      </c>
      <c r="J2995" t="s">
        <v>266</v>
      </c>
      <c r="K2995" t="s">
        <v>10196</v>
      </c>
      <c r="L2995" t="s">
        <v>17496</v>
      </c>
      <c r="M2995" t="s">
        <v>507</v>
      </c>
      <c r="N2995" t="s">
        <v>506</v>
      </c>
      <c r="O2995">
        <v>28</v>
      </c>
      <c r="P2995" t="s">
        <v>273</v>
      </c>
      <c r="Q2995">
        <v>0.48</v>
      </c>
      <c r="S2995">
        <v>4</v>
      </c>
      <c r="T2995" s="108">
        <v>1.92</v>
      </c>
      <c r="U2995">
        <v>1</v>
      </c>
      <c r="V2995" t="s">
        <v>270</v>
      </c>
      <c r="W2995" t="s">
        <v>167</v>
      </c>
      <c r="X2995">
        <v>4</v>
      </c>
      <c r="Y2995">
        <v>0</v>
      </c>
      <c r="Z2995">
        <v>4</v>
      </c>
      <c r="AA2995">
        <v>0</v>
      </c>
      <c r="AB2995">
        <v>0</v>
      </c>
      <c r="AC2995">
        <v>0</v>
      </c>
      <c r="AD2995">
        <v>0</v>
      </c>
      <c r="AE2995">
        <v>0</v>
      </c>
    </row>
    <row r="2996" spans="1:31" x14ac:dyDescent="0.3">
      <c r="A2996" t="s">
        <v>506</v>
      </c>
      <c r="B2996" t="s">
        <v>3273</v>
      </c>
      <c r="C2996" t="s">
        <v>262</v>
      </c>
      <c r="D2996" t="s">
        <v>3274</v>
      </c>
      <c r="E2996" t="s">
        <v>12707</v>
      </c>
      <c r="F2996" t="s">
        <v>3267</v>
      </c>
      <c r="G2996" t="s">
        <v>3249</v>
      </c>
      <c r="I2996" t="s">
        <v>502</v>
      </c>
      <c r="J2996" t="s">
        <v>266</v>
      </c>
      <c r="K2996" t="s">
        <v>3275</v>
      </c>
      <c r="L2996" t="s">
        <v>17717</v>
      </c>
      <c r="M2996" t="s">
        <v>507</v>
      </c>
      <c r="N2996" t="s">
        <v>506</v>
      </c>
      <c r="O2996">
        <v>17</v>
      </c>
      <c r="P2996" t="s">
        <v>273</v>
      </c>
      <c r="Q2996">
        <v>0.48</v>
      </c>
      <c r="S2996">
        <v>1</v>
      </c>
      <c r="T2996" s="108">
        <v>0.48</v>
      </c>
      <c r="U2996">
        <v>1</v>
      </c>
      <c r="V2996" t="s">
        <v>270</v>
      </c>
      <c r="W2996" t="s">
        <v>167</v>
      </c>
      <c r="X2996">
        <v>1</v>
      </c>
      <c r="Y2996">
        <v>0</v>
      </c>
      <c r="Z2996">
        <v>1</v>
      </c>
      <c r="AA2996">
        <v>0</v>
      </c>
      <c r="AB2996">
        <v>0</v>
      </c>
      <c r="AC2996">
        <v>0</v>
      </c>
      <c r="AD2996">
        <v>0</v>
      </c>
      <c r="AE2996">
        <v>0</v>
      </c>
    </row>
    <row r="2997" spans="1:31" x14ac:dyDescent="0.3">
      <c r="A2997" t="s">
        <v>506</v>
      </c>
      <c r="B2997" t="s">
        <v>3273</v>
      </c>
      <c r="C2997" t="s">
        <v>262</v>
      </c>
      <c r="D2997" t="s">
        <v>3274</v>
      </c>
      <c r="E2997" t="s">
        <v>12707</v>
      </c>
      <c r="F2997" t="s">
        <v>3267</v>
      </c>
      <c r="G2997" t="s">
        <v>3249</v>
      </c>
      <c r="I2997" t="s">
        <v>502</v>
      </c>
      <c r="J2997" t="s">
        <v>266</v>
      </c>
      <c r="K2997" t="s">
        <v>3275</v>
      </c>
      <c r="L2997" t="s">
        <v>17717</v>
      </c>
      <c r="M2997" t="s">
        <v>507</v>
      </c>
      <c r="N2997" t="s">
        <v>506</v>
      </c>
      <c r="O2997">
        <v>17</v>
      </c>
      <c r="P2997" t="s">
        <v>273</v>
      </c>
      <c r="Q2997">
        <v>0.48</v>
      </c>
      <c r="S2997">
        <v>1</v>
      </c>
      <c r="T2997" s="108">
        <v>0.48</v>
      </c>
      <c r="U2997">
        <v>1</v>
      </c>
      <c r="V2997" t="s">
        <v>270</v>
      </c>
      <c r="W2997" t="s">
        <v>167</v>
      </c>
      <c r="X2997">
        <v>1</v>
      </c>
      <c r="Y2997">
        <v>0</v>
      </c>
      <c r="Z2997">
        <v>1</v>
      </c>
      <c r="AA2997">
        <v>0</v>
      </c>
      <c r="AB2997">
        <v>0</v>
      </c>
      <c r="AC2997">
        <v>0</v>
      </c>
      <c r="AD2997">
        <v>0</v>
      </c>
      <c r="AE2997">
        <v>0</v>
      </c>
    </row>
    <row r="2998" spans="1:31" x14ac:dyDescent="0.3">
      <c r="A2998" t="s">
        <v>506</v>
      </c>
      <c r="B2998" t="s">
        <v>3273</v>
      </c>
      <c r="C2998" t="s">
        <v>262</v>
      </c>
      <c r="D2998" t="s">
        <v>3274</v>
      </c>
      <c r="E2998" t="s">
        <v>12707</v>
      </c>
      <c r="F2998" t="s">
        <v>3267</v>
      </c>
      <c r="G2998" t="s">
        <v>3249</v>
      </c>
      <c r="I2998" t="s">
        <v>502</v>
      </c>
      <c r="J2998" t="s">
        <v>266</v>
      </c>
      <c r="K2998" t="s">
        <v>3275</v>
      </c>
      <c r="L2998" t="s">
        <v>17717</v>
      </c>
      <c r="M2998" t="s">
        <v>505</v>
      </c>
      <c r="N2998" t="s">
        <v>506</v>
      </c>
      <c r="O2998">
        <v>1</v>
      </c>
      <c r="P2998" t="s">
        <v>282</v>
      </c>
      <c r="Q2998">
        <v>2</v>
      </c>
      <c r="S2998">
        <v>1</v>
      </c>
      <c r="T2998" s="108">
        <v>2</v>
      </c>
      <c r="U2998">
        <v>1</v>
      </c>
      <c r="V2998" t="s">
        <v>270</v>
      </c>
      <c r="W2998" t="s">
        <v>167</v>
      </c>
      <c r="X2998">
        <v>1</v>
      </c>
      <c r="Y2998">
        <v>0</v>
      </c>
      <c r="Z2998">
        <v>1</v>
      </c>
      <c r="AA2998">
        <v>0</v>
      </c>
      <c r="AB2998">
        <v>0</v>
      </c>
      <c r="AC2998">
        <v>0</v>
      </c>
      <c r="AD2998">
        <v>0</v>
      </c>
      <c r="AE2998">
        <v>0</v>
      </c>
    </row>
    <row r="2999" spans="1:31" x14ac:dyDescent="0.3">
      <c r="A2999" t="s">
        <v>506</v>
      </c>
      <c r="B2999" t="s">
        <v>3273</v>
      </c>
      <c r="C2999" t="s">
        <v>262</v>
      </c>
      <c r="D2999" t="s">
        <v>3274</v>
      </c>
      <c r="E2999" t="s">
        <v>12707</v>
      </c>
      <c r="F2999" t="s">
        <v>3267</v>
      </c>
      <c r="G2999" t="s">
        <v>3249</v>
      </c>
      <c r="I2999" t="s">
        <v>502</v>
      </c>
      <c r="J2999" t="s">
        <v>266</v>
      </c>
      <c r="K2999" t="s">
        <v>3275</v>
      </c>
      <c r="L2999" t="s">
        <v>17717</v>
      </c>
      <c r="M2999" t="s">
        <v>507</v>
      </c>
      <c r="N2999" t="s">
        <v>506</v>
      </c>
      <c r="O2999">
        <v>2</v>
      </c>
      <c r="P2999" t="s">
        <v>272</v>
      </c>
      <c r="Q2999">
        <v>1</v>
      </c>
      <c r="S2999">
        <v>1</v>
      </c>
      <c r="T2999" s="108">
        <v>1</v>
      </c>
      <c r="U2999">
        <v>1</v>
      </c>
      <c r="V2999" t="s">
        <v>270</v>
      </c>
      <c r="W2999" t="s">
        <v>167</v>
      </c>
      <c r="X2999">
        <v>1</v>
      </c>
      <c r="Y2999">
        <v>0</v>
      </c>
      <c r="Z2999">
        <v>0</v>
      </c>
      <c r="AA2999">
        <v>0</v>
      </c>
      <c r="AB2999">
        <v>1</v>
      </c>
      <c r="AC2999">
        <v>0</v>
      </c>
      <c r="AD2999">
        <v>0</v>
      </c>
      <c r="AE2999">
        <v>0</v>
      </c>
    </row>
    <row r="3000" spans="1:31" x14ac:dyDescent="0.3">
      <c r="A3000" t="s">
        <v>506</v>
      </c>
      <c r="B3000" t="s">
        <v>3291</v>
      </c>
      <c r="C3000" t="s">
        <v>262</v>
      </c>
      <c r="D3000" t="s">
        <v>3292</v>
      </c>
      <c r="E3000" t="s">
        <v>12735</v>
      </c>
      <c r="F3000" t="s">
        <v>2882</v>
      </c>
      <c r="G3000" t="s">
        <v>1411</v>
      </c>
      <c r="I3000" t="s">
        <v>502</v>
      </c>
      <c r="J3000" t="s">
        <v>266</v>
      </c>
      <c r="K3000" t="s">
        <v>2883</v>
      </c>
      <c r="L3000" t="s">
        <v>3293</v>
      </c>
      <c r="M3000" t="s">
        <v>505</v>
      </c>
      <c r="N3000" t="s">
        <v>506</v>
      </c>
      <c r="O3000">
        <v>1</v>
      </c>
      <c r="P3000" t="s">
        <v>282</v>
      </c>
      <c r="Q3000">
        <v>1</v>
      </c>
      <c r="S3000">
        <v>1</v>
      </c>
      <c r="T3000" s="108">
        <v>1</v>
      </c>
      <c r="U3000">
        <v>1</v>
      </c>
      <c r="V3000" t="s">
        <v>270</v>
      </c>
      <c r="W3000" t="s">
        <v>167</v>
      </c>
      <c r="X3000">
        <v>1</v>
      </c>
      <c r="Y3000">
        <v>0</v>
      </c>
      <c r="Z3000">
        <v>0</v>
      </c>
      <c r="AA3000">
        <v>0</v>
      </c>
      <c r="AB3000">
        <v>1</v>
      </c>
      <c r="AC3000">
        <v>0</v>
      </c>
      <c r="AD3000">
        <v>0</v>
      </c>
      <c r="AE3000">
        <v>0</v>
      </c>
    </row>
    <row r="3001" spans="1:31" x14ac:dyDescent="0.3">
      <c r="A3001" t="s">
        <v>506</v>
      </c>
      <c r="B3001" t="s">
        <v>3298</v>
      </c>
      <c r="C3001" t="s">
        <v>262</v>
      </c>
      <c r="D3001" t="s">
        <v>153</v>
      </c>
      <c r="E3001" t="s">
        <v>12701</v>
      </c>
      <c r="F3001" t="s">
        <v>2703</v>
      </c>
      <c r="G3001" t="s">
        <v>3249</v>
      </c>
      <c r="I3001" t="s">
        <v>502</v>
      </c>
      <c r="J3001" t="s">
        <v>266</v>
      </c>
      <c r="K3001" t="s">
        <v>3275</v>
      </c>
      <c r="L3001" t="s">
        <v>3299</v>
      </c>
      <c r="M3001" t="s">
        <v>505</v>
      </c>
      <c r="N3001" t="s">
        <v>506</v>
      </c>
      <c r="O3001">
        <v>1</v>
      </c>
      <c r="P3001" t="s">
        <v>282</v>
      </c>
      <c r="Q3001">
        <v>8</v>
      </c>
      <c r="S3001">
        <v>2</v>
      </c>
      <c r="T3001" s="108">
        <v>16</v>
      </c>
      <c r="U3001">
        <v>1</v>
      </c>
      <c r="V3001" t="s">
        <v>270</v>
      </c>
      <c r="W3001" t="s">
        <v>167</v>
      </c>
      <c r="X3001">
        <v>1</v>
      </c>
      <c r="Y3001">
        <v>0</v>
      </c>
      <c r="Z3001">
        <v>1</v>
      </c>
      <c r="AA3001">
        <v>0</v>
      </c>
      <c r="AB3001">
        <v>0</v>
      </c>
      <c r="AC3001">
        <v>1</v>
      </c>
      <c r="AD3001">
        <v>0</v>
      </c>
      <c r="AE3001">
        <v>0</v>
      </c>
    </row>
    <row r="3002" spans="1:31" x14ac:dyDescent="0.3">
      <c r="A3002" t="s">
        <v>506</v>
      </c>
      <c r="B3002" t="s">
        <v>3298</v>
      </c>
      <c r="C3002" t="s">
        <v>262</v>
      </c>
      <c r="D3002" t="s">
        <v>153</v>
      </c>
      <c r="E3002" t="s">
        <v>12701</v>
      </c>
      <c r="F3002" t="s">
        <v>2703</v>
      </c>
      <c r="G3002" t="s">
        <v>3249</v>
      </c>
      <c r="I3002" t="s">
        <v>502</v>
      </c>
      <c r="J3002" t="s">
        <v>266</v>
      </c>
      <c r="K3002" t="s">
        <v>3275</v>
      </c>
      <c r="L3002" t="s">
        <v>3299</v>
      </c>
      <c r="M3002" t="s">
        <v>507</v>
      </c>
      <c r="N3002" t="s">
        <v>506</v>
      </c>
      <c r="O3002">
        <v>2</v>
      </c>
      <c r="P3002" t="s">
        <v>272</v>
      </c>
      <c r="Q3002">
        <v>4</v>
      </c>
      <c r="S3002">
        <v>1</v>
      </c>
      <c r="T3002" s="108">
        <v>4</v>
      </c>
      <c r="U3002">
        <v>1</v>
      </c>
      <c r="V3002" t="s">
        <v>270</v>
      </c>
      <c r="W3002" t="s">
        <v>167</v>
      </c>
      <c r="X3002">
        <v>1</v>
      </c>
      <c r="Y3002">
        <v>0</v>
      </c>
      <c r="Z3002">
        <v>0</v>
      </c>
      <c r="AA3002">
        <v>0</v>
      </c>
      <c r="AB3002">
        <v>1</v>
      </c>
      <c r="AC3002">
        <v>0</v>
      </c>
      <c r="AD3002">
        <v>0</v>
      </c>
      <c r="AE3002">
        <v>0</v>
      </c>
    </row>
    <row r="3003" spans="1:31" x14ac:dyDescent="0.3">
      <c r="A3003" t="s">
        <v>506</v>
      </c>
      <c r="B3003" t="s">
        <v>3298</v>
      </c>
      <c r="C3003" t="s">
        <v>262</v>
      </c>
      <c r="D3003" t="s">
        <v>153</v>
      </c>
      <c r="E3003" t="s">
        <v>12701</v>
      </c>
      <c r="F3003" t="s">
        <v>2703</v>
      </c>
      <c r="G3003" t="s">
        <v>3249</v>
      </c>
      <c r="I3003" t="s">
        <v>502</v>
      </c>
      <c r="J3003" t="s">
        <v>266</v>
      </c>
      <c r="K3003" t="s">
        <v>3275</v>
      </c>
      <c r="L3003" t="s">
        <v>3299</v>
      </c>
      <c r="M3003" t="s">
        <v>507</v>
      </c>
      <c r="N3003" t="s">
        <v>506</v>
      </c>
      <c r="O3003">
        <v>20</v>
      </c>
      <c r="P3003" t="s">
        <v>425</v>
      </c>
      <c r="Q3003">
        <v>0.32</v>
      </c>
      <c r="S3003">
        <v>2</v>
      </c>
      <c r="T3003" s="108">
        <v>0.64</v>
      </c>
      <c r="U3003">
        <v>1</v>
      </c>
      <c r="V3003" t="s">
        <v>270</v>
      </c>
      <c r="W3003" t="s">
        <v>167</v>
      </c>
      <c r="X3003">
        <v>2</v>
      </c>
      <c r="Y3003">
        <v>0</v>
      </c>
      <c r="Z3003">
        <v>2</v>
      </c>
      <c r="AA3003">
        <v>0</v>
      </c>
      <c r="AB3003">
        <v>0</v>
      </c>
      <c r="AC3003">
        <v>0</v>
      </c>
      <c r="AD3003">
        <v>0</v>
      </c>
      <c r="AE3003">
        <v>0</v>
      </c>
    </row>
    <row r="3004" spans="1:31" x14ac:dyDescent="0.3">
      <c r="A3004" t="s">
        <v>506</v>
      </c>
      <c r="B3004" t="s">
        <v>3322</v>
      </c>
      <c r="C3004" t="s">
        <v>262</v>
      </c>
      <c r="D3004" t="s">
        <v>3323</v>
      </c>
      <c r="E3004" t="s">
        <v>12702</v>
      </c>
      <c r="F3004" t="s">
        <v>3324</v>
      </c>
      <c r="G3004" t="s">
        <v>3249</v>
      </c>
      <c r="I3004" t="s">
        <v>502</v>
      </c>
      <c r="J3004" t="s">
        <v>266</v>
      </c>
      <c r="K3004" t="s">
        <v>3325</v>
      </c>
      <c r="L3004" t="s">
        <v>17503</v>
      </c>
      <c r="M3004" t="s">
        <v>505</v>
      </c>
      <c r="N3004" t="s">
        <v>506</v>
      </c>
      <c r="O3004">
        <v>1</v>
      </c>
      <c r="P3004" t="s">
        <v>266</v>
      </c>
      <c r="Q3004">
        <v>0.48</v>
      </c>
      <c r="S3004">
        <v>2</v>
      </c>
      <c r="T3004" s="108">
        <v>0.96</v>
      </c>
      <c r="U3004">
        <v>1</v>
      </c>
      <c r="V3004" t="s">
        <v>270</v>
      </c>
      <c r="W3004" t="s">
        <v>167</v>
      </c>
      <c r="X3004">
        <v>1</v>
      </c>
      <c r="Y3004">
        <v>1</v>
      </c>
      <c r="Z3004">
        <v>0</v>
      </c>
      <c r="AA3004">
        <v>0</v>
      </c>
      <c r="AB3004">
        <v>1</v>
      </c>
      <c r="AC3004">
        <v>0</v>
      </c>
      <c r="AD3004">
        <v>0</v>
      </c>
      <c r="AE3004">
        <v>0</v>
      </c>
    </row>
    <row r="3005" spans="1:31" x14ac:dyDescent="0.3">
      <c r="A3005" t="s">
        <v>506</v>
      </c>
      <c r="B3005" t="s">
        <v>3322</v>
      </c>
      <c r="C3005" t="s">
        <v>262</v>
      </c>
      <c r="D3005" t="s">
        <v>3323</v>
      </c>
      <c r="E3005" t="s">
        <v>12702</v>
      </c>
      <c r="F3005" t="s">
        <v>3324</v>
      </c>
      <c r="G3005" t="s">
        <v>3249</v>
      </c>
      <c r="I3005" t="s">
        <v>502</v>
      </c>
      <c r="J3005" t="s">
        <v>266</v>
      </c>
      <c r="K3005" t="s">
        <v>3325</v>
      </c>
      <c r="L3005" t="s">
        <v>17503</v>
      </c>
      <c r="M3005" t="s">
        <v>507</v>
      </c>
      <c r="N3005" t="s">
        <v>506</v>
      </c>
      <c r="O3005">
        <v>2</v>
      </c>
      <c r="P3005" t="s">
        <v>288</v>
      </c>
      <c r="Q3005">
        <v>0.48</v>
      </c>
      <c r="S3005">
        <v>2</v>
      </c>
      <c r="T3005" s="108">
        <v>0.96</v>
      </c>
      <c r="U3005">
        <v>1</v>
      </c>
      <c r="V3005" t="s">
        <v>270</v>
      </c>
      <c r="W3005" t="s">
        <v>167</v>
      </c>
      <c r="X3005">
        <v>2</v>
      </c>
      <c r="Y3005">
        <v>0</v>
      </c>
      <c r="Z3005">
        <v>2</v>
      </c>
      <c r="AA3005">
        <v>0</v>
      </c>
      <c r="AB3005">
        <v>0</v>
      </c>
      <c r="AC3005">
        <v>0</v>
      </c>
      <c r="AD3005">
        <v>0</v>
      </c>
      <c r="AE3005">
        <v>0</v>
      </c>
    </row>
    <row r="3006" spans="1:31" x14ac:dyDescent="0.3">
      <c r="A3006" t="s">
        <v>506</v>
      </c>
      <c r="B3006" t="s">
        <v>3322</v>
      </c>
      <c r="C3006" t="s">
        <v>262</v>
      </c>
      <c r="D3006" t="s">
        <v>3323</v>
      </c>
      <c r="E3006" t="s">
        <v>12702</v>
      </c>
      <c r="F3006" t="s">
        <v>3324</v>
      </c>
      <c r="G3006" t="s">
        <v>3249</v>
      </c>
      <c r="I3006" t="s">
        <v>502</v>
      </c>
      <c r="J3006" t="s">
        <v>266</v>
      </c>
      <c r="K3006" t="s">
        <v>3325</v>
      </c>
      <c r="L3006" t="s">
        <v>17503</v>
      </c>
      <c r="M3006" t="s">
        <v>507</v>
      </c>
      <c r="N3006" t="s">
        <v>506</v>
      </c>
      <c r="O3006">
        <v>17</v>
      </c>
      <c r="P3006" t="s">
        <v>273</v>
      </c>
      <c r="Q3006">
        <v>0.48</v>
      </c>
      <c r="S3006">
        <v>2</v>
      </c>
      <c r="T3006" s="108">
        <v>0.96</v>
      </c>
      <c r="U3006">
        <v>1</v>
      </c>
      <c r="V3006" t="s">
        <v>270</v>
      </c>
      <c r="W3006" t="s">
        <v>167</v>
      </c>
      <c r="X3006">
        <v>2</v>
      </c>
      <c r="Y3006">
        <v>0</v>
      </c>
      <c r="Z3006">
        <v>2</v>
      </c>
      <c r="AA3006">
        <v>0</v>
      </c>
      <c r="AB3006">
        <v>0</v>
      </c>
      <c r="AC3006">
        <v>0</v>
      </c>
      <c r="AD3006">
        <v>0</v>
      </c>
      <c r="AE3006">
        <v>0</v>
      </c>
    </row>
    <row r="3007" spans="1:31" x14ac:dyDescent="0.3">
      <c r="A3007" t="s">
        <v>506</v>
      </c>
      <c r="B3007" t="s">
        <v>3331</v>
      </c>
      <c r="C3007" t="s">
        <v>262</v>
      </c>
      <c r="D3007" t="s">
        <v>3332</v>
      </c>
      <c r="E3007" t="s">
        <v>12767</v>
      </c>
      <c r="F3007" t="s">
        <v>596</v>
      </c>
      <c r="G3007" t="s">
        <v>2313</v>
      </c>
      <c r="I3007" t="s">
        <v>502</v>
      </c>
      <c r="J3007" t="s">
        <v>266</v>
      </c>
      <c r="K3007" t="s">
        <v>3333</v>
      </c>
      <c r="L3007" t="s">
        <v>17829</v>
      </c>
      <c r="M3007" t="s">
        <v>505</v>
      </c>
      <c r="N3007" t="s">
        <v>506</v>
      </c>
      <c r="O3007">
        <v>1</v>
      </c>
      <c r="P3007" t="s">
        <v>266</v>
      </c>
      <c r="Q3007">
        <v>0.32</v>
      </c>
      <c r="S3007">
        <v>2</v>
      </c>
      <c r="T3007" s="108">
        <v>0.64</v>
      </c>
      <c r="U3007">
        <v>1</v>
      </c>
      <c r="V3007" t="s">
        <v>270</v>
      </c>
      <c r="W3007" t="s">
        <v>167</v>
      </c>
      <c r="X3007">
        <v>2</v>
      </c>
      <c r="Y3007">
        <v>0</v>
      </c>
      <c r="Z3007">
        <v>0</v>
      </c>
      <c r="AA3007">
        <v>2</v>
      </c>
      <c r="AB3007">
        <v>0</v>
      </c>
      <c r="AC3007">
        <v>0</v>
      </c>
      <c r="AD3007">
        <v>0</v>
      </c>
      <c r="AE3007">
        <v>0</v>
      </c>
    </row>
    <row r="3008" spans="1:31" x14ac:dyDescent="0.3">
      <c r="A3008" t="s">
        <v>506</v>
      </c>
      <c r="B3008" t="s">
        <v>3331</v>
      </c>
      <c r="C3008" t="s">
        <v>262</v>
      </c>
      <c r="D3008" t="s">
        <v>3332</v>
      </c>
      <c r="E3008" t="s">
        <v>12767</v>
      </c>
      <c r="F3008" t="s">
        <v>596</v>
      </c>
      <c r="G3008" t="s">
        <v>2313</v>
      </c>
      <c r="I3008" t="s">
        <v>502</v>
      </c>
      <c r="J3008" t="s">
        <v>266</v>
      </c>
      <c r="K3008" t="s">
        <v>3333</v>
      </c>
      <c r="L3008" t="s">
        <v>17829</v>
      </c>
      <c r="M3008" t="s">
        <v>507</v>
      </c>
      <c r="N3008" t="s">
        <v>506</v>
      </c>
      <c r="O3008">
        <v>2</v>
      </c>
      <c r="P3008" t="s">
        <v>288</v>
      </c>
      <c r="Q3008">
        <v>0.48</v>
      </c>
      <c r="S3008">
        <v>2</v>
      </c>
      <c r="T3008" s="108">
        <v>0.96</v>
      </c>
      <c r="U3008">
        <v>1</v>
      </c>
      <c r="V3008" t="s">
        <v>270</v>
      </c>
      <c r="W3008" t="s">
        <v>167</v>
      </c>
      <c r="X3008">
        <v>2</v>
      </c>
      <c r="Y3008">
        <v>0</v>
      </c>
      <c r="Z3008">
        <v>2</v>
      </c>
      <c r="AA3008">
        <v>0</v>
      </c>
      <c r="AB3008">
        <v>0</v>
      </c>
      <c r="AC3008">
        <v>0</v>
      </c>
      <c r="AD3008">
        <v>0</v>
      </c>
      <c r="AE3008">
        <v>0</v>
      </c>
    </row>
    <row r="3009" spans="1:31" x14ac:dyDescent="0.3">
      <c r="A3009" t="s">
        <v>506</v>
      </c>
      <c r="B3009" t="s">
        <v>3343</v>
      </c>
      <c r="C3009" t="s">
        <v>262</v>
      </c>
      <c r="D3009" t="s">
        <v>3344</v>
      </c>
      <c r="E3009" t="s">
        <v>12703</v>
      </c>
      <c r="F3009" t="s">
        <v>3088</v>
      </c>
      <c r="G3009" t="s">
        <v>3249</v>
      </c>
      <c r="I3009" t="s">
        <v>502</v>
      </c>
      <c r="J3009" t="s">
        <v>266</v>
      </c>
      <c r="K3009" t="s">
        <v>3275</v>
      </c>
      <c r="L3009" t="s">
        <v>3345</v>
      </c>
      <c r="M3009" t="s">
        <v>507</v>
      </c>
      <c r="N3009" t="s">
        <v>506</v>
      </c>
      <c r="O3009">
        <v>17</v>
      </c>
      <c r="P3009" t="s">
        <v>273</v>
      </c>
      <c r="Q3009">
        <v>0.32</v>
      </c>
      <c r="S3009">
        <v>2</v>
      </c>
      <c r="T3009" s="108">
        <v>0.64</v>
      </c>
      <c r="U3009">
        <v>1</v>
      </c>
      <c r="V3009" t="s">
        <v>270</v>
      </c>
      <c r="W3009" t="s">
        <v>167</v>
      </c>
      <c r="X3009">
        <v>2</v>
      </c>
      <c r="Y3009">
        <v>0</v>
      </c>
      <c r="Z3009">
        <v>2</v>
      </c>
      <c r="AA3009">
        <v>0</v>
      </c>
      <c r="AB3009">
        <v>0</v>
      </c>
      <c r="AC3009">
        <v>0</v>
      </c>
      <c r="AD3009">
        <v>0</v>
      </c>
      <c r="AE3009">
        <v>0</v>
      </c>
    </row>
    <row r="3010" spans="1:31" x14ac:dyDescent="0.3">
      <c r="A3010" t="s">
        <v>506</v>
      </c>
      <c r="B3010" t="s">
        <v>3343</v>
      </c>
      <c r="C3010" t="s">
        <v>262</v>
      </c>
      <c r="D3010" t="s">
        <v>3344</v>
      </c>
      <c r="E3010" t="s">
        <v>12703</v>
      </c>
      <c r="F3010" t="s">
        <v>3088</v>
      </c>
      <c r="G3010" t="s">
        <v>3249</v>
      </c>
      <c r="I3010" t="s">
        <v>502</v>
      </c>
      <c r="J3010" t="s">
        <v>266</v>
      </c>
      <c r="K3010" t="s">
        <v>3275</v>
      </c>
      <c r="L3010" t="s">
        <v>3345</v>
      </c>
      <c r="M3010" t="s">
        <v>505</v>
      </c>
      <c r="N3010" t="s">
        <v>506</v>
      </c>
      <c r="O3010">
        <v>1</v>
      </c>
      <c r="P3010" t="s">
        <v>266</v>
      </c>
      <c r="Q3010">
        <v>0.48</v>
      </c>
      <c r="S3010">
        <v>2</v>
      </c>
      <c r="T3010" s="108">
        <v>0.96</v>
      </c>
      <c r="U3010">
        <v>1</v>
      </c>
      <c r="V3010" t="s">
        <v>270</v>
      </c>
      <c r="W3010" t="s">
        <v>167</v>
      </c>
      <c r="X3010">
        <v>2</v>
      </c>
      <c r="Y3010">
        <v>2</v>
      </c>
      <c r="Z3010">
        <v>0</v>
      </c>
      <c r="AA3010">
        <v>0</v>
      </c>
      <c r="AB3010">
        <v>0</v>
      </c>
      <c r="AC3010">
        <v>0</v>
      </c>
      <c r="AD3010">
        <v>0</v>
      </c>
      <c r="AE3010">
        <v>0</v>
      </c>
    </row>
    <row r="3011" spans="1:31" x14ac:dyDescent="0.3">
      <c r="A3011" t="s">
        <v>506</v>
      </c>
      <c r="B3011" t="s">
        <v>3343</v>
      </c>
      <c r="C3011" t="s">
        <v>262</v>
      </c>
      <c r="D3011" t="s">
        <v>3344</v>
      </c>
      <c r="E3011" t="s">
        <v>12703</v>
      </c>
      <c r="F3011" t="s">
        <v>3088</v>
      </c>
      <c r="G3011" t="s">
        <v>3249</v>
      </c>
      <c r="I3011" t="s">
        <v>502</v>
      </c>
      <c r="J3011" t="s">
        <v>266</v>
      </c>
      <c r="K3011" t="s">
        <v>3275</v>
      </c>
      <c r="L3011" t="s">
        <v>3345</v>
      </c>
      <c r="M3011" t="s">
        <v>507</v>
      </c>
      <c r="N3011" t="s">
        <v>506</v>
      </c>
      <c r="O3011">
        <v>2</v>
      </c>
      <c r="P3011" t="s">
        <v>288</v>
      </c>
      <c r="Q3011">
        <v>0.48</v>
      </c>
      <c r="S3011">
        <v>2</v>
      </c>
      <c r="T3011" s="108">
        <v>0.96</v>
      </c>
      <c r="U3011">
        <v>1</v>
      </c>
      <c r="V3011" t="s">
        <v>270</v>
      </c>
      <c r="W3011" t="s">
        <v>167</v>
      </c>
      <c r="X3011">
        <v>2</v>
      </c>
      <c r="Y3011">
        <v>0</v>
      </c>
      <c r="Z3011">
        <v>2</v>
      </c>
      <c r="AA3011">
        <v>0</v>
      </c>
      <c r="AB3011">
        <v>0</v>
      </c>
      <c r="AC3011">
        <v>0</v>
      </c>
      <c r="AD3011">
        <v>0</v>
      </c>
      <c r="AE3011">
        <v>0</v>
      </c>
    </row>
    <row r="3012" spans="1:31" x14ac:dyDescent="0.3">
      <c r="A3012" t="s">
        <v>506</v>
      </c>
      <c r="B3012" t="s">
        <v>3382</v>
      </c>
      <c r="C3012" t="s">
        <v>262</v>
      </c>
      <c r="D3012" t="s">
        <v>3383</v>
      </c>
      <c r="E3012" t="s">
        <v>12773</v>
      </c>
      <c r="F3012" t="s">
        <v>3381</v>
      </c>
      <c r="G3012" t="s">
        <v>2313</v>
      </c>
      <c r="I3012" t="s">
        <v>502</v>
      </c>
      <c r="J3012" t="s">
        <v>266</v>
      </c>
      <c r="K3012" t="s">
        <v>3296</v>
      </c>
      <c r="L3012" t="s">
        <v>3384</v>
      </c>
      <c r="M3012" t="s">
        <v>505</v>
      </c>
      <c r="N3012" t="s">
        <v>506</v>
      </c>
      <c r="O3012">
        <v>1</v>
      </c>
      <c r="P3012" t="s">
        <v>266</v>
      </c>
      <c r="Q3012">
        <v>0.17</v>
      </c>
      <c r="S3012">
        <v>1</v>
      </c>
      <c r="T3012" s="108">
        <v>0.17</v>
      </c>
      <c r="U3012">
        <v>1</v>
      </c>
      <c r="V3012" t="s">
        <v>270</v>
      </c>
      <c r="W3012" t="s">
        <v>167</v>
      </c>
      <c r="X3012">
        <v>1</v>
      </c>
      <c r="Y3012">
        <v>0</v>
      </c>
      <c r="Z3012">
        <v>0</v>
      </c>
      <c r="AA3012">
        <v>0</v>
      </c>
      <c r="AB3012">
        <v>0</v>
      </c>
      <c r="AC3012">
        <v>1</v>
      </c>
      <c r="AD3012">
        <v>0</v>
      </c>
      <c r="AE3012">
        <v>0</v>
      </c>
    </row>
    <row r="3013" spans="1:31" x14ac:dyDescent="0.3">
      <c r="A3013" t="s">
        <v>506</v>
      </c>
      <c r="B3013" t="s">
        <v>3382</v>
      </c>
      <c r="C3013" t="s">
        <v>262</v>
      </c>
      <c r="D3013" t="s">
        <v>3383</v>
      </c>
      <c r="E3013" t="s">
        <v>12773</v>
      </c>
      <c r="F3013" t="s">
        <v>3381</v>
      </c>
      <c r="G3013" t="s">
        <v>2313</v>
      </c>
      <c r="I3013" t="s">
        <v>502</v>
      </c>
      <c r="J3013" t="s">
        <v>266</v>
      </c>
      <c r="K3013" t="s">
        <v>3296</v>
      </c>
      <c r="L3013" t="s">
        <v>3384</v>
      </c>
      <c r="M3013" t="s">
        <v>507</v>
      </c>
      <c r="N3013" t="s">
        <v>506</v>
      </c>
      <c r="O3013">
        <v>2</v>
      </c>
      <c r="P3013" t="s">
        <v>288</v>
      </c>
      <c r="Q3013">
        <v>0.48</v>
      </c>
      <c r="S3013">
        <v>1</v>
      </c>
      <c r="T3013" s="108">
        <v>0.48</v>
      </c>
      <c r="U3013">
        <v>1</v>
      </c>
      <c r="V3013" t="s">
        <v>270</v>
      </c>
      <c r="W3013" t="s">
        <v>167</v>
      </c>
      <c r="X3013">
        <v>1</v>
      </c>
      <c r="Y3013">
        <v>0</v>
      </c>
      <c r="Z3013">
        <v>1</v>
      </c>
      <c r="AA3013">
        <v>0</v>
      </c>
      <c r="AB3013">
        <v>0</v>
      </c>
      <c r="AC3013">
        <v>0</v>
      </c>
      <c r="AD3013">
        <v>0</v>
      </c>
      <c r="AE3013">
        <v>0</v>
      </c>
    </row>
    <row r="3014" spans="1:31" x14ac:dyDescent="0.3">
      <c r="A3014" t="s">
        <v>506</v>
      </c>
      <c r="B3014" t="s">
        <v>3382</v>
      </c>
      <c r="C3014" t="s">
        <v>262</v>
      </c>
      <c r="D3014" t="s">
        <v>3383</v>
      </c>
      <c r="E3014" t="s">
        <v>12773</v>
      </c>
      <c r="F3014" t="s">
        <v>3381</v>
      </c>
      <c r="G3014" t="s">
        <v>2313</v>
      </c>
      <c r="I3014" t="s">
        <v>502</v>
      </c>
      <c r="J3014" t="s">
        <v>266</v>
      </c>
      <c r="K3014" t="s">
        <v>3296</v>
      </c>
      <c r="L3014" t="s">
        <v>3384</v>
      </c>
      <c r="M3014" t="s">
        <v>507</v>
      </c>
      <c r="N3014" t="s">
        <v>506</v>
      </c>
      <c r="O3014">
        <v>17</v>
      </c>
      <c r="P3014" t="s">
        <v>273</v>
      </c>
      <c r="Q3014">
        <v>0.48</v>
      </c>
      <c r="S3014">
        <v>1</v>
      </c>
      <c r="T3014" s="108">
        <v>0.48</v>
      </c>
      <c r="U3014">
        <v>1</v>
      </c>
      <c r="V3014" t="s">
        <v>270</v>
      </c>
      <c r="W3014" t="s">
        <v>167</v>
      </c>
      <c r="X3014">
        <v>1</v>
      </c>
      <c r="Y3014">
        <v>0</v>
      </c>
      <c r="Z3014">
        <v>1</v>
      </c>
      <c r="AA3014">
        <v>0</v>
      </c>
      <c r="AB3014">
        <v>0</v>
      </c>
      <c r="AC3014">
        <v>0</v>
      </c>
      <c r="AD3014">
        <v>0</v>
      </c>
      <c r="AE3014">
        <v>0</v>
      </c>
    </row>
    <row r="3015" spans="1:31" x14ac:dyDescent="0.3">
      <c r="A3015" t="s">
        <v>506</v>
      </c>
      <c r="B3015" t="s">
        <v>3489</v>
      </c>
      <c r="C3015" t="s">
        <v>262</v>
      </c>
      <c r="D3015" t="s">
        <v>3490</v>
      </c>
      <c r="E3015" t="s">
        <v>12708</v>
      </c>
      <c r="F3015" t="s">
        <v>3491</v>
      </c>
      <c r="G3015" t="s">
        <v>9414</v>
      </c>
      <c r="I3015" t="s">
        <v>502</v>
      </c>
      <c r="J3015" t="s">
        <v>266</v>
      </c>
      <c r="K3015" t="s">
        <v>3492</v>
      </c>
      <c r="L3015" t="s">
        <v>3493</v>
      </c>
      <c r="M3015" t="s">
        <v>505</v>
      </c>
      <c r="N3015" t="s">
        <v>506</v>
      </c>
      <c r="O3015">
        <v>1</v>
      </c>
      <c r="P3015" t="s">
        <v>282</v>
      </c>
      <c r="Q3015">
        <v>4</v>
      </c>
      <c r="S3015">
        <v>1</v>
      </c>
      <c r="T3015" s="108">
        <v>4</v>
      </c>
      <c r="U3015">
        <v>1</v>
      </c>
      <c r="V3015" t="s">
        <v>270</v>
      </c>
      <c r="W3015" t="s">
        <v>167</v>
      </c>
      <c r="X3015">
        <v>1</v>
      </c>
      <c r="Y3015">
        <v>0</v>
      </c>
      <c r="Z3015">
        <v>1</v>
      </c>
      <c r="AA3015">
        <v>0</v>
      </c>
      <c r="AB3015">
        <v>0</v>
      </c>
      <c r="AC3015">
        <v>0</v>
      </c>
      <c r="AD3015">
        <v>0</v>
      </c>
      <c r="AE3015">
        <v>0</v>
      </c>
    </row>
    <row r="3016" spans="1:31" x14ac:dyDescent="0.3">
      <c r="A3016" t="s">
        <v>506</v>
      </c>
      <c r="B3016" t="s">
        <v>3489</v>
      </c>
      <c r="C3016" t="s">
        <v>262</v>
      </c>
      <c r="D3016" t="s">
        <v>3490</v>
      </c>
      <c r="E3016" t="s">
        <v>12708</v>
      </c>
      <c r="F3016" t="s">
        <v>3491</v>
      </c>
      <c r="G3016" t="s">
        <v>9414</v>
      </c>
      <c r="I3016" t="s">
        <v>502</v>
      </c>
      <c r="J3016" t="s">
        <v>266</v>
      </c>
      <c r="K3016" t="s">
        <v>3492</v>
      </c>
      <c r="L3016" t="s">
        <v>3493</v>
      </c>
      <c r="M3016" t="s">
        <v>507</v>
      </c>
      <c r="N3016" t="s">
        <v>506</v>
      </c>
      <c r="O3016">
        <v>2</v>
      </c>
      <c r="P3016" t="s">
        <v>272</v>
      </c>
      <c r="Q3016">
        <v>3</v>
      </c>
      <c r="S3016">
        <v>1</v>
      </c>
      <c r="T3016" s="108">
        <v>3</v>
      </c>
      <c r="U3016">
        <v>1</v>
      </c>
      <c r="V3016" t="s">
        <v>270</v>
      </c>
      <c r="W3016" t="s">
        <v>167</v>
      </c>
      <c r="X3016">
        <v>1</v>
      </c>
      <c r="Y3016">
        <v>0</v>
      </c>
      <c r="Z3016">
        <v>0</v>
      </c>
      <c r="AA3016">
        <v>0</v>
      </c>
      <c r="AB3016">
        <v>1</v>
      </c>
      <c r="AC3016">
        <v>0</v>
      </c>
      <c r="AD3016">
        <v>0</v>
      </c>
      <c r="AE3016">
        <v>0</v>
      </c>
    </row>
    <row r="3017" spans="1:31" x14ac:dyDescent="0.3">
      <c r="A3017" t="s">
        <v>506</v>
      </c>
      <c r="B3017" t="s">
        <v>3485</v>
      </c>
      <c r="C3017" t="s">
        <v>262</v>
      </c>
      <c r="D3017" t="s">
        <v>3486</v>
      </c>
      <c r="E3017" t="s">
        <v>12747</v>
      </c>
      <c r="F3017" t="s">
        <v>3487</v>
      </c>
      <c r="G3017" t="s">
        <v>2308</v>
      </c>
      <c r="I3017" t="s">
        <v>502</v>
      </c>
      <c r="J3017" t="s">
        <v>266</v>
      </c>
      <c r="K3017" t="s">
        <v>3466</v>
      </c>
      <c r="L3017" t="s">
        <v>3488</v>
      </c>
      <c r="M3017" t="s">
        <v>505</v>
      </c>
      <c r="N3017" t="s">
        <v>506</v>
      </c>
      <c r="O3017">
        <v>1</v>
      </c>
      <c r="P3017" t="s">
        <v>282</v>
      </c>
      <c r="Q3017">
        <v>1</v>
      </c>
      <c r="S3017">
        <v>1</v>
      </c>
      <c r="T3017" s="108">
        <v>1</v>
      </c>
      <c r="U3017">
        <v>1</v>
      </c>
      <c r="V3017" t="s">
        <v>270</v>
      </c>
      <c r="W3017" t="s">
        <v>167</v>
      </c>
      <c r="X3017">
        <v>1</v>
      </c>
      <c r="Y3017">
        <v>0</v>
      </c>
      <c r="Z3017">
        <v>0</v>
      </c>
      <c r="AA3017">
        <v>1</v>
      </c>
      <c r="AB3017">
        <v>0</v>
      </c>
      <c r="AC3017">
        <v>0</v>
      </c>
      <c r="AD3017">
        <v>0</v>
      </c>
      <c r="AE3017">
        <v>0</v>
      </c>
    </row>
    <row r="3018" spans="1:31" x14ac:dyDescent="0.3">
      <c r="A3018" t="s">
        <v>506</v>
      </c>
      <c r="B3018" t="s">
        <v>3485</v>
      </c>
      <c r="C3018" t="s">
        <v>525</v>
      </c>
      <c r="D3018" t="s">
        <v>3486</v>
      </c>
      <c r="E3018" t="s">
        <v>12747</v>
      </c>
      <c r="F3018" t="s">
        <v>3487</v>
      </c>
      <c r="G3018" t="s">
        <v>2308</v>
      </c>
      <c r="I3018" t="s">
        <v>502</v>
      </c>
      <c r="J3018" t="s">
        <v>266</v>
      </c>
      <c r="K3018" t="s">
        <v>3466</v>
      </c>
      <c r="L3018" t="s">
        <v>3488</v>
      </c>
      <c r="M3018" t="s">
        <v>507</v>
      </c>
      <c r="N3018" t="s">
        <v>506</v>
      </c>
      <c r="O3018">
        <v>2</v>
      </c>
      <c r="P3018" t="s">
        <v>272</v>
      </c>
      <c r="Q3018">
        <v>6</v>
      </c>
      <c r="S3018">
        <v>3</v>
      </c>
      <c r="T3018" s="108">
        <v>18</v>
      </c>
      <c r="U3018">
        <v>1</v>
      </c>
      <c r="V3018" t="s">
        <v>270</v>
      </c>
      <c r="W3018" t="s">
        <v>167</v>
      </c>
      <c r="X3018">
        <v>1</v>
      </c>
      <c r="Y3018">
        <v>1</v>
      </c>
      <c r="Z3018">
        <v>0</v>
      </c>
      <c r="AA3018">
        <v>1</v>
      </c>
      <c r="AB3018">
        <v>0</v>
      </c>
      <c r="AC3018">
        <v>1</v>
      </c>
      <c r="AD3018">
        <v>0</v>
      </c>
      <c r="AE3018">
        <v>0</v>
      </c>
    </row>
    <row r="3019" spans="1:31" x14ac:dyDescent="0.3">
      <c r="A3019" t="s">
        <v>506</v>
      </c>
      <c r="B3019" t="s">
        <v>3494</v>
      </c>
      <c r="C3019" t="s">
        <v>262</v>
      </c>
      <c r="D3019" t="s">
        <v>3370</v>
      </c>
      <c r="E3019" t="s">
        <v>12782</v>
      </c>
      <c r="F3019" t="s">
        <v>1016</v>
      </c>
      <c r="G3019" t="s">
        <v>2313</v>
      </c>
      <c r="I3019" t="s">
        <v>502</v>
      </c>
      <c r="J3019" t="s">
        <v>266</v>
      </c>
      <c r="K3019" t="s">
        <v>3469</v>
      </c>
      <c r="L3019" t="s">
        <v>3371</v>
      </c>
      <c r="M3019" t="s">
        <v>505</v>
      </c>
      <c r="N3019" t="s">
        <v>506</v>
      </c>
      <c r="O3019">
        <v>1</v>
      </c>
      <c r="P3019" t="s">
        <v>282</v>
      </c>
      <c r="Q3019">
        <v>2</v>
      </c>
      <c r="S3019">
        <v>1</v>
      </c>
      <c r="T3019" s="108">
        <v>2</v>
      </c>
      <c r="U3019">
        <v>1</v>
      </c>
      <c r="V3019" t="s">
        <v>270</v>
      </c>
      <c r="W3019" t="s">
        <v>167</v>
      </c>
      <c r="X3019">
        <v>1</v>
      </c>
      <c r="Y3019">
        <v>0</v>
      </c>
      <c r="Z3019">
        <v>1</v>
      </c>
      <c r="AA3019">
        <v>0</v>
      </c>
      <c r="AB3019">
        <v>0</v>
      </c>
      <c r="AC3019">
        <v>0</v>
      </c>
      <c r="AD3019">
        <v>0</v>
      </c>
      <c r="AE3019">
        <v>0</v>
      </c>
    </row>
    <row r="3020" spans="1:31" x14ac:dyDescent="0.3">
      <c r="A3020" t="s">
        <v>506</v>
      </c>
      <c r="B3020" t="s">
        <v>3494</v>
      </c>
      <c r="C3020" t="s">
        <v>262</v>
      </c>
      <c r="D3020" t="s">
        <v>3370</v>
      </c>
      <c r="E3020" t="s">
        <v>12782</v>
      </c>
      <c r="F3020" t="s">
        <v>1016</v>
      </c>
      <c r="G3020" t="s">
        <v>2313</v>
      </c>
      <c r="I3020" t="s">
        <v>502</v>
      </c>
      <c r="J3020" t="s">
        <v>266</v>
      </c>
      <c r="K3020" t="s">
        <v>3469</v>
      </c>
      <c r="L3020" t="s">
        <v>3371</v>
      </c>
      <c r="M3020" t="s">
        <v>507</v>
      </c>
      <c r="N3020" t="s">
        <v>506</v>
      </c>
      <c r="O3020">
        <v>2</v>
      </c>
      <c r="P3020" t="s">
        <v>288</v>
      </c>
      <c r="Q3020">
        <v>0.32</v>
      </c>
      <c r="S3020">
        <v>2</v>
      </c>
      <c r="T3020" s="108">
        <v>0.64</v>
      </c>
      <c r="U3020">
        <v>1</v>
      </c>
      <c r="V3020" t="s">
        <v>270</v>
      </c>
      <c r="W3020" t="s">
        <v>167</v>
      </c>
      <c r="X3020">
        <v>2</v>
      </c>
      <c r="Y3020">
        <v>0</v>
      </c>
      <c r="Z3020">
        <v>2</v>
      </c>
      <c r="AA3020">
        <v>0</v>
      </c>
      <c r="AB3020">
        <v>0</v>
      </c>
      <c r="AC3020">
        <v>0</v>
      </c>
      <c r="AD3020">
        <v>0</v>
      </c>
      <c r="AE3020">
        <v>0</v>
      </c>
    </row>
    <row r="3021" spans="1:31" x14ac:dyDescent="0.3">
      <c r="A3021" t="s">
        <v>506</v>
      </c>
      <c r="B3021" t="s">
        <v>3494</v>
      </c>
      <c r="C3021" t="s">
        <v>262</v>
      </c>
      <c r="D3021" t="s">
        <v>3370</v>
      </c>
      <c r="E3021" t="s">
        <v>12782</v>
      </c>
      <c r="F3021" t="s">
        <v>1016</v>
      </c>
      <c r="G3021" t="s">
        <v>2313</v>
      </c>
      <c r="I3021" t="s">
        <v>502</v>
      </c>
      <c r="J3021" t="s">
        <v>266</v>
      </c>
      <c r="K3021" t="s">
        <v>3469</v>
      </c>
      <c r="L3021" t="s">
        <v>3371</v>
      </c>
      <c r="M3021" t="s">
        <v>507</v>
      </c>
      <c r="N3021" t="s">
        <v>506</v>
      </c>
      <c r="O3021">
        <v>2</v>
      </c>
      <c r="P3021" t="s">
        <v>272</v>
      </c>
      <c r="Q3021">
        <v>3</v>
      </c>
      <c r="S3021">
        <v>1</v>
      </c>
      <c r="T3021" s="108">
        <v>3</v>
      </c>
      <c r="U3021">
        <v>1</v>
      </c>
      <c r="V3021" t="s">
        <v>270</v>
      </c>
      <c r="W3021" t="s">
        <v>167</v>
      </c>
      <c r="X3021">
        <v>1</v>
      </c>
      <c r="Y3021">
        <v>0</v>
      </c>
      <c r="Z3021">
        <v>1</v>
      </c>
      <c r="AA3021">
        <v>0</v>
      </c>
      <c r="AB3021">
        <v>0</v>
      </c>
      <c r="AC3021">
        <v>0</v>
      </c>
      <c r="AD3021">
        <v>0</v>
      </c>
      <c r="AE3021">
        <v>0</v>
      </c>
    </row>
    <row r="3022" spans="1:31" x14ac:dyDescent="0.3">
      <c r="A3022" t="s">
        <v>506</v>
      </c>
      <c r="B3022" t="s">
        <v>3494</v>
      </c>
      <c r="C3022" t="s">
        <v>262</v>
      </c>
      <c r="D3022" t="s">
        <v>3370</v>
      </c>
      <c r="E3022" t="s">
        <v>12782</v>
      </c>
      <c r="F3022" t="s">
        <v>1016</v>
      </c>
      <c r="G3022" t="s">
        <v>2313</v>
      </c>
      <c r="I3022" t="s">
        <v>502</v>
      </c>
      <c r="J3022" t="s">
        <v>266</v>
      </c>
      <c r="K3022" t="s">
        <v>3469</v>
      </c>
      <c r="L3022" t="s">
        <v>3371</v>
      </c>
      <c r="M3022" t="s">
        <v>507</v>
      </c>
      <c r="N3022" t="s">
        <v>506</v>
      </c>
      <c r="O3022">
        <v>17</v>
      </c>
      <c r="P3022" t="s">
        <v>273</v>
      </c>
      <c r="Q3022">
        <v>0.32</v>
      </c>
      <c r="S3022">
        <v>2</v>
      </c>
      <c r="T3022" s="108">
        <v>0.64</v>
      </c>
      <c r="U3022">
        <v>1</v>
      </c>
      <c r="V3022" t="s">
        <v>270</v>
      </c>
      <c r="W3022" t="s">
        <v>167</v>
      </c>
      <c r="X3022">
        <v>2</v>
      </c>
      <c r="Y3022">
        <v>0</v>
      </c>
      <c r="Z3022">
        <v>2</v>
      </c>
      <c r="AA3022">
        <v>0</v>
      </c>
      <c r="AB3022">
        <v>0</v>
      </c>
      <c r="AC3022">
        <v>0</v>
      </c>
      <c r="AD3022">
        <v>0</v>
      </c>
      <c r="AE3022">
        <v>0</v>
      </c>
    </row>
    <row r="3023" spans="1:31" x14ac:dyDescent="0.3">
      <c r="A3023" t="s">
        <v>506</v>
      </c>
      <c r="B3023" t="s">
        <v>3495</v>
      </c>
      <c r="C3023" t="s">
        <v>262</v>
      </c>
      <c r="D3023" t="s">
        <v>3496</v>
      </c>
      <c r="E3023" t="s">
        <v>12749</v>
      </c>
      <c r="F3023" t="s">
        <v>3497</v>
      </c>
      <c r="G3023" t="s">
        <v>2308</v>
      </c>
      <c r="I3023" t="s">
        <v>502</v>
      </c>
      <c r="J3023" t="s">
        <v>266</v>
      </c>
      <c r="K3023" t="s">
        <v>3466</v>
      </c>
      <c r="L3023" t="s">
        <v>3498</v>
      </c>
      <c r="M3023" t="s">
        <v>505</v>
      </c>
      <c r="N3023" t="s">
        <v>506</v>
      </c>
      <c r="O3023">
        <v>1</v>
      </c>
      <c r="P3023" t="s">
        <v>269</v>
      </c>
      <c r="Q3023">
        <v>1</v>
      </c>
      <c r="S3023">
        <v>2</v>
      </c>
      <c r="T3023" s="108">
        <v>2</v>
      </c>
      <c r="U3023">
        <v>1</v>
      </c>
      <c r="V3023" t="s">
        <v>270</v>
      </c>
      <c r="W3023" t="s">
        <v>167</v>
      </c>
      <c r="X3023">
        <v>1</v>
      </c>
      <c r="Y3023">
        <v>1</v>
      </c>
      <c r="Z3023">
        <v>0</v>
      </c>
      <c r="AA3023">
        <v>0</v>
      </c>
      <c r="AB3023">
        <v>1</v>
      </c>
      <c r="AC3023">
        <v>0</v>
      </c>
      <c r="AD3023">
        <v>0</v>
      </c>
      <c r="AE3023">
        <v>0</v>
      </c>
    </row>
    <row r="3024" spans="1:31" x14ac:dyDescent="0.3">
      <c r="A3024" t="s">
        <v>506</v>
      </c>
      <c r="B3024" t="s">
        <v>3495</v>
      </c>
      <c r="C3024" t="s">
        <v>262</v>
      </c>
      <c r="D3024" t="s">
        <v>3496</v>
      </c>
      <c r="E3024" t="s">
        <v>12749</v>
      </c>
      <c r="F3024" t="s">
        <v>3497</v>
      </c>
      <c r="G3024" t="s">
        <v>2308</v>
      </c>
      <c r="I3024" t="s">
        <v>502</v>
      </c>
      <c r="J3024" t="s">
        <v>266</v>
      </c>
      <c r="K3024" t="s">
        <v>3466</v>
      </c>
      <c r="L3024" t="s">
        <v>3498</v>
      </c>
      <c r="M3024" t="s">
        <v>507</v>
      </c>
      <c r="N3024" t="s">
        <v>506</v>
      </c>
      <c r="O3024">
        <v>2</v>
      </c>
      <c r="P3024" t="s">
        <v>272</v>
      </c>
      <c r="Q3024">
        <v>3</v>
      </c>
      <c r="S3024">
        <v>2</v>
      </c>
      <c r="T3024" s="108">
        <v>6</v>
      </c>
      <c r="U3024">
        <v>1</v>
      </c>
      <c r="V3024" t="s">
        <v>270</v>
      </c>
      <c r="W3024" t="s">
        <v>167</v>
      </c>
      <c r="X3024">
        <v>1</v>
      </c>
      <c r="Y3024">
        <v>0</v>
      </c>
      <c r="Z3024">
        <v>1</v>
      </c>
      <c r="AA3024">
        <v>0</v>
      </c>
      <c r="AB3024">
        <v>0</v>
      </c>
      <c r="AC3024">
        <v>1</v>
      </c>
      <c r="AD3024">
        <v>0</v>
      </c>
      <c r="AE3024">
        <v>0</v>
      </c>
    </row>
    <row r="3025" spans="1:31" x14ac:dyDescent="0.3">
      <c r="A3025" t="s">
        <v>506</v>
      </c>
      <c r="B3025" t="s">
        <v>3500</v>
      </c>
      <c r="C3025" t="s">
        <v>262</v>
      </c>
      <c r="D3025" t="s">
        <v>3501</v>
      </c>
      <c r="E3025" t="s">
        <v>12791</v>
      </c>
      <c r="F3025" t="s">
        <v>3502</v>
      </c>
      <c r="G3025" t="s">
        <v>9415</v>
      </c>
      <c r="I3025" t="s">
        <v>502</v>
      </c>
      <c r="J3025" t="s">
        <v>266</v>
      </c>
      <c r="K3025" t="s">
        <v>3503</v>
      </c>
      <c r="L3025" t="s">
        <v>16186</v>
      </c>
      <c r="M3025" t="s">
        <v>505</v>
      </c>
      <c r="N3025" t="s">
        <v>506</v>
      </c>
      <c r="O3025">
        <v>1</v>
      </c>
      <c r="P3025" t="s">
        <v>282</v>
      </c>
      <c r="Q3025">
        <v>2</v>
      </c>
      <c r="S3025">
        <v>1</v>
      </c>
      <c r="T3025" s="108">
        <v>2</v>
      </c>
      <c r="U3025">
        <v>1</v>
      </c>
      <c r="V3025" t="s">
        <v>270</v>
      </c>
      <c r="W3025" t="s">
        <v>167</v>
      </c>
      <c r="X3025">
        <v>1</v>
      </c>
      <c r="Y3025">
        <v>0</v>
      </c>
      <c r="Z3025">
        <v>0</v>
      </c>
      <c r="AA3025">
        <v>0</v>
      </c>
      <c r="AB3025">
        <v>1</v>
      </c>
      <c r="AC3025">
        <v>0</v>
      </c>
      <c r="AD3025">
        <v>0</v>
      </c>
      <c r="AE3025">
        <v>0</v>
      </c>
    </row>
    <row r="3026" spans="1:31" x14ac:dyDescent="0.3">
      <c r="A3026" t="s">
        <v>506</v>
      </c>
      <c r="B3026" t="s">
        <v>3500</v>
      </c>
      <c r="C3026" t="s">
        <v>262</v>
      </c>
      <c r="D3026" t="s">
        <v>3501</v>
      </c>
      <c r="E3026" t="s">
        <v>12791</v>
      </c>
      <c r="F3026" t="s">
        <v>3502</v>
      </c>
      <c r="G3026" t="s">
        <v>9415</v>
      </c>
      <c r="I3026" t="s">
        <v>502</v>
      </c>
      <c r="J3026" t="s">
        <v>266</v>
      </c>
      <c r="K3026" t="s">
        <v>3503</v>
      </c>
      <c r="L3026" t="s">
        <v>16186</v>
      </c>
      <c r="M3026" t="s">
        <v>507</v>
      </c>
      <c r="N3026" t="s">
        <v>506</v>
      </c>
      <c r="O3026">
        <v>2</v>
      </c>
      <c r="P3026" t="s">
        <v>272</v>
      </c>
      <c r="Q3026">
        <v>2</v>
      </c>
      <c r="S3026">
        <v>1</v>
      </c>
      <c r="T3026" s="108">
        <v>2</v>
      </c>
      <c r="U3026">
        <v>1</v>
      </c>
      <c r="V3026" t="s">
        <v>270</v>
      </c>
      <c r="W3026" t="s">
        <v>167</v>
      </c>
      <c r="X3026">
        <v>1</v>
      </c>
      <c r="Y3026">
        <v>0</v>
      </c>
      <c r="Z3026">
        <v>0</v>
      </c>
      <c r="AA3026">
        <v>0</v>
      </c>
      <c r="AB3026">
        <v>1</v>
      </c>
      <c r="AC3026">
        <v>0</v>
      </c>
      <c r="AD3026">
        <v>0</v>
      </c>
      <c r="AE3026">
        <v>0</v>
      </c>
    </row>
    <row r="3027" spans="1:31" x14ac:dyDescent="0.3">
      <c r="A3027" t="s">
        <v>506</v>
      </c>
      <c r="B3027" t="s">
        <v>3500</v>
      </c>
      <c r="C3027" t="s">
        <v>262</v>
      </c>
      <c r="D3027" t="s">
        <v>3501</v>
      </c>
      <c r="E3027" t="s">
        <v>12791</v>
      </c>
      <c r="F3027" t="s">
        <v>3502</v>
      </c>
      <c r="G3027" t="s">
        <v>9415</v>
      </c>
      <c r="I3027" t="s">
        <v>502</v>
      </c>
      <c r="J3027" t="s">
        <v>266</v>
      </c>
      <c r="K3027" t="s">
        <v>3503</v>
      </c>
      <c r="L3027" t="s">
        <v>16186</v>
      </c>
      <c r="M3027" t="s">
        <v>505</v>
      </c>
      <c r="N3027" t="s">
        <v>506</v>
      </c>
      <c r="O3027">
        <v>1</v>
      </c>
      <c r="P3027" t="s">
        <v>266</v>
      </c>
      <c r="Q3027">
        <v>0.17</v>
      </c>
      <c r="S3027">
        <v>1</v>
      </c>
      <c r="T3027" s="108">
        <v>0.17</v>
      </c>
      <c r="U3027">
        <v>1</v>
      </c>
      <c r="V3027" t="s">
        <v>270</v>
      </c>
      <c r="W3027" t="s">
        <v>167</v>
      </c>
      <c r="X3027">
        <v>1</v>
      </c>
      <c r="Y3027">
        <v>1</v>
      </c>
      <c r="Z3027">
        <v>0</v>
      </c>
      <c r="AA3027">
        <v>0</v>
      </c>
      <c r="AB3027">
        <v>0</v>
      </c>
      <c r="AC3027">
        <v>0</v>
      </c>
      <c r="AD3027">
        <v>0</v>
      </c>
      <c r="AE3027">
        <v>0</v>
      </c>
    </row>
    <row r="3028" spans="1:31" x14ac:dyDescent="0.3">
      <c r="A3028" t="s">
        <v>506</v>
      </c>
      <c r="B3028" t="s">
        <v>3500</v>
      </c>
      <c r="C3028" t="s">
        <v>262</v>
      </c>
      <c r="D3028" t="s">
        <v>3501</v>
      </c>
      <c r="E3028" t="s">
        <v>12791</v>
      </c>
      <c r="F3028" t="s">
        <v>3502</v>
      </c>
      <c r="G3028" t="s">
        <v>9415</v>
      </c>
      <c r="I3028" t="s">
        <v>502</v>
      </c>
      <c r="J3028" t="s">
        <v>266</v>
      </c>
      <c r="K3028" t="s">
        <v>3503</v>
      </c>
      <c r="L3028" t="s">
        <v>16186</v>
      </c>
      <c r="M3028" t="s">
        <v>507</v>
      </c>
      <c r="N3028" t="s">
        <v>506</v>
      </c>
      <c r="O3028">
        <v>2</v>
      </c>
      <c r="P3028" t="s">
        <v>288</v>
      </c>
      <c r="Q3028">
        <v>0.32</v>
      </c>
      <c r="S3028">
        <v>1</v>
      </c>
      <c r="T3028" s="108">
        <v>0.32</v>
      </c>
      <c r="U3028">
        <v>1</v>
      </c>
      <c r="V3028" t="s">
        <v>270</v>
      </c>
      <c r="W3028" t="s">
        <v>167</v>
      </c>
      <c r="X3028">
        <v>1</v>
      </c>
      <c r="Y3028">
        <v>1</v>
      </c>
      <c r="Z3028">
        <v>0</v>
      </c>
      <c r="AA3028">
        <v>0</v>
      </c>
      <c r="AB3028">
        <v>0</v>
      </c>
      <c r="AC3028">
        <v>0</v>
      </c>
      <c r="AD3028">
        <v>0</v>
      </c>
      <c r="AE3028">
        <v>0</v>
      </c>
    </row>
    <row r="3029" spans="1:31" x14ac:dyDescent="0.3">
      <c r="A3029" t="s">
        <v>506</v>
      </c>
      <c r="B3029" t="s">
        <v>3500</v>
      </c>
      <c r="C3029" t="s">
        <v>262</v>
      </c>
      <c r="D3029" t="s">
        <v>3501</v>
      </c>
      <c r="E3029" t="s">
        <v>12791</v>
      </c>
      <c r="F3029" t="s">
        <v>3502</v>
      </c>
      <c r="G3029" t="s">
        <v>9415</v>
      </c>
      <c r="I3029" t="s">
        <v>502</v>
      </c>
      <c r="J3029" t="s">
        <v>266</v>
      </c>
      <c r="K3029" t="s">
        <v>3503</v>
      </c>
      <c r="L3029" t="s">
        <v>16186</v>
      </c>
      <c r="M3029" t="s">
        <v>507</v>
      </c>
      <c r="N3029" t="s">
        <v>506</v>
      </c>
      <c r="O3029">
        <v>17</v>
      </c>
      <c r="P3029" t="s">
        <v>273</v>
      </c>
      <c r="Q3029">
        <v>0.48</v>
      </c>
      <c r="S3029">
        <v>3</v>
      </c>
      <c r="T3029" s="108">
        <v>1.44</v>
      </c>
      <c r="U3029">
        <v>1</v>
      </c>
      <c r="V3029" t="s">
        <v>270</v>
      </c>
      <c r="W3029" t="s">
        <v>167</v>
      </c>
      <c r="X3029">
        <v>3</v>
      </c>
      <c r="Y3029">
        <v>0</v>
      </c>
      <c r="Z3029">
        <v>3</v>
      </c>
      <c r="AA3029">
        <v>0</v>
      </c>
      <c r="AB3029">
        <v>0</v>
      </c>
      <c r="AC3029">
        <v>0</v>
      </c>
      <c r="AD3029">
        <v>0</v>
      </c>
      <c r="AE3029">
        <v>0</v>
      </c>
    </row>
    <row r="3030" spans="1:31" x14ac:dyDescent="0.3">
      <c r="A3030" t="s">
        <v>506</v>
      </c>
      <c r="B3030" t="s">
        <v>3500</v>
      </c>
      <c r="C3030" t="s">
        <v>262</v>
      </c>
      <c r="D3030" t="s">
        <v>3501</v>
      </c>
      <c r="E3030" t="s">
        <v>12791</v>
      </c>
      <c r="F3030" t="s">
        <v>3502</v>
      </c>
      <c r="G3030" t="s">
        <v>9415</v>
      </c>
      <c r="I3030" t="s">
        <v>502</v>
      </c>
      <c r="J3030" t="s">
        <v>266</v>
      </c>
      <c r="K3030" t="s">
        <v>3503</v>
      </c>
      <c r="L3030" t="s">
        <v>16186</v>
      </c>
      <c r="M3030" t="s">
        <v>507</v>
      </c>
      <c r="N3030" t="s">
        <v>506</v>
      </c>
      <c r="O3030">
        <v>17</v>
      </c>
      <c r="P3030" t="s">
        <v>273</v>
      </c>
      <c r="Q3030">
        <v>0.32</v>
      </c>
      <c r="S3030">
        <v>2</v>
      </c>
      <c r="T3030" s="108">
        <v>0.64</v>
      </c>
      <c r="U3030">
        <v>1</v>
      </c>
      <c r="V3030" t="s">
        <v>270</v>
      </c>
      <c r="W3030" t="s">
        <v>167</v>
      </c>
      <c r="X3030">
        <v>2</v>
      </c>
      <c r="Y3030">
        <v>0</v>
      </c>
      <c r="Z3030">
        <v>2</v>
      </c>
      <c r="AA3030">
        <v>0</v>
      </c>
      <c r="AB3030">
        <v>0</v>
      </c>
      <c r="AC3030">
        <v>0</v>
      </c>
      <c r="AD3030">
        <v>0</v>
      </c>
      <c r="AE3030">
        <v>0</v>
      </c>
    </row>
    <row r="3031" spans="1:31" x14ac:dyDescent="0.3">
      <c r="A3031" t="s">
        <v>506</v>
      </c>
      <c r="B3031" t="s">
        <v>3547</v>
      </c>
      <c r="C3031" t="s">
        <v>262</v>
      </c>
      <c r="D3031" t="s">
        <v>15978</v>
      </c>
      <c r="E3031" t="s">
        <v>12786</v>
      </c>
      <c r="F3031" t="s">
        <v>3545</v>
      </c>
      <c r="G3031" t="s">
        <v>2313</v>
      </c>
      <c r="I3031" t="s">
        <v>502</v>
      </c>
      <c r="J3031" t="s">
        <v>266</v>
      </c>
      <c r="K3031" t="s">
        <v>2859</v>
      </c>
      <c r="L3031" t="s">
        <v>17089</v>
      </c>
      <c r="M3031" t="s">
        <v>507</v>
      </c>
      <c r="N3031" t="s">
        <v>506</v>
      </c>
      <c r="O3031">
        <v>20</v>
      </c>
      <c r="P3031" t="s">
        <v>425</v>
      </c>
      <c r="Q3031">
        <v>0.32</v>
      </c>
      <c r="S3031">
        <v>1</v>
      </c>
      <c r="T3031" s="108">
        <v>0.32</v>
      </c>
      <c r="U3031">
        <v>1</v>
      </c>
      <c r="V3031" t="s">
        <v>270</v>
      </c>
      <c r="W3031" t="s">
        <v>167</v>
      </c>
      <c r="X3031">
        <v>1</v>
      </c>
      <c r="Y3031">
        <v>0</v>
      </c>
      <c r="Z3031">
        <v>1</v>
      </c>
      <c r="AA3031">
        <v>0</v>
      </c>
      <c r="AB3031">
        <v>0</v>
      </c>
      <c r="AC3031">
        <v>0</v>
      </c>
      <c r="AD3031">
        <v>0</v>
      </c>
      <c r="AE3031">
        <v>0</v>
      </c>
    </row>
    <row r="3032" spans="1:31" x14ac:dyDescent="0.3">
      <c r="A3032" t="s">
        <v>506</v>
      </c>
      <c r="B3032" t="s">
        <v>3547</v>
      </c>
      <c r="C3032" t="s">
        <v>262</v>
      </c>
      <c r="D3032" t="s">
        <v>15978</v>
      </c>
      <c r="E3032" t="s">
        <v>12786</v>
      </c>
      <c r="F3032" t="s">
        <v>3545</v>
      </c>
      <c r="G3032" t="s">
        <v>2313</v>
      </c>
      <c r="I3032" t="s">
        <v>502</v>
      </c>
      <c r="J3032" t="s">
        <v>266</v>
      </c>
      <c r="K3032" t="s">
        <v>2859</v>
      </c>
      <c r="L3032" t="s">
        <v>17089</v>
      </c>
      <c r="M3032" t="s">
        <v>505</v>
      </c>
      <c r="N3032" t="s">
        <v>506</v>
      </c>
      <c r="O3032">
        <v>1</v>
      </c>
      <c r="P3032" t="s">
        <v>266</v>
      </c>
      <c r="Q3032">
        <v>0.32</v>
      </c>
      <c r="S3032">
        <v>1</v>
      </c>
      <c r="T3032" s="108">
        <v>0.32</v>
      </c>
      <c r="U3032">
        <v>1</v>
      </c>
      <c r="V3032" t="s">
        <v>270</v>
      </c>
      <c r="W3032" t="s">
        <v>167</v>
      </c>
      <c r="X3032">
        <v>1</v>
      </c>
      <c r="Y3032">
        <v>1</v>
      </c>
      <c r="Z3032">
        <v>0</v>
      </c>
      <c r="AA3032">
        <v>0</v>
      </c>
      <c r="AB3032">
        <v>0</v>
      </c>
      <c r="AC3032">
        <v>0</v>
      </c>
      <c r="AD3032">
        <v>0</v>
      </c>
      <c r="AE3032">
        <v>0</v>
      </c>
    </row>
    <row r="3033" spans="1:31" x14ac:dyDescent="0.3">
      <c r="A3033" t="s">
        <v>506</v>
      </c>
      <c r="B3033" t="s">
        <v>3582</v>
      </c>
      <c r="C3033" t="s">
        <v>262</v>
      </c>
      <c r="D3033" t="s">
        <v>18108</v>
      </c>
      <c r="E3033" t="s">
        <v>12715</v>
      </c>
      <c r="F3033" t="s">
        <v>3573</v>
      </c>
      <c r="G3033" t="s">
        <v>501</v>
      </c>
      <c r="I3033" t="s">
        <v>502</v>
      </c>
      <c r="J3033" t="s">
        <v>266</v>
      </c>
      <c r="K3033" t="s">
        <v>3583</v>
      </c>
      <c r="L3033" t="s">
        <v>3584</v>
      </c>
      <c r="M3033" t="s">
        <v>505</v>
      </c>
      <c r="N3033" t="s">
        <v>506</v>
      </c>
      <c r="O3033">
        <v>1</v>
      </c>
      <c r="P3033" t="s">
        <v>266</v>
      </c>
      <c r="Q3033">
        <v>0.48</v>
      </c>
      <c r="S3033">
        <v>1</v>
      </c>
      <c r="T3033" s="108">
        <v>0.48</v>
      </c>
      <c r="U3033">
        <v>1</v>
      </c>
      <c r="V3033" t="s">
        <v>270</v>
      </c>
      <c r="W3033" t="s">
        <v>167</v>
      </c>
      <c r="X3033">
        <v>1</v>
      </c>
      <c r="Y3033">
        <v>0</v>
      </c>
      <c r="Z3033">
        <v>0</v>
      </c>
      <c r="AA3033">
        <v>1</v>
      </c>
      <c r="AB3033">
        <v>0</v>
      </c>
      <c r="AC3033">
        <v>0</v>
      </c>
      <c r="AD3033">
        <v>0</v>
      </c>
      <c r="AE3033">
        <v>0</v>
      </c>
    </row>
    <row r="3034" spans="1:31" x14ac:dyDescent="0.3">
      <c r="A3034" t="s">
        <v>506</v>
      </c>
      <c r="B3034" t="s">
        <v>3582</v>
      </c>
      <c r="C3034" t="s">
        <v>262</v>
      </c>
      <c r="D3034" t="s">
        <v>18108</v>
      </c>
      <c r="E3034" t="s">
        <v>12715</v>
      </c>
      <c r="F3034" t="s">
        <v>3573</v>
      </c>
      <c r="G3034" t="s">
        <v>501</v>
      </c>
      <c r="I3034" t="s">
        <v>502</v>
      </c>
      <c r="J3034" t="s">
        <v>266</v>
      </c>
      <c r="K3034" t="s">
        <v>3583</v>
      </c>
      <c r="L3034" t="s">
        <v>3584</v>
      </c>
      <c r="M3034" t="s">
        <v>507</v>
      </c>
      <c r="N3034" t="s">
        <v>506</v>
      </c>
      <c r="O3034">
        <v>2</v>
      </c>
      <c r="P3034" t="s">
        <v>288</v>
      </c>
      <c r="Q3034">
        <v>0.48</v>
      </c>
      <c r="S3034">
        <v>4</v>
      </c>
      <c r="T3034" s="108">
        <v>1.92</v>
      </c>
      <c r="U3034">
        <v>1</v>
      </c>
      <c r="V3034" t="s">
        <v>270</v>
      </c>
      <c r="W3034" t="s">
        <v>167</v>
      </c>
      <c r="X3034">
        <v>4</v>
      </c>
      <c r="Y3034">
        <v>0</v>
      </c>
      <c r="Z3034">
        <v>4</v>
      </c>
      <c r="AA3034">
        <v>0</v>
      </c>
      <c r="AB3034">
        <v>0</v>
      </c>
      <c r="AC3034">
        <v>0</v>
      </c>
      <c r="AD3034">
        <v>0</v>
      </c>
      <c r="AE3034">
        <v>0</v>
      </c>
    </row>
    <row r="3035" spans="1:31" x14ac:dyDescent="0.3">
      <c r="A3035" t="s">
        <v>506</v>
      </c>
      <c r="B3035" t="s">
        <v>3582</v>
      </c>
      <c r="C3035" t="s">
        <v>262</v>
      </c>
      <c r="D3035" t="s">
        <v>18108</v>
      </c>
      <c r="E3035" t="s">
        <v>12715</v>
      </c>
      <c r="F3035" t="s">
        <v>3573</v>
      </c>
      <c r="G3035" t="s">
        <v>501</v>
      </c>
      <c r="I3035" t="s">
        <v>502</v>
      </c>
      <c r="J3035" t="s">
        <v>266</v>
      </c>
      <c r="K3035" t="s">
        <v>3583</v>
      </c>
      <c r="L3035" t="s">
        <v>3584</v>
      </c>
      <c r="M3035" t="s">
        <v>507</v>
      </c>
      <c r="N3035" t="s">
        <v>506</v>
      </c>
      <c r="O3035">
        <v>17</v>
      </c>
      <c r="P3035" t="s">
        <v>273</v>
      </c>
      <c r="Q3035">
        <v>0.48</v>
      </c>
      <c r="S3035">
        <v>2</v>
      </c>
      <c r="T3035" s="108">
        <v>0.96</v>
      </c>
      <c r="U3035">
        <v>1</v>
      </c>
      <c r="V3035" t="s">
        <v>270</v>
      </c>
      <c r="W3035" t="s">
        <v>167</v>
      </c>
      <c r="X3035">
        <v>2</v>
      </c>
      <c r="Y3035">
        <v>0</v>
      </c>
      <c r="Z3035">
        <v>2</v>
      </c>
      <c r="AA3035">
        <v>0</v>
      </c>
      <c r="AB3035">
        <v>0</v>
      </c>
      <c r="AC3035">
        <v>0</v>
      </c>
      <c r="AD3035">
        <v>0</v>
      </c>
      <c r="AE3035">
        <v>0</v>
      </c>
    </row>
    <row r="3036" spans="1:31" x14ac:dyDescent="0.3">
      <c r="A3036" t="s">
        <v>506</v>
      </c>
      <c r="B3036" t="s">
        <v>3652</v>
      </c>
      <c r="C3036" t="s">
        <v>262</v>
      </c>
      <c r="D3036" t="s">
        <v>3653</v>
      </c>
      <c r="E3036" t="s">
        <v>12765</v>
      </c>
      <c r="F3036" t="s">
        <v>1196</v>
      </c>
      <c r="G3036" t="s">
        <v>2313</v>
      </c>
      <c r="I3036" t="s">
        <v>502</v>
      </c>
      <c r="J3036" t="s">
        <v>266</v>
      </c>
      <c r="K3036" t="s">
        <v>3587</v>
      </c>
      <c r="L3036" t="s">
        <v>10912</v>
      </c>
      <c r="M3036" t="s">
        <v>507</v>
      </c>
      <c r="N3036" t="s">
        <v>506</v>
      </c>
      <c r="O3036">
        <v>17</v>
      </c>
      <c r="P3036" t="s">
        <v>273</v>
      </c>
      <c r="Q3036">
        <v>0.32</v>
      </c>
      <c r="S3036">
        <v>1</v>
      </c>
      <c r="T3036" s="108">
        <v>0.32</v>
      </c>
      <c r="U3036">
        <v>1</v>
      </c>
      <c r="V3036" t="s">
        <v>270</v>
      </c>
      <c r="W3036" t="s">
        <v>167</v>
      </c>
      <c r="X3036">
        <v>1</v>
      </c>
      <c r="Y3036">
        <v>0</v>
      </c>
      <c r="Z3036">
        <v>1</v>
      </c>
      <c r="AA3036">
        <v>0</v>
      </c>
      <c r="AB3036">
        <v>0</v>
      </c>
      <c r="AC3036">
        <v>0</v>
      </c>
      <c r="AD3036">
        <v>0</v>
      </c>
      <c r="AE3036">
        <v>0</v>
      </c>
    </row>
    <row r="3037" spans="1:31" x14ac:dyDescent="0.3">
      <c r="A3037" t="s">
        <v>506</v>
      </c>
      <c r="B3037" t="s">
        <v>3652</v>
      </c>
      <c r="C3037" t="s">
        <v>262</v>
      </c>
      <c r="D3037" t="s">
        <v>3653</v>
      </c>
      <c r="E3037" t="s">
        <v>12765</v>
      </c>
      <c r="F3037" t="s">
        <v>1196</v>
      </c>
      <c r="G3037" t="s">
        <v>2313</v>
      </c>
      <c r="I3037" t="s">
        <v>502</v>
      </c>
      <c r="J3037" t="s">
        <v>266</v>
      </c>
      <c r="K3037" t="s">
        <v>3587</v>
      </c>
      <c r="L3037" t="s">
        <v>10912</v>
      </c>
      <c r="M3037" t="s">
        <v>505</v>
      </c>
      <c r="N3037" t="s">
        <v>506</v>
      </c>
      <c r="O3037">
        <v>1</v>
      </c>
      <c r="P3037" t="s">
        <v>266</v>
      </c>
      <c r="Q3037">
        <v>0.17</v>
      </c>
      <c r="S3037">
        <v>1</v>
      </c>
      <c r="T3037" s="108">
        <v>0.17</v>
      </c>
      <c r="U3037">
        <v>1</v>
      </c>
      <c r="V3037" t="s">
        <v>270</v>
      </c>
      <c r="W3037" t="s">
        <v>167</v>
      </c>
      <c r="X3037">
        <v>1</v>
      </c>
      <c r="Y3037">
        <v>1</v>
      </c>
      <c r="Z3037">
        <v>0</v>
      </c>
      <c r="AA3037">
        <v>0</v>
      </c>
      <c r="AB3037">
        <v>0</v>
      </c>
      <c r="AC3037">
        <v>0</v>
      </c>
      <c r="AD3037">
        <v>0</v>
      </c>
      <c r="AE3037">
        <v>0</v>
      </c>
    </row>
    <row r="3038" spans="1:31" x14ac:dyDescent="0.3">
      <c r="A3038" t="s">
        <v>506</v>
      </c>
      <c r="B3038" t="s">
        <v>3652</v>
      </c>
      <c r="C3038" t="s">
        <v>262</v>
      </c>
      <c r="D3038" t="s">
        <v>3653</v>
      </c>
      <c r="E3038" t="s">
        <v>12765</v>
      </c>
      <c r="F3038" t="s">
        <v>1196</v>
      </c>
      <c r="G3038" t="s">
        <v>2313</v>
      </c>
      <c r="I3038" t="s">
        <v>502</v>
      </c>
      <c r="J3038" t="s">
        <v>266</v>
      </c>
      <c r="K3038" t="s">
        <v>3587</v>
      </c>
      <c r="L3038" t="s">
        <v>10912</v>
      </c>
      <c r="M3038" t="s">
        <v>507</v>
      </c>
      <c r="N3038" t="s">
        <v>506</v>
      </c>
      <c r="O3038">
        <v>2</v>
      </c>
      <c r="P3038" t="s">
        <v>288</v>
      </c>
      <c r="Q3038">
        <v>0.32</v>
      </c>
      <c r="S3038">
        <v>1</v>
      </c>
      <c r="T3038" s="108">
        <v>0.32</v>
      </c>
      <c r="U3038">
        <v>1</v>
      </c>
      <c r="V3038" t="s">
        <v>270</v>
      </c>
      <c r="W3038" t="s">
        <v>167</v>
      </c>
      <c r="X3038">
        <v>1</v>
      </c>
      <c r="Y3038">
        <v>0</v>
      </c>
      <c r="Z3038">
        <v>1</v>
      </c>
      <c r="AA3038">
        <v>0</v>
      </c>
      <c r="AB3038">
        <v>0</v>
      </c>
      <c r="AC3038">
        <v>0</v>
      </c>
      <c r="AD3038">
        <v>0</v>
      </c>
      <c r="AE3038">
        <v>0</v>
      </c>
    </row>
    <row r="3039" spans="1:31" x14ac:dyDescent="0.3">
      <c r="A3039" t="s">
        <v>506</v>
      </c>
      <c r="B3039" t="s">
        <v>3818</v>
      </c>
      <c r="C3039" t="s">
        <v>262</v>
      </c>
      <c r="D3039" t="s">
        <v>3819</v>
      </c>
      <c r="E3039" t="s">
        <v>12722</v>
      </c>
      <c r="F3039" t="s">
        <v>1008</v>
      </c>
      <c r="G3039" t="s">
        <v>9398</v>
      </c>
      <c r="I3039" t="s">
        <v>502</v>
      </c>
      <c r="J3039" t="s">
        <v>266</v>
      </c>
      <c r="K3039" t="s">
        <v>3812</v>
      </c>
      <c r="L3039" t="s">
        <v>17506</v>
      </c>
      <c r="M3039" t="s">
        <v>505</v>
      </c>
      <c r="N3039" t="s">
        <v>506</v>
      </c>
      <c r="O3039">
        <v>1</v>
      </c>
      <c r="P3039" t="s">
        <v>282</v>
      </c>
      <c r="Q3039">
        <v>3</v>
      </c>
      <c r="S3039">
        <v>1</v>
      </c>
      <c r="T3039" s="108">
        <v>3</v>
      </c>
      <c r="U3039">
        <v>1</v>
      </c>
      <c r="V3039" t="s">
        <v>270</v>
      </c>
      <c r="W3039" t="s">
        <v>167</v>
      </c>
      <c r="X3039">
        <v>1</v>
      </c>
      <c r="Y3039">
        <v>0</v>
      </c>
      <c r="Z3039">
        <v>0</v>
      </c>
      <c r="AA3039">
        <v>1</v>
      </c>
      <c r="AB3039">
        <v>0</v>
      </c>
      <c r="AC3039">
        <v>0</v>
      </c>
      <c r="AD3039">
        <v>0</v>
      </c>
      <c r="AE3039">
        <v>0</v>
      </c>
    </row>
    <row r="3040" spans="1:31" x14ac:dyDescent="0.3">
      <c r="A3040" t="s">
        <v>506</v>
      </c>
      <c r="B3040" t="s">
        <v>3818</v>
      </c>
      <c r="C3040" t="s">
        <v>262</v>
      </c>
      <c r="D3040" t="s">
        <v>3819</v>
      </c>
      <c r="E3040" t="s">
        <v>12722</v>
      </c>
      <c r="F3040" t="s">
        <v>1008</v>
      </c>
      <c r="G3040" t="s">
        <v>9398</v>
      </c>
      <c r="I3040" t="s">
        <v>502</v>
      </c>
      <c r="J3040" t="s">
        <v>266</v>
      </c>
      <c r="K3040" t="s">
        <v>3812</v>
      </c>
      <c r="L3040" t="s">
        <v>17506</v>
      </c>
      <c r="M3040" t="s">
        <v>507</v>
      </c>
      <c r="N3040" t="s">
        <v>506</v>
      </c>
      <c r="O3040">
        <v>20</v>
      </c>
      <c r="P3040" t="s">
        <v>425</v>
      </c>
      <c r="Q3040">
        <v>0.32</v>
      </c>
      <c r="S3040">
        <v>1</v>
      </c>
      <c r="T3040" s="108">
        <v>0.32</v>
      </c>
      <c r="U3040">
        <v>1</v>
      </c>
      <c r="V3040" t="s">
        <v>270</v>
      </c>
      <c r="W3040" t="s">
        <v>167</v>
      </c>
      <c r="X3040">
        <v>1</v>
      </c>
      <c r="Y3040">
        <v>0</v>
      </c>
      <c r="Z3040">
        <v>0</v>
      </c>
      <c r="AA3040">
        <v>1</v>
      </c>
      <c r="AB3040">
        <v>0</v>
      </c>
      <c r="AC3040">
        <v>0</v>
      </c>
      <c r="AD3040">
        <v>0</v>
      </c>
      <c r="AE3040">
        <v>0</v>
      </c>
    </row>
    <row r="3041" spans="1:31" x14ac:dyDescent="0.3">
      <c r="A3041" t="s">
        <v>506</v>
      </c>
      <c r="B3041" t="s">
        <v>3818</v>
      </c>
      <c r="C3041" t="s">
        <v>262</v>
      </c>
      <c r="D3041" t="s">
        <v>3819</v>
      </c>
      <c r="E3041" t="s">
        <v>12722</v>
      </c>
      <c r="F3041" t="s">
        <v>1008</v>
      </c>
      <c r="G3041" t="s">
        <v>9398</v>
      </c>
      <c r="I3041" t="s">
        <v>502</v>
      </c>
      <c r="J3041" t="s">
        <v>266</v>
      </c>
      <c r="K3041" t="s">
        <v>3812</v>
      </c>
      <c r="L3041" t="s">
        <v>17506</v>
      </c>
      <c r="M3041" t="s">
        <v>507</v>
      </c>
      <c r="N3041" t="s">
        <v>506</v>
      </c>
      <c r="O3041">
        <v>2</v>
      </c>
      <c r="P3041" t="s">
        <v>272</v>
      </c>
      <c r="Q3041">
        <v>2</v>
      </c>
      <c r="S3041">
        <v>1</v>
      </c>
      <c r="T3041" s="108">
        <v>2</v>
      </c>
      <c r="U3041">
        <v>1</v>
      </c>
      <c r="V3041" t="s">
        <v>270</v>
      </c>
      <c r="W3041" t="s">
        <v>167</v>
      </c>
      <c r="X3041">
        <v>1</v>
      </c>
      <c r="Y3041">
        <v>0</v>
      </c>
      <c r="Z3041">
        <v>0</v>
      </c>
      <c r="AA3041">
        <v>1</v>
      </c>
      <c r="AB3041">
        <v>0</v>
      </c>
      <c r="AC3041">
        <v>0</v>
      </c>
      <c r="AD3041">
        <v>0</v>
      </c>
      <c r="AE3041">
        <v>0</v>
      </c>
    </row>
    <row r="3042" spans="1:31" x14ac:dyDescent="0.3">
      <c r="A3042" t="s">
        <v>506</v>
      </c>
      <c r="B3042" t="s">
        <v>3824</v>
      </c>
      <c r="C3042" t="s">
        <v>262</v>
      </c>
      <c r="D3042" t="s">
        <v>3825</v>
      </c>
      <c r="E3042" t="s">
        <v>12739</v>
      </c>
      <c r="F3042" t="s">
        <v>1043</v>
      </c>
      <c r="G3042" t="s">
        <v>2308</v>
      </c>
      <c r="I3042" t="s">
        <v>502</v>
      </c>
      <c r="J3042" t="s">
        <v>266</v>
      </c>
      <c r="K3042" t="s">
        <v>3826</v>
      </c>
      <c r="L3042" t="s">
        <v>3827</v>
      </c>
      <c r="M3042" t="s">
        <v>505</v>
      </c>
      <c r="N3042" t="s">
        <v>506</v>
      </c>
      <c r="O3042">
        <v>1</v>
      </c>
      <c r="P3042" t="s">
        <v>282</v>
      </c>
      <c r="Q3042">
        <v>3</v>
      </c>
      <c r="S3042">
        <v>1</v>
      </c>
      <c r="T3042" s="108">
        <v>3</v>
      </c>
      <c r="U3042">
        <v>1</v>
      </c>
      <c r="V3042" t="s">
        <v>270</v>
      </c>
      <c r="W3042" t="s">
        <v>167</v>
      </c>
      <c r="X3042">
        <v>1</v>
      </c>
      <c r="Y3042">
        <v>0</v>
      </c>
      <c r="Z3042">
        <v>0</v>
      </c>
      <c r="AA3042">
        <v>0</v>
      </c>
      <c r="AB3042">
        <v>1</v>
      </c>
      <c r="AC3042">
        <v>0</v>
      </c>
      <c r="AD3042">
        <v>0</v>
      </c>
      <c r="AE3042">
        <v>0</v>
      </c>
    </row>
    <row r="3043" spans="1:31" x14ac:dyDescent="0.3">
      <c r="A3043" t="s">
        <v>506</v>
      </c>
      <c r="B3043" t="s">
        <v>3932</v>
      </c>
      <c r="C3043" t="s">
        <v>262</v>
      </c>
      <c r="D3043" t="s">
        <v>3933</v>
      </c>
      <c r="E3043" t="s">
        <v>12804</v>
      </c>
      <c r="F3043" t="s">
        <v>3934</v>
      </c>
      <c r="G3043" t="s">
        <v>3851</v>
      </c>
      <c r="I3043" t="s">
        <v>502</v>
      </c>
      <c r="J3043" t="s">
        <v>266</v>
      </c>
      <c r="K3043" t="s">
        <v>3852</v>
      </c>
      <c r="L3043" t="s">
        <v>17830</v>
      </c>
      <c r="M3043" t="s">
        <v>507</v>
      </c>
      <c r="N3043" t="s">
        <v>506</v>
      </c>
      <c r="O3043">
        <v>2</v>
      </c>
      <c r="P3043" t="s">
        <v>272</v>
      </c>
      <c r="Q3043">
        <v>3</v>
      </c>
      <c r="S3043">
        <v>5</v>
      </c>
      <c r="T3043" s="108">
        <v>15</v>
      </c>
      <c r="U3043">
        <v>1</v>
      </c>
      <c r="V3043" t="s">
        <v>270</v>
      </c>
      <c r="W3043" t="s">
        <v>167</v>
      </c>
      <c r="X3043">
        <v>1</v>
      </c>
      <c r="Y3043">
        <v>1</v>
      </c>
      <c r="Z3043">
        <v>1</v>
      </c>
      <c r="AA3043">
        <v>1</v>
      </c>
      <c r="AB3043">
        <v>1</v>
      </c>
      <c r="AC3043">
        <v>1</v>
      </c>
      <c r="AD3043">
        <v>0</v>
      </c>
      <c r="AE3043">
        <v>0</v>
      </c>
    </row>
    <row r="3044" spans="1:31" x14ac:dyDescent="0.3">
      <c r="A3044" t="s">
        <v>506</v>
      </c>
      <c r="B3044" t="s">
        <v>3932</v>
      </c>
      <c r="C3044" t="s">
        <v>262</v>
      </c>
      <c r="D3044" t="s">
        <v>3933</v>
      </c>
      <c r="E3044" t="s">
        <v>12804</v>
      </c>
      <c r="F3044" t="s">
        <v>3934</v>
      </c>
      <c r="G3044" t="s">
        <v>3851</v>
      </c>
      <c r="I3044" t="s">
        <v>502</v>
      </c>
      <c r="J3044" t="s">
        <v>266</v>
      </c>
      <c r="K3044" t="s">
        <v>3852</v>
      </c>
      <c r="L3044" t="s">
        <v>17830</v>
      </c>
      <c r="M3044" t="s">
        <v>507</v>
      </c>
      <c r="N3044" t="s">
        <v>506</v>
      </c>
      <c r="O3044">
        <v>2</v>
      </c>
      <c r="P3044" t="s">
        <v>272</v>
      </c>
      <c r="Q3044">
        <v>4</v>
      </c>
      <c r="S3044">
        <v>2</v>
      </c>
      <c r="T3044" s="108">
        <v>8</v>
      </c>
      <c r="U3044">
        <v>1</v>
      </c>
      <c r="V3044" t="s">
        <v>270</v>
      </c>
      <c r="W3044" t="s">
        <v>167</v>
      </c>
      <c r="X3044">
        <v>1</v>
      </c>
      <c r="Y3044">
        <v>0</v>
      </c>
      <c r="Z3044">
        <v>1</v>
      </c>
      <c r="AA3044">
        <v>0</v>
      </c>
      <c r="AB3044">
        <v>1</v>
      </c>
      <c r="AC3044">
        <v>0</v>
      </c>
      <c r="AD3044">
        <v>0</v>
      </c>
      <c r="AE3044">
        <v>0</v>
      </c>
    </row>
    <row r="3045" spans="1:31" x14ac:dyDescent="0.3">
      <c r="A3045" t="s">
        <v>506</v>
      </c>
      <c r="B3045" t="s">
        <v>17718</v>
      </c>
      <c r="C3045" t="s">
        <v>274</v>
      </c>
      <c r="D3045" t="s">
        <v>16329</v>
      </c>
      <c r="E3045" t="s">
        <v>17719</v>
      </c>
      <c r="F3045" t="s">
        <v>17720</v>
      </c>
      <c r="G3045" t="s">
        <v>9398</v>
      </c>
      <c r="I3045" t="s">
        <v>502</v>
      </c>
      <c r="J3045" t="s">
        <v>266</v>
      </c>
      <c r="K3045" t="s">
        <v>17721</v>
      </c>
      <c r="L3045" t="s">
        <v>17722</v>
      </c>
      <c r="M3045" t="s">
        <v>505</v>
      </c>
      <c r="N3045" t="s">
        <v>506</v>
      </c>
      <c r="O3045">
        <v>1</v>
      </c>
      <c r="P3045" t="s">
        <v>282</v>
      </c>
      <c r="Q3045">
        <v>1</v>
      </c>
      <c r="S3045">
        <v>2</v>
      </c>
      <c r="T3045" s="108">
        <v>2</v>
      </c>
      <c r="U3045">
        <v>1</v>
      </c>
      <c r="V3045" t="s">
        <v>270</v>
      </c>
      <c r="W3045" t="s">
        <v>167</v>
      </c>
      <c r="X3045">
        <v>1</v>
      </c>
      <c r="Y3045">
        <v>0</v>
      </c>
      <c r="Z3045">
        <v>0</v>
      </c>
      <c r="AA3045">
        <v>2</v>
      </c>
      <c r="AB3045">
        <v>0</v>
      </c>
      <c r="AC3045">
        <v>0</v>
      </c>
      <c r="AD3045">
        <v>0</v>
      </c>
      <c r="AE3045">
        <v>0</v>
      </c>
    </row>
    <row r="3046" spans="1:31" x14ac:dyDescent="0.3">
      <c r="A3046" t="s">
        <v>506</v>
      </c>
      <c r="B3046" t="s">
        <v>17718</v>
      </c>
      <c r="C3046" t="s">
        <v>274</v>
      </c>
      <c r="D3046" t="s">
        <v>16329</v>
      </c>
      <c r="E3046" t="s">
        <v>17719</v>
      </c>
      <c r="F3046" t="s">
        <v>17720</v>
      </c>
      <c r="G3046" t="s">
        <v>9398</v>
      </c>
      <c r="I3046" t="s">
        <v>502</v>
      </c>
      <c r="J3046" t="s">
        <v>266</v>
      </c>
      <c r="K3046" t="s">
        <v>17721</v>
      </c>
      <c r="L3046" t="s">
        <v>17722</v>
      </c>
      <c r="M3046" t="s">
        <v>507</v>
      </c>
      <c r="N3046" t="s">
        <v>506</v>
      </c>
      <c r="O3046">
        <v>2</v>
      </c>
      <c r="P3046" t="s">
        <v>272</v>
      </c>
      <c r="Q3046">
        <v>1</v>
      </c>
      <c r="S3046">
        <v>2</v>
      </c>
      <c r="T3046" s="108">
        <v>2</v>
      </c>
      <c r="U3046">
        <v>1</v>
      </c>
      <c r="V3046" t="s">
        <v>270</v>
      </c>
      <c r="W3046" t="s">
        <v>167</v>
      </c>
      <c r="X3046">
        <v>1</v>
      </c>
      <c r="Y3046">
        <v>0</v>
      </c>
      <c r="Z3046">
        <v>0</v>
      </c>
      <c r="AA3046">
        <v>2</v>
      </c>
      <c r="AB3046">
        <v>0</v>
      </c>
      <c r="AC3046">
        <v>0</v>
      </c>
      <c r="AD3046">
        <v>0</v>
      </c>
      <c r="AE3046">
        <v>0</v>
      </c>
    </row>
    <row r="3047" spans="1:31" x14ac:dyDescent="0.3">
      <c r="A3047" t="s">
        <v>506</v>
      </c>
      <c r="B3047" t="s">
        <v>17718</v>
      </c>
      <c r="C3047" t="s">
        <v>274</v>
      </c>
      <c r="D3047" t="s">
        <v>16329</v>
      </c>
      <c r="E3047" t="s">
        <v>17719</v>
      </c>
      <c r="F3047" t="s">
        <v>17720</v>
      </c>
      <c r="G3047" t="s">
        <v>9398</v>
      </c>
      <c r="I3047" t="s">
        <v>502</v>
      </c>
      <c r="J3047" t="s">
        <v>266</v>
      </c>
      <c r="K3047" t="s">
        <v>17721</v>
      </c>
      <c r="L3047" t="s">
        <v>17722</v>
      </c>
      <c r="M3047" t="s">
        <v>507</v>
      </c>
      <c r="N3047" t="s">
        <v>506</v>
      </c>
      <c r="O3047">
        <v>17</v>
      </c>
      <c r="P3047" t="s">
        <v>273</v>
      </c>
      <c r="Q3047">
        <v>0.32</v>
      </c>
      <c r="S3047">
        <v>1</v>
      </c>
      <c r="T3047" s="108">
        <v>0.32</v>
      </c>
      <c r="U3047">
        <v>1</v>
      </c>
      <c r="V3047" t="s">
        <v>270</v>
      </c>
      <c r="W3047" t="s">
        <v>167</v>
      </c>
      <c r="X3047">
        <v>1</v>
      </c>
      <c r="Y3047">
        <v>0</v>
      </c>
      <c r="Z3047">
        <v>1</v>
      </c>
      <c r="AA3047">
        <v>0</v>
      </c>
      <c r="AB3047">
        <v>0</v>
      </c>
      <c r="AC3047">
        <v>0</v>
      </c>
      <c r="AD3047">
        <v>0</v>
      </c>
      <c r="AE3047">
        <v>0</v>
      </c>
    </row>
    <row r="3048" spans="1:31" x14ac:dyDescent="0.3">
      <c r="A3048" t="s">
        <v>506</v>
      </c>
      <c r="B3048" t="s">
        <v>4024</v>
      </c>
      <c r="C3048" t="s">
        <v>262</v>
      </c>
      <c r="D3048" t="s">
        <v>4025</v>
      </c>
      <c r="E3048" t="s">
        <v>12727</v>
      </c>
      <c r="F3048" t="s">
        <v>4026</v>
      </c>
      <c r="G3048" t="s">
        <v>2387</v>
      </c>
      <c r="I3048" t="s">
        <v>502</v>
      </c>
      <c r="J3048" t="s">
        <v>266</v>
      </c>
      <c r="K3048" t="s">
        <v>4027</v>
      </c>
      <c r="L3048" t="s">
        <v>4028</v>
      </c>
      <c r="M3048" t="s">
        <v>505</v>
      </c>
      <c r="N3048" t="s">
        <v>506</v>
      </c>
      <c r="O3048">
        <v>1</v>
      </c>
      <c r="P3048" t="s">
        <v>282</v>
      </c>
      <c r="Q3048">
        <v>3</v>
      </c>
      <c r="S3048">
        <v>1</v>
      </c>
      <c r="T3048" s="108">
        <v>3</v>
      </c>
      <c r="U3048">
        <v>1</v>
      </c>
      <c r="V3048" t="s">
        <v>270</v>
      </c>
      <c r="W3048" t="s">
        <v>167</v>
      </c>
      <c r="X3048">
        <v>1</v>
      </c>
      <c r="Y3048">
        <v>1</v>
      </c>
      <c r="Z3048">
        <v>0</v>
      </c>
      <c r="AA3048">
        <v>0</v>
      </c>
      <c r="AB3048">
        <v>0</v>
      </c>
      <c r="AC3048">
        <v>0</v>
      </c>
      <c r="AD3048">
        <v>0</v>
      </c>
      <c r="AE3048">
        <v>0</v>
      </c>
    </row>
    <row r="3049" spans="1:31" x14ac:dyDescent="0.3">
      <c r="A3049" t="s">
        <v>506</v>
      </c>
      <c r="B3049" t="s">
        <v>4024</v>
      </c>
      <c r="C3049" t="s">
        <v>262</v>
      </c>
      <c r="D3049" t="s">
        <v>4025</v>
      </c>
      <c r="E3049" t="s">
        <v>12727</v>
      </c>
      <c r="F3049" t="s">
        <v>4026</v>
      </c>
      <c r="G3049" t="s">
        <v>2387</v>
      </c>
      <c r="I3049" t="s">
        <v>502</v>
      </c>
      <c r="J3049" t="s">
        <v>266</v>
      </c>
      <c r="K3049" t="s">
        <v>4027</v>
      </c>
      <c r="L3049" t="s">
        <v>4028</v>
      </c>
      <c r="M3049" t="s">
        <v>507</v>
      </c>
      <c r="N3049" t="s">
        <v>506</v>
      </c>
      <c r="O3049">
        <v>2</v>
      </c>
      <c r="P3049" t="s">
        <v>272</v>
      </c>
      <c r="Q3049">
        <v>3</v>
      </c>
      <c r="S3049">
        <v>1</v>
      </c>
      <c r="T3049" s="108">
        <v>3</v>
      </c>
      <c r="U3049">
        <v>1</v>
      </c>
      <c r="V3049" t="s">
        <v>270</v>
      </c>
      <c r="W3049" t="s">
        <v>167</v>
      </c>
      <c r="X3049">
        <v>1</v>
      </c>
      <c r="Y3049">
        <v>1</v>
      </c>
      <c r="Z3049">
        <v>0</v>
      </c>
      <c r="AA3049">
        <v>0</v>
      </c>
      <c r="AB3049">
        <v>0</v>
      </c>
      <c r="AC3049">
        <v>0</v>
      </c>
      <c r="AD3049">
        <v>0</v>
      </c>
      <c r="AE3049">
        <v>0</v>
      </c>
    </row>
    <row r="3050" spans="1:31" x14ac:dyDescent="0.3">
      <c r="A3050" t="s">
        <v>506</v>
      </c>
      <c r="B3050" t="s">
        <v>4029</v>
      </c>
      <c r="C3050" t="s">
        <v>274</v>
      </c>
      <c r="D3050" t="s">
        <v>12726</v>
      </c>
      <c r="E3050" t="s">
        <v>12727</v>
      </c>
      <c r="F3050" t="s">
        <v>4026</v>
      </c>
      <c r="G3050" t="s">
        <v>2387</v>
      </c>
      <c r="I3050" t="s">
        <v>502</v>
      </c>
      <c r="J3050" t="s">
        <v>266</v>
      </c>
      <c r="K3050" t="s">
        <v>4027</v>
      </c>
      <c r="L3050" t="s">
        <v>4028</v>
      </c>
      <c r="M3050" t="s">
        <v>507</v>
      </c>
      <c r="N3050" t="s">
        <v>506</v>
      </c>
      <c r="O3050">
        <v>20</v>
      </c>
      <c r="P3050" t="s">
        <v>425</v>
      </c>
      <c r="Q3050">
        <v>0.32</v>
      </c>
      <c r="S3050">
        <v>6</v>
      </c>
      <c r="T3050" s="108">
        <v>1.92</v>
      </c>
      <c r="U3050">
        <v>1</v>
      </c>
      <c r="V3050" t="s">
        <v>270</v>
      </c>
      <c r="W3050" t="s">
        <v>167</v>
      </c>
      <c r="X3050">
        <v>3</v>
      </c>
      <c r="Y3050">
        <v>3</v>
      </c>
      <c r="Z3050">
        <v>0</v>
      </c>
      <c r="AA3050">
        <v>0</v>
      </c>
      <c r="AB3050">
        <v>0</v>
      </c>
      <c r="AC3050">
        <v>3</v>
      </c>
      <c r="AD3050">
        <v>0</v>
      </c>
      <c r="AE3050">
        <v>0</v>
      </c>
    </row>
    <row r="3051" spans="1:31" x14ac:dyDescent="0.3">
      <c r="A3051" t="s">
        <v>506</v>
      </c>
      <c r="B3051" t="s">
        <v>4029</v>
      </c>
      <c r="C3051" t="s">
        <v>274</v>
      </c>
      <c r="D3051" t="s">
        <v>12726</v>
      </c>
      <c r="E3051" t="s">
        <v>12727</v>
      </c>
      <c r="F3051" t="s">
        <v>4026</v>
      </c>
      <c r="G3051" t="s">
        <v>2387</v>
      </c>
      <c r="I3051" t="s">
        <v>502</v>
      </c>
      <c r="J3051" t="s">
        <v>266</v>
      </c>
      <c r="K3051" t="s">
        <v>4027</v>
      </c>
      <c r="L3051" t="s">
        <v>4028</v>
      </c>
      <c r="M3051" t="s">
        <v>507</v>
      </c>
      <c r="N3051" t="s">
        <v>506</v>
      </c>
      <c r="O3051">
        <v>2</v>
      </c>
      <c r="P3051" t="s">
        <v>272</v>
      </c>
      <c r="Q3051">
        <v>3</v>
      </c>
      <c r="S3051">
        <v>6</v>
      </c>
      <c r="T3051" s="108">
        <v>18</v>
      </c>
      <c r="U3051">
        <v>1</v>
      </c>
      <c r="V3051" t="s">
        <v>270</v>
      </c>
      <c r="W3051" t="s">
        <v>167</v>
      </c>
      <c r="X3051">
        <v>2</v>
      </c>
      <c r="Y3051">
        <v>2</v>
      </c>
      <c r="Z3051">
        <v>0</v>
      </c>
      <c r="AA3051">
        <v>2</v>
      </c>
      <c r="AB3051">
        <v>0</v>
      </c>
      <c r="AC3051">
        <v>2</v>
      </c>
      <c r="AD3051">
        <v>0</v>
      </c>
      <c r="AE3051">
        <v>0</v>
      </c>
    </row>
    <row r="3052" spans="1:31" x14ac:dyDescent="0.3">
      <c r="A3052" t="s">
        <v>506</v>
      </c>
      <c r="B3052" t="s">
        <v>4029</v>
      </c>
      <c r="C3052" t="s">
        <v>262</v>
      </c>
      <c r="D3052" t="s">
        <v>4030</v>
      </c>
      <c r="E3052" t="s">
        <v>12727</v>
      </c>
      <c r="F3052" t="s">
        <v>4026</v>
      </c>
      <c r="G3052" t="s">
        <v>2387</v>
      </c>
      <c r="I3052" t="s">
        <v>502</v>
      </c>
      <c r="J3052" t="s">
        <v>266</v>
      </c>
      <c r="K3052" t="s">
        <v>4027</v>
      </c>
      <c r="L3052" t="s">
        <v>4028</v>
      </c>
      <c r="M3052" t="s">
        <v>505</v>
      </c>
      <c r="N3052" t="s">
        <v>506</v>
      </c>
      <c r="O3052">
        <v>1</v>
      </c>
      <c r="P3052" t="s">
        <v>282</v>
      </c>
      <c r="Q3052">
        <v>3</v>
      </c>
      <c r="S3052">
        <v>6</v>
      </c>
      <c r="T3052" s="108">
        <v>18</v>
      </c>
      <c r="U3052">
        <v>1</v>
      </c>
      <c r="V3052" t="s">
        <v>270</v>
      </c>
      <c r="W3052" t="s">
        <v>167</v>
      </c>
      <c r="X3052">
        <v>2</v>
      </c>
      <c r="Y3052">
        <v>2</v>
      </c>
      <c r="Z3052">
        <v>0</v>
      </c>
      <c r="AA3052">
        <v>2</v>
      </c>
      <c r="AB3052">
        <v>0</v>
      </c>
      <c r="AC3052">
        <v>2</v>
      </c>
      <c r="AD3052">
        <v>0</v>
      </c>
      <c r="AE3052">
        <v>0</v>
      </c>
    </row>
    <row r="3053" spans="1:31" x14ac:dyDescent="0.3">
      <c r="A3053" t="s">
        <v>506</v>
      </c>
      <c r="B3053" t="s">
        <v>4031</v>
      </c>
      <c r="C3053" t="s">
        <v>262</v>
      </c>
      <c r="D3053" t="s">
        <v>4032</v>
      </c>
      <c r="E3053" t="s">
        <v>12727</v>
      </c>
      <c r="F3053" t="s">
        <v>4026</v>
      </c>
      <c r="G3053" t="s">
        <v>2387</v>
      </c>
      <c r="I3053" t="s">
        <v>502</v>
      </c>
      <c r="J3053" t="s">
        <v>266</v>
      </c>
      <c r="K3053" t="s">
        <v>4027</v>
      </c>
      <c r="L3053" t="s">
        <v>4033</v>
      </c>
      <c r="M3053" t="s">
        <v>505</v>
      </c>
      <c r="N3053" t="s">
        <v>506</v>
      </c>
      <c r="O3053">
        <v>1</v>
      </c>
      <c r="P3053" t="s">
        <v>282</v>
      </c>
      <c r="Q3053">
        <v>4</v>
      </c>
      <c r="S3053">
        <v>3</v>
      </c>
      <c r="T3053" s="108">
        <v>12</v>
      </c>
      <c r="U3053">
        <v>1</v>
      </c>
      <c r="V3053" t="s">
        <v>270</v>
      </c>
      <c r="W3053" t="s">
        <v>167</v>
      </c>
      <c r="X3053">
        <v>1</v>
      </c>
      <c r="Y3053">
        <v>1</v>
      </c>
      <c r="Z3053">
        <v>0</v>
      </c>
      <c r="AA3053">
        <v>1</v>
      </c>
      <c r="AB3053">
        <v>0</v>
      </c>
      <c r="AC3053">
        <v>1</v>
      </c>
      <c r="AD3053">
        <v>0</v>
      </c>
      <c r="AE3053">
        <v>0</v>
      </c>
    </row>
    <row r="3054" spans="1:31" x14ac:dyDescent="0.3">
      <c r="A3054" t="s">
        <v>506</v>
      </c>
      <c r="B3054" t="s">
        <v>4031</v>
      </c>
      <c r="C3054" t="s">
        <v>262</v>
      </c>
      <c r="D3054" t="s">
        <v>4032</v>
      </c>
      <c r="E3054" t="s">
        <v>12727</v>
      </c>
      <c r="F3054" t="s">
        <v>4026</v>
      </c>
      <c r="G3054" t="s">
        <v>2387</v>
      </c>
      <c r="I3054" t="s">
        <v>502</v>
      </c>
      <c r="J3054" t="s">
        <v>266</v>
      </c>
      <c r="K3054" t="s">
        <v>4027</v>
      </c>
      <c r="L3054" t="s">
        <v>4033</v>
      </c>
      <c r="M3054" t="s">
        <v>507</v>
      </c>
      <c r="N3054" t="s">
        <v>506</v>
      </c>
      <c r="O3054">
        <v>2</v>
      </c>
      <c r="P3054" t="s">
        <v>272</v>
      </c>
      <c r="Q3054">
        <v>4</v>
      </c>
      <c r="S3054">
        <v>3</v>
      </c>
      <c r="T3054" s="108">
        <v>12</v>
      </c>
      <c r="U3054">
        <v>1</v>
      </c>
      <c r="V3054" t="s">
        <v>270</v>
      </c>
      <c r="W3054" t="s">
        <v>167</v>
      </c>
      <c r="X3054">
        <v>1</v>
      </c>
      <c r="Y3054">
        <v>1</v>
      </c>
      <c r="Z3054">
        <v>0</v>
      </c>
      <c r="AA3054">
        <v>1</v>
      </c>
      <c r="AB3054">
        <v>0</v>
      </c>
      <c r="AC3054">
        <v>1</v>
      </c>
      <c r="AD3054">
        <v>0</v>
      </c>
      <c r="AE3054">
        <v>0</v>
      </c>
    </row>
    <row r="3055" spans="1:31" x14ac:dyDescent="0.3">
      <c r="A3055" t="s">
        <v>16755</v>
      </c>
      <c r="B3055" t="s">
        <v>10110</v>
      </c>
      <c r="C3055" t="s">
        <v>302</v>
      </c>
      <c r="D3055" t="s">
        <v>10111</v>
      </c>
      <c r="E3055" t="s">
        <v>17206</v>
      </c>
      <c r="F3055" t="s">
        <v>4026</v>
      </c>
      <c r="G3055" t="s">
        <v>2387</v>
      </c>
      <c r="I3055" t="s">
        <v>502</v>
      </c>
      <c r="J3055" t="s">
        <v>266</v>
      </c>
      <c r="K3055" t="s">
        <v>4027</v>
      </c>
      <c r="L3055" t="s">
        <v>10112</v>
      </c>
      <c r="M3055" t="s">
        <v>2312</v>
      </c>
      <c r="N3055" t="s">
        <v>16755</v>
      </c>
      <c r="O3055">
        <v>4</v>
      </c>
      <c r="P3055" t="s">
        <v>3206</v>
      </c>
      <c r="Q3055">
        <v>20</v>
      </c>
      <c r="S3055">
        <v>0</v>
      </c>
      <c r="T3055" s="108">
        <v>0</v>
      </c>
      <c r="U3055">
        <v>0</v>
      </c>
      <c r="W3055" t="s">
        <v>171</v>
      </c>
      <c r="X3055">
        <v>1</v>
      </c>
      <c r="Y3055">
        <v>0</v>
      </c>
      <c r="Z3055">
        <v>0</v>
      </c>
      <c r="AA3055">
        <v>0</v>
      </c>
      <c r="AB3055">
        <v>0</v>
      </c>
      <c r="AC3055">
        <v>0</v>
      </c>
      <c r="AD3055">
        <v>0</v>
      </c>
      <c r="AE3055">
        <v>0</v>
      </c>
    </row>
    <row r="3056" spans="1:31" x14ac:dyDescent="0.3">
      <c r="A3056" t="s">
        <v>16755</v>
      </c>
      <c r="B3056" t="s">
        <v>8524</v>
      </c>
      <c r="C3056" t="s">
        <v>262</v>
      </c>
      <c r="D3056" t="s">
        <v>8525</v>
      </c>
      <c r="E3056" t="s">
        <v>17207</v>
      </c>
      <c r="F3056" t="s">
        <v>2848</v>
      </c>
      <c r="G3056" t="s">
        <v>4354</v>
      </c>
      <c r="I3056" t="s">
        <v>502</v>
      </c>
      <c r="J3056" t="s">
        <v>266</v>
      </c>
      <c r="K3056" t="s">
        <v>4355</v>
      </c>
      <c r="L3056" t="s">
        <v>8526</v>
      </c>
      <c r="M3056" t="s">
        <v>3235</v>
      </c>
      <c r="N3056" t="s">
        <v>16755</v>
      </c>
      <c r="O3056">
        <v>3</v>
      </c>
      <c r="P3056" t="s">
        <v>388</v>
      </c>
      <c r="Q3056">
        <v>20</v>
      </c>
      <c r="S3056">
        <v>0</v>
      </c>
      <c r="T3056" s="108">
        <v>0</v>
      </c>
      <c r="U3056">
        <v>0</v>
      </c>
      <c r="W3056" t="s">
        <v>171</v>
      </c>
      <c r="X3056">
        <v>1</v>
      </c>
      <c r="Y3056">
        <v>0</v>
      </c>
      <c r="Z3056">
        <v>0</v>
      </c>
      <c r="AA3056">
        <v>0</v>
      </c>
      <c r="AB3056">
        <v>0</v>
      </c>
      <c r="AC3056">
        <v>0</v>
      </c>
      <c r="AD3056">
        <v>0</v>
      </c>
      <c r="AE3056">
        <v>0</v>
      </c>
    </row>
    <row r="3057" spans="1:31" x14ac:dyDescent="0.3">
      <c r="A3057" t="s">
        <v>506</v>
      </c>
      <c r="B3057" t="s">
        <v>4250</v>
      </c>
      <c r="C3057" t="s">
        <v>262</v>
      </c>
      <c r="D3057" t="s">
        <v>4251</v>
      </c>
      <c r="E3057" t="s">
        <v>12742</v>
      </c>
      <c r="F3057" t="s">
        <v>4252</v>
      </c>
      <c r="G3057" t="s">
        <v>2308</v>
      </c>
      <c r="I3057" t="s">
        <v>502</v>
      </c>
      <c r="J3057" t="s">
        <v>266</v>
      </c>
      <c r="K3057" t="s">
        <v>4253</v>
      </c>
      <c r="L3057" t="s">
        <v>17504</v>
      </c>
      <c r="M3057" t="s">
        <v>505</v>
      </c>
      <c r="N3057" t="s">
        <v>506</v>
      </c>
      <c r="O3057">
        <v>1</v>
      </c>
      <c r="P3057" t="s">
        <v>269</v>
      </c>
      <c r="Q3057">
        <v>1</v>
      </c>
      <c r="S3057">
        <v>2</v>
      </c>
      <c r="T3057" s="108">
        <v>2</v>
      </c>
      <c r="U3057">
        <v>1</v>
      </c>
      <c r="V3057" t="s">
        <v>270</v>
      </c>
      <c r="W3057" t="s">
        <v>167</v>
      </c>
      <c r="X3057">
        <v>1</v>
      </c>
      <c r="Y3057">
        <v>0</v>
      </c>
      <c r="Z3057">
        <v>1</v>
      </c>
      <c r="AA3057">
        <v>0</v>
      </c>
      <c r="AB3057">
        <v>0</v>
      </c>
      <c r="AC3057">
        <v>1</v>
      </c>
      <c r="AD3057">
        <v>0</v>
      </c>
      <c r="AE3057">
        <v>0</v>
      </c>
    </row>
    <row r="3058" spans="1:31" x14ac:dyDescent="0.3">
      <c r="A3058" t="s">
        <v>506</v>
      </c>
      <c r="B3058" t="s">
        <v>4250</v>
      </c>
      <c r="C3058" t="s">
        <v>262</v>
      </c>
      <c r="D3058" t="s">
        <v>4251</v>
      </c>
      <c r="E3058" t="s">
        <v>12742</v>
      </c>
      <c r="F3058" t="s">
        <v>4252</v>
      </c>
      <c r="G3058" t="s">
        <v>2308</v>
      </c>
      <c r="I3058" t="s">
        <v>502</v>
      </c>
      <c r="J3058" t="s">
        <v>266</v>
      </c>
      <c r="K3058" t="s">
        <v>4253</v>
      </c>
      <c r="L3058" t="s">
        <v>17504</v>
      </c>
      <c r="M3058" t="s">
        <v>507</v>
      </c>
      <c r="N3058" t="s">
        <v>506</v>
      </c>
      <c r="O3058">
        <v>2</v>
      </c>
      <c r="P3058" t="s">
        <v>288</v>
      </c>
      <c r="Q3058">
        <v>0.48</v>
      </c>
      <c r="S3058">
        <v>1</v>
      </c>
      <c r="T3058" s="108">
        <v>0.48</v>
      </c>
      <c r="U3058">
        <v>1</v>
      </c>
      <c r="V3058" t="s">
        <v>270</v>
      </c>
      <c r="W3058" t="s">
        <v>167</v>
      </c>
      <c r="X3058">
        <v>1</v>
      </c>
      <c r="Y3058">
        <v>0</v>
      </c>
      <c r="Z3058">
        <v>1</v>
      </c>
      <c r="AA3058">
        <v>0</v>
      </c>
      <c r="AB3058">
        <v>0</v>
      </c>
      <c r="AC3058">
        <v>0</v>
      </c>
      <c r="AD3058">
        <v>0</v>
      </c>
      <c r="AE3058">
        <v>0</v>
      </c>
    </row>
    <row r="3059" spans="1:31" x14ac:dyDescent="0.3">
      <c r="A3059" t="s">
        <v>506</v>
      </c>
      <c r="B3059" t="s">
        <v>4250</v>
      </c>
      <c r="C3059" t="s">
        <v>262</v>
      </c>
      <c r="D3059" t="s">
        <v>4251</v>
      </c>
      <c r="E3059" t="s">
        <v>12742</v>
      </c>
      <c r="F3059" t="s">
        <v>4252</v>
      </c>
      <c r="G3059" t="s">
        <v>2308</v>
      </c>
      <c r="I3059" t="s">
        <v>502</v>
      </c>
      <c r="J3059" t="s">
        <v>266</v>
      </c>
      <c r="K3059" t="s">
        <v>4253</v>
      </c>
      <c r="L3059" t="s">
        <v>17504</v>
      </c>
      <c r="M3059" t="s">
        <v>507</v>
      </c>
      <c r="N3059" t="s">
        <v>506</v>
      </c>
      <c r="O3059">
        <v>17</v>
      </c>
      <c r="P3059" t="s">
        <v>273</v>
      </c>
      <c r="Q3059">
        <v>0.48</v>
      </c>
      <c r="S3059">
        <v>4</v>
      </c>
      <c r="T3059" s="108">
        <v>1.92</v>
      </c>
      <c r="U3059">
        <v>1</v>
      </c>
      <c r="V3059" t="s">
        <v>270</v>
      </c>
      <c r="W3059" t="s">
        <v>167</v>
      </c>
      <c r="X3059">
        <v>4</v>
      </c>
      <c r="Y3059">
        <v>0</v>
      </c>
      <c r="Z3059">
        <v>4</v>
      </c>
      <c r="AA3059">
        <v>0</v>
      </c>
      <c r="AB3059">
        <v>0</v>
      </c>
      <c r="AC3059">
        <v>0</v>
      </c>
      <c r="AD3059">
        <v>0</v>
      </c>
      <c r="AE3059">
        <v>0</v>
      </c>
    </row>
    <row r="3060" spans="1:31" x14ac:dyDescent="0.3">
      <c r="A3060" t="s">
        <v>506</v>
      </c>
      <c r="B3060" t="s">
        <v>3215</v>
      </c>
      <c r="C3060" t="s">
        <v>525</v>
      </c>
      <c r="D3060" t="s">
        <v>11574</v>
      </c>
      <c r="E3060" t="s">
        <v>12755</v>
      </c>
      <c r="F3060" t="s">
        <v>903</v>
      </c>
      <c r="G3060" t="s">
        <v>2308</v>
      </c>
      <c r="I3060" t="s">
        <v>502</v>
      </c>
      <c r="J3060" t="s">
        <v>266</v>
      </c>
      <c r="K3060" t="s">
        <v>3466</v>
      </c>
      <c r="L3060" t="s">
        <v>3217</v>
      </c>
      <c r="M3060" t="s">
        <v>505</v>
      </c>
      <c r="N3060" t="s">
        <v>506</v>
      </c>
      <c r="O3060">
        <v>13</v>
      </c>
      <c r="P3060" t="s">
        <v>266</v>
      </c>
      <c r="Q3060">
        <v>0.17</v>
      </c>
      <c r="S3060">
        <v>3</v>
      </c>
      <c r="T3060" s="108">
        <v>0.51</v>
      </c>
      <c r="U3060">
        <v>1</v>
      </c>
      <c r="V3060" t="s">
        <v>270</v>
      </c>
      <c r="W3060" t="s">
        <v>167</v>
      </c>
      <c r="X3060">
        <v>1</v>
      </c>
      <c r="Y3060">
        <v>0</v>
      </c>
      <c r="Z3060">
        <v>3</v>
      </c>
      <c r="AA3060">
        <v>0</v>
      </c>
      <c r="AB3060">
        <v>0</v>
      </c>
      <c r="AC3060">
        <v>0</v>
      </c>
      <c r="AD3060">
        <v>0</v>
      </c>
      <c r="AE3060">
        <v>0</v>
      </c>
    </row>
    <row r="3061" spans="1:31" x14ac:dyDescent="0.3">
      <c r="A3061" t="s">
        <v>506</v>
      </c>
      <c r="B3061" t="s">
        <v>3215</v>
      </c>
      <c r="C3061" t="s">
        <v>525</v>
      </c>
      <c r="D3061" t="s">
        <v>11574</v>
      </c>
      <c r="E3061" t="s">
        <v>12755</v>
      </c>
      <c r="F3061" t="s">
        <v>903</v>
      </c>
      <c r="G3061" t="s">
        <v>2308</v>
      </c>
      <c r="I3061" t="s">
        <v>502</v>
      </c>
      <c r="J3061" t="s">
        <v>266</v>
      </c>
      <c r="K3061" t="s">
        <v>3466</v>
      </c>
      <c r="L3061" t="s">
        <v>3217</v>
      </c>
      <c r="M3061" t="s">
        <v>507</v>
      </c>
      <c r="N3061" t="s">
        <v>506</v>
      </c>
      <c r="O3061">
        <v>14</v>
      </c>
      <c r="P3061" t="s">
        <v>288</v>
      </c>
      <c r="Q3061">
        <v>0.17</v>
      </c>
      <c r="S3061">
        <v>1</v>
      </c>
      <c r="T3061" s="108">
        <v>0.17</v>
      </c>
      <c r="U3061">
        <v>1</v>
      </c>
      <c r="V3061" t="s">
        <v>270</v>
      </c>
      <c r="W3061" t="s">
        <v>167</v>
      </c>
      <c r="X3061">
        <v>1</v>
      </c>
      <c r="Y3061">
        <v>0</v>
      </c>
      <c r="Z3061">
        <v>1</v>
      </c>
      <c r="AA3061">
        <v>0</v>
      </c>
      <c r="AB3061">
        <v>0</v>
      </c>
      <c r="AC3061">
        <v>0</v>
      </c>
      <c r="AD3061">
        <v>0</v>
      </c>
      <c r="AE3061">
        <v>0</v>
      </c>
    </row>
    <row r="3062" spans="1:31" x14ac:dyDescent="0.3">
      <c r="A3062" t="s">
        <v>506</v>
      </c>
      <c r="B3062" t="s">
        <v>3215</v>
      </c>
      <c r="C3062" t="s">
        <v>808</v>
      </c>
      <c r="D3062" t="s">
        <v>11573</v>
      </c>
      <c r="E3062" t="s">
        <v>12751</v>
      </c>
      <c r="F3062" t="s">
        <v>3515</v>
      </c>
      <c r="G3062" t="s">
        <v>2308</v>
      </c>
      <c r="I3062" t="s">
        <v>502</v>
      </c>
      <c r="J3062" t="s">
        <v>266</v>
      </c>
      <c r="K3062" t="s">
        <v>3466</v>
      </c>
      <c r="L3062" t="s">
        <v>3516</v>
      </c>
      <c r="M3062" t="s">
        <v>505</v>
      </c>
      <c r="N3062" t="s">
        <v>506</v>
      </c>
      <c r="O3062">
        <v>13</v>
      </c>
      <c r="P3062" t="s">
        <v>266</v>
      </c>
      <c r="Q3062">
        <v>0.17</v>
      </c>
      <c r="S3062">
        <v>3</v>
      </c>
      <c r="T3062" s="108">
        <v>0.51</v>
      </c>
      <c r="U3062">
        <v>1</v>
      </c>
      <c r="V3062" t="s">
        <v>270</v>
      </c>
      <c r="W3062" t="s">
        <v>167</v>
      </c>
      <c r="X3062">
        <v>1</v>
      </c>
      <c r="Y3062">
        <v>0</v>
      </c>
      <c r="Z3062">
        <v>3</v>
      </c>
      <c r="AA3062">
        <v>0</v>
      </c>
      <c r="AB3062">
        <v>0</v>
      </c>
      <c r="AC3062">
        <v>0</v>
      </c>
      <c r="AD3062">
        <v>0</v>
      </c>
      <c r="AE3062">
        <v>0</v>
      </c>
    </row>
    <row r="3063" spans="1:31" x14ac:dyDescent="0.3">
      <c r="A3063" t="s">
        <v>506</v>
      </c>
      <c r="B3063" t="s">
        <v>3215</v>
      </c>
      <c r="C3063" t="s">
        <v>808</v>
      </c>
      <c r="D3063" t="s">
        <v>11573</v>
      </c>
      <c r="E3063" t="s">
        <v>12751</v>
      </c>
      <c r="F3063" t="s">
        <v>3515</v>
      </c>
      <c r="G3063" t="s">
        <v>2308</v>
      </c>
      <c r="I3063" t="s">
        <v>502</v>
      </c>
      <c r="J3063" t="s">
        <v>266</v>
      </c>
      <c r="K3063" t="s">
        <v>3466</v>
      </c>
      <c r="L3063" t="s">
        <v>3516</v>
      </c>
      <c r="M3063" t="s">
        <v>507</v>
      </c>
      <c r="N3063" t="s">
        <v>506</v>
      </c>
      <c r="O3063">
        <v>14</v>
      </c>
      <c r="P3063" t="s">
        <v>288</v>
      </c>
      <c r="Q3063">
        <v>0.17</v>
      </c>
      <c r="S3063">
        <v>1</v>
      </c>
      <c r="T3063" s="108">
        <v>0.17</v>
      </c>
      <c r="U3063">
        <v>1</v>
      </c>
      <c r="V3063" t="s">
        <v>270</v>
      </c>
      <c r="W3063" t="s">
        <v>167</v>
      </c>
      <c r="X3063">
        <v>1</v>
      </c>
      <c r="Y3063">
        <v>0</v>
      </c>
      <c r="Z3063">
        <v>1</v>
      </c>
      <c r="AA3063">
        <v>0</v>
      </c>
      <c r="AB3063">
        <v>0</v>
      </c>
      <c r="AC3063">
        <v>0</v>
      </c>
      <c r="AD3063">
        <v>0</v>
      </c>
      <c r="AE3063">
        <v>0</v>
      </c>
    </row>
    <row r="3064" spans="1:31" x14ac:dyDescent="0.3">
      <c r="A3064" t="s">
        <v>506</v>
      </c>
      <c r="B3064" t="s">
        <v>3215</v>
      </c>
      <c r="C3064" t="s">
        <v>825</v>
      </c>
      <c r="D3064" t="s">
        <v>11572</v>
      </c>
      <c r="E3064" t="s">
        <v>12750</v>
      </c>
      <c r="F3064" t="s">
        <v>1468</v>
      </c>
      <c r="G3064" t="s">
        <v>2308</v>
      </c>
      <c r="I3064" t="s">
        <v>502</v>
      </c>
      <c r="J3064" t="s">
        <v>266</v>
      </c>
      <c r="K3064" t="s">
        <v>3327</v>
      </c>
      <c r="L3064" t="s">
        <v>3217</v>
      </c>
      <c r="M3064" t="s">
        <v>505</v>
      </c>
      <c r="N3064" t="s">
        <v>506</v>
      </c>
      <c r="O3064">
        <v>13</v>
      </c>
      <c r="P3064" t="s">
        <v>266</v>
      </c>
      <c r="Q3064">
        <v>0.17</v>
      </c>
      <c r="S3064">
        <v>3</v>
      </c>
      <c r="T3064" s="108">
        <v>0.51</v>
      </c>
      <c r="U3064">
        <v>1</v>
      </c>
      <c r="V3064" t="s">
        <v>270</v>
      </c>
      <c r="W3064" t="s">
        <v>167</v>
      </c>
      <c r="X3064">
        <v>1</v>
      </c>
      <c r="Y3064">
        <v>0</v>
      </c>
      <c r="Z3064">
        <v>3</v>
      </c>
      <c r="AA3064">
        <v>0</v>
      </c>
      <c r="AB3064">
        <v>0</v>
      </c>
      <c r="AC3064">
        <v>0</v>
      </c>
      <c r="AD3064">
        <v>0</v>
      </c>
      <c r="AE3064">
        <v>0</v>
      </c>
    </row>
    <row r="3065" spans="1:31" x14ac:dyDescent="0.3">
      <c r="A3065" t="s">
        <v>506</v>
      </c>
      <c r="B3065" t="s">
        <v>3215</v>
      </c>
      <c r="C3065" t="s">
        <v>825</v>
      </c>
      <c r="D3065" t="s">
        <v>11572</v>
      </c>
      <c r="E3065" t="s">
        <v>12750</v>
      </c>
      <c r="F3065" t="s">
        <v>1468</v>
      </c>
      <c r="G3065" t="s">
        <v>2308</v>
      </c>
      <c r="I3065" t="s">
        <v>502</v>
      </c>
      <c r="J3065" t="s">
        <v>266</v>
      </c>
      <c r="K3065" t="s">
        <v>3327</v>
      </c>
      <c r="L3065" t="s">
        <v>3217</v>
      </c>
      <c r="M3065" t="s">
        <v>507</v>
      </c>
      <c r="N3065" t="s">
        <v>506</v>
      </c>
      <c r="O3065">
        <v>14</v>
      </c>
      <c r="P3065" t="s">
        <v>288</v>
      </c>
      <c r="Q3065">
        <v>0.17</v>
      </c>
      <c r="S3065">
        <v>1</v>
      </c>
      <c r="T3065" s="108">
        <v>0.17</v>
      </c>
      <c r="U3065">
        <v>1</v>
      </c>
      <c r="V3065" t="s">
        <v>270</v>
      </c>
      <c r="W3065" t="s">
        <v>167</v>
      </c>
      <c r="X3065">
        <v>1</v>
      </c>
      <c r="Y3065">
        <v>0</v>
      </c>
      <c r="Z3065">
        <v>1</v>
      </c>
      <c r="AA3065">
        <v>0</v>
      </c>
      <c r="AB3065">
        <v>0</v>
      </c>
      <c r="AC3065">
        <v>0</v>
      </c>
      <c r="AD3065">
        <v>0</v>
      </c>
      <c r="AE3065">
        <v>0</v>
      </c>
    </row>
    <row r="3066" spans="1:31" x14ac:dyDescent="0.3">
      <c r="A3066" t="s">
        <v>506</v>
      </c>
      <c r="B3066" t="s">
        <v>3215</v>
      </c>
      <c r="C3066" t="s">
        <v>827</v>
      </c>
      <c r="D3066" t="s">
        <v>3216</v>
      </c>
      <c r="E3066" t="s">
        <v>12725</v>
      </c>
      <c r="F3066" t="s">
        <v>1459</v>
      </c>
      <c r="G3066" t="s">
        <v>2387</v>
      </c>
      <c r="I3066" t="s">
        <v>502</v>
      </c>
      <c r="J3066" t="s">
        <v>266</v>
      </c>
      <c r="K3066" t="s">
        <v>3212</v>
      </c>
      <c r="L3066" t="s">
        <v>3217</v>
      </c>
      <c r="M3066" t="s">
        <v>505</v>
      </c>
      <c r="N3066" t="s">
        <v>506</v>
      </c>
      <c r="O3066">
        <v>13</v>
      </c>
      <c r="P3066" t="s">
        <v>266</v>
      </c>
      <c r="Q3066">
        <v>0.17</v>
      </c>
      <c r="S3066">
        <v>3</v>
      </c>
      <c r="T3066" s="108">
        <v>0.51</v>
      </c>
      <c r="U3066">
        <v>1</v>
      </c>
      <c r="V3066" t="s">
        <v>270</v>
      </c>
      <c r="W3066" t="s">
        <v>167</v>
      </c>
      <c r="X3066">
        <v>1</v>
      </c>
      <c r="Y3066">
        <v>1</v>
      </c>
      <c r="Z3066">
        <v>0</v>
      </c>
      <c r="AA3066">
        <v>1</v>
      </c>
      <c r="AB3066">
        <v>0</v>
      </c>
      <c r="AC3066">
        <v>1</v>
      </c>
      <c r="AD3066">
        <v>0</v>
      </c>
      <c r="AE3066">
        <v>0</v>
      </c>
    </row>
    <row r="3067" spans="1:31" x14ac:dyDescent="0.3">
      <c r="A3067" t="s">
        <v>506</v>
      </c>
      <c r="B3067" t="s">
        <v>3215</v>
      </c>
      <c r="C3067" t="s">
        <v>827</v>
      </c>
      <c r="D3067" t="s">
        <v>3216</v>
      </c>
      <c r="E3067" t="s">
        <v>12725</v>
      </c>
      <c r="F3067" t="s">
        <v>1459</v>
      </c>
      <c r="G3067" t="s">
        <v>2387</v>
      </c>
      <c r="I3067" t="s">
        <v>502</v>
      </c>
      <c r="J3067" t="s">
        <v>266</v>
      </c>
      <c r="K3067" t="s">
        <v>3212</v>
      </c>
      <c r="L3067" t="s">
        <v>3217</v>
      </c>
      <c r="M3067" t="s">
        <v>507</v>
      </c>
      <c r="N3067" t="s">
        <v>506</v>
      </c>
      <c r="O3067">
        <v>14</v>
      </c>
      <c r="P3067" t="s">
        <v>288</v>
      </c>
      <c r="Q3067">
        <v>0.17</v>
      </c>
      <c r="S3067">
        <v>1</v>
      </c>
      <c r="T3067" s="108">
        <v>0.17</v>
      </c>
      <c r="U3067">
        <v>1</v>
      </c>
      <c r="V3067" t="s">
        <v>270</v>
      </c>
      <c r="W3067" t="s">
        <v>167</v>
      </c>
      <c r="X3067">
        <v>1</v>
      </c>
      <c r="Y3067">
        <v>0</v>
      </c>
      <c r="Z3067">
        <v>1</v>
      </c>
      <c r="AA3067">
        <v>0</v>
      </c>
      <c r="AB3067">
        <v>0</v>
      </c>
      <c r="AC3067">
        <v>0</v>
      </c>
      <c r="AD3067">
        <v>0</v>
      </c>
      <c r="AE3067">
        <v>0</v>
      </c>
    </row>
    <row r="3068" spans="1:31" x14ac:dyDescent="0.3">
      <c r="A3068" t="s">
        <v>506</v>
      </c>
      <c r="B3068" t="s">
        <v>3215</v>
      </c>
      <c r="C3068" t="s">
        <v>857</v>
      </c>
      <c r="D3068" t="s">
        <v>3216</v>
      </c>
      <c r="E3068" t="s">
        <v>12740</v>
      </c>
      <c r="F3068" t="s">
        <v>3430</v>
      </c>
      <c r="G3068" t="s">
        <v>2308</v>
      </c>
      <c r="I3068" t="s">
        <v>502</v>
      </c>
      <c r="J3068" t="s">
        <v>266</v>
      </c>
      <c r="K3068" t="s">
        <v>3327</v>
      </c>
      <c r="L3068" t="s">
        <v>3217</v>
      </c>
      <c r="M3068" t="s">
        <v>505</v>
      </c>
      <c r="N3068" t="s">
        <v>506</v>
      </c>
      <c r="O3068">
        <v>13</v>
      </c>
      <c r="P3068" t="s">
        <v>266</v>
      </c>
      <c r="Q3068">
        <v>0.17</v>
      </c>
      <c r="S3068">
        <v>3</v>
      </c>
      <c r="T3068" s="108">
        <v>0.51</v>
      </c>
      <c r="U3068">
        <v>1</v>
      </c>
      <c r="V3068" t="s">
        <v>270</v>
      </c>
      <c r="W3068" t="s">
        <v>167</v>
      </c>
      <c r="X3068">
        <v>1</v>
      </c>
      <c r="Y3068">
        <v>0</v>
      </c>
      <c r="Z3068">
        <v>3</v>
      </c>
      <c r="AA3068">
        <v>0</v>
      </c>
      <c r="AB3068">
        <v>0</v>
      </c>
      <c r="AC3068">
        <v>0</v>
      </c>
      <c r="AD3068">
        <v>0</v>
      </c>
      <c r="AE3068">
        <v>0</v>
      </c>
    </row>
    <row r="3069" spans="1:31" x14ac:dyDescent="0.3">
      <c r="A3069" t="s">
        <v>506</v>
      </c>
      <c r="B3069" t="s">
        <v>3215</v>
      </c>
      <c r="C3069" t="s">
        <v>857</v>
      </c>
      <c r="D3069" t="s">
        <v>3216</v>
      </c>
      <c r="E3069" t="s">
        <v>12740</v>
      </c>
      <c r="F3069" t="s">
        <v>3430</v>
      </c>
      <c r="G3069" t="s">
        <v>2308</v>
      </c>
      <c r="I3069" t="s">
        <v>502</v>
      </c>
      <c r="J3069" t="s">
        <v>266</v>
      </c>
      <c r="K3069" t="s">
        <v>3327</v>
      </c>
      <c r="L3069" t="s">
        <v>3217</v>
      </c>
      <c r="M3069" t="s">
        <v>507</v>
      </c>
      <c r="N3069" t="s">
        <v>506</v>
      </c>
      <c r="O3069">
        <v>14</v>
      </c>
      <c r="P3069" t="s">
        <v>288</v>
      </c>
      <c r="Q3069">
        <v>0.17</v>
      </c>
      <c r="S3069">
        <v>1</v>
      </c>
      <c r="T3069" s="108">
        <v>0.17</v>
      </c>
      <c r="U3069">
        <v>1</v>
      </c>
      <c r="V3069" t="s">
        <v>270</v>
      </c>
      <c r="W3069" t="s">
        <v>167</v>
      </c>
      <c r="X3069">
        <v>1</v>
      </c>
      <c r="Y3069">
        <v>0</v>
      </c>
      <c r="Z3069">
        <v>1</v>
      </c>
      <c r="AA3069">
        <v>0</v>
      </c>
      <c r="AB3069">
        <v>0</v>
      </c>
      <c r="AC3069">
        <v>0</v>
      </c>
      <c r="AD3069">
        <v>0</v>
      </c>
      <c r="AE3069">
        <v>0</v>
      </c>
    </row>
    <row r="3070" spans="1:31" x14ac:dyDescent="0.3">
      <c r="A3070" t="s">
        <v>506</v>
      </c>
      <c r="B3070" t="s">
        <v>3215</v>
      </c>
      <c r="C3070" t="s">
        <v>861</v>
      </c>
      <c r="D3070" t="s">
        <v>3216</v>
      </c>
      <c r="E3070" t="s">
        <v>12714</v>
      </c>
      <c r="F3070" t="s">
        <v>3441</v>
      </c>
      <c r="G3070" t="s">
        <v>501</v>
      </c>
      <c r="I3070" t="s">
        <v>502</v>
      </c>
      <c r="J3070" t="s">
        <v>266</v>
      </c>
      <c r="K3070" t="s">
        <v>3442</v>
      </c>
      <c r="L3070" t="s">
        <v>3217</v>
      </c>
      <c r="M3070" t="s">
        <v>505</v>
      </c>
      <c r="N3070" t="s">
        <v>506</v>
      </c>
      <c r="O3070">
        <v>13</v>
      </c>
      <c r="P3070" t="s">
        <v>266</v>
      </c>
      <c r="Q3070">
        <v>0.17</v>
      </c>
      <c r="S3070">
        <v>5</v>
      </c>
      <c r="T3070" s="108">
        <v>0.85000000000000009</v>
      </c>
      <c r="U3070">
        <v>1</v>
      </c>
      <c r="V3070" t="s">
        <v>270</v>
      </c>
      <c r="W3070" t="s">
        <v>167</v>
      </c>
      <c r="X3070">
        <v>1</v>
      </c>
      <c r="Y3070">
        <v>1</v>
      </c>
      <c r="Z3070">
        <v>1</v>
      </c>
      <c r="AA3070">
        <v>1</v>
      </c>
      <c r="AB3070">
        <v>1</v>
      </c>
      <c r="AC3070">
        <v>1</v>
      </c>
      <c r="AD3070">
        <v>0</v>
      </c>
      <c r="AE3070">
        <v>0</v>
      </c>
    </row>
    <row r="3071" spans="1:31" x14ac:dyDescent="0.3">
      <c r="A3071" t="s">
        <v>506</v>
      </c>
      <c r="B3071" t="s">
        <v>3215</v>
      </c>
      <c r="C3071" t="s">
        <v>863</v>
      </c>
      <c r="D3071" t="s">
        <v>11569</v>
      </c>
      <c r="E3071" t="s">
        <v>12712</v>
      </c>
      <c r="F3071" t="s">
        <v>3897</v>
      </c>
      <c r="G3071" t="s">
        <v>501</v>
      </c>
      <c r="I3071" t="s">
        <v>502</v>
      </c>
      <c r="J3071" t="s">
        <v>266</v>
      </c>
      <c r="K3071" t="s">
        <v>3898</v>
      </c>
      <c r="L3071" t="s">
        <v>3217</v>
      </c>
      <c r="M3071" t="s">
        <v>505</v>
      </c>
      <c r="N3071" t="s">
        <v>506</v>
      </c>
      <c r="O3071">
        <v>13</v>
      </c>
      <c r="P3071" t="s">
        <v>266</v>
      </c>
      <c r="Q3071">
        <v>0.17</v>
      </c>
      <c r="S3071">
        <v>3</v>
      </c>
      <c r="T3071" s="108">
        <v>0.51</v>
      </c>
      <c r="U3071">
        <v>1</v>
      </c>
      <c r="V3071" t="s">
        <v>270</v>
      </c>
      <c r="W3071" t="s">
        <v>167</v>
      </c>
      <c r="X3071">
        <v>1</v>
      </c>
      <c r="Y3071">
        <v>0</v>
      </c>
      <c r="Z3071">
        <v>3</v>
      </c>
      <c r="AA3071">
        <v>0</v>
      </c>
      <c r="AB3071">
        <v>0</v>
      </c>
      <c r="AC3071">
        <v>0</v>
      </c>
      <c r="AD3071">
        <v>0</v>
      </c>
      <c r="AE3071">
        <v>0</v>
      </c>
    </row>
    <row r="3072" spans="1:31" x14ac:dyDescent="0.3">
      <c r="A3072" t="s">
        <v>506</v>
      </c>
      <c r="B3072" t="s">
        <v>3215</v>
      </c>
      <c r="C3072" t="s">
        <v>863</v>
      </c>
      <c r="D3072" t="s">
        <v>11569</v>
      </c>
      <c r="E3072" t="s">
        <v>12712</v>
      </c>
      <c r="F3072" t="s">
        <v>3897</v>
      </c>
      <c r="G3072" t="s">
        <v>501</v>
      </c>
      <c r="I3072" t="s">
        <v>502</v>
      </c>
      <c r="J3072" t="s">
        <v>266</v>
      </c>
      <c r="K3072" t="s">
        <v>3898</v>
      </c>
      <c r="L3072" t="s">
        <v>3217</v>
      </c>
      <c r="M3072" t="s">
        <v>507</v>
      </c>
      <c r="N3072" t="s">
        <v>506</v>
      </c>
      <c r="O3072">
        <v>14</v>
      </c>
      <c r="P3072" t="s">
        <v>288</v>
      </c>
      <c r="Q3072">
        <v>0.17</v>
      </c>
      <c r="S3072">
        <v>1</v>
      </c>
      <c r="T3072" s="108">
        <v>0.17</v>
      </c>
      <c r="U3072">
        <v>1</v>
      </c>
      <c r="V3072" t="s">
        <v>270</v>
      </c>
      <c r="W3072" t="s">
        <v>167</v>
      </c>
      <c r="X3072">
        <v>1</v>
      </c>
      <c r="Y3072">
        <v>0</v>
      </c>
      <c r="Z3072">
        <v>1</v>
      </c>
      <c r="AA3072">
        <v>0</v>
      </c>
      <c r="AB3072">
        <v>0</v>
      </c>
      <c r="AC3072">
        <v>0</v>
      </c>
      <c r="AD3072">
        <v>0</v>
      </c>
      <c r="AE3072">
        <v>0</v>
      </c>
    </row>
    <row r="3073" spans="1:31" x14ac:dyDescent="0.3">
      <c r="A3073" t="s">
        <v>506</v>
      </c>
      <c r="B3073" t="s">
        <v>3215</v>
      </c>
      <c r="C3073" t="s">
        <v>879</v>
      </c>
      <c r="D3073" t="s">
        <v>3216</v>
      </c>
      <c r="E3073" t="s">
        <v>12783</v>
      </c>
      <c r="F3073" t="s">
        <v>3521</v>
      </c>
      <c r="G3073" t="s">
        <v>2313</v>
      </c>
      <c r="I3073" t="s">
        <v>502</v>
      </c>
      <c r="J3073" t="s">
        <v>266</v>
      </c>
      <c r="K3073" t="s">
        <v>2859</v>
      </c>
      <c r="L3073" t="s">
        <v>3217</v>
      </c>
      <c r="M3073" t="s">
        <v>505</v>
      </c>
      <c r="N3073" t="s">
        <v>506</v>
      </c>
      <c r="O3073">
        <v>13</v>
      </c>
      <c r="P3073" t="s">
        <v>266</v>
      </c>
      <c r="Q3073">
        <v>0.17</v>
      </c>
      <c r="S3073">
        <v>5</v>
      </c>
      <c r="T3073" s="108">
        <v>0.85000000000000009</v>
      </c>
      <c r="U3073">
        <v>1</v>
      </c>
      <c r="V3073" t="s">
        <v>270</v>
      </c>
      <c r="W3073" t="s">
        <v>167</v>
      </c>
      <c r="X3073">
        <v>1</v>
      </c>
      <c r="Y3073">
        <v>1</v>
      </c>
      <c r="Z3073">
        <v>1</v>
      </c>
      <c r="AA3073">
        <v>1</v>
      </c>
      <c r="AB3073">
        <v>1</v>
      </c>
      <c r="AC3073">
        <v>1</v>
      </c>
      <c r="AD3073">
        <v>0</v>
      </c>
      <c r="AE3073">
        <v>0</v>
      </c>
    </row>
    <row r="3074" spans="1:31" x14ac:dyDescent="0.3">
      <c r="A3074" t="s">
        <v>506</v>
      </c>
      <c r="B3074" t="s">
        <v>3215</v>
      </c>
      <c r="C3074" t="s">
        <v>759</v>
      </c>
      <c r="D3074" t="s">
        <v>11571</v>
      </c>
      <c r="E3074" t="s">
        <v>12744</v>
      </c>
      <c r="F3074" t="s">
        <v>559</v>
      </c>
      <c r="G3074" t="s">
        <v>2308</v>
      </c>
      <c r="I3074" t="s">
        <v>502</v>
      </c>
      <c r="J3074" t="s">
        <v>266</v>
      </c>
      <c r="K3074" t="s">
        <v>3466</v>
      </c>
      <c r="L3074" t="s">
        <v>3217</v>
      </c>
      <c r="M3074" t="s">
        <v>505</v>
      </c>
      <c r="N3074" t="s">
        <v>506</v>
      </c>
      <c r="O3074">
        <v>13</v>
      </c>
      <c r="P3074" t="s">
        <v>266</v>
      </c>
      <c r="Q3074">
        <v>0.17</v>
      </c>
      <c r="S3074">
        <v>3</v>
      </c>
      <c r="T3074" s="108">
        <v>0.51</v>
      </c>
      <c r="U3074">
        <v>1</v>
      </c>
      <c r="V3074" t="s">
        <v>270</v>
      </c>
      <c r="W3074" t="s">
        <v>167</v>
      </c>
      <c r="X3074">
        <v>1</v>
      </c>
      <c r="Y3074">
        <v>0</v>
      </c>
      <c r="Z3074">
        <v>3</v>
      </c>
      <c r="AA3074">
        <v>0</v>
      </c>
      <c r="AB3074">
        <v>0</v>
      </c>
      <c r="AC3074">
        <v>0</v>
      </c>
      <c r="AD3074">
        <v>0</v>
      </c>
      <c r="AE3074">
        <v>0</v>
      </c>
    </row>
    <row r="3075" spans="1:31" x14ac:dyDescent="0.3">
      <c r="A3075" t="s">
        <v>506</v>
      </c>
      <c r="B3075" t="s">
        <v>3215</v>
      </c>
      <c r="C3075" t="s">
        <v>759</v>
      </c>
      <c r="D3075" t="s">
        <v>11571</v>
      </c>
      <c r="E3075" t="s">
        <v>12744</v>
      </c>
      <c r="F3075" t="s">
        <v>559</v>
      </c>
      <c r="G3075" t="s">
        <v>2308</v>
      </c>
      <c r="I3075" t="s">
        <v>502</v>
      </c>
      <c r="J3075" t="s">
        <v>266</v>
      </c>
      <c r="K3075" t="s">
        <v>3466</v>
      </c>
      <c r="L3075" t="s">
        <v>3217</v>
      </c>
      <c r="M3075" t="s">
        <v>507</v>
      </c>
      <c r="N3075" t="s">
        <v>506</v>
      </c>
      <c r="O3075">
        <v>14</v>
      </c>
      <c r="P3075" t="s">
        <v>288</v>
      </c>
      <c r="Q3075">
        <v>0.17</v>
      </c>
      <c r="S3075">
        <v>1</v>
      </c>
      <c r="T3075" s="108">
        <v>0.17</v>
      </c>
      <c r="U3075">
        <v>1</v>
      </c>
      <c r="V3075" t="s">
        <v>270</v>
      </c>
      <c r="W3075" t="s">
        <v>167</v>
      </c>
      <c r="X3075">
        <v>1</v>
      </c>
      <c r="Y3075">
        <v>0</v>
      </c>
      <c r="Z3075">
        <v>1</v>
      </c>
      <c r="AA3075">
        <v>0</v>
      </c>
      <c r="AB3075">
        <v>0</v>
      </c>
      <c r="AC3075">
        <v>0</v>
      </c>
      <c r="AD3075">
        <v>0</v>
      </c>
      <c r="AE3075">
        <v>0</v>
      </c>
    </row>
    <row r="3076" spans="1:31" x14ac:dyDescent="0.3">
      <c r="A3076" t="s">
        <v>16755</v>
      </c>
      <c r="B3076" t="s">
        <v>3294</v>
      </c>
      <c r="C3076" t="s">
        <v>262</v>
      </c>
      <c r="D3076" t="s">
        <v>16276</v>
      </c>
      <c r="E3076" t="s">
        <v>17208</v>
      </c>
      <c r="F3076" t="s">
        <v>1191</v>
      </c>
      <c r="G3076" t="s">
        <v>9398</v>
      </c>
      <c r="I3076" t="s">
        <v>502</v>
      </c>
      <c r="J3076" t="s">
        <v>266</v>
      </c>
      <c r="K3076" t="s">
        <v>3812</v>
      </c>
      <c r="L3076" t="s">
        <v>16383</v>
      </c>
      <c r="M3076" t="s">
        <v>2312</v>
      </c>
      <c r="N3076" t="s">
        <v>16755</v>
      </c>
      <c r="O3076">
        <v>14</v>
      </c>
      <c r="P3076" t="s">
        <v>3206</v>
      </c>
      <c r="Q3076">
        <v>30</v>
      </c>
      <c r="S3076">
        <v>0</v>
      </c>
      <c r="T3076" s="108">
        <v>0</v>
      </c>
      <c r="U3076">
        <v>0</v>
      </c>
      <c r="W3076" t="s">
        <v>171</v>
      </c>
      <c r="X3076">
        <v>1</v>
      </c>
      <c r="Y3076">
        <v>0</v>
      </c>
      <c r="Z3076">
        <v>0</v>
      </c>
      <c r="AA3076">
        <v>0</v>
      </c>
      <c r="AB3076">
        <v>0</v>
      </c>
      <c r="AC3076">
        <v>0</v>
      </c>
      <c r="AD3076">
        <v>0</v>
      </c>
      <c r="AE3076">
        <v>0</v>
      </c>
    </row>
    <row r="3077" spans="1:31" x14ac:dyDescent="0.3">
      <c r="A3077" t="s">
        <v>506</v>
      </c>
      <c r="B3077" t="s">
        <v>4375</v>
      </c>
      <c r="C3077" t="s">
        <v>262</v>
      </c>
      <c r="D3077" t="s">
        <v>4376</v>
      </c>
      <c r="E3077" t="s">
        <v>12745</v>
      </c>
      <c r="F3077" t="s">
        <v>2100</v>
      </c>
      <c r="G3077" t="s">
        <v>2308</v>
      </c>
      <c r="I3077" t="s">
        <v>502</v>
      </c>
      <c r="J3077" t="s">
        <v>266</v>
      </c>
      <c r="K3077" t="s">
        <v>4377</v>
      </c>
      <c r="L3077" t="s">
        <v>19240</v>
      </c>
      <c r="M3077" t="s">
        <v>505</v>
      </c>
      <c r="N3077" t="s">
        <v>506</v>
      </c>
      <c r="O3077">
        <v>1</v>
      </c>
      <c r="P3077" t="s">
        <v>266</v>
      </c>
      <c r="Q3077">
        <v>0.48</v>
      </c>
      <c r="S3077">
        <v>4</v>
      </c>
      <c r="T3077" s="108">
        <v>1.92</v>
      </c>
      <c r="U3077">
        <v>1</v>
      </c>
      <c r="V3077" t="s">
        <v>270</v>
      </c>
      <c r="W3077" t="s">
        <v>167</v>
      </c>
      <c r="X3077">
        <v>2</v>
      </c>
      <c r="Y3077">
        <v>0</v>
      </c>
      <c r="Z3077">
        <v>2</v>
      </c>
      <c r="AA3077">
        <v>0</v>
      </c>
      <c r="AB3077">
        <v>0</v>
      </c>
      <c r="AC3077">
        <v>2</v>
      </c>
      <c r="AD3077">
        <v>0</v>
      </c>
      <c r="AE3077">
        <v>0</v>
      </c>
    </row>
    <row r="3078" spans="1:31" x14ac:dyDescent="0.3">
      <c r="A3078" t="s">
        <v>506</v>
      </c>
      <c r="B3078" t="s">
        <v>4375</v>
      </c>
      <c r="C3078" t="s">
        <v>262</v>
      </c>
      <c r="D3078" t="s">
        <v>4376</v>
      </c>
      <c r="E3078" t="s">
        <v>12745</v>
      </c>
      <c r="F3078" t="s">
        <v>2100</v>
      </c>
      <c r="G3078" t="s">
        <v>2308</v>
      </c>
      <c r="I3078" t="s">
        <v>502</v>
      </c>
      <c r="J3078" t="s">
        <v>266</v>
      </c>
      <c r="K3078" t="s">
        <v>4377</v>
      </c>
      <c r="L3078" t="s">
        <v>19240</v>
      </c>
      <c r="M3078" t="s">
        <v>507</v>
      </c>
      <c r="N3078" t="s">
        <v>506</v>
      </c>
      <c r="O3078">
        <v>2</v>
      </c>
      <c r="P3078" t="s">
        <v>288</v>
      </c>
      <c r="Q3078">
        <v>0.48</v>
      </c>
      <c r="S3078">
        <v>3</v>
      </c>
      <c r="T3078" s="108">
        <v>1.44</v>
      </c>
      <c r="U3078">
        <v>1</v>
      </c>
      <c r="V3078" t="s">
        <v>270</v>
      </c>
      <c r="W3078" t="s">
        <v>167</v>
      </c>
      <c r="X3078">
        <v>3</v>
      </c>
      <c r="Y3078">
        <v>0</v>
      </c>
      <c r="Z3078">
        <v>3</v>
      </c>
      <c r="AA3078">
        <v>0</v>
      </c>
      <c r="AB3078">
        <v>0</v>
      </c>
      <c r="AC3078">
        <v>0</v>
      </c>
      <c r="AD3078">
        <v>0</v>
      </c>
      <c r="AE3078">
        <v>0</v>
      </c>
    </row>
    <row r="3079" spans="1:31" x14ac:dyDescent="0.3">
      <c r="A3079" t="s">
        <v>506</v>
      </c>
      <c r="B3079" t="s">
        <v>4375</v>
      </c>
      <c r="C3079" t="s">
        <v>262</v>
      </c>
      <c r="D3079" t="s">
        <v>4376</v>
      </c>
      <c r="E3079" t="s">
        <v>12745</v>
      </c>
      <c r="F3079" t="s">
        <v>2100</v>
      </c>
      <c r="G3079" t="s">
        <v>2308</v>
      </c>
      <c r="I3079" t="s">
        <v>502</v>
      </c>
      <c r="J3079" t="s">
        <v>266</v>
      </c>
      <c r="K3079" t="s">
        <v>4377</v>
      </c>
      <c r="L3079" t="s">
        <v>19240</v>
      </c>
      <c r="M3079" t="s">
        <v>507</v>
      </c>
      <c r="N3079" t="s">
        <v>506</v>
      </c>
      <c r="O3079">
        <v>27</v>
      </c>
      <c r="P3079" t="s">
        <v>273</v>
      </c>
      <c r="Q3079">
        <v>0.48</v>
      </c>
      <c r="S3079">
        <v>1</v>
      </c>
      <c r="T3079" s="108">
        <v>0.48</v>
      </c>
      <c r="U3079">
        <v>1</v>
      </c>
      <c r="V3079" t="s">
        <v>270</v>
      </c>
      <c r="W3079" t="s">
        <v>167</v>
      </c>
      <c r="X3079">
        <v>1</v>
      </c>
      <c r="Y3079">
        <v>0</v>
      </c>
      <c r="Z3079">
        <v>1</v>
      </c>
      <c r="AA3079">
        <v>0</v>
      </c>
      <c r="AB3079">
        <v>0</v>
      </c>
      <c r="AC3079">
        <v>0</v>
      </c>
      <c r="AD3079">
        <v>0</v>
      </c>
      <c r="AE3079">
        <v>0</v>
      </c>
    </row>
    <row r="3080" spans="1:31" x14ac:dyDescent="0.3">
      <c r="A3080" t="s">
        <v>16755</v>
      </c>
      <c r="B3080" t="s">
        <v>8496</v>
      </c>
      <c r="C3080" t="s">
        <v>808</v>
      </c>
      <c r="D3080" t="s">
        <v>8522</v>
      </c>
      <c r="E3080" t="s">
        <v>17209</v>
      </c>
      <c r="F3080" t="s">
        <v>4679</v>
      </c>
      <c r="G3080" t="s">
        <v>2308</v>
      </c>
      <c r="I3080" t="s">
        <v>502</v>
      </c>
      <c r="J3080" t="s">
        <v>266</v>
      </c>
      <c r="K3080" t="s">
        <v>4680</v>
      </c>
      <c r="L3080" t="s">
        <v>17333</v>
      </c>
      <c r="M3080" t="s">
        <v>3235</v>
      </c>
      <c r="N3080" t="s">
        <v>16755</v>
      </c>
      <c r="O3080">
        <v>10</v>
      </c>
      <c r="P3080" t="s">
        <v>388</v>
      </c>
      <c r="Q3080">
        <v>20</v>
      </c>
      <c r="S3080">
        <v>0</v>
      </c>
      <c r="T3080" s="108">
        <v>0</v>
      </c>
      <c r="U3080">
        <v>0</v>
      </c>
      <c r="W3080" t="s">
        <v>171</v>
      </c>
      <c r="X3080">
        <v>1</v>
      </c>
      <c r="Y3080">
        <v>0</v>
      </c>
      <c r="Z3080">
        <v>0</v>
      </c>
      <c r="AA3080">
        <v>0</v>
      </c>
      <c r="AB3080">
        <v>0</v>
      </c>
      <c r="AC3080">
        <v>0</v>
      </c>
      <c r="AD3080">
        <v>0</v>
      </c>
      <c r="AE3080">
        <v>0</v>
      </c>
    </row>
    <row r="3081" spans="1:31" x14ac:dyDescent="0.3">
      <c r="A3081" t="s">
        <v>506</v>
      </c>
      <c r="B3081" t="s">
        <v>3422</v>
      </c>
      <c r="C3081" t="s">
        <v>262</v>
      </c>
      <c r="D3081" t="s">
        <v>3423</v>
      </c>
      <c r="E3081" t="s">
        <v>12779</v>
      </c>
      <c r="F3081" t="s">
        <v>739</v>
      </c>
      <c r="G3081" t="s">
        <v>2313</v>
      </c>
      <c r="I3081" t="s">
        <v>502</v>
      </c>
      <c r="J3081" t="s">
        <v>266</v>
      </c>
      <c r="K3081" t="s">
        <v>3412</v>
      </c>
      <c r="L3081" t="s">
        <v>17505</v>
      </c>
      <c r="M3081" t="s">
        <v>505</v>
      </c>
      <c r="N3081" t="s">
        <v>506</v>
      </c>
      <c r="O3081">
        <v>1</v>
      </c>
      <c r="P3081" t="s">
        <v>282</v>
      </c>
      <c r="Q3081">
        <v>2</v>
      </c>
      <c r="S3081">
        <v>1</v>
      </c>
      <c r="T3081" s="108">
        <v>2</v>
      </c>
      <c r="U3081">
        <v>1</v>
      </c>
      <c r="V3081" t="s">
        <v>270</v>
      </c>
      <c r="W3081" t="s">
        <v>167</v>
      </c>
      <c r="X3081">
        <v>1</v>
      </c>
      <c r="Y3081">
        <v>0</v>
      </c>
      <c r="Z3081">
        <v>0</v>
      </c>
      <c r="AA3081">
        <v>0</v>
      </c>
      <c r="AB3081">
        <v>1</v>
      </c>
      <c r="AC3081">
        <v>0</v>
      </c>
      <c r="AD3081">
        <v>0</v>
      </c>
      <c r="AE3081">
        <v>0</v>
      </c>
    </row>
    <row r="3082" spans="1:31" x14ac:dyDescent="0.3">
      <c r="A3082" t="s">
        <v>506</v>
      </c>
      <c r="B3082" t="s">
        <v>3422</v>
      </c>
      <c r="C3082" t="s">
        <v>262</v>
      </c>
      <c r="D3082" t="s">
        <v>3423</v>
      </c>
      <c r="E3082" t="s">
        <v>12779</v>
      </c>
      <c r="F3082" t="s">
        <v>739</v>
      </c>
      <c r="G3082" t="s">
        <v>2313</v>
      </c>
      <c r="I3082" t="s">
        <v>502</v>
      </c>
      <c r="J3082" t="s">
        <v>266</v>
      </c>
      <c r="K3082" t="s">
        <v>3412</v>
      </c>
      <c r="L3082" t="s">
        <v>17505</v>
      </c>
      <c r="M3082" t="s">
        <v>507</v>
      </c>
      <c r="N3082" t="s">
        <v>506</v>
      </c>
      <c r="O3082">
        <v>2</v>
      </c>
      <c r="P3082" t="s">
        <v>272</v>
      </c>
      <c r="Q3082">
        <v>2</v>
      </c>
      <c r="S3082">
        <v>1</v>
      </c>
      <c r="T3082" s="108">
        <v>2</v>
      </c>
      <c r="U3082">
        <v>1</v>
      </c>
      <c r="V3082" t="s">
        <v>270</v>
      </c>
      <c r="W3082" t="s">
        <v>167</v>
      </c>
      <c r="X3082">
        <v>1</v>
      </c>
      <c r="Y3082">
        <v>1</v>
      </c>
      <c r="Z3082">
        <v>0</v>
      </c>
      <c r="AA3082">
        <v>0</v>
      </c>
      <c r="AB3082">
        <v>0</v>
      </c>
      <c r="AC3082">
        <v>0</v>
      </c>
      <c r="AD3082">
        <v>0</v>
      </c>
      <c r="AE3082">
        <v>0</v>
      </c>
    </row>
    <row r="3083" spans="1:31" x14ac:dyDescent="0.3">
      <c r="A3083" t="s">
        <v>506</v>
      </c>
      <c r="B3083" t="s">
        <v>3422</v>
      </c>
      <c r="C3083" t="s">
        <v>262</v>
      </c>
      <c r="D3083" t="s">
        <v>3423</v>
      </c>
      <c r="E3083" t="s">
        <v>12779</v>
      </c>
      <c r="F3083" t="s">
        <v>739</v>
      </c>
      <c r="G3083" t="s">
        <v>2313</v>
      </c>
      <c r="I3083" t="s">
        <v>502</v>
      </c>
      <c r="J3083" t="s">
        <v>266</v>
      </c>
      <c r="K3083" t="s">
        <v>3412</v>
      </c>
      <c r="L3083" t="s">
        <v>17505</v>
      </c>
      <c r="M3083" t="s">
        <v>507</v>
      </c>
      <c r="N3083" t="s">
        <v>506</v>
      </c>
      <c r="O3083">
        <v>17</v>
      </c>
      <c r="P3083" t="s">
        <v>273</v>
      </c>
      <c r="Q3083">
        <v>0.48</v>
      </c>
      <c r="S3083">
        <v>1</v>
      </c>
      <c r="T3083" s="108">
        <v>0.48</v>
      </c>
      <c r="U3083">
        <v>1</v>
      </c>
      <c r="V3083" t="s">
        <v>270</v>
      </c>
      <c r="W3083" t="s">
        <v>167</v>
      </c>
      <c r="X3083">
        <v>1</v>
      </c>
      <c r="Y3083">
        <v>0</v>
      </c>
      <c r="Z3083">
        <v>1</v>
      </c>
      <c r="AA3083">
        <v>0</v>
      </c>
      <c r="AB3083">
        <v>0</v>
      </c>
      <c r="AC3083">
        <v>0</v>
      </c>
      <c r="AD3083">
        <v>0</v>
      </c>
      <c r="AE3083">
        <v>0</v>
      </c>
    </row>
    <row r="3084" spans="1:31" x14ac:dyDescent="0.3">
      <c r="A3084" t="s">
        <v>506</v>
      </c>
      <c r="B3084" t="s">
        <v>3963</v>
      </c>
      <c r="C3084" t="s">
        <v>262</v>
      </c>
      <c r="D3084" t="s">
        <v>3964</v>
      </c>
      <c r="E3084" t="s">
        <v>12762</v>
      </c>
      <c r="F3084" t="s">
        <v>3965</v>
      </c>
      <c r="G3084" t="s">
        <v>9413</v>
      </c>
      <c r="I3084" t="s">
        <v>502</v>
      </c>
      <c r="J3084" t="s">
        <v>266</v>
      </c>
      <c r="K3084" t="s">
        <v>3966</v>
      </c>
      <c r="L3084" t="s">
        <v>3363</v>
      </c>
      <c r="M3084" t="s">
        <v>505</v>
      </c>
      <c r="N3084" t="s">
        <v>506</v>
      </c>
      <c r="O3084">
        <v>1</v>
      </c>
      <c r="P3084" t="s">
        <v>266</v>
      </c>
      <c r="Q3084">
        <v>0.32</v>
      </c>
      <c r="S3084">
        <v>1</v>
      </c>
      <c r="T3084" s="108">
        <v>0.32</v>
      </c>
      <c r="U3084">
        <v>1</v>
      </c>
      <c r="V3084" t="s">
        <v>270</v>
      </c>
      <c r="W3084" t="s">
        <v>167</v>
      </c>
      <c r="X3084">
        <v>1</v>
      </c>
      <c r="Y3084">
        <v>0</v>
      </c>
      <c r="Z3084">
        <v>1</v>
      </c>
      <c r="AA3084">
        <v>0</v>
      </c>
      <c r="AB3084">
        <v>0</v>
      </c>
      <c r="AC3084">
        <v>0</v>
      </c>
      <c r="AD3084">
        <v>0</v>
      </c>
      <c r="AE3084">
        <v>0</v>
      </c>
    </row>
    <row r="3085" spans="1:31" x14ac:dyDescent="0.3">
      <c r="A3085" t="s">
        <v>506</v>
      </c>
      <c r="B3085" t="s">
        <v>3963</v>
      </c>
      <c r="C3085" t="s">
        <v>262</v>
      </c>
      <c r="D3085" t="s">
        <v>3964</v>
      </c>
      <c r="E3085" t="s">
        <v>12762</v>
      </c>
      <c r="F3085" t="s">
        <v>3965</v>
      </c>
      <c r="G3085" t="s">
        <v>9413</v>
      </c>
      <c r="I3085" t="s">
        <v>502</v>
      </c>
      <c r="J3085" t="s">
        <v>266</v>
      </c>
      <c r="K3085" t="s">
        <v>3966</v>
      </c>
      <c r="L3085" t="s">
        <v>3363</v>
      </c>
      <c r="M3085" t="s">
        <v>507</v>
      </c>
      <c r="N3085" t="s">
        <v>506</v>
      </c>
      <c r="O3085">
        <v>2</v>
      </c>
      <c r="P3085" t="s">
        <v>288</v>
      </c>
      <c r="Q3085">
        <v>0.48</v>
      </c>
      <c r="S3085">
        <v>1</v>
      </c>
      <c r="T3085" s="108">
        <v>0.48</v>
      </c>
      <c r="U3085">
        <v>1</v>
      </c>
      <c r="V3085" t="s">
        <v>270</v>
      </c>
      <c r="W3085" t="s">
        <v>167</v>
      </c>
      <c r="X3085">
        <v>1</v>
      </c>
      <c r="Y3085">
        <v>0</v>
      </c>
      <c r="Z3085">
        <v>1</v>
      </c>
      <c r="AA3085">
        <v>0</v>
      </c>
      <c r="AB3085">
        <v>0</v>
      </c>
      <c r="AC3085">
        <v>0</v>
      </c>
      <c r="AD3085">
        <v>0</v>
      </c>
      <c r="AE3085">
        <v>0</v>
      </c>
    </row>
    <row r="3086" spans="1:31" x14ac:dyDescent="0.3">
      <c r="A3086" t="s">
        <v>506</v>
      </c>
      <c r="B3086" t="s">
        <v>3963</v>
      </c>
      <c r="C3086" t="s">
        <v>262</v>
      </c>
      <c r="D3086" t="s">
        <v>3964</v>
      </c>
      <c r="E3086" t="s">
        <v>12762</v>
      </c>
      <c r="F3086" t="s">
        <v>3965</v>
      </c>
      <c r="G3086" t="s">
        <v>9413</v>
      </c>
      <c r="I3086" t="s">
        <v>502</v>
      </c>
      <c r="J3086" t="s">
        <v>266</v>
      </c>
      <c r="K3086" t="s">
        <v>3966</v>
      </c>
      <c r="L3086" t="s">
        <v>3363</v>
      </c>
      <c r="M3086" t="s">
        <v>507</v>
      </c>
      <c r="N3086" t="s">
        <v>506</v>
      </c>
      <c r="O3086">
        <v>17</v>
      </c>
      <c r="P3086" t="s">
        <v>273</v>
      </c>
      <c r="Q3086">
        <v>0.48</v>
      </c>
      <c r="S3086">
        <v>1</v>
      </c>
      <c r="T3086" s="108">
        <v>0.48</v>
      </c>
      <c r="U3086">
        <v>1</v>
      </c>
      <c r="V3086" t="s">
        <v>270</v>
      </c>
      <c r="W3086" t="s">
        <v>167</v>
      </c>
      <c r="X3086">
        <v>1</v>
      </c>
      <c r="Y3086">
        <v>0</v>
      </c>
      <c r="Z3086">
        <v>1</v>
      </c>
      <c r="AA3086">
        <v>0</v>
      </c>
      <c r="AB3086">
        <v>0</v>
      </c>
      <c r="AC3086">
        <v>0</v>
      </c>
      <c r="AD3086">
        <v>0</v>
      </c>
      <c r="AE3086">
        <v>0</v>
      </c>
    </row>
    <row r="3087" spans="1:31" x14ac:dyDescent="0.3">
      <c r="A3087" t="s">
        <v>506</v>
      </c>
      <c r="B3087" t="s">
        <v>3360</v>
      </c>
      <c r="C3087" t="s">
        <v>262</v>
      </c>
      <c r="D3087" t="s">
        <v>3361</v>
      </c>
      <c r="E3087" t="s">
        <v>12803</v>
      </c>
      <c r="F3087" t="s">
        <v>1471</v>
      </c>
      <c r="G3087" t="s">
        <v>9408</v>
      </c>
      <c r="I3087" t="s">
        <v>502</v>
      </c>
      <c r="J3087" t="s">
        <v>266</v>
      </c>
      <c r="K3087" t="s">
        <v>3362</v>
      </c>
      <c r="L3087" t="s">
        <v>3363</v>
      </c>
      <c r="M3087" t="s">
        <v>505</v>
      </c>
      <c r="N3087" t="s">
        <v>506</v>
      </c>
      <c r="O3087">
        <v>1</v>
      </c>
      <c r="P3087" t="s">
        <v>266</v>
      </c>
      <c r="Q3087">
        <v>0.32</v>
      </c>
      <c r="S3087">
        <v>1</v>
      </c>
      <c r="T3087" s="108">
        <v>0.32</v>
      </c>
      <c r="U3087">
        <v>1</v>
      </c>
      <c r="V3087" t="s">
        <v>270</v>
      </c>
      <c r="W3087" t="s">
        <v>167</v>
      </c>
      <c r="X3087">
        <v>1</v>
      </c>
      <c r="Y3087">
        <v>1</v>
      </c>
      <c r="Z3087">
        <v>0</v>
      </c>
      <c r="AA3087">
        <v>0</v>
      </c>
      <c r="AB3087">
        <v>0</v>
      </c>
      <c r="AC3087">
        <v>0</v>
      </c>
      <c r="AD3087">
        <v>0</v>
      </c>
      <c r="AE3087">
        <v>0</v>
      </c>
    </row>
    <row r="3088" spans="1:31" x14ac:dyDescent="0.3">
      <c r="A3088" t="s">
        <v>506</v>
      </c>
      <c r="B3088" t="s">
        <v>3360</v>
      </c>
      <c r="C3088" t="s">
        <v>262</v>
      </c>
      <c r="D3088" t="s">
        <v>3361</v>
      </c>
      <c r="E3088" t="s">
        <v>12803</v>
      </c>
      <c r="F3088" t="s">
        <v>1471</v>
      </c>
      <c r="G3088" t="s">
        <v>9408</v>
      </c>
      <c r="I3088" t="s">
        <v>502</v>
      </c>
      <c r="J3088" t="s">
        <v>266</v>
      </c>
      <c r="K3088" t="s">
        <v>3362</v>
      </c>
      <c r="L3088" t="s">
        <v>3363</v>
      </c>
      <c r="M3088" t="s">
        <v>507</v>
      </c>
      <c r="N3088" t="s">
        <v>506</v>
      </c>
      <c r="O3088">
        <v>17</v>
      </c>
      <c r="P3088" t="s">
        <v>273</v>
      </c>
      <c r="Q3088">
        <v>0.32</v>
      </c>
      <c r="S3088">
        <v>1</v>
      </c>
      <c r="T3088" s="108">
        <v>0.32</v>
      </c>
      <c r="U3088">
        <v>1</v>
      </c>
      <c r="V3088" t="s">
        <v>270</v>
      </c>
      <c r="W3088" t="s">
        <v>167</v>
      </c>
      <c r="X3088">
        <v>1</v>
      </c>
      <c r="Y3088">
        <v>0</v>
      </c>
      <c r="Z3088">
        <v>1</v>
      </c>
      <c r="AA3088">
        <v>0</v>
      </c>
      <c r="AB3088">
        <v>0</v>
      </c>
      <c r="AC3088">
        <v>0</v>
      </c>
      <c r="AD3088">
        <v>0</v>
      </c>
      <c r="AE3088">
        <v>0</v>
      </c>
    </row>
    <row r="3089" spans="1:31" x14ac:dyDescent="0.3">
      <c r="A3089" t="s">
        <v>506</v>
      </c>
      <c r="B3089" t="s">
        <v>3360</v>
      </c>
      <c r="C3089" t="s">
        <v>262</v>
      </c>
      <c r="D3089" t="s">
        <v>3361</v>
      </c>
      <c r="E3089" t="s">
        <v>12803</v>
      </c>
      <c r="F3089" t="s">
        <v>1471</v>
      </c>
      <c r="G3089" t="s">
        <v>9408</v>
      </c>
      <c r="I3089" t="s">
        <v>502</v>
      </c>
      <c r="J3089" t="s">
        <v>266</v>
      </c>
      <c r="K3089" t="s">
        <v>3362</v>
      </c>
      <c r="L3089" t="s">
        <v>3363</v>
      </c>
      <c r="M3089" t="s">
        <v>507</v>
      </c>
      <c r="N3089" t="s">
        <v>506</v>
      </c>
      <c r="O3089">
        <v>2</v>
      </c>
      <c r="P3089" t="s">
        <v>288</v>
      </c>
      <c r="Q3089">
        <v>0.48</v>
      </c>
      <c r="S3089">
        <v>1</v>
      </c>
      <c r="T3089" s="108">
        <v>0.48</v>
      </c>
      <c r="U3089">
        <v>1</v>
      </c>
      <c r="V3089" t="s">
        <v>270</v>
      </c>
      <c r="W3089" t="s">
        <v>167</v>
      </c>
      <c r="X3089">
        <v>1</v>
      </c>
      <c r="Y3089">
        <v>1</v>
      </c>
      <c r="Z3089">
        <v>0</v>
      </c>
      <c r="AA3089">
        <v>0</v>
      </c>
      <c r="AB3089">
        <v>0</v>
      </c>
      <c r="AC3089">
        <v>0</v>
      </c>
      <c r="AD3089">
        <v>0</v>
      </c>
      <c r="AE3089">
        <v>0</v>
      </c>
    </row>
    <row r="3090" spans="1:31" x14ac:dyDescent="0.3">
      <c r="A3090" t="s">
        <v>506</v>
      </c>
      <c r="B3090" t="s">
        <v>3210</v>
      </c>
      <c r="C3090" t="s">
        <v>274</v>
      </c>
      <c r="D3090" t="s">
        <v>3211</v>
      </c>
      <c r="E3090" t="s">
        <v>12725</v>
      </c>
      <c r="F3090" t="s">
        <v>1459</v>
      </c>
      <c r="G3090" t="s">
        <v>2387</v>
      </c>
      <c r="I3090" t="s">
        <v>502</v>
      </c>
      <c r="J3090" t="s">
        <v>266</v>
      </c>
      <c r="K3090" t="s">
        <v>3212</v>
      </c>
      <c r="L3090" t="s">
        <v>10223</v>
      </c>
      <c r="M3090" t="s">
        <v>507</v>
      </c>
      <c r="N3090" t="s">
        <v>506</v>
      </c>
      <c r="O3090">
        <v>20</v>
      </c>
      <c r="P3090" t="s">
        <v>425</v>
      </c>
      <c r="Q3090">
        <v>0.32</v>
      </c>
      <c r="S3090">
        <v>1</v>
      </c>
      <c r="T3090" s="108">
        <v>0.32</v>
      </c>
      <c r="U3090">
        <v>1</v>
      </c>
      <c r="V3090" t="s">
        <v>270</v>
      </c>
      <c r="W3090" t="s">
        <v>167</v>
      </c>
      <c r="X3090">
        <v>1</v>
      </c>
      <c r="Y3090">
        <v>0</v>
      </c>
      <c r="Z3090">
        <v>1</v>
      </c>
      <c r="AA3090">
        <v>0</v>
      </c>
      <c r="AB3090">
        <v>0</v>
      </c>
      <c r="AC3090">
        <v>0</v>
      </c>
      <c r="AD3090">
        <v>0</v>
      </c>
      <c r="AE3090">
        <v>0</v>
      </c>
    </row>
    <row r="3091" spans="1:31" x14ac:dyDescent="0.3">
      <c r="A3091" t="s">
        <v>506</v>
      </c>
      <c r="B3091" t="s">
        <v>3210</v>
      </c>
      <c r="C3091" t="s">
        <v>274</v>
      </c>
      <c r="D3091" t="s">
        <v>3211</v>
      </c>
      <c r="E3091" t="s">
        <v>12725</v>
      </c>
      <c r="F3091" t="s">
        <v>1459</v>
      </c>
      <c r="G3091" t="s">
        <v>2387</v>
      </c>
      <c r="I3091" t="s">
        <v>502</v>
      </c>
      <c r="J3091" t="s">
        <v>266</v>
      </c>
      <c r="K3091" t="s">
        <v>3212</v>
      </c>
      <c r="L3091" t="s">
        <v>10223</v>
      </c>
      <c r="M3091" t="s">
        <v>507</v>
      </c>
      <c r="N3091" t="s">
        <v>506</v>
      </c>
      <c r="O3091">
        <v>20</v>
      </c>
      <c r="P3091" t="s">
        <v>425</v>
      </c>
      <c r="Q3091">
        <v>0.32</v>
      </c>
      <c r="S3091">
        <v>1</v>
      </c>
      <c r="T3091" s="108">
        <v>0.32</v>
      </c>
      <c r="U3091">
        <v>1</v>
      </c>
      <c r="V3091" t="s">
        <v>270</v>
      </c>
      <c r="W3091" t="s">
        <v>167</v>
      </c>
      <c r="X3091">
        <v>1</v>
      </c>
      <c r="Y3091">
        <v>0</v>
      </c>
      <c r="Z3091">
        <v>1</v>
      </c>
      <c r="AA3091">
        <v>0</v>
      </c>
      <c r="AB3091">
        <v>0</v>
      </c>
      <c r="AC3091">
        <v>0</v>
      </c>
      <c r="AD3091">
        <v>0</v>
      </c>
      <c r="AE3091">
        <v>0</v>
      </c>
    </row>
    <row r="3092" spans="1:31" x14ac:dyDescent="0.3">
      <c r="A3092" t="s">
        <v>506</v>
      </c>
      <c r="B3092" t="s">
        <v>3210</v>
      </c>
      <c r="C3092" t="s">
        <v>262</v>
      </c>
      <c r="D3092" t="s">
        <v>3211</v>
      </c>
      <c r="E3092" t="s">
        <v>12725</v>
      </c>
      <c r="F3092" t="s">
        <v>1459</v>
      </c>
      <c r="G3092" t="s">
        <v>2387</v>
      </c>
      <c r="I3092" t="s">
        <v>502</v>
      </c>
      <c r="J3092" t="s">
        <v>266</v>
      </c>
      <c r="K3092" t="s">
        <v>3212</v>
      </c>
      <c r="L3092" t="s">
        <v>10223</v>
      </c>
      <c r="M3092" t="s">
        <v>505</v>
      </c>
      <c r="N3092" t="s">
        <v>506</v>
      </c>
      <c r="O3092">
        <v>1</v>
      </c>
      <c r="P3092" t="s">
        <v>282</v>
      </c>
      <c r="Q3092">
        <v>2</v>
      </c>
      <c r="S3092">
        <v>4</v>
      </c>
      <c r="T3092" s="108">
        <v>8</v>
      </c>
      <c r="U3092">
        <v>1</v>
      </c>
      <c r="V3092" t="s">
        <v>270</v>
      </c>
      <c r="W3092" t="s">
        <v>167</v>
      </c>
      <c r="X3092">
        <v>1</v>
      </c>
      <c r="Y3092">
        <v>1</v>
      </c>
      <c r="Z3092">
        <v>0</v>
      </c>
      <c r="AA3092">
        <v>1</v>
      </c>
      <c r="AB3092">
        <v>1</v>
      </c>
      <c r="AC3092">
        <v>1</v>
      </c>
      <c r="AD3092">
        <v>0</v>
      </c>
      <c r="AE3092">
        <v>0</v>
      </c>
    </row>
    <row r="3093" spans="1:31" x14ac:dyDescent="0.3">
      <c r="A3093" t="s">
        <v>506</v>
      </c>
      <c r="B3093" t="s">
        <v>3210</v>
      </c>
      <c r="C3093" t="s">
        <v>262</v>
      </c>
      <c r="D3093" t="s">
        <v>3211</v>
      </c>
      <c r="E3093" t="s">
        <v>12725</v>
      </c>
      <c r="F3093" t="s">
        <v>1459</v>
      </c>
      <c r="G3093" t="s">
        <v>2387</v>
      </c>
      <c r="I3093" t="s">
        <v>502</v>
      </c>
      <c r="J3093" t="s">
        <v>266</v>
      </c>
      <c r="K3093" t="s">
        <v>3212</v>
      </c>
      <c r="L3093" t="s">
        <v>10223</v>
      </c>
      <c r="M3093" t="s">
        <v>507</v>
      </c>
      <c r="N3093" t="s">
        <v>506</v>
      </c>
      <c r="O3093">
        <v>2</v>
      </c>
      <c r="P3093" t="s">
        <v>272</v>
      </c>
      <c r="Q3093">
        <v>2</v>
      </c>
      <c r="S3093">
        <v>5</v>
      </c>
      <c r="T3093" s="108">
        <v>10</v>
      </c>
      <c r="U3093">
        <v>1</v>
      </c>
      <c r="V3093" t="s">
        <v>270</v>
      </c>
      <c r="W3093" t="s">
        <v>167</v>
      </c>
      <c r="X3093">
        <v>1</v>
      </c>
      <c r="Y3093">
        <v>1</v>
      </c>
      <c r="Z3093">
        <v>1</v>
      </c>
      <c r="AA3093">
        <v>1</v>
      </c>
      <c r="AB3093">
        <v>1</v>
      </c>
      <c r="AC3093">
        <v>1</v>
      </c>
      <c r="AD3093">
        <v>0</v>
      </c>
      <c r="AE3093">
        <v>0</v>
      </c>
    </row>
    <row r="3094" spans="1:31" x14ac:dyDescent="0.3">
      <c r="A3094" t="s">
        <v>16755</v>
      </c>
      <c r="B3094" t="s">
        <v>27178</v>
      </c>
      <c r="C3094" t="s">
        <v>274</v>
      </c>
      <c r="D3094" t="s">
        <v>19237</v>
      </c>
      <c r="E3094" t="s">
        <v>19238</v>
      </c>
      <c r="F3094" t="s">
        <v>1471</v>
      </c>
      <c r="G3094" t="s">
        <v>9414</v>
      </c>
      <c r="I3094" t="s">
        <v>502</v>
      </c>
      <c r="J3094" t="s">
        <v>266</v>
      </c>
      <c r="K3094" t="s">
        <v>2340</v>
      </c>
      <c r="L3094" t="s">
        <v>19239</v>
      </c>
      <c r="M3094" t="s">
        <v>3235</v>
      </c>
      <c r="N3094" t="s">
        <v>16755</v>
      </c>
      <c r="O3094">
        <v>3</v>
      </c>
      <c r="P3094" t="s">
        <v>388</v>
      </c>
      <c r="Q3094">
        <v>30</v>
      </c>
      <c r="S3094">
        <v>0</v>
      </c>
      <c r="T3094" s="108">
        <v>0</v>
      </c>
      <c r="U3094">
        <v>0</v>
      </c>
      <c r="W3094" t="s">
        <v>171</v>
      </c>
      <c r="X3094">
        <v>1</v>
      </c>
      <c r="Y3094">
        <v>0</v>
      </c>
      <c r="Z3094">
        <v>0</v>
      </c>
      <c r="AA3094">
        <v>0</v>
      </c>
      <c r="AB3094">
        <v>0</v>
      </c>
      <c r="AC3094">
        <v>0</v>
      </c>
      <c r="AD3094">
        <v>0</v>
      </c>
      <c r="AE3094">
        <v>0</v>
      </c>
    </row>
    <row r="3095" spans="1:31" x14ac:dyDescent="0.3">
      <c r="A3095" t="s">
        <v>16755</v>
      </c>
      <c r="B3095" t="s">
        <v>27179</v>
      </c>
      <c r="C3095" t="s">
        <v>274</v>
      </c>
      <c r="D3095" t="s">
        <v>19676</v>
      </c>
      <c r="E3095" t="s">
        <v>19238</v>
      </c>
      <c r="F3095" t="s">
        <v>1471</v>
      </c>
      <c r="G3095" t="s">
        <v>9414</v>
      </c>
      <c r="I3095" t="s">
        <v>502</v>
      </c>
      <c r="J3095" t="s">
        <v>266</v>
      </c>
      <c r="K3095" t="s">
        <v>2340</v>
      </c>
      <c r="L3095" t="s">
        <v>19239</v>
      </c>
      <c r="M3095" t="s">
        <v>2312</v>
      </c>
      <c r="N3095" t="s">
        <v>16755</v>
      </c>
      <c r="O3095">
        <v>4</v>
      </c>
      <c r="P3095" t="s">
        <v>3206</v>
      </c>
      <c r="Q3095">
        <v>10</v>
      </c>
      <c r="S3095">
        <v>0</v>
      </c>
      <c r="T3095" s="108">
        <v>0</v>
      </c>
      <c r="U3095">
        <v>0</v>
      </c>
      <c r="W3095" t="s">
        <v>171</v>
      </c>
      <c r="X3095">
        <v>1</v>
      </c>
      <c r="Y3095">
        <v>0</v>
      </c>
      <c r="Z3095">
        <v>0</v>
      </c>
      <c r="AA3095">
        <v>0</v>
      </c>
      <c r="AB3095">
        <v>0</v>
      </c>
      <c r="AC3095">
        <v>0</v>
      </c>
      <c r="AD3095">
        <v>0</v>
      </c>
      <c r="AE3095">
        <v>0</v>
      </c>
    </row>
    <row r="3096" spans="1:31" x14ac:dyDescent="0.3">
      <c r="A3096" t="s">
        <v>506</v>
      </c>
      <c r="B3096" t="s">
        <v>3218</v>
      </c>
      <c r="C3096" t="s">
        <v>262</v>
      </c>
      <c r="D3096" t="s">
        <v>3219</v>
      </c>
      <c r="E3096" t="s">
        <v>12760</v>
      </c>
      <c r="F3096" t="s">
        <v>1459</v>
      </c>
      <c r="G3096" t="s">
        <v>9406</v>
      </c>
      <c r="I3096" t="s">
        <v>502</v>
      </c>
      <c r="J3096" t="s">
        <v>266</v>
      </c>
      <c r="K3096" t="s">
        <v>3220</v>
      </c>
      <c r="L3096" t="s">
        <v>17502</v>
      </c>
      <c r="M3096" t="s">
        <v>505</v>
      </c>
      <c r="N3096" t="s">
        <v>506</v>
      </c>
      <c r="O3096">
        <v>1</v>
      </c>
      <c r="P3096" t="s">
        <v>266</v>
      </c>
      <c r="Q3096">
        <v>0.32</v>
      </c>
      <c r="S3096">
        <v>1</v>
      </c>
      <c r="T3096" s="108">
        <v>0.32</v>
      </c>
      <c r="U3096">
        <v>1</v>
      </c>
      <c r="V3096" t="s">
        <v>270</v>
      </c>
      <c r="W3096" t="s">
        <v>167</v>
      </c>
      <c r="X3096">
        <v>1</v>
      </c>
      <c r="Y3096">
        <v>0</v>
      </c>
      <c r="Z3096">
        <v>0</v>
      </c>
      <c r="AA3096">
        <v>1</v>
      </c>
      <c r="AB3096">
        <v>0</v>
      </c>
      <c r="AC3096">
        <v>0</v>
      </c>
      <c r="AD3096">
        <v>0</v>
      </c>
      <c r="AE3096">
        <v>0</v>
      </c>
    </row>
    <row r="3097" spans="1:31" x14ac:dyDescent="0.3">
      <c r="A3097" t="s">
        <v>506</v>
      </c>
      <c r="B3097" t="s">
        <v>3218</v>
      </c>
      <c r="C3097" t="s">
        <v>262</v>
      </c>
      <c r="D3097" t="s">
        <v>3219</v>
      </c>
      <c r="E3097" t="s">
        <v>12760</v>
      </c>
      <c r="F3097" t="s">
        <v>1459</v>
      </c>
      <c r="G3097" t="s">
        <v>9406</v>
      </c>
      <c r="I3097" t="s">
        <v>502</v>
      </c>
      <c r="J3097" t="s">
        <v>266</v>
      </c>
      <c r="K3097" t="s">
        <v>3220</v>
      </c>
      <c r="L3097" t="s">
        <v>17502</v>
      </c>
      <c r="M3097" t="s">
        <v>507</v>
      </c>
      <c r="N3097" t="s">
        <v>506</v>
      </c>
      <c r="O3097">
        <v>2</v>
      </c>
      <c r="P3097" t="s">
        <v>288</v>
      </c>
      <c r="Q3097">
        <v>0.48</v>
      </c>
      <c r="S3097">
        <v>2</v>
      </c>
      <c r="T3097" s="108">
        <v>0.96</v>
      </c>
      <c r="U3097">
        <v>1</v>
      </c>
      <c r="V3097" t="s">
        <v>270</v>
      </c>
      <c r="W3097" t="s">
        <v>167</v>
      </c>
      <c r="X3097">
        <v>2</v>
      </c>
      <c r="Y3097">
        <v>0</v>
      </c>
      <c r="Z3097">
        <v>2</v>
      </c>
      <c r="AA3097">
        <v>0</v>
      </c>
      <c r="AB3097">
        <v>0</v>
      </c>
      <c r="AC3097">
        <v>0</v>
      </c>
      <c r="AD3097">
        <v>0</v>
      </c>
      <c r="AE3097">
        <v>0</v>
      </c>
    </row>
    <row r="3098" spans="1:31" x14ac:dyDescent="0.3">
      <c r="A3098" t="s">
        <v>506</v>
      </c>
      <c r="B3098" t="s">
        <v>3218</v>
      </c>
      <c r="C3098" t="s">
        <v>262</v>
      </c>
      <c r="D3098" t="s">
        <v>3219</v>
      </c>
      <c r="E3098" t="s">
        <v>12760</v>
      </c>
      <c r="F3098" t="s">
        <v>1459</v>
      </c>
      <c r="G3098" t="s">
        <v>9406</v>
      </c>
      <c r="I3098" t="s">
        <v>502</v>
      </c>
      <c r="J3098" t="s">
        <v>266</v>
      </c>
      <c r="K3098" t="s">
        <v>3220</v>
      </c>
      <c r="L3098" t="s">
        <v>17502</v>
      </c>
      <c r="M3098" t="s">
        <v>507</v>
      </c>
      <c r="N3098" t="s">
        <v>506</v>
      </c>
      <c r="O3098">
        <v>17</v>
      </c>
      <c r="P3098" t="s">
        <v>273</v>
      </c>
      <c r="Q3098">
        <v>0.48</v>
      </c>
      <c r="S3098">
        <v>1</v>
      </c>
      <c r="T3098" s="108">
        <v>0.48</v>
      </c>
      <c r="U3098">
        <v>1</v>
      </c>
      <c r="V3098" t="s">
        <v>270</v>
      </c>
      <c r="W3098" t="s">
        <v>167</v>
      </c>
      <c r="X3098">
        <v>1</v>
      </c>
      <c r="Y3098">
        <v>0</v>
      </c>
      <c r="Z3098">
        <v>1</v>
      </c>
      <c r="AA3098">
        <v>0</v>
      </c>
      <c r="AB3098">
        <v>0</v>
      </c>
      <c r="AC3098">
        <v>0</v>
      </c>
      <c r="AD3098">
        <v>0</v>
      </c>
      <c r="AE3098">
        <v>0</v>
      </c>
    </row>
    <row r="3099" spans="1:31" x14ac:dyDescent="0.3">
      <c r="A3099" t="s">
        <v>16755</v>
      </c>
      <c r="B3099" t="s">
        <v>15983</v>
      </c>
      <c r="C3099" t="s">
        <v>274</v>
      </c>
      <c r="D3099" t="s">
        <v>15984</v>
      </c>
      <c r="E3099" t="s">
        <v>17205</v>
      </c>
      <c r="F3099" t="s">
        <v>1008</v>
      </c>
      <c r="G3099" t="s">
        <v>9398</v>
      </c>
      <c r="I3099" t="s">
        <v>502</v>
      </c>
      <c r="J3099" t="s">
        <v>266</v>
      </c>
      <c r="K3099" t="s">
        <v>3812</v>
      </c>
      <c r="L3099" t="s">
        <v>15985</v>
      </c>
      <c r="M3099" t="s">
        <v>3521</v>
      </c>
      <c r="N3099" t="s">
        <v>16755</v>
      </c>
      <c r="O3099">
        <v>20</v>
      </c>
      <c r="P3099" t="s">
        <v>3206</v>
      </c>
      <c r="Q3099">
        <v>40</v>
      </c>
      <c r="S3099">
        <v>0</v>
      </c>
      <c r="T3099" s="108">
        <v>0</v>
      </c>
      <c r="U3099">
        <v>0</v>
      </c>
      <c r="W3099" t="s">
        <v>171</v>
      </c>
      <c r="X3099">
        <v>1</v>
      </c>
      <c r="Y3099">
        <v>0</v>
      </c>
      <c r="Z3099">
        <v>0</v>
      </c>
      <c r="AA3099">
        <v>0</v>
      </c>
      <c r="AB3099">
        <v>0</v>
      </c>
      <c r="AC3099">
        <v>0</v>
      </c>
      <c r="AD3099">
        <v>0</v>
      </c>
      <c r="AE3099">
        <v>0</v>
      </c>
    </row>
    <row r="3100" spans="1:31" x14ac:dyDescent="0.3">
      <c r="A3100" t="s">
        <v>506</v>
      </c>
      <c r="B3100" t="s">
        <v>1467</v>
      </c>
      <c r="C3100" t="s">
        <v>262</v>
      </c>
      <c r="D3100" t="s">
        <v>10041</v>
      </c>
      <c r="E3100" t="s">
        <v>16528</v>
      </c>
      <c r="F3100" t="s">
        <v>1468</v>
      </c>
      <c r="G3100" t="s">
        <v>501</v>
      </c>
      <c r="I3100" t="s">
        <v>502</v>
      </c>
      <c r="J3100" t="s">
        <v>266</v>
      </c>
      <c r="K3100" t="s">
        <v>1469</v>
      </c>
      <c r="L3100" t="s">
        <v>16035</v>
      </c>
      <c r="M3100" t="s">
        <v>507</v>
      </c>
      <c r="N3100" t="s">
        <v>506</v>
      </c>
      <c r="O3100">
        <v>17</v>
      </c>
      <c r="P3100" t="s">
        <v>273</v>
      </c>
      <c r="Q3100">
        <v>0.32</v>
      </c>
      <c r="S3100">
        <v>2</v>
      </c>
      <c r="T3100" s="108">
        <v>0.64</v>
      </c>
      <c r="U3100">
        <v>1</v>
      </c>
      <c r="V3100" t="s">
        <v>270</v>
      </c>
      <c r="W3100" t="s">
        <v>167</v>
      </c>
      <c r="X3100">
        <v>2</v>
      </c>
      <c r="Y3100">
        <v>0</v>
      </c>
      <c r="Z3100">
        <v>2</v>
      </c>
      <c r="AA3100">
        <v>0</v>
      </c>
      <c r="AB3100">
        <v>0</v>
      </c>
      <c r="AC3100">
        <v>0</v>
      </c>
      <c r="AD3100">
        <v>0</v>
      </c>
      <c r="AE3100">
        <v>0</v>
      </c>
    </row>
    <row r="3101" spans="1:31" x14ac:dyDescent="0.3">
      <c r="A3101" t="s">
        <v>506</v>
      </c>
      <c r="B3101" t="s">
        <v>3519</v>
      </c>
      <c r="C3101" t="s">
        <v>262</v>
      </c>
      <c r="D3101" t="s">
        <v>3520</v>
      </c>
      <c r="E3101" t="s">
        <v>12754</v>
      </c>
      <c r="F3101" t="s">
        <v>3521</v>
      </c>
      <c r="G3101" t="s">
        <v>2308</v>
      </c>
      <c r="I3101" t="s">
        <v>502</v>
      </c>
      <c r="J3101" t="s">
        <v>266</v>
      </c>
      <c r="K3101" t="s">
        <v>3522</v>
      </c>
      <c r="L3101" t="s">
        <v>17497</v>
      </c>
      <c r="M3101" t="s">
        <v>505</v>
      </c>
      <c r="N3101" t="s">
        <v>506</v>
      </c>
      <c r="O3101">
        <v>1</v>
      </c>
      <c r="P3101" t="s">
        <v>282</v>
      </c>
      <c r="Q3101">
        <v>3</v>
      </c>
      <c r="S3101">
        <v>1</v>
      </c>
      <c r="T3101" s="108">
        <v>3</v>
      </c>
      <c r="U3101">
        <v>1</v>
      </c>
      <c r="V3101" t="s">
        <v>270</v>
      </c>
      <c r="W3101" t="s">
        <v>167</v>
      </c>
      <c r="X3101">
        <v>1</v>
      </c>
      <c r="Y3101">
        <v>0</v>
      </c>
      <c r="Z3101">
        <v>1</v>
      </c>
      <c r="AA3101">
        <v>0</v>
      </c>
      <c r="AB3101">
        <v>0</v>
      </c>
      <c r="AC3101">
        <v>0</v>
      </c>
      <c r="AD3101">
        <v>0</v>
      </c>
      <c r="AE3101">
        <v>0</v>
      </c>
    </row>
    <row r="3102" spans="1:31" x14ac:dyDescent="0.3">
      <c r="A3102" t="s">
        <v>506</v>
      </c>
      <c r="B3102" t="s">
        <v>3321</v>
      </c>
      <c r="C3102" t="s">
        <v>262</v>
      </c>
      <c r="D3102" t="s">
        <v>9572</v>
      </c>
      <c r="E3102" t="s">
        <v>12766</v>
      </c>
      <c r="F3102" t="s">
        <v>3317</v>
      </c>
      <c r="G3102" t="s">
        <v>2313</v>
      </c>
      <c r="I3102" t="s">
        <v>502</v>
      </c>
      <c r="J3102" t="s">
        <v>266</v>
      </c>
      <c r="K3102" t="s">
        <v>3296</v>
      </c>
      <c r="L3102" t="s">
        <v>11004</v>
      </c>
      <c r="M3102" t="s">
        <v>505</v>
      </c>
      <c r="N3102" t="s">
        <v>506</v>
      </c>
      <c r="O3102">
        <v>1</v>
      </c>
      <c r="P3102" t="s">
        <v>266</v>
      </c>
      <c r="Q3102">
        <v>0.48</v>
      </c>
      <c r="S3102">
        <v>5</v>
      </c>
      <c r="T3102" s="108">
        <v>2.4</v>
      </c>
      <c r="U3102">
        <v>1</v>
      </c>
      <c r="V3102" t="s">
        <v>270</v>
      </c>
      <c r="W3102" t="s">
        <v>167</v>
      </c>
      <c r="X3102">
        <v>5</v>
      </c>
      <c r="Y3102">
        <v>5</v>
      </c>
      <c r="Z3102">
        <v>0</v>
      </c>
      <c r="AA3102">
        <v>0</v>
      </c>
      <c r="AB3102">
        <v>0</v>
      </c>
      <c r="AC3102">
        <v>0</v>
      </c>
      <c r="AD3102">
        <v>0</v>
      </c>
      <c r="AE3102">
        <v>0</v>
      </c>
    </row>
    <row r="3103" spans="1:31" x14ac:dyDescent="0.3">
      <c r="A3103" t="s">
        <v>506</v>
      </c>
      <c r="B3103" t="s">
        <v>3321</v>
      </c>
      <c r="C3103" t="s">
        <v>262</v>
      </c>
      <c r="D3103" t="s">
        <v>9572</v>
      </c>
      <c r="E3103" t="s">
        <v>12766</v>
      </c>
      <c r="F3103" t="s">
        <v>3317</v>
      </c>
      <c r="G3103" t="s">
        <v>2313</v>
      </c>
      <c r="I3103" t="s">
        <v>502</v>
      </c>
      <c r="J3103" t="s">
        <v>266</v>
      </c>
      <c r="K3103" t="s">
        <v>3296</v>
      </c>
      <c r="L3103" t="s">
        <v>11004</v>
      </c>
      <c r="M3103" t="s">
        <v>507</v>
      </c>
      <c r="N3103" t="s">
        <v>506</v>
      </c>
      <c r="O3103">
        <v>2</v>
      </c>
      <c r="P3103" t="s">
        <v>288</v>
      </c>
      <c r="Q3103">
        <v>0.48</v>
      </c>
      <c r="S3103">
        <v>2</v>
      </c>
      <c r="T3103" s="108">
        <v>0.96</v>
      </c>
      <c r="U3103">
        <v>1</v>
      </c>
      <c r="V3103" t="s">
        <v>270</v>
      </c>
      <c r="W3103" t="s">
        <v>167</v>
      </c>
      <c r="X3103">
        <v>2</v>
      </c>
      <c r="Y3103">
        <v>0</v>
      </c>
      <c r="Z3103">
        <v>2</v>
      </c>
      <c r="AA3103">
        <v>0</v>
      </c>
      <c r="AB3103">
        <v>0</v>
      </c>
      <c r="AC3103">
        <v>0</v>
      </c>
      <c r="AD3103">
        <v>0</v>
      </c>
      <c r="AE3103">
        <v>0</v>
      </c>
    </row>
    <row r="3104" spans="1:31" x14ac:dyDescent="0.3">
      <c r="A3104" t="s">
        <v>506</v>
      </c>
      <c r="B3104" t="s">
        <v>3252</v>
      </c>
      <c r="C3104" t="s">
        <v>262</v>
      </c>
      <c r="D3104" t="s">
        <v>3253</v>
      </c>
      <c r="E3104" t="s">
        <v>12781</v>
      </c>
      <c r="F3104" t="s">
        <v>3254</v>
      </c>
      <c r="G3104" t="s">
        <v>2313</v>
      </c>
      <c r="I3104" t="s">
        <v>502</v>
      </c>
      <c r="J3104" t="s">
        <v>266</v>
      </c>
      <c r="K3104" t="s">
        <v>3255</v>
      </c>
      <c r="L3104" t="s">
        <v>18107</v>
      </c>
      <c r="M3104" t="s">
        <v>505</v>
      </c>
      <c r="N3104" t="s">
        <v>506</v>
      </c>
      <c r="O3104">
        <v>1</v>
      </c>
      <c r="P3104" t="s">
        <v>269</v>
      </c>
      <c r="Q3104">
        <v>2</v>
      </c>
      <c r="S3104">
        <v>9</v>
      </c>
      <c r="T3104" s="108">
        <v>18</v>
      </c>
      <c r="U3104">
        <v>1</v>
      </c>
      <c r="V3104" t="s">
        <v>270</v>
      </c>
      <c r="W3104" t="s">
        <v>167</v>
      </c>
      <c r="X3104">
        <v>3</v>
      </c>
      <c r="Y3104">
        <v>3</v>
      </c>
      <c r="Z3104">
        <v>0</v>
      </c>
      <c r="AA3104">
        <v>3</v>
      </c>
      <c r="AB3104">
        <v>0</v>
      </c>
      <c r="AC3104">
        <v>3</v>
      </c>
      <c r="AD3104">
        <v>0</v>
      </c>
      <c r="AE3104">
        <v>0</v>
      </c>
    </row>
    <row r="3105" spans="1:31" x14ac:dyDescent="0.3">
      <c r="A3105" t="s">
        <v>506</v>
      </c>
      <c r="B3105" t="s">
        <v>3252</v>
      </c>
      <c r="C3105" t="s">
        <v>262</v>
      </c>
      <c r="D3105" t="s">
        <v>3253</v>
      </c>
      <c r="E3105" t="s">
        <v>12781</v>
      </c>
      <c r="F3105" t="s">
        <v>3254</v>
      </c>
      <c r="G3105" t="s">
        <v>2313</v>
      </c>
      <c r="I3105" t="s">
        <v>502</v>
      </c>
      <c r="J3105" t="s">
        <v>266</v>
      </c>
      <c r="K3105" t="s">
        <v>3255</v>
      </c>
      <c r="L3105" t="s">
        <v>18107</v>
      </c>
      <c r="M3105" t="s">
        <v>507</v>
      </c>
      <c r="N3105" t="s">
        <v>506</v>
      </c>
      <c r="O3105">
        <v>2</v>
      </c>
      <c r="P3105" t="s">
        <v>272</v>
      </c>
      <c r="Q3105">
        <v>3</v>
      </c>
      <c r="S3105">
        <v>4</v>
      </c>
      <c r="T3105" s="108">
        <v>12</v>
      </c>
      <c r="U3105">
        <v>1</v>
      </c>
      <c r="V3105" t="s">
        <v>270</v>
      </c>
      <c r="W3105" t="s">
        <v>167</v>
      </c>
      <c r="X3105">
        <v>2</v>
      </c>
      <c r="Y3105">
        <v>0</v>
      </c>
      <c r="Z3105">
        <v>2</v>
      </c>
      <c r="AA3105">
        <v>0</v>
      </c>
      <c r="AB3105">
        <v>2</v>
      </c>
      <c r="AC3105">
        <v>0</v>
      </c>
      <c r="AD3105">
        <v>0</v>
      </c>
      <c r="AE3105">
        <v>0</v>
      </c>
    </row>
    <row r="3106" spans="1:31" x14ac:dyDescent="0.3">
      <c r="A3106" t="s">
        <v>506</v>
      </c>
      <c r="B3106" t="s">
        <v>3252</v>
      </c>
      <c r="C3106" t="s">
        <v>262</v>
      </c>
      <c r="D3106" t="s">
        <v>3253</v>
      </c>
      <c r="E3106" t="s">
        <v>12781</v>
      </c>
      <c r="F3106" t="s">
        <v>3254</v>
      </c>
      <c r="G3106" t="s">
        <v>2313</v>
      </c>
      <c r="I3106" t="s">
        <v>502</v>
      </c>
      <c r="J3106" t="s">
        <v>266</v>
      </c>
      <c r="K3106" t="s">
        <v>3255</v>
      </c>
      <c r="L3106" t="s">
        <v>18107</v>
      </c>
      <c r="M3106" t="s">
        <v>507</v>
      </c>
      <c r="N3106" t="s">
        <v>506</v>
      </c>
      <c r="O3106">
        <v>2</v>
      </c>
      <c r="P3106" t="s">
        <v>288</v>
      </c>
      <c r="Q3106">
        <v>0.48</v>
      </c>
      <c r="S3106">
        <v>4</v>
      </c>
      <c r="T3106" s="108">
        <v>1.92</v>
      </c>
      <c r="U3106">
        <v>1</v>
      </c>
      <c r="V3106" t="s">
        <v>270</v>
      </c>
      <c r="W3106" t="s">
        <v>167</v>
      </c>
      <c r="X3106">
        <v>4</v>
      </c>
      <c r="Y3106">
        <v>0</v>
      </c>
      <c r="Z3106">
        <v>4</v>
      </c>
      <c r="AA3106">
        <v>0</v>
      </c>
      <c r="AB3106">
        <v>0</v>
      </c>
      <c r="AC3106">
        <v>0</v>
      </c>
      <c r="AD3106">
        <v>0</v>
      </c>
      <c r="AE3106">
        <v>0</v>
      </c>
    </row>
    <row r="3107" spans="1:31" x14ac:dyDescent="0.3">
      <c r="A3107" t="s">
        <v>506</v>
      </c>
      <c r="B3107" t="s">
        <v>3252</v>
      </c>
      <c r="C3107" t="s">
        <v>262</v>
      </c>
      <c r="D3107" t="s">
        <v>3253</v>
      </c>
      <c r="E3107" t="s">
        <v>12781</v>
      </c>
      <c r="F3107" t="s">
        <v>3254</v>
      </c>
      <c r="G3107" t="s">
        <v>2313</v>
      </c>
      <c r="I3107" t="s">
        <v>502</v>
      </c>
      <c r="J3107" t="s">
        <v>266</v>
      </c>
      <c r="K3107" t="s">
        <v>3255</v>
      </c>
      <c r="L3107" t="s">
        <v>18107</v>
      </c>
      <c r="M3107" t="s">
        <v>507</v>
      </c>
      <c r="N3107" t="s">
        <v>506</v>
      </c>
      <c r="O3107">
        <v>20</v>
      </c>
      <c r="P3107" t="s">
        <v>273</v>
      </c>
      <c r="Q3107">
        <v>0.48</v>
      </c>
      <c r="S3107">
        <v>3</v>
      </c>
      <c r="T3107" s="108">
        <v>1.44</v>
      </c>
      <c r="U3107">
        <v>1</v>
      </c>
      <c r="V3107" t="s">
        <v>270</v>
      </c>
      <c r="W3107" t="s">
        <v>167</v>
      </c>
      <c r="X3107">
        <v>3</v>
      </c>
      <c r="Y3107">
        <v>0</v>
      </c>
      <c r="Z3107">
        <v>3</v>
      </c>
      <c r="AA3107">
        <v>0</v>
      </c>
      <c r="AB3107">
        <v>0</v>
      </c>
      <c r="AC3107">
        <v>0</v>
      </c>
      <c r="AD3107">
        <v>0</v>
      </c>
      <c r="AE3107">
        <v>0</v>
      </c>
    </row>
    <row r="3108" spans="1:31" x14ac:dyDescent="0.3">
      <c r="A3108" t="s">
        <v>506</v>
      </c>
      <c r="B3108" t="s">
        <v>10075</v>
      </c>
      <c r="C3108" t="s">
        <v>274</v>
      </c>
      <c r="D3108" t="s">
        <v>10076</v>
      </c>
      <c r="E3108" t="s">
        <v>12719</v>
      </c>
      <c r="F3108" t="s">
        <v>3262</v>
      </c>
      <c r="G3108" t="s">
        <v>9407</v>
      </c>
      <c r="I3108" t="s">
        <v>502</v>
      </c>
      <c r="J3108" t="s">
        <v>266</v>
      </c>
      <c r="K3108" t="s">
        <v>3264</v>
      </c>
      <c r="L3108" t="s">
        <v>2778</v>
      </c>
      <c r="M3108" t="s">
        <v>505</v>
      </c>
      <c r="N3108" t="s">
        <v>506</v>
      </c>
      <c r="O3108">
        <v>1</v>
      </c>
      <c r="P3108" t="s">
        <v>282</v>
      </c>
      <c r="Q3108">
        <v>2</v>
      </c>
      <c r="S3108">
        <v>1</v>
      </c>
      <c r="T3108" s="108">
        <v>2</v>
      </c>
      <c r="U3108">
        <v>1</v>
      </c>
      <c r="V3108" t="s">
        <v>270</v>
      </c>
      <c r="W3108" t="s">
        <v>167</v>
      </c>
      <c r="X3108">
        <v>1</v>
      </c>
      <c r="Y3108">
        <v>0</v>
      </c>
      <c r="Z3108">
        <v>0</v>
      </c>
      <c r="AA3108">
        <v>1</v>
      </c>
      <c r="AB3108">
        <v>0</v>
      </c>
      <c r="AC3108">
        <v>0</v>
      </c>
      <c r="AD3108">
        <v>0</v>
      </c>
      <c r="AE3108">
        <v>0</v>
      </c>
    </row>
    <row r="3109" spans="1:31" x14ac:dyDescent="0.3">
      <c r="A3109" t="s">
        <v>506</v>
      </c>
      <c r="B3109" t="s">
        <v>10075</v>
      </c>
      <c r="C3109" t="s">
        <v>274</v>
      </c>
      <c r="D3109" t="s">
        <v>10076</v>
      </c>
      <c r="E3109" t="s">
        <v>12719</v>
      </c>
      <c r="F3109" t="s">
        <v>3262</v>
      </c>
      <c r="G3109" t="s">
        <v>9407</v>
      </c>
      <c r="I3109" t="s">
        <v>502</v>
      </c>
      <c r="J3109" t="s">
        <v>266</v>
      </c>
      <c r="K3109" t="s">
        <v>3264</v>
      </c>
      <c r="L3109" t="s">
        <v>2778</v>
      </c>
      <c r="M3109" t="s">
        <v>507</v>
      </c>
      <c r="N3109" t="s">
        <v>506</v>
      </c>
      <c r="O3109">
        <v>2</v>
      </c>
      <c r="P3109" t="s">
        <v>272</v>
      </c>
      <c r="Q3109">
        <v>2</v>
      </c>
      <c r="S3109">
        <v>1</v>
      </c>
      <c r="T3109" s="108">
        <v>2</v>
      </c>
      <c r="U3109">
        <v>1</v>
      </c>
      <c r="V3109" t="s">
        <v>270</v>
      </c>
      <c r="W3109" t="s">
        <v>167</v>
      </c>
      <c r="X3109">
        <v>1</v>
      </c>
      <c r="Y3109">
        <v>0</v>
      </c>
      <c r="Z3109">
        <v>0</v>
      </c>
      <c r="AA3109">
        <v>0</v>
      </c>
      <c r="AB3109">
        <v>1</v>
      </c>
      <c r="AC3109">
        <v>0</v>
      </c>
      <c r="AD3109">
        <v>0</v>
      </c>
      <c r="AE3109">
        <v>0</v>
      </c>
    </row>
    <row r="3110" spans="1:31" x14ac:dyDescent="0.3">
      <c r="A3110" t="s">
        <v>506</v>
      </c>
      <c r="B3110" t="s">
        <v>3300</v>
      </c>
      <c r="C3110" t="s">
        <v>262</v>
      </c>
      <c r="D3110" t="s">
        <v>3301</v>
      </c>
      <c r="E3110" t="s">
        <v>12720</v>
      </c>
      <c r="F3110" t="s">
        <v>2703</v>
      </c>
      <c r="G3110" t="s">
        <v>9398</v>
      </c>
      <c r="I3110" t="s">
        <v>502</v>
      </c>
      <c r="J3110" t="s">
        <v>266</v>
      </c>
      <c r="K3110" t="s">
        <v>3302</v>
      </c>
      <c r="L3110" t="s">
        <v>3303</v>
      </c>
      <c r="M3110" t="s">
        <v>505</v>
      </c>
      <c r="N3110" t="s">
        <v>506</v>
      </c>
      <c r="O3110">
        <v>1</v>
      </c>
      <c r="P3110" t="s">
        <v>282</v>
      </c>
      <c r="Q3110">
        <v>3</v>
      </c>
      <c r="S3110">
        <v>2</v>
      </c>
      <c r="T3110" s="108">
        <v>6</v>
      </c>
      <c r="U3110">
        <v>1</v>
      </c>
      <c r="V3110" t="s">
        <v>270</v>
      </c>
      <c r="W3110" t="s">
        <v>167</v>
      </c>
      <c r="X3110">
        <v>1</v>
      </c>
      <c r="Y3110">
        <v>0</v>
      </c>
      <c r="Z3110">
        <v>1</v>
      </c>
      <c r="AA3110">
        <v>0</v>
      </c>
      <c r="AB3110">
        <v>0</v>
      </c>
      <c r="AC3110">
        <v>1</v>
      </c>
      <c r="AD3110">
        <v>0</v>
      </c>
      <c r="AE3110">
        <v>0</v>
      </c>
    </row>
    <row r="3111" spans="1:31" x14ac:dyDescent="0.3">
      <c r="A3111" t="s">
        <v>506</v>
      </c>
      <c r="B3111" t="s">
        <v>3300</v>
      </c>
      <c r="C3111" t="s">
        <v>262</v>
      </c>
      <c r="D3111" t="s">
        <v>3301</v>
      </c>
      <c r="E3111" t="s">
        <v>12720</v>
      </c>
      <c r="F3111" t="s">
        <v>2703</v>
      </c>
      <c r="G3111" t="s">
        <v>9398</v>
      </c>
      <c r="I3111" t="s">
        <v>502</v>
      </c>
      <c r="J3111" t="s">
        <v>266</v>
      </c>
      <c r="K3111" t="s">
        <v>3302</v>
      </c>
      <c r="L3111" t="s">
        <v>3303</v>
      </c>
      <c r="M3111" t="s">
        <v>507</v>
      </c>
      <c r="N3111" t="s">
        <v>506</v>
      </c>
      <c r="O3111">
        <v>2</v>
      </c>
      <c r="P3111" t="s">
        <v>272</v>
      </c>
      <c r="Q3111">
        <v>1</v>
      </c>
      <c r="S3111">
        <v>1</v>
      </c>
      <c r="T3111" s="108">
        <v>1</v>
      </c>
      <c r="U3111">
        <v>1</v>
      </c>
      <c r="V3111" t="s">
        <v>270</v>
      </c>
      <c r="W3111" t="s">
        <v>167</v>
      </c>
      <c r="X3111">
        <v>1</v>
      </c>
      <c r="Y3111">
        <v>0</v>
      </c>
      <c r="Z3111">
        <v>0</v>
      </c>
      <c r="AA3111">
        <v>0</v>
      </c>
      <c r="AB3111">
        <v>1</v>
      </c>
      <c r="AC3111">
        <v>0</v>
      </c>
      <c r="AD3111">
        <v>0</v>
      </c>
      <c r="AE3111">
        <v>0</v>
      </c>
    </row>
    <row r="3112" spans="1:31" x14ac:dyDescent="0.3">
      <c r="A3112" t="s">
        <v>506</v>
      </c>
      <c r="B3112" t="s">
        <v>3300</v>
      </c>
      <c r="C3112" t="s">
        <v>262</v>
      </c>
      <c r="D3112" t="s">
        <v>3301</v>
      </c>
      <c r="E3112" t="s">
        <v>12720</v>
      </c>
      <c r="F3112" t="s">
        <v>2703</v>
      </c>
      <c r="G3112" t="s">
        <v>9398</v>
      </c>
      <c r="I3112" t="s">
        <v>502</v>
      </c>
      <c r="J3112" t="s">
        <v>266</v>
      </c>
      <c r="K3112" t="s">
        <v>3302</v>
      </c>
      <c r="L3112" t="s">
        <v>3303</v>
      </c>
      <c r="M3112" t="s">
        <v>507</v>
      </c>
      <c r="N3112" t="s">
        <v>506</v>
      </c>
      <c r="O3112">
        <v>2</v>
      </c>
      <c r="P3112" t="s">
        <v>288</v>
      </c>
      <c r="Q3112">
        <v>0.48</v>
      </c>
      <c r="S3112">
        <v>2</v>
      </c>
      <c r="T3112" s="108">
        <v>0.96</v>
      </c>
      <c r="U3112">
        <v>1</v>
      </c>
      <c r="V3112" t="s">
        <v>270</v>
      </c>
      <c r="W3112" t="s">
        <v>167</v>
      </c>
      <c r="X3112">
        <v>2</v>
      </c>
      <c r="Y3112">
        <v>0</v>
      </c>
      <c r="Z3112">
        <v>2</v>
      </c>
      <c r="AA3112">
        <v>0</v>
      </c>
      <c r="AB3112">
        <v>0</v>
      </c>
      <c r="AC3112">
        <v>0</v>
      </c>
      <c r="AD3112">
        <v>0</v>
      </c>
      <c r="AE3112">
        <v>0</v>
      </c>
    </row>
    <row r="3113" spans="1:31" x14ac:dyDescent="0.3">
      <c r="A3113" t="s">
        <v>506</v>
      </c>
      <c r="B3113" t="s">
        <v>3276</v>
      </c>
      <c r="C3113" t="s">
        <v>262</v>
      </c>
      <c r="D3113" t="s">
        <v>3277</v>
      </c>
      <c r="E3113" t="s">
        <v>12728</v>
      </c>
      <c r="F3113" t="s">
        <v>3267</v>
      </c>
      <c r="G3113" t="s">
        <v>9416</v>
      </c>
      <c r="I3113" t="s">
        <v>502</v>
      </c>
      <c r="J3113" t="s">
        <v>266</v>
      </c>
      <c r="K3113" t="s">
        <v>3278</v>
      </c>
      <c r="L3113" t="s">
        <v>19241</v>
      </c>
      <c r="M3113" t="s">
        <v>507</v>
      </c>
      <c r="N3113" t="s">
        <v>506</v>
      </c>
      <c r="O3113">
        <v>2</v>
      </c>
      <c r="P3113" t="s">
        <v>272</v>
      </c>
      <c r="Q3113">
        <v>2</v>
      </c>
      <c r="S3113">
        <v>1</v>
      </c>
      <c r="T3113" s="108">
        <v>2</v>
      </c>
      <c r="U3113">
        <v>1</v>
      </c>
      <c r="V3113" t="s">
        <v>270</v>
      </c>
      <c r="W3113" t="s">
        <v>167</v>
      </c>
      <c r="X3113">
        <v>1</v>
      </c>
      <c r="Y3113">
        <v>0</v>
      </c>
      <c r="Z3113">
        <v>1</v>
      </c>
      <c r="AA3113">
        <v>0</v>
      </c>
      <c r="AB3113">
        <v>0</v>
      </c>
      <c r="AC3113">
        <v>0</v>
      </c>
      <c r="AD3113">
        <v>0</v>
      </c>
      <c r="AE3113">
        <v>0</v>
      </c>
    </row>
    <row r="3114" spans="1:31" x14ac:dyDescent="0.3">
      <c r="A3114" t="s">
        <v>506</v>
      </c>
      <c r="B3114" t="s">
        <v>3276</v>
      </c>
      <c r="C3114" t="s">
        <v>262</v>
      </c>
      <c r="D3114" t="s">
        <v>3277</v>
      </c>
      <c r="E3114" t="s">
        <v>12728</v>
      </c>
      <c r="F3114" t="s">
        <v>3267</v>
      </c>
      <c r="G3114" t="s">
        <v>9416</v>
      </c>
      <c r="I3114" t="s">
        <v>502</v>
      </c>
      <c r="J3114" t="s">
        <v>266</v>
      </c>
      <c r="K3114" t="s">
        <v>3278</v>
      </c>
      <c r="L3114" t="s">
        <v>19241</v>
      </c>
      <c r="M3114" t="s">
        <v>507</v>
      </c>
      <c r="N3114" t="s">
        <v>506</v>
      </c>
      <c r="O3114">
        <v>27</v>
      </c>
      <c r="P3114" t="s">
        <v>273</v>
      </c>
      <c r="Q3114">
        <v>0.48</v>
      </c>
      <c r="S3114">
        <v>2</v>
      </c>
      <c r="T3114" s="108">
        <v>0.96</v>
      </c>
      <c r="U3114">
        <v>1</v>
      </c>
      <c r="V3114" t="s">
        <v>270</v>
      </c>
      <c r="W3114" t="s">
        <v>167</v>
      </c>
      <c r="X3114">
        <v>2</v>
      </c>
      <c r="Y3114">
        <v>2</v>
      </c>
      <c r="Z3114">
        <v>0</v>
      </c>
      <c r="AA3114">
        <v>0</v>
      </c>
      <c r="AB3114">
        <v>0</v>
      </c>
      <c r="AC3114">
        <v>0</v>
      </c>
      <c r="AD3114">
        <v>0</v>
      </c>
      <c r="AE3114">
        <v>0</v>
      </c>
    </row>
    <row r="3115" spans="1:31" x14ac:dyDescent="0.3">
      <c r="A3115" t="s">
        <v>506</v>
      </c>
      <c r="B3115" t="s">
        <v>3276</v>
      </c>
      <c r="C3115" t="s">
        <v>262</v>
      </c>
      <c r="D3115" t="s">
        <v>3277</v>
      </c>
      <c r="E3115" t="s">
        <v>12728</v>
      </c>
      <c r="F3115" t="s">
        <v>3267</v>
      </c>
      <c r="G3115" t="s">
        <v>9416</v>
      </c>
      <c r="I3115" t="s">
        <v>502</v>
      </c>
      <c r="J3115" t="s">
        <v>266</v>
      </c>
      <c r="K3115" t="s">
        <v>3278</v>
      </c>
      <c r="L3115" t="s">
        <v>19241</v>
      </c>
      <c r="M3115" t="s">
        <v>505</v>
      </c>
      <c r="N3115" t="s">
        <v>506</v>
      </c>
      <c r="O3115">
        <v>1</v>
      </c>
      <c r="P3115" t="s">
        <v>282</v>
      </c>
      <c r="Q3115">
        <v>2</v>
      </c>
      <c r="S3115">
        <v>1</v>
      </c>
      <c r="T3115" s="108">
        <v>2</v>
      </c>
      <c r="U3115">
        <v>1</v>
      </c>
      <c r="V3115" t="s">
        <v>270</v>
      </c>
      <c r="W3115" t="s">
        <v>167</v>
      </c>
      <c r="X3115">
        <v>1</v>
      </c>
      <c r="Y3115">
        <v>0</v>
      </c>
      <c r="Z3115">
        <v>1</v>
      </c>
      <c r="AA3115">
        <v>0</v>
      </c>
      <c r="AB3115">
        <v>0</v>
      </c>
      <c r="AC3115">
        <v>0</v>
      </c>
      <c r="AD3115">
        <v>0</v>
      </c>
      <c r="AE3115">
        <v>0</v>
      </c>
    </row>
    <row r="3116" spans="1:31" x14ac:dyDescent="0.3">
      <c r="A3116" t="s">
        <v>506</v>
      </c>
      <c r="B3116" t="s">
        <v>3654</v>
      </c>
      <c r="C3116" t="s">
        <v>262</v>
      </c>
      <c r="D3116" t="s">
        <v>3655</v>
      </c>
      <c r="E3116" t="s">
        <v>12721</v>
      </c>
      <c r="F3116" t="s">
        <v>3656</v>
      </c>
      <c r="G3116" t="s">
        <v>9398</v>
      </c>
      <c r="I3116" t="s">
        <v>502</v>
      </c>
      <c r="J3116" t="s">
        <v>266</v>
      </c>
      <c r="K3116" t="s">
        <v>3657</v>
      </c>
      <c r="L3116" t="s">
        <v>3658</v>
      </c>
      <c r="M3116" t="s">
        <v>505</v>
      </c>
      <c r="N3116" t="s">
        <v>506</v>
      </c>
      <c r="O3116">
        <v>1</v>
      </c>
      <c r="P3116" t="s">
        <v>266</v>
      </c>
      <c r="Q3116">
        <v>0.48</v>
      </c>
      <c r="S3116">
        <v>2</v>
      </c>
      <c r="T3116" s="108">
        <v>0.96</v>
      </c>
      <c r="U3116">
        <v>1</v>
      </c>
      <c r="V3116" t="s">
        <v>270</v>
      </c>
      <c r="W3116" t="s">
        <v>167</v>
      </c>
      <c r="X3116">
        <v>2</v>
      </c>
      <c r="Y3116">
        <v>0</v>
      </c>
      <c r="Z3116">
        <v>2</v>
      </c>
      <c r="AA3116">
        <v>0</v>
      </c>
      <c r="AB3116">
        <v>0</v>
      </c>
      <c r="AC3116">
        <v>0</v>
      </c>
      <c r="AD3116">
        <v>0</v>
      </c>
      <c r="AE3116">
        <v>0</v>
      </c>
    </row>
    <row r="3117" spans="1:31" x14ac:dyDescent="0.3">
      <c r="A3117" t="s">
        <v>506</v>
      </c>
      <c r="B3117" t="s">
        <v>3654</v>
      </c>
      <c r="C3117" t="s">
        <v>262</v>
      </c>
      <c r="D3117" t="s">
        <v>3655</v>
      </c>
      <c r="E3117" t="s">
        <v>12721</v>
      </c>
      <c r="F3117" t="s">
        <v>3656</v>
      </c>
      <c r="G3117" t="s">
        <v>9398</v>
      </c>
      <c r="I3117" t="s">
        <v>502</v>
      </c>
      <c r="J3117" t="s">
        <v>266</v>
      </c>
      <c r="K3117" t="s">
        <v>3657</v>
      </c>
      <c r="L3117" t="s">
        <v>3658</v>
      </c>
      <c r="M3117" t="s">
        <v>507</v>
      </c>
      <c r="N3117" t="s">
        <v>506</v>
      </c>
      <c r="O3117">
        <v>2</v>
      </c>
      <c r="P3117" t="s">
        <v>288</v>
      </c>
      <c r="Q3117">
        <v>0.32</v>
      </c>
      <c r="S3117">
        <v>2</v>
      </c>
      <c r="T3117" s="108">
        <v>0.64</v>
      </c>
      <c r="U3117">
        <v>1</v>
      </c>
      <c r="V3117" t="s">
        <v>270</v>
      </c>
      <c r="W3117" t="s">
        <v>167</v>
      </c>
      <c r="X3117">
        <v>2</v>
      </c>
      <c r="Y3117">
        <v>0</v>
      </c>
      <c r="Z3117">
        <v>2</v>
      </c>
      <c r="AA3117">
        <v>0</v>
      </c>
      <c r="AB3117">
        <v>0</v>
      </c>
      <c r="AC3117">
        <v>0</v>
      </c>
      <c r="AD3117">
        <v>0</v>
      </c>
      <c r="AE3117">
        <v>0</v>
      </c>
    </row>
    <row r="3118" spans="1:31" x14ac:dyDescent="0.3">
      <c r="A3118" t="s">
        <v>506</v>
      </c>
      <c r="B3118" t="s">
        <v>3568</v>
      </c>
      <c r="C3118" t="s">
        <v>262</v>
      </c>
      <c r="D3118" t="s">
        <v>3569</v>
      </c>
      <c r="E3118" t="s">
        <v>12730</v>
      </c>
      <c r="F3118" t="s">
        <v>3570</v>
      </c>
      <c r="G3118" t="s">
        <v>3552</v>
      </c>
      <c r="I3118" t="s">
        <v>502</v>
      </c>
      <c r="J3118" t="s">
        <v>266</v>
      </c>
      <c r="K3118" t="s">
        <v>3571</v>
      </c>
      <c r="L3118" t="s">
        <v>3572</v>
      </c>
      <c r="M3118" t="s">
        <v>505</v>
      </c>
      <c r="N3118" t="s">
        <v>506</v>
      </c>
      <c r="O3118">
        <v>1</v>
      </c>
      <c r="P3118" t="s">
        <v>282</v>
      </c>
      <c r="Q3118">
        <v>3</v>
      </c>
      <c r="S3118">
        <v>1</v>
      </c>
      <c r="T3118" s="108">
        <v>3</v>
      </c>
      <c r="U3118">
        <v>1</v>
      </c>
      <c r="V3118" t="s">
        <v>270</v>
      </c>
      <c r="W3118" t="s">
        <v>167</v>
      </c>
      <c r="X3118">
        <v>1</v>
      </c>
      <c r="Y3118">
        <v>1</v>
      </c>
      <c r="Z3118">
        <v>0</v>
      </c>
      <c r="AA3118">
        <v>0</v>
      </c>
      <c r="AB3118">
        <v>0</v>
      </c>
      <c r="AC3118">
        <v>0</v>
      </c>
      <c r="AD3118">
        <v>0</v>
      </c>
      <c r="AE3118">
        <v>0</v>
      </c>
    </row>
    <row r="3119" spans="1:31" x14ac:dyDescent="0.3">
      <c r="A3119" t="s">
        <v>506</v>
      </c>
      <c r="B3119" t="s">
        <v>3568</v>
      </c>
      <c r="C3119" t="s">
        <v>262</v>
      </c>
      <c r="D3119" t="s">
        <v>3569</v>
      </c>
      <c r="E3119" t="s">
        <v>12730</v>
      </c>
      <c r="F3119" t="s">
        <v>3570</v>
      </c>
      <c r="G3119" t="s">
        <v>3552</v>
      </c>
      <c r="I3119" t="s">
        <v>502</v>
      </c>
      <c r="J3119" t="s">
        <v>266</v>
      </c>
      <c r="K3119" t="s">
        <v>3571</v>
      </c>
      <c r="L3119" t="s">
        <v>3572</v>
      </c>
      <c r="M3119" t="s">
        <v>507</v>
      </c>
      <c r="N3119" t="s">
        <v>506</v>
      </c>
      <c r="O3119">
        <v>2</v>
      </c>
      <c r="P3119" t="s">
        <v>288</v>
      </c>
      <c r="Q3119">
        <v>0.48</v>
      </c>
      <c r="S3119">
        <v>2</v>
      </c>
      <c r="T3119" s="108">
        <v>0.96</v>
      </c>
      <c r="U3119">
        <v>1</v>
      </c>
      <c r="V3119" t="s">
        <v>270</v>
      </c>
      <c r="W3119" t="s">
        <v>167</v>
      </c>
      <c r="X3119">
        <v>2</v>
      </c>
      <c r="Y3119">
        <v>0</v>
      </c>
      <c r="Z3119">
        <v>2</v>
      </c>
      <c r="AA3119">
        <v>0</v>
      </c>
      <c r="AB3119">
        <v>0</v>
      </c>
      <c r="AC3119">
        <v>0</v>
      </c>
      <c r="AD3119">
        <v>0</v>
      </c>
      <c r="AE3119">
        <v>0</v>
      </c>
    </row>
    <row r="3120" spans="1:31" x14ac:dyDescent="0.3">
      <c r="A3120" t="s">
        <v>506</v>
      </c>
      <c r="B3120" t="s">
        <v>16510</v>
      </c>
      <c r="C3120" t="s">
        <v>274</v>
      </c>
      <c r="D3120" t="s">
        <v>16511</v>
      </c>
      <c r="E3120" t="s">
        <v>16512</v>
      </c>
      <c r="F3120" t="s">
        <v>553</v>
      </c>
      <c r="G3120" t="s">
        <v>9398</v>
      </c>
      <c r="I3120" t="s">
        <v>502</v>
      </c>
      <c r="J3120" t="s">
        <v>266</v>
      </c>
      <c r="K3120" t="s">
        <v>2340</v>
      </c>
      <c r="L3120" t="s">
        <v>16513</v>
      </c>
      <c r="M3120" t="s">
        <v>505</v>
      </c>
      <c r="N3120" t="s">
        <v>506</v>
      </c>
      <c r="O3120">
        <v>1</v>
      </c>
      <c r="P3120" t="s">
        <v>282</v>
      </c>
      <c r="Q3120">
        <v>3</v>
      </c>
      <c r="S3120">
        <v>1</v>
      </c>
      <c r="T3120" s="108">
        <v>3</v>
      </c>
      <c r="U3120">
        <v>1</v>
      </c>
      <c r="V3120" t="s">
        <v>270</v>
      </c>
      <c r="W3120" t="s">
        <v>167</v>
      </c>
      <c r="X3120">
        <v>1</v>
      </c>
      <c r="Y3120">
        <v>0</v>
      </c>
      <c r="Z3120">
        <v>0</v>
      </c>
      <c r="AA3120">
        <v>1</v>
      </c>
      <c r="AB3120">
        <v>0</v>
      </c>
      <c r="AC3120">
        <v>0</v>
      </c>
      <c r="AD3120">
        <v>0</v>
      </c>
      <c r="AE3120">
        <v>0</v>
      </c>
    </row>
    <row r="3121" spans="1:31" x14ac:dyDescent="0.3">
      <c r="A3121" t="s">
        <v>506</v>
      </c>
      <c r="B3121" t="s">
        <v>16510</v>
      </c>
      <c r="C3121" t="s">
        <v>274</v>
      </c>
      <c r="D3121" t="s">
        <v>16511</v>
      </c>
      <c r="E3121" t="s">
        <v>16512</v>
      </c>
      <c r="F3121" t="s">
        <v>553</v>
      </c>
      <c r="G3121" t="s">
        <v>9398</v>
      </c>
      <c r="I3121" t="s">
        <v>502</v>
      </c>
      <c r="J3121" t="s">
        <v>266</v>
      </c>
      <c r="K3121" t="s">
        <v>2340</v>
      </c>
      <c r="L3121" t="s">
        <v>16513</v>
      </c>
      <c r="M3121" t="s">
        <v>507</v>
      </c>
      <c r="N3121" t="s">
        <v>506</v>
      </c>
      <c r="O3121">
        <v>2</v>
      </c>
      <c r="P3121" t="s">
        <v>272</v>
      </c>
      <c r="Q3121">
        <v>1</v>
      </c>
      <c r="S3121">
        <v>1</v>
      </c>
      <c r="T3121" s="108">
        <v>1</v>
      </c>
      <c r="U3121">
        <v>1</v>
      </c>
      <c r="V3121" t="s">
        <v>270</v>
      </c>
      <c r="W3121" t="s">
        <v>167</v>
      </c>
      <c r="X3121">
        <v>1</v>
      </c>
      <c r="Y3121">
        <v>0</v>
      </c>
      <c r="Z3121">
        <v>0</v>
      </c>
      <c r="AA3121">
        <v>0</v>
      </c>
      <c r="AB3121">
        <v>1</v>
      </c>
      <c r="AC3121">
        <v>0</v>
      </c>
      <c r="AD3121">
        <v>0</v>
      </c>
      <c r="AE3121">
        <v>0</v>
      </c>
    </row>
    <row r="3122" spans="1:31" x14ac:dyDescent="0.3">
      <c r="A3122" t="s">
        <v>506</v>
      </c>
      <c r="B3122" t="s">
        <v>16510</v>
      </c>
      <c r="C3122" t="s">
        <v>274</v>
      </c>
      <c r="D3122" t="s">
        <v>16511</v>
      </c>
      <c r="E3122" t="s">
        <v>16512</v>
      </c>
      <c r="F3122" t="s">
        <v>553</v>
      </c>
      <c r="G3122" t="s">
        <v>9398</v>
      </c>
      <c r="I3122" t="s">
        <v>502</v>
      </c>
      <c r="J3122" t="s">
        <v>266</v>
      </c>
      <c r="K3122" t="s">
        <v>2340</v>
      </c>
      <c r="L3122" t="s">
        <v>16513</v>
      </c>
      <c r="M3122" t="s">
        <v>507</v>
      </c>
      <c r="N3122" t="s">
        <v>506</v>
      </c>
      <c r="O3122">
        <v>20</v>
      </c>
      <c r="P3122" t="s">
        <v>425</v>
      </c>
      <c r="Q3122">
        <v>0.32</v>
      </c>
      <c r="S3122">
        <v>1</v>
      </c>
      <c r="T3122" s="108">
        <v>0.32</v>
      </c>
      <c r="U3122">
        <v>1</v>
      </c>
      <c r="V3122" t="s">
        <v>270</v>
      </c>
      <c r="W3122" t="s">
        <v>167</v>
      </c>
      <c r="X3122">
        <v>1</v>
      </c>
      <c r="Y3122">
        <v>0</v>
      </c>
      <c r="Z3122">
        <v>0</v>
      </c>
      <c r="AA3122">
        <v>1</v>
      </c>
      <c r="AB3122">
        <v>0</v>
      </c>
      <c r="AC3122">
        <v>0</v>
      </c>
      <c r="AD3122">
        <v>0</v>
      </c>
      <c r="AE3122">
        <v>0</v>
      </c>
    </row>
    <row r="3123" spans="1:31" x14ac:dyDescent="0.3">
      <c r="A3123" t="s">
        <v>506</v>
      </c>
      <c r="B3123" t="s">
        <v>3213</v>
      </c>
      <c r="C3123" t="s">
        <v>262</v>
      </c>
      <c r="D3123" t="s">
        <v>3214</v>
      </c>
      <c r="E3123" t="s">
        <v>12725</v>
      </c>
      <c r="F3123" t="s">
        <v>1459</v>
      </c>
      <c r="G3123" t="s">
        <v>2387</v>
      </c>
      <c r="I3123" t="s">
        <v>502</v>
      </c>
      <c r="J3123" t="s">
        <v>266</v>
      </c>
      <c r="K3123" t="s">
        <v>3212</v>
      </c>
      <c r="L3123" t="s">
        <v>17414</v>
      </c>
      <c r="M3123" t="s">
        <v>507</v>
      </c>
      <c r="N3123" t="s">
        <v>506</v>
      </c>
      <c r="O3123">
        <v>2</v>
      </c>
      <c r="P3123" t="s">
        <v>272</v>
      </c>
      <c r="Q3123">
        <v>4</v>
      </c>
      <c r="S3123">
        <v>2</v>
      </c>
      <c r="T3123" s="108">
        <v>8</v>
      </c>
      <c r="U3123">
        <v>1</v>
      </c>
      <c r="V3123" t="s">
        <v>270</v>
      </c>
      <c r="W3123" t="s">
        <v>167</v>
      </c>
      <c r="X3123">
        <v>1</v>
      </c>
      <c r="Y3123">
        <v>1</v>
      </c>
      <c r="Z3123">
        <v>0</v>
      </c>
      <c r="AA3123">
        <v>0</v>
      </c>
      <c r="AB3123">
        <v>1</v>
      </c>
      <c r="AC3123">
        <v>0</v>
      </c>
      <c r="AD3123">
        <v>0</v>
      </c>
      <c r="AE3123">
        <v>0</v>
      </c>
    </row>
    <row r="3124" spans="1:31" x14ac:dyDescent="0.3">
      <c r="A3124" t="s">
        <v>506</v>
      </c>
      <c r="B3124" t="s">
        <v>3213</v>
      </c>
      <c r="C3124" t="s">
        <v>262</v>
      </c>
      <c r="D3124" t="s">
        <v>3214</v>
      </c>
      <c r="E3124" t="s">
        <v>12725</v>
      </c>
      <c r="F3124" t="s">
        <v>1459</v>
      </c>
      <c r="G3124" t="s">
        <v>2387</v>
      </c>
      <c r="I3124" t="s">
        <v>502</v>
      </c>
      <c r="J3124" t="s">
        <v>266</v>
      </c>
      <c r="K3124" t="s">
        <v>3212</v>
      </c>
      <c r="L3124" t="s">
        <v>17414</v>
      </c>
      <c r="M3124" t="s">
        <v>505</v>
      </c>
      <c r="N3124" t="s">
        <v>506</v>
      </c>
      <c r="O3124">
        <v>1</v>
      </c>
      <c r="P3124" t="s">
        <v>282</v>
      </c>
      <c r="Q3124">
        <v>3</v>
      </c>
      <c r="S3124">
        <v>2</v>
      </c>
      <c r="T3124" s="108">
        <v>6</v>
      </c>
      <c r="U3124">
        <v>1</v>
      </c>
      <c r="V3124" t="s">
        <v>270</v>
      </c>
      <c r="W3124" t="s">
        <v>167</v>
      </c>
      <c r="X3124">
        <v>1</v>
      </c>
      <c r="Y3124">
        <v>1</v>
      </c>
      <c r="Z3124">
        <v>0</v>
      </c>
      <c r="AA3124">
        <v>0</v>
      </c>
      <c r="AB3124">
        <v>1</v>
      </c>
      <c r="AC3124">
        <v>0</v>
      </c>
      <c r="AD3124">
        <v>0</v>
      </c>
      <c r="AE3124">
        <v>0</v>
      </c>
    </row>
    <row r="3125" spans="1:31" x14ac:dyDescent="0.3">
      <c r="A3125" t="s">
        <v>506</v>
      </c>
      <c r="B3125" t="s">
        <v>3213</v>
      </c>
      <c r="C3125" t="s">
        <v>262</v>
      </c>
      <c r="D3125" t="s">
        <v>3214</v>
      </c>
      <c r="E3125" t="s">
        <v>12725</v>
      </c>
      <c r="F3125" t="s">
        <v>1459</v>
      </c>
      <c r="G3125" t="s">
        <v>2387</v>
      </c>
      <c r="I3125" t="s">
        <v>502</v>
      </c>
      <c r="J3125" t="s">
        <v>266</v>
      </c>
      <c r="K3125" t="s">
        <v>3212</v>
      </c>
      <c r="L3125" t="s">
        <v>17414</v>
      </c>
      <c r="M3125" t="s">
        <v>507</v>
      </c>
      <c r="N3125" t="s">
        <v>506</v>
      </c>
      <c r="O3125">
        <v>20</v>
      </c>
      <c r="P3125" t="s">
        <v>425</v>
      </c>
      <c r="Q3125">
        <v>0.32</v>
      </c>
      <c r="S3125">
        <v>1</v>
      </c>
      <c r="T3125" s="108">
        <v>0.32</v>
      </c>
      <c r="U3125">
        <v>1</v>
      </c>
      <c r="V3125" t="s">
        <v>270</v>
      </c>
      <c r="W3125" t="s">
        <v>167</v>
      </c>
      <c r="X3125">
        <v>1</v>
      </c>
      <c r="Y3125">
        <v>0</v>
      </c>
      <c r="Z3125">
        <v>1</v>
      </c>
      <c r="AA3125">
        <v>0</v>
      </c>
      <c r="AB3125">
        <v>0</v>
      </c>
      <c r="AC3125">
        <v>0</v>
      </c>
      <c r="AD3125">
        <v>0</v>
      </c>
      <c r="AE3125">
        <v>0</v>
      </c>
    </row>
    <row r="3126" spans="1:31" x14ac:dyDescent="0.3">
      <c r="A3126" t="s">
        <v>16755</v>
      </c>
      <c r="B3126" t="s">
        <v>2432</v>
      </c>
      <c r="C3126" t="s">
        <v>262</v>
      </c>
      <c r="D3126" t="s">
        <v>162</v>
      </c>
      <c r="E3126" t="s">
        <v>17210</v>
      </c>
      <c r="F3126" t="s">
        <v>377</v>
      </c>
      <c r="G3126" t="s">
        <v>2387</v>
      </c>
      <c r="I3126" t="s">
        <v>502</v>
      </c>
      <c r="J3126" t="s">
        <v>266</v>
      </c>
      <c r="K3126" t="s">
        <v>2433</v>
      </c>
      <c r="L3126" t="s">
        <v>2434</v>
      </c>
      <c r="M3126" t="s">
        <v>3235</v>
      </c>
      <c r="N3126" t="s">
        <v>16755</v>
      </c>
      <c r="O3126">
        <v>3</v>
      </c>
      <c r="P3126" t="s">
        <v>388</v>
      </c>
      <c r="Q3126">
        <v>10</v>
      </c>
      <c r="R3126" t="s">
        <v>389</v>
      </c>
      <c r="S3126">
        <v>1</v>
      </c>
      <c r="T3126" s="108">
        <v>10</v>
      </c>
      <c r="U3126">
        <v>3</v>
      </c>
      <c r="V3126" t="s">
        <v>270</v>
      </c>
      <c r="W3126" t="s">
        <v>167</v>
      </c>
      <c r="X3126">
        <v>1</v>
      </c>
      <c r="Y3126">
        <v>0</v>
      </c>
      <c r="Z3126">
        <v>0</v>
      </c>
      <c r="AA3126">
        <v>0</v>
      </c>
      <c r="AB3126">
        <v>0</v>
      </c>
      <c r="AC3126">
        <v>1</v>
      </c>
      <c r="AD3126">
        <v>0</v>
      </c>
      <c r="AE3126">
        <v>0</v>
      </c>
    </row>
    <row r="3127" spans="1:31" x14ac:dyDescent="0.3">
      <c r="A3127" t="s">
        <v>506</v>
      </c>
      <c r="B3127" t="s">
        <v>8165</v>
      </c>
      <c r="C3127" t="s">
        <v>262</v>
      </c>
      <c r="D3127" t="s">
        <v>8166</v>
      </c>
      <c r="E3127" t="s">
        <v>12795</v>
      </c>
      <c r="F3127" t="s">
        <v>3439</v>
      </c>
      <c r="G3127" t="s">
        <v>10178</v>
      </c>
      <c r="I3127" t="s">
        <v>502</v>
      </c>
      <c r="J3127" t="s">
        <v>266</v>
      </c>
      <c r="K3127" t="s">
        <v>8167</v>
      </c>
      <c r="L3127" t="s">
        <v>8168</v>
      </c>
      <c r="M3127" t="s">
        <v>507</v>
      </c>
      <c r="N3127" t="s">
        <v>506</v>
      </c>
      <c r="O3127">
        <v>2</v>
      </c>
      <c r="P3127" t="s">
        <v>288</v>
      </c>
      <c r="Q3127">
        <v>0.32</v>
      </c>
      <c r="S3127">
        <v>1</v>
      </c>
      <c r="T3127" s="108">
        <v>0.32</v>
      </c>
      <c r="U3127">
        <v>1</v>
      </c>
      <c r="V3127" t="s">
        <v>270</v>
      </c>
      <c r="W3127" t="s">
        <v>167</v>
      </c>
      <c r="X3127">
        <v>3</v>
      </c>
      <c r="Y3127">
        <v>0</v>
      </c>
      <c r="Z3127">
        <v>1</v>
      </c>
      <c r="AA3127">
        <v>0</v>
      </c>
      <c r="AB3127">
        <v>0</v>
      </c>
      <c r="AC3127">
        <v>0</v>
      </c>
      <c r="AD3127">
        <v>0</v>
      </c>
      <c r="AE3127">
        <v>0</v>
      </c>
    </row>
    <row r="3128" spans="1:31" x14ac:dyDescent="0.3">
      <c r="A3128" t="s">
        <v>506</v>
      </c>
      <c r="B3128" t="s">
        <v>8165</v>
      </c>
      <c r="C3128" t="s">
        <v>262</v>
      </c>
      <c r="D3128" t="s">
        <v>8166</v>
      </c>
      <c r="E3128" t="s">
        <v>12795</v>
      </c>
      <c r="F3128" t="s">
        <v>3439</v>
      </c>
      <c r="G3128" t="s">
        <v>10178</v>
      </c>
      <c r="I3128" t="s">
        <v>502</v>
      </c>
      <c r="J3128" t="s">
        <v>266</v>
      </c>
      <c r="K3128" t="s">
        <v>8167</v>
      </c>
      <c r="L3128" t="s">
        <v>8168</v>
      </c>
      <c r="M3128" t="s">
        <v>505</v>
      </c>
      <c r="N3128" t="s">
        <v>506</v>
      </c>
      <c r="O3128">
        <v>1</v>
      </c>
      <c r="P3128" t="s">
        <v>266</v>
      </c>
      <c r="Q3128">
        <v>0.32</v>
      </c>
      <c r="S3128">
        <v>1</v>
      </c>
      <c r="T3128" s="108">
        <v>0.32</v>
      </c>
      <c r="U3128">
        <v>1</v>
      </c>
      <c r="V3128" t="s">
        <v>270</v>
      </c>
      <c r="W3128" t="s">
        <v>167</v>
      </c>
      <c r="X3128">
        <v>1</v>
      </c>
      <c r="Y3128">
        <v>0</v>
      </c>
      <c r="Z3128">
        <v>1</v>
      </c>
      <c r="AA3128">
        <v>0</v>
      </c>
      <c r="AB3128">
        <v>0</v>
      </c>
      <c r="AC3128">
        <v>0</v>
      </c>
      <c r="AD3128">
        <v>0</v>
      </c>
      <c r="AE3128">
        <v>0</v>
      </c>
    </row>
    <row r="3129" spans="1:31" x14ac:dyDescent="0.3">
      <c r="A3129" t="s">
        <v>506</v>
      </c>
      <c r="B3129" t="s">
        <v>8165</v>
      </c>
      <c r="C3129" t="s">
        <v>262</v>
      </c>
      <c r="D3129" t="s">
        <v>8166</v>
      </c>
      <c r="E3129" t="s">
        <v>12795</v>
      </c>
      <c r="F3129" t="s">
        <v>3439</v>
      </c>
      <c r="G3129" t="s">
        <v>10178</v>
      </c>
      <c r="I3129" t="s">
        <v>502</v>
      </c>
      <c r="J3129" t="s">
        <v>266</v>
      </c>
      <c r="K3129" t="s">
        <v>8167</v>
      </c>
      <c r="L3129" t="s">
        <v>8168</v>
      </c>
      <c r="M3129" t="s">
        <v>507</v>
      </c>
      <c r="N3129" t="s">
        <v>506</v>
      </c>
      <c r="O3129">
        <v>27</v>
      </c>
      <c r="P3129" t="s">
        <v>273</v>
      </c>
      <c r="Q3129">
        <v>0.32</v>
      </c>
      <c r="S3129">
        <v>4</v>
      </c>
      <c r="T3129" s="108">
        <v>1.28</v>
      </c>
      <c r="U3129">
        <v>1</v>
      </c>
      <c r="V3129" t="s">
        <v>270</v>
      </c>
      <c r="W3129" t="s">
        <v>167</v>
      </c>
      <c r="X3129">
        <v>4</v>
      </c>
      <c r="Y3129">
        <v>0</v>
      </c>
      <c r="Z3129">
        <v>4</v>
      </c>
      <c r="AA3129">
        <v>0</v>
      </c>
      <c r="AB3129">
        <v>0</v>
      </c>
      <c r="AC3129">
        <v>0</v>
      </c>
      <c r="AD3129">
        <v>0</v>
      </c>
      <c r="AE3129">
        <v>0</v>
      </c>
    </row>
    <row r="3130" spans="1:31" x14ac:dyDescent="0.3">
      <c r="A3130" t="s">
        <v>506</v>
      </c>
      <c r="B3130" t="s">
        <v>17831</v>
      </c>
      <c r="C3130" t="s">
        <v>1683</v>
      </c>
      <c r="D3130" t="s">
        <v>17832</v>
      </c>
      <c r="E3130" t="s">
        <v>17833</v>
      </c>
      <c r="F3130" t="s">
        <v>17834</v>
      </c>
      <c r="G3130" t="s">
        <v>17835</v>
      </c>
      <c r="I3130" t="s">
        <v>502</v>
      </c>
      <c r="J3130" t="s">
        <v>266</v>
      </c>
      <c r="K3130" t="s">
        <v>17836</v>
      </c>
      <c r="L3130" t="s">
        <v>17837</v>
      </c>
      <c r="M3130" t="s">
        <v>505</v>
      </c>
      <c r="N3130" t="s">
        <v>506</v>
      </c>
      <c r="O3130">
        <v>1</v>
      </c>
      <c r="P3130" t="s">
        <v>282</v>
      </c>
      <c r="Q3130">
        <v>2</v>
      </c>
      <c r="S3130">
        <v>2</v>
      </c>
      <c r="T3130" s="108">
        <v>4</v>
      </c>
      <c r="U3130">
        <v>1</v>
      </c>
      <c r="V3130" t="s">
        <v>270</v>
      </c>
      <c r="W3130" t="s">
        <v>167</v>
      </c>
      <c r="X3130">
        <v>2</v>
      </c>
      <c r="Y3130">
        <v>2</v>
      </c>
      <c r="Z3130">
        <v>0</v>
      </c>
      <c r="AA3130">
        <v>0</v>
      </c>
      <c r="AB3130">
        <v>0</v>
      </c>
      <c r="AC3130">
        <v>0</v>
      </c>
      <c r="AD3130">
        <v>0</v>
      </c>
      <c r="AE3130">
        <v>0</v>
      </c>
    </row>
    <row r="3131" spans="1:31" x14ac:dyDescent="0.3">
      <c r="A3131" t="s">
        <v>506</v>
      </c>
      <c r="B3131" t="s">
        <v>17831</v>
      </c>
      <c r="C3131" t="s">
        <v>1683</v>
      </c>
      <c r="D3131" t="s">
        <v>17832</v>
      </c>
      <c r="E3131" t="s">
        <v>17833</v>
      </c>
      <c r="F3131" t="s">
        <v>17834</v>
      </c>
      <c r="G3131" t="s">
        <v>17835</v>
      </c>
      <c r="I3131" t="s">
        <v>502</v>
      </c>
      <c r="J3131" t="s">
        <v>266</v>
      </c>
      <c r="K3131" t="s">
        <v>17836</v>
      </c>
      <c r="L3131" t="s">
        <v>17837</v>
      </c>
      <c r="M3131" t="s">
        <v>507</v>
      </c>
      <c r="N3131" t="s">
        <v>506</v>
      </c>
      <c r="O3131">
        <v>2</v>
      </c>
      <c r="P3131" t="s">
        <v>272</v>
      </c>
      <c r="Q3131">
        <v>3</v>
      </c>
      <c r="S3131">
        <v>2</v>
      </c>
      <c r="T3131" s="108">
        <v>6</v>
      </c>
      <c r="U3131">
        <v>1</v>
      </c>
      <c r="V3131" t="s">
        <v>270</v>
      </c>
      <c r="W3131" t="s">
        <v>167</v>
      </c>
      <c r="X3131">
        <v>2</v>
      </c>
      <c r="Y3131">
        <v>2</v>
      </c>
      <c r="Z3131">
        <v>0</v>
      </c>
      <c r="AA3131">
        <v>0</v>
      </c>
      <c r="AB3131">
        <v>0</v>
      </c>
      <c r="AC3131">
        <v>0</v>
      </c>
      <c r="AD3131">
        <v>0</v>
      </c>
      <c r="AE3131">
        <v>0</v>
      </c>
    </row>
    <row r="3132" spans="1:31" x14ac:dyDescent="0.3">
      <c r="A3132" t="s">
        <v>506</v>
      </c>
      <c r="B3132" t="s">
        <v>17831</v>
      </c>
      <c r="C3132" t="s">
        <v>1683</v>
      </c>
      <c r="D3132" t="s">
        <v>17832</v>
      </c>
      <c r="E3132" t="s">
        <v>17833</v>
      </c>
      <c r="F3132" t="s">
        <v>17834</v>
      </c>
      <c r="G3132" t="s">
        <v>17835</v>
      </c>
      <c r="I3132" t="s">
        <v>502</v>
      </c>
      <c r="J3132" t="s">
        <v>266</v>
      </c>
      <c r="K3132" t="s">
        <v>17836</v>
      </c>
      <c r="L3132" t="s">
        <v>17837</v>
      </c>
      <c r="M3132" t="s">
        <v>507</v>
      </c>
      <c r="N3132" t="s">
        <v>506</v>
      </c>
      <c r="O3132">
        <v>20</v>
      </c>
      <c r="P3132" t="s">
        <v>425</v>
      </c>
      <c r="Q3132">
        <v>0.32</v>
      </c>
      <c r="S3132">
        <v>1</v>
      </c>
      <c r="T3132" s="108">
        <v>0.32</v>
      </c>
      <c r="U3132">
        <v>1</v>
      </c>
      <c r="V3132" t="s">
        <v>270</v>
      </c>
      <c r="W3132" t="s">
        <v>167</v>
      </c>
      <c r="X3132">
        <v>1</v>
      </c>
      <c r="Y3132">
        <v>0</v>
      </c>
      <c r="Z3132">
        <v>1</v>
      </c>
      <c r="AA3132">
        <v>0</v>
      </c>
      <c r="AB3132">
        <v>0</v>
      </c>
      <c r="AC3132">
        <v>0</v>
      </c>
      <c r="AD3132">
        <v>0</v>
      </c>
      <c r="AE3132">
        <v>0</v>
      </c>
    </row>
    <row r="3133" spans="1:31" x14ac:dyDescent="0.3">
      <c r="A3133" t="s">
        <v>506</v>
      </c>
      <c r="B3133" t="s">
        <v>17628</v>
      </c>
      <c r="C3133" t="s">
        <v>274</v>
      </c>
      <c r="D3133" t="s">
        <v>17950</v>
      </c>
      <c r="E3133" t="s">
        <v>12724</v>
      </c>
      <c r="F3133" t="s">
        <v>1065</v>
      </c>
      <c r="G3133" t="s">
        <v>9398</v>
      </c>
      <c r="I3133" t="s">
        <v>502</v>
      </c>
      <c r="J3133" t="s">
        <v>266</v>
      </c>
      <c r="K3133" t="s">
        <v>3256</v>
      </c>
      <c r="L3133" t="s">
        <v>4307</v>
      </c>
      <c r="M3133" t="s">
        <v>505</v>
      </c>
      <c r="N3133" t="s">
        <v>506</v>
      </c>
      <c r="O3133">
        <v>1</v>
      </c>
      <c r="P3133" t="s">
        <v>282</v>
      </c>
      <c r="Q3133">
        <v>2</v>
      </c>
      <c r="S3133">
        <v>1</v>
      </c>
      <c r="T3133" s="108">
        <v>2</v>
      </c>
      <c r="U3133">
        <v>1</v>
      </c>
      <c r="V3133" t="s">
        <v>270</v>
      </c>
      <c r="W3133" t="s">
        <v>167</v>
      </c>
      <c r="X3133">
        <v>1</v>
      </c>
      <c r="Y3133">
        <v>1</v>
      </c>
      <c r="Z3133">
        <v>0</v>
      </c>
      <c r="AA3133">
        <v>0</v>
      </c>
      <c r="AB3133">
        <v>0</v>
      </c>
      <c r="AC3133">
        <v>0</v>
      </c>
      <c r="AD3133">
        <v>0</v>
      </c>
      <c r="AE3133">
        <v>0</v>
      </c>
    </row>
    <row r="3134" spans="1:31" x14ac:dyDescent="0.3">
      <c r="A3134" t="s">
        <v>506</v>
      </c>
      <c r="B3134" t="s">
        <v>17628</v>
      </c>
      <c r="C3134" t="s">
        <v>274</v>
      </c>
      <c r="D3134" t="s">
        <v>17950</v>
      </c>
      <c r="E3134" t="s">
        <v>12724</v>
      </c>
      <c r="F3134" t="s">
        <v>1065</v>
      </c>
      <c r="G3134" t="s">
        <v>9398</v>
      </c>
      <c r="I3134" t="s">
        <v>502</v>
      </c>
      <c r="J3134" t="s">
        <v>266</v>
      </c>
      <c r="K3134" t="s">
        <v>3256</v>
      </c>
      <c r="L3134" t="s">
        <v>4307</v>
      </c>
      <c r="M3134" t="s">
        <v>507</v>
      </c>
      <c r="N3134" t="s">
        <v>506</v>
      </c>
      <c r="O3134">
        <v>2</v>
      </c>
      <c r="P3134" t="s">
        <v>272</v>
      </c>
      <c r="Q3134">
        <v>3</v>
      </c>
      <c r="S3134">
        <v>2</v>
      </c>
      <c r="T3134" s="108">
        <v>6</v>
      </c>
      <c r="U3134">
        <v>1</v>
      </c>
      <c r="V3134" t="s">
        <v>270</v>
      </c>
      <c r="W3134" t="s">
        <v>167</v>
      </c>
      <c r="X3134">
        <v>1</v>
      </c>
      <c r="Y3134">
        <v>1</v>
      </c>
      <c r="Z3134">
        <v>0</v>
      </c>
      <c r="AA3134">
        <v>0</v>
      </c>
      <c r="AB3134">
        <v>0</v>
      </c>
      <c r="AC3134">
        <v>1</v>
      </c>
      <c r="AD3134">
        <v>0</v>
      </c>
      <c r="AE3134">
        <v>0</v>
      </c>
    </row>
    <row r="3135" spans="1:31" x14ac:dyDescent="0.3">
      <c r="A3135" t="s">
        <v>506</v>
      </c>
      <c r="B3135" t="s">
        <v>17628</v>
      </c>
      <c r="C3135" t="s">
        <v>274</v>
      </c>
      <c r="D3135" t="s">
        <v>17950</v>
      </c>
      <c r="E3135" t="s">
        <v>12724</v>
      </c>
      <c r="F3135" t="s">
        <v>1065</v>
      </c>
      <c r="G3135" t="s">
        <v>9398</v>
      </c>
      <c r="I3135" t="s">
        <v>502</v>
      </c>
      <c r="J3135" t="s">
        <v>266</v>
      </c>
      <c r="K3135" t="s">
        <v>3256</v>
      </c>
      <c r="L3135" t="s">
        <v>4307</v>
      </c>
      <c r="M3135" t="s">
        <v>507</v>
      </c>
      <c r="N3135" t="s">
        <v>506</v>
      </c>
      <c r="O3135">
        <v>20</v>
      </c>
      <c r="P3135" t="s">
        <v>425</v>
      </c>
      <c r="Q3135">
        <v>0.32</v>
      </c>
      <c r="S3135">
        <v>1</v>
      </c>
      <c r="T3135" s="108">
        <v>0.32</v>
      </c>
      <c r="U3135">
        <v>1</v>
      </c>
      <c r="V3135" t="s">
        <v>270</v>
      </c>
      <c r="W3135" t="s">
        <v>167</v>
      </c>
      <c r="X3135">
        <v>1</v>
      </c>
      <c r="Y3135">
        <v>0</v>
      </c>
      <c r="Z3135">
        <v>1</v>
      </c>
      <c r="AA3135">
        <v>0</v>
      </c>
      <c r="AB3135">
        <v>0</v>
      </c>
      <c r="AC3135">
        <v>0</v>
      </c>
      <c r="AD3135">
        <v>0</v>
      </c>
      <c r="AE3135">
        <v>0</v>
      </c>
    </row>
    <row r="3136" spans="1:31" x14ac:dyDescent="0.3">
      <c r="A3136" t="s">
        <v>506</v>
      </c>
      <c r="B3136" t="s">
        <v>3896</v>
      </c>
      <c r="C3136" t="s">
        <v>262</v>
      </c>
      <c r="D3136" t="s">
        <v>17723</v>
      </c>
      <c r="E3136" t="s">
        <v>12712</v>
      </c>
      <c r="F3136" t="s">
        <v>3897</v>
      </c>
      <c r="G3136" t="s">
        <v>501</v>
      </c>
      <c r="I3136" t="s">
        <v>502</v>
      </c>
      <c r="J3136" t="s">
        <v>266</v>
      </c>
      <c r="K3136" t="s">
        <v>3898</v>
      </c>
      <c r="L3136" t="s">
        <v>2400</v>
      </c>
      <c r="M3136" t="s">
        <v>505</v>
      </c>
      <c r="N3136" t="s">
        <v>506</v>
      </c>
      <c r="O3136">
        <v>1</v>
      </c>
      <c r="P3136" t="s">
        <v>266</v>
      </c>
      <c r="Q3136">
        <v>0.32</v>
      </c>
      <c r="S3136">
        <v>1</v>
      </c>
      <c r="T3136" s="108">
        <v>0.32</v>
      </c>
      <c r="U3136">
        <v>1</v>
      </c>
      <c r="V3136" t="s">
        <v>270</v>
      </c>
      <c r="W3136" t="s">
        <v>167</v>
      </c>
      <c r="X3136">
        <v>1</v>
      </c>
      <c r="Y3136">
        <v>0</v>
      </c>
      <c r="Z3136">
        <v>0</v>
      </c>
      <c r="AA3136">
        <v>1</v>
      </c>
      <c r="AB3136">
        <v>0</v>
      </c>
      <c r="AC3136">
        <v>0</v>
      </c>
      <c r="AD3136">
        <v>0</v>
      </c>
      <c r="AE3136">
        <v>0</v>
      </c>
    </row>
    <row r="3137" spans="1:31" x14ac:dyDescent="0.3">
      <c r="A3137" t="s">
        <v>506</v>
      </c>
      <c r="B3137" t="s">
        <v>3896</v>
      </c>
      <c r="C3137" t="s">
        <v>262</v>
      </c>
      <c r="D3137" t="s">
        <v>17723</v>
      </c>
      <c r="E3137" t="s">
        <v>12712</v>
      </c>
      <c r="F3137" t="s">
        <v>3897</v>
      </c>
      <c r="G3137" t="s">
        <v>501</v>
      </c>
      <c r="I3137" t="s">
        <v>502</v>
      </c>
      <c r="J3137" t="s">
        <v>266</v>
      </c>
      <c r="K3137" t="s">
        <v>3898</v>
      </c>
      <c r="L3137" t="s">
        <v>2400</v>
      </c>
      <c r="M3137" t="s">
        <v>507</v>
      </c>
      <c r="N3137" t="s">
        <v>506</v>
      </c>
      <c r="O3137">
        <v>2</v>
      </c>
      <c r="P3137" t="s">
        <v>288</v>
      </c>
      <c r="Q3137">
        <v>0.48</v>
      </c>
      <c r="S3137">
        <v>1</v>
      </c>
      <c r="T3137" s="108">
        <v>0.48</v>
      </c>
      <c r="U3137">
        <v>1</v>
      </c>
      <c r="V3137" t="s">
        <v>270</v>
      </c>
      <c r="W3137" t="s">
        <v>167</v>
      </c>
      <c r="X3137">
        <v>1</v>
      </c>
      <c r="Y3137">
        <v>0</v>
      </c>
      <c r="Z3137">
        <v>1</v>
      </c>
      <c r="AA3137">
        <v>0</v>
      </c>
      <c r="AB3137">
        <v>0</v>
      </c>
      <c r="AC3137">
        <v>0</v>
      </c>
      <c r="AD3137">
        <v>0</v>
      </c>
      <c r="AE3137">
        <v>0</v>
      </c>
    </row>
    <row r="3138" spans="1:31" x14ac:dyDescent="0.3">
      <c r="A3138" t="s">
        <v>506</v>
      </c>
      <c r="B3138" t="s">
        <v>2407</v>
      </c>
      <c r="C3138" t="s">
        <v>262</v>
      </c>
      <c r="D3138" t="s">
        <v>16761</v>
      </c>
      <c r="E3138" t="s">
        <v>12776</v>
      </c>
      <c r="F3138" t="s">
        <v>2392</v>
      </c>
      <c r="G3138" t="s">
        <v>2313</v>
      </c>
      <c r="I3138" t="s">
        <v>502</v>
      </c>
      <c r="J3138" t="s">
        <v>266</v>
      </c>
      <c r="K3138" t="s">
        <v>2393</v>
      </c>
      <c r="L3138" t="s">
        <v>2408</v>
      </c>
      <c r="M3138" t="s">
        <v>505</v>
      </c>
      <c r="N3138" t="s">
        <v>506</v>
      </c>
      <c r="O3138">
        <v>1</v>
      </c>
      <c r="P3138" t="s">
        <v>282</v>
      </c>
      <c r="Q3138">
        <v>6</v>
      </c>
      <c r="S3138">
        <v>1</v>
      </c>
      <c r="T3138" s="108">
        <v>6</v>
      </c>
      <c r="U3138">
        <v>1</v>
      </c>
      <c r="V3138" t="s">
        <v>270</v>
      </c>
      <c r="W3138" t="s">
        <v>167</v>
      </c>
      <c r="X3138">
        <v>1</v>
      </c>
      <c r="Y3138">
        <v>0</v>
      </c>
      <c r="Z3138">
        <v>0</v>
      </c>
      <c r="AA3138">
        <v>0</v>
      </c>
      <c r="AB3138">
        <v>1</v>
      </c>
      <c r="AC3138">
        <v>0</v>
      </c>
      <c r="AD3138">
        <v>0</v>
      </c>
      <c r="AE3138">
        <v>0</v>
      </c>
    </row>
    <row r="3139" spans="1:31" x14ac:dyDescent="0.3">
      <c r="A3139" t="s">
        <v>506</v>
      </c>
      <c r="B3139" t="s">
        <v>3529</v>
      </c>
      <c r="C3139" t="s">
        <v>274</v>
      </c>
      <c r="D3139" t="s">
        <v>16762</v>
      </c>
      <c r="E3139" t="s">
        <v>12755</v>
      </c>
      <c r="F3139" t="s">
        <v>903</v>
      </c>
      <c r="G3139" t="s">
        <v>2308</v>
      </c>
      <c r="I3139" t="s">
        <v>502</v>
      </c>
      <c r="J3139" t="s">
        <v>266</v>
      </c>
      <c r="K3139" t="s">
        <v>3466</v>
      </c>
      <c r="L3139" t="s">
        <v>2306</v>
      </c>
      <c r="M3139" t="s">
        <v>505</v>
      </c>
      <c r="N3139" t="s">
        <v>506</v>
      </c>
      <c r="O3139">
        <v>1</v>
      </c>
      <c r="P3139" t="s">
        <v>282</v>
      </c>
      <c r="Q3139">
        <v>2</v>
      </c>
      <c r="S3139">
        <v>1</v>
      </c>
      <c r="T3139" s="108">
        <v>2</v>
      </c>
      <c r="U3139">
        <v>1</v>
      </c>
      <c r="V3139" t="s">
        <v>270</v>
      </c>
      <c r="W3139" t="s">
        <v>167</v>
      </c>
      <c r="X3139">
        <v>1</v>
      </c>
      <c r="Y3139">
        <v>0</v>
      </c>
      <c r="Z3139">
        <v>1</v>
      </c>
      <c r="AA3139">
        <v>0</v>
      </c>
      <c r="AB3139">
        <v>0</v>
      </c>
      <c r="AC3139">
        <v>0</v>
      </c>
      <c r="AD3139">
        <v>0</v>
      </c>
      <c r="AE3139">
        <v>0</v>
      </c>
    </row>
    <row r="3140" spans="1:31" x14ac:dyDescent="0.3">
      <c r="A3140" t="s">
        <v>506</v>
      </c>
      <c r="B3140" t="s">
        <v>3304</v>
      </c>
      <c r="C3140" t="s">
        <v>274</v>
      </c>
      <c r="D3140" t="s">
        <v>16763</v>
      </c>
      <c r="E3140" t="s">
        <v>12764</v>
      </c>
      <c r="F3140" t="s">
        <v>2703</v>
      </c>
      <c r="G3140" t="s">
        <v>2313</v>
      </c>
      <c r="I3140" t="s">
        <v>502</v>
      </c>
      <c r="J3140" t="s">
        <v>266</v>
      </c>
      <c r="K3140" t="s">
        <v>3305</v>
      </c>
      <c r="L3140" t="s">
        <v>385</v>
      </c>
      <c r="M3140" t="s">
        <v>505</v>
      </c>
      <c r="N3140" t="s">
        <v>506</v>
      </c>
      <c r="O3140">
        <v>1</v>
      </c>
      <c r="P3140" t="s">
        <v>282</v>
      </c>
      <c r="Q3140">
        <v>4</v>
      </c>
      <c r="S3140">
        <v>2</v>
      </c>
      <c r="T3140" s="108">
        <v>8</v>
      </c>
      <c r="U3140">
        <v>1</v>
      </c>
      <c r="V3140" t="s">
        <v>270</v>
      </c>
      <c r="W3140" t="s">
        <v>167</v>
      </c>
      <c r="X3140">
        <v>1</v>
      </c>
      <c r="Y3140">
        <v>0</v>
      </c>
      <c r="Z3140">
        <v>1</v>
      </c>
      <c r="AA3140">
        <v>0</v>
      </c>
      <c r="AB3140">
        <v>0</v>
      </c>
      <c r="AC3140">
        <v>1</v>
      </c>
      <c r="AD3140">
        <v>0</v>
      </c>
      <c r="AE3140">
        <v>0</v>
      </c>
    </row>
    <row r="3141" spans="1:31" x14ac:dyDescent="0.3">
      <c r="A3141" t="s">
        <v>506</v>
      </c>
      <c r="B3141" t="s">
        <v>3312</v>
      </c>
      <c r="C3141" t="s">
        <v>262</v>
      </c>
      <c r="D3141" t="s">
        <v>3313</v>
      </c>
      <c r="E3141" t="s">
        <v>12718</v>
      </c>
      <c r="F3141" t="s">
        <v>3314</v>
      </c>
      <c r="G3141" t="s">
        <v>9407</v>
      </c>
      <c r="I3141" t="s">
        <v>502</v>
      </c>
      <c r="J3141" t="s">
        <v>266</v>
      </c>
      <c r="K3141" t="s">
        <v>3315</v>
      </c>
      <c r="L3141" t="s">
        <v>3316</v>
      </c>
      <c r="M3141" t="s">
        <v>505</v>
      </c>
      <c r="N3141" t="s">
        <v>506</v>
      </c>
      <c r="O3141">
        <v>1</v>
      </c>
      <c r="P3141" t="s">
        <v>282</v>
      </c>
      <c r="Q3141">
        <v>4</v>
      </c>
      <c r="S3141">
        <v>3</v>
      </c>
      <c r="T3141" s="108">
        <v>12</v>
      </c>
      <c r="U3141">
        <v>1</v>
      </c>
      <c r="V3141" t="s">
        <v>270</v>
      </c>
      <c r="W3141" t="s">
        <v>167</v>
      </c>
      <c r="X3141">
        <v>1</v>
      </c>
      <c r="Y3141">
        <v>1</v>
      </c>
      <c r="Z3141">
        <v>0</v>
      </c>
      <c r="AA3141">
        <v>1</v>
      </c>
      <c r="AB3141">
        <v>0</v>
      </c>
      <c r="AC3141">
        <v>1</v>
      </c>
      <c r="AD3141">
        <v>0</v>
      </c>
      <c r="AE3141">
        <v>0</v>
      </c>
    </row>
    <row r="3142" spans="1:31" x14ac:dyDescent="0.3">
      <c r="A3142" t="s">
        <v>506</v>
      </c>
      <c r="B3142" t="s">
        <v>3312</v>
      </c>
      <c r="C3142" t="s">
        <v>262</v>
      </c>
      <c r="D3142" t="s">
        <v>3313</v>
      </c>
      <c r="E3142" t="s">
        <v>12718</v>
      </c>
      <c r="F3142" t="s">
        <v>3314</v>
      </c>
      <c r="G3142" t="s">
        <v>9407</v>
      </c>
      <c r="I3142" t="s">
        <v>502</v>
      </c>
      <c r="J3142" t="s">
        <v>266</v>
      </c>
      <c r="K3142" t="s">
        <v>3315</v>
      </c>
      <c r="L3142" t="s">
        <v>3316</v>
      </c>
      <c r="M3142" t="s">
        <v>507</v>
      </c>
      <c r="N3142" t="s">
        <v>506</v>
      </c>
      <c r="O3142">
        <v>2</v>
      </c>
      <c r="P3142" t="s">
        <v>272</v>
      </c>
      <c r="Q3142">
        <v>2</v>
      </c>
      <c r="S3142">
        <v>2</v>
      </c>
      <c r="T3142" s="108">
        <v>4</v>
      </c>
      <c r="U3142">
        <v>1</v>
      </c>
      <c r="V3142" t="s">
        <v>270</v>
      </c>
      <c r="W3142" t="s">
        <v>167</v>
      </c>
      <c r="X3142">
        <v>1</v>
      </c>
      <c r="Y3142">
        <v>0</v>
      </c>
      <c r="Z3142">
        <v>1</v>
      </c>
      <c r="AA3142">
        <v>0</v>
      </c>
      <c r="AB3142">
        <v>1</v>
      </c>
      <c r="AC3142">
        <v>0</v>
      </c>
      <c r="AD3142">
        <v>0</v>
      </c>
      <c r="AE3142">
        <v>0</v>
      </c>
    </row>
    <row r="3143" spans="1:31" x14ac:dyDescent="0.3">
      <c r="A3143" t="s">
        <v>506</v>
      </c>
      <c r="B3143" t="s">
        <v>3207</v>
      </c>
      <c r="C3143" t="s">
        <v>262</v>
      </c>
      <c r="D3143" t="s">
        <v>3208</v>
      </c>
      <c r="E3143" t="s">
        <v>12709</v>
      </c>
      <c r="F3143" t="s">
        <v>1459</v>
      </c>
      <c r="G3143" t="s">
        <v>9405</v>
      </c>
      <c r="I3143" t="s">
        <v>502</v>
      </c>
      <c r="J3143" t="s">
        <v>266</v>
      </c>
      <c r="K3143" t="s">
        <v>3209</v>
      </c>
      <c r="L3143" t="s">
        <v>10911</v>
      </c>
      <c r="M3143" t="s">
        <v>505</v>
      </c>
      <c r="N3143" t="s">
        <v>506</v>
      </c>
      <c r="O3143">
        <v>1</v>
      </c>
      <c r="P3143" t="s">
        <v>282</v>
      </c>
      <c r="Q3143">
        <v>2</v>
      </c>
      <c r="S3143">
        <v>1</v>
      </c>
      <c r="T3143" s="108">
        <v>2</v>
      </c>
      <c r="U3143">
        <v>1</v>
      </c>
      <c r="V3143" t="s">
        <v>270</v>
      </c>
      <c r="W3143" t="s">
        <v>167</v>
      </c>
      <c r="X3143">
        <v>1</v>
      </c>
      <c r="Y3143">
        <v>0</v>
      </c>
      <c r="Z3143">
        <v>0</v>
      </c>
      <c r="AA3143">
        <v>0</v>
      </c>
      <c r="AB3143">
        <v>1</v>
      </c>
      <c r="AC3143">
        <v>0</v>
      </c>
      <c r="AD3143">
        <v>0</v>
      </c>
      <c r="AE3143">
        <v>0</v>
      </c>
    </row>
    <row r="3144" spans="1:31" x14ac:dyDescent="0.3">
      <c r="A3144" t="s">
        <v>506</v>
      </c>
      <c r="B3144" t="s">
        <v>3207</v>
      </c>
      <c r="C3144" t="s">
        <v>262</v>
      </c>
      <c r="D3144" t="s">
        <v>3208</v>
      </c>
      <c r="E3144" t="s">
        <v>12709</v>
      </c>
      <c r="F3144" t="s">
        <v>1459</v>
      </c>
      <c r="G3144" t="s">
        <v>9405</v>
      </c>
      <c r="I3144" t="s">
        <v>502</v>
      </c>
      <c r="J3144" t="s">
        <v>266</v>
      </c>
      <c r="K3144" t="s">
        <v>3209</v>
      </c>
      <c r="L3144" t="s">
        <v>10911</v>
      </c>
      <c r="M3144" t="s">
        <v>507</v>
      </c>
      <c r="N3144" t="s">
        <v>506</v>
      </c>
      <c r="O3144">
        <v>2</v>
      </c>
      <c r="P3144" t="s">
        <v>272</v>
      </c>
      <c r="Q3144">
        <v>3</v>
      </c>
      <c r="S3144">
        <v>1</v>
      </c>
      <c r="T3144" s="108">
        <v>3</v>
      </c>
      <c r="U3144">
        <v>1</v>
      </c>
      <c r="V3144" t="s">
        <v>270</v>
      </c>
      <c r="W3144" t="s">
        <v>167</v>
      </c>
      <c r="X3144">
        <v>1</v>
      </c>
      <c r="Y3144">
        <v>0</v>
      </c>
      <c r="Z3144">
        <v>0</v>
      </c>
      <c r="AA3144">
        <v>0</v>
      </c>
      <c r="AB3144">
        <v>0</v>
      </c>
      <c r="AC3144">
        <v>1</v>
      </c>
      <c r="AD3144">
        <v>0</v>
      </c>
      <c r="AE3144">
        <v>0</v>
      </c>
    </row>
    <row r="3145" spans="1:31" x14ac:dyDescent="0.3">
      <c r="A3145" t="s">
        <v>506</v>
      </c>
      <c r="B3145" t="s">
        <v>3207</v>
      </c>
      <c r="C3145" t="s">
        <v>262</v>
      </c>
      <c r="D3145" t="s">
        <v>3208</v>
      </c>
      <c r="E3145" t="s">
        <v>12709</v>
      </c>
      <c r="F3145" t="s">
        <v>1459</v>
      </c>
      <c r="G3145" t="s">
        <v>9405</v>
      </c>
      <c r="I3145" t="s">
        <v>502</v>
      </c>
      <c r="J3145" t="s">
        <v>266</v>
      </c>
      <c r="K3145" t="s">
        <v>3209</v>
      </c>
      <c r="L3145" t="s">
        <v>10911</v>
      </c>
      <c r="M3145" t="s">
        <v>507</v>
      </c>
      <c r="N3145" t="s">
        <v>506</v>
      </c>
      <c r="O3145">
        <v>17</v>
      </c>
      <c r="P3145" t="s">
        <v>273</v>
      </c>
      <c r="Q3145">
        <v>0.48</v>
      </c>
      <c r="S3145">
        <v>1</v>
      </c>
      <c r="T3145" s="108">
        <v>0.48</v>
      </c>
      <c r="U3145">
        <v>1</v>
      </c>
      <c r="V3145" t="s">
        <v>270</v>
      </c>
      <c r="W3145" t="s">
        <v>167</v>
      </c>
      <c r="X3145">
        <v>1</v>
      </c>
      <c r="Y3145">
        <v>0</v>
      </c>
      <c r="Z3145">
        <v>1</v>
      </c>
      <c r="AA3145">
        <v>0</v>
      </c>
      <c r="AB3145">
        <v>0</v>
      </c>
      <c r="AC3145">
        <v>0</v>
      </c>
      <c r="AD3145">
        <v>0</v>
      </c>
      <c r="AE3145">
        <v>0</v>
      </c>
    </row>
    <row r="3146" spans="1:31" x14ac:dyDescent="0.3">
      <c r="A3146" t="s">
        <v>5811</v>
      </c>
      <c r="B3146" t="s">
        <v>11885</v>
      </c>
      <c r="C3146" t="s">
        <v>274</v>
      </c>
      <c r="D3146" t="s">
        <v>11886</v>
      </c>
      <c r="E3146" t="s">
        <v>12827</v>
      </c>
      <c r="F3146" t="s">
        <v>8049</v>
      </c>
      <c r="G3146" t="s">
        <v>8040</v>
      </c>
      <c r="I3146" t="s">
        <v>2961</v>
      </c>
      <c r="J3146" t="s">
        <v>266</v>
      </c>
      <c r="K3146" t="s">
        <v>11869</v>
      </c>
      <c r="L3146" t="s">
        <v>11870</v>
      </c>
      <c r="M3146" t="s">
        <v>307</v>
      </c>
      <c r="N3146" t="s">
        <v>5811</v>
      </c>
      <c r="O3146">
        <v>2</v>
      </c>
      <c r="P3146" t="s">
        <v>288</v>
      </c>
      <c r="Q3146">
        <v>0.48</v>
      </c>
      <c r="S3146">
        <v>3</v>
      </c>
      <c r="T3146" s="108">
        <v>1.44</v>
      </c>
      <c r="U3146">
        <v>1</v>
      </c>
      <c r="V3146" t="s">
        <v>270</v>
      </c>
      <c r="W3146" t="s">
        <v>167</v>
      </c>
      <c r="X3146">
        <v>3</v>
      </c>
      <c r="Y3146">
        <v>3</v>
      </c>
      <c r="Z3146">
        <v>0</v>
      </c>
      <c r="AA3146">
        <v>0</v>
      </c>
      <c r="AB3146">
        <v>0</v>
      </c>
      <c r="AC3146">
        <v>0</v>
      </c>
      <c r="AD3146">
        <v>0</v>
      </c>
      <c r="AE3146">
        <v>0</v>
      </c>
    </row>
    <row r="3147" spans="1:31" x14ac:dyDescent="0.3">
      <c r="A3147" t="s">
        <v>5811</v>
      </c>
      <c r="B3147" t="s">
        <v>11885</v>
      </c>
      <c r="C3147" t="s">
        <v>274</v>
      </c>
      <c r="D3147" t="s">
        <v>11886</v>
      </c>
      <c r="E3147" t="s">
        <v>12827</v>
      </c>
      <c r="F3147" t="s">
        <v>8049</v>
      </c>
      <c r="G3147" t="s">
        <v>8040</v>
      </c>
      <c r="I3147" t="s">
        <v>2961</v>
      </c>
      <c r="J3147" t="s">
        <v>266</v>
      </c>
      <c r="K3147" t="s">
        <v>11869</v>
      </c>
      <c r="L3147" t="s">
        <v>11870</v>
      </c>
      <c r="M3147" t="s">
        <v>307</v>
      </c>
      <c r="N3147" t="s">
        <v>5811</v>
      </c>
      <c r="O3147">
        <v>17</v>
      </c>
      <c r="P3147" t="s">
        <v>273</v>
      </c>
      <c r="Q3147">
        <v>0.48</v>
      </c>
      <c r="S3147">
        <v>1</v>
      </c>
      <c r="T3147" s="108">
        <v>0.48</v>
      </c>
      <c r="U3147">
        <v>1</v>
      </c>
      <c r="V3147" t="s">
        <v>270</v>
      </c>
      <c r="W3147" t="s">
        <v>167</v>
      </c>
      <c r="X3147">
        <v>1</v>
      </c>
      <c r="Y3147">
        <v>1</v>
      </c>
      <c r="Z3147">
        <v>0</v>
      </c>
      <c r="AA3147">
        <v>0</v>
      </c>
      <c r="AB3147">
        <v>0</v>
      </c>
      <c r="AC3147">
        <v>0</v>
      </c>
      <c r="AD3147">
        <v>0</v>
      </c>
      <c r="AE3147">
        <v>0</v>
      </c>
    </row>
    <row r="3148" spans="1:31" x14ac:dyDescent="0.3">
      <c r="A3148" t="s">
        <v>5811</v>
      </c>
      <c r="B3148" t="s">
        <v>11885</v>
      </c>
      <c r="C3148" t="s">
        <v>274</v>
      </c>
      <c r="D3148" t="s">
        <v>11886</v>
      </c>
      <c r="E3148" t="s">
        <v>12827</v>
      </c>
      <c r="F3148" t="s">
        <v>8049</v>
      </c>
      <c r="G3148" t="s">
        <v>8040</v>
      </c>
      <c r="I3148" t="s">
        <v>2961</v>
      </c>
      <c r="J3148" t="s">
        <v>266</v>
      </c>
      <c r="K3148" t="s">
        <v>11869</v>
      </c>
      <c r="L3148" t="s">
        <v>11870</v>
      </c>
      <c r="M3148" t="s">
        <v>307</v>
      </c>
      <c r="N3148" t="s">
        <v>5811</v>
      </c>
      <c r="O3148">
        <v>17</v>
      </c>
      <c r="P3148" t="s">
        <v>273</v>
      </c>
      <c r="Q3148">
        <v>0.32</v>
      </c>
      <c r="S3148">
        <v>2</v>
      </c>
      <c r="T3148" s="108">
        <v>0.64</v>
      </c>
      <c r="U3148">
        <v>1</v>
      </c>
      <c r="V3148" t="s">
        <v>270</v>
      </c>
      <c r="W3148" t="s">
        <v>167</v>
      </c>
      <c r="X3148">
        <v>2</v>
      </c>
      <c r="Y3148">
        <v>2</v>
      </c>
      <c r="Z3148">
        <v>0</v>
      </c>
      <c r="AA3148">
        <v>0</v>
      </c>
      <c r="AB3148">
        <v>0</v>
      </c>
      <c r="AC3148">
        <v>0</v>
      </c>
      <c r="AD3148">
        <v>0</v>
      </c>
      <c r="AE3148">
        <v>0</v>
      </c>
    </row>
    <row r="3149" spans="1:31" x14ac:dyDescent="0.3">
      <c r="A3149" t="s">
        <v>5811</v>
      </c>
      <c r="B3149" t="s">
        <v>11885</v>
      </c>
      <c r="C3149" t="s">
        <v>274</v>
      </c>
      <c r="D3149" t="s">
        <v>11886</v>
      </c>
      <c r="E3149" t="s">
        <v>12827</v>
      </c>
      <c r="F3149" t="s">
        <v>8049</v>
      </c>
      <c r="G3149" t="s">
        <v>8040</v>
      </c>
      <c r="I3149" t="s">
        <v>2961</v>
      </c>
      <c r="J3149" t="s">
        <v>266</v>
      </c>
      <c r="K3149" t="s">
        <v>11869</v>
      </c>
      <c r="L3149" t="s">
        <v>11870</v>
      </c>
      <c r="M3149" t="s">
        <v>305</v>
      </c>
      <c r="N3149" t="s">
        <v>5811</v>
      </c>
      <c r="O3149">
        <v>1</v>
      </c>
      <c r="P3149" t="s">
        <v>282</v>
      </c>
      <c r="Q3149">
        <v>2</v>
      </c>
      <c r="S3149">
        <v>1</v>
      </c>
      <c r="T3149" s="108">
        <v>2</v>
      </c>
      <c r="U3149">
        <v>1</v>
      </c>
      <c r="V3149" t="s">
        <v>270</v>
      </c>
      <c r="W3149" t="s">
        <v>167</v>
      </c>
      <c r="X3149">
        <v>1</v>
      </c>
      <c r="Y3149">
        <v>0</v>
      </c>
      <c r="Z3149">
        <v>0</v>
      </c>
      <c r="AA3149">
        <v>0</v>
      </c>
      <c r="AB3149">
        <v>1</v>
      </c>
      <c r="AC3149">
        <v>0</v>
      </c>
      <c r="AD3149">
        <v>0</v>
      </c>
      <c r="AE3149">
        <v>0</v>
      </c>
    </row>
    <row r="3150" spans="1:31" x14ac:dyDescent="0.3">
      <c r="A3150" t="s">
        <v>5811</v>
      </c>
      <c r="B3150" t="s">
        <v>16881</v>
      </c>
      <c r="C3150" t="s">
        <v>274</v>
      </c>
      <c r="D3150" t="s">
        <v>16882</v>
      </c>
      <c r="E3150" t="s">
        <v>16883</v>
      </c>
      <c r="F3150" t="s">
        <v>16884</v>
      </c>
      <c r="G3150" t="s">
        <v>8040</v>
      </c>
      <c r="I3150" t="s">
        <v>2961</v>
      </c>
      <c r="J3150" t="s">
        <v>266</v>
      </c>
      <c r="K3150" t="s">
        <v>16885</v>
      </c>
      <c r="L3150" t="s">
        <v>16886</v>
      </c>
      <c r="M3150" t="s">
        <v>305</v>
      </c>
      <c r="N3150" t="s">
        <v>5811</v>
      </c>
      <c r="O3150">
        <v>1</v>
      </c>
      <c r="P3150" t="s">
        <v>282</v>
      </c>
      <c r="Q3150">
        <v>1</v>
      </c>
      <c r="S3150">
        <v>1</v>
      </c>
      <c r="T3150" s="108">
        <v>1</v>
      </c>
      <c r="U3150">
        <v>1</v>
      </c>
      <c r="V3150" t="s">
        <v>270</v>
      </c>
      <c r="W3150" t="s">
        <v>167</v>
      </c>
      <c r="X3150">
        <v>1</v>
      </c>
      <c r="Y3150">
        <v>0</v>
      </c>
      <c r="Z3150">
        <v>0</v>
      </c>
      <c r="AA3150">
        <v>0</v>
      </c>
      <c r="AB3150">
        <v>1</v>
      </c>
      <c r="AC3150">
        <v>0</v>
      </c>
      <c r="AD3150">
        <v>0</v>
      </c>
      <c r="AE3150">
        <v>0</v>
      </c>
    </row>
    <row r="3151" spans="1:31" x14ac:dyDescent="0.3">
      <c r="A3151" t="s">
        <v>5811</v>
      </c>
      <c r="B3151" t="s">
        <v>15649</v>
      </c>
      <c r="C3151" t="s">
        <v>274</v>
      </c>
      <c r="D3151" t="s">
        <v>15650</v>
      </c>
      <c r="E3151" t="s">
        <v>15651</v>
      </c>
      <c r="F3151" t="s">
        <v>15652</v>
      </c>
      <c r="G3151" t="s">
        <v>8041</v>
      </c>
      <c r="I3151" t="s">
        <v>2961</v>
      </c>
      <c r="J3151" t="s">
        <v>266</v>
      </c>
      <c r="K3151" t="s">
        <v>15653</v>
      </c>
      <c r="L3151" t="s">
        <v>15654</v>
      </c>
      <c r="M3151" t="s">
        <v>305</v>
      </c>
      <c r="N3151" t="s">
        <v>5811</v>
      </c>
      <c r="O3151">
        <v>1</v>
      </c>
      <c r="P3151" t="s">
        <v>282</v>
      </c>
      <c r="Q3151">
        <v>2</v>
      </c>
      <c r="S3151">
        <v>1</v>
      </c>
      <c r="T3151" s="108">
        <v>2</v>
      </c>
      <c r="U3151">
        <v>1</v>
      </c>
      <c r="V3151" t="s">
        <v>270</v>
      </c>
      <c r="W3151" t="s">
        <v>167</v>
      </c>
      <c r="X3151">
        <v>1</v>
      </c>
      <c r="Y3151">
        <v>0</v>
      </c>
      <c r="Z3151">
        <v>0</v>
      </c>
      <c r="AA3151">
        <v>0</v>
      </c>
      <c r="AB3151">
        <v>1</v>
      </c>
      <c r="AC3151">
        <v>0</v>
      </c>
      <c r="AD3151">
        <v>0</v>
      </c>
      <c r="AE3151">
        <v>0</v>
      </c>
    </row>
    <row r="3152" spans="1:31" x14ac:dyDescent="0.3">
      <c r="A3152" t="s">
        <v>5811</v>
      </c>
      <c r="B3152" t="s">
        <v>15649</v>
      </c>
      <c r="C3152" t="s">
        <v>274</v>
      </c>
      <c r="D3152" t="s">
        <v>15650</v>
      </c>
      <c r="E3152" t="s">
        <v>15651</v>
      </c>
      <c r="F3152" t="s">
        <v>15652</v>
      </c>
      <c r="G3152" t="s">
        <v>8041</v>
      </c>
      <c r="I3152" t="s">
        <v>2961</v>
      </c>
      <c r="J3152" t="s">
        <v>266</v>
      </c>
      <c r="K3152" t="s">
        <v>15653</v>
      </c>
      <c r="L3152" t="s">
        <v>15654</v>
      </c>
      <c r="M3152" t="s">
        <v>307</v>
      </c>
      <c r="N3152" t="s">
        <v>5811</v>
      </c>
      <c r="O3152">
        <v>2</v>
      </c>
      <c r="P3152" t="s">
        <v>288</v>
      </c>
      <c r="Q3152">
        <v>0.48</v>
      </c>
      <c r="S3152">
        <v>2</v>
      </c>
      <c r="T3152" s="108">
        <v>0.96</v>
      </c>
      <c r="U3152">
        <v>1</v>
      </c>
      <c r="V3152" t="s">
        <v>270</v>
      </c>
      <c r="W3152" t="s">
        <v>167</v>
      </c>
      <c r="X3152">
        <v>2</v>
      </c>
      <c r="Y3152">
        <v>2</v>
      </c>
      <c r="Z3152">
        <v>0</v>
      </c>
      <c r="AA3152">
        <v>0</v>
      </c>
      <c r="AB3152">
        <v>0</v>
      </c>
      <c r="AC3152">
        <v>0</v>
      </c>
      <c r="AD3152">
        <v>0</v>
      </c>
      <c r="AE3152">
        <v>0</v>
      </c>
    </row>
    <row r="3153" spans="1:31" x14ac:dyDescent="0.3">
      <c r="A3153" t="s">
        <v>5811</v>
      </c>
      <c r="B3153" t="s">
        <v>15649</v>
      </c>
      <c r="C3153" t="s">
        <v>274</v>
      </c>
      <c r="D3153" t="s">
        <v>15650</v>
      </c>
      <c r="E3153" t="s">
        <v>15651</v>
      </c>
      <c r="F3153" t="s">
        <v>15652</v>
      </c>
      <c r="G3153" t="s">
        <v>8041</v>
      </c>
      <c r="I3153" t="s">
        <v>2961</v>
      </c>
      <c r="J3153" t="s">
        <v>266</v>
      </c>
      <c r="K3153" t="s">
        <v>15653</v>
      </c>
      <c r="L3153" t="s">
        <v>15654</v>
      </c>
      <c r="M3153" t="s">
        <v>307</v>
      </c>
      <c r="N3153" t="s">
        <v>5811</v>
      </c>
      <c r="O3153">
        <v>17</v>
      </c>
      <c r="P3153" t="s">
        <v>273</v>
      </c>
      <c r="Q3153">
        <v>0.32</v>
      </c>
      <c r="S3153">
        <v>2</v>
      </c>
      <c r="T3153" s="108">
        <v>0.64</v>
      </c>
      <c r="U3153">
        <v>1</v>
      </c>
      <c r="V3153" t="s">
        <v>270</v>
      </c>
      <c r="W3153" t="s">
        <v>167</v>
      </c>
      <c r="X3153">
        <v>2</v>
      </c>
      <c r="Y3153">
        <v>2</v>
      </c>
      <c r="Z3153">
        <v>0</v>
      </c>
      <c r="AA3153">
        <v>0</v>
      </c>
      <c r="AB3153">
        <v>0</v>
      </c>
      <c r="AC3153">
        <v>0</v>
      </c>
      <c r="AD3153">
        <v>0</v>
      </c>
      <c r="AE3153">
        <v>0</v>
      </c>
    </row>
    <row r="3154" spans="1:31" x14ac:dyDescent="0.3">
      <c r="A3154" t="s">
        <v>5811</v>
      </c>
      <c r="B3154" t="s">
        <v>10114</v>
      </c>
      <c r="C3154" t="s">
        <v>274</v>
      </c>
      <c r="D3154" t="s">
        <v>10115</v>
      </c>
      <c r="E3154" t="s">
        <v>12824</v>
      </c>
      <c r="F3154" t="s">
        <v>8082</v>
      </c>
      <c r="G3154" t="s">
        <v>8041</v>
      </c>
      <c r="I3154" t="s">
        <v>2961</v>
      </c>
      <c r="J3154" t="s">
        <v>266</v>
      </c>
      <c r="K3154" t="s">
        <v>8083</v>
      </c>
      <c r="L3154" t="s">
        <v>17507</v>
      </c>
      <c r="M3154" t="s">
        <v>305</v>
      </c>
      <c r="N3154" t="s">
        <v>5811</v>
      </c>
      <c r="O3154">
        <v>1</v>
      </c>
      <c r="P3154" t="s">
        <v>282</v>
      </c>
      <c r="Q3154">
        <v>2</v>
      </c>
      <c r="S3154">
        <v>1</v>
      </c>
      <c r="T3154" s="108">
        <v>2</v>
      </c>
      <c r="U3154">
        <v>1</v>
      </c>
      <c r="V3154" t="s">
        <v>270</v>
      </c>
      <c r="W3154" t="s">
        <v>167</v>
      </c>
      <c r="X3154">
        <v>1</v>
      </c>
      <c r="Y3154">
        <v>0</v>
      </c>
      <c r="Z3154">
        <v>0</v>
      </c>
      <c r="AA3154">
        <v>0</v>
      </c>
      <c r="AB3154">
        <v>1</v>
      </c>
      <c r="AC3154">
        <v>0</v>
      </c>
      <c r="AD3154">
        <v>0</v>
      </c>
      <c r="AE3154">
        <v>0</v>
      </c>
    </row>
    <row r="3155" spans="1:31" x14ac:dyDescent="0.3">
      <c r="A3155" t="s">
        <v>5811</v>
      </c>
      <c r="B3155" t="s">
        <v>10114</v>
      </c>
      <c r="C3155" t="s">
        <v>274</v>
      </c>
      <c r="D3155" t="s">
        <v>10115</v>
      </c>
      <c r="E3155" t="s">
        <v>12824</v>
      </c>
      <c r="F3155" t="s">
        <v>8082</v>
      </c>
      <c r="G3155" t="s">
        <v>8041</v>
      </c>
      <c r="I3155" t="s">
        <v>2961</v>
      </c>
      <c r="J3155" t="s">
        <v>266</v>
      </c>
      <c r="K3155" t="s">
        <v>8083</v>
      </c>
      <c r="L3155" t="s">
        <v>17507</v>
      </c>
      <c r="M3155" t="s">
        <v>307</v>
      </c>
      <c r="N3155" t="s">
        <v>5811</v>
      </c>
      <c r="O3155">
        <v>2</v>
      </c>
      <c r="P3155" t="s">
        <v>288</v>
      </c>
      <c r="Q3155">
        <v>0.32</v>
      </c>
      <c r="S3155">
        <v>1</v>
      </c>
      <c r="T3155" s="108">
        <v>0.32</v>
      </c>
      <c r="U3155">
        <v>1</v>
      </c>
      <c r="V3155" t="s">
        <v>270</v>
      </c>
      <c r="W3155" t="s">
        <v>167</v>
      </c>
      <c r="X3155">
        <v>1</v>
      </c>
      <c r="Y3155">
        <v>1</v>
      </c>
      <c r="Z3155">
        <v>0</v>
      </c>
      <c r="AA3155">
        <v>0</v>
      </c>
      <c r="AB3155">
        <v>0</v>
      </c>
      <c r="AC3155">
        <v>0</v>
      </c>
      <c r="AD3155">
        <v>0</v>
      </c>
      <c r="AE3155">
        <v>0</v>
      </c>
    </row>
    <row r="3156" spans="1:31" x14ac:dyDescent="0.3">
      <c r="A3156" t="s">
        <v>5811</v>
      </c>
      <c r="B3156" t="s">
        <v>11581</v>
      </c>
      <c r="C3156" t="s">
        <v>274</v>
      </c>
      <c r="D3156" t="s">
        <v>11582</v>
      </c>
      <c r="E3156" t="s">
        <v>12823</v>
      </c>
      <c r="F3156" t="s">
        <v>11583</v>
      </c>
      <c r="G3156" t="s">
        <v>8041</v>
      </c>
      <c r="I3156" t="s">
        <v>2961</v>
      </c>
      <c r="J3156" t="s">
        <v>266</v>
      </c>
      <c r="K3156" t="s">
        <v>11584</v>
      </c>
      <c r="L3156" t="s">
        <v>17335</v>
      </c>
      <c r="M3156" t="s">
        <v>305</v>
      </c>
      <c r="N3156" t="s">
        <v>5811</v>
      </c>
      <c r="O3156">
        <v>1</v>
      </c>
      <c r="P3156" t="s">
        <v>266</v>
      </c>
      <c r="Q3156">
        <v>0.48</v>
      </c>
      <c r="S3156">
        <v>2</v>
      </c>
      <c r="T3156" s="108">
        <v>0.96</v>
      </c>
      <c r="U3156">
        <v>1</v>
      </c>
      <c r="V3156" t="s">
        <v>270</v>
      </c>
      <c r="W3156" t="s">
        <v>167</v>
      </c>
      <c r="X3156">
        <v>2</v>
      </c>
      <c r="Y3156">
        <v>2</v>
      </c>
      <c r="Z3156">
        <v>0</v>
      </c>
      <c r="AA3156">
        <v>0</v>
      </c>
      <c r="AB3156">
        <v>0</v>
      </c>
      <c r="AC3156">
        <v>0</v>
      </c>
      <c r="AD3156">
        <v>0</v>
      </c>
      <c r="AE3156">
        <v>0</v>
      </c>
    </row>
    <row r="3157" spans="1:31" x14ac:dyDescent="0.3">
      <c r="A3157" t="s">
        <v>5811</v>
      </c>
      <c r="B3157" t="s">
        <v>11581</v>
      </c>
      <c r="C3157" t="s">
        <v>274</v>
      </c>
      <c r="D3157" t="s">
        <v>11582</v>
      </c>
      <c r="E3157" t="s">
        <v>12823</v>
      </c>
      <c r="F3157" t="s">
        <v>11583</v>
      </c>
      <c r="G3157" t="s">
        <v>8041</v>
      </c>
      <c r="I3157" t="s">
        <v>2961</v>
      </c>
      <c r="J3157" t="s">
        <v>266</v>
      </c>
      <c r="K3157" t="s">
        <v>11584</v>
      </c>
      <c r="L3157" t="s">
        <v>17335</v>
      </c>
      <c r="M3157" t="s">
        <v>307</v>
      </c>
      <c r="N3157" t="s">
        <v>5811</v>
      </c>
      <c r="O3157">
        <v>2</v>
      </c>
      <c r="P3157" t="s">
        <v>288</v>
      </c>
      <c r="Q3157">
        <v>0.48</v>
      </c>
      <c r="S3157">
        <v>2</v>
      </c>
      <c r="T3157" s="108">
        <v>0.96</v>
      </c>
      <c r="U3157">
        <v>1</v>
      </c>
      <c r="V3157" t="s">
        <v>270</v>
      </c>
      <c r="W3157" t="s">
        <v>167</v>
      </c>
      <c r="X3157">
        <v>2</v>
      </c>
      <c r="Y3157">
        <v>2</v>
      </c>
      <c r="Z3157">
        <v>0</v>
      </c>
      <c r="AA3157">
        <v>0</v>
      </c>
      <c r="AB3157">
        <v>0</v>
      </c>
      <c r="AC3157">
        <v>0</v>
      </c>
      <c r="AD3157">
        <v>0</v>
      </c>
      <c r="AE3157">
        <v>0</v>
      </c>
    </row>
    <row r="3158" spans="1:31" x14ac:dyDescent="0.3">
      <c r="A3158" t="s">
        <v>5811</v>
      </c>
      <c r="B3158" t="s">
        <v>11581</v>
      </c>
      <c r="C3158" t="s">
        <v>274</v>
      </c>
      <c r="D3158" t="s">
        <v>11582</v>
      </c>
      <c r="E3158" t="s">
        <v>12823</v>
      </c>
      <c r="F3158" t="s">
        <v>11583</v>
      </c>
      <c r="G3158" t="s">
        <v>8041</v>
      </c>
      <c r="I3158" t="s">
        <v>2961</v>
      </c>
      <c r="J3158" t="s">
        <v>266</v>
      </c>
      <c r="K3158" t="s">
        <v>11584</v>
      </c>
      <c r="L3158" t="s">
        <v>17335</v>
      </c>
      <c r="M3158" t="s">
        <v>307</v>
      </c>
      <c r="N3158" t="s">
        <v>5811</v>
      </c>
      <c r="O3158">
        <v>17</v>
      </c>
      <c r="P3158" t="s">
        <v>273</v>
      </c>
      <c r="Q3158">
        <v>0.48</v>
      </c>
      <c r="S3158">
        <v>2</v>
      </c>
      <c r="T3158" s="108">
        <v>0.96</v>
      </c>
      <c r="U3158">
        <v>1</v>
      </c>
      <c r="V3158" t="s">
        <v>270</v>
      </c>
      <c r="W3158" t="s">
        <v>167</v>
      </c>
      <c r="X3158">
        <v>2</v>
      </c>
      <c r="Y3158">
        <v>2</v>
      </c>
      <c r="Z3158">
        <v>0</v>
      </c>
      <c r="AA3158">
        <v>0</v>
      </c>
      <c r="AB3158">
        <v>0</v>
      </c>
      <c r="AC3158">
        <v>0</v>
      </c>
      <c r="AD3158">
        <v>0</v>
      </c>
      <c r="AE3158">
        <v>0</v>
      </c>
    </row>
    <row r="3159" spans="1:31" x14ac:dyDescent="0.3">
      <c r="A3159" t="s">
        <v>5811</v>
      </c>
      <c r="B3159" t="s">
        <v>5807</v>
      </c>
      <c r="C3159" t="s">
        <v>262</v>
      </c>
      <c r="D3159" t="s">
        <v>5808</v>
      </c>
      <c r="E3159" t="s">
        <v>12815</v>
      </c>
      <c r="F3159" t="s">
        <v>2759</v>
      </c>
      <c r="G3159" t="s">
        <v>9417</v>
      </c>
      <c r="I3159" t="s">
        <v>2961</v>
      </c>
      <c r="J3159" t="s">
        <v>266</v>
      </c>
      <c r="K3159" t="s">
        <v>5809</v>
      </c>
      <c r="L3159" t="s">
        <v>5810</v>
      </c>
      <c r="M3159" t="s">
        <v>307</v>
      </c>
      <c r="N3159" t="s">
        <v>5811</v>
      </c>
      <c r="O3159">
        <v>2</v>
      </c>
      <c r="P3159" t="s">
        <v>288</v>
      </c>
      <c r="Q3159">
        <v>0.48</v>
      </c>
      <c r="S3159">
        <v>8</v>
      </c>
      <c r="T3159" s="108">
        <v>3.84</v>
      </c>
      <c r="U3159">
        <v>1</v>
      </c>
      <c r="V3159" t="s">
        <v>270</v>
      </c>
      <c r="W3159" t="s">
        <v>167</v>
      </c>
      <c r="X3159">
        <v>8</v>
      </c>
      <c r="Y3159">
        <v>8</v>
      </c>
      <c r="Z3159">
        <v>0</v>
      </c>
      <c r="AA3159">
        <v>0</v>
      </c>
      <c r="AB3159">
        <v>0</v>
      </c>
      <c r="AC3159">
        <v>0</v>
      </c>
      <c r="AD3159">
        <v>0</v>
      </c>
      <c r="AE3159">
        <v>0</v>
      </c>
    </row>
    <row r="3160" spans="1:31" x14ac:dyDescent="0.3">
      <c r="A3160" t="s">
        <v>5811</v>
      </c>
      <c r="B3160" t="s">
        <v>16247</v>
      </c>
      <c r="C3160" t="s">
        <v>274</v>
      </c>
      <c r="D3160" t="s">
        <v>16248</v>
      </c>
      <c r="E3160" t="s">
        <v>16277</v>
      </c>
      <c r="F3160" t="s">
        <v>16250</v>
      </c>
      <c r="G3160" t="s">
        <v>2319</v>
      </c>
      <c r="I3160" t="s">
        <v>2961</v>
      </c>
      <c r="J3160" t="s">
        <v>266</v>
      </c>
      <c r="K3160" t="s">
        <v>16251</v>
      </c>
      <c r="L3160" t="s">
        <v>16252</v>
      </c>
      <c r="M3160" t="s">
        <v>307</v>
      </c>
      <c r="N3160" t="s">
        <v>5811</v>
      </c>
      <c r="O3160">
        <v>2</v>
      </c>
      <c r="P3160" t="s">
        <v>272</v>
      </c>
      <c r="Q3160">
        <v>2</v>
      </c>
      <c r="S3160">
        <v>1</v>
      </c>
      <c r="T3160" s="108">
        <v>2</v>
      </c>
      <c r="U3160">
        <v>1</v>
      </c>
      <c r="V3160" t="s">
        <v>270</v>
      </c>
      <c r="W3160" t="s">
        <v>167</v>
      </c>
      <c r="X3160">
        <v>1</v>
      </c>
      <c r="Y3160">
        <v>0</v>
      </c>
      <c r="Z3160">
        <v>0</v>
      </c>
      <c r="AA3160">
        <v>0</v>
      </c>
      <c r="AB3160">
        <v>1</v>
      </c>
      <c r="AC3160">
        <v>0</v>
      </c>
      <c r="AD3160">
        <v>0</v>
      </c>
      <c r="AE3160">
        <v>0</v>
      </c>
    </row>
    <row r="3161" spans="1:31" x14ac:dyDescent="0.3">
      <c r="A3161" t="s">
        <v>5811</v>
      </c>
      <c r="B3161" t="s">
        <v>8079</v>
      </c>
      <c r="C3161" t="s">
        <v>274</v>
      </c>
      <c r="D3161" t="s">
        <v>10818</v>
      </c>
      <c r="E3161" t="s">
        <v>12808</v>
      </c>
      <c r="F3161" t="s">
        <v>8080</v>
      </c>
      <c r="G3161" t="s">
        <v>2319</v>
      </c>
      <c r="I3161" t="s">
        <v>2961</v>
      </c>
      <c r="J3161" t="s">
        <v>266</v>
      </c>
      <c r="K3161" t="s">
        <v>8081</v>
      </c>
      <c r="L3161" t="s">
        <v>17508</v>
      </c>
      <c r="M3161" t="s">
        <v>305</v>
      </c>
      <c r="N3161" t="s">
        <v>5811</v>
      </c>
      <c r="O3161">
        <v>1</v>
      </c>
      <c r="P3161" t="s">
        <v>266</v>
      </c>
      <c r="Q3161">
        <v>0.48</v>
      </c>
      <c r="S3161">
        <v>2</v>
      </c>
      <c r="T3161" s="108">
        <v>0.96</v>
      </c>
      <c r="U3161">
        <v>1</v>
      </c>
      <c r="V3161" t="s">
        <v>270</v>
      </c>
      <c r="W3161" t="s">
        <v>167</v>
      </c>
      <c r="X3161">
        <v>2</v>
      </c>
      <c r="Y3161">
        <v>2</v>
      </c>
      <c r="Z3161">
        <v>0</v>
      </c>
      <c r="AA3161">
        <v>0</v>
      </c>
      <c r="AB3161">
        <v>0</v>
      </c>
      <c r="AC3161">
        <v>0</v>
      </c>
      <c r="AD3161">
        <v>0</v>
      </c>
      <c r="AE3161">
        <v>0</v>
      </c>
    </row>
    <row r="3162" spans="1:31" x14ac:dyDescent="0.3">
      <c r="A3162" t="s">
        <v>5811</v>
      </c>
      <c r="B3162" t="s">
        <v>8079</v>
      </c>
      <c r="C3162" t="s">
        <v>274</v>
      </c>
      <c r="D3162" t="s">
        <v>10818</v>
      </c>
      <c r="E3162" t="s">
        <v>12808</v>
      </c>
      <c r="F3162" t="s">
        <v>8080</v>
      </c>
      <c r="G3162" t="s">
        <v>2319</v>
      </c>
      <c r="I3162" t="s">
        <v>2961</v>
      </c>
      <c r="J3162" t="s">
        <v>266</v>
      </c>
      <c r="K3162" t="s">
        <v>8081</v>
      </c>
      <c r="L3162" t="s">
        <v>17508</v>
      </c>
      <c r="M3162" t="s">
        <v>307</v>
      </c>
      <c r="N3162" t="s">
        <v>5811</v>
      </c>
      <c r="O3162">
        <v>2</v>
      </c>
      <c r="P3162" t="s">
        <v>288</v>
      </c>
      <c r="Q3162">
        <v>0.48</v>
      </c>
      <c r="S3162">
        <v>1</v>
      </c>
      <c r="T3162" s="108">
        <v>0.48</v>
      </c>
      <c r="U3162">
        <v>1</v>
      </c>
      <c r="V3162" t="s">
        <v>270</v>
      </c>
      <c r="W3162" t="s">
        <v>167</v>
      </c>
      <c r="X3162">
        <v>1</v>
      </c>
      <c r="Y3162">
        <v>1</v>
      </c>
      <c r="Z3162">
        <v>0</v>
      </c>
      <c r="AA3162">
        <v>0</v>
      </c>
      <c r="AB3162">
        <v>0</v>
      </c>
      <c r="AC3162">
        <v>0</v>
      </c>
      <c r="AD3162">
        <v>0</v>
      </c>
      <c r="AE3162">
        <v>0</v>
      </c>
    </row>
    <row r="3163" spans="1:31" x14ac:dyDescent="0.3">
      <c r="A3163" t="s">
        <v>268</v>
      </c>
      <c r="B3163" t="s">
        <v>2708</v>
      </c>
      <c r="C3163" t="s">
        <v>262</v>
      </c>
      <c r="D3163" t="s">
        <v>2709</v>
      </c>
      <c r="E3163" t="s">
        <v>13263</v>
      </c>
      <c r="F3163" t="s">
        <v>2710</v>
      </c>
      <c r="G3163" t="s">
        <v>402</v>
      </c>
      <c r="H3163" t="s">
        <v>2701</v>
      </c>
      <c r="I3163" t="s">
        <v>265</v>
      </c>
      <c r="J3163" t="s">
        <v>266</v>
      </c>
      <c r="K3163" t="s">
        <v>2711</v>
      </c>
      <c r="L3163" t="s">
        <v>2712</v>
      </c>
      <c r="M3163" t="s">
        <v>271</v>
      </c>
      <c r="N3163" t="s">
        <v>268</v>
      </c>
      <c r="O3163">
        <v>2</v>
      </c>
      <c r="P3163" t="s">
        <v>272</v>
      </c>
      <c r="Q3163">
        <v>2</v>
      </c>
      <c r="S3163">
        <v>1</v>
      </c>
      <c r="T3163" s="108">
        <v>2</v>
      </c>
      <c r="U3163">
        <v>1</v>
      </c>
      <c r="V3163" t="s">
        <v>270</v>
      </c>
      <c r="W3163" t="s">
        <v>167</v>
      </c>
      <c r="X3163">
        <v>1</v>
      </c>
      <c r="Y3163">
        <v>0</v>
      </c>
      <c r="Z3163">
        <v>1</v>
      </c>
      <c r="AA3163">
        <v>0</v>
      </c>
      <c r="AB3163">
        <v>0</v>
      </c>
      <c r="AC3163">
        <v>0</v>
      </c>
      <c r="AD3163">
        <v>0</v>
      </c>
      <c r="AE3163">
        <v>0</v>
      </c>
    </row>
    <row r="3164" spans="1:31" x14ac:dyDescent="0.3">
      <c r="A3164" t="s">
        <v>268</v>
      </c>
      <c r="B3164" t="s">
        <v>2708</v>
      </c>
      <c r="C3164" t="s">
        <v>262</v>
      </c>
      <c r="D3164" t="s">
        <v>2709</v>
      </c>
      <c r="E3164" t="s">
        <v>13263</v>
      </c>
      <c r="F3164" t="s">
        <v>2710</v>
      </c>
      <c r="G3164" t="s">
        <v>402</v>
      </c>
      <c r="H3164" t="s">
        <v>2701</v>
      </c>
      <c r="I3164" t="s">
        <v>265</v>
      </c>
      <c r="J3164" t="s">
        <v>266</v>
      </c>
      <c r="K3164" t="s">
        <v>2711</v>
      </c>
      <c r="L3164" t="s">
        <v>2712</v>
      </c>
      <c r="M3164" t="s">
        <v>267</v>
      </c>
      <c r="N3164" t="s">
        <v>268</v>
      </c>
      <c r="O3164">
        <v>1</v>
      </c>
      <c r="P3164" t="s">
        <v>282</v>
      </c>
      <c r="Q3164">
        <v>1</v>
      </c>
      <c r="S3164">
        <v>1</v>
      </c>
      <c r="T3164" s="108">
        <v>1</v>
      </c>
      <c r="U3164">
        <v>1</v>
      </c>
      <c r="V3164" t="s">
        <v>270</v>
      </c>
      <c r="W3164" t="s">
        <v>167</v>
      </c>
      <c r="X3164">
        <v>1</v>
      </c>
      <c r="Y3164">
        <v>0</v>
      </c>
      <c r="Z3164">
        <v>1</v>
      </c>
      <c r="AA3164">
        <v>0</v>
      </c>
      <c r="AB3164">
        <v>0</v>
      </c>
      <c r="AC3164">
        <v>0</v>
      </c>
      <c r="AD3164">
        <v>0</v>
      </c>
      <c r="AE3164">
        <v>0</v>
      </c>
    </row>
    <row r="3165" spans="1:31" x14ac:dyDescent="0.3">
      <c r="A3165" t="s">
        <v>268</v>
      </c>
      <c r="B3165" t="s">
        <v>2704</v>
      </c>
      <c r="C3165" t="s">
        <v>274</v>
      </c>
      <c r="D3165" t="s">
        <v>8572</v>
      </c>
      <c r="E3165" t="s">
        <v>13557</v>
      </c>
      <c r="F3165" t="s">
        <v>2705</v>
      </c>
      <c r="G3165" t="s">
        <v>2706</v>
      </c>
      <c r="H3165" t="s">
        <v>2701</v>
      </c>
      <c r="I3165" t="s">
        <v>265</v>
      </c>
      <c r="J3165" t="s">
        <v>266</v>
      </c>
      <c r="K3165" t="s">
        <v>2707</v>
      </c>
      <c r="L3165" t="s">
        <v>11764</v>
      </c>
      <c r="M3165" t="s">
        <v>271</v>
      </c>
      <c r="N3165" t="s">
        <v>268</v>
      </c>
      <c r="O3165">
        <v>2</v>
      </c>
      <c r="P3165" t="s">
        <v>272</v>
      </c>
      <c r="Q3165">
        <v>4</v>
      </c>
      <c r="S3165">
        <v>9</v>
      </c>
      <c r="T3165" s="108">
        <v>36</v>
      </c>
      <c r="U3165">
        <v>1</v>
      </c>
      <c r="V3165" t="s">
        <v>270</v>
      </c>
      <c r="W3165" t="s">
        <v>167</v>
      </c>
      <c r="X3165">
        <v>3</v>
      </c>
      <c r="Y3165">
        <v>3</v>
      </c>
      <c r="Z3165">
        <v>0</v>
      </c>
      <c r="AA3165">
        <v>3</v>
      </c>
      <c r="AB3165">
        <v>0</v>
      </c>
      <c r="AC3165">
        <v>3</v>
      </c>
      <c r="AD3165">
        <v>0</v>
      </c>
      <c r="AE3165">
        <v>0</v>
      </c>
    </row>
    <row r="3166" spans="1:31" x14ac:dyDescent="0.3">
      <c r="A3166" t="s">
        <v>268</v>
      </c>
      <c r="B3166" t="s">
        <v>2704</v>
      </c>
      <c r="C3166" t="s">
        <v>274</v>
      </c>
      <c r="D3166" t="s">
        <v>8572</v>
      </c>
      <c r="E3166" t="s">
        <v>13557</v>
      </c>
      <c r="F3166" t="s">
        <v>2705</v>
      </c>
      <c r="G3166" t="s">
        <v>2706</v>
      </c>
      <c r="H3166" t="s">
        <v>2701</v>
      </c>
      <c r="I3166" t="s">
        <v>265</v>
      </c>
      <c r="J3166" t="s">
        <v>266</v>
      </c>
      <c r="K3166" t="s">
        <v>2707</v>
      </c>
      <c r="L3166" t="s">
        <v>11764</v>
      </c>
      <c r="M3166" t="s">
        <v>271</v>
      </c>
      <c r="N3166" t="s">
        <v>268</v>
      </c>
      <c r="O3166">
        <v>20</v>
      </c>
      <c r="P3166" t="s">
        <v>17796</v>
      </c>
      <c r="Q3166">
        <v>2</v>
      </c>
      <c r="S3166">
        <v>6</v>
      </c>
      <c r="T3166" s="108">
        <v>12</v>
      </c>
      <c r="U3166">
        <v>1</v>
      </c>
      <c r="V3166" t="s">
        <v>270</v>
      </c>
      <c r="W3166" t="s">
        <v>167</v>
      </c>
      <c r="X3166">
        <v>2</v>
      </c>
      <c r="Y3166">
        <v>2</v>
      </c>
      <c r="Z3166">
        <v>0</v>
      </c>
      <c r="AA3166">
        <v>2</v>
      </c>
      <c r="AB3166">
        <v>0</v>
      </c>
      <c r="AC3166">
        <v>2</v>
      </c>
      <c r="AD3166">
        <v>0</v>
      </c>
      <c r="AE3166">
        <v>0</v>
      </c>
    </row>
    <row r="3167" spans="1:31" x14ac:dyDescent="0.3">
      <c r="A3167" t="s">
        <v>268</v>
      </c>
      <c r="B3167" t="s">
        <v>10397</v>
      </c>
      <c r="C3167" t="s">
        <v>274</v>
      </c>
      <c r="D3167" t="s">
        <v>10398</v>
      </c>
      <c r="E3167" t="s">
        <v>13147</v>
      </c>
      <c r="F3167" t="s">
        <v>6696</v>
      </c>
      <c r="G3167" t="s">
        <v>451</v>
      </c>
      <c r="H3167" t="s">
        <v>2718</v>
      </c>
      <c r="I3167" t="s">
        <v>265</v>
      </c>
      <c r="J3167" t="s">
        <v>266</v>
      </c>
      <c r="K3167" t="s">
        <v>6699</v>
      </c>
      <c r="L3167" t="s">
        <v>10399</v>
      </c>
      <c r="M3167" t="s">
        <v>267</v>
      </c>
      <c r="N3167" t="s">
        <v>268</v>
      </c>
      <c r="O3167">
        <v>1</v>
      </c>
      <c r="P3167" t="s">
        <v>282</v>
      </c>
      <c r="Q3167">
        <v>3</v>
      </c>
      <c r="S3167">
        <v>1</v>
      </c>
      <c r="T3167" s="108">
        <v>3</v>
      </c>
      <c r="U3167">
        <v>1</v>
      </c>
      <c r="V3167" t="s">
        <v>270</v>
      </c>
      <c r="W3167" t="s">
        <v>167</v>
      </c>
      <c r="X3167">
        <v>1</v>
      </c>
      <c r="Y3167">
        <v>0</v>
      </c>
      <c r="Z3167">
        <v>0</v>
      </c>
      <c r="AA3167">
        <v>0</v>
      </c>
      <c r="AB3167">
        <v>0</v>
      </c>
      <c r="AC3167">
        <v>1</v>
      </c>
      <c r="AD3167">
        <v>0</v>
      </c>
      <c r="AE3167">
        <v>0</v>
      </c>
    </row>
    <row r="3168" spans="1:31" x14ac:dyDescent="0.3">
      <c r="A3168" t="s">
        <v>268</v>
      </c>
      <c r="B3168" t="s">
        <v>10397</v>
      </c>
      <c r="C3168" t="s">
        <v>274</v>
      </c>
      <c r="D3168" t="s">
        <v>10398</v>
      </c>
      <c r="E3168" t="s">
        <v>13147</v>
      </c>
      <c r="F3168" t="s">
        <v>6696</v>
      </c>
      <c r="G3168" t="s">
        <v>451</v>
      </c>
      <c r="H3168" t="s">
        <v>2718</v>
      </c>
      <c r="I3168" t="s">
        <v>265</v>
      </c>
      <c r="J3168" t="s">
        <v>266</v>
      </c>
      <c r="K3168" t="s">
        <v>6699</v>
      </c>
      <c r="L3168" t="s">
        <v>10399</v>
      </c>
      <c r="M3168" t="s">
        <v>271</v>
      </c>
      <c r="N3168" t="s">
        <v>268</v>
      </c>
      <c r="O3168">
        <v>2</v>
      </c>
      <c r="P3168" t="s">
        <v>272</v>
      </c>
      <c r="Q3168">
        <v>3</v>
      </c>
      <c r="S3168">
        <v>5</v>
      </c>
      <c r="T3168" s="108">
        <v>15</v>
      </c>
      <c r="U3168">
        <v>1</v>
      </c>
      <c r="V3168" t="s">
        <v>270</v>
      </c>
      <c r="W3168" t="s">
        <v>167</v>
      </c>
      <c r="X3168">
        <v>1</v>
      </c>
      <c r="Y3168">
        <v>1</v>
      </c>
      <c r="Z3168">
        <v>1</v>
      </c>
      <c r="AA3168">
        <v>1</v>
      </c>
      <c r="AB3168">
        <v>1</v>
      </c>
      <c r="AC3168">
        <v>1</v>
      </c>
      <c r="AD3168">
        <v>0</v>
      </c>
      <c r="AE3168">
        <v>0</v>
      </c>
    </row>
    <row r="3169" spans="1:31" x14ac:dyDescent="0.3">
      <c r="A3169" t="s">
        <v>268</v>
      </c>
      <c r="B3169" t="s">
        <v>10397</v>
      </c>
      <c r="C3169" t="s">
        <v>274</v>
      </c>
      <c r="D3169" t="s">
        <v>10398</v>
      </c>
      <c r="E3169" t="s">
        <v>13147</v>
      </c>
      <c r="F3169" t="s">
        <v>6696</v>
      </c>
      <c r="G3169" t="s">
        <v>451</v>
      </c>
      <c r="H3169" t="s">
        <v>2718</v>
      </c>
      <c r="I3169" t="s">
        <v>265</v>
      </c>
      <c r="J3169" t="s">
        <v>266</v>
      </c>
      <c r="K3169" t="s">
        <v>6699</v>
      </c>
      <c r="L3169" t="s">
        <v>10399</v>
      </c>
      <c r="M3169" t="s">
        <v>271</v>
      </c>
      <c r="N3169" t="s">
        <v>268</v>
      </c>
      <c r="O3169">
        <v>20</v>
      </c>
      <c r="P3169" t="s">
        <v>425</v>
      </c>
      <c r="Q3169">
        <v>0.32</v>
      </c>
      <c r="S3169">
        <v>1</v>
      </c>
      <c r="T3169" s="108">
        <v>0.32</v>
      </c>
      <c r="U3169">
        <v>1</v>
      </c>
      <c r="V3169" t="s">
        <v>270</v>
      </c>
      <c r="W3169" t="s">
        <v>167</v>
      </c>
      <c r="X3169">
        <v>1</v>
      </c>
      <c r="Y3169">
        <v>0</v>
      </c>
      <c r="Z3169">
        <v>0</v>
      </c>
      <c r="AA3169">
        <v>0</v>
      </c>
      <c r="AB3169">
        <v>0</v>
      </c>
      <c r="AC3169">
        <v>1</v>
      </c>
      <c r="AD3169">
        <v>0</v>
      </c>
      <c r="AE3169">
        <v>0</v>
      </c>
    </row>
    <row r="3170" spans="1:31" x14ac:dyDescent="0.3">
      <c r="A3170" t="s">
        <v>268</v>
      </c>
      <c r="B3170" t="s">
        <v>15780</v>
      </c>
      <c r="C3170" t="s">
        <v>274</v>
      </c>
      <c r="D3170" t="s">
        <v>15781</v>
      </c>
      <c r="E3170" t="s">
        <v>15782</v>
      </c>
      <c r="F3170" t="s">
        <v>481</v>
      </c>
      <c r="G3170" t="s">
        <v>429</v>
      </c>
      <c r="H3170" t="s">
        <v>2718</v>
      </c>
      <c r="I3170" t="s">
        <v>265</v>
      </c>
      <c r="J3170" t="s">
        <v>266</v>
      </c>
      <c r="K3170" t="s">
        <v>10739</v>
      </c>
      <c r="L3170" t="s">
        <v>15783</v>
      </c>
      <c r="M3170" t="s">
        <v>267</v>
      </c>
      <c r="N3170" t="s">
        <v>268</v>
      </c>
      <c r="O3170">
        <v>1</v>
      </c>
      <c r="P3170" t="s">
        <v>266</v>
      </c>
      <c r="Q3170">
        <v>0.32</v>
      </c>
      <c r="S3170">
        <v>1</v>
      </c>
      <c r="T3170" s="108">
        <v>0.32</v>
      </c>
      <c r="U3170">
        <v>1</v>
      </c>
      <c r="V3170" t="s">
        <v>270</v>
      </c>
      <c r="W3170" t="s">
        <v>167</v>
      </c>
      <c r="X3170">
        <v>1</v>
      </c>
      <c r="Y3170">
        <v>0</v>
      </c>
      <c r="Z3170">
        <v>0</v>
      </c>
      <c r="AA3170">
        <v>0</v>
      </c>
      <c r="AB3170">
        <v>0</v>
      </c>
      <c r="AC3170">
        <v>1</v>
      </c>
      <c r="AD3170">
        <v>0</v>
      </c>
      <c r="AE3170">
        <v>0</v>
      </c>
    </row>
    <row r="3171" spans="1:31" x14ac:dyDescent="0.3">
      <c r="A3171" t="s">
        <v>268</v>
      </c>
      <c r="B3171" t="s">
        <v>15780</v>
      </c>
      <c r="C3171" t="s">
        <v>274</v>
      </c>
      <c r="D3171" t="s">
        <v>15781</v>
      </c>
      <c r="E3171" t="s">
        <v>15782</v>
      </c>
      <c r="F3171" t="s">
        <v>481</v>
      </c>
      <c r="G3171" t="s">
        <v>429</v>
      </c>
      <c r="H3171" t="s">
        <v>2718</v>
      </c>
      <c r="I3171" t="s">
        <v>265</v>
      </c>
      <c r="J3171" t="s">
        <v>266</v>
      </c>
      <c r="K3171" t="s">
        <v>10739</v>
      </c>
      <c r="L3171" t="s">
        <v>15783</v>
      </c>
      <c r="M3171" t="s">
        <v>271</v>
      </c>
      <c r="N3171" t="s">
        <v>268</v>
      </c>
      <c r="O3171">
        <v>2</v>
      </c>
      <c r="P3171" t="s">
        <v>288</v>
      </c>
      <c r="Q3171">
        <v>0.32</v>
      </c>
      <c r="S3171">
        <v>1</v>
      </c>
      <c r="T3171" s="108">
        <v>0.32</v>
      </c>
      <c r="U3171">
        <v>1</v>
      </c>
      <c r="V3171" t="s">
        <v>270</v>
      </c>
      <c r="W3171" t="s">
        <v>167</v>
      </c>
      <c r="X3171">
        <v>1</v>
      </c>
      <c r="Y3171">
        <v>0</v>
      </c>
      <c r="Z3171">
        <v>0</v>
      </c>
      <c r="AA3171">
        <v>1</v>
      </c>
      <c r="AB3171">
        <v>0</v>
      </c>
      <c r="AC3171">
        <v>0</v>
      </c>
      <c r="AD3171">
        <v>0</v>
      </c>
      <c r="AE3171">
        <v>0</v>
      </c>
    </row>
    <row r="3172" spans="1:31" x14ac:dyDescent="0.3">
      <c r="A3172" t="s">
        <v>268</v>
      </c>
      <c r="B3172" t="s">
        <v>2723</v>
      </c>
      <c r="C3172" t="s">
        <v>274</v>
      </c>
      <c r="D3172" t="s">
        <v>2724</v>
      </c>
      <c r="E3172" t="s">
        <v>13520</v>
      </c>
      <c r="F3172" t="s">
        <v>1405</v>
      </c>
      <c r="G3172" t="s">
        <v>947</v>
      </c>
      <c r="H3172" t="s">
        <v>2718</v>
      </c>
      <c r="I3172" t="s">
        <v>265</v>
      </c>
      <c r="J3172" t="s">
        <v>266</v>
      </c>
      <c r="K3172" t="s">
        <v>2725</v>
      </c>
      <c r="L3172" t="s">
        <v>2726</v>
      </c>
      <c r="M3172" t="s">
        <v>267</v>
      </c>
      <c r="N3172" t="s">
        <v>268</v>
      </c>
      <c r="O3172">
        <v>1</v>
      </c>
      <c r="P3172" t="s">
        <v>282</v>
      </c>
      <c r="Q3172">
        <v>2</v>
      </c>
      <c r="S3172">
        <v>1</v>
      </c>
      <c r="T3172" s="108">
        <v>2</v>
      </c>
      <c r="U3172">
        <v>1</v>
      </c>
      <c r="V3172" t="s">
        <v>270</v>
      </c>
      <c r="W3172" t="s">
        <v>167</v>
      </c>
      <c r="X3172">
        <v>1</v>
      </c>
      <c r="Y3172">
        <v>0</v>
      </c>
      <c r="Z3172">
        <v>1</v>
      </c>
      <c r="AA3172">
        <v>0</v>
      </c>
      <c r="AB3172">
        <v>0</v>
      </c>
      <c r="AC3172">
        <v>0</v>
      </c>
      <c r="AD3172">
        <v>0</v>
      </c>
      <c r="AE3172">
        <v>0</v>
      </c>
    </row>
    <row r="3173" spans="1:31" x14ac:dyDescent="0.3">
      <c r="A3173" t="s">
        <v>268</v>
      </c>
      <c r="B3173" t="s">
        <v>2723</v>
      </c>
      <c r="C3173" t="s">
        <v>274</v>
      </c>
      <c r="D3173" t="s">
        <v>2724</v>
      </c>
      <c r="E3173" t="s">
        <v>13520</v>
      </c>
      <c r="F3173" t="s">
        <v>1405</v>
      </c>
      <c r="G3173" t="s">
        <v>947</v>
      </c>
      <c r="H3173" t="s">
        <v>2718</v>
      </c>
      <c r="I3173" t="s">
        <v>265</v>
      </c>
      <c r="J3173" t="s">
        <v>266</v>
      </c>
      <c r="K3173" t="s">
        <v>2725</v>
      </c>
      <c r="L3173" t="s">
        <v>2726</v>
      </c>
      <c r="M3173" t="s">
        <v>271</v>
      </c>
      <c r="N3173" t="s">
        <v>268</v>
      </c>
      <c r="O3173">
        <v>2</v>
      </c>
      <c r="P3173" t="s">
        <v>288</v>
      </c>
      <c r="Q3173">
        <v>0.48</v>
      </c>
      <c r="S3173">
        <v>4</v>
      </c>
      <c r="T3173" s="108">
        <v>1.92</v>
      </c>
      <c r="U3173">
        <v>1</v>
      </c>
      <c r="V3173" t="s">
        <v>270</v>
      </c>
      <c r="W3173" t="s">
        <v>167</v>
      </c>
      <c r="X3173">
        <v>2</v>
      </c>
      <c r="Y3173">
        <v>2</v>
      </c>
      <c r="Z3173">
        <v>0</v>
      </c>
      <c r="AA3173">
        <v>0</v>
      </c>
      <c r="AB3173">
        <v>2</v>
      </c>
      <c r="AC3173">
        <v>0</v>
      </c>
      <c r="AD3173">
        <v>0</v>
      </c>
      <c r="AE3173">
        <v>0</v>
      </c>
    </row>
    <row r="3174" spans="1:31" x14ac:dyDescent="0.3">
      <c r="A3174" t="s">
        <v>268</v>
      </c>
      <c r="B3174" t="s">
        <v>2723</v>
      </c>
      <c r="C3174" t="s">
        <v>274</v>
      </c>
      <c r="D3174" t="s">
        <v>2724</v>
      </c>
      <c r="E3174" t="s">
        <v>13520</v>
      </c>
      <c r="F3174" t="s">
        <v>1405</v>
      </c>
      <c r="G3174" t="s">
        <v>947</v>
      </c>
      <c r="H3174" t="s">
        <v>2718</v>
      </c>
      <c r="I3174" t="s">
        <v>265</v>
      </c>
      <c r="J3174" t="s">
        <v>266</v>
      </c>
      <c r="K3174" t="s">
        <v>2725</v>
      </c>
      <c r="L3174" t="s">
        <v>2726</v>
      </c>
      <c r="M3174" t="s">
        <v>271</v>
      </c>
      <c r="N3174" t="s">
        <v>268</v>
      </c>
      <c r="O3174">
        <v>17</v>
      </c>
      <c r="P3174" t="s">
        <v>273</v>
      </c>
      <c r="Q3174">
        <v>0.48</v>
      </c>
      <c r="S3174">
        <v>1</v>
      </c>
      <c r="T3174" s="108">
        <v>0.48</v>
      </c>
      <c r="U3174">
        <v>1</v>
      </c>
      <c r="V3174" t="s">
        <v>270</v>
      </c>
      <c r="W3174" t="s">
        <v>167</v>
      </c>
      <c r="X3174">
        <v>1</v>
      </c>
      <c r="Y3174">
        <v>0</v>
      </c>
      <c r="Z3174">
        <v>0</v>
      </c>
      <c r="AA3174">
        <v>0</v>
      </c>
      <c r="AB3174">
        <v>1</v>
      </c>
      <c r="AC3174">
        <v>0</v>
      </c>
      <c r="AD3174">
        <v>0</v>
      </c>
      <c r="AE3174">
        <v>0</v>
      </c>
    </row>
    <row r="3175" spans="1:31" x14ac:dyDescent="0.3">
      <c r="A3175" t="s">
        <v>268</v>
      </c>
      <c r="B3175" t="s">
        <v>9234</v>
      </c>
      <c r="C3175" t="s">
        <v>274</v>
      </c>
      <c r="D3175" t="s">
        <v>9235</v>
      </c>
      <c r="E3175" t="s">
        <v>13548</v>
      </c>
      <c r="F3175" t="s">
        <v>2742</v>
      </c>
      <c r="G3175" t="s">
        <v>2728</v>
      </c>
      <c r="H3175" t="s">
        <v>2718</v>
      </c>
      <c r="I3175" t="s">
        <v>265</v>
      </c>
      <c r="J3175" t="s">
        <v>266</v>
      </c>
      <c r="K3175" t="s">
        <v>2743</v>
      </c>
      <c r="L3175" t="s">
        <v>17509</v>
      </c>
      <c r="M3175" t="s">
        <v>271</v>
      </c>
      <c r="N3175" t="s">
        <v>268</v>
      </c>
      <c r="O3175">
        <v>2</v>
      </c>
      <c r="P3175" t="s">
        <v>288</v>
      </c>
      <c r="Q3175">
        <v>0.48</v>
      </c>
      <c r="S3175">
        <v>4</v>
      </c>
      <c r="T3175" s="108">
        <v>1.92</v>
      </c>
      <c r="U3175">
        <v>1</v>
      </c>
      <c r="V3175" t="s">
        <v>270</v>
      </c>
      <c r="W3175" t="s">
        <v>167</v>
      </c>
      <c r="X3175">
        <v>4</v>
      </c>
      <c r="Y3175">
        <v>0</v>
      </c>
      <c r="Z3175">
        <v>0</v>
      </c>
      <c r="AA3175">
        <v>0</v>
      </c>
      <c r="AB3175">
        <v>4</v>
      </c>
      <c r="AC3175">
        <v>0</v>
      </c>
      <c r="AD3175">
        <v>0</v>
      </c>
      <c r="AE3175">
        <v>0</v>
      </c>
    </row>
    <row r="3176" spans="1:31" x14ac:dyDescent="0.3">
      <c r="A3176" t="s">
        <v>268</v>
      </c>
      <c r="B3176" t="s">
        <v>9234</v>
      </c>
      <c r="C3176" t="s">
        <v>274</v>
      </c>
      <c r="D3176" t="s">
        <v>9235</v>
      </c>
      <c r="E3176" t="s">
        <v>13548</v>
      </c>
      <c r="F3176" t="s">
        <v>2742</v>
      </c>
      <c r="G3176" t="s">
        <v>2728</v>
      </c>
      <c r="H3176" t="s">
        <v>2718</v>
      </c>
      <c r="I3176" t="s">
        <v>265</v>
      </c>
      <c r="J3176" t="s">
        <v>266</v>
      </c>
      <c r="K3176" t="s">
        <v>2743</v>
      </c>
      <c r="L3176" t="s">
        <v>17509</v>
      </c>
      <c r="M3176" t="s">
        <v>267</v>
      </c>
      <c r="N3176" t="s">
        <v>268</v>
      </c>
      <c r="O3176">
        <v>1</v>
      </c>
      <c r="P3176" t="s">
        <v>269</v>
      </c>
      <c r="Q3176">
        <v>2</v>
      </c>
      <c r="S3176">
        <v>1</v>
      </c>
      <c r="T3176" s="108">
        <v>2</v>
      </c>
      <c r="U3176">
        <v>1</v>
      </c>
      <c r="V3176" t="s">
        <v>270</v>
      </c>
      <c r="W3176" t="s">
        <v>167</v>
      </c>
      <c r="X3176">
        <v>1</v>
      </c>
      <c r="Y3176">
        <v>0</v>
      </c>
      <c r="Z3176">
        <v>0</v>
      </c>
      <c r="AA3176">
        <v>0</v>
      </c>
      <c r="AB3176">
        <v>0</v>
      </c>
      <c r="AC3176">
        <v>1</v>
      </c>
      <c r="AD3176">
        <v>0</v>
      </c>
      <c r="AE3176">
        <v>0</v>
      </c>
    </row>
    <row r="3177" spans="1:31" x14ac:dyDescent="0.3">
      <c r="A3177" t="s">
        <v>268</v>
      </c>
      <c r="B3177" t="s">
        <v>9234</v>
      </c>
      <c r="C3177" t="s">
        <v>274</v>
      </c>
      <c r="D3177" t="s">
        <v>9235</v>
      </c>
      <c r="E3177" t="s">
        <v>13548</v>
      </c>
      <c r="F3177" t="s">
        <v>2742</v>
      </c>
      <c r="G3177" t="s">
        <v>2728</v>
      </c>
      <c r="H3177" t="s">
        <v>2718</v>
      </c>
      <c r="I3177" t="s">
        <v>265</v>
      </c>
      <c r="J3177" t="s">
        <v>266</v>
      </c>
      <c r="K3177" t="s">
        <v>2743</v>
      </c>
      <c r="L3177" t="s">
        <v>17509</v>
      </c>
      <c r="M3177" t="s">
        <v>271</v>
      </c>
      <c r="N3177" t="s">
        <v>268</v>
      </c>
      <c r="O3177">
        <v>27</v>
      </c>
      <c r="P3177" t="s">
        <v>425</v>
      </c>
      <c r="Q3177">
        <v>0.32</v>
      </c>
      <c r="S3177">
        <v>2</v>
      </c>
      <c r="T3177" s="108">
        <v>0.64</v>
      </c>
      <c r="U3177">
        <v>1</v>
      </c>
      <c r="V3177" t="s">
        <v>270</v>
      </c>
      <c r="W3177" t="s">
        <v>167</v>
      </c>
      <c r="X3177">
        <v>1</v>
      </c>
      <c r="Y3177">
        <v>1</v>
      </c>
      <c r="Z3177">
        <v>0</v>
      </c>
      <c r="AA3177">
        <v>0</v>
      </c>
      <c r="AB3177">
        <v>1</v>
      </c>
      <c r="AC3177">
        <v>0</v>
      </c>
      <c r="AD3177">
        <v>0</v>
      </c>
      <c r="AE3177">
        <v>0</v>
      </c>
    </row>
    <row r="3178" spans="1:31" x14ac:dyDescent="0.3">
      <c r="A3178" t="s">
        <v>268</v>
      </c>
      <c r="B3178" t="s">
        <v>2730</v>
      </c>
      <c r="C3178" t="s">
        <v>302</v>
      </c>
      <c r="D3178" t="s">
        <v>2731</v>
      </c>
      <c r="E3178" t="s">
        <v>12959</v>
      </c>
      <c r="F3178" t="s">
        <v>715</v>
      </c>
      <c r="G3178" t="s">
        <v>2732</v>
      </c>
      <c r="H3178" t="s">
        <v>10237</v>
      </c>
      <c r="I3178" t="s">
        <v>265</v>
      </c>
      <c r="J3178" t="s">
        <v>266</v>
      </c>
      <c r="K3178" t="s">
        <v>2733</v>
      </c>
      <c r="L3178" t="s">
        <v>2734</v>
      </c>
      <c r="M3178" t="s">
        <v>267</v>
      </c>
      <c r="N3178" t="s">
        <v>268</v>
      </c>
      <c r="O3178">
        <v>1</v>
      </c>
      <c r="P3178" t="s">
        <v>266</v>
      </c>
      <c r="Q3178">
        <v>0.48</v>
      </c>
      <c r="S3178">
        <v>4</v>
      </c>
      <c r="T3178" s="108">
        <v>1.92</v>
      </c>
      <c r="U3178">
        <v>1</v>
      </c>
      <c r="V3178" t="s">
        <v>270</v>
      </c>
      <c r="W3178" t="s">
        <v>167</v>
      </c>
      <c r="X3178">
        <v>2</v>
      </c>
      <c r="Y3178">
        <v>0</v>
      </c>
      <c r="Z3178">
        <v>2</v>
      </c>
      <c r="AA3178">
        <v>0</v>
      </c>
      <c r="AB3178">
        <v>2</v>
      </c>
      <c r="AC3178">
        <v>0</v>
      </c>
      <c r="AD3178">
        <v>0</v>
      </c>
      <c r="AE3178">
        <v>0</v>
      </c>
    </row>
    <row r="3179" spans="1:31" x14ac:dyDescent="0.3">
      <c r="A3179" t="s">
        <v>268</v>
      </c>
      <c r="B3179" t="s">
        <v>2730</v>
      </c>
      <c r="C3179" t="s">
        <v>302</v>
      </c>
      <c r="D3179" t="s">
        <v>2731</v>
      </c>
      <c r="E3179" t="s">
        <v>12959</v>
      </c>
      <c r="F3179" t="s">
        <v>715</v>
      </c>
      <c r="G3179" t="s">
        <v>2732</v>
      </c>
      <c r="H3179" t="s">
        <v>10237</v>
      </c>
      <c r="I3179" t="s">
        <v>265</v>
      </c>
      <c r="J3179" t="s">
        <v>266</v>
      </c>
      <c r="K3179" t="s">
        <v>2733</v>
      </c>
      <c r="L3179" t="s">
        <v>2734</v>
      </c>
      <c r="M3179" t="s">
        <v>271</v>
      </c>
      <c r="N3179" t="s">
        <v>268</v>
      </c>
      <c r="O3179">
        <v>2</v>
      </c>
      <c r="P3179" t="s">
        <v>288</v>
      </c>
      <c r="Q3179">
        <v>0.48</v>
      </c>
      <c r="S3179">
        <v>3</v>
      </c>
      <c r="T3179" s="108">
        <v>1.44</v>
      </c>
      <c r="U3179">
        <v>1</v>
      </c>
      <c r="V3179" t="s">
        <v>270</v>
      </c>
      <c r="W3179" t="s">
        <v>167</v>
      </c>
      <c r="X3179">
        <v>3</v>
      </c>
      <c r="Y3179">
        <v>0</v>
      </c>
      <c r="Z3179">
        <v>0</v>
      </c>
      <c r="AA3179">
        <v>3</v>
      </c>
      <c r="AB3179">
        <v>0</v>
      </c>
      <c r="AC3179">
        <v>0</v>
      </c>
      <c r="AD3179">
        <v>0</v>
      </c>
      <c r="AE3179">
        <v>0</v>
      </c>
    </row>
    <row r="3180" spans="1:31" x14ac:dyDescent="0.3">
      <c r="A3180" t="s">
        <v>268</v>
      </c>
      <c r="B3180" t="s">
        <v>2730</v>
      </c>
      <c r="C3180" t="s">
        <v>302</v>
      </c>
      <c r="D3180" t="s">
        <v>2731</v>
      </c>
      <c r="E3180" t="s">
        <v>12959</v>
      </c>
      <c r="F3180" t="s">
        <v>715</v>
      </c>
      <c r="G3180" t="s">
        <v>2732</v>
      </c>
      <c r="H3180" t="s">
        <v>10237</v>
      </c>
      <c r="I3180" t="s">
        <v>265</v>
      </c>
      <c r="J3180" t="s">
        <v>266</v>
      </c>
      <c r="K3180" t="s">
        <v>2733</v>
      </c>
      <c r="L3180" t="s">
        <v>2734</v>
      </c>
      <c r="M3180" t="s">
        <v>271</v>
      </c>
      <c r="N3180" t="s">
        <v>268</v>
      </c>
      <c r="O3180">
        <v>17</v>
      </c>
      <c r="P3180" t="s">
        <v>273</v>
      </c>
      <c r="Q3180">
        <v>0.32</v>
      </c>
      <c r="S3180">
        <v>1</v>
      </c>
      <c r="T3180" s="108">
        <v>0.32</v>
      </c>
      <c r="U3180">
        <v>1</v>
      </c>
      <c r="V3180" t="s">
        <v>270</v>
      </c>
      <c r="W3180" t="s">
        <v>167</v>
      </c>
      <c r="X3180">
        <v>1</v>
      </c>
      <c r="Y3180">
        <v>0</v>
      </c>
      <c r="Z3180">
        <v>0</v>
      </c>
      <c r="AA3180">
        <v>0</v>
      </c>
      <c r="AB3180">
        <v>1</v>
      </c>
      <c r="AC3180">
        <v>0</v>
      </c>
      <c r="AD3180">
        <v>0</v>
      </c>
      <c r="AE3180">
        <v>0</v>
      </c>
    </row>
    <row r="3181" spans="1:31" x14ac:dyDescent="0.3">
      <c r="A3181" t="s">
        <v>268</v>
      </c>
      <c r="B3181" t="s">
        <v>10556</v>
      </c>
      <c r="C3181" t="s">
        <v>274</v>
      </c>
      <c r="D3181" t="s">
        <v>10069</v>
      </c>
      <c r="E3181" t="s">
        <v>13053</v>
      </c>
      <c r="F3181" t="s">
        <v>5454</v>
      </c>
      <c r="G3181" t="s">
        <v>1541</v>
      </c>
      <c r="H3181" t="s">
        <v>10237</v>
      </c>
      <c r="I3181" t="s">
        <v>265</v>
      </c>
      <c r="J3181" t="s">
        <v>266</v>
      </c>
      <c r="K3181" t="s">
        <v>5455</v>
      </c>
      <c r="L3181" t="s">
        <v>10557</v>
      </c>
      <c r="M3181" t="s">
        <v>267</v>
      </c>
      <c r="N3181" t="s">
        <v>268</v>
      </c>
      <c r="O3181">
        <v>1</v>
      </c>
      <c r="P3181" t="s">
        <v>282</v>
      </c>
      <c r="Q3181">
        <v>3</v>
      </c>
      <c r="S3181">
        <v>4</v>
      </c>
      <c r="T3181" s="108">
        <v>12</v>
      </c>
      <c r="U3181">
        <v>1</v>
      </c>
      <c r="V3181" t="s">
        <v>270</v>
      </c>
      <c r="W3181" t="s">
        <v>167</v>
      </c>
      <c r="X3181">
        <v>1</v>
      </c>
      <c r="Y3181">
        <v>1</v>
      </c>
      <c r="Z3181">
        <v>0</v>
      </c>
      <c r="AA3181">
        <v>1</v>
      </c>
      <c r="AB3181">
        <v>0</v>
      </c>
      <c r="AC3181">
        <v>1</v>
      </c>
      <c r="AD3181">
        <v>1</v>
      </c>
      <c r="AE3181">
        <v>0</v>
      </c>
    </row>
    <row r="3182" spans="1:31" x14ac:dyDescent="0.3">
      <c r="A3182" t="s">
        <v>268</v>
      </c>
      <c r="B3182" t="s">
        <v>10556</v>
      </c>
      <c r="C3182" t="s">
        <v>274</v>
      </c>
      <c r="D3182" t="s">
        <v>10069</v>
      </c>
      <c r="E3182" t="s">
        <v>13053</v>
      </c>
      <c r="F3182" t="s">
        <v>5454</v>
      </c>
      <c r="G3182" t="s">
        <v>1541</v>
      </c>
      <c r="H3182" t="s">
        <v>10237</v>
      </c>
      <c r="I3182" t="s">
        <v>265</v>
      </c>
      <c r="J3182" t="s">
        <v>266</v>
      </c>
      <c r="K3182" t="s">
        <v>5455</v>
      </c>
      <c r="L3182" t="s">
        <v>10557</v>
      </c>
      <c r="M3182" t="s">
        <v>271</v>
      </c>
      <c r="N3182" t="s">
        <v>268</v>
      </c>
      <c r="O3182">
        <v>2</v>
      </c>
      <c r="P3182" t="s">
        <v>272</v>
      </c>
      <c r="Q3182">
        <v>2</v>
      </c>
      <c r="S3182">
        <v>2</v>
      </c>
      <c r="T3182" s="108">
        <v>4</v>
      </c>
      <c r="U3182">
        <v>1</v>
      </c>
      <c r="V3182" t="s">
        <v>270</v>
      </c>
      <c r="W3182" t="s">
        <v>167</v>
      </c>
      <c r="X3182">
        <v>1</v>
      </c>
      <c r="Y3182">
        <v>0</v>
      </c>
      <c r="Z3182">
        <v>1</v>
      </c>
      <c r="AA3182">
        <v>0</v>
      </c>
      <c r="AB3182">
        <v>1</v>
      </c>
      <c r="AC3182">
        <v>0</v>
      </c>
      <c r="AD3182">
        <v>0</v>
      </c>
      <c r="AE3182">
        <v>0</v>
      </c>
    </row>
    <row r="3183" spans="1:31" x14ac:dyDescent="0.3">
      <c r="A3183" t="s">
        <v>268</v>
      </c>
      <c r="B3183" t="s">
        <v>10556</v>
      </c>
      <c r="C3183" t="s">
        <v>274</v>
      </c>
      <c r="D3183" t="s">
        <v>10069</v>
      </c>
      <c r="E3183" t="s">
        <v>13053</v>
      </c>
      <c r="F3183" t="s">
        <v>5454</v>
      </c>
      <c r="G3183" t="s">
        <v>1541</v>
      </c>
      <c r="H3183" t="s">
        <v>10237</v>
      </c>
      <c r="I3183" t="s">
        <v>265</v>
      </c>
      <c r="J3183" t="s">
        <v>266</v>
      </c>
      <c r="K3183" t="s">
        <v>5455</v>
      </c>
      <c r="L3183" t="s">
        <v>10557</v>
      </c>
      <c r="M3183" t="s">
        <v>271</v>
      </c>
      <c r="N3183" t="s">
        <v>268</v>
      </c>
      <c r="O3183">
        <v>20</v>
      </c>
      <c r="P3183" t="s">
        <v>425</v>
      </c>
      <c r="Q3183">
        <v>0.32</v>
      </c>
      <c r="S3183">
        <v>4</v>
      </c>
      <c r="T3183" s="108">
        <v>1.28</v>
      </c>
      <c r="U3183">
        <v>1</v>
      </c>
      <c r="V3183" t="s">
        <v>270</v>
      </c>
      <c r="W3183" t="s">
        <v>167</v>
      </c>
      <c r="X3183">
        <v>2</v>
      </c>
      <c r="Y3183">
        <v>2</v>
      </c>
      <c r="Z3183">
        <v>0</v>
      </c>
      <c r="AA3183">
        <v>0</v>
      </c>
      <c r="AB3183">
        <v>2</v>
      </c>
      <c r="AC3183">
        <v>0</v>
      </c>
      <c r="AD3183">
        <v>0</v>
      </c>
      <c r="AE3183">
        <v>0</v>
      </c>
    </row>
    <row r="3184" spans="1:31" x14ac:dyDescent="0.3">
      <c r="A3184" t="s">
        <v>268</v>
      </c>
      <c r="B3184" t="s">
        <v>2736</v>
      </c>
      <c r="C3184" t="s">
        <v>525</v>
      </c>
      <c r="D3184" t="s">
        <v>2737</v>
      </c>
      <c r="E3184" t="s">
        <v>13264</v>
      </c>
      <c r="F3184" t="s">
        <v>2710</v>
      </c>
      <c r="G3184" t="s">
        <v>402</v>
      </c>
      <c r="H3184" t="s">
        <v>10238</v>
      </c>
      <c r="I3184" t="s">
        <v>265</v>
      </c>
      <c r="J3184" t="s">
        <v>266</v>
      </c>
      <c r="K3184" t="s">
        <v>2738</v>
      </c>
      <c r="L3184" t="s">
        <v>2739</v>
      </c>
      <c r="M3184" t="s">
        <v>267</v>
      </c>
      <c r="N3184" t="s">
        <v>268</v>
      </c>
      <c r="O3184">
        <v>1</v>
      </c>
      <c r="P3184" t="s">
        <v>266</v>
      </c>
      <c r="Q3184">
        <v>0.32</v>
      </c>
      <c r="S3184">
        <v>1</v>
      </c>
      <c r="T3184" s="108">
        <v>0.32</v>
      </c>
      <c r="U3184">
        <v>1</v>
      </c>
      <c r="V3184" t="s">
        <v>270</v>
      </c>
      <c r="W3184" t="s">
        <v>167</v>
      </c>
      <c r="X3184">
        <v>1</v>
      </c>
      <c r="Y3184">
        <v>0</v>
      </c>
      <c r="Z3184">
        <v>0</v>
      </c>
      <c r="AA3184">
        <v>1</v>
      </c>
      <c r="AB3184">
        <v>0</v>
      </c>
      <c r="AC3184">
        <v>0</v>
      </c>
      <c r="AD3184">
        <v>0</v>
      </c>
      <c r="AE3184">
        <v>0</v>
      </c>
    </row>
    <row r="3185" spans="1:31" x14ac:dyDescent="0.3">
      <c r="A3185" t="s">
        <v>268</v>
      </c>
      <c r="B3185" t="s">
        <v>2736</v>
      </c>
      <c r="C3185" t="s">
        <v>525</v>
      </c>
      <c r="D3185" t="s">
        <v>2737</v>
      </c>
      <c r="E3185" t="s">
        <v>13264</v>
      </c>
      <c r="F3185" t="s">
        <v>2710</v>
      </c>
      <c r="G3185" t="s">
        <v>402</v>
      </c>
      <c r="H3185" t="s">
        <v>10238</v>
      </c>
      <c r="I3185" t="s">
        <v>265</v>
      </c>
      <c r="J3185" t="s">
        <v>266</v>
      </c>
      <c r="K3185" t="s">
        <v>2738</v>
      </c>
      <c r="L3185" t="s">
        <v>2739</v>
      </c>
      <c r="M3185" t="s">
        <v>271</v>
      </c>
      <c r="N3185" t="s">
        <v>268</v>
      </c>
      <c r="O3185">
        <v>2</v>
      </c>
      <c r="P3185" t="s">
        <v>272</v>
      </c>
      <c r="Q3185">
        <v>2</v>
      </c>
      <c r="S3185">
        <v>1</v>
      </c>
      <c r="T3185" s="108">
        <v>2</v>
      </c>
      <c r="U3185">
        <v>1</v>
      </c>
      <c r="V3185" t="s">
        <v>270</v>
      </c>
      <c r="W3185" t="s">
        <v>167</v>
      </c>
      <c r="X3185">
        <v>1</v>
      </c>
      <c r="Y3185">
        <v>0</v>
      </c>
      <c r="Z3185">
        <v>1</v>
      </c>
      <c r="AA3185">
        <v>0</v>
      </c>
      <c r="AB3185">
        <v>0</v>
      </c>
      <c r="AC3185">
        <v>0</v>
      </c>
      <c r="AD3185">
        <v>0</v>
      </c>
      <c r="AE3185">
        <v>0</v>
      </c>
    </row>
    <row r="3186" spans="1:31" x14ac:dyDescent="0.3">
      <c r="A3186" t="s">
        <v>268</v>
      </c>
      <c r="B3186" t="s">
        <v>10124</v>
      </c>
      <c r="C3186" t="s">
        <v>274</v>
      </c>
      <c r="D3186" t="s">
        <v>10292</v>
      </c>
      <c r="E3186" t="s">
        <v>13547</v>
      </c>
      <c r="F3186" t="s">
        <v>2727</v>
      </c>
      <c r="G3186" t="s">
        <v>2728</v>
      </c>
      <c r="H3186" t="s">
        <v>10239</v>
      </c>
      <c r="I3186" t="s">
        <v>265</v>
      </c>
      <c r="J3186" t="s">
        <v>266</v>
      </c>
      <c r="K3186" t="s">
        <v>2729</v>
      </c>
      <c r="L3186" t="s">
        <v>10125</v>
      </c>
      <c r="M3186" t="s">
        <v>267</v>
      </c>
      <c r="N3186" t="s">
        <v>268</v>
      </c>
      <c r="O3186">
        <v>1</v>
      </c>
      <c r="P3186" t="s">
        <v>282</v>
      </c>
      <c r="Q3186">
        <v>2</v>
      </c>
      <c r="S3186">
        <v>1</v>
      </c>
      <c r="T3186" s="108">
        <v>2</v>
      </c>
      <c r="U3186">
        <v>1</v>
      </c>
      <c r="V3186" t="s">
        <v>270</v>
      </c>
      <c r="W3186" t="s">
        <v>167</v>
      </c>
      <c r="X3186">
        <v>1</v>
      </c>
      <c r="Y3186">
        <v>1</v>
      </c>
      <c r="Z3186">
        <v>0</v>
      </c>
      <c r="AA3186">
        <v>0</v>
      </c>
      <c r="AB3186">
        <v>0</v>
      </c>
      <c r="AC3186">
        <v>0</v>
      </c>
      <c r="AD3186">
        <v>0</v>
      </c>
      <c r="AE3186">
        <v>0</v>
      </c>
    </row>
    <row r="3187" spans="1:31" x14ac:dyDescent="0.3">
      <c r="A3187" t="s">
        <v>268</v>
      </c>
      <c r="B3187" t="s">
        <v>10124</v>
      </c>
      <c r="C3187" t="s">
        <v>274</v>
      </c>
      <c r="D3187" t="s">
        <v>10292</v>
      </c>
      <c r="E3187" t="s">
        <v>13547</v>
      </c>
      <c r="F3187" t="s">
        <v>2727</v>
      </c>
      <c r="G3187" t="s">
        <v>2728</v>
      </c>
      <c r="H3187" t="s">
        <v>10239</v>
      </c>
      <c r="I3187" t="s">
        <v>265</v>
      </c>
      <c r="J3187" t="s">
        <v>266</v>
      </c>
      <c r="K3187" t="s">
        <v>2729</v>
      </c>
      <c r="L3187" t="s">
        <v>10125</v>
      </c>
      <c r="M3187" t="s">
        <v>271</v>
      </c>
      <c r="N3187" t="s">
        <v>268</v>
      </c>
      <c r="O3187">
        <v>2</v>
      </c>
      <c r="P3187" t="s">
        <v>272</v>
      </c>
      <c r="Q3187">
        <v>2</v>
      </c>
      <c r="S3187">
        <v>2</v>
      </c>
      <c r="T3187" s="108">
        <v>4</v>
      </c>
      <c r="U3187">
        <v>1</v>
      </c>
      <c r="V3187" t="s">
        <v>270</v>
      </c>
      <c r="W3187" t="s">
        <v>167</v>
      </c>
      <c r="X3187">
        <v>1</v>
      </c>
      <c r="Y3187">
        <v>1</v>
      </c>
      <c r="Z3187">
        <v>0</v>
      </c>
      <c r="AA3187">
        <v>0</v>
      </c>
      <c r="AB3187">
        <v>1</v>
      </c>
      <c r="AC3187">
        <v>0</v>
      </c>
      <c r="AD3187">
        <v>0</v>
      </c>
      <c r="AE3187">
        <v>0</v>
      </c>
    </row>
    <row r="3188" spans="1:31" x14ac:dyDescent="0.3">
      <c r="A3188" t="s">
        <v>268</v>
      </c>
      <c r="B3188" t="s">
        <v>10124</v>
      </c>
      <c r="C3188" t="s">
        <v>274</v>
      </c>
      <c r="D3188" t="s">
        <v>10292</v>
      </c>
      <c r="E3188" t="s">
        <v>13547</v>
      </c>
      <c r="F3188" t="s">
        <v>2727</v>
      </c>
      <c r="G3188" t="s">
        <v>2728</v>
      </c>
      <c r="H3188" t="s">
        <v>10239</v>
      </c>
      <c r="I3188" t="s">
        <v>265</v>
      </c>
      <c r="J3188" t="s">
        <v>266</v>
      </c>
      <c r="K3188" t="s">
        <v>2729</v>
      </c>
      <c r="L3188" t="s">
        <v>10125</v>
      </c>
      <c r="M3188" t="s">
        <v>271</v>
      </c>
      <c r="N3188" t="s">
        <v>268</v>
      </c>
      <c r="O3188">
        <v>2</v>
      </c>
      <c r="P3188" t="s">
        <v>288</v>
      </c>
      <c r="Q3188">
        <v>0.48</v>
      </c>
      <c r="S3188">
        <v>6</v>
      </c>
      <c r="T3188" s="108">
        <v>2.88</v>
      </c>
      <c r="U3188">
        <v>1</v>
      </c>
      <c r="V3188" t="s">
        <v>270</v>
      </c>
      <c r="W3188" t="s">
        <v>167</v>
      </c>
      <c r="X3188">
        <v>6</v>
      </c>
      <c r="Y3188">
        <v>0</v>
      </c>
      <c r="Z3188">
        <v>0</v>
      </c>
      <c r="AA3188">
        <v>6</v>
      </c>
      <c r="AB3188">
        <v>0</v>
      </c>
      <c r="AC3188">
        <v>0</v>
      </c>
      <c r="AD3188">
        <v>0</v>
      </c>
      <c r="AE3188">
        <v>0</v>
      </c>
    </row>
    <row r="3189" spans="1:31" x14ac:dyDescent="0.3">
      <c r="A3189" t="s">
        <v>268</v>
      </c>
      <c r="B3189" t="s">
        <v>2740</v>
      </c>
      <c r="C3189" t="s">
        <v>274</v>
      </c>
      <c r="D3189" t="s">
        <v>2741</v>
      </c>
      <c r="E3189" t="s">
        <v>13549</v>
      </c>
      <c r="F3189" t="s">
        <v>2742</v>
      </c>
      <c r="G3189" t="s">
        <v>2728</v>
      </c>
      <c r="H3189" t="s">
        <v>10240</v>
      </c>
      <c r="I3189" t="s">
        <v>265</v>
      </c>
      <c r="J3189" t="s">
        <v>266</v>
      </c>
      <c r="K3189" t="s">
        <v>2743</v>
      </c>
      <c r="L3189" t="s">
        <v>2744</v>
      </c>
      <c r="M3189" t="s">
        <v>267</v>
      </c>
      <c r="N3189" t="s">
        <v>268</v>
      </c>
      <c r="O3189">
        <v>1</v>
      </c>
      <c r="P3189" t="s">
        <v>282</v>
      </c>
      <c r="Q3189">
        <v>3</v>
      </c>
      <c r="S3189">
        <v>1</v>
      </c>
      <c r="T3189" s="108">
        <v>3</v>
      </c>
      <c r="U3189">
        <v>1</v>
      </c>
      <c r="V3189" t="s">
        <v>270</v>
      </c>
      <c r="W3189" t="s">
        <v>167</v>
      </c>
      <c r="X3189">
        <v>1</v>
      </c>
      <c r="Y3189">
        <v>0</v>
      </c>
      <c r="Z3189">
        <v>0</v>
      </c>
      <c r="AA3189">
        <v>0</v>
      </c>
      <c r="AB3189">
        <v>1</v>
      </c>
      <c r="AC3189">
        <v>0</v>
      </c>
      <c r="AD3189">
        <v>0</v>
      </c>
      <c r="AE3189">
        <v>0</v>
      </c>
    </row>
    <row r="3190" spans="1:31" x14ac:dyDescent="0.3">
      <c r="A3190" t="s">
        <v>268</v>
      </c>
      <c r="B3190" t="s">
        <v>2740</v>
      </c>
      <c r="C3190" t="s">
        <v>294</v>
      </c>
      <c r="D3190" t="s">
        <v>2741</v>
      </c>
      <c r="E3190" t="s">
        <v>13549</v>
      </c>
      <c r="F3190" t="s">
        <v>2742</v>
      </c>
      <c r="G3190" t="s">
        <v>2728</v>
      </c>
      <c r="H3190" t="s">
        <v>10240</v>
      </c>
      <c r="I3190" t="s">
        <v>265</v>
      </c>
      <c r="J3190" t="s">
        <v>266</v>
      </c>
      <c r="K3190" t="s">
        <v>2743</v>
      </c>
      <c r="L3190" t="s">
        <v>15673</v>
      </c>
      <c r="M3190" t="s">
        <v>271</v>
      </c>
      <c r="N3190" t="s">
        <v>268</v>
      </c>
      <c r="O3190">
        <v>2</v>
      </c>
      <c r="P3190" t="s">
        <v>272</v>
      </c>
      <c r="Q3190">
        <v>3</v>
      </c>
      <c r="S3190">
        <v>5</v>
      </c>
      <c r="T3190" s="108">
        <v>15</v>
      </c>
      <c r="U3190">
        <v>1</v>
      </c>
      <c r="V3190" t="s">
        <v>270</v>
      </c>
      <c r="W3190" t="s">
        <v>167</v>
      </c>
      <c r="X3190">
        <v>1</v>
      </c>
      <c r="Y3190">
        <v>1</v>
      </c>
      <c r="Z3190">
        <v>1</v>
      </c>
      <c r="AA3190">
        <v>1</v>
      </c>
      <c r="AB3190">
        <v>1</v>
      </c>
      <c r="AC3190">
        <v>1</v>
      </c>
      <c r="AD3190">
        <v>0</v>
      </c>
      <c r="AE3190">
        <v>0</v>
      </c>
    </row>
    <row r="3191" spans="1:31" x14ac:dyDescent="0.3">
      <c r="A3191" t="s">
        <v>268</v>
      </c>
      <c r="B3191" t="s">
        <v>2740</v>
      </c>
      <c r="C3191" t="s">
        <v>294</v>
      </c>
      <c r="D3191" t="s">
        <v>2741</v>
      </c>
      <c r="E3191" t="s">
        <v>13549</v>
      </c>
      <c r="F3191" t="s">
        <v>2742</v>
      </c>
      <c r="G3191" t="s">
        <v>2728</v>
      </c>
      <c r="H3191" t="s">
        <v>10240</v>
      </c>
      <c r="I3191" t="s">
        <v>265</v>
      </c>
      <c r="J3191" t="s">
        <v>266</v>
      </c>
      <c r="K3191" t="s">
        <v>2743</v>
      </c>
      <c r="L3191" t="s">
        <v>15673</v>
      </c>
      <c r="M3191" t="s">
        <v>271</v>
      </c>
      <c r="N3191" t="s">
        <v>268</v>
      </c>
      <c r="O3191">
        <v>20</v>
      </c>
      <c r="P3191" t="s">
        <v>17796</v>
      </c>
      <c r="Q3191">
        <v>2</v>
      </c>
      <c r="S3191">
        <v>2</v>
      </c>
      <c r="T3191" s="108">
        <v>4</v>
      </c>
      <c r="U3191">
        <v>1</v>
      </c>
      <c r="V3191" t="s">
        <v>270</v>
      </c>
      <c r="W3191" t="s">
        <v>167</v>
      </c>
      <c r="X3191">
        <v>1</v>
      </c>
      <c r="Y3191">
        <v>1</v>
      </c>
      <c r="Z3191">
        <v>0</v>
      </c>
      <c r="AA3191">
        <v>0</v>
      </c>
      <c r="AB3191">
        <v>0</v>
      </c>
      <c r="AC3191">
        <v>1</v>
      </c>
      <c r="AD3191">
        <v>0</v>
      </c>
      <c r="AE3191">
        <v>0</v>
      </c>
    </row>
    <row r="3192" spans="1:31" x14ac:dyDescent="0.3">
      <c r="A3192" t="s">
        <v>268</v>
      </c>
      <c r="B3192" t="s">
        <v>2751</v>
      </c>
      <c r="C3192" t="s">
        <v>274</v>
      </c>
      <c r="D3192" t="s">
        <v>2752</v>
      </c>
      <c r="E3192" t="s">
        <v>13358</v>
      </c>
      <c r="F3192" t="s">
        <v>2753</v>
      </c>
      <c r="G3192" t="s">
        <v>742</v>
      </c>
      <c r="H3192" t="s">
        <v>2748</v>
      </c>
      <c r="I3192" t="s">
        <v>265</v>
      </c>
      <c r="J3192" t="s">
        <v>266</v>
      </c>
      <c r="K3192" t="s">
        <v>2754</v>
      </c>
      <c r="L3192" t="s">
        <v>17510</v>
      </c>
      <c r="M3192" t="s">
        <v>267</v>
      </c>
      <c r="N3192" t="s">
        <v>268</v>
      </c>
      <c r="O3192">
        <v>1</v>
      </c>
      <c r="P3192" t="s">
        <v>282</v>
      </c>
      <c r="Q3192">
        <v>6</v>
      </c>
      <c r="S3192">
        <v>1</v>
      </c>
      <c r="T3192" s="108">
        <v>6</v>
      </c>
      <c r="U3192">
        <v>1</v>
      </c>
      <c r="V3192" t="s">
        <v>270</v>
      </c>
      <c r="W3192" t="s">
        <v>167</v>
      </c>
      <c r="X3192">
        <v>1</v>
      </c>
      <c r="Y3192">
        <v>0</v>
      </c>
      <c r="Z3192">
        <v>0</v>
      </c>
      <c r="AA3192">
        <v>1</v>
      </c>
      <c r="AB3192">
        <v>0</v>
      </c>
      <c r="AC3192">
        <v>0</v>
      </c>
      <c r="AD3192">
        <v>0</v>
      </c>
      <c r="AE3192">
        <v>0</v>
      </c>
    </row>
    <row r="3193" spans="1:31" x14ac:dyDescent="0.3">
      <c r="A3193" t="s">
        <v>268</v>
      </c>
      <c r="B3193" t="s">
        <v>2751</v>
      </c>
      <c r="C3193" t="s">
        <v>274</v>
      </c>
      <c r="D3193" t="s">
        <v>2752</v>
      </c>
      <c r="E3193" t="s">
        <v>13358</v>
      </c>
      <c r="F3193" t="s">
        <v>2753</v>
      </c>
      <c r="G3193" t="s">
        <v>742</v>
      </c>
      <c r="H3193" t="s">
        <v>2748</v>
      </c>
      <c r="I3193" t="s">
        <v>265</v>
      </c>
      <c r="J3193" t="s">
        <v>266</v>
      </c>
      <c r="K3193" t="s">
        <v>2754</v>
      </c>
      <c r="L3193" t="s">
        <v>17510</v>
      </c>
      <c r="M3193" t="s">
        <v>271</v>
      </c>
      <c r="N3193" t="s">
        <v>268</v>
      </c>
      <c r="O3193">
        <v>2</v>
      </c>
      <c r="P3193" t="s">
        <v>272</v>
      </c>
      <c r="Q3193">
        <v>3</v>
      </c>
      <c r="S3193">
        <v>1</v>
      </c>
      <c r="T3193" s="108">
        <v>3</v>
      </c>
      <c r="U3193">
        <v>1</v>
      </c>
      <c r="V3193" t="s">
        <v>270</v>
      </c>
      <c r="W3193" t="s">
        <v>167</v>
      </c>
      <c r="X3193">
        <v>1</v>
      </c>
      <c r="Y3193">
        <v>1</v>
      </c>
      <c r="Z3193">
        <v>0</v>
      </c>
      <c r="AA3193">
        <v>0</v>
      </c>
      <c r="AB3193">
        <v>0</v>
      </c>
      <c r="AC3193">
        <v>0</v>
      </c>
      <c r="AD3193">
        <v>0</v>
      </c>
      <c r="AE3193">
        <v>0</v>
      </c>
    </row>
    <row r="3194" spans="1:31" x14ac:dyDescent="0.3">
      <c r="A3194" t="s">
        <v>268</v>
      </c>
      <c r="B3194" t="s">
        <v>2751</v>
      </c>
      <c r="C3194" t="s">
        <v>274</v>
      </c>
      <c r="D3194" t="s">
        <v>2752</v>
      </c>
      <c r="E3194" t="s">
        <v>13358</v>
      </c>
      <c r="F3194" t="s">
        <v>2753</v>
      </c>
      <c r="G3194" t="s">
        <v>742</v>
      </c>
      <c r="H3194" t="s">
        <v>2748</v>
      </c>
      <c r="I3194" t="s">
        <v>265</v>
      </c>
      <c r="J3194" t="s">
        <v>266</v>
      </c>
      <c r="K3194" t="s">
        <v>2754</v>
      </c>
      <c r="L3194" t="s">
        <v>17510</v>
      </c>
      <c r="M3194" t="s">
        <v>271</v>
      </c>
      <c r="N3194" t="s">
        <v>268</v>
      </c>
      <c r="O3194">
        <v>17</v>
      </c>
      <c r="P3194" t="s">
        <v>273</v>
      </c>
      <c r="Q3194">
        <v>0.48</v>
      </c>
      <c r="S3194">
        <v>1</v>
      </c>
      <c r="T3194" s="108">
        <v>0.48</v>
      </c>
      <c r="U3194">
        <v>1</v>
      </c>
      <c r="V3194" t="s">
        <v>270</v>
      </c>
      <c r="W3194" t="s">
        <v>167</v>
      </c>
      <c r="X3194">
        <v>1</v>
      </c>
      <c r="Y3194">
        <v>0</v>
      </c>
      <c r="Z3194">
        <v>0</v>
      </c>
      <c r="AA3194">
        <v>0</v>
      </c>
      <c r="AB3194">
        <v>1</v>
      </c>
      <c r="AC3194">
        <v>0</v>
      </c>
      <c r="AD3194">
        <v>0</v>
      </c>
      <c r="AE3194">
        <v>0</v>
      </c>
    </row>
    <row r="3195" spans="1:31" x14ac:dyDescent="0.3">
      <c r="A3195" t="s">
        <v>268</v>
      </c>
      <c r="B3195" t="s">
        <v>16764</v>
      </c>
      <c r="C3195" t="s">
        <v>274</v>
      </c>
      <c r="D3195" t="s">
        <v>16765</v>
      </c>
      <c r="E3195" t="s">
        <v>16766</v>
      </c>
      <c r="F3195" t="s">
        <v>2742</v>
      </c>
      <c r="G3195" t="s">
        <v>2728</v>
      </c>
      <c r="H3195" t="s">
        <v>2748</v>
      </c>
      <c r="I3195" t="s">
        <v>265</v>
      </c>
      <c r="J3195" t="s">
        <v>266</v>
      </c>
      <c r="K3195" t="s">
        <v>2743</v>
      </c>
      <c r="L3195" t="s">
        <v>16767</v>
      </c>
      <c r="M3195" t="s">
        <v>267</v>
      </c>
      <c r="N3195" t="s">
        <v>268</v>
      </c>
      <c r="O3195">
        <v>1</v>
      </c>
      <c r="P3195" t="s">
        <v>282</v>
      </c>
      <c r="Q3195">
        <v>1</v>
      </c>
      <c r="S3195">
        <v>1</v>
      </c>
      <c r="T3195" s="108">
        <v>1</v>
      </c>
      <c r="U3195">
        <v>1</v>
      </c>
      <c r="V3195" t="s">
        <v>270</v>
      </c>
      <c r="W3195" t="s">
        <v>167</v>
      </c>
      <c r="X3195">
        <v>1</v>
      </c>
      <c r="Y3195">
        <v>1</v>
      </c>
      <c r="Z3195">
        <v>0</v>
      </c>
      <c r="AA3195">
        <v>0</v>
      </c>
      <c r="AB3195">
        <v>0</v>
      </c>
      <c r="AC3195">
        <v>0</v>
      </c>
      <c r="AD3195">
        <v>0</v>
      </c>
      <c r="AE3195">
        <v>0</v>
      </c>
    </row>
    <row r="3196" spans="1:31" x14ac:dyDescent="0.3">
      <c r="A3196" t="s">
        <v>268</v>
      </c>
      <c r="B3196" t="s">
        <v>16764</v>
      </c>
      <c r="C3196" t="s">
        <v>274</v>
      </c>
      <c r="D3196" t="s">
        <v>16765</v>
      </c>
      <c r="E3196" t="s">
        <v>16766</v>
      </c>
      <c r="F3196" t="s">
        <v>2742</v>
      </c>
      <c r="G3196" t="s">
        <v>2728</v>
      </c>
      <c r="H3196" t="s">
        <v>2748</v>
      </c>
      <c r="I3196" t="s">
        <v>265</v>
      </c>
      <c r="J3196" t="s">
        <v>266</v>
      </c>
      <c r="K3196" t="s">
        <v>2743</v>
      </c>
      <c r="L3196" t="s">
        <v>16767</v>
      </c>
      <c r="M3196" t="s">
        <v>271</v>
      </c>
      <c r="N3196" t="s">
        <v>268</v>
      </c>
      <c r="O3196">
        <v>2</v>
      </c>
      <c r="P3196" t="s">
        <v>272</v>
      </c>
      <c r="Q3196">
        <v>1</v>
      </c>
      <c r="S3196">
        <v>1</v>
      </c>
      <c r="T3196" s="108">
        <v>1</v>
      </c>
      <c r="U3196">
        <v>1</v>
      </c>
      <c r="V3196" t="s">
        <v>270</v>
      </c>
      <c r="W3196" t="s">
        <v>167</v>
      </c>
      <c r="X3196">
        <v>1</v>
      </c>
      <c r="Y3196">
        <v>1</v>
      </c>
      <c r="Z3196">
        <v>0</v>
      </c>
      <c r="AA3196">
        <v>0</v>
      </c>
      <c r="AB3196">
        <v>0</v>
      </c>
      <c r="AC3196">
        <v>0</v>
      </c>
      <c r="AD3196">
        <v>0</v>
      </c>
      <c r="AE3196">
        <v>0</v>
      </c>
    </row>
    <row r="3197" spans="1:31" x14ac:dyDescent="0.3">
      <c r="A3197" t="s">
        <v>268</v>
      </c>
      <c r="B3197" t="s">
        <v>16764</v>
      </c>
      <c r="C3197" t="s">
        <v>274</v>
      </c>
      <c r="D3197" t="s">
        <v>16765</v>
      </c>
      <c r="E3197" t="s">
        <v>16766</v>
      </c>
      <c r="F3197" t="s">
        <v>2742</v>
      </c>
      <c r="G3197" t="s">
        <v>2728</v>
      </c>
      <c r="H3197" t="s">
        <v>2748</v>
      </c>
      <c r="I3197" t="s">
        <v>265</v>
      </c>
      <c r="J3197" t="s">
        <v>266</v>
      </c>
      <c r="K3197" t="s">
        <v>2743</v>
      </c>
      <c r="L3197" t="s">
        <v>16767</v>
      </c>
      <c r="M3197" t="s">
        <v>271</v>
      </c>
      <c r="N3197" t="s">
        <v>268</v>
      </c>
      <c r="O3197">
        <v>20</v>
      </c>
      <c r="P3197" t="s">
        <v>425</v>
      </c>
      <c r="Q3197">
        <v>0.32</v>
      </c>
      <c r="S3197">
        <v>3</v>
      </c>
      <c r="T3197" s="108">
        <v>0.96</v>
      </c>
      <c r="U3197">
        <v>1</v>
      </c>
      <c r="V3197" t="s">
        <v>270</v>
      </c>
      <c r="W3197" t="s">
        <v>167</v>
      </c>
      <c r="X3197">
        <v>1</v>
      </c>
      <c r="Y3197">
        <v>1</v>
      </c>
      <c r="Z3197">
        <v>0</v>
      </c>
      <c r="AA3197">
        <v>1</v>
      </c>
      <c r="AB3197">
        <v>0</v>
      </c>
      <c r="AC3197">
        <v>1</v>
      </c>
      <c r="AD3197">
        <v>0</v>
      </c>
      <c r="AE3197">
        <v>0</v>
      </c>
    </row>
    <row r="3198" spans="1:31" x14ac:dyDescent="0.3">
      <c r="A3198" t="s">
        <v>268</v>
      </c>
      <c r="B3198" t="s">
        <v>2745</v>
      </c>
      <c r="C3198" t="s">
        <v>294</v>
      </c>
      <c r="D3198" t="s">
        <v>2746</v>
      </c>
      <c r="E3198" t="s">
        <v>13675</v>
      </c>
      <c r="F3198" t="s">
        <v>2747</v>
      </c>
      <c r="G3198" t="s">
        <v>292</v>
      </c>
      <c r="H3198" t="s">
        <v>2748</v>
      </c>
      <c r="I3198" t="s">
        <v>265</v>
      </c>
      <c r="J3198" t="s">
        <v>266</v>
      </c>
      <c r="K3198" t="s">
        <v>2749</v>
      </c>
      <c r="L3198" t="s">
        <v>2750</v>
      </c>
      <c r="M3198" t="s">
        <v>271</v>
      </c>
      <c r="N3198" t="s">
        <v>268</v>
      </c>
      <c r="O3198">
        <v>2</v>
      </c>
      <c r="P3198" t="s">
        <v>272</v>
      </c>
      <c r="Q3198">
        <v>1</v>
      </c>
      <c r="S3198">
        <v>2</v>
      </c>
      <c r="T3198" s="108">
        <v>2</v>
      </c>
      <c r="U3198">
        <v>1</v>
      </c>
      <c r="V3198" t="s">
        <v>270</v>
      </c>
      <c r="W3198" t="s">
        <v>167</v>
      </c>
      <c r="X3198">
        <v>1</v>
      </c>
      <c r="Y3198">
        <v>1</v>
      </c>
      <c r="Z3198">
        <v>0</v>
      </c>
      <c r="AA3198">
        <v>0</v>
      </c>
      <c r="AB3198">
        <v>1</v>
      </c>
      <c r="AC3198">
        <v>0</v>
      </c>
      <c r="AD3198">
        <v>0</v>
      </c>
      <c r="AE3198">
        <v>0</v>
      </c>
    </row>
    <row r="3199" spans="1:31" x14ac:dyDescent="0.3">
      <c r="A3199" t="s">
        <v>268</v>
      </c>
      <c r="B3199" t="s">
        <v>2745</v>
      </c>
      <c r="C3199" t="s">
        <v>294</v>
      </c>
      <c r="D3199" t="s">
        <v>2746</v>
      </c>
      <c r="E3199" t="s">
        <v>13675</v>
      </c>
      <c r="F3199" t="s">
        <v>2747</v>
      </c>
      <c r="G3199" t="s">
        <v>292</v>
      </c>
      <c r="H3199" t="s">
        <v>2748</v>
      </c>
      <c r="I3199" t="s">
        <v>265</v>
      </c>
      <c r="J3199" t="s">
        <v>266</v>
      </c>
      <c r="K3199" t="s">
        <v>2749</v>
      </c>
      <c r="L3199" t="s">
        <v>2750</v>
      </c>
      <c r="M3199" t="s">
        <v>271</v>
      </c>
      <c r="N3199" t="s">
        <v>268</v>
      </c>
      <c r="O3199">
        <v>17</v>
      </c>
      <c r="P3199" t="s">
        <v>273</v>
      </c>
      <c r="Q3199">
        <v>0.32</v>
      </c>
      <c r="S3199">
        <v>1</v>
      </c>
      <c r="T3199" s="108">
        <v>0.32</v>
      </c>
      <c r="U3199">
        <v>1</v>
      </c>
      <c r="V3199" t="s">
        <v>270</v>
      </c>
      <c r="W3199" t="s">
        <v>167</v>
      </c>
      <c r="X3199">
        <v>1</v>
      </c>
      <c r="Y3199">
        <v>0</v>
      </c>
      <c r="Z3199">
        <v>0</v>
      </c>
      <c r="AA3199">
        <v>0</v>
      </c>
      <c r="AB3199">
        <v>1</v>
      </c>
      <c r="AC3199">
        <v>0</v>
      </c>
      <c r="AD3199">
        <v>0</v>
      </c>
      <c r="AE3199">
        <v>0</v>
      </c>
    </row>
    <row r="3200" spans="1:31" x14ac:dyDescent="0.3">
      <c r="A3200" t="s">
        <v>268</v>
      </c>
      <c r="B3200" t="s">
        <v>2745</v>
      </c>
      <c r="C3200" t="s">
        <v>262</v>
      </c>
      <c r="D3200" t="s">
        <v>2746</v>
      </c>
      <c r="E3200" t="s">
        <v>13675</v>
      </c>
      <c r="F3200" t="s">
        <v>2747</v>
      </c>
      <c r="G3200" t="s">
        <v>292</v>
      </c>
      <c r="H3200" t="s">
        <v>2748</v>
      </c>
      <c r="I3200" t="s">
        <v>265</v>
      </c>
      <c r="J3200" t="s">
        <v>266</v>
      </c>
      <c r="K3200" t="s">
        <v>2749</v>
      </c>
      <c r="L3200" t="s">
        <v>2750</v>
      </c>
      <c r="M3200" t="s">
        <v>267</v>
      </c>
      <c r="N3200" t="s">
        <v>268</v>
      </c>
      <c r="O3200">
        <v>1</v>
      </c>
      <c r="P3200" t="s">
        <v>269</v>
      </c>
      <c r="Q3200">
        <v>1</v>
      </c>
      <c r="S3200">
        <v>2</v>
      </c>
      <c r="T3200" s="108">
        <v>2</v>
      </c>
      <c r="U3200">
        <v>1</v>
      </c>
      <c r="V3200" t="s">
        <v>270</v>
      </c>
      <c r="W3200" t="s">
        <v>167</v>
      </c>
      <c r="X3200">
        <v>1</v>
      </c>
      <c r="Y3200">
        <v>0</v>
      </c>
      <c r="Z3200">
        <v>1</v>
      </c>
      <c r="AA3200">
        <v>0</v>
      </c>
      <c r="AB3200">
        <v>0</v>
      </c>
      <c r="AC3200">
        <v>1</v>
      </c>
      <c r="AD3200">
        <v>0</v>
      </c>
      <c r="AE3200">
        <v>0</v>
      </c>
    </row>
    <row r="3201" spans="1:31" x14ac:dyDescent="0.3">
      <c r="A3201" t="s">
        <v>268</v>
      </c>
      <c r="B3201" t="s">
        <v>6456</v>
      </c>
      <c r="C3201" t="s">
        <v>262</v>
      </c>
      <c r="D3201" t="s">
        <v>6457</v>
      </c>
      <c r="E3201" t="s">
        <v>13410</v>
      </c>
      <c r="F3201" t="s">
        <v>6458</v>
      </c>
      <c r="G3201" t="s">
        <v>2304</v>
      </c>
      <c r="H3201" t="s">
        <v>10558</v>
      </c>
      <c r="I3201" t="s">
        <v>265</v>
      </c>
      <c r="J3201" t="s">
        <v>266</v>
      </c>
      <c r="K3201" t="s">
        <v>6459</v>
      </c>
      <c r="L3201" t="s">
        <v>3609</v>
      </c>
      <c r="M3201" t="s">
        <v>267</v>
      </c>
      <c r="N3201" t="s">
        <v>268</v>
      </c>
      <c r="O3201">
        <v>1</v>
      </c>
      <c r="P3201" t="s">
        <v>282</v>
      </c>
      <c r="Q3201">
        <v>2</v>
      </c>
      <c r="S3201">
        <v>1</v>
      </c>
      <c r="T3201" s="108">
        <v>2</v>
      </c>
      <c r="U3201">
        <v>1</v>
      </c>
      <c r="V3201" t="s">
        <v>270</v>
      </c>
      <c r="W3201" t="s">
        <v>167</v>
      </c>
      <c r="X3201">
        <v>1</v>
      </c>
      <c r="Y3201">
        <v>0</v>
      </c>
      <c r="Z3201">
        <v>1</v>
      </c>
      <c r="AA3201">
        <v>0</v>
      </c>
      <c r="AB3201">
        <v>0</v>
      </c>
      <c r="AC3201">
        <v>0</v>
      </c>
      <c r="AD3201">
        <v>0</v>
      </c>
      <c r="AE3201">
        <v>0</v>
      </c>
    </row>
    <row r="3202" spans="1:31" x14ac:dyDescent="0.3">
      <c r="A3202" t="s">
        <v>268</v>
      </c>
      <c r="B3202" t="s">
        <v>6456</v>
      </c>
      <c r="C3202" t="s">
        <v>262</v>
      </c>
      <c r="D3202" t="s">
        <v>6457</v>
      </c>
      <c r="E3202" t="s">
        <v>13410</v>
      </c>
      <c r="F3202" t="s">
        <v>6458</v>
      </c>
      <c r="G3202" t="s">
        <v>2304</v>
      </c>
      <c r="H3202" t="s">
        <v>10558</v>
      </c>
      <c r="I3202" t="s">
        <v>265</v>
      </c>
      <c r="J3202" t="s">
        <v>266</v>
      </c>
      <c r="K3202" t="s">
        <v>6459</v>
      </c>
      <c r="L3202" t="s">
        <v>3609</v>
      </c>
      <c r="M3202" t="s">
        <v>271</v>
      </c>
      <c r="N3202" t="s">
        <v>268</v>
      </c>
      <c r="O3202">
        <v>2</v>
      </c>
      <c r="P3202" t="s">
        <v>272</v>
      </c>
      <c r="Q3202">
        <v>4</v>
      </c>
      <c r="S3202">
        <v>2</v>
      </c>
      <c r="T3202" s="108">
        <v>8</v>
      </c>
      <c r="U3202">
        <v>1</v>
      </c>
      <c r="V3202" t="s">
        <v>270</v>
      </c>
      <c r="W3202" t="s">
        <v>167</v>
      </c>
      <c r="X3202">
        <v>1</v>
      </c>
      <c r="Y3202">
        <v>1</v>
      </c>
      <c r="Z3202">
        <v>0</v>
      </c>
      <c r="AA3202">
        <v>0</v>
      </c>
      <c r="AB3202">
        <v>0</v>
      </c>
      <c r="AC3202">
        <v>1</v>
      </c>
      <c r="AD3202">
        <v>0</v>
      </c>
      <c r="AE3202">
        <v>0</v>
      </c>
    </row>
    <row r="3203" spans="1:31" x14ac:dyDescent="0.3">
      <c r="A3203" t="s">
        <v>268</v>
      </c>
      <c r="B3203" t="s">
        <v>2847</v>
      </c>
      <c r="C3203" t="s">
        <v>274</v>
      </c>
      <c r="D3203" t="s">
        <v>15942</v>
      </c>
      <c r="E3203" t="s">
        <v>13663</v>
      </c>
      <c r="F3203" t="s">
        <v>2848</v>
      </c>
      <c r="G3203" t="s">
        <v>292</v>
      </c>
      <c r="H3203" t="s">
        <v>10242</v>
      </c>
      <c r="I3203" t="s">
        <v>265</v>
      </c>
      <c r="J3203" t="s">
        <v>266</v>
      </c>
      <c r="K3203" t="s">
        <v>2849</v>
      </c>
      <c r="L3203" t="s">
        <v>15674</v>
      </c>
      <c r="M3203" t="s">
        <v>267</v>
      </c>
      <c r="N3203" t="s">
        <v>268</v>
      </c>
      <c r="O3203">
        <v>1</v>
      </c>
      <c r="P3203" t="s">
        <v>282</v>
      </c>
      <c r="Q3203">
        <v>1</v>
      </c>
      <c r="S3203">
        <v>3</v>
      </c>
      <c r="T3203" s="108">
        <v>3</v>
      </c>
      <c r="U3203">
        <v>1</v>
      </c>
      <c r="V3203" t="s">
        <v>270</v>
      </c>
      <c r="W3203" t="s">
        <v>167</v>
      </c>
      <c r="X3203">
        <v>1</v>
      </c>
      <c r="Y3203">
        <v>1</v>
      </c>
      <c r="Z3203">
        <v>0</v>
      </c>
      <c r="AA3203">
        <v>1</v>
      </c>
      <c r="AB3203">
        <v>0</v>
      </c>
      <c r="AC3203">
        <v>1</v>
      </c>
      <c r="AD3203">
        <v>0</v>
      </c>
      <c r="AE3203">
        <v>0</v>
      </c>
    </row>
    <row r="3204" spans="1:31" x14ac:dyDescent="0.3">
      <c r="A3204" t="s">
        <v>268</v>
      </c>
      <c r="B3204" t="s">
        <v>2847</v>
      </c>
      <c r="C3204" t="s">
        <v>274</v>
      </c>
      <c r="D3204" t="s">
        <v>15942</v>
      </c>
      <c r="E3204" t="s">
        <v>13663</v>
      </c>
      <c r="F3204" t="s">
        <v>2848</v>
      </c>
      <c r="G3204" t="s">
        <v>292</v>
      </c>
      <c r="H3204" t="s">
        <v>10242</v>
      </c>
      <c r="I3204" t="s">
        <v>265</v>
      </c>
      <c r="J3204" t="s">
        <v>266</v>
      </c>
      <c r="K3204" t="s">
        <v>2849</v>
      </c>
      <c r="L3204" t="s">
        <v>15674</v>
      </c>
      <c r="M3204" t="s">
        <v>271</v>
      </c>
      <c r="N3204" t="s">
        <v>268</v>
      </c>
      <c r="O3204">
        <v>2</v>
      </c>
      <c r="P3204" t="s">
        <v>272</v>
      </c>
      <c r="Q3204">
        <v>4</v>
      </c>
      <c r="S3204">
        <v>5</v>
      </c>
      <c r="T3204" s="108">
        <v>20</v>
      </c>
      <c r="U3204">
        <v>1</v>
      </c>
      <c r="V3204" t="s">
        <v>270</v>
      </c>
      <c r="W3204" t="s">
        <v>167</v>
      </c>
      <c r="X3204">
        <v>1</v>
      </c>
      <c r="Y3204">
        <v>1</v>
      </c>
      <c r="Z3204">
        <v>1</v>
      </c>
      <c r="AA3204">
        <v>1</v>
      </c>
      <c r="AB3204">
        <v>1</v>
      </c>
      <c r="AC3204">
        <v>1</v>
      </c>
      <c r="AD3204">
        <v>0</v>
      </c>
      <c r="AE3204">
        <v>0</v>
      </c>
    </row>
    <row r="3205" spans="1:31" x14ac:dyDescent="0.3">
      <c r="A3205" t="s">
        <v>268</v>
      </c>
      <c r="B3205" t="s">
        <v>2847</v>
      </c>
      <c r="C3205" t="s">
        <v>274</v>
      </c>
      <c r="D3205" t="s">
        <v>15942</v>
      </c>
      <c r="E3205" t="s">
        <v>13663</v>
      </c>
      <c r="F3205" t="s">
        <v>2848</v>
      </c>
      <c r="G3205" t="s">
        <v>292</v>
      </c>
      <c r="H3205" t="s">
        <v>10242</v>
      </c>
      <c r="I3205" t="s">
        <v>265</v>
      </c>
      <c r="J3205" t="s">
        <v>266</v>
      </c>
      <c r="K3205" t="s">
        <v>2849</v>
      </c>
      <c r="L3205" t="s">
        <v>15674</v>
      </c>
      <c r="M3205" t="s">
        <v>271</v>
      </c>
      <c r="N3205" t="s">
        <v>268</v>
      </c>
      <c r="O3205">
        <v>20</v>
      </c>
      <c r="P3205" t="s">
        <v>425</v>
      </c>
      <c r="Q3205">
        <v>0.32</v>
      </c>
      <c r="S3205">
        <v>3</v>
      </c>
      <c r="T3205" s="108">
        <v>0.96</v>
      </c>
      <c r="U3205">
        <v>1</v>
      </c>
      <c r="V3205" t="s">
        <v>270</v>
      </c>
      <c r="W3205" t="s">
        <v>167</v>
      </c>
      <c r="X3205">
        <v>3</v>
      </c>
      <c r="Y3205">
        <v>0</v>
      </c>
      <c r="Z3205">
        <v>0</v>
      </c>
      <c r="AA3205">
        <v>0</v>
      </c>
      <c r="AB3205">
        <v>3</v>
      </c>
      <c r="AC3205">
        <v>0</v>
      </c>
      <c r="AD3205">
        <v>0</v>
      </c>
      <c r="AE3205">
        <v>0</v>
      </c>
    </row>
    <row r="3206" spans="1:31" x14ac:dyDescent="0.3">
      <c r="A3206" t="s">
        <v>268</v>
      </c>
      <c r="B3206" t="s">
        <v>2768</v>
      </c>
      <c r="C3206" t="s">
        <v>262</v>
      </c>
      <c r="D3206" t="s">
        <v>2769</v>
      </c>
      <c r="E3206" t="s">
        <v>13265</v>
      </c>
      <c r="F3206" t="s">
        <v>2710</v>
      </c>
      <c r="G3206" t="s">
        <v>402</v>
      </c>
      <c r="H3206" t="s">
        <v>10243</v>
      </c>
      <c r="I3206" t="s">
        <v>265</v>
      </c>
      <c r="J3206" t="s">
        <v>266</v>
      </c>
      <c r="K3206" t="s">
        <v>2711</v>
      </c>
      <c r="L3206" t="s">
        <v>1164</v>
      </c>
      <c r="M3206" t="s">
        <v>267</v>
      </c>
      <c r="N3206" t="s">
        <v>268</v>
      </c>
      <c r="O3206">
        <v>1</v>
      </c>
      <c r="P3206" t="s">
        <v>282</v>
      </c>
      <c r="Q3206">
        <v>1</v>
      </c>
      <c r="S3206">
        <v>1</v>
      </c>
      <c r="T3206" s="108">
        <v>1</v>
      </c>
      <c r="U3206">
        <v>1</v>
      </c>
      <c r="V3206" t="s">
        <v>270</v>
      </c>
      <c r="W3206" t="s">
        <v>167</v>
      </c>
      <c r="X3206">
        <v>1</v>
      </c>
      <c r="Y3206">
        <v>0</v>
      </c>
      <c r="Z3206">
        <v>1</v>
      </c>
      <c r="AA3206">
        <v>0</v>
      </c>
      <c r="AB3206">
        <v>0</v>
      </c>
      <c r="AC3206">
        <v>0</v>
      </c>
      <c r="AD3206">
        <v>0</v>
      </c>
      <c r="AE3206">
        <v>0</v>
      </c>
    </row>
    <row r="3207" spans="1:31" x14ac:dyDescent="0.3">
      <c r="A3207" t="s">
        <v>268</v>
      </c>
      <c r="B3207" t="s">
        <v>2768</v>
      </c>
      <c r="C3207" t="s">
        <v>262</v>
      </c>
      <c r="D3207" t="s">
        <v>2769</v>
      </c>
      <c r="E3207" t="s">
        <v>13265</v>
      </c>
      <c r="F3207" t="s">
        <v>2710</v>
      </c>
      <c r="G3207" t="s">
        <v>402</v>
      </c>
      <c r="H3207" t="s">
        <v>10243</v>
      </c>
      <c r="I3207" t="s">
        <v>265</v>
      </c>
      <c r="J3207" t="s">
        <v>266</v>
      </c>
      <c r="K3207" t="s">
        <v>2711</v>
      </c>
      <c r="L3207" t="s">
        <v>1164</v>
      </c>
      <c r="M3207" t="s">
        <v>271</v>
      </c>
      <c r="N3207" t="s">
        <v>268</v>
      </c>
      <c r="O3207">
        <v>2</v>
      </c>
      <c r="P3207" t="s">
        <v>272</v>
      </c>
      <c r="Q3207">
        <v>2</v>
      </c>
      <c r="S3207">
        <v>1</v>
      </c>
      <c r="T3207" s="108">
        <v>2</v>
      </c>
      <c r="U3207">
        <v>1</v>
      </c>
      <c r="V3207" t="s">
        <v>270</v>
      </c>
      <c r="W3207" t="s">
        <v>167</v>
      </c>
      <c r="X3207">
        <v>1</v>
      </c>
      <c r="Y3207">
        <v>0</v>
      </c>
      <c r="Z3207">
        <v>1</v>
      </c>
      <c r="AA3207">
        <v>0</v>
      </c>
      <c r="AB3207">
        <v>0</v>
      </c>
      <c r="AC3207">
        <v>0</v>
      </c>
      <c r="AD3207">
        <v>0</v>
      </c>
      <c r="AE3207">
        <v>0</v>
      </c>
    </row>
    <row r="3208" spans="1:31" x14ac:dyDescent="0.3">
      <c r="A3208" t="s">
        <v>268</v>
      </c>
      <c r="B3208" t="s">
        <v>2768</v>
      </c>
      <c r="C3208" t="s">
        <v>262</v>
      </c>
      <c r="D3208" t="s">
        <v>2769</v>
      </c>
      <c r="E3208" t="s">
        <v>13265</v>
      </c>
      <c r="F3208" t="s">
        <v>2710</v>
      </c>
      <c r="G3208" t="s">
        <v>402</v>
      </c>
      <c r="H3208" t="s">
        <v>10243</v>
      </c>
      <c r="I3208" t="s">
        <v>265</v>
      </c>
      <c r="J3208" t="s">
        <v>266</v>
      </c>
      <c r="K3208" t="s">
        <v>2711</v>
      </c>
      <c r="L3208" t="s">
        <v>1164</v>
      </c>
      <c r="M3208" t="s">
        <v>271</v>
      </c>
      <c r="N3208" t="s">
        <v>268</v>
      </c>
      <c r="O3208">
        <v>27</v>
      </c>
      <c r="P3208" t="s">
        <v>273</v>
      </c>
      <c r="Q3208">
        <v>0.32</v>
      </c>
      <c r="S3208">
        <v>1</v>
      </c>
      <c r="T3208" s="108">
        <v>0.32</v>
      </c>
      <c r="U3208">
        <v>1</v>
      </c>
      <c r="V3208" t="s">
        <v>270</v>
      </c>
      <c r="W3208" t="s">
        <v>167</v>
      </c>
      <c r="X3208">
        <v>1</v>
      </c>
      <c r="Y3208">
        <v>0</v>
      </c>
      <c r="Z3208">
        <v>0</v>
      </c>
      <c r="AA3208">
        <v>0</v>
      </c>
      <c r="AB3208">
        <v>0</v>
      </c>
      <c r="AC3208">
        <v>1</v>
      </c>
      <c r="AD3208">
        <v>0</v>
      </c>
      <c r="AE3208">
        <v>0</v>
      </c>
    </row>
    <row r="3209" spans="1:31" x14ac:dyDescent="0.3">
      <c r="A3209" t="s">
        <v>268</v>
      </c>
      <c r="B3209" t="s">
        <v>9483</v>
      </c>
      <c r="C3209" t="s">
        <v>274</v>
      </c>
      <c r="D3209" t="s">
        <v>9484</v>
      </c>
      <c r="E3209" t="s">
        <v>13006</v>
      </c>
      <c r="F3209" t="s">
        <v>983</v>
      </c>
      <c r="G3209" t="s">
        <v>1418</v>
      </c>
      <c r="H3209" t="s">
        <v>2772</v>
      </c>
      <c r="I3209" t="s">
        <v>265</v>
      </c>
      <c r="J3209" t="s">
        <v>266</v>
      </c>
      <c r="K3209" t="s">
        <v>2799</v>
      </c>
      <c r="L3209" t="s">
        <v>9485</v>
      </c>
      <c r="M3209" t="s">
        <v>267</v>
      </c>
      <c r="N3209" t="s">
        <v>268</v>
      </c>
      <c r="O3209">
        <v>1</v>
      </c>
      <c r="P3209" t="s">
        <v>282</v>
      </c>
      <c r="Q3209">
        <v>2</v>
      </c>
      <c r="S3209">
        <v>1</v>
      </c>
      <c r="T3209" s="108">
        <v>2</v>
      </c>
      <c r="U3209">
        <v>1</v>
      </c>
      <c r="V3209" t="s">
        <v>270</v>
      </c>
      <c r="W3209" t="s">
        <v>167</v>
      </c>
      <c r="X3209">
        <v>1</v>
      </c>
      <c r="Y3209">
        <v>0</v>
      </c>
      <c r="Z3209">
        <v>0</v>
      </c>
      <c r="AA3209">
        <v>1</v>
      </c>
      <c r="AB3209">
        <v>0</v>
      </c>
      <c r="AC3209">
        <v>0</v>
      </c>
      <c r="AD3209">
        <v>0</v>
      </c>
      <c r="AE3209">
        <v>0</v>
      </c>
    </row>
    <row r="3210" spans="1:31" x14ac:dyDescent="0.3">
      <c r="A3210" t="s">
        <v>268</v>
      </c>
      <c r="B3210" t="s">
        <v>9483</v>
      </c>
      <c r="C3210" t="s">
        <v>274</v>
      </c>
      <c r="D3210" t="s">
        <v>9484</v>
      </c>
      <c r="E3210" t="s">
        <v>13006</v>
      </c>
      <c r="F3210" t="s">
        <v>983</v>
      </c>
      <c r="G3210" t="s">
        <v>1418</v>
      </c>
      <c r="H3210" t="s">
        <v>2772</v>
      </c>
      <c r="I3210" t="s">
        <v>265</v>
      </c>
      <c r="J3210" t="s">
        <v>266</v>
      </c>
      <c r="K3210" t="s">
        <v>2799</v>
      </c>
      <c r="L3210" t="s">
        <v>9485</v>
      </c>
      <c r="M3210" t="s">
        <v>271</v>
      </c>
      <c r="N3210" t="s">
        <v>268</v>
      </c>
      <c r="O3210">
        <v>2</v>
      </c>
      <c r="P3210" t="s">
        <v>272</v>
      </c>
      <c r="Q3210">
        <v>1</v>
      </c>
      <c r="S3210">
        <v>2</v>
      </c>
      <c r="T3210" s="108">
        <v>2</v>
      </c>
      <c r="U3210">
        <v>1</v>
      </c>
      <c r="V3210" t="s">
        <v>270</v>
      </c>
      <c r="W3210" t="s">
        <v>167</v>
      </c>
      <c r="X3210">
        <v>1</v>
      </c>
      <c r="Y3210">
        <v>0</v>
      </c>
      <c r="Z3210">
        <v>0</v>
      </c>
      <c r="AA3210">
        <v>1</v>
      </c>
      <c r="AB3210">
        <v>0</v>
      </c>
      <c r="AC3210">
        <v>1</v>
      </c>
      <c r="AD3210">
        <v>0</v>
      </c>
      <c r="AE3210">
        <v>0</v>
      </c>
    </row>
    <row r="3211" spans="1:31" x14ac:dyDescent="0.3">
      <c r="A3211" t="s">
        <v>268</v>
      </c>
      <c r="B3211" t="s">
        <v>2796</v>
      </c>
      <c r="C3211" t="s">
        <v>274</v>
      </c>
      <c r="D3211" t="s">
        <v>2797</v>
      </c>
      <c r="E3211" t="s">
        <v>13007</v>
      </c>
      <c r="F3211" t="s">
        <v>983</v>
      </c>
      <c r="G3211" t="s">
        <v>1418</v>
      </c>
      <c r="H3211" t="s">
        <v>2798</v>
      </c>
      <c r="I3211" t="s">
        <v>265</v>
      </c>
      <c r="J3211" t="s">
        <v>266</v>
      </c>
      <c r="K3211" t="s">
        <v>2799</v>
      </c>
      <c r="L3211" t="s">
        <v>2800</v>
      </c>
      <c r="M3211" t="s">
        <v>271</v>
      </c>
      <c r="N3211" t="s">
        <v>268</v>
      </c>
      <c r="O3211">
        <v>2</v>
      </c>
      <c r="P3211" t="s">
        <v>272</v>
      </c>
      <c r="Q3211">
        <v>1</v>
      </c>
      <c r="S3211">
        <v>3</v>
      </c>
      <c r="T3211" s="108">
        <v>3</v>
      </c>
      <c r="U3211">
        <v>1</v>
      </c>
      <c r="V3211" t="s">
        <v>270</v>
      </c>
      <c r="W3211" t="s">
        <v>167</v>
      </c>
      <c r="X3211">
        <v>1</v>
      </c>
      <c r="Y3211">
        <v>1</v>
      </c>
      <c r="Z3211">
        <v>0</v>
      </c>
      <c r="AA3211">
        <v>1</v>
      </c>
      <c r="AB3211">
        <v>0</v>
      </c>
      <c r="AC3211">
        <v>1</v>
      </c>
      <c r="AD3211">
        <v>0</v>
      </c>
      <c r="AE3211">
        <v>0</v>
      </c>
    </row>
    <row r="3212" spans="1:31" x14ac:dyDescent="0.3">
      <c r="A3212" t="s">
        <v>268</v>
      </c>
      <c r="B3212" t="s">
        <v>2796</v>
      </c>
      <c r="C3212" t="s">
        <v>262</v>
      </c>
      <c r="D3212" t="s">
        <v>2797</v>
      </c>
      <c r="E3212" t="s">
        <v>13007</v>
      </c>
      <c r="F3212" t="s">
        <v>983</v>
      </c>
      <c r="G3212" t="s">
        <v>1418</v>
      </c>
      <c r="H3212" t="s">
        <v>2798</v>
      </c>
      <c r="I3212" t="s">
        <v>265</v>
      </c>
      <c r="J3212" t="s">
        <v>266</v>
      </c>
      <c r="K3212" t="s">
        <v>2799</v>
      </c>
      <c r="L3212" t="s">
        <v>2800</v>
      </c>
      <c r="M3212" t="s">
        <v>267</v>
      </c>
      <c r="N3212" t="s">
        <v>268</v>
      </c>
      <c r="O3212">
        <v>1</v>
      </c>
      <c r="P3212" t="s">
        <v>282</v>
      </c>
      <c r="Q3212">
        <v>2</v>
      </c>
      <c r="S3212">
        <v>3</v>
      </c>
      <c r="T3212" s="108">
        <v>6</v>
      </c>
      <c r="U3212">
        <v>1</v>
      </c>
      <c r="V3212" t="s">
        <v>270</v>
      </c>
      <c r="W3212" t="s">
        <v>167</v>
      </c>
      <c r="X3212">
        <v>1</v>
      </c>
      <c r="Y3212">
        <v>1</v>
      </c>
      <c r="Z3212">
        <v>0</v>
      </c>
      <c r="AA3212">
        <v>1</v>
      </c>
      <c r="AB3212">
        <v>0</v>
      </c>
      <c r="AC3212">
        <v>1</v>
      </c>
      <c r="AD3212">
        <v>0</v>
      </c>
      <c r="AE3212">
        <v>0</v>
      </c>
    </row>
    <row r="3213" spans="1:31" x14ac:dyDescent="0.3">
      <c r="A3213" t="s">
        <v>268</v>
      </c>
      <c r="B3213" t="s">
        <v>6415</v>
      </c>
      <c r="C3213" t="s">
        <v>262</v>
      </c>
      <c r="D3213" t="s">
        <v>6416</v>
      </c>
      <c r="E3213" t="s">
        <v>13515</v>
      </c>
      <c r="F3213" t="s">
        <v>2842</v>
      </c>
      <c r="G3213" t="s">
        <v>947</v>
      </c>
      <c r="H3213" t="s">
        <v>9232</v>
      </c>
      <c r="I3213" t="s">
        <v>265</v>
      </c>
      <c r="J3213" t="s">
        <v>266</v>
      </c>
      <c r="K3213" t="s">
        <v>6417</v>
      </c>
      <c r="L3213" t="s">
        <v>17347</v>
      </c>
      <c r="M3213" t="s">
        <v>267</v>
      </c>
      <c r="N3213" t="s">
        <v>268</v>
      </c>
      <c r="O3213">
        <v>1</v>
      </c>
      <c r="P3213" t="s">
        <v>282</v>
      </c>
      <c r="Q3213">
        <v>2</v>
      </c>
      <c r="S3213">
        <v>1</v>
      </c>
      <c r="T3213" s="108">
        <v>2</v>
      </c>
      <c r="U3213">
        <v>1</v>
      </c>
      <c r="V3213" t="s">
        <v>270</v>
      </c>
      <c r="W3213" t="s">
        <v>167</v>
      </c>
      <c r="X3213">
        <v>1</v>
      </c>
      <c r="Y3213">
        <v>0</v>
      </c>
      <c r="Z3213">
        <v>0</v>
      </c>
      <c r="AA3213">
        <v>0</v>
      </c>
      <c r="AB3213">
        <v>1</v>
      </c>
      <c r="AC3213">
        <v>0</v>
      </c>
      <c r="AD3213">
        <v>0</v>
      </c>
      <c r="AE3213">
        <v>0</v>
      </c>
    </row>
    <row r="3214" spans="1:31" x14ac:dyDescent="0.3">
      <c r="A3214" t="s">
        <v>268</v>
      </c>
      <c r="B3214" t="s">
        <v>6415</v>
      </c>
      <c r="C3214" t="s">
        <v>262</v>
      </c>
      <c r="D3214" t="s">
        <v>6416</v>
      </c>
      <c r="E3214" t="s">
        <v>13515</v>
      </c>
      <c r="F3214" t="s">
        <v>2842</v>
      </c>
      <c r="G3214" t="s">
        <v>947</v>
      </c>
      <c r="H3214" t="s">
        <v>9232</v>
      </c>
      <c r="I3214" t="s">
        <v>265</v>
      </c>
      <c r="J3214" t="s">
        <v>266</v>
      </c>
      <c r="K3214" t="s">
        <v>6417</v>
      </c>
      <c r="L3214" t="s">
        <v>17347</v>
      </c>
      <c r="M3214" t="s">
        <v>271</v>
      </c>
      <c r="N3214" t="s">
        <v>268</v>
      </c>
      <c r="O3214">
        <v>2</v>
      </c>
      <c r="P3214" t="s">
        <v>272</v>
      </c>
      <c r="Q3214">
        <v>2</v>
      </c>
      <c r="S3214">
        <v>1</v>
      </c>
      <c r="T3214" s="108">
        <v>2</v>
      </c>
      <c r="U3214">
        <v>1</v>
      </c>
      <c r="V3214" t="s">
        <v>270</v>
      </c>
      <c r="W3214" t="s">
        <v>167</v>
      </c>
      <c r="X3214">
        <v>1</v>
      </c>
      <c r="Y3214">
        <v>0</v>
      </c>
      <c r="Z3214">
        <v>0</v>
      </c>
      <c r="AA3214">
        <v>0</v>
      </c>
      <c r="AB3214">
        <v>1</v>
      </c>
      <c r="AC3214">
        <v>0</v>
      </c>
      <c r="AD3214">
        <v>0</v>
      </c>
      <c r="AE3214">
        <v>0</v>
      </c>
    </row>
    <row r="3215" spans="1:31" x14ac:dyDescent="0.3">
      <c r="A3215" t="s">
        <v>268</v>
      </c>
      <c r="B3215" t="s">
        <v>6415</v>
      </c>
      <c r="C3215" t="s">
        <v>262</v>
      </c>
      <c r="D3215" t="s">
        <v>6416</v>
      </c>
      <c r="E3215" t="s">
        <v>13515</v>
      </c>
      <c r="F3215" t="s">
        <v>2842</v>
      </c>
      <c r="G3215" t="s">
        <v>947</v>
      </c>
      <c r="H3215" t="s">
        <v>9232</v>
      </c>
      <c r="I3215" t="s">
        <v>265</v>
      </c>
      <c r="J3215" t="s">
        <v>266</v>
      </c>
      <c r="K3215" t="s">
        <v>6417</v>
      </c>
      <c r="L3215" t="s">
        <v>17347</v>
      </c>
      <c r="M3215" t="s">
        <v>271</v>
      </c>
      <c r="N3215" t="s">
        <v>268</v>
      </c>
      <c r="O3215">
        <v>17</v>
      </c>
      <c r="P3215" t="s">
        <v>273</v>
      </c>
      <c r="Q3215">
        <v>0.48</v>
      </c>
      <c r="S3215">
        <v>1</v>
      </c>
      <c r="T3215" s="108">
        <v>0.48</v>
      </c>
      <c r="U3215">
        <v>1</v>
      </c>
      <c r="V3215" t="s">
        <v>270</v>
      </c>
      <c r="W3215" t="s">
        <v>167</v>
      </c>
      <c r="X3215">
        <v>1</v>
      </c>
      <c r="Y3215">
        <v>0</v>
      </c>
      <c r="Z3215">
        <v>0</v>
      </c>
      <c r="AA3215">
        <v>0</v>
      </c>
      <c r="AB3215">
        <v>1</v>
      </c>
      <c r="AC3215">
        <v>0</v>
      </c>
      <c r="AD3215">
        <v>0</v>
      </c>
      <c r="AE3215">
        <v>0</v>
      </c>
    </row>
    <row r="3216" spans="1:31" x14ac:dyDescent="0.3">
      <c r="A3216" t="s">
        <v>268</v>
      </c>
      <c r="B3216" t="s">
        <v>2801</v>
      </c>
      <c r="C3216" t="s">
        <v>262</v>
      </c>
      <c r="D3216" t="s">
        <v>2802</v>
      </c>
      <c r="E3216" t="s">
        <v>13108</v>
      </c>
      <c r="F3216" t="s">
        <v>361</v>
      </c>
      <c r="G3216" t="s">
        <v>451</v>
      </c>
      <c r="H3216" t="s">
        <v>10245</v>
      </c>
      <c r="I3216" t="s">
        <v>265</v>
      </c>
      <c r="J3216" t="s">
        <v>266</v>
      </c>
      <c r="K3216" t="s">
        <v>2803</v>
      </c>
      <c r="L3216" t="s">
        <v>3107</v>
      </c>
      <c r="M3216" t="s">
        <v>267</v>
      </c>
      <c r="N3216" t="s">
        <v>268</v>
      </c>
      <c r="O3216">
        <v>1</v>
      </c>
      <c r="P3216" t="s">
        <v>282</v>
      </c>
      <c r="Q3216">
        <v>4</v>
      </c>
      <c r="S3216">
        <v>1</v>
      </c>
      <c r="T3216" s="108">
        <v>4</v>
      </c>
      <c r="U3216">
        <v>1</v>
      </c>
      <c r="V3216" t="s">
        <v>270</v>
      </c>
      <c r="W3216" t="s">
        <v>167</v>
      </c>
      <c r="X3216">
        <v>1</v>
      </c>
      <c r="Y3216">
        <v>0</v>
      </c>
      <c r="Z3216">
        <v>0</v>
      </c>
      <c r="AA3216">
        <v>0</v>
      </c>
      <c r="AB3216">
        <v>1</v>
      </c>
      <c r="AC3216">
        <v>0</v>
      </c>
      <c r="AD3216">
        <v>0</v>
      </c>
      <c r="AE3216">
        <v>0</v>
      </c>
    </row>
    <row r="3217" spans="1:31" x14ac:dyDescent="0.3">
      <c r="A3217" t="s">
        <v>268</v>
      </c>
      <c r="B3217" t="s">
        <v>2801</v>
      </c>
      <c r="C3217" t="s">
        <v>262</v>
      </c>
      <c r="D3217" t="s">
        <v>2802</v>
      </c>
      <c r="E3217" t="s">
        <v>13108</v>
      </c>
      <c r="F3217" t="s">
        <v>361</v>
      </c>
      <c r="G3217" t="s">
        <v>451</v>
      </c>
      <c r="H3217" t="s">
        <v>10245</v>
      </c>
      <c r="I3217" t="s">
        <v>265</v>
      </c>
      <c r="J3217" t="s">
        <v>266</v>
      </c>
      <c r="K3217" t="s">
        <v>2803</v>
      </c>
      <c r="L3217" t="s">
        <v>3107</v>
      </c>
      <c r="M3217" t="s">
        <v>271</v>
      </c>
      <c r="N3217" t="s">
        <v>268</v>
      </c>
      <c r="O3217">
        <v>2</v>
      </c>
      <c r="P3217" t="s">
        <v>288</v>
      </c>
      <c r="Q3217">
        <v>0.48</v>
      </c>
      <c r="S3217">
        <v>2</v>
      </c>
      <c r="T3217" s="108">
        <v>0.96</v>
      </c>
      <c r="U3217">
        <v>1</v>
      </c>
      <c r="V3217" t="s">
        <v>270</v>
      </c>
      <c r="W3217" t="s">
        <v>167</v>
      </c>
      <c r="X3217">
        <v>2</v>
      </c>
      <c r="Y3217">
        <v>0</v>
      </c>
      <c r="Z3217">
        <v>0</v>
      </c>
      <c r="AA3217">
        <v>0</v>
      </c>
      <c r="AB3217">
        <v>2</v>
      </c>
      <c r="AC3217">
        <v>0</v>
      </c>
      <c r="AD3217">
        <v>0</v>
      </c>
      <c r="AE3217">
        <v>0</v>
      </c>
    </row>
    <row r="3218" spans="1:31" x14ac:dyDescent="0.3">
      <c r="A3218" t="s">
        <v>268</v>
      </c>
      <c r="B3218" t="s">
        <v>2804</v>
      </c>
      <c r="C3218" t="s">
        <v>274</v>
      </c>
      <c r="D3218" t="s">
        <v>10383</v>
      </c>
      <c r="E3218" t="s">
        <v>13581</v>
      </c>
      <c r="F3218" t="s">
        <v>1377</v>
      </c>
      <c r="G3218" t="s">
        <v>383</v>
      </c>
      <c r="H3218" t="s">
        <v>10246</v>
      </c>
      <c r="I3218" t="s">
        <v>265</v>
      </c>
      <c r="J3218" t="s">
        <v>266</v>
      </c>
      <c r="K3218" t="s">
        <v>2805</v>
      </c>
      <c r="L3218" t="s">
        <v>2806</v>
      </c>
      <c r="M3218" t="s">
        <v>267</v>
      </c>
      <c r="N3218" t="s">
        <v>268</v>
      </c>
      <c r="O3218">
        <v>1</v>
      </c>
      <c r="P3218" t="s">
        <v>282</v>
      </c>
      <c r="Q3218">
        <v>3</v>
      </c>
      <c r="S3218">
        <v>1</v>
      </c>
      <c r="T3218" s="108">
        <v>3</v>
      </c>
      <c r="U3218">
        <v>1</v>
      </c>
      <c r="V3218" t="s">
        <v>270</v>
      </c>
      <c r="W3218" t="s">
        <v>167</v>
      </c>
      <c r="X3218">
        <v>1</v>
      </c>
      <c r="Y3218">
        <v>0</v>
      </c>
      <c r="Z3218">
        <v>0</v>
      </c>
      <c r="AA3218">
        <v>1</v>
      </c>
      <c r="AB3218">
        <v>0</v>
      </c>
      <c r="AC3218">
        <v>0</v>
      </c>
      <c r="AD3218">
        <v>0</v>
      </c>
      <c r="AE3218">
        <v>0</v>
      </c>
    </row>
    <row r="3219" spans="1:31" x14ac:dyDescent="0.3">
      <c r="A3219" t="s">
        <v>268</v>
      </c>
      <c r="B3219" t="s">
        <v>2804</v>
      </c>
      <c r="C3219" t="s">
        <v>274</v>
      </c>
      <c r="D3219" t="s">
        <v>10383</v>
      </c>
      <c r="E3219" t="s">
        <v>13581</v>
      </c>
      <c r="F3219" t="s">
        <v>1377</v>
      </c>
      <c r="G3219" t="s">
        <v>383</v>
      </c>
      <c r="H3219" t="s">
        <v>10246</v>
      </c>
      <c r="I3219" t="s">
        <v>265</v>
      </c>
      <c r="J3219" t="s">
        <v>266</v>
      </c>
      <c r="K3219" t="s">
        <v>2805</v>
      </c>
      <c r="L3219" t="s">
        <v>2806</v>
      </c>
      <c r="M3219" t="s">
        <v>267</v>
      </c>
      <c r="N3219" t="s">
        <v>268</v>
      </c>
      <c r="O3219">
        <v>1</v>
      </c>
      <c r="P3219" t="s">
        <v>282</v>
      </c>
      <c r="Q3219">
        <v>4</v>
      </c>
      <c r="S3219">
        <v>3</v>
      </c>
      <c r="T3219" s="108">
        <v>12</v>
      </c>
      <c r="U3219">
        <v>1</v>
      </c>
      <c r="V3219" t="s">
        <v>270</v>
      </c>
      <c r="W3219" t="s">
        <v>167</v>
      </c>
      <c r="X3219">
        <v>1</v>
      </c>
      <c r="Y3219">
        <v>1</v>
      </c>
      <c r="Z3219">
        <v>0</v>
      </c>
      <c r="AA3219">
        <v>1</v>
      </c>
      <c r="AB3219">
        <v>0</v>
      </c>
      <c r="AC3219">
        <v>1</v>
      </c>
      <c r="AD3219">
        <v>0</v>
      </c>
      <c r="AE3219">
        <v>0</v>
      </c>
    </row>
    <row r="3220" spans="1:31" x14ac:dyDescent="0.3">
      <c r="A3220" t="s">
        <v>268</v>
      </c>
      <c r="B3220" t="s">
        <v>2804</v>
      </c>
      <c r="C3220" t="s">
        <v>294</v>
      </c>
      <c r="D3220" t="s">
        <v>10383</v>
      </c>
      <c r="E3220" t="s">
        <v>13581</v>
      </c>
      <c r="F3220" t="s">
        <v>1377</v>
      </c>
      <c r="G3220" t="s">
        <v>383</v>
      </c>
      <c r="H3220" t="s">
        <v>10246</v>
      </c>
      <c r="I3220" t="s">
        <v>265</v>
      </c>
      <c r="J3220" t="s">
        <v>266</v>
      </c>
      <c r="K3220" t="s">
        <v>2805</v>
      </c>
      <c r="L3220" t="s">
        <v>2806</v>
      </c>
      <c r="M3220" t="s">
        <v>271</v>
      </c>
      <c r="N3220" t="s">
        <v>268</v>
      </c>
      <c r="O3220">
        <v>2</v>
      </c>
      <c r="P3220" t="s">
        <v>272</v>
      </c>
      <c r="Q3220">
        <v>3</v>
      </c>
      <c r="S3220">
        <v>1</v>
      </c>
      <c r="T3220" s="108">
        <v>3</v>
      </c>
      <c r="U3220">
        <v>1</v>
      </c>
      <c r="V3220" t="s">
        <v>270</v>
      </c>
      <c r="W3220" t="s">
        <v>167</v>
      </c>
      <c r="X3220">
        <v>1</v>
      </c>
      <c r="Y3220">
        <v>0</v>
      </c>
      <c r="Z3220">
        <v>0</v>
      </c>
      <c r="AA3220">
        <v>1</v>
      </c>
      <c r="AB3220">
        <v>0</v>
      </c>
      <c r="AC3220">
        <v>0</v>
      </c>
      <c r="AD3220">
        <v>0</v>
      </c>
      <c r="AE3220">
        <v>0</v>
      </c>
    </row>
    <row r="3221" spans="1:31" x14ac:dyDescent="0.3">
      <c r="A3221" t="s">
        <v>268</v>
      </c>
      <c r="B3221" t="s">
        <v>2804</v>
      </c>
      <c r="C3221" t="s">
        <v>294</v>
      </c>
      <c r="D3221" t="s">
        <v>10383</v>
      </c>
      <c r="E3221" t="s">
        <v>13581</v>
      </c>
      <c r="F3221" t="s">
        <v>1377</v>
      </c>
      <c r="G3221" t="s">
        <v>383</v>
      </c>
      <c r="H3221" t="s">
        <v>10246</v>
      </c>
      <c r="I3221" t="s">
        <v>265</v>
      </c>
      <c r="J3221" t="s">
        <v>266</v>
      </c>
      <c r="K3221" t="s">
        <v>2805</v>
      </c>
      <c r="L3221" t="s">
        <v>2806</v>
      </c>
      <c r="M3221" t="s">
        <v>271</v>
      </c>
      <c r="N3221" t="s">
        <v>268</v>
      </c>
      <c r="O3221">
        <v>2</v>
      </c>
      <c r="P3221" t="s">
        <v>272</v>
      </c>
      <c r="Q3221">
        <v>4</v>
      </c>
      <c r="S3221">
        <v>5</v>
      </c>
      <c r="T3221" s="108">
        <v>20</v>
      </c>
      <c r="U3221">
        <v>1</v>
      </c>
      <c r="V3221" t="s">
        <v>270</v>
      </c>
      <c r="W3221" t="s">
        <v>167</v>
      </c>
      <c r="X3221">
        <v>1</v>
      </c>
      <c r="Y3221">
        <v>1</v>
      </c>
      <c r="Z3221">
        <v>1</v>
      </c>
      <c r="AA3221">
        <v>1</v>
      </c>
      <c r="AB3221">
        <v>1</v>
      </c>
      <c r="AC3221">
        <v>1</v>
      </c>
      <c r="AD3221">
        <v>0</v>
      </c>
      <c r="AE3221">
        <v>0</v>
      </c>
    </row>
    <row r="3222" spans="1:31" x14ac:dyDescent="0.3">
      <c r="A3222" t="s">
        <v>268</v>
      </c>
      <c r="B3222" t="s">
        <v>2804</v>
      </c>
      <c r="C3222" t="s">
        <v>294</v>
      </c>
      <c r="D3222" t="s">
        <v>10383</v>
      </c>
      <c r="E3222" t="s">
        <v>13581</v>
      </c>
      <c r="F3222" t="s">
        <v>1377</v>
      </c>
      <c r="G3222" t="s">
        <v>383</v>
      </c>
      <c r="H3222" t="s">
        <v>10246</v>
      </c>
      <c r="I3222" t="s">
        <v>265</v>
      </c>
      <c r="J3222" t="s">
        <v>266</v>
      </c>
      <c r="K3222" t="s">
        <v>2805</v>
      </c>
      <c r="L3222" t="s">
        <v>2806</v>
      </c>
      <c r="M3222" t="s">
        <v>271</v>
      </c>
      <c r="N3222" t="s">
        <v>268</v>
      </c>
      <c r="O3222">
        <v>20</v>
      </c>
      <c r="P3222" t="s">
        <v>17796</v>
      </c>
      <c r="Q3222">
        <v>2</v>
      </c>
      <c r="S3222">
        <v>3</v>
      </c>
      <c r="T3222" s="108">
        <v>6</v>
      </c>
      <c r="U3222">
        <v>1</v>
      </c>
      <c r="V3222" t="s">
        <v>270</v>
      </c>
      <c r="W3222" t="s">
        <v>167</v>
      </c>
      <c r="X3222">
        <v>1</v>
      </c>
      <c r="Y3222">
        <v>1</v>
      </c>
      <c r="Z3222">
        <v>0</v>
      </c>
      <c r="AA3222">
        <v>1</v>
      </c>
      <c r="AB3222">
        <v>0</v>
      </c>
      <c r="AC3222">
        <v>1</v>
      </c>
      <c r="AD3222">
        <v>0</v>
      </c>
      <c r="AE3222">
        <v>0</v>
      </c>
    </row>
    <row r="3223" spans="1:31" x14ac:dyDescent="0.3">
      <c r="A3223" t="s">
        <v>268</v>
      </c>
      <c r="B3223" t="s">
        <v>2807</v>
      </c>
      <c r="C3223" t="s">
        <v>262</v>
      </c>
      <c r="D3223" t="s">
        <v>2808</v>
      </c>
      <c r="E3223" t="s">
        <v>13008</v>
      </c>
      <c r="F3223" t="s">
        <v>983</v>
      </c>
      <c r="G3223" t="s">
        <v>1418</v>
      </c>
      <c r="H3223" t="s">
        <v>2809</v>
      </c>
      <c r="I3223" t="s">
        <v>265</v>
      </c>
      <c r="J3223" t="s">
        <v>266</v>
      </c>
      <c r="K3223" t="s">
        <v>2799</v>
      </c>
      <c r="L3223" t="s">
        <v>2810</v>
      </c>
      <c r="M3223" t="s">
        <v>267</v>
      </c>
      <c r="N3223" t="s">
        <v>268</v>
      </c>
      <c r="O3223">
        <v>1</v>
      </c>
      <c r="P3223" t="s">
        <v>282</v>
      </c>
      <c r="Q3223">
        <v>3</v>
      </c>
      <c r="S3223">
        <v>1</v>
      </c>
      <c r="T3223" s="108">
        <v>3</v>
      </c>
      <c r="U3223">
        <v>1</v>
      </c>
      <c r="V3223" t="s">
        <v>270</v>
      </c>
      <c r="W3223" t="s">
        <v>167</v>
      </c>
      <c r="X3223">
        <v>1</v>
      </c>
      <c r="Y3223">
        <v>0</v>
      </c>
      <c r="Z3223">
        <v>0</v>
      </c>
      <c r="AA3223">
        <v>1</v>
      </c>
      <c r="AB3223">
        <v>0</v>
      </c>
      <c r="AC3223">
        <v>0</v>
      </c>
      <c r="AD3223">
        <v>0</v>
      </c>
      <c r="AE3223">
        <v>0</v>
      </c>
    </row>
    <row r="3224" spans="1:31" x14ac:dyDescent="0.3">
      <c r="A3224" t="s">
        <v>268</v>
      </c>
      <c r="B3224" t="s">
        <v>2807</v>
      </c>
      <c r="C3224" t="s">
        <v>262</v>
      </c>
      <c r="D3224" t="s">
        <v>2808</v>
      </c>
      <c r="E3224" t="s">
        <v>13008</v>
      </c>
      <c r="F3224" t="s">
        <v>983</v>
      </c>
      <c r="G3224" t="s">
        <v>1418</v>
      </c>
      <c r="H3224" t="s">
        <v>2809</v>
      </c>
      <c r="I3224" t="s">
        <v>265</v>
      </c>
      <c r="J3224" t="s">
        <v>266</v>
      </c>
      <c r="K3224" t="s">
        <v>2799</v>
      </c>
      <c r="L3224" t="s">
        <v>2810</v>
      </c>
      <c r="M3224" t="s">
        <v>271</v>
      </c>
      <c r="N3224" t="s">
        <v>268</v>
      </c>
      <c r="O3224">
        <v>2</v>
      </c>
      <c r="P3224" t="s">
        <v>288</v>
      </c>
      <c r="Q3224">
        <v>0.48</v>
      </c>
      <c r="S3224">
        <v>1</v>
      </c>
      <c r="T3224" s="108">
        <v>0.48</v>
      </c>
      <c r="U3224">
        <v>1</v>
      </c>
      <c r="V3224" t="s">
        <v>270</v>
      </c>
      <c r="W3224" t="s">
        <v>167</v>
      </c>
      <c r="X3224">
        <v>1</v>
      </c>
      <c r="Y3224">
        <v>0</v>
      </c>
      <c r="Z3224">
        <v>0</v>
      </c>
      <c r="AA3224">
        <v>1</v>
      </c>
      <c r="AB3224">
        <v>0</v>
      </c>
      <c r="AC3224">
        <v>0</v>
      </c>
      <c r="AD3224">
        <v>0</v>
      </c>
      <c r="AE3224">
        <v>0</v>
      </c>
    </row>
    <row r="3225" spans="1:31" x14ac:dyDescent="0.3">
      <c r="A3225" t="s">
        <v>268</v>
      </c>
      <c r="B3225" t="s">
        <v>5765</v>
      </c>
      <c r="C3225" t="s">
        <v>262</v>
      </c>
      <c r="D3225" t="s">
        <v>5766</v>
      </c>
      <c r="E3225" t="s">
        <v>13161</v>
      </c>
      <c r="F3225" t="s">
        <v>5759</v>
      </c>
      <c r="G3225" t="s">
        <v>2318</v>
      </c>
      <c r="H3225" t="s">
        <v>8545</v>
      </c>
      <c r="I3225" t="s">
        <v>265</v>
      </c>
      <c r="J3225" t="s">
        <v>266</v>
      </c>
      <c r="K3225" t="s">
        <v>5767</v>
      </c>
      <c r="L3225" t="s">
        <v>17629</v>
      </c>
      <c r="M3225" t="s">
        <v>267</v>
      </c>
      <c r="N3225" t="s">
        <v>268</v>
      </c>
      <c r="O3225">
        <v>1</v>
      </c>
      <c r="P3225" t="s">
        <v>282</v>
      </c>
      <c r="Q3225">
        <v>3</v>
      </c>
      <c r="S3225">
        <v>3</v>
      </c>
      <c r="T3225" s="108">
        <v>9</v>
      </c>
      <c r="U3225">
        <v>1</v>
      </c>
      <c r="V3225" t="s">
        <v>270</v>
      </c>
      <c r="W3225" t="s">
        <v>167</v>
      </c>
      <c r="X3225">
        <v>1</v>
      </c>
      <c r="Y3225">
        <v>1</v>
      </c>
      <c r="Z3225">
        <v>0</v>
      </c>
      <c r="AA3225">
        <v>1</v>
      </c>
      <c r="AB3225">
        <v>0</v>
      </c>
      <c r="AC3225">
        <v>1</v>
      </c>
      <c r="AD3225">
        <v>0</v>
      </c>
      <c r="AE3225">
        <v>0</v>
      </c>
    </row>
    <row r="3226" spans="1:31" x14ac:dyDescent="0.3">
      <c r="A3226" t="s">
        <v>268</v>
      </c>
      <c r="B3226" t="s">
        <v>5765</v>
      </c>
      <c r="C3226" t="s">
        <v>262</v>
      </c>
      <c r="D3226" t="s">
        <v>5766</v>
      </c>
      <c r="E3226" t="s">
        <v>13161</v>
      </c>
      <c r="F3226" t="s">
        <v>5759</v>
      </c>
      <c r="G3226" t="s">
        <v>2318</v>
      </c>
      <c r="H3226" t="s">
        <v>8545</v>
      </c>
      <c r="I3226" t="s">
        <v>265</v>
      </c>
      <c r="J3226" t="s">
        <v>266</v>
      </c>
      <c r="K3226" t="s">
        <v>5767</v>
      </c>
      <c r="L3226" t="s">
        <v>17629</v>
      </c>
      <c r="M3226" t="s">
        <v>271</v>
      </c>
      <c r="N3226" t="s">
        <v>268</v>
      </c>
      <c r="O3226">
        <v>2</v>
      </c>
      <c r="P3226" t="s">
        <v>272</v>
      </c>
      <c r="Q3226">
        <v>3</v>
      </c>
      <c r="S3226">
        <v>2</v>
      </c>
      <c r="T3226" s="108">
        <v>6</v>
      </c>
      <c r="U3226">
        <v>1</v>
      </c>
      <c r="V3226" t="s">
        <v>270</v>
      </c>
      <c r="W3226" t="s">
        <v>167</v>
      </c>
      <c r="X3226">
        <v>1</v>
      </c>
      <c r="Y3226">
        <v>0</v>
      </c>
      <c r="Z3226">
        <v>1</v>
      </c>
      <c r="AA3226">
        <v>0</v>
      </c>
      <c r="AB3226">
        <v>0</v>
      </c>
      <c r="AC3226">
        <v>1</v>
      </c>
      <c r="AD3226">
        <v>0</v>
      </c>
      <c r="AE3226">
        <v>0</v>
      </c>
    </row>
    <row r="3227" spans="1:31" x14ac:dyDescent="0.3">
      <c r="A3227" t="s">
        <v>268</v>
      </c>
      <c r="B3227" t="s">
        <v>2813</v>
      </c>
      <c r="C3227" t="s">
        <v>302</v>
      </c>
      <c r="D3227" t="s">
        <v>2814</v>
      </c>
      <c r="E3227" t="s">
        <v>13471</v>
      </c>
      <c r="F3227" t="s">
        <v>1480</v>
      </c>
      <c r="G3227" t="s">
        <v>2815</v>
      </c>
      <c r="H3227" t="s">
        <v>2816</v>
      </c>
      <c r="I3227" t="s">
        <v>265</v>
      </c>
      <c r="J3227" t="s">
        <v>266</v>
      </c>
      <c r="K3227" t="s">
        <v>2817</v>
      </c>
      <c r="L3227" t="s">
        <v>2818</v>
      </c>
      <c r="M3227" t="s">
        <v>271</v>
      </c>
      <c r="N3227" t="s">
        <v>268</v>
      </c>
      <c r="O3227">
        <v>20</v>
      </c>
      <c r="P3227" t="s">
        <v>17796</v>
      </c>
      <c r="Q3227">
        <v>2</v>
      </c>
      <c r="S3227">
        <v>2</v>
      </c>
      <c r="T3227" s="108">
        <v>4</v>
      </c>
      <c r="U3227">
        <v>1</v>
      </c>
      <c r="V3227" t="s">
        <v>270</v>
      </c>
      <c r="W3227" t="s">
        <v>167</v>
      </c>
      <c r="X3227">
        <v>1</v>
      </c>
      <c r="Y3227">
        <v>1</v>
      </c>
      <c r="Z3227">
        <v>0</v>
      </c>
      <c r="AA3227">
        <v>1</v>
      </c>
      <c r="AB3227">
        <v>0</v>
      </c>
      <c r="AC3227">
        <v>0</v>
      </c>
      <c r="AD3227">
        <v>0</v>
      </c>
      <c r="AE3227">
        <v>0</v>
      </c>
    </row>
    <row r="3228" spans="1:31" x14ac:dyDescent="0.3">
      <c r="A3228" t="s">
        <v>268</v>
      </c>
      <c r="B3228" t="s">
        <v>2813</v>
      </c>
      <c r="C3228" t="s">
        <v>302</v>
      </c>
      <c r="D3228" t="s">
        <v>2814</v>
      </c>
      <c r="E3228" t="s">
        <v>13471</v>
      </c>
      <c r="F3228" t="s">
        <v>1480</v>
      </c>
      <c r="G3228" t="s">
        <v>2815</v>
      </c>
      <c r="H3228" t="s">
        <v>2816</v>
      </c>
      <c r="I3228" t="s">
        <v>265</v>
      </c>
      <c r="J3228" t="s">
        <v>266</v>
      </c>
      <c r="K3228" t="s">
        <v>2817</v>
      </c>
      <c r="L3228" t="s">
        <v>2818</v>
      </c>
      <c r="M3228" t="s">
        <v>271</v>
      </c>
      <c r="N3228" t="s">
        <v>268</v>
      </c>
      <c r="O3228">
        <v>2</v>
      </c>
      <c r="P3228" t="s">
        <v>272</v>
      </c>
      <c r="Q3228">
        <v>6</v>
      </c>
      <c r="S3228">
        <v>4</v>
      </c>
      <c r="T3228" s="108">
        <v>24</v>
      </c>
      <c r="U3228">
        <v>1</v>
      </c>
      <c r="V3228" t="s">
        <v>270</v>
      </c>
      <c r="W3228" t="s">
        <v>167</v>
      </c>
      <c r="X3228">
        <v>1</v>
      </c>
      <c r="Y3228">
        <v>1</v>
      </c>
      <c r="Z3228">
        <v>1</v>
      </c>
      <c r="AA3228">
        <v>1</v>
      </c>
      <c r="AB3228">
        <v>0</v>
      </c>
      <c r="AC3228">
        <v>1</v>
      </c>
      <c r="AD3228">
        <v>0</v>
      </c>
      <c r="AE3228">
        <v>0</v>
      </c>
    </row>
    <row r="3229" spans="1:31" x14ac:dyDescent="0.3">
      <c r="A3229" t="s">
        <v>268</v>
      </c>
      <c r="B3229" t="s">
        <v>2813</v>
      </c>
      <c r="C3229" t="s">
        <v>525</v>
      </c>
      <c r="D3229" t="s">
        <v>2814</v>
      </c>
      <c r="E3229" t="s">
        <v>13471</v>
      </c>
      <c r="F3229" t="s">
        <v>1480</v>
      </c>
      <c r="G3229" t="s">
        <v>2815</v>
      </c>
      <c r="H3229" t="s">
        <v>2816</v>
      </c>
      <c r="I3229" t="s">
        <v>265</v>
      </c>
      <c r="J3229" t="s">
        <v>266</v>
      </c>
      <c r="K3229" t="s">
        <v>2817</v>
      </c>
      <c r="L3229" t="s">
        <v>2818</v>
      </c>
      <c r="M3229" t="s">
        <v>267</v>
      </c>
      <c r="N3229" t="s">
        <v>268</v>
      </c>
      <c r="O3229">
        <v>1</v>
      </c>
      <c r="P3229" t="s">
        <v>282</v>
      </c>
      <c r="Q3229">
        <v>3</v>
      </c>
      <c r="S3229">
        <v>2</v>
      </c>
      <c r="T3229" s="108">
        <v>6</v>
      </c>
      <c r="U3229">
        <v>1</v>
      </c>
      <c r="V3229" t="s">
        <v>270</v>
      </c>
      <c r="W3229" t="s">
        <v>167</v>
      </c>
      <c r="X3229">
        <v>1</v>
      </c>
      <c r="Y3229">
        <v>0</v>
      </c>
      <c r="Z3229">
        <v>1</v>
      </c>
      <c r="AA3229">
        <v>0</v>
      </c>
      <c r="AB3229">
        <v>0</v>
      </c>
      <c r="AC3229">
        <v>1</v>
      </c>
      <c r="AD3229">
        <v>0</v>
      </c>
      <c r="AE3229">
        <v>0</v>
      </c>
    </row>
    <row r="3230" spans="1:31" x14ac:dyDescent="0.3">
      <c r="A3230" t="s">
        <v>268</v>
      </c>
      <c r="B3230" t="s">
        <v>10293</v>
      </c>
      <c r="C3230" t="s">
        <v>274</v>
      </c>
      <c r="D3230" t="s">
        <v>10294</v>
      </c>
      <c r="E3230" t="s">
        <v>13202</v>
      </c>
      <c r="F3230" t="s">
        <v>1427</v>
      </c>
      <c r="G3230" t="s">
        <v>1180</v>
      </c>
      <c r="H3230" t="s">
        <v>10295</v>
      </c>
      <c r="I3230" t="s">
        <v>265</v>
      </c>
      <c r="J3230" t="s">
        <v>266</v>
      </c>
      <c r="K3230" t="s">
        <v>6724</v>
      </c>
      <c r="L3230" t="s">
        <v>6725</v>
      </c>
      <c r="M3230" t="s">
        <v>267</v>
      </c>
      <c r="N3230" t="s">
        <v>268</v>
      </c>
      <c r="O3230">
        <v>1</v>
      </c>
      <c r="P3230" t="s">
        <v>282</v>
      </c>
      <c r="Q3230">
        <v>4</v>
      </c>
      <c r="S3230">
        <v>5</v>
      </c>
      <c r="T3230" s="108">
        <v>20</v>
      </c>
      <c r="U3230">
        <v>1</v>
      </c>
      <c r="V3230" t="s">
        <v>270</v>
      </c>
      <c r="W3230" t="s">
        <v>167</v>
      </c>
      <c r="X3230">
        <v>1</v>
      </c>
      <c r="Y3230">
        <v>1</v>
      </c>
      <c r="Z3230">
        <v>1</v>
      </c>
      <c r="AA3230">
        <v>1</v>
      </c>
      <c r="AB3230">
        <v>1</v>
      </c>
      <c r="AC3230">
        <v>1</v>
      </c>
      <c r="AD3230">
        <v>0</v>
      </c>
      <c r="AE3230">
        <v>0</v>
      </c>
    </row>
    <row r="3231" spans="1:31" x14ac:dyDescent="0.3">
      <c r="A3231" t="s">
        <v>268</v>
      </c>
      <c r="B3231" t="s">
        <v>10293</v>
      </c>
      <c r="C3231" t="s">
        <v>274</v>
      </c>
      <c r="D3231" t="s">
        <v>10294</v>
      </c>
      <c r="E3231" t="s">
        <v>13202</v>
      </c>
      <c r="F3231" t="s">
        <v>1427</v>
      </c>
      <c r="G3231" t="s">
        <v>1180</v>
      </c>
      <c r="H3231" t="s">
        <v>10295</v>
      </c>
      <c r="I3231" t="s">
        <v>265</v>
      </c>
      <c r="J3231" t="s">
        <v>266</v>
      </c>
      <c r="K3231" t="s">
        <v>6724</v>
      </c>
      <c r="L3231" t="s">
        <v>6725</v>
      </c>
      <c r="M3231" t="s">
        <v>271</v>
      </c>
      <c r="N3231" t="s">
        <v>268</v>
      </c>
      <c r="O3231">
        <v>2</v>
      </c>
      <c r="P3231" t="s">
        <v>272</v>
      </c>
      <c r="Q3231">
        <v>4</v>
      </c>
      <c r="S3231">
        <v>5</v>
      </c>
      <c r="T3231" s="108">
        <v>20</v>
      </c>
      <c r="U3231">
        <v>1</v>
      </c>
      <c r="V3231" t="s">
        <v>270</v>
      </c>
      <c r="W3231" t="s">
        <v>167</v>
      </c>
      <c r="X3231">
        <v>1</v>
      </c>
      <c r="Y3231">
        <v>1</v>
      </c>
      <c r="Z3231">
        <v>1</v>
      </c>
      <c r="AA3231">
        <v>1</v>
      </c>
      <c r="AB3231">
        <v>1</v>
      </c>
      <c r="AC3231">
        <v>1</v>
      </c>
      <c r="AD3231">
        <v>0</v>
      </c>
      <c r="AE3231">
        <v>0</v>
      </c>
    </row>
    <row r="3232" spans="1:31" x14ac:dyDescent="0.3">
      <c r="A3232" t="s">
        <v>268</v>
      </c>
      <c r="B3232" t="s">
        <v>10293</v>
      </c>
      <c r="C3232" t="s">
        <v>274</v>
      </c>
      <c r="D3232" t="s">
        <v>10294</v>
      </c>
      <c r="E3232" t="s">
        <v>13202</v>
      </c>
      <c r="F3232" t="s">
        <v>1427</v>
      </c>
      <c r="G3232" t="s">
        <v>1180</v>
      </c>
      <c r="H3232" t="s">
        <v>10295</v>
      </c>
      <c r="I3232" t="s">
        <v>265</v>
      </c>
      <c r="J3232" t="s">
        <v>266</v>
      </c>
      <c r="K3232" t="s">
        <v>6724</v>
      </c>
      <c r="L3232" t="s">
        <v>6725</v>
      </c>
      <c r="M3232" t="s">
        <v>271</v>
      </c>
      <c r="N3232" t="s">
        <v>268</v>
      </c>
      <c r="O3232">
        <v>20</v>
      </c>
      <c r="P3232" t="s">
        <v>17796</v>
      </c>
      <c r="Q3232">
        <v>1</v>
      </c>
      <c r="S3232">
        <v>10</v>
      </c>
      <c r="T3232" s="108">
        <v>10</v>
      </c>
      <c r="U3232">
        <v>1</v>
      </c>
      <c r="V3232" t="s">
        <v>270</v>
      </c>
      <c r="W3232" t="s">
        <v>167</v>
      </c>
      <c r="X3232">
        <v>2</v>
      </c>
      <c r="Y3232">
        <v>2</v>
      </c>
      <c r="Z3232">
        <v>2</v>
      </c>
      <c r="AA3232">
        <v>2</v>
      </c>
      <c r="AB3232">
        <v>2</v>
      </c>
      <c r="AC3232">
        <v>2</v>
      </c>
      <c r="AD3232">
        <v>0</v>
      </c>
      <c r="AE3232">
        <v>0</v>
      </c>
    </row>
    <row r="3233" spans="1:31" x14ac:dyDescent="0.3">
      <c r="A3233" t="s">
        <v>268</v>
      </c>
      <c r="B3233" t="s">
        <v>2819</v>
      </c>
      <c r="C3233" t="s">
        <v>274</v>
      </c>
      <c r="D3233" t="s">
        <v>2820</v>
      </c>
      <c r="E3233" t="s">
        <v>13266</v>
      </c>
      <c r="F3233" t="s">
        <v>2710</v>
      </c>
      <c r="G3233" t="s">
        <v>402</v>
      </c>
      <c r="H3233" t="s">
        <v>10247</v>
      </c>
      <c r="I3233" t="s">
        <v>265</v>
      </c>
      <c r="J3233" t="s">
        <v>266</v>
      </c>
      <c r="K3233" t="s">
        <v>2711</v>
      </c>
      <c r="L3233" t="s">
        <v>2821</v>
      </c>
      <c r="M3233" t="s">
        <v>267</v>
      </c>
      <c r="N3233" t="s">
        <v>268</v>
      </c>
      <c r="O3233">
        <v>1</v>
      </c>
      <c r="P3233" t="s">
        <v>266</v>
      </c>
      <c r="Q3233">
        <v>0.17</v>
      </c>
      <c r="S3233">
        <v>1</v>
      </c>
      <c r="T3233" s="108">
        <v>0.17</v>
      </c>
      <c r="U3233">
        <v>1</v>
      </c>
      <c r="V3233" t="s">
        <v>270</v>
      </c>
      <c r="W3233" t="s">
        <v>167</v>
      </c>
      <c r="X3233">
        <v>1</v>
      </c>
      <c r="Y3233">
        <v>0</v>
      </c>
      <c r="Z3233">
        <v>0</v>
      </c>
      <c r="AA3233">
        <v>1</v>
      </c>
      <c r="AB3233">
        <v>0</v>
      </c>
      <c r="AC3233">
        <v>0</v>
      </c>
      <c r="AD3233">
        <v>0</v>
      </c>
      <c r="AE3233">
        <v>0</v>
      </c>
    </row>
    <row r="3234" spans="1:31" x14ac:dyDescent="0.3">
      <c r="A3234" t="s">
        <v>268</v>
      </c>
      <c r="B3234" t="s">
        <v>2819</v>
      </c>
      <c r="C3234" t="s">
        <v>274</v>
      </c>
      <c r="D3234" t="s">
        <v>2820</v>
      </c>
      <c r="E3234" t="s">
        <v>13266</v>
      </c>
      <c r="F3234" t="s">
        <v>2710</v>
      </c>
      <c r="G3234" t="s">
        <v>402</v>
      </c>
      <c r="H3234" t="s">
        <v>10247</v>
      </c>
      <c r="I3234" t="s">
        <v>265</v>
      </c>
      <c r="J3234" t="s">
        <v>266</v>
      </c>
      <c r="K3234" t="s">
        <v>2711</v>
      </c>
      <c r="L3234" t="s">
        <v>2821</v>
      </c>
      <c r="M3234" t="s">
        <v>271</v>
      </c>
      <c r="N3234" t="s">
        <v>268</v>
      </c>
      <c r="O3234">
        <v>2</v>
      </c>
      <c r="P3234" t="s">
        <v>272</v>
      </c>
      <c r="Q3234">
        <v>1</v>
      </c>
      <c r="S3234">
        <v>1</v>
      </c>
      <c r="T3234" s="108">
        <v>1</v>
      </c>
      <c r="U3234">
        <v>1</v>
      </c>
      <c r="V3234" t="s">
        <v>270</v>
      </c>
      <c r="W3234" t="s">
        <v>167</v>
      </c>
      <c r="X3234">
        <v>1</v>
      </c>
      <c r="Y3234">
        <v>0</v>
      </c>
      <c r="Z3234">
        <v>1</v>
      </c>
      <c r="AA3234">
        <v>0</v>
      </c>
      <c r="AB3234">
        <v>0</v>
      </c>
      <c r="AC3234">
        <v>0</v>
      </c>
      <c r="AD3234">
        <v>0</v>
      </c>
      <c r="AE3234">
        <v>0</v>
      </c>
    </row>
    <row r="3235" spans="1:31" x14ac:dyDescent="0.3">
      <c r="A3235" t="s">
        <v>268</v>
      </c>
      <c r="B3235" t="s">
        <v>10745</v>
      </c>
      <c r="C3235" t="s">
        <v>274</v>
      </c>
      <c r="D3235" t="s">
        <v>10123</v>
      </c>
      <c r="E3235" t="s">
        <v>13527</v>
      </c>
      <c r="F3235" t="s">
        <v>6919</v>
      </c>
      <c r="G3235" t="s">
        <v>6912</v>
      </c>
      <c r="H3235" t="s">
        <v>2825</v>
      </c>
      <c r="I3235" t="s">
        <v>265</v>
      </c>
      <c r="J3235" t="s">
        <v>266</v>
      </c>
      <c r="K3235" t="s">
        <v>6920</v>
      </c>
      <c r="L3235" t="s">
        <v>1619</v>
      </c>
      <c r="M3235" t="s">
        <v>271</v>
      </c>
      <c r="N3235" t="s">
        <v>268</v>
      </c>
      <c r="O3235">
        <v>2</v>
      </c>
      <c r="P3235" t="s">
        <v>272</v>
      </c>
      <c r="Q3235">
        <v>8</v>
      </c>
      <c r="S3235">
        <v>5</v>
      </c>
      <c r="T3235" s="108">
        <v>40</v>
      </c>
      <c r="U3235">
        <v>1</v>
      </c>
      <c r="V3235" t="s">
        <v>270</v>
      </c>
      <c r="W3235" t="s">
        <v>167</v>
      </c>
      <c r="X3235">
        <v>1</v>
      </c>
      <c r="Y3235">
        <v>1</v>
      </c>
      <c r="Z3235">
        <v>1</v>
      </c>
      <c r="AA3235">
        <v>1</v>
      </c>
      <c r="AB3235">
        <v>1</v>
      </c>
      <c r="AC3235">
        <v>1</v>
      </c>
      <c r="AD3235">
        <v>0</v>
      </c>
      <c r="AE3235">
        <v>0</v>
      </c>
    </row>
    <row r="3236" spans="1:31" x14ac:dyDescent="0.3">
      <c r="A3236" t="s">
        <v>16630</v>
      </c>
      <c r="B3236" t="s">
        <v>10122</v>
      </c>
      <c r="C3236" t="s">
        <v>274</v>
      </c>
      <c r="D3236" t="s">
        <v>10123</v>
      </c>
      <c r="E3236" t="s">
        <v>17211</v>
      </c>
      <c r="F3236" t="s">
        <v>6919</v>
      </c>
      <c r="G3236" t="s">
        <v>6912</v>
      </c>
      <c r="H3236" t="s">
        <v>2825</v>
      </c>
      <c r="I3236" t="s">
        <v>265</v>
      </c>
      <c r="J3236" t="s">
        <v>266</v>
      </c>
      <c r="K3236" t="s">
        <v>6920</v>
      </c>
      <c r="L3236" t="s">
        <v>1619</v>
      </c>
      <c r="M3236" t="s">
        <v>387</v>
      </c>
      <c r="N3236" t="s">
        <v>16630</v>
      </c>
      <c r="O3236">
        <v>3</v>
      </c>
      <c r="P3236" t="s">
        <v>388</v>
      </c>
      <c r="Q3236">
        <v>10</v>
      </c>
      <c r="R3236" t="s">
        <v>389</v>
      </c>
      <c r="S3236">
        <v>1</v>
      </c>
      <c r="T3236" s="108">
        <v>10</v>
      </c>
      <c r="U3236">
        <v>1</v>
      </c>
      <c r="V3236" t="s">
        <v>270</v>
      </c>
      <c r="W3236" t="s">
        <v>167</v>
      </c>
      <c r="X3236">
        <v>1</v>
      </c>
      <c r="Y3236">
        <v>0</v>
      </c>
      <c r="Z3236">
        <v>0</v>
      </c>
      <c r="AA3236">
        <v>0</v>
      </c>
      <c r="AB3236">
        <v>1</v>
      </c>
      <c r="AC3236">
        <v>0</v>
      </c>
      <c r="AD3236">
        <v>0</v>
      </c>
      <c r="AE3236">
        <v>0</v>
      </c>
    </row>
    <row r="3237" spans="1:31" x14ac:dyDescent="0.3">
      <c r="A3237" t="s">
        <v>268</v>
      </c>
      <c r="B3237" t="s">
        <v>2822</v>
      </c>
      <c r="C3237" t="s">
        <v>262</v>
      </c>
      <c r="D3237" t="s">
        <v>2823</v>
      </c>
      <c r="E3237" t="s">
        <v>13373</v>
      </c>
      <c r="F3237" t="s">
        <v>2824</v>
      </c>
      <c r="G3237" t="s">
        <v>1442</v>
      </c>
      <c r="H3237" t="s">
        <v>2825</v>
      </c>
      <c r="I3237" t="s">
        <v>265</v>
      </c>
      <c r="J3237" t="s">
        <v>266</v>
      </c>
      <c r="K3237" t="s">
        <v>2826</v>
      </c>
      <c r="L3237" t="s">
        <v>17511</v>
      </c>
      <c r="M3237" t="s">
        <v>267</v>
      </c>
      <c r="N3237" t="s">
        <v>268</v>
      </c>
      <c r="O3237">
        <v>1</v>
      </c>
      <c r="P3237" t="s">
        <v>282</v>
      </c>
      <c r="Q3237">
        <v>2</v>
      </c>
      <c r="S3237">
        <v>2</v>
      </c>
      <c r="T3237" s="108">
        <v>4</v>
      </c>
      <c r="U3237">
        <v>1</v>
      </c>
      <c r="V3237" t="s">
        <v>270</v>
      </c>
      <c r="W3237" t="s">
        <v>167</v>
      </c>
      <c r="X3237">
        <v>1</v>
      </c>
      <c r="Y3237">
        <v>0</v>
      </c>
      <c r="Z3237">
        <v>1</v>
      </c>
      <c r="AA3237">
        <v>0</v>
      </c>
      <c r="AB3237">
        <v>0</v>
      </c>
      <c r="AC3237">
        <v>1</v>
      </c>
      <c r="AD3237">
        <v>0</v>
      </c>
      <c r="AE3237">
        <v>0</v>
      </c>
    </row>
    <row r="3238" spans="1:31" x14ac:dyDescent="0.3">
      <c r="A3238" t="s">
        <v>268</v>
      </c>
      <c r="B3238" t="s">
        <v>2822</v>
      </c>
      <c r="C3238" t="s">
        <v>262</v>
      </c>
      <c r="D3238" t="s">
        <v>2823</v>
      </c>
      <c r="E3238" t="s">
        <v>13373</v>
      </c>
      <c r="F3238" t="s">
        <v>2824</v>
      </c>
      <c r="G3238" t="s">
        <v>1442</v>
      </c>
      <c r="H3238" t="s">
        <v>2825</v>
      </c>
      <c r="I3238" t="s">
        <v>265</v>
      </c>
      <c r="J3238" t="s">
        <v>266</v>
      </c>
      <c r="K3238" t="s">
        <v>2826</v>
      </c>
      <c r="L3238" t="s">
        <v>17511</v>
      </c>
      <c r="M3238" t="s">
        <v>271</v>
      </c>
      <c r="N3238" t="s">
        <v>268</v>
      </c>
      <c r="O3238">
        <v>2</v>
      </c>
      <c r="P3238" t="s">
        <v>272</v>
      </c>
      <c r="Q3238">
        <v>2</v>
      </c>
      <c r="S3238">
        <v>2</v>
      </c>
      <c r="T3238" s="108">
        <v>4</v>
      </c>
      <c r="U3238">
        <v>1</v>
      </c>
      <c r="V3238" t="s">
        <v>270</v>
      </c>
      <c r="W3238" t="s">
        <v>167</v>
      </c>
      <c r="X3238">
        <v>1</v>
      </c>
      <c r="Y3238">
        <v>0</v>
      </c>
      <c r="Z3238">
        <v>1</v>
      </c>
      <c r="AA3238">
        <v>0</v>
      </c>
      <c r="AB3238">
        <v>0</v>
      </c>
      <c r="AC3238">
        <v>1</v>
      </c>
      <c r="AD3238">
        <v>0</v>
      </c>
      <c r="AE3238">
        <v>0</v>
      </c>
    </row>
    <row r="3239" spans="1:31" x14ac:dyDescent="0.3">
      <c r="A3239" t="s">
        <v>268</v>
      </c>
      <c r="B3239" t="s">
        <v>2822</v>
      </c>
      <c r="C3239" t="s">
        <v>262</v>
      </c>
      <c r="D3239" t="s">
        <v>2823</v>
      </c>
      <c r="E3239" t="s">
        <v>13373</v>
      </c>
      <c r="F3239" t="s">
        <v>2824</v>
      </c>
      <c r="G3239" t="s">
        <v>1442</v>
      </c>
      <c r="H3239" t="s">
        <v>2825</v>
      </c>
      <c r="I3239" t="s">
        <v>265</v>
      </c>
      <c r="J3239" t="s">
        <v>266</v>
      </c>
      <c r="K3239" t="s">
        <v>2826</v>
      </c>
      <c r="L3239" t="s">
        <v>17511</v>
      </c>
      <c r="M3239" t="s">
        <v>271</v>
      </c>
      <c r="N3239" t="s">
        <v>268</v>
      </c>
      <c r="O3239">
        <v>17</v>
      </c>
      <c r="P3239" t="s">
        <v>273</v>
      </c>
      <c r="Q3239">
        <v>0.48</v>
      </c>
      <c r="S3239">
        <v>1</v>
      </c>
      <c r="T3239" s="108">
        <v>0.48</v>
      </c>
      <c r="U3239">
        <v>1</v>
      </c>
      <c r="V3239" t="s">
        <v>270</v>
      </c>
      <c r="W3239" t="s">
        <v>167</v>
      </c>
      <c r="X3239">
        <v>1</v>
      </c>
      <c r="Y3239">
        <v>0</v>
      </c>
      <c r="Z3239">
        <v>0</v>
      </c>
      <c r="AA3239">
        <v>0</v>
      </c>
      <c r="AB3239">
        <v>1</v>
      </c>
      <c r="AC3239">
        <v>0</v>
      </c>
      <c r="AD3239">
        <v>0</v>
      </c>
      <c r="AE3239">
        <v>0</v>
      </c>
    </row>
    <row r="3240" spans="1:31" x14ac:dyDescent="0.3">
      <c r="A3240" t="s">
        <v>268</v>
      </c>
      <c r="B3240" t="s">
        <v>2837</v>
      </c>
      <c r="C3240" t="s">
        <v>262</v>
      </c>
      <c r="D3240" t="s">
        <v>2838</v>
      </c>
      <c r="E3240" t="s">
        <v>13168</v>
      </c>
      <c r="F3240" t="s">
        <v>2839</v>
      </c>
      <c r="G3240" t="s">
        <v>2318</v>
      </c>
      <c r="H3240" t="s">
        <v>2834</v>
      </c>
      <c r="I3240" t="s">
        <v>265</v>
      </c>
      <c r="J3240" t="s">
        <v>266</v>
      </c>
      <c r="K3240" t="s">
        <v>2840</v>
      </c>
      <c r="L3240" t="s">
        <v>2836</v>
      </c>
      <c r="M3240" t="s">
        <v>267</v>
      </c>
      <c r="N3240" t="s">
        <v>268</v>
      </c>
      <c r="O3240">
        <v>1</v>
      </c>
      <c r="P3240" t="s">
        <v>282</v>
      </c>
      <c r="Q3240">
        <v>1</v>
      </c>
      <c r="S3240">
        <v>6</v>
      </c>
      <c r="T3240" s="108">
        <v>6</v>
      </c>
      <c r="U3240">
        <v>1</v>
      </c>
      <c r="V3240" t="s">
        <v>270</v>
      </c>
      <c r="W3240" t="s">
        <v>167</v>
      </c>
      <c r="X3240">
        <v>1</v>
      </c>
      <c r="Y3240">
        <v>1</v>
      </c>
      <c r="Z3240">
        <v>1</v>
      </c>
      <c r="AA3240">
        <v>1</v>
      </c>
      <c r="AB3240">
        <v>1</v>
      </c>
      <c r="AC3240">
        <v>1</v>
      </c>
      <c r="AD3240">
        <v>1</v>
      </c>
      <c r="AE3240">
        <v>0</v>
      </c>
    </row>
    <row r="3241" spans="1:31" x14ac:dyDescent="0.3">
      <c r="A3241" t="s">
        <v>268</v>
      </c>
      <c r="B3241" t="s">
        <v>2837</v>
      </c>
      <c r="C3241" t="s">
        <v>262</v>
      </c>
      <c r="D3241" t="s">
        <v>2838</v>
      </c>
      <c r="E3241" t="s">
        <v>13168</v>
      </c>
      <c r="F3241" t="s">
        <v>2839</v>
      </c>
      <c r="G3241" t="s">
        <v>2318</v>
      </c>
      <c r="H3241" t="s">
        <v>2834</v>
      </c>
      <c r="I3241" t="s">
        <v>265</v>
      </c>
      <c r="J3241" t="s">
        <v>266</v>
      </c>
      <c r="K3241" t="s">
        <v>2840</v>
      </c>
      <c r="L3241" t="s">
        <v>2836</v>
      </c>
      <c r="M3241" t="s">
        <v>271</v>
      </c>
      <c r="N3241" t="s">
        <v>268</v>
      </c>
      <c r="O3241">
        <v>2</v>
      </c>
      <c r="P3241" t="s">
        <v>272</v>
      </c>
      <c r="Q3241">
        <v>2</v>
      </c>
      <c r="S3241">
        <v>3</v>
      </c>
      <c r="T3241" s="108">
        <v>6</v>
      </c>
      <c r="U3241">
        <v>1</v>
      </c>
      <c r="V3241" t="s">
        <v>270</v>
      </c>
      <c r="W3241" t="s">
        <v>167</v>
      </c>
      <c r="X3241">
        <v>1</v>
      </c>
      <c r="Y3241">
        <v>1</v>
      </c>
      <c r="Z3241">
        <v>0</v>
      </c>
      <c r="AA3241">
        <v>1</v>
      </c>
      <c r="AB3241">
        <v>0</v>
      </c>
      <c r="AC3241">
        <v>1</v>
      </c>
      <c r="AD3241">
        <v>0</v>
      </c>
      <c r="AE3241">
        <v>0</v>
      </c>
    </row>
    <row r="3242" spans="1:31" x14ac:dyDescent="0.3">
      <c r="A3242" t="s">
        <v>268</v>
      </c>
      <c r="B3242" t="s">
        <v>2837</v>
      </c>
      <c r="C3242" t="s">
        <v>262</v>
      </c>
      <c r="D3242" t="s">
        <v>2838</v>
      </c>
      <c r="E3242" t="s">
        <v>13168</v>
      </c>
      <c r="F3242" t="s">
        <v>2839</v>
      </c>
      <c r="G3242" t="s">
        <v>2318</v>
      </c>
      <c r="H3242" t="s">
        <v>2834</v>
      </c>
      <c r="I3242" t="s">
        <v>265</v>
      </c>
      <c r="J3242" t="s">
        <v>266</v>
      </c>
      <c r="K3242" t="s">
        <v>2840</v>
      </c>
      <c r="L3242" t="s">
        <v>2836</v>
      </c>
      <c r="M3242" t="s">
        <v>271</v>
      </c>
      <c r="N3242" t="s">
        <v>268</v>
      </c>
      <c r="O3242">
        <v>17</v>
      </c>
      <c r="P3242" t="s">
        <v>425</v>
      </c>
      <c r="Q3242">
        <v>0.32</v>
      </c>
      <c r="S3242">
        <v>2</v>
      </c>
      <c r="T3242" s="108">
        <v>0.64</v>
      </c>
      <c r="U3242">
        <v>1</v>
      </c>
      <c r="V3242" t="s">
        <v>270</v>
      </c>
      <c r="W3242" t="s">
        <v>167</v>
      </c>
      <c r="X3242">
        <v>1</v>
      </c>
      <c r="Y3242">
        <v>1</v>
      </c>
      <c r="Z3242">
        <v>0</v>
      </c>
      <c r="AA3242">
        <v>0</v>
      </c>
      <c r="AB3242">
        <v>1</v>
      </c>
      <c r="AC3242">
        <v>0</v>
      </c>
      <c r="AD3242">
        <v>0</v>
      </c>
      <c r="AE3242">
        <v>0</v>
      </c>
    </row>
    <row r="3243" spans="1:31" x14ac:dyDescent="0.3">
      <c r="A3243" t="s">
        <v>268</v>
      </c>
      <c r="B3243" t="s">
        <v>2832</v>
      </c>
      <c r="C3243" t="s">
        <v>262</v>
      </c>
      <c r="D3243" t="s">
        <v>2833</v>
      </c>
      <c r="E3243" t="s">
        <v>13617</v>
      </c>
      <c r="F3243" t="s">
        <v>2261</v>
      </c>
      <c r="G3243" t="s">
        <v>292</v>
      </c>
      <c r="H3243" t="s">
        <v>2834</v>
      </c>
      <c r="I3243" t="s">
        <v>265</v>
      </c>
      <c r="J3243" t="s">
        <v>266</v>
      </c>
      <c r="K3243" t="s">
        <v>2835</v>
      </c>
      <c r="L3243" t="s">
        <v>2836</v>
      </c>
      <c r="M3243" t="s">
        <v>267</v>
      </c>
      <c r="N3243" t="s">
        <v>268</v>
      </c>
      <c r="O3243">
        <v>1</v>
      </c>
      <c r="P3243" t="s">
        <v>282</v>
      </c>
      <c r="Q3243">
        <v>4</v>
      </c>
      <c r="S3243">
        <v>1</v>
      </c>
      <c r="T3243" s="108">
        <v>4</v>
      </c>
      <c r="U3243">
        <v>1</v>
      </c>
      <c r="V3243" t="s">
        <v>270</v>
      </c>
      <c r="W3243" t="s">
        <v>167</v>
      </c>
      <c r="X3243">
        <v>1</v>
      </c>
      <c r="Y3243">
        <v>0</v>
      </c>
      <c r="Z3243">
        <v>0</v>
      </c>
      <c r="AA3243">
        <v>1</v>
      </c>
      <c r="AB3243">
        <v>0</v>
      </c>
      <c r="AC3243">
        <v>0</v>
      </c>
      <c r="AD3243">
        <v>0</v>
      </c>
      <c r="AE3243">
        <v>0</v>
      </c>
    </row>
    <row r="3244" spans="1:31" x14ac:dyDescent="0.3">
      <c r="A3244" t="s">
        <v>268</v>
      </c>
      <c r="B3244" t="s">
        <v>2832</v>
      </c>
      <c r="C3244" t="s">
        <v>262</v>
      </c>
      <c r="D3244" t="s">
        <v>2833</v>
      </c>
      <c r="E3244" t="s">
        <v>13617</v>
      </c>
      <c r="F3244" t="s">
        <v>2261</v>
      </c>
      <c r="G3244" t="s">
        <v>292</v>
      </c>
      <c r="H3244" t="s">
        <v>2834</v>
      </c>
      <c r="I3244" t="s">
        <v>265</v>
      </c>
      <c r="J3244" t="s">
        <v>266</v>
      </c>
      <c r="K3244" t="s">
        <v>2835</v>
      </c>
      <c r="L3244" t="s">
        <v>2836</v>
      </c>
      <c r="M3244" t="s">
        <v>271</v>
      </c>
      <c r="N3244" t="s">
        <v>268</v>
      </c>
      <c r="O3244">
        <v>2</v>
      </c>
      <c r="P3244" t="s">
        <v>272</v>
      </c>
      <c r="Q3244">
        <v>6</v>
      </c>
      <c r="S3244">
        <v>3</v>
      </c>
      <c r="T3244" s="108">
        <v>18</v>
      </c>
      <c r="U3244">
        <v>1</v>
      </c>
      <c r="V3244" t="s">
        <v>270</v>
      </c>
      <c r="W3244" t="s">
        <v>167</v>
      </c>
      <c r="X3244">
        <v>1</v>
      </c>
      <c r="Y3244">
        <v>1</v>
      </c>
      <c r="Z3244">
        <v>0</v>
      </c>
      <c r="AA3244">
        <v>1</v>
      </c>
      <c r="AB3244">
        <v>0</v>
      </c>
      <c r="AC3244">
        <v>1</v>
      </c>
      <c r="AD3244">
        <v>0</v>
      </c>
      <c r="AE3244">
        <v>0</v>
      </c>
    </row>
    <row r="3245" spans="1:31" x14ac:dyDescent="0.3">
      <c r="A3245" t="s">
        <v>268</v>
      </c>
      <c r="B3245" t="s">
        <v>2832</v>
      </c>
      <c r="C3245" t="s">
        <v>262</v>
      </c>
      <c r="D3245" t="s">
        <v>2833</v>
      </c>
      <c r="E3245" t="s">
        <v>13617</v>
      </c>
      <c r="F3245" t="s">
        <v>2261</v>
      </c>
      <c r="G3245" t="s">
        <v>292</v>
      </c>
      <c r="H3245" t="s">
        <v>2834</v>
      </c>
      <c r="I3245" t="s">
        <v>265</v>
      </c>
      <c r="J3245" t="s">
        <v>266</v>
      </c>
      <c r="K3245" t="s">
        <v>2835</v>
      </c>
      <c r="L3245" t="s">
        <v>2836</v>
      </c>
      <c r="M3245" t="s">
        <v>271</v>
      </c>
      <c r="N3245" t="s">
        <v>268</v>
      </c>
      <c r="O3245">
        <v>20</v>
      </c>
      <c r="P3245" t="s">
        <v>425</v>
      </c>
      <c r="Q3245">
        <v>0.32</v>
      </c>
      <c r="S3245">
        <v>4</v>
      </c>
      <c r="T3245" s="108">
        <v>1.28</v>
      </c>
      <c r="U3245">
        <v>1</v>
      </c>
      <c r="V3245" t="s">
        <v>270</v>
      </c>
      <c r="W3245" t="s">
        <v>167</v>
      </c>
      <c r="X3245">
        <v>2</v>
      </c>
      <c r="Y3245">
        <v>0</v>
      </c>
      <c r="Z3245">
        <v>2</v>
      </c>
      <c r="AA3245">
        <v>0</v>
      </c>
      <c r="AB3245">
        <v>2</v>
      </c>
      <c r="AC3245">
        <v>0</v>
      </c>
      <c r="AD3245">
        <v>0</v>
      </c>
      <c r="AE3245">
        <v>0</v>
      </c>
    </row>
    <row r="3246" spans="1:31" x14ac:dyDescent="0.3">
      <c r="A3246" t="s">
        <v>268</v>
      </c>
      <c r="B3246" t="s">
        <v>2860</v>
      </c>
      <c r="C3246" t="s">
        <v>274</v>
      </c>
      <c r="D3246" t="s">
        <v>2861</v>
      </c>
      <c r="E3246" t="s">
        <v>13130</v>
      </c>
      <c r="F3246" t="s">
        <v>2862</v>
      </c>
      <c r="G3246" t="s">
        <v>451</v>
      </c>
      <c r="H3246" t="s">
        <v>10248</v>
      </c>
      <c r="I3246" t="s">
        <v>265</v>
      </c>
      <c r="J3246" t="s">
        <v>266</v>
      </c>
      <c r="K3246" t="s">
        <v>2863</v>
      </c>
      <c r="L3246" t="s">
        <v>2864</v>
      </c>
      <c r="M3246" t="s">
        <v>271</v>
      </c>
      <c r="N3246" t="s">
        <v>268</v>
      </c>
      <c r="O3246">
        <v>20</v>
      </c>
      <c r="P3246" t="s">
        <v>425</v>
      </c>
      <c r="Q3246">
        <v>0.32</v>
      </c>
      <c r="S3246">
        <v>9</v>
      </c>
      <c r="T3246" s="108">
        <v>2.88</v>
      </c>
      <c r="U3246">
        <v>1</v>
      </c>
      <c r="V3246" t="s">
        <v>270</v>
      </c>
      <c r="W3246" t="s">
        <v>167</v>
      </c>
      <c r="X3246">
        <v>3</v>
      </c>
      <c r="Y3246">
        <v>3</v>
      </c>
      <c r="Z3246">
        <v>0</v>
      </c>
      <c r="AA3246">
        <v>3</v>
      </c>
      <c r="AB3246">
        <v>0</v>
      </c>
      <c r="AC3246">
        <v>3</v>
      </c>
      <c r="AD3246">
        <v>0</v>
      </c>
      <c r="AE3246">
        <v>0</v>
      </c>
    </row>
    <row r="3247" spans="1:31" x14ac:dyDescent="0.3">
      <c r="A3247" t="s">
        <v>268</v>
      </c>
      <c r="B3247" t="s">
        <v>2860</v>
      </c>
      <c r="C3247" t="s">
        <v>262</v>
      </c>
      <c r="D3247" t="s">
        <v>2861</v>
      </c>
      <c r="E3247" t="s">
        <v>13130</v>
      </c>
      <c r="F3247" t="s">
        <v>2862</v>
      </c>
      <c r="G3247" t="s">
        <v>451</v>
      </c>
      <c r="H3247" t="s">
        <v>10248</v>
      </c>
      <c r="I3247" t="s">
        <v>265</v>
      </c>
      <c r="J3247" t="s">
        <v>266</v>
      </c>
      <c r="K3247" t="s">
        <v>2863</v>
      </c>
      <c r="L3247" t="s">
        <v>2864</v>
      </c>
      <c r="M3247" t="s">
        <v>267</v>
      </c>
      <c r="N3247" t="s">
        <v>268</v>
      </c>
      <c r="O3247">
        <v>1</v>
      </c>
      <c r="P3247" t="s">
        <v>282</v>
      </c>
      <c r="Q3247">
        <v>3</v>
      </c>
      <c r="S3247">
        <v>2</v>
      </c>
      <c r="T3247" s="108">
        <v>6</v>
      </c>
      <c r="U3247">
        <v>1</v>
      </c>
      <c r="V3247" t="s">
        <v>270</v>
      </c>
      <c r="W3247" t="s">
        <v>167</v>
      </c>
      <c r="X3247">
        <v>1</v>
      </c>
      <c r="Y3247">
        <v>1</v>
      </c>
      <c r="Z3247">
        <v>0</v>
      </c>
      <c r="AA3247">
        <v>0</v>
      </c>
      <c r="AB3247">
        <v>1</v>
      </c>
      <c r="AC3247">
        <v>0</v>
      </c>
      <c r="AD3247">
        <v>0</v>
      </c>
      <c r="AE3247">
        <v>0</v>
      </c>
    </row>
    <row r="3248" spans="1:31" x14ac:dyDescent="0.3">
      <c r="A3248" t="s">
        <v>268</v>
      </c>
      <c r="B3248" t="s">
        <v>2860</v>
      </c>
      <c r="C3248" t="s">
        <v>262</v>
      </c>
      <c r="D3248" t="s">
        <v>2861</v>
      </c>
      <c r="E3248" t="s">
        <v>13130</v>
      </c>
      <c r="F3248" t="s">
        <v>2862</v>
      </c>
      <c r="G3248" t="s">
        <v>451</v>
      </c>
      <c r="H3248" t="s">
        <v>10248</v>
      </c>
      <c r="I3248" t="s">
        <v>265</v>
      </c>
      <c r="J3248" t="s">
        <v>266</v>
      </c>
      <c r="K3248" t="s">
        <v>2863</v>
      </c>
      <c r="L3248" t="s">
        <v>2864</v>
      </c>
      <c r="M3248" t="s">
        <v>271</v>
      </c>
      <c r="N3248" t="s">
        <v>268</v>
      </c>
      <c r="O3248">
        <v>2</v>
      </c>
      <c r="P3248" t="s">
        <v>272</v>
      </c>
      <c r="Q3248">
        <v>4</v>
      </c>
      <c r="S3248">
        <v>2</v>
      </c>
      <c r="T3248" s="108">
        <v>8</v>
      </c>
      <c r="U3248">
        <v>1</v>
      </c>
      <c r="V3248" t="s">
        <v>270</v>
      </c>
      <c r="W3248" t="s">
        <v>167</v>
      </c>
      <c r="X3248">
        <v>1</v>
      </c>
      <c r="Y3248">
        <v>1</v>
      </c>
      <c r="Z3248">
        <v>0</v>
      </c>
      <c r="AA3248">
        <v>0</v>
      </c>
      <c r="AB3248">
        <v>1</v>
      </c>
      <c r="AC3248">
        <v>0</v>
      </c>
      <c r="AD3248">
        <v>0</v>
      </c>
      <c r="AE3248">
        <v>0</v>
      </c>
    </row>
    <row r="3249" spans="1:31" x14ac:dyDescent="0.3">
      <c r="A3249" t="s">
        <v>268</v>
      </c>
      <c r="B3249" t="s">
        <v>2844</v>
      </c>
      <c r="C3249" t="s">
        <v>262</v>
      </c>
      <c r="D3249" t="s">
        <v>2845</v>
      </c>
      <c r="E3249" t="s">
        <v>13401</v>
      </c>
      <c r="F3249" t="s">
        <v>1845</v>
      </c>
      <c r="G3249" t="s">
        <v>1097</v>
      </c>
      <c r="H3249" t="s">
        <v>10248</v>
      </c>
      <c r="I3249" t="s">
        <v>265</v>
      </c>
      <c r="J3249" t="s">
        <v>266</v>
      </c>
      <c r="K3249" t="s">
        <v>2846</v>
      </c>
      <c r="L3249" t="s">
        <v>8203</v>
      </c>
      <c r="M3249" t="s">
        <v>267</v>
      </c>
      <c r="N3249" t="s">
        <v>268</v>
      </c>
      <c r="O3249">
        <v>1</v>
      </c>
      <c r="P3249" t="s">
        <v>282</v>
      </c>
      <c r="Q3249">
        <v>2</v>
      </c>
      <c r="S3249">
        <v>1</v>
      </c>
      <c r="T3249" s="108">
        <v>2</v>
      </c>
      <c r="U3249">
        <v>1</v>
      </c>
      <c r="V3249" t="s">
        <v>270</v>
      </c>
      <c r="W3249" t="s">
        <v>167</v>
      </c>
      <c r="X3249">
        <v>1</v>
      </c>
      <c r="Y3249">
        <v>1</v>
      </c>
      <c r="Z3249">
        <v>0</v>
      </c>
      <c r="AA3249">
        <v>0</v>
      </c>
      <c r="AB3249">
        <v>0</v>
      </c>
      <c r="AC3249">
        <v>0</v>
      </c>
      <c r="AD3249">
        <v>0</v>
      </c>
      <c r="AE3249">
        <v>0</v>
      </c>
    </row>
    <row r="3250" spans="1:31" x14ac:dyDescent="0.3">
      <c r="A3250" t="s">
        <v>268</v>
      </c>
      <c r="B3250" t="s">
        <v>2844</v>
      </c>
      <c r="C3250" t="s">
        <v>262</v>
      </c>
      <c r="D3250" t="s">
        <v>2845</v>
      </c>
      <c r="E3250" t="s">
        <v>13401</v>
      </c>
      <c r="F3250" t="s">
        <v>1845</v>
      </c>
      <c r="G3250" t="s">
        <v>1097</v>
      </c>
      <c r="H3250" t="s">
        <v>10248</v>
      </c>
      <c r="I3250" t="s">
        <v>265</v>
      </c>
      <c r="J3250" t="s">
        <v>266</v>
      </c>
      <c r="K3250" t="s">
        <v>2846</v>
      </c>
      <c r="L3250" t="s">
        <v>8203</v>
      </c>
      <c r="M3250" t="s">
        <v>271</v>
      </c>
      <c r="N3250" t="s">
        <v>268</v>
      </c>
      <c r="O3250">
        <v>2</v>
      </c>
      <c r="P3250" t="s">
        <v>272</v>
      </c>
      <c r="Q3250">
        <v>4</v>
      </c>
      <c r="S3250">
        <v>1</v>
      </c>
      <c r="T3250" s="108">
        <v>4</v>
      </c>
      <c r="U3250">
        <v>1</v>
      </c>
      <c r="V3250" t="s">
        <v>270</v>
      </c>
      <c r="W3250" t="s">
        <v>167</v>
      </c>
      <c r="X3250">
        <v>1</v>
      </c>
      <c r="Y3250">
        <v>1</v>
      </c>
      <c r="Z3250">
        <v>0</v>
      </c>
      <c r="AA3250">
        <v>0</v>
      </c>
      <c r="AB3250">
        <v>0</v>
      </c>
      <c r="AC3250">
        <v>0</v>
      </c>
      <c r="AD3250">
        <v>0</v>
      </c>
      <c r="AE3250">
        <v>0</v>
      </c>
    </row>
    <row r="3251" spans="1:31" x14ac:dyDescent="0.3">
      <c r="A3251" t="s">
        <v>268</v>
      </c>
      <c r="B3251" t="s">
        <v>2850</v>
      </c>
      <c r="C3251" t="s">
        <v>525</v>
      </c>
      <c r="D3251" t="s">
        <v>2851</v>
      </c>
      <c r="E3251" t="s">
        <v>12950</v>
      </c>
      <c r="F3251" t="s">
        <v>263</v>
      </c>
      <c r="G3251" t="s">
        <v>2852</v>
      </c>
      <c r="H3251" t="s">
        <v>2853</v>
      </c>
      <c r="I3251" t="s">
        <v>265</v>
      </c>
      <c r="J3251" t="s">
        <v>266</v>
      </c>
      <c r="K3251" t="s">
        <v>2854</v>
      </c>
      <c r="L3251" t="s">
        <v>2855</v>
      </c>
      <c r="M3251" t="s">
        <v>267</v>
      </c>
      <c r="N3251" t="s">
        <v>268</v>
      </c>
      <c r="O3251">
        <v>1</v>
      </c>
      <c r="P3251" t="s">
        <v>266</v>
      </c>
      <c r="Q3251">
        <v>0.32</v>
      </c>
      <c r="S3251">
        <v>1</v>
      </c>
      <c r="T3251" s="108">
        <v>0.32</v>
      </c>
      <c r="U3251">
        <v>1</v>
      </c>
      <c r="V3251" t="s">
        <v>270</v>
      </c>
      <c r="W3251" t="s">
        <v>167</v>
      </c>
      <c r="X3251">
        <v>1</v>
      </c>
      <c r="Y3251">
        <v>0</v>
      </c>
      <c r="Z3251">
        <v>0</v>
      </c>
      <c r="AA3251">
        <v>1</v>
      </c>
      <c r="AB3251">
        <v>0</v>
      </c>
      <c r="AC3251">
        <v>0</v>
      </c>
      <c r="AD3251">
        <v>0</v>
      </c>
      <c r="AE3251">
        <v>0</v>
      </c>
    </row>
    <row r="3252" spans="1:31" x14ac:dyDescent="0.3">
      <c r="A3252" t="s">
        <v>268</v>
      </c>
      <c r="B3252" t="s">
        <v>2850</v>
      </c>
      <c r="C3252" t="s">
        <v>525</v>
      </c>
      <c r="D3252" t="s">
        <v>2851</v>
      </c>
      <c r="E3252" t="s">
        <v>12950</v>
      </c>
      <c r="F3252" t="s">
        <v>263</v>
      </c>
      <c r="G3252" t="s">
        <v>2852</v>
      </c>
      <c r="H3252" t="s">
        <v>2853</v>
      </c>
      <c r="I3252" t="s">
        <v>265</v>
      </c>
      <c r="J3252" t="s">
        <v>266</v>
      </c>
      <c r="K3252" t="s">
        <v>2854</v>
      </c>
      <c r="L3252" t="s">
        <v>2855</v>
      </c>
      <c r="M3252" t="s">
        <v>271</v>
      </c>
      <c r="N3252" t="s">
        <v>268</v>
      </c>
      <c r="O3252">
        <v>2</v>
      </c>
      <c r="P3252" t="s">
        <v>288</v>
      </c>
      <c r="Q3252">
        <v>0.32</v>
      </c>
      <c r="S3252">
        <v>1</v>
      </c>
      <c r="T3252" s="108">
        <v>0.32</v>
      </c>
      <c r="U3252">
        <v>1</v>
      </c>
      <c r="V3252" t="s">
        <v>270</v>
      </c>
      <c r="W3252" t="s">
        <v>167</v>
      </c>
      <c r="X3252">
        <v>1</v>
      </c>
      <c r="Y3252">
        <v>0</v>
      </c>
      <c r="Z3252">
        <v>1</v>
      </c>
      <c r="AA3252">
        <v>0</v>
      </c>
      <c r="AB3252">
        <v>0</v>
      </c>
      <c r="AC3252">
        <v>0</v>
      </c>
      <c r="AD3252">
        <v>0</v>
      </c>
      <c r="AE3252">
        <v>0</v>
      </c>
    </row>
    <row r="3253" spans="1:31" x14ac:dyDescent="0.3">
      <c r="A3253" t="s">
        <v>268</v>
      </c>
      <c r="B3253" t="s">
        <v>2865</v>
      </c>
      <c r="C3253" t="s">
        <v>274</v>
      </c>
      <c r="D3253" t="s">
        <v>2866</v>
      </c>
      <c r="E3253" t="s">
        <v>13190</v>
      </c>
      <c r="F3253" t="s">
        <v>2867</v>
      </c>
      <c r="G3253" t="s">
        <v>1180</v>
      </c>
      <c r="H3253" t="s">
        <v>10249</v>
      </c>
      <c r="I3253" t="s">
        <v>265</v>
      </c>
      <c r="J3253" t="s">
        <v>266</v>
      </c>
      <c r="K3253" t="s">
        <v>2868</v>
      </c>
      <c r="L3253" t="s">
        <v>2869</v>
      </c>
      <c r="M3253" t="s">
        <v>271</v>
      </c>
      <c r="N3253" t="s">
        <v>268</v>
      </c>
      <c r="O3253">
        <v>2</v>
      </c>
      <c r="P3253" t="s">
        <v>272</v>
      </c>
      <c r="Q3253">
        <v>4</v>
      </c>
      <c r="S3253">
        <v>5</v>
      </c>
      <c r="T3253" s="108">
        <v>20</v>
      </c>
      <c r="U3253">
        <v>1</v>
      </c>
      <c r="V3253" t="s">
        <v>270</v>
      </c>
      <c r="W3253" t="s">
        <v>167</v>
      </c>
      <c r="X3253">
        <v>1</v>
      </c>
      <c r="Y3253">
        <v>1</v>
      </c>
      <c r="Z3253">
        <v>1</v>
      </c>
      <c r="AA3253">
        <v>1</v>
      </c>
      <c r="AB3253">
        <v>1</v>
      </c>
      <c r="AC3253">
        <v>1</v>
      </c>
      <c r="AD3253">
        <v>0</v>
      </c>
      <c r="AE3253">
        <v>0</v>
      </c>
    </row>
    <row r="3254" spans="1:31" x14ac:dyDescent="0.3">
      <c r="A3254" t="s">
        <v>268</v>
      </c>
      <c r="B3254" t="s">
        <v>2865</v>
      </c>
      <c r="C3254" t="s">
        <v>274</v>
      </c>
      <c r="D3254" t="s">
        <v>2866</v>
      </c>
      <c r="E3254" t="s">
        <v>13190</v>
      </c>
      <c r="F3254" t="s">
        <v>2867</v>
      </c>
      <c r="G3254" t="s">
        <v>1180</v>
      </c>
      <c r="H3254" t="s">
        <v>10249</v>
      </c>
      <c r="I3254" t="s">
        <v>265</v>
      </c>
      <c r="J3254" t="s">
        <v>266</v>
      </c>
      <c r="K3254" t="s">
        <v>2868</v>
      </c>
      <c r="L3254" t="s">
        <v>2869</v>
      </c>
      <c r="M3254" t="s">
        <v>271</v>
      </c>
      <c r="N3254" t="s">
        <v>268</v>
      </c>
      <c r="O3254">
        <v>2</v>
      </c>
      <c r="P3254" t="s">
        <v>272</v>
      </c>
      <c r="Q3254">
        <v>4</v>
      </c>
      <c r="S3254">
        <v>2</v>
      </c>
      <c r="T3254" s="108">
        <v>8</v>
      </c>
      <c r="U3254">
        <v>1</v>
      </c>
      <c r="V3254" t="s">
        <v>270</v>
      </c>
      <c r="W3254" t="s">
        <v>167</v>
      </c>
      <c r="X3254">
        <v>1</v>
      </c>
      <c r="Y3254">
        <v>1</v>
      </c>
      <c r="Z3254">
        <v>0</v>
      </c>
      <c r="AA3254">
        <v>0</v>
      </c>
      <c r="AB3254">
        <v>0</v>
      </c>
      <c r="AC3254">
        <v>1</v>
      </c>
      <c r="AD3254">
        <v>0</v>
      </c>
      <c r="AE3254">
        <v>0</v>
      </c>
    </row>
    <row r="3255" spans="1:31" x14ac:dyDescent="0.3">
      <c r="A3255" t="s">
        <v>268</v>
      </c>
      <c r="B3255" t="s">
        <v>2865</v>
      </c>
      <c r="C3255" t="s">
        <v>274</v>
      </c>
      <c r="D3255" t="s">
        <v>2866</v>
      </c>
      <c r="E3255" t="s">
        <v>13190</v>
      </c>
      <c r="F3255" t="s">
        <v>2867</v>
      </c>
      <c r="G3255" t="s">
        <v>1180</v>
      </c>
      <c r="H3255" t="s">
        <v>10249</v>
      </c>
      <c r="I3255" t="s">
        <v>265</v>
      </c>
      <c r="J3255" t="s">
        <v>266</v>
      </c>
      <c r="K3255" t="s">
        <v>2868</v>
      </c>
      <c r="L3255" t="s">
        <v>2869</v>
      </c>
      <c r="M3255" t="s">
        <v>271</v>
      </c>
      <c r="N3255" t="s">
        <v>268</v>
      </c>
      <c r="O3255">
        <v>20</v>
      </c>
      <c r="P3255" t="s">
        <v>425</v>
      </c>
      <c r="Q3255">
        <v>0.32</v>
      </c>
      <c r="S3255">
        <v>9</v>
      </c>
      <c r="T3255" s="108">
        <v>2.88</v>
      </c>
      <c r="U3255">
        <v>1</v>
      </c>
      <c r="V3255" t="s">
        <v>270</v>
      </c>
      <c r="W3255" t="s">
        <v>167</v>
      </c>
      <c r="X3255">
        <v>3</v>
      </c>
      <c r="Y3255">
        <v>0</v>
      </c>
      <c r="Z3255">
        <v>3</v>
      </c>
      <c r="AA3255">
        <v>0</v>
      </c>
      <c r="AB3255">
        <v>3</v>
      </c>
      <c r="AC3255">
        <v>3</v>
      </c>
      <c r="AD3255">
        <v>0</v>
      </c>
      <c r="AE3255">
        <v>0</v>
      </c>
    </row>
    <row r="3256" spans="1:31" x14ac:dyDescent="0.3">
      <c r="A3256" t="s">
        <v>268</v>
      </c>
      <c r="B3256" t="s">
        <v>2865</v>
      </c>
      <c r="C3256" t="s">
        <v>274</v>
      </c>
      <c r="D3256" t="s">
        <v>2866</v>
      </c>
      <c r="E3256" t="s">
        <v>13190</v>
      </c>
      <c r="F3256" t="s">
        <v>2867</v>
      </c>
      <c r="G3256" t="s">
        <v>1180</v>
      </c>
      <c r="H3256" t="s">
        <v>10249</v>
      </c>
      <c r="I3256" t="s">
        <v>265</v>
      </c>
      <c r="J3256" t="s">
        <v>266</v>
      </c>
      <c r="K3256" t="s">
        <v>2868</v>
      </c>
      <c r="L3256" t="s">
        <v>2869</v>
      </c>
      <c r="M3256" t="s">
        <v>267</v>
      </c>
      <c r="N3256" t="s">
        <v>268</v>
      </c>
      <c r="O3256">
        <v>1</v>
      </c>
      <c r="P3256" t="s">
        <v>282</v>
      </c>
      <c r="Q3256">
        <v>4</v>
      </c>
      <c r="S3256">
        <v>10</v>
      </c>
      <c r="T3256" s="108">
        <v>40</v>
      </c>
      <c r="U3256">
        <v>1</v>
      </c>
      <c r="V3256" t="s">
        <v>270</v>
      </c>
      <c r="W3256" t="s">
        <v>167</v>
      </c>
      <c r="X3256">
        <v>2</v>
      </c>
      <c r="Y3256">
        <v>2</v>
      </c>
      <c r="Z3256">
        <v>2</v>
      </c>
      <c r="AA3256">
        <v>2</v>
      </c>
      <c r="AB3256">
        <v>2</v>
      </c>
      <c r="AC3256">
        <v>2</v>
      </c>
      <c r="AD3256">
        <v>0</v>
      </c>
      <c r="AE3256">
        <v>0</v>
      </c>
    </row>
    <row r="3257" spans="1:31" x14ac:dyDescent="0.3">
      <c r="A3257" t="s">
        <v>268</v>
      </c>
      <c r="B3257" t="s">
        <v>2870</v>
      </c>
      <c r="C3257" t="s">
        <v>262</v>
      </c>
      <c r="D3257" t="s">
        <v>2871</v>
      </c>
      <c r="E3257" t="s">
        <v>13267</v>
      </c>
      <c r="F3257" t="s">
        <v>2710</v>
      </c>
      <c r="G3257" t="s">
        <v>402</v>
      </c>
      <c r="H3257" t="s">
        <v>2872</v>
      </c>
      <c r="I3257" t="s">
        <v>265</v>
      </c>
      <c r="J3257" t="s">
        <v>266</v>
      </c>
      <c r="K3257" t="s">
        <v>2711</v>
      </c>
      <c r="L3257" t="s">
        <v>2873</v>
      </c>
      <c r="M3257" t="s">
        <v>271</v>
      </c>
      <c r="N3257" t="s">
        <v>268</v>
      </c>
      <c r="O3257">
        <v>2</v>
      </c>
      <c r="P3257" t="s">
        <v>272</v>
      </c>
      <c r="Q3257">
        <v>2</v>
      </c>
      <c r="S3257">
        <v>1</v>
      </c>
      <c r="T3257" s="108">
        <v>2</v>
      </c>
      <c r="U3257">
        <v>1</v>
      </c>
      <c r="V3257" t="s">
        <v>270</v>
      </c>
      <c r="W3257" t="s">
        <v>167</v>
      </c>
      <c r="X3257">
        <v>1</v>
      </c>
      <c r="Y3257">
        <v>0</v>
      </c>
      <c r="Z3257">
        <v>1</v>
      </c>
      <c r="AA3257">
        <v>0</v>
      </c>
      <c r="AB3257">
        <v>0</v>
      </c>
      <c r="AC3257">
        <v>0</v>
      </c>
      <c r="AD3257">
        <v>0</v>
      </c>
      <c r="AE3257">
        <v>0</v>
      </c>
    </row>
    <row r="3258" spans="1:31" x14ac:dyDescent="0.3">
      <c r="A3258" t="s">
        <v>268</v>
      </c>
      <c r="B3258" t="s">
        <v>2870</v>
      </c>
      <c r="C3258" t="s">
        <v>262</v>
      </c>
      <c r="D3258" t="s">
        <v>2871</v>
      </c>
      <c r="E3258" t="s">
        <v>13267</v>
      </c>
      <c r="F3258" t="s">
        <v>2710</v>
      </c>
      <c r="G3258" t="s">
        <v>402</v>
      </c>
      <c r="H3258" t="s">
        <v>2872</v>
      </c>
      <c r="I3258" t="s">
        <v>265</v>
      </c>
      <c r="J3258" t="s">
        <v>266</v>
      </c>
      <c r="K3258" t="s">
        <v>2711</v>
      </c>
      <c r="L3258" t="s">
        <v>2873</v>
      </c>
      <c r="M3258" t="s">
        <v>267</v>
      </c>
      <c r="N3258" t="s">
        <v>268</v>
      </c>
      <c r="O3258">
        <v>1</v>
      </c>
      <c r="P3258" t="s">
        <v>282</v>
      </c>
      <c r="Q3258">
        <v>2</v>
      </c>
      <c r="S3258">
        <v>1</v>
      </c>
      <c r="T3258" s="108">
        <v>2</v>
      </c>
      <c r="U3258">
        <v>1</v>
      </c>
      <c r="V3258" t="s">
        <v>270</v>
      </c>
      <c r="W3258" t="s">
        <v>167</v>
      </c>
      <c r="X3258">
        <v>1</v>
      </c>
      <c r="Y3258">
        <v>0</v>
      </c>
      <c r="Z3258">
        <v>1</v>
      </c>
      <c r="AA3258">
        <v>0</v>
      </c>
      <c r="AB3258">
        <v>0</v>
      </c>
      <c r="AC3258">
        <v>0</v>
      </c>
      <c r="AD3258">
        <v>0</v>
      </c>
      <c r="AE3258">
        <v>0</v>
      </c>
    </row>
    <row r="3259" spans="1:31" x14ac:dyDescent="0.3">
      <c r="A3259" t="s">
        <v>268</v>
      </c>
      <c r="B3259" t="s">
        <v>16584</v>
      </c>
      <c r="C3259" t="s">
        <v>274</v>
      </c>
      <c r="D3259" t="s">
        <v>16585</v>
      </c>
      <c r="E3259" t="s">
        <v>16586</v>
      </c>
      <c r="F3259" t="s">
        <v>6593</v>
      </c>
      <c r="G3259" t="s">
        <v>1180</v>
      </c>
      <c r="H3259" t="s">
        <v>734</v>
      </c>
      <c r="I3259" t="s">
        <v>265</v>
      </c>
      <c r="J3259" t="s">
        <v>266</v>
      </c>
      <c r="K3259" t="s">
        <v>6594</v>
      </c>
      <c r="L3259" t="s">
        <v>16587</v>
      </c>
      <c r="M3259" t="s">
        <v>267</v>
      </c>
      <c r="N3259" t="s">
        <v>268</v>
      </c>
      <c r="O3259">
        <v>1</v>
      </c>
      <c r="P3259" t="s">
        <v>266</v>
      </c>
      <c r="Q3259">
        <v>0.17</v>
      </c>
      <c r="S3259">
        <v>1</v>
      </c>
      <c r="T3259" s="108">
        <v>0.17</v>
      </c>
      <c r="U3259">
        <v>1</v>
      </c>
      <c r="V3259" t="s">
        <v>270</v>
      </c>
      <c r="W3259" t="s">
        <v>167</v>
      </c>
      <c r="X3259">
        <v>1</v>
      </c>
      <c r="Y3259">
        <v>1</v>
      </c>
      <c r="Z3259">
        <v>0</v>
      </c>
      <c r="AA3259">
        <v>0</v>
      </c>
      <c r="AB3259">
        <v>0</v>
      </c>
      <c r="AC3259">
        <v>0</v>
      </c>
      <c r="AD3259">
        <v>0</v>
      </c>
      <c r="AE3259">
        <v>0</v>
      </c>
    </row>
    <row r="3260" spans="1:31" x14ac:dyDescent="0.3">
      <c r="A3260" t="s">
        <v>268</v>
      </c>
      <c r="B3260" t="s">
        <v>16584</v>
      </c>
      <c r="C3260" t="s">
        <v>274</v>
      </c>
      <c r="D3260" t="s">
        <v>16585</v>
      </c>
      <c r="E3260" t="s">
        <v>16586</v>
      </c>
      <c r="F3260" t="s">
        <v>6593</v>
      </c>
      <c r="G3260" t="s">
        <v>1180</v>
      </c>
      <c r="H3260" t="s">
        <v>734</v>
      </c>
      <c r="I3260" t="s">
        <v>265</v>
      </c>
      <c r="J3260" t="s">
        <v>266</v>
      </c>
      <c r="K3260" t="s">
        <v>6594</v>
      </c>
      <c r="L3260" t="s">
        <v>16587</v>
      </c>
      <c r="M3260" t="s">
        <v>271</v>
      </c>
      <c r="N3260" t="s">
        <v>268</v>
      </c>
      <c r="O3260">
        <v>2</v>
      </c>
      <c r="P3260" t="s">
        <v>288</v>
      </c>
      <c r="Q3260">
        <v>0.17</v>
      </c>
      <c r="S3260">
        <v>1</v>
      </c>
      <c r="T3260" s="108">
        <v>0.17</v>
      </c>
      <c r="U3260">
        <v>1</v>
      </c>
      <c r="V3260" t="s">
        <v>270</v>
      </c>
      <c r="W3260" t="s">
        <v>167</v>
      </c>
      <c r="X3260">
        <v>1</v>
      </c>
      <c r="Y3260">
        <v>0</v>
      </c>
      <c r="Z3260">
        <v>1</v>
      </c>
      <c r="AA3260">
        <v>0</v>
      </c>
      <c r="AB3260">
        <v>0</v>
      </c>
      <c r="AC3260">
        <v>0</v>
      </c>
      <c r="AD3260">
        <v>0</v>
      </c>
      <c r="AE3260">
        <v>0</v>
      </c>
    </row>
    <row r="3261" spans="1:31" x14ac:dyDescent="0.3">
      <c r="A3261" t="s">
        <v>268</v>
      </c>
      <c r="B3261" t="s">
        <v>16584</v>
      </c>
      <c r="C3261" t="s">
        <v>274</v>
      </c>
      <c r="D3261" t="s">
        <v>16585</v>
      </c>
      <c r="E3261" t="s">
        <v>16586</v>
      </c>
      <c r="F3261" t="s">
        <v>6593</v>
      </c>
      <c r="G3261" t="s">
        <v>1180</v>
      </c>
      <c r="H3261" t="s">
        <v>734</v>
      </c>
      <c r="I3261" t="s">
        <v>265</v>
      </c>
      <c r="J3261" t="s">
        <v>266</v>
      </c>
      <c r="K3261" t="s">
        <v>6594</v>
      </c>
      <c r="L3261" t="s">
        <v>16587</v>
      </c>
      <c r="M3261" t="s">
        <v>271</v>
      </c>
      <c r="N3261" t="s">
        <v>268</v>
      </c>
      <c r="O3261">
        <v>20</v>
      </c>
      <c r="P3261" t="s">
        <v>17796</v>
      </c>
      <c r="Q3261">
        <v>2</v>
      </c>
      <c r="S3261">
        <v>1</v>
      </c>
      <c r="T3261" s="108">
        <v>2</v>
      </c>
      <c r="U3261">
        <v>1</v>
      </c>
      <c r="V3261" t="s">
        <v>270</v>
      </c>
      <c r="W3261" t="s">
        <v>167</v>
      </c>
      <c r="X3261">
        <v>1</v>
      </c>
      <c r="Y3261">
        <v>0</v>
      </c>
      <c r="Z3261">
        <v>1</v>
      </c>
      <c r="AA3261">
        <v>0</v>
      </c>
      <c r="AB3261">
        <v>0</v>
      </c>
      <c r="AC3261">
        <v>0</v>
      </c>
      <c r="AD3261">
        <v>0</v>
      </c>
      <c r="AE3261">
        <v>0</v>
      </c>
    </row>
    <row r="3262" spans="1:31" x14ac:dyDescent="0.3">
      <c r="A3262" t="s">
        <v>268</v>
      </c>
      <c r="B3262" t="s">
        <v>16593</v>
      </c>
      <c r="C3262" t="s">
        <v>274</v>
      </c>
      <c r="D3262" t="s">
        <v>16594</v>
      </c>
      <c r="E3262" t="s">
        <v>16768</v>
      </c>
      <c r="F3262" t="s">
        <v>3017</v>
      </c>
      <c r="G3262" t="s">
        <v>402</v>
      </c>
      <c r="H3262" t="s">
        <v>734</v>
      </c>
      <c r="I3262" t="s">
        <v>265</v>
      </c>
      <c r="J3262" t="s">
        <v>266</v>
      </c>
      <c r="K3262" t="s">
        <v>13228</v>
      </c>
      <c r="L3262" t="s">
        <v>16595</v>
      </c>
      <c r="M3262" t="s">
        <v>267</v>
      </c>
      <c r="N3262" t="s">
        <v>268</v>
      </c>
      <c r="O3262">
        <v>1</v>
      </c>
      <c r="P3262" t="s">
        <v>282</v>
      </c>
      <c r="Q3262">
        <v>1</v>
      </c>
      <c r="S3262">
        <v>1</v>
      </c>
      <c r="T3262" s="108">
        <v>1</v>
      </c>
      <c r="U3262">
        <v>1</v>
      </c>
      <c r="V3262" t="s">
        <v>270</v>
      </c>
      <c r="W3262" t="s">
        <v>167</v>
      </c>
      <c r="X3262">
        <v>1</v>
      </c>
      <c r="Y3262">
        <v>0</v>
      </c>
      <c r="Z3262">
        <v>0</v>
      </c>
      <c r="AA3262">
        <v>0</v>
      </c>
      <c r="AB3262">
        <v>0</v>
      </c>
      <c r="AC3262">
        <v>1</v>
      </c>
      <c r="AD3262">
        <v>0</v>
      </c>
      <c r="AE3262">
        <v>0</v>
      </c>
    </row>
    <row r="3263" spans="1:31" x14ac:dyDescent="0.3">
      <c r="A3263" t="s">
        <v>268</v>
      </c>
      <c r="B3263" t="s">
        <v>16593</v>
      </c>
      <c r="C3263" t="s">
        <v>274</v>
      </c>
      <c r="D3263" t="s">
        <v>16594</v>
      </c>
      <c r="E3263" t="s">
        <v>16768</v>
      </c>
      <c r="F3263" t="s">
        <v>3017</v>
      </c>
      <c r="G3263" t="s">
        <v>402</v>
      </c>
      <c r="H3263" t="s">
        <v>734</v>
      </c>
      <c r="I3263" t="s">
        <v>265</v>
      </c>
      <c r="J3263" t="s">
        <v>266</v>
      </c>
      <c r="K3263" t="s">
        <v>13228</v>
      </c>
      <c r="L3263" t="s">
        <v>16595</v>
      </c>
      <c r="M3263" t="s">
        <v>271</v>
      </c>
      <c r="N3263" t="s">
        <v>268</v>
      </c>
      <c r="O3263">
        <v>2</v>
      </c>
      <c r="P3263" t="s">
        <v>272</v>
      </c>
      <c r="Q3263">
        <v>1</v>
      </c>
      <c r="S3263">
        <v>1</v>
      </c>
      <c r="T3263" s="108">
        <v>1</v>
      </c>
      <c r="U3263">
        <v>1</v>
      </c>
      <c r="V3263" t="s">
        <v>270</v>
      </c>
      <c r="W3263" t="s">
        <v>167</v>
      </c>
      <c r="X3263">
        <v>1</v>
      </c>
      <c r="Y3263">
        <v>1</v>
      </c>
      <c r="Z3263">
        <v>0</v>
      </c>
      <c r="AA3263">
        <v>0</v>
      </c>
      <c r="AB3263">
        <v>0</v>
      </c>
      <c r="AC3263">
        <v>0</v>
      </c>
      <c r="AD3263">
        <v>0</v>
      </c>
      <c r="AE3263">
        <v>0</v>
      </c>
    </row>
    <row r="3264" spans="1:31" x14ac:dyDescent="0.3">
      <c r="A3264" t="s">
        <v>268</v>
      </c>
      <c r="B3264" t="s">
        <v>16593</v>
      </c>
      <c r="C3264" t="s">
        <v>274</v>
      </c>
      <c r="D3264" t="s">
        <v>16594</v>
      </c>
      <c r="E3264" t="s">
        <v>16768</v>
      </c>
      <c r="F3264" t="s">
        <v>3017</v>
      </c>
      <c r="G3264" t="s">
        <v>402</v>
      </c>
      <c r="H3264" t="s">
        <v>734</v>
      </c>
      <c r="I3264" t="s">
        <v>265</v>
      </c>
      <c r="J3264" t="s">
        <v>266</v>
      </c>
      <c r="K3264" t="s">
        <v>13228</v>
      </c>
      <c r="L3264" t="s">
        <v>16595</v>
      </c>
      <c r="M3264" t="s">
        <v>271</v>
      </c>
      <c r="N3264" t="s">
        <v>268</v>
      </c>
      <c r="O3264">
        <v>20</v>
      </c>
      <c r="P3264" t="s">
        <v>425</v>
      </c>
      <c r="Q3264">
        <v>0.32</v>
      </c>
      <c r="S3264">
        <v>1</v>
      </c>
      <c r="T3264" s="108">
        <v>0.32</v>
      </c>
      <c r="U3264">
        <v>1</v>
      </c>
      <c r="V3264" t="s">
        <v>270</v>
      </c>
      <c r="W3264" t="s">
        <v>167</v>
      </c>
      <c r="X3264">
        <v>1</v>
      </c>
      <c r="Y3264">
        <v>1</v>
      </c>
      <c r="Z3264">
        <v>0</v>
      </c>
      <c r="AA3264">
        <v>0</v>
      </c>
      <c r="AB3264">
        <v>0</v>
      </c>
      <c r="AC3264">
        <v>0</v>
      </c>
      <c r="AD3264">
        <v>0</v>
      </c>
      <c r="AE3264">
        <v>0</v>
      </c>
    </row>
    <row r="3265" spans="1:31" x14ac:dyDescent="0.3">
      <c r="A3265" t="s">
        <v>268</v>
      </c>
      <c r="B3265" t="s">
        <v>10404</v>
      </c>
      <c r="C3265" t="s">
        <v>274</v>
      </c>
      <c r="D3265" t="s">
        <v>10405</v>
      </c>
      <c r="E3265" t="s">
        <v>12834</v>
      </c>
      <c r="F3265" t="s">
        <v>3029</v>
      </c>
      <c r="G3265" t="s">
        <v>285</v>
      </c>
      <c r="H3265" t="s">
        <v>734</v>
      </c>
      <c r="I3265" t="s">
        <v>265</v>
      </c>
      <c r="J3265" t="s">
        <v>266</v>
      </c>
      <c r="K3265" t="s">
        <v>3030</v>
      </c>
      <c r="L3265" t="s">
        <v>10406</v>
      </c>
      <c r="M3265" t="s">
        <v>267</v>
      </c>
      <c r="N3265" t="s">
        <v>268</v>
      </c>
      <c r="O3265">
        <v>1</v>
      </c>
      <c r="P3265" t="s">
        <v>266</v>
      </c>
      <c r="Q3265">
        <v>0.48</v>
      </c>
      <c r="S3265">
        <v>1</v>
      </c>
      <c r="T3265" s="108">
        <v>0.48</v>
      </c>
      <c r="U3265">
        <v>1</v>
      </c>
      <c r="V3265" t="s">
        <v>270</v>
      </c>
      <c r="W3265" t="s">
        <v>167</v>
      </c>
      <c r="X3265">
        <v>1</v>
      </c>
      <c r="Y3265">
        <v>0</v>
      </c>
      <c r="Z3265">
        <v>1</v>
      </c>
      <c r="AA3265">
        <v>0</v>
      </c>
      <c r="AB3265">
        <v>0</v>
      </c>
      <c r="AC3265">
        <v>0</v>
      </c>
      <c r="AD3265">
        <v>0</v>
      </c>
      <c r="AE3265">
        <v>0</v>
      </c>
    </row>
    <row r="3266" spans="1:31" x14ac:dyDescent="0.3">
      <c r="A3266" t="s">
        <v>268</v>
      </c>
      <c r="B3266" t="s">
        <v>10404</v>
      </c>
      <c r="C3266" t="s">
        <v>274</v>
      </c>
      <c r="D3266" t="s">
        <v>10405</v>
      </c>
      <c r="E3266" t="s">
        <v>12834</v>
      </c>
      <c r="F3266" t="s">
        <v>3029</v>
      </c>
      <c r="G3266" t="s">
        <v>285</v>
      </c>
      <c r="H3266" t="s">
        <v>734</v>
      </c>
      <c r="I3266" t="s">
        <v>265</v>
      </c>
      <c r="J3266" t="s">
        <v>266</v>
      </c>
      <c r="K3266" t="s">
        <v>3030</v>
      </c>
      <c r="L3266" t="s">
        <v>10406</v>
      </c>
      <c r="M3266" t="s">
        <v>271</v>
      </c>
      <c r="N3266" t="s">
        <v>268</v>
      </c>
      <c r="O3266">
        <v>2</v>
      </c>
      <c r="P3266" t="s">
        <v>272</v>
      </c>
      <c r="Q3266">
        <v>1</v>
      </c>
      <c r="S3266">
        <v>1</v>
      </c>
      <c r="T3266" s="108">
        <v>1</v>
      </c>
      <c r="U3266">
        <v>1</v>
      </c>
      <c r="V3266" t="s">
        <v>270</v>
      </c>
      <c r="W3266" t="s">
        <v>167</v>
      </c>
      <c r="X3266">
        <v>1</v>
      </c>
      <c r="Y3266">
        <v>0</v>
      </c>
      <c r="Z3266">
        <v>0</v>
      </c>
      <c r="AA3266">
        <v>0</v>
      </c>
      <c r="AB3266">
        <v>1</v>
      </c>
      <c r="AC3266">
        <v>0</v>
      </c>
      <c r="AD3266">
        <v>0</v>
      </c>
      <c r="AE3266">
        <v>0</v>
      </c>
    </row>
    <row r="3267" spans="1:31" x14ac:dyDescent="0.3">
      <c r="A3267" t="s">
        <v>268</v>
      </c>
      <c r="B3267" t="s">
        <v>15676</v>
      </c>
      <c r="C3267" t="s">
        <v>274</v>
      </c>
      <c r="D3267" t="s">
        <v>15677</v>
      </c>
      <c r="E3267" t="s">
        <v>12830</v>
      </c>
      <c r="F3267" t="s">
        <v>2256</v>
      </c>
      <c r="G3267" t="s">
        <v>1550</v>
      </c>
      <c r="H3267" t="s">
        <v>734</v>
      </c>
      <c r="I3267" t="s">
        <v>265</v>
      </c>
      <c r="J3267" t="s">
        <v>266</v>
      </c>
      <c r="K3267" t="s">
        <v>2927</v>
      </c>
      <c r="L3267" t="s">
        <v>15678</v>
      </c>
      <c r="M3267" t="s">
        <v>267</v>
      </c>
      <c r="N3267" t="s">
        <v>268</v>
      </c>
      <c r="O3267">
        <v>1</v>
      </c>
      <c r="P3267" t="s">
        <v>282</v>
      </c>
      <c r="Q3267">
        <v>1</v>
      </c>
      <c r="S3267">
        <v>1</v>
      </c>
      <c r="T3267" s="108">
        <v>1</v>
      </c>
      <c r="U3267">
        <v>1</v>
      </c>
      <c r="V3267" t="s">
        <v>270</v>
      </c>
      <c r="W3267" t="s">
        <v>167</v>
      </c>
      <c r="X3267">
        <v>1</v>
      </c>
      <c r="Y3267">
        <v>0</v>
      </c>
      <c r="Z3267">
        <v>0</v>
      </c>
      <c r="AA3267">
        <v>1</v>
      </c>
      <c r="AB3267">
        <v>0</v>
      </c>
      <c r="AC3267">
        <v>0</v>
      </c>
      <c r="AD3267">
        <v>0</v>
      </c>
      <c r="AE3267">
        <v>0</v>
      </c>
    </row>
    <row r="3268" spans="1:31" x14ac:dyDescent="0.3">
      <c r="A3268" t="s">
        <v>268</v>
      </c>
      <c r="B3268" t="s">
        <v>15676</v>
      </c>
      <c r="C3268" t="s">
        <v>274</v>
      </c>
      <c r="D3268" t="s">
        <v>15677</v>
      </c>
      <c r="E3268" t="s">
        <v>12830</v>
      </c>
      <c r="F3268" t="s">
        <v>2256</v>
      </c>
      <c r="G3268" t="s">
        <v>1550</v>
      </c>
      <c r="H3268" t="s">
        <v>734</v>
      </c>
      <c r="I3268" t="s">
        <v>265</v>
      </c>
      <c r="J3268" t="s">
        <v>266</v>
      </c>
      <c r="K3268" t="s">
        <v>2927</v>
      </c>
      <c r="L3268" t="s">
        <v>15678</v>
      </c>
      <c r="M3268" t="s">
        <v>271</v>
      </c>
      <c r="N3268" t="s">
        <v>268</v>
      </c>
      <c r="O3268">
        <v>2</v>
      </c>
      <c r="P3268" t="s">
        <v>288</v>
      </c>
      <c r="Q3268">
        <v>0.48</v>
      </c>
      <c r="S3268">
        <v>1</v>
      </c>
      <c r="T3268" s="108">
        <v>0.48</v>
      </c>
      <c r="U3268">
        <v>1</v>
      </c>
      <c r="V3268" t="s">
        <v>270</v>
      </c>
      <c r="W3268" t="s">
        <v>167</v>
      </c>
      <c r="X3268">
        <v>1</v>
      </c>
      <c r="Y3268">
        <v>0</v>
      </c>
      <c r="Z3268">
        <v>0</v>
      </c>
      <c r="AA3268">
        <v>0</v>
      </c>
      <c r="AB3268">
        <v>0</v>
      </c>
      <c r="AC3268">
        <v>1</v>
      </c>
      <c r="AD3268">
        <v>0</v>
      </c>
      <c r="AE3268">
        <v>0</v>
      </c>
    </row>
    <row r="3269" spans="1:31" x14ac:dyDescent="0.3">
      <c r="A3269" t="s">
        <v>268</v>
      </c>
      <c r="B3269" t="s">
        <v>17990</v>
      </c>
      <c r="C3269" t="s">
        <v>274</v>
      </c>
      <c r="D3269" t="s">
        <v>17991</v>
      </c>
      <c r="E3269" t="s">
        <v>19242</v>
      </c>
      <c r="F3269" t="s">
        <v>1388</v>
      </c>
      <c r="G3269" t="s">
        <v>514</v>
      </c>
      <c r="H3269" t="s">
        <v>734</v>
      </c>
      <c r="I3269" t="s">
        <v>265</v>
      </c>
      <c r="J3269" t="s">
        <v>266</v>
      </c>
      <c r="K3269" t="s">
        <v>6491</v>
      </c>
      <c r="L3269" t="s">
        <v>17992</v>
      </c>
      <c r="M3269" t="s">
        <v>267</v>
      </c>
      <c r="N3269" t="s">
        <v>268</v>
      </c>
      <c r="O3269">
        <v>1</v>
      </c>
      <c r="P3269" t="s">
        <v>282</v>
      </c>
      <c r="Q3269">
        <v>2</v>
      </c>
      <c r="S3269">
        <v>3</v>
      </c>
      <c r="T3269" s="108">
        <v>6</v>
      </c>
      <c r="U3269">
        <v>1</v>
      </c>
      <c r="V3269" t="s">
        <v>270</v>
      </c>
      <c r="W3269" t="s">
        <v>167</v>
      </c>
      <c r="X3269">
        <v>1</v>
      </c>
      <c r="Y3269">
        <v>1</v>
      </c>
      <c r="Z3269">
        <v>0</v>
      </c>
      <c r="AA3269">
        <v>1</v>
      </c>
      <c r="AB3269">
        <v>0</v>
      </c>
      <c r="AC3269">
        <v>1</v>
      </c>
      <c r="AD3269">
        <v>0</v>
      </c>
      <c r="AE3269">
        <v>0</v>
      </c>
    </row>
    <row r="3270" spans="1:31" x14ac:dyDescent="0.3">
      <c r="A3270" t="s">
        <v>268</v>
      </c>
      <c r="B3270" t="s">
        <v>17990</v>
      </c>
      <c r="C3270" t="s">
        <v>274</v>
      </c>
      <c r="D3270" t="s">
        <v>17991</v>
      </c>
      <c r="E3270" t="s">
        <v>19242</v>
      </c>
      <c r="F3270" t="s">
        <v>1388</v>
      </c>
      <c r="G3270" t="s">
        <v>514</v>
      </c>
      <c r="H3270" t="s">
        <v>734</v>
      </c>
      <c r="I3270" t="s">
        <v>265</v>
      </c>
      <c r="J3270" t="s">
        <v>266</v>
      </c>
      <c r="K3270" t="s">
        <v>6491</v>
      </c>
      <c r="L3270" t="s">
        <v>17992</v>
      </c>
      <c r="M3270" t="s">
        <v>271</v>
      </c>
      <c r="N3270" t="s">
        <v>268</v>
      </c>
      <c r="O3270">
        <v>2</v>
      </c>
      <c r="P3270" t="s">
        <v>272</v>
      </c>
      <c r="Q3270">
        <v>2</v>
      </c>
      <c r="S3270">
        <v>6</v>
      </c>
      <c r="T3270" s="108">
        <v>12</v>
      </c>
      <c r="U3270">
        <v>1</v>
      </c>
      <c r="V3270" t="s">
        <v>270</v>
      </c>
      <c r="W3270" t="s">
        <v>167</v>
      </c>
      <c r="X3270">
        <v>1</v>
      </c>
      <c r="Y3270">
        <v>1</v>
      </c>
      <c r="Z3270">
        <v>1</v>
      </c>
      <c r="AA3270">
        <v>1</v>
      </c>
      <c r="AB3270">
        <v>1</v>
      </c>
      <c r="AC3270">
        <v>1</v>
      </c>
      <c r="AD3270">
        <v>1</v>
      </c>
      <c r="AE3270">
        <v>0</v>
      </c>
    </row>
    <row r="3271" spans="1:31" x14ac:dyDescent="0.3">
      <c r="A3271" t="s">
        <v>268</v>
      </c>
      <c r="B3271" t="s">
        <v>17990</v>
      </c>
      <c r="C3271" t="s">
        <v>274</v>
      </c>
      <c r="D3271" t="s">
        <v>17991</v>
      </c>
      <c r="E3271" t="s">
        <v>19242</v>
      </c>
      <c r="F3271" t="s">
        <v>1388</v>
      </c>
      <c r="G3271" t="s">
        <v>514</v>
      </c>
      <c r="H3271" t="s">
        <v>734</v>
      </c>
      <c r="I3271" t="s">
        <v>265</v>
      </c>
      <c r="J3271" t="s">
        <v>266</v>
      </c>
      <c r="K3271" t="s">
        <v>6491</v>
      </c>
      <c r="L3271" t="s">
        <v>17992</v>
      </c>
      <c r="M3271" t="s">
        <v>271</v>
      </c>
      <c r="N3271" t="s">
        <v>268</v>
      </c>
      <c r="O3271">
        <v>20</v>
      </c>
      <c r="P3271" t="s">
        <v>17796</v>
      </c>
      <c r="Q3271">
        <v>1</v>
      </c>
      <c r="S3271">
        <v>5</v>
      </c>
      <c r="T3271" s="108">
        <v>5</v>
      </c>
      <c r="U3271">
        <v>1</v>
      </c>
      <c r="V3271" t="s">
        <v>270</v>
      </c>
      <c r="W3271" t="s">
        <v>167</v>
      </c>
      <c r="X3271">
        <v>1</v>
      </c>
      <c r="Y3271">
        <v>1</v>
      </c>
      <c r="Z3271">
        <v>1</v>
      </c>
      <c r="AA3271">
        <v>1</v>
      </c>
      <c r="AB3271">
        <v>1</v>
      </c>
      <c r="AC3271">
        <v>1</v>
      </c>
      <c r="AD3271">
        <v>0</v>
      </c>
      <c r="AE3271">
        <v>0</v>
      </c>
    </row>
    <row r="3272" spans="1:31" x14ac:dyDescent="0.3">
      <c r="A3272" t="s">
        <v>268</v>
      </c>
      <c r="B3272" t="s">
        <v>16278</v>
      </c>
      <c r="C3272" t="s">
        <v>274</v>
      </c>
      <c r="D3272" t="s">
        <v>16279</v>
      </c>
      <c r="E3272" t="s">
        <v>16280</v>
      </c>
      <c r="F3272" t="s">
        <v>1453</v>
      </c>
      <c r="G3272" t="s">
        <v>3184</v>
      </c>
      <c r="H3272" t="s">
        <v>734</v>
      </c>
      <c r="I3272" t="s">
        <v>265</v>
      </c>
      <c r="J3272" t="s">
        <v>266</v>
      </c>
      <c r="K3272" t="s">
        <v>3185</v>
      </c>
      <c r="L3272" t="s">
        <v>16281</v>
      </c>
      <c r="M3272" t="s">
        <v>271</v>
      </c>
      <c r="N3272" t="s">
        <v>268</v>
      </c>
      <c r="O3272">
        <v>2</v>
      </c>
      <c r="P3272" t="s">
        <v>272</v>
      </c>
      <c r="Q3272">
        <v>3</v>
      </c>
      <c r="S3272">
        <v>1</v>
      </c>
      <c r="T3272" s="108">
        <v>3</v>
      </c>
      <c r="U3272">
        <v>1</v>
      </c>
      <c r="V3272" t="s">
        <v>270</v>
      </c>
      <c r="W3272" t="s">
        <v>167</v>
      </c>
      <c r="X3272">
        <v>1</v>
      </c>
      <c r="Y3272">
        <v>0</v>
      </c>
      <c r="Z3272">
        <v>0</v>
      </c>
      <c r="AA3272">
        <v>1</v>
      </c>
      <c r="AB3272">
        <v>0</v>
      </c>
      <c r="AC3272">
        <v>0</v>
      </c>
      <c r="AD3272">
        <v>0</v>
      </c>
      <c r="AE3272">
        <v>0</v>
      </c>
    </row>
    <row r="3273" spans="1:31" x14ac:dyDescent="0.3">
      <c r="A3273" t="s">
        <v>268</v>
      </c>
      <c r="B3273" t="s">
        <v>16278</v>
      </c>
      <c r="C3273" t="s">
        <v>274</v>
      </c>
      <c r="D3273" t="s">
        <v>16279</v>
      </c>
      <c r="E3273" t="s">
        <v>16280</v>
      </c>
      <c r="F3273" t="s">
        <v>1453</v>
      </c>
      <c r="G3273" t="s">
        <v>3184</v>
      </c>
      <c r="H3273" t="s">
        <v>734</v>
      </c>
      <c r="I3273" t="s">
        <v>265</v>
      </c>
      <c r="J3273" t="s">
        <v>266</v>
      </c>
      <c r="K3273" t="s">
        <v>3185</v>
      </c>
      <c r="L3273" t="s">
        <v>16281</v>
      </c>
      <c r="M3273" t="s">
        <v>271</v>
      </c>
      <c r="N3273" t="s">
        <v>268</v>
      </c>
      <c r="O3273">
        <v>20</v>
      </c>
      <c r="P3273" t="s">
        <v>425</v>
      </c>
      <c r="Q3273">
        <v>0.32</v>
      </c>
      <c r="S3273">
        <v>1</v>
      </c>
      <c r="T3273" s="108">
        <v>0.32</v>
      </c>
      <c r="U3273">
        <v>1</v>
      </c>
      <c r="V3273" t="s">
        <v>270</v>
      </c>
      <c r="W3273" t="s">
        <v>167</v>
      </c>
      <c r="X3273">
        <v>1</v>
      </c>
      <c r="Y3273">
        <v>0</v>
      </c>
      <c r="Z3273">
        <v>1</v>
      </c>
      <c r="AA3273">
        <v>0</v>
      </c>
      <c r="AB3273">
        <v>0</v>
      </c>
      <c r="AC3273">
        <v>0</v>
      </c>
      <c r="AD3273">
        <v>0</v>
      </c>
      <c r="AE3273">
        <v>0</v>
      </c>
    </row>
    <row r="3274" spans="1:31" x14ac:dyDescent="0.3">
      <c r="A3274" t="s">
        <v>268</v>
      </c>
      <c r="B3274" t="s">
        <v>16278</v>
      </c>
      <c r="C3274" t="s">
        <v>274</v>
      </c>
      <c r="D3274" t="s">
        <v>16279</v>
      </c>
      <c r="E3274" t="s">
        <v>16280</v>
      </c>
      <c r="F3274" t="s">
        <v>1453</v>
      </c>
      <c r="G3274" t="s">
        <v>3184</v>
      </c>
      <c r="H3274" t="s">
        <v>734</v>
      </c>
      <c r="I3274" t="s">
        <v>265</v>
      </c>
      <c r="J3274" t="s">
        <v>266</v>
      </c>
      <c r="K3274" t="s">
        <v>3185</v>
      </c>
      <c r="L3274" t="s">
        <v>16281</v>
      </c>
      <c r="M3274" t="s">
        <v>267</v>
      </c>
      <c r="N3274" t="s">
        <v>268</v>
      </c>
      <c r="O3274">
        <v>1</v>
      </c>
      <c r="P3274" t="s">
        <v>282</v>
      </c>
      <c r="Q3274">
        <v>5</v>
      </c>
      <c r="S3274">
        <v>1</v>
      </c>
      <c r="T3274" s="108">
        <v>5</v>
      </c>
      <c r="U3274">
        <v>1</v>
      </c>
      <c r="V3274" t="s">
        <v>270</v>
      </c>
      <c r="W3274" t="s">
        <v>167</v>
      </c>
      <c r="X3274">
        <v>1</v>
      </c>
      <c r="Y3274">
        <v>0</v>
      </c>
      <c r="Z3274">
        <v>0</v>
      </c>
      <c r="AA3274">
        <v>1</v>
      </c>
      <c r="AB3274">
        <v>0</v>
      </c>
      <c r="AC3274">
        <v>0</v>
      </c>
      <c r="AD3274">
        <v>0</v>
      </c>
      <c r="AE3274">
        <v>0</v>
      </c>
    </row>
    <row r="3275" spans="1:31" x14ac:dyDescent="0.3">
      <c r="A3275" t="s">
        <v>268</v>
      </c>
      <c r="B3275" t="s">
        <v>11799</v>
      </c>
      <c r="C3275" t="s">
        <v>274</v>
      </c>
      <c r="D3275" t="s">
        <v>11800</v>
      </c>
      <c r="E3275" t="s">
        <v>13036</v>
      </c>
      <c r="F3275" t="s">
        <v>1085</v>
      </c>
      <c r="G3275" t="s">
        <v>2913</v>
      </c>
      <c r="H3275" t="s">
        <v>734</v>
      </c>
      <c r="I3275" t="s">
        <v>265</v>
      </c>
      <c r="J3275" t="s">
        <v>266</v>
      </c>
      <c r="K3275" t="s">
        <v>2914</v>
      </c>
      <c r="L3275" t="s">
        <v>11801</v>
      </c>
      <c r="M3275" t="s">
        <v>267</v>
      </c>
      <c r="N3275" t="s">
        <v>268</v>
      </c>
      <c r="O3275">
        <v>1</v>
      </c>
      <c r="P3275" t="s">
        <v>282</v>
      </c>
      <c r="Q3275">
        <v>3</v>
      </c>
      <c r="S3275">
        <v>1</v>
      </c>
      <c r="T3275" s="108">
        <v>3</v>
      </c>
      <c r="U3275">
        <v>1</v>
      </c>
      <c r="V3275" t="s">
        <v>270</v>
      </c>
      <c r="W3275" t="s">
        <v>167</v>
      </c>
      <c r="X3275">
        <v>1</v>
      </c>
      <c r="Y3275">
        <v>0</v>
      </c>
      <c r="Z3275">
        <v>0</v>
      </c>
      <c r="AA3275">
        <v>0</v>
      </c>
      <c r="AB3275">
        <v>1</v>
      </c>
      <c r="AC3275">
        <v>0</v>
      </c>
      <c r="AD3275">
        <v>0</v>
      </c>
      <c r="AE3275">
        <v>0</v>
      </c>
    </row>
    <row r="3276" spans="1:31" x14ac:dyDescent="0.3">
      <c r="A3276" t="s">
        <v>268</v>
      </c>
      <c r="B3276" t="s">
        <v>11799</v>
      </c>
      <c r="C3276" t="s">
        <v>274</v>
      </c>
      <c r="D3276" t="s">
        <v>11800</v>
      </c>
      <c r="E3276" t="s">
        <v>13036</v>
      </c>
      <c r="F3276" t="s">
        <v>1085</v>
      </c>
      <c r="G3276" t="s">
        <v>2913</v>
      </c>
      <c r="H3276" t="s">
        <v>734</v>
      </c>
      <c r="I3276" t="s">
        <v>265</v>
      </c>
      <c r="J3276" t="s">
        <v>266</v>
      </c>
      <c r="K3276" t="s">
        <v>2914</v>
      </c>
      <c r="L3276" t="s">
        <v>11801</v>
      </c>
      <c r="M3276" t="s">
        <v>271</v>
      </c>
      <c r="N3276" t="s">
        <v>268</v>
      </c>
      <c r="O3276">
        <v>2</v>
      </c>
      <c r="P3276" t="s">
        <v>272</v>
      </c>
      <c r="Q3276">
        <v>3</v>
      </c>
      <c r="S3276">
        <v>1</v>
      </c>
      <c r="T3276" s="108">
        <v>3</v>
      </c>
      <c r="U3276">
        <v>1</v>
      </c>
      <c r="V3276" t="s">
        <v>270</v>
      </c>
      <c r="W3276" t="s">
        <v>167</v>
      </c>
      <c r="X3276">
        <v>1</v>
      </c>
      <c r="Y3276">
        <v>0</v>
      </c>
      <c r="Z3276">
        <v>0</v>
      </c>
      <c r="AA3276">
        <v>1</v>
      </c>
      <c r="AB3276">
        <v>0</v>
      </c>
      <c r="AC3276">
        <v>0</v>
      </c>
      <c r="AD3276">
        <v>0</v>
      </c>
      <c r="AE3276">
        <v>0</v>
      </c>
    </row>
    <row r="3277" spans="1:31" x14ac:dyDescent="0.3">
      <c r="A3277" t="s">
        <v>268</v>
      </c>
      <c r="B3277" t="s">
        <v>10927</v>
      </c>
      <c r="C3277" t="s">
        <v>274</v>
      </c>
      <c r="D3277" t="s">
        <v>10928</v>
      </c>
      <c r="E3277" t="s">
        <v>13427</v>
      </c>
      <c r="F3277" t="s">
        <v>1151</v>
      </c>
      <c r="G3277" t="s">
        <v>2314</v>
      </c>
      <c r="H3277" t="s">
        <v>734</v>
      </c>
      <c r="I3277" t="s">
        <v>265</v>
      </c>
      <c r="J3277" t="s">
        <v>266</v>
      </c>
      <c r="K3277" t="s">
        <v>3109</v>
      </c>
      <c r="L3277" t="s">
        <v>5922</v>
      </c>
      <c r="M3277" t="s">
        <v>267</v>
      </c>
      <c r="N3277" t="s">
        <v>268</v>
      </c>
      <c r="O3277">
        <v>1</v>
      </c>
      <c r="P3277" t="s">
        <v>282</v>
      </c>
      <c r="Q3277">
        <v>2</v>
      </c>
      <c r="S3277">
        <v>1</v>
      </c>
      <c r="T3277" s="108">
        <v>2</v>
      </c>
      <c r="U3277">
        <v>1</v>
      </c>
      <c r="V3277" t="s">
        <v>270</v>
      </c>
      <c r="W3277" t="s">
        <v>167</v>
      </c>
      <c r="X3277">
        <v>1</v>
      </c>
      <c r="Y3277">
        <v>0</v>
      </c>
      <c r="Z3277">
        <v>0</v>
      </c>
      <c r="AA3277">
        <v>1</v>
      </c>
      <c r="AB3277">
        <v>0</v>
      </c>
      <c r="AC3277">
        <v>0</v>
      </c>
      <c r="AD3277">
        <v>0</v>
      </c>
      <c r="AE3277">
        <v>0</v>
      </c>
    </row>
    <row r="3278" spans="1:31" x14ac:dyDescent="0.3">
      <c r="A3278" t="s">
        <v>268</v>
      </c>
      <c r="B3278" t="s">
        <v>10927</v>
      </c>
      <c r="C3278" t="s">
        <v>274</v>
      </c>
      <c r="D3278" t="s">
        <v>10928</v>
      </c>
      <c r="E3278" t="s">
        <v>13427</v>
      </c>
      <c r="F3278" t="s">
        <v>1151</v>
      </c>
      <c r="G3278" t="s">
        <v>2314</v>
      </c>
      <c r="H3278" t="s">
        <v>734</v>
      </c>
      <c r="I3278" t="s">
        <v>265</v>
      </c>
      <c r="J3278" t="s">
        <v>266</v>
      </c>
      <c r="K3278" t="s">
        <v>3109</v>
      </c>
      <c r="L3278" t="s">
        <v>5922</v>
      </c>
      <c r="M3278" t="s">
        <v>271</v>
      </c>
      <c r="N3278" t="s">
        <v>268</v>
      </c>
      <c r="O3278">
        <v>2</v>
      </c>
      <c r="P3278" t="s">
        <v>272</v>
      </c>
      <c r="Q3278">
        <v>2</v>
      </c>
      <c r="S3278">
        <v>1</v>
      </c>
      <c r="T3278" s="108">
        <v>2</v>
      </c>
      <c r="U3278">
        <v>1</v>
      </c>
      <c r="V3278" t="s">
        <v>270</v>
      </c>
      <c r="W3278" t="s">
        <v>167</v>
      </c>
      <c r="X3278">
        <v>1</v>
      </c>
      <c r="Y3278">
        <v>0</v>
      </c>
      <c r="Z3278">
        <v>0</v>
      </c>
      <c r="AA3278">
        <v>1</v>
      </c>
      <c r="AB3278">
        <v>0</v>
      </c>
      <c r="AC3278">
        <v>0</v>
      </c>
      <c r="AD3278">
        <v>0</v>
      </c>
      <c r="AE3278">
        <v>0</v>
      </c>
    </row>
    <row r="3279" spans="1:31" x14ac:dyDescent="0.3">
      <c r="A3279" t="s">
        <v>268</v>
      </c>
      <c r="B3279" t="s">
        <v>10927</v>
      </c>
      <c r="C3279" t="s">
        <v>274</v>
      </c>
      <c r="D3279" t="s">
        <v>10928</v>
      </c>
      <c r="E3279" t="s">
        <v>13427</v>
      </c>
      <c r="F3279" t="s">
        <v>1151</v>
      </c>
      <c r="G3279" t="s">
        <v>2314</v>
      </c>
      <c r="H3279" t="s">
        <v>734</v>
      </c>
      <c r="I3279" t="s">
        <v>265</v>
      </c>
      <c r="J3279" t="s">
        <v>266</v>
      </c>
      <c r="K3279" t="s">
        <v>3109</v>
      </c>
      <c r="L3279" t="s">
        <v>5922</v>
      </c>
      <c r="M3279" t="s">
        <v>271</v>
      </c>
      <c r="N3279" t="s">
        <v>268</v>
      </c>
      <c r="O3279">
        <v>20</v>
      </c>
      <c r="P3279" t="s">
        <v>425</v>
      </c>
      <c r="Q3279">
        <v>0.32</v>
      </c>
      <c r="S3279">
        <v>1</v>
      </c>
      <c r="T3279" s="108">
        <v>0.32</v>
      </c>
      <c r="U3279">
        <v>1</v>
      </c>
      <c r="V3279" t="s">
        <v>270</v>
      </c>
      <c r="W3279" t="s">
        <v>167</v>
      </c>
      <c r="X3279">
        <v>1</v>
      </c>
      <c r="Y3279">
        <v>0</v>
      </c>
      <c r="Z3279">
        <v>0</v>
      </c>
      <c r="AA3279">
        <v>0</v>
      </c>
      <c r="AB3279">
        <v>1</v>
      </c>
      <c r="AC3279">
        <v>0</v>
      </c>
      <c r="AD3279">
        <v>0</v>
      </c>
      <c r="AE3279">
        <v>0</v>
      </c>
    </row>
    <row r="3280" spans="1:31" x14ac:dyDescent="0.3">
      <c r="A3280" t="s">
        <v>268</v>
      </c>
      <c r="B3280" t="s">
        <v>2897</v>
      </c>
      <c r="C3280" t="s">
        <v>274</v>
      </c>
      <c r="D3280" t="s">
        <v>9452</v>
      </c>
      <c r="E3280" t="s">
        <v>13665</v>
      </c>
      <c r="F3280" t="s">
        <v>2171</v>
      </c>
      <c r="G3280" t="s">
        <v>292</v>
      </c>
      <c r="H3280" t="s">
        <v>734</v>
      </c>
      <c r="I3280" t="s">
        <v>265</v>
      </c>
      <c r="J3280" t="s">
        <v>266</v>
      </c>
      <c r="K3280" t="s">
        <v>2898</v>
      </c>
      <c r="L3280" t="s">
        <v>2899</v>
      </c>
      <c r="M3280" t="s">
        <v>267</v>
      </c>
      <c r="N3280" t="s">
        <v>268</v>
      </c>
      <c r="O3280">
        <v>1</v>
      </c>
      <c r="P3280" t="s">
        <v>266</v>
      </c>
      <c r="Q3280">
        <v>0.17</v>
      </c>
      <c r="S3280">
        <v>1</v>
      </c>
      <c r="T3280" s="108">
        <v>0.17</v>
      </c>
      <c r="U3280">
        <v>1</v>
      </c>
      <c r="V3280" t="s">
        <v>270</v>
      </c>
      <c r="W3280" t="s">
        <v>167</v>
      </c>
      <c r="X3280">
        <v>1</v>
      </c>
      <c r="Y3280">
        <v>0</v>
      </c>
      <c r="Z3280">
        <v>0</v>
      </c>
      <c r="AA3280">
        <v>1</v>
      </c>
      <c r="AB3280">
        <v>0</v>
      </c>
      <c r="AC3280">
        <v>0</v>
      </c>
      <c r="AD3280">
        <v>0</v>
      </c>
      <c r="AE3280">
        <v>0</v>
      </c>
    </row>
    <row r="3281" spans="1:31" x14ac:dyDescent="0.3">
      <c r="A3281" t="s">
        <v>268</v>
      </c>
      <c r="B3281" t="s">
        <v>2897</v>
      </c>
      <c r="C3281" t="s">
        <v>274</v>
      </c>
      <c r="D3281" t="s">
        <v>9452</v>
      </c>
      <c r="E3281" t="s">
        <v>13665</v>
      </c>
      <c r="F3281" t="s">
        <v>2171</v>
      </c>
      <c r="G3281" t="s">
        <v>292</v>
      </c>
      <c r="H3281" t="s">
        <v>734</v>
      </c>
      <c r="I3281" t="s">
        <v>265</v>
      </c>
      <c r="J3281" t="s">
        <v>266</v>
      </c>
      <c r="K3281" t="s">
        <v>2898</v>
      </c>
      <c r="L3281" t="s">
        <v>2899</v>
      </c>
      <c r="M3281" t="s">
        <v>271</v>
      </c>
      <c r="N3281" t="s">
        <v>268</v>
      </c>
      <c r="O3281">
        <v>2</v>
      </c>
      <c r="P3281" t="s">
        <v>272</v>
      </c>
      <c r="Q3281">
        <v>2</v>
      </c>
      <c r="S3281">
        <v>1</v>
      </c>
      <c r="T3281" s="108">
        <v>2</v>
      </c>
      <c r="U3281">
        <v>1</v>
      </c>
      <c r="V3281" t="s">
        <v>270</v>
      </c>
      <c r="W3281" t="s">
        <v>167</v>
      </c>
      <c r="X3281">
        <v>1</v>
      </c>
      <c r="Y3281">
        <v>0</v>
      </c>
      <c r="Z3281">
        <v>0</v>
      </c>
      <c r="AA3281">
        <v>1</v>
      </c>
      <c r="AB3281">
        <v>0</v>
      </c>
      <c r="AC3281">
        <v>0</v>
      </c>
      <c r="AD3281">
        <v>0</v>
      </c>
      <c r="AE3281">
        <v>0</v>
      </c>
    </row>
    <row r="3282" spans="1:31" x14ac:dyDescent="0.3">
      <c r="A3282" t="s">
        <v>268</v>
      </c>
      <c r="B3282" t="s">
        <v>2936</v>
      </c>
      <c r="C3282" t="s">
        <v>274</v>
      </c>
      <c r="D3282" t="s">
        <v>2937</v>
      </c>
      <c r="E3282" t="s">
        <v>13386</v>
      </c>
      <c r="F3282" t="s">
        <v>2938</v>
      </c>
      <c r="G3282" t="s">
        <v>418</v>
      </c>
      <c r="H3282" t="s">
        <v>734</v>
      </c>
      <c r="I3282" t="s">
        <v>265</v>
      </c>
      <c r="J3282" t="s">
        <v>266</v>
      </c>
      <c r="K3282" t="s">
        <v>2939</v>
      </c>
      <c r="L3282" t="s">
        <v>8201</v>
      </c>
      <c r="M3282" t="s">
        <v>271</v>
      </c>
      <c r="N3282" t="s">
        <v>268</v>
      </c>
      <c r="O3282">
        <v>20</v>
      </c>
      <c r="P3282" t="s">
        <v>425</v>
      </c>
      <c r="Q3282">
        <v>0.32</v>
      </c>
      <c r="S3282">
        <v>5</v>
      </c>
      <c r="T3282" s="108">
        <v>1.6</v>
      </c>
      <c r="U3282">
        <v>1</v>
      </c>
      <c r="V3282" t="s">
        <v>270</v>
      </c>
      <c r="W3282" t="s">
        <v>167</v>
      </c>
      <c r="X3282">
        <v>1</v>
      </c>
      <c r="Y3282">
        <v>1</v>
      </c>
      <c r="Z3282">
        <v>1</v>
      </c>
      <c r="AA3282">
        <v>1</v>
      </c>
      <c r="AB3282">
        <v>1</v>
      </c>
      <c r="AC3282">
        <v>1</v>
      </c>
      <c r="AD3282">
        <v>0</v>
      </c>
      <c r="AE3282">
        <v>0</v>
      </c>
    </row>
    <row r="3283" spans="1:31" x14ac:dyDescent="0.3">
      <c r="A3283" t="s">
        <v>268</v>
      </c>
      <c r="B3283" t="s">
        <v>2929</v>
      </c>
      <c r="C3283" t="s">
        <v>294</v>
      </c>
      <c r="D3283" t="s">
        <v>17838</v>
      </c>
      <c r="E3283" t="s">
        <v>13380</v>
      </c>
      <c r="F3283" t="s">
        <v>2930</v>
      </c>
      <c r="G3283" t="s">
        <v>2321</v>
      </c>
      <c r="H3283" t="s">
        <v>734</v>
      </c>
      <c r="I3283" t="s">
        <v>265</v>
      </c>
      <c r="J3283" t="s">
        <v>266</v>
      </c>
      <c r="K3283" t="s">
        <v>2322</v>
      </c>
      <c r="L3283" t="s">
        <v>15973</v>
      </c>
      <c r="M3283" t="s">
        <v>271</v>
      </c>
      <c r="N3283" t="s">
        <v>268</v>
      </c>
      <c r="O3283">
        <v>20</v>
      </c>
      <c r="P3283" t="s">
        <v>425</v>
      </c>
      <c r="Q3283">
        <v>0.32</v>
      </c>
      <c r="S3283">
        <v>1</v>
      </c>
      <c r="T3283" s="108">
        <v>0.32</v>
      </c>
      <c r="U3283">
        <v>1</v>
      </c>
      <c r="V3283" t="s">
        <v>270</v>
      </c>
      <c r="W3283" t="s">
        <v>167</v>
      </c>
      <c r="X3283">
        <v>1</v>
      </c>
      <c r="Y3283">
        <v>0</v>
      </c>
      <c r="Z3283">
        <v>0</v>
      </c>
      <c r="AA3283">
        <v>0</v>
      </c>
      <c r="AB3283">
        <v>1</v>
      </c>
      <c r="AC3283">
        <v>0</v>
      </c>
      <c r="AD3283">
        <v>0</v>
      </c>
      <c r="AE3283">
        <v>0</v>
      </c>
    </row>
    <row r="3284" spans="1:31" x14ac:dyDescent="0.3">
      <c r="A3284" t="s">
        <v>268</v>
      </c>
      <c r="B3284" t="s">
        <v>2900</v>
      </c>
      <c r="C3284" t="s">
        <v>274</v>
      </c>
      <c r="D3284" t="s">
        <v>2901</v>
      </c>
      <c r="E3284" t="s">
        <v>12857</v>
      </c>
      <c r="F3284" t="s">
        <v>2902</v>
      </c>
      <c r="G3284" t="s">
        <v>439</v>
      </c>
      <c r="H3284" t="s">
        <v>734</v>
      </c>
      <c r="I3284" t="s">
        <v>265</v>
      </c>
      <c r="J3284" t="s">
        <v>266</v>
      </c>
      <c r="K3284" t="s">
        <v>2903</v>
      </c>
      <c r="L3284" t="s">
        <v>2905</v>
      </c>
      <c r="M3284" t="s">
        <v>271</v>
      </c>
      <c r="N3284" t="s">
        <v>268</v>
      </c>
      <c r="O3284">
        <v>2</v>
      </c>
      <c r="P3284" t="s">
        <v>272</v>
      </c>
      <c r="Q3284">
        <v>4</v>
      </c>
      <c r="S3284">
        <v>3</v>
      </c>
      <c r="T3284" s="108">
        <v>12</v>
      </c>
      <c r="U3284">
        <v>1</v>
      </c>
      <c r="V3284" t="s">
        <v>270</v>
      </c>
      <c r="W3284" t="s">
        <v>167</v>
      </c>
      <c r="X3284">
        <v>1</v>
      </c>
      <c r="Y3284">
        <v>1</v>
      </c>
      <c r="Z3284">
        <v>0</v>
      </c>
      <c r="AA3284">
        <v>1</v>
      </c>
      <c r="AB3284">
        <v>0</v>
      </c>
      <c r="AC3284">
        <v>1</v>
      </c>
      <c r="AD3284">
        <v>0</v>
      </c>
      <c r="AE3284">
        <v>0</v>
      </c>
    </row>
    <row r="3285" spans="1:31" x14ac:dyDescent="0.3">
      <c r="A3285" t="s">
        <v>268</v>
      </c>
      <c r="B3285" t="s">
        <v>2900</v>
      </c>
      <c r="C3285" t="s">
        <v>262</v>
      </c>
      <c r="D3285" t="s">
        <v>2901</v>
      </c>
      <c r="E3285" t="s">
        <v>12857</v>
      </c>
      <c r="F3285" t="s">
        <v>2902</v>
      </c>
      <c r="G3285" t="s">
        <v>439</v>
      </c>
      <c r="H3285" t="s">
        <v>734</v>
      </c>
      <c r="I3285" t="s">
        <v>265</v>
      </c>
      <c r="J3285" t="s">
        <v>266</v>
      </c>
      <c r="K3285" t="s">
        <v>2903</v>
      </c>
      <c r="L3285" t="s">
        <v>2904</v>
      </c>
      <c r="M3285" t="s">
        <v>267</v>
      </c>
      <c r="N3285" t="s">
        <v>268</v>
      </c>
      <c r="O3285">
        <v>1</v>
      </c>
      <c r="P3285" t="s">
        <v>282</v>
      </c>
      <c r="Q3285">
        <v>3</v>
      </c>
      <c r="S3285">
        <v>4</v>
      </c>
      <c r="T3285" s="108">
        <v>12</v>
      </c>
      <c r="U3285">
        <v>1</v>
      </c>
      <c r="V3285" t="s">
        <v>270</v>
      </c>
      <c r="W3285" t="s">
        <v>167</v>
      </c>
      <c r="X3285">
        <v>1</v>
      </c>
      <c r="Y3285">
        <v>1</v>
      </c>
      <c r="Z3285">
        <v>0</v>
      </c>
      <c r="AA3285">
        <v>1</v>
      </c>
      <c r="AB3285">
        <v>0</v>
      </c>
      <c r="AC3285">
        <v>1</v>
      </c>
      <c r="AD3285">
        <v>1</v>
      </c>
      <c r="AE3285">
        <v>0</v>
      </c>
    </row>
    <row r="3286" spans="1:31" x14ac:dyDescent="0.3">
      <c r="A3286" t="s">
        <v>268</v>
      </c>
      <c r="B3286" t="s">
        <v>2915</v>
      </c>
      <c r="C3286" t="s">
        <v>274</v>
      </c>
      <c r="D3286" t="s">
        <v>2916</v>
      </c>
      <c r="E3286" t="s">
        <v>13467</v>
      </c>
      <c r="F3286" t="s">
        <v>2917</v>
      </c>
      <c r="G3286" t="s">
        <v>2918</v>
      </c>
      <c r="H3286" t="s">
        <v>734</v>
      </c>
      <c r="I3286" t="s">
        <v>265</v>
      </c>
      <c r="J3286" t="s">
        <v>266</v>
      </c>
      <c r="K3286" t="s">
        <v>2919</v>
      </c>
      <c r="L3286" t="s">
        <v>2920</v>
      </c>
      <c r="M3286" t="s">
        <v>271</v>
      </c>
      <c r="N3286" t="s">
        <v>268</v>
      </c>
      <c r="O3286">
        <v>2</v>
      </c>
      <c r="P3286" t="s">
        <v>288</v>
      </c>
      <c r="Q3286">
        <v>0.48</v>
      </c>
      <c r="S3286">
        <v>2</v>
      </c>
      <c r="T3286" s="108">
        <v>0.96</v>
      </c>
      <c r="U3286">
        <v>1</v>
      </c>
      <c r="V3286" t="s">
        <v>270</v>
      </c>
      <c r="W3286" t="s">
        <v>167</v>
      </c>
      <c r="X3286">
        <v>2</v>
      </c>
      <c r="Y3286">
        <v>0</v>
      </c>
      <c r="Z3286">
        <v>2</v>
      </c>
      <c r="AA3286">
        <v>0</v>
      </c>
      <c r="AB3286">
        <v>0</v>
      </c>
      <c r="AC3286">
        <v>0</v>
      </c>
      <c r="AD3286">
        <v>0</v>
      </c>
      <c r="AE3286">
        <v>0</v>
      </c>
    </row>
    <row r="3287" spans="1:31" x14ac:dyDescent="0.3">
      <c r="A3287" t="s">
        <v>268</v>
      </c>
      <c r="B3287" t="s">
        <v>2915</v>
      </c>
      <c r="C3287" t="s">
        <v>274</v>
      </c>
      <c r="D3287" t="s">
        <v>2916</v>
      </c>
      <c r="E3287" t="s">
        <v>13467</v>
      </c>
      <c r="F3287" t="s">
        <v>2917</v>
      </c>
      <c r="G3287" t="s">
        <v>2918</v>
      </c>
      <c r="H3287" t="s">
        <v>734</v>
      </c>
      <c r="I3287" t="s">
        <v>265</v>
      </c>
      <c r="J3287" t="s">
        <v>266</v>
      </c>
      <c r="K3287" t="s">
        <v>2919</v>
      </c>
      <c r="L3287" t="s">
        <v>2920</v>
      </c>
      <c r="M3287" t="s">
        <v>267</v>
      </c>
      <c r="N3287" t="s">
        <v>268</v>
      </c>
      <c r="O3287">
        <v>1</v>
      </c>
      <c r="P3287" t="s">
        <v>282</v>
      </c>
      <c r="Q3287">
        <v>1</v>
      </c>
      <c r="S3287">
        <v>1</v>
      </c>
      <c r="T3287" s="108">
        <v>1</v>
      </c>
      <c r="U3287">
        <v>1</v>
      </c>
      <c r="V3287" t="s">
        <v>270</v>
      </c>
      <c r="W3287" t="s">
        <v>167</v>
      </c>
      <c r="X3287">
        <v>1</v>
      </c>
      <c r="Y3287">
        <v>0</v>
      </c>
      <c r="Z3287">
        <v>1</v>
      </c>
      <c r="AA3287">
        <v>0</v>
      </c>
      <c r="AB3287">
        <v>0</v>
      </c>
      <c r="AC3287">
        <v>0</v>
      </c>
      <c r="AD3287">
        <v>0</v>
      </c>
      <c r="AE3287">
        <v>0</v>
      </c>
    </row>
    <row r="3288" spans="1:31" x14ac:dyDescent="0.3">
      <c r="A3288" t="s">
        <v>268</v>
      </c>
      <c r="B3288" t="s">
        <v>2933</v>
      </c>
      <c r="C3288" t="s">
        <v>262</v>
      </c>
      <c r="D3288" t="s">
        <v>9439</v>
      </c>
      <c r="E3288" t="s">
        <v>12930</v>
      </c>
      <c r="F3288" t="s">
        <v>2934</v>
      </c>
      <c r="G3288" t="s">
        <v>9312</v>
      </c>
      <c r="H3288" t="s">
        <v>734</v>
      </c>
      <c r="I3288" t="s">
        <v>265</v>
      </c>
      <c r="J3288" t="s">
        <v>266</v>
      </c>
      <c r="K3288" t="s">
        <v>2935</v>
      </c>
      <c r="L3288" t="s">
        <v>16050</v>
      </c>
      <c r="M3288" t="s">
        <v>271</v>
      </c>
      <c r="N3288" t="s">
        <v>268</v>
      </c>
      <c r="O3288">
        <v>2</v>
      </c>
      <c r="P3288" t="s">
        <v>272</v>
      </c>
      <c r="Q3288">
        <v>2</v>
      </c>
      <c r="S3288">
        <v>1</v>
      </c>
      <c r="T3288" s="108">
        <v>2</v>
      </c>
      <c r="U3288">
        <v>1</v>
      </c>
      <c r="V3288" t="s">
        <v>270</v>
      </c>
      <c r="W3288" t="s">
        <v>167</v>
      </c>
      <c r="X3288">
        <v>1</v>
      </c>
      <c r="Y3288">
        <v>1</v>
      </c>
      <c r="Z3288">
        <v>0</v>
      </c>
      <c r="AA3288">
        <v>0</v>
      </c>
      <c r="AB3288">
        <v>0</v>
      </c>
      <c r="AC3288">
        <v>0</v>
      </c>
      <c r="AD3288">
        <v>0</v>
      </c>
      <c r="AE3288">
        <v>0</v>
      </c>
    </row>
    <row r="3289" spans="1:31" x14ac:dyDescent="0.3">
      <c r="A3289" t="s">
        <v>268</v>
      </c>
      <c r="B3289" t="s">
        <v>2933</v>
      </c>
      <c r="C3289" t="s">
        <v>262</v>
      </c>
      <c r="D3289" t="s">
        <v>9439</v>
      </c>
      <c r="E3289" t="s">
        <v>12930</v>
      </c>
      <c r="F3289" t="s">
        <v>2934</v>
      </c>
      <c r="G3289" t="s">
        <v>9312</v>
      </c>
      <c r="H3289" t="s">
        <v>734</v>
      </c>
      <c r="I3289" t="s">
        <v>265</v>
      </c>
      <c r="J3289" t="s">
        <v>266</v>
      </c>
      <c r="K3289" t="s">
        <v>2935</v>
      </c>
      <c r="L3289" t="s">
        <v>16050</v>
      </c>
      <c r="M3289" t="s">
        <v>267</v>
      </c>
      <c r="N3289" t="s">
        <v>268</v>
      </c>
      <c r="O3289">
        <v>1</v>
      </c>
      <c r="P3289" t="s">
        <v>282</v>
      </c>
      <c r="Q3289">
        <v>2</v>
      </c>
      <c r="S3289">
        <v>1</v>
      </c>
      <c r="T3289" s="108">
        <v>2</v>
      </c>
      <c r="U3289">
        <v>1</v>
      </c>
      <c r="V3289" t="s">
        <v>270</v>
      </c>
      <c r="W3289" t="s">
        <v>167</v>
      </c>
      <c r="X3289">
        <v>1</v>
      </c>
      <c r="Y3289">
        <v>0</v>
      </c>
      <c r="Z3289">
        <v>1</v>
      </c>
      <c r="AA3289">
        <v>0</v>
      </c>
      <c r="AB3289">
        <v>0</v>
      </c>
      <c r="AC3289">
        <v>0</v>
      </c>
      <c r="AD3289">
        <v>0</v>
      </c>
      <c r="AE3289">
        <v>0</v>
      </c>
    </row>
    <row r="3290" spans="1:31" x14ac:dyDescent="0.3">
      <c r="A3290" t="s">
        <v>268</v>
      </c>
      <c r="B3290" t="s">
        <v>2969</v>
      </c>
      <c r="C3290" t="s">
        <v>274</v>
      </c>
      <c r="D3290" t="s">
        <v>2970</v>
      </c>
      <c r="E3290" t="s">
        <v>12951</v>
      </c>
      <c r="F3290" t="s">
        <v>263</v>
      </c>
      <c r="G3290" t="s">
        <v>2852</v>
      </c>
      <c r="H3290" t="s">
        <v>2971</v>
      </c>
      <c r="I3290" t="s">
        <v>265</v>
      </c>
      <c r="J3290" t="s">
        <v>266</v>
      </c>
      <c r="K3290" t="s">
        <v>2854</v>
      </c>
      <c r="L3290" t="s">
        <v>2972</v>
      </c>
      <c r="M3290" t="s">
        <v>267</v>
      </c>
      <c r="N3290" t="s">
        <v>268</v>
      </c>
      <c r="O3290">
        <v>1</v>
      </c>
      <c r="P3290" t="s">
        <v>266</v>
      </c>
      <c r="Q3290">
        <v>0.32</v>
      </c>
      <c r="S3290">
        <v>1</v>
      </c>
      <c r="T3290" s="108">
        <v>0.32</v>
      </c>
      <c r="U3290">
        <v>1</v>
      </c>
      <c r="V3290" t="s">
        <v>270</v>
      </c>
      <c r="W3290" t="s">
        <v>167</v>
      </c>
      <c r="X3290">
        <v>1</v>
      </c>
      <c r="Y3290">
        <v>0</v>
      </c>
      <c r="Z3290">
        <v>0</v>
      </c>
      <c r="AA3290">
        <v>1</v>
      </c>
      <c r="AB3290">
        <v>0</v>
      </c>
      <c r="AC3290">
        <v>0</v>
      </c>
      <c r="AD3290">
        <v>0</v>
      </c>
      <c r="AE3290">
        <v>0</v>
      </c>
    </row>
    <row r="3291" spans="1:31" x14ac:dyDescent="0.3">
      <c r="A3291" t="s">
        <v>268</v>
      </c>
      <c r="B3291" t="s">
        <v>2969</v>
      </c>
      <c r="C3291" t="s">
        <v>294</v>
      </c>
      <c r="D3291" t="s">
        <v>2970</v>
      </c>
      <c r="E3291" t="s">
        <v>12951</v>
      </c>
      <c r="F3291" t="s">
        <v>263</v>
      </c>
      <c r="G3291" t="s">
        <v>2852</v>
      </c>
      <c r="H3291" t="s">
        <v>2971</v>
      </c>
      <c r="I3291" t="s">
        <v>265</v>
      </c>
      <c r="J3291" t="s">
        <v>266</v>
      </c>
      <c r="K3291" t="s">
        <v>2854</v>
      </c>
      <c r="L3291" t="s">
        <v>2972</v>
      </c>
      <c r="M3291" t="s">
        <v>271</v>
      </c>
      <c r="N3291" t="s">
        <v>268</v>
      </c>
      <c r="O3291">
        <v>2</v>
      </c>
      <c r="P3291" t="s">
        <v>288</v>
      </c>
      <c r="Q3291">
        <v>0.48</v>
      </c>
      <c r="S3291">
        <v>1</v>
      </c>
      <c r="T3291" s="108">
        <v>0.48</v>
      </c>
      <c r="U3291">
        <v>1</v>
      </c>
      <c r="V3291" t="s">
        <v>270</v>
      </c>
      <c r="W3291" t="s">
        <v>167</v>
      </c>
      <c r="X3291">
        <v>1</v>
      </c>
      <c r="Y3291">
        <v>0</v>
      </c>
      <c r="Z3291">
        <v>1</v>
      </c>
      <c r="AA3291">
        <v>0</v>
      </c>
      <c r="AB3291">
        <v>0</v>
      </c>
      <c r="AC3291">
        <v>0</v>
      </c>
      <c r="AD3291">
        <v>0</v>
      </c>
      <c r="AE3291">
        <v>0</v>
      </c>
    </row>
    <row r="3292" spans="1:31" x14ac:dyDescent="0.3">
      <c r="A3292" t="s">
        <v>268</v>
      </c>
      <c r="B3292" t="s">
        <v>13225</v>
      </c>
      <c r="C3292" t="s">
        <v>274</v>
      </c>
      <c r="D3292" t="s">
        <v>13226</v>
      </c>
      <c r="E3292" t="s">
        <v>13227</v>
      </c>
      <c r="F3292" t="s">
        <v>3017</v>
      </c>
      <c r="G3292" t="s">
        <v>402</v>
      </c>
      <c r="H3292" t="s">
        <v>1464</v>
      </c>
      <c r="I3292" t="s">
        <v>265</v>
      </c>
      <c r="J3292" t="s">
        <v>266</v>
      </c>
      <c r="K3292" t="s">
        <v>13228</v>
      </c>
      <c r="L3292" t="s">
        <v>13229</v>
      </c>
      <c r="M3292" t="s">
        <v>271</v>
      </c>
      <c r="N3292" t="s">
        <v>268</v>
      </c>
      <c r="O3292">
        <v>20</v>
      </c>
      <c r="P3292" t="s">
        <v>425</v>
      </c>
      <c r="Q3292">
        <v>0.32</v>
      </c>
      <c r="S3292">
        <v>1</v>
      </c>
      <c r="T3292" s="108">
        <v>0.32</v>
      </c>
      <c r="U3292">
        <v>1</v>
      </c>
      <c r="V3292" t="s">
        <v>270</v>
      </c>
      <c r="W3292" t="s">
        <v>167</v>
      </c>
      <c r="X3292">
        <v>1</v>
      </c>
      <c r="Y3292">
        <v>1</v>
      </c>
      <c r="Z3292">
        <v>0</v>
      </c>
      <c r="AA3292">
        <v>0</v>
      </c>
      <c r="AB3292">
        <v>0</v>
      </c>
      <c r="AC3292">
        <v>0</v>
      </c>
      <c r="AD3292">
        <v>0</v>
      </c>
      <c r="AE3292">
        <v>0</v>
      </c>
    </row>
    <row r="3293" spans="1:31" x14ac:dyDescent="0.3">
      <c r="A3293" t="s">
        <v>268</v>
      </c>
      <c r="B3293" t="s">
        <v>13225</v>
      </c>
      <c r="C3293" t="s">
        <v>274</v>
      </c>
      <c r="D3293" t="s">
        <v>13226</v>
      </c>
      <c r="E3293" t="s">
        <v>13227</v>
      </c>
      <c r="F3293" t="s">
        <v>3017</v>
      </c>
      <c r="G3293" t="s">
        <v>402</v>
      </c>
      <c r="H3293" t="s">
        <v>1464</v>
      </c>
      <c r="I3293" t="s">
        <v>265</v>
      </c>
      <c r="J3293" t="s">
        <v>266</v>
      </c>
      <c r="K3293" t="s">
        <v>13228</v>
      </c>
      <c r="L3293" t="s">
        <v>13229</v>
      </c>
      <c r="M3293" t="s">
        <v>267</v>
      </c>
      <c r="N3293" t="s">
        <v>268</v>
      </c>
      <c r="O3293">
        <v>1</v>
      </c>
      <c r="P3293" t="s">
        <v>282</v>
      </c>
      <c r="Q3293">
        <v>2</v>
      </c>
      <c r="S3293">
        <v>1</v>
      </c>
      <c r="T3293" s="108">
        <v>2</v>
      </c>
      <c r="U3293">
        <v>1</v>
      </c>
      <c r="V3293" t="s">
        <v>270</v>
      </c>
      <c r="W3293" t="s">
        <v>167</v>
      </c>
      <c r="X3293">
        <v>1</v>
      </c>
      <c r="Y3293">
        <v>1</v>
      </c>
      <c r="Z3293">
        <v>0</v>
      </c>
      <c r="AA3293">
        <v>0</v>
      </c>
      <c r="AB3293">
        <v>0</v>
      </c>
      <c r="AC3293">
        <v>0</v>
      </c>
      <c r="AD3293">
        <v>0</v>
      </c>
      <c r="AE3293">
        <v>0</v>
      </c>
    </row>
    <row r="3294" spans="1:31" x14ac:dyDescent="0.3">
      <c r="A3294" t="s">
        <v>268</v>
      </c>
      <c r="B3294" t="s">
        <v>13225</v>
      </c>
      <c r="C3294" t="s">
        <v>274</v>
      </c>
      <c r="D3294" t="s">
        <v>13226</v>
      </c>
      <c r="E3294" t="s">
        <v>13227</v>
      </c>
      <c r="F3294" t="s">
        <v>3017</v>
      </c>
      <c r="G3294" t="s">
        <v>402</v>
      </c>
      <c r="H3294" t="s">
        <v>1464</v>
      </c>
      <c r="I3294" t="s">
        <v>265</v>
      </c>
      <c r="J3294" t="s">
        <v>266</v>
      </c>
      <c r="K3294" t="s">
        <v>13228</v>
      </c>
      <c r="L3294" t="s">
        <v>13229</v>
      </c>
      <c r="M3294" t="s">
        <v>271</v>
      </c>
      <c r="N3294" t="s">
        <v>268</v>
      </c>
      <c r="O3294">
        <v>2</v>
      </c>
      <c r="P3294" t="s">
        <v>272</v>
      </c>
      <c r="Q3294">
        <v>2</v>
      </c>
      <c r="S3294">
        <v>1</v>
      </c>
      <c r="T3294" s="108">
        <v>2</v>
      </c>
      <c r="U3294">
        <v>1</v>
      </c>
      <c r="V3294" t="s">
        <v>270</v>
      </c>
      <c r="W3294" t="s">
        <v>167</v>
      </c>
      <c r="X3294">
        <v>1</v>
      </c>
      <c r="Y3294">
        <v>1</v>
      </c>
      <c r="Z3294">
        <v>0</v>
      </c>
      <c r="AA3294">
        <v>0</v>
      </c>
      <c r="AB3294">
        <v>0</v>
      </c>
      <c r="AC3294">
        <v>0</v>
      </c>
      <c r="AD3294">
        <v>0</v>
      </c>
      <c r="AE3294">
        <v>0</v>
      </c>
    </row>
    <row r="3295" spans="1:31" x14ac:dyDescent="0.3">
      <c r="A3295" t="s">
        <v>268</v>
      </c>
      <c r="B3295" t="s">
        <v>3027</v>
      </c>
      <c r="C3295" t="s">
        <v>274</v>
      </c>
      <c r="D3295" t="s">
        <v>3028</v>
      </c>
      <c r="E3295" t="s">
        <v>12835</v>
      </c>
      <c r="F3295" t="s">
        <v>3029</v>
      </c>
      <c r="G3295" t="s">
        <v>285</v>
      </c>
      <c r="H3295" t="s">
        <v>1464</v>
      </c>
      <c r="I3295" t="s">
        <v>265</v>
      </c>
      <c r="J3295" t="s">
        <v>266</v>
      </c>
      <c r="K3295" t="s">
        <v>3030</v>
      </c>
      <c r="L3295" t="s">
        <v>3031</v>
      </c>
      <c r="M3295" t="s">
        <v>267</v>
      </c>
      <c r="N3295" t="s">
        <v>268</v>
      </c>
      <c r="O3295">
        <v>1</v>
      </c>
      <c r="P3295" t="s">
        <v>266</v>
      </c>
      <c r="Q3295">
        <v>0.32</v>
      </c>
      <c r="S3295">
        <v>1</v>
      </c>
      <c r="T3295" s="108">
        <v>0.32</v>
      </c>
      <c r="U3295">
        <v>1</v>
      </c>
      <c r="V3295" t="s">
        <v>270</v>
      </c>
      <c r="W3295" t="s">
        <v>167</v>
      </c>
      <c r="X3295">
        <v>1</v>
      </c>
      <c r="Y3295">
        <v>0</v>
      </c>
      <c r="Z3295">
        <v>1</v>
      </c>
      <c r="AA3295">
        <v>0</v>
      </c>
      <c r="AB3295">
        <v>0</v>
      </c>
      <c r="AC3295">
        <v>0</v>
      </c>
      <c r="AD3295">
        <v>0</v>
      </c>
      <c r="AE3295">
        <v>0</v>
      </c>
    </row>
    <row r="3296" spans="1:31" x14ac:dyDescent="0.3">
      <c r="A3296" t="s">
        <v>268</v>
      </c>
      <c r="B3296" t="s">
        <v>3027</v>
      </c>
      <c r="C3296" t="s">
        <v>274</v>
      </c>
      <c r="D3296" t="s">
        <v>3028</v>
      </c>
      <c r="E3296" t="s">
        <v>12835</v>
      </c>
      <c r="F3296" t="s">
        <v>3029</v>
      </c>
      <c r="G3296" t="s">
        <v>285</v>
      </c>
      <c r="H3296" t="s">
        <v>1464</v>
      </c>
      <c r="I3296" t="s">
        <v>265</v>
      </c>
      <c r="J3296" t="s">
        <v>266</v>
      </c>
      <c r="K3296" t="s">
        <v>3030</v>
      </c>
      <c r="L3296" t="s">
        <v>3031</v>
      </c>
      <c r="M3296" t="s">
        <v>271</v>
      </c>
      <c r="N3296" t="s">
        <v>268</v>
      </c>
      <c r="O3296">
        <v>2</v>
      </c>
      <c r="P3296" t="s">
        <v>272</v>
      </c>
      <c r="Q3296">
        <v>1</v>
      </c>
      <c r="S3296">
        <v>1</v>
      </c>
      <c r="T3296" s="108">
        <v>1</v>
      </c>
      <c r="U3296">
        <v>1</v>
      </c>
      <c r="V3296" t="s">
        <v>270</v>
      </c>
      <c r="W3296" t="s">
        <v>167</v>
      </c>
      <c r="X3296">
        <v>1</v>
      </c>
      <c r="Y3296">
        <v>0</v>
      </c>
      <c r="Z3296">
        <v>0</v>
      </c>
      <c r="AA3296">
        <v>0</v>
      </c>
      <c r="AB3296">
        <v>1</v>
      </c>
      <c r="AC3296">
        <v>0</v>
      </c>
      <c r="AD3296">
        <v>0</v>
      </c>
      <c r="AE3296">
        <v>0</v>
      </c>
    </row>
    <row r="3297" spans="1:31" x14ac:dyDescent="0.3">
      <c r="A3297" t="s">
        <v>268</v>
      </c>
      <c r="B3297" t="s">
        <v>3005</v>
      </c>
      <c r="C3297" t="s">
        <v>274</v>
      </c>
      <c r="D3297" t="s">
        <v>9577</v>
      </c>
      <c r="E3297" t="s">
        <v>13395</v>
      </c>
      <c r="F3297" t="s">
        <v>3006</v>
      </c>
      <c r="G3297" t="s">
        <v>1097</v>
      </c>
      <c r="H3297" t="s">
        <v>1464</v>
      </c>
      <c r="I3297" t="s">
        <v>265</v>
      </c>
      <c r="J3297" t="s">
        <v>266</v>
      </c>
      <c r="K3297" t="s">
        <v>3007</v>
      </c>
      <c r="L3297" t="s">
        <v>10826</v>
      </c>
      <c r="M3297" t="s">
        <v>267</v>
      </c>
      <c r="N3297" t="s">
        <v>268</v>
      </c>
      <c r="O3297">
        <v>1</v>
      </c>
      <c r="P3297" t="s">
        <v>266</v>
      </c>
      <c r="Q3297">
        <v>0.48</v>
      </c>
      <c r="S3297">
        <v>1</v>
      </c>
      <c r="T3297" s="108">
        <v>0.48</v>
      </c>
      <c r="U3297">
        <v>1</v>
      </c>
      <c r="V3297" t="s">
        <v>270</v>
      </c>
      <c r="W3297" t="s">
        <v>167</v>
      </c>
      <c r="X3297">
        <v>1</v>
      </c>
      <c r="Y3297">
        <v>0</v>
      </c>
      <c r="Z3297">
        <v>1</v>
      </c>
      <c r="AA3297">
        <v>0</v>
      </c>
      <c r="AB3297">
        <v>0</v>
      </c>
      <c r="AC3297">
        <v>0</v>
      </c>
      <c r="AD3297">
        <v>0</v>
      </c>
      <c r="AE3297">
        <v>0</v>
      </c>
    </row>
    <row r="3298" spans="1:31" x14ac:dyDescent="0.3">
      <c r="A3298" t="s">
        <v>268</v>
      </c>
      <c r="B3298" t="s">
        <v>3005</v>
      </c>
      <c r="C3298" t="s">
        <v>274</v>
      </c>
      <c r="D3298" t="s">
        <v>9577</v>
      </c>
      <c r="E3298" t="s">
        <v>13395</v>
      </c>
      <c r="F3298" t="s">
        <v>3006</v>
      </c>
      <c r="G3298" t="s">
        <v>1097</v>
      </c>
      <c r="H3298" t="s">
        <v>1464</v>
      </c>
      <c r="I3298" t="s">
        <v>265</v>
      </c>
      <c r="J3298" t="s">
        <v>266</v>
      </c>
      <c r="K3298" t="s">
        <v>3007</v>
      </c>
      <c r="L3298" t="s">
        <v>10826</v>
      </c>
      <c r="M3298" t="s">
        <v>271</v>
      </c>
      <c r="N3298" t="s">
        <v>268</v>
      </c>
      <c r="O3298">
        <v>2</v>
      </c>
      <c r="P3298" t="s">
        <v>288</v>
      </c>
      <c r="Q3298">
        <v>0.48</v>
      </c>
      <c r="S3298">
        <v>2</v>
      </c>
      <c r="T3298" s="108">
        <v>0.96</v>
      </c>
      <c r="U3298">
        <v>1</v>
      </c>
      <c r="V3298" t="s">
        <v>270</v>
      </c>
      <c r="W3298" t="s">
        <v>167</v>
      </c>
      <c r="X3298">
        <v>1</v>
      </c>
      <c r="Y3298">
        <v>1</v>
      </c>
      <c r="Z3298">
        <v>0</v>
      </c>
      <c r="AA3298">
        <v>0</v>
      </c>
      <c r="AB3298">
        <v>1</v>
      </c>
      <c r="AC3298">
        <v>0</v>
      </c>
      <c r="AD3298">
        <v>0</v>
      </c>
      <c r="AE3298">
        <v>0</v>
      </c>
    </row>
    <row r="3299" spans="1:31" x14ac:dyDescent="0.3">
      <c r="A3299" t="s">
        <v>268</v>
      </c>
      <c r="B3299" t="s">
        <v>3032</v>
      </c>
      <c r="C3299" t="s">
        <v>262</v>
      </c>
      <c r="D3299" t="s">
        <v>3033</v>
      </c>
      <c r="E3299" t="s">
        <v>13127</v>
      </c>
      <c r="F3299" t="s">
        <v>3034</v>
      </c>
      <c r="G3299" t="s">
        <v>451</v>
      </c>
      <c r="H3299" t="s">
        <v>1464</v>
      </c>
      <c r="I3299" t="s">
        <v>265</v>
      </c>
      <c r="J3299" t="s">
        <v>266</v>
      </c>
      <c r="K3299" t="s">
        <v>3035</v>
      </c>
      <c r="L3299" t="s">
        <v>17512</v>
      </c>
      <c r="M3299" t="s">
        <v>267</v>
      </c>
      <c r="N3299" t="s">
        <v>268</v>
      </c>
      <c r="O3299">
        <v>1</v>
      </c>
      <c r="P3299" t="s">
        <v>266</v>
      </c>
      <c r="Q3299">
        <v>0.48</v>
      </c>
      <c r="S3299">
        <v>1</v>
      </c>
      <c r="T3299" s="108">
        <v>0.48</v>
      </c>
      <c r="U3299">
        <v>1</v>
      </c>
      <c r="V3299" t="s">
        <v>270</v>
      </c>
      <c r="W3299" t="s">
        <v>167</v>
      </c>
      <c r="X3299">
        <v>1</v>
      </c>
      <c r="Y3299">
        <v>0</v>
      </c>
      <c r="Z3299">
        <v>1</v>
      </c>
      <c r="AA3299">
        <v>0</v>
      </c>
      <c r="AB3299">
        <v>0</v>
      </c>
      <c r="AC3299">
        <v>0</v>
      </c>
      <c r="AD3299">
        <v>0</v>
      </c>
      <c r="AE3299">
        <v>0</v>
      </c>
    </row>
    <row r="3300" spans="1:31" x14ac:dyDescent="0.3">
      <c r="A3300" t="s">
        <v>268</v>
      </c>
      <c r="B3300" t="s">
        <v>3032</v>
      </c>
      <c r="C3300" t="s">
        <v>262</v>
      </c>
      <c r="D3300" t="s">
        <v>3033</v>
      </c>
      <c r="E3300" t="s">
        <v>13127</v>
      </c>
      <c r="F3300" t="s">
        <v>3034</v>
      </c>
      <c r="G3300" t="s">
        <v>451</v>
      </c>
      <c r="H3300" t="s">
        <v>1464</v>
      </c>
      <c r="I3300" t="s">
        <v>265</v>
      </c>
      <c r="J3300" t="s">
        <v>266</v>
      </c>
      <c r="K3300" t="s">
        <v>3035</v>
      </c>
      <c r="L3300" t="s">
        <v>17512</v>
      </c>
      <c r="M3300" t="s">
        <v>271</v>
      </c>
      <c r="N3300" t="s">
        <v>268</v>
      </c>
      <c r="O3300">
        <v>2</v>
      </c>
      <c r="P3300" t="s">
        <v>288</v>
      </c>
      <c r="Q3300">
        <v>0.48</v>
      </c>
      <c r="S3300">
        <v>1</v>
      </c>
      <c r="T3300" s="108">
        <v>0.48</v>
      </c>
      <c r="U3300">
        <v>1</v>
      </c>
      <c r="V3300" t="s">
        <v>270</v>
      </c>
      <c r="W3300" t="s">
        <v>167</v>
      </c>
      <c r="X3300">
        <v>1</v>
      </c>
      <c r="Y3300">
        <v>0</v>
      </c>
      <c r="Z3300">
        <v>0</v>
      </c>
      <c r="AA3300">
        <v>1</v>
      </c>
      <c r="AB3300">
        <v>0</v>
      </c>
      <c r="AC3300">
        <v>0</v>
      </c>
      <c r="AD3300">
        <v>0</v>
      </c>
      <c r="AE3300">
        <v>0</v>
      </c>
    </row>
    <row r="3301" spans="1:31" x14ac:dyDescent="0.3">
      <c r="A3301" t="s">
        <v>268</v>
      </c>
      <c r="B3301" t="s">
        <v>3032</v>
      </c>
      <c r="C3301" t="s">
        <v>262</v>
      </c>
      <c r="D3301" t="s">
        <v>3033</v>
      </c>
      <c r="E3301" t="s">
        <v>13127</v>
      </c>
      <c r="F3301" t="s">
        <v>3034</v>
      </c>
      <c r="G3301" t="s">
        <v>451</v>
      </c>
      <c r="H3301" t="s">
        <v>1464</v>
      </c>
      <c r="I3301" t="s">
        <v>265</v>
      </c>
      <c r="J3301" t="s">
        <v>266</v>
      </c>
      <c r="K3301" t="s">
        <v>3035</v>
      </c>
      <c r="L3301" t="s">
        <v>17512</v>
      </c>
      <c r="M3301" t="s">
        <v>271</v>
      </c>
      <c r="N3301" t="s">
        <v>268</v>
      </c>
      <c r="O3301">
        <v>17</v>
      </c>
      <c r="P3301" t="s">
        <v>273</v>
      </c>
      <c r="Q3301">
        <v>0.48</v>
      </c>
      <c r="S3301">
        <v>1</v>
      </c>
      <c r="T3301" s="108">
        <v>0.48</v>
      </c>
      <c r="U3301">
        <v>1</v>
      </c>
      <c r="V3301" t="s">
        <v>270</v>
      </c>
      <c r="W3301" t="s">
        <v>167</v>
      </c>
      <c r="X3301">
        <v>1</v>
      </c>
      <c r="Y3301">
        <v>0</v>
      </c>
      <c r="Z3301">
        <v>0</v>
      </c>
      <c r="AA3301">
        <v>1</v>
      </c>
      <c r="AB3301">
        <v>0</v>
      </c>
      <c r="AC3301">
        <v>0</v>
      </c>
      <c r="AD3301">
        <v>0</v>
      </c>
      <c r="AE3301">
        <v>0</v>
      </c>
    </row>
    <row r="3302" spans="1:31" x14ac:dyDescent="0.3">
      <c r="A3302" t="s">
        <v>268</v>
      </c>
      <c r="B3302" t="s">
        <v>3047</v>
      </c>
      <c r="C3302" t="s">
        <v>274</v>
      </c>
      <c r="D3302" t="s">
        <v>3048</v>
      </c>
      <c r="E3302" t="s">
        <v>13594</v>
      </c>
      <c r="F3302" t="s">
        <v>3049</v>
      </c>
      <c r="G3302" t="s">
        <v>383</v>
      </c>
      <c r="H3302" t="s">
        <v>1464</v>
      </c>
      <c r="I3302" t="s">
        <v>265</v>
      </c>
      <c r="J3302" t="s">
        <v>266</v>
      </c>
      <c r="K3302" t="s">
        <v>3050</v>
      </c>
      <c r="L3302" t="s">
        <v>3051</v>
      </c>
      <c r="M3302" t="s">
        <v>267</v>
      </c>
      <c r="N3302" t="s">
        <v>268</v>
      </c>
      <c r="O3302">
        <v>1</v>
      </c>
      <c r="P3302" t="s">
        <v>282</v>
      </c>
      <c r="Q3302">
        <v>2</v>
      </c>
      <c r="S3302">
        <v>1</v>
      </c>
      <c r="T3302" s="108">
        <v>2</v>
      </c>
      <c r="U3302">
        <v>1</v>
      </c>
      <c r="V3302" t="s">
        <v>270</v>
      </c>
      <c r="W3302" t="s">
        <v>167</v>
      </c>
      <c r="X3302">
        <v>1</v>
      </c>
      <c r="Y3302">
        <v>0</v>
      </c>
      <c r="Z3302">
        <v>0</v>
      </c>
      <c r="AA3302">
        <v>1</v>
      </c>
      <c r="AB3302">
        <v>0</v>
      </c>
      <c r="AC3302">
        <v>0</v>
      </c>
      <c r="AD3302">
        <v>0</v>
      </c>
      <c r="AE3302">
        <v>0</v>
      </c>
    </row>
    <row r="3303" spans="1:31" x14ac:dyDescent="0.3">
      <c r="A3303" t="s">
        <v>268</v>
      </c>
      <c r="B3303" t="s">
        <v>3047</v>
      </c>
      <c r="C3303" t="s">
        <v>274</v>
      </c>
      <c r="D3303" t="s">
        <v>3048</v>
      </c>
      <c r="E3303" t="s">
        <v>13594</v>
      </c>
      <c r="F3303" t="s">
        <v>3049</v>
      </c>
      <c r="G3303" t="s">
        <v>383</v>
      </c>
      <c r="H3303" t="s">
        <v>1464</v>
      </c>
      <c r="I3303" t="s">
        <v>265</v>
      </c>
      <c r="J3303" t="s">
        <v>266</v>
      </c>
      <c r="K3303" t="s">
        <v>3050</v>
      </c>
      <c r="L3303" t="s">
        <v>3051</v>
      </c>
      <c r="M3303" t="s">
        <v>271</v>
      </c>
      <c r="N3303" t="s">
        <v>268</v>
      </c>
      <c r="O3303">
        <v>2</v>
      </c>
      <c r="P3303" t="s">
        <v>288</v>
      </c>
      <c r="Q3303">
        <v>0.48</v>
      </c>
      <c r="S3303">
        <v>1</v>
      </c>
      <c r="T3303" s="108">
        <v>0.48</v>
      </c>
      <c r="U3303">
        <v>1</v>
      </c>
      <c r="V3303" t="s">
        <v>270</v>
      </c>
      <c r="W3303" t="s">
        <v>167</v>
      </c>
      <c r="X3303">
        <v>1</v>
      </c>
      <c r="Y3303">
        <v>0</v>
      </c>
      <c r="Z3303">
        <v>0</v>
      </c>
      <c r="AA3303">
        <v>0</v>
      </c>
      <c r="AB3303">
        <v>1</v>
      </c>
      <c r="AC3303">
        <v>0</v>
      </c>
      <c r="AD3303">
        <v>0</v>
      </c>
      <c r="AE3303">
        <v>0</v>
      </c>
    </row>
    <row r="3304" spans="1:31" x14ac:dyDescent="0.3">
      <c r="A3304" t="s">
        <v>268</v>
      </c>
      <c r="B3304" t="s">
        <v>17630</v>
      </c>
      <c r="C3304" t="s">
        <v>274</v>
      </c>
      <c r="D3304" t="s">
        <v>17631</v>
      </c>
      <c r="E3304" t="s">
        <v>17632</v>
      </c>
      <c r="F3304" t="s">
        <v>3052</v>
      </c>
      <c r="G3304" t="s">
        <v>383</v>
      </c>
      <c r="H3304" t="s">
        <v>1464</v>
      </c>
      <c r="I3304" t="s">
        <v>265</v>
      </c>
      <c r="J3304" t="s">
        <v>266</v>
      </c>
      <c r="K3304" t="s">
        <v>3053</v>
      </c>
      <c r="L3304" t="s">
        <v>17633</v>
      </c>
      <c r="M3304" t="s">
        <v>267</v>
      </c>
      <c r="N3304" t="s">
        <v>268</v>
      </c>
      <c r="O3304">
        <v>1</v>
      </c>
      <c r="P3304" t="s">
        <v>282</v>
      </c>
      <c r="Q3304">
        <v>2</v>
      </c>
      <c r="S3304">
        <v>1</v>
      </c>
      <c r="T3304" s="108">
        <v>2</v>
      </c>
      <c r="U3304">
        <v>1</v>
      </c>
      <c r="V3304" t="s">
        <v>270</v>
      </c>
      <c r="W3304" t="s">
        <v>167</v>
      </c>
      <c r="X3304">
        <v>1</v>
      </c>
      <c r="Y3304">
        <v>1</v>
      </c>
      <c r="Z3304">
        <v>0</v>
      </c>
      <c r="AA3304">
        <v>0</v>
      </c>
      <c r="AB3304">
        <v>0</v>
      </c>
      <c r="AC3304">
        <v>0</v>
      </c>
      <c r="AD3304">
        <v>0</v>
      </c>
      <c r="AE3304">
        <v>0</v>
      </c>
    </row>
    <row r="3305" spans="1:31" x14ac:dyDescent="0.3">
      <c r="A3305" t="s">
        <v>268</v>
      </c>
      <c r="B3305" t="s">
        <v>17630</v>
      </c>
      <c r="C3305" t="s">
        <v>274</v>
      </c>
      <c r="D3305" t="s">
        <v>17631</v>
      </c>
      <c r="E3305" t="s">
        <v>17632</v>
      </c>
      <c r="F3305" t="s">
        <v>3052</v>
      </c>
      <c r="G3305" t="s">
        <v>383</v>
      </c>
      <c r="H3305" t="s">
        <v>1464</v>
      </c>
      <c r="I3305" t="s">
        <v>265</v>
      </c>
      <c r="J3305" t="s">
        <v>266</v>
      </c>
      <c r="K3305" t="s">
        <v>3053</v>
      </c>
      <c r="L3305" t="s">
        <v>17633</v>
      </c>
      <c r="M3305" t="s">
        <v>271</v>
      </c>
      <c r="N3305" t="s">
        <v>268</v>
      </c>
      <c r="O3305">
        <v>2</v>
      </c>
      <c r="P3305" t="s">
        <v>272</v>
      </c>
      <c r="Q3305">
        <v>2</v>
      </c>
      <c r="S3305">
        <v>1</v>
      </c>
      <c r="T3305" s="108">
        <v>2</v>
      </c>
      <c r="U3305">
        <v>1</v>
      </c>
      <c r="V3305" t="s">
        <v>270</v>
      </c>
      <c r="W3305" t="s">
        <v>167</v>
      </c>
      <c r="X3305">
        <v>1</v>
      </c>
      <c r="Y3305">
        <v>1</v>
      </c>
      <c r="Z3305">
        <v>0</v>
      </c>
      <c r="AA3305">
        <v>0</v>
      </c>
      <c r="AB3305">
        <v>0</v>
      </c>
      <c r="AC3305">
        <v>0</v>
      </c>
      <c r="AD3305">
        <v>0</v>
      </c>
      <c r="AE3305">
        <v>0</v>
      </c>
    </row>
    <row r="3306" spans="1:31" x14ac:dyDescent="0.3">
      <c r="A3306" t="s">
        <v>268</v>
      </c>
      <c r="B3306" t="s">
        <v>17630</v>
      </c>
      <c r="C3306" t="s">
        <v>274</v>
      </c>
      <c r="D3306" t="s">
        <v>17631</v>
      </c>
      <c r="E3306" t="s">
        <v>17632</v>
      </c>
      <c r="F3306" t="s">
        <v>3052</v>
      </c>
      <c r="G3306" t="s">
        <v>383</v>
      </c>
      <c r="H3306" t="s">
        <v>1464</v>
      </c>
      <c r="I3306" t="s">
        <v>265</v>
      </c>
      <c r="J3306" t="s">
        <v>266</v>
      </c>
      <c r="K3306" t="s">
        <v>3053</v>
      </c>
      <c r="L3306" t="s">
        <v>17633</v>
      </c>
      <c r="M3306" t="s">
        <v>271</v>
      </c>
      <c r="N3306" t="s">
        <v>268</v>
      </c>
      <c r="O3306">
        <v>20</v>
      </c>
      <c r="P3306" t="s">
        <v>425</v>
      </c>
      <c r="Q3306">
        <v>0.32</v>
      </c>
      <c r="S3306">
        <v>1</v>
      </c>
      <c r="T3306" s="108">
        <v>0.32</v>
      </c>
      <c r="U3306">
        <v>1</v>
      </c>
      <c r="V3306" t="s">
        <v>270</v>
      </c>
      <c r="W3306" t="s">
        <v>167</v>
      </c>
      <c r="X3306">
        <v>1</v>
      </c>
      <c r="Y3306">
        <v>1</v>
      </c>
      <c r="Z3306">
        <v>0</v>
      </c>
      <c r="AA3306">
        <v>0</v>
      </c>
      <c r="AB3306">
        <v>0</v>
      </c>
      <c r="AC3306">
        <v>0</v>
      </c>
      <c r="AD3306">
        <v>0</v>
      </c>
      <c r="AE3306">
        <v>0</v>
      </c>
    </row>
    <row r="3307" spans="1:31" x14ac:dyDescent="0.3">
      <c r="A3307" t="s">
        <v>268</v>
      </c>
      <c r="B3307" t="s">
        <v>3041</v>
      </c>
      <c r="C3307" t="s">
        <v>274</v>
      </c>
      <c r="D3307" t="s">
        <v>3042</v>
      </c>
      <c r="E3307" t="s">
        <v>13516</v>
      </c>
      <c r="F3307" t="s">
        <v>3038</v>
      </c>
      <c r="G3307" t="s">
        <v>947</v>
      </c>
      <c r="H3307" t="s">
        <v>1464</v>
      </c>
      <c r="I3307" t="s">
        <v>265</v>
      </c>
      <c r="J3307" t="s">
        <v>266</v>
      </c>
      <c r="K3307" t="s">
        <v>3039</v>
      </c>
      <c r="L3307" t="s">
        <v>3040</v>
      </c>
      <c r="M3307" t="s">
        <v>271</v>
      </c>
      <c r="N3307" t="s">
        <v>268</v>
      </c>
      <c r="O3307">
        <v>2</v>
      </c>
      <c r="P3307" t="s">
        <v>272</v>
      </c>
      <c r="Q3307">
        <v>3</v>
      </c>
      <c r="S3307">
        <v>3</v>
      </c>
      <c r="T3307" s="108">
        <v>9</v>
      </c>
      <c r="U3307">
        <v>1</v>
      </c>
      <c r="V3307" t="s">
        <v>270</v>
      </c>
      <c r="W3307" t="s">
        <v>167</v>
      </c>
      <c r="X3307">
        <v>1</v>
      </c>
      <c r="Y3307">
        <v>1</v>
      </c>
      <c r="Z3307">
        <v>0</v>
      </c>
      <c r="AA3307">
        <v>1</v>
      </c>
      <c r="AB3307">
        <v>0</v>
      </c>
      <c r="AC3307">
        <v>1</v>
      </c>
      <c r="AD3307">
        <v>0</v>
      </c>
      <c r="AE3307">
        <v>0</v>
      </c>
    </row>
    <row r="3308" spans="1:31" x14ac:dyDescent="0.3">
      <c r="A3308" t="s">
        <v>268</v>
      </c>
      <c r="B3308" t="s">
        <v>3036</v>
      </c>
      <c r="C3308" t="s">
        <v>262</v>
      </c>
      <c r="D3308" t="s">
        <v>3037</v>
      </c>
      <c r="E3308" t="s">
        <v>13516</v>
      </c>
      <c r="F3308" t="s">
        <v>3038</v>
      </c>
      <c r="G3308" t="s">
        <v>947</v>
      </c>
      <c r="H3308" t="s">
        <v>1464</v>
      </c>
      <c r="I3308" t="s">
        <v>265</v>
      </c>
      <c r="J3308" t="s">
        <v>266</v>
      </c>
      <c r="K3308" t="s">
        <v>3039</v>
      </c>
      <c r="L3308" t="s">
        <v>3040</v>
      </c>
      <c r="M3308" t="s">
        <v>267</v>
      </c>
      <c r="N3308" t="s">
        <v>268</v>
      </c>
      <c r="O3308">
        <v>1</v>
      </c>
      <c r="P3308" t="s">
        <v>282</v>
      </c>
      <c r="Q3308">
        <v>4</v>
      </c>
      <c r="S3308">
        <v>3</v>
      </c>
      <c r="T3308" s="108">
        <v>12</v>
      </c>
      <c r="U3308">
        <v>1</v>
      </c>
      <c r="V3308" t="s">
        <v>270</v>
      </c>
      <c r="W3308" t="s">
        <v>167</v>
      </c>
      <c r="X3308">
        <v>1</v>
      </c>
      <c r="Y3308">
        <v>1</v>
      </c>
      <c r="Z3308">
        <v>0</v>
      </c>
      <c r="AA3308">
        <v>1</v>
      </c>
      <c r="AB3308">
        <v>0</v>
      </c>
      <c r="AC3308">
        <v>1</v>
      </c>
      <c r="AD3308">
        <v>0</v>
      </c>
      <c r="AE3308">
        <v>0</v>
      </c>
    </row>
    <row r="3309" spans="1:31" x14ac:dyDescent="0.3">
      <c r="A3309" t="s">
        <v>268</v>
      </c>
      <c r="B3309" t="s">
        <v>3036</v>
      </c>
      <c r="C3309" t="s">
        <v>262</v>
      </c>
      <c r="D3309" t="s">
        <v>3037</v>
      </c>
      <c r="E3309" t="s">
        <v>13516</v>
      </c>
      <c r="F3309" t="s">
        <v>3038</v>
      </c>
      <c r="G3309" t="s">
        <v>947</v>
      </c>
      <c r="H3309" t="s">
        <v>1464</v>
      </c>
      <c r="I3309" t="s">
        <v>265</v>
      </c>
      <c r="J3309" t="s">
        <v>266</v>
      </c>
      <c r="K3309" t="s">
        <v>3039</v>
      </c>
      <c r="L3309" t="s">
        <v>3040</v>
      </c>
      <c r="M3309" t="s">
        <v>271</v>
      </c>
      <c r="N3309" t="s">
        <v>268</v>
      </c>
      <c r="O3309">
        <v>2</v>
      </c>
      <c r="P3309" t="s">
        <v>272</v>
      </c>
      <c r="Q3309">
        <v>3</v>
      </c>
      <c r="S3309">
        <v>2</v>
      </c>
      <c r="T3309" s="108">
        <v>6</v>
      </c>
      <c r="U3309">
        <v>1</v>
      </c>
      <c r="V3309" t="s">
        <v>270</v>
      </c>
      <c r="W3309" t="s">
        <v>167</v>
      </c>
      <c r="X3309">
        <v>1</v>
      </c>
      <c r="Y3309">
        <v>0</v>
      </c>
      <c r="Z3309">
        <v>0</v>
      </c>
      <c r="AA3309">
        <v>1</v>
      </c>
      <c r="AB3309">
        <v>0</v>
      </c>
      <c r="AC3309">
        <v>1</v>
      </c>
      <c r="AD3309">
        <v>0</v>
      </c>
      <c r="AE3309">
        <v>0</v>
      </c>
    </row>
    <row r="3310" spans="1:31" x14ac:dyDescent="0.3">
      <c r="A3310" t="s">
        <v>268</v>
      </c>
      <c r="B3310" t="s">
        <v>3036</v>
      </c>
      <c r="C3310" t="s">
        <v>262</v>
      </c>
      <c r="D3310" t="s">
        <v>3037</v>
      </c>
      <c r="E3310" t="s">
        <v>13516</v>
      </c>
      <c r="F3310" t="s">
        <v>3038</v>
      </c>
      <c r="G3310" t="s">
        <v>947</v>
      </c>
      <c r="H3310" t="s">
        <v>1464</v>
      </c>
      <c r="I3310" t="s">
        <v>265</v>
      </c>
      <c r="J3310" t="s">
        <v>266</v>
      </c>
      <c r="K3310" t="s">
        <v>3039</v>
      </c>
      <c r="L3310" t="s">
        <v>3040</v>
      </c>
      <c r="M3310" t="s">
        <v>271</v>
      </c>
      <c r="N3310" t="s">
        <v>268</v>
      </c>
      <c r="O3310">
        <v>27</v>
      </c>
      <c r="P3310" t="s">
        <v>273</v>
      </c>
      <c r="Q3310">
        <v>0.48</v>
      </c>
      <c r="S3310">
        <v>1</v>
      </c>
      <c r="T3310" s="108">
        <v>0.48</v>
      </c>
      <c r="U3310">
        <v>1</v>
      </c>
      <c r="V3310" t="s">
        <v>270</v>
      </c>
      <c r="W3310" t="s">
        <v>167</v>
      </c>
      <c r="X3310">
        <v>1</v>
      </c>
      <c r="Y3310">
        <v>0</v>
      </c>
      <c r="Z3310">
        <v>0</v>
      </c>
      <c r="AA3310">
        <v>0</v>
      </c>
      <c r="AB3310">
        <v>1</v>
      </c>
      <c r="AC3310">
        <v>0</v>
      </c>
      <c r="AD3310">
        <v>0</v>
      </c>
      <c r="AE3310">
        <v>0</v>
      </c>
    </row>
    <row r="3311" spans="1:31" x14ac:dyDescent="0.3">
      <c r="A3311" t="s">
        <v>268</v>
      </c>
      <c r="B3311" t="s">
        <v>3025</v>
      </c>
      <c r="C3311" t="s">
        <v>274</v>
      </c>
      <c r="D3311" t="s">
        <v>3026</v>
      </c>
      <c r="E3311" t="s">
        <v>13429</v>
      </c>
      <c r="F3311" t="s">
        <v>2925</v>
      </c>
      <c r="G3311" t="s">
        <v>2314</v>
      </c>
      <c r="H3311" t="s">
        <v>1464</v>
      </c>
      <c r="I3311" t="s">
        <v>265</v>
      </c>
      <c r="J3311" t="s">
        <v>266</v>
      </c>
      <c r="K3311" t="s">
        <v>2926</v>
      </c>
      <c r="L3311" t="s">
        <v>17634</v>
      </c>
      <c r="M3311" t="s">
        <v>267</v>
      </c>
      <c r="N3311" t="s">
        <v>268</v>
      </c>
      <c r="O3311">
        <v>1</v>
      </c>
      <c r="P3311" t="s">
        <v>266</v>
      </c>
      <c r="Q3311">
        <v>0.17</v>
      </c>
      <c r="S3311">
        <v>1</v>
      </c>
      <c r="T3311" s="108">
        <v>0.17</v>
      </c>
      <c r="U3311">
        <v>1</v>
      </c>
      <c r="V3311" t="s">
        <v>270</v>
      </c>
      <c r="W3311" t="s">
        <v>167</v>
      </c>
      <c r="X3311">
        <v>1</v>
      </c>
      <c r="Y3311">
        <v>0</v>
      </c>
      <c r="Z3311">
        <v>0</v>
      </c>
      <c r="AA3311">
        <v>1</v>
      </c>
      <c r="AB3311">
        <v>0</v>
      </c>
      <c r="AC3311">
        <v>0</v>
      </c>
      <c r="AD3311">
        <v>0</v>
      </c>
      <c r="AE3311">
        <v>0</v>
      </c>
    </row>
    <row r="3312" spans="1:31" x14ac:dyDescent="0.3">
      <c r="A3312" t="s">
        <v>268</v>
      </c>
      <c r="B3312" t="s">
        <v>3043</v>
      </c>
      <c r="C3312" t="s">
        <v>274</v>
      </c>
      <c r="D3312" t="s">
        <v>3044</v>
      </c>
      <c r="E3312" t="s">
        <v>13639</v>
      </c>
      <c r="F3312" t="s">
        <v>1409</v>
      </c>
      <c r="G3312" t="s">
        <v>292</v>
      </c>
      <c r="H3312" t="s">
        <v>1464</v>
      </c>
      <c r="I3312" t="s">
        <v>265</v>
      </c>
      <c r="J3312" t="s">
        <v>266</v>
      </c>
      <c r="K3312" t="s">
        <v>3045</v>
      </c>
      <c r="L3312" t="s">
        <v>17513</v>
      </c>
      <c r="M3312" t="s">
        <v>271</v>
      </c>
      <c r="N3312" t="s">
        <v>268</v>
      </c>
      <c r="O3312">
        <v>2</v>
      </c>
      <c r="P3312" t="s">
        <v>272</v>
      </c>
      <c r="Q3312">
        <v>2</v>
      </c>
      <c r="S3312">
        <v>2</v>
      </c>
      <c r="T3312" s="108">
        <v>4</v>
      </c>
      <c r="U3312">
        <v>1</v>
      </c>
      <c r="V3312" t="s">
        <v>270</v>
      </c>
      <c r="W3312" t="s">
        <v>167</v>
      </c>
      <c r="X3312">
        <v>1</v>
      </c>
      <c r="Y3312">
        <v>1</v>
      </c>
      <c r="Z3312">
        <v>0</v>
      </c>
      <c r="AA3312">
        <v>1</v>
      </c>
      <c r="AB3312">
        <v>0</v>
      </c>
      <c r="AC3312">
        <v>0</v>
      </c>
      <c r="AD3312">
        <v>0</v>
      </c>
      <c r="AE3312">
        <v>0</v>
      </c>
    </row>
    <row r="3313" spans="1:31" x14ac:dyDescent="0.3">
      <c r="A3313" t="s">
        <v>268</v>
      </c>
      <c r="B3313" t="s">
        <v>3043</v>
      </c>
      <c r="C3313" t="s">
        <v>274</v>
      </c>
      <c r="D3313" t="s">
        <v>3044</v>
      </c>
      <c r="E3313" t="s">
        <v>13639</v>
      </c>
      <c r="F3313" t="s">
        <v>1409</v>
      </c>
      <c r="G3313" t="s">
        <v>292</v>
      </c>
      <c r="H3313" t="s">
        <v>1464</v>
      </c>
      <c r="I3313" t="s">
        <v>265</v>
      </c>
      <c r="J3313" t="s">
        <v>266</v>
      </c>
      <c r="K3313" t="s">
        <v>3045</v>
      </c>
      <c r="L3313" t="s">
        <v>17513</v>
      </c>
      <c r="M3313" t="s">
        <v>271</v>
      </c>
      <c r="N3313" t="s">
        <v>268</v>
      </c>
      <c r="O3313">
        <v>17</v>
      </c>
      <c r="P3313" t="s">
        <v>273</v>
      </c>
      <c r="Q3313">
        <v>0.32</v>
      </c>
      <c r="S3313">
        <v>1</v>
      </c>
      <c r="T3313" s="108">
        <v>0.32</v>
      </c>
      <c r="U3313">
        <v>1</v>
      </c>
      <c r="V3313" t="s">
        <v>270</v>
      </c>
      <c r="W3313" t="s">
        <v>167</v>
      </c>
      <c r="X3313">
        <v>1</v>
      </c>
      <c r="Y3313">
        <v>0</v>
      </c>
      <c r="Z3313">
        <v>0</v>
      </c>
      <c r="AA3313">
        <v>0</v>
      </c>
      <c r="AB3313">
        <v>1</v>
      </c>
      <c r="AC3313">
        <v>0</v>
      </c>
      <c r="AD3313">
        <v>0</v>
      </c>
      <c r="AE3313">
        <v>0</v>
      </c>
    </row>
    <row r="3314" spans="1:31" x14ac:dyDescent="0.3">
      <c r="A3314" t="s">
        <v>268</v>
      </c>
      <c r="B3314" t="s">
        <v>3043</v>
      </c>
      <c r="C3314" t="s">
        <v>274</v>
      </c>
      <c r="D3314" t="s">
        <v>3044</v>
      </c>
      <c r="E3314" t="s">
        <v>13639</v>
      </c>
      <c r="F3314" t="s">
        <v>1409</v>
      </c>
      <c r="G3314" t="s">
        <v>292</v>
      </c>
      <c r="H3314" t="s">
        <v>1464</v>
      </c>
      <c r="I3314" t="s">
        <v>265</v>
      </c>
      <c r="J3314" t="s">
        <v>266</v>
      </c>
      <c r="K3314" t="s">
        <v>3045</v>
      </c>
      <c r="L3314" t="s">
        <v>17513</v>
      </c>
      <c r="M3314" t="s">
        <v>271</v>
      </c>
      <c r="N3314" t="s">
        <v>268</v>
      </c>
      <c r="O3314">
        <v>17</v>
      </c>
      <c r="P3314" t="s">
        <v>273</v>
      </c>
      <c r="Q3314">
        <v>0.48</v>
      </c>
      <c r="S3314">
        <v>1</v>
      </c>
      <c r="T3314" s="108">
        <v>0.48</v>
      </c>
      <c r="U3314">
        <v>1</v>
      </c>
      <c r="V3314" t="s">
        <v>270</v>
      </c>
      <c r="W3314" t="s">
        <v>167</v>
      </c>
      <c r="X3314">
        <v>1</v>
      </c>
      <c r="Y3314">
        <v>0</v>
      </c>
      <c r="Z3314">
        <v>0</v>
      </c>
      <c r="AA3314">
        <v>0</v>
      </c>
      <c r="AB3314">
        <v>1</v>
      </c>
      <c r="AC3314">
        <v>0</v>
      </c>
      <c r="AD3314">
        <v>0</v>
      </c>
      <c r="AE3314">
        <v>0</v>
      </c>
    </row>
    <row r="3315" spans="1:31" x14ac:dyDescent="0.3">
      <c r="A3315" t="s">
        <v>268</v>
      </c>
      <c r="B3315" t="s">
        <v>3043</v>
      </c>
      <c r="C3315" t="s">
        <v>262</v>
      </c>
      <c r="D3315" t="s">
        <v>3044</v>
      </c>
      <c r="E3315" t="s">
        <v>13639</v>
      </c>
      <c r="F3315" t="s">
        <v>1409</v>
      </c>
      <c r="G3315" t="s">
        <v>292</v>
      </c>
      <c r="H3315" t="s">
        <v>1464</v>
      </c>
      <c r="I3315" t="s">
        <v>265</v>
      </c>
      <c r="J3315" t="s">
        <v>266</v>
      </c>
      <c r="K3315" t="s">
        <v>3045</v>
      </c>
      <c r="L3315" t="s">
        <v>17513</v>
      </c>
      <c r="M3315" t="s">
        <v>267</v>
      </c>
      <c r="N3315" t="s">
        <v>268</v>
      </c>
      <c r="O3315">
        <v>1</v>
      </c>
      <c r="P3315" t="s">
        <v>282</v>
      </c>
      <c r="Q3315">
        <v>4</v>
      </c>
      <c r="S3315">
        <v>2</v>
      </c>
      <c r="T3315" s="108">
        <v>8</v>
      </c>
      <c r="U3315">
        <v>1</v>
      </c>
      <c r="V3315" t="s">
        <v>270</v>
      </c>
      <c r="W3315" t="s">
        <v>167</v>
      </c>
      <c r="X3315">
        <v>1</v>
      </c>
      <c r="Y3315">
        <v>0</v>
      </c>
      <c r="Z3315">
        <v>1</v>
      </c>
      <c r="AA3315">
        <v>0</v>
      </c>
      <c r="AB3315">
        <v>0</v>
      </c>
      <c r="AC3315">
        <v>1</v>
      </c>
      <c r="AD3315">
        <v>0</v>
      </c>
      <c r="AE3315">
        <v>0</v>
      </c>
    </row>
    <row r="3316" spans="1:31" x14ac:dyDescent="0.3">
      <c r="A3316" t="s">
        <v>268</v>
      </c>
      <c r="B3316" t="s">
        <v>3008</v>
      </c>
      <c r="C3316" t="s">
        <v>274</v>
      </c>
      <c r="D3316" t="s">
        <v>3009</v>
      </c>
      <c r="E3316" t="s">
        <v>13464</v>
      </c>
      <c r="F3316" t="s">
        <v>3010</v>
      </c>
      <c r="G3316" t="s">
        <v>2918</v>
      </c>
      <c r="H3316" t="s">
        <v>1464</v>
      </c>
      <c r="I3316" t="s">
        <v>265</v>
      </c>
      <c r="J3316" t="s">
        <v>266</v>
      </c>
      <c r="K3316" t="s">
        <v>3011</v>
      </c>
      <c r="L3316" t="s">
        <v>3012</v>
      </c>
      <c r="M3316" t="s">
        <v>271</v>
      </c>
      <c r="N3316" t="s">
        <v>268</v>
      </c>
      <c r="O3316">
        <v>2</v>
      </c>
      <c r="P3316" t="s">
        <v>288</v>
      </c>
      <c r="Q3316">
        <v>0.48</v>
      </c>
      <c r="S3316">
        <v>2</v>
      </c>
      <c r="T3316" s="108">
        <v>0.96</v>
      </c>
      <c r="U3316">
        <v>1</v>
      </c>
      <c r="V3316" t="s">
        <v>270</v>
      </c>
      <c r="W3316" t="s">
        <v>167</v>
      </c>
      <c r="X3316">
        <v>2</v>
      </c>
      <c r="Y3316">
        <v>0</v>
      </c>
      <c r="Z3316">
        <v>2</v>
      </c>
      <c r="AA3316">
        <v>0</v>
      </c>
      <c r="AB3316">
        <v>0</v>
      </c>
      <c r="AC3316">
        <v>0</v>
      </c>
      <c r="AD3316">
        <v>0</v>
      </c>
      <c r="AE3316">
        <v>0</v>
      </c>
    </row>
    <row r="3317" spans="1:31" x14ac:dyDescent="0.3">
      <c r="A3317" t="s">
        <v>268</v>
      </c>
      <c r="B3317" t="s">
        <v>3008</v>
      </c>
      <c r="C3317" t="s">
        <v>274</v>
      </c>
      <c r="D3317" t="s">
        <v>3009</v>
      </c>
      <c r="E3317" t="s">
        <v>13464</v>
      </c>
      <c r="F3317" t="s">
        <v>3010</v>
      </c>
      <c r="G3317" t="s">
        <v>2918</v>
      </c>
      <c r="H3317" t="s">
        <v>1464</v>
      </c>
      <c r="I3317" t="s">
        <v>265</v>
      </c>
      <c r="J3317" t="s">
        <v>266</v>
      </c>
      <c r="K3317" t="s">
        <v>3011</v>
      </c>
      <c r="L3317" t="s">
        <v>3012</v>
      </c>
      <c r="M3317" t="s">
        <v>267</v>
      </c>
      <c r="N3317" t="s">
        <v>268</v>
      </c>
      <c r="O3317">
        <v>1</v>
      </c>
      <c r="P3317" t="s">
        <v>266</v>
      </c>
      <c r="Q3317">
        <v>0.48</v>
      </c>
      <c r="S3317">
        <v>1</v>
      </c>
      <c r="T3317" s="108">
        <v>0.48</v>
      </c>
      <c r="U3317">
        <v>1</v>
      </c>
      <c r="V3317" t="s">
        <v>270</v>
      </c>
      <c r="W3317" t="s">
        <v>167</v>
      </c>
      <c r="X3317">
        <v>1</v>
      </c>
      <c r="Y3317">
        <v>0</v>
      </c>
      <c r="Z3317">
        <v>0</v>
      </c>
      <c r="AA3317">
        <v>1</v>
      </c>
      <c r="AB3317">
        <v>0</v>
      </c>
      <c r="AC3317">
        <v>0</v>
      </c>
      <c r="AD3317">
        <v>0</v>
      </c>
      <c r="AE3317">
        <v>0</v>
      </c>
    </row>
    <row r="3318" spans="1:31" x14ac:dyDescent="0.3">
      <c r="A3318" t="s">
        <v>268</v>
      </c>
      <c r="B3318" t="s">
        <v>2996</v>
      </c>
      <c r="C3318" t="s">
        <v>274</v>
      </c>
      <c r="D3318" t="s">
        <v>2997</v>
      </c>
      <c r="E3318" t="s">
        <v>12892</v>
      </c>
      <c r="F3318" t="s">
        <v>2998</v>
      </c>
      <c r="G3318" t="s">
        <v>427</v>
      </c>
      <c r="H3318" t="s">
        <v>1464</v>
      </c>
      <c r="I3318" t="s">
        <v>265</v>
      </c>
      <c r="J3318" t="s">
        <v>266</v>
      </c>
      <c r="K3318" t="s">
        <v>2999</v>
      </c>
      <c r="L3318" t="s">
        <v>10055</v>
      </c>
      <c r="M3318" t="s">
        <v>271</v>
      </c>
      <c r="N3318" t="s">
        <v>268</v>
      </c>
      <c r="O3318">
        <v>2</v>
      </c>
      <c r="P3318" t="s">
        <v>288</v>
      </c>
      <c r="Q3318">
        <v>0.48</v>
      </c>
      <c r="S3318">
        <v>2</v>
      </c>
      <c r="T3318" s="108">
        <v>0.96</v>
      </c>
      <c r="U3318">
        <v>1</v>
      </c>
      <c r="V3318" t="s">
        <v>270</v>
      </c>
      <c r="W3318" t="s">
        <v>167</v>
      </c>
      <c r="X3318">
        <v>2</v>
      </c>
      <c r="Y3318">
        <v>0</v>
      </c>
      <c r="Z3318">
        <v>0</v>
      </c>
      <c r="AA3318">
        <v>2</v>
      </c>
      <c r="AB3318">
        <v>0</v>
      </c>
      <c r="AC3318">
        <v>0</v>
      </c>
      <c r="AD3318">
        <v>0</v>
      </c>
      <c r="AE3318">
        <v>0</v>
      </c>
    </row>
    <row r="3319" spans="1:31" x14ac:dyDescent="0.3">
      <c r="A3319" t="s">
        <v>268</v>
      </c>
      <c r="B3319" t="s">
        <v>2996</v>
      </c>
      <c r="C3319" t="s">
        <v>274</v>
      </c>
      <c r="D3319" t="s">
        <v>2997</v>
      </c>
      <c r="E3319" t="s">
        <v>12892</v>
      </c>
      <c r="F3319" t="s">
        <v>2998</v>
      </c>
      <c r="G3319" t="s">
        <v>427</v>
      </c>
      <c r="H3319" t="s">
        <v>1464</v>
      </c>
      <c r="I3319" t="s">
        <v>265</v>
      </c>
      <c r="J3319" t="s">
        <v>266</v>
      </c>
      <c r="K3319" t="s">
        <v>2999</v>
      </c>
      <c r="L3319" t="s">
        <v>10055</v>
      </c>
      <c r="M3319" t="s">
        <v>267</v>
      </c>
      <c r="N3319" t="s">
        <v>268</v>
      </c>
      <c r="O3319">
        <v>1</v>
      </c>
      <c r="P3319" t="s">
        <v>266</v>
      </c>
      <c r="Q3319">
        <v>0.32</v>
      </c>
      <c r="S3319">
        <v>1</v>
      </c>
      <c r="T3319" s="108">
        <v>0.32</v>
      </c>
      <c r="U3319">
        <v>1</v>
      </c>
      <c r="V3319" t="s">
        <v>270</v>
      </c>
      <c r="W3319" t="s">
        <v>167</v>
      </c>
      <c r="X3319">
        <v>1</v>
      </c>
      <c r="Y3319">
        <v>0</v>
      </c>
      <c r="Z3319">
        <v>0</v>
      </c>
      <c r="AA3319">
        <v>1</v>
      </c>
      <c r="AB3319">
        <v>0</v>
      </c>
      <c r="AC3319">
        <v>0</v>
      </c>
      <c r="AD3319">
        <v>0</v>
      </c>
      <c r="AE3319">
        <v>0</v>
      </c>
    </row>
    <row r="3320" spans="1:31" x14ac:dyDescent="0.3">
      <c r="A3320" t="s">
        <v>268</v>
      </c>
      <c r="B3320" t="s">
        <v>3000</v>
      </c>
      <c r="C3320" t="s">
        <v>274</v>
      </c>
      <c r="D3320" t="s">
        <v>3001</v>
      </c>
      <c r="E3320" t="s">
        <v>12905</v>
      </c>
      <c r="F3320" t="s">
        <v>3002</v>
      </c>
      <c r="G3320" t="s">
        <v>427</v>
      </c>
      <c r="H3320" t="s">
        <v>1464</v>
      </c>
      <c r="I3320" t="s">
        <v>265</v>
      </c>
      <c r="J3320" t="s">
        <v>266</v>
      </c>
      <c r="K3320" t="s">
        <v>3003</v>
      </c>
      <c r="L3320" t="s">
        <v>3004</v>
      </c>
      <c r="M3320" t="s">
        <v>267</v>
      </c>
      <c r="N3320" t="s">
        <v>268</v>
      </c>
      <c r="O3320">
        <v>1</v>
      </c>
      <c r="P3320" t="s">
        <v>266</v>
      </c>
      <c r="Q3320">
        <v>0.17</v>
      </c>
      <c r="S3320">
        <v>1</v>
      </c>
      <c r="T3320" s="108">
        <v>0.17</v>
      </c>
      <c r="U3320">
        <v>1</v>
      </c>
      <c r="V3320" t="s">
        <v>270</v>
      </c>
      <c r="W3320" t="s">
        <v>167</v>
      </c>
      <c r="X3320">
        <v>1</v>
      </c>
      <c r="Y3320">
        <v>0</v>
      </c>
      <c r="Z3320">
        <v>0</v>
      </c>
      <c r="AA3320">
        <v>1</v>
      </c>
      <c r="AB3320">
        <v>0</v>
      </c>
      <c r="AC3320">
        <v>0</v>
      </c>
      <c r="AD3320">
        <v>0</v>
      </c>
      <c r="AE3320">
        <v>0</v>
      </c>
    </row>
    <row r="3321" spans="1:31" x14ac:dyDescent="0.3">
      <c r="A3321" t="s">
        <v>268</v>
      </c>
      <c r="B3321" t="s">
        <v>3000</v>
      </c>
      <c r="C3321" t="s">
        <v>274</v>
      </c>
      <c r="D3321" t="s">
        <v>3001</v>
      </c>
      <c r="E3321" t="s">
        <v>12905</v>
      </c>
      <c r="F3321" t="s">
        <v>3002</v>
      </c>
      <c r="G3321" t="s">
        <v>427</v>
      </c>
      <c r="H3321" t="s">
        <v>1464</v>
      </c>
      <c r="I3321" t="s">
        <v>265</v>
      </c>
      <c r="J3321" t="s">
        <v>266</v>
      </c>
      <c r="K3321" t="s">
        <v>3003</v>
      </c>
      <c r="L3321" t="s">
        <v>3004</v>
      </c>
      <c r="M3321" t="s">
        <v>271</v>
      </c>
      <c r="N3321" t="s">
        <v>268</v>
      </c>
      <c r="O3321">
        <v>2</v>
      </c>
      <c r="P3321" t="s">
        <v>288</v>
      </c>
      <c r="Q3321">
        <v>0.48</v>
      </c>
      <c r="S3321">
        <v>4</v>
      </c>
      <c r="T3321" s="108">
        <v>1.92</v>
      </c>
      <c r="U3321">
        <v>1</v>
      </c>
      <c r="V3321" t="s">
        <v>270</v>
      </c>
      <c r="W3321" t="s">
        <v>167</v>
      </c>
      <c r="X3321">
        <v>4</v>
      </c>
      <c r="Y3321">
        <v>0</v>
      </c>
      <c r="Z3321">
        <v>0</v>
      </c>
      <c r="AA3321">
        <v>4</v>
      </c>
      <c r="AB3321">
        <v>0</v>
      </c>
      <c r="AC3321">
        <v>0</v>
      </c>
      <c r="AD3321">
        <v>0</v>
      </c>
      <c r="AE3321">
        <v>0</v>
      </c>
    </row>
    <row r="3322" spans="1:31" x14ac:dyDescent="0.3">
      <c r="A3322" t="s">
        <v>268</v>
      </c>
      <c r="B3322" t="s">
        <v>3041</v>
      </c>
      <c r="C3322" t="s">
        <v>262</v>
      </c>
      <c r="D3322" t="s">
        <v>3042</v>
      </c>
      <c r="E3322" t="s">
        <v>13516</v>
      </c>
      <c r="F3322" t="s">
        <v>3038</v>
      </c>
      <c r="G3322" t="s">
        <v>947</v>
      </c>
      <c r="H3322" t="s">
        <v>1464</v>
      </c>
      <c r="I3322" t="s">
        <v>265</v>
      </c>
      <c r="J3322" t="s">
        <v>266</v>
      </c>
      <c r="K3322" t="s">
        <v>3039</v>
      </c>
      <c r="L3322" t="s">
        <v>3040</v>
      </c>
      <c r="M3322" t="s">
        <v>267</v>
      </c>
      <c r="N3322" t="s">
        <v>268</v>
      </c>
      <c r="O3322">
        <v>1</v>
      </c>
      <c r="P3322" t="s">
        <v>282</v>
      </c>
      <c r="Q3322">
        <v>4</v>
      </c>
      <c r="S3322">
        <v>3</v>
      </c>
      <c r="T3322" s="108">
        <v>12</v>
      </c>
      <c r="U3322">
        <v>1</v>
      </c>
      <c r="V3322" t="s">
        <v>270</v>
      </c>
      <c r="W3322" t="s">
        <v>167</v>
      </c>
      <c r="X3322">
        <v>1</v>
      </c>
      <c r="Y3322">
        <v>1</v>
      </c>
      <c r="Z3322">
        <v>0</v>
      </c>
      <c r="AA3322">
        <v>1</v>
      </c>
      <c r="AB3322">
        <v>0</v>
      </c>
      <c r="AC3322">
        <v>1</v>
      </c>
      <c r="AD3322">
        <v>0</v>
      </c>
      <c r="AE3322">
        <v>0</v>
      </c>
    </row>
    <row r="3323" spans="1:31" x14ac:dyDescent="0.3">
      <c r="A3323" t="s">
        <v>268</v>
      </c>
      <c r="B3323" t="s">
        <v>10774</v>
      </c>
      <c r="C3323" t="s">
        <v>274</v>
      </c>
      <c r="D3323" t="s">
        <v>10775</v>
      </c>
      <c r="E3323" t="s">
        <v>12931</v>
      </c>
      <c r="F3323" t="s">
        <v>2934</v>
      </c>
      <c r="G3323" t="s">
        <v>9312</v>
      </c>
      <c r="H3323" t="s">
        <v>1464</v>
      </c>
      <c r="I3323" t="s">
        <v>265</v>
      </c>
      <c r="J3323" t="s">
        <v>266</v>
      </c>
      <c r="K3323" t="s">
        <v>2935</v>
      </c>
      <c r="L3323" t="s">
        <v>3054</v>
      </c>
      <c r="M3323" t="s">
        <v>271</v>
      </c>
      <c r="N3323" t="s">
        <v>268</v>
      </c>
      <c r="O3323">
        <v>2</v>
      </c>
      <c r="P3323" t="s">
        <v>272</v>
      </c>
      <c r="Q3323">
        <v>2</v>
      </c>
      <c r="S3323">
        <v>2</v>
      </c>
      <c r="T3323" s="108">
        <v>4</v>
      </c>
      <c r="U3323">
        <v>1</v>
      </c>
      <c r="V3323" t="s">
        <v>270</v>
      </c>
      <c r="W3323" t="s">
        <v>167</v>
      </c>
      <c r="X3323">
        <v>1</v>
      </c>
      <c r="Y3323">
        <v>1</v>
      </c>
      <c r="Z3323">
        <v>0</v>
      </c>
      <c r="AA3323">
        <v>0</v>
      </c>
      <c r="AB3323">
        <v>1</v>
      </c>
      <c r="AC3323">
        <v>0</v>
      </c>
      <c r="AD3323">
        <v>0</v>
      </c>
      <c r="AE3323">
        <v>0</v>
      </c>
    </row>
    <row r="3324" spans="1:31" x14ac:dyDescent="0.3">
      <c r="A3324" t="s">
        <v>268</v>
      </c>
      <c r="B3324" t="s">
        <v>10774</v>
      </c>
      <c r="C3324" t="s">
        <v>274</v>
      </c>
      <c r="D3324" t="s">
        <v>10775</v>
      </c>
      <c r="E3324" t="s">
        <v>12931</v>
      </c>
      <c r="F3324" t="s">
        <v>2934</v>
      </c>
      <c r="G3324" t="s">
        <v>9312</v>
      </c>
      <c r="H3324" t="s">
        <v>1464</v>
      </c>
      <c r="I3324" t="s">
        <v>265</v>
      </c>
      <c r="J3324" t="s">
        <v>266</v>
      </c>
      <c r="K3324" t="s">
        <v>2935</v>
      </c>
      <c r="L3324" t="s">
        <v>3054</v>
      </c>
      <c r="M3324" t="s">
        <v>271</v>
      </c>
      <c r="N3324" t="s">
        <v>268</v>
      </c>
      <c r="O3324">
        <v>20</v>
      </c>
      <c r="P3324" t="s">
        <v>425</v>
      </c>
      <c r="Q3324">
        <v>0.32</v>
      </c>
      <c r="S3324">
        <v>1</v>
      </c>
      <c r="T3324" s="108">
        <v>0.32</v>
      </c>
      <c r="U3324">
        <v>1</v>
      </c>
      <c r="V3324" t="s">
        <v>270</v>
      </c>
      <c r="W3324" t="s">
        <v>167</v>
      </c>
      <c r="X3324">
        <v>1</v>
      </c>
      <c r="Y3324">
        <v>0</v>
      </c>
      <c r="Z3324">
        <v>0</v>
      </c>
      <c r="AA3324">
        <v>1</v>
      </c>
      <c r="AB3324">
        <v>0</v>
      </c>
      <c r="AC3324">
        <v>0</v>
      </c>
      <c r="AD3324">
        <v>0</v>
      </c>
      <c r="AE3324">
        <v>0</v>
      </c>
    </row>
    <row r="3325" spans="1:31" x14ac:dyDescent="0.3">
      <c r="A3325" t="s">
        <v>268</v>
      </c>
      <c r="B3325" t="s">
        <v>10774</v>
      </c>
      <c r="C3325" t="s">
        <v>274</v>
      </c>
      <c r="D3325" t="s">
        <v>10775</v>
      </c>
      <c r="E3325" t="s">
        <v>12931</v>
      </c>
      <c r="F3325" t="s">
        <v>2934</v>
      </c>
      <c r="G3325" t="s">
        <v>9312</v>
      </c>
      <c r="H3325" t="s">
        <v>1464</v>
      </c>
      <c r="I3325" t="s">
        <v>265</v>
      </c>
      <c r="J3325" t="s">
        <v>266</v>
      </c>
      <c r="K3325" t="s">
        <v>2935</v>
      </c>
      <c r="L3325" t="s">
        <v>3054</v>
      </c>
      <c r="M3325" t="s">
        <v>267</v>
      </c>
      <c r="N3325" t="s">
        <v>268</v>
      </c>
      <c r="O3325">
        <v>1</v>
      </c>
      <c r="P3325" t="s">
        <v>282</v>
      </c>
      <c r="Q3325">
        <v>1</v>
      </c>
      <c r="S3325">
        <v>1</v>
      </c>
      <c r="T3325" s="108">
        <v>1</v>
      </c>
      <c r="U3325">
        <v>1</v>
      </c>
      <c r="V3325" t="s">
        <v>270</v>
      </c>
      <c r="W3325" t="s">
        <v>167</v>
      </c>
      <c r="X3325">
        <v>1</v>
      </c>
      <c r="Y3325">
        <v>1</v>
      </c>
      <c r="Z3325">
        <v>0</v>
      </c>
      <c r="AA3325">
        <v>0</v>
      </c>
      <c r="AB3325">
        <v>0</v>
      </c>
      <c r="AC3325">
        <v>0</v>
      </c>
      <c r="AD3325">
        <v>0</v>
      </c>
      <c r="AE3325">
        <v>0</v>
      </c>
    </row>
    <row r="3326" spans="1:31" x14ac:dyDescent="0.3">
      <c r="A3326" t="s">
        <v>268</v>
      </c>
      <c r="B3326" t="s">
        <v>3110</v>
      </c>
      <c r="C3326" t="s">
        <v>274</v>
      </c>
      <c r="D3326" t="s">
        <v>3111</v>
      </c>
      <c r="E3326" t="s">
        <v>13595</v>
      </c>
      <c r="F3326" t="s">
        <v>3052</v>
      </c>
      <c r="G3326" t="s">
        <v>383</v>
      </c>
      <c r="H3326" t="s">
        <v>3089</v>
      </c>
      <c r="I3326" t="s">
        <v>265</v>
      </c>
      <c r="J3326" t="s">
        <v>266</v>
      </c>
      <c r="K3326" t="s">
        <v>3053</v>
      </c>
      <c r="L3326" t="s">
        <v>3114</v>
      </c>
      <c r="M3326" t="s">
        <v>271</v>
      </c>
      <c r="N3326" t="s">
        <v>268</v>
      </c>
      <c r="O3326">
        <v>20</v>
      </c>
      <c r="P3326" t="s">
        <v>425</v>
      </c>
      <c r="Q3326">
        <v>0.32</v>
      </c>
      <c r="S3326">
        <v>8</v>
      </c>
      <c r="T3326" s="108">
        <v>2.56</v>
      </c>
      <c r="U3326">
        <v>1</v>
      </c>
      <c r="V3326" t="s">
        <v>270</v>
      </c>
      <c r="W3326" t="s">
        <v>167</v>
      </c>
      <c r="X3326">
        <v>4</v>
      </c>
      <c r="Y3326">
        <v>0</v>
      </c>
      <c r="Z3326">
        <v>4</v>
      </c>
      <c r="AA3326">
        <v>0</v>
      </c>
      <c r="AB3326">
        <v>0</v>
      </c>
      <c r="AC3326">
        <v>4</v>
      </c>
      <c r="AD3326">
        <v>0</v>
      </c>
      <c r="AE3326">
        <v>0</v>
      </c>
    </row>
    <row r="3327" spans="1:31" x14ac:dyDescent="0.3">
      <c r="A3327" t="s">
        <v>268</v>
      </c>
      <c r="B3327" t="s">
        <v>3110</v>
      </c>
      <c r="C3327" t="s">
        <v>294</v>
      </c>
      <c r="D3327" t="s">
        <v>3111</v>
      </c>
      <c r="E3327" t="s">
        <v>13595</v>
      </c>
      <c r="F3327" t="s">
        <v>3052</v>
      </c>
      <c r="G3327" t="s">
        <v>383</v>
      </c>
      <c r="H3327" t="s">
        <v>3089</v>
      </c>
      <c r="I3327" t="s">
        <v>265</v>
      </c>
      <c r="J3327" t="s">
        <v>266</v>
      </c>
      <c r="K3327" t="s">
        <v>3053</v>
      </c>
      <c r="L3327" t="s">
        <v>3113</v>
      </c>
      <c r="M3327" t="s">
        <v>271</v>
      </c>
      <c r="N3327" t="s">
        <v>268</v>
      </c>
      <c r="O3327">
        <v>2</v>
      </c>
      <c r="P3327" t="s">
        <v>272</v>
      </c>
      <c r="Q3327">
        <v>3</v>
      </c>
      <c r="S3327">
        <v>4</v>
      </c>
      <c r="T3327" s="108">
        <v>12</v>
      </c>
      <c r="U3327">
        <v>1</v>
      </c>
      <c r="V3327" t="s">
        <v>270</v>
      </c>
      <c r="W3327" t="s">
        <v>167</v>
      </c>
      <c r="X3327">
        <v>1</v>
      </c>
      <c r="Y3327">
        <v>1</v>
      </c>
      <c r="Z3327">
        <v>0</v>
      </c>
      <c r="AA3327">
        <v>1</v>
      </c>
      <c r="AB3327">
        <v>0</v>
      </c>
      <c r="AC3327">
        <v>1</v>
      </c>
      <c r="AD3327">
        <v>1</v>
      </c>
      <c r="AE3327">
        <v>0</v>
      </c>
    </row>
    <row r="3328" spans="1:31" x14ac:dyDescent="0.3">
      <c r="A3328" t="s">
        <v>268</v>
      </c>
      <c r="B3328" t="s">
        <v>3110</v>
      </c>
      <c r="C3328" t="s">
        <v>262</v>
      </c>
      <c r="D3328" t="s">
        <v>3111</v>
      </c>
      <c r="E3328" t="s">
        <v>13595</v>
      </c>
      <c r="F3328" t="s">
        <v>3052</v>
      </c>
      <c r="G3328" t="s">
        <v>383</v>
      </c>
      <c r="H3328" t="s">
        <v>3089</v>
      </c>
      <c r="I3328" t="s">
        <v>265</v>
      </c>
      <c r="J3328" t="s">
        <v>266</v>
      </c>
      <c r="K3328" t="s">
        <v>3053</v>
      </c>
      <c r="L3328" t="s">
        <v>3112</v>
      </c>
      <c r="M3328" t="s">
        <v>267</v>
      </c>
      <c r="N3328" t="s">
        <v>268</v>
      </c>
      <c r="O3328">
        <v>1</v>
      </c>
      <c r="P3328" t="s">
        <v>282</v>
      </c>
      <c r="Q3328">
        <v>2</v>
      </c>
      <c r="S3328">
        <v>2</v>
      </c>
      <c r="T3328" s="108">
        <v>4</v>
      </c>
      <c r="U3328">
        <v>1</v>
      </c>
      <c r="V3328" t="s">
        <v>270</v>
      </c>
      <c r="W3328" t="s">
        <v>167</v>
      </c>
      <c r="X3328">
        <v>1</v>
      </c>
      <c r="Y3328">
        <v>1</v>
      </c>
      <c r="Z3328">
        <v>0</v>
      </c>
      <c r="AA3328">
        <v>0</v>
      </c>
      <c r="AB3328">
        <v>0</v>
      </c>
      <c r="AC3328">
        <v>1</v>
      </c>
      <c r="AD3328">
        <v>0</v>
      </c>
      <c r="AE3328">
        <v>0</v>
      </c>
    </row>
    <row r="3329" spans="1:31" x14ac:dyDescent="0.3">
      <c r="A3329" t="s">
        <v>268</v>
      </c>
      <c r="B3329" t="s">
        <v>11699</v>
      </c>
      <c r="C3329" t="s">
        <v>274</v>
      </c>
      <c r="D3329" t="s">
        <v>11700</v>
      </c>
      <c r="E3329" t="s">
        <v>13428</v>
      </c>
      <c r="F3329" t="s">
        <v>1151</v>
      </c>
      <c r="G3329" t="s">
        <v>2314</v>
      </c>
      <c r="H3329" t="s">
        <v>3089</v>
      </c>
      <c r="I3329" t="s">
        <v>265</v>
      </c>
      <c r="J3329" t="s">
        <v>266</v>
      </c>
      <c r="K3329" t="s">
        <v>3109</v>
      </c>
      <c r="L3329" t="s">
        <v>11701</v>
      </c>
      <c r="M3329" t="s">
        <v>271</v>
      </c>
      <c r="N3329" t="s">
        <v>268</v>
      </c>
      <c r="O3329">
        <v>2</v>
      </c>
      <c r="P3329" t="s">
        <v>272</v>
      </c>
      <c r="Q3329">
        <v>4</v>
      </c>
      <c r="S3329">
        <v>1</v>
      </c>
      <c r="T3329" s="108">
        <v>4</v>
      </c>
      <c r="U3329">
        <v>1</v>
      </c>
      <c r="V3329" t="s">
        <v>270</v>
      </c>
      <c r="W3329" t="s">
        <v>167</v>
      </c>
      <c r="X3329">
        <v>1</v>
      </c>
      <c r="Y3329">
        <v>0</v>
      </c>
      <c r="Z3329">
        <v>0</v>
      </c>
      <c r="AA3329">
        <v>1</v>
      </c>
      <c r="AB3329">
        <v>0</v>
      </c>
      <c r="AC3329">
        <v>0</v>
      </c>
      <c r="AD3329">
        <v>0</v>
      </c>
      <c r="AE3329">
        <v>0</v>
      </c>
    </row>
    <row r="3330" spans="1:31" x14ac:dyDescent="0.3">
      <c r="A3330" t="s">
        <v>268</v>
      </c>
      <c r="B3330" t="s">
        <v>11699</v>
      </c>
      <c r="C3330" t="s">
        <v>274</v>
      </c>
      <c r="D3330" t="s">
        <v>11700</v>
      </c>
      <c r="E3330" t="s">
        <v>13428</v>
      </c>
      <c r="F3330" t="s">
        <v>1151</v>
      </c>
      <c r="G3330" t="s">
        <v>2314</v>
      </c>
      <c r="H3330" t="s">
        <v>3089</v>
      </c>
      <c r="I3330" t="s">
        <v>265</v>
      </c>
      <c r="J3330" t="s">
        <v>266</v>
      </c>
      <c r="K3330" t="s">
        <v>3109</v>
      </c>
      <c r="L3330" t="s">
        <v>11701</v>
      </c>
      <c r="M3330" t="s">
        <v>271</v>
      </c>
      <c r="N3330" t="s">
        <v>268</v>
      </c>
      <c r="O3330">
        <v>20</v>
      </c>
      <c r="P3330" t="s">
        <v>425</v>
      </c>
      <c r="Q3330">
        <v>0.32</v>
      </c>
      <c r="S3330">
        <v>1</v>
      </c>
      <c r="T3330" s="108">
        <v>0.32</v>
      </c>
      <c r="U3330">
        <v>1</v>
      </c>
      <c r="V3330" t="s">
        <v>270</v>
      </c>
      <c r="W3330" t="s">
        <v>167</v>
      </c>
      <c r="X3330">
        <v>1</v>
      </c>
      <c r="Y3330">
        <v>0</v>
      </c>
      <c r="Z3330">
        <v>0</v>
      </c>
      <c r="AA3330">
        <v>0</v>
      </c>
      <c r="AB3330">
        <v>1</v>
      </c>
      <c r="AC3330">
        <v>0</v>
      </c>
      <c r="AD3330">
        <v>0</v>
      </c>
      <c r="AE3330">
        <v>0</v>
      </c>
    </row>
    <row r="3331" spans="1:31" x14ac:dyDescent="0.3">
      <c r="A3331" t="s">
        <v>268</v>
      </c>
      <c r="B3331" t="s">
        <v>11699</v>
      </c>
      <c r="C3331" t="s">
        <v>274</v>
      </c>
      <c r="D3331" t="s">
        <v>11700</v>
      </c>
      <c r="E3331" t="s">
        <v>13428</v>
      </c>
      <c r="F3331" t="s">
        <v>1151</v>
      </c>
      <c r="G3331" t="s">
        <v>2314</v>
      </c>
      <c r="H3331" t="s">
        <v>3089</v>
      </c>
      <c r="I3331" t="s">
        <v>265</v>
      </c>
      <c r="J3331" t="s">
        <v>266</v>
      </c>
      <c r="K3331" t="s">
        <v>3109</v>
      </c>
      <c r="L3331" t="s">
        <v>11701</v>
      </c>
      <c r="M3331" t="s">
        <v>267</v>
      </c>
      <c r="N3331" t="s">
        <v>268</v>
      </c>
      <c r="O3331">
        <v>1</v>
      </c>
      <c r="P3331" t="s">
        <v>282</v>
      </c>
      <c r="Q3331">
        <v>2</v>
      </c>
      <c r="S3331">
        <v>1</v>
      </c>
      <c r="T3331" s="108">
        <v>2</v>
      </c>
      <c r="U3331">
        <v>1</v>
      </c>
      <c r="V3331" t="s">
        <v>270</v>
      </c>
      <c r="W3331" t="s">
        <v>167</v>
      </c>
      <c r="X3331">
        <v>1</v>
      </c>
      <c r="Y3331">
        <v>0</v>
      </c>
      <c r="Z3331">
        <v>0</v>
      </c>
      <c r="AA3331">
        <v>1</v>
      </c>
      <c r="AB3331">
        <v>0</v>
      </c>
      <c r="AC3331">
        <v>0</v>
      </c>
      <c r="AD3331">
        <v>0</v>
      </c>
      <c r="AE3331">
        <v>0</v>
      </c>
    </row>
    <row r="3332" spans="1:31" x14ac:dyDescent="0.3">
      <c r="A3332" t="s">
        <v>268</v>
      </c>
      <c r="B3332" t="s">
        <v>9227</v>
      </c>
      <c r="C3332" t="s">
        <v>274</v>
      </c>
      <c r="D3332" t="s">
        <v>9228</v>
      </c>
      <c r="E3332" t="s">
        <v>12858</v>
      </c>
      <c r="F3332" t="s">
        <v>2902</v>
      </c>
      <c r="G3332" t="s">
        <v>439</v>
      </c>
      <c r="H3332" t="s">
        <v>3089</v>
      </c>
      <c r="I3332" t="s">
        <v>265</v>
      </c>
      <c r="J3332" t="s">
        <v>266</v>
      </c>
      <c r="K3332" t="s">
        <v>2903</v>
      </c>
      <c r="L3332" t="s">
        <v>16964</v>
      </c>
      <c r="M3332" t="s">
        <v>267</v>
      </c>
      <c r="N3332" t="s">
        <v>268</v>
      </c>
      <c r="O3332">
        <v>1</v>
      </c>
      <c r="P3332" t="s">
        <v>282</v>
      </c>
      <c r="Q3332">
        <v>1</v>
      </c>
      <c r="S3332">
        <v>1</v>
      </c>
      <c r="T3332" s="108">
        <v>1</v>
      </c>
      <c r="U3332">
        <v>1</v>
      </c>
      <c r="V3332" t="s">
        <v>270</v>
      </c>
      <c r="W3332" t="s">
        <v>167</v>
      </c>
      <c r="X3332">
        <v>1</v>
      </c>
      <c r="Y3332">
        <v>1</v>
      </c>
      <c r="Z3332">
        <v>0</v>
      </c>
      <c r="AA3332">
        <v>0</v>
      </c>
      <c r="AB3332">
        <v>0</v>
      </c>
      <c r="AC3332">
        <v>0</v>
      </c>
      <c r="AD3332">
        <v>0</v>
      </c>
      <c r="AE3332">
        <v>0</v>
      </c>
    </row>
    <row r="3333" spans="1:31" x14ac:dyDescent="0.3">
      <c r="A3333" t="s">
        <v>268</v>
      </c>
      <c r="B3333" t="s">
        <v>3095</v>
      </c>
      <c r="C3333" t="s">
        <v>262</v>
      </c>
      <c r="D3333" t="s">
        <v>3096</v>
      </c>
      <c r="E3333" t="s">
        <v>12860</v>
      </c>
      <c r="F3333" t="s">
        <v>3097</v>
      </c>
      <c r="G3333" t="s">
        <v>439</v>
      </c>
      <c r="H3333" t="s">
        <v>3089</v>
      </c>
      <c r="I3333" t="s">
        <v>265</v>
      </c>
      <c r="J3333" t="s">
        <v>266</v>
      </c>
      <c r="K3333" t="s">
        <v>3098</v>
      </c>
      <c r="L3333" t="s">
        <v>3099</v>
      </c>
      <c r="M3333" t="s">
        <v>271</v>
      </c>
      <c r="N3333" t="s">
        <v>268</v>
      </c>
      <c r="O3333">
        <v>2</v>
      </c>
      <c r="P3333" t="s">
        <v>272</v>
      </c>
      <c r="Q3333">
        <v>4</v>
      </c>
      <c r="S3333">
        <v>4</v>
      </c>
      <c r="T3333" s="108">
        <v>16</v>
      </c>
      <c r="U3333">
        <v>1</v>
      </c>
      <c r="V3333" t="s">
        <v>270</v>
      </c>
      <c r="W3333" t="s">
        <v>167</v>
      </c>
      <c r="X3333">
        <v>1</v>
      </c>
      <c r="Y3333">
        <v>1</v>
      </c>
      <c r="Z3333">
        <v>0</v>
      </c>
      <c r="AA3333">
        <v>1</v>
      </c>
      <c r="AB3333">
        <v>0</v>
      </c>
      <c r="AC3333">
        <v>1</v>
      </c>
      <c r="AD3333">
        <v>1</v>
      </c>
      <c r="AE3333">
        <v>0</v>
      </c>
    </row>
    <row r="3334" spans="1:31" x14ac:dyDescent="0.3">
      <c r="A3334" t="s">
        <v>268</v>
      </c>
      <c r="B3334" t="s">
        <v>3095</v>
      </c>
      <c r="C3334" t="s">
        <v>262</v>
      </c>
      <c r="D3334" t="s">
        <v>3096</v>
      </c>
      <c r="E3334" t="s">
        <v>12860</v>
      </c>
      <c r="F3334" t="s">
        <v>3097</v>
      </c>
      <c r="G3334" t="s">
        <v>439</v>
      </c>
      <c r="H3334" t="s">
        <v>3089</v>
      </c>
      <c r="I3334" t="s">
        <v>265</v>
      </c>
      <c r="J3334" t="s">
        <v>266</v>
      </c>
      <c r="K3334" t="s">
        <v>3098</v>
      </c>
      <c r="L3334" t="s">
        <v>3099</v>
      </c>
      <c r="M3334" t="s">
        <v>267</v>
      </c>
      <c r="N3334" t="s">
        <v>268</v>
      </c>
      <c r="O3334">
        <v>1</v>
      </c>
      <c r="P3334" t="s">
        <v>282</v>
      </c>
      <c r="Q3334">
        <v>4</v>
      </c>
      <c r="S3334">
        <v>1</v>
      </c>
      <c r="T3334" s="108">
        <v>4</v>
      </c>
      <c r="U3334">
        <v>1</v>
      </c>
      <c r="V3334" t="s">
        <v>270</v>
      </c>
      <c r="W3334" t="s">
        <v>167</v>
      </c>
      <c r="X3334">
        <v>1</v>
      </c>
      <c r="Y3334">
        <v>1</v>
      </c>
      <c r="Z3334">
        <v>0</v>
      </c>
      <c r="AA3334">
        <v>0</v>
      </c>
      <c r="AB3334">
        <v>0</v>
      </c>
      <c r="AC3334">
        <v>0</v>
      </c>
      <c r="AD3334">
        <v>0</v>
      </c>
      <c r="AE3334">
        <v>0</v>
      </c>
    </row>
    <row r="3335" spans="1:31" x14ac:dyDescent="0.3">
      <c r="A3335" t="s">
        <v>268</v>
      </c>
      <c r="B3335" t="s">
        <v>9427</v>
      </c>
      <c r="C3335" t="s">
        <v>274</v>
      </c>
      <c r="D3335" t="s">
        <v>9487</v>
      </c>
      <c r="E3335" t="s">
        <v>13468</v>
      </c>
      <c r="F3335" t="s">
        <v>2917</v>
      </c>
      <c r="G3335" t="s">
        <v>2918</v>
      </c>
      <c r="H3335" t="s">
        <v>3089</v>
      </c>
      <c r="I3335" t="s">
        <v>265</v>
      </c>
      <c r="J3335" t="s">
        <v>266</v>
      </c>
      <c r="K3335" t="s">
        <v>2919</v>
      </c>
      <c r="L3335" t="s">
        <v>10534</v>
      </c>
      <c r="M3335" t="s">
        <v>271</v>
      </c>
      <c r="N3335" t="s">
        <v>268</v>
      </c>
      <c r="O3335">
        <v>2</v>
      </c>
      <c r="P3335" t="s">
        <v>288</v>
      </c>
      <c r="Q3335">
        <v>0.32</v>
      </c>
      <c r="S3335">
        <v>2</v>
      </c>
      <c r="T3335" s="108">
        <v>0.64</v>
      </c>
      <c r="U3335">
        <v>1</v>
      </c>
      <c r="V3335" t="s">
        <v>270</v>
      </c>
      <c r="W3335" t="s">
        <v>167</v>
      </c>
      <c r="X3335">
        <v>1</v>
      </c>
      <c r="Y3335">
        <v>0</v>
      </c>
      <c r="Z3335">
        <v>1</v>
      </c>
      <c r="AA3335">
        <v>0</v>
      </c>
      <c r="AB3335">
        <v>0</v>
      </c>
      <c r="AC3335">
        <v>1</v>
      </c>
      <c r="AD3335">
        <v>0</v>
      </c>
      <c r="AE3335">
        <v>0</v>
      </c>
    </row>
    <row r="3336" spans="1:31" x14ac:dyDescent="0.3">
      <c r="A3336" t="s">
        <v>268</v>
      </c>
      <c r="B3336" t="s">
        <v>9427</v>
      </c>
      <c r="C3336" t="s">
        <v>274</v>
      </c>
      <c r="D3336" t="s">
        <v>9487</v>
      </c>
      <c r="E3336" t="s">
        <v>13468</v>
      </c>
      <c r="F3336" t="s">
        <v>2917</v>
      </c>
      <c r="G3336" t="s">
        <v>2918</v>
      </c>
      <c r="H3336" t="s">
        <v>3089</v>
      </c>
      <c r="I3336" t="s">
        <v>265</v>
      </c>
      <c r="J3336" t="s">
        <v>266</v>
      </c>
      <c r="K3336" t="s">
        <v>2919</v>
      </c>
      <c r="L3336" t="s">
        <v>10534</v>
      </c>
      <c r="M3336" t="s">
        <v>271</v>
      </c>
      <c r="N3336" t="s">
        <v>268</v>
      </c>
      <c r="O3336">
        <v>2</v>
      </c>
      <c r="P3336" t="s">
        <v>288</v>
      </c>
      <c r="Q3336">
        <v>0.32</v>
      </c>
      <c r="S3336">
        <v>2</v>
      </c>
      <c r="T3336" s="108">
        <v>0.64</v>
      </c>
      <c r="U3336">
        <v>1</v>
      </c>
      <c r="V3336" t="s">
        <v>270</v>
      </c>
      <c r="W3336" t="s">
        <v>167</v>
      </c>
      <c r="X3336">
        <v>1</v>
      </c>
      <c r="Y3336">
        <v>0</v>
      </c>
      <c r="Z3336">
        <v>1</v>
      </c>
      <c r="AA3336">
        <v>0</v>
      </c>
      <c r="AB3336">
        <v>0</v>
      </c>
      <c r="AC3336">
        <v>1</v>
      </c>
      <c r="AD3336">
        <v>0</v>
      </c>
      <c r="AE3336">
        <v>0</v>
      </c>
    </row>
    <row r="3337" spans="1:31" x14ac:dyDescent="0.3">
      <c r="A3337" t="s">
        <v>268</v>
      </c>
      <c r="B3337" t="s">
        <v>9427</v>
      </c>
      <c r="C3337" t="s">
        <v>274</v>
      </c>
      <c r="D3337" t="s">
        <v>9487</v>
      </c>
      <c r="E3337" t="s">
        <v>13468</v>
      </c>
      <c r="F3337" t="s">
        <v>2917</v>
      </c>
      <c r="G3337" t="s">
        <v>2918</v>
      </c>
      <c r="H3337" t="s">
        <v>3089</v>
      </c>
      <c r="I3337" t="s">
        <v>265</v>
      </c>
      <c r="J3337" t="s">
        <v>266</v>
      </c>
      <c r="K3337" t="s">
        <v>2919</v>
      </c>
      <c r="L3337" t="s">
        <v>10534</v>
      </c>
      <c r="M3337" t="s">
        <v>267</v>
      </c>
      <c r="N3337" t="s">
        <v>268</v>
      </c>
      <c r="O3337">
        <v>1</v>
      </c>
      <c r="P3337" t="s">
        <v>282</v>
      </c>
      <c r="Q3337">
        <v>1</v>
      </c>
      <c r="S3337">
        <v>1</v>
      </c>
      <c r="T3337" s="108">
        <v>1</v>
      </c>
      <c r="U3337">
        <v>1</v>
      </c>
      <c r="V3337" t="s">
        <v>270</v>
      </c>
      <c r="W3337" t="s">
        <v>167</v>
      </c>
      <c r="X3337">
        <v>1</v>
      </c>
      <c r="Y3337">
        <v>0</v>
      </c>
      <c r="Z3337">
        <v>1</v>
      </c>
      <c r="AA3337">
        <v>0</v>
      </c>
      <c r="AB3337">
        <v>0</v>
      </c>
      <c r="AC3337">
        <v>0</v>
      </c>
      <c r="AD3337">
        <v>0</v>
      </c>
      <c r="AE3337">
        <v>0</v>
      </c>
    </row>
    <row r="3338" spans="1:31" x14ac:dyDescent="0.3">
      <c r="A3338" t="s">
        <v>268</v>
      </c>
      <c r="B3338" t="s">
        <v>9427</v>
      </c>
      <c r="C3338" t="s">
        <v>274</v>
      </c>
      <c r="D3338" t="s">
        <v>9487</v>
      </c>
      <c r="E3338" t="s">
        <v>13468</v>
      </c>
      <c r="F3338" t="s">
        <v>2917</v>
      </c>
      <c r="G3338" t="s">
        <v>2918</v>
      </c>
      <c r="H3338" t="s">
        <v>3089</v>
      </c>
      <c r="I3338" t="s">
        <v>265</v>
      </c>
      <c r="J3338" t="s">
        <v>266</v>
      </c>
      <c r="K3338" t="s">
        <v>2919</v>
      </c>
      <c r="L3338" t="s">
        <v>10534</v>
      </c>
      <c r="M3338" t="s">
        <v>271</v>
      </c>
      <c r="N3338" t="s">
        <v>268</v>
      </c>
      <c r="O3338">
        <v>17</v>
      </c>
      <c r="P3338" t="s">
        <v>273</v>
      </c>
      <c r="Q3338">
        <v>0.32</v>
      </c>
      <c r="S3338">
        <v>1</v>
      </c>
      <c r="T3338" s="108">
        <v>0.32</v>
      </c>
      <c r="U3338">
        <v>1</v>
      </c>
      <c r="V3338" t="s">
        <v>270</v>
      </c>
      <c r="W3338" t="s">
        <v>167</v>
      </c>
      <c r="X3338">
        <v>1</v>
      </c>
      <c r="Y3338">
        <v>0</v>
      </c>
      <c r="Z3338">
        <v>0</v>
      </c>
      <c r="AA3338">
        <v>0</v>
      </c>
      <c r="AB3338">
        <v>1</v>
      </c>
      <c r="AC3338">
        <v>0</v>
      </c>
      <c r="AD3338">
        <v>0</v>
      </c>
      <c r="AE3338">
        <v>0</v>
      </c>
    </row>
    <row r="3339" spans="1:31" x14ac:dyDescent="0.3">
      <c r="A3339" t="s">
        <v>268</v>
      </c>
      <c r="B3339" t="s">
        <v>3144</v>
      </c>
      <c r="C3339" t="s">
        <v>274</v>
      </c>
      <c r="D3339" t="s">
        <v>3145</v>
      </c>
      <c r="E3339" t="s">
        <v>13430</v>
      </c>
      <c r="F3339" t="s">
        <v>2925</v>
      </c>
      <c r="G3339" t="s">
        <v>2314</v>
      </c>
      <c r="H3339" t="s">
        <v>679</v>
      </c>
      <c r="I3339" t="s">
        <v>265</v>
      </c>
      <c r="J3339" t="s">
        <v>266</v>
      </c>
      <c r="K3339" t="s">
        <v>2926</v>
      </c>
      <c r="L3339" t="s">
        <v>3146</v>
      </c>
      <c r="M3339" t="s">
        <v>267</v>
      </c>
      <c r="N3339" t="s">
        <v>268</v>
      </c>
      <c r="O3339">
        <v>1</v>
      </c>
      <c r="P3339" t="s">
        <v>266</v>
      </c>
      <c r="Q3339">
        <v>0.32</v>
      </c>
      <c r="S3339">
        <v>1</v>
      </c>
      <c r="T3339" s="108">
        <v>0.32</v>
      </c>
      <c r="U3339">
        <v>1</v>
      </c>
      <c r="V3339" t="s">
        <v>270</v>
      </c>
      <c r="W3339" t="s">
        <v>167</v>
      </c>
      <c r="X3339">
        <v>1</v>
      </c>
      <c r="Y3339">
        <v>0</v>
      </c>
      <c r="Z3339">
        <v>0</v>
      </c>
      <c r="AA3339">
        <v>1</v>
      </c>
      <c r="AB3339">
        <v>0</v>
      </c>
      <c r="AC3339">
        <v>0</v>
      </c>
      <c r="AD3339">
        <v>0</v>
      </c>
      <c r="AE3339">
        <v>0</v>
      </c>
    </row>
    <row r="3340" spans="1:31" x14ac:dyDescent="0.3">
      <c r="A3340" t="s">
        <v>268</v>
      </c>
      <c r="B3340" t="s">
        <v>3144</v>
      </c>
      <c r="C3340" t="s">
        <v>274</v>
      </c>
      <c r="D3340" t="s">
        <v>3145</v>
      </c>
      <c r="E3340" t="s">
        <v>13430</v>
      </c>
      <c r="F3340" t="s">
        <v>2925</v>
      </c>
      <c r="G3340" t="s">
        <v>2314</v>
      </c>
      <c r="H3340" t="s">
        <v>679</v>
      </c>
      <c r="I3340" t="s">
        <v>265</v>
      </c>
      <c r="J3340" t="s">
        <v>266</v>
      </c>
      <c r="K3340" t="s">
        <v>2926</v>
      </c>
      <c r="L3340" t="s">
        <v>3146</v>
      </c>
      <c r="M3340" t="s">
        <v>271</v>
      </c>
      <c r="N3340" t="s">
        <v>268</v>
      </c>
      <c r="O3340">
        <v>2</v>
      </c>
      <c r="P3340" t="s">
        <v>288</v>
      </c>
      <c r="Q3340">
        <v>0.32</v>
      </c>
      <c r="S3340">
        <v>1</v>
      </c>
      <c r="T3340" s="108">
        <v>0.32</v>
      </c>
      <c r="U3340">
        <v>1</v>
      </c>
      <c r="V3340" t="s">
        <v>270</v>
      </c>
      <c r="W3340" t="s">
        <v>167</v>
      </c>
      <c r="X3340">
        <v>1</v>
      </c>
      <c r="Y3340">
        <v>0</v>
      </c>
      <c r="Z3340">
        <v>0</v>
      </c>
      <c r="AA3340">
        <v>0</v>
      </c>
      <c r="AB3340">
        <v>0</v>
      </c>
      <c r="AC3340">
        <v>1</v>
      </c>
      <c r="AD3340">
        <v>0</v>
      </c>
      <c r="AE3340">
        <v>0</v>
      </c>
    </row>
    <row r="3341" spans="1:31" x14ac:dyDescent="0.3">
      <c r="A3341" t="s">
        <v>268</v>
      </c>
      <c r="B3341" t="s">
        <v>8580</v>
      </c>
      <c r="C3341" t="s">
        <v>274</v>
      </c>
      <c r="D3341" t="s">
        <v>8581</v>
      </c>
      <c r="E3341" t="s">
        <v>13640</v>
      </c>
      <c r="F3341" t="s">
        <v>1409</v>
      </c>
      <c r="G3341" t="s">
        <v>292</v>
      </c>
      <c r="H3341" t="s">
        <v>679</v>
      </c>
      <c r="I3341" t="s">
        <v>265</v>
      </c>
      <c r="J3341" t="s">
        <v>266</v>
      </c>
      <c r="K3341" t="s">
        <v>3045</v>
      </c>
      <c r="L3341" t="s">
        <v>8582</v>
      </c>
      <c r="M3341" t="s">
        <v>271</v>
      </c>
      <c r="N3341" t="s">
        <v>268</v>
      </c>
      <c r="O3341">
        <v>2</v>
      </c>
      <c r="P3341" t="s">
        <v>288</v>
      </c>
      <c r="Q3341">
        <v>0.48</v>
      </c>
      <c r="S3341">
        <v>2</v>
      </c>
      <c r="T3341" s="108">
        <v>0.96</v>
      </c>
      <c r="U3341">
        <v>1</v>
      </c>
      <c r="V3341" t="s">
        <v>270</v>
      </c>
      <c r="W3341" t="s">
        <v>167</v>
      </c>
      <c r="X3341">
        <v>2</v>
      </c>
      <c r="Y3341">
        <v>2</v>
      </c>
      <c r="Z3341">
        <v>0</v>
      </c>
      <c r="AA3341">
        <v>0</v>
      </c>
      <c r="AB3341">
        <v>0</v>
      </c>
      <c r="AC3341">
        <v>0</v>
      </c>
      <c r="AD3341">
        <v>0</v>
      </c>
      <c r="AE3341">
        <v>0</v>
      </c>
    </row>
    <row r="3342" spans="1:31" x14ac:dyDescent="0.3">
      <c r="A3342" t="s">
        <v>268</v>
      </c>
      <c r="B3342" t="s">
        <v>8580</v>
      </c>
      <c r="C3342" t="s">
        <v>274</v>
      </c>
      <c r="D3342" t="s">
        <v>8581</v>
      </c>
      <c r="E3342" t="s">
        <v>13640</v>
      </c>
      <c r="F3342" t="s">
        <v>1409</v>
      </c>
      <c r="G3342" t="s">
        <v>292</v>
      </c>
      <c r="H3342" t="s">
        <v>679</v>
      </c>
      <c r="I3342" t="s">
        <v>265</v>
      </c>
      <c r="J3342" t="s">
        <v>266</v>
      </c>
      <c r="K3342" t="s">
        <v>3045</v>
      </c>
      <c r="L3342" t="s">
        <v>8582</v>
      </c>
      <c r="M3342" t="s">
        <v>267</v>
      </c>
      <c r="N3342" t="s">
        <v>268</v>
      </c>
      <c r="O3342">
        <v>1</v>
      </c>
      <c r="P3342" t="s">
        <v>266</v>
      </c>
      <c r="Q3342">
        <v>0.32</v>
      </c>
      <c r="S3342">
        <v>1</v>
      </c>
      <c r="T3342" s="108">
        <v>0.32</v>
      </c>
      <c r="U3342">
        <v>1</v>
      </c>
      <c r="V3342" t="s">
        <v>270</v>
      </c>
      <c r="W3342" t="s">
        <v>167</v>
      </c>
      <c r="X3342">
        <v>1</v>
      </c>
      <c r="Y3342">
        <v>0</v>
      </c>
      <c r="Z3342">
        <v>0</v>
      </c>
      <c r="AA3342">
        <v>0</v>
      </c>
      <c r="AB3342">
        <v>1</v>
      </c>
      <c r="AC3342">
        <v>0</v>
      </c>
      <c r="AD3342">
        <v>0</v>
      </c>
      <c r="AE3342">
        <v>0</v>
      </c>
    </row>
    <row r="3343" spans="1:31" x14ac:dyDescent="0.3">
      <c r="A3343" t="s">
        <v>268</v>
      </c>
      <c r="B3343" t="s">
        <v>8580</v>
      </c>
      <c r="C3343" t="s">
        <v>274</v>
      </c>
      <c r="D3343" t="s">
        <v>8581</v>
      </c>
      <c r="E3343" t="s">
        <v>13640</v>
      </c>
      <c r="F3343" t="s">
        <v>1409</v>
      </c>
      <c r="G3343" t="s">
        <v>292</v>
      </c>
      <c r="H3343" t="s">
        <v>679</v>
      </c>
      <c r="I3343" t="s">
        <v>265</v>
      </c>
      <c r="J3343" t="s">
        <v>266</v>
      </c>
      <c r="K3343" t="s">
        <v>3045</v>
      </c>
      <c r="L3343" t="s">
        <v>8582</v>
      </c>
      <c r="M3343" t="s">
        <v>271</v>
      </c>
      <c r="N3343" t="s">
        <v>268</v>
      </c>
      <c r="O3343">
        <v>27</v>
      </c>
      <c r="P3343" t="s">
        <v>273</v>
      </c>
      <c r="Q3343">
        <v>0.48</v>
      </c>
      <c r="S3343">
        <v>4</v>
      </c>
      <c r="T3343" s="108">
        <v>1.92</v>
      </c>
      <c r="U3343">
        <v>1</v>
      </c>
      <c r="V3343" t="s">
        <v>270</v>
      </c>
      <c r="W3343" t="s">
        <v>167</v>
      </c>
      <c r="X3343">
        <v>4</v>
      </c>
      <c r="Y3343">
        <v>0</v>
      </c>
      <c r="Z3343">
        <v>0</v>
      </c>
      <c r="AA3343">
        <v>0</v>
      </c>
      <c r="AB3343">
        <v>4</v>
      </c>
      <c r="AC3343">
        <v>0</v>
      </c>
      <c r="AD3343">
        <v>0</v>
      </c>
      <c r="AE3343">
        <v>0</v>
      </c>
    </row>
    <row r="3344" spans="1:31" x14ac:dyDescent="0.3">
      <c r="A3344" t="s">
        <v>268</v>
      </c>
      <c r="B3344" t="s">
        <v>15679</v>
      </c>
      <c r="C3344" t="s">
        <v>274</v>
      </c>
      <c r="D3344" t="s">
        <v>15680</v>
      </c>
      <c r="E3344" t="s">
        <v>13630</v>
      </c>
      <c r="F3344" t="s">
        <v>1671</v>
      </c>
      <c r="G3344" t="s">
        <v>292</v>
      </c>
      <c r="H3344" t="s">
        <v>679</v>
      </c>
      <c r="I3344" t="s">
        <v>265</v>
      </c>
      <c r="J3344" t="s">
        <v>266</v>
      </c>
      <c r="K3344" t="s">
        <v>3147</v>
      </c>
      <c r="L3344" t="s">
        <v>15681</v>
      </c>
      <c r="M3344" t="s">
        <v>267</v>
      </c>
      <c r="N3344" t="s">
        <v>268</v>
      </c>
      <c r="O3344">
        <v>1</v>
      </c>
      <c r="P3344" t="s">
        <v>282</v>
      </c>
      <c r="Q3344">
        <v>1</v>
      </c>
      <c r="S3344">
        <v>2</v>
      </c>
      <c r="T3344" s="108">
        <v>2</v>
      </c>
      <c r="U3344">
        <v>1</v>
      </c>
      <c r="V3344" t="s">
        <v>270</v>
      </c>
      <c r="W3344" t="s">
        <v>167</v>
      </c>
      <c r="X3344">
        <v>1</v>
      </c>
      <c r="Y3344">
        <v>1</v>
      </c>
      <c r="Z3344">
        <v>0</v>
      </c>
      <c r="AA3344">
        <v>0</v>
      </c>
      <c r="AB3344">
        <v>0</v>
      </c>
      <c r="AC3344">
        <v>1</v>
      </c>
      <c r="AD3344">
        <v>0</v>
      </c>
      <c r="AE3344">
        <v>0</v>
      </c>
    </row>
    <row r="3345" spans="1:31" x14ac:dyDescent="0.3">
      <c r="A3345" t="s">
        <v>268</v>
      </c>
      <c r="B3345" t="s">
        <v>15679</v>
      </c>
      <c r="C3345" t="s">
        <v>274</v>
      </c>
      <c r="D3345" t="s">
        <v>15680</v>
      </c>
      <c r="E3345" t="s">
        <v>13630</v>
      </c>
      <c r="F3345" t="s">
        <v>1671</v>
      </c>
      <c r="G3345" t="s">
        <v>292</v>
      </c>
      <c r="H3345" t="s">
        <v>679</v>
      </c>
      <c r="I3345" t="s">
        <v>265</v>
      </c>
      <c r="J3345" t="s">
        <v>266</v>
      </c>
      <c r="K3345" t="s">
        <v>3147</v>
      </c>
      <c r="L3345" t="s">
        <v>15681</v>
      </c>
      <c r="M3345" t="s">
        <v>271</v>
      </c>
      <c r="N3345" t="s">
        <v>268</v>
      </c>
      <c r="O3345">
        <v>2</v>
      </c>
      <c r="P3345" t="s">
        <v>288</v>
      </c>
      <c r="Q3345">
        <v>0.32</v>
      </c>
      <c r="S3345">
        <v>1</v>
      </c>
      <c r="T3345" s="108">
        <v>0.32</v>
      </c>
      <c r="U3345">
        <v>1</v>
      </c>
      <c r="V3345" t="s">
        <v>270</v>
      </c>
      <c r="W3345" t="s">
        <v>167</v>
      </c>
      <c r="X3345">
        <v>1</v>
      </c>
      <c r="Y3345">
        <v>0</v>
      </c>
      <c r="Z3345">
        <v>0</v>
      </c>
      <c r="AA3345">
        <v>0</v>
      </c>
      <c r="AB3345">
        <v>1</v>
      </c>
      <c r="AC3345">
        <v>0</v>
      </c>
      <c r="AD3345">
        <v>0</v>
      </c>
      <c r="AE3345">
        <v>0</v>
      </c>
    </row>
    <row r="3346" spans="1:31" x14ac:dyDescent="0.3">
      <c r="A3346" t="s">
        <v>268</v>
      </c>
      <c r="B3346" t="s">
        <v>15679</v>
      </c>
      <c r="C3346" t="s">
        <v>274</v>
      </c>
      <c r="D3346" t="s">
        <v>15680</v>
      </c>
      <c r="E3346" t="s">
        <v>13630</v>
      </c>
      <c r="F3346" t="s">
        <v>1671</v>
      </c>
      <c r="G3346" t="s">
        <v>292</v>
      </c>
      <c r="H3346" t="s">
        <v>679</v>
      </c>
      <c r="I3346" t="s">
        <v>265</v>
      </c>
      <c r="J3346" t="s">
        <v>266</v>
      </c>
      <c r="K3346" t="s">
        <v>3147</v>
      </c>
      <c r="L3346" t="s">
        <v>15681</v>
      </c>
      <c r="M3346" t="s">
        <v>271</v>
      </c>
      <c r="N3346" t="s">
        <v>268</v>
      </c>
      <c r="O3346">
        <v>20</v>
      </c>
      <c r="P3346" t="s">
        <v>425</v>
      </c>
      <c r="Q3346">
        <v>0.32</v>
      </c>
      <c r="S3346">
        <v>1</v>
      </c>
      <c r="T3346" s="108">
        <v>0.32</v>
      </c>
      <c r="U3346">
        <v>1</v>
      </c>
      <c r="V3346" t="s">
        <v>270</v>
      </c>
      <c r="W3346" t="s">
        <v>167</v>
      </c>
      <c r="X3346">
        <v>1</v>
      </c>
      <c r="Y3346">
        <v>0</v>
      </c>
      <c r="Z3346">
        <v>0</v>
      </c>
      <c r="AA3346">
        <v>0</v>
      </c>
      <c r="AB3346">
        <v>1</v>
      </c>
      <c r="AC3346">
        <v>0</v>
      </c>
      <c r="AD3346">
        <v>0</v>
      </c>
      <c r="AE3346">
        <v>0</v>
      </c>
    </row>
    <row r="3347" spans="1:31" x14ac:dyDescent="0.3">
      <c r="A3347" t="s">
        <v>268</v>
      </c>
      <c r="B3347" t="s">
        <v>3167</v>
      </c>
      <c r="C3347" t="s">
        <v>274</v>
      </c>
      <c r="D3347" t="s">
        <v>3168</v>
      </c>
      <c r="E3347" t="s">
        <v>13596</v>
      </c>
      <c r="F3347" t="s">
        <v>3052</v>
      </c>
      <c r="G3347" t="s">
        <v>383</v>
      </c>
      <c r="H3347" t="s">
        <v>3161</v>
      </c>
      <c r="I3347" t="s">
        <v>265</v>
      </c>
      <c r="J3347" t="s">
        <v>266</v>
      </c>
      <c r="K3347" t="s">
        <v>3053</v>
      </c>
      <c r="L3347" t="s">
        <v>3169</v>
      </c>
      <c r="M3347" t="s">
        <v>267</v>
      </c>
      <c r="N3347" t="s">
        <v>268</v>
      </c>
      <c r="O3347">
        <v>1</v>
      </c>
      <c r="P3347" t="s">
        <v>282</v>
      </c>
      <c r="Q3347">
        <v>2</v>
      </c>
      <c r="S3347">
        <v>1</v>
      </c>
      <c r="T3347" s="108">
        <v>2</v>
      </c>
      <c r="U3347">
        <v>1</v>
      </c>
      <c r="V3347" t="s">
        <v>270</v>
      </c>
      <c r="W3347" t="s">
        <v>167</v>
      </c>
      <c r="X3347">
        <v>1</v>
      </c>
      <c r="Y3347">
        <v>0</v>
      </c>
      <c r="Z3347">
        <v>0</v>
      </c>
      <c r="AA3347">
        <v>1</v>
      </c>
      <c r="AB3347">
        <v>0</v>
      </c>
      <c r="AC3347">
        <v>0</v>
      </c>
      <c r="AD3347">
        <v>0</v>
      </c>
      <c r="AE3347">
        <v>0</v>
      </c>
    </row>
    <row r="3348" spans="1:31" x14ac:dyDescent="0.3">
      <c r="A3348" t="s">
        <v>268</v>
      </c>
      <c r="B3348" t="s">
        <v>3167</v>
      </c>
      <c r="C3348" t="s">
        <v>294</v>
      </c>
      <c r="D3348" t="s">
        <v>3168</v>
      </c>
      <c r="E3348" t="s">
        <v>13596</v>
      </c>
      <c r="F3348" t="s">
        <v>3052</v>
      </c>
      <c r="G3348" t="s">
        <v>383</v>
      </c>
      <c r="H3348" t="s">
        <v>3161</v>
      </c>
      <c r="I3348" t="s">
        <v>265</v>
      </c>
      <c r="J3348" t="s">
        <v>266</v>
      </c>
      <c r="K3348" t="s">
        <v>3053</v>
      </c>
      <c r="L3348" t="s">
        <v>3169</v>
      </c>
      <c r="M3348" t="s">
        <v>271</v>
      </c>
      <c r="N3348" t="s">
        <v>268</v>
      </c>
      <c r="O3348">
        <v>20</v>
      </c>
      <c r="P3348" t="s">
        <v>425</v>
      </c>
      <c r="Q3348">
        <v>0.32</v>
      </c>
      <c r="S3348">
        <v>2</v>
      </c>
      <c r="T3348" s="108">
        <v>0.64</v>
      </c>
      <c r="U3348">
        <v>1</v>
      </c>
      <c r="V3348" t="s">
        <v>270</v>
      </c>
      <c r="W3348" t="s">
        <v>167</v>
      </c>
      <c r="X3348">
        <v>1</v>
      </c>
      <c r="Y3348">
        <v>0</v>
      </c>
      <c r="Z3348">
        <v>0</v>
      </c>
      <c r="AA3348">
        <v>1</v>
      </c>
      <c r="AB3348">
        <v>0</v>
      </c>
      <c r="AC3348">
        <v>1</v>
      </c>
      <c r="AD3348">
        <v>0</v>
      </c>
      <c r="AE3348">
        <v>0</v>
      </c>
    </row>
    <row r="3349" spans="1:31" x14ac:dyDescent="0.3">
      <c r="A3349" t="s">
        <v>268</v>
      </c>
      <c r="B3349" t="s">
        <v>3167</v>
      </c>
      <c r="C3349" t="s">
        <v>294</v>
      </c>
      <c r="D3349" t="s">
        <v>3168</v>
      </c>
      <c r="E3349" t="s">
        <v>13596</v>
      </c>
      <c r="F3349" t="s">
        <v>3052</v>
      </c>
      <c r="G3349" t="s">
        <v>383</v>
      </c>
      <c r="H3349" t="s">
        <v>3161</v>
      </c>
      <c r="I3349" t="s">
        <v>265</v>
      </c>
      <c r="J3349" t="s">
        <v>266</v>
      </c>
      <c r="K3349" t="s">
        <v>3053</v>
      </c>
      <c r="L3349" t="s">
        <v>3169</v>
      </c>
      <c r="M3349" t="s">
        <v>271</v>
      </c>
      <c r="N3349" t="s">
        <v>268</v>
      </c>
      <c r="O3349">
        <v>2</v>
      </c>
      <c r="P3349" t="s">
        <v>272</v>
      </c>
      <c r="Q3349">
        <v>2</v>
      </c>
      <c r="S3349">
        <v>3</v>
      </c>
      <c r="T3349" s="108">
        <v>6</v>
      </c>
      <c r="U3349">
        <v>1</v>
      </c>
      <c r="V3349" t="s">
        <v>270</v>
      </c>
      <c r="W3349" t="s">
        <v>167</v>
      </c>
      <c r="X3349">
        <v>1</v>
      </c>
      <c r="Y3349">
        <v>1</v>
      </c>
      <c r="Z3349">
        <v>0</v>
      </c>
      <c r="AA3349">
        <v>1</v>
      </c>
      <c r="AB3349">
        <v>0</v>
      </c>
      <c r="AC3349">
        <v>1</v>
      </c>
      <c r="AD3349">
        <v>0</v>
      </c>
      <c r="AE3349">
        <v>0</v>
      </c>
    </row>
    <row r="3350" spans="1:31" x14ac:dyDescent="0.3">
      <c r="A3350" t="s">
        <v>268</v>
      </c>
      <c r="B3350" t="s">
        <v>17034</v>
      </c>
      <c r="C3350" t="s">
        <v>274</v>
      </c>
      <c r="D3350" t="s">
        <v>17035</v>
      </c>
      <c r="E3350" t="s">
        <v>13641</v>
      </c>
      <c r="F3350" t="s">
        <v>1409</v>
      </c>
      <c r="G3350" t="s">
        <v>292</v>
      </c>
      <c r="H3350" t="s">
        <v>3161</v>
      </c>
      <c r="I3350" t="s">
        <v>265</v>
      </c>
      <c r="J3350" t="s">
        <v>266</v>
      </c>
      <c r="K3350" t="s">
        <v>3045</v>
      </c>
      <c r="L3350" t="s">
        <v>17036</v>
      </c>
      <c r="M3350" t="s">
        <v>271</v>
      </c>
      <c r="N3350" t="s">
        <v>268</v>
      </c>
      <c r="O3350">
        <v>17</v>
      </c>
      <c r="P3350" t="s">
        <v>273</v>
      </c>
      <c r="Q3350">
        <v>0.32</v>
      </c>
      <c r="S3350">
        <v>1</v>
      </c>
      <c r="T3350" s="108">
        <v>0.32</v>
      </c>
      <c r="U3350">
        <v>1</v>
      </c>
      <c r="V3350" t="s">
        <v>270</v>
      </c>
      <c r="W3350" t="s">
        <v>167</v>
      </c>
      <c r="X3350">
        <v>1</v>
      </c>
      <c r="Y3350">
        <v>0</v>
      </c>
      <c r="Z3350">
        <v>0</v>
      </c>
      <c r="AA3350">
        <v>0</v>
      </c>
      <c r="AB3350">
        <v>1</v>
      </c>
      <c r="AC3350">
        <v>0</v>
      </c>
      <c r="AD3350">
        <v>0</v>
      </c>
      <c r="AE3350">
        <v>0</v>
      </c>
    </row>
    <row r="3351" spans="1:31" x14ac:dyDescent="0.3">
      <c r="A3351" t="s">
        <v>268</v>
      </c>
      <c r="B3351" t="s">
        <v>17034</v>
      </c>
      <c r="C3351" t="s">
        <v>274</v>
      </c>
      <c r="D3351" t="s">
        <v>17035</v>
      </c>
      <c r="E3351" t="s">
        <v>13641</v>
      </c>
      <c r="F3351" t="s">
        <v>1409</v>
      </c>
      <c r="G3351" t="s">
        <v>292</v>
      </c>
      <c r="H3351" t="s">
        <v>3161</v>
      </c>
      <c r="I3351" t="s">
        <v>265</v>
      </c>
      <c r="J3351" t="s">
        <v>266</v>
      </c>
      <c r="K3351" t="s">
        <v>3045</v>
      </c>
      <c r="L3351" t="s">
        <v>17036</v>
      </c>
      <c r="M3351" t="s">
        <v>267</v>
      </c>
      <c r="N3351" t="s">
        <v>268</v>
      </c>
      <c r="O3351">
        <v>1</v>
      </c>
      <c r="P3351" t="s">
        <v>282</v>
      </c>
      <c r="Q3351">
        <v>2</v>
      </c>
      <c r="S3351">
        <v>1</v>
      </c>
      <c r="T3351" s="108">
        <v>2</v>
      </c>
      <c r="U3351">
        <v>1</v>
      </c>
      <c r="V3351" t="s">
        <v>270</v>
      </c>
      <c r="W3351" t="s">
        <v>167</v>
      </c>
      <c r="X3351">
        <v>1</v>
      </c>
      <c r="Y3351">
        <v>0</v>
      </c>
      <c r="Z3351">
        <v>1</v>
      </c>
      <c r="AA3351">
        <v>0</v>
      </c>
      <c r="AB3351">
        <v>0</v>
      </c>
      <c r="AC3351">
        <v>0</v>
      </c>
      <c r="AD3351">
        <v>0</v>
      </c>
      <c r="AE3351">
        <v>0</v>
      </c>
    </row>
    <row r="3352" spans="1:31" x14ac:dyDescent="0.3">
      <c r="A3352" t="s">
        <v>268</v>
      </c>
      <c r="B3352" t="s">
        <v>17034</v>
      </c>
      <c r="C3352" t="s">
        <v>274</v>
      </c>
      <c r="D3352" t="s">
        <v>17035</v>
      </c>
      <c r="E3352" t="s">
        <v>13641</v>
      </c>
      <c r="F3352" t="s">
        <v>1409</v>
      </c>
      <c r="G3352" t="s">
        <v>292</v>
      </c>
      <c r="H3352" t="s">
        <v>3161</v>
      </c>
      <c r="I3352" t="s">
        <v>265</v>
      </c>
      <c r="J3352" t="s">
        <v>266</v>
      </c>
      <c r="K3352" t="s">
        <v>3045</v>
      </c>
      <c r="L3352" t="s">
        <v>17036</v>
      </c>
      <c r="M3352" t="s">
        <v>271</v>
      </c>
      <c r="N3352" t="s">
        <v>268</v>
      </c>
      <c r="O3352">
        <v>2</v>
      </c>
      <c r="P3352" t="s">
        <v>272</v>
      </c>
      <c r="Q3352">
        <v>2</v>
      </c>
      <c r="S3352">
        <v>2</v>
      </c>
      <c r="T3352" s="108">
        <v>4</v>
      </c>
      <c r="U3352">
        <v>1</v>
      </c>
      <c r="V3352" t="s">
        <v>270</v>
      </c>
      <c r="W3352" t="s">
        <v>167</v>
      </c>
      <c r="X3352">
        <v>1</v>
      </c>
      <c r="Y3352">
        <v>1</v>
      </c>
      <c r="Z3352">
        <v>0</v>
      </c>
      <c r="AA3352">
        <v>1</v>
      </c>
      <c r="AB3352">
        <v>0</v>
      </c>
      <c r="AC3352">
        <v>0</v>
      </c>
      <c r="AD3352">
        <v>0</v>
      </c>
      <c r="AE3352">
        <v>0</v>
      </c>
    </row>
    <row r="3353" spans="1:31" x14ac:dyDescent="0.3">
      <c r="A3353" t="s">
        <v>268</v>
      </c>
      <c r="B3353" t="s">
        <v>10056</v>
      </c>
      <c r="C3353" t="s">
        <v>274</v>
      </c>
      <c r="D3353" t="s">
        <v>10057</v>
      </c>
      <c r="E3353" t="s">
        <v>13009</v>
      </c>
      <c r="F3353" t="s">
        <v>983</v>
      </c>
      <c r="G3353" t="s">
        <v>1418</v>
      </c>
      <c r="H3353" t="s">
        <v>10058</v>
      </c>
      <c r="I3353" t="s">
        <v>265</v>
      </c>
      <c r="J3353" t="s">
        <v>266</v>
      </c>
      <c r="K3353" t="s">
        <v>2799</v>
      </c>
      <c r="L3353" t="s">
        <v>10059</v>
      </c>
      <c r="M3353" t="s">
        <v>267</v>
      </c>
      <c r="N3353" t="s">
        <v>268</v>
      </c>
      <c r="O3353">
        <v>1</v>
      </c>
      <c r="P3353" t="s">
        <v>282</v>
      </c>
      <c r="Q3353">
        <v>2</v>
      </c>
      <c r="S3353">
        <v>1</v>
      </c>
      <c r="T3353" s="108">
        <v>2</v>
      </c>
      <c r="U3353">
        <v>1</v>
      </c>
      <c r="V3353" t="s">
        <v>270</v>
      </c>
      <c r="W3353" t="s">
        <v>167</v>
      </c>
      <c r="X3353">
        <v>1</v>
      </c>
      <c r="Y3353">
        <v>0</v>
      </c>
      <c r="Z3353">
        <v>0</v>
      </c>
      <c r="AA3353">
        <v>1</v>
      </c>
      <c r="AB3353">
        <v>0</v>
      </c>
      <c r="AC3353">
        <v>0</v>
      </c>
      <c r="AD3353">
        <v>0</v>
      </c>
      <c r="AE3353">
        <v>0</v>
      </c>
    </row>
    <row r="3354" spans="1:31" x14ac:dyDescent="0.3">
      <c r="A3354" t="s">
        <v>268</v>
      </c>
      <c r="B3354" t="s">
        <v>10056</v>
      </c>
      <c r="C3354" t="s">
        <v>274</v>
      </c>
      <c r="D3354" t="s">
        <v>10057</v>
      </c>
      <c r="E3354" t="s">
        <v>13009</v>
      </c>
      <c r="F3354" t="s">
        <v>983</v>
      </c>
      <c r="G3354" t="s">
        <v>1418</v>
      </c>
      <c r="H3354" t="s">
        <v>10058</v>
      </c>
      <c r="I3354" t="s">
        <v>265</v>
      </c>
      <c r="J3354" t="s">
        <v>266</v>
      </c>
      <c r="K3354" t="s">
        <v>2799</v>
      </c>
      <c r="L3354" t="s">
        <v>10059</v>
      </c>
      <c r="M3354" t="s">
        <v>271</v>
      </c>
      <c r="N3354" t="s">
        <v>268</v>
      </c>
      <c r="O3354">
        <v>2</v>
      </c>
      <c r="P3354" t="s">
        <v>272</v>
      </c>
      <c r="Q3354">
        <v>1</v>
      </c>
      <c r="S3354">
        <v>1</v>
      </c>
      <c r="T3354" s="108">
        <v>1</v>
      </c>
      <c r="U3354">
        <v>1</v>
      </c>
      <c r="V3354" t="s">
        <v>270</v>
      </c>
      <c r="W3354" t="s">
        <v>167</v>
      </c>
      <c r="X3354">
        <v>1</v>
      </c>
      <c r="Y3354">
        <v>0</v>
      </c>
      <c r="Z3354">
        <v>0</v>
      </c>
      <c r="AA3354">
        <v>1</v>
      </c>
      <c r="AB3354">
        <v>0</v>
      </c>
      <c r="AC3354">
        <v>0</v>
      </c>
      <c r="AD3354">
        <v>0</v>
      </c>
      <c r="AE3354">
        <v>0</v>
      </c>
    </row>
    <row r="3355" spans="1:31" x14ac:dyDescent="0.3">
      <c r="A3355" t="s">
        <v>268</v>
      </c>
      <c r="B3355" t="s">
        <v>9197</v>
      </c>
      <c r="C3355" t="s">
        <v>274</v>
      </c>
      <c r="D3355" t="s">
        <v>11842</v>
      </c>
      <c r="E3355" t="s">
        <v>17975</v>
      </c>
      <c r="F3355" t="s">
        <v>5942</v>
      </c>
      <c r="G3355" t="s">
        <v>1541</v>
      </c>
      <c r="H3355" t="s">
        <v>17976</v>
      </c>
      <c r="I3355" t="s">
        <v>265</v>
      </c>
      <c r="J3355" t="s">
        <v>266</v>
      </c>
      <c r="K3355" t="s">
        <v>5897</v>
      </c>
      <c r="L3355" t="s">
        <v>398</v>
      </c>
      <c r="M3355" t="s">
        <v>267</v>
      </c>
      <c r="N3355" t="s">
        <v>268</v>
      </c>
      <c r="O3355">
        <v>1</v>
      </c>
      <c r="P3355" t="s">
        <v>282</v>
      </c>
      <c r="Q3355">
        <v>1</v>
      </c>
      <c r="S3355">
        <v>2</v>
      </c>
      <c r="T3355" s="108">
        <v>2</v>
      </c>
      <c r="U3355">
        <v>1</v>
      </c>
      <c r="V3355" t="s">
        <v>270</v>
      </c>
      <c r="W3355" t="s">
        <v>167</v>
      </c>
      <c r="X3355">
        <v>1</v>
      </c>
      <c r="Y3355">
        <v>1</v>
      </c>
      <c r="Z3355">
        <v>0</v>
      </c>
      <c r="AA3355">
        <v>0</v>
      </c>
      <c r="AB3355">
        <v>1</v>
      </c>
      <c r="AC3355">
        <v>0</v>
      </c>
      <c r="AD3355">
        <v>0</v>
      </c>
      <c r="AE3355">
        <v>0</v>
      </c>
    </row>
    <row r="3356" spans="1:31" x14ac:dyDescent="0.3">
      <c r="A3356" t="s">
        <v>268</v>
      </c>
      <c r="B3356" t="s">
        <v>9198</v>
      </c>
      <c r="C3356" t="s">
        <v>274</v>
      </c>
      <c r="D3356" t="s">
        <v>11843</v>
      </c>
      <c r="E3356" t="s">
        <v>17977</v>
      </c>
      <c r="F3356" t="s">
        <v>5942</v>
      </c>
      <c r="G3356" t="s">
        <v>1541</v>
      </c>
      <c r="H3356" t="s">
        <v>17978</v>
      </c>
      <c r="I3356" t="s">
        <v>265</v>
      </c>
      <c r="J3356" t="s">
        <v>266</v>
      </c>
      <c r="K3356" t="s">
        <v>5897</v>
      </c>
      <c r="L3356" t="s">
        <v>398</v>
      </c>
      <c r="M3356" t="s">
        <v>271</v>
      </c>
      <c r="N3356" t="s">
        <v>268</v>
      </c>
      <c r="O3356">
        <v>2</v>
      </c>
      <c r="P3356" t="s">
        <v>272</v>
      </c>
      <c r="Q3356">
        <v>2</v>
      </c>
      <c r="S3356">
        <v>1</v>
      </c>
      <c r="T3356" s="108">
        <v>2</v>
      </c>
      <c r="U3356">
        <v>1</v>
      </c>
      <c r="V3356" t="s">
        <v>270</v>
      </c>
      <c r="W3356" t="s">
        <v>167</v>
      </c>
      <c r="X3356">
        <v>1</v>
      </c>
      <c r="Y3356">
        <v>0</v>
      </c>
      <c r="Z3356">
        <v>0</v>
      </c>
      <c r="AA3356">
        <v>0</v>
      </c>
      <c r="AB3356">
        <v>1</v>
      </c>
      <c r="AC3356">
        <v>0</v>
      </c>
      <c r="AD3356">
        <v>0</v>
      </c>
      <c r="AE3356">
        <v>0</v>
      </c>
    </row>
    <row r="3357" spans="1:31" x14ac:dyDescent="0.3">
      <c r="A3357" t="s">
        <v>268</v>
      </c>
      <c r="B3357" t="s">
        <v>10540</v>
      </c>
      <c r="C3357" t="s">
        <v>274</v>
      </c>
      <c r="D3357" t="s">
        <v>10541</v>
      </c>
      <c r="E3357" t="s">
        <v>17960</v>
      </c>
      <c r="F3357" t="s">
        <v>4676</v>
      </c>
      <c r="G3357" t="s">
        <v>439</v>
      </c>
      <c r="H3357" t="s">
        <v>17961</v>
      </c>
      <c r="I3357" t="s">
        <v>265</v>
      </c>
      <c r="J3357" t="s">
        <v>266</v>
      </c>
      <c r="K3357" t="s">
        <v>2316</v>
      </c>
      <c r="L3357" t="s">
        <v>11837</v>
      </c>
      <c r="M3357" t="s">
        <v>267</v>
      </c>
      <c r="N3357" t="s">
        <v>268</v>
      </c>
      <c r="O3357">
        <v>1</v>
      </c>
      <c r="P3357" t="s">
        <v>282</v>
      </c>
      <c r="Q3357">
        <v>4</v>
      </c>
      <c r="S3357">
        <v>3</v>
      </c>
      <c r="T3357" s="108">
        <v>12</v>
      </c>
      <c r="U3357">
        <v>1</v>
      </c>
      <c r="V3357" t="s">
        <v>270</v>
      </c>
      <c r="W3357" t="s">
        <v>167</v>
      </c>
      <c r="X3357">
        <v>1</v>
      </c>
      <c r="Y3357">
        <v>1</v>
      </c>
      <c r="Z3357">
        <v>0</v>
      </c>
      <c r="AA3357">
        <v>1</v>
      </c>
      <c r="AB3357">
        <v>0</v>
      </c>
      <c r="AC3357">
        <v>1</v>
      </c>
      <c r="AD3357">
        <v>0</v>
      </c>
      <c r="AE3357">
        <v>0</v>
      </c>
    </row>
    <row r="3358" spans="1:31" x14ac:dyDescent="0.3">
      <c r="A3358" t="s">
        <v>268</v>
      </c>
      <c r="B3358" t="s">
        <v>10386</v>
      </c>
      <c r="C3358" t="s">
        <v>274</v>
      </c>
      <c r="D3358" t="s">
        <v>10387</v>
      </c>
      <c r="E3358" t="s">
        <v>17960</v>
      </c>
      <c r="F3358" t="s">
        <v>4676</v>
      </c>
      <c r="G3358" t="s">
        <v>439</v>
      </c>
      <c r="H3358" t="s">
        <v>17961</v>
      </c>
      <c r="I3358" t="s">
        <v>265</v>
      </c>
      <c r="J3358" t="s">
        <v>266</v>
      </c>
      <c r="K3358" t="s">
        <v>2316</v>
      </c>
      <c r="L3358" t="s">
        <v>398</v>
      </c>
      <c r="M3358" t="s">
        <v>271</v>
      </c>
      <c r="N3358" t="s">
        <v>268</v>
      </c>
      <c r="O3358">
        <v>2</v>
      </c>
      <c r="P3358" t="s">
        <v>272</v>
      </c>
      <c r="Q3358">
        <v>4</v>
      </c>
      <c r="S3358">
        <v>2</v>
      </c>
      <c r="T3358" s="108">
        <v>8</v>
      </c>
      <c r="U3358">
        <v>1</v>
      </c>
      <c r="V3358" t="s">
        <v>270</v>
      </c>
      <c r="W3358" t="s">
        <v>167</v>
      </c>
      <c r="X3358">
        <v>1</v>
      </c>
      <c r="Y3358">
        <v>1</v>
      </c>
      <c r="Z3358">
        <v>0</v>
      </c>
      <c r="AA3358">
        <v>0</v>
      </c>
      <c r="AB3358">
        <v>1</v>
      </c>
      <c r="AC3358">
        <v>0</v>
      </c>
      <c r="AD3358">
        <v>0</v>
      </c>
      <c r="AE3358">
        <v>0</v>
      </c>
    </row>
    <row r="3359" spans="1:31" x14ac:dyDescent="0.3">
      <c r="A3359" t="s">
        <v>268</v>
      </c>
      <c r="B3359" t="s">
        <v>10388</v>
      </c>
      <c r="C3359" t="s">
        <v>274</v>
      </c>
      <c r="D3359" t="s">
        <v>16400</v>
      </c>
      <c r="E3359" t="s">
        <v>17960</v>
      </c>
      <c r="F3359" t="s">
        <v>4676</v>
      </c>
      <c r="G3359" t="s">
        <v>439</v>
      </c>
      <c r="H3359" t="s">
        <v>17961</v>
      </c>
      <c r="I3359" t="s">
        <v>265</v>
      </c>
      <c r="J3359" t="s">
        <v>266</v>
      </c>
      <c r="K3359" t="s">
        <v>2316</v>
      </c>
      <c r="L3359" t="s">
        <v>398</v>
      </c>
      <c r="M3359" t="s">
        <v>271</v>
      </c>
      <c r="N3359" t="s">
        <v>268</v>
      </c>
      <c r="O3359">
        <v>20</v>
      </c>
      <c r="P3359" t="s">
        <v>425</v>
      </c>
      <c r="Q3359">
        <v>0.32</v>
      </c>
      <c r="S3359">
        <v>6</v>
      </c>
      <c r="T3359" s="108">
        <v>1.92</v>
      </c>
      <c r="U3359">
        <v>1</v>
      </c>
      <c r="V3359" t="s">
        <v>270</v>
      </c>
      <c r="W3359" t="s">
        <v>167</v>
      </c>
      <c r="X3359">
        <v>2</v>
      </c>
      <c r="Y3359">
        <v>2</v>
      </c>
      <c r="Z3359">
        <v>0</v>
      </c>
      <c r="AA3359">
        <v>2</v>
      </c>
      <c r="AB3359">
        <v>0</v>
      </c>
      <c r="AC3359">
        <v>2</v>
      </c>
      <c r="AD3359">
        <v>0</v>
      </c>
      <c r="AE3359">
        <v>0</v>
      </c>
    </row>
    <row r="3360" spans="1:31" x14ac:dyDescent="0.3">
      <c r="A3360" t="s">
        <v>268</v>
      </c>
      <c r="B3360" t="s">
        <v>3187</v>
      </c>
      <c r="C3360" t="s">
        <v>274</v>
      </c>
      <c r="D3360" t="s">
        <v>3188</v>
      </c>
      <c r="E3360" t="s">
        <v>17989</v>
      </c>
      <c r="F3360" t="s">
        <v>1441</v>
      </c>
      <c r="G3360" t="s">
        <v>3189</v>
      </c>
      <c r="H3360" t="s">
        <v>17889</v>
      </c>
      <c r="I3360" t="s">
        <v>265</v>
      </c>
      <c r="J3360" t="s">
        <v>266</v>
      </c>
      <c r="K3360" t="s">
        <v>748</v>
      </c>
      <c r="L3360" t="s">
        <v>1202</v>
      </c>
      <c r="M3360" t="s">
        <v>267</v>
      </c>
      <c r="N3360" t="s">
        <v>268</v>
      </c>
      <c r="O3360">
        <v>1</v>
      </c>
      <c r="P3360" t="s">
        <v>282</v>
      </c>
      <c r="Q3360">
        <v>4</v>
      </c>
      <c r="S3360">
        <v>3</v>
      </c>
      <c r="T3360" s="108">
        <v>12</v>
      </c>
      <c r="U3360">
        <v>1</v>
      </c>
      <c r="V3360" t="s">
        <v>270</v>
      </c>
      <c r="W3360" t="s">
        <v>167</v>
      </c>
      <c r="X3360">
        <v>1</v>
      </c>
      <c r="Y3360">
        <v>1</v>
      </c>
      <c r="Z3360">
        <v>0</v>
      </c>
      <c r="AA3360">
        <v>1</v>
      </c>
      <c r="AB3360">
        <v>0</v>
      </c>
      <c r="AC3360">
        <v>1</v>
      </c>
      <c r="AD3360">
        <v>0</v>
      </c>
      <c r="AE3360">
        <v>0</v>
      </c>
    </row>
    <row r="3361" spans="1:31" x14ac:dyDescent="0.3">
      <c r="A3361" t="s">
        <v>268</v>
      </c>
      <c r="B3361" t="s">
        <v>3187</v>
      </c>
      <c r="C3361" t="s">
        <v>274</v>
      </c>
      <c r="D3361" t="s">
        <v>3188</v>
      </c>
      <c r="E3361" t="s">
        <v>17989</v>
      </c>
      <c r="F3361" t="s">
        <v>1441</v>
      </c>
      <c r="G3361" t="s">
        <v>3189</v>
      </c>
      <c r="H3361" t="s">
        <v>17889</v>
      </c>
      <c r="I3361" t="s">
        <v>265</v>
      </c>
      <c r="J3361" t="s">
        <v>266</v>
      </c>
      <c r="K3361" t="s">
        <v>748</v>
      </c>
      <c r="L3361" t="s">
        <v>1202</v>
      </c>
      <c r="M3361" t="s">
        <v>271</v>
      </c>
      <c r="N3361" t="s">
        <v>268</v>
      </c>
      <c r="O3361">
        <v>2</v>
      </c>
      <c r="P3361" t="s">
        <v>288</v>
      </c>
      <c r="Q3361">
        <v>0.48</v>
      </c>
      <c r="S3361">
        <v>1</v>
      </c>
      <c r="T3361" s="108">
        <v>0.48</v>
      </c>
      <c r="U3361">
        <v>1</v>
      </c>
      <c r="V3361" t="s">
        <v>270</v>
      </c>
      <c r="W3361" t="s">
        <v>167</v>
      </c>
      <c r="X3361">
        <v>1</v>
      </c>
      <c r="Y3361">
        <v>0</v>
      </c>
      <c r="Z3361">
        <v>0</v>
      </c>
      <c r="AA3361">
        <v>0</v>
      </c>
      <c r="AB3361">
        <v>0</v>
      </c>
      <c r="AC3361">
        <v>1</v>
      </c>
      <c r="AD3361">
        <v>0</v>
      </c>
      <c r="AE3361">
        <v>0</v>
      </c>
    </row>
    <row r="3362" spans="1:31" x14ac:dyDescent="0.3">
      <c r="A3362" t="s">
        <v>268</v>
      </c>
      <c r="B3362" t="s">
        <v>16965</v>
      </c>
      <c r="C3362" t="s">
        <v>274</v>
      </c>
      <c r="D3362" t="s">
        <v>16966</v>
      </c>
      <c r="E3362" t="s">
        <v>19677</v>
      </c>
      <c r="F3362" t="s">
        <v>16550</v>
      </c>
      <c r="G3362" t="s">
        <v>292</v>
      </c>
      <c r="H3362" t="s">
        <v>19678</v>
      </c>
      <c r="I3362" t="s">
        <v>265</v>
      </c>
      <c r="J3362" t="s">
        <v>266</v>
      </c>
      <c r="K3362" t="s">
        <v>6367</v>
      </c>
      <c r="L3362" t="s">
        <v>16967</v>
      </c>
      <c r="M3362" t="s">
        <v>267</v>
      </c>
      <c r="N3362" t="s">
        <v>268</v>
      </c>
      <c r="O3362">
        <v>1</v>
      </c>
      <c r="P3362" t="s">
        <v>282</v>
      </c>
      <c r="Q3362">
        <v>4</v>
      </c>
      <c r="S3362">
        <v>4</v>
      </c>
      <c r="T3362" s="108">
        <v>16</v>
      </c>
      <c r="U3362">
        <v>1</v>
      </c>
      <c r="V3362" t="s">
        <v>270</v>
      </c>
      <c r="W3362" t="s">
        <v>167</v>
      </c>
      <c r="X3362">
        <v>1</v>
      </c>
      <c r="Y3362">
        <v>1</v>
      </c>
      <c r="Z3362">
        <v>1</v>
      </c>
      <c r="AA3362">
        <v>0</v>
      </c>
      <c r="AB3362">
        <v>0</v>
      </c>
      <c r="AC3362">
        <v>1</v>
      </c>
      <c r="AD3362">
        <v>1</v>
      </c>
      <c r="AE3362">
        <v>0</v>
      </c>
    </row>
    <row r="3363" spans="1:31" x14ac:dyDescent="0.3">
      <c r="A3363" t="s">
        <v>268</v>
      </c>
      <c r="B3363" t="s">
        <v>16965</v>
      </c>
      <c r="C3363" t="s">
        <v>274</v>
      </c>
      <c r="D3363" t="s">
        <v>16966</v>
      </c>
      <c r="E3363" t="s">
        <v>19677</v>
      </c>
      <c r="F3363" t="s">
        <v>16550</v>
      </c>
      <c r="G3363" t="s">
        <v>292</v>
      </c>
      <c r="H3363" t="s">
        <v>19678</v>
      </c>
      <c r="I3363" t="s">
        <v>265</v>
      </c>
      <c r="J3363" t="s">
        <v>266</v>
      </c>
      <c r="K3363" t="s">
        <v>6367</v>
      </c>
      <c r="L3363" t="s">
        <v>16967</v>
      </c>
      <c r="M3363" t="s">
        <v>271</v>
      </c>
      <c r="N3363" t="s">
        <v>268</v>
      </c>
      <c r="O3363">
        <v>2</v>
      </c>
      <c r="P3363" t="s">
        <v>272</v>
      </c>
      <c r="Q3363">
        <v>4</v>
      </c>
      <c r="S3363">
        <v>3</v>
      </c>
      <c r="T3363" s="108">
        <v>12</v>
      </c>
      <c r="U3363">
        <v>1</v>
      </c>
      <c r="V3363" t="s">
        <v>270</v>
      </c>
      <c r="W3363" t="s">
        <v>167</v>
      </c>
      <c r="X3363">
        <v>1</v>
      </c>
      <c r="Y3363">
        <v>1</v>
      </c>
      <c r="Z3363">
        <v>0</v>
      </c>
      <c r="AA3363">
        <v>1</v>
      </c>
      <c r="AB3363">
        <v>0</v>
      </c>
      <c r="AC3363">
        <v>1</v>
      </c>
      <c r="AD3363">
        <v>0</v>
      </c>
      <c r="AE3363">
        <v>0</v>
      </c>
    </row>
    <row r="3364" spans="1:31" x14ac:dyDescent="0.3">
      <c r="A3364" t="s">
        <v>268</v>
      </c>
      <c r="B3364" t="s">
        <v>16965</v>
      </c>
      <c r="C3364" t="s">
        <v>274</v>
      </c>
      <c r="D3364" t="s">
        <v>16966</v>
      </c>
      <c r="E3364" t="s">
        <v>19677</v>
      </c>
      <c r="F3364" t="s">
        <v>16550</v>
      </c>
      <c r="G3364" t="s">
        <v>292</v>
      </c>
      <c r="H3364" t="s">
        <v>19678</v>
      </c>
      <c r="I3364" t="s">
        <v>265</v>
      </c>
      <c r="J3364" t="s">
        <v>266</v>
      </c>
      <c r="K3364" t="s">
        <v>6367</v>
      </c>
      <c r="L3364" t="s">
        <v>16967</v>
      </c>
      <c r="M3364" t="s">
        <v>271</v>
      </c>
      <c r="N3364" t="s">
        <v>268</v>
      </c>
      <c r="O3364">
        <v>20</v>
      </c>
      <c r="P3364" t="s">
        <v>425</v>
      </c>
      <c r="Q3364">
        <v>0.32</v>
      </c>
      <c r="S3364">
        <v>4</v>
      </c>
      <c r="T3364" s="108">
        <v>1.28</v>
      </c>
      <c r="U3364">
        <v>1</v>
      </c>
      <c r="V3364" t="s">
        <v>270</v>
      </c>
      <c r="W3364" t="s">
        <v>167</v>
      </c>
      <c r="X3364">
        <v>2</v>
      </c>
      <c r="Y3364">
        <v>0</v>
      </c>
      <c r="Z3364">
        <v>2</v>
      </c>
      <c r="AA3364">
        <v>0</v>
      </c>
      <c r="AB3364">
        <v>0</v>
      </c>
      <c r="AC3364">
        <v>2</v>
      </c>
      <c r="AD3364">
        <v>0</v>
      </c>
      <c r="AE3364">
        <v>0</v>
      </c>
    </row>
    <row r="3365" spans="1:31" x14ac:dyDescent="0.3">
      <c r="A3365" t="s">
        <v>268</v>
      </c>
      <c r="B3365" t="s">
        <v>4645</v>
      </c>
      <c r="C3365" t="s">
        <v>262</v>
      </c>
      <c r="D3365" t="s">
        <v>4646</v>
      </c>
      <c r="E3365" t="s">
        <v>19679</v>
      </c>
      <c r="F3365" t="s">
        <v>3097</v>
      </c>
      <c r="G3365" t="s">
        <v>439</v>
      </c>
      <c r="H3365" t="s">
        <v>19680</v>
      </c>
      <c r="I3365" t="s">
        <v>265</v>
      </c>
      <c r="J3365" t="s">
        <v>266</v>
      </c>
      <c r="K3365" t="s">
        <v>3098</v>
      </c>
      <c r="L3365" t="s">
        <v>17849</v>
      </c>
      <c r="M3365" t="s">
        <v>271</v>
      </c>
      <c r="N3365" t="s">
        <v>268</v>
      </c>
      <c r="O3365">
        <v>17</v>
      </c>
      <c r="P3365" t="s">
        <v>273</v>
      </c>
      <c r="Q3365">
        <v>0.48</v>
      </c>
      <c r="S3365">
        <v>5</v>
      </c>
      <c r="T3365" s="108">
        <v>2.4</v>
      </c>
      <c r="U3365">
        <v>1</v>
      </c>
      <c r="V3365" t="s">
        <v>270</v>
      </c>
      <c r="W3365" t="s">
        <v>167</v>
      </c>
      <c r="X3365">
        <v>5</v>
      </c>
      <c r="Y3365">
        <v>0</v>
      </c>
      <c r="Z3365">
        <v>0</v>
      </c>
      <c r="AA3365">
        <v>0</v>
      </c>
      <c r="AB3365">
        <v>0</v>
      </c>
      <c r="AC3365">
        <v>5</v>
      </c>
      <c r="AD3365">
        <v>0</v>
      </c>
      <c r="AE3365">
        <v>0</v>
      </c>
    </row>
    <row r="3366" spans="1:31" x14ac:dyDescent="0.3">
      <c r="A3366" t="s">
        <v>268</v>
      </c>
      <c r="B3366" t="s">
        <v>4645</v>
      </c>
      <c r="C3366" t="s">
        <v>262</v>
      </c>
      <c r="D3366" t="s">
        <v>4646</v>
      </c>
      <c r="E3366" t="s">
        <v>19679</v>
      </c>
      <c r="F3366" t="s">
        <v>3097</v>
      </c>
      <c r="G3366" t="s">
        <v>439</v>
      </c>
      <c r="H3366" t="s">
        <v>19680</v>
      </c>
      <c r="I3366" t="s">
        <v>265</v>
      </c>
      <c r="J3366" t="s">
        <v>266</v>
      </c>
      <c r="K3366" t="s">
        <v>3098</v>
      </c>
      <c r="L3366" t="s">
        <v>17849</v>
      </c>
      <c r="M3366" t="s">
        <v>271</v>
      </c>
      <c r="N3366" t="s">
        <v>268</v>
      </c>
      <c r="O3366">
        <v>2</v>
      </c>
      <c r="P3366" t="s">
        <v>272</v>
      </c>
      <c r="Q3366">
        <v>4</v>
      </c>
      <c r="S3366">
        <v>1</v>
      </c>
      <c r="T3366" s="108">
        <v>4</v>
      </c>
      <c r="U3366">
        <v>1</v>
      </c>
      <c r="V3366" t="s">
        <v>270</v>
      </c>
      <c r="W3366" t="s">
        <v>167</v>
      </c>
      <c r="X3366">
        <v>1</v>
      </c>
      <c r="Y3366">
        <v>1</v>
      </c>
      <c r="Z3366">
        <v>0</v>
      </c>
      <c r="AA3366">
        <v>0</v>
      </c>
      <c r="AB3366">
        <v>0</v>
      </c>
      <c r="AC3366">
        <v>0</v>
      </c>
      <c r="AD3366">
        <v>0</v>
      </c>
      <c r="AE3366">
        <v>0</v>
      </c>
    </row>
    <row r="3367" spans="1:31" x14ac:dyDescent="0.3">
      <c r="A3367" t="s">
        <v>268</v>
      </c>
      <c r="B3367" t="s">
        <v>4645</v>
      </c>
      <c r="C3367" t="s">
        <v>262</v>
      </c>
      <c r="D3367" t="s">
        <v>4646</v>
      </c>
      <c r="E3367" t="s">
        <v>19679</v>
      </c>
      <c r="F3367" t="s">
        <v>3097</v>
      </c>
      <c r="G3367" t="s">
        <v>439</v>
      </c>
      <c r="H3367" t="s">
        <v>19680</v>
      </c>
      <c r="I3367" t="s">
        <v>265</v>
      </c>
      <c r="J3367" t="s">
        <v>266</v>
      </c>
      <c r="K3367" t="s">
        <v>3098</v>
      </c>
      <c r="L3367" t="s">
        <v>17849</v>
      </c>
      <c r="M3367" t="s">
        <v>267</v>
      </c>
      <c r="N3367" t="s">
        <v>268</v>
      </c>
      <c r="O3367">
        <v>1</v>
      </c>
      <c r="P3367" t="s">
        <v>282</v>
      </c>
      <c r="Q3367">
        <v>6</v>
      </c>
      <c r="S3367">
        <v>4</v>
      </c>
      <c r="T3367" s="108">
        <v>24</v>
      </c>
      <c r="U3367">
        <v>1</v>
      </c>
      <c r="V3367" t="s">
        <v>270</v>
      </c>
      <c r="W3367" t="s">
        <v>167</v>
      </c>
      <c r="X3367">
        <v>1</v>
      </c>
      <c r="Y3367">
        <v>1</v>
      </c>
      <c r="Z3367">
        <v>1</v>
      </c>
      <c r="AA3367">
        <v>1</v>
      </c>
      <c r="AB3367">
        <v>0</v>
      </c>
      <c r="AC3367">
        <v>1</v>
      </c>
      <c r="AD3367">
        <v>0</v>
      </c>
      <c r="AE3367">
        <v>0</v>
      </c>
    </row>
    <row r="3368" spans="1:31" x14ac:dyDescent="0.3">
      <c r="A3368" t="s">
        <v>268</v>
      </c>
      <c r="B3368" t="s">
        <v>19681</v>
      </c>
      <c r="C3368" t="s">
        <v>274</v>
      </c>
      <c r="D3368" t="s">
        <v>18109</v>
      </c>
      <c r="E3368" t="s">
        <v>27180</v>
      </c>
      <c r="F3368" t="s">
        <v>1389</v>
      </c>
      <c r="G3368" t="s">
        <v>451</v>
      </c>
      <c r="H3368" t="s">
        <v>679</v>
      </c>
      <c r="I3368" t="s">
        <v>265</v>
      </c>
      <c r="J3368" t="s">
        <v>266</v>
      </c>
      <c r="K3368" t="s">
        <v>6494</v>
      </c>
      <c r="L3368" t="s">
        <v>398</v>
      </c>
      <c r="M3368" t="s">
        <v>271</v>
      </c>
      <c r="N3368" t="s">
        <v>268</v>
      </c>
      <c r="O3368">
        <v>20</v>
      </c>
      <c r="P3368" t="s">
        <v>425</v>
      </c>
      <c r="Q3368">
        <v>0.32</v>
      </c>
      <c r="S3368">
        <v>1</v>
      </c>
      <c r="T3368" s="108">
        <v>0.32</v>
      </c>
      <c r="U3368">
        <v>1</v>
      </c>
      <c r="V3368" t="s">
        <v>270</v>
      </c>
      <c r="W3368" t="s">
        <v>167</v>
      </c>
      <c r="X3368">
        <v>1</v>
      </c>
      <c r="Y3368">
        <v>1</v>
      </c>
      <c r="Z3368">
        <v>0</v>
      </c>
      <c r="AA3368">
        <v>0</v>
      </c>
      <c r="AB3368">
        <v>0</v>
      </c>
      <c r="AC3368">
        <v>0</v>
      </c>
      <c r="AD3368">
        <v>0</v>
      </c>
      <c r="AE3368">
        <v>0</v>
      </c>
    </row>
    <row r="3369" spans="1:31" x14ac:dyDescent="0.3">
      <c r="A3369" t="s">
        <v>268</v>
      </c>
      <c r="B3369" t="s">
        <v>18110</v>
      </c>
      <c r="C3369" t="s">
        <v>274</v>
      </c>
      <c r="D3369" t="s">
        <v>18111</v>
      </c>
      <c r="E3369" t="s">
        <v>13404</v>
      </c>
      <c r="F3369" t="s">
        <v>1731</v>
      </c>
      <c r="G3369" t="s">
        <v>2304</v>
      </c>
      <c r="I3369" t="s">
        <v>265</v>
      </c>
      <c r="J3369" t="s">
        <v>266</v>
      </c>
      <c r="K3369" t="s">
        <v>5924</v>
      </c>
      <c r="L3369" t="s">
        <v>398</v>
      </c>
      <c r="M3369" t="s">
        <v>271</v>
      </c>
      <c r="N3369" t="s">
        <v>268</v>
      </c>
      <c r="O3369">
        <v>20</v>
      </c>
      <c r="P3369" t="s">
        <v>425</v>
      </c>
      <c r="Q3369">
        <v>0.32</v>
      </c>
      <c r="S3369">
        <v>1</v>
      </c>
      <c r="T3369" s="108">
        <v>0.32</v>
      </c>
      <c r="U3369">
        <v>1</v>
      </c>
      <c r="V3369" t="s">
        <v>270</v>
      </c>
      <c r="W3369" t="s">
        <v>167</v>
      </c>
      <c r="X3369">
        <v>1</v>
      </c>
      <c r="Y3369">
        <v>1</v>
      </c>
      <c r="Z3369">
        <v>0</v>
      </c>
      <c r="AA3369">
        <v>0</v>
      </c>
      <c r="AB3369">
        <v>0</v>
      </c>
      <c r="AC3369">
        <v>0</v>
      </c>
      <c r="AD3369">
        <v>0</v>
      </c>
      <c r="AE3369">
        <v>0</v>
      </c>
    </row>
    <row r="3370" spans="1:31" x14ac:dyDescent="0.3">
      <c r="A3370" t="s">
        <v>268</v>
      </c>
      <c r="B3370" t="s">
        <v>18112</v>
      </c>
      <c r="C3370" t="s">
        <v>274</v>
      </c>
      <c r="D3370" t="s">
        <v>18113</v>
      </c>
      <c r="E3370" t="s">
        <v>13331</v>
      </c>
      <c r="F3370" t="s">
        <v>7214</v>
      </c>
      <c r="G3370" t="s">
        <v>402</v>
      </c>
      <c r="I3370" t="s">
        <v>265</v>
      </c>
      <c r="J3370" t="s">
        <v>266</v>
      </c>
      <c r="K3370" t="s">
        <v>7190</v>
      </c>
      <c r="L3370" t="s">
        <v>398</v>
      </c>
      <c r="M3370" t="s">
        <v>271</v>
      </c>
      <c r="N3370" t="s">
        <v>268</v>
      </c>
      <c r="O3370">
        <v>2</v>
      </c>
      <c r="P3370" t="s">
        <v>288</v>
      </c>
      <c r="Q3370">
        <v>0.48</v>
      </c>
      <c r="S3370">
        <v>1</v>
      </c>
      <c r="T3370" s="108">
        <v>0.48</v>
      </c>
      <c r="U3370">
        <v>1</v>
      </c>
      <c r="V3370" t="s">
        <v>270</v>
      </c>
      <c r="W3370" t="s">
        <v>167</v>
      </c>
      <c r="X3370">
        <v>1</v>
      </c>
      <c r="Y3370">
        <v>0</v>
      </c>
      <c r="Z3370">
        <v>0</v>
      </c>
      <c r="AA3370">
        <v>1</v>
      </c>
      <c r="AB3370">
        <v>0</v>
      </c>
      <c r="AC3370">
        <v>0</v>
      </c>
      <c r="AD3370">
        <v>0</v>
      </c>
      <c r="AE3370">
        <v>0</v>
      </c>
    </row>
    <row r="3371" spans="1:31" x14ac:dyDescent="0.3">
      <c r="A3371" t="s">
        <v>268</v>
      </c>
      <c r="B3371" t="s">
        <v>15789</v>
      </c>
      <c r="C3371" t="s">
        <v>274</v>
      </c>
      <c r="D3371" t="s">
        <v>15790</v>
      </c>
      <c r="E3371" t="s">
        <v>15791</v>
      </c>
      <c r="F3371" t="s">
        <v>2793</v>
      </c>
      <c r="G3371" t="s">
        <v>1180</v>
      </c>
      <c r="I3371" t="s">
        <v>265</v>
      </c>
      <c r="J3371" t="s">
        <v>266</v>
      </c>
      <c r="K3371" t="s">
        <v>15792</v>
      </c>
      <c r="L3371" t="s">
        <v>15793</v>
      </c>
      <c r="M3371" t="s">
        <v>267</v>
      </c>
      <c r="N3371" t="s">
        <v>268</v>
      </c>
      <c r="O3371">
        <v>1</v>
      </c>
      <c r="P3371" t="s">
        <v>266</v>
      </c>
      <c r="Q3371">
        <v>0.48</v>
      </c>
      <c r="S3371">
        <v>1</v>
      </c>
      <c r="T3371" s="108">
        <v>0.48</v>
      </c>
      <c r="U3371">
        <v>1</v>
      </c>
      <c r="V3371" t="s">
        <v>270</v>
      </c>
      <c r="W3371" t="s">
        <v>167</v>
      </c>
      <c r="X3371">
        <v>1</v>
      </c>
      <c r="Y3371">
        <v>0</v>
      </c>
      <c r="Z3371">
        <v>1</v>
      </c>
      <c r="AA3371">
        <v>0</v>
      </c>
      <c r="AB3371">
        <v>0</v>
      </c>
      <c r="AC3371">
        <v>0</v>
      </c>
      <c r="AD3371">
        <v>0</v>
      </c>
      <c r="AE3371">
        <v>0</v>
      </c>
    </row>
    <row r="3372" spans="1:31" x14ac:dyDescent="0.3">
      <c r="A3372" t="s">
        <v>268</v>
      </c>
      <c r="B3372" t="s">
        <v>15789</v>
      </c>
      <c r="C3372" t="s">
        <v>274</v>
      </c>
      <c r="D3372" t="s">
        <v>15790</v>
      </c>
      <c r="E3372" t="s">
        <v>15791</v>
      </c>
      <c r="F3372" t="s">
        <v>2793</v>
      </c>
      <c r="G3372" t="s">
        <v>1180</v>
      </c>
      <c r="I3372" t="s">
        <v>265</v>
      </c>
      <c r="J3372" t="s">
        <v>266</v>
      </c>
      <c r="K3372" t="s">
        <v>15792</v>
      </c>
      <c r="L3372" t="s">
        <v>15793</v>
      </c>
      <c r="M3372" t="s">
        <v>271</v>
      </c>
      <c r="N3372" t="s">
        <v>268</v>
      </c>
      <c r="O3372">
        <v>2</v>
      </c>
      <c r="P3372" t="s">
        <v>288</v>
      </c>
      <c r="Q3372">
        <v>0.48</v>
      </c>
      <c r="S3372">
        <v>4</v>
      </c>
      <c r="T3372" s="108">
        <v>1.92</v>
      </c>
      <c r="U3372">
        <v>1</v>
      </c>
      <c r="V3372" t="s">
        <v>270</v>
      </c>
      <c r="W3372" t="s">
        <v>167</v>
      </c>
      <c r="X3372">
        <v>2</v>
      </c>
      <c r="Y3372">
        <v>0</v>
      </c>
      <c r="Z3372">
        <v>0</v>
      </c>
      <c r="AA3372">
        <v>2</v>
      </c>
      <c r="AB3372">
        <v>0</v>
      </c>
      <c r="AC3372">
        <v>2</v>
      </c>
      <c r="AD3372">
        <v>0</v>
      </c>
      <c r="AE3372">
        <v>0</v>
      </c>
    </row>
    <row r="3373" spans="1:31" x14ac:dyDescent="0.3">
      <c r="A3373" t="s">
        <v>268</v>
      </c>
      <c r="B3373" t="s">
        <v>15789</v>
      </c>
      <c r="C3373" t="s">
        <v>274</v>
      </c>
      <c r="D3373" t="s">
        <v>15790</v>
      </c>
      <c r="E3373" t="s">
        <v>15791</v>
      </c>
      <c r="F3373" t="s">
        <v>2793</v>
      </c>
      <c r="G3373" t="s">
        <v>1180</v>
      </c>
      <c r="I3373" t="s">
        <v>265</v>
      </c>
      <c r="J3373" t="s">
        <v>266</v>
      </c>
      <c r="K3373" t="s">
        <v>15792</v>
      </c>
      <c r="L3373" t="s">
        <v>15793</v>
      </c>
      <c r="M3373" t="s">
        <v>271</v>
      </c>
      <c r="N3373" t="s">
        <v>268</v>
      </c>
      <c r="O3373">
        <v>20</v>
      </c>
      <c r="P3373" t="s">
        <v>425</v>
      </c>
      <c r="Q3373">
        <v>0.32</v>
      </c>
      <c r="S3373">
        <v>1</v>
      </c>
      <c r="T3373" s="108">
        <v>0.32</v>
      </c>
      <c r="U3373">
        <v>1</v>
      </c>
      <c r="V3373" t="s">
        <v>270</v>
      </c>
      <c r="W3373" t="s">
        <v>167</v>
      </c>
      <c r="X3373">
        <v>1</v>
      </c>
      <c r="Y3373">
        <v>0</v>
      </c>
      <c r="Z3373">
        <v>0</v>
      </c>
      <c r="AA3373">
        <v>0</v>
      </c>
      <c r="AB3373">
        <v>0</v>
      </c>
      <c r="AC3373">
        <v>1</v>
      </c>
      <c r="AD3373">
        <v>0</v>
      </c>
      <c r="AE3373">
        <v>0</v>
      </c>
    </row>
    <row r="3374" spans="1:31" x14ac:dyDescent="0.3">
      <c r="A3374" t="s">
        <v>268</v>
      </c>
      <c r="B3374" t="s">
        <v>6176</v>
      </c>
      <c r="C3374" t="s">
        <v>274</v>
      </c>
      <c r="D3374" t="s">
        <v>6177</v>
      </c>
      <c r="E3374" t="s">
        <v>13194</v>
      </c>
      <c r="F3374" t="s">
        <v>6173</v>
      </c>
      <c r="G3374" t="s">
        <v>1180</v>
      </c>
      <c r="I3374" t="s">
        <v>265</v>
      </c>
      <c r="J3374" t="s">
        <v>266</v>
      </c>
      <c r="K3374" t="s">
        <v>6174</v>
      </c>
      <c r="L3374" t="s">
        <v>6178</v>
      </c>
      <c r="M3374" t="s">
        <v>271</v>
      </c>
      <c r="N3374" t="s">
        <v>268</v>
      </c>
      <c r="O3374">
        <v>20</v>
      </c>
      <c r="P3374" t="s">
        <v>425</v>
      </c>
      <c r="Q3374">
        <v>0.32</v>
      </c>
      <c r="S3374">
        <v>1</v>
      </c>
      <c r="T3374" s="108">
        <v>0.32</v>
      </c>
      <c r="U3374">
        <v>1</v>
      </c>
      <c r="V3374" t="s">
        <v>270</v>
      </c>
      <c r="W3374" t="s">
        <v>167</v>
      </c>
      <c r="X3374">
        <v>1</v>
      </c>
      <c r="Y3374">
        <v>0</v>
      </c>
      <c r="Z3374">
        <v>0</v>
      </c>
      <c r="AA3374">
        <v>1</v>
      </c>
      <c r="AB3374">
        <v>0</v>
      </c>
      <c r="AC3374">
        <v>0</v>
      </c>
      <c r="AD3374">
        <v>0</v>
      </c>
      <c r="AE3374">
        <v>0</v>
      </c>
    </row>
    <row r="3375" spans="1:31" x14ac:dyDescent="0.3">
      <c r="A3375" t="s">
        <v>268</v>
      </c>
      <c r="B3375" t="s">
        <v>6176</v>
      </c>
      <c r="C3375" t="s">
        <v>262</v>
      </c>
      <c r="D3375" t="s">
        <v>6177</v>
      </c>
      <c r="E3375" t="s">
        <v>13194</v>
      </c>
      <c r="F3375" t="s">
        <v>6173</v>
      </c>
      <c r="G3375" t="s">
        <v>1180</v>
      </c>
      <c r="I3375" t="s">
        <v>265</v>
      </c>
      <c r="J3375" t="s">
        <v>266</v>
      </c>
      <c r="K3375" t="s">
        <v>6174</v>
      </c>
      <c r="L3375" t="s">
        <v>4188</v>
      </c>
      <c r="M3375" t="s">
        <v>267</v>
      </c>
      <c r="N3375" t="s">
        <v>268</v>
      </c>
      <c r="O3375">
        <v>13</v>
      </c>
      <c r="P3375" t="s">
        <v>266</v>
      </c>
      <c r="Q3375">
        <v>0.48</v>
      </c>
      <c r="S3375">
        <v>2</v>
      </c>
      <c r="T3375" s="108">
        <v>0.96</v>
      </c>
      <c r="U3375">
        <v>1</v>
      </c>
      <c r="V3375" t="s">
        <v>270</v>
      </c>
      <c r="W3375" t="s">
        <v>167</v>
      </c>
      <c r="X3375">
        <v>2</v>
      </c>
      <c r="Y3375">
        <v>2</v>
      </c>
      <c r="Z3375">
        <v>0</v>
      </c>
      <c r="AA3375">
        <v>0</v>
      </c>
      <c r="AB3375">
        <v>0</v>
      </c>
      <c r="AC3375">
        <v>0</v>
      </c>
      <c r="AD3375">
        <v>0</v>
      </c>
      <c r="AE3375">
        <v>0</v>
      </c>
    </row>
    <row r="3376" spans="1:31" x14ac:dyDescent="0.3">
      <c r="A3376" t="s">
        <v>268</v>
      </c>
      <c r="B3376" t="s">
        <v>6176</v>
      </c>
      <c r="C3376" t="s">
        <v>262</v>
      </c>
      <c r="D3376" t="s">
        <v>6177</v>
      </c>
      <c r="E3376" t="s">
        <v>13194</v>
      </c>
      <c r="F3376" t="s">
        <v>6173</v>
      </c>
      <c r="G3376" t="s">
        <v>1180</v>
      </c>
      <c r="I3376" t="s">
        <v>265</v>
      </c>
      <c r="J3376" t="s">
        <v>266</v>
      </c>
      <c r="K3376" t="s">
        <v>6174</v>
      </c>
      <c r="L3376" t="s">
        <v>4188</v>
      </c>
      <c r="M3376" t="s">
        <v>271</v>
      </c>
      <c r="N3376" t="s">
        <v>268</v>
      </c>
      <c r="O3376">
        <v>14</v>
      </c>
      <c r="P3376" t="s">
        <v>288</v>
      </c>
      <c r="Q3376">
        <v>0.48</v>
      </c>
      <c r="S3376">
        <v>1</v>
      </c>
      <c r="T3376" s="108">
        <v>0.48</v>
      </c>
      <c r="U3376">
        <v>1</v>
      </c>
      <c r="V3376" t="s">
        <v>270</v>
      </c>
      <c r="W3376" t="s">
        <v>167</v>
      </c>
      <c r="X3376">
        <v>1</v>
      </c>
      <c r="Y3376">
        <v>0</v>
      </c>
      <c r="Z3376">
        <v>0</v>
      </c>
      <c r="AA3376">
        <v>1</v>
      </c>
      <c r="AB3376">
        <v>0</v>
      </c>
      <c r="AC3376">
        <v>0</v>
      </c>
      <c r="AD3376">
        <v>0</v>
      </c>
      <c r="AE3376">
        <v>0</v>
      </c>
    </row>
    <row r="3377" spans="1:31" x14ac:dyDescent="0.3">
      <c r="A3377" t="s">
        <v>268</v>
      </c>
      <c r="B3377" t="s">
        <v>10370</v>
      </c>
      <c r="C3377" t="s">
        <v>274</v>
      </c>
      <c r="D3377" t="s">
        <v>11590</v>
      </c>
      <c r="E3377" t="s">
        <v>13201</v>
      </c>
      <c r="F3377" t="s">
        <v>340</v>
      </c>
      <c r="G3377" t="s">
        <v>1180</v>
      </c>
      <c r="I3377" t="s">
        <v>265</v>
      </c>
      <c r="J3377" t="s">
        <v>266</v>
      </c>
      <c r="K3377" t="s">
        <v>8549</v>
      </c>
      <c r="L3377" t="s">
        <v>11761</v>
      </c>
      <c r="M3377" t="s">
        <v>271</v>
      </c>
      <c r="N3377" t="s">
        <v>268</v>
      </c>
      <c r="O3377">
        <v>2</v>
      </c>
      <c r="P3377" t="s">
        <v>272</v>
      </c>
      <c r="Q3377">
        <v>4</v>
      </c>
      <c r="S3377">
        <v>8</v>
      </c>
      <c r="T3377" s="108">
        <v>32</v>
      </c>
      <c r="U3377">
        <v>1</v>
      </c>
      <c r="V3377" t="s">
        <v>270</v>
      </c>
      <c r="W3377" t="s">
        <v>167</v>
      </c>
      <c r="X3377">
        <v>2</v>
      </c>
      <c r="Y3377">
        <v>2</v>
      </c>
      <c r="Z3377">
        <v>2</v>
      </c>
      <c r="AA3377">
        <v>2</v>
      </c>
      <c r="AB3377">
        <v>0</v>
      </c>
      <c r="AC3377">
        <v>2</v>
      </c>
      <c r="AD3377">
        <v>0</v>
      </c>
      <c r="AE3377">
        <v>0</v>
      </c>
    </row>
    <row r="3378" spans="1:31" x14ac:dyDescent="0.3">
      <c r="A3378" t="s">
        <v>268</v>
      </c>
      <c r="B3378" t="s">
        <v>10370</v>
      </c>
      <c r="C3378" t="s">
        <v>274</v>
      </c>
      <c r="D3378" t="s">
        <v>11590</v>
      </c>
      <c r="E3378" t="s">
        <v>13201</v>
      </c>
      <c r="F3378" t="s">
        <v>340</v>
      </c>
      <c r="G3378" t="s">
        <v>1180</v>
      </c>
      <c r="I3378" t="s">
        <v>265</v>
      </c>
      <c r="J3378" t="s">
        <v>266</v>
      </c>
      <c r="K3378" t="s">
        <v>8549</v>
      </c>
      <c r="L3378" t="s">
        <v>11761</v>
      </c>
      <c r="M3378" t="s">
        <v>267</v>
      </c>
      <c r="N3378" t="s">
        <v>268</v>
      </c>
      <c r="O3378">
        <v>1</v>
      </c>
      <c r="P3378" t="s">
        <v>282</v>
      </c>
      <c r="Q3378">
        <v>4</v>
      </c>
      <c r="S3378">
        <v>4</v>
      </c>
      <c r="T3378" s="108">
        <v>16</v>
      </c>
      <c r="U3378">
        <v>1</v>
      </c>
      <c r="V3378" t="s">
        <v>270</v>
      </c>
      <c r="W3378" t="s">
        <v>167</v>
      </c>
      <c r="X3378">
        <v>1</v>
      </c>
      <c r="Y3378">
        <v>1</v>
      </c>
      <c r="Z3378">
        <v>1</v>
      </c>
      <c r="AA3378">
        <v>1</v>
      </c>
      <c r="AB3378">
        <v>0</v>
      </c>
      <c r="AC3378">
        <v>1</v>
      </c>
      <c r="AD3378">
        <v>0</v>
      </c>
      <c r="AE3378">
        <v>0</v>
      </c>
    </row>
    <row r="3379" spans="1:31" x14ac:dyDescent="0.3">
      <c r="A3379" t="s">
        <v>268</v>
      </c>
      <c r="B3379" t="s">
        <v>10370</v>
      </c>
      <c r="C3379" t="s">
        <v>274</v>
      </c>
      <c r="D3379" t="s">
        <v>11590</v>
      </c>
      <c r="E3379" t="s">
        <v>13201</v>
      </c>
      <c r="F3379" t="s">
        <v>340</v>
      </c>
      <c r="G3379" t="s">
        <v>1180</v>
      </c>
      <c r="I3379" t="s">
        <v>265</v>
      </c>
      <c r="J3379" t="s">
        <v>266</v>
      </c>
      <c r="K3379" t="s">
        <v>8549</v>
      </c>
      <c r="L3379" t="s">
        <v>11761</v>
      </c>
      <c r="M3379" t="s">
        <v>271</v>
      </c>
      <c r="N3379" t="s">
        <v>268</v>
      </c>
      <c r="O3379">
        <v>27</v>
      </c>
      <c r="P3379" t="s">
        <v>425</v>
      </c>
      <c r="Q3379">
        <v>0.32</v>
      </c>
      <c r="S3379">
        <v>2</v>
      </c>
      <c r="T3379" s="108">
        <v>0.64</v>
      </c>
      <c r="U3379">
        <v>1</v>
      </c>
      <c r="V3379" t="s">
        <v>270</v>
      </c>
      <c r="W3379" t="s">
        <v>167</v>
      </c>
      <c r="X3379">
        <v>2</v>
      </c>
      <c r="Y3379">
        <v>0</v>
      </c>
      <c r="Z3379">
        <v>2</v>
      </c>
      <c r="AA3379">
        <v>0</v>
      </c>
      <c r="AB3379">
        <v>0</v>
      </c>
      <c r="AC3379">
        <v>0</v>
      </c>
      <c r="AD3379">
        <v>0</v>
      </c>
      <c r="AE3379">
        <v>0</v>
      </c>
    </row>
    <row r="3380" spans="1:31" x14ac:dyDescent="0.3">
      <c r="A3380" t="s">
        <v>268</v>
      </c>
      <c r="B3380" t="s">
        <v>6291</v>
      </c>
      <c r="C3380" t="s">
        <v>274</v>
      </c>
      <c r="D3380" t="s">
        <v>6292</v>
      </c>
      <c r="E3380" t="s">
        <v>13197</v>
      </c>
      <c r="F3380" t="s">
        <v>6293</v>
      </c>
      <c r="G3380" t="s">
        <v>1180</v>
      </c>
      <c r="I3380" t="s">
        <v>265</v>
      </c>
      <c r="J3380" t="s">
        <v>266</v>
      </c>
      <c r="K3380" t="s">
        <v>6294</v>
      </c>
      <c r="L3380" t="s">
        <v>17514</v>
      </c>
      <c r="M3380" t="s">
        <v>267</v>
      </c>
      <c r="N3380" t="s">
        <v>268</v>
      </c>
      <c r="O3380">
        <v>1</v>
      </c>
      <c r="P3380" t="s">
        <v>282</v>
      </c>
      <c r="Q3380">
        <v>2</v>
      </c>
      <c r="S3380">
        <v>2</v>
      </c>
      <c r="T3380" s="108">
        <v>4</v>
      </c>
      <c r="U3380">
        <v>1</v>
      </c>
      <c r="V3380" t="s">
        <v>270</v>
      </c>
      <c r="W3380" t="s">
        <v>167</v>
      </c>
      <c r="X3380">
        <v>1</v>
      </c>
      <c r="Y3380">
        <v>0</v>
      </c>
      <c r="Z3380">
        <v>1</v>
      </c>
      <c r="AA3380">
        <v>0</v>
      </c>
      <c r="AB3380">
        <v>0</v>
      </c>
      <c r="AC3380">
        <v>1</v>
      </c>
      <c r="AD3380">
        <v>0</v>
      </c>
      <c r="AE3380">
        <v>0</v>
      </c>
    </row>
    <row r="3381" spans="1:31" x14ac:dyDescent="0.3">
      <c r="A3381" t="s">
        <v>268</v>
      </c>
      <c r="B3381" t="s">
        <v>6291</v>
      </c>
      <c r="C3381" t="s">
        <v>274</v>
      </c>
      <c r="D3381" t="s">
        <v>6292</v>
      </c>
      <c r="E3381" t="s">
        <v>13197</v>
      </c>
      <c r="F3381" t="s">
        <v>6293</v>
      </c>
      <c r="G3381" t="s">
        <v>1180</v>
      </c>
      <c r="I3381" t="s">
        <v>265</v>
      </c>
      <c r="J3381" t="s">
        <v>266</v>
      </c>
      <c r="K3381" t="s">
        <v>6294</v>
      </c>
      <c r="L3381" t="s">
        <v>17514</v>
      </c>
      <c r="M3381" t="s">
        <v>271</v>
      </c>
      <c r="N3381" t="s">
        <v>268</v>
      </c>
      <c r="O3381">
        <v>2</v>
      </c>
      <c r="P3381" t="s">
        <v>272</v>
      </c>
      <c r="Q3381">
        <v>2</v>
      </c>
      <c r="S3381">
        <v>2</v>
      </c>
      <c r="T3381" s="108">
        <v>4</v>
      </c>
      <c r="U3381">
        <v>1</v>
      </c>
      <c r="V3381" t="s">
        <v>270</v>
      </c>
      <c r="W3381" t="s">
        <v>167</v>
      </c>
      <c r="X3381">
        <v>1</v>
      </c>
      <c r="Y3381">
        <v>0</v>
      </c>
      <c r="Z3381">
        <v>1</v>
      </c>
      <c r="AA3381">
        <v>0</v>
      </c>
      <c r="AB3381">
        <v>0</v>
      </c>
      <c r="AC3381">
        <v>1</v>
      </c>
      <c r="AD3381">
        <v>0</v>
      </c>
      <c r="AE3381">
        <v>0</v>
      </c>
    </row>
    <row r="3382" spans="1:31" x14ac:dyDescent="0.3">
      <c r="A3382" t="s">
        <v>268</v>
      </c>
      <c r="B3382" t="s">
        <v>16968</v>
      </c>
      <c r="C3382" t="s">
        <v>274</v>
      </c>
      <c r="D3382" t="s">
        <v>19682</v>
      </c>
      <c r="E3382" t="s">
        <v>13192</v>
      </c>
      <c r="F3382" t="s">
        <v>5695</v>
      </c>
      <c r="G3382" t="s">
        <v>1180</v>
      </c>
      <c r="I3382" t="s">
        <v>265</v>
      </c>
      <c r="J3382" t="s">
        <v>266</v>
      </c>
      <c r="K3382" t="s">
        <v>5615</v>
      </c>
      <c r="L3382" t="s">
        <v>16969</v>
      </c>
      <c r="M3382" t="s">
        <v>267</v>
      </c>
      <c r="N3382" t="s">
        <v>268</v>
      </c>
      <c r="O3382">
        <v>1</v>
      </c>
      <c r="P3382" t="s">
        <v>282</v>
      </c>
      <c r="Q3382">
        <v>4</v>
      </c>
      <c r="S3382">
        <v>2</v>
      </c>
      <c r="T3382" s="108">
        <v>8</v>
      </c>
      <c r="U3382">
        <v>1</v>
      </c>
      <c r="V3382" t="s">
        <v>270</v>
      </c>
      <c r="W3382" t="s">
        <v>167</v>
      </c>
      <c r="X3382">
        <v>1</v>
      </c>
      <c r="Y3382">
        <v>1</v>
      </c>
      <c r="Z3382">
        <v>0</v>
      </c>
      <c r="AA3382">
        <v>0</v>
      </c>
      <c r="AB3382">
        <v>0</v>
      </c>
      <c r="AC3382">
        <v>1</v>
      </c>
      <c r="AD3382">
        <v>0</v>
      </c>
      <c r="AE3382">
        <v>0</v>
      </c>
    </row>
    <row r="3383" spans="1:31" x14ac:dyDescent="0.3">
      <c r="A3383" t="s">
        <v>268</v>
      </c>
      <c r="B3383" t="s">
        <v>16968</v>
      </c>
      <c r="C3383" t="s">
        <v>274</v>
      </c>
      <c r="D3383" t="s">
        <v>19682</v>
      </c>
      <c r="E3383" t="s">
        <v>13192</v>
      </c>
      <c r="F3383" t="s">
        <v>5695</v>
      </c>
      <c r="G3383" t="s">
        <v>1180</v>
      </c>
      <c r="I3383" t="s">
        <v>265</v>
      </c>
      <c r="J3383" t="s">
        <v>266</v>
      </c>
      <c r="K3383" t="s">
        <v>5615</v>
      </c>
      <c r="L3383" t="s">
        <v>16969</v>
      </c>
      <c r="M3383" t="s">
        <v>271</v>
      </c>
      <c r="N3383" t="s">
        <v>268</v>
      </c>
      <c r="O3383">
        <v>2</v>
      </c>
      <c r="P3383" t="s">
        <v>272</v>
      </c>
      <c r="Q3383">
        <v>4</v>
      </c>
      <c r="S3383">
        <v>6</v>
      </c>
      <c r="T3383" s="108">
        <v>24</v>
      </c>
      <c r="U3383">
        <v>1</v>
      </c>
      <c r="V3383" t="s">
        <v>270</v>
      </c>
      <c r="W3383" t="s">
        <v>167</v>
      </c>
      <c r="X3383">
        <v>1</v>
      </c>
      <c r="Y3383">
        <v>1</v>
      </c>
      <c r="Z3383">
        <v>1</v>
      </c>
      <c r="AA3383">
        <v>1</v>
      </c>
      <c r="AB3383">
        <v>1</v>
      </c>
      <c r="AC3383">
        <v>1</v>
      </c>
      <c r="AD3383">
        <v>1</v>
      </c>
      <c r="AE3383">
        <v>0</v>
      </c>
    </row>
    <row r="3384" spans="1:31" x14ac:dyDescent="0.3">
      <c r="A3384" t="s">
        <v>268</v>
      </c>
      <c r="B3384" t="s">
        <v>16968</v>
      </c>
      <c r="C3384" t="s">
        <v>274</v>
      </c>
      <c r="D3384" t="s">
        <v>19682</v>
      </c>
      <c r="E3384" t="s">
        <v>13192</v>
      </c>
      <c r="F3384" t="s">
        <v>5695</v>
      </c>
      <c r="G3384" t="s">
        <v>1180</v>
      </c>
      <c r="I3384" t="s">
        <v>265</v>
      </c>
      <c r="J3384" t="s">
        <v>266</v>
      </c>
      <c r="K3384" t="s">
        <v>5615</v>
      </c>
      <c r="L3384" t="s">
        <v>16969</v>
      </c>
      <c r="M3384" t="s">
        <v>271</v>
      </c>
      <c r="N3384" t="s">
        <v>268</v>
      </c>
      <c r="O3384">
        <v>20</v>
      </c>
      <c r="P3384" t="s">
        <v>425</v>
      </c>
      <c r="Q3384">
        <v>0.32</v>
      </c>
      <c r="S3384">
        <v>55</v>
      </c>
      <c r="T3384" s="108">
        <v>17.600000000000001</v>
      </c>
      <c r="U3384">
        <v>1</v>
      </c>
      <c r="V3384" t="s">
        <v>270</v>
      </c>
      <c r="W3384" t="s">
        <v>167</v>
      </c>
      <c r="X3384">
        <v>11</v>
      </c>
      <c r="Y3384">
        <v>11</v>
      </c>
      <c r="Z3384">
        <v>11</v>
      </c>
      <c r="AA3384">
        <v>11</v>
      </c>
      <c r="AB3384">
        <v>11</v>
      </c>
      <c r="AC3384">
        <v>11</v>
      </c>
      <c r="AD3384">
        <v>0</v>
      </c>
      <c r="AE3384">
        <v>0</v>
      </c>
    </row>
    <row r="3385" spans="1:31" x14ac:dyDescent="0.3">
      <c r="A3385" t="s">
        <v>268</v>
      </c>
      <c r="B3385" t="s">
        <v>16968</v>
      </c>
      <c r="C3385" t="s">
        <v>294</v>
      </c>
      <c r="D3385" t="s">
        <v>19683</v>
      </c>
      <c r="E3385" t="s">
        <v>13192</v>
      </c>
      <c r="F3385" t="s">
        <v>5695</v>
      </c>
      <c r="G3385" t="s">
        <v>1180</v>
      </c>
      <c r="I3385" t="s">
        <v>265</v>
      </c>
      <c r="J3385" t="s">
        <v>266</v>
      </c>
      <c r="K3385" t="s">
        <v>5615</v>
      </c>
      <c r="L3385" t="s">
        <v>16969</v>
      </c>
      <c r="M3385" t="s">
        <v>267</v>
      </c>
      <c r="N3385" t="s">
        <v>268</v>
      </c>
      <c r="O3385">
        <v>1</v>
      </c>
      <c r="P3385" t="s">
        <v>282</v>
      </c>
      <c r="Q3385">
        <v>3</v>
      </c>
      <c r="S3385">
        <v>2</v>
      </c>
      <c r="T3385" s="108">
        <v>6</v>
      </c>
      <c r="U3385">
        <v>1</v>
      </c>
      <c r="V3385" t="s">
        <v>270</v>
      </c>
      <c r="W3385" t="s">
        <v>167</v>
      </c>
      <c r="X3385">
        <v>1</v>
      </c>
      <c r="Y3385">
        <v>1</v>
      </c>
      <c r="Z3385">
        <v>0</v>
      </c>
      <c r="AA3385">
        <v>0</v>
      </c>
      <c r="AB3385">
        <v>0</v>
      </c>
      <c r="AC3385">
        <v>1</v>
      </c>
      <c r="AD3385">
        <v>0</v>
      </c>
      <c r="AE3385">
        <v>0</v>
      </c>
    </row>
    <row r="3386" spans="1:31" x14ac:dyDescent="0.3">
      <c r="A3386" t="s">
        <v>268</v>
      </c>
      <c r="B3386" t="s">
        <v>16968</v>
      </c>
      <c r="C3386" t="s">
        <v>294</v>
      </c>
      <c r="D3386" t="s">
        <v>19683</v>
      </c>
      <c r="E3386" t="s">
        <v>13192</v>
      </c>
      <c r="F3386" t="s">
        <v>5695</v>
      </c>
      <c r="G3386" t="s">
        <v>1180</v>
      </c>
      <c r="I3386" t="s">
        <v>265</v>
      </c>
      <c r="J3386" t="s">
        <v>266</v>
      </c>
      <c r="K3386" t="s">
        <v>5615</v>
      </c>
      <c r="L3386" t="s">
        <v>16969</v>
      </c>
      <c r="M3386" t="s">
        <v>271</v>
      </c>
      <c r="N3386" t="s">
        <v>268</v>
      </c>
      <c r="O3386">
        <v>2</v>
      </c>
      <c r="P3386" t="s">
        <v>272</v>
      </c>
      <c r="Q3386">
        <v>4</v>
      </c>
      <c r="S3386">
        <v>6</v>
      </c>
      <c r="T3386" s="108">
        <v>24</v>
      </c>
      <c r="U3386">
        <v>1</v>
      </c>
      <c r="V3386" t="s">
        <v>270</v>
      </c>
      <c r="W3386" t="s">
        <v>167</v>
      </c>
      <c r="X3386">
        <v>1</v>
      </c>
      <c r="Y3386">
        <v>1</v>
      </c>
      <c r="Z3386">
        <v>1</v>
      </c>
      <c r="AA3386">
        <v>1</v>
      </c>
      <c r="AB3386">
        <v>1</v>
      </c>
      <c r="AC3386">
        <v>1</v>
      </c>
      <c r="AD3386">
        <v>1</v>
      </c>
      <c r="AE3386">
        <v>0</v>
      </c>
    </row>
    <row r="3387" spans="1:31" x14ac:dyDescent="0.3">
      <c r="A3387" t="s">
        <v>268</v>
      </c>
      <c r="B3387" t="s">
        <v>16968</v>
      </c>
      <c r="C3387" t="s">
        <v>294</v>
      </c>
      <c r="D3387" t="s">
        <v>19683</v>
      </c>
      <c r="E3387" t="s">
        <v>13192</v>
      </c>
      <c r="F3387" t="s">
        <v>5695</v>
      </c>
      <c r="G3387" t="s">
        <v>1180</v>
      </c>
      <c r="I3387" t="s">
        <v>265</v>
      </c>
      <c r="J3387" t="s">
        <v>266</v>
      </c>
      <c r="K3387" t="s">
        <v>5615</v>
      </c>
      <c r="L3387" t="s">
        <v>16969</v>
      </c>
      <c r="M3387" t="s">
        <v>271</v>
      </c>
      <c r="N3387" t="s">
        <v>268</v>
      </c>
      <c r="O3387">
        <v>20</v>
      </c>
      <c r="P3387" t="s">
        <v>425</v>
      </c>
      <c r="Q3387">
        <v>0.48</v>
      </c>
      <c r="S3387">
        <v>1</v>
      </c>
      <c r="T3387" s="108">
        <v>0.48</v>
      </c>
      <c r="U3387">
        <v>1</v>
      </c>
      <c r="V3387" t="s">
        <v>270</v>
      </c>
      <c r="W3387" t="s">
        <v>167</v>
      </c>
      <c r="X3387">
        <v>1</v>
      </c>
      <c r="Y3387">
        <v>1</v>
      </c>
      <c r="Z3387">
        <v>0</v>
      </c>
      <c r="AA3387">
        <v>0</v>
      </c>
      <c r="AB3387">
        <v>0</v>
      </c>
      <c r="AC3387">
        <v>0</v>
      </c>
      <c r="AD3387">
        <v>0</v>
      </c>
      <c r="AE3387">
        <v>0</v>
      </c>
    </row>
    <row r="3388" spans="1:31" x14ac:dyDescent="0.3">
      <c r="A3388" t="s">
        <v>268</v>
      </c>
      <c r="B3388" t="s">
        <v>9527</v>
      </c>
      <c r="C3388" t="s">
        <v>274</v>
      </c>
      <c r="D3388" t="s">
        <v>9528</v>
      </c>
      <c r="E3388" t="s">
        <v>13200</v>
      </c>
      <c r="F3388" t="s">
        <v>6593</v>
      </c>
      <c r="G3388" t="s">
        <v>1180</v>
      </c>
      <c r="I3388" t="s">
        <v>265</v>
      </c>
      <c r="J3388" t="s">
        <v>266</v>
      </c>
      <c r="K3388" t="s">
        <v>6594</v>
      </c>
      <c r="L3388" t="s">
        <v>6595</v>
      </c>
      <c r="M3388" t="s">
        <v>267</v>
      </c>
      <c r="N3388" t="s">
        <v>268</v>
      </c>
      <c r="O3388">
        <v>1</v>
      </c>
      <c r="P3388" t="s">
        <v>282</v>
      </c>
      <c r="Q3388">
        <v>3</v>
      </c>
      <c r="S3388">
        <v>2</v>
      </c>
      <c r="T3388" s="108">
        <v>6</v>
      </c>
      <c r="U3388">
        <v>1</v>
      </c>
      <c r="V3388" t="s">
        <v>270</v>
      </c>
      <c r="W3388" t="s">
        <v>167</v>
      </c>
      <c r="X3388">
        <v>1</v>
      </c>
      <c r="Y3388">
        <v>0</v>
      </c>
      <c r="Z3388">
        <v>1</v>
      </c>
      <c r="AA3388">
        <v>0</v>
      </c>
      <c r="AB3388">
        <v>1</v>
      </c>
      <c r="AC3388">
        <v>0</v>
      </c>
      <c r="AD3388">
        <v>0</v>
      </c>
      <c r="AE3388">
        <v>0</v>
      </c>
    </row>
    <row r="3389" spans="1:31" x14ac:dyDescent="0.3">
      <c r="A3389" t="s">
        <v>268</v>
      </c>
      <c r="B3389" t="s">
        <v>9527</v>
      </c>
      <c r="C3389" t="s">
        <v>274</v>
      </c>
      <c r="D3389" t="s">
        <v>9528</v>
      </c>
      <c r="E3389" t="s">
        <v>13200</v>
      </c>
      <c r="F3389" t="s">
        <v>6593</v>
      </c>
      <c r="G3389" t="s">
        <v>1180</v>
      </c>
      <c r="I3389" t="s">
        <v>265</v>
      </c>
      <c r="J3389" t="s">
        <v>266</v>
      </c>
      <c r="K3389" t="s">
        <v>6594</v>
      </c>
      <c r="L3389" t="s">
        <v>6595</v>
      </c>
      <c r="M3389" t="s">
        <v>271</v>
      </c>
      <c r="N3389" t="s">
        <v>268</v>
      </c>
      <c r="O3389">
        <v>2</v>
      </c>
      <c r="P3389" t="s">
        <v>272</v>
      </c>
      <c r="Q3389">
        <v>3</v>
      </c>
      <c r="S3389">
        <v>6</v>
      </c>
      <c r="T3389" s="108">
        <v>18</v>
      </c>
      <c r="U3389">
        <v>1</v>
      </c>
      <c r="V3389" t="s">
        <v>270</v>
      </c>
      <c r="W3389" t="s">
        <v>167</v>
      </c>
      <c r="X3389">
        <v>2</v>
      </c>
      <c r="Y3389">
        <v>2</v>
      </c>
      <c r="Z3389">
        <v>0</v>
      </c>
      <c r="AA3389">
        <v>2</v>
      </c>
      <c r="AB3389">
        <v>0</v>
      </c>
      <c r="AC3389">
        <v>2</v>
      </c>
      <c r="AD3389">
        <v>0</v>
      </c>
      <c r="AE3389">
        <v>0</v>
      </c>
    </row>
    <row r="3390" spans="1:31" x14ac:dyDescent="0.3">
      <c r="A3390" t="s">
        <v>268</v>
      </c>
      <c r="B3390" t="s">
        <v>9527</v>
      </c>
      <c r="C3390" t="s">
        <v>274</v>
      </c>
      <c r="D3390" t="s">
        <v>9528</v>
      </c>
      <c r="E3390" t="s">
        <v>13200</v>
      </c>
      <c r="F3390" t="s">
        <v>6593</v>
      </c>
      <c r="G3390" t="s">
        <v>1180</v>
      </c>
      <c r="I3390" t="s">
        <v>265</v>
      </c>
      <c r="J3390" t="s">
        <v>266</v>
      </c>
      <c r="K3390" t="s">
        <v>6594</v>
      </c>
      <c r="L3390" t="s">
        <v>6595</v>
      </c>
      <c r="M3390" t="s">
        <v>267</v>
      </c>
      <c r="N3390" t="s">
        <v>268</v>
      </c>
      <c r="O3390">
        <v>1</v>
      </c>
      <c r="P3390" t="s">
        <v>282</v>
      </c>
      <c r="Q3390">
        <v>3</v>
      </c>
      <c r="S3390">
        <v>2</v>
      </c>
      <c r="T3390" s="108">
        <v>6</v>
      </c>
      <c r="U3390">
        <v>1</v>
      </c>
      <c r="V3390" t="s">
        <v>270</v>
      </c>
      <c r="W3390" t="s">
        <v>167</v>
      </c>
      <c r="X3390">
        <v>1</v>
      </c>
      <c r="Y3390">
        <v>0</v>
      </c>
      <c r="Z3390">
        <v>1</v>
      </c>
      <c r="AA3390">
        <v>0</v>
      </c>
      <c r="AB3390">
        <v>1</v>
      </c>
      <c r="AC3390">
        <v>0</v>
      </c>
      <c r="AD3390">
        <v>0</v>
      </c>
      <c r="AE3390">
        <v>0</v>
      </c>
    </row>
    <row r="3391" spans="1:31" x14ac:dyDescent="0.3">
      <c r="A3391" t="s">
        <v>268</v>
      </c>
      <c r="B3391" t="s">
        <v>9527</v>
      </c>
      <c r="C3391" t="s">
        <v>274</v>
      </c>
      <c r="D3391" t="s">
        <v>9528</v>
      </c>
      <c r="E3391" t="s">
        <v>13200</v>
      </c>
      <c r="F3391" t="s">
        <v>6593</v>
      </c>
      <c r="G3391" t="s">
        <v>1180</v>
      </c>
      <c r="I3391" t="s">
        <v>265</v>
      </c>
      <c r="J3391" t="s">
        <v>266</v>
      </c>
      <c r="K3391" t="s">
        <v>6594</v>
      </c>
      <c r="L3391" t="s">
        <v>6595</v>
      </c>
      <c r="M3391" t="s">
        <v>271</v>
      </c>
      <c r="N3391" t="s">
        <v>268</v>
      </c>
      <c r="O3391">
        <v>20</v>
      </c>
      <c r="P3391" t="s">
        <v>17796</v>
      </c>
      <c r="Q3391">
        <v>2</v>
      </c>
      <c r="S3391">
        <v>2</v>
      </c>
      <c r="T3391" s="108">
        <v>4</v>
      </c>
      <c r="U3391">
        <v>1</v>
      </c>
      <c r="V3391" t="s">
        <v>270</v>
      </c>
      <c r="W3391" t="s">
        <v>167</v>
      </c>
      <c r="X3391">
        <v>1</v>
      </c>
      <c r="Y3391">
        <v>0</v>
      </c>
      <c r="Z3391">
        <v>1</v>
      </c>
      <c r="AA3391">
        <v>0</v>
      </c>
      <c r="AB3391">
        <v>1</v>
      </c>
      <c r="AC3391">
        <v>0</v>
      </c>
      <c r="AD3391">
        <v>0</v>
      </c>
      <c r="AE3391">
        <v>0</v>
      </c>
    </row>
    <row r="3392" spans="1:31" x14ac:dyDescent="0.3">
      <c r="A3392" t="s">
        <v>268</v>
      </c>
      <c r="B3392" t="s">
        <v>6182</v>
      </c>
      <c r="C3392" t="s">
        <v>274</v>
      </c>
      <c r="D3392" t="s">
        <v>6183</v>
      </c>
      <c r="E3392" t="s">
        <v>13195</v>
      </c>
      <c r="F3392" t="s">
        <v>1179</v>
      </c>
      <c r="G3392" t="s">
        <v>1180</v>
      </c>
      <c r="I3392" t="s">
        <v>265</v>
      </c>
      <c r="J3392" t="s">
        <v>266</v>
      </c>
      <c r="K3392" t="s">
        <v>1181</v>
      </c>
      <c r="L3392" t="s">
        <v>9230</v>
      </c>
      <c r="M3392" t="s">
        <v>271</v>
      </c>
      <c r="N3392" t="s">
        <v>268</v>
      </c>
      <c r="O3392">
        <v>20</v>
      </c>
      <c r="P3392" t="s">
        <v>425</v>
      </c>
      <c r="Q3392">
        <v>0.32</v>
      </c>
      <c r="S3392">
        <v>12</v>
      </c>
      <c r="T3392" s="108">
        <v>3.84</v>
      </c>
      <c r="U3392">
        <v>1</v>
      </c>
      <c r="V3392" t="s">
        <v>270</v>
      </c>
      <c r="W3392" t="s">
        <v>167</v>
      </c>
      <c r="X3392">
        <v>6</v>
      </c>
      <c r="Y3392">
        <v>0</v>
      </c>
      <c r="Z3392">
        <v>6</v>
      </c>
      <c r="AA3392">
        <v>0</v>
      </c>
      <c r="AB3392">
        <v>6</v>
      </c>
      <c r="AC3392">
        <v>0</v>
      </c>
      <c r="AD3392">
        <v>0</v>
      </c>
      <c r="AE3392">
        <v>0</v>
      </c>
    </row>
    <row r="3393" spans="1:31" x14ac:dyDescent="0.3">
      <c r="A3393" t="s">
        <v>268</v>
      </c>
      <c r="B3393" t="s">
        <v>6182</v>
      </c>
      <c r="C3393" t="s">
        <v>274</v>
      </c>
      <c r="D3393" t="s">
        <v>6183</v>
      </c>
      <c r="E3393" t="s">
        <v>13195</v>
      </c>
      <c r="F3393" t="s">
        <v>1179</v>
      </c>
      <c r="G3393" t="s">
        <v>1180</v>
      </c>
      <c r="I3393" t="s">
        <v>265</v>
      </c>
      <c r="J3393" t="s">
        <v>266</v>
      </c>
      <c r="K3393" t="s">
        <v>1181</v>
      </c>
      <c r="L3393" t="s">
        <v>9230</v>
      </c>
      <c r="M3393" t="s">
        <v>267</v>
      </c>
      <c r="N3393" t="s">
        <v>268</v>
      </c>
      <c r="O3393">
        <v>1</v>
      </c>
      <c r="P3393" t="s">
        <v>282</v>
      </c>
      <c r="Q3393">
        <v>4</v>
      </c>
      <c r="S3393">
        <v>6</v>
      </c>
      <c r="T3393" s="108">
        <v>24</v>
      </c>
      <c r="U3393">
        <v>1</v>
      </c>
      <c r="V3393" t="s">
        <v>270</v>
      </c>
      <c r="W3393" t="s">
        <v>167</v>
      </c>
      <c r="X3393">
        <v>2</v>
      </c>
      <c r="Y3393">
        <v>2</v>
      </c>
      <c r="Z3393">
        <v>0</v>
      </c>
      <c r="AA3393">
        <v>2</v>
      </c>
      <c r="AB3393">
        <v>0</v>
      </c>
      <c r="AC3393">
        <v>2</v>
      </c>
      <c r="AD3393">
        <v>0</v>
      </c>
      <c r="AE3393">
        <v>0</v>
      </c>
    </row>
    <row r="3394" spans="1:31" x14ac:dyDescent="0.3">
      <c r="A3394" t="s">
        <v>268</v>
      </c>
      <c r="B3394" t="s">
        <v>6182</v>
      </c>
      <c r="C3394" t="s">
        <v>274</v>
      </c>
      <c r="D3394" t="s">
        <v>6183</v>
      </c>
      <c r="E3394" t="s">
        <v>13195</v>
      </c>
      <c r="F3394" t="s">
        <v>1179</v>
      </c>
      <c r="G3394" t="s">
        <v>1180</v>
      </c>
      <c r="I3394" t="s">
        <v>265</v>
      </c>
      <c r="J3394" t="s">
        <v>266</v>
      </c>
      <c r="K3394" t="s">
        <v>1181</v>
      </c>
      <c r="L3394" t="s">
        <v>9230</v>
      </c>
      <c r="M3394" t="s">
        <v>271</v>
      </c>
      <c r="N3394" t="s">
        <v>268</v>
      </c>
      <c r="O3394">
        <v>2</v>
      </c>
      <c r="P3394" t="s">
        <v>272</v>
      </c>
      <c r="Q3394">
        <v>4</v>
      </c>
      <c r="S3394">
        <v>4</v>
      </c>
      <c r="T3394" s="108">
        <v>16</v>
      </c>
      <c r="U3394">
        <v>1</v>
      </c>
      <c r="V3394" t="s">
        <v>270</v>
      </c>
      <c r="W3394" t="s">
        <v>167</v>
      </c>
      <c r="X3394">
        <v>2</v>
      </c>
      <c r="Y3394">
        <v>2</v>
      </c>
      <c r="Z3394">
        <v>0</v>
      </c>
      <c r="AA3394">
        <v>0</v>
      </c>
      <c r="AB3394">
        <v>2</v>
      </c>
      <c r="AC3394">
        <v>0</v>
      </c>
      <c r="AD3394">
        <v>0</v>
      </c>
      <c r="AE3394">
        <v>0</v>
      </c>
    </row>
    <row r="3395" spans="1:31" x14ac:dyDescent="0.3">
      <c r="A3395" t="s">
        <v>268</v>
      </c>
      <c r="B3395" t="s">
        <v>6172</v>
      </c>
      <c r="C3395" t="s">
        <v>274</v>
      </c>
      <c r="D3395" t="s">
        <v>10546</v>
      </c>
      <c r="E3395" t="s">
        <v>13194</v>
      </c>
      <c r="F3395" t="s">
        <v>6173</v>
      </c>
      <c r="G3395" t="s">
        <v>1180</v>
      </c>
      <c r="I3395" t="s">
        <v>265</v>
      </c>
      <c r="J3395" t="s">
        <v>266</v>
      </c>
      <c r="K3395" t="s">
        <v>6174</v>
      </c>
      <c r="L3395" t="s">
        <v>6175</v>
      </c>
      <c r="M3395" t="s">
        <v>271</v>
      </c>
      <c r="N3395" t="s">
        <v>268</v>
      </c>
      <c r="O3395">
        <v>2</v>
      </c>
      <c r="P3395" t="s">
        <v>272</v>
      </c>
      <c r="Q3395">
        <v>4</v>
      </c>
      <c r="S3395">
        <v>3</v>
      </c>
      <c r="T3395" s="108">
        <v>12</v>
      </c>
      <c r="U3395">
        <v>1</v>
      </c>
      <c r="V3395" t="s">
        <v>270</v>
      </c>
      <c r="W3395" t="s">
        <v>167</v>
      </c>
      <c r="X3395">
        <v>1</v>
      </c>
      <c r="Y3395">
        <v>1</v>
      </c>
      <c r="Z3395">
        <v>0</v>
      </c>
      <c r="AA3395">
        <v>1</v>
      </c>
      <c r="AB3395">
        <v>0</v>
      </c>
      <c r="AC3395">
        <v>1</v>
      </c>
      <c r="AD3395">
        <v>0</v>
      </c>
      <c r="AE3395">
        <v>0</v>
      </c>
    </row>
    <row r="3396" spans="1:31" x14ac:dyDescent="0.3">
      <c r="A3396" t="s">
        <v>268</v>
      </c>
      <c r="B3396" t="s">
        <v>6172</v>
      </c>
      <c r="C3396" t="s">
        <v>294</v>
      </c>
      <c r="D3396" t="s">
        <v>10546</v>
      </c>
      <c r="E3396" t="s">
        <v>13196</v>
      </c>
      <c r="F3396" t="s">
        <v>6227</v>
      </c>
      <c r="G3396" t="s">
        <v>1180</v>
      </c>
      <c r="I3396" t="s">
        <v>265</v>
      </c>
      <c r="J3396" t="s">
        <v>266</v>
      </c>
      <c r="K3396" t="s">
        <v>6228</v>
      </c>
      <c r="L3396" t="s">
        <v>6175</v>
      </c>
      <c r="M3396" t="s">
        <v>271</v>
      </c>
      <c r="N3396" t="s">
        <v>268</v>
      </c>
      <c r="O3396">
        <v>2</v>
      </c>
      <c r="P3396" t="s">
        <v>272</v>
      </c>
      <c r="Q3396">
        <v>4</v>
      </c>
      <c r="S3396">
        <v>3</v>
      </c>
      <c r="T3396" s="108">
        <v>12</v>
      </c>
      <c r="U3396">
        <v>1</v>
      </c>
      <c r="V3396" t="s">
        <v>270</v>
      </c>
      <c r="W3396" t="s">
        <v>167</v>
      </c>
      <c r="X3396">
        <v>1</v>
      </c>
      <c r="Y3396">
        <v>1</v>
      </c>
      <c r="Z3396">
        <v>0</v>
      </c>
      <c r="AA3396">
        <v>1</v>
      </c>
      <c r="AB3396">
        <v>0</v>
      </c>
      <c r="AC3396">
        <v>1</v>
      </c>
      <c r="AD3396">
        <v>0</v>
      </c>
      <c r="AE3396">
        <v>0</v>
      </c>
    </row>
    <row r="3397" spans="1:31" x14ac:dyDescent="0.3">
      <c r="A3397" t="s">
        <v>268</v>
      </c>
      <c r="B3397" t="s">
        <v>6317</v>
      </c>
      <c r="C3397" t="s">
        <v>274</v>
      </c>
      <c r="D3397" t="s">
        <v>6318</v>
      </c>
      <c r="E3397" t="s">
        <v>13198</v>
      </c>
      <c r="F3397" t="s">
        <v>6315</v>
      </c>
      <c r="G3397" t="s">
        <v>1180</v>
      </c>
      <c r="I3397" t="s">
        <v>265</v>
      </c>
      <c r="J3397" t="s">
        <v>266</v>
      </c>
      <c r="K3397" t="s">
        <v>6319</v>
      </c>
      <c r="L3397" t="s">
        <v>6320</v>
      </c>
      <c r="M3397" t="s">
        <v>267</v>
      </c>
      <c r="N3397" t="s">
        <v>268</v>
      </c>
      <c r="O3397">
        <v>1</v>
      </c>
      <c r="P3397" t="s">
        <v>266</v>
      </c>
      <c r="Q3397">
        <v>0.48</v>
      </c>
      <c r="S3397">
        <v>6</v>
      </c>
      <c r="T3397" s="108">
        <v>2.88</v>
      </c>
      <c r="U3397">
        <v>1</v>
      </c>
      <c r="V3397" t="s">
        <v>270</v>
      </c>
      <c r="W3397" t="s">
        <v>167</v>
      </c>
      <c r="X3397">
        <v>2</v>
      </c>
      <c r="Y3397">
        <v>4</v>
      </c>
      <c r="Z3397">
        <v>0</v>
      </c>
      <c r="AA3397">
        <v>0</v>
      </c>
      <c r="AB3397">
        <v>2</v>
      </c>
      <c r="AC3397">
        <v>0</v>
      </c>
      <c r="AD3397">
        <v>0</v>
      </c>
      <c r="AE3397">
        <v>0</v>
      </c>
    </row>
    <row r="3398" spans="1:31" x14ac:dyDescent="0.3">
      <c r="A3398" t="s">
        <v>268</v>
      </c>
      <c r="B3398" t="s">
        <v>6317</v>
      </c>
      <c r="C3398" t="s">
        <v>274</v>
      </c>
      <c r="D3398" t="s">
        <v>6318</v>
      </c>
      <c r="E3398" t="s">
        <v>13198</v>
      </c>
      <c r="F3398" t="s">
        <v>6315</v>
      </c>
      <c r="G3398" t="s">
        <v>1180</v>
      </c>
      <c r="I3398" t="s">
        <v>265</v>
      </c>
      <c r="J3398" t="s">
        <v>266</v>
      </c>
      <c r="K3398" t="s">
        <v>6319</v>
      </c>
      <c r="L3398" t="s">
        <v>6320</v>
      </c>
      <c r="M3398" t="s">
        <v>271</v>
      </c>
      <c r="N3398" t="s">
        <v>268</v>
      </c>
      <c r="O3398">
        <v>17</v>
      </c>
      <c r="P3398" t="s">
        <v>273</v>
      </c>
      <c r="Q3398">
        <v>0.48</v>
      </c>
      <c r="S3398">
        <v>1</v>
      </c>
      <c r="T3398" s="108">
        <v>0.48</v>
      </c>
      <c r="U3398">
        <v>1</v>
      </c>
      <c r="V3398" t="s">
        <v>270</v>
      </c>
      <c r="W3398" t="s">
        <v>167</v>
      </c>
      <c r="X3398">
        <v>1</v>
      </c>
      <c r="Y3398">
        <v>0</v>
      </c>
      <c r="Z3398">
        <v>0</v>
      </c>
      <c r="AA3398">
        <v>0</v>
      </c>
      <c r="AB3398">
        <v>1</v>
      </c>
      <c r="AC3398">
        <v>0</v>
      </c>
      <c r="AD3398">
        <v>0</v>
      </c>
      <c r="AE3398">
        <v>0</v>
      </c>
    </row>
    <row r="3399" spans="1:31" x14ac:dyDescent="0.3">
      <c r="A3399" t="s">
        <v>268</v>
      </c>
      <c r="B3399" t="s">
        <v>6317</v>
      </c>
      <c r="C3399" t="s">
        <v>274</v>
      </c>
      <c r="D3399" t="s">
        <v>6318</v>
      </c>
      <c r="E3399" t="s">
        <v>13198</v>
      </c>
      <c r="F3399" t="s">
        <v>6315</v>
      </c>
      <c r="G3399" t="s">
        <v>1180</v>
      </c>
      <c r="I3399" t="s">
        <v>265</v>
      </c>
      <c r="J3399" t="s">
        <v>266</v>
      </c>
      <c r="K3399" t="s">
        <v>6319</v>
      </c>
      <c r="L3399" t="s">
        <v>6320</v>
      </c>
      <c r="M3399" t="s">
        <v>271</v>
      </c>
      <c r="N3399" t="s">
        <v>268</v>
      </c>
      <c r="O3399">
        <v>2</v>
      </c>
      <c r="P3399" t="s">
        <v>288</v>
      </c>
      <c r="Q3399">
        <v>0.48</v>
      </c>
      <c r="S3399">
        <v>6</v>
      </c>
      <c r="T3399" s="108">
        <v>2.88</v>
      </c>
      <c r="U3399">
        <v>1</v>
      </c>
      <c r="V3399" t="s">
        <v>270</v>
      </c>
      <c r="W3399" t="s">
        <v>167</v>
      </c>
      <c r="X3399">
        <v>3</v>
      </c>
      <c r="Y3399">
        <v>3</v>
      </c>
      <c r="Z3399">
        <v>0</v>
      </c>
      <c r="AA3399">
        <v>0</v>
      </c>
      <c r="AB3399">
        <v>3</v>
      </c>
      <c r="AC3399">
        <v>0</v>
      </c>
      <c r="AD3399">
        <v>0</v>
      </c>
      <c r="AE3399">
        <v>0</v>
      </c>
    </row>
    <row r="3400" spans="1:31" x14ac:dyDescent="0.3">
      <c r="A3400" t="s">
        <v>268</v>
      </c>
      <c r="B3400" t="s">
        <v>16640</v>
      </c>
      <c r="C3400" t="s">
        <v>274</v>
      </c>
      <c r="D3400" t="s">
        <v>16641</v>
      </c>
      <c r="E3400" t="s">
        <v>17727</v>
      </c>
      <c r="F3400" t="s">
        <v>10120</v>
      </c>
      <c r="G3400" t="s">
        <v>1180</v>
      </c>
      <c r="I3400" t="s">
        <v>265</v>
      </c>
      <c r="J3400" t="s">
        <v>266</v>
      </c>
      <c r="K3400" t="s">
        <v>10121</v>
      </c>
      <c r="L3400" t="s">
        <v>16642</v>
      </c>
      <c r="M3400" t="s">
        <v>271</v>
      </c>
      <c r="N3400" t="s">
        <v>268</v>
      </c>
      <c r="O3400">
        <v>17</v>
      </c>
      <c r="P3400" t="s">
        <v>273</v>
      </c>
      <c r="Q3400">
        <v>0.32</v>
      </c>
      <c r="S3400">
        <v>1</v>
      </c>
      <c r="T3400" s="108">
        <v>0.32</v>
      </c>
      <c r="U3400">
        <v>1</v>
      </c>
      <c r="V3400" t="s">
        <v>270</v>
      </c>
      <c r="W3400" t="s">
        <v>167</v>
      </c>
      <c r="X3400">
        <v>1</v>
      </c>
      <c r="Y3400">
        <v>0</v>
      </c>
      <c r="Z3400">
        <v>0</v>
      </c>
      <c r="AA3400">
        <v>0</v>
      </c>
      <c r="AB3400">
        <v>1</v>
      </c>
      <c r="AC3400">
        <v>0</v>
      </c>
      <c r="AD3400">
        <v>0</v>
      </c>
      <c r="AE3400">
        <v>0</v>
      </c>
    </row>
    <row r="3401" spans="1:31" x14ac:dyDescent="0.3">
      <c r="A3401" t="s">
        <v>268</v>
      </c>
      <c r="B3401" t="s">
        <v>19684</v>
      </c>
      <c r="C3401" t="s">
        <v>274</v>
      </c>
      <c r="D3401" t="s">
        <v>19685</v>
      </c>
      <c r="E3401" t="s">
        <v>17727</v>
      </c>
      <c r="F3401" t="s">
        <v>10120</v>
      </c>
      <c r="G3401" t="s">
        <v>1180</v>
      </c>
      <c r="I3401" t="s">
        <v>265</v>
      </c>
      <c r="J3401" t="s">
        <v>266</v>
      </c>
      <c r="K3401" t="s">
        <v>10121</v>
      </c>
      <c r="L3401" t="s">
        <v>19686</v>
      </c>
      <c r="M3401" t="s">
        <v>267</v>
      </c>
      <c r="N3401" t="s">
        <v>268</v>
      </c>
      <c r="O3401">
        <v>1</v>
      </c>
      <c r="P3401" t="s">
        <v>282</v>
      </c>
      <c r="Q3401">
        <v>2</v>
      </c>
      <c r="S3401">
        <v>1</v>
      </c>
      <c r="T3401" s="108">
        <v>2</v>
      </c>
      <c r="U3401">
        <v>1</v>
      </c>
      <c r="V3401" t="s">
        <v>270</v>
      </c>
      <c r="W3401" t="s">
        <v>167</v>
      </c>
      <c r="X3401">
        <v>1</v>
      </c>
      <c r="Y3401">
        <v>0</v>
      </c>
      <c r="Z3401">
        <v>0</v>
      </c>
      <c r="AA3401">
        <v>1</v>
      </c>
      <c r="AB3401">
        <v>0</v>
      </c>
      <c r="AC3401">
        <v>0</v>
      </c>
      <c r="AD3401">
        <v>0</v>
      </c>
      <c r="AE3401">
        <v>0</v>
      </c>
    </row>
    <row r="3402" spans="1:31" x14ac:dyDescent="0.3">
      <c r="A3402" t="s">
        <v>268</v>
      </c>
      <c r="B3402" t="s">
        <v>19684</v>
      </c>
      <c r="C3402" t="s">
        <v>274</v>
      </c>
      <c r="D3402" t="s">
        <v>19685</v>
      </c>
      <c r="E3402" t="s">
        <v>17727</v>
      </c>
      <c r="F3402" t="s">
        <v>10120</v>
      </c>
      <c r="G3402" t="s">
        <v>1180</v>
      </c>
      <c r="I3402" t="s">
        <v>265</v>
      </c>
      <c r="J3402" t="s">
        <v>266</v>
      </c>
      <c r="K3402" t="s">
        <v>10121</v>
      </c>
      <c r="L3402" t="s">
        <v>19686</v>
      </c>
      <c r="M3402" t="s">
        <v>271</v>
      </c>
      <c r="N3402" t="s">
        <v>268</v>
      </c>
      <c r="O3402">
        <v>2</v>
      </c>
      <c r="P3402" t="s">
        <v>272</v>
      </c>
      <c r="Q3402">
        <v>2</v>
      </c>
      <c r="S3402">
        <v>1</v>
      </c>
      <c r="T3402" s="108">
        <v>2</v>
      </c>
      <c r="U3402">
        <v>1</v>
      </c>
      <c r="V3402" t="s">
        <v>270</v>
      </c>
      <c r="W3402" t="s">
        <v>167</v>
      </c>
      <c r="X3402">
        <v>1</v>
      </c>
      <c r="Y3402">
        <v>0</v>
      </c>
      <c r="Z3402">
        <v>0</v>
      </c>
      <c r="AA3402">
        <v>1</v>
      </c>
      <c r="AB3402">
        <v>0</v>
      </c>
      <c r="AC3402">
        <v>0</v>
      </c>
      <c r="AD3402">
        <v>0</v>
      </c>
      <c r="AE3402">
        <v>0</v>
      </c>
    </row>
    <row r="3403" spans="1:31" x14ac:dyDescent="0.3">
      <c r="A3403" t="s">
        <v>268</v>
      </c>
      <c r="B3403" t="s">
        <v>19684</v>
      </c>
      <c r="C3403" t="s">
        <v>274</v>
      </c>
      <c r="D3403" t="s">
        <v>19685</v>
      </c>
      <c r="E3403" t="s">
        <v>17727</v>
      </c>
      <c r="F3403" t="s">
        <v>10120</v>
      </c>
      <c r="G3403" t="s">
        <v>1180</v>
      </c>
      <c r="I3403" t="s">
        <v>265</v>
      </c>
      <c r="J3403" t="s">
        <v>266</v>
      </c>
      <c r="K3403" t="s">
        <v>10121</v>
      </c>
      <c r="L3403" t="s">
        <v>19686</v>
      </c>
      <c r="M3403" t="s">
        <v>267</v>
      </c>
      <c r="N3403" t="s">
        <v>268</v>
      </c>
      <c r="O3403">
        <v>20</v>
      </c>
      <c r="P3403" t="s">
        <v>425</v>
      </c>
      <c r="Q3403">
        <v>0.32</v>
      </c>
      <c r="S3403">
        <v>1</v>
      </c>
      <c r="T3403" s="108">
        <v>0.32</v>
      </c>
      <c r="U3403">
        <v>1</v>
      </c>
      <c r="V3403" t="s">
        <v>270</v>
      </c>
      <c r="W3403" t="s">
        <v>167</v>
      </c>
      <c r="X3403">
        <v>1</v>
      </c>
      <c r="Y3403">
        <v>0</v>
      </c>
      <c r="Z3403">
        <v>0</v>
      </c>
      <c r="AA3403">
        <v>0</v>
      </c>
      <c r="AB3403">
        <v>1</v>
      </c>
      <c r="AC3403">
        <v>0</v>
      </c>
      <c r="AD3403">
        <v>0</v>
      </c>
      <c r="AE3403">
        <v>0</v>
      </c>
    </row>
    <row r="3404" spans="1:31" x14ac:dyDescent="0.3">
      <c r="A3404" t="s">
        <v>268</v>
      </c>
      <c r="B3404" t="s">
        <v>8718</v>
      </c>
      <c r="C3404" t="s">
        <v>274</v>
      </c>
      <c r="D3404" t="s">
        <v>8719</v>
      </c>
      <c r="E3404" t="s">
        <v>16394</v>
      </c>
      <c r="F3404" t="s">
        <v>8720</v>
      </c>
      <c r="G3404" t="s">
        <v>580</v>
      </c>
      <c r="I3404" t="s">
        <v>265</v>
      </c>
      <c r="J3404" t="s">
        <v>266</v>
      </c>
      <c r="K3404" t="s">
        <v>8721</v>
      </c>
      <c r="L3404" t="s">
        <v>419</v>
      </c>
      <c r="M3404" t="s">
        <v>271</v>
      </c>
      <c r="N3404" t="s">
        <v>268</v>
      </c>
      <c r="O3404">
        <v>17</v>
      </c>
      <c r="P3404" t="s">
        <v>273</v>
      </c>
      <c r="Q3404">
        <v>0.48</v>
      </c>
      <c r="S3404">
        <v>6</v>
      </c>
      <c r="T3404" s="108">
        <v>2.88</v>
      </c>
      <c r="U3404">
        <v>1</v>
      </c>
      <c r="V3404" t="s">
        <v>270</v>
      </c>
      <c r="W3404" t="s">
        <v>167</v>
      </c>
      <c r="X3404">
        <v>6</v>
      </c>
      <c r="Y3404">
        <v>0</v>
      </c>
      <c r="Z3404">
        <v>0</v>
      </c>
      <c r="AA3404">
        <v>0</v>
      </c>
      <c r="AB3404">
        <v>6</v>
      </c>
      <c r="AC3404">
        <v>0</v>
      </c>
      <c r="AD3404">
        <v>0</v>
      </c>
      <c r="AE3404">
        <v>0</v>
      </c>
    </row>
    <row r="3405" spans="1:31" x14ac:dyDescent="0.3">
      <c r="A3405" t="s">
        <v>268</v>
      </c>
      <c r="B3405" t="s">
        <v>3718</v>
      </c>
      <c r="C3405" t="s">
        <v>294</v>
      </c>
      <c r="D3405" t="s">
        <v>3719</v>
      </c>
      <c r="E3405" t="s">
        <v>13204</v>
      </c>
      <c r="F3405" t="s">
        <v>885</v>
      </c>
      <c r="G3405" t="s">
        <v>580</v>
      </c>
      <c r="I3405" t="s">
        <v>265</v>
      </c>
      <c r="J3405" t="s">
        <v>266</v>
      </c>
      <c r="K3405" t="s">
        <v>3720</v>
      </c>
      <c r="L3405" t="s">
        <v>11762</v>
      </c>
      <c r="M3405" t="s">
        <v>271</v>
      </c>
      <c r="N3405" t="s">
        <v>268</v>
      </c>
      <c r="O3405">
        <v>20</v>
      </c>
      <c r="P3405" t="s">
        <v>425</v>
      </c>
      <c r="Q3405">
        <v>0.32</v>
      </c>
      <c r="S3405">
        <v>4</v>
      </c>
      <c r="T3405" s="108">
        <v>1.28</v>
      </c>
      <c r="U3405">
        <v>1</v>
      </c>
      <c r="V3405" t="s">
        <v>270</v>
      </c>
      <c r="W3405" t="s">
        <v>167</v>
      </c>
      <c r="X3405">
        <v>2</v>
      </c>
      <c r="Y3405">
        <v>0</v>
      </c>
      <c r="Z3405">
        <v>2</v>
      </c>
      <c r="AA3405">
        <v>0</v>
      </c>
      <c r="AB3405">
        <v>2</v>
      </c>
      <c r="AC3405">
        <v>0</v>
      </c>
      <c r="AD3405">
        <v>0</v>
      </c>
      <c r="AE3405">
        <v>0</v>
      </c>
    </row>
    <row r="3406" spans="1:31" x14ac:dyDescent="0.3">
      <c r="A3406" t="s">
        <v>268</v>
      </c>
      <c r="B3406" t="s">
        <v>3718</v>
      </c>
      <c r="C3406" t="s">
        <v>294</v>
      </c>
      <c r="D3406" t="s">
        <v>3719</v>
      </c>
      <c r="E3406" t="s">
        <v>13204</v>
      </c>
      <c r="F3406" t="s">
        <v>885</v>
      </c>
      <c r="G3406" t="s">
        <v>580</v>
      </c>
      <c r="I3406" t="s">
        <v>265</v>
      </c>
      <c r="J3406" t="s">
        <v>266</v>
      </c>
      <c r="K3406" t="s">
        <v>3720</v>
      </c>
      <c r="L3406" t="s">
        <v>11762</v>
      </c>
      <c r="M3406" t="s">
        <v>271</v>
      </c>
      <c r="N3406" t="s">
        <v>268</v>
      </c>
      <c r="O3406">
        <v>2</v>
      </c>
      <c r="P3406" t="s">
        <v>272</v>
      </c>
      <c r="Q3406">
        <v>4</v>
      </c>
      <c r="S3406">
        <v>2</v>
      </c>
      <c r="T3406" s="108">
        <v>8</v>
      </c>
      <c r="U3406">
        <v>1</v>
      </c>
      <c r="V3406" t="s">
        <v>270</v>
      </c>
      <c r="W3406" t="s">
        <v>167</v>
      </c>
      <c r="X3406">
        <v>1</v>
      </c>
      <c r="Y3406">
        <v>1</v>
      </c>
      <c r="Z3406">
        <v>0</v>
      </c>
      <c r="AA3406">
        <v>0</v>
      </c>
      <c r="AB3406">
        <v>1</v>
      </c>
      <c r="AC3406">
        <v>0</v>
      </c>
      <c r="AD3406">
        <v>0</v>
      </c>
      <c r="AE3406">
        <v>0</v>
      </c>
    </row>
    <row r="3407" spans="1:31" x14ac:dyDescent="0.3">
      <c r="A3407" t="s">
        <v>268</v>
      </c>
      <c r="B3407" t="s">
        <v>4020</v>
      </c>
      <c r="C3407" t="s">
        <v>274</v>
      </c>
      <c r="D3407" t="s">
        <v>4021</v>
      </c>
      <c r="E3407" t="s">
        <v>13206</v>
      </c>
      <c r="F3407" t="s">
        <v>4022</v>
      </c>
      <c r="G3407" t="s">
        <v>580</v>
      </c>
      <c r="I3407" t="s">
        <v>265</v>
      </c>
      <c r="J3407" t="s">
        <v>266</v>
      </c>
      <c r="K3407" t="s">
        <v>4002</v>
      </c>
      <c r="L3407" t="s">
        <v>4023</v>
      </c>
      <c r="M3407" t="s">
        <v>267</v>
      </c>
      <c r="N3407" t="s">
        <v>268</v>
      </c>
      <c r="O3407">
        <v>1</v>
      </c>
      <c r="P3407" t="s">
        <v>269</v>
      </c>
      <c r="Q3407">
        <v>1</v>
      </c>
      <c r="S3407">
        <v>1</v>
      </c>
      <c r="T3407" s="108">
        <v>1</v>
      </c>
      <c r="U3407">
        <v>1</v>
      </c>
      <c r="V3407" t="s">
        <v>270</v>
      </c>
      <c r="W3407" t="s">
        <v>167</v>
      </c>
      <c r="X3407">
        <v>1</v>
      </c>
      <c r="Y3407">
        <v>1</v>
      </c>
      <c r="Z3407">
        <v>0</v>
      </c>
      <c r="AA3407">
        <v>0</v>
      </c>
      <c r="AB3407">
        <v>0</v>
      </c>
      <c r="AC3407">
        <v>0</v>
      </c>
      <c r="AD3407">
        <v>0</v>
      </c>
      <c r="AE3407">
        <v>0</v>
      </c>
    </row>
    <row r="3408" spans="1:31" x14ac:dyDescent="0.3">
      <c r="A3408" t="s">
        <v>268</v>
      </c>
      <c r="B3408" t="s">
        <v>4020</v>
      </c>
      <c r="C3408" t="s">
        <v>294</v>
      </c>
      <c r="D3408" t="s">
        <v>4021</v>
      </c>
      <c r="E3408" t="s">
        <v>13206</v>
      </c>
      <c r="F3408" t="s">
        <v>4022</v>
      </c>
      <c r="G3408" t="s">
        <v>580</v>
      </c>
      <c r="I3408" t="s">
        <v>265</v>
      </c>
      <c r="J3408" t="s">
        <v>266</v>
      </c>
      <c r="K3408" t="s">
        <v>4002</v>
      </c>
      <c r="L3408" t="s">
        <v>4023</v>
      </c>
      <c r="M3408" t="s">
        <v>271</v>
      </c>
      <c r="N3408" t="s">
        <v>268</v>
      </c>
      <c r="O3408">
        <v>20</v>
      </c>
      <c r="P3408" t="s">
        <v>425</v>
      </c>
      <c r="Q3408">
        <v>0.32</v>
      </c>
      <c r="S3408">
        <v>1</v>
      </c>
      <c r="T3408" s="108">
        <v>0.32</v>
      </c>
      <c r="U3408">
        <v>1</v>
      </c>
      <c r="V3408" t="s">
        <v>270</v>
      </c>
      <c r="W3408" t="s">
        <v>167</v>
      </c>
      <c r="X3408">
        <v>1</v>
      </c>
      <c r="Y3408">
        <v>1</v>
      </c>
      <c r="Z3408">
        <v>0</v>
      </c>
      <c r="AA3408">
        <v>0</v>
      </c>
      <c r="AB3408">
        <v>0</v>
      </c>
      <c r="AC3408">
        <v>0</v>
      </c>
      <c r="AD3408">
        <v>0</v>
      </c>
      <c r="AE3408">
        <v>0</v>
      </c>
    </row>
    <row r="3409" spans="1:31" x14ac:dyDescent="0.3">
      <c r="A3409" t="s">
        <v>268</v>
      </c>
      <c r="B3409" t="s">
        <v>4020</v>
      </c>
      <c r="C3409" t="s">
        <v>294</v>
      </c>
      <c r="D3409" t="s">
        <v>4021</v>
      </c>
      <c r="E3409" t="s">
        <v>13206</v>
      </c>
      <c r="F3409" t="s">
        <v>4022</v>
      </c>
      <c r="G3409" t="s">
        <v>580</v>
      </c>
      <c r="I3409" t="s">
        <v>265</v>
      </c>
      <c r="J3409" t="s">
        <v>266</v>
      </c>
      <c r="K3409" t="s">
        <v>4002</v>
      </c>
      <c r="L3409" t="s">
        <v>4023</v>
      </c>
      <c r="M3409" t="s">
        <v>271</v>
      </c>
      <c r="N3409" t="s">
        <v>268</v>
      </c>
      <c r="O3409">
        <v>2</v>
      </c>
      <c r="P3409" t="s">
        <v>288</v>
      </c>
      <c r="Q3409">
        <v>0.48</v>
      </c>
      <c r="S3409">
        <v>1</v>
      </c>
      <c r="T3409" s="108">
        <v>0.48</v>
      </c>
      <c r="U3409">
        <v>1</v>
      </c>
      <c r="V3409" t="s">
        <v>270</v>
      </c>
      <c r="W3409" t="s">
        <v>167</v>
      </c>
      <c r="X3409">
        <v>1</v>
      </c>
      <c r="Y3409">
        <v>1</v>
      </c>
      <c r="Z3409">
        <v>0</v>
      </c>
      <c r="AA3409">
        <v>0</v>
      </c>
      <c r="AB3409">
        <v>0</v>
      </c>
      <c r="AC3409">
        <v>0</v>
      </c>
      <c r="AD3409">
        <v>0</v>
      </c>
      <c r="AE3409">
        <v>0</v>
      </c>
    </row>
    <row r="3410" spans="1:31" x14ac:dyDescent="0.3">
      <c r="A3410" t="s">
        <v>268</v>
      </c>
      <c r="B3410" t="s">
        <v>4003</v>
      </c>
      <c r="C3410" t="s">
        <v>294</v>
      </c>
      <c r="D3410" t="s">
        <v>10825</v>
      </c>
      <c r="E3410" t="s">
        <v>13345</v>
      </c>
      <c r="F3410" t="s">
        <v>4154</v>
      </c>
      <c r="G3410" t="s">
        <v>4004</v>
      </c>
      <c r="I3410" t="s">
        <v>265</v>
      </c>
      <c r="J3410" t="s">
        <v>266</v>
      </c>
      <c r="K3410" t="s">
        <v>1075</v>
      </c>
      <c r="L3410" t="s">
        <v>17841</v>
      </c>
      <c r="M3410" t="s">
        <v>267</v>
      </c>
      <c r="N3410" t="s">
        <v>268</v>
      </c>
      <c r="O3410">
        <v>13</v>
      </c>
      <c r="P3410" t="s">
        <v>282</v>
      </c>
      <c r="Q3410">
        <v>4</v>
      </c>
      <c r="S3410">
        <v>0</v>
      </c>
      <c r="T3410" s="108">
        <v>0</v>
      </c>
      <c r="U3410">
        <v>0</v>
      </c>
      <c r="W3410" t="s">
        <v>171</v>
      </c>
      <c r="X3410">
        <v>1</v>
      </c>
      <c r="Y3410">
        <v>0</v>
      </c>
      <c r="Z3410">
        <v>0</v>
      </c>
      <c r="AA3410">
        <v>0</v>
      </c>
      <c r="AB3410">
        <v>0</v>
      </c>
      <c r="AC3410">
        <v>0</v>
      </c>
      <c r="AD3410">
        <v>0</v>
      </c>
      <c r="AE3410">
        <v>0</v>
      </c>
    </row>
    <row r="3411" spans="1:31" x14ac:dyDescent="0.3">
      <c r="A3411" t="s">
        <v>16630</v>
      </c>
      <c r="B3411" t="s">
        <v>8555</v>
      </c>
      <c r="C3411" t="s">
        <v>274</v>
      </c>
      <c r="D3411" t="s">
        <v>4006</v>
      </c>
      <c r="E3411" t="s">
        <v>17227</v>
      </c>
      <c r="F3411" t="s">
        <v>1135</v>
      </c>
      <c r="G3411" t="s">
        <v>4004</v>
      </c>
      <c r="I3411" t="s">
        <v>265</v>
      </c>
      <c r="J3411" t="s">
        <v>266</v>
      </c>
      <c r="K3411" t="s">
        <v>4005</v>
      </c>
      <c r="L3411" t="s">
        <v>8556</v>
      </c>
      <c r="M3411" t="s">
        <v>2312</v>
      </c>
      <c r="N3411" t="s">
        <v>16630</v>
      </c>
      <c r="O3411">
        <v>15</v>
      </c>
      <c r="P3411" t="s">
        <v>3206</v>
      </c>
      <c r="Q3411">
        <v>30</v>
      </c>
      <c r="S3411">
        <v>0</v>
      </c>
      <c r="T3411" s="108">
        <v>0</v>
      </c>
      <c r="U3411">
        <v>0</v>
      </c>
      <c r="W3411" t="s">
        <v>171</v>
      </c>
      <c r="X3411">
        <v>1</v>
      </c>
      <c r="Y3411">
        <v>0</v>
      </c>
      <c r="Z3411">
        <v>0</v>
      </c>
      <c r="AA3411">
        <v>0</v>
      </c>
      <c r="AB3411">
        <v>0</v>
      </c>
      <c r="AC3411">
        <v>0</v>
      </c>
      <c r="AD3411">
        <v>0</v>
      </c>
      <c r="AE3411">
        <v>0</v>
      </c>
    </row>
    <row r="3412" spans="1:31" x14ac:dyDescent="0.3">
      <c r="A3412" t="s">
        <v>16630</v>
      </c>
      <c r="B3412" t="s">
        <v>8555</v>
      </c>
      <c r="C3412" t="s">
        <v>274</v>
      </c>
      <c r="D3412" t="s">
        <v>4006</v>
      </c>
      <c r="E3412" t="s">
        <v>17227</v>
      </c>
      <c r="F3412" t="s">
        <v>1135</v>
      </c>
      <c r="G3412" t="s">
        <v>4004</v>
      </c>
      <c r="I3412" t="s">
        <v>265</v>
      </c>
      <c r="J3412" t="s">
        <v>266</v>
      </c>
      <c r="K3412" t="s">
        <v>4005</v>
      </c>
      <c r="L3412" t="s">
        <v>8556</v>
      </c>
      <c r="M3412" t="s">
        <v>2312</v>
      </c>
      <c r="N3412" t="s">
        <v>16630</v>
      </c>
      <c r="O3412">
        <v>15</v>
      </c>
      <c r="P3412" t="s">
        <v>3206</v>
      </c>
      <c r="Q3412">
        <v>20</v>
      </c>
      <c r="S3412">
        <v>1</v>
      </c>
      <c r="T3412" s="108">
        <v>20</v>
      </c>
      <c r="U3412">
        <v>1</v>
      </c>
      <c r="V3412" t="s">
        <v>270</v>
      </c>
      <c r="W3412" t="s">
        <v>167</v>
      </c>
      <c r="X3412">
        <v>1</v>
      </c>
      <c r="Y3412">
        <v>0</v>
      </c>
      <c r="Z3412">
        <v>0</v>
      </c>
      <c r="AA3412">
        <v>0</v>
      </c>
      <c r="AB3412">
        <v>1</v>
      </c>
      <c r="AC3412">
        <v>0</v>
      </c>
      <c r="AD3412">
        <v>0</v>
      </c>
      <c r="AE3412">
        <v>0</v>
      </c>
    </row>
    <row r="3413" spans="1:31" x14ac:dyDescent="0.3">
      <c r="A3413" t="s">
        <v>268</v>
      </c>
      <c r="B3413" t="s">
        <v>17520</v>
      </c>
      <c r="C3413" t="s">
        <v>274</v>
      </c>
      <c r="D3413" t="s">
        <v>17521</v>
      </c>
      <c r="E3413" t="s">
        <v>16970</v>
      </c>
      <c r="F3413" t="s">
        <v>2981</v>
      </c>
      <c r="G3413" t="s">
        <v>580</v>
      </c>
      <c r="I3413" t="s">
        <v>265</v>
      </c>
      <c r="J3413" t="s">
        <v>266</v>
      </c>
      <c r="K3413" t="s">
        <v>4002</v>
      </c>
      <c r="L3413" t="s">
        <v>398</v>
      </c>
      <c r="M3413" t="s">
        <v>267</v>
      </c>
      <c r="N3413" t="s">
        <v>268</v>
      </c>
      <c r="O3413">
        <v>1</v>
      </c>
      <c r="P3413" t="s">
        <v>269</v>
      </c>
      <c r="Q3413">
        <v>2</v>
      </c>
      <c r="S3413">
        <v>2</v>
      </c>
      <c r="T3413" s="108">
        <v>4</v>
      </c>
      <c r="U3413">
        <v>1</v>
      </c>
      <c r="V3413" t="s">
        <v>270</v>
      </c>
      <c r="W3413" t="s">
        <v>167</v>
      </c>
      <c r="X3413">
        <v>1</v>
      </c>
      <c r="Y3413">
        <v>1</v>
      </c>
      <c r="Z3413">
        <v>0</v>
      </c>
      <c r="AA3413">
        <v>0</v>
      </c>
      <c r="AB3413">
        <v>0</v>
      </c>
      <c r="AC3413">
        <v>1</v>
      </c>
      <c r="AD3413">
        <v>0</v>
      </c>
      <c r="AE3413">
        <v>0</v>
      </c>
    </row>
    <row r="3414" spans="1:31" x14ac:dyDescent="0.3">
      <c r="A3414" t="s">
        <v>268</v>
      </c>
      <c r="B3414" t="s">
        <v>17522</v>
      </c>
      <c r="C3414" t="s">
        <v>274</v>
      </c>
      <c r="D3414" t="s">
        <v>17523</v>
      </c>
      <c r="E3414" t="s">
        <v>16970</v>
      </c>
      <c r="F3414" t="s">
        <v>2981</v>
      </c>
      <c r="G3414" t="s">
        <v>580</v>
      </c>
      <c r="I3414" t="s">
        <v>265</v>
      </c>
      <c r="J3414" t="s">
        <v>266</v>
      </c>
      <c r="K3414" t="s">
        <v>4002</v>
      </c>
      <c r="L3414" t="s">
        <v>398</v>
      </c>
      <c r="M3414" t="s">
        <v>271</v>
      </c>
      <c r="N3414" t="s">
        <v>268</v>
      </c>
      <c r="O3414">
        <v>20</v>
      </c>
      <c r="P3414" t="s">
        <v>425</v>
      </c>
      <c r="Q3414">
        <v>0.32</v>
      </c>
      <c r="S3414">
        <v>2</v>
      </c>
      <c r="T3414" s="108">
        <v>0.64</v>
      </c>
      <c r="U3414">
        <v>1</v>
      </c>
      <c r="V3414" t="s">
        <v>270</v>
      </c>
      <c r="W3414" t="s">
        <v>167</v>
      </c>
      <c r="X3414">
        <v>1</v>
      </c>
      <c r="Y3414">
        <v>1</v>
      </c>
      <c r="Z3414">
        <v>0</v>
      </c>
      <c r="AA3414">
        <v>0</v>
      </c>
      <c r="AB3414">
        <v>1</v>
      </c>
      <c r="AC3414">
        <v>0</v>
      </c>
      <c r="AD3414">
        <v>0</v>
      </c>
      <c r="AE3414">
        <v>0</v>
      </c>
    </row>
    <row r="3415" spans="1:31" x14ac:dyDescent="0.3">
      <c r="A3415" t="s">
        <v>268</v>
      </c>
      <c r="B3415" t="s">
        <v>17524</v>
      </c>
      <c r="C3415" t="s">
        <v>274</v>
      </c>
      <c r="D3415" t="s">
        <v>17525</v>
      </c>
      <c r="E3415" t="s">
        <v>16970</v>
      </c>
      <c r="F3415" t="s">
        <v>2981</v>
      </c>
      <c r="G3415" t="s">
        <v>580</v>
      </c>
      <c r="I3415" t="s">
        <v>265</v>
      </c>
      <c r="J3415" t="s">
        <v>266</v>
      </c>
      <c r="K3415" t="s">
        <v>4002</v>
      </c>
      <c r="L3415" t="s">
        <v>398</v>
      </c>
      <c r="M3415" t="s">
        <v>271</v>
      </c>
      <c r="N3415" t="s">
        <v>268</v>
      </c>
      <c r="O3415">
        <v>2</v>
      </c>
      <c r="P3415" t="s">
        <v>288</v>
      </c>
      <c r="Q3415">
        <v>0.48</v>
      </c>
      <c r="S3415">
        <v>8</v>
      </c>
      <c r="T3415" s="108">
        <v>3.84</v>
      </c>
      <c r="U3415">
        <v>1</v>
      </c>
      <c r="V3415" t="s">
        <v>270</v>
      </c>
      <c r="W3415" t="s">
        <v>167</v>
      </c>
      <c r="X3415">
        <v>4</v>
      </c>
      <c r="Y3415">
        <v>0</v>
      </c>
      <c r="Z3415">
        <v>4</v>
      </c>
      <c r="AA3415">
        <v>0</v>
      </c>
      <c r="AB3415">
        <v>0</v>
      </c>
      <c r="AC3415">
        <v>4</v>
      </c>
      <c r="AD3415">
        <v>0</v>
      </c>
      <c r="AE3415">
        <v>0</v>
      </c>
    </row>
    <row r="3416" spans="1:31" x14ac:dyDescent="0.3">
      <c r="A3416" t="s">
        <v>268</v>
      </c>
      <c r="B3416" t="s">
        <v>3869</v>
      </c>
      <c r="C3416" t="s">
        <v>274</v>
      </c>
      <c r="D3416" t="s">
        <v>3870</v>
      </c>
      <c r="E3416" t="s">
        <v>13351</v>
      </c>
      <c r="F3416" t="s">
        <v>3855</v>
      </c>
      <c r="G3416" t="s">
        <v>3607</v>
      </c>
      <c r="I3416" t="s">
        <v>265</v>
      </c>
      <c r="J3416" t="s">
        <v>266</v>
      </c>
      <c r="K3416" t="s">
        <v>3871</v>
      </c>
      <c r="L3416" t="s">
        <v>3873</v>
      </c>
      <c r="M3416" t="s">
        <v>271</v>
      </c>
      <c r="N3416" t="s">
        <v>268</v>
      </c>
      <c r="O3416">
        <v>20</v>
      </c>
      <c r="P3416" t="s">
        <v>425</v>
      </c>
      <c r="Q3416">
        <v>0.32</v>
      </c>
      <c r="S3416">
        <v>12</v>
      </c>
      <c r="T3416" s="108">
        <v>3.84</v>
      </c>
      <c r="U3416">
        <v>1</v>
      </c>
      <c r="V3416" t="s">
        <v>270</v>
      </c>
      <c r="W3416" t="s">
        <v>167</v>
      </c>
      <c r="X3416">
        <v>6</v>
      </c>
      <c r="Y3416">
        <v>0</v>
      </c>
      <c r="Z3416">
        <v>0</v>
      </c>
      <c r="AA3416">
        <v>6</v>
      </c>
      <c r="AB3416">
        <v>0</v>
      </c>
      <c r="AC3416">
        <v>6</v>
      </c>
      <c r="AD3416">
        <v>0</v>
      </c>
      <c r="AE3416">
        <v>0</v>
      </c>
    </row>
    <row r="3417" spans="1:31" x14ac:dyDescent="0.3">
      <c r="A3417" t="s">
        <v>268</v>
      </c>
      <c r="B3417" t="s">
        <v>3869</v>
      </c>
      <c r="C3417" t="s">
        <v>262</v>
      </c>
      <c r="D3417" t="s">
        <v>3870</v>
      </c>
      <c r="E3417" t="s">
        <v>13351</v>
      </c>
      <c r="F3417" t="s">
        <v>3855</v>
      </c>
      <c r="G3417" t="s">
        <v>3607</v>
      </c>
      <c r="I3417" t="s">
        <v>265</v>
      </c>
      <c r="J3417" t="s">
        <v>266</v>
      </c>
      <c r="K3417" t="s">
        <v>3871</v>
      </c>
      <c r="L3417" t="s">
        <v>3872</v>
      </c>
      <c r="M3417" t="s">
        <v>271</v>
      </c>
      <c r="N3417" t="s">
        <v>268</v>
      </c>
      <c r="O3417">
        <v>2</v>
      </c>
      <c r="P3417" t="s">
        <v>272</v>
      </c>
      <c r="Q3417">
        <v>8</v>
      </c>
      <c r="S3417">
        <v>2</v>
      </c>
      <c r="T3417" s="108">
        <v>16</v>
      </c>
      <c r="U3417">
        <v>1</v>
      </c>
      <c r="V3417" t="s">
        <v>270</v>
      </c>
      <c r="W3417" t="s">
        <v>167</v>
      </c>
      <c r="X3417">
        <v>1</v>
      </c>
      <c r="Y3417">
        <v>0</v>
      </c>
      <c r="Z3417">
        <v>1</v>
      </c>
      <c r="AA3417">
        <v>0</v>
      </c>
      <c r="AB3417">
        <v>1</v>
      </c>
      <c r="AC3417">
        <v>0</v>
      </c>
      <c r="AD3417">
        <v>0</v>
      </c>
      <c r="AE3417">
        <v>0</v>
      </c>
    </row>
    <row r="3418" spans="1:31" x14ac:dyDescent="0.3">
      <c r="A3418" t="s">
        <v>268</v>
      </c>
      <c r="B3418" t="s">
        <v>3869</v>
      </c>
      <c r="C3418" t="s">
        <v>262</v>
      </c>
      <c r="D3418" t="s">
        <v>3870</v>
      </c>
      <c r="E3418" t="s">
        <v>13351</v>
      </c>
      <c r="F3418" t="s">
        <v>3855</v>
      </c>
      <c r="G3418" t="s">
        <v>3607</v>
      </c>
      <c r="I3418" t="s">
        <v>265</v>
      </c>
      <c r="J3418" t="s">
        <v>266</v>
      </c>
      <c r="K3418" t="s">
        <v>3871</v>
      </c>
      <c r="L3418" t="s">
        <v>3872</v>
      </c>
      <c r="M3418" t="s">
        <v>267</v>
      </c>
      <c r="N3418" t="s">
        <v>268</v>
      </c>
      <c r="O3418">
        <v>1</v>
      </c>
      <c r="P3418" t="s">
        <v>282</v>
      </c>
      <c r="Q3418">
        <v>8</v>
      </c>
      <c r="S3418">
        <v>2</v>
      </c>
      <c r="T3418" s="108">
        <v>16</v>
      </c>
      <c r="U3418">
        <v>1</v>
      </c>
      <c r="V3418" t="s">
        <v>270</v>
      </c>
      <c r="W3418" t="s">
        <v>167</v>
      </c>
      <c r="X3418">
        <v>1</v>
      </c>
      <c r="Y3418">
        <v>0</v>
      </c>
      <c r="Z3418">
        <v>1</v>
      </c>
      <c r="AA3418">
        <v>0</v>
      </c>
      <c r="AB3418">
        <v>0</v>
      </c>
      <c r="AC3418">
        <v>1</v>
      </c>
      <c r="AD3418">
        <v>0</v>
      </c>
      <c r="AE3418">
        <v>0</v>
      </c>
    </row>
    <row r="3419" spans="1:31" x14ac:dyDescent="0.3">
      <c r="A3419" t="s">
        <v>268</v>
      </c>
      <c r="B3419" t="s">
        <v>3970</v>
      </c>
      <c r="C3419" t="s">
        <v>274</v>
      </c>
      <c r="D3419" t="s">
        <v>3971</v>
      </c>
      <c r="E3419" t="s">
        <v>13353</v>
      </c>
      <c r="F3419" t="s">
        <v>3969</v>
      </c>
      <c r="G3419" t="s">
        <v>3607</v>
      </c>
      <c r="I3419" t="s">
        <v>265</v>
      </c>
      <c r="J3419" t="s">
        <v>266</v>
      </c>
      <c r="K3419" t="s">
        <v>3883</v>
      </c>
      <c r="L3419" t="s">
        <v>3972</v>
      </c>
      <c r="M3419" t="s">
        <v>267</v>
      </c>
      <c r="N3419" t="s">
        <v>268</v>
      </c>
      <c r="O3419">
        <v>1</v>
      </c>
      <c r="P3419" t="s">
        <v>282</v>
      </c>
      <c r="Q3419">
        <v>2</v>
      </c>
      <c r="S3419">
        <v>3</v>
      </c>
      <c r="T3419" s="108">
        <v>6</v>
      </c>
      <c r="U3419">
        <v>1</v>
      </c>
      <c r="V3419" t="s">
        <v>270</v>
      </c>
      <c r="W3419" t="s">
        <v>167</v>
      </c>
      <c r="X3419">
        <v>1</v>
      </c>
      <c r="Y3419">
        <v>1</v>
      </c>
      <c r="Z3419">
        <v>0</v>
      </c>
      <c r="AA3419">
        <v>1</v>
      </c>
      <c r="AB3419">
        <v>0</v>
      </c>
      <c r="AC3419">
        <v>1</v>
      </c>
      <c r="AD3419">
        <v>0</v>
      </c>
      <c r="AE3419">
        <v>0</v>
      </c>
    </row>
    <row r="3420" spans="1:31" x14ac:dyDescent="0.3">
      <c r="A3420" t="s">
        <v>268</v>
      </c>
      <c r="B3420" t="s">
        <v>3970</v>
      </c>
      <c r="C3420" t="s">
        <v>294</v>
      </c>
      <c r="D3420" t="s">
        <v>3971</v>
      </c>
      <c r="E3420" t="s">
        <v>13353</v>
      </c>
      <c r="F3420" t="s">
        <v>3969</v>
      </c>
      <c r="G3420" t="s">
        <v>3607</v>
      </c>
      <c r="I3420" t="s">
        <v>265</v>
      </c>
      <c r="J3420" t="s">
        <v>266</v>
      </c>
      <c r="K3420" t="s">
        <v>3883</v>
      </c>
      <c r="L3420" t="s">
        <v>3972</v>
      </c>
      <c r="M3420" t="s">
        <v>271</v>
      </c>
      <c r="N3420" t="s">
        <v>268</v>
      </c>
      <c r="O3420">
        <v>2</v>
      </c>
      <c r="P3420" t="s">
        <v>272</v>
      </c>
      <c r="Q3420">
        <v>6</v>
      </c>
      <c r="S3420">
        <v>1</v>
      </c>
      <c r="T3420" s="108">
        <v>6</v>
      </c>
      <c r="U3420">
        <v>1</v>
      </c>
      <c r="V3420" t="s">
        <v>270</v>
      </c>
      <c r="W3420" t="s">
        <v>167</v>
      </c>
      <c r="X3420">
        <v>1</v>
      </c>
      <c r="Y3420">
        <v>0</v>
      </c>
      <c r="Z3420">
        <v>1</v>
      </c>
      <c r="AA3420">
        <v>0</v>
      </c>
      <c r="AB3420">
        <v>0</v>
      </c>
      <c r="AC3420">
        <v>0</v>
      </c>
      <c r="AD3420">
        <v>0</v>
      </c>
      <c r="AE3420">
        <v>0</v>
      </c>
    </row>
    <row r="3421" spans="1:31" x14ac:dyDescent="0.3">
      <c r="A3421" t="s">
        <v>268</v>
      </c>
      <c r="B3421" t="s">
        <v>3970</v>
      </c>
      <c r="C3421" t="s">
        <v>302</v>
      </c>
      <c r="D3421" t="s">
        <v>3971</v>
      </c>
      <c r="E3421" t="s">
        <v>13353</v>
      </c>
      <c r="F3421" t="s">
        <v>3969</v>
      </c>
      <c r="G3421" t="s">
        <v>3607</v>
      </c>
      <c r="I3421" t="s">
        <v>265</v>
      </c>
      <c r="J3421" t="s">
        <v>266</v>
      </c>
      <c r="K3421" t="s">
        <v>3883</v>
      </c>
      <c r="L3421" t="s">
        <v>3972</v>
      </c>
      <c r="M3421" t="s">
        <v>271</v>
      </c>
      <c r="N3421" t="s">
        <v>268</v>
      </c>
      <c r="O3421">
        <v>27</v>
      </c>
      <c r="P3421" t="s">
        <v>273</v>
      </c>
      <c r="Q3421">
        <v>0.48</v>
      </c>
      <c r="S3421">
        <v>1</v>
      </c>
      <c r="T3421" s="108">
        <v>0.48</v>
      </c>
      <c r="U3421">
        <v>1</v>
      </c>
      <c r="V3421" t="s">
        <v>270</v>
      </c>
      <c r="W3421" t="s">
        <v>167</v>
      </c>
      <c r="X3421">
        <v>1</v>
      </c>
      <c r="Y3421">
        <v>0</v>
      </c>
      <c r="Z3421">
        <v>0</v>
      </c>
      <c r="AA3421">
        <v>0</v>
      </c>
      <c r="AB3421">
        <v>0</v>
      </c>
      <c r="AC3421">
        <v>1</v>
      </c>
      <c r="AD3421">
        <v>0</v>
      </c>
      <c r="AE3421">
        <v>0</v>
      </c>
    </row>
    <row r="3422" spans="1:31" x14ac:dyDescent="0.3">
      <c r="A3422" t="s">
        <v>268</v>
      </c>
      <c r="B3422" t="s">
        <v>3605</v>
      </c>
      <c r="C3422" t="s">
        <v>262</v>
      </c>
      <c r="D3422" t="s">
        <v>3606</v>
      </c>
      <c r="E3422" t="s">
        <v>13348</v>
      </c>
      <c r="F3422" t="s">
        <v>1480</v>
      </c>
      <c r="G3422" t="s">
        <v>3607</v>
      </c>
      <c r="I3422" t="s">
        <v>265</v>
      </c>
      <c r="J3422" t="s">
        <v>266</v>
      </c>
      <c r="K3422" t="s">
        <v>3608</v>
      </c>
      <c r="L3422" t="s">
        <v>3609</v>
      </c>
      <c r="M3422" t="s">
        <v>271</v>
      </c>
      <c r="N3422" t="s">
        <v>268</v>
      </c>
      <c r="O3422">
        <v>2</v>
      </c>
      <c r="P3422" t="s">
        <v>272</v>
      </c>
      <c r="Q3422">
        <v>4</v>
      </c>
      <c r="S3422">
        <v>5</v>
      </c>
      <c r="T3422" s="108">
        <v>20</v>
      </c>
      <c r="U3422">
        <v>1</v>
      </c>
      <c r="V3422" t="s">
        <v>270</v>
      </c>
      <c r="W3422" t="s">
        <v>167</v>
      </c>
      <c r="X3422">
        <v>1</v>
      </c>
      <c r="Y3422">
        <v>1</v>
      </c>
      <c r="Z3422">
        <v>1</v>
      </c>
      <c r="AA3422">
        <v>1</v>
      </c>
      <c r="AB3422">
        <v>1</v>
      </c>
      <c r="AC3422">
        <v>1</v>
      </c>
      <c r="AD3422">
        <v>0</v>
      </c>
      <c r="AE3422">
        <v>0</v>
      </c>
    </row>
    <row r="3423" spans="1:31" x14ac:dyDescent="0.3">
      <c r="A3423" t="s">
        <v>268</v>
      </c>
      <c r="B3423" t="s">
        <v>3605</v>
      </c>
      <c r="C3423" t="s">
        <v>262</v>
      </c>
      <c r="D3423" t="s">
        <v>3606</v>
      </c>
      <c r="E3423" t="s">
        <v>13348</v>
      </c>
      <c r="F3423" t="s">
        <v>1480</v>
      </c>
      <c r="G3423" t="s">
        <v>3607</v>
      </c>
      <c r="I3423" t="s">
        <v>265</v>
      </c>
      <c r="J3423" t="s">
        <v>266</v>
      </c>
      <c r="K3423" t="s">
        <v>3608</v>
      </c>
      <c r="L3423" t="s">
        <v>3609</v>
      </c>
      <c r="M3423" t="s">
        <v>271</v>
      </c>
      <c r="N3423" t="s">
        <v>268</v>
      </c>
      <c r="O3423">
        <v>27</v>
      </c>
      <c r="P3423" t="s">
        <v>273</v>
      </c>
      <c r="Q3423">
        <v>0.48</v>
      </c>
      <c r="S3423">
        <v>2</v>
      </c>
      <c r="T3423" s="108">
        <v>0.96</v>
      </c>
      <c r="U3423">
        <v>1</v>
      </c>
      <c r="V3423" t="s">
        <v>270</v>
      </c>
      <c r="W3423" t="s">
        <v>167</v>
      </c>
      <c r="X3423">
        <v>2</v>
      </c>
      <c r="Y3423">
        <v>0</v>
      </c>
      <c r="Z3423">
        <v>0</v>
      </c>
      <c r="AA3423">
        <v>0</v>
      </c>
      <c r="AB3423">
        <v>0</v>
      </c>
      <c r="AC3423">
        <v>2</v>
      </c>
      <c r="AD3423">
        <v>0</v>
      </c>
      <c r="AE3423">
        <v>0</v>
      </c>
    </row>
    <row r="3424" spans="1:31" x14ac:dyDescent="0.3">
      <c r="A3424" t="s">
        <v>268</v>
      </c>
      <c r="B3424" t="s">
        <v>3605</v>
      </c>
      <c r="C3424" t="s">
        <v>262</v>
      </c>
      <c r="D3424" t="s">
        <v>3606</v>
      </c>
      <c r="E3424" t="s">
        <v>13348</v>
      </c>
      <c r="F3424" t="s">
        <v>1480</v>
      </c>
      <c r="G3424" t="s">
        <v>3607</v>
      </c>
      <c r="I3424" t="s">
        <v>265</v>
      </c>
      <c r="J3424" t="s">
        <v>266</v>
      </c>
      <c r="K3424" t="s">
        <v>3608</v>
      </c>
      <c r="L3424" t="s">
        <v>3609</v>
      </c>
      <c r="M3424" t="s">
        <v>267</v>
      </c>
      <c r="N3424" t="s">
        <v>268</v>
      </c>
      <c r="O3424">
        <v>1</v>
      </c>
      <c r="P3424" t="s">
        <v>282</v>
      </c>
      <c r="Q3424">
        <v>6</v>
      </c>
      <c r="S3424">
        <v>1</v>
      </c>
      <c r="T3424" s="108">
        <v>6</v>
      </c>
      <c r="U3424">
        <v>1</v>
      </c>
      <c r="V3424" t="s">
        <v>270</v>
      </c>
      <c r="W3424" t="s">
        <v>167</v>
      </c>
      <c r="X3424">
        <v>1</v>
      </c>
      <c r="Y3424">
        <v>0</v>
      </c>
      <c r="Z3424">
        <v>0</v>
      </c>
      <c r="AA3424">
        <v>0</v>
      </c>
      <c r="AB3424">
        <v>0</v>
      </c>
      <c r="AC3424">
        <v>1</v>
      </c>
      <c r="AD3424">
        <v>0</v>
      </c>
      <c r="AE3424">
        <v>0</v>
      </c>
    </row>
    <row r="3425" spans="1:31" x14ac:dyDescent="0.3">
      <c r="A3425" t="s">
        <v>268</v>
      </c>
      <c r="B3425" t="s">
        <v>3881</v>
      </c>
      <c r="C3425" t="s">
        <v>294</v>
      </c>
      <c r="D3425" t="s">
        <v>3882</v>
      </c>
      <c r="E3425" t="s">
        <v>13352</v>
      </c>
      <c r="F3425" t="s">
        <v>1520</v>
      </c>
      <c r="G3425" t="s">
        <v>3607</v>
      </c>
      <c r="I3425" t="s">
        <v>265</v>
      </c>
      <c r="J3425" t="s">
        <v>266</v>
      </c>
      <c r="K3425" t="s">
        <v>3883</v>
      </c>
      <c r="L3425" t="s">
        <v>2778</v>
      </c>
      <c r="M3425" t="s">
        <v>267</v>
      </c>
      <c r="N3425" t="s">
        <v>268</v>
      </c>
      <c r="O3425">
        <v>1</v>
      </c>
      <c r="P3425" t="s">
        <v>282</v>
      </c>
      <c r="Q3425">
        <v>2</v>
      </c>
      <c r="S3425">
        <v>2</v>
      </c>
      <c r="T3425" s="108">
        <v>4</v>
      </c>
      <c r="U3425">
        <v>1</v>
      </c>
      <c r="V3425" t="s">
        <v>270</v>
      </c>
      <c r="W3425" t="s">
        <v>167</v>
      </c>
      <c r="X3425">
        <v>1</v>
      </c>
      <c r="Y3425">
        <v>1</v>
      </c>
      <c r="Z3425">
        <v>0</v>
      </c>
      <c r="AA3425">
        <v>0</v>
      </c>
      <c r="AB3425">
        <v>0</v>
      </c>
      <c r="AC3425">
        <v>1</v>
      </c>
      <c r="AD3425">
        <v>0</v>
      </c>
      <c r="AE3425">
        <v>0</v>
      </c>
    </row>
    <row r="3426" spans="1:31" x14ac:dyDescent="0.3">
      <c r="A3426" t="s">
        <v>268</v>
      </c>
      <c r="B3426" t="s">
        <v>3881</v>
      </c>
      <c r="C3426" t="s">
        <v>294</v>
      </c>
      <c r="D3426" t="s">
        <v>3882</v>
      </c>
      <c r="E3426" t="s">
        <v>13352</v>
      </c>
      <c r="F3426" t="s">
        <v>1520</v>
      </c>
      <c r="G3426" t="s">
        <v>3607</v>
      </c>
      <c r="I3426" t="s">
        <v>265</v>
      </c>
      <c r="J3426" t="s">
        <v>266</v>
      </c>
      <c r="K3426" t="s">
        <v>3883</v>
      </c>
      <c r="L3426" t="s">
        <v>2778</v>
      </c>
      <c r="M3426" t="s">
        <v>271</v>
      </c>
      <c r="N3426" t="s">
        <v>268</v>
      </c>
      <c r="O3426">
        <v>2</v>
      </c>
      <c r="P3426" t="s">
        <v>272</v>
      </c>
      <c r="Q3426">
        <v>3</v>
      </c>
      <c r="S3426">
        <v>2</v>
      </c>
      <c r="T3426" s="108">
        <v>6</v>
      </c>
      <c r="U3426">
        <v>1</v>
      </c>
      <c r="V3426" t="s">
        <v>270</v>
      </c>
      <c r="W3426" t="s">
        <v>167</v>
      </c>
      <c r="X3426">
        <v>1</v>
      </c>
      <c r="Y3426">
        <v>0</v>
      </c>
      <c r="Z3426">
        <v>1</v>
      </c>
      <c r="AA3426">
        <v>0</v>
      </c>
      <c r="AB3426">
        <v>1</v>
      </c>
      <c r="AC3426">
        <v>0</v>
      </c>
      <c r="AD3426">
        <v>0</v>
      </c>
      <c r="AE3426">
        <v>0</v>
      </c>
    </row>
    <row r="3427" spans="1:31" x14ac:dyDescent="0.3">
      <c r="A3427" t="s">
        <v>268</v>
      </c>
      <c r="B3427" t="s">
        <v>9267</v>
      </c>
      <c r="C3427" t="s">
        <v>274</v>
      </c>
      <c r="D3427" t="s">
        <v>9268</v>
      </c>
      <c r="E3427" t="s">
        <v>13354</v>
      </c>
      <c r="F3427" t="s">
        <v>4049</v>
      </c>
      <c r="G3427" t="s">
        <v>3607</v>
      </c>
      <c r="I3427" t="s">
        <v>265</v>
      </c>
      <c r="J3427" t="s">
        <v>266</v>
      </c>
      <c r="K3427" t="s">
        <v>4050</v>
      </c>
      <c r="L3427" t="s">
        <v>2778</v>
      </c>
      <c r="M3427" t="s">
        <v>267</v>
      </c>
      <c r="N3427" t="s">
        <v>268</v>
      </c>
      <c r="O3427">
        <v>1</v>
      </c>
      <c r="P3427" t="s">
        <v>282</v>
      </c>
      <c r="Q3427">
        <v>2</v>
      </c>
      <c r="S3427">
        <v>3</v>
      </c>
      <c r="T3427" s="108">
        <v>6</v>
      </c>
      <c r="U3427">
        <v>1</v>
      </c>
      <c r="V3427" t="s">
        <v>270</v>
      </c>
      <c r="W3427" t="s">
        <v>167</v>
      </c>
      <c r="X3427">
        <v>1</v>
      </c>
      <c r="Y3427">
        <v>1</v>
      </c>
      <c r="Z3427">
        <v>0</v>
      </c>
      <c r="AA3427">
        <v>1</v>
      </c>
      <c r="AB3427">
        <v>0</v>
      </c>
      <c r="AC3427">
        <v>1</v>
      </c>
      <c r="AD3427">
        <v>0</v>
      </c>
      <c r="AE3427">
        <v>0</v>
      </c>
    </row>
    <row r="3428" spans="1:31" x14ac:dyDescent="0.3">
      <c r="A3428" t="s">
        <v>268</v>
      </c>
      <c r="B3428" t="s">
        <v>9267</v>
      </c>
      <c r="C3428" t="s">
        <v>274</v>
      </c>
      <c r="D3428" t="s">
        <v>9268</v>
      </c>
      <c r="E3428" t="s">
        <v>13354</v>
      </c>
      <c r="F3428" t="s">
        <v>4049</v>
      </c>
      <c r="G3428" t="s">
        <v>3607</v>
      </c>
      <c r="I3428" t="s">
        <v>265</v>
      </c>
      <c r="J3428" t="s">
        <v>266</v>
      </c>
      <c r="K3428" t="s">
        <v>4050</v>
      </c>
      <c r="L3428" t="s">
        <v>2778</v>
      </c>
      <c r="M3428" t="s">
        <v>271</v>
      </c>
      <c r="N3428" t="s">
        <v>268</v>
      </c>
      <c r="O3428">
        <v>2</v>
      </c>
      <c r="P3428" t="s">
        <v>272</v>
      </c>
      <c r="Q3428">
        <v>4</v>
      </c>
      <c r="S3428">
        <v>1</v>
      </c>
      <c r="T3428" s="108">
        <v>4</v>
      </c>
      <c r="U3428">
        <v>1</v>
      </c>
      <c r="V3428" t="s">
        <v>270</v>
      </c>
      <c r="W3428" t="s">
        <v>167</v>
      </c>
      <c r="X3428">
        <v>1</v>
      </c>
      <c r="Y3428">
        <v>1</v>
      </c>
      <c r="Z3428">
        <v>0</v>
      </c>
      <c r="AA3428">
        <v>0</v>
      </c>
      <c r="AB3428">
        <v>0</v>
      </c>
      <c r="AC3428">
        <v>0</v>
      </c>
      <c r="AD3428">
        <v>0</v>
      </c>
      <c r="AE3428">
        <v>0</v>
      </c>
    </row>
    <row r="3429" spans="1:31" x14ac:dyDescent="0.3">
      <c r="A3429" t="s">
        <v>268</v>
      </c>
      <c r="B3429" t="s">
        <v>9267</v>
      </c>
      <c r="C3429" t="s">
        <v>274</v>
      </c>
      <c r="D3429" t="s">
        <v>9268</v>
      </c>
      <c r="E3429" t="s">
        <v>13354</v>
      </c>
      <c r="F3429" t="s">
        <v>4049</v>
      </c>
      <c r="G3429" t="s">
        <v>3607</v>
      </c>
      <c r="I3429" t="s">
        <v>265</v>
      </c>
      <c r="J3429" t="s">
        <v>266</v>
      </c>
      <c r="K3429" t="s">
        <v>4050</v>
      </c>
      <c r="L3429" t="s">
        <v>2778</v>
      </c>
      <c r="M3429" t="s">
        <v>271</v>
      </c>
      <c r="N3429" t="s">
        <v>268</v>
      </c>
      <c r="O3429">
        <v>20</v>
      </c>
      <c r="P3429" t="s">
        <v>425</v>
      </c>
      <c r="Q3429">
        <v>0.32</v>
      </c>
      <c r="S3429">
        <v>1</v>
      </c>
      <c r="T3429" s="108">
        <v>0.32</v>
      </c>
      <c r="U3429">
        <v>1</v>
      </c>
      <c r="V3429" t="s">
        <v>270</v>
      </c>
      <c r="W3429" t="s">
        <v>167</v>
      </c>
      <c r="X3429">
        <v>1</v>
      </c>
      <c r="Y3429">
        <v>0</v>
      </c>
      <c r="Z3429">
        <v>1</v>
      </c>
      <c r="AA3429">
        <v>0</v>
      </c>
      <c r="AB3429">
        <v>0</v>
      </c>
      <c r="AC3429">
        <v>0</v>
      </c>
      <c r="AD3429">
        <v>0</v>
      </c>
      <c r="AE3429">
        <v>0</v>
      </c>
    </row>
    <row r="3430" spans="1:31" x14ac:dyDescent="0.3">
      <c r="A3430" t="s">
        <v>268</v>
      </c>
      <c r="B3430" t="s">
        <v>10410</v>
      </c>
      <c r="C3430" t="s">
        <v>274</v>
      </c>
      <c r="D3430" t="s">
        <v>4139</v>
      </c>
      <c r="E3430" t="s">
        <v>13355</v>
      </c>
      <c r="F3430" t="s">
        <v>3129</v>
      </c>
      <c r="G3430" t="s">
        <v>3607</v>
      </c>
      <c r="I3430" t="s">
        <v>265</v>
      </c>
      <c r="J3430" t="s">
        <v>266</v>
      </c>
      <c r="K3430" t="s">
        <v>4140</v>
      </c>
      <c r="L3430" t="s">
        <v>2778</v>
      </c>
      <c r="M3430" t="s">
        <v>267</v>
      </c>
      <c r="N3430" t="s">
        <v>268</v>
      </c>
      <c r="O3430">
        <v>1</v>
      </c>
      <c r="P3430" t="s">
        <v>282</v>
      </c>
      <c r="Q3430">
        <v>4</v>
      </c>
      <c r="S3430">
        <v>6</v>
      </c>
      <c r="T3430" s="108">
        <v>24</v>
      </c>
      <c r="U3430">
        <v>1</v>
      </c>
      <c r="V3430" t="s">
        <v>270</v>
      </c>
      <c r="W3430" t="s">
        <v>167</v>
      </c>
      <c r="X3430">
        <v>2</v>
      </c>
      <c r="Y3430">
        <v>2</v>
      </c>
      <c r="Z3430">
        <v>0</v>
      </c>
      <c r="AA3430">
        <v>2</v>
      </c>
      <c r="AB3430">
        <v>0</v>
      </c>
      <c r="AC3430">
        <v>2</v>
      </c>
      <c r="AD3430">
        <v>0</v>
      </c>
      <c r="AE3430">
        <v>0</v>
      </c>
    </row>
    <row r="3431" spans="1:31" x14ac:dyDescent="0.3">
      <c r="A3431" t="s">
        <v>268</v>
      </c>
      <c r="B3431" t="s">
        <v>10410</v>
      </c>
      <c r="C3431" t="s">
        <v>274</v>
      </c>
      <c r="D3431" t="s">
        <v>4139</v>
      </c>
      <c r="E3431" t="s">
        <v>13355</v>
      </c>
      <c r="F3431" t="s">
        <v>3129</v>
      </c>
      <c r="G3431" t="s">
        <v>3607</v>
      </c>
      <c r="I3431" t="s">
        <v>265</v>
      </c>
      <c r="J3431" t="s">
        <v>266</v>
      </c>
      <c r="K3431" t="s">
        <v>4140</v>
      </c>
      <c r="L3431" t="s">
        <v>2778</v>
      </c>
      <c r="M3431" t="s">
        <v>271</v>
      </c>
      <c r="N3431" t="s">
        <v>268</v>
      </c>
      <c r="O3431">
        <v>2</v>
      </c>
      <c r="P3431" t="s">
        <v>272</v>
      </c>
      <c r="Q3431">
        <v>4</v>
      </c>
      <c r="S3431">
        <v>2</v>
      </c>
      <c r="T3431" s="108">
        <v>8</v>
      </c>
      <c r="U3431">
        <v>1</v>
      </c>
      <c r="V3431" t="s">
        <v>270</v>
      </c>
      <c r="W3431" t="s">
        <v>167</v>
      </c>
      <c r="X3431">
        <v>1</v>
      </c>
      <c r="Y3431">
        <v>0</v>
      </c>
      <c r="Z3431">
        <v>1</v>
      </c>
      <c r="AA3431">
        <v>0</v>
      </c>
      <c r="AB3431">
        <v>1</v>
      </c>
      <c r="AC3431">
        <v>0</v>
      </c>
      <c r="AD3431">
        <v>0</v>
      </c>
      <c r="AE3431">
        <v>0</v>
      </c>
    </row>
    <row r="3432" spans="1:31" x14ac:dyDescent="0.3">
      <c r="A3432" t="s">
        <v>268</v>
      </c>
      <c r="B3432" t="s">
        <v>10410</v>
      </c>
      <c r="C3432" t="s">
        <v>274</v>
      </c>
      <c r="D3432" t="s">
        <v>4139</v>
      </c>
      <c r="E3432" t="s">
        <v>13355</v>
      </c>
      <c r="F3432" t="s">
        <v>3129</v>
      </c>
      <c r="G3432" t="s">
        <v>3607</v>
      </c>
      <c r="I3432" t="s">
        <v>265</v>
      </c>
      <c r="J3432" t="s">
        <v>266</v>
      </c>
      <c r="K3432" t="s">
        <v>4140</v>
      </c>
      <c r="L3432" t="s">
        <v>2778</v>
      </c>
      <c r="M3432" t="s">
        <v>271</v>
      </c>
      <c r="N3432" t="s">
        <v>268</v>
      </c>
      <c r="O3432">
        <v>17</v>
      </c>
      <c r="P3432" t="s">
        <v>273</v>
      </c>
      <c r="Q3432">
        <v>0.48</v>
      </c>
      <c r="S3432">
        <v>4</v>
      </c>
      <c r="T3432" s="108">
        <v>1.92</v>
      </c>
      <c r="U3432">
        <v>1</v>
      </c>
      <c r="V3432" t="s">
        <v>270</v>
      </c>
      <c r="W3432" t="s">
        <v>167</v>
      </c>
      <c r="X3432">
        <v>4</v>
      </c>
      <c r="Y3432">
        <v>0</v>
      </c>
      <c r="Z3432">
        <v>0</v>
      </c>
      <c r="AA3432">
        <v>0</v>
      </c>
      <c r="AB3432">
        <v>0</v>
      </c>
      <c r="AC3432">
        <v>4</v>
      </c>
      <c r="AD3432">
        <v>0</v>
      </c>
      <c r="AE3432">
        <v>0</v>
      </c>
    </row>
    <row r="3433" spans="1:31" x14ac:dyDescent="0.3">
      <c r="A3433" t="s">
        <v>268</v>
      </c>
      <c r="B3433" t="s">
        <v>8196</v>
      </c>
      <c r="C3433" t="s">
        <v>274</v>
      </c>
      <c r="D3433" t="s">
        <v>8197</v>
      </c>
      <c r="E3433" t="s">
        <v>13350</v>
      </c>
      <c r="F3433" t="s">
        <v>1008</v>
      </c>
      <c r="G3433" t="s">
        <v>3607</v>
      </c>
      <c r="I3433" t="s">
        <v>265</v>
      </c>
      <c r="J3433" t="s">
        <v>266</v>
      </c>
      <c r="K3433" t="s">
        <v>3820</v>
      </c>
      <c r="L3433" t="s">
        <v>1619</v>
      </c>
      <c r="M3433" t="s">
        <v>267</v>
      </c>
      <c r="N3433" t="s">
        <v>268</v>
      </c>
      <c r="O3433">
        <v>1</v>
      </c>
      <c r="P3433" t="s">
        <v>282</v>
      </c>
      <c r="Q3433">
        <v>3</v>
      </c>
      <c r="S3433">
        <v>2</v>
      </c>
      <c r="T3433" s="108">
        <v>6</v>
      </c>
      <c r="U3433">
        <v>1</v>
      </c>
      <c r="V3433" t="s">
        <v>270</v>
      </c>
      <c r="W3433" t="s">
        <v>167</v>
      </c>
      <c r="X3433">
        <v>1</v>
      </c>
      <c r="Y3433">
        <v>1</v>
      </c>
      <c r="Z3433">
        <v>0</v>
      </c>
      <c r="AA3433">
        <v>0</v>
      </c>
      <c r="AB3433">
        <v>1</v>
      </c>
      <c r="AC3433">
        <v>0</v>
      </c>
      <c r="AD3433">
        <v>0</v>
      </c>
      <c r="AE3433">
        <v>0</v>
      </c>
    </row>
    <row r="3434" spans="1:31" x14ac:dyDescent="0.3">
      <c r="A3434" t="s">
        <v>268</v>
      </c>
      <c r="B3434" t="s">
        <v>8196</v>
      </c>
      <c r="C3434" t="s">
        <v>274</v>
      </c>
      <c r="D3434" t="s">
        <v>8197</v>
      </c>
      <c r="E3434" t="s">
        <v>13350</v>
      </c>
      <c r="F3434" t="s">
        <v>1008</v>
      </c>
      <c r="G3434" t="s">
        <v>3607</v>
      </c>
      <c r="I3434" t="s">
        <v>265</v>
      </c>
      <c r="J3434" t="s">
        <v>266</v>
      </c>
      <c r="K3434" t="s">
        <v>3820</v>
      </c>
      <c r="L3434" t="s">
        <v>1619</v>
      </c>
      <c r="M3434" t="s">
        <v>271</v>
      </c>
      <c r="N3434" t="s">
        <v>268</v>
      </c>
      <c r="O3434">
        <v>2</v>
      </c>
      <c r="P3434" t="s">
        <v>272</v>
      </c>
      <c r="Q3434">
        <v>3</v>
      </c>
      <c r="S3434">
        <v>2</v>
      </c>
      <c r="T3434" s="108">
        <v>6</v>
      </c>
      <c r="U3434">
        <v>1</v>
      </c>
      <c r="V3434" t="s">
        <v>270</v>
      </c>
      <c r="W3434" t="s">
        <v>167</v>
      </c>
      <c r="X3434">
        <v>1</v>
      </c>
      <c r="Y3434">
        <v>1</v>
      </c>
      <c r="Z3434">
        <v>0</v>
      </c>
      <c r="AA3434">
        <v>0</v>
      </c>
      <c r="AB3434">
        <v>1</v>
      </c>
      <c r="AC3434">
        <v>0</v>
      </c>
      <c r="AD3434">
        <v>0</v>
      </c>
      <c r="AE3434">
        <v>0</v>
      </c>
    </row>
    <row r="3435" spans="1:31" x14ac:dyDescent="0.3">
      <c r="A3435" t="s">
        <v>268</v>
      </c>
      <c r="B3435" t="s">
        <v>5534</v>
      </c>
      <c r="C3435" t="s">
        <v>274</v>
      </c>
      <c r="D3435" t="s">
        <v>5535</v>
      </c>
      <c r="E3435" t="s">
        <v>13223</v>
      </c>
      <c r="F3435" t="s">
        <v>2811</v>
      </c>
      <c r="G3435" t="s">
        <v>402</v>
      </c>
      <c r="I3435" t="s">
        <v>265</v>
      </c>
      <c r="J3435" t="s">
        <v>266</v>
      </c>
      <c r="K3435" t="s">
        <v>5400</v>
      </c>
      <c r="L3435" t="s">
        <v>16282</v>
      </c>
      <c r="M3435" t="s">
        <v>267</v>
      </c>
      <c r="N3435" t="s">
        <v>268</v>
      </c>
      <c r="O3435">
        <v>1</v>
      </c>
      <c r="P3435" t="s">
        <v>266</v>
      </c>
      <c r="Q3435">
        <v>0.48</v>
      </c>
      <c r="S3435">
        <v>1</v>
      </c>
      <c r="T3435" s="108">
        <v>0.48</v>
      </c>
      <c r="U3435">
        <v>1</v>
      </c>
      <c r="V3435" t="s">
        <v>270</v>
      </c>
      <c r="W3435" t="s">
        <v>167</v>
      </c>
      <c r="X3435">
        <v>1</v>
      </c>
      <c r="Y3435">
        <v>1</v>
      </c>
      <c r="Z3435">
        <v>0</v>
      </c>
      <c r="AA3435">
        <v>0</v>
      </c>
      <c r="AB3435">
        <v>0</v>
      </c>
      <c r="AC3435">
        <v>0</v>
      </c>
      <c r="AD3435">
        <v>0</v>
      </c>
      <c r="AE3435">
        <v>0</v>
      </c>
    </row>
    <row r="3436" spans="1:31" x14ac:dyDescent="0.3">
      <c r="A3436" t="s">
        <v>268</v>
      </c>
      <c r="B3436" t="s">
        <v>5534</v>
      </c>
      <c r="C3436" t="s">
        <v>274</v>
      </c>
      <c r="D3436" t="s">
        <v>5535</v>
      </c>
      <c r="E3436" t="s">
        <v>13223</v>
      </c>
      <c r="F3436" t="s">
        <v>2811</v>
      </c>
      <c r="G3436" t="s">
        <v>402</v>
      </c>
      <c r="I3436" t="s">
        <v>265</v>
      </c>
      <c r="J3436" t="s">
        <v>266</v>
      </c>
      <c r="K3436" t="s">
        <v>5400</v>
      </c>
      <c r="L3436" t="s">
        <v>16282</v>
      </c>
      <c r="M3436" t="s">
        <v>271</v>
      </c>
      <c r="N3436" t="s">
        <v>268</v>
      </c>
      <c r="O3436">
        <v>2</v>
      </c>
      <c r="P3436" t="s">
        <v>288</v>
      </c>
      <c r="Q3436">
        <v>0.48</v>
      </c>
      <c r="S3436">
        <v>2</v>
      </c>
      <c r="T3436" s="108">
        <v>0.96</v>
      </c>
      <c r="U3436">
        <v>1</v>
      </c>
      <c r="V3436" t="s">
        <v>270</v>
      </c>
      <c r="W3436" t="s">
        <v>167</v>
      </c>
      <c r="X3436">
        <v>2</v>
      </c>
      <c r="Y3436">
        <v>0</v>
      </c>
      <c r="Z3436">
        <v>0</v>
      </c>
      <c r="AA3436">
        <v>2</v>
      </c>
      <c r="AB3436">
        <v>0</v>
      </c>
      <c r="AC3436">
        <v>0</v>
      </c>
      <c r="AD3436">
        <v>0</v>
      </c>
      <c r="AE3436">
        <v>0</v>
      </c>
    </row>
    <row r="3437" spans="1:31" x14ac:dyDescent="0.3">
      <c r="A3437" t="s">
        <v>268</v>
      </c>
      <c r="B3437" t="s">
        <v>15690</v>
      </c>
      <c r="C3437" t="s">
        <v>274</v>
      </c>
      <c r="D3437" t="s">
        <v>15691</v>
      </c>
      <c r="E3437" t="s">
        <v>13230</v>
      </c>
      <c r="F3437" t="s">
        <v>5555</v>
      </c>
      <c r="G3437" t="s">
        <v>402</v>
      </c>
      <c r="I3437" t="s">
        <v>265</v>
      </c>
      <c r="J3437" t="s">
        <v>266</v>
      </c>
      <c r="K3437" t="s">
        <v>5481</v>
      </c>
      <c r="L3437" t="s">
        <v>27181</v>
      </c>
      <c r="M3437" t="s">
        <v>267</v>
      </c>
      <c r="N3437" t="s">
        <v>268</v>
      </c>
      <c r="O3437">
        <v>1</v>
      </c>
      <c r="P3437" t="s">
        <v>282</v>
      </c>
      <c r="Q3437">
        <v>4</v>
      </c>
      <c r="S3437">
        <v>4</v>
      </c>
      <c r="T3437" s="108">
        <v>16</v>
      </c>
      <c r="U3437">
        <v>1</v>
      </c>
      <c r="V3437" t="s">
        <v>270</v>
      </c>
      <c r="W3437" t="s">
        <v>167</v>
      </c>
      <c r="X3437">
        <v>1</v>
      </c>
      <c r="Y3437">
        <v>1</v>
      </c>
      <c r="Z3437">
        <v>0</v>
      </c>
      <c r="AA3437">
        <v>1</v>
      </c>
      <c r="AB3437">
        <v>0</v>
      </c>
      <c r="AC3437">
        <v>1</v>
      </c>
      <c r="AD3437">
        <v>1</v>
      </c>
      <c r="AE3437">
        <v>0</v>
      </c>
    </row>
    <row r="3438" spans="1:31" x14ac:dyDescent="0.3">
      <c r="A3438" t="s">
        <v>268</v>
      </c>
      <c r="B3438" t="s">
        <v>15690</v>
      </c>
      <c r="C3438" t="s">
        <v>274</v>
      </c>
      <c r="D3438" t="s">
        <v>15691</v>
      </c>
      <c r="E3438" t="s">
        <v>13230</v>
      </c>
      <c r="F3438" t="s">
        <v>5555</v>
      </c>
      <c r="G3438" t="s">
        <v>402</v>
      </c>
      <c r="I3438" t="s">
        <v>265</v>
      </c>
      <c r="J3438" t="s">
        <v>266</v>
      </c>
      <c r="K3438" t="s">
        <v>5481</v>
      </c>
      <c r="L3438" t="s">
        <v>27181</v>
      </c>
      <c r="M3438" t="s">
        <v>271</v>
      </c>
      <c r="N3438" t="s">
        <v>268</v>
      </c>
      <c r="O3438">
        <v>20</v>
      </c>
      <c r="P3438" t="s">
        <v>425</v>
      </c>
      <c r="Q3438">
        <v>0.32</v>
      </c>
      <c r="S3438">
        <v>3</v>
      </c>
      <c r="T3438" s="108">
        <v>0.96</v>
      </c>
      <c r="U3438">
        <v>1</v>
      </c>
      <c r="V3438" t="s">
        <v>270</v>
      </c>
      <c r="W3438" t="s">
        <v>167</v>
      </c>
      <c r="X3438">
        <v>1</v>
      </c>
      <c r="Y3438">
        <v>1</v>
      </c>
      <c r="Z3438">
        <v>0</v>
      </c>
      <c r="AA3438">
        <v>1</v>
      </c>
      <c r="AB3438">
        <v>0</v>
      </c>
      <c r="AC3438">
        <v>1</v>
      </c>
      <c r="AD3438">
        <v>0</v>
      </c>
      <c r="AE3438">
        <v>0</v>
      </c>
    </row>
    <row r="3439" spans="1:31" x14ac:dyDescent="0.3">
      <c r="A3439" t="s">
        <v>268</v>
      </c>
      <c r="B3439" t="s">
        <v>15690</v>
      </c>
      <c r="C3439" t="s">
        <v>274</v>
      </c>
      <c r="D3439" t="s">
        <v>15691</v>
      </c>
      <c r="E3439" t="s">
        <v>13230</v>
      </c>
      <c r="F3439" t="s">
        <v>5555</v>
      </c>
      <c r="G3439" t="s">
        <v>402</v>
      </c>
      <c r="I3439" t="s">
        <v>265</v>
      </c>
      <c r="J3439" t="s">
        <v>266</v>
      </c>
      <c r="K3439" t="s">
        <v>5481</v>
      </c>
      <c r="L3439" t="s">
        <v>27181</v>
      </c>
      <c r="M3439" t="s">
        <v>271</v>
      </c>
      <c r="N3439" t="s">
        <v>268</v>
      </c>
      <c r="O3439">
        <v>2</v>
      </c>
      <c r="P3439" t="s">
        <v>272</v>
      </c>
      <c r="Q3439">
        <v>4</v>
      </c>
      <c r="S3439">
        <v>4</v>
      </c>
      <c r="T3439" s="108">
        <v>16</v>
      </c>
      <c r="U3439">
        <v>1</v>
      </c>
      <c r="V3439" t="s">
        <v>270</v>
      </c>
      <c r="W3439" t="s">
        <v>167</v>
      </c>
      <c r="X3439">
        <v>1</v>
      </c>
      <c r="Y3439">
        <v>1</v>
      </c>
      <c r="Z3439">
        <v>0</v>
      </c>
      <c r="AA3439">
        <v>1</v>
      </c>
      <c r="AB3439">
        <v>0</v>
      </c>
      <c r="AC3439">
        <v>1</v>
      </c>
      <c r="AD3439">
        <v>1</v>
      </c>
      <c r="AE3439">
        <v>0</v>
      </c>
    </row>
    <row r="3440" spans="1:31" x14ac:dyDescent="0.3">
      <c r="A3440" t="s">
        <v>268</v>
      </c>
      <c r="B3440" t="s">
        <v>16545</v>
      </c>
      <c r="C3440" t="s">
        <v>274</v>
      </c>
      <c r="D3440" t="s">
        <v>16546</v>
      </c>
      <c r="E3440" t="s">
        <v>16547</v>
      </c>
      <c r="F3440" t="s">
        <v>16548</v>
      </c>
      <c r="G3440" t="s">
        <v>402</v>
      </c>
      <c r="I3440" t="s">
        <v>265</v>
      </c>
      <c r="J3440" t="s">
        <v>266</v>
      </c>
      <c r="K3440" t="s">
        <v>6414</v>
      </c>
      <c r="L3440" t="s">
        <v>16549</v>
      </c>
      <c r="M3440" t="s">
        <v>267</v>
      </c>
      <c r="N3440" t="s">
        <v>268</v>
      </c>
      <c r="O3440">
        <v>1</v>
      </c>
      <c r="P3440" t="s">
        <v>282</v>
      </c>
      <c r="Q3440">
        <v>1</v>
      </c>
      <c r="S3440">
        <v>1</v>
      </c>
      <c r="T3440" s="108">
        <v>1</v>
      </c>
      <c r="U3440">
        <v>1</v>
      </c>
      <c r="V3440" t="s">
        <v>270</v>
      </c>
      <c r="W3440" t="s">
        <v>167</v>
      </c>
      <c r="X3440">
        <v>1</v>
      </c>
      <c r="Y3440">
        <v>0</v>
      </c>
      <c r="Z3440">
        <v>1</v>
      </c>
      <c r="AA3440">
        <v>0</v>
      </c>
      <c r="AB3440">
        <v>0</v>
      </c>
      <c r="AC3440">
        <v>0</v>
      </c>
      <c r="AD3440">
        <v>0</v>
      </c>
      <c r="AE3440">
        <v>0</v>
      </c>
    </row>
    <row r="3441" spans="1:31" x14ac:dyDescent="0.3">
      <c r="A3441" t="s">
        <v>268</v>
      </c>
      <c r="B3441" t="s">
        <v>16545</v>
      </c>
      <c r="C3441" t="s">
        <v>274</v>
      </c>
      <c r="D3441" t="s">
        <v>16546</v>
      </c>
      <c r="E3441" t="s">
        <v>16547</v>
      </c>
      <c r="F3441" t="s">
        <v>16548</v>
      </c>
      <c r="G3441" t="s">
        <v>402</v>
      </c>
      <c r="I3441" t="s">
        <v>265</v>
      </c>
      <c r="J3441" t="s">
        <v>266</v>
      </c>
      <c r="K3441" t="s">
        <v>6414</v>
      </c>
      <c r="L3441" t="s">
        <v>16549</v>
      </c>
      <c r="M3441" t="s">
        <v>271</v>
      </c>
      <c r="N3441" t="s">
        <v>268</v>
      </c>
      <c r="O3441">
        <v>2</v>
      </c>
      <c r="P3441" t="s">
        <v>288</v>
      </c>
      <c r="Q3441">
        <v>0.17</v>
      </c>
      <c r="S3441">
        <v>1</v>
      </c>
      <c r="T3441" s="108">
        <v>0.17</v>
      </c>
      <c r="U3441">
        <v>1</v>
      </c>
      <c r="V3441" t="s">
        <v>270</v>
      </c>
      <c r="W3441" t="s">
        <v>167</v>
      </c>
      <c r="X3441">
        <v>1</v>
      </c>
      <c r="Y3441">
        <v>0</v>
      </c>
      <c r="Z3441">
        <v>0</v>
      </c>
      <c r="AA3441">
        <v>1</v>
      </c>
      <c r="AB3441">
        <v>0</v>
      </c>
      <c r="AC3441">
        <v>0</v>
      </c>
      <c r="AD3441">
        <v>0</v>
      </c>
      <c r="AE3441">
        <v>0</v>
      </c>
    </row>
    <row r="3442" spans="1:31" x14ac:dyDescent="0.3">
      <c r="A3442" t="s">
        <v>268</v>
      </c>
      <c r="B3442" t="s">
        <v>16545</v>
      </c>
      <c r="C3442" t="s">
        <v>274</v>
      </c>
      <c r="D3442" t="s">
        <v>16546</v>
      </c>
      <c r="E3442" t="s">
        <v>16547</v>
      </c>
      <c r="F3442" t="s">
        <v>16548</v>
      </c>
      <c r="G3442" t="s">
        <v>402</v>
      </c>
      <c r="I3442" t="s">
        <v>265</v>
      </c>
      <c r="J3442" t="s">
        <v>266</v>
      </c>
      <c r="K3442" t="s">
        <v>6414</v>
      </c>
      <c r="L3442" t="s">
        <v>16549</v>
      </c>
      <c r="M3442" t="s">
        <v>271</v>
      </c>
      <c r="N3442" t="s">
        <v>268</v>
      </c>
      <c r="O3442">
        <v>17</v>
      </c>
      <c r="P3442" t="s">
        <v>273</v>
      </c>
      <c r="Q3442">
        <v>0.32</v>
      </c>
      <c r="S3442">
        <v>1</v>
      </c>
      <c r="T3442" s="108">
        <v>0.32</v>
      </c>
      <c r="U3442">
        <v>1</v>
      </c>
      <c r="V3442" t="s">
        <v>270</v>
      </c>
      <c r="W3442" t="s">
        <v>167</v>
      </c>
      <c r="X3442">
        <v>1</v>
      </c>
      <c r="Y3442">
        <v>0</v>
      </c>
      <c r="Z3442">
        <v>0</v>
      </c>
      <c r="AA3442">
        <v>0</v>
      </c>
      <c r="AB3442">
        <v>1</v>
      </c>
      <c r="AC3442">
        <v>0</v>
      </c>
      <c r="AD3442">
        <v>0</v>
      </c>
      <c r="AE3442">
        <v>0</v>
      </c>
    </row>
    <row r="3443" spans="1:31" x14ac:dyDescent="0.3">
      <c r="A3443" t="s">
        <v>268</v>
      </c>
      <c r="B3443" t="s">
        <v>7031</v>
      </c>
      <c r="C3443" t="s">
        <v>274</v>
      </c>
      <c r="D3443" t="s">
        <v>7032</v>
      </c>
      <c r="E3443" t="s">
        <v>13307</v>
      </c>
      <c r="F3443" t="s">
        <v>1622</v>
      </c>
      <c r="G3443" t="s">
        <v>402</v>
      </c>
      <c r="I3443" t="s">
        <v>265</v>
      </c>
      <c r="J3443" t="s">
        <v>266</v>
      </c>
      <c r="K3443" t="s">
        <v>7033</v>
      </c>
      <c r="L3443" t="s">
        <v>15952</v>
      </c>
      <c r="M3443" t="s">
        <v>267</v>
      </c>
      <c r="N3443" t="s">
        <v>268</v>
      </c>
      <c r="O3443">
        <v>1</v>
      </c>
      <c r="P3443" t="s">
        <v>282</v>
      </c>
      <c r="Q3443">
        <v>8</v>
      </c>
      <c r="S3443">
        <v>2</v>
      </c>
      <c r="T3443" s="108">
        <v>16</v>
      </c>
      <c r="U3443">
        <v>1</v>
      </c>
      <c r="V3443" t="s">
        <v>270</v>
      </c>
      <c r="W3443" t="s">
        <v>167</v>
      </c>
      <c r="X3443">
        <v>1</v>
      </c>
      <c r="Y3443">
        <v>1</v>
      </c>
      <c r="Z3443">
        <v>0</v>
      </c>
      <c r="AA3443">
        <v>0</v>
      </c>
      <c r="AB3443">
        <v>1</v>
      </c>
      <c r="AC3443">
        <v>0</v>
      </c>
      <c r="AD3443">
        <v>0</v>
      </c>
      <c r="AE3443">
        <v>0</v>
      </c>
    </row>
    <row r="3444" spans="1:31" x14ac:dyDescent="0.3">
      <c r="A3444" t="s">
        <v>268</v>
      </c>
      <c r="B3444" t="s">
        <v>7031</v>
      </c>
      <c r="C3444" t="s">
        <v>274</v>
      </c>
      <c r="D3444" t="s">
        <v>7032</v>
      </c>
      <c r="E3444" t="s">
        <v>13307</v>
      </c>
      <c r="F3444" t="s">
        <v>1622</v>
      </c>
      <c r="G3444" t="s">
        <v>402</v>
      </c>
      <c r="I3444" t="s">
        <v>265</v>
      </c>
      <c r="J3444" t="s">
        <v>266</v>
      </c>
      <c r="K3444" t="s">
        <v>7033</v>
      </c>
      <c r="L3444" t="s">
        <v>15952</v>
      </c>
      <c r="M3444" t="s">
        <v>271</v>
      </c>
      <c r="N3444" t="s">
        <v>268</v>
      </c>
      <c r="O3444">
        <v>2</v>
      </c>
      <c r="P3444" t="s">
        <v>272</v>
      </c>
      <c r="Q3444">
        <v>8</v>
      </c>
      <c r="S3444">
        <v>3</v>
      </c>
      <c r="T3444" s="108">
        <v>24</v>
      </c>
      <c r="U3444">
        <v>1</v>
      </c>
      <c r="V3444" t="s">
        <v>270</v>
      </c>
      <c r="W3444" t="s">
        <v>167</v>
      </c>
      <c r="X3444">
        <v>1</v>
      </c>
      <c r="Y3444">
        <v>1</v>
      </c>
      <c r="Z3444">
        <v>0</v>
      </c>
      <c r="AA3444">
        <v>1</v>
      </c>
      <c r="AB3444">
        <v>0</v>
      </c>
      <c r="AC3444">
        <v>1</v>
      </c>
      <c r="AD3444">
        <v>0</v>
      </c>
      <c r="AE3444">
        <v>0</v>
      </c>
    </row>
    <row r="3445" spans="1:31" x14ac:dyDescent="0.3">
      <c r="A3445" t="s">
        <v>268</v>
      </c>
      <c r="B3445" t="s">
        <v>7031</v>
      </c>
      <c r="C3445" t="s">
        <v>294</v>
      </c>
      <c r="D3445" t="s">
        <v>7032</v>
      </c>
      <c r="E3445" t="s">
        <v>13257</v>
      </c>
      <c r="F3445" t="s">
        <v>2842</v>
      </c>
      <c r="G3445" t="s">
        <v>402</v>
      </c>
      <c r="I3445" t="s">
        <v>265</v>
      </c>
      <c r="J3445" t="s">
        <v>266</v>
      </c>
      <c r="K3445" t="s">
        <v>6414</v>
      </c>
      <c r="L3445" t="s">
        <v>16011</v>
      </c>
      <c r="M3445" t="s">
        <v>267</v>
      </c>
      <c r="N3445" t="s">
        <v>268</v>
      </c>
      <c r="O3445">
        <v>1</v>
      </c>
      <c r="P3445" t="s">
        <v>282</v>
      </c>
      <c r="Q3445">
        <v>4</v>
      </c>
      <c r="S3445">
        <v>1</v>
      </c>
      <c r="T3445" s="108">
        <v>4</v>
      </c>
      <c r="U3445">
        <v>1</v>
      </c>
      <c r="V3445" t="s">
        <v>270</v>
      </c>
      <c r="W3445" t="s">
        <v>167</v>
      </c>
      <c r="X3445">
        <v>1</v>
      </c>
      <c r="Y3445">
        <v>0</v>
      </c>
      <c r="Z3445">
        <v>0</v>
      </c>
      <c r="AA3445">
        <v>0</v>
      </c>
      <c r="AB3445">
        <v>1</v>
      </c>
      <c r="AC3445">
        <v>0</v>
      </c>
      <c r="AD3445">
        <v>0</v>
      </c>
      <c r="AE3445">
        <v>0</v>
      </c>
    </row>
    <row r="3446" spans="1:31" x14ac:dyDescent="0.3">
      <c r="A3446" t="s">
        <v>268</v>
      </c>
      <c r="B3446" t="s">
        <v>7031</v>
      </c>
      <c r="C3446" t="s">
        <v>294</v>
      </c>
      <c r="D3446" t="s">
        <v>7032</v>
      </c>
      <c r="E3446" t="s">
        <v>13257</v>
      </c>
      <c r="F3446" t="s">
        <v>2842</v>
      </c>
      <c r="G3446" t="s">
        <v>402</v>
      </c>
      <c r="I3446" t="s">
        <v>265</v>
      </c>
      <c r="J3446" t="s">
        <v>266</v>
      </c>
      <c r="K3446" t="s">
        <v>6414</v>
      </c>
      <c r="L3446" t="s">
        <v>16011</v>
      </c>
      <c r="M3446" t="s">
        <v>271</v>
      </c>
      <c r="N3446" t="s">
        <v>268</v>
      </c>
      <c r="O3446">
        <v>2</v>
      </c>
      <c r="P3446" t="s">
        <v>272</v>
      </c>
      <c r="Q3446">
        <v>4</v>
      </c>
      <c r="S3446">
        <v>1</v>
      </c>
      <c r="T3446" s="108">
        <v>4</v>
      </c>
      <c r="U3446">
        <v>1</v>
      </c>
      <c r="V3446" t="s">
        <v>270</v>
      </c>
      <c r="W3446" t="s">
        <v>167</v>
      </c>
      <c r="X3446">
        <v>1</v>
      </c>
      <c r="Y3446">
        <v>0</v>
      </c>
      <c r="Z3446">
        <v>0</v>
      </c>
      <c r="AA3446">
        <v>0</v>
      </c>
      <c r="AB3446">
        <v>0</v>
      </c>
      <c r="AC3446">
        <v>1</v>
      </c>
      <c r="AD3446">
        <v>0</v>
      </c>
      <c r="AE3446">
        <v>0</v>
      </c>
    </row>
    <row r="3447" spans="1:31" x14ac:dyDescent="0.3">
      <c r="A3447" t="s">
        <v>268</v>
      </c>
      <c r="B3447" t="s">
        <v>7057</v>
      </c>
      <c r="C3447" t="s">
        <v>262</v>
      </c>
      <c r="D3447" t="s">
        <v>7058</v>
      </c>
      <c r="E3447" t="s">
        <v>13312</v>
      </c>
      <c r="F3447" t="s">
        <v>7059</v>
      </c>
      <c r="G3447" t="s">
        <v>402</v>
      </c>
      <c r="I3447" t="s">
        <v>265</v>
      </c>
      <c r="J3447" t="s">
        <v>266</v>
      </c>
      <c r="K3447" t="s">
        <v>7060</v>
      </c>
      <c r="L3447" t="s">
        <v>17534</v>
      </c>
      <c r="M3447" t="s">
        <v>271</v>
      </c>
      <c r="N3447" t="s">
        <v>268</v>
      </c>
      <c r="O3447">
        <v>2</v>
      </c>
      <c r="P3447" t="s">
        <v>288</v>
      </c>
      <c r="Q3447">
        <v>0.48</v>
      </c>
      <c r="S3447">
        <v>4</v>
      </c>
      <c r="T3447" s="108">
        <v>1.92</v>
      </c>
      <c r="U3447">
        <v>1</v>
      </c>
      <c r="V3447" t="s">
        <v>270</v>
      </c>
      <c r="W3447" t="s">
        <v>167</v>
      </c>
      <c r="X3447">
        <v>4</v>
      </c>
      <c r="Y3447">
        <v>0</v>
      </c>
      <c r="Z3447">
        <v>0</v>
      </c>
      <c r="AA3447">
        <v>0</v>
      </c>
      <c r="AB3447">
        <v>0</v>
      </c>
      <c r="AC3447">
        <v>4</v>
      </c>
      <c r="AD3447">
        <v>0</v>
      </c>
      <c r="AE3447">
        <v>0</v>
      </c>
    </row>
    <row r="3448" spans="1:31" x14ac:dyDescent="0.3">
      <c r="A3448" t="s">
        <v>268</v>
      </c>
      <c r="B3448" t="s">
        <v>7057</v>
      </c>
      <c r="C3448" t="s">
        <v>262</v>
      </c>
      <c r="D3448" t="s">
        <v>7058</v>
      </c>
      <c r="E3448" t="s">
        <v>13312</v>
      </c>
      <c r="F3448" t="s">
        <v>7059</v>
      </c>
      <c r="G3448" t="s">
        <v>402</v>
      </c>
      <c r="I3448" t="s">
        <v>265</v>
      </c>
      <c r="J3448" t="s">
        <v>266</v>
      </c>
      <c r="K3448" t="s">
        <v>7060</v>
      </c>
      <c r="L3448" t="s">
        <v>17534</v>
      </c>
      <c r="M3448" t="s">
        <v>271</v>
      </c>
      <c r="N3448" t="s">
        <v>268</v>
      </c>
      <c r="O3448">
        <v>17</v>
      </c>
      <c r="P3448" t="s">
        <v>273</v>
      </c>
      <c r="Q3448">
        <v>0.48</v>
      </c>
      <c r="S3448">
        <v>1</v>
      </c>
      <c r="T3448" s="108">
        <v>0.48</v>
      </c>
      <c r="U3448">
        <v>1</v>
      </c>
      <c r="V3448" t="s">
        <v>270</v>
      </c>
      <c r="W3448" t="s">
        <v>167</v>
      </c>
      <c r="X3448">
        <v>1</v>
      </c>
      <c r="Y3448">
        <v>0</v>
      </c>
      <c r="Z3448">
        <v>0</v>
      </c>
      <c r="AA3448">
        <v>0</v>
      </c>
      <c r="AB3448">
        <v>0</v>
      </c>
      <c r="AC3448">
        <v>1</v>
      </c>
      <c r="AD3448">
        <v>0</v>
      </c>
      <c r="AE3448">
        <v>0</v>
      </c>
    </row>
    <row r="3449" spans="1:31" x14ac:dyDescent="0.3">
      <c r="A3449" t="s">
        <v>268</v>
      </c>
      <c r="B3449" t="s">
        <v>7057</v>
      </c>
      <c r="C3449" t="s">
        <v>262</v>
      </c>
      <c r="D3449" t="s">
        <v>7058</v>
      </c>
      <c r="E3449" t="s">
        <v>13312</v>
      </c>
      <c r="F3449" t="s">
        <v>7059</v>
      </c>
      <c r="G3449" t="s">
        <v>402</v>
      </c>
      <c r="I3449" t="s">
        <v>265</v>
      </c>
      <c r="J3449" t="s">
        <v>266</v>
      </c>
      <c r="K3449" t="s">
        <v>7060</v>
      </c>
      <c r="L3449" t="s">
        <v>17534</v>
      </c>
      <c r="M3449" t="s">
        <v>267</v>
      </c>
      <c r="N3449" t="s">
        <v>268</v>
      </c>
      <c r="O3449">
        <v>1</v>
      </c>
      <c r="P3449" t="s">
        <v>266</v>
      </c>
      <c r="Q3449">
        <v>0.48</v>
      </c>
      <c r="S3449">
        <v>1</v>
      </c>
      <c r="T3449" s="108">
        <v>0.48</v>
      </c>
      <c r="U3449">
        <v>1</v>
      </c>
      <c r="V3449" t="s">
        <v>270</v>
      </c>
      <c r="W3449" t="s">
        <v>167</v>
      </c>
      <c r="X3449">
        <v>1</v>
      </c>
      <c r="Y3449">
        <v>1</v>
      </c>
      <c r="Z3449">
        <v>0</v>
      </c>
      <c r="AA3449">
        <v>0</v>
      </c>
      <c r="AB3449">
        <v>0</v>
      </c>
      <c r="AC3449">
        <v>0</v>
      </c>
      <c r="AD3449">
        <v>0</v>
      </c>
      <c r="AE3449">
        <v>0</v>
      </c>
    </row>
    <row r="3450" spans="1:31" x14ac:dyDescent="0.3">
      <c r="A3450" t="s">
        <v>268</v>
      </c>
      <c r="B3450" t="s">
        <v>5505</v>
      </c>
      <c r="C3450" t="s">
        <v>274</v>
      </c>
      <c r="D3450" t="s">
        <v>5506</v>
      </c>
      <c r="E3450" t="s">
        <v>13220</v>
      </c>
      <c r="F3450" t="s">
        <v>5504</v>
      </c>
      <c r="G3450" t="s">
        <v>402</v>
      </c>
      <c r="I3450" t="s">
        <v>265</v>
      </c>
      <c r="J3450" t="s">
        <v>266</v>
      </c>
      <c r="K3450" t="s">
        <v>5400</v>
      </c>
      <c r="L3450" t="s">
        <v>5507</v>
      </c>
      <c r="M3450" t="s">
        <v>267</v>
      </c>
      <c r="N3450" t="s">
        <v>268</v>
      </c>
      <c r="O3450">
        <v>1</v>
      </c>
      <c r="P3450" t="s">
        <v>282</v>
      </c>
      <c r="Q3450">
        <v>1</v>
      </c>
      <c r="S3450">
        <v>1</v>
      </c>
      <c r="T3450" s="108">
        <v>1</v>
      </c>
      <c r="U3450">
        <v>1</v>
      </c>
      <c r="V3450" t="s">
        <v>270</v>
      </c>
      <c r="W3450" t="s">
        <v>167</v>
      </c>
      <c r="X3450">
        <v>1</v>
      </c>
      <c r="Y3450">
        <v>0</v>
      </c>
      <c r="Z3450">
        <v>1</v>
      </c>
      <c r="AA3450">
        <v>0</v>
      </c>
      <c r="AB3450">
        <v>0</v>
      </c>
      <c r="AC3450">
        <v>0</v>
      </c>
      <c r="AD3450">
        <v>0</v>
      </c>
      <c r="AE3450">
        <v>0</v>
      </c>
    </row>
    <row r="3451" spans="1:31" x14ac:dyDescent="0.3">
      <c r="A3451" t="s">
        <v>268</v>
      </c>
      <c r="B3451" t="s">
        <v>5505</v>
      </c>
      <c r="C3451" t="s">
        <v>274</v>
      </c>
      <c r="D3451" t="s">
        <v>5506</v>
      </c>
      <c r="E3451" t="s">
        <v>13220</v>
      </c>
      <c r="F3451" t="s">
        <v>5504</v>
      </c>
      <c r="G3451" t="s">
        <v>402</v>
      </c>
      <c r="I3451" t="s">
        <v>265</v>
      </c>
      <c r="J3451" t="s">
        <v>266</v>
      </c>
      <c r="K3451" t="s">
        <v>5400</v>
      </c>
      <c r="L3451" t="s">
        <v>5507</v>
      </c>
      <c r="M3451" t="s">
        <v>271</v>
      </c>
      <c r="N3451" t="s">
        <v>268</v>
      </c>
      <c r="O3451">
        <v>2</v>
      </c>
      <c r="P3451" t="s">
        <v>272</v>
      </c>
      <c r="Q3451">
        <v>1</v>
      </c>
      <c r="S3451">
        <v>1</v>
      </c>
      <c r="T3451" s="108">
        <v>1</v>
      </c>
      <c r="U3451">
        <v>1</v>
      </c>
      <c r="V3451" t="s">
        <v>270</v>
      </c>
      <c r="W3451" t="s">
        <v>167</v>
      </c>
      <c r="X3451">
        <v>1</v>
      </c>
      <c r="Y3451">
        <v>0</v>
      </c>
      <c r="Z3451">
        <v>1</v>
      </c>
      <c r="AA3451">
        <v>0</v>
      </c>
      <c r="AB3451">
        <v>0</v>
      </c>
      <c r="AC3451">
        <v>0</v>
      </c>
      <c r="AD3451">
        <v>0</v>
      </c>
      <c r="AE3451">
        <v>0</v>
      </c>
    </row>
    <row r="3452" spans="1:31" x14ac:dyDescent="0.3">
      <c r="A3452" t="s">
        <v>268</v>
      </c>
      <c r="B3452" t="s">
        <v>6720</v>
      </c>
      <c r="C3452" t="s">
        <v>274</v>
      </c>
      <c r="D3452" t="s">
        <v>6721</v>
      </c>
      <c r="E3452" t="s">
        <v>13270</v>
      </c>
      <c r="F3452" t="s">
        <v>6722</v>
      </c>
      <c r="G3452" t="s">
        <v>402</v>
      </c>
      <c r="I3452" t="s">
        <v>265</v>
      </c>
      <c r="J3452" t="s">
        <v>266</v>
      </c>
      <c r="K3452" t="s">
        <v>2341</v>
      </c>
      <c r="L3452" t="s">
        <v>6723</v>
      </c>
      <c r="M3452" t="s">
        <v>271</v>
      </c>
      <c r="N3452" t="s">
        <v>268</v>
      </c>
      <c r="O3452">
        <v>2</v>
      </c>
      <c r="P3452" t="s">
        <v>288</v>
      </c>
      <c r="Q3452">
        <v>0.48</v>
      </c>
      <c r="S3452">
        <v>8</v>
      </c>
      <c r="T3452" s="108">
        <v>3.84</v>
      </c>
      <c r="U3452">
        <v>1</v>
      </c>
      <c r="V3452" t="s">
        <v>270</v>
      </c>
      <c r="W3452" t="s">
        <v>167</v>
      </c>
      <c r="X3452">
        <v>8</v>
      </c>
      <c r="Y3452">
        <v>0</v>
      </c>
      <c r="Z3452">
        <v>8</v>
      </c>
      <c r="AA3452">
        <v>0</v>
      </c>
      <c r="AB3452">
        <v>0</v>
      </c>
      <c r="AC3452">
        <v>0</v>
      </c>
      <c r="AD3452">
        <v>0</v>
      </c>
      <c r="AE3452">
        <v>0</v>
      </c>
    </row>
    <row r="3453" spans="1:31" x14ac:dyDescent="0.3">
      <c r="A3453" t="s">
        <v>268</v>
      </c>
      <c r="B3453" t="s">
        <v>6720</v>
      </c>
      <c r="C3453" t="s">
        <v>274</v>
      </c>
      <c r="D3453" t="s">
        <v>6721</v>
      </c>
      <c r="E3453" t="s">
        <v>13270</v>
      </c>
      <c r="F3453" t="s">
        <v>6722</v>
      </c>
      <c r="G3453" t="s">
        <v>402</v>
      </c>
      <c r="I3453" t="s">
        <v>265</v>
      </c>
      <c r="J3453" t="s">
        <v>266</v>
      </c>
      <c r="K3453" t="s">
        <v>2341</v>
      </c>
      <c r="L3453" t="s">
        <v>6723</v>
      </c>
      <c r="M3453" t="s">
        <v>267</v>
      </c>
      <c r="N3453" t="s">
        <v>268</v>
      </c>
      <c r="O3453">
        <v>1</v>
      </c>
      <c r="P3453" t="s">
        <v>282</v>
      </c>
      <c r="Q3453">
        <v>4</v>
      </c>
      <c r="S3453">
        <v>2</v>
      </c>
      <c r="T3453" s="108">
        <v>8</v>
      </c>
      <c r="U3453">
        <v>1</v>
      </c>
      <c r="V3453" t="s">
        <v>270</v>
      </c>
      <c r="W3453" t="s">
        <v>167</v>
      </c>
      <c r="X3453">
        <v>2</v>
      </c>
      <c r="Y3453">
        <v>0</v>
      </c>
      <c r="Z3453">
        <v>2</v>
      </c>
      <c r="AA3453">
        <v>0</v>
      </c>
      <c r="AB3453">
        <v>0</v>
      </c>
      <c r="AC3453">
        <v>0</v>
      </c>
      <c r="AD3453">
        <v>0</v>
      </c>
      <c r="AE3453">
        <v>0</v>
      </c>
    </row>
    <row r="3454" spans="1:31" x14ac:dyDescent="0.3">
      <c r="A3454" t="s">
        <v>268</v>
      </c>
      <c r="B3454" t="s">
        <v>6720</v>
      </c>
      <c r="C3454" t="s">
        <v>274</v>
      </c>
      <c r="D3454" t="s">
        <v>6721</v>
      </c>
      <c r="E3454" t="s">
        <v>13270</v>
      </c>
      <c r="F3454" t="s">
        <v>6722</v>
      </c>
      <c r="G3454" t="s">
        <v>402</v>
      </c>
      <c r="I3454" t="s">
        <v>265</v>
      </c>
      <c r="J3454" t="s">
        <v>266</v>
      </c>
      <c r="K3454" t="s">
        <v>2341</v>
      </c>
      <c r="L3454" t="s">
        <v>6723</v>
      </c>
      <c r="M3454" t="s">
        <v>271</v>
      </c>
      <c r="N3454" t="s">
        <v>268</v>
      </c>
      <c r="O3454">
        <v>17</v>
      </c>
      <c r="P3454" t="s">
        <v>425</v>
      </c>
      <c r="Q3454">
        <v>0.32</v>
      </c>
      <c r="S3454">
        <v>2</v>
      </c>
      <c r="T3454" s="108">
        <v>0.64</v>
      </c>
      <c r="U3454">
        <v>1</v>
      </c>
      <c r="V3454" t="s">
        <v>270</v>
      </c>
      <c r="W3454" t="s">
        <v>167</v>
      </c>
      <c r="X3454">
        <v>1</v>
      </c>
      <c r="Y3454">
        <v>1</v>
      </c>
      <c r="Z3454">
        <v>0</v>
      </c>
      <c r="AA3454">
        <v>0</v>
      </c>
      <c r="AB3454">
        <v>0</v>
      </c>
      <c r="AC3454">
        <v>1</v>
      </c>
      <c r="AD3454">
        <v>0</v>
      </c>
      <c r="AE3454">
        <v>0</v>
      </c>
    </row>
    <row r="3455" spans="1:31" x14ac:dyDescent="0.3">
      <c r="A3455" t="s">
        <v>268</v>
      </c>
      <c r="B3455" t="s">
        <v>5556</v>
      </c>
      <c r="C3455" t="s">
        <v>274</v>
      </c>
      <c r="D3455" t="s">
        <v>5557</v>
      </c>
      <c r="E3455" t="s">
        <v>13231</v>
      </c>
      <c r="F3455" t="s">
        <v>5558</v>
      </c>
      <c r="G3455" t="s">
        <v>402</v>
      </c>
      <c r="I3455" t="s">
        <v>265</v>
      </c>
      <c r="J3455" t="s">
        <v>266</v>
      </c>
      <c r="K3455" t="s">
        <v>5400</v>
      </c>
      <c r="L3455" t="s">
        <v>5559</v>
      </c>
      <c r="M3455" t="s">
        <v>267</v>
      </c>
      <c r="N3455" t="s">
        <v>268</v>
      </c>
      <c r="O3455">
        <v>1</v>
      </c>
      <c r="P3455" t="s">
        <v>266</v>
      </c>
      <c r="Q3455">
        <v>0.17</v>
      </c>
      <c r="S3455">
        <v>1</v>
      </c>
      <c r="T3455" s="108">
        <v>0.17</v>
      </c>
      <c r="U3455">
        <v>1</v>
      </c>
      <c r="V3455" t="s">
        <v>270</v>
      </c>
      <c r="W3455" t="s">
        <v>167</v>
      </c>
      <c r="X3455">
        <v>1</v>
      </c>
      <c r="Y3455">
        <v>0</v>
      </c>
      <c r="Z3455">
        <v>0</v>
      </c>
      <c r="AA3455">
        <v>0</v>
      </c>
      <c r="AB3455">
        <v>0</v>
      </c>
      <c r="AC3455">
        <v>1</v>
      </c>
      <c r="AD3455">
        <v>0</v>
      </c>
      <c r="AE3455">
        <v>0</v>
      </c>
    </row>
    <row r="3456" spans="1:31" x14ac:dyDescent="0.3">
      <c r="A3456" t="s">
        <v>268</v>
      </c>
      <c r="B3456" t="s">
        <v>5556</v>
      </c>
      <c r="C3456" t="s">
        <v>294</v>
      </c>
      <c r="D3456" t="s">
        <v>5557</v>
      </c>
      <c r="E3456" t="s">
        <v>13231</v>
      </c>
      <c r="F3456" t="s">
        <v>5558</v>
      </c>
      <c r="G3456" t="s">
        <v>402</v>
      </c>
      <c r="I3456" t="s">
        <v>265</v>
      </c>
      <c r="J3456" t="s">
        <v>266</v>
      </c>
      <c r="K3456" t="s">
        <v>5400</v>
      </c>
      <c r="L3456" t="s">
        <v>5559</v>
      </c>
      <c r="M3456" t="s">
        <v>271</v>
      </c>
      <c r="N3456" t="s">
        <v>268</v>
      </c>
      <c r="O3456">
        <v>2</v>
      </c>
      <c r="P3456" t="s">
        <v>288</v>
      </c>
      <c r="Q3456">
        <v>0.48</v>
      </c>
      <c r="S3456">
        <v>1</v>
      </c>
      <c r="T3456" s="108">
        <v>0.48</v>
      </c>
      <c r="U3456">
        <v>1</v>
      </c>
      <c r="V3456" t="s">
        <v>270</v>
      </c>
      <c r="W3456" t="s">
        <v>167</v>
      </c>
      <c r="X3456">
        <v>1</v>
      </c>
      <c r="Y3456">
        <v>0</v>
      </c>
      <c r="Z3456">
        <v>0</v>
      </c>
      <c r="AA3456">
        <v>1</v>
      </c>
      <c r="AB3456">
        <v>0</v>
      </c>
      <c r="AC3456">
        <v>0</v>
      </c>
      <c r="AD3456">
        <v>0</v>
      </c>
      <c r="AE3456">
        <v>0</v>
      </c>
    </row>
    <row r="3457" spans="1:31" x14ac:dyDescent="0.3">
      <c r="A3457" t="s">
        <v>268</v>
      </c>
      <c r="B3457" t="s">
        <v>27182</v>
      </c>
      <c r="C3457" t="s">
        <v>274</v>
      </c>
      <c r="D3457" t="s">
        <v>27183</v>
      </c>
      <c r="E3457" t="s">
        <v>27184</v>
      </c>
      <c r="F3457" t="s">
        <v>1414</v>
      </c>
      <c r="G3457" t="s">
        <v>402</v>
      </c>
      <c r="I3457" t="s">
        <v>265</v>
      </c>
      <c r="J3457" t="s">
        <v>266</v>
      </c>
      <c r="K3457" t="s">
        <v>5400</v>
      </c>
      <c r="L3457" t="s">
        <v>27185</v>
      </c>
      <c r="M3457" t="s">
        <v>267</v>
      </c>
      <c r="N3457" t="s">
        <v>268</v>
      </c>
      <c r="O3457">
        <v>1</v>
      </c>
      <c r="P3457" t="s">
        <v>282</v>
      </c>
      <c r="Q3457">
        <v>2</v>
      </c>
      <c r="S3457">
        <v>1</v>
      </c>
      <c r="T3457" s="108">
        <v>2</v>
      </c>
      <c r="U3457">
        <v>1</v>
      </c>
      <c r="V3457" t="s">
        <v>270</v>
      </c>
      <c r="W3457" t="s">
        <v>167</v>
      </c>
      <c r="X3457">
        <v>1</v>
      </c>
      <c r="Y3457">
        <v>0</v>
      </c>
      <c r="Z3457">
        <v>0</v>
      </c>
      <c r="AA3457">
        <v>0</v>
      </c>
      <c r="AB3457">
        <v>0</v>
      </c>
      <c r="AC3457">
        <v>0</v>
      </c>
      <c r="AD3457">
        <v>0</v>
      </c>
      <c r="AE3457">
        <v>0</v>
      </c>
    </row>
    <row r="3458" spans="1:31" x14ac:dyDescent="0.3">
      <c r="A3458" t="s">
        <v>268</v>
      </c>
      <c r="B3458" t="s">
        <v>27182</v>
      </c>
      <c r="C3458" t="s">
        <v>274</v>
      </c>
      <c r="D3458" t="s">
        <v>27183</v>
      </c>
      <c r="E3458" t="s">
        <v>27184</v>
      </c>
      <c r="F3458" t="s">
        <v>1414</v>
      </c>
      <c r="G3458" t="s">
        <v>402</v>
      </c>
      <c r="I3458" t="s">
        <v>265</v>
      </c>
      <c r="J3458" t="s">
        <v>266</v>
      </c>
      <c r="K3458" t="s">
        <v>5400</v>
      </c>
      <c r="L3458" t="s">
        <v>27185</v>
      </c>
      <c r="M3458" t="s">
        <v>271</v>
      </c>
      <c r="N3458" t="s">
        <v>268</v>
      </c>
      <c r="O3458">
        <v>2</v>
      </c>
      <c r="P3458" t="s">
        <v>272</v>
      </c>
      <c r="Q3458">
        <v>2</v>
      </c>
      <c r="S3458">
        <v>1</v>
      </c>
      <c r="T3458" s="108">
        <v>2</v>
      </c>
      <c r="U3458">
        <v>1</v>
      </c>
      <c r="V3458" t="s">
        <v>270</v>
      </c>
      <c r="W3458" t="s">
        <v>167</v>
      </c>
      <c r="X3458">
        <v>1</v>
      </c>
      <c r="Y3458">
        <v>0</v>
      </c>
      <c r="Z3458">
        <v>0</v>
      </c>
      <c r="AA3458">
        <v>0</v>
      </c>
      <c r="AB3458">
        <v>0</v>
      </c>
      <c r="AC3458">
        <v>0</v>
      </c>
      <c r="AD3458">
        <v>0</v>
      </c>
      <c r="AE3458">
        <v>0</v>
      </c>
    </row>
    <row r="3459" spans="1:31" x14ac:dyDescent="0.3">
      <c r="A3459" t="s">
        <v>268</v>
      </c>
      <c r="B3459" t="s">
        <v>27182</v>
      </c>
      <c r="C3459" t="s">
        <v>274</v>
      </c>
      <c r="D3459" t="s">
        <v>27183</v>
      </c>
      <c r="E3459" t="s">
        <v>27184</v>
      </c>
      <c r="F3459" t="s">
        <v>1414</v>
      </c>
      <c r="G3459" t="s">
        <v>402</v>
      </c>
      <c r="I3459" t="s">
        <v>265</v>
      </c>
      <c r="J3459" t="s">
        <v>266</v>
      </c>
      <c r="K3459" t="s">
        <v>5400</v>
      </c>
      <c r="L3459" t="s">
        <v>27185</v>
      </c>
      <c r="M3459" t="s">
        <v>271</v>
      </c>
      <c r="N3459" t="s">
        <v>268</v>
      </c>
      <c r="O3459">
        <v>20</v>
      </c>
      <c r="P3459" t="s">
        <v>425</v>
      </c>
      <c r="Q3459">
        <v>0.32</v>
      </c>
      <c r="S3459">
        <v>1</v>
      </c>
      <c r="T3459" s="108">
        <v>0.32</v>
      </c>
      <c r="U3459">
        <v>1</v>
      </c>
      <c r="V3459" t="s">
        <v>270</v>
      </c>
      <c r="W3459" t="s">
        <v>167</v>
      </c>
      <c r="X3459">
        <v>1</v>
      </c>
      <c r="Y3459">
        <v>0</v>
      </c>
      <c r="Z3459">
        <v>0</v>
      </c>
      <c r="AA3459">
        <v>0</v>
      </c>
      <c r="AB3459">
        <v>0</v>
      </c>
      <c r="AC3459">
        <v>0</v>
      </c>
      <c r="AD3459">
        <v>0</v>
      </c>
      <c r="AE3459">
        <v>0</v>
      </c>
    </row>
    <row r="3460" spans="1:31" x14ac:dyDescent="0.3">
      <c r="A3460" t="s">
        <v>268</v>
      </c>
      <c r="B3460" t="s">
        <v>5414</v>
      </c>
      <c r="C3460" t="s">
        <v>274</v>
      </c>
      <c r="D3460" t="s">
        <v>5415</v>
      </c>
      <c r="E3460" t="s">
        <v>13211</v>
      </c>
      <c r="F3460" t="s">
        <v>5416</v>
      </c>
      <c r="G3460" t="s">
        <v>402</v>
      </c>
      <c r="I3460" t="s">
        <v>265</v>
      </c>
      <c r="J3460" t="s">
        <v>266</v>
      </c>
      <c r="K3460" t="s">
        <v>5400</v>
      </c>
      <c r="L3460" t="s">
        <v>5417</v>
      </c>
      <c r="M3460" t="s">
        <v>267</v>
      </c>
      <c r="N3460" t="s">
        <v>268</v>
      </c>
      <c r="O3460">
        <v>1</v>
      </c>
      <c r="P3460" t="s">
        <v>266</v>
      </c>
      <c r="Q3460">
        <v>0.48</v>
      </c>
      <c r="S3460">
        <v>2</v>
      </c>
      <c r="T3460" s="108">
        <v>0.96</v>
      </c>
      <c r="U3460">
        <v>1</v>
      </c>
      <c r="V3460" t="s">
        <v>270</v>
      </c>
      <c r="W3460" t="s">
        <v>167</v>
      </c>
      <c r="X3460">
        <v>1</v>
      </c>
      <c r="Y3460">
        <v>1</v>
      </c>
      <c r="Z3460">
        <v>0</v>
      </c>
      <c r="AA3460">
        <v>0</v>
      </c>
      <c r="AB3460">
        <v>0</v>
      </c>
      <c r="AC3460">
        <v>1</v>
      </c>
      <c r="AD3460">
        <v>0</v>
      </c>
      <c r="AE3460">
        <v>0</v>
      </c>
    </row>
    <row r="3461" spans="1:31" x14ac:dyDescent="0.3">
      <c r="A3461" t="s">
        <v>268</v>
      </c>
      <c r="B3461" t="s">
        <v>5414</v>
      </c>
      <c r="C3461" t="s">
        <v>274</v>
      </c>
      <c r="D3461" t="s">
        <v>5415</v>
      </c>
      <c r="E3461" t="s">
        <v>13211</v>
      </c>
      <c r="F3461" t="s">
        <v>5416</v>
      </c>
      <c r="G3461" t="s">
        <v>402</v>
      </c>
      <c r="I3461" t="s">
        <v>265</v>
      </c>
      <c r="J3461" t="s">
        <v>266</v>
      </c>
      <c r="K3461" t="s">
        <v>5400</v>
      </c>
      <c r="L3461" t="s">
        <v>5417</v>
      </c>
      <c r="M3461" t="s">
        <v>271</v>
      </c>
      <c r="N3461" t="s">
        <v>268</v>
      </c>
      <c r="O3461">
        <v>2</v>
      </c>
      <c r="P3461" t="s">
        <v>288</v>
      </c>
      <c r="Q3461">
        <v>0.48</v>
      </c>
      <c r="S3461">
        <v>5</v>
      </c>
      <c r="T3461" s="108">
        <v>2.4</v>
      </c>
      <c r="U3461">
        <v>1</v>
      </c>
      <c r="V3461" t="s">
        <v>270</v>
      </c>
      <c r="W3461" t="s">
        <v>167</v>
      </c>
      <c r="X3461">
        <v>1</v>
      </c>
      <c r="Y3461">
        <v>1</v>
      </c>
      <c r="Z3461">
        <v>1</v>
      </c>
      <c r="AA3461">
        <v>1</v>
      </c>
      <c r="AB3461">
        <v>1</v>
      </c>
      <c r="AC3461">
        <v>1</v>
      </c>
      <c r="AD3461">
        <v>0</v>
      </c>
      <c r="AE3461">
        <v>0</v>
      </c>
    </row>
    <row r="3462" spans="1:31" x14ac:dyDescent="0.3">
      <c r="A3462" t="s">
        <v>268</v>
      </c>
      <c r="B3462" t="s">
        <v>5485</v>
      </c>
      <c r="C3462" t="s">
        <v>274</v>
      </c>
      <c r="D3462" t="s">
        <v>5486</v>
      </c>
      <c r="E3462" t="s">
        <v>13216</v>
      </c>
      <c r="F3462" t="s">
        <v>5487</v>
      </c>
      <c r="G3462" t="s">
        <v>402</v>
      </c>
      <c r="I3462" t="s">
        <v>265</v>
      </c>
      <c r="J3462" t="s">
        <v>266</v>
      </c>
      <c r="K3462" t="s">
        <v>5481</v>
      </c>
      <c r="L3462" t="s">
        <v>5488</v>
      </c>
      <c r="M3462" t="s">
        <v>267</v>
      </c>
      <c r="N3462" t="s">
        <v>268</v>
      </c>
      <c r="O3462">
        <v>1</v>
      </c>
      <c r="P3462" t="s">
        <v>266</v>
      </c>
      <c r="Q3462">
        <v>0.48</v>
      </c>
      <c r="S3462">
        <v>1</v>
      </c>
      <c r="T3462" s="108">
        <v>0.48</v>
      </c>
      <c r="U3462">
        <v>1</v>
      </c>
      <c r="V3462" t="s">
        <v>270</v>
      </c>
      <c r="W3462" t="s">
        <v>167</v>
      </c>
      <c r="X3462">
        <v>1</v>
      </c>
      <c r="Y3462">
        <v>0</v>
      </c>
      <c r="Z3462">
        <v>1</v>
      </c>
      <c r="AA3462">
        <v>0</v>
      </c>
      <c r="AB3462">
        <v>0</v>
      </c>
      <c r="AC3462">
        <v>0</v>
      </c>
      <c r="AD3462">
        <v>0</v>
      </c>
      <c r="AE3462">
        <v>0</v>
      </c>
    </row>
    <row r="3463" spans="1:31" x14ac:dyDescent="0.3">
      <c r="A3463" t="s">
        <v>268</v>
      </c>
      <c r="B3463" t="s">
        <v>5485</v>
      </c>
      <c r="C3463" t="s">
        <v>274</v>
      </c>
      <c r="D3463" t="s">
        <v>5486</v>
      </c>
      <c r="E3463" t="s">
        <v>13216</v>
      </c>
      <c r="F3463" t="s">
        <v>5487</v>
      </c>
      <c r="G3463" t="s">
        <v>402</v>
      </c>
      <c r="I3463" t="s">
        <v>265</v>
      </c>
      <c r="J3463" t="s">
        <v>266</v>
      </c>
      <c r="K3463" t="s">
        <v>5481</v>
      </c>
      <c r="L3463" t="s">
        <v>5488</v>
      </c>
      <c r="M3463" t="s">
        <v>271</v>
      </c>
      <c r="N3463" t="s">
        <v>268</v>
      </c>
      <c r="O3463">
        <v>2</v>
      </c>
      <c r="P3463" t="s">
        <v>288</v>
      </c>
      <c r="Q3463">
        <v>0.48</v>
      </c>
      <c r="S3463">
        <v>1</v>
      </c>
      <c r="T3463" s="108">
        <v>0.48</v>
      </c>
      <c r="U3463">
        <v>1</v>
      </c>
      <c r="V3463" t="s">
        <v>270</v>
      </c>
      <c r="W3463" t="s">
        <v>167</v>
      </c>
      <c r="X3463">
        <v>1</v>
      </c>
      <c r="Y3463">
        <v>0</v>
      </c>
      <c r="Z3463">
        <v>0</v>
      </c>
      <c r="AA3463">
        <v>1</v>
      </c>
      <c r="AB3463">
        <v>0</v>
      </c>
      <c r="AC3463">
        <v>0</v>
      </c>
      <c r="AD3463">
        <v>0</v>
      </c>
      <c r="AE3463">
        <v>0</v>
      </c>
    </row>
    <row r="3464" spans="1:31" x14ac:dyDescent="0.3">
      <c r="A3464" t="s">
        <v>268</v>
      </c>
      <c r="B3464" t="s">
        <v>10543</v>
      </c>
      <c r="C3464" t="s">
        <v>274</v>
      </c>
      <c r="D3464" t="s">
        <v>10544</v>
      </c>
      <c r="E3464" t="s">
        <v>13218</v>
      </c>
      <c r="F3464" t="s">
        <v>893</v>
      </c>
      <c r="G3464" t="s">
        <v>402</v>
      </c>
      <c r="I3464" t="s">
        <v>265</v>
      </c>
      <c r="J3464" t="s">
        <v>266</v>
      </c>
      <c r="K3464" t="s">
        <v>10545</v>
      </c>
      <c r="L3464" t="s">
        <v>18130</v>
      </c>
      <c r="M3464" t="s">
        <v>267</v>
      </c>
      <c r="N3464" t="s">
        <v>268</v>
      </c>
      <c r="O3464">
        <v>1</v>
      </c>
      <c r="P3464" t="s">
        <v>266</v>
      </c>
      <c r="Q3464">
        <v>0.32</v>
      </c>
      <c r="S3464">
        <v>2</v>
      </c>
      <c r="T3464" s="108">
        <v>0.64</v>
      </c>
      <c r="U3464">
        <v>1</v>
      </c>
      <c r="V3464" t="s">
        <v>270</v>
      </c>
      <c r="W3464" t="s">
        <v>167</v>
      </c>
      <c r="X3464">
        <v>1</v>
      </c>
      <c r="Y3464">
        <v>1</v>
      </c>
      <c r="Z3464">
        <v>0</v>
      </c>
      <c r="AA3464">
        <v>0</v>
      </c>
      <c r="AB3464">
        <v>0</v>
      </c>
      <c r="AC3464">
        <v>1</v>
      </c>
      <c r="AD3464">
        <v>0</v>
      </c>
      <c r="AE3464">
        <v>0</v>
      </c>
    </row>
    <row r="3465" spans="1:31" x14ac:dyDescent="0.3">
      <c r="A3465" t="s">
        <v>268</v>
      </c>
      <c r="B3465" t="s">
        <v>10543</v>
      </c>
      <c r="C3465" t="s">
        <v>274</v>
      </c>
      <c r="D3465" t="s">
        <v>10544</v>
      </c>
      <c r="E3465" t="s">
        <v>13218</v>
      </c>
      <c r="F3465" t="s">
        <v>893</v>
      </c>
      <c r="G3465" t="s">
        <v>402</v>
      </c>
      <c r="I3465" t="s">
        <v>265</v>
      </c>
      <c r="J3465" t="s">
        <v>266</v>
      </c>
      <c r="K3465" t="s">
        <v>10545</v>
      </c>
      <c r="L3465" t="s">
        <v>18130</v>
      </c>
      <c r="M3465" t="s">
        <v>271</v>
      </c>
      <c r="N3465" t="s">
        <v>268</v>
      </c>
      <c r="O3465">
        <v>2</v>
      </c>
      <c r="P3465" t="s">
        <v>288</v>
      </c>
      <c r="Q3465">
        <v>0.32</v>
      </c>
      <c r="S3465">
        <v>1</v>
      </c>
      <c r="T3465" s="108">
        <v>0.32</v>
      </c>
      <c r="U3465">
        <v>1</v>
      </c>
      <c r="V3465" t="s">
        <v>270</v>
      </c>
      <c r="W3465" t="s">
        <v>167</v>
      </c>
      <c r="X3465">
        <v>1</v>
      </c>
      <c r="Y3465">
        <v>0</v>
      </c>
      <c r="Z3465">
        <v>0</v>
      </c>
      <c r="AA3465">
        <v>1</v>
      </c>
      <c r="AB3465">
        <v>0</v>
      </c>
      <c r="AC3465">
        <v>0</v>
      </c>
      <c r="AD3465">
        <v>0</v>
      </c>
      <c r="AE3465">
        <v>0</v>
      </c>
    </row>
    <row r="3466" spans="1:31" x14ac:dyDescent="0.3">
      <c r="A3466" t="s">
        <v>268</v>
      </c>
      <c r="B3466" t="s">
        <v>10543</v>
      </c>
      <c r="C3466" t="s">
        <v>274</v>
      </c>
      <c r="D3466" t="s">
        <v>10544</v>
      </c>
      <c r="E3466" t="s">
        <v>13218</v>
      </c>
      <c r="F3466" t="s">
        <v>893</v>
      </c>
      <c r="G3466" t="s">
        <v>402</v>
      </c>
      <c r="I3466" t="s">
        <v>265</v>
      </c>
      <c r="J3466" t="s">
        <v>266</v>
      </c>
      <c r="K3466" t="s">
        <v>10545</v>
      </c>
      <c r="L3466" t="s">
        <v>18130</v>
      </c>
      <c r="M3466" t="s">
        <v>271</v>
      </c>
      <c r="N3466" t="s">
        <v>268</v>
      </c>
      <c r="O3466">
        <v>17</v>
      </c>
      <c r="P3466" t="s">
        <v>273</v>
      </c>
      <c r="Q3466">
        <v>0.32</v>
      </c>
      <c r="S3466">
        <v>1</v>
      </c>
      <c r="T3466" s="108">
        <v>0.32</v>
      </c>
      <c r="U3466">
        <v>1</v>
      </c>
      <c r="V3466" t="s">
        <v>270</v>
      </c>
      <c r="W3466" t="s">
        <v>167</v>
      </c>
      <c r="X3466">
        <v>1</v>
      </c>
      <c r="Y3466">
        <v>0</v>
      </c>
      <c r="Z3466">
        <v>0</v>
      </c>
      <c r="AA3466">
        <v>0</v>
      </c>
      <c r="AB3466">
        <v>0</v>
      </c>
      <c r="AC3466">
        <v>1</v>
      </c>
      <c r="AD3466">
        <v>0</v>
      </c>
      <c r="AE3466">
        <v>0</v>
      </c>
    </row>
    <row r="3467" spans="1:31" x14ac:dyDescent="0.3">
      <c r="A3467" t="s">
        <v>268</v>
      </c>
      <c r="B3467" t="s">
        <v>5500</v>
      </c>
      <c r="C3467" t="s">
        <v>274</v>
      </c>
      <c r="D3467" t="s">
        <v>5501</v>
      </c>
      <c r="E3467" t="s">
        <v>13219</v>
      </c>
      <c r="F3467" t="s">
        <v>5502</v>
      </c>
      <c r="G3467" t="s">
        <v>402</v>
      </c>
      <c r="I3467" t="s">
        <v>265</v>
      </c>
      <c r="J3467" t="s">
        <v>266</v>
      </c>
      <c r="K3467" t="s">
        <v>5481</v>
      </c>
      <c r="L3467" t="s">
        <v>5503</v>
      </c>
      <c r="M3467" t="s">
        <v>271</v>
      </c>
      <c r="N3467" t="s">
        <v>268</v>
      </c>
      <c r="O3467">
        <v>2</v>
      </c>
      <c r="P3467" t="s">
        <v>288</v>
      </c>
      <c r="Q3467">
        <v>0.48</v>
      </c>
      <c r="S3467">
        <v>21</v>
      </c>
      <c r="T3467" s="108">
        <v>10.08</v>
      </c>
      <c r="U3467">
        <v>1</v>
      </c>
      <c r="V3467" t="s">
        <v>270</v>
      </c>
      <c r="W3467" t="s">
        <v>167</v>
      </c>
      <c r="X3467">
        <v>7</v>
      </c>
      <c r="Y3467">
        <v>7</v>
      </c>
      <c r="Z3467">
        <v>0</v>
      </c>
      <c r="AA3467">
        <v>7</v>
      </c>
      <c r="AB3467">
        <v>0</v>
      </c>
      <c r="AC3467">
        <v>7</v>
      </c>
      <c r="AD3467">
        <v>0</v>
      </c>
      <c r="AE3467">
        <v>0</v>
      </c>
    </row>
    <row r="3468" spans="1:31" x14ac:dyDescent="0.3">
      <c r="A3468" t="s">
        <v>268</v>
      </c>
      <c r="B3468" t="s">
        <v>5500</v>
      </c>
      <c r="C3468" t="s">
        <v>274</v>
      </c>
      <c r="D3468" t="s">
        <v>5501</v>
      </c>
      <c r="E3468" t="s">
        <v>13219</v>
      </c>
      <c r="F3468" t="s">
        <v>5502</v>
      </c>
      <c r="G3468" t="s">
        <v>402</v>
      </c>
      <c r="I3468" t="s">
        <v>265</v>
      </c>
      <c r="J3468" t="s">
        <v>266</v>
      </c>
      <c r="K3468" t="s">
        <v>5481</v>
      </c>
      <c r="L3468" t="s">
        <v>5503</v>
      </c>
      <c r="M3468" t="s">
        <v>271</v>
      </c>
      <c r="N3468" t="s">
        <v>268</v>
      </c>
      <c r="O3468">
        <v>20</v>
      </c>
      <c r="P3468" t="s">
        <v>425</v>
      </c>
      <c r="Q3468">
        <v>0.32</v>
      </c>
      <c r="S3468">
        <v>15</v>
      </c>
      <c r="T3468" s="108">
        <v>4.8</v>
      </c>
      <c r="U3468">
        <v>1</v>
      </c>
      <c r="V3468" t="s">
        <v>270</v>
      </c>
      <c r="W3468" t="s">
        <v>167</v>
      </c>
      <c r="X3468">
        <v>5</v>
      </c>
      <c r="Y3468">
        <v>5</v>
      </c>
      <c r="Z3468">
        <v>0</v>
      </c>
      <c r="AA3468">
        <v>5</v>
      </c>
      <c r="AB3468">
        <v>0</v>
      </c>
      <c r="AC3468">
        <v>5</v>
      </c>
      <c r="AD3468">
        <v>0</v>
      </c>
      <c r="AE3468">
        <v>0</v>
      </c>
    </row>
    <row r="3469" spans="1:31" x14ac:dyDescent="0.3">
      <c r="A3469" t="s">
        <v>268</v>
      </c>
      <c r="B3469" t="s">
        <v>5500</v>
      </c>
      <c r="C3469" t="s">
        <v>274</v>
      </c>
      <c r="D3469" t="s">
        <v>5501</v>
      </c>
      <c r="E3469" t="s">
        <v>13219</v>
      </c>
      <c r="F3469" t="s">
        <v>5502</v>
      </c>
      <c r="G3469" t="s">
        <v>402</v>
      </c>
      <c r="I3469" t="s">
        <v>265</v>
      </c>
      <c r="J3469" t="s">
        <v>266</v>
      </c>
      <c r="K3469" t="s">
        <v>5481</v>
      </c>
      <c r="L3469" t="s">
        <v>5503</v>
      </c>
      <c r="M3469" t="s">
        <v>267</v>
      </c>
      <c r="N3469" t="s">
        <v>268</v>
      </c>
      <c r="O3469">
        <v>1</v>
      </c>
      <c r="P3469" t="s">
        <v>266</v>
      </c>
      <c r="Q3469">
        <v>0.48</v>
      </c>
      <c r="S3469">
        <v>1</v>
      </c>
      <c r="T3469" s="108">
        <v>0.48</v>
      </c>
      <c r="U3469">
        <v>1</v>
      </c>
      <c r="V3469" t="s">
        <v>270</v>
      </c>
      <c r="W3469" t="s">
        <v>167</v>
      </c>
      <c r="X3469">
        <v>1</v>
      </c>
      <c r="Y3469">
        <v>0</v>
      </c>
      <c r="Z3469">
        <v>1</v>
      </c>
      <c r="AA3469">
        <v>0</v>
      </c>
      <c r="AB3469">
        <v>0</v>
      </c>
      <c r="AC3469">
        <v>0</v>
      </c>
      <c r="AD3469">
        <v>0</v>
      </c>
      <c r="AE3469">
        <v>0</v>
      </c>
    </row>
    <row r="3470" spans="1:31" x14ac:dyDescent="0.3">
      <c r="A3470" t="s">
        <v>268</v>
      </c>
      <c r="B3470" t="s">
        <v>17852</v>
      </c>
      <c r="C3470" t="s">
        <v>274</v>
      </c>
      <c r="D3470" t="s">
        <v>17853</v>
      </c>
      <c r="E3470" t="s">
        <v>13224</v>
      </c>
      <c r="F3470" t="s">
        <v>5545</v>
      </c>
      <c r="G3470" t="s">
        <v>402</v>
      </c>
      <c r="I3470" t="s">
        <v>265</v>
      </c>
      <c r="J3470" t="s">
        <v>266</v>
      </c>
      <c r="K3470" t="s">
        <v>5400</v>
      </c>
      <c r="L3470" t="s">
        <v>17980</v>
      </c>
      <c r="M3470" t="s">
        <v>271</v>
      </c>
      <c r="N3470" t="s">
        <v>268</v>
      </c>
      <c r="O3470">
        <v>2</v>
      </c>
      <c r="P3470" t="s">
        <v>272</v>
      </c>
      <c r="Q3470">
        <v>4</v>
      </c>
      <c r="S3470">
        <v>2</v>
      </c>
      <c r="T3470" s="108">
        <v>8</v>
      </c>
      <c r="U3470">
        <v>1</v>
      </c>
      <c r="V3470" t="s">
        <v>270</v>
      </c>
      <c r="W3470" t="s">
        <v>167</v>
      </c>
      <c r="X3470">
        <v>1</v>
      </c>
      <c r="Y3470">
        <v>1</v>
      </c>
      <c r="Z3470">
        <v>0</v>
      </c>
      <c r="AA3470">
        <v>0</v>
      </c>
      <c r="AB3470">
        <v>0</v>
      </c>
      <c r="AC3470">
        <v>1</v>
      </c>
      <c r="AD3470">
        <v>0</v>
      </c>
      <c r="AE3470">
        <v>0</v>
      </c>
    </row>
    <row r="3471" spans="1:31" x14ac:dyDescent="0.3">
      <c r="A3471" t="s">
        <v>268</v>
      </c>
      <c r="B3471" t="s">
        <v>17852</v>
      </c>
      <c r="C3471" t="s">
        <v>274</v>
      </c>
      <c r="D3471" t="s">
        <v>17853</v>
      </c>
      <c r="E3471" t="s">
        <v>13224</v>
      </c>
      <c r="F3471" t="s">
        <v>5545</v>
      </c>
      <c r="G3471" t="s">
        <v>402</v>
      </c>
      <c r="I3471" t="s">
        <v>265</v>
      </c>
      <c r="J3471" t="s">
        <v>266</v>
      </c>
      <c r="K3471" t="s">
        <v>5400</v>
      </c>
      <c r="L3471" t="s">
        <v>17980</v>
      </c>
      <c r="M3471" t="s">
        <v>267</v>
      </c>
      <c r="N3471" t="s">
        <v>268</v>
      </c>
      <c r="O3471">
        <v>1</v>
      </c>
      <c r="P3471" t="s">
        <v>282</v>
      </c>
      <c r="Q3471">
        <v>2</v>
      </c>
      <c r="S3471">
        <v>2</v>
      </c>
      <c r="T3471" s="108">
        <v>4</v>
      </c>
      <c r="U3471">
        <v>1</v>
      </c>
      <c r="V3471" t="s">
        <v>270</v>
      </c>
      <c r="W3471" t="s">
        <v>167</v>
      </c>
      <c r="X3471">
        <v>1</v>
      </c>
      <c r="Y3471">
        <v>1</v>
      </c>
      <c r="Z3471">
        <v>0</v>
      </c>
      <c r="AA3471">
        <v>0</v>
      </c>
      <c r="AB3471">
        <v>0</v>
      </c>
      <c r="AC3471">
        <v>1</v>
      </c>
      <c r="AD3471">
        <v>0</v>
      </c>
      <c r="AE3471">
        <v>0</v>
      </c>
    </row>
    <row r="3472" spans="1:31" x14ac:dyDescent="0.3">
      <c r="A3472" t="s">
        <v>268</v>
      </c>
      <c r="B3472" t="s">
        <v>17852</v>
      </c>
      <c r="C3472" t="s">
        <v>274</v>
      </c>
      <c r="D3472" t="s">
        <v>17853</v>
      </c>
      <c r="E3472" t="s">
        <v>13224</v>
      </c>
      <c r="F3472" t="s">
        <v>5545</v>
      </c>
      <c r="G3472" t="s">
        <v>402</v>
      </c>
      <c r="I3472" t="s">
        <v>265</v>
      </c>
      <c r="J3472" t="s">
        <v>266</v>
      </c>
      <c r="K3472" t="s">
        <v>5400</v>
      </c>
      <c r="L3472" t="s">
        <v>17980</v>
      </c>
      <c r="M3472" t="s">
        <v>271</v>
      </c>
      <c r="N3472" t="s">
        <v>268</v>
      </c>
      <c r="O3472">
        <v>20</v>
      </c>
      <c r="P3472" t="s">
        <v>425</v>
      </c>
      <c r="Q3472">
        <v>0.32</v>
      </c>
      <c r="S3472">
        <v>1</v>
      </c>
      <c r="T3472" s="108">
        <v>0.32</v>
      </c>
      <c r="U3472">
        <v>1</v>
      </c>
      <c r="V3472" t="s">
        <v>270</v>
      </c>
      <c r="W3472" t="s">
        <v>167</v>
      </c>
      <c r="X3472">
        <v>1</v>
      </c>
      <c r="Y3472">
        <v>1</v>
      </c>
      <c r="Z3472">
        <v>0</v>
      </c>
      <c r="AA3472">
        <v>0</v>
      </c>
      <c r="AB3472">
        <v>0</v>
      </c>
      <c r="AC3472">
        <v>0</v>
      </c>
      <c r="AD3472">
        <v>0</v>
      </c>
      <c r="AE3472">
        <v>0</v>
      </c>
    </row>
    <row r="3473" spans="1:31" x14ac:dyDescent="0.3">
      <c r="A3473" t="s">
        <v>268</v>
      </c>
      <c r="B3473" t="s">
        <v>16807</v>
      </c>
      <c r="C3473" t="s">
        <v>274</v>
      </c>
      <c r="D3473" t="s">
        <v>16808</v>
      </c>
      <c r="E3473" t="s">
        <v>16809</v>
      </c>
      <c r="F3473" t="s">
        <v>5551</v>
      </c>
      <c r="G3473" t="s">
        <v>402</v>
      </c>
      <c r="I3473" t="s">
        <v>265</v>
      </c>
      <c r="J3473" t="s">
        <v>266</v>
      </c>
      <c r="K3473" t="s">
        <v>5481</v>
      </c>
      <c r="L3473" t="s">
        <v>16810</v>
      </c>
      <c r="M3473" t="s">
        <v>267</v>
      </c>
      <c r="N3473" t="s">
        <v>268</v>
      </c>
      <c r="O3473">
        <v>1</v>
      </c>
      <c r="P3473" t="s">
        <v>266</v>
      </c>
      <c r="Q3473">
        <v>0.48</v>
      </c>
      <c r="S3473">
        <v>1</v>
      </c>
      <c r="T3473" s="108">
        <v>0.48</v>
      </c>
      <c r="U3473">
        <v>1</v>
      </c>
      <c r="V3473" t="s">
        <v>270</v>
      </c>
      <c r="W3473" t="s">
        <v>167</v>
      </c>
      <c r="X3473">
        <v>1</v>
      </c>
      <c r="Y3473">
        <v>0</v>
      </c>
      <c r="Z3473">
        <v>1</v>
      </c>
      <c r="AA3473">
        <v>0</v>
      </c>
      <c r="AB3473">
        <v>0</v>
      </c>
      <c r="AC3473">
        <v>0</v>
      </c>
      <c r="AD3473">
        <v>0</v>
      </c>
      <c r="AE3473">
        <v>0</v>
      </c>
    </row>
    <row r="3474" spans="1:31" x14ac:dyDescent="0.3">
      <c r="A3474" t="s">
        <v>268</v>
      </c>
      <c r="B3474" t="s">
        <v>16807</v>
      </c>
      <c r="C3474" t="s">
        <v>274</v>
      </c>
      <c r="D3474" t="s">
        <v>16808</v>
      </c>
      <c r="E3474" t="s">
        <v>16809</v>
      </c>
      <c r="F3474" t="s">
        <v>5551</v>
      </c>
      <c r="G3474" t="s">
        <v>402</v>
      </c>
      <c r="I3474" t="s">
        <v>265</v>
      </c>
      <c r="J3474" t="s">
        <v>266</v>
      </c>
      <c r="K3474" t="s">
        <v>5481</v>
      </c>
      <c r="L3474" t="s">
        <v>16810</v>
      </c>
      <c r="M3474" t="s">
        <v>271</v>
      </c>
      <c r="N3474" t="s">
        <v>268</v>
      </c>
      <c r="O3474">
        <v>2</v>
      </c>
      <c r="P3474" t="s">
        <v>288</v>
      </c>
      <c r="Q3474">
        <v>0.48</v>
      </c>
      <c r="S3474">
        <v>1</v>
      </c>
      <c r="T3474" s="108">
        <v>0.48</v>
      </c>
      <c r="U3474">
        <v>1</v>
      </c>
      <c r="V3474" t="s">
        <v>270</v>
      </c>
      <c r="W3474" t="s">
        <v>167</v>
      </c>
      <c r="X3474">
        <v>1</v>
      </c>
      <c r="Y3474">
        <v>0</v>
      </c>
      <c r="Z3474">
        <v>0</v>
      </c>
      <c r="AA3474">
        <v>1</v>
      </c>
      <c r="AB3474">
        <v>0</v>
      </c>
      <c r="AC3474">
        <v>0</v>
      </c>
      <c r="AD3474">
        <v>0</v>
      </c>
      <c r="AE3474">
        <v>0</v>
      </c>
    </row>
    <row r="3475" spans="1:31" x14ac:dyDescent="0.3">
      <c r="A3475" t="s">
        <v>268</v>
      </c>
      <c r="B3475" t="s">
        <v>5622</v>
      </c>
      <c r="C3475" t="s">
        <v>302</v>
      </c>
      <c r="D3475" t="s">
        <v>5626</v>
      </c>
      <c r="E3475" t="s">
        <v>13234</v>
      </c>
      <c r="F3475" t="s">
        <v>1096</v>
      </c>
      <c r="G3475" t="s">
        <v>402</v>
      </c>
      <c r="I3475" t="s">
        <v>265</v>
      </c>
      <c r="J3475" t="s">
        <v>266</v>
      </c>
      <c r="K3475" t="s">
        <v>5624</v>
      </c>
      <c r="L3475" t="s">
        <v>5627</v>
      </c>
      <c r="M3475" t="s">
        <v>271</v>
      </c>
      <c r="N3475" t="s">
        <v>268</v>
      </c>
      <c r="O3475">
        <v>2</v>
      </c>
      <c r="P3475" t="s">
        <v>288</v>
      </c>
      <c r="Q3475">
        <v>0.48</v>
      </c>
      <c r="S3475">
        <v>8</v>
      </c>
      <c r="T3475" s="108">
        <v>3.84</v>
      </c>
      <c r="U3475">
        <v>1</v>
      </c>
      <c r="V3475" t="s">
        <v>270</v>
      </c>
      <c r="W3475" t="s">
        <v>167</v>
      </c>
      <c r="X3475">
        <v>4</v>
      </c>
      <c r="Y3475">
        <v>4</v>
      </c>
      <c r="Z3475">
        <v>0</v>
      </c>
      <c r="AA3475">
        <v>0</v>
      </c>
      <c r="AB3475">
        <v>0</v>
      </c>
      <c r="AC3475">
        <v>4</v>
      </c>
      <c r="AD3475">
        <v>0</v>
      </c>
      <c r="AE3475">
        <v>0</v>
      </c>
    </row>
    <row r="3476" spans="1:31" x14ac:dyDescent="0.3">
      <c r="A3476" t="s">
        <v>268</v>
      </c>
      <c r="B3476" t="s">
        <v>5622</v>
      </c>
      <c r="C3476" t="s">
        <v>302</v>
      </c>
      <c r="D3476" t="s">
        <v>5626</v>
      </c>
      <c r="E3476" t="s">
        <v>13234</v>
      </c>
      <c r="F3476" t="s">
        <v>1096</v>
      </c>
      <c r="G3476" t="s">
        <v>402</v>
      </c>
      <c r="I3476" t="s">
        <v>265</v>
      </c>
      <c r="J3476" t="s">
        <v>266</v>
      </c>
      <c r="K3476" t="s">
        <v>5624</v>
      </c>
      <c r="L3476" t="s">
        <v>5627</v>
      </c>
      <c r="M3476" t="s">
        <v>271</v>
      </c>
      <c r="N3476" t="s">
        <v>268</v>
      </c>
      <c r="O3476">
        <v>20</v>
      </c>
      <c r="P3476" t="s">
        <v>425</v>
      </c>
      <c r="Q3476">
        <v>0.32</v>
      </c>
      <c r="S3476">
        <v>1</v>
      </c>
      <c r="T3476" s="108">
        <v>0.32</v>
      </c>
      <c r="U3476">
        <v>1</v>
      </c>
      <c r="V3476" t="s">
        <v>270</v>
      </c>
      <c r="W3476" t="s">
        <v>167</v>
      </c>
      <c r="X3476">
        <v>1</v>
      </c>
      <c r="Y3476">
        <v>0</v>
      </c>
      <c r="Z3476">
        <v>0</v>
      </c>
      <c r="AA3476">
        <v>0</v>
      </c>
      <c r="AB3476">
        <v>1</v>
      </c>
      <c r="AC3476">
        <v>0</v>
      </c>
      <c r="AD3476">
        <v>0</v>
      </c>
      <c r="AE3476">
        <v>0</v>
      </c>
    </row>
    <row r="3477" spans="1:31" x14ac:dyDescent="0.3">
      <c r="A3477" t="s">
        <v>268</v>
      </c>
      <c r="B3477" t="s">
        <v>5622</v>
      </c>
      <c r="C3477" t="s">
        <v>262</v>
      </c>
      <c r="D3477" t="s">
        <v>5623</v>
      </c>
      <c r="E3477" t="s">
        <v>13234</v>
      </c>
      <c r="F3477" t="s">
        <v>1096</v>
      </c>
      <c r="G3477" t="s">
        <v>402</v>
      </c>
      <c r="I3477" t="s">
        <v>265</v>
      </c>
      <c r="J3477" t="s">
        <v>266</v>
      </c>
      <c r="K3477" t="s">
        <v>5624</v>
      </c>
      <c r="L3477" t="s">
        <v>5625</v>
      </c>
      <c r="M3477" t="s">
        <v>267</v>
      </c>
      <c r="N3477" t="s">
        <v>268</v>
      </c>
      <c r="O3477">
        <v>1</v>
      </c>
      <c r="P3477" t="s">
        <v>266</v>
      </c>
      <c r="Q3477">
        <v>0.48</v>
      </c>
      <c r="S3477">
        <v>2</v>
      </c>
      <c r="T3477" s="108">
        <v>0.96</v>
      </c>
      <c r="U3477">
        <v>1</v>
      </c>
      <c r="V3477" t="s">
        <v>270</v>
      </c>
      <c r="W3477" t="s">
        <v>167</v>
      </c>
      <c r="X3477">
        <v>1</v>
      </c>
      <c r="Y3477">
        <v>0</v>
      </c>
      <c r="Z3477">
        <v>1</v>
      </c>
      <c r="AA3477">
        <v>0</v>
      </c>
      <c r="AB3477">
        <v>0</v>
      </c>
      <c r="AC3477">
        <v>1</v>
      </c>
      <c r="AD3477">
        <v>0</v>
      </c>
      <c r="AE3477">
        <v>0</v>
      </c>
    </row>
    <row r="3478" spans="1:31" x14ac:dyDescent="0.3">
      <c r="A3478" t="s">
        <v>268</v>
      </c>
      <c r="B3478" t="s">
        <v>16977</v>
      </c>
      <c r="C3478" t="s">
        <v>274</v>
      </c>
      <c r="D3478" t="s">
        <v>16978</v>
      </c>
      <c r="E3478" t="s">
        <v>16979</v>
      </c>
      <c r="F3478" t="s">
        <v>16980</v>
      </c>
      <c r="G3478" t="s">
        <v>402</v>
      </c>
      <c r="I3478" t="s">
        <v>265</v>
      </c>
      <c r="J3478" t="s">
        <v>266</v>
      </c>
      <c r="K3478" t="s">
        <v>7299</v>
      </c>
      <c r="L3478" t="s">
        <v>16981</v>
      </c>
      <c r="M3478" t="s">
        <v>267</v>
      </c>
      <c r="N3478" t="s">
        <v>268</v>
      </c>
      <c r="O3478">
        <v>1</v>
      </c>
      <c r="P3478" t="s">
        <v>266</v>
      </c>
      <c r="Q3478">
        <v>0.17</v>
      </c>
      <c r="S3478">
        <v>1</v>
      </c>
      <c r="T3478" s="108">
        <v>0.17</v>
      </c>
      <c r="U3478">
        <v>1</v>
      </c>
      <c r="V3478" t="s">
        <v>270</v>
      </c>
      <c r="W3478" t="s">
        <v>167</v>
      </c>
      <c r="X3478">
        <v>1</v>
      </c>
      <c r="Y3478">
        <v>0</v>
      </c>
      <c r="Z3478">
        <v>0</v>
      </c>
      <c r="AA3478">
        <v>0</v>
      </c>
      <c r="AB3478">
        <v>0</v>
      </c>
      <c r="AC3478">
        <v>1</v>
      </c>
      <c r="AD3478">
        <v>0</v>
      </c>
      <c r="AE3478">
        <v>0</v>
      </c>
    </row>
    <row r="3479" spans="1:31" x14ac:dyDescent="0.3">
      <c r="A3479" t="s">
        <v>268</v>
      </c>
      <c r="B3479" t="s">
        <v>16977</v>
      </c>
      <c r="C3479" t="s">
        <v>274</v>
      </c>
      <c r="D3479" t="s">
        <v>16978</v>
      </c>
      <c r="E3479" t="s">
        <v>16979</v>
      </c>
      <c r="F3479" t="s">
        <v>16980</v>
      </c>
      <c r="G3479" t="s">
        <v>402</v>
      </c>
      <c r="I3479" t="s">
        <v>265</v>
      </c>
      <c r="J3479" t="s">
        <v>266</v>
      </c>
      <c r="K3479" t="s">
        <v>7299</v>
      </c>
      <c r="L3479" t="s">
        <v>16981</v>
      </c>
      <c r="M3479" t="s">
        <v>271</v>
      </c>
      <c r="N3479" t="s">
        <v>268</v>
      </c>
      <c r="O3479">
        <v>17</v>
      </c>
      <c r="P3479" t="s">
        <v>273</v>
      </c>
      <c r="Q3479">
        <v>0.32</v>
      </c>
      <c r="S3479">
        <v>1</v>
      </c>
      <c r="T3479" s="108">
        <v>0.32</v>
      </c>
      <c r="U3479">
        <v>1</v>
      </c>
      <c r="V3479" t="s">
        <v>270</v>
      </c>
      <c r="W3479" t="s">
        <v>167</v>
      </c>
      <c r="X3479">
        <v>1</v>
      </c>
      <c r="Y3479">
        <v>0</v>
      </c>
      <c r="Z3479">
        <v>0</v>
      </c>
      <c r="AA3479">
        <v>0</v>
      </c>
      <c r="AB3479">
        <v>0</v>
      </c>
      <c r="AC3479">
        <v>1</v>
      </c>
      <c r="AD3479">
        <v>0</v>
      </c>
      <c r="AE3479">
        <v>0</v>
      </c>
    </row>
    <row r="3480" spans="1:31" x14ac:dyDescent="0.3">
      <c r="A3480" t="s">
        <v>268</v>
      </c>
      <c r="B3480" t="s">
        <v>16977</v>
      </c>
      <c r="C3480" t="s">
        <v>274</v>
      </c>
      <c r="D3480" t="s">
        <v>16978</v>
      </c>
      <c r="E3480" t="s">
        <v>16979</v>
      </c>
      <c r="F3480" t="s">
        <v>16980</v>
      </c>
      <c r="G3480" t="s">
        <v>402</v>
      </c>
      <c r="I3480" t="s">
        <v>265</v>
      </c>
      <c r="J3480" t="s">
        <v>266</v>
      </c>
      <c r="K3480" t="s">
        <v>7299</v>
      </c>
      <c r="L3480" t="s">
        <v>16981</v>
      </c>
      <c r="M3480" t="s">
        <v>271</v>
      </c>
      <c r="N3480" t="s">
        <v>268</v>
      </c>
      <c r="O3480">
        <v>2</v>
      </c>
      <c r="P3480" t="s">
        <v>288</v>
      </c>
      <c r="Q3480">
        <v>0.48</v>
      </c>
      <c r="S3480">
        <v>1</v>
      </c>
      <c r="T3480" s="108">
        <v>0.48</v>
      </c>
      <c r="U3480">
        <v>1</v>
      </c>
      <c r="V3480" t="s">
        <v>270</v>
      </c>
      <c r="W3480" t="s">
        <v>167</v>
      </c>
      <c r="X3480">
        <v>1</v>
      </c>
      <c r="Y3480">
        <v>0</v>
      </c>
      <c r="Z3480">
        <v>0</v>
      </c>
      <c r="AA3480">
        <v>0</v>
      </c>
      <c r="AB3480">
        <v>0</v>
      </c>
      <c r="AC3480">
        <v>1</v>
      </c>
      <c r="AD3480">
        <v>0</v>
      </c>
      <c r="AE3480">
        <v>0</v>
      </c>
    </row>
    <row r="3481" spans="1:31" x14ac:dyDescent="0.3">
      <c r="A3481" t="s">
        <v>268</v>
      </c>
      <c r="B3481" t="s">
        <v>5663</v>
      </c>
      <c r="C3481" t="s">
        <v>274</v>
      </c>
      <c r="D3481" t="s">
        <v>5664</v>
      </c>
      <c r="E3481" t="s">
        <v>13235</v>
      </c>
      <c r="F3481" t="s">
        <v>5665</v>
      </c>
      <c r="G3481" t="s">
        <v>402</v>
      </c>
      <c r="I3481" t="s">
        <v>265</v>
      </c>
      <c r="J3481" t="s">
        <v>266</v>
      </c>
      <c r="K3481" t="s">
        <v>5589</v>
      </c>
      <c r="L3481" t="s">
        <v>5666</v>
      </c>
      <c r="M3481" t="s">
        <v>267</v>
      </c>
      <c r="N3481" t="s">
        <v>268</v>
      </c>
      <c r="O3481">
        <v>1</v>
      </c>
      <c r="P3481" t="s">
        <v>282</v>
      </c>
      <c r="Q3481">
        <v>2</v>
      </c>
      <c r="S3481">
        <v>2</v>
      </c>
      <c r="T3481" s="108">
        <v>4</v>
      </c>
      <c r="U3481">
        <v>1</v>
      </c>
      <c r="V3481" t="s">
        <v>270</v>
      </c>
      <c r="W3481" t="s">
        <v>167</v>
      </c>
      <c r="X3481">
        <v>1</v>
      </c>
      <c r="Y3481">
        <v>0</v>
      </c>
      <c r="Z3481">
        <v>1</v>
      </c>
      <c r="AA3481">
        <v>0</v>
      </c>
      <c r="AB3481">
        <v>0</v>
      </c>
      <c r="AC3481">
        <v>1</v>
      </c>
      <c r="AD3481">
        <v>0</v>
      </c>
      <c r="AE3481">
        <v>0</v>
      </c>
    </row>
    <row r="3482" spans="1:31" x14ac:dyDescent="0.3">
      <c r="A3482" t="s">
        <v>268</v>
      </c>
      <c r="B3482" t="s">
        <v>5663</v>
      </c>
      <c r="C3482" t="s">
        <v>274</v>
      </c>
      <c r="D3482" t="s">
        <v>5664</v>
      </c>
      <c r="E3482" t="s">
        <v>13235</v>
      </c>
      <c r="F3482" t="s">
        <v>5665</v>
      </c>
      <c r="G3482" t="s">
        <v>402</v>
      </c>
      <c r="I3482" t="s">
        <v>265</v>
      </c>
      <c r="J3482" t="s">
        <v>266</v>
      </c>
      <c r="K3482" t="s">
        <v>5589</v>
      </c>
      <c r="L3482" t="s">
        <v>5666</v>
      </c>
      <c r="M3482" t="s">
        <v>271</v>
      </c>
      <c r="N3482" t="s">
        <v>268</v>
      </c>
      <c r="O3482">
        <v>2</v>
      </c>
      <c r="P3482" t="s">
        <v>272</v>
      </c>
      <c r="Q3482">
        <v>2</v>
      </c>
      <c r="S3482">
        <v>3</v>
      </c>
      <c r="T3482" s="108">
        <v>6</v>
      </c>
      <c r="U3482">
        <v>1</v>
      </c>
      <c r="V3482" t="s">
        <v>270</v>
      </c>
      <c r="W3482" t="s">
        <v>167</v>
      </c>
      <c r="X3482">
        <v>1</v>
      </c>
      <c r="Y3482">
        <v>1</v>
      </c>
      <c r="Z3482">
        <v>0</v>
      </c>
      <c r="AA3482">
        <v>1</v>
      </c>
      <c r="AB3482">
        <v>0</v>
      </c>
      <c r="AC3482">
        <v>1</v>
      </c>
      <c r="AD3482">
        <v>0</v>
      </c>
      <c r="AE3482">
        <v>0</v>
      </c>
    </row>
    <row r="3483" spans="1:31" x14ac:dyDescent="0.3">
      <c r="A3483" t="s">
        <v>268</v>
      </c>
      <c r="B3483" t="s">
        <v>5663</v>
      </c>
      <c r="C3483" t="s">
        <v>294</v>
      </c>
      <c r="D3483" t="s">
        <v>5664</v>
      </c>
      <c r="E3483" t="s">
        <v>13235</v>
      </c>
      <c r="F3483" t="s">
        <v>5665</v>
      </c>
      <c r="G3483" t="s">
        <v>402</v>
      </c>
      <c r="I3483" t="s">
        <v>265</v>
      </c>
      <c r="J3483" t="s">
        <v>266</v>
      </c>
      <c r="K3483" t="s">
        <v>5589</v>
      </c>
      <c r="L3483" t="s">
        <v>5666</v>
      </c>
      <c r="M3483" t="s">
        <v>271</v>
      </c>
      <c r="N3483" t="s">
        <v>268</v>
      </c>
      <c r="O3483">
        <v>20</v>
      </c>
      <c r="P3483" t="s">
        <v>425</v>
      </c>
      <c r="Q3483">
        <v>0.32</v>
      </c>
      <c r="S3483">
        <v>6</v>
      </c>
      <c r="T3483" s="108">
        <v>1.92</v>
      </c>
      <c r="U3483">
        <v>1</v>
      </c>
      <c r="V3483" t="s">
        <v>270</v>
      </c>
      <c r="W3483" t="s">
        <v>167</v>
      </c>
      <c r="X3483">
        <v>2</v>
      </c>
      <c r="Y3483">
        <v>2</v>
      </c>
      <c r="Z3483">
        <v>0</v>
      </c>
      <c r="AA3483">
        <v>2</v>
      </c>
      <c r="AB3483">
        <v>0</v>
      </c>
      <c r="AC3483">
        <v>2</v>
      </c>
      <c r="AD3483">
        <v>0</v>
      </c>
      <c r="AE3483">
        <v>0</v>
      </c>
    </row>
    <row r="3484" spans="1:31" x14ac:dyDescent="0.3">
      <c r="A3484" t="s">
        <v>268</v>
      </c>
      <c r="B3484" t="s">
        <v>5686</v>
      </c>
      <c r="C3484" t="s">
        <v>274</v>
      </c>
      <c r="D3484" t="s">
        <v>5687</v>
      </c>
      <c r="E3484" t="s">
        <v>13236</v>
      </c>
      <c r="F3484" t="s">
        <v>694</v>
      </c>
      <c r="G3484" t="s">
        <v>402</v>
      </c>
      <c r="I3484" t="s">
        <v>265</v>
      </c>
      <c r="J3484" t="s">
        <v>266</v>
      </c>
      <c r="K3484" t="s">
        <v>5688</v>
      </c>
      <c r="L3484" t="s">
        <v>15639</v>
      </c>
      <c r="M3484" t="s">
        <v>271</v>
      </c>
      <c r="N3484" t="s">
        <v>268</v>
      </c>
      <c r="O3484">
        <v>2</v>
      </c>
      <c r="P3484" t="s">
        <v>272</v>
      </c>
      <c r="Q3484">
        <v>2</v>
      </c>
      <c r="S3484">
        <v>2</v>
      </c>
      <c r="T3484" s="108">
        <v>4</v>
      </c>
      <c r="U3484">
        <v>1</v>
      </c>
      <c r="V3484" t="s">
        <v>270</v>
      </c>
      <c r="W3484" t="s">
        <v>167</v>
      </c>
      <c r="X3484">
        <v>1</v>
      </c>
      <c r="Y3484">
        <v>1</v>
      </c>
      <c r="Z3484">
        <v>0</v>
      </c>
      <c r="AA3484">
        <v>0</v>
      </c>
      <c r="AB3484">
        <v>0</v>
      </c>
      <c r="AC3484">
        <v>1</v>
      </c>
      <c r="AD3484">
        <v>0</v>
      </c>
      <c r="AE3484">
        <v>0</v>
      </c>
    </row>
    <row r="3485" spans="1:31" x14ac:dyDescent="0.3">
      <c r="A3485" t="s">
        <v>268</v>
      </c>
      <c r="B3485" t="s">
        <v>5686</v>
      </c>
      <c r="C3485" t="s">
        <v>274</v>
      </c>
      <c r="D3485" t="s">
        <v>5687</v>
      </c>
      <c r="E3485" t="s">
        <v>13236</v>
      </c>
      <c r="F3485" t="s">
        <v>694</v>
      </c>
      <c r="G3485" t="s">
        <v>402</v>
      </c>
      <c r="I3485" t="s">
        <v>265</v>
      </c>
      <c r="J3485" t="s">
        <v>266</v>
      </c>
      <c r="K3485" t="s">
        <v>5688</v>
      </c>
      <c r="L3485" t="s">
        <v>15639</v>
      </c>
      <c r="M3485" t="s">
        <v>271</v>
      </c>
      <c r="N3485" t="s">
        <v>268</v>
      </c>
      <c r="O3485">
        <v>20</v>
      </c>
      <c r="P3485" t="s">
        <v>425</v>
      </c>
      <c r="Q3485">
        <v>0.32</v>
      </c>
      <c r="S3485">
        <v>2</v>
      </c>
      <c r="T3485" s="108">
        <v>0.64</v>
      </c>
      <c r="U3485">
        <v>1</v>
      </c>
      <c r="V3485" t="s">
        <v>270</v>
      </c>
      <c r="W3485" t="s">
        <v>167</v>
      </c>
      <c r="X3485">
        <v>1</v>
      </c>
      <c r="Y3485">
        <v>1</v>
      </c>
      <c r="Z3485">
        <v>0</v>
      </c>
      <c r="AA3485">
        <v>0</v>
      </c>
      <c r="AB3485">
        <v>0</v>
      </c>
      <c r="AC3485">
        <v>1</v>
      </c>
      <c r="AD3485">
        <v>0</v>
      </c>
      <c r="AE3485">
        <v>0</v>
      </c>
    </row>
    <row r="3486" spans="1:31" x14ac:dyDescent="0.3">
      <c r="A3486" t="s">
        <v>268</v>
      </c>
      <c r="B3486" t="s">
        <v>10566</v>
      </c>
      <c r="C3486" t="s">
        <v>274</v>
      </c>
      <c r="D3486" t="s">
        <v>10567</v>
      </c>
      <c r="E3486" t="s">
        <v>13244</v>
      </c>
      <c r="F3486" t="s">
        <v>10568</v>
      </c>
      <c r="G3486" t="s">
        <v>402</v>
      </c>
      <c r="I3486" t="s">
        <v>265</v>
      </c>
      <c r="J3486" t="s">
        <v>266</v>
      </c>
      <c r="K3486" t="s">
        <v>5821</v>
      </c>
      <c r="L3486" t="s">
        <v>10135</v>
      </c>
      <c r="M3486" t="s">
        <v>267</v>
      </c>
      <c r="N3486" t="s">
        <v>268</v>
      </c>
      <c r="O3486">
        <v>1</v>
      </c>
      <c r="P3486" t="s">
        <v>266</v>
      </c>
      <c r="Q3486">
        <v>0.48</v>
      </c>
      <c r="S3486">
        <v>6</v>
      </c>
      <c r="T3486" s="108">
        <v>2.88</v>
      </c>
      <c r="U3486">
        <v>1</v>
      </c>
      <c r="V3486" t="s">
        <v>270</v>
      </c>
      <c r="W3486" t="s">
        <v>167</v>
      </c>
      <c r="X3486">
        <v>2</v>
      </c>
      <c r="Y3486">
        <v>2</v>
      </c>
      <c r="Z3486">
        <v>0</v>
      </c>
      <c r="AA3486">
        <v>2</v>
      </c>
      <c r="AB3486">
        <v>0</v>
      </c>
      <c r="AC3486">
        <v>2</v>
      </c>
      <c r="AD3486">
        <v>0</v>
      </c>
      <c r="AE3486">
        <v>0</v>
      </c>
    </row>
    <row r="3487" spans="1:31" x14ac:dyDescent="0.3">
      <c r="A3487" t="s">
        <v>268</v>
      </c>
      <c r="B3487" t="s">
        <v>10566</v>
      </c>
      <c r="C3487" t="s">
        <v>274</v>
      </c>
      <c r="D3487" t="s">
        <v>10567</v>
      </c>
      <c r="E3487" t="s">
        <v>13244</v>
      </c>
      <c r="F3487" t="s">
        <v>10568</v>
      </c>
      <c r="G3487" t="s">
        <v>402</v>
      </c>
      <c r="I3487" t="s">
        <v>265</v>
      </c>
      <c r="J3487" t="s">
        <v>266</v>
      </c>
      <c r="K3487" t="s">
        <v>5821</v>
      </c>
      <c r="L3487" t="s">
        <v>10135</v>
      </c>
      <c r="M3487" t="s">
        <v>271</v>
      </c>
      <c r="N3487" t="s">
        <v>268</v>
      </c>
      <c r="O3487">
        <v>20</v>
      </c>
      <c r="P3487" t="s">
        <v>425</v>
      </c>
      <c r="Q3487">
        <v>0.32</v>
      </c>
      <c r="S3487">
        <v>3</v>
      </c>
      <c r="T3487" s="108">
        <v>0.96</v>
      </c>
      <c r="U3487">
        <v>1</v>
      </c>
      <c r="V3487" t="s">
        <v>270</v>
      </c>
      <c r="W3487" t="s">
        <v>167</v>
      </c>
      <c r="X3487">
        <v>1</v>
      </c>
      <c r="Y3487">
        <v>1</v>
      </c>
      <c r="Z3487">
        <v>0</v>
      </c>
      <c r="AA3487">
        <v>1</v>
      </c>
      <c r="AB3487">
        <v>0</v>
      </c>
      <c r="AC3487">
        <v>1</v>
      </c>
      <c r="AD3487">
        <v>0</v>
      </c>
      <c r="AE3487">
        <v>0</v>
      </c>
    </row>
    <row r="3488" spans="1:31" x14ac:dyDescent="0.3">
      <c r="A3488" t="s">
        <v>268</v>
      </c>
      <c r="B3488" t="s">
        <v>10566</v>
      </c>
      <c r="C3488" t="s">
        <v>274</v>
      </c>
      <c r="D3488" t="s">
        <v>10567</v>
      </c>
      <c r="E3488" t="s">
        <v>13244</v>
      </c>
      <c r="F3488" t="s">
        <v>10568</v>
      </c>
      <c r="G3488" t="s">
        <v>402</v>
      </c>
      <c r="I3488" t="s">
        <v>265</v>
      </c>
      <c r="J3488" t="s">
        <v>266</v>
      </c>
      <c r="K3488" t="s">
        <v>5821</v>
      </c>
      <c r="L3488" t="s">
        <v>10135</v>
      </c>
      <c r="M3488" t="s">
        <v>271</v>
      </c>
      <c r="N3488" t="s">
        <v>268</v>
      </c>
      <c r="O3488">
        <v>2</v>
      </c>
      <c r="P3488" t="s">
        <v>272</v>
      </c>
      <c r="Q3488">
        <v>4</v>
      </c>
      <c r="S3488">
        <v>3</v>
      </c>
      <c r="T3488" s="108">
        <v>12</v>
      </c>
      <c r="U3488">
        <v>1</v>
      </c>
      <c r="V3488" t="s">
        <v>270</v>
      </c>
      <c r="W3488" t="s">
        <v>167</v>
      </c>
      <c r="X3488">
        <v>1</v>
      </c>
      <c r="Y3488">
        <v>1</v>
      </c>
      <c r="Z3488">
        <v>0</v>
      </c>
      <c r="AA3488">
        <v>1</v>
      </c>
      <c r="AB3488">
        <v>0</v>
      </c>
      <c r="AC3488">
        <v>1</v>
      </c>
      <c r="AD3488">
        <v>0</v>
      </c>
      <c r="AE3488">
        <v>0</v>
      </c>
    </row>
    <row r="3489" spans="1:31" x14ac:dyDescent="0.3">
      <c r="A3489" t="s">
        <v>268</v>
      </c>
      <c r="B3489" t="s">
        <v>5946</v>
      </c>
      <c r="C3489" t="s">
        <v>274</v>
      </c>
      <c r="D3489" t="s">
        <v>5947</v>
      </c>
      <c r="E3489" t="s">
        <v>13246</v>
      </c>
      <c r="F3489" t="s">
        <v>1507</v>
      </c>
      <c r="G3489" t="s">
        <v>402</v>
      </c>
      <c r="I3489" t="s">
        <v>265</v>
      </c>
      <c r="J3489" t="s">
        <v>266</v>
      </c>
      <c r="K3489" t="s">
        <v>5821</v>
      </c>
      <c r="L3489" t="s">
        <v>5948</v>
      </c>
      <c r="M3489" t="s">
        <v>267</v>
      </c>
      <c r="N3489" t="s">
        <v>268</v>
      </c>
      <c r="O3489">
        <v>1</v>
      </c>
      <c r="P3489" t="s">
        <v>266</v>
      </c>
      <c r="Q3489">
        <v>0.17</v>
      </c>
      <c r="S3489">
        <v>1</v>
      </c>
      <c r="T3489" s="108">
        <v>0.17</v>
      </c>
      <c r="U3489">
        <v>1</v>
      </c>
      <c r="V3489" t="s">
        <v>270</v>
      </c>
      <c r="W3489" t="s">
        <v>167</v>
      </c>
      <c r="X3489">
        <v>1</v>
      </c>
      <c r="Y3489">
        <v>0</v>
      </c>
      <c r="Z3489">
        <v>0</v>
      </c>
      <c r="AA3489">
        <v>0</v>
      </c>
      <c r="AB3489">
        <v>0</v>
      </c>
      <c r="AC3489">
        <v>1</v>
      </c>
      <c r="AD3489">
        <v>0</v>
      </c>
      <c r="AE3489">
        <v>0</v>
      </c>
    </row>
    <row r="3490" spans="1:31" x14ac:dyDescent="0.3">
      <c r="A3490" t="s">
        <v>268</v>
      </c>
      <c r="B3490" t="s">
        <v>5946</v>
      </c>
      <c r="C3490" t="s">
        <v>294</v>
      </c>
      <c r="D3490" t="s">
        <v>5947</v>
      </c>
      <c r="E3490" t="s">
        <v>13246</v>
      </c>
      <c r="F3490" t="s">
        <v>1507</v>
      </c>
      <c r="G3490" t="s">
        <v>402</v>
      </c>
      <c r="I3490" t="s">
        <v>265</v>
      </c>
      <c r="J3490" t="s">
        <v>266</v>
      </c>
      <c r="K3490" t="s">
        <v>5821</v>
      </c>
      <c r="L3490" t="s">
        <v>5948</v>
      </c>
      <c r="M3490" t="s">
        <v>271</v>
      </c>
      <c r="N3490" t="s">
        <v>268</v>
      </c>
      <c r="O3490">
        <v>2</v>
      </c>
      <c r="P3490" t="s">
        <v>272</v>
      </c>
      <c r="Q3490">
        <v>4</v>
      </c>
      <c r="S3490">
        <v>1</v>
      </c>
      <c r="T3490" s="108">
        <v>4</v>
      </c>
      <c r="U3490">
        <v>1</v>
      </c>
      <c r="V3490" t="s">
        <v>270</v>
      </c>
      <c r="W3490" t="s">
        <v>167</v>
      </c>
      <c r="X3490">
        <v>1</v>
      </c>
      <c r="Y3490">
        <v>0</v>
      </c>
      <c r="Z3490">
        <v>0</v>
      </c>
      <c r="AA3490">
        <v>1</v>
      </c>
      <c r="AB3490">
        <v>0</v>
      </c>
      <c r="AC3490">
        <v>0</v>
      </c>
      <c r="AD3490">
        <v>0</v>
      </c>
      <c r="AE3490">
        <v>0</v>
      </c>
    </row>
    <row r="3491" spans="1:31" x14ac:dyDescent="0.3">
      <c r="A3491" t="s">
        <v>268</v>
      </c>
      <c r="B3491" t="s">
        <v>5946</v>
      </c>
      <c r="C3491" t="s">
        <v>294</v>
      </c>
      <c r="D3491" t="s">
        <v>5947</v>
      </c>
      <c r="E3491" t="s">
        <v>13246</v>
      </c>
      <c r="F3491" t="s">
        <v>1507</v>
      </c>
      <c r="G3491" t="s">
        <v>402</v>
      </c>
      <c r="I3491" t="s">
        <v>265</v>
      </c>
      <c r="J3491" t="s">
        <v>266</v>
      </c>
      <c r="K3491" t="s">
        <v>5821</v>
      </c>
      <c r="L3491" t="s">
        <v>5948</v>
      </c>
      <c r="M3491" t="s">
        <v>271</v>
      </c>
      <c r="N3491" t="s">
        <v>268</v>
      </c>
      <c r="O3491">
        <v>17</v>
      </c>
      <c r="P3491" t="s">
        <v>273</v>
      </c>
      <c r="Q3491">
        <v>0.32</v>
      </c>
      <c r="S3491">
        <v>1</v>
      </c>
      <c r="T3491" s="108">
        <v>0.32</v>
      </c>
      <c r="U3491">
        <v>1</v>
      </c>
      <c r="V3491" t="s">
        <v>270</v>
      </c>
      <c r="W3491" t="s">
        <v>167</v>
      </c>
      <c r="X3491">
        <v>1</v>
      </c>
      <c r="Y3491">
        <v>0</v>
      </c>
      <c r="Z3491">
        <v>0</v>
      </c>
      <c r="AA3491">
        <v>0</v>
      </c>
      <c r="AB3491">
        <v>1</v>
      </c>
      <c r="AC3491">
        <v>0</v>
      </c>
      <c r="AD3491">
        <v>0</v>
      </c>
      <c r="AE3491">
        <v>0</v>
      </c>
    </row>
    <row r="3492" spans="1:31" x14ac:dyDescent="0.3">
      <c r="A3492" t="s">
        <v>268</v>
      </c>
      <c r="B3492" t="s">
        <v>6107</v>
      </c>
      <c r="C3492" t="s">
        <v>274</v>
      </c>
      <c r="D3492" t="s">
        <v>6108</v>
      </c>
      <c r="E3492" t="s">
        <v>13249</v>
      </c>
      <c r="F3492" t="s">
        <v>6109</v>
      </c>
      <c r="G3492" t="s">
        <v>402</v>
      </c>
      <c r="I3492" t="s">
        <v>265</v>
      </c>
      <c r="J3492" t="s">
        <v>266</v>
      </c>
      <c r="K3492" t="s">
        <v>6096</v>
      </c>
      <c r="L3492" t="s">
        <v>6110</v>
      </c>
      <c r="M3492" t="s">
        <v>267</v>
      </c>
      <c r="N3492" t="s">
        <v>268</v>
      </c>
      <c r="O3492">
        <v>1</v>
      </c>
      <c r="P3492" t="s">
        <v>282</v>
      </c>
      <c r="Q3492">
        <v>1</v>
      </c>
      <c r="S3492">
        <v>1</v>
      </c>
      <c r="T3492" s="108">
        <v>1</v>
      </c>
      <c r="U3492">
        <v>1</v>
      </c>
      <c r="V3492" t="s">
        <v>270</v>
      </c>
      <c r="W3492" t="s">
        <v>167</v>
      </c>
      <c r="X3492">
        <v>1</v>
      </c>
      <c r="Y3492">
        <v>1</v>
      </c>
      <c r="Z3492">
        <v>0</v>
      </c>
      <c r="AA3492">
        <v>0</v>
      </c>
      <c r="AB3492">
        <v>0</v>
      </c>
      <c r="AC3492">
        <v>0</v>
      </c>
      <c r="AD3492">
        <v>0</v>
      </c>
      <c r="AE3492">
        <v>0</v>
      </c>
    </row>
    <row r="3493" spans="1:31" x14ac:dyDescent="0.3">
      <c r="A3493" t="s">
        <v>268</v>
      </c>
      <c r="B3493" t="s">
        <v>6107</v>
      </c>
      <c r="C3493" t="s">
        <v>274</v>
      </c>
      <c r="D3493" t="s">
        <v>6108</v>
      </c>
      <c r="E3493" t="s">
        <v>13249</v>
      </c>
      <c r="F3493" t="s">
        <v>6109</v>
      </c>
      <c r="G3493" t="s">
        <v>402</v>
      </c>
      <c r="I3493" t="s">
        <v>265</v>
      </c>
      <c r="J3493" t="s">
        <v>266</v>
      </c>
      <c r="K3493" t="s">
        <v>6096</v>
      </c>
      <c r="L3493" t="s">
        <v>6110</v>
      </c>
      <c r="M3493" t="s">
        <v>271</v>
      </c>
      <c r="N3493" t="s">
        <v>268</v>
      </c>
      <c r="O3493">
        <v>2</v>
      </c>
      <c r="P3493" t="s">
        <v>272</v>
      </c>
      <c r="Q3493">
        <v>1</v>
      </c>
      <c r="S3493">
        <v>1</v>
      </c>
      <c r="T3493" s="108">
        <v>1</v>
      </c>
      <c r="U3493">
        <v>1</v>
      </c>
      <c r="V3493" t="s">
        <v>270</v>
      </c>
      <c r="W3493" t="s">
        <v>167</v>
      </c>
      <c r="X3493">
        <v>1</v>
      </c>
      <c r="Y3493">
        <v>0</v>
      </c>
      <c r="Z3493">
        <v>0</v>
      </c>
      <c r="AA3493">
        <v>1</v>
      </c>
      <c r="AB3493">
        <v>0</v>
      </c>
      <c r="AC3493">
        <v>0</v>
      </c>
      <c r="AD3493">
        <v>0</v>
      </c>
      <c r="AE3493">
        <v>0</v>
      </c>
    </row>
    <row r="3494" spans="1:31" x14ac:dyDescent="0.3">
      <c r="A3494" t="s">
        <v>268</v>
      </c>
      <c r="B3494" t="s">
        <v>6107</v>
      </c>
      <c r="C3494" t="s">
        <v>274</v>
      </c>
      <c r="D3494" t="s">
        <v>6108</v>
      </c>
      <c r="E3494" t="s">
        <v>13249</v>
      </c>
      <c r="F3494" t="s">
        <v>6109</v>
      </c>
      <c r="G3494" t="s">
        <v>402</v>
      </c>
      <c r="I3494" t="s">
        <v>265</v>
      </c>
      <c r="J3494" t="s">
        <v>266</v>
      </c>
      <c r="K3494" t="s">
        <v>6096</v>
      </c>
      <c r="L3494" t="s">
        <v>6110</v>
      </c>
      <c r="M3494" t="s">
        <v>271</v>
      </c>
      <c r="N3494" t="s">
        <v>268</v>
      </c>
      <c r="O3494">
        <v>20</v>
      </c>
      <c r="P3494" t="s">
        <v>425</v>
      </c>
      <c r="Q3494">
        <v>0.32</v>
      </c>
      <c r="S3494">
        <v>2</v>
      </c>
      <c r="T3494" s="108">
        <v>0.64</v>
      </c>
      <c r="U3494">
        <v>1</v>
      </c>
      <c r="V3494" t="s">
        <v>270</v>
      </c>
      <c r="W3494" t="s">
        <v>167</v>
      </c>
      <c r="X3494">
        <v>1</v>
      </c>
      <c r="Y3494">
        <v>1</v>
      </c>
      <c r="Z3494">
        <v>0</v>
      </c>
      <c r="AA3494">
        <v>0</v>
      </c>
      <c r="AB3494">
        <v>1</v>
      </c>
      <c r="AC3494">
        <v>0</v>
      </c>
      <c r="AD3494">
        <v>0</v>
      </c>
      <c r="AE3494">
        <v>0</v>
      </c>
    </row>
    <row r="3495" spans="1:31" x14ac:dyDescent="0.3">
      <c r="A3495" t="s">
        <v>16630</v>
      </c>
      <c r="B3495" t="s">
        <v>8550</v>
      </c>
      <c r="C3495" t="s">
        <v>274</v>
      </c>
      <c r="D3495" t="s">
        <v>6289</v>
      </c>
      <c r="E3495" t="s">
        <v>17267</v>
      </c>
      <c r="F3495" t="s">
        <v>1828</v>
      </c>
      <c r="G3495" t="s">
        <v>402</v>
      </c>
      <c r="I3495" t="s">
        <v>265</v>
      </c>
      <c r="J3495" t="s">
        <v>266</v>
      </c>
      <c r="K3495" t="s">
        <v>6290</v>
      </c>
      <c r="L3495" t="s">
        <v>5609</v>
      </c>
      <c r="M3495" t="s">
        <v>2312</v>
      </c>
      <c r="N3495" t="s">
        <v>16630</v>
      </c>
      <c r="O3495">
        <v>4</v>
      </c>
      <c r="P3495" t="s">
        <v>3206</v>
      </c>
      <c r="Q3495">
        <v>30</v>
      </c>
      <c r="S3495">
        <v>0</v>
      </c>
      <c r="T3495" s="108">
        <v>0</v>
      </c>
      <c r="U3495">
        <v>0</v>
      </c>
      <c r="W3495" t="s">
        <v>171</v>
      </c>
      <c r="X3495">
        <v>1</v>
      </c>
      <c r="Y3495">
        <v>0</v>
      </c>
      <c r="Z3495">
        <v>0</v>
      </c>
      <c r="AA3495">
        <v>0</v>
      </c>
      <c r="AB3495">
        <v>0</v>
      </c>
      <c r="AC3495">
        <v>0</v>
      </c>
      <c r="AD3495">
        <v>0</v>
      </c>
      <c r="AE3495">
        <v>0</v>
      </c>
    </row>
    <row r="3496" spans="1:31" x14ac:dyDescent="0.3">
      <c r="A3496" t="s">
        <v>16630</v>
      </c>
      <c r="B3496" t="s">
        <v>19260</v>
      </c>
      <c r="C3496" t="s">
        <v>274</v>
      </c>
      <c r="D3496" t="s">
        <v>19261</v>
      </c>
      <c r="E3496" t="s">
        <v>19262</v>
      </c>
      <c r="F3496" t="s">
        <v>598</v>
      </c>
      <c r="G3496" t="s">
        <v>402</v>
      </c>
      <c r="I3496" t="s">
        <v>265</v>
      </c>
      <c r="J3496" t="s">
        <v>266</v>
      </c>
      <c r="K3496" t="s">
        <v>6948</v>
      </c>
      <c r="L3496" t="s">
        <v>19263</v>
      </c>
      <c r="M3496" t="s">
        <v>3521</v>
      </c>
      <c r="N3496" t="s">
        <v>16630</v>
      </c>
      <c r="O3496">
        <v>20</v>
      </c>
      <c r="P3496" t="s">
        <v>3206</v>
      </c>
      <c r="Q3496">
        <v>20</v>
      </c>
      <c r="S3496">
        <v>0</v>
      </c>
      <c r="T3496" s="108">
        <v>0</v>
      </c>
      <c r="U3496">
        <v>0</v>
      </c>
      <c r="W3496" t="s">
        <v>171</v>
      </c>
      <c r="X3496">
        <v>1</v>
      </c>
      <c r="Y3496">
        <v>0</v>
      </c>
      <c r="Z3496">
        <v>0</v>
      </c>
      <c r="AA3496">
        <v>0</v>
      </c>
      <c r="AB3496">
        <v>0</v>
      </c>
      <c r="AC3496">
        <v>0</v>
      </c>
      <c r="AD3496">
        <v>0</v>
      </c>
      <c r="AE3496">
        <v>0</v>
      </c>
    </row>
    <row r="3497" spans="1:31" x14ac:dyDescent="0.3">
      <c r="A3497" t="s">
        <v>268</v>
      </c>
      <c r="B3497" t="s">
        <v>6634</v>
      </c>
      <c r="C3497" t="s">
        <v>294</v>
      </c>
      <c r="D3497" t="s">
        <v>6635</v>
      </c>
      <c r="E3497" t="s">
        <v>13260</v>
      </c>
      <c r="F3497" t="s">
        <v>2345</v>
      </c>
      <c r="G3497" t="s">
        <v>402</v>
      </c>
      <c r="I3497" t="s">
        <v>265</v>
      </c>
      <c r="J3497" t="s">
        <v>266</v>
      </c>
      <c r="K3497" t="s">
        <v>6636</v>
      </c>
      <c r="L3497" t="s">
        <v>17535</v>
      </c>
      <c r="M3497" t="s">
        <v>267</v>
      </c>
      <c r="N3497" t="s">
        <v>268</v>
      </c>
      <c r="O3497">
        <v>1</v>
      </c>
      <c r="P3497" t="s">
        <v>282</v>
      </c>
      <c r="Q3497">
        <v>4</v>
      </c>
      <c r="S3497">
        <v>3</v>
      </c>
      <c r="T3497" s="108">
        <v>12</v>
      </c>
      <c r="U3497">
        <v>1</v>
      </c>
      <c r="V3497" t="s">
        <v>270</v>
      </c>
      <c r="W3497" t="s">
        <v>167</v>
      </c>
      <c r="X3497">
        <v>1</v>
      </c>
      <c r="Y3497">
        <v>1</v>
      </c>
      <c r="Z3497">
        <v>0</v>
      </c>
      <c r="AA3497">
        <v>1</v>
      </c>
      <c r="AB3497">
        <v>0</v>
      </c>
      <c r="AC3497">
        <v>1</v>
      </c>
      <c r="AD3497">
        <v>0</v>
      </c>
      <c r="AE3497">
        <v>0</v>
      </c>
    </row>
    <row r="3498" spans="1:31" x14ac:dyDescent="0.3">
      <c r="A3498" t="s">
        <v>268</v>
      </c>
      <c r="B3498" t="s">
        <v>6634</v>
      </c>
      <c r="C3498" t="s">
        <v>302</v>
      </c>
      <c r="D3498" t="s">
        <v>6635</v>
      </c>
      <c r="E3498" t="s">
        <v>13260</v>
      </c>
      <c r="F3498" t="s">
        <v>2345</v>
      </c>
      <c r="G3498" t="s">
        <v>402</v>
      </c>
      <c r="I3498" t="s">
        <v>265</v>
      </c>
      <c r="J3498" t="s">
        <v>266</v>
      </c>
      <c r="K3498" t="s">
        <v>6636</v>
      </c>
      <c r="L3498" t="s">
        <v>17535</v>
      </c>
      <c r="M3498" t="s">
        <v>271</v>
      </c>
      <c r="N3498" t="s">
        <v>268</v>
      </c>
      <c r="O3498">
        <v>2</v>
      </c>
      <c r="P3498" t="s">
        <v>272</v>
      </c>
      <c r="Q3498">
        <v>4</v>
      </c>
      <c r="S3498">
        <v>3</v>
      </c>
      <c r="T3498" s="108">
        <v>12</v>
      </c>
      <c r="U3498">
        <v>1</v>
      </c>
      <c r="V3498" t="s">
        <v>270</v>
      </c>
      <c r="W3498" t="s">
        <v>167</v>
      </c>
      <c r="X3498">
        <v>1</v>
      </c>
      <c r="Y3498">
        <v>1</v>
      </c>
      <c r="Z3498">
        <v>0</v>
      </c>
      <c r="AA3498">
        <v>1</v>
      </c>
      <c r="AB3498">
        <v>0</v>
      </c>
      <c r="AC3498">
        <v>1</v>
      </c>
      <c r="AD3498">
        <v>0</v>
      </c>
      <c r="AE3498">
        <v>0</v>
      </c>
    </row>
    <row r="3499" spans="1:31" x14ac:dyDescent="0.3">
      <c r="A3499" t="s">
        <v>268</v>
      </c>
      <c r="B3499" t="s">
        <v>6634</v>
      </c>
      <c r="C3499" t="s">
        <v>302</v>
      </c>
      <c r="D3499" t="s">
        <v>6635</v>
      </c>
      <c r="E3499" t="s">
        <v>13260</v>
      </c>
      <c r="F3499" t="s">
        <v>2345</v>
      </c>
      <c r="G3499" t="s">
        <v>402</v>
      </c>
      <c r="I3499" t="s">
        <v>265</v>
      </c>
      <c r="J3499" t="s">
        <v>266</v>
      </c>
      <c r="K3499" t="s">
        <v>6636</v>
      </c>
      <c r="L3499" t="s">
        <v>17535</v>
      </c>
      <c r="M3499" t="s">
        <v>271</v>
      </c>
      <c r="N3499" t="s">
        <v>268</v>
      </c>
      <c r="O3499">
        <v>17</v>
      </c>
      <c r="P3499" t="s">
        <v>273</v>
      </c>
      <c r="Q3499">
        <v>0.48</v>
      </c>
      <c r="S3499">
        <v>1</v>
      </c>
      <c r="T3499" s="108">
        <v>0.48</v>
      </c>
      <c r="U3499">
        <v>1</v>
      </c>
      <c r="V3499" t="s">
        <v>270</v>
      </c>
      <c r="W3499" t="s">
        <v>167</v>
      </c>
      <c r="X3499">
        <v>1</v>
      </c>
      <c r="Y3499">
        <v>0</v>
      </c>
      <c r="Z3499">
        <v>0</v>
      </c>
      <c r="AA3499">
        <v>0</v>
      </c>
      <c r="AB3499">
        <v>0</v>
      </c>
      <c r="AC3499">
        <v>1</v>
      </c>
      <c r="AD3499">
        <v>0</v>
      </c>
      <c r="AE3499">
        <v>0</v>
      </c>
    </row>
    <row r="3500" spans="1:31" x14ac:dyDescent="0.3">
      <c r="A3500" t="s">
        <v>268</v>
      </c>
      <c r="B3500" t="s">
        <v>6642</v>
      </c>
      <c r="C3500" t="s">
        <v>274</v>
      </c>
      <c r="D3500" t="s">
        <v>6643</v>
      </c>
      <c r="E3500" t="s">
        <v>13261</v>
      </c>
      <c r="F3500" t="s">
        <v>6644</v>
      </c>
      <c r="G3500" t="s">
        <v>402</v>
      </c>
      <c r="I3500" t="s">
        <v>265</v>
      </c>
      <c r="J3500" t="s">
        <v>266</v>
      </c>
      <c r="K3500" t="s">
        <v>6636</v>
      </c>
      <c r="L3500" t="s">
        <v>6645</v>
      </c>
      <c r="M3500" t="s">
        <v>267</v>
      </c>
      <c r="N3500" t="s">
        <v>268</v>
      </c>
      <c r="O3500">
        <v>1</v>
      </c>
      <c r="P3500" t="s">
        <v>282</v>
      </c>
      <c r="Q3500">
        <v>2</v>
      </c>
      <c r="S3500">
        <v>3</v>
      </c>
      <c r="T3500" s="108">
        <v>6</v>
      </c>
      <c r="U3500">
        <v>1</v>
      </c>
      <c r="V3500" t="s">
        <v>270</v>
      </c>
      <c r="W3500" t="s">
        <v>167</v>
      </c>
      <c r="X3500">
        <v>1</v>
      </c>
      <c r="Y3500">
        <v>1</v>
      </c>
      <c r="Z3500">
        <v>0</v>
      </c>
      <c r="AA3500">
        <v>1</v>
      </c>
      <c r="AB3500">
        <v>0</v>
      </c>
      <c r="AC3500">
        <v>1</v>
      </c>
      <c r="AD3500">
        <v>0</v>
      </c>
      <c r="AE3500">
        <v>0</v>
      </c>
    </row>
    <row r="3501" spans="1:31" x14ac:dyDescent="0.3">
      <c r="A3501" t="s">
        <v>268</v>
      </c>
      <c r="B3501" t="s">
        <v>6642</v>
      </c>
      <c r="C3501" t="s">
        <v>294</v>
      </c>
      <c r="D3501" t="s">
        <v>6643</v>
      </c>
      <c r="E3501" t="s">
        <v>13261</v>
      </c>
      <c r="F3501" t="s">
        <v>6644</v>
      </c>
      <c r="G3501" t="s">
        <v>402</v>
      </c>
      <c r="I3501" t="s">
        <v>265</v>
      </c>
      <c r="J3501" t="s">
        <v>266</v>
      </c>
      <c r="K3501" t="s">
        <v>6636</v>
      </c>
      <c r="L3501" t="s">
        <v>6645</v>
      </c>
      <c r="M3501" t="s">
        <v>271</v>
      </c>
      <c r="N3501" t="s">
        <v>268</v>
      </c>
      <c r="O3501">
        <v>2</v>
      </c>
      <c r="P3501" t="s">
        <v>272</v>
      </c>
      <c r="Q3501">
        <v>3</v>
      </c>
      <c r="S3501">
        <v>5</v>
      </c>
      <c r="T3501" s="108">
        <v>15</v>
      </c>
      <c r="U3501">
        <v>1</v>
      </c>
      <c r="V3501" t="s">
        <v>270</v>
      </c>
      <c r="W3501" t="s">
        <v>167</v>
      </c>
      <c r="X3501">
        <v>1</v>
      </c>
      <c r="Y3501">
        <v>1</v>
      </c>
      <c r="Z3501">
        <v>1</v>
      </c>
      <c r="AA3501">
        <v>1</v>
      </c>
      <c r="AB3501">
        <v>1</v>
      </c>
      <c r="AC3501">
        <v>1</v>
      </c>
      <c r="AD3501">
        <v>0</v>
      </c>
      <c r="AE3501">
        <v>0</v>
      </c>
    </row>
    <row r="3502" spans="1:31" x14ac:dyDescent="0.3">
      <c r="A3502" t="s">
        <v>268</v>
      </c>
      <c r="B3502" t="s">
        <v>6642</v>
      </c>
      <c r="C3502" t="s">
        <v>302</v>
      </c>
      <c r="D3502" t="s">
        <v>6643</v>
      </c>
      <c r="E3502" t="s">
        <v>13261</v>
      </c>
      <c r="F3502" t="s">
        <v>6644</v>
      </c>
      <c r="G3502" t="s">
        <v>402</v>
      </c>
      <c r="I3502" t="s">
        <v>265</v>
      </c>
      <c r="J3502" t="s">
        <v>266</v>
      </c>
      <c r="K3502" t="s">
        <v>6636</v>
      </c>
      <c r="L3502" t="s">
        <v>6646</v>
      </c>
      <c r="M3502" t="s">
        <v>271</v>
      </c>
      <c r="N3502" t="s">
        <v>268</v>
      </c>
      <c r="O3502">
        <v>20</v>
      </c>
      <c r="P3502" t="s">
        <v>17796</v>
      </c>
      <c r="Q3502">
        <v>2</v>
      </c>
      <c r="S3502">
        <v>3</v>
      </c>
      <c r="T3502" s="108">
        <v>6</v>
      </c>
      <c r="U3502">
        <v>1</v>
      </c>
      <c r="V3502" t="s">
        <v>270</v>
      </c>
      <c r="W3502" t="s">
        <v>167</v>
      </c>
      <c r="X3502">
        <v>1</v>
      </c>
      <c r="Y3502">
        <v>1</v>
      </c>
      <c r="Z3502">
        <v>0</v>
      </c>
      <c r="AA3502">
        <v>1</v>
      </c>
      <c r="AB3502">
        <v>0</v>
      </c>
      <c r="AC3502">
        <v>1</v>
      </c>
      <c r="AD3502">
        <v>0</v>
      </c>
      <c r="AE3502">
        <v>0</v>
      </c>
    </row>
    <row r="3503" spans="1:31" x14ac:dyDescent="0.3">
      <c r="A3503" t="s">
        <v>268</v>
      </c>
      <c r="B3503" t="s">
        <v>6647</v>
      </c>
      <c r="C3503" t="s">
        <v>274</v>
      </c>
      <c r="D3503" t="s">
        <v>6648</v>
      </c>
      <c r="E3503" t="s">
        <v>13262</v>
      </c>
      <c r="F3503" t="s">
        <v>6649</v>
      </c>
      <c r="G3503" t="s">
        <v>402</v>
      </c>
      <c r="I3503" t="s">
        <v>265</v>
      </c>
      <c r="J3503" t="s">
        <v>266</v>
      </c>
      <c r="K3503" t="s">
        <v>1150</v>
      </c>
      <c r="L3503" t="s">
        <v>6650</v>
      </c>
      <c r="M3503" t="s">
        <v>267</v>
      </c>
      <c r="N3503" t="s">
        <v>268</v>
      </c>
      <c r="O3503">
        <v>1</v>
      </c>
      <c r="P3503" t="s">
        <v>266</v>
      </c>
      <c r="Q3503">
        <v>0.17</v>
      </c>
      <c r="S3503">
        <v>1</v>
      </c>
      <c r="T3503" s="108">
        <v>0.17</v>
      </c>
      <c r="U3503">
        <v>1</v>
      </c>
      <c r="V3503" t="s">
        <v>270</v>
      </c>
      <c r="W3503" t="s">
        <v>167</v>
      </c>
      <c r="X3503">
        <v>1</v>
      </c>
      <c r="Y3503">
        <v>0</v>
      </c>
      <c r="Z3503">
        <v>0</v>
      </c>
      <c r="AA3503">
        <v>1</v>
      </c>
      <c r="AB3503">
        <v>0</v>
      </c>
      <c r="AC3503">
        <v>0</v>
      </c>
      <c r="AD3503">
        <v>0</v>
      </c>
      <c r="AE3503">
        <v>0</v>
      </c>
    </row>
    <row r="3504" spans="1:31" x14ac:dyDescent="0.3">
      <c r="A3504" t="s">
        <v>268</v>
      </c>
      <c r="B3504" t="s">
        <v>6647</v>
      </c>
      <c r="C3504" t="s">
        <v>274</v>
      </c>
      <c r="D3504" t="s">
        <v>6648</v>
      </c>
      <c r="E3504" t="s">
        <v>13262</v>
      </c>
      <c r="F3504" t="s">
        <v>6649</v>
      </c>
      <c r="G3504" t="s">
        <v>402</v>
      </c>
      <c r="I3504" t="s">
        <v>265</v>
      </c>
      <c r="J3504" t="s">
        <v>266</v>
      </c>
      <c r="K3504" t="s">
        <v>1150</v>
      </c>
      <c r="L3504" t="s">
        <v>6650</v>
      </c>
      <c r="M3504" t="s">
        <v>271</v>
      </c>
      <c r="N3504" t="s">
        <v>268</v>
      </c>
      <c r="O3504">
        <v>2</v>
      </c>
      <c r="P3504" t="s">
        <v>288</v>
      </c>
      <c r="Q3504">
        <v>0.32</v>
      </c>
      <c r="S3504">
        <v>1</v>
      </c>
      <c r="T3504" s="108">
        <v>0.32</v>
      </c>
      <c r="U3504">
        <v>1</v>
      </c>
      <c r="V3504" t="s">
        <v>270</v>
      </c>
      <c r="W3504" t="s">
        <v>167</v>
      </c>
      <c r="X3504">
        <v>1</v>
      </c>
      <c r="Y3504">
        <v>0</v>
      </c>
      <c r="Z3504">
        <v>1</v>
      </c>
      <c r="AA3504">
        <v>0</v>
      </c>
      <c r="AB3504">
        <v>0</v>
      </c>
      <c r="AC3504">
        <v>0</v>
      </c>
      <c r="AD3504">
        <v>0</v>
      </c>
      <c r="AE3504">
        <v>0</v>
      </c>
    </row>
    <row r="3505" spans="1:31" x14ac:dyDescent="0.3">
      <c r="A3505" t="s">
        <v>268</v>
      </c>
      <c r="B3505" t="s">
        <v>10390</v>
      </c>
      <c r="C3505" t="s">
        <v>274</v>
      </c>
      <c r="D3505" t="s">
        <v>10426</v>
      </c>
      <c r="E3505" t="s">
        <v>13268</v>
      </c>
      <c r="F3505" t="s">
        <v>6654</v>
      </c>
      <c r="G3505" t="s">
        <v>402</v>
      </c>
      <c r="I3505" t="s">
        <v>265</v>
      </c>
      <c r="J3505" t="s">
        <v>266</v>
      </c>
      <c r="K3505" t="s">
        <v>10262</v>
      </c>
      <c r="L3505" t="s">
        <v>10391</v>
      </c>
      <c r="M3505" t="s">
        <v>271</v>
      </c>
      <c r="N3505" t="s">
        <v>268</v>
      </c>
      <c r="O3505">
        <v>2</v>
      </c>
      <c r="P3505" t="s">
        <v>288</v>
      </c>
      <c r="Q3505">
        <v>0.32</v>
      </c>
      <c r="S3505">
        <v>1</v>
      </c>
      <c r="T3505" s="108">
        <v>0.32</v>
      </c>
      <c r="U3505">
        <v>1</v>
      </c>
      <c r="V3505" t="s">
        <v>270</v>
      </c>
      <c r="W3505" t="s">
        <v>167</v>
      </c>
      <c r="X3505">
        <v>1</v>
      </c>
      <c r="Y3505">
        <v>0</v>
      </c>
      <c r="Z3505">
        <v>1</v>
      </c>
      <c r="AA3505">
        <v>0</v>
      </c>
      <c r="AB3505">
        <v>0</v>
      </c>
      <c r="AC3505">
        <v>0</v>
      </c>
      <c r="AD3505">
        <v>0</v>
      </c>
      <c r="AE3505">
        <v>0</v>
      </c>
    </row>
    <row r="3506" spans="1:31" x14ac:dyDescent="0.3">
      <c r="A3506" t="s">
        <v>268</v>
      </c>
      <c r="B3506" t="s">
        <v>10390</v>
      </c>
      <c r="C3506" t="s">
        <v>274</v>
      </c>
      <c r="D3506" t="s">
        <v>10426</v>
      </c>
      <c r="E3506" t="s">
        <v>13268</v>
      </c>
      <c r="F3506" t="s">
        <v>6654</v>
      </c>
      <c r="G3506" t="s">
        <v>402</v>
      </c>
      <c r="I3506" t="s">
        <v>265</v>
      </c>
      <c r="J3506" t="s">
        <v>266</v>
      </c>
      <c r="K3506" t="s">
        <v>10262</v>
      </c>
      <c r="L3506" t="s">
        <v>10391</v>
      </c>
      <c r="M3506" t="s">
        <v>267</v>
      </c>
      <c r="N3506" t="s">
        <v>268</v>
      </c>
      <c r="O3506">
        <v>1</v>
      </c>
      <c r="P3506" t="s">
        <v>282</v>
      </c>
      <c r="Q3506">
        <v>3</v>
      </c>
      <c r="S3506">
        <v>1</v>
      </c>
      <c r="T3506" s="108">
        <v>3</v>
      </c>
      <c r="U3506">
        <v>1</v>
      </c>
      <c r="V3506" t="s">
        <v>270</v>
      </c>
      <c r="W3506" t="s">
        <v>167</v>
      </c>
      <c r="X3506">
        <v>1</v>
      </c>
      <c r="Y3506">
        <v>0</v>
      </c>
      <c r="Z3506">
        <v>1</v>
      </c>
      <c r="AA3506">
        <v>0</v>
      </c>
      <c r="AB3506">
        <v>0</v>
      </c>
      <c r="AC3506">
        <v>0</v>
      </c>
      <c r="AD3506">
        <v>0</v>
      </c>
      <c r="AE3506">
        <v>0</v>
      </c>
    </row>
    <row r="3507" spans="1:31" x14ac:dyDescent="0.3">
      <c r="A3507" t="s">
        <v>268</v>
      </c>
      <c r="B3507" t="s">
        <v>5633</v>
      </c>
      <c r="C3507" t="s">
        <v>262</v>
      </c>
      <c r="D3507" t="s">
        <v>5634</v>
      </c>
      <c r="E3507" t="s">
        <v>13269</v>
      </c>
      <c r="F3507" t="s">
        <v>6717</v>
      </c>
      <c r="G3507" t="s">
        <v>402</v>
      </c>
      <c r="I3507" t="s">
        <v>265</v>
      </c>
      <c r="J3507" t="s">
        <v>266</v>
      </c>
      <c r="K3507" t="s">
        <v>6718</v>
      </c>
      <c r="L3507" t="s">
        <v>5637</v>
      </c>
      <c r="M3507" t="s">
        <v>267</v>
      </c>
      <c r="N3507" t="s">
        <v>268</v>
      </c>
      <c r="O3507">
        <v>1</v>
      </c>
      <c r="P3507" t="s">
        <v>282</v>
      </c>
      <c r="Q3507">
        <v>2</v>
      </c>
      <c r="S3507">
        <v>1</v>
      </c>
      <c r="T3507" s="108">
        <v>2</v>
      </c>
      <c r="U3507">
        <v>1</v>
      </c>
      <c r="V3507" t="s">
        <v>270</v>
      </c>
      <c r="W3507" t="s">
        <v>167</v>
      </c>
      <c r="X3507">
        <v>1</v>
      </c>
      <c r="Y3507">
        <v>0</v>
      </c>
      <c r="Z3507">
        <v>0</v>
      </c>
      <c r="AA3507">
        <v>1</v>
      </c>
      <c r="AB3507">
        <v>0</v>
      </c>
      <c r="AC3507">
        <v>0</v>
      </c>
      <c r="AD3507">
        <v>0</v>
      </c>
      <c r="AE3507">
        <v>0</v>
      </c>
    </row>
    <row r="3508" spans="1:31" x14ac:dyDescent="0.3">
      <c r="A3508" t="s">
        <v>268</v>
      </c>
      <c r="B3508" t="s">
        <v>5633</v>
      </c>
      <c r="C3508" t="s">
        <v>262</v>
      </c>
      <c r="D3508" t="s">
        <v>5634</v>
      </c>
      <c r="E3508" t="s">
        <v>13269</v>
      </c>
      <c r="F3508" t="s">
        <v>6717</v>
      </c>
      <c r="G3508" t="s">
        <v>402</v>
      </c>
      <c r="I3508" t="s">
        <v>265</v>
      </c>
      <c r="J3508" t="s">
        <v>266</v>
      </c>
      <c r="K3508" t="s">
        <v>6718</v>
      </c>
      <c r="L3508" t="s">
        <v>5637</v>
      </c>
      <c r="M3508" t="s">
        <v>271</v>
      </c>
      <c r="N3508" t="s">
        <v>268</v>
      </c>
      <c r="O3508">
        <v>2</v>
      </c>
      <c r="P3508" t="s">
        <v>288</v>
      </c>
      <c r="Q3508">
        <v>0.48</v>
      </c>
      <c r="S3508">
        <v>2</v>
      </c>
      <c r="T3508" s="108">
        <v>0.96</v>
      </c>
      <c r="U3508">
        <v>1</v>
      </c>
      <c r="V3508" t="s">
        <v>270</v>
      </c>
      <c r="W3508" t="s">
        <v>167</v>
      </c>
      <c r="X3508">
        <v>2</v>
      </c>
      <c r="Y3508">
        <v>0</v>
      </c>
      <c r="Z3508">
        <v>2</v>
      </c>
      <c r="AA3508">
        <v>0</v>
      </c>
      <c r="AB3508">
        <v>0</v>
      </c>
      <c r="AC3508">
        <v>0</v>
      </c>
      <c r="AD3508">
        <v>0</v>
      </c>
      <c r="AE3508">
        <v>0</v>
      </c>
    </row>
    <row r="3509" spans="1:31" x14ac:dyDescent="0.3">
      <c r="A3509" t="s">
        <v>268</v>
      </c>
      <c r="B3509" t="s">
        <v>6799</v>
      </c>
      <c r="C3509" t="s">
        <v>274</v>
      </c>
      <c r="D3509" t="s">
        <v>6800</v>
      </c>
      <c r="E3509" t="s">
        <v>13275</v>
      </c>
      <c r="F3509" t="s">
        <v>6801</v>
      </c>
      <c r="G3509" t="s">
        <v>402</v>
      </c>
      <c r="I3509" t="s">
        <v>265</v>
      </c>
      <c r="J3509" t="s">
        <v>266</v>
      </c>
      <c r="K3509" t="s">
        <v>6784</v>
      </c>
      <c r="L3509" t="s">
        <v>17854</v>
      </c>
      <c r="M3509" t="s">
        <v>267</v>
      </c>
      <c r="N3509" t="s">
        <v>268</v>
      </c>
      <c r="O3509">
        <v>1</v>
      </c>
      <c r="P3509" t="s">
        <v>282</v>
      </c>
      <c r="Q3509">
        <v>3</v>
      </c>
      <c r="S3509">
        <v>1</v>
      </c>
      <c r="T3509" s="108">
        <v>3</v>
      </c>
      <c r="U3509">
        <v>1</v>
      </c>
      <c r="V3509" t="s">
        <v>270</v>
      </c>
      <c r="W3509" t="s">
        <v>167</v>
      </c>
      <c r="X3509">
        <v>1</v>
      </c>
      <c r="Y3509">
        <v>0</v>
      </c>
      <c r="Z3509">
        <v>0</v>
      </c>
      <c r="AA3509">
        <v>0</v>
      </c>
      <c r="AB3509">
        <v>1</v>
      </c>
      <c r="AC3509">
        <v>0</v>
      </c>
      <c r="AD3509">
        <v>0</v>
      </c>
      <c r="AE3509">
        <v>0</v>
      </c>
    </row>
    <row r="3510" spans="1:31" x14ac:dyDescent="0.3">
      <c r="A3510" t="s">
        <v>268</v>
      </c>
      <c r="B3510" t="s">
        <v>6799</v>
      </c>
      <c r="C3510" t="s">
        <v>274</v>
      </c>
      <c r="D3510" t="s">
        <v>6800</v>
      </c>
      <c r="E3510" t="s">
        <v>13275</v>
      </c>
      <c r="F3510" t="s">
        <v>6801</v>
      </c>
      <c r="G3510" t="s">
        <v>402</v>
      </c>
      <c r="I3510" t="s">
        <v>265</v>
      </c>
      <c r="J3510" t="s">
        <v>266</v>
      </c>
      <c r="K3510" t="s">
        <v>6784</v>
      </c>
      <c r="L3510" t="s">
        <v>17854</v>
      </c>
      <c r="M3510" t="s">
        <v>271</v>
      </c>
      <c r="N3510" t="s">
        <v>268</v>
      </c>
      <c r="O3510">
        <v>2</v>
      </c>
      <c r="P3510" t="s">
        <v>272</v>
      </c>
      <c r="Q3510">
        <v>3</v>
      </c>
      <c r="S3510">
        <v>1</v>
      </c>
      <c r="T3510" s="108">
        <v>3</v>
      </c>
      <c r="U3510">
        <v>1</v>
      </c>
      <c r="V3510" t="s">
        <v>270</v>
      </c>
      <c r="W3510" t="s">
        <v>167</v>
      </c>
      <c r="X3510">
        <v>1</v>
      </c>
      <c r="Y3510">
        <v>0</v>
      </c>
      <c r="Z3510">
        <v>0</v>
      </c>
      <c r="AA3510">
        <v>0</v>
      </c>
      <c r="AB3510">
        <v>1</v>
      </c>
      <c r="AC3510">
        <v>0</v>
      </c>
      <c r="AD3510">
        <v>0</v>
      </c>
      <c r="AE3510">
        <v>0</v>
      </c>
    </row>
    <row r="3511" spans="1:31" x14ac:dyDescent="0.3">
      <c r="A3511" t="s">
        <v>268</v>
      </c>
      <c r="B3511" t="s">
        <v>6803</v>
      </c>
      <c r="C3511" t="s">
        <v>274</v>
      </c>
      <c r="D3511" t="s">
        <v>6804</v>
      </c>
      <c r="E3511" t="s">
        <v>13276</v>
      </c>
      <c r="F3511" t="s">
        <v>6805</v>
      </c>
      <c r="G3511" t="s">
        <v>402</v>
      </c>
      <c r="I3511" t="s">
        <v>265</v>
      </c>
      <c r="J3511" t="s">
        <v>266</v>
      </c>
      <c r="K3511" t="s">
        <v>6784</v>
      </c>
      <c r="L3511" t="s">
        <v>6806</v>
      </c>
      <c r="M3511" t="s">
        <v>271</v>
      </c>
      <c r="N3511" t="s">
        <v>268</v>
      </c>
      <c r="O3511">
        <v>2</v>
      </c>
      <c r="P3511" t="s">
        <v>288</v>
      </c>
      <c r="Q3511">
        <v>0.48</v>
      </c>
      <c r="S3511">
        <v>2</v>
      </c>
      <c r="T3511" s="108">
        <v>0.96</v>
      </c>
      <c r="U3511">
        <v>1</v>
      </c>
      <c r="V3511" t="s">
        <v>270</v>
      </c>
      <c r="W3511" t="s">
        <v>167</v>
      </c>
      <c r="X3511">
        <v>2</v>
      </c>
      <c r="Y3511">
        <v>0</v>
      </c>
      <c r="Z3511">
        <v>2</v>
      </c>
      <c r="AA3511">
        <v>0</v>
      </c>
      <c r="AB3511">
        <v>0</v>
      </c>
      <c r="AC3511">
        <v>0</v>
      </c>
      <c r="AD3511">
        <v>0</v>
      </c>
      <c r="AE3511">
        <v>0</v>
      </c>
    </row>
    <row r="3512" spans="1:31" x14ac:dyDescent="0.3">
      <c r="A3512" t="s">
        <v>268</v>
      </c>
      <c r="B3512" t="s">
        <v>6803</v>
      </c>
      <c r="C3512" t="s">
        <v>274</v>
      </c>
      <c r="D3512" t="s">
        <v>6804</v>
      </c>
      <c r="E3512" t="s">
        <v>13276</v>
      </c>
      <c r="F3512" t="s">
        <v>6805</v>
      </c>
      <c r="G3512" t="s">
        <v>402</v>
      </c>
      <c r="I3512" t="s">
        <v>265</v>
      </c>
      <c r="J3512" t="s">
        <v>266</v>
      </c>
      <c r="K3512" t="s">
        <v>6784</v>
      </c>
      <c r="L3512" t="s">
        <v>6806</v>
      </c>
      <c r="M3512" t="s">
        <v>267</v>
      </c>
      <c r="N3512" t="s">
        <v>268</v>
      </c>
      <c r="O3512">
        <v>1</v>
      </c>
      <c r="P3512" t="s">
        <v>266</v>
      </c>
      <c r="Q3512">
        <v>0.48</v>
      </c>
      <c r="S3512">
        <v>1</v>
      </c>
      <c r="T3512" s="108">
        <v>0.48</v>
      </c>
      <c r="U3512">
        <v>1</v>
      </c>
      <c r="V3512" t="s">
        <v>270</v>
      </c>
      <c r="W3512" t="s">
        <v>167</v>
      </c>
      <c r="X3512">
        <v>1</v>
      </c>
      <c r="Y3512">
        <v>0</v>
      </c>
      <c r="Z3512">
        <v>0</v>
      </c>
      <c r="AA3512">
        <v>1</v>
      </c>
      <c r="AB3512">
        <v>0</v>
      </c>
      <c r="AC3512">
        <v>0</v>
      </c>
      <c r="AD3512">
        <v>0</v>
      </c>
      <c r="AE3512">
        <v>0</v>
      </c>
    </row>
    <row r="3513" spans="1:31" x14ac:dyDescent="0.3">
      <c r="A3513" t="s">
        <v>268</v>
      </c>
      <c r="B3513" t="s">
        <v>6807</v>
      </c>
      <c r="C3513" t="s">
        <v>274</v>
      </c>
      <c r="D3513" t="s">
        <v>6808</v>
      </c>
      <c r="E3513" t="s">
        <v>13277</v>
      </c>
      <c r="F3513" t="s">
        <v>6809</v>
      </c>
      <c r="G3513" t="s">
        <v>402</v>
      </c>
      <c r="I3513" t="s">
        <v>265</v>
      </c>
      <c r="J3513" t="s">
        <v>266</v>
      </c>
      <c r="K3513" t="s">
        <v>6810</v>
      </c>
      <c r="L3513" t="s">
        <v>6811</v>
      </c>
      <c r="M3513" t="s">
        <v>267</v>
      </c>
      <c r="N3513" t="s">
        <v>268</v>
      </c>
      <c r="O3513">
        <v>1</v>
      </c>
      <c r="P3513" t="s">
        <v>282</v>
      </c>
      <c r="Q3513">
        <v>1</v>
      </c>
      <c r="S3513">
        <v>1</v>
      </c>
      <c r="T3513" s="108">
        <v>1</v>
      </c>
      <c r="U3513">
        <v>1</v>
      </c>
      <c r="V3513" t="s">
        <v>270</v>
      </c>
      <c r="W3513" t="s">
        <v>167</v>
      </c>
      <c r="X3513">
        <v>1</v>
      </c>
      <c r="Y3513">
        <v>0</v>
      </c>
      <c r="Z3513">
        <v>0</v>
      </c>
      <c r="AA3513">
        <v>0</v>
      </c>
      <c r="AB3513">
        <v>0</v>
      </c>
      <c r="AC3513">
        <v>1</v>
      </c>
      <c r="AD3513">
        <v>0</v>
      </c>
      <c r="AE3513">
        <v>0</v>
      </c>
    </row>
    <row r="3514" spans="1:31" x14ac:dyDescent="0.3">
      <c r="A3514" t="s">
        <v>268</v>
      </c>
      <c r="B3514" t="s">
        <v>6807</v>
      </c>
      <c r="C3514" t="s">
        <v>274</v>
      </c>
      <c r="D3514" t="s">
        <v>6808</v>
      </c>
      <c r="E3514" t="s">
        <v>13277</v>
      </c>
      <c r="F3514" t="s">
        <v>6809</v>
      </c>
      <c r="G3514" t="s">
        <v>402</v>
      </c>
      <c r="I3514" t="s">
        <v>265</v>
      </c>
      <c r="J3514" t="s">
        <v>266</v>
      </c>
      <c r="K3514" t="s">
        <v>6810</v>
      </c>
      <c r="L3514" t="s">
        <v>6811</v>
      </c>
      <c r="M3514" t="s">
        <v>271</v>
      </c>
      <c r="N3514" t="s">
        <v>268</v>
      </c>
      <c r="O3514">
        <v>2</v>
      </c>
      <c r="P3514" t="s">
        <v>288</v>
      </c>
      <c r="Q3514">
        <v>0.48</v>
      </c>
      <c r="S3514">
        <v>2</v>
      </c>
      <c r="T3514" s="108">
        <v>0.96</v>
      </c>
      <c r="U3514">
        <v>1</v>
      </c>
      <c r="V3514" t="s">
        <v>270</v>
      </c>
      <c r="W3514" t="s">
        <v>167</v>
      </c>
      <c r="X3514">
        <v>2</v>
      </c>
      <c r="Y3514">
        <v>0</v>
      </c>
      <c r="Z3514">
        <v>2</v>
      </c>
      <c r="AA3514">
        <v>0</v>
      </c>
      <c r="AB3514">
        <v>0</v>
      </c>
      <c r="AC3514">
        <v>0</v>
      </c>
      <c r="AD3514">
        <v>0</v>
      </c>
      <c r="AE3514">
        <v>0</v>
      </c>
    </row>
    <row r="3515" spans="1:31" x14ac:dyDescent="0.3">
      <c r="A3515" t="s">
        <v>268</v>
      </c>
      <c r="B3515" t="s">
        <v>6994</v>
      </c>
      <c r="C3515" t="s">
        <v>274</v>
      </c>
      <c r="D3515" t="s">
        <v>6808</v>
      </c>
      <c r="E3515" t="s">
        <v>13299</v>
      </c>
      <c r="F3515" t="s">
        <v>6995</v>
      </c>
      <c r="G3515" t="s">
        <v>402</v>
      </c>
      <c r="I3515" t="s">
        <v>265</v>
      </c>
      <c r="J3515" t="s">
        <v>266</v>
      </c>
      <c r="K3515" t="s">
        <v>6989</v>
      </c>
      <c r="L3515" t="s">
        <v>15844</v>
      </c>
      <c r="M3515" t="s">
        <v>271</v>
      </c>
      <c r="N3515" t="s">
        <v>268</v>
      </c>
      <c r="O3515">
        <v>2</v>
      </c>
      <c r="P3515" t="s">
        <v>288</v>
      </c>
      <c r="Q3515">
        <v>0.48</v>
      </c>
      <c r="S3515">
        <v>2</v>
      </c>
      <c r="T3515" s="108">
        <v>0.96</v>
      </c>
      <c r="U3515">
        <v>1</v>
      </c>
      <c r="V3515" t="s">
        <v>270</v>
      </c>
      <c r="W3515" t="s">
        <v>167</v>
      </c>
      <c r="X3515">
        <v>2</v>
      </c>
      <c r="Y3515">
        <v>0</v>
      </c>
      <c r="Z3515">
        <v>0</v>
      </c>
      <c r="AA3515">
        <v>0</v>
      </c>
      <c r="AB3515">
        <v>0</v>
      </c>
      <c r="AC3515">
        <v>2</v>
      </c>
      <c r="AD3515">
        <v>0</v>
      </c>
      <c r="AE3515">
        <v>0</v>
      </c>
    </row>
    <row r="3516" spans="1:31" x14ac:dyDescent="0.3">
      <c r="A3516" t="s">
        <v>268</v>
      </c>
      <c r="B3516" t="s">
        <v>6994</v>
      </c>
      <c r="C3516" t="s">
        <v>274</v>
      </c>
      <c r="D3516" t="s">
        <v>6808</v>
      </c>
      <c r="E3516" t="s">
        <v>13299</v>
      </c>
      <c r="F3516" t="s">
        <v>6995</v>
      </c>
      <c r="G3516" t="s">
        <v>402</v>
      </c>
      <c r="I3516" t="s">
        <v>265</v>
      </c>
      <c r="J3516" t="s">
        <v>266</v>
      </c>
      <c r="K3516" t="s">
        <v>6989</v>
      </c>
      <c r="L3516" t="s">
        <v>15844</v>
      </c>
      <c r="M3516" t="s">
        <v>267</v>
      </c>
      <c r="N3516" t="s">
        <v>268</v>
      </c>
      <c r="O3516">
        <v>1</v>
      </c>
      <c r="P3516" t="s">
        <v>266</v>
      </c>
      <c r="Q3516">
        <v>0.48</v>
      </c>
      <c r="S3516">
        <v>1</v>
      </c>
      <c r="T3516" s="108">
        <v>0.48</v>
      </c>
      <c r="U3516">
        <v>1</v>
      </c>
      <c r="V3516" t="s">
        <v>270</v>
      </c>
      <c r="W3516" t="s">
        <v>167</v>
      </c>
      <c r="X3516">
        <v>1</v>
      </c>
      <c r="Y3516">
        <v>0</v>
      </c>
      <c r="Z3516">
        <v>1</v>
      </c>
      <c r="AA3516">
        <v>0</v>
      </c>
      <c r="AB3516">
        <v>0</v>
      </c>
      <c r="AC3516">
        <v>0</v>
      </c>
      <c r="AD3516">
        <v>0</v>
      </c>
      <c r="AE3516">
        <v>0</v>
      </c>
    </row>
    <row r="3517" spans="1:31" x14ac:dyDescent="0.3">
      <c r="A3517" t="s">
        <v>268</v>
      </c>
      <c r="B3517" t="s">
        <v>6862</v>
      </c>
      <c r="C3517" t="s">
        <v>274</v>
      </c>
      <c r="D3517" t="s">
        <v>6863</v>
      </c>
      <c r="E3517" t="s">
        <v>13283</v>
      </c>
      <c r="F3517" t="s">
        <v>6860</v>
      </c>
      <c r="G3517" t="s">
        <v>402</v>
      </c>
      <c r="I3517" t="s">
        <v>265</v>
      </c>
      <c r="J3517" t="s">
        <v>266</v>
      </c>
      <c r="K3517" t="s">
        <v>6864</v>
      </c>
      <c r="L3517" t="s">
        <v>6865</v>
      </c>
      <c r="M3517" t="s">
        <v>271</v>
      </c>
      <c r="N3517" t="s">
        <v>268</v>
      </c>
      <c r="O3517">
        <v>17</v>
      </c>
      <c r="P3517" t="s">
        <v>273</v>
      </c>
      <c r="Q3517">
        <v>0.32</v>
      </c>
      <c r="S3517">
        <v>1</v>
      </c>
      <c r="T3517" s="108">
        <v>0.32</v>
      </c>
      <c r="U3517">
        <v>1</v>
      </c>
      <c r="V3517" t="s">
        <v>270</v>
      </c>
      <c r="W3517" t="s">
        <v>167</v>
      </c>
      <c r="X3517">
        <v>1</v>
      </c>
      <c r="Y3517">
        <v>0</v>
      </c>
      <c r="Z3517">
        <v>0</v>
      </c>
      <c r="AA3517">
        <v>0</v>
      </c>
      <c r="AB3517">
        <v>0</v>
      </c>
      <c r="AC3517">
        <v>1</v>
      </c>
      <c r="AD3517">
        <v>0</v>
      </c>
      <c r="AE3517">
        <v>0</v>
      </c>
    </row>
    <row r="3518" spans="1:31" x14ac:dyDescent="0.3">
      <c r="A3518" t="s">
        <v>268</v>
      </c>
      <c r="B3518" t="s">
        <v>6862</v>
      </c>
      <c r="C3518" t="s">
        <v>274</v>
      </c>
      <c r="D3518" t="s">
        <v>6863</v>
      </c>
      <c r="E3518" t="s">
        <v>13283</v>
      </c>
      <c r="F3518" t="s">
        <v>6860</v>
      </c>
      <c r="G3518" t="s">
        <v>402</v>
      </c>
      <c r="I3518" t="s">
        <v>265</v>
      </c>
      <c r="J3518" t="s">
        <v>266</v>
      </c>
      <c r="K3518" t="s">
        <v>6864</v>
      </c>
      <c r="L3518" t="s">
        <v>6865</v>
      </c>
      <c r="M3518" t="s">
        <v>271</v>
      </c>
      <c r="N3518" t="s">
        <v>268</v>
      </c>
      <c r="O3518">
        <v>2</v>
      </c>
      <c r="P3518" t="s">
        <v>288</v>
      </c>
      <c r="Q3518">
        <v>0.48</v>
      </c>
      <c r="S3518">
        <v>4</v>
      </c>
      <c r="T3518" s="108">
        <v>1.92</v>
      </c>
      <c r="U3518">
        <v>1</v>
      </c>
      <c r="V3518" t="s">
        <v>270</v>
      </c>
      <c r="W3518" t="s">
        <v>167</v>
      </c>
      <c r="X3518">
        <v>2</v>
      </c>
      <c r="Y3518">
        <v>0</v>
      </c>
      <c r="Z3518">
        <v>2</v>
      </c>
      <c r="AA3518">
        <v>0</v>
      </c>
      <c r="AB3518">
        <v>2</v>
      </c>
      <c r="AC3518">
        <v>0</v>
      </c>
      <c r="AD3518">
        <v>0</v>
      </c>
      <c r="AE3518">
        <v>0</v>
      </c>
    </row>
    <row r="3519" spans="1:31" x14ac:dyDescent="0.3">
      <c r="A3519" t="s">
        <v>268</v>
      </c>
      <c r="B3519" t="s">
        <v>6814</v>
      </c>
      <c r="C3519" t="s">
        <v>274</v>
      </c>
      <c r="D3519" t="s">
        <v>5642</v>
      </c>
      <c r="E3519" t="s">
        <v>13278</v>
      </c>
      <c r="F3519" t="s">
        <v>6815</v>
      </c>
      <c r="G3519" t="s">
        <v>402</v>
      </c>
      <c r="I3519" t="s">
        <v>265</v>
      </c>
      <c r="J3519" t="s">
        <v>266</v>
      </c>
      <c r="K3519" t="s">
        <v>1150</v>
      </c>
      <c r="L3519" t="s">
        <v>6816</v>
      </c>
      <c r="M3519" t="s">
        <v>267</v>
      </c>
      <c r="N3519" t="s">
        <v>268</v>
      </c>
      <c r="O3519">
        <v>1</v>
      </c>
      <c r="P3519" t="s">
        <v>282</v>
      </c>
      <c r="Q3519">
        <v>2</v>
      </c>
      <c r="S3519">
        <v>1</v>
      </c>
      <c r="T3519" s="108">
        <v>2</v>
      </c>
      <c r="U3519">
        <v>1</v>
      </c>
      <c r="V3519" t="s">
        <v>270</v>
      </c>
      <c r="W3519" t="s">
        <v>167</v>
      </c>
      <c r="X3519">
        <v>1</v>
      </c>
      <c r="Y3519">
        <v>0</v>
      </c>
      <c r="Z3519">
        <v>0</v>
      </c>
      <c r="AA3519">
        <v>0</v>
      </c>
      <c r="AB3519">
        <v>1</v>
      </c>
      <c r="AC3519">
        <v>0</v>
      </c>
      <c r="AD3519">
        <v>0</v>
      </c>
      <c r="AE3519">
        <v>0</v>
      </c>
    </row>
    <row r="3520" spans="1:31" x14ac:dyDescent="0.3">
      <c r="A3520" t="s">
        <v>268</v>
      </c>
      <c r="B3520" t="s">
        <v>6814</v>
      </c>
      <c r="C3520" t="s">
        <v>274</v>
      </c>
      <c r="D3520" t="s">
        <v>5642</v>
      </c>
      <c r="E3520" t="s">
        <v>13278</v>
      </c>
      <c r="F3520" t="s">
        <v>6815</v>
      </c>
      <c r="G3520" t="s">
        <v>402</v>
      </c>
      <c r="I3520" t="s">
        <v>265</v>
      </c>
      <c r="J3520" t="s">
        <v>266</v>
      </c>
      <c r="K3520" t="s">
        <v>1150</v>
      </c>
      <c r="L3520" t="s">
        <v>6816</v>
      </c>
      <c r="M3520" t="s">
        <v>271</v>
      </c>
      <c r="N3520" t="s">
        <v>268</v>
      </c>
      <c r="O3520">
        <v>2</v>
      </c>
      <c r="P3520" t="s">
        <v>272</v>
      </c>
      <c r="Q3520">
        <v>2</v>
      </c>
      <c r="S3520">
        <v>3</v>
      </c>
      <c r="T3520" s="108">
        <v>6</v>
      </c>
      <c r="U3520">
        <v>1</v>
      </c>
      <c r="V3520" t="s">
        <v>270</v>
      </c>
      <c r="W3520" t="s">
        <v>167</v>
      </c>
      <c r="X3520">
        <v>1</v>
      </c>
      <c r="Y3520">
        <v>1</v>
      </c>
      <c r="Z3520">
        <v>0</v>
      </c>
      <c r="AA3520">
        <v>1</v>
      </c>
      <c r="AB3520">
        <v>0</v>
      </c>
      <c r="AC3520">
        <v>1</v>
      </c>
      <c r="AD3520">
        <v>0</v>
      </c>
      <c r="AE3520">
        <v>0</v>
      </c>
    </row>
    <row r="3521" spans="1:31" x14ac:dyDescent="0.3">
      <c r="A3521" t="s">
        <v>268</v>
      </c>
      <c r="B3521" t="s">
        <v>6878</v>
      </c>
      <c r="C3521" t="s">
        <v>302</v>
      </c>
      <c r="D3521" t="s">
        <v>6879</v>
      </c>
      <c r="E3521" t="s">
        <v>13284</v>
      </c>
      <c r="F3521" t="s">
        <v>6880</v>
      </c>
      <c r="G3521" t="s">
        <v>402</v>
      </c>
      <c r="I3521" t="s">
        <v>265</v>
      </c>
      <c r="J3521" t="s">
        <v>266</v>
      </c>
      <c r="K3521" t="s">
        <v>6881</v>
      </c>
      <c r="L3521" t="s">
        <v>6882</v>
      </c>
      <c r="M3521" t="s">
        <v>271</v>
      </c>
      <c r="N3521" t="s">
        <v>268</v>
      </c>
      <c r="O3521">
        <v>2</v>
      </c>
      <c r="P3521" t="s">
        <v>272</v>
      </c>
      <c r="Q3521">
        <v>4</v>
      </c>
      <c r="S3521">
        <v>4</v>
      </c>
      <c r="T3521" s="108">
        <v>16</v>
      </c>
      <c r="U3521">
        <v>1</v>
      </c>
      <c r="V3521" t="s">
        <v>270</v>
      </c>
      <c r="W3521" t="s">
        <v>167</v>
      </c>
      <c r="X3521">
        <v>2</v>
      </c>
      <c r="Y3521">
        <v>0</v>
      </c>
      <c r="Z3521">
        <v>2</v>
      </c>
      <c r="AA3521">
        <v>0</v>
      </c>
      <c r="AB3521">
        <v>0</v>
      </c>
      <c r="AC3521">
        <v>2</v>
      </c>
      <c r="AD3521">
        <v>0</v>
      </c>
      <c r="AE3521">
        <v>0</v>
      </c>
    </row>
    <row r="3522" spans="1:31" x14ac:dyDescent="0.3">
      <c r="A3522" t="s">
        <v>268</v>
      </c>
      <c r="B3522" t="s">
        <v>6878</v>
      </c>
      <c r="C3522" t="s">
        <v>302</v>
      </c>
      <c r="D3522" t="s">
        <v>6879</v>
      </c>
      <c r="E3522" t="s">
        <v>13284</v>
      </c>
      <c r="F3522" t="s">
        <v>6880</v>
      </c>
      <c r="G3522" t="s">
        <v>402</v>
      </c>
      <c r="I3522" t="s">
        <v>265</v>
      </c>
      <c r="J3522" t="s">
        <v>266</v>
      </c>
      <c r="K3522" t="s">
        <v>6881</v>
      </c>
      <c r="L3522" t="s">
        <v>6882</v>
      </c>
      <c r="M3522" t="s">
        <v>271</v>
      </c>
      <c r="N3522" t="s">
        <v>268</v>
      </c>
      <c r="O3522">
        <v>20</v>
      </c>
      <c r="P3522" t="s">
        <v>425</v>
      </c>
      <c r="Q3522">
        <v>0.32</v>
      </c>
      <c r="S3522">
        <v>15</v>
      </c>
      <c r="T3522" s="108">
        <v>4.8</v>
      </c>
      <c r="U3522">
        <v>1</v>
      </c>
      <c r="V3522" t="s">
        <v>270</v>
      </c>
      <c r="W3522" t="s">
        <v>167</v>
      </c>
      <c r="X3522">
        <v>5</v>
      </c>
      <c r="Y3522">
        <v>5</v>
      </c>
      <c r="Z3522">
        <v>0</v>
      </c>
      <c r="AA3522">
        <v>5</v>
      </c>
      <c r="AB3522">
        <v>0</v>
      </c>
      <c r="AC3522">
        <v>5</v>
      </c>
      <c r="AD3522">
        <v>0</v>
      </c>
      <c r="AE3522">
        <v>0</v>
      </c>
    </row>
    <row r="3523" spans="1:31" x14ac:dyDescent="0.3">
      <c r="A3523" t="s">
        <v>268</v>
      </c>
      <c r="B3523" t="s">
        <v>16109</v>
      </c>
      <c r="C3523" t="s">
        <v>274</v>
      </c>
      <c r="D3523" t="s">
        <v>16110</v>
      </c>
      <c r="E3523" t="s">
        <v>16111</v>
      </c>
      <c r="F3523" t="s">
        <v>16112</v>
      </c>
      <c r="G3523" t="s">
        <v>402</v>
      </c>
      <c r="I3523" t="s">
        <v>265</v>
      </c>
      <c r="J3523" t="s">
        <v>266</v>
      </c>
      <c r="K3523" t="s">
        <v>6881</v>
      </c>
      <c r="L3523" t="s">
        <v>19264</v>
      </c>
      <c r="M3523" t="s">
        <v>267</v>
      </c>
      <c r="N3523" t="s">
        <v>268</v>
      </c>
      <c r="O3523">
        <v>1</v>
      </c>
      <c r="P3523" t="s">
        <v>282</v>
      </c>
      <c r="Q3523">
        <v>5</v>
      </c>
      <c r="S3523">
        <v>3</v>
      </c>
      <c r="T3523" s="108">
        <v>15</v>
      </c>
      <c r="U3523">
        <v>1</v>
      </c>
      <c r="V3523" t="s">
        <v>270</v>
      </c>
      <c r="W3523" t="s">
        <v>167</v>
      </c>
      <c r="X3523">
        <v>1</v>
      </c>
      <c r="Y3523">
        <v>1</v>
      </c>
      <c r="Z3523">
        <v>0</v>
      </c>
      <c r="AA3523">
        <v>1</v>
      </c>
      <c r="AB3523">
        <v>0</v>
      </c>
      <c r="AC3523">
        <v>1</v>
      </c>
      <c r="AD3523">
        <v>0</v>
      </c>
      <c r="AE3523">
        <v>0</v>
      </c>
    </row>
    <row r="3524" spans="1:31" x14ac:dyDescent="0.3">
      <c r="A3524" t="s">
        <v>268</v>
      </c>
      <c r="B3524" t="s">
        <v>16109</v>
      </c>
      <c r="C3524" t="s">
        <v>274</v>
      </c>
      <c r="D3524" t="s">
        <v>16110</v>
      </c>
      <c r="E3524" t="s">
        <v>16111</v>
      </c>
      <c r="F3524" t="s">
        <v>16112</v>
      </c>
      <c r="G3524" t="s">
        <v>402</v>
      </c>
      <c r="I3524" t="s">
        <v>265</v>
      </c>
      <c r="J3524" t="s">
        <v>266</v>
      </c>
      <c r="K3524" t="s">
        <v>6881</v>
      </c>
      <c r="L3524" t="s">
        <v>19264</v>
      </c>
      <c r="M3524" t="s">
        <v>271</v>
      </c>
      <c r="N3524" t="s">
        <v>268</v>
      </c>
      <c r="O3524">
        <v>2</v>
      </c>
      <c r="P3524" t="s">
        <v>272</v>
      </c>
      <c r="Q3524">
        <v>2</v>
      </c>
      <c r="S3524">
        <v>1</v>
      </c>
      <c r="T3524" s="108">
        <v>2</v>
      </c>
      <c r="U3524">
        <v>1</v>
      </c>
      <c r="V3524" t="s">
        <v>270</v>
      </c>
      <c r="W3524" t="s">
        <v>167</v>
      </c>
      <c r="X3524">
        <v>1</v>
      </c>
      <c r="Y3524">
        <v>0</v>
      </c>
      <c r="Z3524">
        <v>0</v>
      </c>
      <c r="AA3524">
        <v>0</v>
      </c>
      <c r="AB3524">
        <v>1</v>
      </c>
      <c r="AC3524">
        <v>0</v>
      </c>
      <c r="AD3524">
        <v>0</v>
      </c>
      <c r="AE3524">
        <v>0</v>
      </c>
    </row>
    <row r="3525" spans="1:31" x14ac:dyDescent="0.3">
      <c r="A3525" t="s">
        <v>268</v>
      </c>
      <c r="B3525" t="s">
        <v>16109</v>
      </c>
      <c r="C3525" t="s">
        <v>274</v>
      </c>
      <c r="D3525" t="s">
        <v>16110</v>
      </c>
      <c r="E3525" t="s">
        <v>16111</v>
      </c>
      <c r="F3525" t="s">
        <v>16112</v>
      </c>
      <c r="G3525" t="s">
        <v>402</v>
      </c>
      <c r="I3525" t="s">
        <v>265</v>
      </c>
      <c r="J3525" t="s">
        <v>266</v>
      </c>
      <c r="K3525" t="s">
        <v>6881</v>
      </c>
      <c r="L3525" t="s">
        <v>19264</v>
      </c>
      <c r="M3525" t="s">
        <v>271</v>
      </c>
      <c r="N3525" t="s">
        <v>268</v>
      </c>
      <c r="O3525">
        <v>27</v>
      </c>
      <c r="P3525" t="s">
        <v>273</v>
      </c>
      <c r="Q3525">
        <v>0.32</v>
      </c>
      <c r="S3525">
        <v>2</v>
      </c>
      <c r="T3525" s="108">
        <v>0.64</v>
      </c>
      <c r="U3525">
        <v>1</v>
      </c>
      <c r="V3525" t="s">
        <v>270</v>
      </c>
      <c r="W3525" t="s">
        <v>167</v>
      </c>
      <c r="X3525">
        <v>2</v>
      </c>
      <c r="Y3525">
        <v>0</v>
      </c>
      <c r="Z3525">
        <v>0</v>
      </c>
      <c r="AA3525">
        <v>2</v>
      </c>
      <c r="AB3525">
        <v>0</v>
      </c>
      <c r="AC3525">
        <v>0</v>
      </c>
      <c r="AD3525">
        <v>0</v>
      </c>
      <c r="AE3525">
        <v>0</v>
      </c>
    </row>
    <row r="3526" spans="1:31" x14ac:dyDescent="0.3">
      <c r="A3526" t="s">
        <v>268</v>
      </c>
      <c r="B3526" t="s">
        <v>6914</v>
      </c>
      <c r="C3526" t="s">
        <v>274</v>
      </c>
      <c r="D3526" t="s">
        <v>6915</v>
      </c>
      <c r="E3526" t="s">
        <v>13286</v>
      </c>
      <c r="F3526" t="s">
        <v>6916</v>
      </c>
      <c r="G3526" t="s">
        <v>402</v>
      </c>
      <c r="I3526" t="s">
        <v>265</v>
      </c>
      <c r="J3526" t="s">
        <v>266</v>
      </c>
      <c r="K3526" t="s">
        <v>6917</v>
      </c>
      <c r="L3526" t="s">
        <v>6918</v>
      </c>
      <c r="M3526" t="s">
        <v>271</v>
      </c>
      <c r="N3526" t="s">
        <v>268</v>
      </c>
      <c r="O3526">
        <v>2</v>
      </c>
      <c r="P3526" t="s">
        <v>272</v>
      </c>
      <c r="Q3526">
        <v>4</v>
      </c>
      <c r="S3526">
        <v>2</v>
      </c>
      <c r="T3526" s="108">
        <v>8</v>
      </c>
      <c r="U3526">
        <v>1</v>
      </c>
      <c r="V3526" t="s">
        <v>270</v>
      </c>
      <c r="W3526" t="s">
        <v>167</v>
      </c>
      <c r="X3526">
        <v>1</v>
      </c>
      <c r="Y3526">
        <v>0</v>
      </c>
      <c r="Z3526">
        <v>0</v>
      </c>
      <c r="AA3526">
        <v>1</v>
      </c>
      <c r="AB3526">
        <v>0</v>
      </c>
      <c r="AC3526">
        <v>1</v>
      </c>
      <c r="AD3526">
        <v>0</v>
      </c>
      <c r="AE3526">
        <v>0</v>
      </c>
    </row>
    <row r="3527" spans="1:31" x14ac:dyDescent="0.3">
      <c r="A3527" t="s">
        <v>268</v>
      </c>
      <c r="B3527" t="s">
        <v>6914</v>
      </c>
      <c r="C3527" t="s">
        <v>274</v>
      </c>
      <c r="D3527" t="s">
        <v>6915</v>
      </c>
      <c r="E3527" t="s">
        <v>13286</v>
      </c>
      <c r="F3527" t="s">
        <v>6916</v>
      </c>
      <c r="G3527" t="s">
        <v>402</v>
      </c>
      <c r="I3527" t="s">
        <v>265</v>
      </c>
      <c r="J3527" t="s">
        <v>266</v>
      </c>
      <c r="K3527" t="s">
        <v>6917</v>
      </c>
      <c r="L3527" t="s">
        <v>6918</v>
      </c>
      <c r="M3527" t="s">
        <v>271</v>
      </c>
      <c r="N3527" t="s">
        <v>268</v>
      </c>
      <c r="O3527">
        <v>2</v>
      </c>
      <c r="P3527" t="s">
        <v>272</v>
      </c>
      <c r="Q3527">
        <v>3</v>
      </c>
      <c r="S3527">
        <v>3</v>
      </c>
      <c r="T3527" s="108">
        <v>9</v>
      </c>
      <c r="U3527">
        <v>1</v>
      </c>
      <c r="V3527" t="s">
        <v>270</v>
      </c>
      <c r="W3527" t="s">
        <v>167</v>
      </c>
      <c r="X3527">
        <v>1</v>
      </c>
      <c r="Y3527">
        <v>1</v>
      </c>
      <c r="Z3527">
        <v>0</v>
      </c>
      <c r="AA3527">
        <v>1</v>
      </c>
      <c r="AB3527">
        <v>0</v>
      </c>
      <c r="AC3527">
        <v>1</v>
      </c>
      <c r="AD3527">
        <v>0</v>
      </c>
      <c r="AE3527">
        <v>0</v>
      </c>
    </row>
    <row r="3528" spans="1:31" x14ac:dyDescent="0.3">
      <c r="A3528" t="s">
        <v>268</v>
      </c>
      <c r="B3528" t="s">
        <v>6914</v>
      </c>
      <c r="C3528" t="s">
        <v>262</v>
      </c>
      <c r="D3528" t="s">
        <v>6915</v>
      </c>
      <c r="E3528" t="s">
        <v>13286</v>
      </c>
      <c r="F3528" t="s">
        <v>6916</v>
      </c>
      <c r="G3528" t="s">
        <v>402</v>
      </c>
      <c r="I3528" t="s">
        <v>265</v>
      </c>
      <c r="J3528" t="s">
        <v>266</v>
      </c>
      <c r="K3528" t="s">
        <v>6917</v>
      </c>
      <c r="L3528" t="s">
        <v>6918</v>
      </c>
      <c r="M3528" t="s">
        <v>267</v>
      </c>
      <c r="N3528" t="s">
        <v>268</v>
      </c>
      <c r="O3528">
        <v>1</v>
      </c>
      <c r="P3528" t="s">
        <v>282</v>
      </c>
      <c r="Q3528">
        <v>3</v>
      </c>
      <c r="S3528">
        <v>3</v>
      </c>
      <c r="T3528" s="108">
        <v>9</v>
      </c>
      <c r="U3528">
        <v>1</v>
      </c>
      <c r="V3528" t="s">
        <v>270</v>
      </c>
      <c r="W3528" t="s">
        <v>167</v>
      </c>
      <c r="X3528">
        <v>1</v>
      </c>
      <c r="Y3528">
        <v>1</v>
      </c>
      <c r="Z3528">
        <v>0</v>
      </c>
      <c r="AA3528">
        <v>1</v>
      </c>
      <c r="AB3528">
        <v>0</v>
      </c>
      <c r="AC3528">
        <v>1</v>
      </c>
      <c r="AD3528">
        <v>0</v>
      </c>
      <c r="AE3528">
        <v>0</v>
      </c>
    </row>
    <row r="3529" spans="1:31" x14ac:dyDescent="0.3">
      <c r="A3529" t="s">
        <v>268</v>
      </c>
      <c r="B3529" t="s">
        <v>10799</v>
      </c>
      <c r="C3529" t="s">
        <v>274</v>
      </c>
      <c r="D3529" t="s">
        <v>10800</v>
      </c>
      <c r="E3529" t="s">
        <v>13289</v>
      </c>
      <c r="F3529" t="s">
        <v>10801</v>
      </c>
      <c r="G3529" t="s">
        <v>402</v>
      </c>
      <c r="I3529" t="s">
        <v>265</v>
      </c>
      <c r="J3529" t="s">
        <v>266</v>
      </c>
      <c r="K3529" t="s">
        <v>6954</v>
      </c>
      <c r="L3529" t="s">
        <v>10802</v>
      </c>
      <c r="M3529" t="s">
        <v>267</v>
      </c>
      <c r="N3529" t="s">
        <v>268</v>
      </c>
      <c r="O3529">
        <v>1</v>
      </c>
      <c r="P3529" t="s">
        <v>266</v>
      </c>
      <c r="Q3529">
        <v>0.48</v>
      </c>
      <c r="S3529">
        <v>1</v>
      </c>
      <c r="T3529" s="108">
        <v>0.48</v>
      </c>
      <c r="U3529">
        <v>1</v>
      </c>
      <c r="V3529" t="s">
        <v>270</v>
      </c>
      <c r="W3529" t="s">
        <v>167</v>
      </c>
      <c r="X3529">
        <v>1</v>
      </c>
      <c r="Y3529">
        <v>0</v>
      </c>
      <c r="Z3529">
        <v>0</v>
      </c>
      <c r="AA3529">
        <v>0</v>
      </c>
      <c r="AB3529">
        <v>1</v>
      </c>
      <c r="AC3529">
        <v>0</v>
      </c>
      <c r="AD3529">
        <v>0</v>
      </c>
      <c r="AE3529">
        <v>0</v>
      </c>
    </row>
    <row r="3530" spans="1:31" x14ac:dyDescent="0.3">
      <c r="A3530" t="s">
        <v>268</v>
      </c>
      <c r="B3530" t="s">
        <v>10799</v>
      </c>
      <c r="C3530" t="s">
        <v>274</v>
      </c>
      <c r="D3530" t="s">
        <v>10800</v>
      </c>
      <c r="E3530" t="s">
        <v>13289</v>
      </c>
      <c r="F3530" t="s">
        <v>10801</v>
      </c>
      <c r="G3530" t="s">
        <v>402</v>
      </c>
      <c r="I3530" t="s">
        <v>265</v>
      </c>
      <c r="J3530" t="s">
        <v>266</v>
      </c>
      <c r="K3530" t="s">
        <v>6954</v>
      </c>
      <c r="L3530" t="s">
        <v>10802</v>
      </c>
      <c r="M3530" t="s">
        <v>271</v>
      </c>
      <c r="N3530" t="s">
        <v>268</v>
      </c>
      <c r="O3530">
        <v>2</v>
      </c>
      <c r="P3530" t="s">
        <v>288</v>
      </c>
      <c r="Q3530">
        <v>0.32</v>
      </c>
      <c r="S3530">
        <v>1</v>
      </c>
      <c r="T3530" s="108">
        <v>0.32</v>
      </c>
      <c r="U3530">
        <v>1</v>
      </c>
      <c r="V3530" t="s">
        <v>270</v>
      </c>
      <c r="W3530" t="s">
        <v>167</v>
      </c>
      <c r="X3530">
        <v>1</v>
      </c>
      <c r="Y3530">
        <v>0</v>
      </c>
      <c r="Z3530">
        <v>0</v>
      </c>
      <c r="AA3530">
        <v>0</v>
      </c>
      <c r="AB3530">
        <v>1</v>
      </c>
      <c r="AC3530">
        <v>0</v>
      </c>
      <c r="AD3530">
        <v>0</v>
      </c>
      <c r="AE3530">
        <v>0</v>
      </c>
    </row>
    <row r="3531" spans="1:31" x14ac:dyDescent="0.3">
      <c r="A3531" t="s">
        <v>268</v>
      </c>
      <c r="B3531" t="s">
        <v>6986</v>
      </c>
      <c r="C3531" t="s">
        <v>262</v>
      </c>
      <c r="D3531" t="s">
        <v>6987</v>
      </c>
      <c r="E3531" t="s">
        <v>13296</v>
      </c>
      <c r="F3531" t="s">
        <v>6988</v>
      </c>
      <c r="G3531" t="s">
        <v>402</v>
      </c>
      <c r="I3531" t="s">
        <v>265</v>
      </c>
      <c r="J3531" t="s">
        <v>266</v>
      </c>
      <c r="K3531" t="s">
        <v>6989</v>
      </c>
      <c r="L3531" t="s">
        <v>6990</v>
      </c>
      <c r="M3531" t="s">
        <v>267</v>
      </c>
      <c r="N3531" t="s">
        <v>268</v>
      </c>
      <c r="O3531">
        <v>1</v>
      </c>
      <c r="P3531" t="s">
        <v>282</v>
      </c>
      <c r="Q3531">
        <v>2</v>
      </c>
      <c r="S3531">
        <v>2</v>
      </c>
      <c r="T3531" s="108">
        <v>4</v>
      </c>
      <c r="U3531">
        <v>1</v>
      </c>
      <c r="V3531" t="s">
        <v>270</v>
      </c>
      <c r="W3531" t="s">
        <v>167</v>
      </c>
      <c r="X3531">
        <v>1</v>
      </c>
      <c r="Y3531">
        <v>0</v>
      </c>
      <c r="Z3531">
        <v>1</v>
      </c>
      <c r="AA3531">
        <v>0</v>
      </c>
      <c r="AB3531">
        <v>1</v>
      </c>
      <c r="AC3531">
        <v>0</v>
      </c>
      <c r="AD3531">
        <v>0</v>
      </c>
      <c r="AE3531">
        <v>0</v>
      </c>
    </row>
    <row r="3532" spans="1:31" x14ac:dyDescent="0.3">
      <c r="A3532" t="s">
        <v>268</v>
      </c>
      <c r="B3532" t="s">
        <v>6986</v>
      </c>
      <c r="C3532" t="s">
        <v>262</v>
      </c>
      <c r="D3532" t="s">
        <v>6987</v>
      </c>
      <c r="E3532" t="s">
        <v>13296</v>
      </c>
      <c r="F3532" t="s">
        <v>6988</v>
      </c>
      <c r="G3532" t="s">
        <v>402</v>
      </c>
      <c r="I3532" t="s">
        <v>265</v>
      </c>
      <c r="J3532" t="s">
        <v>266</v>
      </c>
      <c r="K3532" t="s">
        <v>6989</v>
      </c>
      <c r="L3532" t="s">
        <v>6990</v>
      </c>
      <c r="M3532" t="s">
        <v>271</v>
      </c>
      <c r="N3532" t="s">
        <v>268</v>
      </c>
      <c r="O3532">
        <v>2</v>
      </c>
      <c r="P3532" t="s">
        <v>272</v>
      </c>
      <c r="Q3532">
        <v>3</v>
      </c>
      <c r="S3532">
        <v>2</v>
      </c>
      <c r="T3532" s="108">
        <v>6</v>
      </c>
      <c r="U3532">
        <v>1</v>
      </c>
      <c r="V3532" t="s">
        <v>270</v>
      </c>
      <c r="W3532" t="s">
        <v>167</v>
      </c>
      <c r="X3532">
        <v>1</v>
      </c>
      <c r="Y3532">
        <v>0</v>
      </c>
      <c r="Z3532">
        <v>1</v>
      </c>
      <c r="AA3532">
        <v>0</v>
      </c>
      <c r="AB3532">
        <v>1</v>
      </c>
      <c r="AC3532">
        <v>0</v>
      </c>
      <c r="AD3532">
        <v>0</v>
      </c>
      <c r="AE3532">
        <v>0</v>
      </c>
    </row>
    <row r="3533" spans="1:31" x14ac:dyDescent="0.3">
      <c r="A3533" t="s">
        <v>268</v>
      </c>
      <c r="B3533" t="s">
        <v>6986</v>
      </c>
      <c r="C3533" t="s">
        <v>262</v>
      </c>
      <c r="D3533" t="s">
        <v>6987</v>
      </c>
      <c r="E3533" t="s">
        <v>13296</v>
      </c>
      <c r="F3533" t="s">
        <v>6988</v>
      </c>
      <c r="G3533" t="s">
        <v>402</v>
      </c>
      <c r="I3533" t="s">
        <v>265</v>
      </c>
      <c r="J3533" t="s">
        <v>266</v>
      </c>
      <c r="K3533" t="s">
        <v>6989</v>
      </c>
      <c r="L3533" t="s">
        <v>6990</v>
      </c>
      <c r="M3533" t="s">
        <v>271</v>
      </c>
      <c r="N3533" t="s">
        <v>268</v>
      </c>
      <c r="O3533">
        <v>20</v>
      </c>
      <c r="P3533" t="s">
        <v>425</v>
      </c>
      <c r="Q3533">
        <v>0.32</v>
      </c>
      <c r="S3533">
        <v>1</v>
      </c>
      <c r="T3533" s="108">
        <v>0.32</v>
      </c>
      <c r="U3533">
        <v>1</v>
      </c>
      <c r="V3533" t="s">
        <v>270</v>
      </c>
      <c r="W3533" t="s">
        <v>167</v>
      </c>
      <c r="X3533">
        <v>1</v>
      </c>
      <c r="Y3533">
        <v>1</v>
      </c>
      <c r="Z3533">
        <v>0</v>
      </c>
      <c r="AA3533">
        <v>0</v>
      </c>
      <c r="AB3533">
        <v>0</v>
      </c>
      <c r="AC3533">
        <v>0</v>
      </c>
      <c r="AD3533">
        <v>0</v>
      </c>
      <c r="AE3533">
        <v>0</v>
      </c>
    </row>
    <row r="3534" spans="1:31" x14ac:dyDescent="0.3">
      <c r="A3534" t="s">
        <v>268</v>
      </c>
      <c r="B3534" t="s">
        <v>6996</v>
      </c>
      <c r="C3534" t="s">
        <v>274</v>
      </c>
      <c r="D3534" t="s">
        <v>6997</v>
      </c>
      <c r="E3534" t="s">
        <v>13300</v>
      </c>
      <c r="F3534" t="s">
        <v>6998</v>
      </c>
      <c r="G3534" t="s">
        <v>402</v>
      </c>
      <c r="I3534" t="s">
        <v>265</v>
      </c>
      <c r="J3534" t="s">
        <v>266</v>
      </c>
      <c r="K3534" t="s">
        <v>6989</v>
      </c>
      <c r="L3534" t="s">
        <v>13301</v>
      </c>
      <c r="M3534" t="s">
        <v>271</v>
      </c>
      <c r="N3534" t="s">
        <v>268</v>
      </c>
      <c r="O3534">
        <v>20</v>
      </c>
      <c r="P3534" t="s">
        <v>425</v>
      </c>
      <c r="Q3534">
        <v>0.32</v>
      </c>
      <c r="S3534">
        <v>4</v>
      </c>
      <c r="T3534" s="108">
        <v>1.28</v>
      </c>
      <c r="U3534">
        <v>1</v>
      </c>
      <c r="V3534" t="s">
        <v>270</v>
      </c>
      <c r="W3534" t="s">
        <v>167</v>
      </c>
      <c r="X3534">
        <v>2</v>
      </c>
      <c r="Y3534">
        <v>2</v>
      </c>
      <c r="Z3534">
        <v>0</v>
      </c>
      <c r="AA3534">
        <v>0</v>
      </c>
      <c r="AB3534">
        <v>0</v>
      </c>
      <c r="AC3534">
        <v>2</v>
      </c>
      <c r="AD3534">
        <v>0</v>
      </c>
      <c r="AE3534">
        <v>0</v>
      </c>
    </row>
    <row r="3535" spans="1:31" x14ac:dyDescent="0.3">
      <c r="A3535" t="s">
        <v>268</v>
      </c>
      <c r="B3535" t="s">
        <v>6996</v>
      </c>
      <c r="C3535" t="s">
        <v>274</v>
      </c>
      <c r="D3535" t="s">
        <v>6997</v>
      </c>
      <c r="E3535" t="s">
        <v>13300</v>
      </c>
      <c r="F3535" t="s">
        <v>6998</v>
      </c>
      <c r="G3535" t="s">
        <v>402</v>
      </c>
      <c r="I3535" t="s">
        <v>265</v>
      </c>
      <c r="J3535" t="s">
        <v>266</v>
      </c>
      <c r="K3535" t="s">
        <v>6989</v>
      </c>
      <c r="L3535" t="s">
        <v>13301</v>
      </c>
      <c r="M3535" t="s">
        <v>271</v>
      </c>
      <c r="N3535" t="s">
        <v>268</v>
      </c>
      <c r="O3535">
        <v>2</v>
      </c>
      <c r="P3535" t="s">
        <v>272</v>
      </c>
      <c r="Q3535">
        <v>3</v>
      </c>
      <c r="S3535">
        <v>2</v>
      </c>
      <c r="T3535" s="108">
        <v>6</v>
      </c>
      <c r="U3535">
        <v>1</v>
      </c>
      <c r="V3535" t="s">
        <v>270</v>
      </c>
      <c r="W3535" t="s">
        <v>167</v>
      </c>
      <c r="X3535">
        <v>1</v>
      </c>
      <c r="Y3535">
        <v>0</v>
      </c>
      <c r="Z3535">
        <v>1</v>
      </c>
      <c r="AA3535">
        <v>0</v>
      </c>
      <c r="AB3535">
        <v>1</v>
      </c>
      <c r="AC3535">
        <v>0</v>
      </c>
      <c r="AD3535">
        <v>0</v>
      </c>
      <c r="AE3535">
        <v>0</v>
      </c>
    </row>
    <row r="3536" spans="1:31" x14ac:dyDescent="0.3">
      <c r="A3536" t="s">
        <v>268</v>
      </c>
      <c r="B3536" t="s">
        <v>6996</v>
      </c>
      <c r="C3536" t="s">
        <v>262</v>
      </c>
      <c r="D3536" t="s">
        <v>6997</v>
      </c>
      <c r="E3536" t="s">
        <v>13300</v>
      </c>
      <c r="F3536" t="s">
        <v>6998</v>
      </c>
      <c r="G3536" t="s">
        <v>402</v>
      </c>
      <c r="I3536" t="s">
        <v>265</v>
      </c>
      <c r="J3536" t="s">
        <v>266</v>
      </c>
      <c r="K3536" t="s">
        <v>6989</v>
      </c>
      <c r="L3536" t="s">
        <v>6999</v>
      </c>
      <c r="M3536" t="s">
        <v>267</v>
      </c>
      <c r="N3536" t="s">
        <v>268</v>
      </c>
      <c r="O3536">
        <v>1</v>
      </c>
      <c r="P3536" t="s">
        <v>282</v>
      </c>
      <c r="Q3536">
        <v>1</v>
      </c>
      <c r="S3536">
        <v>2</v>
      </c>
      <c r="T3536" s="108">
        <v>2</v>
      </c>
      <c r="U3536">
        <v>1</v>
      </c>
      <c r="V3536" t="s">
        <v>270</v>
      </c>
      <c r="W3536" t="s">
        <v>167</v>
      </c>
      <c r="X3536">
        <v>1</v>
      </c>
      <c r="Y3536">
        <v>1</v>
      </c>
      <c r="Z3536">
        <v>0</v>
      </c>
      <c r="AA3536">
        <v>0</v>
      </c>
      <c r="AB3536">
        <v>1</v>
      </c>
      <c r="AC3536">
        <v>0</v>
      </c>
      <c r="AD3536">
        <v>0</v>
      </c>
      <c r="AE3536">
        <v>0</v>
      </c>
    </row>
    <row r="3537" spans="1:31" x14ac:dyDescent="0.3">
      <c r="A3537" t="s">
        <v>268</v>
      </c>
      <c r="B3537" t="s">
        <v>7006</v>
      </c>
      <c r="C3537" t="s">
        <v>274</v>
      </c>
      <c r="D3537" t="s">
        <v>7007</v>
      </c>
      <c r="E3537" t="s">
        <v>13304</v>
      </c>
      <c r="F3537" t="s">
        <v>7008</v>
      </c>
      <c r="G3537" t="s">
        <v>402</v>
      </c>
      <c r="I3537" t="s">
        <v>265</v>
      </c>
      <c r="J3537" t="s">
        <v>266</v>
      </c>
      <c r="K3537" t="s">
        <v>6954</v>
      </c>
      <c r="L3537" t="s">
        <v>7009</v>
      </c>
      <c r="M3537" t="s">
        <v>267</v>
      </c>
      <c r="N3537" t="s">
        <v>268</v>
      </c>
      <c r="O3537">
        <v>1</v>
      </c>
      <c r="P3537" t="s">
        <v>282</v>
      </c>
      <c r="Q3537">
        <v>2</v>
      </c>
      <c r="S3537">
        <v>1</v>
      </c>
      <c r="T3537" s="108">
        <v>2</v>
      </c>
      <c r="U3537">
        <v>1</v>
      </c>
      <c r="V3537" t="s">
        <v>270</v>
      </c>
      <c r="W3537" t="s">
        <v>167</v>
      </c>
      <c r="X3537">
        <v>1</v>
      </c>
      <c r="Y3537">
        <v>0</v>
      </c>
      <c r="Z3537">
        <v>1</v>
      </c>
      <c r="AA3537">
        <v>0</v>
      </c>
      <c r="AB3537">
        <v>0</v>
      </c>
      <c r="AC3537">
        <v>0</v>
      </c>
      <c r="AD3537">
        <v>0</v>
      </c>
      <c r="AE3537">
        <v>0</v>
      </c>
    </row>
    <row r="3538" spans="1:31" x14ac:dyDescent="0.3">
      <c r="A3538" t="s">
        <v>268</v>
      </c>
      <c r="B3538" t="s">
        <v>7006</v>
      </c>
      <c r="C3538" t="s">
        <v>274</v>
      </c>
      <c r="D3538" t="s">
        <v>7007</v>
      </c>
      <c r="E3538" t="s">
        <v>13304</v>
      </c>
      <c r="F3538" t="s">
        <v>7008</v>
      </c>
      <c r="G3538" t="s">
        <v>402</v>
      </c>
      <c r="I3538" t="s">
        <v>265</v>
      </c>
      <c r="J3538" t="s">
        <v>266</v>
      </c>
      <c r="K3538" t="s">
        <v>6954</v>
      </c>
      <c r="L3538" t="s">
        <v>7009</v>
      </c>
      <c r="M3538" t="s">
        <v>271</v>
      </c>
      <c r="N3538" t="s">
        <v>268</v>
      </c>
      <c r="O3538">
        <v>2</v>
      </c>
      <c r="P3538" t="s">
        <v>272</v>
      </c>
      <c r="Q3538">
        <v>1</v>
      </c>
      <c r="S3538">
        <v>1</v>
      </c>
      <c r="T3538" s="108">
        <v>1</v>
      </c>
      <c r="U3538">
        <v>1</v>
      </c>
      <c r="V3538" t="s">
        <v>270</v>
      </c>
      <c r="W3538" t="s">
        <v>167</v>
      </c>
      <c r="X3538">
        <v>1</v>
      </c>
      <c r="Y3538">
        <v>0</v>
      </c>
      <c r="Z3538">
        <v>1</v>
      </c>
      <c r="AA3538">
        <v>0</v>
      </c>
      <c r="AB3538">
        <v>0</v>
      </c>
      <c r="AC3538">
        <v>0</v>
      </c>
      <c r="AD3538">
        <v>0</v>
      </c>
      <c r="AE3538">
        <v>0</v>
      </c>
    </row>
    <row r="3539" spans="1:31" x14ac:dyDescent="0.3">
      <c r="A3539" t="s">
        <v>268</v>
      </c>
      <c r="B3539" t="s">
        <v>10427</v>
      </c>
      <c r="C3539" t="s">
        <v>274</v>
      </c>
      <c r="D3539" t="s">
        <v>10428</v>
      </c>
      <c r="E3539" t="s">
        <v>13305</v>
      </c>
      <c r="F3539" t="s">
        <v>422</v>
      </c>
      <c r="G3539" t="s">
        <v>402</v>
      </c>
      <c r="I3539" t="s">
        <v>265</v>
      </c>
      <c r="J3539" t="s">
        <v>266</v>
      </c>
      <c r="K3539" t="s">
        <v>7010</v>
      </c>
      <c r="L3539" t="s">
        <v>10429</v>
      </c>
      <c r="M3539" t="s">
        <v>267</v>
      </c>
      <c r="N3539" t="s">
        <v>268</v>
      </c>
      <c r="O3539">
        <v>1</v>
      </c>
      <c r="P3539" t="s">
        <v>266</v>
      </c>
      <c r="Q3539">
        <v>0.48</v>
      </c>
      <c r="S3539">
        <v>1</v>
      </c>
      <c r="T3539" s="108">
        <v>0.48</v>
      </c>
      <c r="U3539">
        <v>1</v>
      </c>
      <c r="V3539" t="s">
        <v>270</v>
      </c>
      <c r="W3539" t="s">
        <v>167</v>
      </c>
      <c r="X3539">
        <v>1</v>
      </c>
      <c r="Y3539">
        <v>0</v>
      </c>
      <c r="Z3539">
        <v>0</v>
      </c>
      <c r="AA3539">
        <v>0</v>
      </c>
      <c r="AB3539">
        <v>1</v>
      </c>
      <c r="AC3539">
        <v>0</v>
      </c>
      <c r="AD3539">
        <v>0</v>
      </c>
      <c r="AE3539">
        <v>0</v>
      </c>
    </row>
    <row r="3540" spans="1:31" x14ac:dyDescent="0.3">
      <c r="A3540" t="s">
        <v>268</v>
      </c>
      <c r="B3540" t="s">
        <v>10427</v>
      </c>
      <c r="C3540" t="s">
        <v>274</v>
      </c>
      <c r="D3540" t="s">
        <v>10428</v>
      </c>
      <c r="E3540" t="s">
        <v>13305</v>
      </c>
      <c r="F3540" t="s">
        <v>422</v>
      </c>
      <c r="G3540" t="s">
        <v>402</v>
      </c>
      <c r="I3540" t="s">
        <v>265</v>
      </c>
      <c r="J3540" t="s">
        <v>266</v>
      </c>
      <c r="K3540" t="s">
        <v>7010</v>
      </c>
      <c r="L3540" t="s">
        <v>10429</v>
      </c>
      <c r="M3540" t="s">
        <v>271</v>
      </c>
      <c r="N3540" t="s">
        <v>268</v>
      </c>
      <c r="O3540">
        <v>2</v>
      </c>
      <c r="P3540" t="s">
        <v>288</v>
      </c>
      <c r="Q3540">
        <v>0.48</v>
      </c>
      <c r="S3540">
        <v>1</v>
      </c>
      <c r="T3540" s="108">
        <v>0.48</v>
      </c>
      <c r="U3540">
        <v>1</v>
      </c>
      <c r="V3540" t="s">
        <v>270</v>
      </c>
      <c r="W3540" t="s">
        <v>167</v>
      </c>
      <c r="X3540">
        <v>1</v>
      </c>
      <c r="Y3540">
        <v>0</v>
      </c>
      <c r="Z3540">
        <v>0</v>
      </c>
      <c r="AA3540">
        <v>0</v>
      </c>
      <c r="AB3540">
        <v>1</v>
      </c>
      <c r="AC3540">
        <v>0</v>
      </c>
      <c r="AD3540">
        <v>0</v>
      </c>
      <c r="AE3540">
        <v>0</v>
      </c>
    </row>
    <row r="3541" spans="1:31" x14ac:dyDescent="0.3">
      <c r="A3541" t="s">
        <v>268</v>
      </c>
      <c r="B3541" t="s">
        <v>19688</v>
      </c>
      <c r="C3541" t="s">
        <v>274</v>
      </c>
      <c r="D3541" t="s">
        <v>19689</v>
      </c>
      <c r="E3541" t="s">
        <v>19690</v>
      </c>
      <c r="F3541" t="s">
        <v>19691</v>
      </c>
      <c r="G3541" t="s">
        <v>402</v>
      </c>
      <c r="I3541" t="s">
        <v>265</v>
      </c>
      <c r="J3541" t="s">
        <v>266</v>
      </c>
      <c r="K3541" t="s">
        <v>7020</v>
      </c>
      <c r="L3541" t="s">
        <v>2912</v>
      </c>
      <c r="M3541" t="s">
        <v>271</v>
      </c>
      <c r="N3541" t="s">
        <v>268</v>
      </c>
      <c r="O3541">
        <v>2</v>
      </c>
      <c r="P3541" t="s">
        <v>288</v>
      </c>
      <c r="Q3541">
        <v>0.48</v>
      </c>
      <c r="S3541">
        <v>2</v>
      </c>
      <c r="T3541" s="108">
        <v>0.96</v>
      </c>
      <c r="U3541">
        <v>1</v>
      </c>
      <c r="V3541" t="s">
        <v>270</v>
      </c>
      <c r="W3541" t="s">
        <v>167</v>
      </c>
      <c r="X3541">
        <v>1</v>
      </c>
      <c r="Y3541">
        <v>0</v>
      </c>
      <c r="Z3541">
        <v>0</v>
      </c>
      <c r="AA3541">
        <v>0</v>
      </c>
      <c r="AB3541">
        <v>0</v>
      </c>
      <c r="AC3541">
        <v>2</v>
      </c>
      <c r="AD3541">
        <v>0</v>
      </c>
      <c r="AE3541">
        <v>0</v>
      </c>
    </row>
    <row r="3542" spans="1:31" x14ac:dyDescent="0.3">
      <c r="A3542" t="s">
        <v>268</v>
      </c>
      <c r="B3542" t="s">
        <v>19688</v>
      </c>
      <c r="C3542" t="s">
        <v>274</v>
      </c>
      <c r="D3542" t="s">
        <v>19689</v>
      </c>
      <c r="E3542" t="s">
        <v>19690</v>
      </c>
      <c r="F3542" t="s">
        <v>19691</v>
      </c>
      <c r="G3542" t="s">
        <v>402</v>
      </c>
      <c r="I3542" t="s">
        <v>265</v>
      </c>
      <c r="J3542" t="s">
        <v>266</v>
      </c>
      <c r="K3542" t="s">
        <v>7020</v>
      </c>
      <c r="L3542" t="s">
        <v>2912</v>
      </c>
      <c r="M3542" t="s">
        <v>267</v>
      </c>
      <c r="N3542" t="s">
        <v>268</v>
      </c>
      <c r="O3542">
        <v>1</v>
      </c>
      <c r="P3542" t="s">
        <v>266</v>
      </c>
      <c r="Q3542">
        <v>0.17</v>
      </c>
      <c r="S3542">
        <v>2</v>
      </c>
      <c r="T3542" s="108">
        <v>0.34</v>
      </c>
      <c r="U3542">
        <v>1</v>
      </c>
      <c r="V3542" t="s">
        <v>270</v>
      </c>
      <c r="W3542" t="s">
        <v>167</v>
      </c>
      <c r="X3542">
        <v>1</v>
      </c>
      <c r="Y3542">
        <v>0</v>
      </c>
      <c r="Z3542">
        <v>2</v>
      </c>
      <c r="AA3542">
        <v>0</v>
      </c>
      <c r="AB3542">
        <v>0</v>
      </c>
      <c r="AC3542">
        <v>0</v>
      </c>
      <c r="AD3542">
        <v>0</v>
      </c>
      <c r="AE3542">
        <v>0</v>
      </c>
    </row>
    <row r="3543" spans="1:31" x14ac:dyDescent="0.3">
      <c r="A3543" t="s">
        <v>268</v>
      </c>
      <c r="B3543" t="s">
        <v>7027</v>
      </c>
      <c r="C3543" t="s">
        <v>294</v>
      </c>
      <c r="D3543" t="s">
        <v>7028</v>
      </c>
      <c r="E3543" t="s">
        <v>13306</v>
      </c>
      <c r="F3543" t="s">
        <v>7029</v>
      </c>
      <c r="G3543" t="s">
        <v>402</v>
      </c>
      <c r="I3543" t="s">
        <v>265</v>
      </c>
      <c r="J3543" t="s">
        <v>266</v>
      </c>
      <c r="K3543" t="s">
        <v>7020</v>
      </c>
      <c r="L3543" t="s">
        <v>7030</v>
      </c>
      <c r="M3543" t="s">
        <v>271</v>
      </c>
      <c r="N3543" t="s">
        <v>268</v>
      </c>
      <c r="O3543">
        <v>2</v>
      </c>
      <c r="P3543" t="s">
        <v>272</v>
      </c>
      <c r="Q3543">
        <v>4</v>
      </c>
      <c r="S3543">
        <v>1</v>
      </c>
      <c r="T3543" s="108">
        <v>4</v>
      </c>
      <c r="U3543">
        <v>1</v>
      </c>
      <c r="V3543" t="s">
        <v>270</v>
      </c>
      <c r="W3543" t="s">
        <v>167</v>
      </c>
      <c r="X3543">
        <v>1</v>
      </c>
      <c r="Y3543">
        <v>0</v>
      </c>
      <c r="Z3543">
        <v>0</v>
      </c>
      <c r="AA3543">
        <v>0</v>
      </c>
      <c r="AB3543">
        <v>1</v>
      </c>
      <c r="AC3543">
        <v>0</v>
      </c>
      <c r="AD3543">
        <v>0</v>
      </c>
      <c r="AE3543">
        <v>0</v>
      </c>
    </row>
    <row r="3544" spans="1:31" x14ac:dyDescent="0.3">
      <c r="A3544" t="s">
        <v>268</v>
      </c>
      <c r="B3544" t="s">
        <v>7069</v>
      </c>
      <c r="C3544" t="s">
        <v>274</v>
      </c>
      <c r="D3544" t="s">
        <v>7070</v>
      </c>
      <c r="E3544" t="s">
        <v>13315</v>
      </c>
      <c r="F3544" t="s">
        <v>303</v>
      </c>
      <c r="G3544" t="s">
        <v>402</v>
      </c>
      <c r="I3544" t="s">
        <v>265</v>
      </c>
      <c r="J3544" t="s">
        <v>266</v>
      </c>
      <c r="K3544" t="s">
        <v>7067</v>
      </c>
      <c r="L3544" t="s">
        <v>18131</v>
      </c>
      <c r="M3544" t="s">
        <v>267</v>
      </c>
      <c r="N3544" t="s">
        <v>268</v>
      </c>
      <c r="O3544">
        <v>1</v>
      </c>
      <c r="P3544" t="s">
        <v>282</v>
      </c>
      <c r="Q3544">
        <v>1</v>
      </c>
      <c r="S3544">
        <v>1</v>
      </c>
      <c r="T3544" s="108">
        <v>1</v>
      </c>
      <c r="U3544">
        <v>1</v>
      </c>
      <c r="V3544" t="s">
        <v>270</v>
      </c>
      <c r="W3544" t="s">
        <v>167</v>
      </c>
      <c r="X3544">
        <v>1</v>
      </c>
      <c r="Y3544">
        <v>0</v>
      </c>
      <c r="Z3544">
        <v>0</v>
      </c>
      <c r="AA3544">
        <v>1</v>
      </c>
      <c r="AB3544">
        <v>0</v>
      </c>
      <c r="AC3544">
        <v>0</v>
      </c>
      <c r="AD3544">
        <v>0</v>
      </c>
      <c r="AE3544">
        <v>0</v>
      </c>
    </row>
    <row r="3545" spans="1:31" x14ac:dyDescent="0.3">
      <c r="A3545" t="s">
        <v>268</v>
      </c>
      <c r="B3545" t="s">
        <v>7069</v>
      </c>
      <c r="C3545" t="s">
        <v>274</v>
      </c>
      <c r="D3545" t="s">
        <v>7070</v>
      </c>
      <c r="E3545" t="s">
        <v>13315</v>
      </c>
      <c r="F3545" t="s">
        <v>303</v>
      </c>
      <c r="G3545" t="s">
        <v>402</v>
      </c>
      <c r="I3545" t="s">
        <v>265</v>
      </c>
      <c r="J3545" t="s">
        <v>266</v>
      </c>
      <c r="K3545" t="s">
        <v>7067</v>
      </c>
      <c r="L3545" t="s">
        <v>18131</v>
      </c>
      <c r="M3545" t="s">
        <v>271</v>
      </c>
      <c r="N3545" t="s">
        <v>268</v>
      </c>
      <c r="O3545">
        <v>2</v>
      </c>
      <c r="P3545" t="s">
        <v>288</v>
      </c>
      <c r="Q3545">
        <v>0.48</v>
      </c>
      <c r="S3545">
        <v>2</v>
      </c>
      <c r="T3545" s="108">
        <v>0.96</v>
      </c>
      <c r="U3545">
        <v>1</v>
      </c>
      <c r="V3545" t="s">
        <v>270</v>
      </c>
      <c r="W3545" t="s">
        <v>167</v>
      </c>
      <c r="X3545">
        <v>2</v>
      </c>
      <c r="Y3545">
        <v>0</v>
      </c>
      <c r="Z3545">
        <v>0</v>
      </c>
      <c r="AA3545">
        <v>0</v>
      </c>
      <c r="AB3545">
        <v>0</v>
      </c>
      <c r="AC3545">
        <v>2</v>
      </c>
      <c r="AD3545">
        <v>0</v>
      </c>
      <c r="AE3545">
        <v>0</v>
      </c>
    </row>
    <row r="3546" spans="1:31" x14ac:dyDescent="0.3">
      <c r="A3546" t="s">
        <v>268</v>
      </c>
      <c r="B3546" t="s">
        <v>7069</v>
      </c>
      <c r="C3546" t="s">
        <v>274</v>
      </c>
      <c r="D3546" t="s">
        <v>7070</v>
      </c>
      <c r="E3546" t="s">
        <v>13315</v>
      </c>
      <c r="F3546" t="s">
        <v>303</v>
      </c>
      <c r="G3546" t="s">
        <v>402</v>
      </c>
      <c r="I3546" t="s">
        <v>265</v>
      </c>
      <c r="J3546" t="s">
        <v>266</v>
      </c>
      <c r="K3546" t="s">
        <v>7067</v>
      </c>
      <c r="L3546" t="s">
        <v>18131</v>
      </c>
      <c r="M3546" t="s">
        <v>271</v>
      </c>
      <c r="N3546" t="s">
        <v>268</v>
      </c>
      <c r="O3546">
        <v>17</v>
      </c>
      <c r="P3546" t="s">
        <v>273</v>
      </c>
      <c r="Q3546">
        <v>0.32</v>
      </c>
      <c r="S3546">
        <v>1</v>
      </c>
      <c r="T3546" s="108">
        <v>0.32</v>
      </c>
      <c r="U3546">
        <v>1</v>
      </c>
      <c r="V3546" t="s">
        <v>270</v>
      </c>
      <c r="W3546" t="s">
        <v>167</v>
      </c>
      <c r="X3546">
        <v>1</v>
      </c>
      <c r="Y3546">
        <v>0</v>
      </c>
      <c r="Z3546">
        <v>0</v>
      </c>
      <c r="AA3546">
        <v>0</v>
      </c>
      <c r="AB3546">
        <v>0</v>
      </c>
      <c r="AC3546">
        <v>1</v>
      </c>
      <c r="AD3546">
        <v>0</v>
      </c>
      <c r="AE3546">
        <v>0</v>
      </c>
    </row>
    <row r="3547" spans="1:31" x14ac:dyDescent="0.3">
      <c r="A3547" t="s">
        <v>268</v>
      </c>
      <c r="B3547" t="s">
        <v>7071</v>
      </c>
      <c r="C3547" t="s">
        <v>274</v>
      </c>
      <c r="D3547" t="s">
        <v>7072</v>
      </c>
      <c r="E3547" t="s">
        <v>13316</v>
      </c>
      <c r="F3547" t="s">
        <v>7073</v>
      </c>
      <c r="G3547" t="s">
        <v>402</v>
      </c>
      <c r="I3547" t="s">
        <v>265</v>
      </c>
      <c r="J3547" t="s">
        <v>266</v>
      </c>
      <c r="K3547" t="s">
        <v>7067</v>
      </c>
      <c r="L3547" t="s">
        <v>17536</v>
      </c>
      <c r="M3547" t="s">
        <v>267</v>
      </c>
      <c r="N3547" t="s">
        <v>268</v>
      </c>
      <c r="O3547">
        <v>1</v>
      </c>
      <c r="P3547" t="s">
        <v>282</v>
      </c>
      <c r="Q3547">
        <v>1</v>
      </c>
      <c r="S3547">
        <v>1</v>
      </c>
      <c r="T3547" s="108">
        <v>1</v>
      </c>
      <c r="U3547">
        <v>1</v>
      </c>
      <c r="V3547" t="s">
        <v>270</v>
      </c>
      <c r="W3547" t="s">
        <v>167</v>
      </c>
      <c r="X3547">
        <v>1</v>
      </c>
      <c r="Y3547">
        <v>0</v>
      </c>
      <c r="Z3547">
        <v>0</v>
      </c>
      <c r="AA3547">
        <v>1</v>
      </c>
      <c r="AB3547">
        <v>0</v>
      </c>
      <c r="AC3547">
        <v>0</v>
      </c>
      <c r="AD3547">
        <v>0</v>
      </c>
      <c r="AE3547">
        <v>0</v>
      </c>
    </row>
    <row r="3548" spans="1:31" x14ac:dyDescent="0.3">
      <c r="A3548" t="s">
        <v>268</v>
      </c>
      <c r="B3548" t="s">
        <v>7071</v>
      </c>
      <c r="C3548" t="s">
        <v>294</v>
      </c>
      <c r="D3548" t="s">
        <v>7072</v>
      </c>
      <c r="E3548" t="s">
        <v>13316</v>
      </c>
      <c r="F3548" t="s">
        <v>7073</v>
      </c>
      <c r="G3548" t="s">
        <v>402</v>
      </c>
      <c r="I3548" t="s">
        <v>265</v>
      </c>
      <c r="J3548" t="s">
        <v>266</v>
      </c>
      <c r="K3548" t="s">
        <v>7067</v>
      </c>
      <c r="L3548" t="s">
        <v>17536</v>
      </c>
      <c r="M3548" t="s">
        <v>271</v>
      </c>
      <c r="N3548" t="s">
        <v>268</v>
      </c>
      <c r="O3548">
        <v>2</v>
      </c>
      <c r="P3548" t="s">
        <v>272</v>
      </c>
      <c r="Q3548">
        <v>3</v>
      </c>
      <c r="S3548">
        <v>1</v>
      </c>
      <c r="T3548" s="108">
        <v>3</v>
      </c>
      <c r="U3548">
        <v>1</v>
      </c>
      <c r="V3548" t="s">
        <v>270</v>
      </c>
      <c r="W3548" t="s">
        <v>167</v>
      </c>
      <c r="X3548">
        <v>1</v>
      </c>
      <c r="Y3548">
        <v>0</v>
      </c>
      <c r="Z3548">
        <v>1</v>
      </c>
      <c r="AA3548">
        <v>0</v>
      </c>
      <c r="AB3548">
        <v>0</v>
      </c>
      <c r="AC3548">
        <v>0</v>
      </c>
      <c r="AD3548">
        <v>0</v>
      </c>
      <c r="AE3548">
        <v>0</v>
      </c>
    </row>
    <row r="3549" spans="1:31" x14ac:dyDescent="0.3">
      <c r="A3549" t="s">
        <v>268</v>
      </c>
      <c r="B3549" t="s">
        <v>7071</v>
      </c>
      <c r="C3549" t="s">
        <v>294</v>
      </c>
      <c r="D3549" t="s">
        <v>7072</v>
      </c>
      <c r="E3549" t="s">
        <v>13316</v>
      </c>
      <c r="F3549" t="s">
        <v>7073</v>
      </c>
      <c r="G3549" t="s">
        <v>402</v>
      </c>
      <c r="I3549" t="s">
        <v>265</v>
      </c>
      <c r="J3549" t="s">
        <v>266</v>
      </c>
      <c r="K3549" t="s">
        <v>7067</v>
      </c>
      <c r="L3549" t="s">
        <v>17536</v>
      </c>
      <c r="M3549" t="s">
        <v>271</v>
      </c>
      <c r="N3549" t="s">
        <v>268</v>
      </c>
      <c r="O3549">
        <v>17</v>
      </c>
      <c r="P3549" t="s">
        <v>273</v>
      </c>
      <c r="Q3549">
        <v>0.32</v>
      </c>
      <c r="S3549">
        <v>1</v>
      </c>
      <c r="T3549" s="108">
        <v>0.32</v>
      </c>
      <c r="U3549">
        <v>1</v>
      </c>
      <c r="V3549" t="s">
        <v>270</v>
      </c>
      <c r="W3549" t="s">
        <v>167</v>
      </c>
      <c r="X3549">
        <v>1</v>
      </c>
      <c r="Y3549">
        <v>0</v>
      </c>
      <c r="Z3549">
        <v>0</v>
      </c>
      <c r="AA3549">
        <v>0</v>
      </c>
      <c r="AB3549">
        <v>0</v>
      </c>
      <c r="AC3549">
        <v>1</v>
      </c>
      <c r="AD3549">
        <v>0</v>
      </c>
      <c r="AE3549">
        <v>0</v>
      </c>
    </row>
    <row r="3550" spans="1:31" x14ac:dyDescent="0.3">
      <c r="A3550" t="s">
        <v>268</v>
      </c>
      <c r="B3550" t="s">
        <v>7082</v>
      </c>
      <c r="C3550" t="s">
        <v>294</v>
      </c>
      <c r="D3550" t="s">
        <v>7083</v>
      </c>
      <c r="E3550" t="s">
        <v>13317</v>
      </c>
      <c r="F3550" t="s">
        <v>7078</v>
      </c>
      <c r="G3550" t="s">
        <v>402</v>
      </c>
      <c r="I3550" t="s">
        <v>265</v>
      </c>
      <c r="J3550" t="s">
        <v>266</v>
      </c>
      <c r="K3550" t="s">
        <v>7081</v>
      </c>
      <c r="L3550" t="s">
        <v>7084</v>
      </c>
      <c r="M3550" t="s">
        <v>271</v>
      </c>
      <c r="N3550" t="s">
        <v>268</v>
      </c>
      <c r="O3550">
        <v>2</v>
      </c>
      <c r="P3550" t="s">
        <v>272</v>
      </c>
      <c r="Q3550">
        <v>3</v>
      </c>
      <c r="S3550">
        <v>2</v>
      </c>
      <c r="T3550" s="108">
        <v>6</v>
      </c>
      <c r="U3550">
        <v>1</v>
      </c>
      <c r="V3550" t="s">
        <v>270</v>
      </c>
      <c r="W3550" t="s">
        <v>167</v>
      </c>
      <c r="X3550">
        <v>1</v>
      </c>
      <c r="Y3550">
        <v>1</v>
      </c>
      <c r="Z3550">
        <v>0</v>
      </c>
      <c r="AA3550">
        <v>0</v>
      </c>
      <c r="AB3550">
        <v>0</v>
      </c>
      <c r="AC3550">
        <v>1</v>
      </c>
      <c r="AD3550">
        <v>0</v>
      </c>
      <c r="AE3550">
        <v>0</v>
      </c>
    </row>
    <row r="3551" spans="1:31" x14ac:dyDescent="0.3">
      <c r="A3551" t="s">
        <v>268</v>
      </c>
      <c r="B3551" t="s">
        <v>7082</v>
      </c>
      <c r="C3551" t="s">
        <v>294</v>
      </c>
      <c r="D3551" t="s">
        <v>7083</v>
      </c>
      <c r="E3551" t="s">
        <v>13317</v>
      </c>
      <c r="F3551" t="s">
        <v>7078</v>
      </c>
      <c r="G3551" t="s">
        <v>402</v>
      </c>
      <c r="I3551" t="s">
        <v>265</v>
      </c>
      <c r="J3551" t="s">
        <v>266</v>
      </c>
      <c r="K3551" t="s">
        <v>7081</v>
      </c>
      <c r="L3551" t="s">
        <v>7084</v>
      </c>
      <c r="M3551" t="s">
        <v>271</v>
      </c>
      <c r="N3551" t="s">
        <v>268</v>
      </c>
      <c r="O3551">
        <v>20</v>
      </c>
      <c r="P3551" t="s">
        <v>425</v>
      </c>
      <c r="Q3551">
        <v>0.32</v>
      </c>
      <c r="S3551">
        <v>1</v>
      </c>
      <c r="T3551" s="108">
        <v>0.32</v>
      </c>
      <c r="U3551">
        <v>1</v>
      </c>
      <c r="V3551" t="s">
        <v>270</v>
      </c>
      <c r="W3551" t="s">
        <v>167</v>
      </c>
      <c r="X3551">
        <v>1</v>
      </c>
      <c r="Y3551">
        <v>0</v>
      </c>
      <c r="Z3551">
        <v>0</v>
      </c>
      <c r="AA3551">
        <v>0</v>
      </c>
      <c r="AB3551">
        <v>1</v>
      </c>
      <c r="AC3551">
        <v>0</v>
      </c>
      <c r="AD3551">
        <v>0</v>
      </c>
      <c r="AE3551">
        <v>0</v>
      </c>
    </row>
    <row r="3552" spans="1:31" x14ac:dyDescent="0.3">
      <c r="A3552" t="s">
        <v>268</v>
      </c>
      <c r="B3552" t="s">
        <v>7085</v>
      </c>
      <c r="C3552" t="s">
        <v>262</v>
      </c>
      <c r="D3552" t="s">
        <v>7086</v>
      </c>
      <c r="E3552" t="s">
        <v>13318</v>
      </c>
      <c r="F3552" t="s">
        <v>7087</v>
      </c>
      <c r="G3552" t="s">
        <v>402</v>
      </c>
      <c r="I3552" t="s">
        <v>265</v>
      </c>
      <c r="J3552" t="s">
        <v>266</v>
      </c>
      <c r="K3552" t="s">
        <v>7088</v>
      </c>
      <c r="L3552" t="s">
        <v>7089</v>
      </c>
      <c r="M3552" t="s">
        <v>267</v>
      </c>
      <c r="N3552" t="s">
        <v>268</v>
      </c>
      <c r="O3552">
        <v>1</v>
      </c>
      <c r="P3552" t="s">
        <v>282</v>
      </c>
      <c r="Q3552">
        <v>2</v>
      </c>
      <c r="S3552">
        <v>1</v>
      </c>
      <c r="T3552" s="108">
        <v>2</v>
      </c>
      <c r="U3552">
        <v>1</v>
      </c>
      <c r="V3552" t="s">
        <v>270</v>
      </c>
      <c r="W3552" t="s">
        <v>167</v>
      </c>
      <c r="X3552">
        <v>1</v>
      </c>
      <c r="Y3552">
        <v>0</v>
      </c>
      <c r="Z3552">
        <v>1</v>
      </c>
      <c r="AA3552">
        <v>0</v>
      </c>
      <c r="AB3552">
        <v>0</v>
      </c>
      <c r="AC3552">
        <v>0</v>
      </c>
      <c r="AD3552">
        <v>0</v>
      </c>
      <c r="AE3552">
        <v>0</v>
      </c>
    </row>
    <row r="3553" spans="1:31" x14ac:dyDescent="0.3">
      <c r="A3553" t="s">
        <v>268</v>
      </c>
      <c r="B3553" t="s">
        <v>7085</v>
      </c>
      <c r="C3553" t="s">
        <v>262</v>
      </c>
      <c r="D3553" t="s">
        <v>7086</v>
      </c>
      <c r="E3553" t="s">
        <v>13318</v>
      </c>
      <c r="F3553" t="s">
        <v>7087</v>
      </c>
      <c r="G3553" t="s">
        <v>402</v>
      </c>
      <c r="I3553" t="s">
        <v>265</v>
      </c>
      <c r="J3553" t="s">
        <v>266</v>
      </c>
      <c r="K3553" t="s">
        <v>7088</v>
      </c>
      <c r="L3553" t="s">
        <v>7089</v>
      </c>
      <c r="M3553" t="s">
        <v>271</v>
      </c>
      <c r="N3553" t="s">
        <v>268</v>
      </c>
      <c r="O3553">
        <v>2</v>
      </c>
      <c r="P3553" t="s">
        <v>272</v>
      </c>
      <c r="Q3553">
        <v>3</v>
      </c>
      <c r="S3553">
        <v>2</v>
      </c>
      <c r="T3553" s="108">
        <v>6</v>
      </c>
      <c r="U3553">
        <v>1</v>
      </c>
      <c r="V3553" t="s">
        <v>270</v>
      </c>
      <c r="W3553" t="s">
        <v>167</v>
      </c>
      <c r="X3553">
        <v>1</v>
      </c>
      <c r="Y3553">
        <v>0</v>
      </c>
      <c r="Z3553">
        <v>1</v>
      </c>
      <c r="AA3553">
        <v>0</v>
      </c>
      <c r="AB3553">
        <v>1</v>
      </c>
      <c r="AC3553">
        <v>0</v>
      </c>
      <c r="AD3553">
        <v>0</v>
      </c>
      <c r="AE3553">
        <v>0</v>
      </c>
    </row>
    <row r="3554" spans="1:31" x14ac:dyDescent="0.3">
      <c r="A3554" t="s">
        <v>268</v>
      </c>
      <c r="B3554" t="s">
        <v>18672</v>
      </c>
      <c r="C3554" t="s">
        <v>274</v>
      </c>
      <c r="D3554" t="s">
        <v>18673</v>
      </c>
      <c r="E3554" t="s">
        <v>13319</v>
      </c>
      <c r="F3554" t="s">
        <v>7090</v>
      </c>
      <c r="G3554" t="s">
        <v>402</v>
      </c>
      <c r="I3554" t="s">
        <v>265</v>
      </c>
      <c r="J3554" t="s">
        <v>266</v>
      </c>
      <c r="K3554" t="s">
        <v>7091</v>
      </c>
      <c r="L3554" t="s">
        <v>18674</v>
      </c>
      <c r="M3554" t="s">
        <v>271</v>
      </c>
      <c r="N3554" t="s">
        <v>268</v>
      </c>
      <c r="O3554">
        <v>20</v>
      </c>
      <c r="P3554" t="s">
        <v>425</v>
      </c>
      <c r="Q3554">
        <v>0.32</v>
      </c>
      <c r="S3554">
        <v>1</v>
      </c>
      <c r="T3554" s="108">
        <v>0.32</v>
      </c>
      <c r="U3554">
        <v>1</v>
      </c>
      <c r="V3554" t="s">
        <v>270</v>
      </c>
      <c r="W3554" t="s">
        <v>167</v>
      </c>
      <c r="X3554">
        <v>1</v>
      </c>
      <c r="Y3554">
        <v>0</v>
      </c>
      <c r="Z3554">
        <v>1</v>
      </c>
      <c r="AA3554">
        <v>0</v>
      </c>
      <c r="AB3554">
        <v>0</v>
      </c>
      <c r="AC3554">
        <v>0</v>
      </c>
      <c r="AD3554">
        <v>0</v>
      </c>
      <c r="AE3554">
        <v>0</v>
      </c>
    </row>
    <row r="3555" spans="1:31" x14ac:dyDescent="0.3">
      <c r="A3555" t="s">
        <v>268</v>
      </c>
      <c r="B3555" t="s">
        <v>18672</v>
      </c>
      <c r="C3555" t="s">
        <v>274</v>
      </c>
      <c r="D3555" t="s">
        <v>18673</v>
      </c>
      <c r="E3555" t="s">
        <v>13319</v>
      </c>
      <c r="F3555" t="s">
        <v>7090</v>
      </c>
      <c r="G3555" t="s">
        <v>402</v>
      </c>
      <c r="I3555" t="s">
        <v>265</v>
      </c>
      <c r="J3555" t="s">
        <v>266</v>
      </c>
      <c r="K3555" t="s">
        <v>7091</v>
      </c>
      <c r="L3555" t="s">
        <v>18674</v>
      </c>
      <c r="M3555" t="s">
        <v>267</v>
      </c>
      <c r="N3555" t="s">
        <v>268</v>
      </c>
      <c r="O3555">
        <v>1</v>
      </c>
      <c r="P3555" t="s">
        <v>266</v>
      </c>
      <c r="Q3555">
        <v>0.48</v>
      </c>
      <c r="S3555">
        <v>1</v>
      </c>
      <c r="T3555" s="108">
        <v>0.48</v>
      </c>
      <c r="U3555">
        <v>1</v>
      </c>
      <c r="V3555" t="s">
        <v>270</v>
      </c>
      <c r="W3555" t="s">
        <v>167</v>
      </c>
      <c r="X3555">
        <v>1</v>
      </c>
      <c r="Y3555">
        <v>0</v>
      </c>
      <c r="Z3555">
        <v>1</v>
      </c>
      <c r="AA3555">
        <v>0</v>
      </c>
      <c r="AB3555">
        <v>0</v>
      </c>
      <c r="AC3555">
        <v>0</v>
      </c>
      <c r="AD3555">
        <v>0</v>
      </c>
      <c r="AE3555">
        <v>0</v>
      </c>
    </row>
    <row r="3556" spans="1:31" x14ac:dyDescent="0.3">
      <c r="A3556" t="s">
        <v>268</v>
      </c>
      <c r="B3556" t="s">
        <v>18672</v>
      </c>
      <c r="C3556" t="s">
        <v>274</v>
      </c>
      <c r="D3556" t="s">
        <v>18673</v>
      </c>
      <c r="E3556" t="s">
        <v>13319</v>
      </c>
      <c r="F3556" t="s">
        <v>7090</v>
      </c>
      <c r="G3556" t="s">
        <v>402</v>
      </c>
      <c r="I3556" t="s">
        <v>265</v>
      </c>
      <c r="J3556" t="s">
        <v>266</v>
      </c>
      <c r="K3556" t="s">
        <v>7091</v>
      </c>
      <c r="L3556" t="s">
        <v>18674</v>
      </c>
      <c r="M3556" t="s">
        <v>271</v>
      </c>
      <c r="N3556" t="s">
        <v>268</v>
      </c>
      <c r="O3556">
        <v>2</v>
      </c>
      <c r="P3556" t="s">
        <v>288</v>
      </c>
      <c r="Q3556">
        <v>0.48</v>
      </c>
      <c r="S3556">
        <v>1</v>
      </c>
      <c r="T3556" s="108">
        <v>0.48</v>
      </c>
      <c r="U3556">
        <v>1</v>
      </c>
      <c r="V3556" t="s">
        <v>270</v>
      </c>
      <c r="W3556" t="s">
        <v>167</v>
      </c>
      <c r="X3556">
        <v>1</v>
      </c>
      <c r="Y3556">
        <v>0</v>
      </c>
      <c r="Z3556">
        <v>0</v>
      </c>
      <c r="AA3556">
        <v>0</v>
      </c>
      <c r="AB3556">
        <v>0</v>
      </c>
      <c r="AC3556">
        <v>1</v>
      </c>
      <c r="AD3556">
        <v>0</v>
      </c>
      <c r="AE3556">
        <v>0</v>
      </c>
    </row>
    <row r="3557" spans="1:31" x14ac:dyDescent="0.3">
      <c r="A3557" t="s">
        <v>268</v>
      </c>
      <c r="B3557" t="s">
        <v>7107</v>
      </c>
      <c r="C3557" t="s">
        <v>274</v>
      </c>
      <c r="D3557" t="s">
        <v>7108</v>
      </c>
      <c r="E3557" t="s">
        <v>13321</v>
      </c>
      <c r="F3557" t="s">
        <v>7109</v>
      </c>
      <c r="G3557" t="s">
        <v>402</v>
      </c>
      <c r="I3557" t="s">
        <v>265</v>
      </c>
      <c r="J3557" t="s">
        <v>266</v>
      </c>
      <c r="K3557" t="s">
        <v>7081</v>
      </c>
      <c r="L3557" t="s">
        <v>7110</v>
      </c>
      <c r="M3557" t="s">
        <v>267</v>
      </c>
      <c r="N3557" t="s">
        <v>268</v>
      </c>
      <c r="O3557">
        <v>1</v>
      </c>
      <c r="P3557" t="s">
        <v>282</v>
      </c>
      <c r="Q3557">
        <v>2</v>
      </c>
      <c r="S3557">
        <v>1</v>
      </c>
      <c r="T3557" s="108">
        <v>2</v>
      </c>
      <c r="U3557">
        <v>1</v>
      </c>
      <c r="V3557" t="s">
        <v>270</v>
      </c>
      <c r="W3557" t="s">
        <v>167</v>
      </c>
      <c r="X3557">
        <v>1</v>
      </c>
      <c r="Y3557">
        <v>0</v>
      </c>
      <c r="Z3557">
        <v>1</v>
      </c>
      <c r="AA3557">
        <v>0</v>
      </c>
      <c r="AB3557">
        <v>0</v>
      </c>
      <c r="AC3557">
        <v>0</v>
      </c>
      <c r="AD3557">
        <v>0</v>
      </c>
      <c r="AE3557">
        <v>0</v>
      </c>
    </row>
    <row r="3558" spans="1:31" x14ac:dyDescent="0.3">
      <c r="A3558" t="s">
        <v>268</v>
      </c>
      <c r="B3558" t="s">
        <v>7107</v>
      </c>
      <c r="C3558" t="s">
        <v>274</v>
      </c>
      <c r="D3558" t="s">
        <v>7108</v>
      </c>
      <c r="E3558" t="s">
        <v>13321</v>
      </c>
      <c r="F3558" t="s">
        <v>7109</v>
      </c>
      <c r="G3558" t="s">
        <v>402</v>
      </c>
      <c r="I3558" t="s">
        <v>265</v>
      </c>
      <c r="J3558" t="s">
        <v>266</v>
      </c>
      <c r="K3558" t="s">
        <v>7081</v>
      </c>
      <c r="L3558" t="s">
        <v>7110</v>
      </c>
      <c r="M3558" t="s">
        <v>271</v>
      </c>
      <c r="N3558" t="s">
        <v>268</v>
      </c>
      <c r="O3558">
        <v>17</v>
      </c>
      <c r="P3558" t="s">
        <v>273</v>
      </c>
      <c r="Q3558">
        <v>0.32</v>
      </c>
      <c r="S3558">
        <v>1</v>
      </c>
      <c r="T3558" s="108">
        <v>0.32</v>
      </c>
      <c r="U3558">
        <v>1</v>
      </c>
      <c r="V3558" t="s">
        <v>270</v>
      </c>
      <c r="W3558" t="s">
        <v>167</v>
      </c>
      <c r="X3558">
        <v>1</v>
      </c>
      <c r="Y3558">
        <v>0</v>
      </c>
      <c r="Z3558">
        <v>0</v>
      </c>
      <c r="AA3558">
        <v>0</v>
      </c>
      <c r="AB3558">
        <v>0</v>
      </c>
      <c r="AC3558">
        <v>1</v>
      </c>
      <c r="AD3558">
        <v>0</v>
      </c>
      <c r="AE3558">
        <v>0</v>
      </c>
    </row>
    <row r="3559" spans="1:31" x14ac:dyDescent="0.3">
      <c r="A3559" t="s">
        <v>268</v>
      </c>
      <c r="B3559" t="s">
        <v>7107</v>
      </c>
      <c r="C3559" t="s">
        <v>274</v>
      </c>
      <c r="D3559" t="s">
        <v>7108</v>
      </c>
      <c r="E3559" t="s">
        <v>13321</v>
      </c>
      <c r="F3559" t="s">
        <v>7109</v>
      </c>
      <c r="G3559" t="s">
        <v>402</v>
      </c>
      <c r="I3559" t="s">
        <v>265</v>
      </c>
      <c r="J3559" t="s">
        <v>266</v>
      </c>
      <c r="K3559" t="s">
        <v>7081</v>
      </c>
      <c r="L3559" t="s">
        <v>7110</v>
      </c>
      <c r="M3559" t="s">
        <v>271</v>
      </c>
      <c r="N3559" t="s">
        <v>268</v>
      </c>
      <c r="O3559">
        <v>2</v>
      </c>
      <c r="P3559" t="s">
        <v>272</v>
      </c>
      <c r="Q3559">
        <v>2</v>
      </c>
      <c r="S3559">
        <v>1</v>
      </c>
      <c r="T3559" s="108">
        <v>2</v>
      </c>
      <c r="U3559">
        <v>1</v>
      </c>
      <c r="V3559" t="s">
        <v>270</v>
      </c>
      <c r="W3559" t="s">
        <v>167</v>
      </c>
      <c r="X3559">
        <v>1</v>
      </c>
      <c r="Y3559">
        <v>0</v>
      </c>
      <c r="Z3559">
        <v>0</v>
      </c>
      <c r="AA3559">
        <v>0</v>
      </c>
      <c r="AB3559">
        <v>1</v>
      </c>
      <c r="AC3559">
        <v>0</v>
      </c>
      <c r="AD3559">
        <v>0</v>
      </c>
      <c r="AE3559">
        <v>0</v>
      </c>
    </row>
    <row r="3560" spans="1:31" x14ac:dyDescent="0.3">
      <c r="A3560" t="s">
        <v>268</v>
      </c>
      <c r="B3560" t="s">
        <v>7120</v>
      </c>
      <c r="C3560" t="s">
        <v>274</v>
      </c>
      <c r="D3560" t="s">
        <v>7121</v>
      </c>
      <c r="E3560" t="s">
        <v>13324</v>
      </c>
      <c r="F3560" t="s">
        <v>7118</v>
      </c>
      <c r="G3560" t="s">
        <v>402</v>
      </c>
      <c r="I3560" t="s">
        <v>265</v>
      </c>
      <c r="J3560" t="s">
        <v>266</v>
      </c>
      <c r="K3560" t="s">
        <v>7088</v>
      </c>
      <c r="L3560" t="s">
        <v>7122</v>
      </c>
      <c r="M3560" t="s">
        <v>267</v>
      </c>
      <c r="N3560" t="s">
        <v>268</v>
      </c>
      <c r="O3560">
        <v>1</v>
      </c>
      <c r="P3560" t="s">
        <v>282</v>
      </c>
      <c r="Q3560">
        <v>2</v>
      </c>
      <c r="S3560">
        <v>8</v>
      </c>
      <c r="T3560" s="108">
        <v>16</v>
      </c>
      <c r="U3560">
        <v>1</v>
      </c>
      <c r="V3560" t="s">
        <v>270</v>
      </c>
      <c r="W3560" t="s">
        <v>167</v>
      </c>
      <c r="X3560">
        <v>2</v>
      </c>
      <c r="Y3560">
        <v>2</v>
      </c>
      <c r="Z3560">
        <v>0</v>
      </c>
      <c r="AA3560">
        <v>2</v>
      </c>
      <c r="AB3560">
        <v>0</v>
      </c>
      <c r="AC3560">
        <v>2</v>
      </c>
      <c r="AD3560">
        <v>2</v>
      </c>
      <c r="AE3560">
        <v>0</v>
      </c>
    </row>
    <row r="3561" spans="1:31" x14ac:dyDescent="0.3">
      <c r="A3561" t="s">
        <v>268</v>
      </c>
      <c r="B3561" t="s">
        <v>7120</v>
      </c>
      <c r="C3561" t="s">
        <v>294</v>
      </c>
      <c r="D3561" t="s">
        <v>7121</v>
      </c>
      <c r="E3561" t="s">
        <v>13324</v>
      </c>
      <c r="F3561" t="s">
        <v>7118</v>
      </c>
      <c r="G3561" t="s">
        <v>402</v>
      </c>
      <c r="I3561" t="s">
        <v>265</v>
      </c>
      <c r="J3561" t="s">
        <v>266</v>
      </c>
      <c r="K3561" t="s">
        <v>7088</v>
      </c>
      <c r="L3561" t="s">
        <v>7122</v>
      </c>
      <c r="M3561" t="s">
        <v>271</v>
      </c>
      <c r="N3561" t="s">
        <v>268</v>
      </c>
      <c r="O3561">
        <v>2</v>
      </c>
      <c r="P3561" t="s">
        <v>272</v>
      </c>
      <c r="Q3561">
        <v>4</v>
      </c>
      <c r="S3561">
        <v>10</v>
      </c>
      <c r="T3561" s="108">
        <v>40</v>
      </c>
      <c r="U3561">
        <v>1</v>
      </c>
      <c r="V3561" t="s">
        <v>270</v>
      </c>
      <c r="W3561" t="s">
        <v>167</v>
      </c>
      <c r="X3561">
        <v>2</v>
      </c>
      <c r="Y3561">
        <v>2</v>
      </c>
      <c r="Z3561">
        <v>2</v>
      </c>
      <c r="AA3561">
        <v>2</v>
      </c>
      <c r="AB3561">
        <v>2</v>
      </c>
      <c r="AC3561">
        <v>2</v>
      </c>
      <c r="AD3561">
        <v>0</v>
      </c>
      <c r="AE3561">
        <v>0</v>
      </c>
    </row>
    <row r="3562" spans="1:31" x14ac:dyDescent="0.3">
      <c r="A3562" t="s">
        <v>268</v>
      </c>
      <c r="B3562" t="s">
        <v>7120</v>
      </c>
      <c r="C3562" t="s">
        <v>294</v>
      </c>
      <c r="D3562" t="s">
        <v>7121</v>
      </c>
      <c r="E3562" t="s">
        <v>13324</v>
      </c>
      <c r="F3562" t="s">
        <v>7118</v>
      </c>
      <c r="G3562" t="s">
        <v>402</v>
      </c>
      <c r="I3562" t="s">
        <v>265</v>
      </c>
      <c r="J3562" t="s">
        <v>266</v>
      </c>
      <c r="K3562" t="s">
        <v>7088</v>
      </c>
      <c r="L3562" t="s">
        <v>7122</v>
      </c>
      <c r="M3562" t="s">
        <v>271</v>
      </c>
      <c r="N3562" t="s">
        <v>268</v>
      </c>
      <c r="O3562">
        <v>20</v>
      </c>
      <c r="P3562" t="s">
        <v>425</v>
      </c>
      <c r="Q3562">
        <v>0.32</v>
      </c>
      <c r="S3562">
        <v>10</v>
      </c>
      <c r="T3562" s="108">
        <v>3.2</v>
      </c>
      <c r="U3562">
        <v>1</v>
      </c>
      <c r="V3562" t="s">
        <v>270</v>
      </c>
      <c r="W3562" t="s">
        <v>167</v>
      </c>
      <c r="X3562">
        <v>2</v>
      </c>
      <c r="Y3562">
        <v>2</v>
      </c>
      <c r="Z3562">
        <v>2</v>
      </c>
      <c r="AA3562">
        <v>2</v>
      </c>
      <c r="AB3562">
        <v>2</v>
      </c>
      <c r="AC3562">
        <v>2</v>
      </c>
      <c r="AD3562">
        <v>0</v>
      </c>
      <c r="AE3562">
        <v>0</v>
      </c>
    </row>
    <row r="3563" spans="1:31" x14ac:dyDescent="0.3">
      <c r="A3563" t="s">
        <v>268</v>
      </c>
      <c r="B3563" t="s">
        <v>7144</v>
      </c>
      <c r="C3563" t="s">
        <v>274</v>
      </c>
      <c r="D3563" t="s">
        <v>7145</v>
      </c>
      <c r="E3563" t="s">
        <v>13325</v>
      </c>
      <c r="F3563" t="s">
        <v>7146</v>
      </c>
      <c r="G3563" t="s">
        <v>402</v>
      </c>
      <c r="I3563" t="s">
        <v>265</v>
      </c>
      <c r="J3563" t="s">
        <v>266</v>
      </c>
      <c r="K3563" t="s">
        <v>7147</v>
      </c>
      <c r="L3563" t="s">
        <v>16114</v>
      </c>
      <c r="M3563" t="s">
        <v>271</v>
      </c>
      <c r="N3563" t="s">
        <v>268</v>
      </c>
      <c r="O3563">
        <v>2</v>
      </c>
      <c r="P3563" t="s">
        <v>272</v>
      </c>
      <c r="Q3563">
        <v>4</v>
      </c>
      <c r="S3563">
        <v>3</v>
      </c>
      <c r="T3563" s="108">
        <v>12</v>
      </c>
      <c r="U3563">
        <v>1</v>
      </c>
      <c r="V3563" t="s">
        <v>270</v>
      </c>
      <c r="W3563" t="s">
        <v>167</v>
      </c>
      <c r="X3563">
        <v>1</v>
      </c>
      <c r="Y3563">
        <v>1</v>
      </c>
      <c r="Z3563">
        <v>0</v>
      </c>
      <c r="AA3563">
        <v>1</v>
      </c>
      <c r="AB3563">
        <v>0</v>
      </c>
      <c r="AC3563">
        <v>1</v>
      </c>
      <c r="AD3563">
        <v>0</v>
      </c>
      <c r="AE3563">
        <v>0</v>
      </c>
    </row>
    <row r="3564" spans="1:31" x14ac:dyDescent="0.3">
      <c r="A3564" t="s">
        <v>268</v>
      </c>
      <c r="B3564" t="s">
        <v>7144</v>
      </c>
      <c r="C3564" t="s">
        <v>274</v>
      </c>
      <c r="D3564" t="s">
        <v>7145</v>
      </c>
      <c r="E3564" t="s">
        <v>13325</v>
      </c>
      <c r="F3564" t="s">
        <v>7146</v>
      </c>
      <c r="G3564" t="s">
        <v>402</v>
      </c>
      <c r="I3564" t="s">
        <v>265</v>
      </c>
      <c r="J3564" t="s">
        <v>266</v>
      </c>
      <c r="K3564" t="s">
        <v>7147</v>
      </c>
      <c r="L3564" t="s">
        <v>16114</v>
      </c>
      <c r="M3564" t="s">
        <v>267</v>
      </c>
      <c r="N3564" t="s">
        <v>268</v>
      </c>
      <c r="O3564">
        <v>1</v>
      </c>
      <c r="P3564" t="s">
        <v>282</v>
      </c>
      <c r="Q3564">
        <v>4</v>
      </c>
      <c r="S3564">
        <v>2</v>
      </c>
      <c r="T3564" s="108">
        <v>8</v>
      </c>
      <c r="U3564">
        <v>1</v>
      </c>
      <c r="V3564" t="s">
        <v>270</v>
      </c>
      <c r="W3564" t="s">
        <v>167</v>
      </c>
      <c r="X3564">
        <v>1</v>
      </c>
      <c r="Y3564">
        <v>0</v>
      </c>
      <c r="Z3564">
        <v>1</v>
      </c>
      <c r="AA3564">
        <v>0</v>
      </c>
      <c r="AB3564">
        <v>0</v>
      </c>
      <c r="AC3564">
        <v>1</v>
      </c>
      <c r="AD3564">
        <v>0</v>
      </c>
      <c r="AE3564">
        <v>0</v>
      </c>
    </row>
    <row r="3565" spans="1:31" x14ac:dyDescent="0.3">
      <c r="A3565" t="s">
        <v>268</v>
      </c>
      <c r="B3565" t="s">
        <v>10335</v>
      </c>
      <c r="C3565" t="s">
        <v>274</v>
      </c>
      <c r="D3565" t="s">
        <v>27186</v>
      </c>
      <c r="E3565" t="s">
        <v>13333</v>
      </c>
      <c r="F3565" t="s">
        <v>10336</v>
      </c>
      <c r="G3565" t="s">
        <v>402</v>
      </c>
      <c r="I3565" t="s">
        <v>265</v>
      </c>
      <c r="J3565" t="s">
        <v>266</v>
      </c>
      <c r="K3565" t="s">
        <v>7227</v>
      </c>
      <c r="L3565" t="s">
        <v>27187</v>
      </c>
      <c r="M3565" t="s">
        <v>271</v>
      </c>
      <c r="N3565" t="s">
        <v>268</v>
      </c>
      <c r="O3565">
        <v>20</v>
      </c>
      <c r="P3565" t="s">
        <v>425</v>
      </c>
      <c r="Q3565">
        <v>0.32</v>
      </c>
      <c r="S3565">
        <v>2</v>
      </c>
      <c r="T3565" s="108">
        <v>0.64</v>
      </c>
      <c r="U3565">
        <v>1</v>
      </c>
      <c r="V3565" t="s">
        <v>270</v>
      </c>
      <c r="W3565" t="s">
        <v>167</v>
      </c>
      <c r="X3565">
        <v>2</v>
      </c>
      <c r="Y3565">
        <v>0</v>
      </c>
      <c r="Z3565">
        <v>0</v>
      </c>
      <c r="AA3565">
        <v>2</v>
      </c>
      <c r="AB3565">
        <v>0</v>
      </c>
      <c r="AC3565">
        <v>0</v>
      </c>
      <c r="AD3565">
        <v>0</v>
      </c>
      <c r="AE3565">
        <v>0</v>
      </c>
    </row>
    <row r="3566" spans="1:31" x14ac:dyDescent="0.3">
      <c r="A3566" t="s">
        <v>268</v>
      </c>
      <c r="B3566" t="s">
        <v>10335</v>
      </c>
      <c r="C3566" t="s">
        <v>274</v>
      </c>
      <c r="D3566" t="s">
        <v>27186</v>
      </c>
      <c r="E3566" t="s">
        <v>13333</v>
      </c>
      <c r="F3566" t="s">
        <v>10336</v>
      </c>
      <c r="G3566" t="s">
        <v>402</v>
      </c>
      <c r="I3566" t="s">
        <v>265</v>
      </c>
      <c r="J3566" t="s">
        <v>266</v>
      </c>
      <c r="K3566" t="s">
        <v>7227</v>
      </c>
      <c r="L3566" t="s">
        <v>27187</v>
      </c>
      <c r="M3566" t="s">
        <v>271</v>
      </c>
      <c r="N3566" t="s">
        <v>268</v>
      </c>
      <c r="O3566">
        <v>17</v>
      </c>
      <c r="P3566" t="s">
        <v>273</v>
      </c>
      <c r="Q3566">
        <v>0.48</v>
      </c>
      <c r="S3566">
        <v>1</v>
      </c>
      <c r="T3566" s="108">
        <v>0.48</v>
      </c>
      <c r="U3566">
        <v>1</v>
      </c>
      <c r="V3566" t="s">
        <v>270</v>
      </c>
      <c r="W3566" t="s">
        <v>167</v>
      </c>
      <c r="X3566">
        <v>1</v>
      </c>
      <c r="Y3566">
        <v>0</v>
      </c>
      <c r="Z3566">
        <v>0</v>
      </c>
      <c r="AA3566">
        <v>0</v>
      </c>
      <c r="AB3566">
        <v>0</v>
      </c>
      <c r="AC3566">
        <v>1</v>
      </c>
      <c r="AD3566">
        <v>0</v>
      </c>
      <c r="AE3566">
        <v>0</v>
      </c>
    </row>
    <row r="3567" spans="1:31" x14ac:dyDescent="0.3">
      <c r="A3567" t="s">
        <v>268</v>
      </c>
      <c r="B3567" t="s">
        <v>10335</v>
      </c>
      <c r="C3567" t="s">
        <v>274</v>
      </c>
      <c r="D3567" t="s">
        <v>27186</v>
      </c>
      <c r="E3567" t="s">
        <v>13333</v>
      </c>
      <c r="F3567" t="s">
        <v>10336</v>
      </c>
      <c r="G3567" t="s">
        <v>402</v>
      </c>
      <c r="I3567" t="s">
        <v>265</v>
      </c>
      <c r="J3567" t="s">
        <v>266</v>
      </c>
      <c r="K3567" t="s">
        <v>7227</v>
      </c>
      <c r="L3567" t="s">
        <v>27187</v>
      </c>
      <c r="M3567" t="s">
        <v>271</v>
      </c>
      <c r="N3567" t="s">
        <v>268</v>
      </c>
      <c r="O3567">
        <v>2</v>
      </c>
      <c r="P3567" t="s">
        <v>272</v>
      </c>
      <c r="Q3567">
        <v>4</v>
      </c>
      <c r="S3567">
        <v>1</v>
      </c>
      <c r="T3567" s="108">
        <v>4</v>
      </c>
      <c r="U3567">
        <v>1</v>
      </c>
      <c r="V3567" t="s">
        <v>270</v>
      </c>
      <c r="W3567" t="s">
        <v>167</v>
      </c>
      <c r="X3567">
        <v>1</v>
      </c>
      <c r="Y3567">
        <v>0</v>
      </c>
      <c r="Z3567">
        <v>0</v>
      </c>
      <c r="AA3567">
        <v>1</v>
      </c>
      <c r="AB3567">
        <v>0</v>
      </c>
      <c r="AC3567">
        <v>0</v>
      </c>
      <c r="AD3567">
        <v>0</v>
      </c>
      <c r="AE3567">
        <v>0</v>
      </c>
    </row>
    <row r="3568" spans="1:31" x14ac:dyDescent="0.3">
      <c r="A3568" t="s">
        <v>268</v>
      </c>
      <c r="B3568" t="s">
        <v>10335</v>
      </c>
      <c r="C3568" t="s">
        <v>274</v>
      </c>
      <c r="D3568" t="s">
        <v>27186</v>
      </c>
      <c r="E3568" t="s">
        <v>13333</v>
      </c>
      <c r="F3568" t="s">
        <v>10336</v>
      </c>
      <c r="G3568" t="s">
        <v>402</v>
      </c>
      <c r="I3568" t="s">
        <v>265</v>
      </c>
      <c r="J3568" t="s">
        <v>266</v>
      </c>
      <c r="K3568" t="s">
        <v>7227</v>
      </c>
      <c r="L3568" t="s">
        <v>27187</v>
      </c>
      <c r="M3568" t="s">
        <v>267</v>
      </c>
      <c r="N3568" t="s">
        <v>268</v>
      </c>
      <c r="O3568">
        <v>1</v>
      </c>
      <c r="P3568" t="s">
        <v>282</v>
      </c>
      <c r="Q3568">
        <v>4</v>
      </c>
      <c r="S3568">
        <v>2</v>
      </c>
      <c r="T3568" s="108">
        <v>8</v>
      </c>
      <c r="U3568">
        <v>1</v>
      </c>
      <c r="V3568" t="s">
        <v>270</v>
      </c>
      <c r="W3568" t="s">
        <v>167</v>
      </c>
      <c r="X3568">
        <v>1</v>
      </c>
      <c r="Y3568">
        <v>1</v>
      </c>
      <c r="Z3568">
        <v>0</v>
      </c>
      <c r="AA3568">
        <v>0</v>
      </c>
      <c r="AB3568">
        <v>0</v>
      </c>
      <c r="AC3568">
        <v>1</v>
      </c>
      <c r="AD3568">
        <v>0</v>
      </c>
      <c r="AE3568">
        <v>0</v>
      </c>
    </row>
    <row r="3569" spans="1:31" x14ac:dyDescent="0.3">
      <c r="A3569" t="s">
        <v>268</v>
      </c>
      <c r="B3569" t="s">
        <v>7224</v>
      </c>
      <c r="C3569" t="s">
        <v>274</v>
      </c>
      <c r="D3569" t="s">
        <v>7225</v>
      </c>
      <c r="E3569" t="s">
        <v>13334</v>
      </c>
      <c r="F3569" t="s">
        <v>7226</v>
      </c>
      <c r="G3569" t="s">
        <v>402</v>
      </c>
      <c r="I3569" t="s">
        <v>265</v>
      </c>
      <c r="J3569" t="s">
        <v>266</v>
      </c>
      <c r="K3569" t="s">
        <v>7227</v>
      </c>
      <c r="L3569" t="s">
        <v>7228</v>
      </c>
      <c r="M3569" t="s">
        <v>267</v>
      </c>
      <c r="N3569" t="s">
        <v>268</v>
      </c>
      <c r="O3569">
        <v>1</v>
      </c>
      <c r="P3569" t="s">
        <v>266</v>
      </c>
      <c r="Q3569">
        <v>0.17</v>
      </c>
      <c r="S3569">
        <v>1</v>
      </c>
      <c r="T3569" s="108">
        <v>0.17</v>
      </c>
      <c r="U3569">
        <v>1</v>
      </c>
      <c r="V3569" t="s">
        <v>270</v>
      </c>
      <c r="W3569" t="s">
        <v>167</v>
      </c>
      <c r="X3569">
        <v>1</v>
      </c>
      <c r="Y3569">
        <v>0</v>
      </c>
      <c r="Z3569">
        <v>1</v>
      </c>
      <c r="AA3569">
        <v>0</v>
      </c>
      <c r="AB3569">
        <v>0</v>
      </c>
      <c r="AC3569">
        <v>0</v>
      </c>
      <c r="AD3569">
        <v>0</v>
      </c>
      <c r="AE3569">
        <v>0</v>
      </c>
    </row>
    <row r="3570" spans="1:31" x14ac:dyDescent="0.3">
      <c r="A3570" t="s">
        <v>268</v>
      </c>
      <c r="B3570" t="s">
        <v>7224</v>
      </c>
      <c r="C3570" t="s">
        <v>294</v>
      </c>
      <c r="D3570" t="s">
        <v>7225</v>
      </c>
      <c r="E3570" t="s">
        <v>13334</v>
      </c>
      <c r="F3570" t="s">
        <v>7226</v>
      </c>
      <c r="G3570" t="s">
        <v>402</v>
      </c>
      <c r="I3570" t="s">
        <v>265</v>
      </c>
      <c r="J3570" t="s">
        <v>266</v>
      </c>
      <c r="K3570" t="s">
        <v>7227</v>
      </c>
      <c r="L3570" t="s">
        <v>7228</v>
      </c>
      <c r="M3570" t="s">
        <v>271</v>
      </c>
      <c r="N3570" t="s">
        <v>268</v>
      </c>
      <c r="O3570">
        <v>2</v>
      </c>
      <c r="P3570" t="s">
        <v>288</v>
      </c>
      <c r="Q3570">
        <v>0.32</v>
      </c>
      <c r="S3570">
        <v>1</v>
      </c>
      <c r="T3570" s="108">
        <v>0.32</v>
      </c>
      <c r="U3570">
        <v>1</v>
      </c>
      <c r="V3570" t="s">
        <v>270</v>
      </c>
      <c r="W3570" t="s">
        <v>167</v>
      </c>
      <c r="X3570">
        <v>1</v>
      </c>
      <c r="Y3570">
        <v>0</v>
      </c>
      <c r="Z3570">
        <v>0</v>
      </c>
      <c r="AA3570">
        <v>0</v>
      </c>
      <c r="AB3570">
        <v>0</v>
      </c>
      <c r="AC3570">
        <v>1</v>
      </c>
      <c r="AD3570">
        <v>0</v>
      </c>
      <c r="AE3570">
        <v>0</v>
      </c>
    </row>
    <row r="3571" spans="1:31" x14ac:dyDescent="0.3">
      <c r="A3571" t="s">
        <v>268</v>
      </c>
      <c r="B3571" t="s">
        <v>7224</v>
      </c>
      <c r="C3571" t="s">
        <v>294</v>
      </c>
      <c r="D3571" t="s">
        <v>7225</v>
      </c>
      <c r="E3571" t="s">
        <v>13334</v>
      </c>
      <c r="F3571" t="s">
        <v>7226</v>
      </c>
      <c r="G3571" t="s">
        <v>402</v>
      </c>
      <c r="I3571" t="s">
        <v>265</v>
      </c>
      <c r="J3571" t="s">
        <v>266</v>
      </c>
      <c r="K3571" t="s">
        <v>7227</v>
      </c>
      <c r="L3571" t="s">
        <v>7228</v>
      </c>
      <c r="M3571" t="s">
        <v>271</v>
      </c>
      <c r="N3571" t="s">
        <v>268</v>
      </c>
      <c r="O3571">
        <v>17</v>
      </c>
      <c r="P3571" t="s">
        <v>273</v>
      </c>
      <c r="Q3571">
        <v>0.48</v>
      </c>
      <c r="S3571">
        <v>1</v>
      </c>
      <c r="T3571" s="108">
        <v>0.48</v>
      </c>
      <c r="U3571">
        <v>1</v>
      </c>
      <c r="V3571" t="s">
        <v>270</v>
      </c>
      <c r="W3571" t="s">
        <v>167</v>
      </c>
      <c r="X3571">
        <v>1</v>
      </c>
      <c r="Y3571">
        <v>0</v>
      </c>
      <c r="Z3571">
        <v>0</v>
      </c>
      <c r="AA3571">
        <v>0</v>
      </c>
      <c r="AB3571">
        <v>0</v>
      </c>
      <c r="AC3571">
        <v>1</v>
      </c>
      <c r="AD3571">
        <v>0</v>
      </c>
      <c r="AE3571">
        <v>0</v>
      </c>
    </row>
    <row r="3572" spans="1:31" x14ac:dyDescent="0.3">
      <c r="A3572" t="s">
        <v>268</v>
      </c>
      <c r="B3572" t="s">
        <v>7229</v>
      </c>
      <c r="C3572" t="s">
        <v>274</v>
      </c>
      <c r="D3572" t="s">
        <v>7230</v>
      </c>
      <c r="E3572" t="s">
        <v>13335</v>
      </c>
      <c r="F3572" t="s">
        <v>7231</v>
      </c>
      <c r="G3572" t="s">
        <v>402</v>
      </c>
      <c r="I3572" t="s">
        <v>265</v>
      </c>
      <c r="J3572" t="s">
        <v>266</v>
      </c>
      <c r="K3572" t="s">
        <v>7227</v>
      </c>
      <c r="L3572" t="s">
        <v>9265</v>
      </c>
      <c r="M3572" t="s">
        <v>271</v>
      </c>
      <c r="N3572" t="s">
        <v>268</v>
      </c>
      <c r="O3572">
        <v>20</v>
      </c>
      <c r="P3572" t="s">
        <v>425</v>
      </c>
      <c r="Q3572">
        <v>0.32</v>
      </c>
      <c r="S3572">
        <v>1</v>
      </c>
      <c r="T3572" s="108">
        <v>0.32</v>
      </c>
      <c r="U3572">
        <v>1</v>
      </c>
      <c r="V3572" t="s">
        <v>270</v>
      </c>
      <c r="W3572" t="s">
        <v>167</v>
      </c>
      <c r="X3572">
        <v>1</v>
      </c>
      <c r="Y3572">
        <v>0</v>
      </c>
      <c r="Z3572">
        <v>0</v>
      </c>
      <c r="AA3572">
        <v>1</v>
      </c>
      <c r="AB3572">
        <v>0</v>
      </c>
      <c r="AC3572">
        <v>0</v>
      </c>
      <c r="AD3572">
        <v>0</v>
      </c>
      <c r="AE3572">
        <v>0</v>
      </c>
    </row>
    <row r="3573" spans="1:31" x14ac:dyDescent="0.3">
      <c r="A3573" t="s">
        <v>268</v>
      </c>
      <c r="B3573" t="s">
        <v>7229</v>
      </c>
      <c r="C3573" t="s">
        <v>274</v>
      </c>
      <c r="D3573" t="s">
        <v>7230</v>
      </c>
      <c r="E3573" t="s">
        <v>13335</v>
      </c>
      <c r="F3573" t="s">
        <v>7231</v>
      </c>
      <c r="G3573" t="s">
        <v>402</v>
      </c>
      <c r="I3573" t="s">
        <v>265</v>
      </c>
      <c r="J3573" t="s">
        <v>266</v>
      </c>
      <c r="K3573" t="s">
        <v>7227</v>
      </c>
      <c r="L3573" t="s">
        <v>9265</v>
      </c>
      <c r="M3573" t="s">
        <v>271</v>
      </c>
      <c r="N3573" t="s">
        <v>268</v>
      </c>
      <c r="O3573">
        <v>20</v>
      </c>
      <c r="P3573" t="s">
        <v>425</v>
      </c>
      <c r="Q3573">
        <v>0.32</v>
      </c>
      <c r="S3573">
        <v>1</v>
      </c>
      <c r="T3573" s="108">
        <v>0.32</v>
      </c>
      <c r="U3573">
        <v>1</v>
      </c>
      <c r="V3573" t="s">
        <v>270</v>
      </c>
      <c r="W3573" t="s">
        <v>167</v>
      </c>
      <c r="X3573">
        <v>1</v>
      </c>
      <c r="Y3573">
        <v>0</v>
      </c>
      <c r="Z3573">
        <v>0</v>
      </c>
      <c r="AA3573">
        <v>1</v>
      </c>
      <c r="AB3573">
        <v>0</v>
      </c>
      <c r="AC3573">
        <v>0</v>
      </c>
      <c r="AD3573">
        <v>0</v>
      </c>
      <c r="AE3573">
        <v>0</v>
      </c>
    </row>
    <row r="3574" spans="1:31" x14ac:dyDescent="0.3">
      <c r="A3574" t="s">
        <v>268</v>
      </c>
      <c r="B3574" t="s">
        <v>7229</v>
      </c>
      <c r="C3574" t="s">
        <v>274</v>
      </c>
      <c r="D3574" t="s">
        <v>7230</v>
      </c>
      <c r="E3574" t="s">
        <v>13335</v>
      </c>
      <c r="F3574" t="s">
        <v>7231</v>
      </c>
      <c r="G3574" t="s">
        <v>402</v>
      </c>
      <c r="I3574" t="s">
        <v>265</v>
      </c>
      <c r="J3574" t="s">
        <v>266</v>
      </c>
      <c r="K3574" t="s">
        <v>7227</v>
      </c>
      <c r="L3574" t="s">
        <v>9265</v>
      </c>
      <c r="M3574" t="s">
        <v>271</v>
      </c>
      <c r="N3574" t="s">
        <v>268</v>
      </c>
      <c r="O3574">
        <v>2</v>
      </c>
      <c r="P3574" t="s">
        <v>272</v>
      </c>
      <c r="Q3574">
        <v>4</v>
      </c>
      <c r="S3574">
        <v>1</v>
      </c>
      <c r="T3574" s="108">
        <v>4</v>
      </c>
      <c r="U3574">
        <v>1</v>
      </c>
      <c r="V3574" t="s">
        <v>270</v>
      </c>
      <c r="W3574" t="s">
        <v>167</v>
      </c>
      <c r="X3574">
        <v>1</v>
      </c>
      <c r="Y3574">
        <v>0</v>
      </c>
      <c r="Z3574">
        <v>1</v>
      </c>
      <c r="AA3574">
        <v>0</v>
      </c>
      <c r="AB3574">
        <v>0</v>
      </c>
      <c r="AC3574">
        <v>0</v>
      </c>
      <c r="AD3574">
        <v>0</v>
      </c>
      <c r="AE3574">
        <v>0</v>
      </c>
    </row>
    <row r="3575" spans="1:31" x14ac:dyDescent="0.3">
      <c r="A3575" t="s">
        <v>268</v>
      </c>
      <c r="B3575" t="s">
        <v>7229</v>
      </c>
      <c r="C3575" t="s">
        <v>262</v>
      </c>
      <c r="D3575" t="s">
        <v>7230</v>
      </c>
      <c r="E3575" t="s">
        <v>13335</v>
      </c>
      <c r="F3575" t="s">
        <v>7231</v>
      </c>
      <c r="G3575" t="s">
        <v>402</v>
      </c>
      <c r="I3575" t="s">
        <v>265</v>
      </c>
      <c r="J3575" t="s">
        <v>266</v>
      </c>
      <c r="K3575" t="s">
        <v>7227</v>
      </c>
      <c r="L3575" t="s">
        <v>16283</v>
      </c>
      <c r="M3575" t="s">
        <v>267</v>
      </c>
      <c r="N3575" t="s">
        <v>268</v>
      </c>
      <c r="O3575">
        <v>1</v>
      </c>
      <c r="P3575" t="s">
        <v>282</v>
      </c>
      <c r="Q3575">
        <v>2</v>
      </c>
      <c r="S3575">
        <v>1</v>
      </c>
      <c r="T3575" s="108">
        <v>2</v>
      </c>
      <c r="U3575">
        <v>1</v>
      </c>
      <c r="V3575" t="s">
        <v>270</v>
      </c>
      <c r="W3575" t="s">
        <v>167</v>
      </c>
      <c r="X3575">
        <v>1</v>
      </c>
      <c r="Y3575">
        <v>0</v>
      </c>
      <c r="Z3575">
        <v>0</v>
      </c>
      <c r="AA3575">
        <v>1</v>
      </c>
      <c r="AB3575">
        <v>0</v>
      </c>
      <c r="AC3575">
        <v>0</v>
      </c>
      <c r="AD3575">
        <v>0</v>
      </c>
      <c r="AE3575">
        <v>0</v>
      </c>
    </row>
    <row r="3576" spans="1:31" x14ac:dyDescent="0.3">
      <c r="A3576" t="s">
        <v>268</v>
      </c>
      <c r="B3576" t="s">
        <v>10064</v>
      </c>
      <c r="C3576" t="s">
        <v>274</v>
      </c>
      <c r="D3576" t="s">
        <v>10065</v>
      </c>
      <c r="E3576" t="s">
        <v>13336</v>
      </c>
      <c r="F3576" t="s">
        <v>10066</v>
      </c>
      <c r="G3576" t="s">
        <v>402</v>
      </c>
      <c r="I3576" t="s">
        <v>265</v>
      </c>
      <c r="J3576" t="s">
        <v>266</v>
      </c>
      <c r="K3576" t="s">
        <v>7227</v>
      </c>
      <c r="L3576" t="s">
        <v>10067</v>
      </c>
      <c r="M3576" t="s">
        <v>267</v>
      </c>
      <c r="N3576" t="s">
        <v>268</v>
      </c>
      <c r="O3576">
        <v>1</v>
      </c>
      <c r="P3576" t="s">
        <v>282</v>
      </c>
      <c r="Q3576">
        <v>1</v>
      </c>
      <c r="S3576">
        <v>1</v>
      </c>
      <c r="T3576" s="108">
        <v>1</v>
      </c>
      <c r="U3576">
        <v>1</v>
      </c>
      <c r="V3576" t="s">
        <v>270</v>
      </c>
      <c r="W3576" t="s">
        <v>167</v>
      </c>
      <c r="X3576">
        <v>1</v>
      </c>
      <c r="Y3576">
        <v>0</v>
      </c>
      <c r="Z3576">
        <v>0</v>
      </c>
      <c r="AA3576">
        <v>1</v>
      </c>
      <c r="AB3576">
        <v>0</v>
      </c>
      <c r="AC3576">
        <v>0</v>
      </c>
      <c r="AD3576">
        <v>0</v>
      </c>
      <c r="AE3576">
        <v>0</v>
      </c>
    </row>
    <row r="3577" spans="1:31" x14ac:dyDescent="0.3">
      <c r="A3577" t="s">
        <v>268</v>
      </c>
      <c r="B3577" t="s">
        <v>10064</v>
      </c>
      <c r="C3577" t="s">
        <v>274</v>
      </c>
      <c r="D3577" t="s">
        <v>10065</v>
      </c>
      <c r="E3577" t="s">
        <v>13336</v>
      </c>
      <c r="F3577" t="s">
        <v>10066</v>
      </c>
      <c r="G3577" t="s">
        <v>402</v>
      </c>
      <c r="I3577" t="s">
        <v>265</v>
      </c>
      <c r="J3577" t="s">
        <v>266</v>
      </c>
      <c r="K3577" t="s">
        <v>7227</v>
      </c>
      <c r="L3577" t="s">
        <v>10067</v>
      </c>
      <c r="M3577" t="s">
        <v>271</v>
      </c>
      <c r="N3577" t="s">
        <v>268</v>
      </c>
      <c r="O3577">
        <v>2</v>
      </c>
      <c r="P3577" t="s">
        <v>272</v>
      </c>
      <c r="Q3577">
        <v>1</v>
      </c>
      <c r="S3577">
        <v>1</v>
      </c>
      <c r="T3577" s="108">
        <v>1</v>
      </c>
      <c r="U3577">
        <v>1</v>
      </c>
      <c r="V3577" t="s">
        <v>270</v>
      </c>
      <c r="W3577" t="s">
        <v>167</v>
      </c>
      <c r="X3577">
        <v>1</v>
      </c>
      <c r="Y3577">
        <v>0</v>
      </c>
      <c r="Z3577">
        <v>1</v>
      </c>
      <c r="AA3577">
        <v>0</v>
      </c>
      <c r="AB3577">
        <v>0</v>
      </c>
      <c r="AC3577">
        <v>0</v>
      </c>
      <c r="AD3577">
        <v>0</v>
      </c>
      <c r="AE3577">
        <v>0</v>
      </c>
    </row>
    <row r="3578" spans="1:31" x14ac:dyDescent="0.3">
      <c r="A3578" t="s">
        <v>268</v>
      </c>
      <c r="B3578" t="s">
        <v>7260</v>
      </c>
      <c r="C3578" t="s">
        <v>262</v>
      </c>
      <c r="D3578" t="s">
        <v>7261</v>
      </c>
      <c r="E3578" t="s">
        <v>13341</v>
      </c>
      <c r="F3578" t="s">
        <v>7262</v>
      </c>
      <c r="G3578" t="s">
        <v>402</v>
      </c>
      <c r="I3578" t="s">
        <v>265</v>
      </c>
      <c r="J3578" t="s">
        <v>266</v>
      </c>
      <c r="K3578" t="s">
        <v>7227</v>
      </c>
      <c r="L3578" t="s">
        <v>17650</v>
      </c>
      <c r="M3578" t="s">
        <v>267</v>
      </c>
      <c r="N3578" t="s">
        <v>268</v>
      </c>
      <c r="O3578">
        <v>1</v>
      </c>
      <c r="P3578" t="s">
        <v>282</v>
      </c>
      <c r="Q3578">
        <v>1</v>
      </c>
      <c r="S3578">
        <v>2</v>
      </c>
      <c r="T3578" s="108">
        <v>2</v>
      </c>
      <c r="U3578">
        <v>1</v>
      </c>
      <c r="V3578" t="s">
        <v>270</v>
      </c>
      <c r="W3578" t="s">
        <v>167</v>
      </c>
      <c r="X3578">
        <v>1</v>
      </c>
      <c r="Y3578">
        <v>1</v>
      </c>
      <c r="Z3578">
        <v>0</v>
      </c>
      <c r="AA3578">
        <v>0</v>
      </c>
      <c r="AB3578">
        <v>1</v>
      </c>
      <c r="AC3578">
        <v>0</v>
      </c>
      <c r="AD3578">
        <v>0</v>
      </c>
      <c r="AE3578">
        <v>0</v>
      </c>
    </row>
    <row r="3579" spans="1:31" x14ac:dyDescent="0.3">
      <c r="A3579" t="s">
        <v>268</v>
      </c>
      <c r="B3579" t="s">
        <v>7260</v>
      </c>
      <c r="C3579" t="s">
        <v>262</v>
      </c>
      <c r="D3579" t="s">
        <v>7261</v>
      </c>
      <c r="E3579" t="s">
        <v>13341</v>
      </c>
      <c r="F3579" t="s">
        <v>7262</v>
      </c>
      <c r="G3579" t="s">
        <v>402</v>
      </c>
      <c r="I3579" t="s">
        <v>265</v>
      </c>
      <c r="J3579" t="s">
        <v>266</v>
      </c>
      <c r="K3579" t="s">
        <v>7227</v>
      </c>
      <c r="L3579" t="s">
        <v>17650</v>
      </c>
      <c r="M3579" t="s">
        <v>271</v>
      </c>
      <c r="N3579" t="s">
        <v>268</v>
      </c>
      <c r="O3579">
        <v>2</v>
      </c>
      <c r="P3579" t="s">
        <v>272</v>
      </c>
      <c r="Q3579">
        <v>4</v>
      </c>
      <c r="S3579">
        <v>2</v>
      </c>
      <c r="T3579" s="108">
        <v>8</v>
      </c>
      <c r="U3579">
        <v>1</v>
      </c>
      <c r="V3579" t="s">
        <v>270</v>
      </c>
      <c r="W3579" t="s">
        <v>167</v>
      </c>
      <c r="X3579">
        <v>1</v>
      </c>
      <c r="Y3579">
        <v>1</v>
      </c>
      <c r="Z3579">
        <v>0</v>
      </c>
      <c r="AA3579">
        <v>0</v>
      </c>
      <c r="AB3579">
        <v>1</v>
      </c>
      <c r="AC3579">
        <v>0</v>
      </c>
      <c r="AD3579">
        <v>0</v>
      </c>
      <c r="AE3579">
        <v>0</v>
      </c>
    </row>
    <row r="3580" spans="1:31" x14ac:dyDescent="0.3">
      <c r="A3580" t="s">
        <v>268</v>
      </c>
      <c r="B3580" t="s">
        <v>7260</v>
      </c>
      <c r="C3580" t="s">
        <v>262</v>
      </c>
      <c r="D3580" t="s">
        <v>7261</v>
      </c>
      <c r="E3580" t="s">
        <v>13341</v>
      </c>
      <c r="F3580" t="s">
        <v>7262</v>
      </c>
      <c r="G3580" t="s">
        <v>402</v>
      </c>
      <c r="I3580" t="s">
        <v>265</v>
      </c>
      <c r="J3580" t="s">
        <v>266</v>
      </c>
      <c r="K3580" t="s">
        <v>7227</v>
      </c>
      <c r="L3580" t="s">
        <v>17650</v>
      </c>
      <c r="M3580" t="s">
        <v>271</v>
      </c>
      <c r="N3580" t="s">
        <v>268</v>
      </c>
      <c r="O3580">
        <v>20</v>
      </c>
      <c r="P3580" t="s">
        <v>425</v>
      </c>
      <c r="Q3580">
        <v>0.32</v>
      </c>
      <c r="S3580">
        <v>4</v>
      </c>
      <c r="T3580" s="108">
        <v>1.28</v>
      </c>
      <c r="U3580">
        <v>1</v>
      </c>
      <c r="V3580" t="s">
        <v>270</v>
      </c>
      <c r="W3580" t="s">
        <v>167</v>
      </c>
      <c r="X3580">
        <v>2</v>
      </c>
      <c r="Y3580">
        <v>0</v>
      </c>
      <c r="Z3580">
        <v>2</v>
      </c>
      <c r="AA3580">
        <v>0</v>
      </c>
      <c r="AB3580">
        <v>0</v>
      </c>
      <c r="AC3580">
        <v>2</v>
      </c>
      <c r="AD3580">
        <v>0</v>
      </c>
      <c r="AE3580">
        <v>0</v>
      </c>
    </row>
    <row r="3581" spans="1:31" x14ac:dyDescent="0.3">
      <c r="A3581" t="s">
        <v>268</v>
      </c>
      <c r="B3581" t="s">
        <v>5887</v>
      </c>
      <c r="C3581" t="s">
        <v>274</v>
      </c>
      <c r="D3581" t="s">
        <v>16982</v>
      </c>
      <c r="E3581" t="s">
        <v>13243</v>
      </c>
      <c r="F3581" t="s">
        <v>5888</v>
      </c>
      <c r="G3581" t="s">
        <v>402</v>
      </c>
      <c r="I3581" t="s">
        <v>265</v>
      </c>
      <c r="J3581" t="s">
        <v>266</v>
      </c>
      <c r="K3581" t="s">
        <v>5838</v>
      </c>
      <c r="L3581" t="s">
        <v>5889</v>
      </c>
      <c r="M3581" t="s">
        <v>271</v>
      </c>
      <c r="N3581" t="s">
        <v>268</v>
      </c>
      <c r="O3581">
        <v>20</v>
      </c>
      <c r="P3581" t="s">
        <v>425</v>
      </c>
      <c r="Q3581">
        <v>0.32</v>
      </c>
      <c r="S3581">
        <v>10</v>
      </c>
      <c r="T3581" s="108">
        <v>3.2</v>
      </c>
      <c r="U3581">
        <v>1</v>
      </c>
      <c r="V3581" t="s">
        <v>270</v>
      </c>
      <c r="W3581" t="s">
        <v>167</v>
      </c>
      <c r="X3581">
        <v>2</v>
      </c>
      <c r="Y3581">
        <v>2</v>
      </c>
      <c r="Z3581">
        <v>2</v>
      </c>
      <c r="AA3581">
        <v>2</v>
      </c>
      <c r="AB3581">
        <v>2</v>
      </c>
      <c r="AC3581">
        <v>2</v>
      </c>
      <c r="AD3581">
        <v>0</v>
      </c>
      <c r="AE3581">
        <v>0</v>
      </c>
    </row>
    <row r="3582" spans="1:31" x14ac:dyDescent="0.3">
      <c r="A3582" t="s">
        <v>268</v>
      </c>
      <c r="B3582" t="s">
        <v>5887</v>
      </c>
      <c r="C3582" t="s">
        <v>262</v>
      </c>
      <c r="D3582" t="s">
        <v>16983</v>
      </c>
      <c r="E3582" t="s">
        <v>13243</v>
      </c>
      <c r="F3582" t="s">
        <v>5888</v>
      </c>
      <c r="G3582" t="s">
        <v>402</v>
      </c>
      <c r="I3582" t="s">
        <v>265</v>
      </c>
      <c r="J3582" t="s">
        <v>266</v>
      </c>
      <c r="K3582" t="s">
        <v>5838</v>
      </c>
      <c r="L3582" t="s">
        <v>15640</v>
      </c>
      <c r="M3582" t="s">
        <v>267</v>
      </c>
      <c r="N3582" t="s">
        <v>268</v>
      </c>
      <c r="O3582">
        <v>1</v>
      </c>
      <c r="P3582" t="s">
        <v>282</v>
      </c>
      <c r="Q3582">
        <v>3</v>
      </c>
      <c r="S3582">
        <v>6</v>
      </c>
      <c r="T3582" s="108">
        <v>18</v>
      </c>
      <c r="U3582">
        <v>1</v>
      </c>
      <c r="V3582" t="s">
        <v>270</v>
      </c>
      <c r="W3582" t="s">
        <v>167</v>
      </c>
      <c r="X3582">
        <v>1</v>
      </c>
      <c r="Y3582">
        <v>1</v>
      </c>
      <c r="Z3582">
        <v>1</v>
      </c>
      <c r="AA3582">
        <v>1</v>
      </c>
      <c r="AB3582">
        <v>1</v>
      </c>
      <c r="AC3582">
        <v>1</v>
      </c>
      <c r="AD3582">
        <v>1</v>
      </c>
      <c r="AE3582">
        <v>0</v>
      </c>
    </row>
    <row r="3583" spans="1:31" x14ac:dyDescent="0.3">
      <c r="A3583" t="s">
        <v>268</v>
      </c>
      <c r="B3583" t="s">
        <v>5887</v>
      </c>
      <c r="C3583" t="s">
        <v>262</v>
      </c>
      <c r="D3583" t="s">
        <v>16983</v>
      </c>
      <c r="E3583" t="s">
        <v>13243</v>
      </c>
      <c r="F3583" t="s">
        <v>5888</v>
      </c>
      <c r="G3583" t="s">
        <v>402</v>
      </c>
      <c r="I3583" t="s">
        <v>265</v>
      </c>
      <c r="J3583" t="s">
        <v>266</v>
      </c>
      <c r="K3583" t="s">
        <v>5838</v>
      </c>
      <c r="L3583" t="s">
        <v>15640</v>
      </c>
      <c r="M3583" t="s">
        <v>271</v>
      </c>
      <c r="N3583" t="s">
        <v>268</v>
      </c>
      <c r="O3583">
        <v>2</v>
      </c>
      <c r="P3583" t="s">
        <v>272</v>
      </c>
      <c r="Q3583">
        <v>3</v>
      </c>
      <c r="S3583">
        <v>12</v>
      </c>
      <c r="T3583" s="108">
        <v>36</v>
      </c>
      <c r="U3583">
        <v>1</v>
      </c>
      <c r="V3583" t="s">
        <v>270</v>
      </c>
      <c r="W3583" t="s">
        <v>167</v>
      </c>
      <c r="X3583">
        <v>2</v>
      </c>
      <c r="Y3583">
        <v>2</v>
      </c>
      <c r="Z3583">
        <v>2</v>
      </c>
      <c r="AA3583">
        <v>2</v>
      </c>
      <c r="AB3583">
        <v>2</v>
      </c>
      <c r="AC3583">
        <v>2</v>
      </c>
      <c r="AD3583">
        <v>2</v>
      </c>
      <c r="AE3583">
        <v>0</v>
      </c>
    </row>
    <row r="3584" spans="1:31" x14ac:dyDescent="0.3">
      <c r="A3584" t="s">
        <v>268</v>
      </c>
      <c r="B3584" t="s">
        <v>6978</v>
      </c>
      <c r="C3584" t="s">
        <v>274</v>
      </c>
      <c r="D3584" t="s">
        <v>6979</v>
      </c>
      <c r="E3584" t="s">
        <v>13293</v>
      </c>
      <c r="F3584" t="s">
        <v>6980</v>
      </c>
      <c r="G3584" t="s">
        <v>402</v>
      </c>
      <c r="I3584" t="s">
        <v>265</v>
      </c>
      <c r="J3584" t="s">
        <v>266</v>
      </c>
      <c r="K3584" t="s">
        <v>6948</v>
      </c>
      <c r="L3584" t="s">
        <v>6981</v>
      </c>
      <c r="M3584" t="s">
        <v>267</v>
      </c>
      <c r="N3584" t="s">
        <v>268</v>
      </c>
      <c r="O3584">
        <v>1</v>
      </c>
      <c r="P3584" t="s">
        <v>282</v>
      </c>
      <c r="Q3584">
        <v>2</v>
      </c>
      <c r="S3584">
        <v>1</v>
      </c>
      <c r="T3584" s="108">
        <v>2</v>
      </c>
      <c r="U3584">
        <v>1</v>
      </c>
      <c r="V3584" t="s">
        <v>270</v>
      </c>
      <c r="W3584" t="s">
        <v>167</v>
      </c>
      <c r="X3584">
        <v>1</v>
      </c>
      <c r="Y3584">
        <v>0</v>
      </c>
      <c r="Z3584">
        <v>0</v>
      </c>
      <c r="AA3584">
        <v>0</v>
      </c>
      <c r="AB3584">
        <v>1</v>
      </c>
      <c r="AC3584">
        <v>0</v>
      </c>
      <c r="AD3584">
        <v>0</v>
      </c>
      <c r="AE3584">
        <v>0</v>
      </c>
    </row>
    <row r="3585" spans="1:31" x14ac:dyDescent="0.3">
      <c r="A3585" t="s">
        <v>268</v>
      </c>
      <c r="B3585" t="s">
        <v>6978</v>
      </c>
      <c r="C3585" t="s">
        <v>274</v>
      </c>
      <c r="D3585" t="s">
        <v>6979</v>
      </c>
      <c r="E3585" t="s">
        <v>13293</v>
      </c>
      <c r="F3585" t="s">
        <v>6980</v>
      </c>
      <c r="G3585" t="s">
        <v>402</v>
      </c>
      <c r="I3585" t="s">
        <v>265</v>
      </c>
      <c r="J3585" t="s">
        <v>266</v>
      </c>
      <c r="K3585" t="s">
        <v>6948</v>
      </c>
      <c r="L3585" t="s">
        <v>6981</v>
      </c>
      <c r="M3585" t="s">
        <v>271</v>
      </c>
      <c r="N3585" t="s">
        <v>268</v>
      </c>
      <c r="O3585">
        <v>2</v>
      </c>
      <c r="P3585" t="s">
        <v>272</v>
      </c>
      <c r="Q3585">
        <v>1</v>
      </c>
      <c r="S3585">
        <v>1</v>
      </c>
      <c r="T3585" s="108">
        <v>1</v>
      </c>
      <c r="U3585">
        <v>1</v>
      </c>
      <c r="V3585" t="s">
        <v>270</v>
      </c>
      <c r="W3585" t="s">
        <v>167</v>
      </c>
      <c r="X3585">
        <v>1</v>
      </c>
      <c r="Y3585">
        <v>0</v>
      </c>
      <c r="Z3585">
        <v>0</v>
      </c>
      <c r="AA3585">
        <v>0</v>
      </c>
      <c r="AB3585">
        <v>1</v>
      </c>
      <c r="AC3585">
        <v>0</v>
      </c>
      <c r="AD3585">
        <v>0</v>
      </c>
      <c r="AE3585">
        <v>0</v>
      </c>
    </row>
    <row r="3586" spans="1:31" x14ac:dyDescent="0.3">
      <c r="A3586" t="s">
        <v>268</v>
      </c>
      <c r="B3586" t="s">
        <v>8131</v>
      </c>
      <c r="C3586" t="s">
        <v>274</v>
      </c>
      <c r="D3586" t="s">
        <v>8132</v>
      </c>
      <c r="E3586" t="s">
        <v>13221</v>
      </c>
      <c r="F3586" t="s">
        <v>9266</v>
      </c>
      <c r="G3586" t="s">
        <v>402</v>
      </c>
      <c r="I3586" t="s">
        <v>265</v>
      </c>
      <c r="J3586" t="s">
        <v>266</v>
      </c>
      <c r="K3586" t="s">
        <v>1150</v>
      </c>
      <c r="L3586" t="s">
        <v>8133</v>
      </c>
      <c r="M3586" t="s">
        <v>267</v>
      </c>
      <c r="N3586" t="s">
        <v>268</v>
      </c>
      <c r="O3586">
        <v>1</v>
      </c>
      <c r="P3586" t="s">
        <v>266</v>
      </c>
      <c r="Q3586">
        <v>0.32</v>
      </c>
      <c r="S3586">
        <v>1</v>
      </c>
      <c r="T3586" s="108">
        <v>0.32</v>
      </c>
      <c r="U3586">
        <v>1</v>
      </c>
      <c r="V3586" t="s">
        <v>270</v>
      </c>
      <c r="W3586" t="s">
        <v>167</v>
      </c>
      <c r="X3586">
        <v>1</v>
      </c>
      <c r="Y3586">
        <v>1</v>
      </c>
      <c r="Z3586">
        <v>0</v>
      </c>
      <c r="AA3586">
        <v>0</v>
      </c>
      <c r="AB3586">
        <v>0</v>
      </c>
      <c r="AC3586">
        <v>0</v>
      </c>
      <c r="AD3586">
        <v>0</v>
      </c>
      <c r="AE3586">
        <v>0</v>
      </c>
    </row>
    <row r="3587" spans="1:31" x14ac:dyDescent="0.3">
      <c r="A3587" t="s">
        <v>268</v>
      </c>
      <c r="B3587" t="s">
        <v>8131</v>
      </c>
      <c r="C3587" t="s">
        <v>274</v>
      </c>
      <c r="D3587" t="s">
        <v>8132</v>
      </c>
      <c r="E3587" t="s">
        <v>13221</v>
      </c>
      <c r="F3587" t="s">
        <v>9266</v>
      </c>
      <c r="G3587" t="s">
        <v>402</v>
      </c>
      <c r="I3587" t="s">
        <v>265</v>
      </c>
      <c r="J3587" t="s">
        <v>266</v>
      </c>
      <c r="K3587" t="s">
        <v>1150</v>
      </c>
      <c r="L3587" t="s">
        <v>8133</v>
      </c>
      <c r="M3587" t="s">
        <v>271</v>
      </c>
      <c r="N3587" t="s">
        <v>268</v>
      </c>
      <c r="O3587">
        <v>2</v>
      </c>
      <c r="P3587" t="s">
        <v>288</v>
      </c>
      <c r="Q3587">
        <v>0.48</v>
      </c>
      <c r="S3587">
        <v>1</v>
      </c>
      <c r="T3587" s="108">
        <v>0.48</v>
      </c>
      <c r="U3587">
        <v>1</v>
      </c>
      <c r="V3587" t="s">
        <v>270</v>
      </c>
      <c r="W3587" t="s">
        <v>167</v>
      </c>
      <c r="X3587">
        <v>1</v>
      </c>
      <c r="Y3587">
        <v>0</v>
      </c>
      <c r="Z3587">
        <v>0</v>
      </c>
      <c r="AA3587">
        <v>1</v>
      </c>
      <c r="AB3587">
        <v>0</v>
      </c>
      <c r="AC3587">
        <v>0</v>
      </c>
      <c r="AD3587">
        <v>0</v>
      </c>
      <c r="AE3587">
        <v>0</v>
      </c>
    </row>
    <row r="3588" spans="1:31" x14ac:dyDescent="0.3">
      <c r="A3588" t="s">
        <v>268</v>
      </c>
      <c r="B3588" t="s">
        <v>5435</v>
      </c>
      <c r="C3588" t="s">
        <v>274</v>
      </c>
      <c r="D3588" t="s">
        <v>5436</v>
      </c>
      <c r="E3588" t="s">
        <v>13213</v>
      </c>
      <c r="F3588" t="s">
        <v>5437</v>
      </c>
      <c r="G3588" t="s">
        <v>402</v>
      </c>
      <c r="I3588" t="s">
        <v>265</v>
      </c>
      <c r="J3588" t="s">
        <v>266</v>
      </c>
      <c r="K3588" t="s">
        <v>5400</v>
      </c>
      <c r="L3588" t="s">
        <v>10542</v>
      </c>
      <c r="M3588" t="s">
        <v>267</v>
      </c>
      <c r="N3588" t="s">
        <v>268</v>
      </c>
      <c r="O3588">
        <v>1</v>
      </c>
      <c r="P3588" t="s">
        <v>282</v>
      </c>
      <c r="Q3588">
        <v>2</v>
      </c>
      <c r="S3588">
        <v>1</v>
      </c>
      <c r="T3588" s="108">
        <v>2</v>
      </c>
      <c r="U3588">
        <v>1</v>
      </c>
      <c r="V3588" t="s">
        <v>270</v>
      </c>
      <c r="W3588" t="s">
        <v>167</v>
      </c>
      <c r="X3588">
        <v>1</v>
      </c>
      <c r="Y3588">
        <v>0</v>
      </c>
      <c r="Z3588">
        <v>0</v>
      </c>
      <c r="AA3588">
        <v>1</v>
      </c>
      <c r="AB3588">
        <v>0</v>
      </c>
      <c r="AC3588">
        <v>0</v>
      </c>
      <c r="AD3588">
        <v>0</v>
      </c>
      <c r="AE3588">
        <v>0</v>
      </c>
    </row>
    <row r="3589" spans="1:31" x14ac:dyDescent="0.3">
      <c r="A3589" t="s">
        <v>268</v>
      </c>
      <c r="B3589" t="s">
        <v>5435</v>
      </c>
      <c r="C3589" t="s">
        <v>274</v>
      </c>
      <c r="D3589" t="s">
        <v>5436</v>
      </c>
      <c r="E3589" t="s">
        <v>13213</v>
      </c>
      <c r="F3589" t="s">
        <v>5437</v>
      </c>
      <c r="G3589" t="s">
        <v>402</v>
      </c>
      <c r="I3589" t="s">
        <v>265</v>
      </c>
      <c r="J3589" t="s">
        <v>266</v>
      </c>
      <c r="K3589" t="s">
        <v>5400</v>
      </c>
      <c r="L3589" t="s">
        <v>10542</v>
      </c>
      <c r="M3589" t="s">
        <v>271</v>
      </c>
      <c r="N3589" t="s">
        <v>268</v>
      </c>
      <c r="O3589">
        <v>2</v>
      </c>
      <c r="P3589" t="s">
        <v>272</v>
      </c>
      <c r="Q3589">
        <v>1</v>
      </c>
      <c r="S3589">
        <v>5</v>
      </c>
      <c r="T3589" s="108">
        <v>5</v>
      </c>
      <c r="U3589">
        <v>1</v>
      </c>
      <c r="V3589" t="s">
        <v>270</v>
      </c>
      <c r="W3589" t="s">
        <v>167</v>
      </c>
      <c r="X3589">
        <v>1</v>
      </c>
      <c r="Y3589">
        <v>1</v>
      </c>
      <c r="Z3589">
        <v>1</v>
      </c>
      <c r="AA3589">
        <v>1</v>
      </c>
      <c r="AB3589">
        <v>1</v>
      </c>
      <c r="AC3589">
        <v>1</v>
      </c>
      <c r="AD3589">
        <v>0</v>
      </c>
      <c r="AE3589">
        <v>0</v>
      </c>
    </row>
    <row r="3590" spans="1:31" x14ac:dyDescent="0.3">
      <c r="A3590" t="s">
        <v>268</v>
      </c>
      <c r="B3590" t="s">
        <v>7064</v>
      </c>
      <c r="C3590" t="s">
        <v>274</v>
      </c>
      <c r="D3590" t="s">
        <v>7065</v>
      </c>
      <c r="E3590" t="s">
        <v>13314</v>
      </c>
      <c r="F3590" t="s">
        <v>7066</v>
      </c>
      <c r="G3590" t="s">
        <v>402</v>
      </c>
      <c r="I3590" t="s">
        <v>265</v>
      </c>
      <c r="J3590" t="s">
        <v>266</v>
      </c>
      <c r="K3590" t="s">
        <v>7042</v>
      </c>
      <c r="L3590" t="s">
        <v>19687</v>
      </c>
      <c r="M3590" t="s">
        <v>267</v>
      </c>
      <c r="N3590" t="s">
        <v>268</v>
      </c>
      <c r="O3590">
        <v>1</v>
      </c>
      <c r="P3590" t="s">
        <v>282</v>
      </c>
      <c r="Q3590">
        <v>4</v>
      </c>
      <c r="S3590">
        <v>1</v>
      </c>
      <c r="T3590" s="108">
        <v>4</v>
      </c>
      <c r="U3590">
        <v>1</v>
      </c>
      <c r="V3590" t="s">
        <v>270</v>
      </c>
      <c r="W3590" t="s">
        <v>167</v>
      </c>
      <c r="X3590">
        <v>1</v>
      </c>
      <c r="Y3590">
        <v>0</v>
      </c>
      <c r="Z3590">
        <v>0</v>
      </c>
      <c r="AA3590">
        <v>1</v>
      </c>
      <c r="AB3590">
        <v>0</v>
      </c>
      <c r="AC3590">
        <v>0</v>
      </c>
      <c r="AD3590">
        <v>0</v>
      </c>
      <c r="AE3590">
        <v>0</v>
      </c>
    </row>
    <row r="3591" spans="1:31" x14ac:dyDescent="0.3">
      <c r="A3591" t="s">
        <v>268</v>
      </c>
      <c r="B3591" t="s">
        <v>7064</v>
      </c>
      <c r="C3591" t="s">
        <v>274</v>
      </c>
      <c r="D3591" t="s">
        <v>7065</v>
      </c>
      <c r="E3591" t="s">
        <v>13314</v>
      </c>
      <c r="F3591" t="s">
        <v>7066</v>
      </c>
      <c r="G3591" t="s">
        <v>402</v>
      </c>
      <c r="I3591" t="s">
        <v>265</v>
      </c>
      <c r="J3591" t="s">
        <v>266</v>
      </c>
      <c r="K3591" t="s">
        <v>7042</v>
      </c>
      <c r="L3591" t="s">
        <v>19687</v>
      </c>
      <c r="M3591" t="s">
        <v>271</v>
      </c>
      <c r="N3591" t="s">
        <v>268</v>
      </c>
      <c r="O3591">
        <v>2</v>
      </c>
      <c r="P3591" t="s">
        <v>272</v>
      </c>
      <c r="Q3591">
        <v>1</v>
      </c>
      <c r="S3591">
        <v>2</v>
      </c>
      <c r="T3591" s="108">
        <v>2</v>
      </c>
      <c r="U3591">
        <v>1</v>
      </c>
      <c r="V3591" t="s">
        <v>270</v>
      </c>
      <c r="W3591" t="s">
        <v>167</v>
      </c>
      <c r="X3591">
        <v>1</v>
      </c>
      <c r="Y3591">
        <v>1</v>
      </c>
      <c r="Z3591">
        <v>0</v>
      </c>
      <c r="AA3591">
        <v>0</v>
      </c>
      <c r="AB3591">
        <v>1</v>
      </c>
      <c r="AC3591">
        <v>0</v>
      </c>
      <c r="AD3591">
        <v>0</v>
      </c>
      <c r="AE3591">
        <v>0</v>
      </c>
    </row>
    <row r="3592" spans="1:31" x14ac:dyDescent="0.3">
      <c r="A3592" t="s">
        <v>268</v>
      </c>
      <c r="B3592" t="s">
        <v>3105</v>
      </c>
      <c r="C3592" t="s">
        <v>274</v>
      </c>
      <c r="D3592" t="s">
        <v>10138</v>
      </c>
      <c r="E3592" t="s">
        <v>13222</v>
      </c>
      <c r="F3592" t="s">
        <v>1005</v>
      </c>
      <c r="G3592" t="s">
        <v>402</v>
      </c>
      <c r="I3592" t="s">
        <v>265</v>
      </c>
      <c r="J3592" t="s">
        <v>266</v>
      </c>
      <c r="K3592" t="s">
        <v>5526</v>
      </c>
      <c r="L3592" t="s">
        <v>3107</v>
      </c>
      <c r="M3592" t="s">
        <v>271</v>
      </c>
      <c r="N3592" t="s">
        <v>268</v>
      </c>
      <c r="O3592">
        <v>2</v>
      </c>
      <c r="P3592" t="s">
        <v>288</v>
      </c>
      <c r="Q3592">
        <v>0.48</v>
      </c>
      <c r="S3592">
        <v>1</v>
      </c>
      <c r="T3592" s="108">
        <v>0.48</v>
      </c>
      <c r="U3592">
        <v>1</v>
      </c>
      <c r="V3592" t="s">
        <v>270</v>
      </c>
      <c r="W3592" t="s">
        <v>167</v>
      </c>
      <c r="X3592">
        <v>1</v>
      </c>
      <c r="Y3592">
        <v>0</v>
      </c>
      <c r="Z3592">
        <v>0</v>
      </c>
      <c r="AA3592">
        <v>1</v>
      </c>
      <c r="AB3592">
        <v>0</v>
      </c>
      <c r="AC3592">
        <v>0</v>
      </c>
      <c r="AD3592">
        <v>0</v>
      </c>
      <c r="AE3592">
        <v>0</v>
      </c>
    </row>
    <row r="3593" spans="1:31" x14ac:dyDescent="0.3">
      <c r="A3593" t="s">
        <v>268</v>
      </c>
      <c r="B3593" t="s">
        <v>5938</v>
      </c>
      <c r="C3593" t="s">
        <v>274</v>
      </c>
      <c r="D3593" t="s">
        <v>3740</v>
      </c>
      <c r="E3593" t="s">
        <v>13245</v>
      </c>
      <c r="F3593" t="s">
        <v>2975</v>
      </c>
      <c r="G3593" t="s">
        <v>402</v>
      </c>
      <c r="I3593" t="s">
        <v>265</v>
      </c>
      <c r="J3593" t="s">
        <v>266</v>
      </c>
      <c r="K3593" t="s">
        <v>5821</v>
      </c>
      <c r="L3593" t="s">
        <v>1019</v>
      </c>
      <c r="M3593" t="s">
        <v>267</v>
      </c>
      <c r="N3593" t="s">
        <v>268</v>
      </c>
      <c r="O3593">
        <v>1</v>
      </c>
      <c r="P3593" t="s">
        <v>266</v>
      </c>
      <c r="Q3593">
        <v>0.48</v>
      </c>
      <c r="S3593">
        <v>1</v>
      </c>
      <c r="T3593" s="108">
        <v>0.48</v>
      </c>
      <c r="U3593">
        <v>1</v>
      </c>
      <c r="V3593" t="s">
        <v>270</v>
      </c>
      <c r="W3593" t="s">
        <v>167</v>
      </c>
      <c r="X3593">
        <v>1</v>
      </c>
      <c r="Y3593">
        <v>0</v>
      </c>
      <c r="Z3593">
        <v>0</v>
      </c>
      <c r="AA3593">
        <v>0</v>
      </c>
      <c r="AB3593">
        <v>0</v>
      </c>
      <c r="AC3593">
        <v>1</v>
      </c>
      <c r="AD3593">
        <v>0</v>
      </c>
      <c r="AE3593">
        <v>0</v>
      </c>
    </row>
    <row r="3594" spans="1:31" x14ac:dyDescent="0.3">
      <c r="A3594" t="s">
        <v>268</v>
      </c>
      <c r="B3594" t="s">
        <v>5938</v>
      </c>
      <c r="C3594" t="s">
        <v>274</v>
      </c>
      <c r="D3594" t="s">
        <v>3740</v>
      </c>
      <c r="E3594" t="s">
        <v>13245</v>
      </c>
      <c r="F3594" t="s">
        <v>2975</v>
      </c>
      <c r="G3594" t="s">
        <v>402</v>
      </c>
      <c r="I3594" t="s">
        <v>265</v>
      </c>
      <c r="J3594" t="s">
        <v>266</v>
      </c>
      <c r="K3594" t="s">
        <v>5821</v>
      </c>
      <c r="L3594" t="s">
        <v>1019</v>
      </c>
      <c r="M3594" t="s">
        <v>271</v>
      </c>
      <c r="N3594" t="s">
        <v>268</v>
      </c>
      <c r="O3594">
        <v>2</v>
      </c>
      <c r="P3594" t="s">
        <v>288</v>
      </c>
      <c r="Q3594">
        <v>0.48</v>
      </c>
      <c r="S3594">
        <v>1</v>
      </c>
      <c r="T3594" s="108">
        <v>0.48</v>
      </c>
      <c r="U3594">
        <v>1</v>
      </c>
      <c r="V3594" t="s">
        <v>270</v>
      </c>
      <c r="W3594" t="s">
        <v>167</v>
      </c>
      <c r="X3594">
        <v>1</v>
      </c>
      <c r="Y3594">
        <v>0</v>
      </c>
      <c r="Z3594">
        <v>0</v>
      </c>
      <c r="AA3594">
        <v>1</v>
      </c>
      <c r="AB3594">
        <v>0</v>
      </c>
      <c r="AC3594">
        <v>0</v>
      </c>
      <c r="AD3594">
        <v>0</v>
      </c>
      <c r="AE3594">
        <v>0</v>
      </c>
    </row>
    <row r="3595" spans="1:31" x14ac:dyDescent="0.3">
      <c r="A3595" t="s">
        <v>268</v>
      </c>
      <c r="B3595" t="s">
        <v>9263</v>
      </c>
      <c r="C3595" t="s">
        <v>274</v>
      </c>
      <c r="D3595" t="s">
        <v>6842</v>
      </c>
      <c r="E3595" t="s">
        <v>13282</v>
      </c>
      <c r="F3595" t="s">
        <v>6843</v>
      </c>
      <c r="G3595" t="s">
        <v>402</v>
      </c>
      <c r="I3595" t="s">
        <v>265</v>
      </c>
      <c r="J3595" t="s">
        <v>266</v>
      </c>
      <c r="K3595" t="s">
        <v>6784</v>
      </c>
      <c r="L3595" t="s">
        <v>9264</v>
      </c>
      <c r="M3595" t="s">
        <v>267</v>
      </c>
      <c r="N3595" t="s">
        <v>268</v>
      </c>
      <c r="O3595">
        <v>1</v>
      </c>
      <c r="P3595" t="s">
        <v>282</v>
      </c>
      <c r="Q3595">
        <v>4</v>
      </c>
      <c r="S3595">
        <v>2</v>
      </c>
      <c r="T3595" s="108">
        <v>8</v>
      </c>
      <c r="U3595">
        <v>1</v>
      </c>
      <c r="V3595" t="s">
        <v>270</v>
      </c>
      <c r="W3595" t="s">
        <v>167</v>
      </c>
      <c r="X3595">
        <v>1</v>
      </c>
      <c r="Y3595">
        <v>1</v>
      </c>
      <c r="Z3595">
        <v>0</v>
      </c>
      <c r="AA3595">
        <v>0</v>
      </c>
      <c r="AB3595">
        <v>1</v>
      </c>
      <c r="AC3595">
        <v>0</v>
      </c>
      <c r="AD3595">
        <v>0</v>
      </c>
      <c r="AE3595">
        <v>0</v>
      </c>
    </row>
    <row r="3596" spans="1:31" x14ac:dyDescent="0.3">
      <c r="A3596" t="s">
        <v>268</v>
      </c>
      <c r="B3596" t="s">
        <v>9263</v>
      </c>
      <c r="C3596" t="s">
        <v>274</v>
      </c>
      <c r="D3596" t="s">
        <v>6842</v>
      </c>
      <c r="E3596" t="s">
        <v>13282</v>
      </c>
      <c r="F3596" t="s">
        <v>6843</v>
      </c>
      <c r="G3596" t="s">
        <v>402</v>
      </c>
      <c r="I3596" t="s">
        <v>265</v>
      </c>
      <c r="J3596" t="s">
        <v>266</v>
      </c>
      <c r="K3596" t="s">
        <v>6784</v>
      </c>
      <c r="L3596" t="s">
        <v>9264</v>
      </c>
      <c r="M3596" t="s">
        <v>271</v>
      </c>
      <c r="N3596" t="s">
        <v>268</v>
      </c>
      <c r="O3596">
        <v>2</v>
      </c>
      <c r="P3596" t="s">
        <v>272</v>
      </c>
      <c r="Q3596">
        <v>4</v>
      </c>
      <c r="S3596">
        <v>3</v>
      </c>
      <c r="T3596" s="108">
        <v>12</v>
      </c>
      <c r="U3596">
        <v>1</v>
      </c>
      <c r="V3596" t="s">
        <v>270</v>
      </c>
      <c r="W3596" t="s">
        <v>167</v>
      </c>
      <c r="X3596">
        <v>1</v>
      </c>
      <c r="Y3596">
        <v>1</v>
      </c>
      <c r="Z3596">
        <v>0</v>
      </c>
      <c r="AA3596">
        <v>1</v>
      </c>
      <c r="AB3596">
        <v>0</v>
      </c>
      <c r="AC3596">
        <v>1</v>
      </c>
      <c r="AD3596">
        <v>0</v>
      </c>
      <c r="AE3596">
        <v>0</v>
      </c>
    </row>
    <row r="3597" spans="1:31" x14ac:dyDescent="0.3">
      <c r="A3597" t="s">
        <v>268</v>
      </c>
      <c r="B3597" t="s">
        <v>9263</v>
      </c>
      <c r="C3597" t="s">
        <v>274</v>
      </c>
      <c r="D3597" t="s">
        <v>6842</v>
      </c>
      <c r="E3597" t="s">
        <v>13282</v>
      </c>
      <c r="F3597" t="s">
        <v>6843</v>
      </c>
      <c r="G3597" t="s">
        <v>402</v>
      </c>
      <c r="I3597" t="s">
        <v>265</v>
      </c>
      <c r="J3597" t="s">
        <v>266</v>
      </c>
      <c r="K3597" t="s">
        <v>6784</v>
      </c>
      <c r="L3597" t="s">
        <v>9264</v>
      </c>
      <c r="M3597" t="s">
        <v>271</v>
      </c>
      <c r="N3597" t="s">
        <v>268</v>
      </c>
      <c r="O3597">
        <v>20</v>
      </c>
      <c r="P3597" t="s">
        <v>425</v>
      </c>
      <c r="Q3597">
        <v>0.32</v>
      </c>
      <c r="S3597">
        <v>2</v>
      </c>
      <c r="T3597" s="108">
        <v>0.64</v>
      </c>
      <c r="U3597">
        <v>1</v>
      </c>
      <c r="V3597" t="s">
        <v>270</v>
      </c>
      <c r="W3597" t="s">
        <v>167</v>
      </c>
      <c r="X3597">
        <v>2</v>
      </c>
      <c r="Y3597">
        <v>0</v>
      </c>
      <c r="Z3597">
        <v>2</v>
      </c>
      <c r="AA3597">
        <v>0</v>
      </c>
      <c r="AB3597">
        <v>0</v>
      </c>
      <c r="AC3597">
        <v>0</v>
      </c>
      <c r="AD3597">
        <v>0</v>
      </c>
      <c r="AE3597">
        <v>0</v>
      </c>
    </row>
    <row r="3598" spans="1:31" x14ac:dyDescent="0.3">
      <c r="A3598" t="s">
        <v>268</v>
      </c>
      <c r="B3598" t="s">
        <v>6088</v>
      </c>
      <c r="C3598" t="s">
        <v>274</v>
      </c>
      <c r="D3598" t="s">
        <v>6089</v>
      </c>
      <c r="E3598" t="s">
        <v>13247</v>
      </c>
      <c r="F3598" t="s">
        <v>1664</v>
      </c>
      <c r="G3598" t="s">
        <v>402</v>
      </c>
      <c r="I3598" t="s">
        <v>265</v>
      </c>
      <c r="J3598" t="s">
        <v>266</v>
      </c>
      <c r="K3598" t="s">
        <v>6090</v>
      </c>
      <c r="L3598" t="s">
        <v>6091</v>
      </c>
      <c r="M3598" t="s">
        <v>271</v>
      </c>
      <c r="N3598" t="s">
        <v>268</v>
      </c>
      <c r="O3598">
        <v>2</v>
      </c>
      <c r="P3598" t="s">
        <v>272</v>
      </c>
      <c r="Q3598">
        <v>1</v>
      </c>
      <c r="S3598">
        <v>3</v>
      </c>
      <c r="T3598" s="108">
        <v>3</v>
      </c>
      <c r="U3598">
        <v>1</v>
      </c>
      <c r="V3598" t="s">
        <v>270</v>
      </c>
      <c r="W3598" t="s">
        <v>167</v>
      </c>
      <c r="X3598">
        <v>1</v>
      </c>
      <c r="Y3598">
        <v>1</v>
      </c>
      <c r="Z3598">
        <v>0</v>
      </c>
      <c r="AA3598">
        <v>1</v>
      </c>
      <c r="AB3598">
        <v>0</v>
      </c>
      <c r="AC3598">
        <v>1</v>
      </c>
      <c r="AD3598">
        <v>0</v>
      </c>
      <c r="AE3598">
        <v>0</v>
      </c>
    </row>
    <row r="3599" spans="1:31" x14ac:dyDescent="0.3">
      <c r="A3599" t="s">
        <v>268</v>
      </c>
      <c r="B3599" t="s">
        <v>6088</v>
      </c>
      <c r="C3599" t="s">
        <v>274</v>
      </c>
      <c r="D3599" t="s">
        <v>6089</v>
      </c>
      <c r="E3599" t="s">
        <v>13247</v>
      </c>
      <c r="F3599" t="s">
        <v>1664</v>
      </c>
      <c r="G3599" t="s">
        <v>402</v>
      </c>
      <c r="I3599" t="s">
        <v>265</v>
      </c>
      <c r="J3599" t="s">
        <v>266</v>
      </c>
      <c r="K3599" t="s">
        <v>6090</v>
      </c>
      <c r="L3599" t="s">
        <v>6091</v>
      </c>
      <c r="M3599" t="s">
        <v>271</v>
      </c>
      <c r="N3599" t="s">
        <v>268</v>
      </c>
      <c r="O3599">
        <v>27</v>
      </c>
      <c r="P3599" t="s">
        <v>425</v>
      </c>
      <c r="Q3599">
        <v>0.32</v>
      </c>
      <c r="S3599">
        <v>1</v>
      </c>
      <c r="T3599" s="108">
        <v>0.32</v>
      </c>
      <c r="U3599">
        <v>1</v>
      </c>
      <c r="V3599" t="s">
        <v>270</v>
      </c>
      <c r="W3599" t="s">
        <v>167</v>
      </c>
      <c r="X3599">
        <v>1</v>
      </c>
      <c r="Y3599">
        <v>0</v>
      </c>
      <c r="Z3599">
        <v>0</v>
      </c>
      <c r="AA3599">
        <v>0</v>
      </c>
      <c r="AB3599">
        <v>1</v>
      </c>
      <c r="AC3599">
        <v>0</v>
      </c>
      <c r="AD3599">
        <v>0</v>
      </c>
      <c r="AE3599">
        <v>0</v>
      </c>
    </row>
    <row r="3600" spans="1:31" x14ac:dyDescent="0.3">
      <c r="A3600" t="s">
        <v>268</v>
      </c>
      <c r="B3600" t="s">
        <v>9527</v>
      </c>
      <c r="C3600" t="s">
        <v>302</v>
      </c>
      <c r="D3600" t="s">
        <v>9528</v>
      </c>
      <c r="E3600" t="s">
        <v>15531</v>
      </c>
      <c r="F3600" t="s">
        <v>1544</v>
      </c>
      <c r="G3600" t="s">
        <v>402</v>
      </c>
      <c r="I3600" t="s">
        <v>265</v>
      </c>
      <c r="J3600" t="s">
        <v>266</v>
      </c>
      <c r="K3600" t="s">
        <v>15532</v>
      </c>
      <c r="L3600" t="s">
        <v>6595</v>
      </c>
      <c r="M3600" t="s">
        <v>271</v>
      </c>
      <c r="N3600" t="s">
        <v>268</v>
      </c>
      <c r="O3600">
        <v>2</v>
      </c>
      <c r="P3600" t="s">
        <v>272</v>
      </c>
      <c r="Q3600">
        <v>3</v>
      </c>
      <c r="S3600">
        <v>3</v>
      </c>
      <c r="T3600" s="108">
        <v>9</v>
      </c>
      <c r="U3600">
        <v>1</v>
      </c>
      <c r="V3600" t="s">
        <v>270</v>
      </c>
      <c r="W3600" t="s">
        <v>167</v>
      </c>
      <c r="X3600">
        <v>1</v>
      </c>
      <c r="Y3600">
        <v>1</v>
      </c>
      <c r="Z3600">
        <v>0</v>
      </c>
      <c r="AA3600">
        <v>1</v>
      </c>
      <c r="AB3600">
        <v>0</v>
      </c>
      <c r="AC3600">
        <v>1</v>
      </c>
      <c r="AD3600">
        <v>0</v>
      </c>
      <c r="AE3600">
        <v>0</v>
      </c>
    </row>
    <row r="3601" spans="1:31" x14ac:dyDescent="0.3">
      <c r="A3601" t="s">
        <v>268</v>
      </c>
      <c r="B3601" t="s">
        <v>9527</v>
      </c>
      <c r="C3601" t="s">
        <v>302</v>
      </c>
      <c r="D3601" t="s">
        <v>9528</v>
      </c>
      <c r="E3601" t="s">
        <v>15531</v>
      </c>
      <c r="F3601" t="s">
        <v>1544</v>
      </c>
      <c r="G3601" t="s">
        <v>402</v>
      </c>
      <c r="I3601" t="s">
        <v>265</v>
      </c>
      <c r="J3601" t="s">
        <v>266</v>
      </c>
      <c r="K3601" t="s">
        <v>15532</v>
      </c>
      <c r="L3601" t="s">
        <v>6595</v>
      </c>
      <c r="M3601" t="s">
        <v>271</v>
      </c>
      <c r="N3601" t="s">
        <v>268</v>
      </c>
      <c r="O3601">
        <v>2</v>
      </c>
      <c r="P3601" t="s">
        <v>272</v>
      </c>
      <c r="Q3601">
        <v>3</v>
      </c>
      <c r="S3601">
        <v>3</v>
      </c>
      <c r="T3601" s="108">
        <v>9</v>
      </c>
      <c r="U3601">
        <v>1</v>
      </c>
      <c r="V3601" t="s">
        <v>270</v>
      </c>
      <c r="W3601" t="s">
        <v>167</v>
      </c>
      <c r="X3601">
        <v>1</v>
      </c>
      <c r="Y3601">
        <v>1</v>
      </c>
      <c r="Z3601">
        <v>0</v>
      </c>
      <c r="AA3601">
        <v>1</v>
      </c>
      <c r="AB3601">
        <v>0</v>
      </c>
      <c r="AC3601">
        <v>1</v>
      </c>
      <c r="AD3601">
        <v>0</v>
      </c>
      <c r="AE3601">
        <v>0</v>
      </c>
    </row>
    <row r="3602" spans="1:31" x14ac:dyDescent="0.3">
      <c r="A3602" t="s">
        <v>268</v>
      </c>
      <c r="B3602" t="s">
        <v>9527</v>
      </c>
      <c r="C3602" t="s">
        <v>302</v>
      </c>
      <c r="D3602" t="s">
        <v>9528</v>
      </c>
      <c r="E3602" t="s">
        <v>15531</v>
      </c>
      <c r="F3602" t="s">
        <v>1544</v>
      </c>
      <c r="G3602" t="s">
        <v>402</v>
      </c>
      <c r="I3602" t="s">
        <v>265</v>
      </c>
      <c r="J3602" t="s">
        <v>266</v>
      </c>
      <c r="K3602" t="s">
        <v>15532</v>
      </c>
      <c r="L3602" t="s">
        <v>6595</v>
      </c>
      <c r="M3602" t="s">
        <v>267</v>
      </c>
      <c r="N3602" t="s">
        <v>268</v>
      </c>
      <c r="O3602">
        <v>1</v>
      </c>
      <c r="P3602" t="s">
        <v>282</v>
      </c>
      <c r="Q3602">
        <v>4</v>
      </c>
      <c r="S3602">
        <v>2</v>
      </c>
      <c r="T3602" s="108">
        <v>8</v>
      </c>
      <c r="U3602">
        <v>1</v>
      </c>
      <c r="V3602" t="s">
        <v>270</v>
      </c>
      <c r="W3602" t="s">
        <v>167</v>
      </c>
      <c r="X3602">
        <v>1</v>
      </c>
      <c r="Y3602">
        <v>0</v>
      </c>
      <c r="Z3602">
        <v>1</v>
      </c>
      <c r="AA3602">
        <v>0</v>
      </c>
      <c r="AB3602">
        <v>1</v>
      </c>
      <c r="AC3602">
        <v>0</v>
      </c>
      <c r="AD3602">
        <v>0</v>
      </c>
      <c r="AE3602">
        <v>0</v>
      </c>
    </row>
    <row r="3603" spans="1:31" x14ac:dyDescent="0.3">
      <c r="A3603" t="s">
        <v>268</v>
      </c>
      <c r="B3603" t="s">
        <v>9527</v>
      </c>
      <c r="C3603" t="s">
        <v>302</v>
      </c>
      <c r="D3603" t="s">
        <v>9528</v>
      </c>
      <c r="E3603" t="s">
        <v>15531</v>
      </c>
      <c r="F3603" t="s">
        <v>1544</v>
      </c>
      <c r="G3603" t="s">
        <v>402</v>
      </c>
      <c r="I3603" t="s">
        <v>265</v>
      </c>
      <c r="J3603" t="s">
        <v>266</v>
      </c>
      <c r="K3603" t="s">
        <v>15532</v>
      </c>
      <c r="L3603" t="s">
        <v>6595</v>
      </c>
      <c r="M3603" t="s">
        <v>271</v>
      </c>
      <c r="N3603" t="s">
        <v>268</v>
      </c>
      <c r="O3603">
        <v>20</v>
      </c>
      <c r="P3603" t="s">
        <v>425</v>
      </c>
      <c r="Q3603">
        <v>0.32</v>
      </c>
      <c r="S3603">
        <v>2</v>
      </c>
      <c r="T3603" s="108">
        <v>0.64</v>
      </c>
      <c r="U3603">
        <v>1</v>
      </c>
      <c r="V3603" t="s">
        <v>270</v>
      </c>
      <c r="W3603" t="s">
        <v>167</v>
      </c>
      <c r="X3603">
        <v>1</v>
      </c>
      <c r="Y3603">
        <v>0</v>
      </c>
      <c r="Z3603">
        <v>1</v>
      </c>
      <c r="AA3603">
        <v>0</v>
      </c>
      <c r="AB3603">
        <v>1</v>
      </c>
      <c r="AC3603">
        <v>0</v>
      </c>
      <c r="AD3603">
        <v>0</v>
      </c>
      <c r="AE3603">
        <v>0</v>
      </c>
    </row>
    <row r="3604" spans="1:31" x14ac:dyDescent="0.3">
      <c r="A3604" t="s">
        <v>268</v>
      </c>
      <c r="B3604" t="s">
        <v>9527</v>
      </c>
      <c r="C3604" t="s">
        <v>581</v>
      </c>
      <c r="D3604" t="s">
        <v>9528</v>
      </c>
      <c r="E3604" t="s">
        <v>13259</v>
      </c>
      <c r="F3604" t="s">
        <v>6614</v>
      </c>
      <c r="G3604" t="s">
        <v>402</v>
      </c>
      <c r="I3604" t="s">
        <v>265</v>
      </c>
      <c r="J3604" t="s">
        <v>266</v>
      </c>
      <c r="K3604" t="s">
        <v>6618</v>
      </c>
      <c r="L3604" t="s">
        <v>6595</v>
      </c>
      <c r="M3604" t="s">
        <v>267</v>
      </c>
      <c r="N3604" t="s">
        <v>268</v>
      </c>
      <c r="O3604">
        <v>1</v>
      </c>
      <c r="P3604" t="s">
        <v>282</v>
      </c>
      <c r="Q3604">
        <v>3</v>
      </c>
      <c r="S3604">
        <v>2</v>
      </c>
      <c r="T3604" s="108">
        <v>6</v>
      </c>
      <c r="U3604">
        <v>1</v>
      </c>
      <c r="V3604" t="s">
        <v>270</v>
      </c>
      <c r="W3604" t="s">
        <v>167</v>
      </c>
      <c r="X3604">
        <v>1</v>
      </c>
      <c r="Y3604">
        <v>0</v>
      </c>
      <c r="Z3604">
        <v>1</v>
      </c>
      <c r="AA3604">
        <v>0</v>
      </c>
      <c r="AB3604">
        <v>1</v>
      </c>
      <c r="AC3604">
        <v>0</v>
      </c>
      <c r="AD3604">
        <v>0</v>
      </c>
      <c r="AE3604">
        <v>0</v>
      </c>
    </row>
    <row r="3605" spans="1:31" x14ac:dyDescent="0.3">
      <c r="A3605" t="s">
        <v>268</v>
      </c>
      <c r="B3605" t="s">
        <v>9527</v>
      </c>
      <c r="C3605" t="s">
        <v>581</v>
      </c>
      <c r="D3605" t="s">
        <v>9528</v>
      </c>
      <c r="E3605" t="s">
        <v>13259</v>
      </c>
      <c r="F3605" t="s">
        <v>6614</v>
      </c>
      <c r="G3605" t="s">
        <v>402</v>
      </c>
      <c r="I3605" t="s">
        <v>265</v>
      </c>
      <c r="J3605" t="s">
        <v>266</v>
      </c>
      <c r="K3605" t="s">
        <v>6618</v>
      </c>
      <c r="L3605" t="s">
        <v>6595</v>
      </c>
      <c r="M3605" t="s">
        <v>271</v>
      </c>
      <c r="N3605" t="s">
        <v>268</v>
      </c>
      <c r="O3605">
        <v>2</v>
      </c>
      <c r="P3605" t="s">
        <v>272</v>
      </c>
      <c r="Q3605">
        <v>3</v>
      </c>
      <c r="S3605">
        <v>6</v>
      </c>
      <c r="T3605" s="108">
        <v>18</v>
      </c>
      <c r="U3605">
        <v>1</v>
      </c>
      <c r="V3605" t="s">
        <v>270</v>
      </c>
      <c r="W3605" t="s">
        <v>167</v>
      </c>
      <c r="X3605">
        <v>2</v>
      </c>
      <c r="Y3605">
        <v>2</v>
      </c>
      <c r="Z3605">
        <v>0</v>
      </c>
      <c r="AA3605">
        <v>2</v>
      </c>
      <c r="AB3605">
        <v>0</v>
      </c>
      <c r="AC3605">
        <v>2</v>
      </c>
      <c r="AD3605">
        <v>0</v>
      </c>
      <c r="AE3605">
        <v>0</v>
      </c>
    </row>
    <row r="3606" spans="1:31" x14ac:dyDescent="0.3">
      <c r="A3606" t="s">
        <v>268</v>
      </c>
      <c r="B3606" t="s">
        <v>9527</v>
      </c>
      <c r="C3606" t="s">
        <v>581</v>
      </c>
      <c r="D3606" t="s">
        <v>9528</v>
      </c>
      <c r="E3606" t="s">
        <v>13259</v>
      </c>
      <c r="F3606" t="s">
        <v>6614</v>
      </c>
      <c r="G3606" t="s">
        <v>402</v>
      </c>
      <c r="I3606" t="s">
        <v>265</v>
      </c>
      <c r="J3606" t="s">
        <v>266</v>
      </c>
      <c r="K3606" t="s">
        <v>6618</v>
      </c>
      <c r="L3606" t="s">
        <v>6595</v>
      </c>
      <c r="M3606" t="s">
        <v>271</v>
      </c>
      <c r="N3606" t="s">
        <v>268</v>
      </c>
      <c r="O3606">
        <v>20</v>
      </c>
      <c r="P3606" t="s">
        <v>17796</v>
      </c>
      <c r="Q3606">
        <v>1</v>
      </c>
      <c r="S3606">
        <v>2</v>
      </c>
      <c r="T3606" s="108">
        <v>2</v>
      </c>
      <c r="U3606">
        <v>1</v>
      </c>
      <c r="V3606" t="s">
        <v>270</v>
      </c>
      <c r="W3606" t="s">
        <v>167</v>
      </c>
      <c r="X3606">
        <v>1</v>
      </c>
      <c r="Y3606">
        <v>0</v>
      </c>
      <c r="Z3606">
        <v>1</v>
      </c>
      <c r="AA3606">
        <v>0</v>
      </c>
      <c r="AB3606">
        <v>1</v>
      </c>
      <c r="AC3606">
        <v>0</v>
      </c>
      <c r="AD3606">
        <v>0</v>
      </c>
      <c r="AE3606">
        <v>0</v>
      </c>
    </row>
    <row r="3607" spans="1:31" x14ac:dyDescent="0.3">
      <c r="A3607" t="s">
        <v>268</v>
      </c>
      <c r="B3607" t="s">
        <v>9575</v>
      </c>
      <c r="C3607" t="s">
        <v>274</v>
      </c>
      <c r="D3607" t="s">
        <v>9949</v>
      </c>
      <c r="E3607" t="s">
        <v>13330</v>
      </c>
      <c r="F3607" t="s">
        <v>7206</v>
      </c>
      <c r="G3607" t="s">
        <v>402</v>
      </c>
      <c r="I3607" t="s">
        <v>265</v>
      </c>
      <c r="J3607" t="s">
        <v>266</v>
      </c>
      <c r="K3607" t="s">
        <v>7208</v>
      </c>
      <c r="L3607" t="s">
        <v>9576</v>
      </c>
      <c r="M3607" t="s">
        <v>267</v>
      </c>
      <c r="N3607" t="s">
        <v>268</v>
      </c>
      <c r="O3607">
        <v>1</v>
      </c>
      <c r="P3607" t="s">
        <v>282</v>
      </c>
      <c r="Q3607">
        <v>2</v>
      </c>
      <c r="S3607">
        <v>2</v>
      </c>
      <c r="T3607" s="108">
        <v>4</v>
      </c>
      <c r="U3607">
        <v>1</v>
      </c>
      <c r="V3607" t="s">
        <v>270</v>
      </c>
      <c r="W3607" t="s">
        <v>167</v>
      </c>
      <c r="X3607">
        <v>1</v>
      </c>
      <c r="Y3607">
        <v>1</v>
      </c>
      <c r="Z3607">
        <v>0</v>
      </c>
      <c r="AA3607">
        <v>0</v>
      </c>
      <c r="AB3607">
        <v>1</v>
      </c>
      <c r="AC3607">
        <v>0</v>
      </c>
      <c r="AD3607">
        <v>0</v>
      </c>
      <c r="AE3607">
        <v>0</v>
      </c>
    </row>
    <row r="3608" spans="1:31" x14ac:dyDescent="0.3">
      <c r="A3608" t="s">
        <v>268</v>
      </c>
      <c r="B3608" t="s">
        <v>9575</v>
      </c>
      <c r="C3608" t="s">
        <v>274</v>
      </c>
      <c r="D3608" t="s">
        <v>9949</v>
      </c>
      <c r="E3608" t="s">
        <v>13330</v>
      </c>
      <c r="F3608" t="s">
        <v>7206</v>
      </c>
      <c r="G3608" t="s">
        <v>402</v>
      </c>
      <c r="I3608" t="s">
        <v>265</v>
      </c>
      <c r="J3608" t="s">
        <v>266</v>
      </c>
      <c r="K3608" t="s">
        <v>7208</v>
      </c>
      <c r="L3608" t="s">
        <v>9576</v>
      </c>
      <c r="M3608" t="s">
        <v>271</v>
      </c>
      <c r="N3608" t="s">
        <v>268</v>
      </c>
      <c r="O3608">
        <v>2</v>
      </c>
      <c r="P3608" t="s">
        <v>272</v>
      </c>
      <c r="Q3608">
        <v>2</v>
      </c>
      <c r="S3608">
        <v>2</v>
      </c>
      <c r="T3608" s="108">
        <v>4</v>
      </c>
      <c r="U3608">
        <v>1</v>
      </c>
      <c r="V3608" t="s">
        <v>270</v>
      </c>
      <c r="W3608" t="s">
        <v>167</v>
      </c>
      <c r="X3608">
        <v>1</v>
      </c>
      <c r="Y3608">
        <v>1</v>
      </c>
      <c r="Z3608">
        <v>0</v>
      </c>
      <c r="AA3608">
        <v>0</v>
      </c>
      <c r="AB3608">
        <v>1</v>
      </c>
      <c r="AC3608">
        <v>0</v>
      </c>
      <c r="AD3608">
        <v>0</v>
      </c>
      <c r="AE3608">
        <v>0</v>
      </c>
    </row>
    <row r="3609" spans="1:31" x14ac:dyDescent="0.3">
      <c r="A3609" t="s">
        <v>268</v>
      </c>
      <c r="B3609" t="s">
        <v>9575</v>
      </c>
      <c r="C3609" t="s">
        <v>274</v>
      </c>
      <c r="D3609" t="s">
        <v>9949</v>
      </c>
      <c r="E3609" t="s">
        <v>13330</v>
      </c>
      <c r="F3609" t="s">
        <v>7206</v>
      </c>
      <c r="G3609" t="s">
        <v>402</v>
      </c>
      <c r="I3609" t="s">
        <v>265</v>
      </c>
      <c r="J3609" t="s">
        <v>266</v>
      </c>
      <c r="K3609" t="s">
        <v>7208</v>
      </c>
      <c r="L3609" t="s">
        <v>9576</v>
      </c>
      <c r="M3609" t="s">
        <v>271</v>
      </c>
      <c r="N3609" t="s">
        <v>268</v>
      </c>
      <c r="O3609">
        <v>20</v>
      </c>
      <c r="P3609" t="s">
        <v>425</v>
      </c>
      <c r="Q3609">
        <v>0.32</v>
      </c>
      <c r="S3609">
        <v>1</v>
      </c>
      <c r="T3609" s="108">
        <v>0.32</v>
      </c>
      <c r="U3609">
        <v>1</v>
      </c>
      <c r="V3609" t="s">
        <v>270</v>
      </c>
      <c r="W3609" t="s">
        <v>167</v>
      </c>
      <c r="X3609">
        <v>1</v>
      </c>
      <c r="Y3609">
        <v>0</v>
      </c>
      <c r="Z3609">
        <v>0</v>
      </c>
      <c r="AA3609">
        <v>0</v>
      </c>
      <c r="AB3609">
        <v>0</v>
      </c>
      <c r="AC3609">
        <v>1</v>
      </c>
      <c r="AD3609">
        <v>0</v>
      </c>
      <c r="AE3609">
        <v>0</v>
      </c>
    </row>
    <row r="3610" spans="1:31" x14ac:dyDescent="0.3">
      <c r="A3610" t="s">
        <v>268</v>
      </c>
      <c r="B3610" t="s">
        <v>7244</v>
      </c>
      <c r="C3610" t="s">
        <v>274</v>
      </c>
      <c r="D3610" t="s">
        <v>7245</v>
      </c>
      <c r="E3610" t="s">
        <v>13339</v>
      </c>
      <c r="F3610" t="s">
        <v>7246</v>
      </c>
      <c r="G3610" t="s">
        <v>402</v>
      </c>
      <c r="I3610" t="s">
        <v>265</v>
      </c>
      <c r="J3610" t="s">
        <v>266</v>
      </c>
      <c r="K3610" t="s">
        <v>7227</v>
      </c>
      <c r="L3610" t="s">
        <v>7247</v>
      </c>
      <c r="M3610" t="s">
        <v>267</v>
      </c>
      <c r="N3610" t="s">
        <v>268</v>
      </c>
      <c r="O3610">
        <v>1</v>
      </c>
      <c r="P3610" t="s">
        <v>282</v>
      </c>
      <c r="Q3610">
        <v>3</v>
      </c>
      <c r="S3610">
        <v>4</v>
      </c>
      <c r="T3610" s="108">
        <v>12</v>
      </c>
      <c r="U3610">
        <v>1</v>
      </c>
      <c r="V3610" t="s">
        <v>270</v>
      </c>
      <c r="W3610" t="s">
        <v>167</v>
      </c>
      <c r="X3610">
        <v>2</v>
      </c>
      <c r="Y3610">
        <v>2</v>
      </c>
      <c r="Z3610">
        <v>0</v>
      </c>
      <c r="AA3610">
        <v>0</v>
      </c>
      <c r="AB3610">
        <v>0</v>
      </c>
      <c r="AC3610">
        <v>2</v>
      </c>
      <c r="AD3610">
        <v>0</v>
      </c>
      <c r="AE3610">
        <v>0</v>
      </c>
    </row>
    <row r="3611" spans="1:31" x14ac:dyDescent="0.3">
      <c r="A3611" t="s">
        <v>268</v>
      </c>
      <c r="B3611" t="s">
        <v>7244</v>
      </c>
      <c r="C3611" t="s">
        <v>274</v>
      </c>
      <c r="D3611" t="s">
        <v>7245</v>
      </c>
      <c r="E3611" t="s">
        <v>13339</v>
      </c>
      <c r="F3611" t="s">
        <v>7246</v>
      </c>
      <c r="G3611" t="s">
        <v>402</v>
      </c>
      <c r="I3611" t="s">
        <v>265</v>
      </c>
      <c r="J3611" t="s">
        <v>266</v>
      </c>
      <c r="K3611" t="s">
        <v>7227</v>
      </c>
      <c r="L3611" t="s">
        <v>7247</v>
      </c>
      <c r="M3611" t="s">
        <v>271</v>
      </c>
      <c r="N3611" t="s">
        <v>268</v>
      </c>
      <c r="O3611">
        <v>2</v>
      </c>
      <c r="P3611" t="s">
        <v>272</v>
      </c>
      <c r="Q3611">
        <v>4</v>
      </c>
      <c r="S3611">
        <v>2</v>
      </c>
      <c r="T3611" s="108">
        <v>8</v>
      </c>
      <c r="U3611">
        <v>1</v>
      </c>
      <c r="V3611" t="s">
        <v>270</v>
      </c>
      <c r="W3611" t="s">
        <v>167</v>
      </c>
      <c r="X3611">
        <v>1</v>
      </c>
      <c r="Y3611">
        <v>1</v>
      </c>
      <c r="Z3611">
        <v>0</v>
      </c>
      <c r="AA3611">
        <v>0</v>
      </c>
      <c r="AB3611">
        <v>0</v>
      </c>
      <c r="AC3611">
        <v>1</v>
      </c>
      <c r="AD3611">
        <v>0</v>
      </c>
      <c r="AE3611">
        <v>0</v>
      </c>
    </row>
    <row r="3612" spans="1:31" x14ac:dyDescent="0.3">
      <c r="A3612" t="s">
        <v>268</v>
      </c>
      <c r="B3612" t="s">
        <v>7244</v>
      </c>
      <c r="C3612" t="s">
        <v>294</v>
      </c>
      <c r="D3612" t="s">
        <v>7245</v>
      </c>
      <c r="E3612" t="s">
        <v>13339</v>
      </c>
      <c r="F3612" t="s">
        <v>7246</v>
      </c>
      <c r="G3612" t="s">
        <v>402</v>
      </c>
      <c r="I3612" t="s">
        <v>265</v>
      </c>
      <c r="J3612" t="s">
        <v>266</v>
      </c>
      <c r="K3612" t="s">
        <v>7227</v>
      </c>
      <c r="L3612" t="s">
        <v>7248</v>
      </c>
      <c r="M3612" t="s">
        <v>271</v>
      </c>
      <c r="N3612" t="s">
        <v>268</v>
      </c>
      <c r="O3612">
        <v>20</v>
      </c>
      <c r="P3612" t="s">
        <v>17796</v>
      </c>
      <c r="Q3612">
        <v>1</v>
      </c>
      <c r="S3612">
        <v>3</v>
      </c>
      <c r="T3612" s="108">
        <v>3</v>
      </c>
      <c r="U3612">
        <v>1</v>
      </c>
      <c r="V3612" t="s">
        <v>270</v>
      </c>
      <c r="W3612" t="s">
        <v>167</v>
      </c>
      <c r="X3612">
        <v>1</v>
      </c>
      <c r="Y3612">
        <v>1</v>
      </c>
      <c r="Z3612">
        <v>0</v>
      </c>
      <c r="AA3612">
        <v>1</v>
      </c>
      <c r="AB3612">
        <v>0</v>
      </c>
      <c r="AC3612">
        <v>1</v>
      </c>
      <c r="AD3612">
        <v>0</v>
      </c>
      <c r="AE3612">
        <v>0</v>
      </c>
    </row>
    <row r="3613" spans="1:31" x14ac:dyDescent="0.3">
      <c r="A3613" t="s">
        <v>268</v>
      </c>
      <c r="B3613" t="s">
        <v>7039</v>
      </c>
      <c r="C3613" t="s">
        <v>262</v>
      </c>
      <c r="D3613" t="s">
        <v>7040</v>
      </c>
      <c r="E3613" t="s">
        <v>13308</v>
      </c>
      <c r="F3613" t="s">
        <v>7041</v>
      </c>
      <c r="G3613" t="s">
        <v>402</v>
      </c>
      <c r="I3613" t="s">
        <v>265</v>
      </c>
      <c r="J3613" t="s">
        <v>266</v>
      </c>
      <c r="K3613" t="s">
        <v>7042</v>
      </c>
      <c r="L3613" t="s">
        <v>17743</v>
      </c>
      <c r="M3613" t="s">
        <v>267</v>
      </c>
      <c r="N3613" t="s">
        <v>268</v>
      </c>
      <c r="O3613">
        <v>1</v>
      </c>
      <c r="P3613" t="s">
        <v>282</v>
      </c>
      <c r="Q3613">
        <v>2</v>
      </c>
      <c r="S3613">
        <v>1</v>
      </c>
      <c r="T3613" s="108">
        <v>2</v>
      </c>
      <c r="U3613">
        <v>1</v>
      </c>
      <c r="V3613" t="s">
        <v>270</v>
      </c>
      <c r="W3613" t="s">
        <v>167</v>
      </c>
      <c r="X3613">
        <v>1</v>
      </c>
      <c r="Y3613">
        <v>0</v>
      </c>
      <c r="Z3613">
        <v>0</v>
      </c>
      <c r="AA3613">
        <v>1</v>
      </c>
      <c r="AB3613">
        <v>0</v>
      </c>
      <c r="AC3613">
        <v>0</v>
      </c>
      <c r="AD3613">
        <v>0</v>
      </c>
      <c r="AE3613">
        <v>0</v>
      </c>
    </row>
    <row r="3614" spans="1:31" x14ac:dyDescent="0.3">
      <c r="A3614" t="s">
        <v>268</v>
      </c>
      <c r="B3614" t="s">
        <v>7039</v>
      </c>
      <c r="C3614" t="s">
        <v>262</v>
      </c>
      <c r="D3614" t="s">
        <v>7040</v>
      </c>
      <c r="E3614" t="s">
        <v>13308</v>
      </c>
      <c r="F3614" t="s">
        <v>7041</v>
      </c>
      <c r="G3614" t="s">
        <v>402</v>
      </c>
      <c r="I3614" t="s">
        <v>265</v>
      </c>
      <c r="J3614" t="s">
        <v>266</v>
      </c>
      <c r="K3614" t="s">
        <v>7042</v>
      </c>
      <c r="L3614" t="s">
        <v>17743</v>
      </c>
      <c r="M3614" t="s">
        <v>271</v>
      </c>
      <c r="N3614" t="s">
        <v>268</v>
      </c>
      <c r="O3614">
        <v>2</v>
      </c>
      <c r="P3614" t="s">
        <v>288</v>
      </c>
      <c r="Q3614">
        <v>0.48</v>
      </c>
      <c r="S3614">
        <v>2</v>
      </c>
      <c r="T3614" s="108">
        <v>0.96</v>
      </c>
      <c r="U3614">
        <v>1</v>
      </c>
      <c r="V3614" t="s">
        <v>270</v>
      </c>
      <c r="W3614" t="s">
        <v>167</v>
      </c>
      <c r="X3614">
        <v>2</v>
      </c>
      <c r="Y3614">
        <v>0</v>
      </c>
      <c r="Z3614">
        <v>0</v>
      </c>
      <c r="AA3614">
        <v>0</v>
      </c>
      <c r="AB3614">
        <v>0</v>
      </c>
      <c r="AC3614">
        <v>2</v>
      </c>
      <c r="AD3614">
        <v>0</v>
      </c>
      <c r="AE3614">
        <v>0</v>
      </c>
    </row>
    <row r="3615" spans="1:31" x14ac:dyDescent="0.3">
      <c r="A3615" t="s">
        <v>268</v>
      </c>
      <c r="B3615" t="s">
        <v>6921</v>
      </c>
      <c r="C3615" t="s">
        <v>274</v>
      </c>
      <c r="D3615" t="s">
        <v>4217</v>
      </c>
      <c r="E3615" t="s">
        <v>13287</v>
      </c>
      <c r="F3615" t="s">
        <v>6922</v>
      </c>
      <c r="G3615" t="s">
        <v>402</v>
      </c>
      <c r="I3615" t="s">
        <v>265</v>
      </c>
      <c r="J3615" t="s">
        <v>266</v>
      </c>
      <c r="K3615" t="s">
        <v>6917</v>
      </c>
      <c r="L3615" t="s">
        <v>8378</v>
      </c>
      <c r="M3615" t="s">
        <v>267</v>
      </c>
      <c r="N3615" t="s">
        <v>268</v>
      </c>
      <c r="O3615">
        <v>1</v>
      </c>
      <c r="P3615" t="s">
        <v>282</v>
      </c>
      <c r="Q3615">
        <v>3</v>
      </c>
      <c r="S3615">
        <v>2</v>
      </c>
      <c r="T3615" s="108">
        <v>6</v>
      </c>
      <c r="U3615">
        <v>1</v>
      </c>
      <c r="V3615" t="s">
        <v>270</v>
      </c>
      <c r="W3615" t="s">
        <v>167</v>
      </c>
      <c r="X3615">
        <v>1</v>
      </c>
      <c r="Y3615">
        <v>0</v>
      </c>
      <c r="Z3615">
        <v>1</v>
      </c>
      <c r="AA3615">
        <v>0</v>
      </c>
      <c r="AB3615">
        <v>0</v>
      </c>
      <c r="AC3615">
        <v>1</v>
      </c>
      <c r="AD3615">
        <v>0</v>
      </c>
      <c r="AE3615">
        <v>0</v>
      </c>
    </row>
    <row r="3616" spans="1:31" x14ac:dyDescent="0.3">
      <c r="A3616" t="s">
        <v>268</v>
      </c>
      <c r="B3616" t="s">
        <v>6921</v>
      </c>
      <c r="C3616" t="s">
        <v>294</v>
      </c>
      <c r="D3616" t="s">
        <v>4217</v>
      </c>
      <c r="E3616" t="s">
        <v>13287</v>
      </c>
      <c r="F3616" t="s">
        <v>6922</v>
      </c>
      <c r="G3616" t="s">
        <v>402</v>
      </c>
      <c r="I3616" t="s">
        <v>265</v>
      </c>
      <c r="J3616" t="s">
        <v>266</v>
      </c>
      <c r="K3616" t="s">
        <v>6917</v>
      </c>
      <c r="L3616" t="s">
        <v>6923</v>
      </c>
      <c r="M3616" t="s">
        <v>271</v>
      </c>
      <c r="N3616" t="s">
        <v>268</v>
      </c>
      <c r="O3616">
        <v>20</v>
      </c>
      <c r="P3616" t="s">
        <v>425</v>
      </c>
      <c r="Q3616">
        <v>0.32</v>
      </c>
      <c r="S3616">
        <v>1</v>
      </c>
      <c r="T3616" s="108">
        <v>0.32</v>
      </c>
      <c r="U3616">
        <v>1</v>
      </c>
      <c r="V3616" t="s">
        <v>270</v>
      </c>
      <c r="W3616" t="s">
        <v>167</v>
      </c>
      <c r="X3616">
        <v>1</v>
      </c>
      <c r="Y3616">
        <v>0</v>
      </c>
      <c r="Z3616">
        <v>0</v>
      </c>
      <c r="AA3616">
        <v>0</v>
      </c>
      <c r="AB3616">
        <v>0</v>
      </c>
      <c r="AC3616">
        <v>1</v>
      </c>
      <c r="AD3616">
        <v>0</v>
      </c>
      <c r="AE3616">
        <v>0</v>
      </c>
    </row>
    <row r="3617" spans="1:31" x14ac:dyDescent="0.3">
      <c r="A3617" t="s">
        <v>268</v>
      </c>
      <c r="B3617" t="s">
        <v>6921</v>
      </c>
      <c r="C3617" t="s">
        <v>294</v>
      </c>
      <c r="D3617" t="s">
        <v>4217</v>
      </c>
      <c r="E3617" t="s">
        <v>13287</v>
      </c>
      <c r="F3617" t="s">
        <v>6922</v>
      </c>
      <c r="G3617" t="s">
        <v>402</v>
      </c>
      <c r="I3617" t="s">
        <v>265</v>
      </c>
      <c r="J3617" t="s">
        <v>266</v>
      </c>
      <c r="K3617" t="s">
        <v>6917</v>
      </c>
      <c r="L3617" t="s">
        <v>6923</v>
      </c>
      <c r="M3617" t="s">
        <v>271</v>
      </c>
      <c r="N3617" t="s">
        <v>268</v>
      </c>
      <c r="O3617">
        <v>2</v>
      </c>
      <c r="P3617" t="s">
        <v>272</v>
      </c>
      <c r="Q3617">
        <v>3</v>
      </c>
      <c r="S3617">
        <v>2</v>
      </c>
      <c r="T3617" s="108">
        <v>6</v>
      </c>
      <c r="U3617">
        <v>1</v>
      </c>
      <c r="V3617" t="s">
        <v>270</v>
      </c>
      <c r="W3617" t="s">
        <v>167</v>
      </c>
      <c r="X3617">
        <v>1</v>
      </c>
      <c r="Y3617">
        <v>1</v>
      </c>
      <c r="Z3617">
        <v>0</v>
      </c>
      <c r="AA3617">
        <v>0</v>
      </c>
      <c r="AB3617">
        <v>1</v>
      </c>
      <c r="AC3617">
        <v>0</v>
      </c>
      <c r="AD3617">
        <v>0</v>
      </c>
      <c r="AE3617">
        <v>0</v>
      </c>
    </row>
    <row r="3618" spans="1:31" x14ac:dyDescent="0.3">
      <c r="A3618" t="s">
        <v>268</v>
      </c>
      <c r="B3618" t="s">
        <v>17646</v>
      </c>
      <c r="C3618" t="s">
        <v>274</v>
      </c>
      <c r="D3618" t="s">
        <v>17647</v>
      </c>
      <c r="E3618" t="s">
        <v>17648</v>
      </c>
      <c r="F3618" t="s">
        <v>460</v>
      </c>
      <c r="G3618" t="s">
        <v>402</v>
      </c>
      <c r="I3618" t="s">
        <v>265</v>
      </c>
      <c r="J3618" t="s">
        <v>266</v>
      </c>
      <c r="K3618" t="s">
        <v>6270</v>
      </c>
      <c r="L3618" t="s">
        <v>15962</v>
      </c>
      <c r="M3618" t="s">
        <v>267</v>
      </c>
      <c r="N3618" t="s">
        <v>268</v>
      </c>
      <c r="O3618">
        <v>1</v>
      </c>
      <c r="P3618" t="s">
        <v>282</v>
      </c>
      <c r="Q3618">
        <v>1</v>
      </c>
      <c r="S3618">
        <v>1</v>
      </c>
      <c r="T3618" s="108">
        <v>1</v>
      </c>
      <c r="U3618">
        <v>1</v>
      </c>
      <c r="V3618" t="s">
        <v>270</v>
      </c>
      <c r="W3618" t="s">
        <v>167</v>
      </c>
      <c r="X3618">
        <v>1</v>
      </c>
      <c r="Y3618">
        <v>0</v>
      </c>
      <c r="Z3618">
        <v>1</v>
      </c>
      <c r="AA3618">
        <v>0</v>
      </c>
      <c r="AB3618">
        <v>0</v>
      </c>
      <c r="AC3618">
        <v>0</v>
      </c>
      <c r="AD3618">
        <v>0</v>
      </c>
      <c r="AE3618">
        <v>0</v>
      </c>
    </row>
    <row r="3619" spans="1:31" x14ac:dyDescent="0.3">
      <c r="A3619" t="s">
        <v>268</v>
      </c>
      <c r="B3619" t="s">
        <v>17646</v>
      </c>
      <c r="C3619" t="s">
        <v>274</v>
      </c>
      <c r="D3619" t="s">
        <v>17647</v>
      </c>
      <c r="E3619" t="s">
        <v>17648</v>
      </c>
      <c r="F3619" t="s">
        <v>460</v>
      </c>
      <c r="G3619" t="s">
        <v>402</v>
      </c>
      <c r="I3619" t="s">
        <v>265</v>
      </c>
      <c r="J3619" t="s">
        <v>266</v>
      </c>
      <c r="K3619" t="s">
        <v>6270</v>
      </c>
      <c r="L3619" t="s">
        <v>15962</v>
      </c>
      <c r="M3619" t="s">
        <v>271</v>
      </c>
      <c r="N3619" t="s">
        <v>268</v>
      </c>
      <c r="O3619">
        <v>2</v>
      </c>
      <c r="P3619" t="s">
        <v>272</v>
      </c>
      <c r="Q3619">
        <v>1</v>
      </c>
      <c r="S3619">
        <v>1</v>
      </c>
      <c r="T3619" s="108">
        <v>1</v>
      </c>
      <c r="U3619">
        <v>1</v>
      </c>
      <c r="V3619" t="s">
        <v>270</v>
      </c>
      <c r="W3619" t="s">
        <v>167</v>
      </c>
      <c r="X3619">
        <v>1</v>
      </c>
      <c r="Y3619">
        <v>0</v>
      </c>
      <c r="Z3619">
        <v>1</v>
      </c>
      <c r="AA3619">
        <v>0</v>
      </c>
      <c r="AB3619">
        <v>0</v>
      </c>
      <c r="AC3619">
        <v>0</v>
      </c>
      <c r="AD3619">
        <v>0</v>
      </c>
      <c r="AE3619">
        <v>0</v>
      </c>
    </row>
    <row r="3620" spans="1:31" x14ac:dyDescent="0.3">
      <c r="A3620" t="s">
        <v>268</v>
      </c>
      <c r="B3620" t="s">
        <v>17646</v>
      </c>
      <c r="C3620" t="s">
        <v>274</v>
      </c>
      <c r="D3620" t="s">
        <v>17647</v>
      </c>
      <c r="E3620" t="s">
        <v>17648</v>
      </c>
      <c r="F3620" t="s">
        <v>460</v>
      </c>
      <c r="G3620" t="s">
        <v>402</v>
      </c>
      <c r="I3620" t="s">
        <v>265</v>
      </c>
      <c r="J3620" t="s">
        <v>266</v>
      </c>
      <c r="K3620" t="s">
        <v>6270</v>
      </c>
      <c r="L3620" t="s">
        <v>15962</v>
      </c>
      <c r="M3620" t="s">
        <v>271</v>
      </c>
      <c r="N3620" t="s">
        <v>268</v>
      </c>
      <c r="O3620">
        <v>17</v>
      </c>
      <c r="P3620" t="s">
        <v>273</v>
      </c>
      <c r="Q3620">
        <v>0.32</v>
      </c>
      <c r="S3620">
        <v>1</v>
      </c>
      <c r="T3620" s="108">
        <v>0.32</v>
      </c>
      <c r="U3620">
        <v>1</v>
      </c>
      <c r="V3620" t="s">
        <v>270</v>
      </c>
      <c r="W3620" t="s">
        <v>167</v>
      </c>
      <c r="X3620">
        <v>1</v>
      </c>
      <c r="Y3620">
        <v>0</v>
      </c>
      <c r="Z3620">
        <v>0</v>
      </c>
      <c r="AA3620">
        <v>0</v>
      </c>
      <c r="AB3620">
        <v>1</v>
      </c>
      <c r="AC3620">
        <v>0</v>
      </c>
      <c r="AD3620">
        <v>0</v>
      </c>
      <c r="AE3620">
        <v>0</v>
      </c>
    </row>
    <row r="3621" spans="1:31" x14ac:dyDescent="0.3">
      <c r="A3621" t="s">
        <v>268</v>
      </c>
      <c r="B3621" t="s">
        <v>7187</v>
      </c>
      <c r="C3621" t="s">
        <v>274</v>
      </c>
      <c r="D3621" t="s">
        <v>7188</v>
      </c>
      <c r="E3621" t="s">
        <v>13328</v>
      </c>
      <c r="F3621" t="s">
        <v>7189</v>
      </c>
      <c r="G3621" t="s">
        <v>402</v>
      </c>
      <c r="I3621" t="s">
        <v>265</v>
      </c>
      <c r="J3621" t="s">
        <v>266</v>
      </c>
      <c r="K3621" t="s">
        <v>7190</v>
      </c>
      <c r="L3621" t="s">
        <v>10764</v>
      </c>
      <c r="M3621" t="s">
        <v>267</v>
      </c>
      <c r="N3621" t="s">
        <v>268</v>
      </c>
      <c r="O3621">
        <v>1</v>
      </c>
      <c r="P3621" t="s">
        <v>282</v>
      </c>
      <c r="Q3621">
        <v>3</v>
      </c>
      <c r="S3621">
        <v>3</v>
      </c>
      <c r="T3621" s="108">
        <v>9</v>
      </c>
      <c r="U3621">
        <v>1</v>
      </c>
      <c r="V3621" t="s">
        <v>270</v>
      </c>
      <c r="W3621" t="s">
        <v>167</v>
      </c>
      <c r="X3621">
        <v>1</v>
      </c>
      <c r="Y3621">
        <v>1</v>
      </c>
      <c r="Z3621">
        <v>0</v>
      </c>
      <c r="AA3621">
        <v>1</v>
      </c>
      <c r="AB3621">
        <v>0</v>
      </c>
      <c r="AC3621">
        <v>1</v>
      </c>
      <c r="AD3621">
        <v>0</v>
      </c>
      <c r="AE3621">
        <v>0</v>
      </c>
    </row>
    <row r="3622" spans="1:31" x14ac:dyDescent="0.3">
      <c r="A3622" t="s">
        <v>268</v>
      </c>
      <c r="B3622" t="s">
        <v>7187</v>
      </c>
      <c r="C3622" t="s">
        <v>294</v>
      </c>
      <c r="D3622" t="s">
        <v>7188</v>
      </c>
      <c r="E3622" t="s">
        <v>13328</v>
      </c>
      <c r="F3622" t="s">
        <v>7189</v>
      </c>
      <c r="G3622" t="s">
        <v>402</v>
      </c>
      <c r="I3622" t="s">
        <v>265</v>
      </c>
      <c r="J3622" t="s">
        <v>266</v>
      </c>
      <c r="K3622" t="s">
        <v>7190</v>
      </c>
      <c r="L3622" t="s">
        <v>10764</v>
      </c>
      <c r="M3622" t="s">
        <v>271</v>
      </c>
      <c r="N3622" t="s">
        <v>268</v>
      </c>
      <c r="O3622">
        <v>2</v>
      </c>
      <c r="P3622" t="s">
        <v>272</v>
      </c>
      <c r="Q3622">
        <v>3</v>
      </c>
      <c r="S3622">
        <v>2</v>
      </c>
      <c r="T3622" s="108">
        <v>6</v>
      </c>
      <c r="U3622">
        <v>1</v>
      </c>
      <c r="V3622" t="s">
        <v>270</v>
      </c>
      <c r="W3622" t="s">
        <v>167</v>
      </c>
      <c r="X3622">
        <v>1</v>
      </c>
      <c r="Y3622">
        <v>1</v>
      </c>
      <c r="Z3622">
        <v>0</v>
      </c>
      <c r="AA3622">
        <v>1</v>
      </c>
      <c r="AB3622">
        <v>0</v>
      </c>
      <c r="AC3622">
        <v>0</v>
      </c>
      <c r="AD3622">
        <v>0</v>
      </c>
      <c r="AE3622">
        <v>0</v>
      </c>
    </row>
    <row r="3623" spans="1:31" x14ac:dyDescent="0.3">
      <c r="A3623" t="s">
        <v>268</v>
      </c>
      <c r="B3623" t="s">
        <v>7187</v>
      </c>
      <c r="C3623" t="s">
        <v>294</v>
      </c>
      <c r="D3623" t="s">
        <v>7188</v>
      </c>
      <c r="E3623" t="s">
        <v>13328</v>
      </c>
      <c r="F3623" t="s">
        <v>7189</v>
      </c>
      <c r="G3623" t="s">
        <v>402</v>
      </c>
      <c r="I3623" t="s">
        <v>265</v>
      </c>
      <c r="J3623" t="s">
        <v>266</v>
      </c>
      <c r="K3623" t="s">
        <v>7190</v>
      </c>
      <c r="L3623" t="s">
        <v>10764</v>
      </c>
      <c r="M3623" t="s">
        <v>271</v>
      </c>
      <c r="N3623" t="s">
        <v>268</v>
      </c>
      <c r="O3623">
        <v>20</v>
      </c>
      <c r="P3623" t="s">
        <v>425</v>
      </c>
      <c r="Q3623">
        <v>0.32</v>
      </c>
      <c r="S3623">
        <v>2</v>
      </c>
      <c r="T3623" s="108">
        <v>0.64</v>
      </c>
      <c r="U3623">
        <v>1</v>
      </c>
      <c r="V3623" t="s">
        <v>270</v>
      </c>
      <c r="W3623" t="s">
        <v>167</v>
      </c>
      <c r="X3623">
        <v>2</v>
      </c>
      <c r="Y3623">
        <v>0</v>
      </c>
      <c r="Z3623">
        <v>0</v>
      </c>
      <c r="AA3623">
        <v>0</v>
      </c>
      <c r="AB3623">
        <v>2</v>
      </c>
      <c r="AC3623">
        <v>0</v>
      </c>
      <c r="AD3623">
        <v>0</v>
      </c>
      <c r="AE3623">
        <v>0</v>
      </c>
    </row>
    <row r="3624" spans="1:31" x14ac:dyDescent="0.3">
      <c r="A3624" t="s">
        <v>268</v>
      </c>
      <c r="B3624" t="s">
        <v>6184</v>
      </c>
      <c r="C3624" t="s">
        <v>274</v>
      </c>
      <c r="D3624" t="s">
        <v>6185</v>
      </c>
      <c r="E3624" t="s">
        <v>13252</v>
      </c>
      <c r="F3624" t="s">
        <v>1179</v>
      </c>
      <c r="G3624" t="s">
        <v>402</v>
      </c>
      <c r="I3624" t="s">
        <v>265</v>
      </c>
      <c r="J3624" t="s">
        <v>266</v>
      </c>
      <c r="K3624" t="s">
        <v>6186</v>
      </c>
      <c r="L3624" t="s">
        <v>2778</v>
      </c>
      <c r="M3624" t="s">
        <v>267</v>
      </c>
      <c r="N3624" t="s">
        <v>268</v>
      </c>
      <c r="O3624">
        <v>1</v>
      </c>
      <c r="P3624" t="s">
        <v>282</v>
      </c>
      <c r="Q3624">
        <v>1</v>
      </c>
      <c r="S3624">
        <v>3</v>
      </c>
      <c r="T3624" s="108">
        <v>3</v>
      </c>
      <c r="U3624">
        <v>1</v>
      </c>
      <c r="V3624" t="s">
        <v>270</v>
      </c>
      <c r="W3624" t="s">
        <v>167</v>
      </c>
      <c r="X3624">
        <v>1</v>
      </c>
      <c r="Y3624">
        <v>1</v>
      </c>
      <c r="Z3624">
        <v>0</v>
      </c>
      <c r="AA3624">
        <v>1</v>
      </c>
      <c r="AB3624">
        <v>0</v>
      </c>
      <c r="AC3624">
        <v>1</v>
      </c>
      <c r="AD3624">
        <v>0</v>
      </c>
      <c r="AE3624">
        <v>0</v>
      </c>
    </row>
    <row r="3625" spans="1:31" x14ac:dyDescent="0.3">
      <c r="A3625" t="s">
        <v>268</v>
      </c>
      <c r="B3625" t="s">
        <v>6184</v>
      </c>
      <c r="C3625" t="s">
        <v>274</v>
      </c>
      <c r="D3625" t="s">
        <v>6185</v>
      </c>
      <c r="E3625" t="s">
        <v>13252</v>
      </c>
      <c r="F3625" t="s">
        <v>1179</v>
      </c>
      <c r="G3625" t="s">
        <v>402</v>
      </c>
      <c r="I3625" t="s">
        <v>265</v>
      </c>
      <c r="J3625" t="s">
        <v>266</v>
      </c>
      <c r="K3625" t="s">
        <v>6186</v>
      </c>
      <c r="L3625" t="s">
        <v>2778</v>
      </c>
      <c r="M3625" t="s">
        <v>271</v>
      </c>
      <c r="N3625" t="s">
        <v>268</v>
      </c>
      <c r="O3625">
        <v>2</v>
      </c>
      <c r="P3625" t="s">
        <v>288</v>
      </c>
      <c r="Q3625">
        <v>0.48</v>
      </c>
      <c r="S3625">
        <v>30</v>
      </c>
      <c r="T3625" s="108">
        <v>14.399999999999999</v>
      </c>
      <c r="U3625">
        <v>1</v>
      </c>
      <c r="V3625" t="s">
        <v>270</v>
      </c>
      <c r="W3625" t="s">
        <v>167</v>
      </c>
      <c r="X3625">
        <v>6</v>
      </c>
      <c r="Y3625">
        <v>6</v>
      </c>
      <c r="Z3625">
        <v>6</v>
      </c>
      <c r="AA3625">
        <v>6</v>
      </c>
      <c r="AB3625">
        <v>6</v>
      </c>
      <c r="AC3625">
        <v>6</v>
      </c>
      <c r="AD3625">
        <v>0</v>
      </c>
      <c r="AE3625">
        <v>0</v>
      </c>
    </row>
    <row r="3626" spans="1:31" x14ac:dyDescent="0.3">
      <c r="A3626" t="s">
        <v>268</v>
      </c>
      <c r="B3626" t="s">
        <v>6184</v>
      </c>
      <c r="C3626" t="s">
        <v>294</v>
      </c>
      <c r="D3626" t="s">
        <v>6185</v>
      </c>
      <c r="E3626" t="s">
        <v>13252</v>
      </c>
      <c r="F3626" t="s">
        <v>1179</v>
      </c>
      <c r="G3626" t="s">
        <v>402</v>
      </c>
      <c r="I3626" t="s">
        <v>265</v>
      </c>
      <c r="J3626" t="s">
        <v>266</v>
      </c>
      <c r="K3626" t="s">
        <v>6186</v>
      </c>
      <c r="L3626" t="s">
        <v>2778</v>
      </c>
      <c r="M3626" t="s">
        <v>271</v>
      </c>
      <c r="N3626" t="s">
        <v>268</v>
      </c>
      <c r="O3626">
        <v>20</v>
      </c>
      <c r="P3626" t="s">
        <v>17796</v>
      </c>
      <c r="Q3626">
        <v>1</v>
      </c>
      <c r="S3626">
        <v>5</v>
      </c>
      <c r="T3626" s="108">
        <v>5</v>
      </c>
      <c r="U3626">
        <v>1</v>
      </c>
      <c r="V3626" t="s">
        <v>270</v>
      </c>
      <c r="W3626" t="s">
        <v>167</v>
      </c>
      <c r="X3626">
        <v>1</v>
      </c>
      <c r="Y3626">
        <v>1</v>
      </c>
      <c r="Z3626">
        <v>1</v>
      </c>
      <c r="AA3626">
        <v>1</v>
      </c>
      <c r="AB3626">
        <v>1</v>
      </c>
      <c r="AC3626">
        <v>1</v>
      </c>
      <c r="AD3626">
        <v>0</v>
      </c>
      <c r="AE3626">
        <v>0</v>
      </c>
    </row>
    <row r="3627" spans="1:31" x14ac:dyDescent="0.3">
      <c r="A3627" t="s">
        <v>268</v>
      </c>
      <c r="B3627" t="s">
        <v>6184</v>
      </c>
      <c r="C3627" t="s">
        <v>294</v>
      </c>
      <c r="D3627" t="s">
        <v>6185</v>
      </c>
      <c r="E3627" t="s">
        <v>13252</v>
      </c>
      <c r="F3627" t="s">
        <v>1179</v>
      </c>
      <c r="G3627" t="s">
        <v>402</v>
      </c>
      <c r="I3627" t="s">
        <v>265</v>
      </c>
      <c r="J3627" t="s">
        <v>266</v>
      </c>
      <c r="K3627" t="s">
        <v>6186</v>
      </c>
      <c r="L3627" t="s">
        <v>2778</v>
      </c>
      <c r="M3627" t="s">
        <v>271</v>
      </c>
      <c r="N3627" t="s">
        <v>268</v>
      </c>
      <c r="O3627">
        <v>17</v>
      </c>
      <c r="P3627" t="s">
        <v>273</v>
      </c>
      <c r="Q3627">
        <v>0.48</v>
      </c>
      <c r="S3627">
        <v>2</v>
      </c>
      <c r="T3627" s="108">
        <v>0.96</v>
      </c>
      <c r="U3627">
        <v>1</v>
      </c>
      <c r="V3627" t="s">
        <v>270</v>
      </c>
      <c r="W3627" t="s">
        <v>167</v>
      </c>
      <c r="X3627">
        <v>2</v>
      </c>
      <c r="Y3627">
        <v>0</v>
      </c>
      <c r="Z3627">
        <v>0</v>
      </c>
      <c r="AA3627">
        <v>0</v>
      </c>
      <c r="AB3627">
        <v>2</v>
      </c>
      <c r="AC3627">
        <v>0</v>
      </c>
      <c r="AD3627">
        <v>0</v>
      </c>
      <c r="AE3627">
        <v>0</v>
      </c>
    </row>
    <row r="3628" spans="1:31" x14ac:dyDescent="0.3">
      <c r="A3628" t="s">
        <v>268</v>
      </c>
      <c r="B3628" t="s">
        <v>7232</v>
      </c>
      <c r="C3628" t="s">
        <v>274</v>
      </c>
      <c r="D3628" t="s">
        <v>7233</v>
      </c>
      <c r="E3628" t="s">
        <v>13337</v>
      </c>
      <c r="F3628" t="s">
        <v>1958</v>
      </c>
      <c r="G3628" t="s">
        <v>402</v>
      </c>
      <c r="I3628" t="s">
        <v>265</v>
      </c>
      <c r="J3628" t="s">
        <v>266</v>
      </c>
      <c r="K3628" t="s">
        <v>7234</v>
      </c>
      <c r="L3628" t="s">
        <v>1619</v>
      </c>
      <c r="M3628" t="s">
        <v>271</v>
      </c>
      <c r="N3628" t="s">
        <v>268</v>
      </c>
      <c r="O3628">
        <v>20</v>
      </c>
      <c r="P3628" t="s">
        <v>425</v>
      </c>
      <c r="Q3628">
        <v>0.32</v>
      </c>
      <c r="S3628">
        <v>9</v>
      </c>
      <c r="T3628" s="108">
        <v>2.88</v>
      </c>
      <c r="U3628">
        <v>1</v>
      </c>
      <c r="V3628" t="s">
        <v>270</v>
      </c>
      <c r="W3628" t="s">
        <v>167</v>
      </c>
      <c r="X3628">
        <v>3</v>
      </c>
      <c r="Y3628">
        <v>3</v>
      </c>
      <c r="Z3628">
        <v>0</v>
      </c>
      <c r="AA3628">
        <v>3</v>
      </c>
      <c r="AB3628">
        <v>0</v>
      </c>
      <c r="AC3628">
        <v>3</v>
      </c>
      <c r="AD3628">
        <v>0</v>
      </c>
      <c r="AE3628">
        <v>0</v>
      </c>
    </row>
    <row r="3629" spans="1:31" x14ac:dyDescent="0.3">
      <c r="A3629" t="s">
        <v>268</v>
      </c>
      <c r="B3629" t="s">
        <v>7232</v>
      </c>
      <c r="C3629" t="s">
        <v>274</v>
      </c>
      <c r="D3629" t="s">
        <v>7233</v>
      </c>
      <c r="E3629" t="s">
        <v>13337</v>
      </c>
      <c r="F3629" t="s">
        <v>1958</v>
      </c>
      <c r="G3629" t="s">
        <v>402</v>
      </c>
      <c r="I3629" t="s">
        <v>265</v>
      </c>
      <c r="J3629" t="s">
        <v>266</v>
      </c>
      <c r="K3629" t="s">
        <v>7234</v>
      </c>
      <c r="L3629" t="s">
        <v>1619</v>
      </c>
      <c r="M3629" t="s">
        <v>271</v>
      </c>
      <c r="N3629" t="s">
        <v>268</v>
      </c>
      <c r="O3629">
        <v>2</v>
      </c>
      <c r="P3629" t="s">
        <v>272</v>
      </c>
      <c r="Q3629">
        <v>4</v>
      </c>
      <c r="S3629">
        <v>5</v>
      </c>
      <c r="T3629" s="108">
        <v>20</v>
      </c>
      <c r="U3629">
        <v>1</v>
      </c>
      <c r="V3629" t="s">
        <v>270</v>
      </c>
      <c r="W3629" t="s">
        <v>167</v>
      </c>
      <c r="X3629">
        <v>1</v>
      </c>
      <c r="Y3629">
        <v>1</v>
      </c>
      <c r="Z3629">
        <v>1</v>
      </c>
      <c r="AA3629">
        <v>1</v>
      </c>
      <c r="AB3629">
        <v>1</v>
      </c>
      <c r="AC3629">
        <v>1</v>
      </c>
      <c r="AD3629">
        <v>0</v>
      </c>
      <c r="AE3629">
        <v>0</v>
      </c>
    </row>
    <row r="3630" spans="1:31" x14ac:dyDescent="0.3">
      <c r="A3630" t="s">
        <v>268</v>
      </c>
      <c r="B3630" t="s">
        <v>7232</v>
      </c>
      <c r="C3630" t="s">
        <v>274</v>
      </c>
      <c r="D3630" t="s">
        <v>7233</v>
      </c>
      <c r="E3630" t="s">
        <v>13337</v>
      </c>
      <c r="F3630" t="s">
        <v>1958</v>
      </c>
      <c r="G3630" t="s">
        <v>402</v>
      </c>
      <c r="I3630" t="s">
        <v>265</v>
      </c>
      <c r="J3630" t="s">
        <v>266</v>
      </c>
      <c r="K3630" t="s">
        <v>7234</v>
      </c>
      <c r="L3630" t="s">
        <v>1619</v>
      </c>
      <c r="M3630" t="s">
        <v>271</v>
      </c>
      <c r="N3630" t="s">
        <v>268</v>
      </c>
      <c r="O3630">
        <v>2</v>
      </c>
      <c r="P3630" t="s">
        <v>272</v>
      </c>
      <c r="Q3630">
        <v>4</v>
      </c>
      <c r="S3630">
        <v>5</v>
      </c>
      <c r="T3630" s="108">
        <v>20</v>
      </c>
      <c r="U3630">
        <v>1</v>
      </c>
      <c r="V3630" t="s">
        <v>270</v>
      </c>
      <c r="W3630" t="s">
        <v>167</v>
      </c>
      <c r="X3630">
        <v>1</v>
      </c>
      <c r="Y3630">
        <v>1</v>
      </c>
      <c r="Z3630">
        <v>1</v>
      </c>
      <c r="AA3630">
        <v>1</v>
      </c>
      <c r="AB3630">
        <v>1</v>
      </c>
      <c r="AC3630">
        <v>1</v>
      </c>
      <c r="AD3630">
        <v>0</v>
      </c>
      <c r="AE3630">
        <v>0</v>
      </c>
    </row>
    <row r="3631" spans="1:31" x14ac:dyDescent="0.3">
      <c r="A3631" t="s">
        <v>268</v>
      </c>
      <c r="B3631" t="s">
        <v>16908</v>
      </c>
      <c r="C3631" t="s">
        <v>274</v>
      </c>
      <c r="D3631" t="s">
        <v>16909</v>
      </c>
      <c r="E3631" t="s">
        <v>13297</v>
      </c>
      <c r="F3631" t="s">
        <v>2240</v>
      </c>
      <c r="G3631" t="s">
        <v>402</v>
      </c>
      <c r="I3631" t="s">
        <v>265</v>
      </c>
      <c r="J3631" t="s">
        <v>266</v>
      </c>
      <c r="K3631" t="s">
        <v>6989</v>
      </c>
      <c r="L3631" t="s">
        <v>16910</v>
      </c>
      <c r="M3631" t="s">
        <v>267</v>
      </c>
      <c r="N3631" t="s">
        <v>268</v>
      </c>
      <c r="O3631">
        <v>1</v>
      </c>
      <c r="P3631" t="s">
        <v>282</v>
      </c>
      <c r="Q3631">
        <v>1</v>
      </c>
      <c r="S3631">
        <v>1</v>
      </c>
      <c r="T3631" s="108">
        <v>1</v>
      </c>
      <c r="U3631">
        <v>1</v>
      </c>
      <c r="V3631" t="s">
        <v>270</v>
      </c>
      <c r="W3631" t="s">
        <v>167</v>
      </c>
      <c r="X3631">
        <v>1</v>
      </c>
      <c r="Y3631">
        <v>0</v>
      </c>
      <c r="Z3631">
        <v>0</v>
      </c>
      <c r="AA3631">
        <v>0</v>
      </c>
      <c r="AB3631">
        <v>1</v>
      </c>
      <c r="AC3631">
        <v>0</v>
      </c>
      <c r="AD3631">
        <v>0</v>
      </c>
      <c r="AE3631">
        <v>0</v>
      </c>
    </row>
    <row r="3632" spans="1:31" x14ac:dyDescent="0.3">
      <c r="A3632" t="s">
        <v>268</v>
      </c>
      <c r="B3632" t="s">
        <v>16908</v>
      </c>
      <c r="C3632" t="s">
        <v>274</v>
      </c>
      <c r="D3632" t="s">
        <v>16909</v>
      </c>
      <c r="E3632" t="s">
        <v>13297</v>
      </c>
      <c r="F3632" t="s">
        <v>2240</v>
      </c>
      <c r="G3632" t="s">
        <v>402</v>
      </c>
      <c r="I3632" t="s">
        <v>265</v>
      </c>
      <c r="J3632" t="s">
        <v>266</v>
      </c>
      <c r="K3632" t="s">
        <v>6989</v>
      </c>
      <c r="L3632" t="s">
        <v>16910</v>
      </c>
      <c r="M3632" t="s">
        <v>271</v>
      </c>
      <c r="N3632" t="s">
        <v>268</v>
      </c>
      <c r="O3632">
        <v>2</v>
      </c>
      <c r="P3632" t="s">
        <v>272</v>
      </c>
      <c r="Q3632">
        <v>1</v>
      </c>
      <c r="S3632">
        <v>1</v>
      </c>
      <c r="T3632" s="108">
        <v>1</v>
      </c>
      <c r="U3632">
        <v>1</v>
      </c>
      <c r="V3632" t="s">
        <v>270</v>
      </c>
      <c r="W3632" t="s">
        <v>167</v>
      </c>
      <c r="X3632">
        <v>1</v>
      </c>
      <c r="Y3632">
        <v>0</v>
      </c>
      <c r="Z3632">
        <v>0</v>
      </c>
      <c r="AA3632">
        <v>1</v>
      </c>
      <c r="AB3632">
        <v>0</v>
      </c>
      <c r="AC3632">
        <v>0</v>
      </c>
      <c r="AD3632">
        <v>0</v>
      </c>
      <c r="AE3632">
        <v>0</v>
      </c>
    </row>
    <row r="3633" spans="1:31" x14ac:dyDescent="0.3">
      <c r="A3633" t="s">
        <v>268</v>
      </c>
      <c r="B3633" t="s">
        <v>5410</v>
      </c>
      <c r="C3633" t="s">
        <v>274</v>
      </c>
      <c r="D3633" t="s">
        <v>5411</v>
      </c>
      <c r="E3633" t="s">
        <v>13210</v>
      </c>
      <c r="F3633" t="s">
        <v>5412</v>
      </c>
      <c r="G3633" t="s">
        <v>402</v>
      </c>
      <c r="I3633" t="s">
        <v>265</v>
      </c>
      <c r="J3633" t="s">
        <v>266</v>
      </c>
      <c r="K3633" t="s">
        <v>5400</v>
      </c>
      <c r="L3633" t="s">
        <v>5413</v>
      </c>
      <c r="M3633" t="s">
        <v>267</v>
      </c>
      <c r="N3633" t="s">
        <v>268</v>
      </c>
      <c r="O3633">
        <v>1</v>
      </c>
      <c r="P3633" t="s">
        <v>282</v>
      </c>
      <c r="Q3633">
        <v>3</v>
      </c>
      <c r="S3633">
        <v>5</v>
      </c>
      <c r="T3633" s="108">
        <v>15</v>
      </c>
      <c r="U3633">
        <v>1</v>
      </c>
      <c r="V3633" t="s">
        <v>270</v>
      </c>
      <c r="W3633" t="s">
        <v>167</v>
      </c>
      <c r="X3633">
        <v>1</v>
      </c>
      <c r="Y3633">
        <v>1</v>
      </c>
      <c r="Z3633">
        <v>1</v>
      </c>
      <c r="AA3633">
        <v>1</v>
      </c>
      <c r="AB3633">
        <v>1</v>
      </c>
      <c r="AC3633">
        <v>1</v>
      </c>
      <c r="AD3633">
        <v>0</v>
      </c>
      <c r="AE3633">
        <v>0</v>
      </c>
    </row>
    <row r="3634" spans="1:31" x14ac:dyDescent="0.3">
      <c r="A3634" t="s">
        <v>268</v>
      </c>
      <c r="B3634" t="s">
        <v>5410</v>
      </c>
      <c r="C3634" t="s">
        <v>274</v>
      </c>
      <c r="D3634" t="s">
        <v>5411</v>
      </c>
      <c r="E3634" t="s">
        <v>13210</v>
      </c>
      <c r="F3634" t="s">
        <v>5412</v>
      </c>
      <c r="G3634" t="s">
        <v>402</v>
      </c>
      <c r="I3634" t="s">
        <v>265</v>
      </c>
      <c r="J3634" t="s">
        <v>266</v>
      </c>
      <c r="K3634" t="s">
        <v>5400</v>
      </c>
      <c r="L3634" t="s">
        <v>5413</v>
      </c>
      <c r="M3634" t="s">
        <v>271</v>
      </c>
      <c r="N3634" t="s">
        <v>268</v>
      </c>
      <c r="O3634">
        <v>2</v>
      </c>
      <c r="P3634" t="s">
        <v>272</v>
      </c>
      <c r="Q3634">
        <v>3</v>
      </c>
      <c r="S3634">
        <v>5</v>
      </c>
      <c r="T3634" s="108">
        <v>15</v>
      </c>
      <c r="U3634">
        <v>1</v>
      </c>
      <c r="V3634" t="s">
        <v>270</v>
      </c>
      <c r="W3634" t="s">
        <v>167</v>
      </c>
      <c r="X3634">
        <v>1</v>
      </c>
      <c r="Y3634">
        <v>1</v>
      </c>
      <c r="Z3634">
        <v>1</v>
      </c>
      <c r="AA3634">
        <v>1</v>
      </c>
      <c r="AB3634">
        <v>1</v>
      </c>
      <c r="AC3634">
        <v>1</v>
      </c>
      <c r="AD3634">
        <v>0</v>
      </c>
      <c r="AE3634">
        <v>0</v>
      </c>
    </row>
    <row r="3635" spans="1:31" x14ac:dyDescent="0.3">
      <c r="A3635" t="s">
        <v>268</v>
      </c>
      <c r="B3635" t="s">
        <v>5410</v>
      </c>
      <c r="C3635" t="s">
        <v>294</v>
      </c>
      <c r="D3635" t="s">
        <v>5411</v>
      </c>
      <c r="E3635" t="s">
        <v>13210</v>
      </c>
      <c r="F3635" t="s">
        <v>5412</v>
      </c>
      <c r="G3635" t="s">
        <v>402</v>
      </c>
      <c r="I3635" t="s">
        <v>265</v>
      </c>
      <c r="J3635" t="s">
        <v>266</v>
      </c>
      <c r="K3635" t="s">
        <v>5400</v>
      </c>
      <c r="L3635" t="s">
        <v>5413</v>
      </c>
      <c r="M3635" t="s">
        <v>271</v>
      </c>
      <c r="N3635" t="s">
        <v>268</v>
      </c>
      <c r="O3635">
        <v>20</v>
      </c>
      <c r="P3635" t="s">
        <v>425</v>
      </c>
      <c r="Q3635">
        <v>0.32</v>
      </c>
      <c r="S3635">
        <v>5</v>
      </c>
      <c r="T3635" s="108">
        <v>1.6</v>
      </c>
      <c r="U3635">
        <v>1</v>
      </c>
      <c r="V3635" t="s">
        <v>270</v>
      </c>
      <c r="W3635" t="s">
        <v>167</v>
      </c>
      <c r="X3635">
        <v>1</v>
      </c>
      <c r="Y3635">
        <v>1</v>
      </c>
      <c r="Z3635">
        <v>1</v>
      </c>
      <c r="AA3635">
        <v>1</v>
      </c>
      <c r="AB3635">
        <v>1</v>
      </c>
      <c r="AC3635">
        <v>1</v>
      </c>
      <c r="AD3635">
        <v>0</v>
      </c>
      <c r="AE3635">
        <v>0</v>
      </c>
    </row>
    <row r="3636" spans="1:31" x14ac:dyDescent="0.3">
      <c r="A3636" t="s">
        <v>268</v>
      </c>
      <c r="B3636" t="s">
        <v>5410</v>
      </c>
      <c r="C3636" t="s">
        <v>294</v>
      </c>
      <c r="D3636" t="s">
        <v>5411</v>
      </c>
      <c r="E3636" t="s">
        <v>13210</v>
      </c>
      <c r="F3636" t="s">
        <v>5412</v>
      </c>
      <c r="G3636" t="s">
        <v>402</v>
      </c>
      <c r="I3636" t="s">
        <v>265</v>
      </c>
      <c r="J3636" t="s">
        <v>266</v>
      </c>
      <c r="K3636" t="s">
        <v>5400</v>
      </c>
      <c r="L3636" t="s">
        <v>5413</v>
      </c>
      <c r="M3636" t="s">
        <v>271</v>
      </c>
      <c r="N3636" t="s">
        <v>268</v>
      </c>
      <c r="O3636">
        <v>20</v>
      </c>
      <c r="P3636" t="s">
        <v>425</v>
      </c>
      <c r="Q3636">
        <v>0.32</v>
      </c>
      <c r="S3636">
        <v>5</v>
      </c>
      <c r="T3636" s="108">
        <v>1.6</v>
      </c>
      <c r="U3636">
        <v>1</v>
      </c>
      <c r="V3636" t="s">
        <v>270</v>
      </c>
      <c r="W3636" t="s">
        <v>167</v>
      </c>
      <c r="X3636">
        <v>1</v>
      </c>
      <c r="Y3636">
        <v>1</v>
      </c>
      <c r="Z3636">
        <v>1</v>
      </c>
      <c r="AA3636">
        <v>1</v>
      </c>
      <c r="AB3636">
        <v>1</v>
      </c>
      <c r="AC3636">
        <v>1</v>
      </c>
      <c r="AD3636">
        <v>0</v>
      </c>
      <c r="AE3636">
        <v>0</v>
      </c>
    </row>
    <row r="3637" spans="1:31" x14ac:dyDescent="0.3">
      <c r="A3637" t="s">
        <v>268</v>
      </c>
      <c r="B3637" t="s">
        <v>6982</v>
      </c>
      <c r="C3637" t="s">
        <v>274</v>
      </c>
      <c r="D3637" t="s">
        <v>4402</v>
      </c>
      <c r="E3637" t="s">
        <v>13294</v>
      </c>
      <c r="F3637" t="s">
        <v>6983</v>
      </c>
      <c r="G3637" t="s">
        <v>402</v>
      </c>
      <c r="I3637" t="s">
        <v>265</v>
      </c>
      <c r="J3637" t="s">
        <v>266</v>
      </c>
      <c r="K3637" t="s">
        <v>6954</v>
      </c>
      <c r="L3637" t="s">
        <v>19265</v>
      </c>
      <c r="M3637" t="s">
        <v>267</v>
      </c>
      <c r="N3637" t="s">
        <v>268</v>
      </c>
      <c r="O3637">
        <v>1</v>
      </c>
      <c r="P3637" t="s">
        <v>282</v>
      </c>
      <c r="Q3637">
        <v>6</v>
      </c>
      <c r="S3637">
        <v>1</v>
      </c>
      <c r="T3637" s="108">
        <v>6</v>
      </c>
      <c r="U3637">
        <v>1</v>
      </c>
      <c r="V3637" t="s">
        <v>270</v>
      </c>
      <c r="W3637" t="s">
        <v>167</v>
      </c>
      <c r="X3637">
        <v>1</v>
      </c>
      <c r="Y3637">
        <v>0</v>
      </c>
      <c r="Z3637">
        <v>0</v>
      </c>
      <c r="AA3637">
        <v>0</v>
      </c>
      <c r="AB3637">
        <v>1</v>
      </c>
      <c r="AC3637">
        <v>0</v>
      </c>
      <c r="AD3637">
        <v>0</v>
      </c>
      <c r="AE3637">
        <v>0</v>
      </c>
    </row>
    <row r="3638" spans="1:31" x14ac:dyDescent="0.3">
      <c r="A3638" t="s">
        <v>268</v>
      </c>
      <c r="B3638" t="s">
        <v>6982</v>
      </c>
      <c r="C3638" t="s">
        <v>274</v>
      </c>
      <c r="D3638" t="s">
        <v>4402</v>
      </c>
      <c r="E3638" t="s">
        <v>13294</v>
      </c>
      <c r="F3638" t="s">
        <v>6983</v>
      </c>
      <c r="G3638" t="s">
        <v>402</v>
      </c>
      <c r="I3638" t="s">
        <v>265</v>
      </c>
      <c r="J3638" t="s">
        <v>266</v>
      </c>
      <c r="K3638" t="s">
        <v>6954</v>
      </c>
      <c r="L3638" t="s">
        <v>19265</v>
      </c>
      <c r="M3638" t="s">
        <v>271</v>
      </c>
      <c r="N3638" t="s">
        <v>268</v>
      </c>
      <c r="O3638">
        <v>2</v>
      </c>
      <c r="P3638" t="s">
        <v>272</v>
      </c>
      <c r="Q3638">
        <v>6</v>
      </c>
      <c r="S3638">
        <v>1</v>
      </c>
      <c r="T3638" s="108">
        <v>6</v>
      </c>
      <c r="U3638">
        <v>1</v>
      </c>
      <c r="V3638" t="s">
        <v>270</v>
      </c>
      <c r="W3638" t="s">
        <v>167</v>
      </c>
      <c r="X3638">
        <v>1</v>
      </c>
      <c r="Y3638">
        <v>0</v>
      </c>
      <c r="Z3638">
        <v>0</v>
      </c>
      <c r="AA3638">
        <v>0</v>
      </c>
      <c r="AB3638">
        <v>0</v>
      </c>
      <c r="AC3638">
        <v>1</v>
      </c>
      <c r="AD3638">
        <v>0</v>
      </c>
      <c r="AE3638">
        <v>0</v>
      </c>
    </row>
    <row r="3639" spans="1:31" x14ac:dyDescent="0.3">
      <c r="A3639" t="s">
        <v>268</v>
      </c>
      <c r="B3639" t="s">
        <v>6982</v>
      </c>
      <c r="C3639" t="s">
        <v>274</v>
      </c>
      <c r="D3639" t="s">
        <v>4402</v>
      </c>
      <c r="E3639" t="s">
        <v>13294</v>
      </c>
      <c r="F3639" t="s">
        <v>6983</v>
      </c>
      <c r="G3639" t="s">
        <v>402</v>
      </c>
      <c r="I3639" t="s">
        <v>265</v>
      </c>
      <c r="J3639" t="s">
        <v>266</v>
      </c>
      <c r="K3639" t="s">
        <v>6954</v>
      </c>
      <c r="L3639" t="s">
        <v>19265</v>
      </c>
      <c r="M3639" t="s">
        <v>271</v>
      </c>
      <c r="N3639" t="s">
        <v>268</v>
      </c>
      <c r="O3639">
        <v>17</v>
      </c>
      <c r="P3639" t="s">
        <v>273</v>
      </c>
      <c r="Q3639">
        <v>0.48</v>
      </c>
      <c r="S3639">
        <v>1</v>
      </c>
      <c r="T3639" s="108">
        <v>0.48</v>
      </c>
      <c r="U3639">
        <v>1</v>
      </c>
      <c r="V3639" t="s">
        <v>270</v>
      </c>
      <c r="W3639" t="s">
        <v>167</v>
      </c>
      <c r="X3639">
        <v>1</v>
      </c>
      <c r="Y3639">
        <v>0</v>
      </c>
      <c r="Z3639">
        <v>0</v>
      </c>
      <c r="AA3639">
        <v>0</v>
      </c>
      <c r="AB3639">
        <v>0</v>
      </c>
      <c r="AC3639">
        <v>1</v>
      </c>
      <c r="AD3639">
        <v>0</v>
      </c>
      <c r="AE3639">
        <v>0</v>
      </c>
    </row>
    <row r="3640" spans="1:31" x14ac:dyDescent="0.3">
      <c r="A3640" t="s">
        <v>268</v>
      </c>
      <c r="B3640" t="s">
        <v>7043</v>
      </c>
      <c r="C3640" t="s">
        <v>274</v>
      </c>
      <c r="D3640" t="s">
        <v>4402</v>
      </c>
      <c r="E3640" t="s">
        <v>13309</v>
      </c>
      <c r="F3640" t="s">
        <v>7044</v>
      </c>
      <c r="G3640" t="s">
        <v>402</v>
      </c>
      <c r="I3640" t="s">
        <v>265</v>
      </c>
      <c r="J3640" t="s">
        <v>266</v>
      </c>
      <c r="K3640" t="s">
        <v>7042</v>
      </c>
      <c r="L3640" t="s">
        <v>15533</v>
      </c>
      <c r="M3640" t="s">
        <v>267</v>
      </c>
      <c r="N3640" t="s">
        <v>268</v>
      </c>
      <c r="O3640">
        <v>1</v>
      </c>
      <c r="P3640" t="s">
        <v>282</v>
      </c>
      <c r="Q3640">
        <v>4</v>
      </c>
      <c r="S3640">
        <v>2</v>
      </c>
      <c r="T3640" s="108">
        <v>8</v>
      </c>
      <c r="U3640">
        <v>1</v>
      </c>
      <c r="V3640" t="s">
        <v>270</v>
      </c>
      <c r="W3640" t="s">
        <v>167</v>
      </c>
      <c r="X3640">
        <v>1</v>
      </c>
      <c r="Y3640">
        <v>0</v>
      </c>
      <c r="Z3640">
        <v>1</v>
      </c>
      <c r="AA3640">
        <v>0</v>
      </c>
      <c r="AB3640">
        <v>1</v>
      </c>
      <c r="AC3640">
        <v>0</v>
      </c>
      <c r="AD3640">
        <v>0</v>
      </c>
      <c r="AE3640">
        <v>0</v>
      </c>
    </row>
    <row r="3641" spans="1:31" x14ac:dyDescent="0.3">
      <c r="A3641" t="s">
        <v>268</v>
      </c>
      <c r="B3641" t="s">
        <v>7043</v>
      </c>
      <c r="C3641" t="s">
        <v>274</v>
      </c>
      <c r="D3641" t="s">
        <v>4402</v>
      </c>
      <c r="E3641" t="s">
        <v>13309</v>
      </c>
      <c r="F3641" t="s">
        <v>7044</v>
      </c>
      <c r="G3641" t="s">
        <v>402</v>
      </c>
      <c r="I3641" t="s">
        <v>265</v>
      </c>
      <c r="J3641" t="s">
        <v>266</v>
      </c>
      <c r="K3641" t="s">
        <v>7042</v>
      </c>
      <c r="L3641" t="s">
        <v>15533</v>
      </c>
      <c r="M3641" t="s">
        <v>271</v>
      </c>
      <c r="N3641" t="s">
        <v>268</v>
      </c>
      <c r="O3641">
        <v>2</v>
      </c>
      <c r="P3641" t="s">
        <v>272</v>
      </c>
      <c r="Q3641">
        <v>4</v>
      </c>
      <c r="S3641">
        <v>1</v>
      </c>
      <c r="T3641" s="108">
        <v>4</v>
      </c>
      <c r="U3641">
        <v>1</v>
      </c>
      <c r="V3641" t="s">
        <v>270</v>
      </c>
      <c r="W3641" t="s">
        <v>167</v>
      </c>
      <c r="X3641">
        <v>1</v>
      </c>
      <c r="Y3641">
        <v>0</v>
      </c>
      <c r="Z3641">
        <v>0</v>
      </c>
      <c r="AA3641">
        <v>0</v>
      </c>
      <c r="AB3641">
        <v>0</v>
      </c>
      <c r="AC3641">
        <v>1</v>
      </c>
      <c r="AD3641">
        <v>0</v>
      </c>
      <c r="AE3641">
        <v>0</v>
      </c>
    </row>
    <row r="3642" spans="1:31" x14ac:dyDescent="0.3">
      <c r="A3642" t="s">
        <v>268</v>
      </c>
      <c r="B3642" t="s">
        <v>7061</v>
      </c>
      <c r="C3642" t="s">
        <v>274</v>
      </c>
      <c r="D3642" t="s">
        <v>7062</v>
      </c>
      <c r="E3642" t="s">
        <v>13313</v>
      </c>
      <c r="F3642" t="s">
        <v>7063</v>
      </c>
      <c r="G3642" t="s">
        <v>402</v>
      </c>
      <c r="I3642" t="s">
        <v>265</v>
      </c>
      <c r="J3642" t="s">
        <v>266</v>
      </c>
      <c r="K3642" t="s">
        <v>7020</v>
      </c>
      <c r="L3642" t="s">
        <v>18675</v>
      </c>
      <c r="M3642" t="s">
        <v>267</v>
      </c>
      <c r="N3642" t="s">
        <v>268</v>
      </c>
      <c r="O3642">
        <v>1</v>
      </c>
      <c r="P3642" t="s">
        <v>282</v>
      </c>
      <c r="Q3642">
        <v>2</v>
      </c>
      <c r="S3642">
        <v>1</v>
      </c>
      <c r="T3642" s="108">
        <v>2</v>
      </c>
      <c r="U3642">
        <v>1</v>
      </c>
      <c r="V3642" t="s">
        <v>270</v>
      </c>
      <c r="W3642" t="s">
        <v>167</v>
      </c>
      <c r="X3642">
        <v>1</v>
      </c>
      <c r="Y3642">
        <v>0</v>
      </c>
      <c r="Z3642">
        <v>0</v>
      </c>
      <c r="AA3642">
        <v>1</v>
      </c>
      <c r="AB3642">
        <v>0</v>
      </c>
      <c r="AC3642">
        <v>0</v>
      </c>
      <c r="AD3642">
        <v>0</v>
      </c>
      <c r="AE3642">
        <v>0</v>
      </c>
    </row>
    <row r="3643" spans="1:31" x14ac:dyDescent="0.3">
      <c r="A3643" t="s">
        <v>268</v>
      </c>
      <c r="B3643" t="s">
        <v>7061</v>
      </c>
      <c r="C3643" t="s">
        <v>274</v>
      </c>
      <c r="D3643" t="s">
        <v>7062</v>
      </c>
      <c r="E3643" t="s">
        <v>13313</v>
      </c>
      <c r="F3643" t="s">
        <v>7063</v>
      </c>
      <c r="G3643" t="s">
        <v>402</v>
      </c>
      <c r="I3643" t="s">
        <v>265</v>
      </c>
      <c r="J3643" t="s">
        <v>266</v>
      </c>
      <c r="K3643" t="s">
        <v>7020</v>
      </c>
      <c r="L3643" t="s">
        <v>18675</v>
      </c>
      <c r="M3643" t="s">
        <v>271</v>
      </c>
      <c r="N3643" t="s">
        <v>268</v>
      </c>
      <c r="O3643">
        <v>2</v>
      </c>
      <c r="P3643" t="s">
        <v>272</v>
      </c>
      <c r="Q3643">
        <v>4</v>
      </c>
      <c r="S3643">
        <v>1</v>
      </c>
      <c r="T3643" s="108">
        <v>4</v>
      </c>
      <c r="U3643">
        <v>1</v>
      </c>
      <c r="V3643" t="s">
        <v>270</v>
      </c>
      <c r="W3643" t="s">
        <v>167</v>
      </c>
      <c r="X3643">
        <v>1</v>
      </c>
      <c r="Y3643">
        <v>0</v>
      </c>
      <c r="Z3643">
        <v>0</v>
      </c>
      <c r="AA3643">
        <v>0</v>
      </c>
      <c r="AB3643">
        <v>1</v>
      </c>
      <c r="AC3643">
        <v>0</v>
      </c>
      <c r="AD3643">
        <v>0</v>
      </c>
      <c r="AE3643">
        <v>0</v>
      </c>
    </row>
    <row r="3644" spans="1:31" x14ac:dyDescent="0.3">
      <c r="A3644" t="s">
        <v>268</v>
      </c>
      <c r="B3644" t="s">
        <v>7194</v>
      </c>
      <c r="C3644" t="s">
        <v>274</v>
      </c>
      <c r="D3644" t="s">
        <v>7192</v>
      </c>
      <c r="E3644" t="s">
        <v>13329</v>
      </c>
      <c r="F3644" t="s">
        <v>7193</v>
      </c>
      <c r="G3644" t="s">
        <v>402</v>
      </c>
      <c r="I3644" t="s">
        <v>265</v>
      </c>
      <c r="J3644" t="s">
        <v>266</v>
      </c>
      <c r="K3644" t="s">
        <v>7154</v>
      </c>
      <c r="L3644" t="s">
        <v>398</v>
      </c>
      <c r="M3644" t="s">
        <v>271</v>
      </c>
      <c r="N3644" t="s">
        <v>268</v>
      </c>
      <c r="O3644">
        <v>2</v>
      </c>
      <c r="P3644" t="s">
        <v>272</v>
      </c>
      <c r="Q3644">
        <v>4</v>
      </c>
      <c r="S3644">
        <v>1</v>
      </c>
      <c r="T3644" s="108">
        <v>4</v>
      </c>
      <c r="U3644">
        <v>1</v>
      </c>
      <c r="V3644" t="s">
        <v>270</v>
      </c>
      <c r="W3644" t="s">
        <v>167</v>
      </c>
      <c r="X3644">
        <v>1</v>
      </c>
      <c r="Y3644">
        <v>0</v>
      </c>
      <c r="Z3644">
        <v>0</v>
      </c>
      <c r="AA3644">
        <v>1</v>
      </c>
      <c r="AB3644">
        <v>0</v>
      </c>
      <c r="AC3644">
        <v>0</v>
      </c>
      <c r="AD3644">
        <v>0</v>
      </c>
      <c r="AE3644">
        <v>0</v>
      </c>
    </row>
    <row r="3645" spans="1:31" x14ac:dyDescent="0.3">
      <c r="A3645" t="s">
        <v>268</v>
      </c>
      <c r="B3645" t="s">
        <v>7191</v>
      </c>
      <c r="C3645" t="s">
        <v>274</v>
      </c>
      <c r="D3645" t="s">
        <v>7192</v>
      </c>
      <c r="E3645" t="s">
        <v>13329</v>
      </c>
      <c r="F3645" t="s">
        <v>7193</v>
      </c>
      <c r="G3645" t="s">
        <v>402</v>
      </c>
      <c r="I3645" t="s">
        <v>265</v>
      </c>
      <c r="J3645" t="s">
        <v>266</v>
      </c>
      <c r="K3645" t="s">
        <v>7154</v>
      </c>
      <c r="L3645" t="s">
        <v>398</v>
      </c>
      <c r="M3645" t="s">
        <v>267</v>
      </c>
      <c r="N3645" t="s">
        <v>268</v>
      </c>
      <c r="O3645">
        <v>1</v>
      </c>
      <c r="P3645" t="s">
        <v>282</v>
      </c>
      <c r="Q3645">
        <v>4</v>
      </c>
      <c r="S3645">
        <v>1</v>
      </c>
      <c r="T3645" s="108">
        <v>4</v>
      </c>
      <c r="U3645">
        <v>1</v>
      </c>
      <c r="V3645" t="s">
        <v>270</v>
      </c>
      <c r="W3645" t="s">
        <v>167</v>
      </c>
      <c r="X3645">
        <v>1</v>
      </c>
      <c r="Y3645">
        <v>0</v>
      </c>
      <c r="Z3645">
        <v>0</v>
      </c>
      <c r="AA3645">
        <v>1</v>
      </c>
      <c r="AB3645">
        <v>0</v>
      </c>
      <c r="AC3645">
        <v>0</v>
      </c>
      <c r="AD3645">
        <v>0</v>
      </c>
      <c r="AE3645">
        <v>0</v>
      </c>
    </row>
    <row r="3646" spans="1:31" x14ac:dyDescent="0.3">
      <c r="A3646" t="s">
        <v>268</v>
      </c>
      <c r="B3646" t="s">
        <v>10371</v>
      </c>
      <c r="C3646" t="s">
        <v>274</v>
      </c>
      <c r="D3646" t="s">
        <v>10528</v>
      </c>
      <c r="E3646" t="s">
        <v>13310</v>
      </c>
      <c r="F3646" t="s">
        <v>613</v>
      </c>
      <c r="G3646" t="s">
        <v>402</v>
      </c>
      <c r="I3646" t="s">
        <v>265</v>
      </c>
      <c r="J3646" t="s">
        <v>266</v>
      </c>
      <c r="K3646" t="s">
        <v>7020</v>
      </c>
      <c r="L3646" t="s">
        <v>398</v>
      </c>
      <c r="M3646" t="s">
        <v>267</v>
      </c>
      <c r="N3646" t="s">
        <v>268</v>
      </c>
      <c r="O3646">
        <v>1</v>
      </c>
      <c r="P3646" t="s">
        <v>282</v>
      </c>
      <c r="Q3646">
        <v>3</v>
      </c>
      <c r="S3646">
        <v>1</v>
      </c>
      <c r="T3646" s="108">
        <v>3</v>
      </c>
      <c r="U3646">
        <v>1</v>
      </c>
      <c r="V3646" t="s">
        <v>270</v>
      </c>
      <c r="W3646" t="s">
        <v>167</v>
      </c>
      <c r="X3646">
        <v>1</v>
      </c>
      <c r="Y3646">
        <v>0</v>
      </c>
      <c r="Z3646">
        <v>0</v>
      </c>
      <c r="AA3646">
        <v>1</v>
      </c>
      <c r="AB3646">
        <v>0</v>
      </c>
      <c r="AC3646">
        <v>0</v>
      </c>
      <c r="AD3646">
        <v>0</v>
      </c>
      <c r="AE3646">
        <v>0</v>
      </c>
    </row>
    <row r="3647" spans="1:31" x14ac:dyDescent="0.3">
      <c r="A3647" t="s">
        <v>268</v>
      </c>
      <c r="B3647" t="s">
        <v>10372</v>
      </c>
      <c r="C3647" t="s">
        <v>274</v>
      </c>
      <c r="D3647" t="s">
        <v>16113</v>
      </c>
      <c r="E3647" t="s">
        <v>13310</v>
      </c>
      <c r="F3647" t="s">
        <v>613</v>
      </c>
      <c r="G3647" t="s">
        <v>402</v>
      </c>
      <c r="I3647" t="s">
        <v>265</v>
      </c>
      <c r="J3647" t="s">
        <v>266</v>
      </c>
      <c r="K3647" t="s">
        <v>7020</v>
      </c>
      <c r="L3647" t="s">
        <v>398</v>
      </c>
      <c r="M3647" t="s">
        <v>271</v>
      </c>
      <c r="N3647" t="s">
        <v>268</v>
      </c>
      <c r="O3647">
        <v>2</v>
      </c>
      <c r="P3647" t="s">
        <v>272</v>
      </c>
      <c r="Q3647">
        <v>3</v>
      </c>
      <c r="S3647">
        <v>1</v>
      </c>
      <c r="T3647" s="108">
        <v>3</v>
      </c>
      <c r="U3647">
        <v>1</v>
      </c>
      <c r="V3647" t="s">
        <v>270</v>
      </c>
      <c r="W3647" t="s">
        <v>167</v>
      </c>
      <c r="X3647">
        <v>1</v>
      </c>
      <c r="Y3647">
        <v>0</v>
      </c>
      <c r="Z3647">
        <v>0</v>
      </c>
      <c r="AA3647">
        <v>1</v>
      </c>
      <c r="AB3647">
        <v>0</v>
      </c>
      <c r="AC3647">
        <v>0</v>
      </c>
      <c r="AD3647">
        <v>0</v>
      </c>
      <c r="AE3647">
        <v>0</v>
      </c>
    </row>
    <row r="3648" spans="1:31" x14ac:dyDescent="0.3">
      <c r="A3648" t="s">
        <v>268</v>
      </c>
      <c r="B3648" t="s">
        <v>5691</v>
      </c>
      <c r="C3648" t="s">
        <v>274</v>
      </c>
      <c r="D3648" t="s">
        <v>16087</v>
      </c>
      <c r="E3648" t="s">
        <v>13237</v>
      </c>
      <c r="F3648" t="s">
        <v>5692</v>
      </c>
      <c r="G3648" t="s">
        <v>402</v>
      </c>
      <c r="I3648" t="s">
        <v>265</v>
      </c>
      <c r="J3648" t="s">
        <v>266</v>
      </c>
      <c r="K3648" t="s">
        <v>5589</v>
      </c>
      <c r="L3648" t="s">
        <v>398</v>
      </c>
      <c r="M3648" t="s">
        <v>267</v>
      </c>
      <c r="N3648" t="s">
        <v>268</v>
      </c>
      <c r="O3648">
        <v>1</v>
      </c>
      <c r="P3648" t="s">
        <v>266</v>
      </c>
      <c r="Q3648">
        <v>0.32</v>
      </c>
      <c r="S3648">
        <v>1</v>
      </c>
      <c r="T3648" s="108">
        <v>0.32</v>
      </c>
      <c r="U3648">
        <v>1</v>
      </c>
      <c r="V3648" t="s">
        <v>270</v>
      </c>
      <c r="W3648" t="s">
        <v>167</v>
      </c>
      <c r="X3648">
        <v>1</v>
      </c>
      <c r="Y3648">
        <v>0</v>
      </c>
      <c r="Z3648">
        <v>0</v>
      </c>
      <c r="AA3648">
        <v>0</v>
      </c>
      <c r="AB3648">
        <v>0</v>
      </c>
      <c r="AC3648">
        <v>1</v>
      </c>
      <c r="AD3648">
        <v>0</v>
      </c>
      <c r="AE3648">
        <v>0</v>
      </c>
    </row>
    <row r="3649" spans="1:31" x14ac:dyDescent="0.3">
      <c r="A3649" t="s">
        <v>268</v>
      </c>
      <c r="B3649" t="s">
        <v>6965</v>
      </c>
      <c r="C3649" t="s">
        <v>274</v>
      </c>
      <c r="D3649" t="s">
        <v>6966</v>
      </c>
      <c r="E3649" t="s">
        <v>13290</v>
      </c>
      <c r="F3649" t="s">
        <v>6961</v>
      </c>
      <c r="G3649" t="s">
        <v>402</v>
      </c>
      <c r="I3649" t="s">
        <v>265</v>
      </c>
      <c r="J3649" t="s">
        <v>266</v>
      </c>
      <c r="K3649" t="s">
        <v>6948</v>
      </c>
      <c r="L3649" t="s">
        <v>398</v>
      </c>
      <c r="M3649" t="s">
        <v>271</v>
      </c>
      <c r="N3649" t="s">
        <v>268</v>
      </c>
      <c r="O3649">
        <v>2</v>
      </c>
      <c r="P3649" t="s">
        <v>272</v>
      </c>
      <c r="Q3649">
        <v>4</v>
      </c>
      <c r="S3649">
        <v>1</v>
      </c>
      <c r="T3649" s="108">
        <v>4</v>
      </c>
      <c r="U3649">
        <v>1</v>
      </c>
      <c r="V3649" t="s">
        <v>270</v>
      </c>
      <c r="W3649" t="s">
        <v>167</v>
      </c>
      <c r="X3649">
        <v>1</v>
      </c>
      <c r="Y3649">
        <v>0</v>
      </c>
      <c r="Z3649">
        <v>0</v>
      </c>
      <c r="AA3649">
        <v>0</v>
      </c>
      <c r="AB3649">
        <v>1</v>
      </c>
      <c r="AC3649">
        <v>0</v>
      </c>
      <c r="AD3649">
        <v>0</v>
      </c>
      <c r="AE3649">
        <v>0</v>
      </c>
    </row>
    <row r="3650" spans="1:31" x14ac:dyDescent="0.3">
      <c r="A3650" t="s">
        <v>268</v>
      </c>
      <c r="B3650" t="s">
        <v>6963</v>
      </c>
      <c r="C3650" t="s">
        <v>274</v>
      </c>
      <c r="D3650" t="s">
        <v>6964</v>
      </c>
      <c r="E3650" t="s">
        <v>13290</v>
      </c>
      <c r="F3650" t="s">
        <v>6961</v>
      </c>
      <c r="G3650" t="s">
        <v>402</v>
      </c>
      <c r="I3650" t="s">
        <v>265</v>
      </c>
      <c r="J3650" t="s">
        <v>266</v>
      </c>
      <c r="K3650" t="s">
        <v>6948</v>
      </c>
      <c r="L3650" t="s">
        <v>398</v>
      </c>
      <c r="M3650" t="s">
        <v>267</v>
      </c>
      <c r="N3650" t="s">
        <v>268</v>
      </c>
      <c r="O3650">
        <v>1</v>
      </c>
      <c r="P3650" t="s">
        <v>282</v>
      </c>
      <c r="Q3650">
        <v>4</v>
      </c>
      <c r="S3650">
        <v>1</v>
      </c>
      <c r="T3650" s="108">
        <v>4</v>
      </c>
      <c r="U3650">
        <v>1</v>
      </c>
      <c r="V3650" t="s">
        <v>270</v>
      </c>
      <c r="W3650" t="s">
        <v>167</v>
      </c>
      <c r="X3650">
        <v>1</v>
      </c>
      <c r="Y3650">
        <v>0</v>
      </c>
      <c r="Z3650">
        <v>1</v>
      </c>
      <c r="AA3650">
        <v>0</v>
      </c>
      <c r="AB3650">
        <v>0</v>
      </c>
      <c r="AC3650">
        <v>0</v>
      </c>
      <c r="AD3650">
        <v>0</v>
      </c>
      <c r="AE3650">
        <v>0</v>
      </c>
    </row>
    <row r="3651" spans="1:31" x14ac:dyDescent="0.3">
      <c r="A3651" t="s">
        <v>268</v>
      </c>
      <c r="B3651" t="s">
        <v>10711</v>
      </c>
      <c r="C3651" t="s">
        <v>274</v>
      </c>
      <c r="D3651" t="s">
        <v>7155</v>
      </c>
      <c r="E3651" t="s">
        <v>13326</v>
      </c>
      <c r="F3651" t="s">
        <v>2303</v>
      </c>
      <c r="G3651" t="s">
        <v>402</v>
      </c>
      <c r="I3651" t="s">
        <v>265</v>
      </c>
      <c r="J3651" t="s">
        <v>266</v>
      </c>
      <c r="K3651" t="s">
        <v>7154</v>
      </c>
      <c r="L3651" t="s">
        <v>398</v>
      </c>
      <c r="M3651" t="s">
        <v>271</v>
      </c>
      <c r="N3651" t="s">
        <v>268</v>
      </c>
      <c r="O3651">
        <v>2</v>
      </c>
      <c r="P3651" t="s">
        <v>272</v>
      </c>
      <c r="Q3651">
        <v>3</v>
      </c>
      <c r="S3651">
        <v>2</v>
      </c>
      <c r="T3651" s="108">
        <v>6</v>
      </c>
      <c r="U3651">
        <v>1</v>
      </c>
      <c r="V3651" t="s">
        <v>270</v>
      </c>
      <c r="W3651" t="s">
        <v>167</v>
      </c>
      <c r="X3651">
        <v>1</v>
      </c>
      <c r="Y3651">
        <v>0</v>
      </c>
      <c r="Z3651">
        <v>1</v>
      </c>
      <c r="AA3651">
        <v>0</v>
      </c>
      <c r="AB3651">
        <v>0</v>
      </c>
      <c r="AC3651">
        <v>1</v>
      </c>
      <c r="AD3651">
        <v>0</v>
      </c>
      <c r="AE3651">
        <v>0</v>
      </c>
    </row>
    <row r="3652" spans="1:31" x14ac:dyDescent="0.3">
      <c r="A3652" t="s">
        <v>268</v>
      </c>
      <c r="B3652" t="s">
        <v>10712</v>
      </c>
      <c r="C3652" t="s">
        <v>274</v>
      </c>
      <c r="D3652" t="s">
        <v>7153</v>
      </c>
      <c r="E3652" t="s">
        <v>13326</v>
      </c>
      <c r="F3652" t="s">
        <v>2303</v>
      </c>
      <c r="G3652" t="s">
        <v>402</v>
      </c>
      <c r="I3652" t="s">
        <v>265</v>
      </c>
      <c r="J3652" t="s">
        <v>266</v>
      </c>
      <c r="K3652" t="s">
        <v>7154</v>
      </c>
      <c r="L3652" t="s">
        <v>398</v>
      </c>
      <c r="M3652" t="s">
        <v>267</v>
      </c>
      <c r="N3652" t="s">
        <v>268</v>
      </c>
      <c r="O3652">
        <v>1</v>
      </c>
      <c r="P3652" t="s">
        <v>282</v>
      </c>
      <c r="Q3652">
        <v>6</v>
      </c>
      <c r="S3652">
        <v>2</v>
      </c>
      <c r="T3652" s="108">
        <v>12</v>
      </c>
      <c r="U3652">
        <v>1</v>
      </c>
      <c r="V3652" t="s">
        <v>270</v>
      </c>
      <c r="W3652" t="s">
        <v>167</v>
      </c>
      <c r="X3652">
        <v>1</v>
      </c>
      <c r="Y3652">
        <v>0</v>
      </c>
      <c r="Z3652">
        <v>1</v>
      </c>
      <c r="AA3652">
        <v>0</v>
      </c>
      <c r="AB3652">
        <v>0</v>
      </c>
      <c r="AC3652">
        <v>1</v>
      </c>
      <c r="AD3652">
        <v>0</v>
      </c>
      <c r="AE3652">
        <v>0</v>
      </c>
    </row>
    <row r="3653" spans="1:31" x14ac:dyDescent="0.3">
      <c r="A3653" t="s">
        <v>268</v>
      </c>
      <c r="B3653" t="s">
        <v>10713</v>
      </c>
      <c r="C3653" t="s">
        <v>274</v>
      </c>
      <c r="D3653" t="s">
        <v>7156</v>
      </c>
      <c r="E3653" t="s">
        <v>13326</v>
      </c>
      <c r="F3653" t="s">
        <v>2303</v>
      </c>
      <c r="G3653" t="s">
        <v>402</v>
      </c>
      <c r="I3653" t="s">
        <v>265</v>
      </c>
      <c r="J3653" t="s">
        <v>266</v>
      </c>
      <c r="K3653" t="s">
        <v>7154</v>
      </c>
      <c r="L3653" t="s">
        <v>398</v>
      </c>
      <c r="M3653" t="s">
        <v>271</v>
      </c>
      <c r="N3653" t="s">
        <v>268</v>
      </c>
      <c r="O3653">
        <v>20</v>
      </c>
      <c r="P3653" t="s">
        <v>425</v>
      </c>
      <c r="Q3653">
        <v>0.32</v>
      </c>
      <c r="S3653">
        <v>4</v>
      </c>
      <c r="T3653" s="108">
        <v>1.28</v>
      </c>
      <c r="U3653">
        <v>1</v>
      </c>
      <c r="V3653" t="s">
        <v>270</v>
      </c>
      <c r="W3653" t="s">
        <v>167</v>
      </c>
      <c r="X3653">
        <v>2</v>
      </c>
      <c r="Y3653">
        <v>0</v>
      </c>
      <c r="Z3653">
        <v>2</v>
      </c>
      <c r="AA3653">
        <v>0</v>
      </c>
      <c r="AB3653">
        <v>0</v>
      </c>
      <c r="AC3653">
        <v>2</v>
      </c>
      <c r="AD3653">
        <v>0</v>
      </c>
      <c r="AE3653">
        <v>0</v>
      </c>
    </row>
    <row r="3654" spans="1:31" x14ac:dyDescent="0.3">
      <c r="A3654" t="s">
        <v>268</v>
      </c>
      <c r="B3654" t="s">
        <v>16107</v>
      </c>
      <c r="C3654" t="s">
        <v>274</v>
      </c>
      <c r="D3654" t="s">
        <v>16984</v>
      </c>
      <c r="E3654" t="s">
        <v>13281</v>
      </c>
      <c r="F3654" t="s">
        <v>6837</v>
      </c>
      <c r="G3654" t="s">
        <v>402</v>
      </c>
      <c r="I3654" t="s">
        <v>265</v>
      </c>
      <c r="J3654" t="s">
        <v>266</v>
      </c>
      <c r="K3654" t="s">
        <v>6810</v>
      </c>
      <c r="L3654" t="s">
        <v>398</v>
      </c>
      <c r="M3654" t="s">
        <v>267</v>
      </c>
      <c r="N3654" t="s">
        <v>268</v>
      </c>
      <c r="O3654">
        <v>1</v>
      </c>
      <c r="P3654" t="s">
        <v>282</v>
      </c>
      <c r="Q3654">
        <v>3</v>
      </c>
      <c r="S3654">
        <v>1</v>
      </c>
      <c r="T3654" s="108">
        <v>3</v>
      </c>
      <c r="U3654">
        <v>1</v>
      </c>
      <c r="V3654" t="s">
        <v>270</v>
      </c>
      <c r="W3654" t="s">
        <v>167</v>
      </c>
      <c r="X3654">
        <v>1</v>
      </c>
      <c r="Y3654">
        <v>0</v>
      </c>
      <c r="Z3654">
        <v>0</v>
      </c>
      <c r="AA3654">
        <v>1</v>
      </c>
      <c r="AB3654">
        <v>0</v>
      </c>
      <c r="AC3654">
        <v>0</v>
      </c>
      <c r="AD3654">
        <v>0</v>
      </c>
      <c r="AE3654">
        <v>0</v>
      </c>
    </row>
    <row r="3655" spans="1:31" x14ac:dyDescent="0.3">
      <c r="A3655" t="s">
        <v>268</v>
      </c>
      <c r="B3655" t="s">
        <v>16108</v>
      </c>
      <c r="C3655" t="s">
        <v>274</v>
      </c>
      <c r="D3655" t="s">
        <v>16985</v>
      </c>
      <c r="E3655" t="s">
        <v>13281</v>
      </c>
      <c r="F3655" t="s">
        <v>6837</v>
      </c>
      <c r="G3655" t="s">
        <v>402</v>
      </c>
      <c r="I3655" t="s">
        <v>265</v>
      </c>
      <c r="J3655" t="s">
        <v>266</v>
      </c>
      <c r="K3655" t="s">
        <v>6810</v>
      </c>
      <c r="L3655" t="s">
        <v>398</v>
      </c>
      <c r="M3655" t="s">
        <v>271</v>
      </c>
      <c r="N3655" t="s">
        <v>268</v>
      </c>
      <c r="O3655">
        <v>2</v>
      </c>
      <c r="P3655" t="s">
        <v>272</v>
      </c>
      <c r="Q3655">
        <v>3</v>
      </c>
      <c r="S3655">
        <v>1</v>
      </c>
      <c r="T3655" s="108">
        <v>3</v>
      </c>
      <c r="U3655">
        <v>1</v>
      </c>
      <c r="V3655" t="s">
        <v>270</v>
      </c>
      <c r="W3655" t="s">
        <v>167</v>
      </c>
      <c r="X3655">
        <v>1</v>
      </c>
      <c r="Y3655">
        <v>0</v>
      </c>
      <c r="Z3655">
        <v>0</v>
      </c>
      <c r="AA3655">
        <v>0</v>
      </c>
      <c r="AB3655">
        <v>0</v>
      </c>
      <c r="AC3655">
        <v>1</v>
      </c>
      <c r="AD3655">
        <v>0</v>
      </c>
      <c r="AE3655">
        <v>0</v>
      </c>
    </row>
    <row r="3656" spans="1:31" x14ac:dyDescent="0.3">
      <c r="A3656" t="s">
        <v>268</v>
      </c>
      <c r="B3656" t="s">
        <v>17855</v>
      </c>
      <c r="C3656" t="s">
        <v>274</v>
      </c>
      <c r="D3656" t="s">
        <v>16191</v>
      </c>
      <c r="E3656" t="s">
        <v>13290</v>
      </c>
      <c r="F3656" t="s">
        <v>6961</v>
      </c>
      <c r="G3656" t="s">
        <v>402</v>
      </c>
      <c r="I3656" t="s">
        <v>265</v>
      </c>
      <c r="J3656" t="s">
        <v>266</v>
      </c>
      <c r="K3656" t="s">
        <v>6948</v>
      </c>
      <c r="L3656" t="s">
        <v>398</v>
      </c>
      <c r="M3656" t="s">
        <v>271</v>
      </c>
      <c r="N3656" t="s">
        <v>268</v>
      </c>
      <c r="O3656">
        <v>2</v>
      </c>
      <c r="P3656" t="s">
        <v>288</v>
      </c>
      <c r="Q3656">
        <v>0.48</v>
      </c>
      <c r="S3656">
        <v>1</v>
      </c>
      <c r="T3656" s="108">
        <v>0.48</v>
      </c>
      <c r="U3656">
        <v>1</v>
      </c>
      <c r="V3656" t="s">
        <v>270</v>
      </c>
      <c r="W3656" t="s">
        <v>167</v>
      </c>
      <c r="X3656">
        <v>1</v>
      </c>
      <c r="Y3656">
        <v>0</v>
      </c>
      <c r="Z3656">
        <v>0</v>
      </c>
      <c r="AA3656">
        <v>0</v>
      </c>
      <c r="AB3656">
        <v>1</v>
      </c>
      <c r="AC3656">
        <v>0</v>
      </c>
      <c r="AD3656">
        <v>0</v>
      </c>
      <c r="AE3656">
        <v>0</v>
      </c>
    </row>
    <row r="3657" spans="1:31" x14ac:dyDescent="0.3">
      <c r="A3657" t="s">
        <v>268</v>
      </c>
      <c r="B3657" t="s">
        <v>18676</v>
      </c>
      <c r="C3657" t="s">
        <v>274</v>
      </c>
      <c r="D3657" t="s">
        <v>18677</v>
      </c>
      <c r="E3657" t="s">
        <v>13281</v>
      </c>
      <c r="F3657" t="s">
        <v>6837</v>
      </c>
      <c r="G3657" t="s">
        <v>402</v>
      </c>
      <c r="I3657" t="s">
        <v>265</v>
      </c>
      <c r="J3657" t="s">
        <v>266</v>
      </c>
      <c r="K3657" t="s">
        <v>6810</v>
      </c>
      <c r="L3657" t="s">
        <v>398</v>
      </c>
      <c r="M3657" t="s">
        <v>271</v>
      </c>
      <c r="N3657" t="s">
        <v>268</v>
      </c>
      <c r="O3657">
        <v>20</v>
      </c>
      <c r="P3657" t="s">
        <v>425</v>
      </c>
      <c r="Q3657">
        <v>0.32</v>
      </c>
      <c r="S3657">
        <v>1</v>
      </c>
      <c r="T3657" s="108">
        <v>0.32</v>
      </c>
      <c r="U3657">
        <v>1</v>
      </c>
      <c r="V3657" t="s">
        <v>270</v>
      </c>
      <c r="W3657" t="s">
        <v>167</v>
      </c>
      <c r="X3657">
        <v>1</v>
      </c>
      <c r="Y3657">
        <v>0</v>
      </c>
      <c r="Z3657">
        <v>1</v>
      </c>
      <c r="AA3657">
        <v>0</v>
      </c>
      <c r="AB3657">
        <v>0</v>
      </c>
      <c r="AC3657">
        <v>0</v>
      </c>
      <c r="AD3657">
        <v>0</v>
      </c>
      <c r="AE3657">
        <v>0</v>
      </c>
    </row>
    <row r="3658" spans="1:31" x14ac:dyDescent="0.3">
      <c r="A3658" t="s">
        <v>268</v>
      </c>
      <c r="B3658" t="s">
        <v>17649</v>
      </c>
      <c r="C3658" t="s">
        <v>274</v>
      </c>
      <c r="D3658" t="s">
        <v>17981</v>
      </c>
      <c r="E3658" t="s">
        <v>13338</v>
      </c>
      <c r="F3658" t="s">
        <v>7235</v>
      </c>
      <c r="G3658" t="s">
        <v>402</v>
      </c>
      <c r="I3658" t="s">
        <v>265</v>
      </c>
      <c r="J3658" t="s">
        <v>266</v>
      </c>
      <c r="K3658" t="s">
        <v>7234</v>
      </c>
      <c r="L3658" t="s">
        <v>4307</v>
      </c>
      <c r="M3658" t="s">
        <v>267</v>
      </c>
      <c r="N3658" t="s">
        <v>268</v>
      </c>
      <c r="O3658">
        <v>1</v>
      </c>
      <c r="P3658" t="s">
        <v>282</v>
      </c>
      <c r="Q3658">
        <v>2</v>
      </c>
      <c r="S3658">
        <v>1</v>
      </c>
      <c r="T3658" s="108">
        <v>2</v>
      </c>
      <c r="U3658">
        <v>1</v>
      </c>
      <c r="V3658" t="s">
        <v>270</v>
      </c>
      <c r="W3658" t="s">
        <v>167</v>
      </c>
      <c r="X3658">
        <v>1</v>
      </c>
      <c r="Y3658">
        <v>1</v>
      </c>
      <c r="Z3658">
        <v>0</v>
      </c>
      <c r="AA3658">
        <v>0</v>
      </c>
      <c r="AB3658">
        <v>0</v>
      </c>
      <c r="AC3658">
        <v>0</v>
      </c>
      <c r="AD3658">
        <v>0</v>
      </c>
      <c r="AE3658">
        <v>0</v>
      </c>
    </row>
    <row r="3659" spans="1:31" x14ac:dyDescent="0.3">
      <c r="A3659" t="s">
        <v>268</v>
      </c>
      <c r="B3659" t="s">
        <v>17649</v>
      </c>
      <c r="C3659" t="s">
        <v>274</v>
      </c>
      <c r="D3659" t="s">
        <v>17981</v>
      </c>
      <c r="E3659" t="s">
        <v>13338</v>
      </c>
      <c r="F3659" t="s">
        <v>7235</v>
      </c>
      <c r="G3659" t="s">
        <v>402</v>
      </c>
      <c r="I3659" t="s">
        <v>265</v>
      </c>
      <c r="J3659" t="s">
        <v>266</v>
      </c>
      <c r="K3659" t="s">
        <v>7234</v>
      </c>
      <c r="L3659" t="s">
        <v>4307</v>
      </c>
      <c r="M3659" t="s">
        <v>271</v>
      </c>
      <c r="N3659" t="s">
        <v>268</v>
      </c>
      <c r="O3659">
        <v>2</v>
      </c>
      <c r="P3659" t="s">
        <v>272</v>
      </c>
      <c r="Q3659">
        <v>3</v>
      </c>
      <c r="S3659">
        <v>3</v>
      </c>
      <c r="T3659" s="108">
        <v>9</v>
      </c>
      <c r="U3659">
        <v>1</v>
      </c>
      <c r="V3659" t="s">
        <v>270</v>
      </c>
      <c r="W3659" t="s">
        <v>167</v>
      </c>
      <c r="X3659">
        <v>1</v>
      </c>
      <c r="Y3659">
        <v>1</v>
      </c>
      <c r="Z3659">
        <v>0</v>
      </c>
      <c r="AA3659">
        <v>1</v>
      </c>
      <c r="AB3659">
        <v>0</v>
      </c>
      <c r="AC3659">
        <v>1</v>
      </c>
      <c r="AD3659">
        <v>0</v>
      </c>
      <c r="AE3659">
        <v>0</v>
      </c>
    </row>
    <row r="3660" spans="1:31" x14ac:dyDescent="0.3">
      <c r="A3660" t="s">
        <v>268</v>
      </c>
      <c r="B3660" t="s">
        <v>17649</v>
      </c>
      <c r="C3660" t="s">
        <v>274</v>
      </c>
      <c r="D3660" t="s">
        <v>17981</v>
      </c>
      <c r="E3660" t="s">
        <v>13338</v>
      </c>
      <c r="F3660" t="s">
        <v>7235</v>
      </c>
      <c r="G3660" t="s">
        <v>402</v>
      </c>
      <c r="I3660" t="s">
        <v>265</v>
      </c>
      <c r="J3660" t="s">
        <v>266</v>
      </c>
      <c r="K3660" t="s">
        <v>7234</v>
      </c>
      <c r="L3660" t="s">
        <v>4307</v>
      </c>
      <c r="M3660" t="s">
        <v>271</v>
      </c>
      <c r="N3660" t="s">
        <v>268</v>
      </c>
      <c r="O3660">
        <v>20</v>
      </c>
      <c r="P3660" t="s">
        <v>425</v>
      </c>
      <c r="Q3660">
        <v>0.32</v>
      </c>
      <c r="S3660">
        <v>1</v>
      </c>
      <c r="T3660" s="108">
        <v>0.32</v>
      </c>
      <c r="U3660">
        <v>1</v>
      </c>
      <c r="V3660" t="s">
        <v>270</v>
      </c>
      <c r="W3660" t="s">
        <v>167</v>
      </c>
      <c r="X3660">
        <v>1</v>
      </c>
      <c r="Y3660">
        <v>0</v>
      </c>
      <c r="Z3660">
        <v>1</v>
      </c>
      <c r="AA3660">
        <v>0</v>
      </c>
      <c r="AB3660">
        <v>0</v>
      </c>
      <c r="AC3660">
        <v>0</v>
      </c>
      <c r="AD3660">
        <v>0</v>
      </c>
      <c r="AE3660">
        <v>0</v>
      </c>
    </row>
    <row r="3661" spans="1:31" x14ac:dyDescent="0.3">
      <c r="A3661" t="s">
        <v>268</v>
      </c>
      <c r="B3661" t="s">
        <v>6148</v>
      </c>
      <c r="C3661" t="s">
        <v>274</v>
      </c>
      <c r="D3661" t="s">
        <v>11763</v>
      </c>
      <c r="E3661" t="s">
        <v>13251</v>
      </c>
      <c r="F3661" t="s">
        <v>6144</v>
      </c>
      <c r="G3661" t="s">
        <v>402</v>
      </c>
      <c r="I3661" t="s">
        <v>265</v>
      </c>
      <c r="J3661" t="s">
        <v>266</v>
      </c>
      <c r="K3661" t="s">
        <v>6096</v>
      </c>
      <c r="L3661" t="s">
        <v>10571</v>
      </c>
      <c r="M3661" t="s">
        <v>267</v>
      </c>
      <c r="N3661" t="s">
        <v>268</v>
      </c>
      <c r="O3661">
        <v>1</v>
      </c>
      <c r="P3661" t="s">
        <v>282</v>
      </c>
      <c r="Q3661">
        <v>2</v>
      </c>
      <c r="S3661">
        <v>1</v>
      </c>
      <c r="T3661" s="108">
        <v>2</v>
      </c>
      <c r="U3661">
        <v>1</v>
      </c>
      <c r="V3661" t="s">
        <v>270</v>
      </c>
      <c r="W3661" t="s">
        <v>167</v>
      </c>
      <c r="X3661">
        <v>1</v>
      </c>
      <c r="Y3661">
        <v>0</v>
      </c>
      <c r="Z3661">
        <v>0</v>
      </c>
      <c r="AA3661">
        <v>1</v>
      </c>
      <c r="AB3661">
        <v>0</v>
      </c>
      <c r="AC3661">
        <v>0</v>
      </c>
      <c r="AD3661">
        <v>0</v>
      </c>
      <c r="AE3661">
        <v>0</v>
      </c>
    </row>
    <row r="3662" spans="1:31" x14ac:dyDescent="0.3">
      <c r="A3662" t="s">
        <v>268</v>
      </c>
      <c r="B3662" t="s">
        <v>6148</v>
      </c>
      <c r="C3662" t="s">
        <v>274</v>
      </c>
      <c r="D3662" t="s">
        <v>11763</v>
      </c>
      <c r="E3662" t="s">
        <v>13251</v>
      </c>
      <c r="F3662" t="s">
        <v>6144</v>
      </c>
      <c r="G3662" t="s">
        <v>402</v>
      </c>
      <c r="I3662" t="s">
        <v>265</v>
      </c>
      <c r="J3662" t="s">
        <v>266</v>
      </c>
      <c r="K3662" t="s">
        <v>6096</v>
      </c>
      <c r="L3662" t="s">
        <v>10571</v>
      </c>
      <c r="M3662" t="s">
        <v>271</v>
      </c>
      <c r="N3662" t="s">
        <v>268</v>
      </c>
      <c r="O3662">
        <v>2</v>
      </c>
      <c r="P3662" t="s">
        <v>272</v>
      </c>
      <c r="Q3662">
        <v>2</v>
      </c>
      <c r="S3662">
        <v>1</v>
      </c>
      <c r="T3662" s="108">
        <v>2</v>
      </c>
      <c r="U3662">
        <v>1</v>
      </c>
      <c r="V3662" t="s">
        <v>270</v>
      </c>
      <c r="W3662" t="s">
        <v>167</v>
      </c>
      <c r="X3662">
        <v>1</v>
      </c>
      <c r="Y3662">
        <v>0</v>
      </c>
      <c r="Z3662">
        <v>1</v>
      </c>
      <c r="AA3662">
        <v>0</v>
      </c>
      <c r="AB3662">
        <v>0</v>
      </c>
      <c r="AC3662">
        <v>0</v>
      </c>
      <c r="AD3662">
        <v>0</v>
      </c>
      <c r="AE3662">
        <v>0</v>
      </c>
    </row>
    <row r="3663" spans="1:31" x14ac:dyDescent="0.3">
      <c r="A3663" t="s">
        <v>268</v>
      </c>
      <c r="B3663" t="s">
        <v>6148</v>
      </c>
      <c r="C3663" t="s">
        <v>274</v>
      </c>
      <c r="D3663" t="s">
        <v>11763</v>
      </c>
      <c r="E3663" t="s">
        <v>13251</v>
      </c>
      <c r="F3663" t="s">
        <v>6144</v>
      </c>
      <c r="G3663" t="s">
        <v>402</v>
      </c>
      <c r="I3663" t="s">
        <v>265</v>
      </c>
      <c r="J3663" t="s">
        <v>266</v>
      </c>
      <c r="K3663" t="s">
        <v>6096</v>
      </c>
      <c r="L3663" t="s">
        <v>10571</v>
      </c>
      <c r="M3663" t="s">
        <v>271</v>
      </c>
      <c r="N3663" t="s">
        <v>268</v>
      </c>
      <c r="O3663">
        <v>20</v>
      </c>
      <c r="P3663" t="s">
        <v>425</v>
      </c>
      <c r="Q3663">
        <v>0.32</v>
      </c>
      <c r="S3663">
        <v>2</v>
      </c>
      <c r="T3663" s="108">
        <v>0.64</v>
      </c>
      <c r="U3663">
        <v>1</v>
      </c>
      <c r="V3663" t="s">
        <v>270</v>
      </c>
      <c r="W3663" t="s">
        <v>167</v>
      </c>
      <c r="X3663">
        <v>1</v>
      </c>
      <c r="Y3663">
        <v>1</v>
      </c>
      <c r="Z3663">
        <v>0</v>
      </c>
      <c r="AA3663">
        <v>0</v>
      </c>
      <c r="AB3663">
        <v>0</v>
      </c>
      <c r="AC3663">
        <v>1</v>
      </c>
      <c r="AD3663">
        <v>0</v>
      </c>
      <c r="AE3663">
        <v>0</v>
      </c>
    </row>
    <row r="3664" spans="1:31" x14ac:dyDescent="0.3">
      <c r="A3664" t="s">
        <v>268</v>
      </c>
      <c r="B3664" t="s">
        <v>5479</v>
      </c>
      <c r="C3664" t="s">
        <v>262</v>
      </c>
      <c r="D3664" t="s">
        <v>5480</v>
      </c>
      <c r="E3664" t="s">
        <v>13215</v>
      </c>
      <c r="F3664" t="s">
        <v>1776</v>
      </c>
      <c r="G3664" t="s">
        <v>402</v>
      </c>
      <c r="I3664" t="s">
        <v>265</v>
      </c>
      <c r="J3664" t="s">
        <v>266</v>
      </c>
      <c r="K3664" t="s">
        <v>5481</v>
      </c>
      <c r="L3664" t="s">
        <v>9231</v>
      </c>
      <c r="M3664" t="s">
        <v>267</v>
      </c>
      <c r="N3664" t="s">
        <v>268</v>
      </c>
      <c r="O3664">
        <v>1</v>
      </c>
      <c r="P3664" t="s">
        <v>282</v>
      </c>
      <c r="Q3664">
        <v>1</v>
      </c>
      <c r="S3664">
        <v>1</v>
      </c>
      <c r="T3664" s="108">
        <v>1</v>
      </c>
      <c r="U3664">
        <v>1</v>
      </c>
      <c r="V3664" t="s">
        <v>270</v>
      </c>
      <c r="W3664" t="s">
        <v>167</v>
      </c>
      <c r="X3664">
        <v>1</v>
      </c>
      <c r="Y3664">
        <v>0</v>
      </c>
      <c r="Z3664">
        <v>0</v>
      </c>
      <c r="AA3664">
        <v>0</v>
      </c>
      <c r="AB3664">
        <v>0</v>
      </c>
      <c r="AC3664">
        <v>1</v>
      </c>
      <c r="AD3664">
        <v>0</v>
      </c>
      <c r="AE3664">
        <v>0</v>
      </c>
    </row>
    <row r="3665" spans="1:31" x14ac:dyDescent="0.3">
      <c r="A3665" t="s">
        <v>268</v>
      </c>
      <c r="B3665" t="s">
        <v>5479</v>
      </c>
      <c r="C3665" t="s">
        <v>262</v>
      </c>
      <c r="D3665" t="s">
        <v>5480</v>
      </c>
      <c r="E3665" t="s">
        <v>13215</v>
      </c>
      <c r="F3665" t="s">
        <v>1776</v>
      </c>
      <c r="G3665" t="s">
        <v>402</v>
      </c>
      <c r="I3665" t="s">
        <v>265</v>
      </c>
      <c r="J3665" t="s">
        <v>266</v>
      </c>
      <c r="K3665" t="s">
        <v>5481</v>
      </c>
      <c r="L3665" t="s">
        <v>9231</v>
      </c>
      <c r="M3665" t="s">
        <v>271</v>
      </c>
      <c r="N3665" t="s">
        <v>268</v>
      </c>
      <c r="O3665">
        <v>2</v>
      </c>
      <c r="P3665" t="s">
        <v>272</v>
      </c>
      <c r="Q3665">
        <v>1</v>
      </c>
      <c r="S3665">
        <v>1</v>
      </c>
      <c r="T3665" s="108">
        <v>1</v>
      </c>
      <c r="U3665">
        <v>1</v>
      </c>
      <c r="V3665" t="s">
        <v>270</v>
      </c>
      <c r="W3665" t="s">
        <v>167</v>
      </c>
      <c r="X3665">
        <v>1</v>
      </c>
      <c r="Y3665">
        <v>0</v>
      </c>
      <c r="Z3665">
        <v>0</v>
      </c>
      <c r="AA3665">
        <v>1</v>
      </c>
      <c r="AB3665">
        <v>0</v>
      </c>
      <c r="AC3665">
        <v>0</v>
      </c>
      <c r="AD3665">
        <v>0</v>
      </c>
      <c r="AE3665">
        <v>0</v>
      </c>
    </row>
    <row r="3666" spans="1:31" x14ac:dyDescent="0.3">
      <c r="A3666" t="s">
        <v>268</v>
      </c>
      <c r="B3666" t="s">
        <v>17090</v>
      </c>
      <c r="C3666" t="s">
        <v>274</v>
      </c>
      <c r="D3666" t="s">
        <v>17091</v>
      </c>
      <c r="E3666" t="s">
        <v>17092</v>
      </c>
      <c r="F3666" t="s">
        <v>17093</v>
      </c>
      <c r="G3666" t="s">
        <v>402</v>
      </c>
      <c r="I3666" t="s">
        <v>265</v>
      </c>
      <c r="J3666" t="s">
        <v>266</v>
      </c>
      <c r="K3666" t="s">
        <v>17094</v>
      </c>
      <c r="L3666" t="s">
        <v>17095</v>
      </c>
      <c r="M3666" t="s">
        <v>267</v>
      </c>
      <c r="N3666" t="s">
        <v>268</v>
      </c>
      <c r="O3666">
        <v>1</v>
      </c>
      <c r="P3666" t="s">
        <v>282</v>
      </c>
      <c r="Q3666">
        <v>1</v>
      </c>
      <c r="S3666">
        <v>2</v>
      </c>
      <c r="T3666" s="108">
        <v>2</v>
      </c>
      <c r="U3666">
        <v>1</v>
      </c>
      <c r="V3666" t="s">
        <v>270</v>
      </c>
      <c r="W3666" t="s">
        <v>167</v>
      </c>
      <c r="X3666">
        <v>1</v>
      </c>
      <c r="Y3666">
        <v>0</v>
      </c>
      <c r="Z3666">
        <v>0</v>
      </c>
      <c r="AA3666">
        <v>0</v>
      </c>
      <c r="AB3666">
        <v>2</v>
      </c>
      <c r="AC3666">
        <v>0</v>
      </c>
      <c r="AD3666">
        <v>0</v>
      </c>
      <c r="AE3666">
        <v>0</v>
      </c>
    </row>
    <row r="3667" spans="1:31" x14ac:dyDescent="0.3">
      <c r="A3667" t="s">
        <v>268</v>
      </c>
      <c r="B3667" t="s">
        <v>17090</v>
      </c>
      <c r="C3667" t="s">
        <v>274</v>
      </c>
      <c r="D3667" t="s">
        <v>17091</v>
      </c>
      <c r="E3667" t="s">
        <v>17092</v>
      </c>
      <c r="F3667" t="s">
        <v>17093</v>
      </c>
      <c r="G3667" t="s">
        <v>402</v>
      </c>
      <c r="I3667" t="s">
        <v>265</v>
      </c>
      <c r="J3667" t="s">
        <v>266</v>
      </c>
      <c r="K3667" t="s">
        <v>17094</v>
      </c>
      <c r="L3667" t="s">
        <v>17095</v>
      </c>
      <c r="M3667" t="s">
        <v>271</v>
      </c>
      <c r="N3667" t="s">
        <v>268</v>
      </c>
      <c r="O3667">
        <v>2</v>
      </c>
      <c r="P3667" t="s">
        <v>272</v>
      </c>
      <c r="Q3667">
        <v>2</v>
      </c>
      <c r="S3667">
        <v>1</v>
      </c>
      <c r="T3667" s="108">
        <v>2</v>
      </c>
      <c r="U3667">
        <v>1</v>
      </c>
      <c r="V3667" t="s">
        <v>270</v>
      </c>
      <c r="W3667" t="s">
        <v>167</v>
      </c>
      <c r="X3667">
        <v>1</v>
      </c>
      <c r="Y3667">
        <v>0</v>
      </c>
      <c r="Z3667">
        <v>0</v>
      </c>
      <c r="AA3667">
        <v>0</v>
      </c>
      <c r="AB3667">
        <v>0</v>
      </c>
      <c r="AC3667">
        <v>1</v>
      </c>
      <c r="AD3667">
        <v>0</v>
      </c>
      <c r="AE3667">
        <v>0</v>
      </c>
    </row>
    <row r="3668" spans="1:31" x14ac:dyDescent="0.3">
      <c r="A3668" t="s">
        <v>268</v>
      </c>
      <c r="B3668" t="s">
        <v>17090</v>
      </c>
      <c r="C3668" t="s">
        <v>274</v>
      </c>
      <c r="D3668" t="s">
        <v>17091</v>
      </c>
      <c r="E3668" t="s">
        <v>17092</v>
      </c>
      <c r="F3668" t="s">
        <v>17093</v>
      </c>
      <c r="G3668" t="s">
        <v>402</v>
      </c>
      <c r="I3668" t="s">
        <v>265</v>
      </c>
      <c r="J3668" t="s">
        <v>266</v>
      </c>
      <c r="K3668" t="s">
        <v>17094</v>
      </c>
      <c r="L3668" t="s">
        <v>17095</v>
      </c>
      <c r="M3668" t="s">
        <v>271</v>
      </c>
      <c r="N3668" t="s">
        <v>268</v>
      </c>
      <c r="O3668">
        <v>20</v>
      </c>
      <c r="P3668" t="s">
        <v>17796</v>
      </c>
      <c r="Q3668">
        <v>1</v>
      </c>
      <c r="S3668">
        <v>1</v>
      </c>
      <c r="T3668" s="108">
        <v>1</v>
      </c>
      <c r="U3668">
        <v>1</v>
      </c>
      <c r="V3668" t="s">
        <v>270</v>
      </c>
      <c r="W3668" t="s">
        <v>167</v>
      </c>
      <c r="X3668">
        <v>1</v>
      </c>
      <c r="Y3668">
        <v>0</v>
      </c>
      <c r="Z3668">
        <v>0</v>
      </c>
      <c r="AA3668">
        <v>0</v>
      </c>
      <c r="AB3668">
        <v>1</v>
      </c>
      <c r="AC3668">
        <v>0</v>
      </c>
      <c r="AD3668">
        <v>0</v>
      </c>
      <c r="AE3668">
        <v>0</v>
      </c>
    </row>
    <row r="3669" spans="1:31" x14ac:dyDescent="0.3">
      <c r="A3669" t="s">
        <v>268</v>
      </c>
      <c r="B3669" t="s">
        <v>7215</v>
      </c>
      <c r="C3669" t="s">
        <v>274</v>
      </c>
      <c r="D3669" t="s">
        <v>16811</v>
      </c>
      <c r="E3669" t="s">
        <v>13331</v>
      </c>
      <c r="F3669" t="s">
        <v>7214</v>
      </c>
      <c r="G3669" t="s">
        <v>402</v>
      </c>
      <c r="I3669" t="s">
        <v>265</v>
      </c>
      <c r="J3669" t="s">
        <v>266</v>
      </c>
      <c r="K3669" t="s">
        <v>7190</v>
      </c>
      <c r="L3669" t="s">
        <v>2306</v>
      </c>
      <c r="M3669" t="s">
        <v>271</v>
      </c>
      <c r="N3669" t="s">
        <v>268</v>
      </c>
      <c r="O3669">
        <v>2</v>
      </c>
      <c r="P3669" t="s">
        <v>272</v>
      </c>
      <c r="Q3669">
        <v>3</v>
      </c>
      <c r="S3669">
        <v>2</v>
      </c>
      <c r="T3669" s="108">
        <v>6</v>
      </c>
      <c r="U3669">
        <v>1</v>
      </c>
      <c r="V3669" t="s">
        <v>270</v>
      </c>
      <c r="W3669" t="s">
        <v>167</v>
      </c>
      <c r="X3669">
        <v>1</v>
      </c>
      <c r="Y3669">
        <v>1</v>
      </c>
      <c r="Z3669">
        <v>0</v>
      </c>
      <c r="AA3669">
        <v>1</v>
      </c>
      <c r="AB3669">
        <v>0</v>
      </c>
      <c r="AC3669">
        <v>0</v>
      </c>
      <c r="AD3669">
        <v>0</v>
      </c>
      <c r="AE3669">
        <v>0</v>
      </c>
    </row>
    <row r="3670" spans="1:31" x14ac:dyDescent="0.3">
      <c r="A3670" t="s">
        <v>268</v>
      </c>
      <c r="B3670" t="s">
        <v>6828</v>
      </c>
      <c r="C3670" t="s">
        <v>274</v>
      </c>
      <c r="D3670" t="s">
        <v>16812</v>
      </c>
      <c r="E3670" t="s">
        <v>13280</v>
      </c>
      <c r="F3670" t="s">
        <v>6829</v>
      </c>
      <c r="G3670" t="s">
        <v>402</v>
      </c>
      <c r="I3670" t="s">
        <v>265</v>
      </c>
      <c r="J3670" t="s">
        <v>266</v>
      </c>
      <c r="K3670" t="s">
        <v>6810</v>
      </c>
      <c r="L3670" t="s">
        <v>2366</v>
      </c>
      <c r="M3670" t="s">
        <v>267</v>
      </c>
      <c r="N3670" t="s">
        <v>268</v>
      </c>
      <c r="O3670">
        <v>1</v>
      </c>
      <c r="P3670" t="s">
        <v>266</v>
      </c>
      <c r="Q3670">
        <v>0.48</v>
      </c>
      <c r="S3670">
        <v>1</v>
      </c>
      <c r="T3670" s="108">
        <v>0.48</v>
      </c>
      <c r="U3670">
        <v>1</v>
      </c>
      <c r="V3670" t="s">
        <v>270</v>
      </c>
      <c r="W3670" t="s">
        <v>167</v>
      </c>
      <c r="X3670">
        <v>1</v>
      </c>
      <c r="Y3670">
        <v>0</v>
      </c>
      <c r="Z3670">
        <v>0</v>
      </c>
      <c r="AA3670">
        <v>1</v>
      </c>
      <c r="AB3670">
        <v>0</v>
      </c>
      <c r="AC3670">
        <v>0</v>
      </c>
      <c r="AD3670">
        <v>0</v>
      </c>
      <c r="AE3670">
        <v>0</v>
      </c>
    </row>
    <row r="3671" spans="1:31" x14ac:dyDescent="0.3">
      <c r="A3671" t="s">
        <v>268</v>
      </c>
      <c r="B3671" t="s">
        <v>6830</v>
      </c>
      <c r="C3671" t="s">
        <v>274</v>
      </c>
      <c r="D3671" t="s">
        <v>16813</v>
      </c>
      <c r="E3671" t="s">
        <v>13280</v>
      </c>
      <c r="F3671" t="s">
        <v>6829</v>
      </c>
      <c r="G3671" t="s">
        <v>402</v>
      </c>
      <c r="I3671" t="s">
        <v>265</v>
      </c>
      <c r="J3671" t="s">
        <v>266</v>
      </c>
      <c r="K3671" t="s">
        <v>6810</v>
      </c>
      <c r="L3671" t="s">
        <v>2366</v>
      </c>
      <c r="M3671" t="s">
        <v>271</v>
      </c>
      <c r="N3671" t="s">
        <v>268</v>
      </c>
      <c r="O3671">
        <v>2</v>
      </c>
      <c r="P3671" t="s">
        <v>288</v>
      </c>
      <c r="Q3671">
        <v>0.48</v>
      </c>
      <c r="S3671">
        <v>1</v>
      </c>
      <c r="T3671" s="108">
        <v>0.48</v>
      </c>
      <c r="U3671">
        <v>2</v>
      </c>
      <c r="V3671" t="s">
        <v>270</v>
      </c>
      <c r="W3671" t="s">
        <v>167</v>
      </c>
      <c r="X3671">
        <v>1</v>
      </c>
      <c r="Y3671">
        <v>0</v>
      </c>
      <c r="Z3671">
        <v>1</v>
      </c>
      <c r="AA3671">
        <v>0</v>
      </c>
      <c r="AB3671">
        <v>0</v>
      </c>
      <c r="AC3671">
        <v>0</v>
      </c>
      <c r="AD3671">
        <v>0</v>
      </c>
      <c r="AE3671">
        <v>0</v>
      </c>
    </row>
    <row r="3672" spans="1:31" x14ac:dyDescent="0.3">
      <c r="A3672" t="s">
        <v>268</v>
      </c>
      <c r="B3672" t="s">
        <v>5786</v>
      </c>
      <c r="C3672" t="s">
        <v>274</v>
      </c>
      <c r="D3672" t="s">
        <v>16814</v>
      </c>
      <c r="E3672" t="s">
        <v>13239</v>
      </c>
      <c r="F3672" t="s">
        <v>2793</v>
      </c>
      <c r="G3672" t="s">
        <v>402</v>
      </c>
      <c r="I3672" t="s">
        <v>265</v>
      </c>
      <c r="J3672" t="s">
        <v>266</v>
      </c>
      <c r="K3672" t="s">
        <v>5592</v>
      </c>
      <c r="L3672" t="s">
        <v>3531</v>
      </c>
      <c r="M3672" t="s">
        <v>271</v>
      </c>
      <c r="N3672" t="s">
        <v>268</v>
      </c>
      <c r="O3672">
        <v>2</v>
      </c>
      <c r="P3672" t="s">
        <v>288</v>
      </c>
      <c r="Q3672">
        <v>0.48</v>
      </c>
      <c r="S3672">
        <v>1</v>
      </c>
      <c r="T3672" s="108">
        <v>0.48</v>
      </c>
      <c r="U3672">
        <v>1</v>
      </c>
      <c r="V3672" t="s">
        <v>270</v>
      </c>
      <c r="W3672" t="s">
        <v>167</v>
      </c>
      <c r="X3672">
        <v>1</v>
      </c>
      <c r="Y3672">
        <v>0</v>
      </c>
      <c r="Z3672">
        <v>0</v>
      </c>
      <c r="AA3672">
        <v>1</v>
      </c>
      <c r="AB3672">
        <v>0</v>
      </c>
      <c r="AC3672">
        <v>0</v>
      </c>
      <c r="AD3672">
        <v>0</v>
      </c>
      <c r="AE3672">
        <v>0</v>
      </c>
    </row>
    <row r="3673" spans="1:31" x14ac:dyDescent="0.3">
      <c r="A3673" t="s">
        <v>268</v>
      </c>
      <c r="B3673" t="s">
        <v>10099</v>
      </c>
      <c r="C3673" t="s">
        <v>274</v>
      </c>
      <c r="D3673" t="s">
        <v>16815</v>
      </c>
      <c r="E3673" t="s">
        <v>13331</v>
      </c>
      <c r="F3673" t="s">
        <v>7214</v>
      </c>
      <c r="G3673" t="s">
        <v>402</v>
      </c>
      <c r="I3673" t="s">
        <v>265</v>
      </c>
      <c r="J3673" t="s">
        <v>266</v>
      </c>
      <c r="K3673" t="s">
        <v>7190</v>
      </c>
      <c r="L3673" t="s">
        <v>2306</v>
      </c>
      <c r="M3673" t="s">
        <v>271</v>
      </c>
      <c r="N3673" t="s">
        <v>268</v>
      </c>
      <c r="O3673">
        <v>20</v>
      </c>
      <c r="P3673" t="s">
        <v>425</v>
      </c>
      <c r="Q3673">
        <v>0.32</v>
      </c>
      <c r="S3673">
        <v>1</v>
      </c>
      <c r="T3673" s="108">
        <v>0.32</v>
      </c>
      <c r="U3673">
        <v>1</v>
      </c>
      <c r="V3673" t="s">
        <v>270</v>
      </c>
      <c r="W3673" t="s">
        <v>167</v>
      </c>
      <c r="X3673">
        <v>1</v>
      </c>
      <c r="Y3673">
        <v>0</v>
      </c>
      <c r="Z3673">
        <v>0</v>
      </c>
      <c r="AA3673">
        <v>0</v>
      </c>
      <c r="AB3673">
        <v>1</v>
      </c>
      <c r="AC3673">
        <v>0</v>
      </c>
      <c r="AD3673">
        <v>0</v>
      </c>
      <c r="AE3673">
        <v>0</v>
      </c>
    </row>
    <row r="3674" spans="1:31" x14ac:dyDescent="0.3">
      <c r="A3674" t="s">
        <v>268</v>
      </c>
      <c r="B3674" t="s">
        <v>10796</v>
      </c>
      <c r="C3674" t="s">
        <v>274</v>
      </c>
      <c r="D3674" t="s">
        <v>10797</v>
      </c>
      <c r="E3674" t="s">
        <v>13273</v>
      </c>
      <c r="F3674" t="s">
        <v>10798</v>
      </c>
      <c r="G3674" t="s">
        <v>402</v>
      </c>
      <c r="I3674" t="s">
        <v>265</v>
      </c>
      <c r="J3674" t="s">
        <v>266</v>
      </c>
      <c r="K3674" t="s">
        <v>2341</v>
      </c>
      <c r="L3674" t="s">
        <v>2306</v>
      </c>
      <c r="M3674" t="s">
        <v>267</v>
      </c>
      <c r="N3674" t="s">
        <v>268</v>
      </c>
      <c r="O3674">
        <v>1</v>
      </c>
      <c r="P3674" t="s">
        <v>282</v>
      </c>
      <c r="Q3674">
        <v>4</v>
      </c>
      <c r="S3674">
        <v>2</v>
      </c>
      <c r="T3674" s="108">
        <v>8</v>
      </c>
      <c r="U3674">
        <v>1</v>
      </c>
      <c r="V3674" t="s">
        <v>270</v>
      </c>
      <c r="W3674" t="s">
        <v>167</v>
      </c>
      <c r="X3674">
        <v>1</v>
      </c>
      <c r="Y3674">
        <v>0</v>
      </c>
      <c r="Z3674">
        <v>1</v>
      </c>
      <c r="AA3674">
        <v>0</v>
      </c>
      <c r="AB3674">
        <v>1</v>
      </c>
      <c r="AC3674">
        <v>0</v>
      </c>
      <c r="AD3674">
        <v>0</v>
      </c>
      <c r="AE3674">
        <v>0</v>
      </c>
    </row>
    <row r="3675" spans="1:31" x14ac:dyDescent="0.3">
      <c r="A3675" t="s">
        <v>268</v>
      </c>
      <c r="B3675" t="s">
        <v>11804</v>
      </c>
      <c r="C3675" t="s">
        <v>274</v>
      </c>
      <c r="D3675" t="s">
        <v>16816</v>
      </c>
      <c r="E3675" t="s">
        <v>13273</v>
      </c>
      <c r="F3675" t="s">
        <v>10798</v>
      </c>
      <c r="G3675" t="s">
        <v>402</v>
      </c>
      <c r="I3675" t="s">
        <v>265</v>
      </c>
      <c r="J3675" t="s">
        <v>266</v>
      </c>
      <c r="K3675" t="s">
        <v>2341</v>
      </c>
      <c r="L3675" t="s">
        <v>2306</v>
      </c>
      <c r="M3675" t="s">
        <v>271</v>
      </c>
      <c r="N3675" t="s">
        <v>268</v>
      </c>
      <c r="O3675">
        <v>2</v>
      </c>
      <c r="P3675" t="s">
        <v>272</v>
      </c>
      <c r="Q3675">
        <v>4</v>
      </c>
      <c r="S3675">
        <v>2</v>
      </c>
      <c r="T3675" s="108">
        <v>8</v>
      </c>
      <c r="U3675">
        <v>1</v>
      </c>
      <c r="V3675" t="s">
        <v>270</v>
      </c>
      <c r="W3675" t="s">
        <v>167</v>
      </c>
      <c r="X3675">
        <v>1</v>
      </c>
      <c r="Y3675">
        <v>0</v>
      </c>
      <c r="Z3675">
        <v>1</v>
      </c>
      <c r="AA3675">
        <v>0</v>
      </c>
      <c r="AB3675">
        <v>1</v>
      </c>
      <c r="AC3675">
        <v>0</v>
      </c>
      <c r="AD3675">
        <v>0</v>
      </c>
      <c r="AE3675">
        <v>0</v>
      </c>
    </row>
    <row r="3676" spans="1:31" x14ac:dyDescent="0.3">
      <c r="A3676" t="s">
        <v>268</v>
      </c>
      <c r="B3676" t="s">
        <v>19266</v>
      </c>
      <c r="C3676" t="s">
        <v>274</v>
      </c>
      <c r="D3676" t="s">
        <v>19267</v>
      </c>
      <c r="E3676" t="s">
        <v>13273</v>
      </c>
      <c r="F3676" t="s">
        <v>10798</v>
      </c>
      <c r="G3676" t="s">
        <v>402</v>
      </c>
      <c r="I3676" t="s">
        <v>265</v>
      </c>
      <c r="J3676" t="s">
        <v>266</v>
      </c>
      <c r="K3676" t="s">
        <v>2341</v>
      </c>
      <c r="L3676" t="s">
        <v>2306</v>
      </c>
      <c r="M3676" t="s">
        <v>271</v>
      </c>
      <c r="N3676" t="s">
        <v>268</v>
      </c>
      <c r="O3676">
        <v>20</v>
      </c>
      <c r="P3676" t="s">
        <v>19255</v>
      </c>
      <c r="Q3676">
        <v>0.32</v>
      </c>
      <c r="S3676">
        <v>1</v>
      </c>
      <c r="T3676" s="108">
        <v>0.32</v>
      </c>
      <c r="U3676">
        <v>1</v>
      </c>
      <c r="V3676" t="s">
        <v>270</v>
      </c>
      <c r="W3676" t="s">
        <v>167</v>
      </c>
      <c r="X3676">
        <v>1</v>
      </c>
      <c r="Y3676">
        <v>0</v>
      </c>
      <c r="Z3676">
        <v>0</v>
      </c>
      <c r="AA3676">
        <v>1</v>
      </c>
      <c r="AB3676">
        <v>0</v>
      </c>
      <c r="AC3676">
        <v>0</v>
      </c>
      <c r="AD3676">
        <v>0</v>
      </c>
      <c r="AE3676">
        <v>0</v>
      </c>
    </row>
    <row r="3677" spans="1:31" x14ac:dyDescent="0.3">
      <c r="A3677" t="s">
        <v>268</v>
      </c>
      <c r="B3677" t="s">
        <v>27188</v>
      </c>
      <c r="C3677" t="s">
        <v>274</v>
      </c>
      <c r="D3677" t="s">
        <v>27189</v>
      </c>
      <c r="E3677" t="s">
        <v>13280</v>
      </c>
      <c r="F3677" t="s">
        <v>6829</v>
      </c>
      <c r="G3677" t="s">
        <v>402</v>
      </c>
      <c r="I3677" t="s">
        <v>265</v>
      </c>
      <c r="J3677" t="s">
        <v>266</v>
      </c>
      <c r="K3677" t="s">
        <v>6810</v>
      </c>
      <c r="L3677" t="s">
        <v>2306</v>
      </c>
      <c r="M3677" t="s">
        <v>271</v>
      </c>
      <c r="N3677" t="s">
        <v>268</v>
      </c>
      <c r="O3677">
        <v>20</v>
      </c>
      <c r="P3677" t="s">
        <v>19255</v>
      </c>
      <c r="Q3677">
        <v>0.32</v>
      </c>
      <c r="S3677">
        <v>1</v>
      </c>
      <c r="T3677" s="108">
        <v>0.32</v>
      </c>
      <c r="U3677">
        <v>1</v>
      </c>
      <c r="V3677" t="s">
        <v>270</v>
      </c>
      <c r="W3677" t="s">
        <v>167</v>
      </c>
      <c r="X3677">
        <v>1</v>
      </c>
      <c r="Y3677">
        <v>0</v>
      </c>
      <c r="Z3677">
        <v>1</v>
      </c>
      <c r="AA3677">
        <v>0</v>
      </c>
      <c r="AB3677">
        <v>0</v>
      </c>
      <c r="AC3677">
        <v>0</v>
      </c>
      <c r="AD3677">
        <v>0</v>
      </c>
      <c r="AE3677">
        <v>0</v>
      </c>
    </row>
    <row r="3678" spans="1:31" x14ac:dyDescent="0.3">
      <c r="A3678" t="s">
        <v>268</v>
      </c>
      <c r="B3678" t="s">
        <v>5785</v>
      </c>
      <c r="C3678" t="s">
        <v>274</v>
      </c>
      <c r="D3678" t="s">
        <v>16817</v>
      </c>
      <c r="E3678" t="s">
        <v>13239</v>
      </c>
      <c r="F3678" t="s">
        <v>2793</v>
      </c>
      <c r="G3678" t="s">
        <v>402</v>
      </c>
      <c r="I3678" t="s">
        <v>265</v>
      </c>
      <c r="J3678" t="s">
        <v>266</v>
      </c>
      <c r="K3678" t="s">
        <v>5592</v>
      </c>
      <c r="L3678" t="s">
        <v>2306</v>
      </c>
      <c r="M3678" t="s">
        <v>267</v>
      </c>
      <c r="N3678" t="s">
        <v>268</v>
      </c>
      <c r="O3678">
        <v>1</v>
      </c>
      <c r="P3678" t="s">
        <v>266</v>
      </c>
      <c r="Q3678">
        <v>0.48</v>
      </c>
      <c r="S3678">
        <v>6</v>
      </c>
      <c r="T3678" s="108">
        <v>2.88</v>
      </c>
      <c r="U3678">
        <v>1</v>
      </c>
      <c r="V3678" t="s">
        <v>270</v>
      </c>
      <c r="W3678" t="s">
        <v>167</v>
      </c>
      <c r="X3678">
        <v>3</v>
      </c>
      <c r="Y3678">
        <v>3</v>
      </c>
      <c r="Z3678">
        <v>0</v>
      </c>
      <c r="AA3678">
        <v>0</v>
      </c>
      <c r="AB3678">
        <v>3</v>
      </c>
      <c r="AC3678">
        <v>0</v>
      </c>
      <c r="AD3678">
        <v>0</v>
      </c>
      <c r="AE3678">
        <v>0</v>
      </c>
    </row>
    <row r="3679" spans="1:31" x14ac:dyDescent="0.3">
      <c r="A3679" t="s">
        <v>268</v>
      </c>
      <c r="B3679" t="s">
        <v>7213</v>
      </c>
      <c r="C3679" t="s">
        <v>274</v>
      </c>
      <c r="D3679" t="s">
        <v>16818</v>
      </c>
      <c r="E3679" t="s">
        <v>13331</v>
      </c>
      <c r="F3679" t="s">
        <v>7214</v>
      </c>
      <c r="G3679" t="s">
        <v>402</v>
      </c>
      <c r="I3679" t="s">
        <v>265</v>
      </c>
      <c r="J3679" t="s">
        <v>266</v>
      </c>
      <c r="K3679" t="s">
        <v>7190</v>
      </c>
      <c r="L3679" t="s">
        <v>385</v>
      </c>
      <c r="M3679" t="s">
        <v>267</v>
      </c>
      <c r="N3679" t="s">
        <v>268</v>
      </c>
      <c r="O3679">
        <v>1</v>
      </c>
      <c r="P3679" t="s">
        <v>282</v>
      </c>
      <c r="Q3679">
        <v>3</v>
      </c>
      <c r="S3679">
        <v>4</v>
      </c>
      <c r="T3679" s="108">
        <v>12</v>
      </c>
      <c r="U3679">
        <v>1</v>
      </c>
      <c r="V3679" t="s">
        <v>270</v>
      </c>
      <c r="W3679" t="s">
        <v>167</v>
      </c>
      <c r="X3679">
        <v>1</v>
      </c>
      <c r="Y3679">
        <v>1</v>
      </c>
      <c r="Z3679">
        <v>0</v>
      </c>
      <c r="AA3679">
        <v>1</v>
      </c>
      <c r="AB3679">
        <v>0</v>
      </c>
      <c r="AC3679">
        <v>1</v>
      </c>
      <c r="AD3679">
        <v>1</v>
      </c>
      <c r="AE3679">
        <v>0</v>
      </c>
    </row>
    <row r="3680" spans="1:31" x14ac:dyDescent="0.3">
      <c r="A3680" t="s">
        <v>268</v>
      </c>
      <c r="B3680" t="s">
        <v>9530</v>
      </c>
      <c r="C3680" t="s">
        <v>274</v>
      </c>
      <c r="D3680" t="s">
        <v>16819</v>
      </c>
      <c r="E3680" t="s">
        <v>13323</v>
      </c>
      <c r="F3680" t="s">
        <v>7115</v>
      </c>
      <c r="G3680" t="s">
        <v>402</v>
      </c>
      <c r="I3680" t="s">
        <v>265</v>
      </c>
      <c r="J3680" t="s">
        <v>266</v>
      </c>
      <c r="K3680" t="s">
        <v>7081</v>
      </c>
      <c r="L3680" t="s">
        <v>2306</v>
      </c>
      <c r="M3680" t="s">
        <v>267</v>
      </c>
      <c r="N3680" t="s">
        <v>268</v>
      </c>
      <c r="O3680">
        <v>1</v>
      </c>
      <c r="P3680" t="s">
        <v>282</v>
      </c>
      <c r="Q3680">
        <v>2</v>
      </c>
      <c r="S3680">
        <v>1</v>
      </c>
      <c r="T3680" s="108">
        <v>2</v>
      </c>
      <c r="U3680">
        <v>1</v>
      </c>
      <c r="V3680" t="s">
        <v>270</v>
      </c>
      <c r="W3680" t="s">
        <v>167</v>
      </c>
      <c r="X3680">
        <v>1</v>
      </c>
      <c r="Y3680">
        <v>0</v>
      </c>
      <c r="Z3680">
        <v>1</v>
      </c>
      <c r="AA3680">
        <v>0</v>
      </c>
      <c r="AB3680">
        <v>0</v>
      </c>
      <c r="AC3680">
        <v>0</v>
      </c>
      <c r="AD3680">
        <v>0</v>
      </c>
      <c r="AE3680">
        <v>0</v>
      </c>
    </row>
    <row r="3681" spans="1:31" x14ac:dyDescent="0.3">
      <c r="A3681" t="s">
        <v>268</v>
      </c>
      <c r="B3681" t="s">
        <v>9531</v>
      </c>
      <c r="C3681" t="s">
        <v>274</v>
      </c>
      <c r="D3681" t="s">
        <v>16820</v>
      </c>
      <c r="E3681" t="s">
        <v>13323</v>
      </c>
      <c r="F3681" t="s">
        <v>7115</v>
      </c>
      <c r="G3681" t="s">
        <v>402</v>
      </c>
      <c r="I3681" t="s">
        <v>265</v>
      </c>
      <c r="J3681" t="s">
        <v>266</v>
      </c>
      <c r="K3681" t="s">
        <v>7081</v>
      </c>
      <c r="L3681" t="s">
        <v>2306</v>
      </c>
      <c r="M3681" t="s">
        <v>271</v>
      </c>
      <c r="N3681" t="s">
        <v>268</v>
      </c>
      <c r="O3681">
        <v>2</v>
      </c>
      <c r="P3681" t="s">
        <v>288</v>
      </c>
      <c r="Q3681">
        <v>0.48</v>
      </c>
      <c r="S3681">
        <v>1</v>
      </c>
      <c r="T3681" s="108">
        <v>0.48</v>
      </c>
      <c r="U3681">
        <v>1</v>
      </c>
      <c r="V3681" t="s">
        <v>270</v>
      </c>
      <c r="W3681" t="s">
        <v>167</v>
      </c>
      <c r="X3681">
        <v>1</v>
      </c>
      <c r="Y3681">
        <v>0</v>
      </c>
      <c r="Z3681">
        <v>1</v>
      </c>
      <c r="AA3681">
        <v>0</v>
      </c>
      <c r="AB3681">
        <v>0</v>
      </c>
      <c r="AC3681">
        <v>0</v>
      </c>
      <c r="AD3681">
        <v>0</v>
      </c>
      <c r="AE3681">
        <v>0</v>
      </c>
    </row>
    <row r="3682" spans="1:31" x14ac:dyDescent="0.3">
      <c r="A3682" t="s">
        <v>268</v>
      </c>
      <c r="B3682" t="s">
        <v>16392</v>
      </c>
      <c r="C3682" t="s">
        <v>274</v>
      </c>
      <c r="D3682" t="s">
        <v>16821</v>
      </c>
      <c r="E3682" t="s">
        <v>13288</v>
      </c>
      <c r="F3682" t="s">
        <v>552</v>
      </c>
      <c r="G3682" t="s">
        <v>402</v>
      </c>
      <c r="I3682" t="s">
        <v>265</v>
      </c>
      <c r="J3682" t="s">
        <v>266</v>
      </c>
      <c r="K3682" t="s">
        <v>6948</v>
      </c>
      <c r="L3682" t="s">
        <v>398</v>
      </c>
      <c r="M3682" t="s">
        <v>271</v>
      </c>
      <c r="N3682" t="s">
        <v>268</v>
      </c>
      <c r="O3682">
        <v>2</v>
      </c>
      <c r="P3682" t="s">
        <v>272</v>
      </c>
      <c r="Q3682">
        <v>1</v>
      </c>
      <c r="S3682">
        <v>1</v>
      </c>
      <c r="T3682" s="108">
        <v>1</v>
      </c>
      <c r="U3682">
        <v>1</v>
      </c>
      <c r="V3682" t="s">
        <v>270</v>
      </c>
      <c r="W3682" t="s">
        <v>167</v>
      </c>
      <c r="X3682">
        <v>1</v>
      </c>
      <c r="Y3682">
        <v>0</v>
      </c>
      <c r="Z3682">
        <v>0</v>
      </c>
      <c r="AA3682">
        <v>0</v>
      </c>
      <c r="AB3682">
        <v>0</v>
      </c>
      <c r="AC3682">
        <v>1</v>
      </c>
      <c r="AD3682">
        <v>0</v>
      </c>
      <c r="AE3682">
        <v>0</v>
      </c>
    </row>
    <row r="3683" spans="1:31" x14ac:dyDescent="0.3">
      <c r="A3683" t="s">
        <v>268</v>
      </c>
      <c r="B3683" t="s">
        <v>16393</v>
      </c>
      <c r="C3683" t="s">
        <v>274</v>
      </c>
      <c r="D3683" t="s">
        <v>16822</v>
      </c>
      <c r="E3683" t="s">
        <v>13288</v>
      </c>
      <c r="F3683" t="s">
        <v>552</v>
      </c>
      <c r="G3683" t="s">
        <v>402</v>
      </c>
      <c r="I3683" t="s">
        <v>265</v>
      </c>
      <c r="J3683" t="s">
        <v>266</v>
      </c>
      <c r="K3683" t="s">
        <v>6948</v>
      </c>
      <c r="L3683" t="s">
        <v>398</v>
      </c>
      <c r="M3683" t="s">
        <v>267</v>
      </c>
      <c r="N3683" t="s">
        <v>268</v>
      </c>
      <c r="O3683">
        <v>1</v>
      </c>
      <c r="P3683" t="s">
        <v>282</v>
      </c>
      <c r="Q3683">
        <v>3</v>
      </c>
      <c r="S3683">
        <v>1</v>
      </c>
      <c r="T3683" s="108">
        <v>3</v>
      </c>
      <c r="U3683">
        <v>1</v>
      </c>
      <c r="V3683" t="s">
        <v>270</v>
      </c>
      <c r="W3683" t="s">
        <v>167</v>
      </c>
      <c r="X3683">
        <v>1</v>
      </c>
      <c r="Y3683">
        <v>0</v>
      </c>
      <c r="Z3683">
        <v>1</v>
      </c>
      <c r="AA3683">
        <v>0</v>
      </c>
      <c r="AB3683">
        <v>0</v>
      </c>
      <c r="AC3683">
        <v>0</v>
      </c>
      <c r="AD3683">
        <v>0</v>
      </c>
      <c r="AE3683">
        <v>0</v>
      </c>
    </row>
    <row r="3684" spans="1:31" x14ac:dyDescent="0.3">
      <c r="A3684" t="s">
        <v>16630</v>
      </c>
      <c r="B3684" t="s">
        <v>2438</v>
      </c>
      <c r="C3684" t="s">
        <v>274</v>
      </c>
      <c r="D3684" t="s">
        <v>16823</v>
      </c>
      <c r="E3684" t="s">
        <v>17268</v>
      </c>
      <c r="F3684" t="s">
        <v>2439</v>
      </c>
      <c r="G3684" t="s">
        <v>402</v>
      </c>
      <c r="I3684" t="s">
        <v>265</v>
      </c>
      <c r="J3684" t="s">
        <v>266</v>
      </c>
      <c r="K3684" t="s">
        <v>2440</v>
      </c>
      <c r="L3684" t="s">
        <v>15794</v>
      </c>
      <c r="M3684" t="s">
        <v>387</v>
      </c>
      <c r="N3684" t="s">
        <v>16630</v>
      </c>
      <c r="O3684">
        <v>3</v>
      </c>
      <c r="P3684" t="s">
        <v>388</v>
      </c>
      <c r="Q3684">
        <v>40</v>
      </c>
      <c r="R3684" t="s">
        <v>389</v>
      </c>
      <c r="S3684">
        <v>0</v>
      </c>
      <c r="T3684" s="108">
        <v>0</v>
      </c>
      <c r="U3684">
        <v>0</v>
      </c>
      <c r="W3684" t="s">
        <v>171</v>
      </c>
      <c r="X3684">
        <v>1</v>
      </c>
      <c r="Y3684">
        <v>0</v>
      </c>
      <c r="Z3684">
        <v>0</v>
      </c>
      <c r="AA3684">
        <v>0</v>
      </c>
      <c r="AB3684">
        <v>0</v>
      </c>
      <c r="AC3684">
        <v>0</v>
      </c>
      <c r="AD3684">
        <v>0</v>
      </c>
      <c r="AE3684">
        <v>0</v>
      </c>
    </row>
    <row r="3685" spans="1:31" x14ac:dyDescent="0.3">
      <c r="A3685" t="s">
        <v>268</v>
      </c>
      <c r="B3685" t="s">
        <v>16134</v>
      </c>
      <c r="C3685" t="s">
        <v>274</v>
      </c>
      <c r="D3685" t="s">
        <v>16135</v>
      </c>
      <c r="E3685" t="s">
        <v>16190</v>
      </c>
      <c r="F3685" t="s">
        <v>1390</v>
      </c>
      <c r="G3685" t="s">
        <v>402</v>
      </c>
      <c r="I3685" t="s">
        <v>265</v>
      </c>
      <c r="J3685" t="s">
        <v>266</v>
      </c>
      <c r="K3685" t="s">
        <v>16918</v>
      </c>
      <c r="L3685" t="s">
        <v>17572</v>
      </c>
      <c r="M3685" t="s">
        <v>267</v>
      </c>
      <c r="N3685" t="s">
        <v>268</v>
      </c>
      <c r="O3685">
        <v>1</v>
      </c>
      <c r="P3685" t="s">
        <v>282</v>
      </c>
      <c r="Q3685">
        <v>4</v>
      </c>
      <c r="S3685">
        <v>8</v>
      </c>
      <c r="T3685" s="108">
        <v>32</v>
      </c>
      <c r="U3685">
        <v>1</v>
      </c>
      <c r="V3685" t="s">
        <v>270</v>
      </c>
      <c r="W3685" t="s">
        <v>167</v>
      </c>
      <c r="X3685">
        <v>4</v>
      </c>
      <c r="Y3685">
        <v>4</v>
      </c>
      <c r="Z3685">
        <v>0</v>
      </c>
      <c r="AA3685">
        <v>0</v>
      </c>
      <c r="AB3685">
        <v>4</v>
      </c>
      <c r="AC3685">
        <v>0</v>
      </c>
      <c r="AD3685">
        <v>0</v>
      </c>
      <c r="AE3685">
        <v>0</v>
      </c>
    </row>
    <row r="3686" spans="1:31" x14ac:dyDescent="0.3">
      <c r="A3686" t="s">
        <v>268</v>
      </c>
      <c r="B3686" t="s">
        <v>16134</v>
      </c>
      <c r="C3686" t="s">
        <v>274</v>
      </c>
      <c r="D3686" t="s">
        <v>16135</v>
      </c>
      <c r="E3686" t="s">
        <v>16190</v>
      </c>
      <c r="F3686" t="s">
        <v>1390</v>
      </c>
      <c r="G3686" t="s">
        <v>402</v>
      </c>
      <c r="I3686" t="s">
        <v>265</v>
      </c>
      <c r="J3686" t="s">
        <v>266</v>
      </c>
      <c r="K3686" t="s">
        <v>16918</v>
      </c>
      <c r="L3686" t="s">
        <v>17572</v>
      </c>
      <c r="M3686" t="s">
        <v>271</v>
      </c>
      <c r="N3686" t="s">
        <v>268</v>
      </c>
      <c r="O3686">
        <v>17</v>
      </c>
      <c r="P3686" t="s">
        <v>273</v>
      </c>
      <c r="Q3686">
        <v>0.48</v>
      </c>
      <c r="S3686">
        <v>2</v>
      </c>
      <c r="T3686" s="108">
        <v>0.96</v>
      </c>
      <c r="U3686">
        <v>1</v>
      </c>
      <c r="V3686" t="s">
        <v>270</v>
      </c>
      <c r="W3686" t="s">
        <v>167</v>
      </c>
      <c r="X3686">
        <v>2</v>
      </c>
      <c r="Y3686">
        <v>0</v>
      </c>
      <c r="Z3686">
        <v>0</v>
      </c>
      <c r="AA3686">
        <v>0</v>
      </c>
      <c r="AB3686">
        <v>2</v>
      </c>
      <c r="AC3686">
        <v>0</v>
      </c>
      <c r="AD3686">
        <v>0</v>
      </c>
      <c r="AE3686">
        <v>0</v>
      </c>
    </row>
    <row r="3687" spans="1:31" x14ac:dyDescent="0.3">
      <c r="A3687" t="s">
        <v>268</v>
      </c>
      <c r="B3687" t="s">
        <v>6342</v>
      </c>
      <c r="C3687" t="s">
        <v>274</v>
      </c>
      <c r="D3687" t="s">
        <v>6343</v>
      </c>
      <c r="E3687" t="s">
        <v>13169</v>
      </c>
      <c r="F3687" t="s">
        <v>6344</v>
      </c>
      <c r="G3687" t="s">
        <v>2318</v>
      </c>
      <c r="I3687" t="s">
        <v>265</v>
      </c>
      <c r="J3687" t="s">
        <v>266</v>
      </c>
      <c r="K3687" t="s">
        <v>6301</v>
      </c>
      <c r="L3687" t="s">
        <v>10547</v>
      </c>
      <c r="M3687" t="s">
        <v>267</v>
      </c>
      <c r="N3687" t="s">
        <v>268</v>
      </c>
      <c r="O3687">
        <v>1</v>
      </c>
      <c r="P3687" t="s">
        <v>282</v>
      </c>
      <c r="Q3687">
        <v>4</v>
      </c>
      <c r="S3687">
        <v>3</v>
      </c>
      <c r="T3687" s="108">
        <v>12</v>
      </c>
      <c r="U3687">
        <v>1</v>
      </c>
      <c r="V3687" t="s">
        <v>270</v>
      </c>
      <c r="W3687" t="s">
        <v>167</v>
      </c>
      <c r="X3687">
        <v>1</v>
      </c>
      <c r="Y3687">
        <v>1</v>
      </c>
      <c r="Z3687">
        <v>0</v>
      </c>
      <c r="AA3687">
        <v>1</v>
      </c>
      <c r="AB3687">
        <v>0</v>
      </c>
      <c r="AC3687">
        <v>1</v>
      </c>
      <c r="AD3687">
        <v>0</v>
      </c>
      <c r="AE3687">
        <v>0</v>
      </c>
    </row>
    <row r="3688" spans="1:31" x14ac:dyDescent="0.3">
      <c r="A3688" t="s">
        <v>268</v>
      </c>
      <c r="B3688" t="s">
        <v>6342</v>
      </c>
      <c r="C3688" t="s">
        <v>274</v>
      </c>
      <c r="D3688" t="s">
        <v>6343</v>
      </c>
      <c r="E3688" t="s">
        <v>13169</v>
      </c>
      <c r="F3688" t="s">
        <v>6344</v>
      </c>
      <c r="G3688" t="s">
        <v>2318</v>
      </c>
      <c r="I3688" t="s">
        <v>265</v>
      </c>
      <c r="J3688" t="s">
        <v>266</v>
      </c>
      <c r="K3688" t="s">
        <v>6301</v>
      </c>
      <c r="L3688" t="s">
        <v>10547</v>
      </c>
      <c r="M3688" t="s">
        <v>271</v>
      </c>
      <c r="N3688" t="s">
        <v>268</v>
      </c>
      <c r="O3688">
        <v>2</v>
      </c>
      <c r="P3688" t="s">
        <v>272</v>
      </c>
      <c r="Q3688">
        <v>4</v>
      </c>
      <c r="S3688">
        <v>2</v>
      </c>
      <c r="T3688" s="108">
        <v>8</v>
      </c>
      <c r="U3688">
        <v>1</v>
      </c>
      <c r="V3688" t="s">
        <v>270</v>
      </c>
      <c r="W3688" t="s">
        <v>167</v>
      </c>
      <c r="X3688">
        <v>1</v>
      </c>
      <c r="Y3688">
        <v>1</v>
      </c>
      <c r="Z3688">
        <v>0</v>
      </c>
      <c r="AA3688">
        <v>0</v>
      </c>
      <c r="AB3688">
        <v>0</v>
      </c>
      <c r="AC3688">
        <v>1</v>
      </c>
      <c r="AD3688">
        <v>0</v>
      </c>
      <c r="AE3688">
        <v>0</v>
      </c>
    </row>
    <row r="3689" spans="1:31" x14ac:dyDescent="0.3">
      <c r="A3689" t="s">
        <v>268</v>
      </c>
      <c r="B3689" t="s">
        <v>6342</v>
      </c>
      <c r="C3689" t="s">
        <v>274</v>
      </c>
      <c r="D3689" t="s">
        <v>6343</v>
      </c>
      <c r="E3689" t="s">
        <v>13169</v>
      </c>
      <c r="F3689" t="s">
        <v>6344</v>
      </c>
      <c r="G3689" t="s">
        <v>2318</v>
      </c>
      <c r="I3689" t="s">
        <v>265</v>
      </c>
      <c r="J3689" t="s">
        <v>266</v>
      </c>
      <c r="K3689" t="s">
        <v>6301</v>
      </c>
      <c r="L3689" t="s">
        <v>10547</v>
      </c>
      <c r="M3689" t="s">
        <v>271</v>
      </c>
      <c r="N3689" t="s">
        <v>268</v>
      </c>
      <c r="O3689">
        <v>20</v>
      </c>
      <c r="P3689" t="s">
        <v>425</v>
      </c>
      <c r="Q3689">
        <v>0.32</v>
      </c>
      <c r="S3689">
        <v>1</v>
      </c>
      <c r="T3689" s="108">
        <v>0.32</v>
      </c>
      <c r="U3689">
        <v>1</v>
      </c>
      <c r="V3689" t="s">
        <v>270</v>
      </c>
      <c r="W3689" t="s">
        <v>167</v>
      </c>
      <c r="X3689">
        <v>1</v>
      </c>
      <c r="Y3689">
        <v>0</v>
      </c>
      <c r="Z3689">
        <v>1</v>
      </c>
      <c r="AA3689">
        <v>0</v>
      </c>
      <c r="AB3689">
        <v>0</v>
      </c>
      <c r="AC3689">
        <v>0</v>
      </c>
      <c r="AD3689">
        <v>0</v>
      </c>
      <c r="AE3689">
        <v>0</v>
      </c>
    </row>
    <row r="3690" spans="1:31" x14ac:dyDescent="0.3">
      <c r="A3690" t="s">
        <v>268</v>
      </c>
      <c r="B3690" t="s">
        <v>5121</v>
      </c>
      <c r="C3690" t="s">
        <v>274</v>
      </c>
      <c r="D3690" t="s">
        <v>6167</v>
      </c>
      <c r="E3690" t="s">
        <v>13165</v>
      </c>
      <c r="F3690" t="s">
        <v>6168</v>
      </c>
      <c r="G3690" t="s">
        <v>2318</v>
      </c>
      <c r="I3690" t="s">
        <v>265</v>
      </c>
      <c r="J3690" t="s">
        <v>266</v>
      </c>
      <c r="K3690" t="s">
        <v>6169</v>
      </c>
      <c r="L3690" t="s">
        <v>6170</v>
      </c>
      <c r="M3690" t="s">
        <v>267</v>
      </c>
      <c r="N3690" t="s">
        <v>268</v>
      </c>
      <c r="O3690">
        <v>13</v>
      </c>
      <c r="P3690" t="s">
        <v>282</v>
      </c>
      <c r="Q3690">
        <v>4</v>
      </c>
      <c r="S3690">
        <v>2</v>
      </c>
      <c r="T3690" s="108">
        <v>8</v>
      </c>
      <c r="U3690">
        <v>1</v>
      </c>
      <c r="V3690" t="s">
        <v>270</v>
      </c>
      <c r="W3690" t="s">
        <v>167</v>
      </c>
      <c r="X3690">
        <v>1</v>
      </c>
      <c r="Y3690">
        <v>1</v>
      </c>
      <c r="Z3690">
        <v>0</v>
      </c>
      <c r="AA3690">
        <v>0</v>
      </c>
      <c r="AB3690">
        <v>1</v>
      </c>
      <c r="AC3690">
        <v>0</v>
      </c>
      <c r="AD3690">
        <v>0</v>
      </c>
      <c r="AE3690">
        <v>0</v>
      </c>
    </row>
    <row r="3691" spans="1:31" x14ac:dyDescent="0.3">
      <c r="A3691" t="s">
        <v>268</v>
      </c>
      <c r="B3691" t="s">
        <v>5121</v>
      </c>
      <c r="C3691" t="s">
        <v>274</v>
      </c>
      <c r="D3691" t="s">
        <v>6167</v>
      </c>
      <c r="E3691" t="s">
        <v>13165</v>
      </c>
      <c r="F3691" t="s">
        <v>6168</v>
      </c>
      <c r="G3691" t="s">
        <v>2318</v>
      </c>
      <c r="I3691" t="s">
        <v>265</v>
      </c>
      <c r="J3691" t="s">
        <v>266</v>
      </c>
      <c r="K3691" t="s">
        <v>6169</v>
      </c>
      <c r="L3691" t="s">
        <v>6170</v>
      </c>
      <c r="M3691" t="s">
        <v>271</v>
      </c>
      <c r="N3691" t="s">
        <v>268</v>
      </c>
      <c r="O3691">
        <v>14</v>
      </c>
      <c r="P3691" t="s">
        <v>272</v>
      </c>
      <c r="Q3691">
        <v>2</v>
      </c>
      <c r="S3691">
        <v>2</v>
      </c>
      <c r="T3691" s="108">
        <v>4</v>
      </c>
      <c r="U3691">
        <v>1</v>
      </c>
      <c r="V3691" t="s">
        <v>270</v>
      </c>
      <c r="W3691" t="s">
        <v>167</v>
      </c>
      <c r="X3691">
        <v>1</v>
      </c>
      <c r="Y3691">
        <v>1</v>
      </c>
      <c r="Z3691">
        <v>0</v>
      </c>
      <c r="AA3691">
        <v>0</v>
      </c>
      <c r="AB3691">
        <v>1</v>
      </c>
      <c r="AC3691">
        <v>0</v>
      </c>
      <c r="AD3691">
        <v>0</v>
      </c>
      <c r="AE3691">
        <v>0</v>
      </c>
    </row>
    <row r="3692" spans="1:31" x14ac:dyDescent="0.3">
      <c r="A3692" t="s">
        <v>268</v>
      </c>
      <c r="B3692" t="s">
        <v>5121</v>
      </c>
      <c r="C3692" t="s">
        <v>294</v>
      </c>
      <c r="D3692" t="s">
        <v>6171</v>
      </c>
      <c r="E3692" t="s">
        <v>13165</v>
      </c>
      <c r="F3692" t="s">
        <v>6168</v>
      </c>
      <c r="G3692" t="s">
        <v>2318</v>
      </c>
      <c r="I3692" t="s">
        <v>265</v>
      </c>
      <c r="J3692" t="s">
        <v>266</v>
      </c>
      <c r="K3692" t="s">
        <v>6169</v>
      </c>
      <c r="L3692" t="s">
        <v>5124</v>
      </c>
      <c r="M3692" t="s">
        <v>271</v>
      </c>
      <c r="N3692" t="s">
        <v>268</v>
      </c>
      <c r="O3692">
        <v>20</v>
      </c>
      <c r="P3692" t="s">
        <v>425</v>
      </c>
      <c r="Q3692">
        <v>0.32</v>
      </c>
      <c r="S3692">
        <v>1</v>
      </c>
      <c r="T3692" s="108">
        <v>0.32</v>
      </c>
      <c r="U3692">
        <v>1</v>
      </c>
      <c r="V3692" t="s">
        <v>270</v>
      </c>
      <c r="W3692" t="s">
        <v>167</v>
      </c>
      <c r="X3692">
        <v>1</v>
      </c>
      <c r="Y3692">
        <v>0</v>
      </c>
      <c r="Z3692">
        <v>1</v>
      </c>
      <c r="AA3692">
        <v>0</v>
      </c>
      <c r="AB3692">
        <v>0</v>
      </c>
      <c r="AC3692">
        <v>0</v>
      </c>
      <c r="AD3692">
        <v>0</v>
      </c>
      <c r="AE3692">
        <v>0</v>
      </c>
    </row>
    <row r="3693" spans="1:31" x14ac:dyDescent="0.3">
      <c r="A3693" t="s">
        <v>268</v>
      </c>
      <c r="B3693" t="s">
        <v>11875</v>
      </c>
      <c r="C3693" t="s">
        <v>274</v>
      </c>
      <c r="D3693" t="s">
        <v>11876</v>
      </c>
      <c r="E3693" t="s">
        <v>13151</v>
      </c>
      <c r="F3693" t="s">
        <v>2811</v>
      </c>
      <c r="G3693" t="s">
        <v>2318</v>
      </c>
      <c r="I3693" t="s">
        <v>265</v>
      </c>
      <c r="J3693" t="s">
        <v>266</v>
      </c>
      <c r="K3693" t="s">
        <v>5514</v>
      </c>
      <c r="L3693" t="s">
        <v>11864</v>
      </c>
      <c r="M3693" t="s">
        <v>267</v>
      </c>
      <c r="N3693" t="s">
        <v>268</v>
      </c>
      <c r="O3693">
        <v>1</v>
      </c>
      <c r="P3693" t="s">
        <v>282</v>
      </c>
      <c r="Q3693">
        <v>1</v>
      </c>
      <c r="S3693">
        <v>2</v>
      </c>
      <c r="T3693" s="108">
        <v>2</v>
      </c>
      <c r="U3693">
        <v>1</v>
      </c>
      <c r="V3693" t="s">
        <v>270</v>
      </c>
      <c r="W3693" t="s">
        <v>167</v>
      </c>
      <c r="X3693">
        <v>1</v>
      </c>
      <c r="Y3693">
        <v>0</v>
      </c>
      <c r="Z3693">
        <v>1</v>
      </c>
      <c r="AA3693">
        <v>0</v>
      </c>
      <c r="AB3693">
        <v>0</v>
      </c>
      <c r="AC3693">
        <v>1</v>
      </c>
      <c r="AD3693">
        <v>0</v>
      </c>
      <c r="AE3693">
        <v>0</v>
      </c>
    </row>
    <row r="3694" spans="1:31" x14ac:dyDescent="0.3">
      <c r="A3694" t="s">
        <v>268</v>
      </c>
      <c r="B3694" t="s">
        <v>11875</v>
      </c>
      <c r="C3694" t="s">
        <v>274</v>
      </c>
      <c r="D3694" t="s">
        <v>11876</v>
      </c>
      <c r="E3694" t="s">
        <v>13151</v>
      </c>
      <c r="F3694" t="s">
        <v>2811</v>
      </c>
      <c r="G3694" t="s">
        <v>2318</v>
      </c>
      <c r="I3694" t="s">
        <v>265</v>
      </c>
      <c r="J3694" t="s">
        <v>266</v>
      </c>
      <c r="K3694" t="s">
        <v>5514</v>
      </c>
      <c r="L3694" t="s">
        <v>11864</v>
      </c>
      <c r="M3694" t="s">
        <v>271</v>
      </c>
      <c r="N3694" t="s">
        <v>268</v>
      </c>
      <c r="O3694">
        <v>2</v>
      </c>
      <c r="P3694" t="s">
        <v>272</v>
      </c>
      <c r="Q3694">
        <v>1</v>
      </c>
      <c r="S3694">
        <v>2</v>
      </c>
      <c r="T3694" s="108">
        <v>2</v>
      </c>
      <c r="U3694">
        <v>1</v>
      </c>
      <c r="V3694" t="s">
        <v>270</v>
      </c>
      <c r="W3694" t="s">
        <v>167</v>
      </c>
      <c r="X3694">
        <v>1</v>
      </c>
      <c r="Y3694">
        <v>0</v>
      </c>
      <c r="Z3694">
        <v>1</v>
      </c>
      <c r="AA3694">
        <v>0</v>
      </c>
      <c r="AB3694">
        <v>0</v>
      </c>
      <c r="AC3694">
        <v>1</v>
      </c>
      <c r="AD3694">
        <v>0</v>
      </c>
      <c r="AE3694">
        <v>0</v>
      </c>
    </row>
    <row r="3695" spans="1:31" x14ac:dyDescent="0.3">
      <c r="A3695" t="s">
        <v>268</v>
      </c>
      <c r="B3695" t="s">
        <v>11875</v>
      </c>
      <c r="C3695" t="s">
        <v>274</v>
      </c>
      <c r="D3695" t="s">
        <v>11876</v>
      </c>
      <c r="E3695" t="s">
        <v>13151</v>
      </c>
      <c r="F3695" t="s">
        <v>2811</v>
      </c>
      <c r="G3695" t="s">
        <v>2318</v>
      </c>
      <c r="I3695" t="s">
        <v>265</v>
      </c>
      <c r="J3695" t="s">
        <v>266</v>
      </c>
      <c r="K3695" t="s">
        <v>5514</v>
      </c>
      <c r="L3695" t="s">
        <v>11864</v>
      </c>
      <c r="M3695" t="s">
        <v>271</v>
      </c>
      <c r="N3695" t="s">
        <v>268</v>
      </c>
      <c r="O3695">
        <v>20</v>
      </c>
      <c r="P3695" t="s">
        <v>425</v>
      </c>
      <c r="Q3695">
        <v>0.32</v>
      </c>
      <c r="S3695">
        <v>2</v>
      </c>
      <c r="T3695" s="108">
        <v>0.64</v>
      </c>
      <c r="U3695">
        <v>1</v>
      </c>
      <c r="V3695" t="s">
        <v>270</v>
      </c>
      <c r="W3695" t="s">
        <v>167</v>
      </c>
      <c r="X3695">
        <v>1</v>
      </c>
      <c r="Y3695">
        <v>0</v>
      </c>
      <c r="Z3695">
        <v>1</v>
      </c>
      <c r="AA3695">
        <v>0</v>
      </c>
      <c r="AB3695">
        <v>0</v>
      </c>
      <c r="AC3695">
        <v>1</v>
      </c>
      <c r="AD3695">
        <v>0</v>
      </c>
      <c r="AE3695">
        <v>0</v>
      </c>
    </row>
    <row r="3696" spans="1:31" x14ac:dyDescent="0.3">
      <c r="A3696" t="s">
        <v>268</v>
      </c>
      <c r="B3696" t="s">
        <v>10729</v>
      </c>
      <c r="C3696" t="s">
        <v>274</v>
      </c>
      <c r="D3696" t="s">
        <v>10730</v>
      </c>
      <c r="E3696" t="s">
        <v>13152</v>
      </c>
      <c r="F3696" t="s">
        <v>10731</v>
      </c>
      <c r="G3696" t="s">
        <v>2318</v>
      </c>
      <c r="I3696" t="s">
        <v>265</v>
      </c>
      <c r="J3696" t="s">
        <v>266</v>
      </c>
      <c r="K3696" t="s">
        <v>5514</v>
      </c>
      <c r="L3696" t="s">
        <v>10732</v>
      </c>
      <c r="M3696" t="s">
        <v>267</v>
      </c>
      <c r="N3696" t="s">
        <v>268</v>
      </c>
      <c r="O3696">
        <v>1</v>
      </c>
      <c r="P3696" t="s">
        <v>266</v>
      </c>
      <c r="Q3696">
        <v>0.17</v>
      </c>
      <c r="S3696">
        <v>1</v>
      </c>
      <c r="T3696" s="108">
        <v>0.17</v>
      </c>
      <c r="U3696">
        <v>1</v>
      </c>
      <c r="V3696" t="s">
        <v>270</v>
      </c>
      <c r="W3696" t="s">
        <v>167</v>
      </c>
      <c r="X3696">
        <v>1</v>
      </c>
      <c r="Y3696">
        <v>0</v>
      </c>
      <c r="Z3696">
        <v>1</v>
      </c>
      <c r="AA3696">
        <v>0</v>
      </c>
      <c r="AB3696">
        <v>0</v>
      </c>
      <c r="AC3696">
        <v>0</v>
      </c>
      <c r="AD3696">
        <v>0</v>
      </c>
      <c r="AE3696">
        <v>0</v>
      </c>
    </row>
    <row r="3697" spans="1:31" x14ac:dyDescent="0.3">
      <c r="A3697" t="s">
        <v>268</v>
      </c>
      <c r="B3697" t="s">
        <v>10729</v>
      </c>
      <c r="C3697" t="s">
        <v>274</v>
      </c>
      <c r="D3697" t="s">
        <v>10730</v>
      </c>
      <c r="E3697" t="s">
        <v>13152</v>
      </c>
      <c r="F3697" t="s">
        <v>10731</v>
      </c>
      <c r="G3697" t="s">
        <v>2318</v>
      </c>
      <c r="I3697" t="s">
        <v>265</v>
      </c>
      <c r="J3697" t="s">
        <v>266</v>
      </c>
      <c r="K3697" t="s">
        <v>5514</v>
      </c>
      <c r="L3697" t="s">
        <v>10732</v>
      </c>
      <c r="M3697" t="s">
        <v>271</v>
      </c>
      <c r="N3697" t="s">
        <v>268</v>
      </c>
      <c r="O3697">
        <v>2</v>
      </c>
      <c r="P3697" t="s">
        <v>288</v>
      </c>
      <c r="Q3697">
        <v>0.48</v>
      </c>
      <c r="S3697">
        <v>1</v>
      </c>
      <c r="T3697" s="108">
        <v>0.48</v>
      </c>
      <c r="U3697">
        <v>1</v>
      </c>
      <c r="V3697" t="s">
        <v>270</v>
      </c>
      <c r="W3697" t="s">
        <v>167</v>
      </c>
      <c r="X3697">
        <v>1</v>
      </c>
      <c r="Y3697">
        <v>1</v>
      </c>
      <c r="Z3697">
        <v>0</v>
      </c>
      <c r="AA3697">
        <v>0</v>
      </c>
      <c r="AB3697">
        <v>0</v>
      </c>
      <c r="AC3697">
        <v>0</v>
      </c>
      <c r="AD3697">
        <v>0</v>
      </c>
      <c r="AE3697">
        <v>0</v>
      </c>
    </row>
    <row r="3698" spans="1:31" x14ac:dyDescent="0.3">
      <c r="A3698" t="s">
        <v>268</v>
      </c>
      <c r="B3698" t="s">
        <v>5542</v>
      </c>
      <c r="C3698" t="s">
        <v>274</v>
      </c>
      <c r="D3698" t="s">
        <v>5543</v>
      </c>
      <c r="E3698" t="s">
        <v>13153</v>
      </c>
      <c r="F3698" t="s">
        <v>3108</v>
      </c>
      <c r="G3698" t="s">
        <v>2318</v>
      </c>
      <c r="I3698" t="s">
        <v>265</v>
      </c>
      <c r="J3698" t="s">
        <v>266</v>
      </c>
      <c r="K3698" t="s">
        <v>5514</v>
      </c>
      <c r="L3698" t="s">
        <v>5544</v>
      </c>
      <c r="M3698" t="s">
        <v>271</v>
      </c>
      <c r="N3698" t="s">
        <v>268</v>
      </c>
      <c r="O3698">
        <v>2</v>
      </c>
      <c r="P3698" t="s">
        <v>288</v>
      </c>
      <c r="Q3698">
        <v>0.48</v>
      </c>
      <c r="S3698">
        <v>1</v>
      </c>
      <c r="T3698" s="108">
        <v>0.48</v>
      </c>
      <c r="U3698">
        <v>1</v>
      </c>
      <c r="V3698" t="s">
        <v>270</v>
      </c>
      <c r="W3698" t="s">
        <v>167</v>
      </c>
      <c r="X3698">
        <v>1</v>
      </c>
      <c r="Y3698">
        <v>0</v>
      </c>
      <c r="Z3698">
        <v>0</v>
      </c>
      <c r="AA3698">
        <v>1</v>
      </c>
      <c r="AB3698">
        <v>0</v>
      </c>
      <c r="AC3698">
        <v>0</v>
      </c>
      <c r="AD3698">
        <v>0</v>
      </c>
      <c r="AE3698">
        <v>0</v>
      </c>
    </row>
    <row r="3699" spans="1:31" x14ac:dyDescent="0.3">
      <c r="A3699" t="s">
        <v>268</v>
      </c>
      <c r="B3699" t="s">
        <v>5542</v>
      </c>
      <c r="C3699" t="s">
        <v>274</v>
      </c>
      <c r="D3699" t="s">
        <v>5543</v>
      </c>
      <c r="E3699" t="s">
        <v>13153</v>
      </c>
      <c r="F3699" t="s">
        <v>3108</v>
      </c>
      <c r="G3699" t="s">
        <v>2318</v>
      </c>
      <c r="I3699" t="s">
        <v>265</v>
      </c>
      <c r="J3699" t="s">
        <v>266</v>
      </c>
      <c r="K3699" t="s">
        <v>5514</v>
      </c>
      <c r="L3699" t="s">
        <v>5544</v>
      </c>
      <c r="M3699" t="s">
        <v>267</v>
      </c>
      <c r="N3699" t="s">
        <v>268</v>
      </c>
      <c r="O3699">
        <v>1</v>
      </c>
      <c r="P3699" t="s">
        <v>266</v>
      </c>
      <c r="Q3699">
        <v>0.17</v>
      </c>
      <c r="S3699">
        <v>1</v>
      </c>
      <c r="T3699" s="108">
        <v>0.17</v>
      </c>
      <c r="U3699">
        <v>1</v>
      </c>
      <c r="V3699" t="s">
        <v>270</v>
      </c>
      <c r="W3699" t="s">
        <v>167</v>
      </c>
      <c r="X3699">
        <v>1</v>
      </c>
      <c r="Y3699">
        <v>0</v>
      </c>
      <c r="Z3699">
        <v>0</v>
      </c>
      <c r="AA3699">
        <v>0</v>
      </c>
      <c r="AB3699">
        <v>0</v>
      </c>
      <c r="AC3699">
        <v>1</v>
      </c>
      <c r="AD3699">
        <v>0</v>
      </c>
      <c r="AE3699">
        <v>0</v>
      </c>
    </row>
    <row r="3700" spans="1:31" x14ac:dyDescent="0.3">
      <c r="A3700" t="s">
        <v>268</v>
      </c>
      <c r="B3700" t="s">
        <v>5546</v>
      </c>
      <c r="C3700" t="s">
        <v>274</v>
      </c>
      <c r="D3700" t="s">
        <v>5547</v>
      </c>
      <c r="E3700" t="s">
        <v>13154</v>
      </c>
      <c r="F3700" t="s">
        <v>5545</v>
      </c>
      <c r="G3700" t="s">
        <v>2318</v>
      </c>
      <c r="I3700" t="s">
        <v>265</v>
      </c>
      <c r="J3700" t="s">
        <v>266</v>
      </c>
      <c r="K3700" t="s">
        <v>5514</v>
      </c>
      <c r="L3700" t="s">
        <v>18133</v>
      </c>
      <c r="M3700" t="s">
        <v>267</v>
      </c>
      <c r="N3700" t="s">
        <v>268</v>
      </c>
      <c r="O3700">
        <v>1</v>
      </c>
      <c r="P3700" t="s">
        <v>266</v>
      </c>
      <c r="Q3700">
        <v>0.32</v>
      </c>
      <c r="S3700">
        <v>1</v>
      </c>
      <c r="T3700" s="108">
        <v>0.32</v>
      </c>
      <c r="U3700">
        <v>1</v>
      </c>
      <c r="V3700" t="s">
        <v>270</v>
      </c>
      <c r="W3700" t="s">
        <v>167</v>
      </c>
      <c r="X3700">
        <v>1</v>
      </c>
      <c r="Y3700">
        <v>0</v>
      </c>
      <c r="Z3700">
        <v>1</v>
      </c>
      <c r="AA3700">
        <v>0</v>
      </c>
      <c r="AB3700">
        <v>0</v>
      </c>
      <c r="AC3700">
        <v>0</v>
      </c>
      <c r="AD3700">
        <v>0</v>
      </c>
      <c r="AE3700">
        <v>0</v>
      </c>
    </row>
    <row r="3701" spans="1:31" x14ac:dyDescent="0.3">
      <c r="A3701" t="s">
        <v>268</v>
      </c>
      <c r="B3701" t="s">
        <v>5546</v>
      </c>
      <c r="C3701" t="s">
        <v>274</v>
      </c>
      <c r="D3701" t="s">
        <v>5547</v>
      </c>
      <c r="E3701" t="s">
        <v>13154</v>
      </c>
      <c r="F3701" t="s">
        <v>5545</v>
      </c>
      <c r="G3701" t="s">
        <v>2318</v>
      </c>
      <c r="I3701" t="s">
        <v>265</v>
      </c>
      <c r="J3701" t="s">
        <v>266</v>
      </c>
      <c r="K3701" t="s">
        <v>5514</v>
      </c>
      <c r="L3701" t="s">
        <v>18133</v>
      </c>
      <c r="M3701" t="s">
        <v>271</v>
      </c>
      <c r="N3701" t="s">
        <v>268</v>
      </c>
      <c r="O3701">
        <v>2</v>
      </c>
      <c r="P3701" t="s">
        <v>288</v>
      </c>
      <c r="Q3701">
        <v>0.17</v>
      </c>
      <c r="S3701">
        <v>1</v>
      </c>
      <c r="T3701" s="108">
        <v>0.17</v>
      </c>
      <c r="U3701">
        <v>1</v>
      </c>
      <c r="V3701" t="s">
        <v>270</v>
      </c>
      <c r="W3701" t="s">
        <v>167</v>
      </c>
      <c r="X3701">
        <v>1</v>
      </c>
      <c r="Y3701">
        <v>0</v>
      </c>
      <c r="Z3701">
        <v>1</v>
      </c>
      <c r="AA3701">
        <v>0</v>
      </c>
      <c r="AB3701">
        <v>0</v>
      </c>
      <c r="AC3701">
        <v>0</v>
      </c>
      <c r="AD3701">
        <v>0</v>
      </c>
      <c r="AE3701">
        <v>0</v>
      </c>
    </row>
    <row r="3702" spans="1:31" x14ac:dyDescent="0.3">
      <c r="A3702" t="s">
        <v>268</v>
      </c>
      <c r="B3702" t="s">
        <v>18134</v>
      </c>
      <c r="C3702" t="s">
        <v>274</v>
      </c>
      <c r="D3702" t="s">
        <v>18135</v>
      </c>
      <c r="E3702" t="s">
        <v>13155</v>
      </c>
      <c r="F3702" t="s">
        <v>3017</v>
      </c>
      <c r="G3702" t="s">
        <v>2318</v>
      </c>
      <c r="I3702" t="s">
        <v>265</v>
      </c>
      <c r="J3702" t="s">
        <v>266</v>
      </c>
      <c r="K3702" t="s">
        <v>5514</v>
      </c>
      <c r="L3702" t="s">
        <v>18136</v>
      </c>
      <c r="M3702" t="s">
        <v>267</v>
      </c>
      <c r="N3702" t="s">
        <v>268</v>
      </c>
      <c r="O3702">
        <v>1</v>
      </c>
      <c r="P3702" t="s">
        <v>266</v>
      </c>
      <c r="Q3702">
        <v>0.32</v>
      </c>
      <c r="S3702">
        <v>1</v>
      </c>
      <c r="T3702" s="108">
        <v>0.32</v>
      </c>
      <c r="U3702">
        <v>1</v>
      </c>
      <c r="V3702" t="s">
        <v>270</v>
      </c>
      <c r="W3702" t="s">
        <v>167</v>
      </c>
      <c r="X3702">
        <v>1</v>
      </c>
      <c r="Y3702">
        <v>0</v>
      </c>
      <c r="Z3702">
        <v>1</v>
      </c>
      <c r="AA3702">
        <v>0</v>
      </c>
      <c r="AB3702">
        <v>0</v>
      </c>
      <c r="AC3702">
        <v>0</v>
      </c>
      <c r="AD3702">
        <v>0</v>
      </c>
      <c r="AE3702">
        <v>0</v>
      </c>
    </row>
    <row r="3703" spans="1:31" x14ac:dyDescent="0.3">
      <c r="A3703" t="s">
        <v>268</v>
      </c>
      <c r="B3703" t="s">
        <v>18134</v>
      </c>
      <c r="C3703" t="s">
        <v>274</v>
      </c>
      <c r="D3703" t="s">
        <v>18135</v>
      </c>
      <c r="E3703" t="s">
        <v>13155</v>
      </c>
      <c r="F3703" t="s">
        <v>3017</v>
      </c>
      <c r="G3703" t="s">
        <v>2318</v>
      </c>
      <c r="I3703" t="s">
        <v>265</v>
      </c>
      <c r="J3703" t="s">
        <v>266</v>
      </c>
      <c r="K3703" t="s">
        <v>5514</v>
      </c>
      <c r="L3703" t="s">
        <v>18136</v>
      </c>
      <c r="M3703" t="s">
        <v>271</v>
      </c>
      <c r="N3703" t="s">
        <v>268</v>
      </c>
      <c r="O3703">
        <v>2</v>
      </c>
      <c r="P3703" t="s">
        <v>272</v>
      </c>
      <c r="Q3703">
        <v>3</v>
      </c>
      <c r="S3703">
        <v>1</v>
      </c>
      <c r="T3703" s="108">
        <v>3</v>
      </c>
      <c r="U3703">
        <v>1</v>
      </c>
      <c r="V3703" t="s">
        <v>270</v>
      </c>
      <c r="W3703" t="s">
        <v>167</v>
      </c>
      <c r="X3703">
        <v>1</v>
      </c>
      <c r="Y3703">
        <v>0</v>
      </c>
      <c r="Z3703">
        <v>1</v>
      </c>
      <c r="AA3703">
        <v>0</v>
      </c>
      <c r="AB3703">
        <v>0</v>
      </c>
      <c r="AC3703">
        <v>0</v>
      </c>
      <c r="AD3703">
        <v>0</v>
      </c>
      <c r="AE3703">
        <v>0</v>
      </c>
    </row>
    <row r="3704" spans="1:31" x14ac:dyDescent="0.3">
      <c r="A3704" t="s">
        <v>268</v>
      </c>
      <c r="B3704" t="s">
        <v>18134</v>
      </c>
      <c r="C3704" t="s">
        <v>274</v>
      </c>
      <c r="D3704" t="s">
        <v>18135</v>
      </c>
      <c r="E3704" t="s">
        <v>13155</v>
      </c>
      <c r="F3704" t="s">
        <v>3017</v>
      </c>
      <c r="G3704" t="s">
        <v>2318</v>
      </c>
      <c r="I3704" t="s">
        <v>265</v>
      </c>
      <c r="J3704" t="s">
        <v>266</v>
      </c>
      <c r="K3704" t="s">
        <v>5514</v>
      </c>
      <c r="L3704" t="s">
        <v>18136</v>
      </c>
      <c r="M3704" t="s">
        <v>271</v>
      </c>
      <c r="N3704" t="s">
        <v>268</v>
      </c>
      <c r="O3704">
        <v>20</v>
      </c>
      <c r="P3704" t="s">
        <v>425</v>
      </c>
      <c r="Q3704">
        <v>0.32</v>
      </c>
      <c r="S3704">
        <v>1</v>
      </c>
      <c r="T3704" s="108">
        <v>0.32</v>
      </c>
      <c r="U3704">
        <v>1</v>
      </c>
      <c r="V3704" t="s">
        <v>270</v>
      </c>
      <c r="W3704" t="s">
        <v>167</v>
      </c>
      <c r="X3704">
        <v>1</v>
      </c>
      <c r="Y3704">
        <v>0</v>
      </c>
      <c r="Z3704">
        <v>1</v>
      </c>
      <c r="AA3704">
        <v>0</v>
      </c>
      <c r="AB3704">
        <v>0</v>
      </c>
      <c r="AC3704">
        <v>0</v>
      </c>
      <c r="AD3704">
        <v>0</v>
      </c>
      <c r="AE3704">
        <v>0</v>
      </c>
    </row>
    <row r="3705" spans="1:31" x14ac:dyDescent="0.3">
      <c r="A3705" t="s">
        <v>268</v>
      </c>
      <c r="B3705" t="s">
        <v>16336</v>
      </c>
      <c r="C3705" t="s">
        <v>274</v>
      </c>
      <c r="D3705" t="s">
        <v>16337</v>
      </c>
      <c r="E3705" t="s">
        <v>13160</v>
      </c>
      <c r="F3705" t="s">
        <v>631</v>
      </c>
      <c r="G3705" t="s">
        <v>2318</v>
      </c>
      <c r="I3705" t="s">
        <v>265</v>
      </c>
      <c r="J3705" t="s">
        <v>266</v>
      </c>
      <c r="K3705" t="s">
        <v>5593</v>
      </c>
      <c r="L3705" t="s">
        <v>16373</v>
      </c>
      <c r="M3705" t="s">
        <v>267</v>
      </c>
      <c r="N3705" t="s">
        <v>268</v>
      </c>
      <c r="O3705">
        <v>1</v>
      </c>
      <c r="P3705" t="s">
        <v>282</v>
      </c>
      <c r="Q3705">
        <v>2</v>
      </c>
      <c r="S3705">
        <v>6</v>
      </c>
      <c r="T3705" s="108">
        <v>12</v>
      </c>
      <c r="U3705">
        <v>1</v>
      </c>
      <c r="V3705" t="s">
        <v>270</v>
      </c>
      <c r="W3705" t="s">
        <v>167</v>
      </c>
      <c r="X3705">
        <v>1</v>
      </c>
      <c r="Y3705">
        <v>1</v>
      </c>
      <c r="Z3705">
        <v>1</v>
      </c>
      <c r="AA3705">
        <v>1</v>
      </c>
      <c r="AB3705">
        <v>1</v>
      </c>
      <c r="AC3705">
        <v>1</v>
      </c>
      <c r="AD3705">
        <v>1</v>
      </c>
      <c r="AE3705">
        <v>0</v>
      </c>
    </row>
    <row r="3706" spans="1:31" x14ac:dyDescent="0.3">
      <c r="A3706" t="s">
        <v>268</v>
      </c>
      <c r="B3706" t="s">
        <v>16336</v>
      </c>
      <c r="C3706" t="s">
        <v>274</v>
      </c>
      <c r="D3706" t="s">
        <v>16337</v>
      </c>
      <c r="E3706" t="s">
        <v>13160</v>
      </c>
      <c r="F3706" t="s">
        <v>631</v>
      </c>
      <c r="G3706" t="s">
        <v>2318</v>
      </c>
      <c r="I3706" t="s">
        <v>265</v>
      </c>
      <c r="J3706" t="s">
        <v>266</v>
      </c>
      <c r="K3706" t="s">
        <v>5593</v>
      </c>
      <c r="L3706" t="s">
        <v>16373</v>
      </c>
      <c r="M3706" t="s">
        <v>271</v>
      </c>
      <c r="N3706" t="s">
        <v>268</v>
      </c>
      <c r="O3706">
        <v>2</v>
      </c>
      <c r="P3706" t="s">
        <v>288</v>
      </c>
      <c r="Q3706">
        <v>0.48</v>
      </c>
      <c r="S3706">
        <v>10</v>
      </c>
      <c r="T3706" s="108">
        <v>4.8</v>
      </c>
      <c r="U3706">
        <v>1</v>
      </c>
      <c r="V3706" t="s">
        <v>270</v>
      </c>
      <c r="W3706" t="s">
        <v>167</v>
      </c>
      <c r="X3706">
        <v>2</v>
      </c>
      <c r="Y3706">
        <v>2</v>
      </c>
      <c r="Z3706">
        <v>2</v>
      </c>
      <c r="AA3706">
        <v>2</v>
      </c>
      <c r="AB3706">
        <v>2</v>
      </c>
      <c r="AC3706">
        <v>2</v>
      </c>
      <c r="AD3706">
        <v>0</v>
      </c>
      <c r="AE3706">
        <v>0</v>
      </c>
    </row>
    <row r="3707" spans="1:31" x14ac:dyDescent="0.3">
      <c r="A3707" t="s">
        <v>268</v>
      </c>
      <c r="B3707" t="s">
        <v>16336</v>
      </c>
      <c r="C3707" t="s">
        <v>274</v>
      </c>
      <c r="D3707" t="s">
        <v>16337</v>
      </c>
      <c r="E3707" t="s">
        <v>13160</v>
      </c>
      <c r="F3707" t="s">
        <v>631</v>
      </c>
      <c r="G3707" t="s">
        <v>2318</v>
      </c>
      <c r="I3707" t="s">
        <v>265</v>
      </c>
      <c r="J3707" t="s">
        <v>266</v>
      </c>
      <c r="K3707" t="s">
        <v>5593</v>
      </c>
      <c r="L3707" t="s">
        <v>16373</v>
      </c>
      <c r="M3707" t="s">
        <v>271</v>
      </c>
      <c r="N3707" t="s">
        <v>268</v>
      </c>
      <c r="O3707">
        <v>20</v>
      </c>
      <c r="P3707" t="s">
        <v>425</v>
      </c>
      <c r="Q3707">
        <v>0.32</v>
      </c>
      <c r="S3707">
        <v>10</v>
      </c>
      <c r="T3707" s="108">
        <v>3.2</v>
      </c>
      <c r="U3707">
        <v>1</v>
      </c>
      <c r="V3707" t="s">
        <v>270</v>
      </c>
      <c r="W3707" t="s">
        <v>167</v>
      </c>
      <c r="X3707">
        <v>2</v>
      </c>
      <c r="Y3707">
        <v>2</v>
      </c>
      <c r="Z3707">
        <v>2</v>
      </c>
      <c r="AA3707">
        <v>2</v>
      </c>
      <c r="AB3707">
        <v>2</v>
      </c>
      <c r="AC3707">
        <v>2</v>
      </c>
      <c r="AD3707">
        <v>0</v>
      </c>
      <c r="AE3707">
        <v>0</v>
      </c>
    </row>
    <row r="3708" spans="1:31" x14ac:dyDescent="0.3">
      <c r="A3708" t="s">
        <v>268</v>
      </c>
      <c r="B3708" t="s">
        <v>6140</v>
      </c>
      <c r="C3708" t="s">
        <v>274</v>
      </c>
      <c r="D3708" t="s">
        <v>6141</v>
      </c>
      <c r="E3708" t="s">
        <v>13164</v>
      </c>
      <c r="F3708" t="s">
        <v>6142</v>
      </c>
      <c r="G3708" t="s">
        <v>2318</v>
      </c>
      <c r="I3708" t="s">
        <v>265</v>
      </c>
      <c r="J3708" t="s">
        <v>266</v>
      </c>
      <c r="K3708" t="s">
        <v>6114</v>
      </c>
      <c r="L3708" t="s">
        <v>6143</v>
      </c>
      <c r="M3708" t="s">
        <v>271</v>
      </c>
      <c r="N3708" t="s">
        <v>268</v>
      </c>
      <c r="O3708">
        <v>20</v>
      </c>
      <c r="P3708" t="s">
        <v>425</v>
      </c>
      <c r="Q3708">
        <v>0.32</v>
      </c>
      <c r="S3708">
        <v>4</v>
      </c>
      <c r="T3708" s="108">
        <v>1.28</v>
      </c>
      <c r="U3708">
        <v>1</v>
      </c>
      <c r="V3708" t="s">
        <v>270</v>
      </c>
      <c r="W3708" t="s">
        <v>167</v>
      </c>
      <c r="X3708">
        <v>2</v>
      </c>
      <c r="Y3708">
        <v>0</v>
      </c>
      <c r="Z3708">
        <v>2</v>
      </c>
      <c r="AA3708">
        <v>0</v>
      </c>
      <c r="AB3708">
        <v>2</v>
      </c>
      <c r="AC3708">
        <v>0</v>
      </c>
      <c r="AD3708">
        <v>0</v>
      </c>
      <c r="AE3708">
        <v>0</v>
      </c>
    </row>
    <row r="3709" spans="1:31" x14ac:dyDescent="0.3">
      <c r="A3709" t="s">
        <v>268</v>
      </c>
      <c r="B3709" t="s">
        <v>6140</v>
      </c>
      <c r="C3709" t="s">
        <v>274</v>
      </c>
      <c r="D3709" t="s">
        <v>6141</v>
      </c>
      <c r="E3709" t="s">
        <v>13164</v>
      </c>
      <c r="F3709" t="s">
        <v>6142</v>
      </c>
      <c r="G3709" t="s">
        <v>2318</v>
      </c>
      <c r="I3709" t="s">
        <v>265</v>
      </c>
      <c r="J3709" t="s">
        <v>266</v>
      </c>
      <c r="K3709" t="s">
        <v>6114</v>
      </c>
      <c r="L3709" t="s">
        <v>6143</v>
      </c>
      <c r="M3709" t="s">
        <v>271</v>
      </c>
      <c r="N3709" t="s">
        <v>268</v>
      </c>
      <c r="O3709">
        <v>2</v>
      </c>
      <c r="P3709" t="s">
        <v>272</v>
      </c>
      <c r="Q3709">
        <v>2</v>
      </c>
      <c r="S3709">
        <v>1</v>
      </c>
      <c r="T3709" s="108">
        <v>2</v>
      </c>
      <c r="U3709">
        <v>1</v>
      </c>
      <c r="V3709" t="s">
        <v>270</v>
      </c>
      <c r="W3709" t="s">
        <v>167</v>
      </c>
      <c r="X3709">
        <v>1</v>
      </c>
      <c r="Y3709">
        <v>0</v>
      </c>
      <c r="Z3709">
        <v>1</v>
      </c>
      <c r="AA3709">
        <v>0</v>
      </c>
      <c r="AB3709">
        <v>0</v>
      </c>
      <c r="AC3709">
        <v>0</v>
      </c>
      <c r="AD3709">
        <v>0</v>
      </c>
      <c r="AE3709">
        <v>0</v>
      </c>
    </row>
    <row r="3710" spans="1:31" x14ac:dyDescent="0.3">
      <c r="A3710" t="s">
        <v>268</v>
      </c>
      <c r="B3710" t="s">
        <v>6140</v>
      </c>
      <c r="C3710" t="s">
        <v>262</v>
      </c>
      <c r="D3710" t="s">
        <v>6141</v>
      </c>
      <c r="E3710" t="s">
        <v>13164</v>
      </c>
      <c r="F3710" t="s">
        <v>6142</v>
      </c>
      <c r="G3710" t="s">
        <v>2318</v>
      </c>
      <c r="I3710" t="s">
        <v>265</v>
      </c>
      <c r="J3710" t="s">
        <v>266</v>
      </c>
      <c r="K3710" t="s">
        <v>6114</v>
      </c>
      <c r="L3710" t="s">
        <v>6143</v>
      </c>
      <c r="M3710" t="s">
        <v>267</v>
      </c>
      <c r="N3710" t="s">
        <v>268</v>
      </c>
      <c r="O3710">
        <v>1</v>
      </c>
      <c r="P3710" t="s">
        <v>282</v>
      </c>
      <c r="Q3710">
        <v>1</v>
      </c>
      <c r="S3710">
        <v>1</v>
      </c>
      <c r="T3710" s="108">
        <v>1</v>
      </c>
      <c r="U3710">
        <v>1</v>
      </c>
      <c r="V3710" t="s">
        <v>270</v>
      </c>
      <c r="W3710" t="s">
        <v>167</v>
      </c>
      <c r="X3710">
        <v>1</v>
      </c>
      <c r="Y3710">
        <v>0</v>
      </c>
      <c r="Z3710">
        <v>0</v>
      </c>
      <c r="AA3710">
        <v>1</v>
      </c>
      <c r="AB3710">
        <v>0</v>
      </c>
      <c r="AC3710">
        <v>0</v>
      </c>
      <c r="AD3710">
        <v>0</v>
      </c>
      <c r="AE3710">
        <v>0</v>
      </c>
    </row>
    <row r="3711" spans="1:31" x14ac:dyDescent="0.3">
      <c r="A3711" t="s">
        <v>268</v>
      </c>
      <c r="B3711" t="s">
        <v>6639</v>
      </c>
      <c r="C3711" t="s">
        <v>274</v>
      </c>
      <c r="D3711" t="s">
        <v>6640</v>
      </c>
      <c r="E3711" t="s">
        <v>13175</v>
      </c>
      <c r="F3711" t="s">
        <v>1544</v>
      </c>
      <c r="G3711" t="s">
        <v>2318</v>
      </c>
      <c r="I3711" t="s">
        <v>265</v>
      </c>
      <c r="J3711" t="s">
        <v>266</v>
      </c>
      <c r="K3711" t="s">
        <v>6641</v>
      </c>
      <c r="L3711" t="s">
        <v>16103</v>
      </c>
      <c r="M3711" t="s">
        <v>271</v>
      </c>
      <c r="N3711" t="s">
        <v>268</v>
      </c>
      <c r="O3711">
        <v>2</v>
      </c>
      <c r="P3711" t="s">
        <v>272</v>
      </c>
      <c r="Q3711">
        <v>1</v>
      </c>
      <c r="S3711">
        <v>1</v>
      </c>
      <c r="T3711" s="108">
        <v>1</v>
      </c>
      <c r="U3711">
        <v>1</v>
      </c>
      <c r="V3711" t="s">
        <v>270</v>
      </c>
      <c r="W3711" t="s">
        <v>167</v>
      </c>
      <c r="X3711">
        <v>1</v>
      </c>
      <c r="Y3711">
        <v>1</v>
      </c>
      <c r="Z3711">
        <v>0</v>
      </c>
      <c r="AA3711">
        <v>0</v>
      </c>
      <c r="AB3711">
        <v>0</v>
      </c>
      <c r="AC3711">
        <v>0</v>
      </c>
      <c r="AD3711">
        <v>0</v>
      </c>
      <c r="AE3711">
        <v>0</v>
      </c>
    </row>
    <row r="3712" spans="1:31" x14ac:dyDescent="0.3">
      <c r="A3712" t="s">
        <v>268</v>
      </c>
      <c r="B3712" t="s">
        <v>6639</v>
      </c>
      <c r="C3712" t="s">
        <v>274</v>
      </c>
      <c r="D3712" t="s">
        <v>6640</v>
      </c>
      <c r="E3712" t="s">
        <v>13175</v>
      </c>
      <c r="F3712" t="s">
        <v>1544</v>
      </c>
      <c r="G3712" t="s">
        <v>2318</v>
      </c>
      <c r="I3712" t="s">
        <v>265</v>
      </c>
      <c r="J3712" t="s">
        <v>266</v>
      </c>
      <c r="K3712" t="s">
        <v>6641</v>
      </c>
      <c r="L3712" t="s">
        <v>16103</v>
      </c>
      <c r="M3712" t="s">
        <v>267</v>
      </c>
      <c r="N3712" t="s">
        <v>268</v>
      </c>
      <c r="O3712">
        <v>1</v>
      </c>
      <c r="P3712" t="s">
        <v>282</v>
      </c>
      <c r="Q3712">
        <v>1</v>
      </c>
      <c r="S3712">
        <v>1</v>
      </c>
      <c r="T3712" s="108">
        <v>1</v>
      </c>
      <c r="U3712">
        <v>1</v>
      </c>
      <c r="V3712" t="s">
        <v>270</v>
      </c>
      <c r="W3712" t="s">
        <v>167</v>
      </c>
      <c r="X3712">
        <v>1</v>
      </c>
      <c r="Y3712">
        <v>0</v>
      </c>
      <c r="Z3712">
        <v>1</v>
      </c>
      <c r="AA3712">
        <v>0</v>
      </c>
      <c r="AB3712">
        <v>0</v>
      </c>
      <c r="AC3712">
        <v>0</v>
      </c>
      <c r="AD3712">
        <v>0</v>
      </c>
      <c r="AE3712">
        <v>0</v>
      </c>
    </row>
    <row r="3713" spans="1:31" x14ac:dyDescent="0.3">
      <c r="A3713" t="s">
        <v>268</v>
      </c>
      <c r="B3713" t="s">
        <v>6639</v>
      </c>
      <c r="C3713" t="s">
        <v>274</v>
      </c>
      <c r="D3713" t="s">
        <v>6640</v>
      </c>
      <c r="E3713" t="s">
        <v>13175</v>
      </c>
      <c r="F3713" t="s">
        <v>1544</v>
      </c>
      <c r="G3713" t="s">
        <v>2318</v>
      </c>
      <c r="I3713" t="s">
        <v>265</v>
      </c>
      <c r="J3713" t="s">
        <v>266</v>
      </c>
      <c r="K3713" t="s">
        <v>6641</v>
      </c>
      <c r="L3713" t="s">
        <v>16103</v>
      </c>
      <c r="M3713" t="s">
        <v>271</v>
      </c>
      <c r="N3713" t="s">
        <v>268</v>
      </c>
      <c r="O3713">
        <v>17</v>
      </c>
      <c r="P3713" t="s">
        <v>273</v>
      </c>
      <c r="Q3713">
        <v>0.32</v>
      </c>
      <c r="S3713">
        <v>1</v>
      </c>
      <c r="T3713" s="108">
        <v>0.32</v>
      </c>
      <c r="U3713">
        <v>1</v>
      </c>
      <c r="V3713" t="s">
        <v>270</v>
      </c>
      <c r="W3713" t="s">
        <v>167</v>
      </c>
      <c r="X3713">
        <v>1</v>
      </c>
      <c r="Y3713">
        <v>0</v>
      </c>
      <c r="Z3713">
        <v>0</v>
      </c>
      <c r="AA3713">
        <v>0</v>
      </c>
      <c r="AB3713">
        <v>0</v>
      </c>
      <c r="AC3713">
        <v>1</v>
      </c>
      <c r="AD3713">
        <v>0</v>
      </c>
      <c r="AE3713">
        <v>0</v>
      </c>
    </row>
    <row r="3714" spans="1:31" x14ac:dyDescent="0.3">
      <c r="A3714" t="s">
        <v>268</v>
      </c>
      <c r="B3714" t="s">
        <v>2401</v>
      </c>
      <c r="C3714" t="s">
        <v>262</v>
      </c>
      <c r="D3714" t="s">
        <v>155</v>
      </c>
      <c r="E3714" t="s">
        <v>13179</v>
      </c>
      <c r="F3714" t="s">
        <v>2402</v>
      </c>
      <c r="G3714" t="s">
        <v>2318</v>
      </c>
      <c r="I3714" t="s">
        <v>265</v>
      </c>
      <c r="J3714" t="s">
        <v>266</v>
      </c>
      <c r="K3714" t="s">
        <v>2632</v>
      </c>
      <c r="L3714" t="s">
        <v>15788</v>
      </c>
      <c r="M3714" t="s">
        <v>267</v>
      </c>
      <c r="N3714" t="s">
        <v>268</v>
      </c>
      <c r="O3714">
        <v>1</v>
      </c>
      <c r="P3714" t="s">
        <v>282</v>
      </c>
      <c r="Q3714">
        <v>3</v>
      </c>
      <c r="S3714">
        <v>3</v>
      </c>
      <c r="T3714" s="108">
        <v>9</v>
      </c>
      <c r="U3714">
        <v>1</v>
      </c>
      <c r="V3714" t="s">
        <v>270</v>
      </c>
      <c r="W3714" t="s">
        <v>167</v>
      </c>
      <c r="X3714">
        <v>1</v>
      </c>
      <c r="Y3714">
        <v>1</v>
      </c>
      <c r="Z3714">
        <v>0</v>
      </c>
      <c r="AA3714">
        <v>1</v>
      </c>
      <c r="AB3714">
        <v>0</v>
      </c>
      <c r="AC3714">
        <v>1</v>
      </c>
      <c r="AD3714">
        <v>0</v>
      </c>
      <c r="AE3714">
        <v>0</v>
      </c>
    </row>
    <row r="3715" spans="1:31" x14ac:dyDescent="0.3">
      <c r="A3715" t="s">
        <v>268</v>
      </c>
      <c r="B3715" t="s">
        <v>2401</v>
      </c>
      <c r="C3715" t="s">
        <v>262</v>
      </c>
      <c r="D3715" t="s">
        <v>155</v>
      </c>
      <c r="E3715" t="s">
        <v>13179</v>
      </c>
      <c r="F3715" t="s">
        <v>2402</v>
      </c>
      <c r="G3715" t="s">
        <v>2318</v>
      </c>
      <c r="I3715" t="s">
        <v>265</v>
      </c>
      <c r="J3715" t="s">
        <v>266</v>
      </c>
      <c r="K3715" t="s">
        <v>2632</v>
      </c>
      <c r="L3715" t="s">
        <v>15788</v>
      </c>
      <c r="M3715" t="s">
        <v>271</v>
      </c>
      <c r="N3715" t="s">
        <v>268</v>
      </c>
      <c r="O3715">
        <v>2</v>
      </c>
      <c r="P3715" t="s">
        <v>272</v>
      </c>
      <c r="Q3715">
        <v>4</v>
      </c>
      <c r="S3715">
        <v>3</v>
      </c>
      <c r="T3715" s="108">
        <v>12</v>
      </c>
      <c r="U3715">
        <v>1</v>
      </c>
      <c r="V3715" t="s">
        <v>270</v>
      </c>
      <c r="W3715" t="s">
        <v>167</v>
      </c>
      <c r="X3715">
        <v>1</v>
      </c>
      <c r="Y3715">
        <v>1</v>
      </c>
      <c r="Z3715">
        <v>0</v>
      </c>
      <c r="AA3715">
        <v>1</v>
      </c>
      <c r="AB3715">
        <v>0</v>
      </c>
      <c r="AC3715">
        <v>1</v>
      </c>
      <c r="AD3715">
        <v>0</v>
      </c>
      <c r="AE3715">
        <v>0</v>
      </c>
    </row>
    <row r="3716" spans="1:31" x14ac:dyDescent="0.3">
      <c r="A3716" t="s">
        <v>268</v>
      </c>
      <c r="B3716" t="s">
        <v>8193</v>
      </c>
      <c r="C3716" t="s">
        <v>274</v>
      </c>
      <c r="D3716" t="s">
        <v>6711</v>
      </c>
      <c r="E3716" t="s">
        <v>13182</v>
      </c>
      <c r="F3716" t="s">
        <v>6702</v>
      </c>
      <c r="G3716" t="s">
        <v>2318</v>
      </c>
      <c r="I3716" t="s">
        <v>265</v>
      </c>
      <c r="J3716" t="s">
        <v>266</v>
      </c>
      <c r="K3716" t="s">
        <v>6712</v>
      </c>
      <c r="L3716" t="s">
        <v>17096</v>
      </c>
      <c r="M3716" t="s">
        <v>267</v>
      </c>
      <c r="N3716" t="s">
        <v>268</v>
      </c>
      <c r="O3716">
        <v>1</v>
      </c>
      <c r="P3716" t="s">
        <v>282</v>
      </c>
      <c r="Q3716">
        <v>8</v>
      </c>
      <c r="S3716">
        <v>2</v>
      </c>
      <c r="T3716" s="108">
        <v>16</v>
      </c>
      <c r="U3716">
        <v>1</v>
      </c>
      <c r="V3716" t="s">
        <v>270</v>
      </c>
      <c r="W3716" t="s">
        <v>167</v>
      </c>
      <c r="X3716">
        <v>1</v>
      </c>
      <c r="Y3716">
        <v>0</v>
      </c>
      <c r="Z3716">
        <v>1</v>
      </c>
      <c r="AA3716">
        <v>0</v>
      </c>
      <c r="AB3716">
        <v>0</v>
      </c>
      <c r="AC3716">
        <v>1</v>
      </c>
      <c r="AD3716">
        <v>0</v>
      </c>
      <c r="AE3716">
        <v>0</v>
      </c>
    </row>
    <row r="3717" spans="1:31" x14ac:dyDescent="0.3">
      <c r="A3717" t="s">
        <v>268</v>
      </c>
      <c r="B3717" t="s">
        <v>8193</v>
      </c>
      <c r="C3717" t="s">
        <v>294</v>
      </c>
      <c r="D3717" t="s">
        <v>6713</v>
      </c>
      <c r="E3717" t="s">
        <v>13182</v>
      </c>
      <c r="F3717" t="s">
        <v>6702</v>
      </c>
      <c r="G3717" t="s">
        <v>2318</v>
      </c>
      <c r="I3717" t="s">
        <v>265</v>
      </c>
      <c r="J3717" t="s">
        <v>266</v>
      </c>
      <c r="K3717" t="s">
        <v>6712</v>
      </c>
      <c r="L3717" t="s">
        <v>8194</v>
      </c>
      <c r="M3717" t="s">
        <v>271</v>
      </c>
      <c r="N3717" t="s">
        <v>268</v>
      </c>
      <c r="O3717">
        <v>2</v>
      </c>
      <c r="P3717" t="s">
        <v>272</v>
      </c>
      <c r="Q3717">
        <v>8</v>
      </c>
      <c r="S3717">
        <v>3</v>
      </c>
      <c r="T3717" s="108">
        <v>24</v>
      </c>
      <c r="U3717">
        <v>1</v>
      </c>
      <c r="V3717" t="s">
        <v>270</v>
      </c>
      <c r="W3717" t="s">
        <v>167</v>
      </c>
      <c r="X3717">
        <v>1</v>
      </c>
      <c r="Y3717">
        <v>0</v>
      </c>
      <c r="Z3717">
        <v>1</v>
      </c>
      <c r="AA3717">
        <v>1</v>
      </c>
      <c r="AB3717">
        <v>0</v>
      </c>
      <c r="AC3717">
        <v>1</v>
      </c>
      <c r="AD3717">
        <v>0</v>
      </c>
      <c r="AE3717">
        <v>0</v>
      </c>
    </row>
    <row r="3718" spans="1:31" x14ac:dyDescent="0.3">
      <c r="A3718" t="s">
        <v>268</v>
      </c>
      <c r="B3718" t="s">
        <v>8193</v>
      </c>
      <c r="C3718" t="s">
        <v>294</v>
      </c>
      <c r="D3718" t="s">
        <v>6713</v>
      </c>
      <c r="E3718" t="s">
        <v>13182</v>
      </c>
      <c r="F3718" t="s">
        <v>6702</v>
      </c>
      <c r="G3718" t="s">
        <v>2318</v>
      </c>
      <c r="I3718" t="s">
        <v>265</v>
      </c>
      <c r="J3718" t="s">
        <v>266</v>
      </c>
      <c r="K3718" t="s">
        <v>6712</v>
      </c>
      <c r="L3718" t="s">
        <v>8194</v>
      </c>
      <c r="M3718" t="s">
        <v>271</v>
      </c>
      <c r="N3718" t="s">
        <v>268</v>
      </c>
      <c r="O3718">
        <v>20</v>
      </c>
      <c r="P3718" t="s">
        <v>425</v>
      </c>
      <c r="Q3718">
        <v>0.32</v>
      </c>
      <c r="S3718">
        <v>1</v>
      </c>
      <c r="T3718" s="108">
        <v>0.32</v>
      </c>
      <c r="U3718">
        <v>1</v>
      </c>
      <c r="V3718" t="s">
        <v>270</v>
      </c>
      <c r="W3718" t="s">
        <v>167</v>
      </c>
      <c r="X3718">
        <v>1</v>
      </c>
      <c r="Y3718">
        <v>0</v>
      </c>
      <c r="Z3718">
        <v>0</v>
      </c>
      <c r="AA3718">
        <v>1</v>
      </c>
      <c r="AB3718">
        <v>0</v>
      </c>
      <c r="AC3718">
        <v>0</v>
      </c>
      <c r="AD3718">
        <v>0</v>
      </c>
      <c r="AE3718">
        <v>0</v>
      </c>
    </row>
    <row r="3719" spans="1:31" x14ac:dyDescent="0.3">
      <c r="A3719" t="s">
        <v>268</v>
      </c>
      <c r="B3719" t="s">
        <v>8193</v>
      </c>
      <c r="C3719" t="s">
        <v>302</v>
      </c>
      <c r="D3719" t="s">
        <v>6713</v>
      </c>
      <c r="E3719" t="s">
        <v>13172</v>
      </c>
      <c r="F3719" t="s">
        <v>592</v>
      </c>
      <c r="G3719" t="s">
        <v>2318</v>
      </c>
      <c r="I3719" t="s">
        <v>265</v>
      </c>
      <c r="J3719" t="s">
        <v>266</v>
      </c>
      <c r="K3719" t="s">
        <v>6712</v>
      </c>
      <c r="L3719" t="s">
        <v>8194</v>
      </c>
      <c r="M3719" t="s">
        <v>271</v>
      </c>
      <c r="N3719" t="s">
        <v>268</v>
      </c>
      <c r="O3719">
        <v>2</v>
      </c>
      <c r="P3719" t="s">
        <v>272</v>
      </c>
      <c r="Q3719">
        <v>8</v>
      </c>
      <c r="S3719">
        <v>3</v>
      </c>
      <c r="T3719" s="108">
        <v>24</v>
      </c>
      <c r="U3719">
        <v>1</v>
      </c>
      <c r="V3719" t="s">
        <v>270</v>
      </c>
      <c r="W3719" t="s">
        <v>167</v>
      </c>
      <c r="X3719">
        <v>1</v>
      </c>
      <c r="Y3719">
        <v>1</v>
      </c>
      <c r="Z3719">
        <v>0</v>
      </c>
      <c r="AA3719">
        <v>1</v>
      </c>
      <c r="AB3719">
        <v>0</v>
      </c>
      <c r="AC3719">
        <v>1</v>
      </c>
      <c r="AD3719">
        <v>0</v>
      </c>
      <c r="AE3719">
        <v>0</v>
      </c>
    </row>
    <row r="3720" spans="1:31" x14ac:dyDescent="0.3">
      <c r="A3720" t="s">
        <v>16630</v>
      </c>
      <c r="B3720" t="s">
        <v>8546</v>
      </c>
      <c r="C3720" t="s">
        <v>274</v>
      </c>
      <c r="D3720" t="s">
        <v>8547</v>
      </c>
      <c r="E3720" t="s">
        <v>17282</v>
      </c>
      <c r="F3720" t="s">
        <v>8548</v>
      </c>
      <c r="G3720" t="s">
        <v>2318</v>
      </c>
      <c r="I3720" t="s">
        <v>265</v>
      </c>
      <c r="J3720" t="s">
        <v>266</v>
      </c>
      <c r="K3720" t="s">
        <v>1150</v>
      </c>
      <c r="L3720" t="s">
        <v>11728</v>
      </c>
      <c r="M3720" t="s">
        <v>387</v>
      </c>
      <c r="N3720" t="s">
        <v>16630</v>
      </c>
      <c r="O3720">
        <v>3</v>
      </c>
      <c r="P3720" t="s">
        <v>388</v>
      </c>
      <c r="Q3720">
        <v>20</v>
      </c>
      <c r="S3720">
        <v>0</v>
      </c>
      <c r="T3720" s="108">
        <v>0</v>
      </c>
      <c r="U3720">
        <v>0</v>
      </c>
      <c r="W3720" t="s">
        <v>171</v>
      </c>
      <c r="X3720">
        <v>1</v>
      </c>
      <c r="Y3720">
        <v>0</v>
      </c>
      <c r="Z3720">
        <v>0</v>
      </c>
      <c r="AA3720">
        <v>0</v>
      </c>
      <c r="AB3720">
        <v>0</v>
      </c>
      <c r="AC3720">
        <v>0</v>
      </c>
      <c r="AD3720">
        <v>0</v>
      </c>
      <c r="AE3720">
        <v>0</v>
      </c>
    </row>
    <row r="3721" spans="1:31" x14ac:dyDescent="0.3">
      <c r="A3721" t="s">
        <v>268</v>
      </c>
      <c r="B3721" t="s">
        <v>10923</v>
      </c>
      <c r="C3721" t="s">
        <v>274</v>
      </c>
      <c r="D3721" t="s">
        <v>10924</v>
      </c>
      <c r="E3721" t="s">
        <v>13184</v>
      </c>
      <c r="F3721" t="s">
        <v>6736</v>
      </c>
      <c r="G3721" t="s">
        <v>2318</v>
      </c>
      <c r="I3721" t="s">
        <v>265</v>
      </c>
      <c r="J3721" t="s">
        <v>266</v>
      </c>
      <c r="K3721" t="s">
        <v>6719</v>
      </c>
      <c r="L3721" t="s">
        <v>10925</v>
      </c>
      <c r="M3721" t="s">
        <v>267</v>
      </c>
      <c r="N3721" t="s">
        <v>268</v>
      </c>
      <c r="O3721">
        <v>1</v>
      </c>
      <c r="P3721" t="s">
        <v>266</v>
      </c>
      <c r="Q3721">
        <v>0.48</v>
      </c>
      <c r="S3721">
        <v>1</v>
      </c>
      <c r="T3721" s="108">
        <v>0.48</v>
      </c>
      <c r="U3721">
        <v>1</v>
      </c>
      <c r="V3721" t="s">
        <v>270</v>
      </c>
      <c r="W3721" t="s">
        <v>167</v>
      </c>
      <c r="X3721">
        <v>1</v>
      </c>
      <c r="Y3721">
        <v>0</v>
      </c>
      <c r="Z3721">
        <v>0</v>
      </c>
      <c r="AA3721">
        <v>1</v>
      </c>
      <c r="AB3721">
        <v>0</v>
      </c>
      <c r="AC3721">
        <v>0</v>
      </c>
      <c r="AD3721">
        <v>0</v>
      </c>
      <c r="AE3721">
        <v>0</v>
      </c>
    </row>
    <row r="3722" spans="1:31" x14ac:dyDescent="0.3">
      <c r="A3722" t="s">
        <v>268</v>
      </c>
      <c r="B3722" t="s">
        <v>10923</v>
      </c>
      <c r="C3722" t="s">
        <v>274</v>
      </c>
      <c r="D3722" t="s">
        <v>10924</v>
      </c>
      <c r="E3722" t="s">
        <v>13184</v>
      </c>
      <c r="F3722" t="s">
        <v>6736</v>
      </c>
      <c r="G3722" t="s">
        <v>2318</v>
      </c>
      <c r="I3722" t="s">
        <v>265</v>
      </c>
      <c r="J3722" t="s">
        <v>266</v>
      </c>
      <c r="K3722" t="s">
        <v>6719</v>
      </c>
      <c r="L3722" t="s">
        <v>10925</v>
      </c>
      <c r="M3722" t="s">
        <v>271</v>
      </c>
      <c r="N3722" t="s">
        <v>268</v>
      </c>
      <c r="O3722">
        <v>2</v>
      </c>
      <c r="P3722" t="s">
        <v>272</v>
      </c>
      <c r="Q3722">
        <v>2</v>
      </c>
      <c r="S3722">
        <v>1</v>
      </c>
      <c r="T3722" s="108">
        <v>2</v>
      </c>
      <c r="U3722">
        <v>1</v>
      </c>
      <c r="V3722" t="s">
        <v>270</v>
      </c>
      <c r="W3722" t="s">
        <v>167</v>
      </c>
      <c r="X3722">
        <v>1</v>
      </c>
      <c r="Y3722">
        <v>0</v>
      </c>
      <c r="Z3722">
        <v>1</v>
      </c>
      <c r="AA3722">
        <v>0</v>
      </c>
      <c r="AB3722">
        <v>0</v>
      </c>
      <c r="AC3722">
        <v>0</v>
      </c>
      <c r="AD3722">
        <v>0</v>
      </c>
      <c r="AE3722">
        <v>0</v>
      </c>
    </row>
    <row r="3723" spans="1:31" x14ac:dyDescent="0.3">
      <c r="A3723" t="s">
        <v>268</v>
      </c>
      <c r="B3723" t="s">
        <v>17048</v>
      </c>
      <c r="C3723" t="s">
        <v>274</v>
      </c>
      <c r="D3723" t="s">
        <v>17049</v>
      </c>
      <c r="E3723" t="s">
        <v>13185</v>
      </c>
      <c r="F3723" t="s">
        <v>6737</v>
      </c>
      <c r="G3723" t="s">
        <v>2318</v>
      </c>
      <c r="I3723" t="s">
        <v>265</v>
      </c>
      <c r="J3723" t="s">
        <v>266</v>
      </c>
      <c r="K3723" t="s">
        <v>6719</v>
      </c>
      <c r="L3723" t="s">
        <v>17050</v>
      </c>
      <c r="M3723" t="s">
        <v>267</v>
      </c>
      <c r="N3723" t="s">
        <v>268</v>
      </c>
      <c r="O3723">
        <v>1</v>
      </c>
      <c r="P3723" t="s">
        <v>282</v>
      </c>
      <c r="Q3723">
        <v>1</v>
      </c>
      <c r="S3723">
        <v>1</v>
      </c>
      <c r="T3723" s="108">
        <v>1</v>
      </c>
      <c r="U3723">
        <v>1</v>
      </c>
      <c r="V3723" t="s">
        <v>270</v>
      </c>
      <c r="W3723" t="s">
        <v>167</v>
      </c>
      <c r="X3723">
        <v>1</v>
      </c>
      <c r="Y3723">
        <v>0</v>
      </c>
      <c r="Z3723">
        <v>0</v>
      </c>
      <c r="AA3723">
        <v>0</v>
      </c>
      <c r="AB3723">
        <v>0</v>
      </c>
      <c r="AC3723">
        <v>1</v>
      </c>
      <c r="AD3723">
        <v>0</v>
      </c>
      <c r="AE3723">
        <v>0</v>
      </c>
    </row>
    <row r="3724" spans="1:31" x14ac:dyDescent="0.3">
      <c r="A3724" t="s">
        <v>268</v>
      </c>
      <c r="B3724" t="s">
        <v>17048</v>
      </c>
      <c r="C3724" t="s">
        <v>274</v>
      </c>
      <c r="D3724" t="s">
        <v>17049</v>
      </c>
      <c r="E3724" t="s">
        <v>13185</v>
      </c>
      <c r="F3724" t="s">
        <v>6737</v>
      </c>
      <c r="G3724" t="s">
        <v>2318</v>
      </c>
      <c r="I3724" t="s">
        <v>265</v>
      </c>
      <c r="J3724" t="s">
        <v>266</v>
      </c>
      <c r="K3724" t="s">
        <v>6719</v>
      </c>
      <c r="L3724" t="s">
        <v>17050</v>
      </c>
      <c r="M3724" t="s">
        <v>271</v>
      </c>
      <c r="N3724" t="s">
        <v>268</v>
      </c>
      <c r="O3724">
        <v>2</v>
      </c>
      <c r="P3724" t="s">
        <v>288</v>
      </c>
      <c r="Q3724">
        <v>0.48</v>
      </c>
      <c r="S3724">
        <v>1</v>
      </c>
      <c r="T3724" s="108">
        <v>0.48</v>
      </c>
      <c r="U3724">
        <v>1</v>
      </c>
      <c r="V3724" t="s">
        <v>270</v>
      </c>
      <c r="W3724" t="s">
        <v>167</v>
      </c>
      <c r="X3724">
        <v>1</v>
      </c>
      <c r="Y3724">
        <v>0</v>
      </c>
      <c r="Z3724">
        <v>0</v>
      </c>
      <c r="AA3724">
        <v>1</v>
      </c>
      <c r="AB3724">
        <v>0</v>
      </c>
      <c r="AC3724">
        <v>0</v>
      </c>
      <c r="AD3724">
        <v>0</v>
      </c>
      <c r="AE3724">
        <v>0</v>
      </c>
    </row>
    <row r="3725" spans="1:31" x14ac:dyDescent="0.3">
      <c r="A3725" t="s">
        <v>268</v>
      </c>
      <c r="B3725" t="s">
        <v>10791</v>
      </c>
      <c r="C3725" t="s">
        <v>274</v>
      </c>
      <c r="D3725" t="s">
        <v>10792</v>
      </c>
      <c r="E3725" t="s">
        <v>13186</v>
      </c>
      <c r="F3725" t="s">
        <v>10793</v>
      </c>
      <c r="G3725" t="s">
        <v>2318</v>
      </c>
      <c r="I3725" t="s">
        <v>265</v>
      </c>
      <c r="J3725" t="s">
        <v>266</v>
      </c>
      <c r="K3725" t="s">
        <v>6719</v>
      </c>
      <c r="L3725" t="s">
        <v>10794</v>
      </c>
      <c r="M3725" t="s">
        <v>267</v>
      </c>
      <c r="N3725" t="s">
        <v>268</v>
      </c>
      <c r="O3725">
        <v>1</v>
      </c>
      <c r="P3725" t="s">
        <v>282</v>
      </c>
      <c r="Q3725">
        <v>1</v>
      </c>
      <c r="S3725">
        <v>1</v>
      </c>
      <c r="T3725" s="108">
        <v>1</v>
      </c>
      <c r="U3725">
        <v>1</v>
      </c>
      <c r="V3725" t="s">
        <v>270</v>
      </c>
      <c r="W3725" t="s">
        <v>167</v>
      </c>
      <c r="X3725">
        <v>1</v>
      </c>
      <c r="Y3725">
        <v>0</v>
      </c>
      <c r="Z3725">
        <v>1</v>
      </c>
      <c r="AA3725">
        <v>0</v>
      </c>
      <c r="AB3725">
        <v>0</v>
      </c>
      <c r="AC3725">
        <v>0</v>
      </c>
      <c r="AD3725">
        <v>0</v>
      </c>
      <c r="AE3725">
        <v>0</v>
      </c>
    </row>
    <row r="3726" spans="1:31" x14ac:dyDescent="0.3">
      <c r="A3726" t="s">
        <v>268</v>
      </c>
      <c r="B3726" t="s">
        <v>10791</v>
      </c>
      <c r="C3726" t="s">
        <v>274</v>
      </c>
      <c r="D3726" t="s">
        <v>10792</v>
      </c>
      <c r="E3726" t="s">
        <v>13186</v>
      </c>
      <c r="F3726" t="s">
        <v>10793</v>
      </c>
      <c r="G3726" t="s">
        <v>2318</v>
      </c>
      <c r="I3726" t="s">
        <v>265</v>
      </c>
      <c r="J3726" t="s">
        <v>266</v>
      </c>
      <c r="K3726" t="s">
        <v>6719</v>
      </c>
      <c r="L3726" t="s">
        <v>10794</v>
      </c>
      <c r="M3726" t="s">
        <v>271</v>
      </c>
      <c r="N3726" t="s">
        <v>268</v>
      </c>
      <c r="O3726">
        <v>2</v>
      </c>
      <c r="P3726" t="s">
        <v>272</v>
      </c>
      <c r="Q3726">
        <v>2</v>
      </c>
      <c r="S3726">
        <v>1</v>
      </c>
      <c r="T3726" s="108">
        <v>2</v>
      </c>
      <c r="U3726">
        <v>1</v>
      </c>
      <c r="V3726" t="s">
        <v>270</v>
      </c>
      <c r="W3726" t="s">
        <v>167</v>
      </c>
      <c r="X3726">
        <v>1</v>
      </c>
      <c r="Y3726">
        <v>0</v>
      </c>
      <c r="Z3726">
        <v>0</v>
      </c>
      <c r="AA3726">
        <v>0</v>
      </c>
      <c r="AB3726">
        <v>1</v>
      </c>
      <c r="AC3726">
        <v>0</v>
      </c>
      <c r="AD3726">
        <v>0</v>
      </c>
      <c r="AE3726">
        <v>0</v>
      </c>
    </row>
    <row r="3727" spans="1:31" x14ac:dyDescent="0.3">
      <c r="A3727" t="s">
        <v>268</v>
      </c>
      <c r="B3727" t="s">
        <v>6738</v>
      </c>
      <c r="C3727" t="s">
        <v>274</v>
      </c>
      <c r="D3727" t="s">
        <v>6739</v>
      </c>
      <c r="E3727" t="s">
        <v>13187</v>
      </c>
      <c r="F3727" t="s">
        <v>6740</v>
      </c>
      <c r="G3727" t="s">
        <v>2318</v>
      </c>
      <c r="I3727" t="s">
        <v>265</v>
      </c>
      <c r="J3727" t="s">
        <v>266</v>
      </c>
      <c r="K3727" t="s">
        <v>6719</v>
      </c>
      <c r="L3727" t="s">
        <v>6741</v>
      </c>
      <c r="M3727" t="s">
        <v>267</v>
      </c>
      <c r="N3727" t="s">
        <v>268</v>
      </c>
      <c r="O3727">
        <v>1</v>
      </c>
      <c r="P3727" t="s">
        <v>282</v>
      </c>
      <c r="Q3727">
        <v>3</v>
      </c>
      <c r="S3727">
        <v>1</v>
      </c>
      <c r="T3727" s="108">
        <v>3</v>
      </c>
      <c r="U3727">
        <v>1</v>
      </c>
      <c r="V3727" t="s">
        <v>270</v>
      </c>
      <c r="W3727" t="s">
        <v>167</v>
      </c>
      <c r="X3727">
        <v>1</v>
      </c>
      <c r="Y3727">
        <v>0</v>
      </c>
      <c r="Z3727">
        <v>1</v>
      </c>
      <c r="AA3727">
        <v>0</v>
      </c>
      <c r="AB3727">
        <v>0</v>
      </c>
      <c r="AC3727">
        <v>0</v>
      </c>
      <c r="AD3727">
        <v>0</v>
      </c>
      <c r="AE3727">
        <v>0</v>
      </c>
    </row>
    <row r="3728" spans="1:31" x14ac:dyDescent="0.3">
      <c r="A3728" t="s">
        <v>268</v>
      </c>
      <c r="B3728" t="s">
        <v>6738</v>
      </c>
      <c r="C3728" t="s">
        <v>274</v>
      </c>
      <c r="D3728" t="s">
        <v>6739</v>
      </c>
      <c r="E3728" t="s">
        <v>13187</v>
      </c>
      <c r="F3728" t="s">
        <v>6740</v>
      </c>
      <c r="G3728" t="s">
        <v>2318</v>
      </c>
      <c r="I3728" t="s">
        <v>265</v>
      </c>
      <c r="J3728" t="s">
        <v>266</v>
      </c>
      <c r="K3728" t="s">
        <v>6719</v>
      </c>
      <c r="L3728" t="s">
        <v>6741</v>
      </c>
      <c r="M3728" t="s">
        <v>271</v>
      </c>
      <c r="N3728" t="s">
        <v>268</v>
      </c>
      <c r="O3728">
        <v>2</v>
      </c>
      <c r="P3728" t="s">
        <v>272</v>
      </c>
      <c r="Q3728">
        <v>3</v>
      </c>
      <c r="S3728">
        <v>2</v>
      </c>
      <c r="T3728" s="108">
        <v>6</v>
      </c>
      <c r="U3728">
        <v>1</v>
      </c>
      <c r="V3728" t="s">
        <v>270</v>
      </c>
      <c r="W3728" t="s">
        <v>167</v>
      </c>
      <c r="X3728">
        <v>1</v>
      </c>
      <c r="Y3728">
        <v>1</v>
      </c>
      <c r="Z3728">
        <v>0</v>
      </c>
      <c r="AA3728">
        <v>0</v>
      </c>
      <c r="AB3728">
        <v>1</v>
      </c>
      <c r="AC3728">
        <v>0</v>
      </c>
      <c r="AD3728">
        <v>0</v>
      </c>
      <c r="AE3728">
        <v>0</v>
      </c>
    </row>
    <row r="3729" spans="1:31" x14ac:dyDescent="0.3">
      <c r="A3729" t="s">
        <v>268</v>
      </c>
      <c r="B3729" t="s">
        <v>6754</v>
      </c>
      <c r="C3729" t="s">
        <v>274</v>
      </c>
      <c r="D3729" t="s">
        <v>17283</v>
      </c>
      <c r="E3729" t="s">
        <v>13189</v>
      </c>
      <c r="F3729" t="s">
        <v>6755</v>
      </c>
      <c r="G3729" t="s">
        <v>2318</v>
      </c>
      <c r="I3729" t="s">
        <v>265</v>
      </c>
      <c r="J3729" t="s">
        <v>266</v>
      </c>
      <c r="K3729" t="s">
        <v>6719</v>
      </c>
      <c r="L3729" t="s">
        <v>6756</v>
      </c>
      <c r="M3729" t="s">
        <v>267</v>
      </c>
      <c r="N3729" t="s">
        <v>268</v>
      </c>
      <c r="O3729">
        <v>1</v>
      </c>
      <c r="P3729" t="s">
        <v>266</v>
      </c>
      <c r="Q3729">
        <v>0.48</v>
      </c>
      <c r="S3729">
        <v>2</v>
      </c>
      <c r="T3729" s="108">
        <v>0.96</v>
      </c>
      <c r="U3729">
        <v>1</v>
      </c>
      <c r="V3729" t="s">
        <v>270</v>
      </c>
      <c r="W3729" t="s">
        <v>167</v>
      </c>
      <c r="X3729">
        <v>1</v>
      </c>
      <c r="Y3729">
        <v>1</v>
      </c>
      <c r="Z3729">
        <v>0</v>
      </c>
      <c r="AA3729">
        <v>0</v>
      </c>
      <c r="AB3729">
        <v>1</v>
      </c>
      <c r="AC3729">
        <v>0</v>
      </c>
      <c r="AD3729">
        <v>0</v>
      </c>
      <c r="AE3729">
        <v>0</v>
      </c>
    </row>
    <row r="3730" spans="1:31" x14ac:dyDescent="0.3">
      <c r="A3730" t="s">
        <v>268</v>
      </c>
      <c r="B3730" t="s">
        <v>6754</v>
      </c>
      <c r="C3730" t="s">
        <v>274</v>
      </c>
      <c r="D3730" t="s">
        <v>17283</v>
      </c>
      <c r="E3730" t="s">
        <v>13189</v>
      </c>
      <c r="F3730" t="s">
        <v>6755</v>
      </c>
      <c r="G3730" t="s">
        <v>2318</v>
      </c>
      <c r="I3730" t="s">
        <v>265</v>
      </c>
      <c r="J3730" t="s">
        <v>266</v>
      </c>
      <c r="K3730" t="s">
        <v>6719</v>
      </c>
      <c r="L3730" t="s">
        <v>6756</v>
      </c>
      <c r="M3730" t="s">
        <v>271</v>
      </c>
      <c r="N3730" t="s">
        <v>268</v>
      </c>
      <c r="O3730">
        <v>2</v>
      </c>
      <c r="P3730" t="s">
        <v>288</v>
      </c>
      <c r="Q3730">
        <v>0.48</v>
      </c>
      <c r="S3730">
        <v>4</v>
      </c>
      <c r="T3730" s="108">
        <v>1.92</v>
      </c>
      <c r="U3730">
        <v>1</v>
      </c>
      <c r="V3730" t="s">
        <v>270</v>
      </c>
      <c r="W3730" t="s">
        <v>167</v>
      </c>
      <c r="X3730">
        <v>2</v>
      </c>
      <c r="Y3730">
        <v>2</v>
      </c>
      <c r="Z3730">
        <v>0</v>
      </c>
      <c r="AA3730">
        <v>0</v>
      </c>
      <c r="AB3730">
        <v>2</v>
      </c>
      <c r="AC3730">
        <v>0</v>
      </c>
      <c r="AD3730">
        <v>0</v>
      </c>
      <c r="AE3730">
        <v>0</v>
      </c>
    </row>
    <row r="3731" spans="1:31" x14ac:dyDescent="0.3">
      <c r="A3731" t="s">
        <v>268</v>
      </c>
      <c r="B3731" t="s">
        <v>6754</v>
      </c>
      <c r="C3731" t="s">
        <v>274</v>
      </c>
      <c r="D3731" t="s">
        <v>17283</v>
      </c>
      <c r="E3731" t="s">
        <v>13189</v>
      </c>
      <c r="F3731" t="s">
        <v>6755</v>
      </c>
      <c r="G3731" t="s">
        <v>2318</v>
      </c>
      <c r="I3731" t="s">
        <v>265</v>
      </c>
      <c r="J3731" t="s">
        <v>266</v>
      </c>
      <c r="K3731" t="s">
        <v>6719</v>
      </c>
      <c r="L3731" t="s">
        <v>6756</v>
      </c>
      <c r="M3731" t="s">
        <v>271</v>
      </c>
      <c r="N3731" t="s">
        <v>268</v>
      </c>
      <c r="O3731">
        <v>20</v>
      </c>
      <c r="P3731" t="s">
        <v>425</v>
      </c>
      <c r="Q3731">
        <v>0.32</v>
      </c>
      <c r="S3731">
        <v>1</v>
      </c>
      <c r="T3731" s="108">
        <v>0.32</v>
      </c>
      <c r="U3731">
        <v>1</v>
      </c>
      <c r="V3731" t="s">
        <v>270</v>
      </c>
      <c r="W3731" t="s">
        <v>167</v>
      </c>
      <c r="X3731">
        <v>1</v>
      </c>
      <c r="Y3731">
        <v>0</v>
      </c>
      <c r="Z3731">
        <v>0</v>
      </c>
      <c r="AA3731">
        <v>0</v>
      </c>
      <c r="AB3731">
        <v>1</v>
      </c>
      <c r="AC3731">
        <v>0</v>
      </c>
      <c r="AD3731">
        <v>0</v>
      </c>
      <c r="AE3731">
        <v>0</v>
      </c>
    </row>
    <row r="3732" spans="1:31" x14ac:dyDescent="0.3">
      <c r="A3732" t="s">
        <v>268</v>
      </c>
      <c r="B3732" t="s">
        <v>2841</v>
      </c>
      <c r="C3732" t="s">
        <v>262</v>
      </c>
      <c r="D3732" t="s">
        <v>2838</v>
      </c>
      <c r="E3732" t="s">
        <v>13170</v>
      </c>
      <c r="F3732" t="s">
        <v>2842</v>
      </c>
      <c r="G3732" t="s">
        <v>2318</v>
      </c>
      <c r="I3732" t="s">
        <v>265</v>
      </c>
      <c r="J3732" t="s">
        <v>266</v>
      </c>
      <c r="K3732" t="s">
        <v>2843</v>
      </c>
      <c r="L3732" t="s">
        <v>2836</v>
      </c>
      <c r="M3732" t="s">
        <v>267</v>
      </c>
      <c r="N3732" t="s">
        <v>268</v>
      </c>
      <c r="O3732">
        <v>1</v>
      </c>
      <c r="P3732" t="s">
        <v>282</v>
      </c>
      <c r="Q3732">
        <v>1</v>
      </c>
      <c r="S3732">
        <v>2</v>
      </c>
      <c r="T3732" s="108">
        <v>2</v>
      </c>
      <c r="U3732">
        <v>1</v>
      </c>
      <c r="V3732" t="s">
        <v>270</v>
      </c>
      <c r="W3732" t="s">
        <v>167</v>
      </c>
      <c r="X3732">
        <v>1</v>
      </c>
      <c r="Y3732">
        <v>1</v>
      </c>
      <c r="Z3732">
        <v>0</v>
      </c>
      <c r="AA3732">
        <v>0</v>
      </c>
      <c r="AB3732">
        <v>0</v>
      </c>
      <c r="AC3732">
        <v>1</v>
      </c>
      <c r="AD3732">
        <v>0</v>
      </c>
      <c r="AE3732">
        <v>0</v>
      </c>
    </row>
    <row r="3733" spans="1:31" x14ac:dyDescent="0.3">
      <c r="A3733" t="s">
        <v>268</v>
      </c>
      <c r="B3733" t="s">
        <v>2841</v>
      </c>
      <c r="C3733" t="s">
        <v>262</v>
      </c>
      <c r="D3733" t="s">
        <v>2838</v>
      </c>
      <c r="E3733" t="s">
        <v>13170</v>
      </c>
      <c r="F3733" t="s">
        <v>2842</v>
      </c>
      <c r="G3733" t="s">
        <v>2318</v>
      </c>
      <c r="I3733" t="s">
        <v>265</v>
      </c>
      <c r="J3733" t="s">
        <v>266</v>
      </c>
      <c r="K3733" t="s">
        <v>2843</v>
      </c>
      <c r="L3733" t="s">
        <v>2836</v>
      </c>
      <c r="M3733" t="s">
        <v>271</v>
      </c>
      <c r="N3733" t="s">
        <v>268</v>
      </c>
      <c r="O3733">
        <v>2</v>
      </c>
      <c r="P3733" t="s">
        <v>272</v>
      </c>
      <c r="Q3733">
        <v>3</v>
      </c>
      <c r="S3733">
        <v>4</v>
      </c>
      <c r="T3733" s="108">
        <v>12</v>
      </c>
      <c r="U3733">
        <v>1</v>
      </c>
      <c r="V3733" t="s">
        <v>270</v>
      </c>
      <c r="W3733" t="s">
        <v>167</v>
      </c>
      <c r="X3733">
        <v>1</v>
      </c>
      <c r="Y3733">
        <v>1</v>
      </c>
      <c r="Z3733">
        <v>1</v>
      </c>
      <c r="AA3733">
        <v>1</v>
      </c>
      <c r="AB3733">
        <v>0</v>
      </c>
      <c r="AC3733">
        <v>1</v>
      </c>
      <c r="AD3733">
        <v>0</v>
      </c>
      <c r="AE3733">
        <v>0</v>
      </c>
    </row>
    <row r="3734" spans="1:31" x14ac:dyDescent="0.3">
      <c r="A3734" t="s">
        <v>268</v>
      </c>
      <c r="B3734" t="s">
        <v>4419</v>
      </c>
      <c r="C3734" t="s">
        <v>581</v>
      </c>
      <c r="D3734" t="s">
        <v>6752</v>
      </c>
      <c r="E3734" t="s">
        <v>13188</v>
      </c>
      <c r="F3734" t="s">
        <v>6753</v>
      </c>
      <c r="G3734" t="s">
        <v>2318</v>
      </c>
      <c r="I3734" t="s">
        <v>265</v>
      </c>
      <c r="J3734" t="s">
        <v>266</v>
      </c>
      <c r="K3734" t="s">
        <v>6712</v>
      </c>
      <c r="L3734" t="s">
        <v>17423</v>
      </c>
      <c r="M3734" t="s">
        <v>267</v>
      </c>
      <c r="N3734" t="s">
        <v>268</v>
      </c>
      <c r="O3734">
        <v>1</v>
      </c>
      <c r="P3734" t="s">
        <v>266</v>
      </c>
      <c r="Q3734">
        <v>0.48</v>
      </c>
      <c r="S3734">
        <v>4</v>
      </c>
      <c r="T3734" s="108">
        <v>1.92</v>
      </c>
      <c r="U3734">
        <v>1</v>
      </c>
      <c r="V3734" t="s">
        <v>270</v>
      </c>
      <c r="W3734" t="s">
        <v>167</v>
      </c>
      <c r="X3734">
        <v>2</v>
      </c>
      <c r="Y3734">
        <v>2</v>
      </c>
      <c r="Z3734">
        <v>0</v>
      </c>
      <c r="AA3734">
        <v>0</v>
      </c>
      <c r="AB3734">
        <v>2</v>
      </c>
      <c r="AC3734">
        <v>0</v>
      </c>
      <c r="AD3734">
        <v>0</v>
      </c>
      <c r="AE3734">
        <v>0</v>
      </c>
    </row>
    <row r="3735" spans="1:31" x14ac:dyDescent="0.3">
      <c r="A3735" t="s">
        <v>268</v>
      </c>
      <c r="B3735" t="s">
        <v>4419</v>
      </c>
      <c r="C3735" t="s">
        <v>581</v>
      </c>
      <c r="D3735" t="s">
        <v>6752</v>
      </c>
      <c r="E3735" t="s">
        <v>13188</v>
      </c>
      <c r="F3735" t="s">
        <v>6753</v>
      </c>
      <c r="G3735" t="s">
        <v>2318</v>
      </c>
      <c r="I3735" t="s">
        <v>265</v>
      </c>
      <c r="J3735" t="s">
        <v>266</v>
      </c>
      <c r="K3735" t="s">
        <v>6712</v>
      </c>
      <c r="L3735" t="s">
        <v>17423</v>
      </c>
      <c r="M3735" t="s">
        <v>271</v>
      </c>
      <c r="N3735" t="s">
        <v>268</v>
      </c>
      <c r="O3735">
        <v>2</v>
      </c>
      <c r="P3735" t="s">
        <v>272</v>
      </c>
      <c r="Q3735">
        <v>2</v>
      </c>
      <c r="S3735">
        <v>2</v>
      </c>
      <c r="T3735" s="108">
        <v>4</v>
      </c>
      <c r="U3735">
        <v>1</v>
      </c>
      <c r="V3735" t="s">
        <v>270</v>
      </c>
      <c r="W3735" t="s">
        <v>167</v>
      </c>
      <c r="X3735">
        <v>1</v>
      </c>
      <c r="Y3735">
        <v>1</v>
      </c>
      <c r="Z3735">
        <v>0</v>
      </c>
      <c r="AA3735">
        <v>0</v>
      </c>
      <c r="AB3735">
        <v>1</v>
      </c>
      <c r="AC3735">
        <v>0</v>
      </c>
      <c r="AD3735">
        <v>0</v>
      </c>
      <c r="AE3735">
        <v>0</v>
      </c>
    </row>
    <row r="3736" spans="1:31" x14ac:dyDescent="0.3">
      <c r="A3736" t="s">
        <v>268</v>
      </c>
      <c r="B3736" t="s">
        <v>16012</v>
      </c>
      <c r="C3736" t="s">
        <v>274</v>
      </c>
      <c r="D3736" t="s">
        <v>16104</v>
      </c>
      <c r="E3736" t="s">
        <v>13177</v>
      </c>
      <c r="F3736" t="s">
        <v>340</v>
      </c>
      <c r="G3736" t="s">
        <v>2318</v>
      </c>
      <c r="I3736" t="s">
        <v>265</v>
      </c>
      <c r="J3736" t="s">
        <v>266</v>
      </c>
      <c r="K3736" t="s">
        <v>6657</v>
      </c>
      <c r="L3736" t="s">
        <v>16013</v>
      </c>
      <c r="M3736" t="s">
        <v>267</v>
      </c>
      <c r="N3736" t="s">
        <v>268</v>
      </c>
      <c r="O3736">
        <v>1</v>
      </c>
      <c r="P3736" t="s">
        <v>282</v>
      </c>
      <c r="Q3736">
        <v>1</v>
      </c>
      <c r="S3736">
        <v>1</v>
      </c>
      <c r="T3736" s="108">
        <v>1</v>
      </c>
      <c r="U3736">
        <v>1</v>
      </c>
      <c r="V3736" t="s">
        <v>270</v>
      </c>
      <c r="W3736" t="s">
        <v>167</v>
      </c>
      <c r="X3736">
        <v>1</v>
      </c>
      <c r="Y3736">
        <v>0</v>
      </c>
      <c r="Z3736">
        <v>1</v>
      </c>
      <c r="AA3736">
        <v>0</v>
      </c>
      <c r="AB3736">
        <v>0</v>
      </c>
      <c r="AC3736">
        <v>0</v>
      </c>
      <c r="AD3736">
        <v>0</v>
      </c>
      <c r="AE3736">
        <v>0</v>
      </c>
    </row>
    <row r="3737" spans="1:31" x14ac:dyDescent="0.3">
      <c r="A3737" t="s">
        <v>268</v>
      </c>
      <c r="B3737" t="s">
        <v>16012</v>
      </c>
      <c r="C3737" t="s">
        <v>274</v>
      </c>
      <c r="D3737" t="s">
        <v>16104</v>
      </c>
      <c r="E3737" t="s">
        <v>13177</v>
      </c>
      <c r="F3737" t="s">
        <v>340</v>
      </c>
      <c r="G3737" t="s">
        <v>2318</v>
      </c>
      <c r="I3737" t="s">
        <v>265</v>
      </c>
      <c r="J3737" t="s">
        <v>266</v>
      </c>
      <c r="K3737" t="s">
        <v>6657</v>
      </c>
      <c r="L3737" t="s">
        <v>16013</v>
      </c>
      <c r="M3737" t="s">
        <v>271</v>
      </c>
      <c r="N3737" t="s">
        <v>268</v>
      </c>
      <c r="O3737">
        <v>2</v>
      </c>
      <c r="P3737" t="s">
        <v>288</v>
      </c>
      <c r="Q3737">
        <v>0.48</v>
      </c>
      <c r="S3737">
        <v>1</v>
      </c>
      <c r="T3737" s="108">
        <v>0.48</v>
      </c>
      <c r="U3737">
        <v>1</v>
      </c>
      <c r="V3737" t="s">
        <v>270</v>
      </c>
      <c r="W3737" t="s">
        <v>167</v>
      </c>
      <c r="X3737">
        <v>1</v>
      </c>
      <c r="Y3737">
        <v>0</v>
      </c>
      <c r="Z3737">
        <v>1</v>
      </c>
      <c r="AA3737">
        <v>0</v>
      </c>
      <c r="AB3737">
        <v>0</v>
      </c>
      <c r="AC3737">
        <v>0</v>
      </c>
      <c r="AD3737">
        <v>0</v>
      </c>
      <c r="AE3737">
        <v>0</v>
      </c>
    </row>
    <row r="3738" spans="1:31" x14ac:dyDescent="0.3">
      <c r="A3738" t="s">
        <v>268</v>
      </c>
      <c r="B3738" t="s">
        <v>16837</v>
      </c>
      <c r="C3738" t="s">
        <v>274</v>
      </c>
      <c r="D3738" t="s">
        <v>16838</v>
      </c>
      <c r="E3738" t="s">
        <v>16839</v>
      </c>
      <c r="F3738" t="s">
        <v>16840</v>
      </c>
      <c r="G3738" t="s">
        <v>2318</v>
      </c>
      <c r="I3738" t="s">
        <v>265</v>
      </c>
      <c r="J3738" t="s">
        <v>266</v>
      </c>
      <c r="K3738" t="s">
        <v>5593</v>
      </c>
      <c r="L3738" t="s">
        <v>19275</v>
      </c>
      <c r="M3738" t="s">
        <v>267</v>
      </c>
      <c r="N3738" t="s">
        <v>268</v>
      </c>
      <c r="O3738">
        <v>1</v>
      </c>
      <c r="P3738" t="s">
        <v>266</v>
      </c>
      <c r="Q3738">
        <v>0.17</v>
      </c>
      <c r="S3738">
        <v>1</v>
      </c>
      <c r="T3738" s="108">
        <v>0.17</v>
      </c>
      <c r="U3738">
        <v>1</v>
      </c>
      <c r="V3738" t="s">
        <v>270</v>
      </c>
      <c r="W3738" t="s">
        <v>167</v>
      </c>
      <c r="X3738">
        <v>1</v>
      </c>
      <c r="Y3738">
        <v>0</v>
      </c>
      <c r="Z3738">
        <v>0</v>
      </c>
      <c r="AA3738">
        <v>0</v>
      </c>
      <c r="AB3738">
        <v>0</v>
      </c>
      <c r="AC3738">
        <v>1</v>
      </c>
      <c r="AD3738">
        <v>0</v>
      </c>
      <c r="AE3738">
        <v>0</v>
      </c>
    </row>
    <row r="3739" spans="1:31" x14ac:dyDescent="0.3">
      <c r="A3739" t="s">
        <v>268</v>
      </c>
      <c r="B3739" t="s">
        <v>16837</v>
      </c>
      <c r="C3739" t="s">
        <v>274</v>
      </c>
      <c r="D3739" t="s">
        <v>16838</v>
      </c>
      <c r="E3739" t="s">
        <v>16839</v>
      </c>
      <c r="F3739" t="s">
        <v>16840</v>
      </c>
      <c r="G3739" t="s">
        <v>2318</v>
      </c>
      <c r="I3739" t="s">
        <v>265</v>
      </c>
      <c r="J3739" t="s">
        <v>266</v>
      </c>
      <c r="K3739" t="s">
        <v>5593</v>
      </c>
      <c r="L3739" t="s">
        <v>19275</v>
      </c>
      <c r="M3739" t="s">
        <v>271</v>
      </c>
      <c r="N3739" t="s">
        <v>268</v>
      </c>
      <c r="O3739">
        <v>2</v>
      </c>
      <c r="P3739" t="s">
        <v>288</v>
      </c>
      <c r="Q3739">
        <v>0.17</v>
      </c>
      <c r="S3739">
        <v>1</v>
      </c>
      <c r="T3739" s="108">
        <v>0.17</v>
      </c>
      <c r="U3739">
        <v>1</v>
      </c>
      <c r="V3739" t="s">
        <v>270</v>
      </c>
      <c r="W3739" t="s">
        <v>167</v>
      </c>
      <c r="X3739">
        <v>1</v>
      </c>
      <c r="Y3739">
        <v>0</v>
      </c>
      <c r="Z3739">
        <v>0</v>
      </c>
      <c r="AA3739">
        <v>1</v>
      </c>
      <c r="AB3739">
        <v>0</v>
      </c>
      <c r="AC3739">
        <v>0</v>
      </c>
      <c r="AD3739">
        <v>0</v>
      </c>
      <c r="AE3739">
        <v>0</v>
      </c>
    </row>
    <row r="3740" spans="1:31" x14ac:dyDescent="0.3">
      <c r="A3740" t="s">
        <v>268</v>
      </c>
      <c r="B3740" t="s">
        <v>16837</v>
      </c>
      <c r="C3740" t="s">
        <v>274</v>
      </c>
      <c r="D3740" t="s">
        <v>16838</v>
      </c>
      <c r="E3740" t="s">
        <v>16839</v>
      </c>
      <c r="F3740" t="s">
        <v>16840</v>
      </c>
      <c r="G3740" t="s">
        <v>2318</v>
      </c>
      <c r="I3740" t="s">
        <v>265</v>
      </c>
      <c r="J3740" t="s">
        <v>266</v>
      </c>
      <c r="K3740" t="s">
        <v>5593</v>
      </c>
      <c r="L3740" t="s">
        <v>19275</v>
      </c>
      <c r="M3740" t="s">
        <v>271</v>
      </c>
      <c r="N3740" t="s">
        <v>268</v>
      </c>
      <c r="O3740">
        <v>27</v>
      </c>
      <c r="P3740" t="s">
        <v>425</v>
      </c>
      <c r="Q3740">
        <v>0.32</v>
      </c>
      <c r="S3740">
        <v>1</v>
      </c>
      <c r="T3740" s="108">
        <v>0.32</v>
      </c>
      <c r="U3740">
        <v>1</v>
      </c>
      <c r="V3740" t="s">
        <v>270</v>
      </c>
      <c r="W3740" t="s">
        <v>167</v>
      </c>
      <c r="X3740">
        <v>1</v>
      </c>
      <c r="Y3740">
        <v>0</v>
      </c>
      <c r="Z3740">
        <v>0</v>
      </c>
      <c r="AA3740">
        <v>0</v>
      </c>
      <c r="AB3740">
        <v>1</v>
      </c>
      <c r="AC3740">
        <v>0</v>
      </c>
      <c r="AD3740">
        <v>0</v>
      </c>
      <c r="AE3740">
        <v>0</v>
      </c>
    </row>
    <row r="3741" spans="1:31" x14ac:dyDescent="0.3">
      <c r="A3741" t="s">
        <v>268</v>
      </c>
      <c r="B3741" t="s">
        <v>9529</v>
      </c>
      <c r="C3741" t="s">
        <v>274</v>
      </c>
      <c r="D3741" t="s">
        <v>10342</v>
      </c>
      <c r="E3741" t="s">
        <v>13178</v>
      </c>
      <c r="F3741" t="s">
        <v>6671</v>
      </c>
      <c r="G3741" t="s">
        <v>2318</v>
      </c>
      <c r="I3741" t="s">
        <v>265</v>
      </c>
      <c r="J3741" t="s">
        <v>266</v>
      </c>
      <c r="K3741" t="s">
        <v>6672</v>
      </c>
      <c r="L3741" t="s">
        <v>9948</v>
      </c>
      <c r="M3741" t="s">
        <v>271</v>
      </c>
      <c r="N3741" t="s">
        <v>268</v>
      </c>
      <c r="O3741">
        <v>20</v>
      </c>
      <c r="P3741" t="s">
        <v>425</v>
      </c>
      <c r="Q3741">
        <v>0.32</v>
      </c>
      <c r="S3741">
        <v>3</v>
      </c>
      <c r="T3741" s="108">
        <v>0.96</v>
      </c>
      <c r="U3741">
        <v>1</v>
      </c>
      <c r="V3741" t="s">
        <v>270</v>
      </c>
      <c r="W3741" t="s">
        <v>167</v>
      </c>
      <c r="X3741">
        <v>1</v>
      </c>
      <c r="Y3741">
        <v>1</v>
      </c>
      <c r="Z3741">
        <v>0</v>
      </c>
      <c r="AA3741">
        <v>1</v>
      </c>
      <c r="AB3741">
        <v>0</v>
      </c>
      <c r="AC3741">
        <v>1</v>
      </c>
      <c r="AD3741">
        <v>0</v>
      </c>
      <c r="AE3741">
        <v>0</v>
      </c>
    </row>
    <row r="3742" spans="1:31" x14ac:dyDescent="0.3">
      <c r="A3742" t="s">
        <v>268</v>
      </c>
      <c r="B3742" t="s">
        <v>9529</v>
      </c>
      <c r="C3742" t="s">
        <v>274</v>
      </c>
      <c r="D3742" t="s">
        <v>10342</v>
      </c>
      <c r="E3742" t="s">
        <v>13178</v>
      </c>
      <c r="F3742" t="s">
        <v>6671</v>
      </c>
      <c r="G3742" t="s">
        <v>2318</v>
      </c>
      <c r="I3742" t="s">
        <v>265</v>
      </c>
      <c r="J3742" t="s">
        <v>266</v>
      </c>
      <c r="K3742" t="s">
        <v>6672</v>
      </c>
      <c r="L3742" t="s">
        <v>9948</v>
      </c>
      <c r="M3742" t="s">
        <v>267</v>
      </c>
      <c r="N3742" t="s">
        <v>268</v>
      </c>
      <c r="O3742">
        <v>1</v>
      </c>
      <c r="P3742" t="s">
        <v>266</v>
      </c>
      <c r="Q3742">
        <v>0.48</v>
      </c>
      <c r="S3742">
        <v>6</v>
      </c>
      <c r="T3742" s="108">
        <v>2.88</v>
      </c>
      <c r="U3742">
        <v>1</v>
      </c>
      <c r="V3742" t="s">
        <v>270</v>
      </c>
      <c r="W3742" t="s">
        <v>167</v>
      </c>
      <c r="X3742">
        <v>2</v>
      </c>
      <c r="Y3742">
        <v>2</v>
      </c>
      <c r="Z3742">
        <v>0</v>
      </c>
      <c r="AA3742">
        <v>0</v>
      </c>
      <c r="AB3742">
        <v>4</v>
      </c>
      <c r="AC3742">
        <v>0</v>
      </c>
      <c r="AD3742">
        <v>0</v>
      </c>
      <c r="AE3742">
        <v>0</v>
      </c>
    </row>
    <row r="3743" spans="1:31" x14ac:dyDescent="0.3">
      <c r="A3743" t="s">
        <v>268</v>
      </c>
      <c r="B3743" t="s">
        <v>9529</v>
      </c>
      <c r="C3743" t="s">
        <v>274</v>
      </c>
      <c r="D3743" t="s">
        <v>10342</v>
      </c>
      <c r="E3743" t="s">
        <v>13178</v>
      </c>
      <c r="F3743" t="s">
        <v>6671</v>
      </c>
      <c r="G3743" t="s">
        <v>2318</v>
      </c>
      <c r="I3743" t="s">
        <v>265</v>
      </c>
      <c r="J3743" t="s">
        <v>266</v>
      </c>
      <c r="K3743" t="s">
        <v>6672</v>
      </c>
      <c r="L3743" t="s">
        <v>9948</v>
      </c>
      <c r="M3743" t="s">
        <v>271</v>
      </c>
      <c r="N3743" t="s">
        <v>268</v>
      </c>
      <c r="O3743">
        <v>2</v>
      </c>
      <c r="P3743" t="s">
        <v>272</v>
      </c>
      <c r="Q3743">
        <v>2</v>
      </c>
      <c r="S3743">
        <v>5</v>
      </c>
      <c r="T3743" s="108">
        <v>10</v>
      </c>
      <c r="U3743">
        <v>1</v>
      </c>
      <c r="V3743" t="s">
        <v>270</v>
      </c>
      <c r="W3743" t="s">
        <v>167</v>
      </c>
      <c r="X3743">
        <v>1</v>
      </c>
      <c r="Y3743">
        <v>1</v>
      </c>
      <c r="Z3743">
        <v>1</v>
      </c>
      <c r="AA3743">
        <v>1</v>
      </c>
      <c r="AB3743">
        <v>1</v>
      </c>
      <c r="AC3743">
        <v>1</v>
      </c>
      <c r="AD3743">
        <v>0</v>
      </c>
      <c r="AE3743">
        <v>0</v>
      </c>
    </row>
    <row r="3744" spans="1:31" x14ac:dyDescent="0.3">
      <c r="A3744" t="s">
        <v>268</v>
      </c>
      <c r="B3744" t="s">
        <v>6686</v>
      </c>
      <c r="C3744" t="s">
        <v>274</v>
      </c>
      <c r="D3744" t="s">
        <v>6691</v>
      </c>
      <c r="E3744" t="s">
        <v>13181</v>
      </c>
      <c r="F3744" t="s">
        <v>6688</v>
      </c>
      <c r="G3744" t="s">
        <v>2318</v>
      </c>
      <c r="I3744" t="s">
        <v>265</v>
      </c>
      <c r="J3744" t="s">
        <v>266</v>
      </c>
      <c r="K3744" t="s">
        <v>6689</v>
      </c>
      <c r="L3744" t="s">
        <v>6690</v>
      </c>
      <c r="M3744" t="s">
        <v>271</v>
      </c>
      <c r="N3744" t="s">
        <v>268</v>
      </c>
      <c r="O3744">
        <v>2</v>
      </c>
      <c r="P3744" t="s">
        <v>272</v>
      </c>
      <c r="Q3744">
        <v>4</v>
      </c>
      <c r="S3744">
        <v>2</v>
      </c>
      <c r="T3744" s="108">
        <v>8</v>
      </c>
      <c r="U3744">
        <v>1</v>
      </c>
      <c r="V3744" t="s">
        <v>270</v>
      </c>
      <c r="W3744" t="s">
        <v>167</v>
      </c>
      <c r="X3744">
        <v>1</v>
      </c>
      <c r="Y3744">
        <v>1</v>
      </c>
      <c r="Z3744">
        <v>0</v>
      </c>
      <c r="AA3744">
        <v>0</v>
      </c>
      <c r="AB3744">
        <v>1</v>
      </c>
      <c r="AC3744">
        <v>0</v>
      </c>
      <c r="AD3744">
        <v>0</v>
      </c>
      <c r="AE3744">
        <v>0</v>
      </c>
    </row>
    <row r="3745" spans="1:31" x14ac:dyDescent="0.3">
      <c r="A3745" t="s">
        <v>268</v>
      </c>
      <c r="B3745" t="s">
        <v>6686</v>
      </c>
      <c r="C3745" t="s">
        <v>274</v>
      </c>
      <c r="D3745" t="s">
        <v>6691</v>
      </c>
      <c r="E3745" t="s">
        <v>13181</v>
      </c>
      <c r="F3745" t="s">
        <v>6688</v>
      </c>
      <c r="G3745" t="s">
        <v>2318</v>
      </c>
      <c r="I3745" t="s">
        <v>265</v>
      </c>
      <c r="J3745" t="s">
        <v>266</v>
      </c>
      <c r="K3745" t="s">
        <v>6689</v>
      </c>
      <c r="L3745" t="s">
        <v>6690</v>
      </c>
      <c r="M3745" t="s">
        <v>271</v>
      </c>
      <c r="N3745" t="s">
        <v>268</v>
      </c>
      <c r="O3745">
        <v>20</v>
      </c>
      <c r="P3745" t="s">
        <v>425</v>
      </c>
      <c r="Q3745">
        <v>0.32</v>
      </c>
      <c r="S3745">
        <v>3</v>
      </c>
      <c r="T3745" s="108">
        <v>0.96</v>
      </c>
      <c r="U3745">
        <v>1</v>
      </c>
      <c r="V3745" t="s">
        <v>270</v>
      </c>
      <c r="W3745" t="s">
        <v>167</v>
      </c>
      <c r="X3745">
        <v>1</v>
      </c>
      <c r="Y3745">
        <v>1</v>
      </c>
      <c r="Z3745">
        <v>0</v>
      </c>
      <c r="AA3745">
        <v>1</v>
      </c>
      <c r="AB3745">
        <v>0</v>
      </c>
      <c r="AC3745">
        <v>1</v>
      </c>
      <c r="AD3745">
        <v>0</v>
      </c>
      <c r="AE3745">
        <v>0</v>
      </c>
    </row>
    <row r="3746" spans="1:31" x14ac:dyDescent="0.3">
      <c r="A3746" t="s">
        <v>268</v>
      </c>
      <c r="B3746" t="s">
        <v>6686</v>
      </c>
      <c r="C3746" t="s">
        <v>262</v>
      </c>
      <c r="D3746" t="s">
        <v>6687</v>
      </c>
      <c r="E3746" t="s">
        <v>13181</v>
      </c>
      <c r="F3746" t="s">
        <v>6688</v>
      </c>
      <c r="G3746" t="s">
        <v>2318</v>
      </c>
      <c r="I3746" t="s">
        <v>265</v>
      </c>
      <c r="J3746" t="s">
        <v>266</v>
      </c>
      <c r="K3746" t="s">
        <v>6689</v>
      </c>
      <c r="L3746" t="s">
        <v>6690</v>
      </c>
      <c r="M3746" t="s">
        <v>267</v>
      </c>
      <c r="N3746" t="s">
        <v>268</v>
      </c>
      <c r="O3746">
        <v>1</v>
      </c>
      <c r="P3746" t="s">
        <v>282</v>
      </c>
      <c r="Q3746">
        <v>4</v>
      </c>
      <c r="S3746">
        <v>2</v>
      </c>
      <c r="T3746" s="108">
        <v>8</v>
      </c>
      <c r="U3746">
        <v>1</v>
      </c>
      <c r="V3746" t="s">
        <v>270</v>
      </c>
      <c r="W3746" t="s">
        <v>167</v>
      </c>
      <c r="X3746">
        <v>1</v>
      </c>
      <c r="Y3746">
        <v>1</v>
      </c>
      <c r="Z3746">
        <v>0</v>
      </c>
      <c r="AA3746">
        <v>0</v>
      </c>
      <c r="AB3746">
        <v>1</v>
      </c>
      <c r="AC3746">
        <v>0</v>
      </c>
      <c r="AD3746">
        <v>0</v>
      </c>
      <c r="AE3746">
        <v>0</v>
      </c>
    </row>
    <row r="3747" spans="1:31" x14ac:dyDescent="0.3">
      <c r="A3747" t="s">
        <v>268</v>
      </c>
      <c r="B3747" t="s">
        <v>6172</v>
      </c>
      <c r="C3747" t="s">
        <v>262</v>
      </c>
      <c r="D3747" t="s">
        <v>10546</v>
      </c>
      <c r="E3747" t="s">
        <v>13194</v>
      </c>
      <c r="F3747" t="s">
        <v>6173</v>
      </c>
      <c r="G3747" t="s">
        <v>1180</v>
      </c>
      <c r="I3747" t="s">
        <v>265</v>
      </c>
      <c r="J3747" t="s">
        <v>266</v>
      </c>
      <c r="K3747" t="s">
        <v>6174</v>
      </c>
      <c r="L3747" t="s">
        <v>6175</v>
      </c>
      <c r="M3747" t="s">
        <v>267</v>
      </c>
      <c r="N3747" t="s">
        <v>268</v>
      </c>
      <c r="O3747">
        <v>1</v>
      </c>
      <c r="P3747" t="s">
        <v>282</v>
      </c>
      <c r="Q3747">
        <v>4</v>
      </c>
      <c r="S3747">
        <v>4</v>
      </c>
      <c r="T3747" s="108">
        <v>16</v>
      </c>
      <c r="U3747">
        <v>1</v>
      </c>
      <c r="V3747" t="s">
        <v>270</v>
      </c>
      <c r="W3747" t="s">
        <v>167</v>
      </c>
      <c r="X3747">
        <v>2</v>
      </c>
      <c r="Y3747">
        <v>2</v>
      </c>
      <c r="Z3747">
        <v>0</v>
      </c>
      <c r="AA3747">
        <v>0</v>
      </c>
      <c r="AB3747">
        <v>2</v>
      </c>
      <c r="AC3747">
        <v>0</v>
      </c>
      <c r="AD3747">
        <v>0</v>
      </c>
      <c r="AE3747">
        <v>0</v>
      </c>
    </row>
    <row r="3748" spans="1:31" x14ac:dyDescent="0.3">
      <c r="A3748" t="s">
        <v>268</v>
      </c>
      <c r="B3748" t="s">
        <v>6172</v>
      </c>
      <c r="C3748" t="s">
        <v>262</v>
      </c>
      <c r="D3748" t="s">
        <v>10546</v>
      </c>
      <c r="E3748" t="s">
        <v>13194</v>
      </c>
      <c r="F3748" t="s">
        <v>6173</v>
      </c>
      <c r="G3748" t="s">
        <v>1180</v>
      </c>
      <c r="I3748" t="s">
        <v>265</v>
      </c>
      <c r="J3748" t="s">
        <v>266</v>
      </c>
      <c r="K3748" t="s">
        <v>6174</v>
      </c>
      <c r="L3748" t="s">
        <v>6175</v>
      </c>
      <c r="M3748" t="s">
        <v>271</v>
      </c>
      <c r="N3748" t="s">
        <v>268</v>
      </c>
      <c r="O3748">
        <v>20</v>
      </c>
      <c r="P3748" t="s">
        <v>17796</v>
      </c>
      <c r="Q3748">
        <v>1</v>
      </c>
      <c r="S3748">
        <v>2</v>
      </c>
      <c r="T3748" s="108">
        <v>2</v>
      </c>
      <c r="U3748">
        <v>1</v>
      </c>
      <c r="V3748" t="s">
        <v>270</v>
      </c>
      <c r="W3748" t="s">
        <v>167</v>
      </c>
      <c r="X3748">
        <v>1</v>
      </c>
      <c r="Y3748">
        <v>0</v>
      </c>
      <c r="Z3748">
        <v>1</v>
      </c>
      <c r="AA3748">
        <v>0</v>
      </c>
      <c r="AB3748">
        <v>1</v>
      </c>
      <c r="AC3748">
        <v>0</v>
      </c>
      <c r="AD3748">
        <v>0</v>
      </c>
      <c r="AE3748">
        <v>0</v>
      </c>
    </row>
    <row r="3749" spans="1:31" x14ac:dyDescent="0.3">
      <c r="A3749" t="s">
        <v>268</v>
      </c>
      <c r="B3749" t="s">
        <v>3393</v>
      </c>
      <c r="C3749" t="s">
        <v>274</v>
      </c>
      <c r="D3749" t="s">
        <v>3394</v>
      </c>
      <c r="E3749" t="s">
        <v>13347</v>
      </c>
      <c r="F3749" t="s">
        <v>990</v>
      </c>
      <c r="G3749" t="s">
        <v>9438</v>
      </c>
      <c r="I3749" t="s">
        <v>265</v>
      </c>
      <c r="J3749" t="s">
        <v>266</v>
      </c>
      <c r="K3749" t="s">
        <v>3395</v>
      </c>
      <c r="L3749" t="s">
        <v>3396</v>
      </c>
      <c r="M3749" t="s">
        <v>267</v>
      </c>
      <c r="N3749" t="s">
        <v>268</v>
      </c>
      <c r="O3749">
        <v>1</v>
      </c>
      <c r="P3749" t="s">
        <v>282</v>
      </c>
      <c r="Q3749">
        <v>5</v>
      </c>
      <c r="S3749">
        <v>1</v>
      </c>
      <c r="T3749" s="108">
        <v>5</v>
      </c>
      <c r="U3749">
        <v>1</v>
      </c>
      <c r="V3749" t="s">
        <v>270</v>
      </c>
      <c r="W3749" t="s">
        <v>167</v>
      </c>
      <c r="X3749">
        <v>1</v>
      </c>
      <c r="Y3749">
        <v>0</v>
      </c>
      <c r="Z3749">
        <v>0</v>
      </c>
      <c r="AA3749">
        <v>0</v>
      </c>
      <c r="AB3749">
        <v>0</v>
      </c>
      <c r="AC3749">
        <v>1</v>
      </c>
      <c r="AD3749">
        <v>0</v>
      </c>
      <c r="AE3749">
        <v>0</v>
      </c>
    </row>
    <row r="3750" spans="1:31" x14ac:dyDescent="0.3">
      <c r="A3750" t="s">
        <v>268</v>
      </c>
      <c r="B3750" t="s">
        <v>3393</v>
      </c>
      <c r="C3750" t="s">
        <v>274</v>
      </c>
      <c r="D3750" t="s">
        <v>3394</v>
      </c>
      <c r="E3750" t="s">
        <v>13347</v>
      </c>
      <c r="F3750" t="s">
        <v>990</v>
      </c>
      <c r="G3750" t="s">
        <v>9438</v>
      </c>
      <c r="I3750" t="s">
        <v>265</v>
      </c>
      <c r="J3750" t="s">
        <v>266</v>
      </c>
      <c r="K3750" t="s">
        <v>3395</v>
      </c>
      <c r="L3750" t="s">
        <v>3396</v>
      </c>
      <c r="M3750" t="s">
        <v>271</v>
      </c>
      <c r="N3750" t="s">
        <v>268</v>
      </c>
      <c r="O3750">
        <v>2</v>
      </c>
      <c r="P3750" t="s">
        <v>272</v>
      </c>
      <c r="Q3750">
        <v>5</v>
      </c>
      <c r="S3750">
        <v>1</v>
      </c>
      <c r="T3750" s="108">
        <v>5</v>
      </c>
      <c r="U3750">
        <v>1</v>
      </c>
      <c r="V3750" t="s">
        <v>270</v>
      </c>
      <c r="W3750" t="s">
        <v>167</v>
      </c>
      <c r="X3750">
        <v>1</v>
      </c>
      <c r="Y3750">
        <v>0</v>
      </c>
      <c r="Z3750">
        <v>0</v>
      </c>
      <c r="AA3750">
        <v>0</v>
      </c>
      <c r="AB3750">
        <v>1</v>
      </c>
      <c r="AC3750">
        <v>0</v>
      </c>
      <c r="AD3750">
        <v>0</v>
      </c>
      <c r="AE3750">
        <v>0</v>
      </c>
    </row>
    <row r="3751" spans="1:31" x14ac:dyDescent="0.3">
      <c r="A3751" t="s">
        <v>268</v>
      </c>
      <c r="B3751" t="s">
        <v>3393</v>
      </c>
      <c r="C3751" t="s">
        <v>274</v>
      </c>
      <c r="D3751" t="s">
        <v>3394</v>
      </c>
      <c r="E3751" t="s">
        <v>13347</v>
      </c>
      <c r="F3751" t="s">
        <v>990</v>
      </c>
      <c r="G3751" t="s">
        <v>9438</v>
      </c>
      <c r="I3751" t="s">
        <v>265</v>
      </c>
      <c r="J3751" t="s">
        <v>266</v>
      </c>
      <c r="K3751" t="s">
        <v>3395</v>
      </c>
      <c r="L3751" t="s">
        <v>3396</v>
      </c>
      <c r="M3751" t="s">
        <v>271</v>
      </c>
      <c r="N3751" t="s">
        <v>268</v>
      </c>
      <c r="O3751">
        <v>20</v>
      </c>
      <c r="P3751" t="s">
        <v>17796</v>
      </c>
      <c r="Q3751">
        <v>2</v>
      </c>
      <c r="S3751">
        <v>1</v>
      </c>
      <c r="T3751" s="108">
        <v>2</v>
      </c>
      <c r="U3751">
        <v>1</v>
      </c>
      <c r="V3751" t="s">
        <v>270</v>
      </c>
      <c r="W3751" t="s">
        <v>167</v>
      </c>
      <c r="X3751">
        <v>1</v>
      </c>
      <c r="Y3751">
        <v>0</v>
      </c>
      <c r="Z3751">
        <v>0</v>
      </c>
      <c r="AA3751">
        <v>0</v>
      </c>
      <c r="AB3751">
        <v>1</v>
      </c>
      <c r="AC3751">
        <v>0</v>
      </c>
      <c r="AD3751">
        <v>0</v>
      </c>
      <c r="AE3751">
        <v>0</v>
      </c>
    </row>
    <row r="3752" spans="1:31" x14ac:dyDescent="0.3">
      <c r="A3752" t="s">
        <v>268</v>
      </c>
      <c r="B3752" t="s">
        <v>16105</v>
      </c>
      <c r="C3752" t="s">
        <v>274</v>
      </c>
      <c r="D3752" t="s">
        <v>16994</v>
      </c>
      <c r="E3752" t="s">
        <v>13183</v>
      </c>
      <c r="F3752" t="s">
        <v>6735</v>
      </c>
      <c r="G3752" t="s">
        <v>2318</v>
      </c>
      <c r="I3752" t="s">
        <v>265</v>
      </c>
      <c r="J3752" t="s">
        <v>266</v>
      </c>
      <c r="K3752" t="s">
        <v>6712</v>
      </c>
      <c r="L3752" t="s">
        <v>398</v>
      </c>
      <c r="M3752" t="s">
        <v>271</v>
      </c>
      <c r="N3752" t="s">
        <v>268</v>
      </c>
      <c r="O3752">
        <v>2</v>
      </c>
      <c r="P3752" t="s">
        <v>272</v>
      </c>
      <c r="Q3752">
        <v>4</v>
      </c>
      <c r="S3752">
        <v>1</v>
      </c>
      <c r="T3752" s="108">
        <v>4</v>
      </c>
      <c r="U3752">
        <v>1</v>
      </c>
      <c r="V3752" t="s">
        <v>270</v>
      </c>
      <c r="W3752" t="s">
        <v>167</v>
      </c>
      <c r="X3752">
        <v>1</v>
      </c>
      <c r="Y3752">
        <v>0</v>
      </c>
      <c r="Z3752">
        <v>0</v>
      </c>
      <c r="AA3752">
        <v>1</v>
      </c>
      <c r="AB3752">
        <v>0</v>
      </c>
      <c r="AC3752">
        <v>0</v>
      </c>
      <c r="AD3752">
        <v>0</v>
      </c>
      <c r="AE3752">
        <v>0</v>
      </c>
    </row>
    <row r="3753" spans="1:31" x14ac:dyDescent="0.3">
      <c r="A3753" t="s">
        <v>268</v>
      </c>
      <c r="B3753" t="s">
        <v>16552</v>
      </c>
      <c r="C3753" t="s">
        <v>274</v>
      </c>
      <c r="D3753" t="s">
        <v>16553</v>
      </c>
      <c r="E3753" t="s">
        <v>13174</v>
      </c>
      <c r="F3753" t="s">
        <v>6637</v>
      </c>
      <c r="G3753" t="s">
        <v>2318</v>
      </c>
      <c r="I3753" t="s">
        <v>265</v>
      </c>
      <c r="J3753" t="s">
        <v>266</v>
      </c>
      <c r="K3753" t="s">
        <v>6638</v>
      </c>
      <c r="L3753" t="s">
        <v>398</v>
      </c>
      <c r="M3753" t="s">
        <v>267</v>
      </c>
      <c r="N3753" t="s">
        <v>268</v>
      </c>
      <c r="O3753">
        <v>1</v>
      </c>
      <c r="P3753" t="s">
        <v>282</v>
      </c>
      <c r="Q3753">
        <v>2</v>
      </c>
      <c r="S3753">
        <v>1</v>
      </c>
      <c r="T3753" s="108">
        <v>2</v>
      </c>
      <c r="U3753">
        <v>1</v>
      </c>
      <c r="V3753" t="s">
        <v>270</v>
      </c>
      <c r="W3753" t="s">
        <v>167</v>
      </c>
      <c r="X3753">
        <v>1</v>
      </c>
      <c r="Y3753">
        <v>1</v>
      </c>
      <c r="Z3753">
        <v>0</v>
      </c>
      <c r="AA3753">
        <v>0</v>
      </c>
      <c r="AB3753">
        <v>0</v>
      </c>
      <c r="AC3753">
        <v>0</v>
      </c>
      <c r="AD3753">
        <v>0</v>
      </c>
      <c r="AE3753">
        <v>0</v>
      </c>
    </row>
    <row r="3754" spans="1:31" x14ac:dyDescent="0.3">
      <c r="A3754" t="s">
        <v>268</v>
      </c>
      <c r="B3754" t="s">
        <v>16554</v>
      </c>
      <c r="C3754" t="s">
        <v>274</v>
      </c>
      <c r="D3754" t="s">
        <v>16555</v>
      </c>
      <c r="E3754" t="s">
        <v>13174</v>
      </c>
      <c r="F3754" t="s">
        <v>6637</v>
      </c>
      <c r="G3754" t="s">
        <v>2318</v>
      </c>
      <c r="I3754" t="s">
        <v>265</v>
      </c>
      <c r="J3754" t="s">
        <v>266</v>
      </c>
      <c r="K3754" t="s">
        <v>6638</v>
      </c>
      <c r="L3754" t="s">
        <v>398</v>
      </c>
      <c r="M3754" t="s">
        <v>271</v>
      </c>
      <c r="N3754" t="s">
        <v>268</v>
      </c>
      <c r="O3754">
        <v>2</v>
      </c>
      <c r="P3754" t="s">
        <v>272</v>
      </c>
      <c r="Q3754">
        <v>2</v>
      </c>
      <c r="S3754">
        <v>1</v>
      </c>
      <c r="T3754" s="108">
        <v>2</v>
      </c>
      <c r="U3754">
        <v>1</v>
      </c>
      <c r="V3754" t="s">
        <v>270</v>
      </c>
      <c r="W3754" t="s">
        <v>167</v>
      </c>
      <c r="X3754">
        <v>1</v>
      </c>
      <c r="Y3754">
        <v>1</v>
      </c>
      <c r="Z3754">
        <v>0</v>
      </c>
      <c r="AA3754">
        <v>0</v>
      </c>
      <c r="AB3754">
        <v>0</v>
      </c>
      <c r="AC3754">
        <v>0</v>
      </c>
      <c r="AD3754">
        <v>0</v>
      </c>
      <c r="AE3754">
        <v>0</v>
      </c>
    </row>
    <row r="3755" spans="1:31" x14ac:dyDescent="0.3">
      <c r="A3755" t="s">
        <v>268</v>
      </c>
      <c r="B3755" t="s">
        <v>18681</v>
      </c>
      <c r="C3755" t="s">
        <v>274</v>
      </c>
      <c r="D3755" t="s">
        <v>18682</v>
      </c>
      <c r="E3755" t="s">
        <v>13183</v>
      </c>
      <c r="F3755" t="s">
        <v>6735</v>
      </c>
      <c r="G3755" t="s">
        <v>2318</v>
      </c>
      <c r="I3755" t="s">
        <v>265</v>
      </c>
      <c r="J3755" t="s">
        <v>266</v>
      </c>
      <c r="K3755" t="s">
        <v>6712</v>
      </c>
      <c r="L3755" t="s">
        <v>398</v>
      </c>
      <c r="M3755" t="s">
        <v>271</v>
      </c>
      <c r="N3755" t="s">
        <v>268</v>
      </c>
      <c r="O3755">
        <v>20</v>
      </c>
      <c r="P3755" t="s">
        <v>425</v>
      </c>
      <c r="Q3755">
        <v>0.32</v>
      </c>
      <c r="S3755">
        <v>1</v>
      </c>
      <c r="T3755" s="108">
        <v>0.32</v>
      </c>
      <c r="U3755">
        <v>1</v>
      </c>
      <c r="V3755" t="s">
        <v>270</v>
      </c>
      <c r="W3755" t="s">
        <v>167</v>
      </c>
      <c r="X3755">
        <v>1</v>
      </c>
      <c r="Y3755">
        <v>1</v>
      </c>
      <c r="Z3755">
        <v>0</v>
      </c>
      <c r="AA3755">
        <v>0</v>
      </c>
      <c r="AB3755">
        <v>0</v>
      </c>
      <c r="AC3755">
        <v>0</v>
      </c>
      <c r="AD3755">
        <v>0</v>
      </c>
      <c r="AE3755">
        <v>0</v>
      </c>
    </row>
    <row r="3756" spans="1:31" x14ac:dyDescent="0.3">
      <c r="A3756" t="s">
        <v>16630</v>
      </c>
      <c r="B3756" t="s">
        <v>16106</v>
      </c>
      <c r="C3756" t="s">
        <v>274</v>
      </c>
      <c r="D3756" t="s">
        <v>16995</v>
      </c>
      <c r="E3756" t="s">
        <v>17284</v>
      </c>
      <c r="F3756" t="s">
        <v>6735</v>
      </c>
      <c r="G3756" t="s">
        <v>2318</v>
      </c>
      <c r="I3756" t="s">
        <v>265</v>
      </c>
      <c r="J3756" t="s">
        <v>266</v>
      </c>
      <c r="K3756" t="s">
        <v>6712</v>
      </c>
      <c r="L3756" t="s">
        <v>398</v>
      </c>
      <c r="M3756" t="s">
        <v>387</v>
      </c>
      <c r="N3756" t="s">
        <v>16630</v>
      </c>
      <c r="O3756">
        <v>3</v>
      </c>
      <c r="P3756" t="s">
        <v>388</v>
      </c>
      <c r="Q3756">
        <v>10</v>
      </c>
      <c r="R3756" t="s">
        <v>389</v>
      </c>
      <c r="S3756">
        <v>0</v>
      </c>
      <c r="T3756" s="108">
        <v>0</v>
      </c>
      <c r="U3756">
        <v>0</v>
      </c>
      <c r="W3756" t="s">
        <v>171</v>
      </c>
      <c r="X3756">
        <v>1</v>
      </c>
      <c r="Y3756">
        <v>0</v>
      </c>
      <c r="Z3756">
        <v>0</v>
      </c>
      <c r="AA3756">
        <v>0</v>
      </c>
      <c r="AB3756">
        <v>0</v>
      </c>
      <c r="AC3756">
        <v>0</v>
      </c>
      <c r="AD3756">
        <v>0</v>
      </c>
      <c r="AE3756">
        <v>0</v>
      </c>
    </row>
    <row r="3757" spans="1:31" x14ac:dyDescent="0.3">
      <c r="A3757" t="s">
        <v>16630</v>
      </c>
      <c r="B3757" t="s">
        <v>8551</v>
      </c>
      <c r="C3757" t="s">
        <v>581</v>
      </c>
      <c r="D3757" t="s">
        <v>8552</v>
      </c>
      <c r="E3757" t="s">
        <v>17227</v>
      </c>
      <c r="F3757" t="s">
        <v>1135</v>
      </c>
      <c r="G3757" t="s">
        <v>4004</v>
      </c>
      <c r="I3757" t="s">
        <v>265</v>
      </c>
      <c r="J3757" t="s">
        <v>266</v>
      </c>
      <c r="K3757" t="s">
        <v>8553</v>
      </c>
      <c r="L3757" t="s">
        <v>8554</v>
      </c>
      <c r="M3757" t="s">
        <v>387</v>
      </c>
      <c r="N3757" t="s">
        <v>16630</v>
      </c>
      <c r="O3757">
        <v>13</v>
      </c>
      <c r="P3757" t="s">
        <v>388</v>
      </c>
      <c r="Q3757">
        <v>20</v>
      </c>
      <c r="S3757">
        <v>3</v>
      </c>
      <c r="T3757" s="108">
        <v>60</v>
      </c>
      <c r="U3757">
        <v>1</v>
      </c>
      <c r="V3757" t="s">
        <v>270</v>
      </c>
      <c r="W3757" t="s">
        <v>167</v>
      </c>
      <c r="X3757">
        <v>1</v>
      </c>
      <c r="Y3757">
        <v>1</v>
      </c>
      <c r="Z3757">
        <v>0</v>
      </c>
      <c r="AA3757">
        <v>1</v>
      </c>
      <c r="AB3757">
        <v>0</v>
      </c>
      <c r="AC3757">
        <v>1</v>
      </c>
      <c r="AD3757">
        <v>0</v>
      </c>
      <c r="AE3757">
        <v>0</v>
      </c>
    </row>
    <row r="3758" spans="1:31" x14ac:dyDescent="0.3">
      <c r="A3758" t="s">
        <v>268</v>
      </c>
      <c r="B3758" t="s">
        <v>5550</v>
      </c>
      <c r="C3758" t="s">
        <v>274</v>
      </c>
      <c r="D3758" t="s">
        <v>4531</v>
      </c>
      <c r="E3758" t="s">
        <v>13494</v>
      </c>
      <c r="F3758" t="s">
        <v>5551</v>
      </c>
      <c r="G3758" t="s">
        <v>2324</v>
      </c>
      <c r="I3758" t="s">
        <v>265</v>
      </c>
      <c r="J3758" t="s">
        <v>266</v>
      </c>
      <c r="K3758" t="s">
        <v>2398</v>
      </c>
      <c r="L3758" t="s">
        <v>5552</v>
      </c>
      <c r="M3758" t="s">
        <v>267</v>
      </c>
      <c r="N3758" t="s">
        <v>268</v>
      </c>
      <c r="O3758">
        <v>1</v>
      </c>
      <c r="P3758" t="s">
        <v>282</v>
      </c>
      <c r="Q3758">
        <v>3</v>
      </c>
      <c r="S3758">
        <v>1</v>
      </c>
      <c r="T3758" s="108">
        <v>3</v>
      </c>
      <c r="U3758">
        <v>1</v>
      </c>
      <c r="V3758" t="s">
        <v>270</v>
      </c>
      <c r="W3758" t="s">
        <v>167</v>
      </c>
      <c r="X3758">
        <v>1</v>
      </c>
      <c r="Y3758">
        <v>0</v>
      </c>
      <c r="Z3758">
        <v>1</v>
      </c>
      <c r="AA3758">
        <v>0</v>
      </c>
      <c r="AB3758">
        <v>0</v>
      </c>
      <c r="AC3758">
        <v>0</v>
      </c>
      <c r="AD3758">
        <v>0</v>
      </c>
      <c r="AE3758">
        <v>0</v>
      </c>
    </row>
    <row r="3759" spans="1:31" x14ac:dyDescent="0.3">
      <c r="A3759" t="s">
        <v>268</v>
      </c>
      <c r="B3759" t="s">
        <v>5550</v>
      </c>
      <c r="C3759" t="s">
        <v>274</v>
      </c>
      <c r="D3759" t="s">
        <v>4531</v>
      </c>
      <c r="E3759" t="s">
        <v>13494</v>
      </c>
      <c r="F3759" t="s">
        <v>5551</v>
      </c>
      <c r="G3759" t="s">
        <v>2324</v>
      </c>
      <c r="I3759" t="s">
        <v>265</v>
      </c>
      <c r="J3759" t="s">
        <v>266</v>
      </c>
      <c r="K3759" t="s">
        <v>2398</v>
      </c>
      <c r="L3759" t="s">
        <v>5552</v>
      </c>
      <c r="M3759" t="s">
        <v>271</v>
      </c>
      <c r="N3759" t="s">
        <v>268</v>
      </c>
      <c r="O3759">
        <v>2</v>
      </c>
      <c r="P3759" t="s">
        <v>272</v>
      </c>
      <c r="Q3759">
        <v>4</v>
      </c>
      <c r="S3759">
        <v>2</v>
      </c>
      <c r="T3759" s="108">
        <v>8</v>
      </c>
      <c r="U3759">
        <v>1</v>
      </c>
      <c r="V3759" t="s">
        <v>270</v>
      </c>
      <c r="W3759" t="s">
        <v>167</v>
      </c>
      <c r="X3759">
        <v>1</v>
      </c>
      <c r="Y3759">
        <v>0</v>
      </c>
      <c r="Z3759">
        <v>1</v>
      </c>
      <c r="AA3759">
        <v>0</v>
      </c>
      <c r="AB3759">
        <v>0</v>
      </c>
      <c r="AC3759">
        <v>1</v>
      </c>
      <c r="AD3759">
        <v>0</v>
      </c>
      <c r="AE3759">
        <v>0</v>
      </c>
    </row>
    <row r="3760" spans="1:31" x14ac:dyDescent="0.3">
      <c r="A3760" t="s">
        <v>268</v>
      </c>
      <c r="B3760" t="s">
        <v>5139</v>
      </c>
      <c r="C3760" t="s">
        <v>274</v>
      </c>
      <c r="D3760" t="s">
        <v>3111</v>
      </c>
      <c r="E3760" t="s">
        <v>13486</v>
      </c>
      <c r="F3760" t="s">
        <v>5140</v>
      </c>
      <c r="G3760" t="s">
        <v>2324</v>
      </c>
      <c r="I3760" t="s">
        <v>265</v>
      </c>
      <c r="J3760" t="s">
        <v>266</v>
      </c>
      <c r="K3760" t="s">
        <v>5136</v>
      </c>
      <c r="L3760" t="s">
        <v>5141</v>
      </c>
      <c r="M3760" t="s">
        <v>271</v>
      </c>
      <c r="N3760" t="s">
        <v>268</v>
      </c>
      <c r="O3760">
        <v>2</v>
      </c>
      <c r="P3760" t="s">
        <v>272</v>
      </c>
      <c r="Q3760">
        <v>1</v>
      </c>
      <c r="S3760">
        <v>5</v>
      </c>
      <c r="T3760" s="108">
        <v>5</v>
      </c>
      <c r="U3760">
        <v>1</v>
      </c>
      <c r="V3760" t="s">
        <v>270</v>
      </c>
      <c r="W3760" t="s">
        <v>167</v>
      </c>
      <c r="X3760">
        <v>1</v>
      </c>
      <c r="Y3760">
        <v>1</v>
      </c>
      <c r="Z3760">
        <v>1</v>
      </c>
      <c r="AA3760">
        <v>1</v>
      </c>
      <c r="AB3760">
        <v>1</v>
      </c>
      <c r="AC3760">
        <v>1</v>
      </c>
      <c r="AD3760">
        <v>0</v>
      </c>
      <c r="AE3760">
        <v>0</v>
      </c>
    </row>
    <row r="3761" spans="1:31" x14ac:dyDescent="0.3">
      <c r="A3761" t="s">
        <v>268</v>
      </c>
      <c r="B3761" t="s">
        <v>5139</v>
      </c>
      <c r="C3761" t="s">
        <v>274</v>
      </c>
      <c r="D3761" t="s">
        <v>3111</v>
      </c>
      <c r="E3761" t="s">
        <v>13486</v>
      </c>
      <c r="F3761" t="s">
        <v>5140</v>
      </c>
      <c r="G3761" t="s">
        <v>2324</v>
      </c>
      <c r="I3761" t="s">
        <v>265</v>
      </c>
      <c r="J3761" t="s">
        <v>266</v>
      </c>
      <c r="K3761" t="s">
        <v>5136</v>
      </c>
      <c r="L3761" t="s">
        <v>5141</v>
      </c>
      <c r="M3761" t="s">
        <v>271</v>
      </c>
      <c r="N3761" t="s">
        <v>268</v>
      </c>
      <c r="O3761">
        <v>20</v>
      </c>
      <c r="P3761" t="s">
        <v>425</v>
      </c>
      <c r="Q3761">
        <v>0.32</v>
      </c>
      <c r="S3761">
        <v>2</v>
      </c>
      <c r="T3761" s="108">
        <v>0.64</v>
      </c>
      <c r="U3761">
        <v>1</v>
      </c>
      <c r="V3761" t="s">
        <v>270</v>
      </c>
      <c r="W3761" t="s">
        <v>167</v>
      </c>
      <c r="X3761">
        <v>1</v>
      </c>
      <c r="Y3761">
        <v>0</v>
      </c>
      <c r="Z3761">
        <v>1</v>
      </c>
      <c r="AA3761">
        <v>0</v>
      </c>
      <c r="AB3761">
        <v>0</v>
      </c>
      <c r="AC3761">
        <v>1</v>
      </c>
      <c r="AD3761">
        <v>0</v>
      </c>
      <c r="AE3761">
        <v>0</v>
      </c>
    </row>
    <row r="3762" spans="1:31" x14ac:dyDescent="0.3">
      <c r="A3762" t="s">
        <v>268</v>
      </c>
      <c r="B3762" t="s">
        <v>5139</v>
      </c>
      <c r="C3762" t="s">
        <v>274</v>
      </c>
      <c r="D3762" t="s">
        <v>3111</v>
      </c>
      <c r="E3762" t="s">
        <v>13486</v>
      </c>
      <c r="F3762" t="s">
        <v>5140</v>
      </c>
      <c r="G3762" t="s">
        <v>2324</v>
      </c>
      <c r="I3762" t="s">
        <v>265</v>
      </c>
      <c r="J3762" t="s">
        <v>266</v>
      </c>
      <c r="K3762" t="s">
        <v>5136</v>
      </c>
      <c r="L3762" t="s">
        <v>5141</v>
      </c>
      <c r="M3762" t="s">
        <v>271</v>
      </c>
      <c r="N3762" t="s">
        <v>268</v>
      </c>
      <c r="O3762">
        <v>20</v>
      </c>
      <c r="P3762" t="s">
        <v>425</v>
      </c>
      <c r="Q3762">
        <v>0.32</v>
      </c>
      <c r="S3762">
        <v>2</v>
      </c>
      <c r="T3762" s="108">
        <v>0.64</v>
      </c>
      <c r="U3762">
        <v>1</v>
      </c>
      <c r="V3762" t="s">
        <v>270</v>
      </c>
      <c r="W3762" t="s">
        <v>167</v>
      </c>
      <c r="X3762">
        <v>1</v>
      </c>
      <c r="Y3762">
        <v>0</v>
      </c>
      <c r="Z3762">
        <v>1</v>
      </c>
      <c r="AA3762">
        <v>0</v>
      </c>
      <c r="AB3762">
        <v>0</v>
      </c>
      <c r="AC3762">
        <v>1</v>
      </c>
      <c r="AD3762">
        <v>0</v>
      </c>
      <c r="AE3762">
        <v>0</v>
      </c>
    </row>
    <row r="3763" spans="1:31" x14ac:dyDescent="0.3">
      <c r="A3763" t="s">
        <v>268</v>
      </c>
      <c r="B3763" t="s">
        <v>5139</v>
      </c>
      <c r="C3763" t="s">
        <v>262</v>
      </c>
      <c r="D3763" t="s">
        <v>3111</v>
      </c>
      <c r="E3763" t="s">
        <v>13486</v>
      </c>
      <c r="F3763" t="s">
        <v>5140</v>
      </c>
      <c r="G3763" t="s">
        <v>2324</v>
      </c>
      <c r="I3763" t="s">
        <v>265</v>
      </c>
      <c r="J3763" t="s">
        <v>266</v>
      </c>
      <c r="K3763" t="s">
        <v>5136</v>
      </c>
      <c r="L3763" t="s">
        <v>5141</v>
      </c>
      <c r="M3763" t="s">
        <v>267</v>
      </c>
      <c r="N3763" t="s">
        <v>268</v>
      </c>
      <c r="O3763">
        <v>1</v>
      </c>
      <c r="P3763" t="s">
        <v>282</v>
      </c>
      <c r="Q3763">
        <v>2</v>
      </c>
      <c r="S3763">
        <v>3</v>
      </c>
      <c r="T3763" s="108">
        <v>6</v>
      </c>
      <c r="U3763">
        <v>1</v>
      </c>
      <c r="V3763" t="s">
        <v>270</v>
      </c>
      <c r="W3763" t="s">
        <v>167</v>
      </c>
      <c r="X3763">
        <v>1</v>
      </c>
      <c r="Y3763">
        <v>1</v>
      </c>
      <c r="Z3763">
        <v>0</v>
      </c>
      <c r="AA3763">
        <v>1</v>
      </c>
      <c r="AB3763">
        <v>0</v>
      </c>
      <c r="AC3763">
        <v>1</v>
      </c>
      <c r="AD3763">
        <v>0</v>
      </c>
      <c r="AE3763">
        <v>0</v>
      </c>
    </row>
    <row r="3764" spans="1:31" x14ac:dyDescent="0.3">
      <c r="A3764" t="s">
        <v>268</v>
      </c>
      <c r="B3764" t="s">
        <v>5382</v>
      </c>
      <c r="C3764" t="s">
        <v>274</v>
      </c>
      <c r="D3764" t="s">
        <v>5383</v>
      </c>
      <c r="E3764" t="s">
        <v>13491</v>
      </c>
      <c r="F3764" t="s">
        <v>896</v>
      </c>
      <c r="G3764" t="s">
        <v>2324</v>
      </c>
      <c r="I3764" t="s">
        <v>265</v>
      </c>
      <c r="J3764" t="s">
        <v>266</v>
      </c>
      <c r="K3764" t="s">
        <v>5384</v>
      </c>
      <c r="L3764" t="s">
        <v>5385</v>
      </c>
      <c r="M3764" t="s">
        <v>267</v>
      </c>
      <c r="N3764" t="s">
        <v>268</v>
      </c>
      <c r="O3764">
        <v>1</v>
      </c>
      <c r="P3764" t="s">
        <v>282</v>
      </c>
      <c r="Q3764">
        <v>3</v>
      </c>
      <c r="S3764">
        <v>3</v>
      </c>
      <c r="T3764" s="108">
        <v>9</v>
      </c>
      <c r="U3764">
        <v>1</v>
      </c>
      <c r="V3764" t="s">
        <v>270</v>
      </c>
      <c r="W3764" t="s">
        <v>167</v>
      </c>
      <c r="X3764">
        <v>1</v>
      </c>
      <c r="Y3764">
        <v>1</v>
      </c>
      <c r="Z3764">
        <v>0</v>
      </c>
      <c r="AA3764">
        <v>1</v>
      </c>
      <c r="AB3764">
        <v>0</v>
      </c>
      <c r="AC3764">
        <v>1</v>
      </c>
      <c r="AD3764">
        <v>0</v>
      </c>
      <c r="AE3764">
        <v>0</v>
      </c>
    </row>
    <row r="3765" spans="1:31" x14ac:dyDescent="0.3">
      <c r="A3765" t="s">
        <v>268</v>
      </c>
      <c r="B3765" t="s">
        <v>5382</v>
      </c>
      <c r="C3765" t="s">
        <v>274</v>
      </c>
      <c r="D3765" t="s">
        <v>5383</v>
      </c>
      <c r="E3765" t="s">
        <v>13491</v>
      </c>
      <c r="F3765" t="s">
        <v>896</v>
      </c>
      <c r="G3765" t="s">
        <v>2324</v>
      </c>
      <c r="I3765" t="s">
        <v>265</v>
      </c>
      <c r="J3765" t="s">
        <v>266</v>
      </c>
      <c r="K3765" t="s">
        <v>5384</v>
      </c>
      <c r="L3765" t="s">
        <v>5385</v>
      </c>
      <c r="M3765" t="s">
        <v>271</v>
      </c>
      <c r="N3765" t="s">
        <v>268</v>
      </c>
      <c r="O3765">
        <v>2</v>
      </c>
      <c r="P3765" t="s">
        <v>272</v>
      </c>
      <c r="Q3765">
        <v>3</v>
      </c>
      <c r="S3765">
        <v>4</v>
      </c>
      <c r="T3765" s="108">
        <v>12</v>
      </c>
      <c r="U3765">
        <v>1</v>
      </c>
      <c r="V3765" t="s">
        <v>270</v>
      </c>
      <c r="W3765" t="s">
        <v>167</v>
      </c>
      <c r="X3765">
        <v>1</v>
      </c>
      <c r="Y3765">
        <v>1</v>
      </c>
      <c r="Z3765">
        <v>0</v>
      </c>
      <c r="AA3765">
        <v>1</v>
      </c>
      <c r="AB3765">
        <v>1</v>
      </c>
      <c r="AC3765">
        <v>1</v>
      </c>
      <c r="AD3765">
        <v>0</v>
      </c>
      <c r="AE3765">
        <v>0</v>
      </c>
    </row>
    <row r="3766" spans="1:31" x14ac:dyDescent="0.3">
      <c r="A3766" t="s">
        <v>268</v>
      </c>
      <c r="B3766" t="s">
        <v>10420</v>
      </c>
      <c r="C3766" t="s">
        <v>274</v>
      </c>
      <c r="D3766" t="s">
        <v>10421</v>
      </c>
      <c r="E3766" t="s">
        <v>13492</v>
      </c>
      <c r="F3766" t="s">
        <v>1005</v>
      </c>
      <c r="G3766" t="s">
        <v>2324</v>
      </c>
      <c r="I3766" t="s">
        <v>265</v>
      </c>
      <c r="J3766" t="s">
        <v>266</v>
      </c>
      <c r="K3766" t="s">
        <v>2398</v>
      </c>
      <c r="L3766" t="s">
        <v>10400</v>
      </c>
      <c r="M3766" t="s">
        <v>267</v>
      </c>
      <c r="N3766" t="s">
        <v>268</v>
      </c>
      <c r="O3766">
        <v>1</v>
      </c>
      <c r="P3766" t="s">
        <v>282</v>
      </c>
      <c r="Q3766">
        <v>4</v>
      </c>
      <c r="S3766">
        <v>5</v>
      </c>
      <c r="T3766" s="108">
        <v>20</v>
      </c>
      <c r="U3766">
        <v>1</v>
      </c>
      <c r="V3766" t="s">
        <v>270</v>
      </c>
      <c r="W3766" t="s">
        <v>167</v>
      </c>
      <c r="X3766">
        <v>1</v>
      </c>
      <c r="Y3766">
        <v>1</v>
      </c>
      <c r="Z3766">
        <v>1</v>
      </c>
      <c r="AA3766">
        <v>0</v>
      </c>
      <c r="AB3766">
        <v>1</v>
      </c>
      <c r="AC3766">
        <v>1</v>
      </c>
      <c r="AD3766">
        <v>1</v>
      </c>
      <c r="AE3766">
        <v>0</v>
      </c>
    </row>
    <row r="3767" spans="1:31" x14ac:dyDescent="0.3">
      <c r="A3767" t="s">
        <v>268</v>
      </c>
      <c r="B3767" t="s">
        <v>10420</v>
      </c>
      <c r="C3767" t="s">
        <v>274</v>
      </c>
      <c r="D3767" t="s">
        <v>10421</v>
      </c>
      <c r="E3767" t="s">
        <v>13492</v>
      </c>
      <c r="F3767" t="s">
        <v>1005</v>
      </c>
      <c r="G3767" t="s">
        <v>2324</v>
      </c>
      <c r="I3767" t="s">
        <v>265</v>
      </c>
      <c r="J3767" t="s">
        <v>266</v>
      </c>
      <c r="K3767" t="s">
        <v>2398</v>
      </c>
      <c r="L3767" t="s">
        <v>10400</v>
      </c>
      <c r="M3767" t="s">
        <v>271</v>
      </c>
      <c r="N3767" t="s">
        <v>268</v>
      </c>
      <c r="O3767">
        <v>2</v>
      </c>
      <c r="P3767" t="s">
        <v>272</v>
      </c>
      <c r="Q3767">
        <v>3</v>
      </c>
      <c r="S3767">
        <v>2</v>
      </c>
      <c r="T3767" s="108">
        <v>6</v>
      </c>
      <c r="U3767">
        <v>1</v>
      </c>
      <c r="V3767" t="s">
        <v>270</v>
      </c>
      <c r="W3767" t="s">
        <v>167</v>
      </c>
      <c r="X3767">
        <v>1</v>
      </c>
      <c r="Y3767">
        <v>0</v>
      </c>
      <c r="Z3767">
        <v>0</v>
      </c>
      <c r="AA3767">
        <v>1</v>
      </c>
      <c r="AB3767">
        <v>0</v>
      </c>
      <c r="AC3767">
        <v>1</v>
      </c>
      <c r="AD3767">
        <v>0</v>
      </c>
      <c r="AE3767">
        <v>0</v>
      </c>
    </row>
    <row r="3768" spans="1:31" x14ac:dyDescent="0.3">
      <c r="A3768" t="s">
        <v>268</v>
      </c>
      <c r="B3768" t="s">
        <v>10420</v>
      </c>
      <c r="C3768" t="s">
        <v>274</v>
      </c>
      <c r="D3768" t="s">
        <v>10421</v>
      </c>
      <c r="E3768" t="s">
        <v>13492</v>
      </c>
      <c r="F3768" t="s">
        <v>1005</v>
      </c>
      <c r="G3768" t="s">
        <v>2324</v>
      </c>
      <c r="I3768" t="s">
        <v>265</v>
      </c>
      <c r="J3768" t="s">
        <v>266</v>
      </c>
      <c r="K3768" t="s">
        <v>2398</v>
      </c>
      <c r="L3768" t="s">
        <v>10400</v>
      </c>
      <c r="M3768" t="s">
        <v>271</v>
      </c>
      <c r="N3768" t="s">
        <v>268</v>
      </c>
      <c r="O3768">
        <v>17</v>
      </c>
      <c r="P3768" t="s">
        <v>273</v>
      </c>
      <c r="Q3768">
        <v>0.48</v>
      </c>
      <c r="S3768">
        <v>2</v>
      </c>
      <c r="T3768" s="108">
        <v>0.96</v>
      </c>
      <c r="U3768">
        <v>1</v>
      </c>
      <c r="V3768" t="s">
        <v>270</v>
      </c>
      <c r="W3768" t="s">
        <v>167</v>
      </c>
      <c r="X3768">
        <v>1</v>
      </c>
      <c r="Y3768">
        <v>0</v>
      </c>
      <c r="Z3768">
        <v>0</v>
      </c>
      <c r="AA3768">
        <v>0</v>
      </c>
      <c r="AB3768">
        <v>0</v>
      </c>
      <c r="AC3768">
        <v>2</v>
      </c>
      <c r="AD3768">
        <v>0</v>
      </c>
      <c r="AE3768">
        <v>0</v>
      </c>
    </row>
    <row r="3769" spans="1:31" x14ac:dyDescent="0.3">
      <c r="A3769" t="s">
        <v>268</v>
      </c>
      <c r="B3769" t="s">
        <v>10420</v>
      </c>
      <c r="C3769" t="s">
        <v>274</v>
      </c>
      <c r="D3769" t="s">
        <v>10421</v>
      </c>
      <c r="E3769" t="s">
        <v>13492</v>
      </c>
      <c r="F3769" t="s">
        <v>1005</v>
      </c>
      <c r="G3769" t="s">
        <v>2324</v>
      </c>
      <c r="I3769" t="s">
        <v>265</v>
      </c>
      <c r="J3769" t="s">
        <v>266</v>
      </c>
      <c r="K3769" t="s">
        <v>2398</v>
      </c>
      <c r="L3769" t="s">
        <v>10400</v>
      </c>
      <c r="M3769" t="s">
        <v>271</v>
      </c>
      <c r="N3769" t="s">
        <v>268</v>
      </c>
      <c r="O3769">
        <v>20</v>
      </c>
      <c r="P3769" t="s">
        <v>425</v>
      </c>
      <c r="Q3769">
        <v>0.32</v>
      </c>
      <c r="S3769">
        <v>15</v>
      </c>
      <c r="T3769" s="108">
        <v>4.8</v>
      </c>
      <c r="U3769">
        <v>1</v>
      </c>
      <c r="V3769" t="s">
        <v>270</v>
      </c>
      <c r="W3769" t="s">
        <v>167</v>
      </c>
      <c r="X3769">
        <v>5</v>
      </c>
      <c r="Y3769">
        <v>5</v>
      </c>
      <c r="Z3769">
        <v>0</v>
      </c>
      <c r="AA3769">
        <v>5</v>
      </c>
      <c r="AB3769">
        <v>0</v>
      </c>
      <c r="AC3769">
        <v>5</v>
      </c>
      <c r="AD3769">
        <v>0</v>
      </c>
      <c r="AE3769">
        <v>0</v>
      </c>
    </row>
    <row r="3770" spans="1:31" x14ac:dyDescent="0.3">
      <c r="A3770" t="s">
        <v>268</v>
      </c>
      <c r="B3770" t="s">
        <v>5134</v>
      </c>
      <c r="C3770" t="s">
        <v>274</v>
      </c>
      <c r="D3770" t="s">
        <v>5135</v>
      </c>
      <c r="E3770" t="s">
        <v>13485</v>
      </c>
      <c r="F3770" t="s">
        <v>5128</v>
      </c>
      <c r="G3770" t="s">
        <v>2324</v>
      </c>
      <c r="I3770" t="s">
        <v>265</v>
      </c>
      <c r="J3770" t="s">
        <v>266</v>
      </c>
      <c r="K3770" t="s">
        <v>5136</v>
      </c>
      <c r="L3770" t="s">
        <v>9423</v>
      </c>
      <c r="M3770" t="s">
        <v>267</v>
      </c>
      <c r="N3770" t="s">
        <v>268</v>
      </c>
      <c r="O3770">
        <v>1</v>
      </c>
      <c r="P3770" t="s">
        <v>282</v>
      </c>
      <c r="Q3770">
        <v>1</v>
      </c>
      <c r="S3770">
        <v>5</v>
      </c>
      <c r="T3770" s="108">
        <v>5</v>
      </c>
      <c r="U3770">
        <v>1</v>
      </c>
      <c r="V3770" t="s">
        <v>270</v>
      </c>
      <c r="W3770" t="s">
        <v>167</v>
      </c>
      <c r="X3770">
        <v>1</v>
      </c>
      <c r="Y3770">
        <v>1</v>
      </c>
      <c r="Z3770">
        <v>1</v>
      </c>
      <c r="AA3770">
        <v>1</v>
      </c>
      <c r="AB3770">
        <v>1</v>
      </c>
      <c r="AC3770">
        <v>1</v>
      </c>
      <c r="AD3770">
        <v>0</v>
      </c>
      <c r="AE3770">
        <v>0</v>
      </c>
    </row>
    <row r="3771" spans="1:31" x14ac:dyDescent="0.3">
      <c r="A3771" t="s">
        <v>268</v>
      </c>
      <c r="B3771" t="s">
        <v>5134</v>
      </c>
      <c r="C3771" t="s">
        <v>274</v>
      </c>
      <c r="D3771" t="s">
        <v>5135</v>
      </c>
      <c r="E3771" t="s">
        <v>13485</v>
      </c>
      <c r="F3771" t="s">
        <v>5128</v>
      </c>
      <c r="G3771" t="s">
        <v>2324</v>
      </c>
      <c r="I3771" t="s">
        <v>265</v>
      </c>
      <c r="J3771" t="s">
        <v>266</v>
      </c>
      <c r="K3771" t="s">
        <v>5136</v>
      </c>
      <c r="L3771" t="s">
        <v>9423</v>
      </c>
      <c r="M3771" t="s">
        <v>271</v>
      </c>
      <c r="N3771" t="s">
        <v>268</v>
      </c>
      <c r="O3771">
        <v>2</v>
      </c>
      <c r="P3771" t="s">
        <v>272</v>
      </c>
      <c r="Q3771">
        <v>1</v>
      </c>
      <c r="S3771">
        <v>3</v>
      </c>
      <c r="T3771" s="108">
        <v>3</v>
      </c>
      <c r="U3771">
        <v>1</v>
      </c>
      <c r="V3771" t="s">
        <v>270</v>
      </c>
      <c r="W3771" t="s">
        <v>167</v>
      </c>
      <c r="X3771">
        <v>1</v>
      </c>
      <c r="Y3771">
        <v>1</v>
      </c>
      <c r="Z3771">
        <v>0</v>
      </c>
      <c r="AA3771">
        <v>1</v>
      </c>
      <c r="AB3771">
        <v>0</v>
      </c>
      <c r="AC3771">
        <v>1</v>
      </c>
      <c r="AD3771">
        <v>0</v>
      </c>
      <c r="AE3771">
        <v>0</v>
      </c>
    </row>
    <row r="3772" spans="1:31" x14ac:dyDescent="0.3">
      <c r="A3772" t="s">
        <v>268</v>
      </c>
      <c r="B3772" t="s">
        <v>5134</v>
      </c>
      <c r="C3772" t="s">
        <v>302</v>
      </c>
      <c r="D3772" t="s">
        <v>5135</v>
      </c>
      <c r="E3772" t="s">
        <v>13485</v>
      </c>
      <c r="F3772" t="s">
        <v>5128</v>
      </c>
      <c r="G3772" t="s">
        <v>2324</v>
      </c>
      <c r="I3772" t="s">
        <v>265</v>
      </c>
      <c r="J3772" t="s">
        <v>266</v>
      </c>
      <c r="K3772" t="s">
        <v>5136</v>
      </c>
      <c r="L3772" t="s">
        <v>5138</v>
      </c>
      <c r="M3772" t="s">
        <v>271</v>
      </c>
      <c r="N3772" t="s">
        <v>268</v>
      </c>
      <c r="O3772">
        <v>20</v>
      </c>
      <c r="P3772" t="s">
        <v>425</v>
      </c>
      <c r="Q3772">
        <v>0.32</v>
      </c>
      <c r="S3772">
        <v>24</v>
      </c>
      <c r="T3772" s="108">
        <v>7.68</v>
      </c>
      <c r="U3772">
        <v>1</v>
      </c>
      <c r="V3772" t="s">
        <v>270</v>
      </c>
      <c r="W3772" t="s">
        <v>167</v>
      </c>
      <c r="X3772">
        <v>8</v>
      </c>
      <c r="Y3772">
        <v>8</v>
      </c>
      <c r="Z3772">
        <v>0</v>
      </c>
      <c r="AA3772">
        <v>8</v>
      </c>
      <c r="AB3772">
        <v>0</v>
      </c>
      <c r="AC3772">
        <v>8</v>
      </c>
      <c r="AD3772">
        <v>0</v>
      </c>
      <c r="AE3772">
        <v>0</v>
      </c>
    </row>
    <row r="3773" spans="1:31" x14ac:dyDescent="0.3">
      <c r="A3773" t="s">
        <v>268</v>
      </c>
      <c r="B3773" t="s">
        <v>5326</v>
      </c>
      <c r="C3773" t="s">
        <v>274</v>
      </c>
      <c r="D3773" t="s">
        <v>5245</v>
      </c>
      <c r="E3773" t="s">
        <v>13489</v>
      </c>
      <c r="F3773" t="s">
        <v>1377</v>
      </c>
      <c r="G3773" t="s">
        <v>2324</v>
      </c>
      <c r="I3773" t="s">
        <v>265</v>
      </c>
      <c r="J3773" t="s">
        <v>266</v>
      </c>
      <c r="K3773" t="s">
        <v>5327</v>
      </c>
      <c r="L3773" t="s">
        <v>1619</v>
      </c>
      <c r="M3773" t="s">
        <v>271</v>
      </c>
      <c r="N3773" t="s">
        <v>268</v>
      </c>
      <c r="O3773">
        <v>2</v>
      </c>
      <c r="P3773" t="s">
        <v>272</v>
      </c>
      <c r="Q3773">
        <v>4</v>
      </c>
      <c r="S3773">
        <v>6</v>
      </c>
      <c r="T3773" s="108">
        <v>24</v>
      </c>
      <c r="U3773">
        <v>1</v>
      </c>
      <c r="V3773" t="s">
        <v>270</v>
      </c>
      <c r="W3773" t="s">
        <v>167</v>
      </c>
      <c r="X3773">
        <v>1</v>
      </c>
      <c r="Y3773">
        <v>1</v>
      </c>
      <c r="Z3773">
        <v>1</v>
      </c>
      <c r="AA3773">
        <v>1</v>
      </c>
      <c r="AB3773">
        <v>1</v>
      </c>
      <c r="AC3773">
        <v>1</v>
      </c>
      <c r="AD3773">
        <v>1</v>
      </c>
      <c r="AE3773">
        <v>0</v>
      </c>
    </row>
    <row r="3774" spans="1:31" x14ac:dyDescent="0.3">
      <c r="A3774" t="s">
        <v>268</v>
      </c>
      <c r="B3774" t="s">
        <v>5326</v>
      </c>
      <c r="C3774" t="s">
        <v>274</v>
      </c>
      <c r="D3774" t="s">
        <v>5245</v>
      </c>
      <c r="E3774" t="s">
        <v>13489</v>
      </c>
      <c r="F3774" t="s">
        <v>1377</v>
      </c>
      <c r="G3774" t="s">
        <v>2324</v>
      </c>
      <c r="I3774" t="s">
        <v>265</v>
      </c>
      <c r="J3774" t="s">
        <v>266</v>
      </c>
      <c r="K3774" t="s">
        <v>5327</v>
      </c>
      <c r="L3774" t="s">
        <v>1619</v>
      </c>
      <c r="M3774" t="s">
        <v>267</v>
      </c>
      <c r="N3774" t="s">
        <v>268</v>
      </c>
      <c r="O3774">
        <v>1</v>
      </c>
      <c r="P3774" t="s">
        <v>282</v>
      </c>
      <c r="Q3774">
        <v>4</v>
      </c>
      <c r="S3774">
        <v>4</v>
      </c>
      <c r="T3774" s="108">
        <v>16</v>
      </c>
      <c r="U3774">
        <v>1</v>
      </c>
      <c r="V3774" t="s">
        <v>270</v>
      </c>
      <c r="W3774" t="s">
        <v>167</v>
      </c>
      <c r="X3774">
        <v>1</v>
      </c>
      <c r="Y3774">
        <v>1</v>
      </c>
      <c r="Z3774">
        <v>0</v>
      </c>
      <c r="AA3774">
        <v>1</v>
      </c>
      <c r="AB3774">
        <v>0</v>
      </c>
      <c r="AC3774">
        <v>1</v>
      </c>
      <c r="AD3774">
        <v>1</v>
      </c>
      <c r="AE3774">
        <v>0</v>
      </c>
    </row>
    <row r="3775" spans="1:31" x14ac:dyDescent="0.3">
      <c r="A3775" t="s">
        <v>268</v>
      </c>
      <c r="B3775" t="s">
        <v>5326</v>
      </c>
      <c r="C3775" t="s">
        <v>274</v>
      </c>
      <c r="D3775" t="s">
        <v>5245</v>
      </c>
      <c r="E3775" t="s">
        <v>13489</v>
      </c>
      <c r="F3775" t="s">
        <v>1377</v>
      </c>
      <c r="G3775" t="s">
        <v>2324</v>
      </c>
      <c r="I3775" t="s">
        <v>265</v>
      </c>
      <c r="J3775" t="s">
        <v>266</v>
      </c>
      <c r="K3775" t="s">
        <v>5327</v>
      </c>
      <c r="L3775" t="s">
        <v>1619</v>
      </c>
      <c r="M3775" t="s">
        <v>267</v>
      </c>
      <c r="N3775" t="s">
        <v>268</v>
      </c>
      <c r="O3775">
        <v>1</v>
      </c>
      <c r="P3775" t="s">
        <v>282</v>
      </c>
      <c r="Q3775">
        <v>1</v>
      </c>
      <c r="S3775">
        <v>2</v>
      </c>
      <c r="T3775" s="108">
        <v>2</v>
      </c>
      <c r="U3775">
        <v>1</v>
      </c>
      <c r="V3775" t="s">
        <v>270</v>
      </c>
      <c r="W3775" t="s">
        <v>167</v>
      </c>
      <c r="X3775">
        <v>1</v>
      </c>
      <c r="Y3775">
        <v>0</v>
      </c>
      <c r="Z3775">
        <v>0</v>
      </c>
      <c r="AA3775">
        <v>1</v>
      </c>
      <c r="AB3775">
        <v>0</v>
      </c>
      <c r="AC3775">
        <v>1</v>
      </c>
      <c r="AD3775">
        <v>0</v>
      </c>
      <c r="AE3775">
        <v>0</v>
      </c>
    </row>
    <row r="3776" spans="1:31" x14ac:dyDescent="0.3">
      <c r="A3776" t="s">
        <v>268</v>
      </c>
      <c r="B3776" t="s">
        <v>5326</v>
      </c>
      <c r="C3776" t="s">
        <v>294</v>
      </c>
      <c r="D3776" t="s">
        <v>5328</v>
      </c>
      <c r="E3776" t="s">
        <v>13489</v>
      </c>
      <c r="F3776" t="s">
        <v>1377</v>
      </c>
      <c r="G3776" t="s">
        <v>2324</v>
      </c>
      <c r="I3776" t="s">
        <v>265</v>
      </c>
      <c r="J3776" t="s">
        <v>266</v>
      </c>
      <c r="K3776" t="s">
        <v>5327</v>
      </c>
      <c r="L3776" t="s">
        <v>5329</v>
      </c>
      <c r="M3776" t="s">
        <v>271</v>
      </c>
      <c r="N3776" t="s">
        <v>268</v>
      </c>
      <c r="O3776">
        <v>20</v>
      </c>
      <c r="P3776" t="s">
        <v>425</v>
      </c>
      <c r="Q3776">
        <v>0.32</v>
      </c>
      <c r="S3776">
        <v>3</v>
      </c>
      <c r="T3776" s="108">
        <v>0.96</v>
      </c>
      <c r="U3776">
        <v>1</v>
      </c>
      <c r="V3776" t="s">
        <v>270</v>
      </c>
      <c r="W3776" t="s">
        <v>167</v>
      </c>
      <c r="X3776">
        <v>3</v>
      </c>
      <c r="Y3776">
        <v>0</v>
      </c>
      <c r="Z3776">
        <v>0</v>
      </c>
      <c r="AA3776">
        <v>0</v>
      </c>
      <c r="AB3776">
        <v>3</v>
      </c>
      <c r="AC3776">
        <v>0</v>
      </c>
      <c r="AD3776">
        <v>0</v>
      </c>
      <c r="AE3776">
        <v>0</v>
      </c>
    </row>
    <row r="3777" spans="1:31" x14ac:dyDescent="0.3">
      <c r="A3777" t="s">
        <v>268</v>
      </c>
      <c r="B3777" t="s">
        <v>19245</v>
      </c>
      <c r="C3777" t="s">
        <v>274</v>
      </c>
      <c r="D3777" t="s">
        <v>27190</v>
      </c>
      <c r="E3777" t="s">
        <v>13487</v>
      </c>
      <c r="F3777" t="s">
        <v>5155</v>
      </c>
      <c r="G3777" t="s">
        <v>2324</v>
      </c>
      <c r="I3777" t="s">
        <v>265</v>
      </c>
      <c r="J3777" t="s">
        <v>266</v>
      </c>
      <c r="K3777" t="s">
        <v>5136</v>
      </c>
      <c r="L3777" t="s">
        <v>19204</v>
      </c>
      <c r="M3777" t="s">
        <v>267</v>
      </c>
      <c r="N3777" t="s">
        <v>268</v>
      </c>
      <c r="O3777">
        <v>1</v>
      </c>
      <c r="P3777" t="s">
        <v>282</v>
      </c>
      <c r="Q3777">
        <v>3</v>
      </c>
      <c r="S3777">
        <v>5</v>
      </c>
      <c r="T3777" s="108">
        <v>15</v>
      </c>
      <c r="U3777">
        <v>1</v>
      </c>
      <c r="V3777" t="s">
        <v>270</v>
      </c>
      <c r="W3777" t="s">
        <v>167</v>
      </c>
      <c r="X3777">
        <v>1</v>
      </c>
      <c r="Y3777">
        <v>1</v>
      </c>
      <c r="Z3777">
        <v>1</v>
      </c>
      <c r="AA3777">
        <v>1</v>
      </c>
      <c r="AB3777">
        <v>1</v>
      </c>
      <c r="AC3777">
        <v>1</v>
      </c>
      <c r="AD3777">
        <v>0</v>
      </c>
      <c r="AE3777">
        <v>0</v>
      </c>
    </row>
    <row r="3778" spans="1:31" x14ac:dyDescent="0.3">
      <c r="A3778" t="s">
        <v>268</v>
      </c>
      <c r="B3778" t="s">
        <v>19245</v>
      </c>
      <c r="C3778" t="s">
        <v>274</v>
      </c>
      <c r="D3778" t="s">
        <v>27190</v>
      </c>
      <c r="E3778" t="s">
        <v>13487</v>
      </c>
      <c r="F3778" t="s">
        <v>5155</v>
      </c>
      <c r="G3778" t="s">
        <v>2324</v>
      </c>
      <c r="I3778" t="s">
        <v>265</v>
      </c>
      <c r="J3778" t="s">
        <v>266</v>
      </c>
      <c r="K3778" t="s">
        <v>5136</v>
      </c>
      <c r="L3778" t="s">
        <v>19204</v>
      </c>
      <c r="M3778" t="s">
        <v>271</v>
      </c>
      <c r="N3778" t="s">
        <v>268</v>
      </c>
      <c r="O3778">
        <v>2</v>
      </c>
      <c r="P3778" t="s">
        <v>272</v>
      </c>
      <c r="Q3778">
        <v>1</v>
      </c>
      <c r="S3778">
        <v>1</v>
      </c>
      <c r="T3778" s="108">
        <v>1</v>
      </c>
      <c r="U3778">
        <v>1</v>
      </c>
      <c r="V3778" t="s">
        <v>270</v>
      </c>
      <c r="W3778" t="s">
        <v>167</v>
      </c>
      <c r="X3778">
        <v>1</v>
      </c>
      <c r="Y3778">
        <v>0</v>
      </c>
      <c r="Z3778">
        <v>1</v>
      </c>
      <c r="AA3778">
        <v>0</v>
      </c>
      <c r="AB3778">
        <v>0</v>
      </c>
      <c r="AC3778">
        <v>0</v>
      </c>
      <c r="AD3778">
        <v>0</v>
      </c>
      <c r="AE3778">
        <v>0</v>
      </c>
    </row>
    <row r="3779" spans="1:31" x14ac:dyDescent="0.3">
      <c r="A3779" t="s">
        <v>16630</v>
      </c>
      <c r="B3779" t="s">
        <v>18678</v>
      </c>
      <c r="C3779" t="s">
        <v>294</v>
      </c>
      <c r="D3779" t="s">
        <v>27191</v>
      </c>
      <c r="E3779" t="s">
        <v>17269</v>
      </c>
      <c r="F3779" t="s">
        <v>704</v>
      </c>
      <c r="G3779" t="s">
        <v>2315</v>
      </c>
      <c r="I3779" t="s">
        <v>265</v>
      </c>
      <c r="J3779" t="s">
        <v>266</v>
      </c>
      <c r="K3779" t="s">
        <v>10280</v>
      </c>
      <c r="L3779" t="s">
        <v>27192</v>
      </c>
      <c r="M3779" t="s">
        <v>2312</v>
      </c>
      <c r="N3779" t="s">
        <v>16630</v>
      </c>
      <c r="O3779">
        <v>4</v>
      </c>
      <c r="P3779" t="s">
        <v>3206</v>
      </c>
      <c r="Q3779">
        <v>10</v>
      </c>
      <c r="S3779">
        <v>0</v>
      </c>
      <c r="T3779" s="108">
        <v>0</v>
      </c>
      <c r="U3779">
        <v>0</v>
      </c>
      <c r="W3779" t="s">
        <v>171</v>
      </c>
      <c r="X3779">
        <v>1</v>
      </c>
      <c r="Y3779">
        <v>0</v>
      </c>
      <c r="Z3779">
        <v>0</v>
      </c>
      <c r="AA3779">
        <v>0</v>
      </c>
      <c r="AB3779">
        <v>0</v>
      </c>
      <c r="AC3779">
        <v>0</v>
      </c>
      <c r="AD3779">
        <v>0</v>
      </c>
      <c r="AE3779">
        <v>0</v>
      </c>
    </row>
    <row r="3780" spans="1:31" x14ac:dyDescent="0.3">
      <c r="A3780" t="s">
        <v>16630</v>
      </c>
      <c r="B3780" t="s">
        <v>18678</v>
      </c>
      <c r="C3780" t="s">
        <v>274</v>
      </c>
      <c r="D3780" t="s">
        <v>18679</v>
      </c>
      <c r="E3780" t="s">
        <v>17269</v>
      </c>
      <c r="F3780" t="s">
        <v>704</v>
      </c>
      <c r="G3780" t="s">
        <v>2315</v>
      </c>
      <c r="I3780" t="s">
        <v>265</v>
      </c>
      <c r="J3780" t="s">
        <v>266</v>
      </c>
      <c r="K3780" t="s">
        <v>10280</v>
      </c>
      <c r="L3780" t="s">
        <v>27193</v>
      </c>
      <c r="M3780" t="s">
        <v>3521</v>
      </c>
      <c r="N3780" t="s">
        <v>16630</v>
      </c>
      <c r="O3780">
        <v>20</v>
      </c>
      <c r="P3780" t="s">
        <v>3206</v>
      </c>
      <c r="Q3780">
        <v>40</v>
      </c>
      <c r="S3780">
        <v>0</v>
      </c>
      <c r="T3780" s="108">
        <v>0</v>
      </c>
      <c r="U3780">
        <v>0</v>
      </c>
      <c r="W3780" t="s">
        <v>171</v>
      </c>
      <c r="X3780">
        <v>1</v>
      </c>
      <c r="Y3780">
        <v>0</v>
      </c>
      <c r="Z3780">
        <v>0</v>
      </c>
      <c r="AA3780">
        <v>0</v>
      </c>
      <c r="AB3780">
        <v>0</v>
      </c>
      <c r="AC3780">
        <v>0</v>
      </c>
      <c r="AD3780">
        <v>0</v>
      </c>
      <c r="AE3780">
        <v>0</v>
      </c>
    </row>
    <row r="3781" spans="1:31" x14ac:dyDescent="0.3">
      <c r="A3781" t="s">
        <v>268</v>
      </c>
      <c r="B3781" t="s">
        <v>5734</v>
      </c>
      <c r="C3781" t="s">
        <v>294</v>
      </c>
      <c r="D3781" t="s">
        <v>5735</v>
      </c>
      <c r="E3781" t="s">
        <v>13506</v>
      </c>
      <c r="F3781" t="s">
        <v>3023</v>
      </c>
      <c r="G3781" t="s">
        <v>2315</v>
      </c>
      <c r="I3781" t="s">
        <v>265</v>
      </c>
      <c r="J3781" t="s">
        <v>266</v>
      </c>
      <c r="K3781" t="s">
        <v>5657</v>
      </c>
      <c r="L3781" t="s">
        <v>17333</v>
      </c>
      <c r="M3781" t="s">
        <v>271</v>
      </c>
      <c r="N3781" t="s">
        <v>268</v>
      </c>
      <c r="O3781">
        <v>11</v>
      </c>
      <c r="P3781" t="s">
        <v>272</v>
      </c>
      <c r="Q3781">
        <v>6</v>
      </c>
      <c r="S3781">
        <v>3</v>
      </c>
      <c r="T3781" s="108">
        <v>18</v>
      </c>
      <c r="U3781">
        <v>1</v>
      </c>
      <c r="V3781" t="s">
        <v>270</v>
      </c>
      <c r="W3781" t="s">
        <v>167</v>
      </c>
      <c r="X3781">
        <v>1</v>
      </c>
      <c r="Y3781">
        <v>1</v>
      </c>
      <c r="Z3781">
        <v>0</v>
      </c>
      <c r="AA3781">
        <v>1</v>
      </c>
      <c r="AB3781">
        <v>0</v>
      </c>
      <c r="AC3781">
        <v>1</v>
      </c>
      <c r="AD3781">
        <v>0</v>
      </c>
      <c r="AE3781">
        <v>0</v>
      </c>
    </row>
    <row r="3782" spans="1:31" x14ac:dyDescent="0.3">
      <c r="A3782" t="s">
        <v>268</v>
      </c>
      <c r="B3782" t="s">
        <v>5734</v>
      </c>
      <c r="C3782" t="s">
        <v>294</v>
      </c>
      <c r="D3782" t="s">
        <v>5735</v>
      </c>
      <c r="E3782" t="s">
        <v>13506</v>
      </c>
      <c r="F3782" t="s">
        <v>3023</v>
      </c>
      <c r="G3782" t="s">
        <v>2315</v>
      </c>
      <c r="I3782" t="s">
        <v>265</v>
      </c>
      <c r="J3782" t="s">
        <v>266</v>
      </c>
      <c r="K3782" t="s">
        <v>5657</v>
      </c>
      <c r="L3782" t="s">
        <v>17333</v>
      </c>
      <c r="M3782" t="s">
        <v>271</v>
      </c>
      <c r="N3782" t="s">
        <v>268</v>
      </c>
      <c r="O3782">
        <v>24</v>
      </c>
      <c r="P3782" t="s">
        <v>17796</v>
      </c>
      <c r="Q3782">
        <v>2</v>
      </c>
      <c r="S3782">
        <v>2</v>
      </c>
      <c r="T3782" s="108">
        <v>4</v>
      </c>
      <c r="U3782">
        <v>1</v>
      </c>
      <c r="V3782" t="s">
        <v>270</v>
      </c>
      <c r="W3782" t="s">
        <v>167</v>
      </c>
      <c r="X3782">
        <v>1</v>
      </c>
      <c r="Y3782">
        <v>0</v>
      </c>
      <c r="Z3782">
        <v>1</v>
      </c>
      <c r="AA3782">
        <v>0</v>
      </c>
      <c r="AB3782">
        <v>1</v>
      </c>
      <c r="AC3782">
        <v>0</v>
      </c>
      <c r="AD3782">
        <v>0</v>
      </c>
      <c r="AE3782">
        <v>0</v>
      </c>
    </row>
    <row r="3783" spans="1:31" x14ac:dyDescent="0.3">
      <c r="A3783" t="s">
        <v>16630</v>
      </c>
      <c r="B3783" t="s">
        <v>8496</v>
      </c>
      <c r="C3783" t="s">
        <v>3731</v>
      </c>
      <c r="D3783" t="s">
        <v>18132</v>
      </c>
      <c r="E3783" t="s">
        <v>17271</v>
      </c>
      <c r="F3783" t="s">
        <v>3023</v>
      </c>
      <c r="G3783" t="s">
        <v>2315</v>
      </c>
      <c r="I3783" t="s">
        <v>265</v>
      </c>
      <c r="J3783" t="s">
        <v>266</v>
      </c>
      <c r="K3783" t="s">
        <v>5657</v>
      </c>
      <c r="L3783" t="s">
        <v>17333</v>
      </c>
      <c r="M3783" t="s">
        <v>387</v>
      </c>
      <c r="N3783" t="s">
        <v>16630</v>
      </c>
      <c r="O3783">
        <v>10</v>
      </c>
      <c r="P3783" t="s">
        <v>388</v>
      </c>
      <c r="Q3783">
        <v>20</v>
      </c>
      <c r="S3783">
        <v>0</v>
      </c>
      <c r="T3783" s="108">
        <v>0</v>
      </c>
      <c r="U3783">
        <v>0</v>
      </c>
      <c r="W3783" t="s">
        <v>171</v>
      </c>
      <c r="X3783">
        <v>1</v>
      </c>
      <c r="Y3783">
        <v>0</v>
      </c>
      <c r="Z3783">
        <v>0</v>
      </c>
      <c r="AA3783">
        <v>0</v>
      </c>
      <c r="AB3783">
        <v>0</v>
      </c>
      <c r="AC3783">
        <v>0</v>
      </c>
      <c r="AD3783">
        <v>0</v>
      </c>
      <c r="AE3783">
        <v>0</v>
      </c>
    </row>
    <row r="3784" spans="1:31" x14ac:dyDescent="0.3">
      <c r="A3784" t="s">
        <v>16630</v>
      </c>
      <c r="B3784" t="s">
        <v>9515</v>
      </c>
      <c r="C3784" t="s">
        <v>3621</v>
      </c>
      <c r="D3784" t="s">
        <v>16986</v>
      </c>
      <c r="E3784" t="s">
        <v>17271</v>
      </c>
      <c r="F3784" t="s">
        <v>3023</v>
      </c>
      <c r="G3784" t="s">
        <v>2315</v>
      </c>
      <c r="I3784" t="s">
        <v>265</v>
      </c>
      <c r="J3784" t="s">
        <v>266</v>
      </c>
      <c r="K3784" t="s">
        <v>5657</v>
      </c>
      <c r="L3784" t="s">
        <v>9502</v>
      </c>
      <c r="M3784" t="s">
        <v>3521</v>
      </c>
      <c r="N3784" t="s">
        <v>16630</v>
      </c>
      <c r="O3784">
        <v>11</v>
      </c>
      <c r="P3784" t="s">
        <v>3206</v>
      </c>
      <c r="Q3784">
        <v>20</v>
      </c>
      <c r="S3784">
        <v>0</v>
      </c>
      <c r="T3784" s="108">
        <v>0</v>
      </c>
      <c r="U3784">
        <v>0</v>
      </c>
      <c r="W3784" t="s">
        <v>171</v>
      </c>
      <c r="X3784">
        <v>1</v>
      </c>
      <c r="Y3784">
        <v>0</v>
      </c>
      <c r="Z3784">
        <v>0</v>
      </c>
      <c r="AA3784">
        <v>0</v>
      </c>
      <c r="AB3784">
        <v>0</v>
      </c>
      <c r="AC3784">
        <v>0</v>
      </c>
      <c r="AD3784">
        <v>0</v>
      </c>
      <c r="AE3784">
        <v>0</v>
      </c>
    </row>
    <row r="3785" spans="1:31" x14ac:dyDescent="0.3">
      <c r="A3785" t="s">
        <v>16630</v>
      </c>
      <c r="B3785" t="s">
        <v>16284</v>
      </c>
      <c r="C3785" t="s">
        <v>3621</v>
      </c>
      <c r="D3785" t="s">
        <v>16285</v>
      </c>
      <c r="E3785" t="s">
        <v>17272</v>
      </c>
      <c r="F3785" t="s">
        <v>5640</v>
      </c>
      <c r="G3785" t="s">
        <v>2315</v>
      </c>
      <c r="I3785" t="s">
        <v>265</v>
      </c>
      <c r="J3785" t="s">
        <v>266</v>
      </c>
      <c r="K3785" t="s">
        <v>5645</v>
      </c>
      <c r="L3785" t="s">
        <v>17338</v>
      </c>
      <c r="M3785" t="s">
        <v>3521</v>
      </c>
      <c r="N3785" t="s">
        <v>16630</v>
      </c>
      <c r="O3785">
        <v>20</v>
      </c>
      <c r="P3785" t="s">
        <v>3206</v>
      </c>
      <c r="Q3785">
        <v>20</v>
      </c>
      <c r="S3785">
        <v>1</v>
      </c>
      <c r="T3785" s="108">
        <v>20</v>
      </c>
      <c r="U3785">
        <v>1</v>
      </c>
      <c r="V3785" t="s">
        <v>270</v>
      </c>
      <c r="W3785" t="s">
        <v>167</v>
      </c>
      <c r="X3785">
        <v>1</v>
      </c>
      <c r="Y3785">
        <v>0</v>
      </c>
      <c r="Z3785">
        <v>0</v>
      </c>
      <c r="AA3785">
        <v>0</v>
      </c>
      <c r="AB3785">
        <v>1</v>
      </c>
      <c r="AC3785">
        <v>0</v>
      </c>
      <c r="AD3785">
        <v>0</v>
      </c>
      <c r="AE3785">
        <v>0</v>
      </c>
    </row>
    <row r="3786" spans="1:31" x14ac:dyDescent="0.3">
      <c r="A3786" t="s">
        <v>268</v>
      </c>
      <c r="B3786" t="s">
        <v>5654</v>
      </c>
      <c r="C3786" t="s">
        <v>274</v>
      </c>
      <c r="D3786" t="s">
        <v>5655</v>
      </c>
      <c r="E3786" t="s">
        <v>13503</v>
      </c>
      <c r="F3786" t="s">
        <v>5656</v>
      </c>
      <c r="G3786" t="s">
        <v>2315</v>
      </c>
      <c r="I3786" t="s">
        <v>265</v>
      </c>
      <c r="J3786" t="s">
        <v>266</v>
      </c>
      <c r="K3786" t="s">
        <v>5657</v>
      </c>
      <c r="L3786" t="s">
        <v>5658</v>
      </c>
      <c r="M3786" t="s">
        <v>267</v>
      </c>
      <c r="N3786" t="s">
        <v>268</v>
      </c>
      <c r="O3786">
        <v>1</v>
      </c>
      <c r="P3786" t="s">
        <v>282</v>
      </c>
      <c r="Q3786">
        <v>1</v>
      </c>
      <c r="S3786">
        <v>1</v>
      </c>
      <c r="T3786" s="108">
        <v>1</v>
      </c>
      <c r="U3786">
        <v>1</v>
      </c>
      <c r="V3786" t="s">
        <v>270</v>
      </c>
      <c r="W3786" t="s">
        <v>167</v>
      </c>
      <c r="X3786">
        <v>1</v>
      </c>
      <c r="Y3786">
        <v>0</v>
      </c>
      <c r="Z3786">
        <v>1</v>
      </c>
      <c r="AA3786">
        <v>0</v>
      </c>
      <c r="AB3786">
        <v>0</v>
      </c>
      <c r="AC3786">
        <v>0</v>
      </c>
      <c r="AD3786">
        <v>0</v>
      </c>
      <c r="AE3786">
        <v>0</v>
      </c>
    </row>
    <row r="3787" spans="1:31" x14ac:dyDescent="0.3">
      <c r="A3787" t="s">
        <v>268</v>
      </c>
      <c r="B3787" t="s">
        <v>5654</v>
      </c>
      <c r="C3787" t="s">
        <v>274</v>
      </c>
      <c r="D3787" t="s">
        <v>5655</v>
      </c>
      <c r="E3787" t="s">
        <v>13503</v>
      </c>
      <c r="F3787" t="s">
        <v>5656</v>
      </c>
      <c r="G3787" t="s">
        <v>2315</v>
      </c>
      <c r="I3787" t="s">
        <v>265</v>
      </c>
      <c r="J3787" t="s">
        <v>266</v>
      </c>
      <c r="K3787" t="s">
        <v>5657</v>
      </c>
      <c r="L3787" t="s">
        <v>5658</v>
      </c>
      <c r="M3787" t="s">
        <v>271</v>
      </c>
      <c r="N3787" t="s">
        <v>268</v>
      </c>
      <c r="O3787">
        <v>2</v>
      </c>
      <c r="P3787" t="s">
        <v>272</v>
      </c>
      <c r="Q3787">
        <v>1</v>
      </c>
      <c r="S3787">
        <v>1</v>
      </c>
      <c r="T3787" s="108">
        <v>1</v>
      </c>
      <c r="U3787">
        <v>1</v>
      </c>
      <c r="V3787" t="s">
        <v>270</v>
      </c>
      <c r="W3787" t="s">
        <v>167</v>
      </c>
      <c r="X3787">
        <v>1</v>
      </c>
      <c r="Y3787">
        <v>0</v>
      </c>
      <c r="Z3787">
        <v>1</v>
      </c>
      <c r="AA3787">
        <v>0</v>
      </c>
      <c r="AB3787">
        <v>0</v>
      </c>
      <c r="AC3787">
        <v>0</v>
      </c>
      <c r="AD3787">
        <v>0</v>
      </c>
      <c r="AE3787">
        <v>0</v>
      </c>
    </row>
    <row r="3788" spans="1:31" x14ac:dyDescent="0.3">
      <c r="A3788" t="s">
        <v>268</v>
      </c>
      <c r="B3788" t="s">
        <v>5654</v>
      </c>
      <c r="C3788" t="s">
        <v>274</v>
      </c>
      <c r="D3788" t="s">
        <v>5655</v>
      </c>
      <c r="E3788" t="s">
        <v>13503</v>
      </c>
      <c r="F3788" t="s">
        <v>5656</v>
      </c>
      <c r="G3788" t="s">
        <v>2315</v>
      </c>
      <c r="I3788" t="s">
        <v>265</v>
      </c>
      <c r="J3788" t="s">
        <v>266</v>
      </c>
      <c r="K3788" t="s">
        <v>5657</v>
      </c>
      <c r="L3788" t="s">
        <v>5658</v>
      </c>
      <c r="M3788" t="s">
        <v>271</v>
      </c>
      <c r="N3788" t="s">
        <v>268</v>
      </c>
      <c r="O3788">
        <v>27</v>
      </c>
      <c r="P3788" t="s">
        <v>273</v>
      </c>
      <c r="Q3788">
        <v>0.48</v>
      </c>
      <c r="S3788">
        <v>3</v>
      </c>
      <c r="T3788" s="108">
        <v>1.44</v>
      </c>
      <c r="U3788">
        <v>1</v>
      </c>
      <c r="V3788" t="s">
        <v>270</v>
      </c>
      <c r="W3788" t="s">
        <v>167</v>
      </c>
      <c r="X3788">
        <v>3</v>
      </c>
      <c r="Y3788">
        <v>0</v>
      </c>
      <c r="Z3788">
        <v>3</v>
      </c>
      <c r="AA3788">
        <v>0</v>
      </c>
      <c r="AB3788">
        <v>0</v>
      </c>
      <c r="AC3788">
        <v>0</v>
      </c>
      <c r="AD3788">
        <v>0</v>
      </c>
      <c r="AE3788">
        <v>0</v>
      </c>
    </row>
    <row r="3789" spans="1:31" x14ac:dyDescent="0.3">
      <c r="A3789" t="s">
        <v>268</v>
      </c>
      <c r="B3789" t="s">
        <v>11809</v>
      </c>
      <c r="C3789" t="s">
        <v>274</v>
      </c>
      <c r="D3789" t="s">
        <v>5160</v>
      </c>
      <c r="E3789" t="s">
        <v>13504</v>
      </c>
      <c r="F3789" t="s">
        <v>5695</v>
      </c>
      <c r="G3789" t="s">
        <v>2315</v>
      </c>
      <c r="I3789" t="s">
        <v>265</v>
      </c>
      <c r="J3789" t="s">
        <v>266</v>
      </c>
      <c r="K3789" t="s">
        <v>5657</v>
      </c>
      <c r="L3789" t="s">
        <v>5162</v>
      </c>
      <c r="M3789" t="s">
        <v>271</v>
      </c>
      <c r="N3789" t="s">
        <v>268</v>
      </c>
      <c r="O3789">
        <v>2</v>
      </c>
      <c r="P3789" t="s">
        <v>288</v>
      </c>
      <c r="Q3789">
        <v>0.48</v>
      </c>
      <c r="S3789">
        <v>1</v>
      </c>
      <c r="T3789" s="108">
        <v>0.48</v>
      </c>
      <c r="U3789">
        <v>1</v>
      </c>
      <c r="V3789" t="s">
        <v>270</v>
      </c>
      <c r="W3789" t="s">
        <v>167</v>
      </c>
      <c r="X3789">
        <v>1</v>
      </c>
      <c r="Y3789">
        <v>0</v>
      </c>
      <c r="Z3789">
        <v>0</v>
      </c>
      <c r="AA3789">
        <v>0</v>
      </c>
      <c r="AB3789">
        <v>1</v>
      </c>
      <c r="AC3789">
        <v>0</v>
      </c>
      <c r="AD3789">
        <v>0</v>
      </c>
      <c r="AE3789">
        <v>0</v>
      </c>
    </row>
    <row r="3790" spans="1:31" x14ac:dyDescent="0.3">
      <c r="A3790" t="s">
        <v>268</v>
      </c>
      <c r="B3790" t="s">
        <v>11809</v>
      </c>
      <c r="C3790" t="s">
        <v>274</v>
      </c>
      <c r="D3790" t="s">
        <v>5160</v>
      </c>
      <c r="E3790" t="s">
        <v>13504</v>
      </c>
      <c r="F3790" t="s">
        <v>5695</v>
      </c>
      <c r="G3790" t="s">
        <v>2315</v>
      </c>
      <c r="I3790" t="s">
        <v>265</v>
      </c>
      <c r="J3790" t="s">
        <v>266</v>
      </c>
      <c r="K3790" t="s">
        <v>5657</v>
      </c>
      <c r="L3790" t="s">
        <v>5162</v>
      </c>
      <c r="M3790" t="s">
        <v>271</v>
      </c>
      <c r="N3790" t="s">
        <v>268</v>
      </c>
      <c r="O3790">
        <v>17</v>
      </c>
      <c r="P3790" t="s">
        <v>273</v>
      </c>
      <c r="Q3790">
        <v>0.32</v>
      </c>
      <c r="S3790">
        <v>1</v>
      </c>
      <c r="T3790" s="108">
        <v>0.32</v>
      </c>
      <c r="U3790">
        <v>1</v>
      </c>
      <c r="V3790" t="s">
        <v>270</v>
      </c>
      <c r="W3790" t="s">
        <v>167</v>
      </c>
      <c r="X3790">
        <v>1</v>
      </c>
      <c r="Y3790">
        <v>0</v>
      </c>
      <c r="Z3790">
        <v>0</v>
      </c>
      <c r="AA3790">
        <v>0</v>
      </c>
      <c r="AB3790">
        <v>1</v>
      </c>
      <c r="AC3790">
        <v>0</v>
      </c>
      <c r="AD3790">
        <v>0</v>
      </c>
      <c r="AE3790">
        <v>0</v>
      </c>
    </row>
    <row r="3791" spans="1:31" x14ac:dyDescent="0.3">
      <c r="A3791" t="s">
        <v>268</v>
      </c>
      <c r="B3791" t="s">
        <v>11809</v>
      </c>
      <c r="C3791" t="s">
        <v>274</v>
      </c>
      <c r="D3791" t="s">
        <v>5160</v>
      </c>
      <c r="E3791" t="s">
        <v>13504</v>
      </c>
      <c r="F3791" t="s">
        <v>5695</v>
      </c>
      <c r="G3791" t="s">
        <v>2315</v>
      </c>
      <c r="I3791" t="s">
        <v>265</v>
      </c>
      <c r="J3791" t="s">
        <v>266</v>
      </c>
      <c r="K3791" t="s">
        <v>5657</v>
      </c>
      <c r="L3791" t="s">
        <v>5162</v>
      </c>
      <c r="M3791" t="s">
        <v>267</v>
      </c>
      <c r="N3791" t="s">
        <v>268</v>
      </c>
      <c r="O3791">
        <v>1</v>
      </c>
      <c r="P3791" t="s">
        <v>266</v>
      </c>
      <c r="Q3791">
        <v>0.32</v>
      </c>
      <c r="S3791">
        <v>1</v>
      </c>
      <c r="T3791" s="108">
        <v>0.32</v>
      </c>
      <c r="U3791">
        <v>1</v>
      </c>
      <c r="V3791" t="s">
        <v>270</v>
      </c>
      <c r="W3791" t="s">
        <v>167</v>
      </c>
      <c r="X3791">
        <v>1</v>
      </c>
      <c r="Y3791">
        <v>0</v>
      </c>
      <c r="Z3791">
        <v>0</v>
      </c>
      <c r="AA3791">
        <v>0</v>
      </c>
      <c r="AB3791">
        <v>0</v>
      </c>
      <c r="AC3791">
        <v>1</v>
      </c>
      <c r="AD3791">
        <v>0</v>
      </c>
      <c r="AE3791">
        <v>0</v>
      </c>
    </row>
    <row r="3792" spans="1:31" x14ac:dyDescent="0.3">
      <c r="A3792" t="s">
        <v>268</v>
      </c>
      <c r="B3792" t="s">
        <v>5697</v>
      </c>
      <c r="C3792" t="s">
        <v>274</v>
      </c>
      <c r="D3792" t="s">
        <v>5698</v>
      </c>
      <c r="E3792" t="s">
        <v>13505</v>
      </c>
      <c r="F3792" t="s">
        <v>5699</v>
      </c>
      <c r="G3792" t="s">
        <v>2315</v>
      </c>
      <c r="I3792" t="s">
        <v>265</v>
      </c>
      <c r="J3792" t="s">
        <v>266</v>
      </c>
      <c r="K3792" t="s">
        <v>5657</v>
      </c>
      <c r="L3792" t="s">
        <v>8221</v>
      </c>
      <c r="M3792" t="s">
        <v>271</v>
      </c>
      <c r="N3792" t="s">
        <v>268</v>
      </c>
      <c r="O3792">
        <v>20</v>
      </c>
      <c r="P3792" t="s">
        <v>425</v>
      </c>
      <c r="Q3792">
        <v>0.32</v>
      </c>
      <c r="S3792">
        <v>10</v>
      </c>
      <c r="T3792" s="108">
        <v>3.2</v>
      </c>
      <c r="U3792">
        <v>1</v>
      </c>
      <c r="V3792" t="s">
        <v>270</v>
      </c>
      <c r="W3792" t="s">
        <v>167</v>
      </c>
      <c r="X3792">
        <v>2</v>
      </c>
      <c r="Y3792">
        <v>2</v>
      </c>
      <c r="Z3792">
        <v>2</v>
      </c>
      <c r="AA3792">
        <v>2</v>
      </c>
      <c r="AB3792">
        <v>2</v>
      </c>
      <c r="AC3792">
        <v>2</v>
      </c>
      <c r="AD3792">
        <v>0</v>
      </c>
      <c r="AE3792">
        <v>0</v>
      </c>
    </row>
    <row r="3793" spans="1:31" x14ac:dyDescent="0.3">
      <c r="A3793" t="s">
        <v>268</v>
      </c>
      <c r="B3793" t="s">
        <v>5697</v>
      </c>
      <c r="C3793" t="s">
        <v>274</v>
      </c>
      <c r="D3793" t="s">
        <v>5698</v>
      </c>
      <c r="E3793" t="s">
        <v>13505</v>
      </c>
      <c r="F3793" t="s">
        <v>5699</v>
      </c>
      <c r="G3793" t="s">
        <v>2315</v>
      </c>
      <c r="I3793" t="s">
        <v>265</v>
      </c>
      <c r="J3793" t="s">
        <v>266</v>
      </c>
      <c r="K3793" t="s">
        <v>5657</v>
      </c>
      <c r="L3793" t="s">
        <v>8221</v>
      </c>
      <c r="M3793" t="s">
        <v>271</v>
      </c>
      <c r="N3793" t="s">
        <v>268</v>
      </c>
      <c r="O3793">
        <v>2</v>
      </c>
      <c r="P3793" t="s">
        <v>272</v>
      </c>
      <c r="Q3793">
        <v>2</v>
      </c>
      <c r="S3793">
        <v>4</v>
      </c>
      <c r="T3793" s="108">
        <v>8</v>
      </c>
      <c r="U3793">
        <v>1</v>
      </c>
      <c r="V3793" t="s">
        <v>270</v>
      </c>
      <c r="W3793" t="s">
        <v>167</v>
      </c>
      <c r="X3793">
        <v>1</v>
      </c>
      <c r="Y3793">
        <v>1</v>
      </c>
      <c r="Z3793">
        <v>0</v>
      </c>
      <c r="AA3793">
        <v>1</v>
      </c>
      <c r="AB3793">
        <v>0</v>
      </c>
      <c r="AC3793">
        <v>1</v>
      </c>
      <c r="AD3793">
        <v>1</v>
      </c>
      <c r="AE3793">
        <v>0</v>
      </c>
    </row>
    <row r="3794" spans="1:31" x14ac:dyDescent="0.3">
      <c r="A3794" t="s">
        <v>268</v>
      </c>
      <c r="B3794" t="s">
        <v>5697</v>
      </c>
      <c r="C3794" t="s">
        <v>274</v>
      </c>
      <c r="D3794" t="s">
        <v>5698</v>
      </c>
      <c r="E3794" t="s">
        <v>13505</v>
      </c>
      <c r="F3794" t="s">
        <v>5699</v>
      </c>
      <c r="G3794" t="s">
        <v>2315</v>
      </c>
      <c r="I3794" t="s">
        <v>265</v>
      </c>
      <c r="J3794" t="s">
        <v>266</v>
      </c>
      <c r="K3794" t="s">
        <v>5657</v>
      </c>
      <c r="L3794" t="s">
        <v>8221</v>
      </c>
      <c r="M3794" t="s">
        <v>267</v>
      </c>
      <c r="N3794" t="s">
        <v>268</v>
      </c>
      <c r="O3794">
        <v>1</v>
      </c>
      <c r="P3794" t="s">
        <v>266</v>
      </c>
      <c r="Q3794">
        <v>0.48</v>
      </c>
      <c r="S3794">
        <v>1</v>
      </c>
      <c r="T3794" s="108">
        <v>0.48</v>
      </c>
      <c r="U3794">
        <v>1</v>
      </c>
      <c r="V3794" t="s">
        <v>270</v>
      </c>
      <c r="W3794" t="s">
        <v>167</v>
      </c>
      <c r="X3794">
        <v>1</v>
      </c>
      <c r="Y3794">
        <v>0</v>
      </c>
      <c r="Z3794">
        <v>0</v>
      </c>
      <c r="AA3794">
        <v>0</v>
      </c>
      <c r="AB3794">
        <v>0</v>
      </c>
      <c r="AC3794">
        <v>1</v>
      </c>
      <c r="AD3794">
        <v>0</v>
      </c>
      <c r="AE3794">
        <v>0</v>
      </c>
    </row>
    <row r="3795" spans="1:31" x14ac:dyDescent="0.3">
      <c r="A3795" t="s">
        <v>268</v>
      </c>
      <c r="B3795" t="s">
        <v>5865</v>
      </c>
      <c r="C3795" t="s">
        <v>274</v>
      </c>
      <c r="D3795" t="s">
        <v>5866</v>
      </c>
      <c r="E3795" t="s">
        <v>13509</v>
      </c>
      <c r="F3795" t="s">
        <v>5867</v>
      </c>
      <c r="G3795" t="s">
        <v>2315</v>
      </c>
      <c r="I3795" t="s">
        <v>265</v>
      </c>
      <c r="J3795" t="s">
        <v>266</v>
      </c>
      <c r="K3795" t="s">
        <v>5806</v>
      </c>
      <c r="L3795" t="s">
        <v>5868</v>
      </c>
      <c r="M3795" t="s">
        <v>267</v>
      </c>
      <c r="N3795" t="s">
        <v>268</v>
      </c>
      <c r="O3795">
        <v>1</v>
      </c>
      <c r="P3795" t="s">
        <v>266</v>
      </c>
      <c r="Q3795">
        <v>0.48</v>
      </c>
      <c r="S3795">
        <v>1</v>
      </c>
      <c r="T3795" s="108">
        <v>0.48</v>
      </c>
      <c r="U3795">
        <v>1</v>
      </c>
      <c r="V3795" t="s">
        <v>270</v>
      </c>
      <c r="W3795" t="s">
        <v>167</v>
      </c>
      <c r="X3795">
        <v>1</v>
      </c>
      <c r="Y3795">
        <v>0</v>
      </c>
      <c r="Z3795">
        <v>0</v>
      </c>
      <c r="AA3795">
        <v>0</v>
      </c>
      <c r="AB3795">
        <v>0</v>
      </c>
      <c r="AC3795">
        <v>1</v>
      </c>
      <c r="AD3795">
        <v>0</v>
      </c>
      <c r="AE3795">
        <v>0</v>
      </c>
    </row>
    <row r="3796" spans="1:31" x14ac:dyDescent="0.3">
      <c r="A3796" t="s">
        <v>268</v>
      </c>
      <c r="B3796" t="s">
        <v>5865</v>
      </c>
      <c r="C3796" t="s">
        <v>294</v>
      </c>
      <c r="D3796" t="s">
        <v>5866</v>
      </c>
      <c r="E3796" t="s">
        <v>13509</v>
      </c>
      <c r="F3796" t="s">
        <v>5867</v>
      </c>
      <c r="G3796" t="s">
        <v>2315</v>
      </c>
      <c r="I3796" t="s">
        <v>265</v>
      </c>
      <c r="J3796" t="s">
        <v>266</v>
      </c>
      <c r="K3796" t="s">
        <v>5806</v>
      </c>
      <c r="L3796" t="s">
        <v>5868</v>
      </c>
      <c r="M3796" t="s">
        <v>271</v>
      </c>
      <c r="N3796" t="s">
        <v>268</v>
      </c>
      <c r="O3796">
        <v>20</v>
      </c>
      <c r="P3796" t="s">
        <v>425</v>
      </c>
      <c r="Q3796">
        <v>0.32</v>
      </c>
      <c r="S3796">
        <v>1</v>
      </c>
      <c r="T3796" s="108">
        <v>0.32</v>
      </c>
      <c r="U3796">
        <v>1</v>
      </c>
      <c r="V3796" t="s">
        <v>270</v>
      </c>
      <c r="W3796" t="s">
        <v>167</v>
      </c>
      <c r="X3796">
        <v>1</v>
      </c>
      <c r="Y3796">
        <v>0</v>
      </c>
      <c r="Z3796">
        <v>1</v>
      </c>
      <c r="AA3796">
        <v>0</v>
      </c>
      <c r="AB3796">
        <v>0</v>
      </c>
      <c r="AC3796">
        <v>0</v>
      </c>
      <c r="AD3796">
        <v>0</v>
      </c>
      <c r="AE3796">
        <v>0</v>
      </c>
    </row>
    <row r="3797" spans="1:31" x14ac:dyDescent="0.3">
      <c r="A3797" t="s">
        <v>268</v>
      </c>
      <c r="B3797" t="s">
        <v>5865</v>
      </c>
      <c r="C3797" t="s">
        <v>302</v>
      </c>
      <c r="D3797" t="s">
        <v>5866</v>
      </c>
      <c r="E3797" t="s">
        <v>13509</v>
      </c>
      <c r="F3797" t="s">
        <v>5867</v>
      </c>
      <c r="G3797" t="s">
        <v>2315</v>
      </c>
      <c r="I3797" t="s">
        <v>265</v>
      </c>
      <c r="J3797" t="s">
        <v>266</v>
      </c>
      <c r="K3797" t="s">
        <v>5806</v>
      </c>
      <c r="L3797" t="s">
        <v>5868</v>
      </c>
      <c r="M3797" t="s">
        <v>271</v>
      </c>
      <c r="N3797" t="s">
        <v>268</v>
      </c>
      <c r="O3797">
        <v>2</v>
      </c>
      <c r="P3797" t="s">
        <v>272</v>
      </c>
      <c r="Q3797">
        <v>2</v>
      </c>
      <c r="S3797">
        <v>2</v>
      </c>
      <c r="T3797" s="108">
        <v>4</v>
      </c>
      <c r="U3797">
        <v>1</v>
      </c>
      <c r="V3797" t="s">
        <v>270</v>
      </c>
      <c r="W3797" t="s">
        <v>167</v>
      </c>
      <c r="X3797">
        <v>1</v>
      </c>
      <c r="Y3797">
        <v>1</v>
      </c>
      <c r="Z3797">
        <v>0</v>
      </c>
      <c r="AA3797">
        <v>0</v>
      </c>
      <c r="AB3797">
        <v>0</v>
      </c>
      <c r="AC3797">
        <v>1</v>
      </c>
      <c r="AD3797">
        <v>0</v>
      </c>
      <c r="AE3797">
        <v>0</v>
      </c>
    </row>
    <row r="3798" spans="1:31" x14ac:dyDescent="0.3">
      <c r="A3798" t="s">
        <v>268</v>
      </c>
      <c r="B3798" t="s">
        <v>16192</v>
      </c>
      <c r="C3798" t="s">
        <v>274</v>
      </c>
      <c r="D3798" t="s">
        <v>16193</v>
      </c>
      <c r="E3798" t="s">
        <v>13500</v>
      </c>
      <c r="F3798" t="s">
        <v>2288</v>
      </c>
      <c r="G3798" t="s">
        <v>2315</v>
      </c>
      <c r="I3798" t="s">
        <v>265</v>
      </c>
      <c r="J3798" t="s">
        <v>266</v>
      </c>
      <c r="K3798" t="s">
        <v>5368</v>
      </c>
      <c r="L3798" t="s">
        <v>16194</v>
      </c>
      <c r="M3798" t="s">
        <v>267</v>
      </c>
      <c r="N3798" t="s">
        <v>268</v>
      </c>
      <c r="O3798">
        <v>1</v>
      </c>
      <c r="P3798" t="s">
        <v>282</v>
      </c>
      <c r="Q3798">
        <v>3</v>
      </c>
      <c r="S3798">
        <v>1</v>
      </c>
      <c r="T3798" s="108">
        <v>3</v>
      </c>
      <c r="U3798">
        <v>1</v>
      </c>
      <c r="V3798" t="s">
        <v>270</v>
      </c>
      <c r="W3798" t="s">
        <v>167</v>
      </c>
      <c r="X3798">
        <v>1</v>
      </c>
      <c r="Y3798">
        <v>0</v>
      </c>
      <c r="Z3798">
        <v>0</v>
      </c>
      <c r="AA3798">
        <v>1</v>
      </c>
      <c r="AB3798">
        <v>0</v>
      </c>
      <c r="AC3798">
        <v>0</v>
      </c>
      <c r="AD3798">
        <v>0</v>
      </c>
      <c r="AE3798">
        <v>0</v>
      </c>
    </row>
    <row r="3799" spans="1:31" x14ac:dyDescent="0.3">
      <c r="A3799" t="s">
        <v>16630</v>
      </c>
      <c r="B3799" t="s">
        <v>16331</v>
      </c>
      <c r="C3799" t="s">
        <v>274</v>
      </c>
      <c r="D3799" t="s">
        <v>16193</v>
      </c>
      <c r="E3799" t="s">
        <v>17270</v>
      </c>
      <c r="F3799" t="s">
        <v>2288</v>
      </c>
      <c r="G3799" t="s">
        <v>2315</v>
      </c>
      <c r="I3799" t="s">
        <v>265</v>
      </c>
      <c r="J3799" t="s">
        <v>266</v>
      </c>
      <c r="K3799" t="s">
        <v>5368</v>
      </c>
      <c r="L3799" t="s">
        <v>16194</v>
      </c>
      <c r="M3799" t="s">
        <v>2312</v>
      </c>
      <c r="N3799" t="s">
        <v>16630</v>
      </c>
      <c r="O3799">
        <v>4</v>
      </c>
      <c r="P3799" t="s">
        <v>3206</v>
      </c>
      <c r="Q3799">
        <v>40</v>
      </c>
      <c r="R3799" t="s">
        <v>389</v>
      </c>
      <c r="S3799">
        <v>0</v>
      </c>
      <c r="T3799" s="108">
        <v>0</v>
      </c>
      <c r="U3799">
        <v>0</v>
      </c>
      <c r="W3799" t="s">
        <v>171</v>
      </c>
      <c r="X3799">
        <v>1</v>
      </c>
      <c r="Y3799">
        <v>0</v>
      </c>
      <c r="Z3799">
        <v>0</v>
      </c>
      <c r="AA3799">
        <v>0</v>
      </c>
      <c r="AB3799">
        <v>0</v>
      </c>
      <c r="AC3799">
        <v>0</v>
      </c>
      <c r="AD3799">
        <v>0</v>
      </c>
      <c r="AE3799">
        <v>0</v>
      </c>
    </row>
    <row r="3800" spans="1:31" x14ac:dyDescent="0.3">
      <c r="A3800" t="s">
        <v>16630</v>
      </c>
      <c r="B3800" t="s">
        <v>10088</v>
      </c>
      <c r="C3800" t="s">
        <v>302</v>
      </c>
      <c r="D3800" t="s">
        <v>10760</v>
      </c>
      <c r="E3800" t="s">
        <v>17269</v>
      </c>
      <c r="F3800" t="s">
        <v>704</v>
      </c>
      <c r="G3800" t="s">
        <v>2315</v>
      </c>
      <c r="I3800" t="s">
        <v>265</v>
      </c>
      <c r="J3800" t="s">
        <v>266</v>
      </c>
      <c r="K3800" t="s">
        <v>10280</v>
      </c>
      <c r="L3800" t="s">
        <v>16068</v>
      </c>
      <c r="M3800" t="s">
        <v>2312</v>
      </c>
      <c r="N3800" t="s">
        <v>16630</v>
      </c>
      <c r="O3800">
        <v>4</v>
      </c>
      <c r="P3800" t="s">
        <v>3206</v>
      </c>
      <c r="Q3800">
        <v>25</v>
      </c>
      <c r="R3800" t="s">
        <v>389</v>
      </c>
      <c r="S3800">
        <v>0</v>
      </c>
      <c r="T3800" s="108">
        <v>0</v>
      </c>
      <c r="U3800">
        <v>0</v>
      </c>
      <c r="W3800" t="s">
        <v>171</v>
      </c>
      <c r="X3800">
        <v>1</v>
      </c>
      <c r="Y3800">
        <v>0</v>
      </c>
      <c r="Z3800">
        <v>0</v>
      </c>
      <c r="AA3800">
        <v>0</v>
      </c>
      <c r="AB3800">
        <v>0</v>
      </c>
      <c r="AC3800">
        <v>0</v>
      </c>
      <c r="AD3800">
        <v>0</v>
      </c>
      <c r="AE3800">
        <v>0</v>
      </c>
    </row>
    <row r="3801" spans="1:31" x14ac:dyDescent="0.3">
      <c r="A3801" t="s">
        <v>268</v>
      </c>
      <c r="B3801" t="s">
        <v>10761</v>
      </c>
      <c r="C3801" t="s">
        <v>294</v>
      </c>
      <c r="D3801" t="s">
        <v>10762</v>
      </c>
      <c r="E3801" t="s">
        <v>13502</v>
      </c>
      <c r="F3801" t="s">
        <v>5640</v>
      </c>
      <c r="G3801" t="s">
        <v>2315</v>
      </c>
      <c r="I3801" t="s">
        <v>265</v>
      </c>
      <c r="J3801" t="s">
        <v>266</v>
      </c>
      <c r="K3801" t="s">
        <v>5645</v>
      </c>
      <c r="L3801" t="s">
        <v>2350</v>
      </c>
      <c r="M3801" t="s">
        <v>271</v>
      </c>
      <c r="N3801" t="s">
        <v>268</v>
      </c>
      <c r="O3801">
        <v>20</v>
      </c>
      <c r="P3801" t="s">
        <v>425</v>
      </c>
      <c r="Q3801">
        <v>0.32</v>
      </c>
      <c r="S3801">
        <v>9</v>
      </c>
      <c r="T3801" s="108">
        <v>2.88</v>
      </c>
      <c r="U3801">
        <v>1</v>
      </c>
      <c r="V3801" t="s">
        <v>270</v>
      </c>
      <c r="W3801" t="s">
        <v>167</v>
      </c>
      <c r="X3801">
        <v>3</v>
      </c>
      <c r="Y3801">
        <v>3</v>
      </c>
      <c r="Z3801">
        <v>0</v>
      </c>
      <c r="AA3801">
        <v>3</v>
      </c>
      <c r="AB3801">
        <v>0</v>
      </c>
      <c r="AC3801">
        <v>3</v>
      </c>
      <c r="AD3801">
        <v>0</v>
      </c>
      <c r="AE3801">
        <v>0</v>
      </c>
    </row>
    <row r="3802" spans="1:31" x14ac:dyDescent="0.3">
      <c r="A3802" t="s">
        <v>268</v>
      </c>
      <c r="B3802" t="s">
        <v>10761</v>
      </c>
      <c r="C3802" t="s">
        <v>294</v>
      </c>
      <c r="D3802" t="s">
        <v>10762</v>
      </c>
      <c r="E3802" t="s">
        <v>13502</v>
      </c>
      <c r="F3802" t="s">
        <v>5640</v>
      </c>
      <c r="G3802" t="s">
        <v>2315</v>
      </c>
      <c r="I3802" t="s">
        <v>265</v>
      </c>
      <c r="J3802" t="s">
        <v>266</v>
      </c>
      <c r="K3802" t="s">
        <v>5645</v>
      </c>
      <c r="L3802" t="s">
        <v>2350</v>
      </c>
      <c r="M3802" t="s">
        <v>271</v>
      </c>
      <c r="N3802" t="s">
        <v>268</v>
      </c>
      <c r="O3802">
        <v>17</v>
      </c>
      <c r="P3802" t="s">
        <v>273</v>
      </c>
      <c r="Q3802">
        <v>0.48</v>
      </c>
      <c r="S3802">
        <v>1</v>
      </c>
      <c r="T3802" s="108">
        <v>0.48</v>
      </c>
      <c r="U3802">
        <v>1</v>
      </c>
      <c r="V3802" t="s">
        <v>270</v>
      </c>
      <c r="W3802" t="s">
        <v>167</v>
      </c>
      <c r="X3802">
        <v>1</v>
      </c>
      <c r="Y3802">
        <v>0</v>
      </c>
      <c r="Z3802">
        <v>0</v>
      </c>
      <c r="AA3802">
        <v>0</v>
      </c>
      <c r="AB3802">
        <v>0</v>
      </c>
      <c r="AC3802">
        <v>1</v>
      </c>
      <c r="AD3802">
        <v>0</v>
      </c>
      <c r="AE3802">
        <v>0</v>
      </c>
    </row>
    <row r="3803" spans="1:31" x14ac:dyDescent="0.3">
      <c r="A3803" t="s">
        <v>268</v>
      </c>
      <c r="B3803" t="s">
        <v>10761</v>
      </c>
      <c r="C3803" t="s">
        <v>294</v>
      </c>
      <c r="D3803" t="s">
        <v>10762</v>
      </c>
      <c r="E3803" t="s">
        <v>13502</v>
      </c>
      <c r="F3803" t="s">
        <v>5640</v>
      </c>
      <c r="G3803" t="s">
        <v>2315</v>
      </c>
      <c r="I3803" t="s">
        <v>265</v>
      </c>
      <c r="J3803" t="s">
        <v>266</v>
      </c>
      <c r="K3803" t="s">
        <v>5645</v>
      </c>
      <c r="L3803" t="s">
        <v>2350</v>
      </c>
      <c r="M3803" t="s">
        <v>271</v>
      </c>
      <c r="N3803" t="s">
        <v>268</v>
      </c>
      <c r="O3803">
        <v>2</v>
      </c>
      <c r="P3803" t="s">
        <v>288</v>
      </c>
      <c r="Q3803">
        <v>0.48</v>
      </c>
      <c r="S3803">
        <v>6</v>
      </c>
      <c r="T3803" s="108">
        <v>2.88</v>
      </c>
      <c r="U3803">
        <v>1</v>
      </c>
      <c r="V3803" t="s">
        <v>270</v>
      </c>
      <c r="W3803" t="s">
        <v>167</v>
      </c>
      <c r="X3803">
        <v>2</v>
      </c>
      <c r="Y3803">
        <v>2</v>
      </c>
      <c r="Z3803">
        <v>0</v>
      </c>
      <c r="AA3803">
        <v>2</v>
      </c>
      <c r="AB3803">
        <v>0</v>
      </c>
      <c r="AC3803">
        <v>2</v>
      </c>
      <c r="AD3803">
        <v>0</v>
      </c>
      <c r="AE3803">
        <v>0</v>
      </c>
    </row>
    <row r="3804" spans="1:31" x14ac:dyDescent="0.3">
      <c r="A3804" t="s">
        <v>268</v>
      </c>
      <c r="B3804" t="s">
        <v>5299</v>
      </c>
      <c r="C3804" t="s">
        <v>274</v>
      </c>
      <c r="D3804" t="s">
        <v>5300</v>
      </c>
      <c r="E3804" t="s">
        <v>13497</v>
      </c>
      <c r="F3804" t="s">
        <v>5298</v>
      </c>
      <c r="G3804" t="s">
        <v>2315</v>
      </c>
      <c r="I3804" t="s">
        <v>265</v>
      </c>
      <c r="J3804" t="s">
        <v>266</v>
      </c>
      <c r="K3804" t="s">
        <v>2351</v>
      </c>
      <c r="L3804" t="s">
        <v>16824</v>
      </c>
      <c r="M3804" t="s">
        <v>267</v>
      </c>
      <c r="N3804" t="s">
        <v>268</v>
      </c>
      <c r="O3804">
        <v>1</v>
      </c>
      <c r="P3804" t="s">
        <v>266</v>
      </c>
      <c r="Q3804">
        <v>0.48</v>
      </c>
      <c r="S3804">
        <v>1</v>
      </c>
      <c r="T3804" s="108">
        <v>0.48</v>
      </c>
      <c r="U3804">
        <v>1</v>
      </c>
      <c r="V3804" t="s">
        <v>270</v>
      </c>
      <c r="W3804" t="s">
        <v>167</v>
      </c>
      <c r="X3804">
        <v>1</v>
      </c>
      <c r="Y3804">
        <v>0</v>
      </c>
      <c r="Z3804">
        <v>0</v>
      </c>
      <c r="AA3804">
        <v>1</v>
      </c>
      <c r="AB3804">
        <v>0</v>
      </c>
      <c r="AC3804">
        <v>0</v>
      </c>
      <c r="AD3804">
        <v>0</v>
      </c>
      <c r="AE3804">
        <v>0</v>
      </c>
    </row>
    <row r="3805" spans="1:31" x14ac:dyDescent="0.3">
      <c r="A3805" t="s">
        <v>268</v>
      </c>
      <c r="B3805" t="s">
        <v>5299</v>
      </c>
      <c r="C3805" t="s">
        <v>294</v>
      </c>
      <c r="D3805" t="s">
        <v>5300</v>
      </c>
      <c r="E3805" t="s">
        <v>13497</v>
      </c>
      <c r="F3805" t="s">
        <v>5298</v>
      </c>
      <c r="G3805" t="s">
        <v>2315</v>
      </c>
      <c r="I3805" t="s">
        <v>265</v>
      </c>
      <c r="J3805" t="s">
        <v>266</v>
      </c>
      <c r="K3805" t="s">
        <v>2351</v>
      </c>
      <c r="L3805" t="s">
        <v>16824</v>
      </c>
      <c r="M3805" t="s">
        <v>271</v>
      </c>
      <c r="N3805" t="s">
        <v>268</v>
      </c>
      <c r="O3805">
        <v>2</v>
      </c>
      <c r="P3805" t="s">
        <v>288</v>
      </c>
      <c r="Q3805">
        <v>0.48</v>
      </c>
      <c r="S3805">
        <v>2</v>
      </c>
      <c r="T3805" s="108">
        <v>0.96</v>
      </c>
      <c r="U3805">
        <v>1</v>
      </c>
      <c r="V3805" t="s">
        <v>270</v>
      </c>
      <c r="W3805" t="s">
        <v>167</v>
      </c>
      <c r="X3805">
        <v>2</v>
      </c>
      <c r="Y3805">
        <v>0</v>
      </c>
      <c r="Z3805">
        <v>0</v>
      </c>
      <c r="AA3805">
        <v>2</v>
      </c>
      <c r="AB3805">
        <v>0</v>
      </c>
      <c r="AC3805">
        <v>0</v>
      </c>
      <c r="AD3805">
        <v>0</v>
      </c>
      <c r="AE3805">
        <v>0</v>
      </c>
    </row>
    <row r="3806" spans="1:31" x14ac:dyDescent="0.3">
      <c r="A3806" t="s">
        <v>268</v>
      </c>
      <c r="B3806" t="s">
        <v>15847</v>
      </c>
      <c r="C3806" t="s">
        <v>274</v>
      </c>
      <c r="D3806" t="s">
        <v>15848</v>
      </c>
      <c r="E3806" t="s">
        <v>15849</v>
      </c>
      <c r="F3806" t="s">
        <v>893</v>
      </c>
      <c r="G3806" t="s">
        <v>2315</v>
      </c>
      <c r="I3806" t="s">
        <v>265</v>
      </c>
      <c r="J3806" t="s">
        <v>266</v>
      </c>
      <c r="K3806" t="s">
        <v>1150</v>
      </c>
      <c r="L3806" t="s">
        <v>15850</v>
      </c>
      <c r="M3806" t="s">
        <v>267</v>
      </c>
      <c r="N3806" t="s">
        <v>268</v>
      </c>
      <c r="O3806">
        <v>1</v>
      </c>
      <c r="P3806" t="s">
        <v>282</v>
      </c>
      <c r="Q3806">
        <v>1</v>
      </c>
      <c r="S3806">
        <v>1</v>
      </c>
      <c r="T3806" s="108">
        <v>1</v>
      </c>
      <c r="U3806">
        <v>1</v>
      </c>
      <c r="V3806" t="s">
        <v>270</v>
      </c>
      <c r="W3806" t="s">
        <v>167</v>
      </c>
      <c r="X3806">
        <v>1</v>
      </c>
      <c r="Y3806">
        <v>0</v>
      </c>
      <c r="Z3806">
        <v>0</v>
      </c>
      <c r="AA3806">
        <v>0</v>
      </c>
      <c r="AB3806">
        <v>0</v>
      </c>
      <c r="AC3806">
        <v>1</v>
      </c>
      <c r="AD3806">
        <v>0</v>
      </c>
      <c r="AE3806">
        <v>0</v>
      </c>
    </row>
    <row r="3807" spans="1:31" x14ac:dyDescent="0.3">
      <c r="A3807" t="s">
        <v>268</v>
      </c>
      <c r="B3807" t="s">
        <v>15847</v>
      </c>
      <c r="C3807" t="s">
        <v>274</v>
      </c>
      <c r="D3807" t="s">
        <v>15848</v>
      </c>
      <c r="E3807" t="s">
        <v>15849</v>
      </c>
      <c r="F3807" t="s">
        <v>893</v>
      </c>
      <c r="G3807" t="s">
        <v>2315</v>
      </c>
      <c r="I3807" t="s">
        <v>265</v>
      </c>
      <c r="J3807" t="s">
        <v>266</v>
      </c>
      <c r="K3807" t="s">
        <v>1150</v>
      </c>
      <c r="L3807" t="s">
        <v>15850</v>
      </c>
      <c r="M3807" t="s">
        <v>271</v>
      </c>
      <c r="N3807" t="s">
        <v>268</v>
      </c>
      <c r="O3807">
        <v>2</v>
      </c>
      <c r="P3807" t="s">
        <v>272</v>
      </c>
      <c r="Q3807">
        <v>1</v>
      </c>
      <c r="S3807">
        <v>1</v>
      </c>
      <c r="T3807" s="108">
        <v>1</v>
      </c>
      <c r="U3807">
        <v>1</v>
      </c>
      <c r="V3807" t="s">
        <v>270</v>
      </c>
      <c r="W3807" t="s">
        <v>167</v>
      </c>
      <c r="X3807">
        <v>1</v>
      </c>
      <c r="Y3807">
        <v>0</v>
      </c>
      <c r="Z3807">
        <v>0</v>
      </c>
      <c r="AA3807">
        <v>0</v>
      </c>
      <c r="AB3807">
        <v>0</v>
      </c>
      <c r="AC3807">
        <v>1</v>
      </c>
      <c r="AD3807">
        <v>0</v>
      </c>
      <c r="AE3807">
        <v>0</v>
      </c>
    </row>
    <row r="3808" spans="1:31" x14ac:dyDescent="0.3">
      <c r="A3808" t="s">
        <v>16630</v>
      </c>
      <c r="B3808" t="s">
        <v>8568</v>
      </c>
      <c r="C3808" t="s">
        <v>294</v>
      </c>
      <c r="D3808" t="s">
        <v>8569</v>
      </c>
      <c r="E3808" t="s">
        <v>17272</v>
      </c>
      <c r="F3808" t="s">
        <v>5640</v>
      </c>
      <c r="G3808" t="s">
        <v>2315</v>
      </c>
      <c r="I3808" t="s">
        <v>265</v>
      </c>
      <c r="J3808" t="s">
        <v>266</v>
      </c>
      <c r="K3808" t="s">
        <v>5645</v>
      </c>
      <c r="L3808" t="s">
        <v>8570</v>
      </c>
      <c r="M3808" t="s">
        <v>387</v>
      </c>
      <c r="N3808" t="s">
        <v>16630</v>
      </c>
      <c r="O3808">
        <v>3</v>
      </c>
      <c r="P3808" t="s">
        <v>388</v>
      </c>
      <c r="Q3808">
        <v>30</v>
      </c>
      <c r="S3808">
        <v>1</v>
      </c>
      <c r="T3808" s="108">
        <v>30</v>
      </c>
      <c r="U3808">
        <v>1</v>
      </c>
      <c r="V3808" t="s">
        <v>270</v>
      </c>
      <c r="W3808" t="s">
        <v>167</v>
      </c>
      <c r="X3808">
        <v>1</v>
      </c>
      <c r="Y3808">
        <v>1</v>
      </c>
      <c r="Z3808">
        <v>0</v>
      </c>
      <c r="AA3808">
        <v>0</v>
      </c>
      <c r="AB3808">
        <v>0</v>
      </c>
      <c r="AC3808">
        <v>0</v>
      </c>
      <c r="AD3808">
        <v>0</v>
      </c>
      <c r="AE3808">
        <v>0</v>
      </c>
    </row>
    <row r="3809" spans="1:31" x14ac:dyDescent="0.3">
      <c r="A3809" t="s">
        <v>268</v>
      </c>
      <c r="B3809" t="s">
        <v>5782</v>
      </c>
      <c r="C3809" t="s">
        <v>274</v>
      </c>
      <c r="D3809" t="s">
        <v>5783</v>
      </c>
      <c r="E3809" t="s">
        <v>13507</v>
      </c>
      <c r="F3809" t="s">
        <v>5778</v>
      </c>
      <c r="G3809" t="s">
        <v>2315</v>
      </c>
      <c r="I3809" t="s">
        <v>265</v>
      </c>
      <c r="J3809" t="s">
        <v>266</v>
      </c>
      <c r="K3809" t="s">
        <v>5645</v>
      </c>
      <c r="L3809" t="s">
        <v>19268</v>
      </c>
      <c r="M3809" t="s">
        <v>271</v>
      </c>
      <c r="N3809" t="s">
        <v>268</v>
      </c>
      <c r="O3809">
        <v>2</v>
      </c>
      <c r="P3809" t="s">
        <v>272</v>
      </c>
      <c r="Q3809">
        <v>4</v>
      </c>
      <c r="S3809">
        <v>3</v>
      </c>
      <c r="T3809" s="108">
        <v>12</v>
      </c>
      <c r="U3809">
        <v>1</v>
      </c>
      <c r="V3809" t="s">
        <v>270</v>
      </c>
      <c r="W3809" t="s">
        <v>167</v>
      </c>
      <c r="X3809">
        <v>1</v>
      </c>
      <c r="Y3809">
        <v>1</v>
      </c>
      <c r="Z3809">
        <v>0</v>
      </c>
      <c r="AA3809">
        <v>1</v>
      </c>
      <c r="AB3809">
        <v>0</v>
      </c>
      <c r="AC3809">
        <v>1</v>
      </c>
      <c r="AD3809">
        <v>0</v>
      </c>
      <c r="AE3809">
        <v>0</v>
      </c>
    </row>
    <row r="3810" spans="1:31" x14ac:dyDescent="0.3">
      <c r="A3810" t="s">
        <v>268</v>
      </c>
      <c r="B3810" t="s">
        <v>5782</v>
      </c>
      <c r="C3810" t="s">
        <v>274</v>
      </c>
      <c r="D3810" t="s">
        <v>5783</v>
      </c>
      <c r="E3810" t="s">
        <v>13507</v>
      </c>
      <c r="F3810" t="s">
        <v>5778</v>
      </c>
      <c r="G3810" t="s">
        <v>2315</v>
      </c>
      <c r="I3810" t="s">
        <v>265</v>
      </c>
      <c r="J3810" t="s">
        <v>266</v>
      </c>
      <c r="K3810" t="s">
        <v>5645</v>
      </c>
      <c r="L3810" t="s">
        <v>19268</v>
      </c>
      <c r="M3810" t="s">
        <v>271</v>
      </c>
      <c r="N3810" t="s">
        <v>268</v>
      </c>
      <c r="O3810">
        <v>20</v>
      </c>
      <c r="P3810" t="s">
        <v>425</v>
      </c>
      <c r="Q3810">
        <v>0.32</v>
      </c>
      <c r="S3810">
        <v>3</v>
      </c>
      <c r="T3810" s="108">
        <v>0.96</v>
      </c>
      <c r="U3810">
        <v>1</v>
      </c>
      <c r="V3810" t="s">
        <v>270</v>
      </c>
      <c r="W3810" t="s">
        <v>167</v>
      </c>
      <c r="X3810">
        <v>3</v>
      </c>
      <c r="Y3810">
        <v>3</v>
      </c>
      <c r="Z3810">
        <v>0</v>
      </c>
      <c r="AA3810">
        <v>0</v>
      </c>
      <c r="AB3810">
        <v>0</v>
      </c>
      <c r="AC3810">
        <v>0</v>
      </c>
      <c r="AD3810">
        <v>0</v>
      </c>
      <c r="AE3810">
        <v>0</v>
      </c>
    </row>
    <row r="3811" spans="1:31" x14ac:dyDescent="0.3">
      <c r="A3811" t="s">
        <v>268</v>
      </c>
      <c r="B3811" t="s">
        <v>5782</v>
      </c>
      <c r="C3811" t="s">
        <v>274</v>
      </c>
      <c r="D3811" t="s">
        <v>5783</v>
      </c>
      <c r="E3811" t="s">
        <v>13507</v>
      </c>
      <c r="F3811" t="s">
        <v>5778</v>
      </c>
      <c r="G3811" t="s">
        <v>2315</v>
      </c>
      <c r="I3811" t="s">
        <v>265</v>
      </c>
      <c r="J3811" t="s">
        <v>266</v>
      </c>
      <c r="K3811" t="s">
        <v>5645</v>
      </c>
      <c r="L3811" t="s">
        <v>19268</v>
      </c>
      <c r="M3811" t="s">
        <v>271</v>
      </c>
      <c r="N3811" t="s">
        <v>268</v>
      </c>
      <c r="O3811">
        <v>17</v>
      </c>
      <c r="P3811" t="s">
        <v>273</v>
      </c>
      <c r="Q3811">
        <v>0.48</v>
      </c>
      <c r="S3811">
        <v>1</v>
      </c>
      <c r="T3811" s="108">
        <v>0.48</v>
      </c>
      <c r="U3811">
        <v>1</v>
      </c>
      <c r="V3811" t="s">
        <v>270</v>
      </c>
      <c r="W3811" t="s">
        <v>167</v>
      </c>
      <c r="X3811">
        <v>1</v>
      </c>
      <c r="Y3811">
        <v>0</v>
      </c>
      <c r="Z3811">
        <v>0</v>
      </c>
      <c r="AA3811">
        <v>0</v>
      </c>
      <c r="AB3811">
        <v>0</v>
      </c>
      <c r="AC3811">
        <v>1</v>
      </c>
      <c r="AD3811">
        <v>0</v>
      </c>
      <c r="AE3811">
        <v>0</v>
      </c>
    </row>
    <row r="3812" spans="1:31" x14ac:dyDescent="0.3">
      <c r="A3812" t="s">
        <v>268</v>
      </c>
      <c r="B3812" t="s">
        <v>5782</v>
      </c>
      <c r="C3812" t="s">
        <v>262</v>
      </c>
      <c r="D3812" t="s">
        <v>5783</v>
      </c>
      <c r="E3812" t="s">
        <v>13507</v>
      </c>
      <c r="F3812" t="s">
        <v>5778</v>
      </c>
      <c r="G3812" t="s">
        <v>2315</v>
      </c>
      <c r="I3812" t="s">
        <v>265</v>
      </c>
      <c r="J3812" t="s">
        <v>266</v>
      </c>
      <c r="K3812" t="s">
        <v>5645</v>
      </c>
      <c r="L3812" t="s">
        <v>19269</v>
      </c>
      <c r="M3812" t="s">
        <v>267</v>
      </c>
      <c r="N3812" t="s">
        <v>268</v>
      </c>
      <c r="O3812">
        <v>1</v>
      </c>
      <c r="P3812" t="s">
        <v>282</v>
      </c>
      <c r="Q3812">
        <v>4</v>
      </c>
      <c r="S3812">
        <v>2</v>
      </c>
      <c r="T3812" s="108">
        <v>8</v>
      </c>
      <c r="U3812">
        <v>1</v>
      </c>
      <c r="V3812" t="s">
        <v>270</v>
      </c>
      <c r="W3812" t="s">
        <v>167</v>
      </c>
      <c r="X3812">
        <v>1</v>
      </c>
      <c r="Y3812">
        <v>1</v>
      </c>
      <c r="Z3812">
        <v>0</v>
      </c>
      <c r="AA3812">
        <v>0</v>
      </c>
      <c r="AB3812">
        <v>0</v>
      </c>
      <c r="AC3812">
        <v>1</v>
      </c>
      <c r="AD3812">
        <v>0</v>
      </c>
      <c r="AE3812">
        <v>0</v>
      </c>
    </row>
    <row r="3813" spans="1:31" x14ac:dyDescent="0.3">
      <c r="A3813" t="s">
        <v>268</v>
      </c>
      <c r="B3813" t="s">
        <v>10929</v>
      </c>
      <c r="C3813" t="s">
        <v>274</v>
      </c>
      <c r="D3813" t="s">
        <v>10930</v>
      </c>
      <c r="E3813" t="s">
        <v>13501</v>
      </c>
      <c r="F3813" t="s">
        <v>632</v>
      </c>
      <c r="G3813" t="s">
        <v>2315</v>
      </c>
      <c r="I3813" t="s">
        <v>265</v>
      </c>
      <c r="J3813" t="s">
        <v>266</v>
      </c>
      <c r="K3813" t="s">
        <v>5554</v>
      </c>
      <c r="L3813" t="s">
        <v>11724</v>
      </c>
      <c r="M3813" t="s">
        <v>267</v>
      </c>
      <c r="N3813" t="s">
        <v>268</v>
      </c>
      <c r="O3813">
        <v>1</v>
      </c>
      <c r="P3813" t="s">
        <v>282</v>
      </c>
      <c r="Q3813">
        <v>3</v>
      </c>
      <c r="S3813">
        <v>3</v>
      </c>
      <c r="T3813" s="108">
        <v>9</v>
      </c>
      <c r="U3813">
        <v>1</v>
      </c>
      <c r="V3813" t="s">
        <v>270</v>
      </c>
      <c r="W3813" t="s">
        <v>167</v>
      </c>
      <c r="X3813">
        <v>1</v>
      </c>
      <c r="Y3813">
        <v>1</v>
      </c>
      <c r="Z3813">
        <v>0</v>
      </c>
      <c r="AA3813">
        <v>1</v>
      </c>
      <c r="AB3813">
        <v>0</v>
      </c>
      <c r="AC3813">
        <v>1</v>
      </c>
      <c r="AD3813">
        <v>0</v>
      </c>
      <c r="AE3813">
        <v>0</v>
      </c>
    </row>
    <row r="3814" spans="1:31" x14ac:dyDescent="0.3">
      <c r="A3814" t="s">
        <v>268</v>
      </c>
      <c r="B3814" t="s">
        <v>10929</v>
      </c>
      <c r="C3814" t="s">
        <v>274</v>
      </c>
      <c r="D3814" t="s">
        <v>10930</v>
      </c>
      <c r="E3814" t="s">
        <v>13501</v>
      </c>
      <c r="F3814" t="s">
        <v>632</v>
      </c>
      <c r="G3814" t="s">
        <v>2315</v>
      </c>
      <c r="I3814" t="s">
        <v>265</v>
      </c>
      <c r="J3814" t="s">
        <v>266</v>
      </c>
      <c r="K3814" t="s">
        <v>5554</v>
      </c>
      <c r="L3814" t="s">
        <v>11724</v>
      </c>
      <c r="M3814" t="s">
        <v>271</v>
      </c>
      <c r="N3814" t="s">
        <v>268</v>
      </c>
      <c r="O3814">
        <v>2</v>
      </c>
      <c r="P3814" t="s">
        <v>288</v>
      </c>
      <c r="Q3814">
        <v>0.48</v>
      </c>
      <c r="S3814">
        <v>2</v>
      </c>
      <c r="T3814" s="108">
        <v>0.96</v>
      </c>
      <c r="U3814">
        <v>1</v>
      </c>
      <c r="V3814" t="s">
        <v>270</v>
      </c>
      <c r="W3814" t="s">
        <v>167</v>
      </c>
      <c r="X3814">
        <v>2</v>
      </c>
      <c r="Y3814">
        <v>0</v>
      </c>
      <c r="Z3814">
        <v>0</v>
      </c>
      <c r="AA3814">
        <v>0</v>
      </c>
      <c r="AB3814">
        <v>2</v>
      </c>
      <c r="AC3814">
        <v>0</v>
      </c>
      <c r="AD3814">
        <v>0</v>
      </c>
      <c r="AE3814">
        <v>0</v>
      </c>
    </row>
    <row r="3815" spans="1:31" x14ac:dyDescent="0.3">
      <c r="A3815" t="s">
        <v>268</v>
      </c>
      <c r="B3815" t="s">
        <v>5191</v>
      </c>
      <c r="C3815" t="s">
        <v>274</v>
      </c>
      <c r="D3815" t="s">
        <v>11543</v>
      </c>
      <c r="E3815" t="s">
        <v>13496</v>
      </c>
      <c r="F3815" t="s">
        <v>5190</v>
      </c>
      <c r="G3815" t="s">
        <v>2315</v>
      </c>
      <c r="I3815" t="s">
        <v>265</v>
      </c>
      <c r="J3815" t="s">
        <v>266</v>
      </c>
      <c r="K3815" t="s">
        <v>5154</v>
      </c>
      <c r="L3815" t="s">
        <v>2306</v>
      </c>
      <c r="M3815" t="s">
        <v>267</v>
      </c>
      <c r="N3815" t="s">
        <v>268</v>
      </c>
      <c r="O3815">
        <v>1</v>
      </c>
      <c r="P3815" t="s">
        <v>282</v>
      </c>
      <c r="Q3815">
        <v>3</v>
      </c>
      <c r="S3815">
        <v>6</v>
      </c>
      <c r="T3815" s="108">
        <v>18</v>
      </c>
      <c r="U3815">
        <v>1</v>
      </c>
      <c r="V3815" t="s">
        <v>270</v>
      </c>
      <c r="W3815" t="s">
        <v>167</v>
      </c>
      <c r="X3815">
        <v>1</v>
      </c>
      <c r="Y3815">
        <v>1</v>
      </c>
      <c r="Z3815">
        <v>1</v>
      </c>
      <c r="AA3815">
        <v>1</v>
      </c>
      <c r="AB3815">
        <v>1</v>
      </c>
      <c r="AC3815">
        <v>1</v>
      </c>
      <c r="AD3815">
        <v>1</v>
      </c>
      <c r="AE3815">
        <v>0</v>
      </c>
    </row>
    <row r="3816" spans="1:31" x14ac:dyDescent="0.3">
      <c r="A3816" t="s">
        <v>268</v>
      </c>
      <c r="B3816" t="s">
        <v>5192</v>
      </c>
      <c r="C3816" t="s">
        <v>274</v>
      </c>
      <c r="D3816" t="s">
        <v>16825</v>
      </c>
      <c r="E3816" t="s">
        <v>13496</v>
      </c>
      <c r="F3816" t="s">
        <v>5190</v>
      </c>
      <c r="G3816" t="s">
        <v>2315</v>
      </c>
      <c r="I3816" t="s">
        <v>265</v>
      </c>
      <c r="J3816" t="s">
        <v>266</v>
      </c>
      <c r="K3816" t="s">
        <v>5154</v>
      </c>
      <c r="L3816" t="s">
        <v>2306</v>
      </c>
      <c r="M3816" t="s">
        <v>271</v>
      </c>
      <c r="N3816" t="s">
        <v>268</v>
      </c>
      <c r="O3816">
        <v>2</v>
      </c>
      <c r="P3816" t="s">
        <v>272</v>
      </c>
      <c r="Q3816">
        <v>4</v>
      </c>
      <c r="S3816">
        <v>6</v>
      </c>
      <c r="T3816" s="108">
        <v>24</v>
      </c>
      <c r="U3816">
        <v>1</v>
      </c>
      <c r="V3816" t="s">
        <v>270</v>
      </c>
      <c r="W3816" t="s">
        <v>167</v>
      </c>
      <c r="X3816">
        <v>1</v>
      </c>
      <c r="Y3816">
        <v>1</v>
      </c>
      <c r="Z3816">
        <v>1</v>
      </c>
      <c r="AA3816">
        <v>1</v>
      </c>
      <c r="AB3816">
        <v>1</v>
      </c>
      <c r="AC3816">
        <v>1</v>
      </c>
      <c r="AD3816">
        <v>1</v>
      </c>
      <c r="AE3816">
        <v>0</v>
      </c>
    </row>
    <row r="3817" spans="1:31" x14ac:dyDescent="0.3">
      <c r="A3817" t="s">
        <v>268</v>
      </c>
      <c r="B3817" t="s">
        <v>10307</v>
      </c>
      <c r="C3817" t="s">
        <v>274</v>
      </c>
      <c r="D3817" t="s">
        <v>16826</v>
      </c>
      <c r="E3817" t="s">
        <v>13496</v>
      </c>
      <c r="F3817" t="s">
        <v>5190</v>
      </c>
      <c r="G3817" t="s">
        <v>2315</v>
      </c>
      <c r="I3817" t="s">
        <v>265</v>
      </c>
      <c r="J3817" t="s">
        <v>266</v>
      </c>
      <c r="K3817" t="s">
        <v>5154</v>
      </c>
      <c r="L3817" t="s">
        <v>2306</v>
      </c>
      <c r="M3817" t="s">
        <v>271</v>
      </c>
      <c r="N3817" t="s">
        <v>268</v>
      </c>
      <c r="O3817">
        <v>17</v>
      </c>
      <c r="P3817" t="s">
        <v>273</v>
      </c>
      <c r="Q3817">
        <v>0.32</v>
      </c>
      <c r="S3817">
        <v>2</v>
      </c>
      <c r="T3817" s="108">
        <v>0.64</v>
      </c>
      <c r="U3817">
        <v>1</v>
      </c>
      <c r="V3817" t="s">
        <v>270</v>
      </c>
      <c r="W3817" t="s">
        <v>167</v>
      </c>
      <c r="X3817">
        <v>2</v>
      </c>
      <c r="Y3817">
        <v>0</v>
      </c>
      <c r="Z3817">
        <v>0</v>
      </c>
      <c r="AA3817">
        <v>0</v>
      </c>
      <c r="AB3817">
        <v>2</v>
      </c>
      <c r="AC3817">
        <v>0</v>
      </c>
      <c r="AD3817">
        <v>0</v>
      </c>
      <c r="AE3817">
        <v>0</v>
      </c>
    </row>
    <row r="3818" spans="1:31" x14ac:dyDescent="0.3">
      <c r="A3818" t="s">
        <v>268</v>
      </c>
      <c r="B3818" t="s">
        <v>16919</v>
      </c>
      <c r="C3818" t="s">
        <v>274</v>
      </c>
      <c r="D3818" t="s">
        <v>16920</v>
      </c>
      <c r="E3818" t="s">
        <v>16989</v>
      </c>
      <c r="F3818" t="s">
        <v>359</v>
      </c>
      <c r="G3818" t="s">
        <v>2315</v>
      </c>
      <c r="I3818" t="s">
        <v>265</v>
      </c>
      <c r="J3818" t="s">
        <v>266</v>
      </c>
      <c r="K3818" t="s">
        <v>2351</v>
      </c>
      <c r="L3818" t="s">
        <v>2306</v>
      </c>
      <c r="M3818" t="s">
        <v>271</v>
      </c>
      <c r="N3818" t="s">
        <v>268</v>
      </c>
      <c r="O3818">
        <v>2</v>
      </c>
      <c r="P3818" t="s">
        <v>272</v>
      </c>
      <c r="Q3818">
        <v>4</v>
      </c>
      <c r="S3818">
        <v>3</v>
      </c>
      <c r="T3818" s="108">
        <v>12</v>
      </c>
      <c r="U3818">
        <v>1</v>
      </c>
      <c r="V3818" t="s">
        <v>270</v>
      </c>
      <c r="W3818" t="s">
        <v>167</v>
      </c>
      <c r="X3818">
        <v>1</v>
      </c>
      <c r="Y3818">
        <v>1</v>
      </c>
      <c r="Z3818">
        <v>0</v>
      </c>
      <c r="AA3818">
        <v>1</v>
      </c>
      <c r="AB3818">
        <v>0</v>
      </c>
      <c r="AC3818">
        <v>1</v>
      </c>
      <c r="AD3818">
        <v>0</v>
      </c>
      <c r="AE3818">
        <v>0</v>
      </c>
    </row>
    <row r="3819" spans="1:31" x14ac:dyDescent="0.3">
      <c r="A3819" t="s">
        <v>268</v>
      </c>
      <c r="B3819" t="s">
        <v>16987</v>
      </c>
      <c r="C3819" t="s">
        <v>274</v>
      </c>
      <c r="D3819" t="s">
        <v>16988</v>
      </c>
      <c r="E3819" t="s">
        <v>16989</v>
      </c>
      <c r="F3819" t="s">
        <v>359</v>
      </c>
      <c r="G3819" t="s">
        <v>2315</v>
      </c>
      <c r="I3819" t="s">
        <v>265</v>
      </c>
      <c r="J3819" t="s">
        <v>266</v>
      </c>
      <c r="K3819" t="s">
        <v>2351</v>
      </c>
      <c r="L3819" t="s">
        <v>2306</v>
      </c>
      <c r="M3819" t="s">
        <v>267</v>
      </c>
      <c r="N3819" t="s">
        <v>268</v>
      </c>
      <c r="O3819">
        <v>1</v>
      </c>
      <c r="P3819" t="s">
        <v>282</v>
      </c>
      <c r="Q3819">
        <v>4</v>
      </c>
      <c r="S3819">
        <v>3</v>
      </c>
      <c r="T3819" s="108">
        <v>12</v>
      </c>
      <c r="U3819">
        <v>1</v>
      </c>
      <c r="V3819" t="s">
        <v>270</v>
      </c>
      <c r="W3819" t="s">
        <v>167</v>
      </c>
      <c r="X3819">
        <v>1</v>
      </c>
      <c r="Y3819">
        <v>1</v>
      </c>
      <c r="Z3819">
        <v>0</v>
      </c>
      <c r="AA3819">
        <v>1</v>
      </c>
      <c r="AB3819">
        <v>0</v>
      </c>
      <c r="AC3819">
        <v>1</v>
      </c>
      <c r="AD3819">
        <v>0</v>
      </c>
      <c r="AE3819">
        <v>0</v>
      </c>
    </row>
    <row r="3820" spans="1:31" x14ac:dyDescent="0.3">
      <c r="A3820" t="s">
        <v>16630</v>
      </c>
      <c r="B3820" t="s">
        <v>10088</v>
      </c>
      <c r="C3820" t="s">
        <v>274</v>
      </c>
      <c r="D3820" t="s">
        <v>8567</v>
      </c>
      <c r="E3820" t="s">
        <v>17285</v>
      </c>
      <c r="F3820" t="s">
        <v>2238</v>
      </c>
      <c r="G3820" t="s">
        <v>2364</v>
      </c>
      <c r="I3820" t="s">
        <v>265</v>
      </c>
      <c r="J3820" t="s">
        <v>266</v>
      </c>
      <c r="K3820" t="s">
        <v>1150</v>
      </c>
      <c r="L3820" t="s">
        <v>27194</v>
      </c>
      <c r="M3820" t="s">
        <v>387</v>
      </c>
      <c r="N3820" t="s">
        <v>16630</v>
      </c>
      <c r="O3820">
        <v>3</v>
      </c>
      <c r="P3820" t="s">
        <v>388</v>
      </c>
      <c r="Q3820">
        <v>30</v>
      </c>
      <c r="R3820" t="s">
        <v>389</v>
      </c>
      <c r="S3820">
        <v>0</v>
      </c>
      <c r="T3820" s="108">
        <v>0</v>
      </c>
      <c r="U3820">
        <v>0</v>
      </c>
      <c r="W3820" t="s">
        <v>171</v>
      </c>
      <c r="X3820">
        <v>1</v>
      </c>
      <c r="Y3820">
        <v>0</v>
      </c>
      <c r="Z3820">
        <v>0</v>
      </c>
      <c r="AA3820">
        <v>0</v>
      </c>
      <c r="AB3820">
        <v>0</v>
      </c>
      <c r="AC3820">
        <v>0</v>
      </c>
      <c r="AD3820">
        <v>0</v>
      </c>
      <c r="AE3820">
        <v>0</v>
      </c>
    </row>
    <row r="3821" spans="1:31" x14ac:dyDescent="0.3">
      <c r="A3821" t="s">
        <v>16630</v>
      </c>
      <c r="B3821" t="s">
        <v>10349</v>
      </c>
      <c r="C3821" t="s">
        <v>274</v>
      </c>
      <c r="D3821" t="s">
        <v>10350</v>
      </c>
      <c r="E3821" t="s">
        <v>17285</v>
      </c>
      <c r="F3821" t="s">
        <v>2238</v>
      </c>
      <c r="G3821" t="s">
        <v>2364</v>
      </c>
      <c r="I3821" t="s">
        <v>265</v>
      </c>
      <c r="J3821" t="s">
        <v>266</v>
      </c>
      <c r="K3821" t="s">
        <v>1150</v>
      </c>
      <c r="L3821" t="s">
        <v>27194</v>
      </c>
      <c r="M3821" t="s">
        <v>2312</v>
      </c>
      <c r="N3821" t="s">
        <v>16630</v>
      </c>
      <c r="O3821">
        <v>4</v>
      </c>
      <c r="P3821" t="s">
        <v>3206</v>
      </c>
      <c r="Q3821">
        <v>30</v>
      </c>
      <c r="R3821" t="s">
        <v>389</v>
      </c>
      <c r="S3821">
        <v>0</v>
      </c>
      <c r="T3821" s="108">
        <v>0</v>
      </c>
      <c r="U3821">
        <v>0</v>
      </c>
      <c r="W3821" t="s">
        <v>171</v>
      </c>
      <c r="X3821">
        <v>1</v>
      </c>
      <c r="Y3821">
        <v>0</v>
      </c>
      <c r="Z3821">
        <v>0</v>
      </c>
      <c r="AA3821">
        <v>0</v>
      </c>
      <c r="AB3821">
        <v>0</v>
      </c>
      <c r="AC3821">
        <v>0</v>
      </c>
      <c r="AD3821">
        <v>0</v>
      </c>
      <c r="AE3821">
        <v>0</v>
      </c>
    </row>
    <row r="3822" spans="1:31" x14ac:dyDescent="0.3">
      <c r="A3822" t="s">
        <v>268</v>
      </c>
      <c r="B3822" t="s">
        <v>3677</v>
      </c>
      <c r="C3822" t="s">
        <v>274</v>
      </c>
      <c r="D3822" t="s">
        <v>3678</v>
      </c>
      <c r="E3822" t="s">
        <v>13085</v>
      </c>
      <c r="F3822" t="s">
        <v>3679</v>
      </c>
      <c r="G3822" t="s">
        <v>3680</v>
      </c>
      <c r="I3822" t="s">
        <v>265</v>
      </c>
      <c r="J3822" t="s">
        <v>266</v>
      </c>
      <c r="K3822" t="s">
        <v>3681</v>
      </c>
      <c r="L3822" t="s">
        <v>27195</v>
      </c>
      <c r="M3822" t="s">
        <v>267</v>
      </c>
      <c r="N3822" t="s">
        <v>268</v>
      </c>
      <c r="O3822">
        <v>1</v>
      </c>
      <c r="P3822" t="s">
        <v>266</v>
      </c>
      <c r="Q3822">
        <v>0.48</v>
      </c>
      <c r="S3822">
        <v>1</v>
      </c>
      <c r="T3822" s="108">
        <v>0.48</v>
      </c>
      <c r="U3822">
        <v>1</v>
      </c>
      <c r="V3822" t="s">
        <v>270</v>
      </c>
      <c r="W3822" t="s">
        <v>167</v>
      </c>
      <c r="X3822">
        <v>1</v>
      </c>
      <c r="Y3822">
        <v>0</v>
      </c>
      <c r="Z3822">
        <v>0</v>
      </c>
      <c r="AA3822">
        <v>0</v>
      </c>
      <c r="AB3822">
        <v>0</v>
      </c>
      <c r="AC3822">
        <v>1</v>
      </c>
      <c r="AD3822">
        <v>0</v>
      </c>
      <c r="AE3822">
        <v>0</v>
      </c>
    </row>
    <row r="3823" spans="1:31" x14ac:dyDescent="0.3">
      <c r="A3823" t="s">
        <v>268</v>
      </c>
      <c r="B3823" t="s">
        <v>3677</v>
      </c>
      <c r="C3823" t="s">
        <v>274</v>
      </c>
      <c r="D3823" t="s">
        <v>3678</v>
      </c>
      <c r="E3823" t="s">
        <v>13085</v>
      </c>
      <c r="F3823" t="s">
        <v>3679</v>
      </c>
      <c r="G3823" t="s">
        <v>3680</v>
      </c>
      <c r="I3823" t="s">
        <v>265</v>
      </c>
      <c r="J3823" t="s">
        <v>266</v>
      </c>
      <c r="K3823" t="s">
        <v>3681</v>
      </c>
      <c r="L3823" t="s">
        <v>27195</v>
      </c>
      <c r="M3823" t="s">
        <v>271</v>
      </c>
      <c r="N3823" t="s">
        <v>268</v>
      </c>
      <c r="O3823">
        <v>2</v>
      </c>
      <c r="P3823" t="s">
        <v>288</v>
      </c>
      <c r="Q3823">
        <v>0.48</v>
      </c>
      <c r="S3823">
        <v>1</v>
      </c>
      <c r="T3823" s="108">
        <v>0.48</v>
      </c>
      <c r="U3823">
        <v>1</v>
      </c>
      <c r="V3823" t="s">
        <v>270</v>
      </c>
      <c r="W3823" t="s">
        <v>167</v>
      </c>
      <c r="X3823">
        <v>1</v>
      </c>
      <c r="Y3823">
        <v>0</v>
      </c>
      <c r="Z3823">
        <v>0</v>
      </c>
      <c r="AA3823">
        <v>0</v>
      </c>
      <c r="AB3823">
        <v>0</v>
      </c>
      <c r="AC3823">
        <v>1</v>
      </c>
      <c r="AD3823">
        <v>0</v>
      </c>
      <c r="AE3823">
        <v>0</v>
      </c>
    </row>
    <row r="3824" spans="1:31" x14ac:dyDescent="0.3">
      <c r="A3824" t="s">
        <v>268</v>
      </c>
      <c r="B3824" t="s">
        <v>3677</v>
      </c>
      <c r="C3824" t="s">
        <v>274</v>
      </c>
      <c r="D3824" t="s">
        <v>3678</v>
      </c>
      <c r="E3824" t="s">
        <v>13085</v>
      </c>
      <c r="F3824" t="s">
        <v>3679</v>
      </c>
      <c r="G3824" t="s">
        <v>3680</v>
      </c>
      <c r="I3824" t="s">
        <v>265</v>
      </c>
      <c r="J3824" t="s">
        <v>266</v>
      </c>
      <c r="K3824" t="s">
        <v>3681</v>
      </c>
      <c r="L3824" t="s">
        <v>27195</v>
      </c>
      <c r="M3824" t="s">
        <v>271</v>
      </c>
      <c r="N3824" t="s">
        <v>268</v>
      </c>
      <c r="O3824">
        <v>27</v>
      </c>
      <c r="P3824" t="s">
        <v>273</v>
      </c>
      <c r="Q3824">
        <v>0.48</v>
      </c>
      <c r="S3824">
        <v>1</v>
      </c>
      <c r="T3824" s="108">
        <v>0.48</v>
      </c>
      <c r="U3824">
        <v>1</v>
      </c>
      <c r="V3824" t="s">
        <v>270</v>
      </c>
      <c r="W3824" t="s">
        <v>167</v>
      </c>
      <c r="X3824">
        <v>1</v>
      </c>
      <c r="Y3824">
        <v>0</v>
      </c>
      <c r="Z3824">
        <v>0</v>
      </c>
      <c r="AA3824">
        <v>0</v>
      </c>
      <c r="AB3824">
        <v>0</v>
      </c>
      <c r="AC3824">
        <v>1</v>
      </c>
      <c r="AD3824">
        <v>0</v>
      </c>
      <c r="AE3824">
        <v>0</v>
      </c>
    </row>
    <row r="3825" spans="1:31" x14ac:dyDescent="0.3">
      <c r="A3825" t="s">
        <v>268</v>
      </c>
      <c r="B3825" t="s">
        <v>9269</v>
      </c>
      <c r="C3825" t="s">
        <v>274</v>
      </c>
      <c r="D3825" t="s">
        <v>9270</v>
      </c>
      <c r="E3825" t="s">
        <v>13606</v>
      </c>
      <c r="F3825" t="s">
        <v>703</v>
      </c>
      <c r="G3825" t="s">
        <v>3938</v>
      </c>
      <c r="I3825" t="s">
        <v>265</v>
      </c>
      <c r="J3825" t="s">
        <v>266</v>
      </c>
      <c r="K3825" t="s">
        <v>3939</v>
      </c>
      <c r="L3825" t="s">
        <v>9271</v>
      </c>
      <c r="M3825" t="s">
        <v>267</v>
      </c>
      <c r="N3825" t="s">
        <v>268</v>
      </c>
      <c r="O3825">
        <v>1</v>
      </c>
      <c r="P3825" t="s">
        <v>282</v>
      </c>
      <c r="Q3825">
        <v>2</v>
      </c>
      <c r="S3825">
        <v>1</v>
      </c>
      <c r="T3825" s="108">
        <v>2</v>
      </c>
      <c r="U3825">
        <v>1</v>
      </c>
      <c r="V3825" t="s">
        <v>270</v>
      </c>
      <c r="W3825" t="s">
        <v>167</v>
      </c>
      <c r="X3825">
        <v>1</v>
      </c>
      <c r="Y3825">
        <v>0</v>
      </c>
      <c r="Z3825">
        <v>0</v>
      </c>
      <c r="AA3825">
        <v>0</v>
      </c>
      <c r="AB3825">
        <v>1</v>
      </c>
      <c r="AC3825">
        <v>0</v>
      </c>
      <c r="AD3825">
        <v>0</v>
      </c>
      <c r="AE3825">
        <v>0</v>
      </c>
    </row>
    <row r="3826" spans="1:31" x14ac:dyDescent="0.3">
      <c r="A3826" t="s">
        <v>268</v>
      </c>
      <c r="B3826" t="s">
        <v>9269</v>
      </c>
      <c r="C3826" t="s">
        <v>294</v>
      </c>
      <c r="D3826" t="s">
        <v>9270</v>
      </c>
      <c r="E3826" t="s">
        <v>13606</v>
      </c>
      <c r="F3826" t="s">
        <v>703</v>
      </c>
      <c r="G3826" t="s">
        <v>3938</v>
      </c>
      <c r="I3826" t="s">
        <v>265</v>
      </c>
      <c r="J3826" t="s">
        <v>266</v>
      </c>
      <c r="K3826" t="s">
        <v>3939</v>
      </c>
      <c r="L3826" t="s">
        <v>9271</v>
      </c>
      <c r="M3826" t="s">
        <v>271</v>
      </c>
      <c r="N3826" t="s">
        <v>268</v>
      </c>
      <c r="O3826">
        <v>2</v>
      </c>
      <c r="P3826" t="s">
        <v>288</v>
      </c>
      <c r="Q3826">
        <v>0.48</v>
      </c>
      <c r="S3826">
        <v>2</v>
      </c>
      <c r="T3826" s="108">
        <v>0.96</v>
      </c>
      <c r="U3826">
        <v>1</v>
      </c>
      <c r="V3826" t="s">
        <v>270</v>
      </c>
      <c r="W3826" t="s">
        <v>167</v>
      </c>
      <c r="X3826">
        <v>2</v>
      </c>
      <c r="Y3826">
        <v>0</v>
      </c>
      <c r="Z3826">
        <v>0</v>
      </c>
      <c r="AA3826">
        <v>0</v>
      </c>
      <c r="AB3826">
        <v>0</v>
      </c>
      <c r="AC3826">
        <v>2</v>
      </c>
      <c r="AD3826">
        <v>0</v>
      </c>
      <c r="AE3826">
        <v>0</v>
      </c>
    </row>
    <row r="3827" spans="1:31" x14ac:dyDescent="0.3">
      <c r="A3827" t="s">
        <v>268</v>
      </c>
      <c r="B3827" t="s">
        <v>9269</v>
      </c>
      <c r="C3827" t="s">
        <v>294</v>
      </c>
      <c r="D3827" t="s">
        <v>9270</v>
      </c>
      <c r="E3827" t="s">
        <v>13606</v>
      </c>
      <c r="F3827" t="s">
        <v>703</v>
      </c>
      <c r="G3827" t="s">
        <v>3938</v>
      </c>
      <c r="I3827" t="s">
        <v>265</v>
      </c>
      <c r="J3827" t="s">
        <v>266</v>
      </c>
      <c r="K3827" t="s">
        <v>3939</v>
      </c>
      <c r="L3827" t="s">
        <v>9271</v>
      </c>
      <c r="M3827" t="s">
        <v>271</v>
      </c>
      <c r="N3827" t="s">
        <v>268</v>
      </c>
      <c r="O3827">
        <v>27</v>
      </c>
      <c r="P3827" t="s">
        <v>273</v>
      </c>
      <c r="Q3827">
        <v>0.48</v>
      </c>
      <c r="S3827">
        <v>6</v>
      </c>
      <c r="T3827" s="108">
        <v>2.88</v>
      </c>
      <c r="U3827">
        <v>1</v>
      </c>
      <c r="V3827" t="s">
        <v>270</v>
      </c>
      <c r="W3827" t="s">
        <v>167</v>
      </c>
      <c r="X3827">
        <v>6</v>
      </c>
      <c r="Y3827">
        <v>0</v>
      </c>
      <c r="Z3827">
        <v>0</v>
      </c>
      <c r="AA3827">
        <v>0</v>
      </c>
      <c r="AB3827">
        <v>0</v>
      </c>
      <c r="AC3827">
        <v>6</v>
      </c>
      <c r="AD3827">
        <v>0</v>
      </c>
      <c r="AE3827">
        <v>0</v>
      </c>
    </row>
    <row r="3828" spans="1:31" x14ac:dyDescent="0.3">
      <c r="A3828" t="s">
        <v>268</v>
      </c>
      <c r="B3828" t="s">
        <v>2444</v>
      </c>
      <c r="C3828" t="s">
        <v>274</v>
      </c>
      <c r="D3828" t="s">
        <v>2445</v>
      </c>
      <c r="E3828" t="s">
        <v>12921</v>
      </c>
      <c r="F3828" t="s">
        <v>2446</v>
      </c>
      <c r="G3828" t="s">
        <v>1555</v>
      </c>
      <c r="I3828" t="s">
        <v>265</v>
      </c>
      <c r="J3828" t="s">
        <v>266</v>
      </c>
      <c r="K3828" t="s">
        <v>2317</v>
      </c>
      <c r="L3828" t="s">
        <v>2447</v>
      </c>
      <c r="M3828" t="s">
        <v>267</v>
      </c>
      <c r="N3828" t="s">
        <v>268</v>
      </c>
      <c r="O3828">
        <v>1</v>
      </c>
      <c r="P3828" t="s">
        <v>282</v>
      </c>
      <c r="Q3828">
        <v>8</v>
      </c>
      <c r="S3828">
        <v>1</v>
      </c>
      <c r="T3828" s="108">
        <v>8</v>
      </c>
      <c r="U3828">
        <v>1</v>
      </c>
      <c r="V3828" t="s">
        <v>270</v>
      </c>
      <c r="W3828" t="s">
        <v>167</v>
      </c>
      <c r="X3828">
        <v>1</v>
      </c>
      <c r="Y3828">
        <v>0</v>
      </c>
      <c r="Z3828">
        <v>0</v>
      </c>
      <c r="AA3828">
        <v>1</v>
      </c>
      <c r="AB3828">
        <v>0</v>
      </c>
      <c r="AC3828">
        <v>0</v>
      </c>
      <c r="AD3828">
        <v>0</v>
      </c>
      <c r="AE3828">
        <v>0</v>
      </c>
    </row>
    <row r="3829" spans="1:31" x14ac:dyDescent="0.3">
      <c r="A3829" t="s">
        <v>268</v>
      </c>
      <c r="B3829" t="s">
        <v>16431</v>
      </c>
      <c r="C3829" t="s">
        <v>302</v>
      </c>
      <c r="D3829" t="s">
        <v>16432</v>
      </c>
      <c r="E3829" t="s">
        <v>16433</v>
      </c>
      <c r="F3829" t="s">
        <v>2848</v>
      </c>
      <c r="G3829" t="s">
        <v>3938</v>
      </c>
      <c r="I3829" t="s">
        <v>265</v>
      </c>
      <c r="J3829" t="s">
        <v>266</v>
      </c>
      <c r="K3829" t="s">
        <v>16434</v>
      </c>
      <c r="L3829" t="s">
        <v>16435</v>
      </c>
      <c r="M3829" t="s">
        <v>267</v>
      </c>
      <c r="N3829" t="s">
        <v>268</v>
      </c>
      <c r="O3829">
        <v>1</v>
      </c>
      <c r="P3829" t="s">
        <v>282</v>
      </c>
      <c r="Q3829">
        <v>4</v>
      </c>
      <c r="S3829">
        <v>1</v>
      </c>
      <c r="T3829" s="108">
        <v>4</v>
      </c>
      <c r="U3829">
        <v>1</v>
      </c>
      <c r="V3829" t="s">
        <v>270</v>
      </c>
      <c r="W3829" t="s">
        <v>167</v>
      </c>
      <c r="X3829">
        <v>1</v>
      </c>
      <c r="Y3829">
        <v>0</v>
      </c>
      <c r="Z3829">
        <v>0</v>
      </c>
      <c r="AA3829">
        <v>0</v>
      </c>
      <c r="AB3829">
        <v>1</v>
      </c>
      <c r="AC3829">
        <v>0</v>
      </c>
      <c r="AD3829">
        <v>0</v>
      </c>
      <c r="AE3829">
        <v>0</v>
      </c>
    </row>
    <row r="3830" spans="1:31" x14ac:dyDescent="0.3">
      <c r="A3830" t="s">
        <v>268</v>
      </c>
      <c r="B3830" t="s">
        <v>16431</v>
      </c>
      <c r="C3830" t="s">
        <v>302</v>
      </c>
      <c r="D3830" t="s">
        <v>16432</v>
      </c>
      <c r="E3830" t="s">
        <v>16433</v>
      </c>
      <c r="F3830" t="s">
        <v>2848</v>
      </c>
      <c r="G3830" t="s">
        <v>3938</v>
      </c>
      <c r="I3830" t="s">
        <v>265</v>
      </c>
      <c r="J3830" t="s">
        <v>266</v>
      </c>
      <c r="K3830" t="s">
        <v>16434</v>
      </c>
      <c r="L3830" t="s">
        <v>16435</v>
      </c>
      <c r="M3830" t="s">
        <v>271</v>
      </c>
      <c r="N3830" t="s">
        <v>268</v>
      </c>
      <c r="O3830">
        <v>2</v>
      </c>
      <c r="P3830" t="s">
        <v>288</v>
      </c>
      <c r="Q3830">
        <v>0.32</v>
      </c>
      <c r="S3830">
        <v>3</v>
      </c>
      <c r="T3830" s="108">
        <v>0.96</v>
      </c>
      <c r="U3830">
        <v>1</v>
      </c>
      <c r="V3830" t="s">
        <v>270</v>
      </c>
      <c r="W3830" t="s">
        <v>167</v>
      </c>
      <c r="X3830">
        <v>3</v>
      </c>
      <c r="Y3830">
        <v>0</v>
      </c>
      <c r="Z3830">
        <v>0</v>
      </c>
      <c r="AA3830">
        <v>0</v>
      </c>
      <c r="AB3830">
        <v>0</v>
      </c>
      <c r="AC3830">
        <v>3</v>
      </c>
      <c r="AD3830">
        <v>0</v>
      </c>
      <c r="AE3830">
        <v>0</v>
      </c>
    </row>
    <row r="3831" spans="1:31" x14ac:dyDescent="0.3">
      <c r="A3831" t="s">
        <v>268</v>
      </c>
      <c r="B3831" t="s">
        <v>16431</v>
      </c>
      <c r="C3831" t="s">
        <v>302</v>
      </c>
      <c r="D3831" t="s">
        <v>16432</v>
      </c>
      <c r="E3831" t="s">
        <v>16433</v>
      </c>
      <c r="F3831" t="s">
        <v>2848</v>
      </c>
      <c r="G3831" t="s">
        <v>3938</v>
      </c>
      <c r="I3831" t="s">
        <v>265</v>
      </c>
      <c r="J3831" t="s">
        <v>266</v>
      </c>
      <c r="K3831" t="s">
        <v>16434</v>
      </c>
      <c r="L3831" t="s">
        <v>16435</v>
      </c>
      <c r="M3831" t="s">
        <v>271</v>
      </c>
      <c r="N3831" t="s">
        <v>268</v>
      </c>
      <c r="O3831">
        <v>17</v>
      </c>
      <c r="P3831" t="s">
        <v>273</v>
      </c>
      <c r="Q3831">
        <v>0.48</v>
      </c>
      <c r="S3831">
        <v>2</v>
      </c>
      <c r="T3831" s="108">
        <v>0.96</v>
      </c>
      <c r="U3831">
        <v>1</v>
      </c>
      <c r="V3831" t="s">
        <v>270</v>
      </c>
      <c r="W3831" t="s">
        <v>167</v>
      </c>
      <c r="X3831">
        <v>2</v>
      </c>
      <c r="Y3831">
        <v>0</v>
      </c>
      <c r="Z3831">
        <v>0</v>
      </c>
      <c r="AA3831">
        <v>0</v>
      </c>
      <c r="AB3831">
        <v>0</v>
      </c>
      <c r="AC3831">
        <v>2</v>
      </c>
      <c r="AD3831">
        <v>0</v>
      </c>
      <c r="AE3831">
        <v>0</v>
      </c>
    </row>
    <row r="3832" spans="1:31" x14ac:dyDescent="0.3">
      <c r="A3832" t="s">
        <v>268</v>
      </c>
      <c r="B3832" t="s">
        <v>16431</v>
      </c>
      <c r="C3832" t="s">
        <v>302</v>
      </c>
      <c r="D3832" t="s">
        <v>16432</v>
      </c>
      <c r="E3832" t="s">
        <v>16433</v>
      </c>
      <c r="F3832" t="s">
        <v>2848</v>
      </c>
      <c r="G3832" t="s">
        <v>3938</v>
      </c>
      <c r="I3832" t="s">
        <v>265</v>
      </c>
      <c r="J3832" t="s">
        <v>266</v>
      </c>
      <c r="K3832" t="s">
        <v>16434</v>
      </c>
      <c r="L3832" t="s">
        <v>16435</v>
      </c>
      <c r="M3832" t="s">
        <v>271</v>
      </c>
      <c r="N3832" t="s">
        <v>268</v>
      </c>
      <c r="O3832">
        <v>17</v>
      </c>
      <c r="P3832" t="s">
        <v>273</v>
      </c>
      <c r="Q3832">
        <v>0.32</v>
      </c>
      <c r="S3832">
        <v>2</v>
      </c>
      <c r="T3832" s="108">
        <v>0.64</v>
      </c>
      <c r="U3832">
        <v>1</v>
      </c>
      <c r="V3832" t="s">
        <v>270</v>
      </c>
      <c r="W3832" t="s">
        <v>167</v>
      </c>
      <c r="X3832">
        <v>2</v>
      </c>
      <c r="Y3832">
        <v>0</v>
      </c>
      <c r="Z3832">
        <v>0</v>
      </c>
      <c r="AA3832">
        <v>0</v>
      </c>
      <c r="AB3832">
        <v>0</v>
      </c>
      <c r="AC3832">
        <v>2</v>
      </c>
      <c r="AD3832">
        <v>0</v>
      </c>
      <c r="AE3832">
        <v>0</v>
      </c>
    </row>
    <row r="3833" spans="1:31" x14ac:dyDescent="0.3">
      <c r="A3833" t="s">
        <v>268</v>
      </c>
      <c r="B3833" t="s">
        <v>6883</v>
      </c>
      <c r="C3833" t="s">
        <v>274</v>
      </c>
      <c r="D3833" t="s">
        <v>6884</v>
      </c>
      <c r="E3833" t="s">
        <v>13512</v>
      </c>
      <c r="F3833" t="s">
        <v>6880</v>
      </c>
      <c r="G3833" t="s">
        <v>1184</v>
      </c>
      <c r="I3833" t="s">
        <v>265</v>
      </c>
      <c r="J3833" t="s">
        <v>266</v>
      </c>
      <c r="K3833" t="s">
        <v>6885</v>
      </c>
      <c r="L3833" t="s">
        <v>4445</v>
      </c>
      <c r="M3833" t="s">
        <v>271</v>
      </c>
      <c r="N3833" t="s">
        <v>268</v>
      </c>
      <c r="O3833">
        <v>25</v>
      </c>
      <c r="P3833" t="s">
        <v>273</v>
      </c>
      <c r="Q3833">
        <v>0.48</v>
      </c>
      <c r="S3833">
        <v>4</v>
      </c>
      <c r="T3833" s="108">
        <v>1.92</v>
      </c>
      <c r="U3833">
        <v>1</v>
      </c>
      <c r="V3833" t="s">
        <v>270</v>
      </c>
      <c r="W3833" t="s">
        <v>167</v>
      </c>
      <c r="X3833">
        <v>4</v>
      </c>
      <c r="Y3833">
        <v>0</v>
      </c>
      <c r="Z3833">
        <v>0</v>
      </c>
      <c r="AA3833">
        <v>4</v>
      </c>
      <c r="AB3833">
        <v>0</v>
      </c>
      <c r="AC3833">
        <v>0</v>
      </c>
      <c r="AD3833">
        <v>0</v>
      </c>
      <c r="AE3833">
        <v>0</v>
      </c>
    </row>
    <row r="3834" spans="1:31" x14ac:dyDescent="0.3">
      <c r="A3834" t="s">
        <v>268</v>
      </c>
      <c r="B3834" t="s">
        <v>6883</v>
      </c>
      <c r="C3834" t="s">
        <v>274</v>
      </c>
      <c r="D3834" t="s">
        <v>6884</v>
      </c>
      <c r="E3834" t="s">
        <v>13512</v>
      </c>
      <c r="F3834" t="s">
        <v>6880</v>
      </c>
      <c r="G3834" t="s">
        <v>1184</v>
      </c>
      <c r="I3834" t="s">
        <v>265</v>
      </c>
      <c r="J3834" t="s">
        <v>266</v>
      </c>
      <c r="K3834" t="s">
        <v>6885</v>
      </c>
      <c r="L3834" t="s">
        <v>4445</v>
      </c>
      <c r="M3834" t="s">
        <v>271</v>
      </c>
      <c r="N3834" t="s">
        <v>268</v>
      </c>
      <c r="O3834">
        <v>24</v>
      </c>
      <c r="P3834" t="s">
        <v>425</v>
      </c>
      <c r="Q3834">
        <v>0.32</v>
      </c>
      <c r="S3834">
        <v>6</v>
      </c>
      <c r="T3834" s="108">
        <v>1.92</v>
      </c>
      <c r="U3834">
        <v>1</v>
      </c>
      <c r="V3834" t="s">
        <v>270</v>
      </c>
      <c r="W3834" t="s">
        <v>167</v>
      </c>
      <c r="X3834">
        <v>6</v>
      </c>
      <c r="Y3834">
        <v>0</v>
      </c>
      <c r="Z3834">
        <v>6</v>
      </c>
      <c r="AA3834">
        <v>0</v>
      </c>
      <c r="AB3834">
        <v>0</v>
      </c>
      <c r="AC3834">
        <v>0</v>
      </c>
      <c r="AD3834">
        <v>0</v>
      </c>
      <c r="AE3834">
        <v>0</v>
      </c>
    </row>
    <row r="3835" spans="1:31" x14ac:dyDescent="0.3">
      <c r="A3835" t="s">
        <v>268</v>
      </c>
      <c r="B3835" t="s">
        <v>6883</v>
      </c>
      <c r="C3835" t="s">
        <v>302</v>
      </c>
      <c r="D3835" t="s">
        <v>6884</v>
      </c>
      <c r="E3835" t="s">
        <v>13512</v>
      </c>
      <c r="F3835" t="s">
        <v>6880</v>
      </c>
      <c r="G3835" t="s">
        <v>1184</v>
      </c>
      <c r="I3835" t="s">
        <v>265</v>
      </c>
      <c r="J3835" t="s">
        <v>266</v>
      </c>
      <c r="K3835" t="s">
        <v>6885</v>
      </c>
      <c r="L3835" t="s">
        <v>6886</v>
      </c>
      <c r="M3835" t="s">
        <v>271</v>
      </c>
      <c r="N3835" t="s">
        <v>268</v>
      </c>
      <c r="O3835">
        <v>11</v>
      </c>
      <c r="P3835" t="s">
        <v>272</v>
      </c>
      <c r="Q3835">
        <v>5</v>
      </c>
      <c r="S3835">
        <v>2</v>
      </c>
      <c r="T3835" s="108">
        <v>10</v>
      </c>
      <c r="U3835">
        <v>1</v>
      </c>
      <c r="V3835" t="s">
        <v>270</v>
      </c>
      <c r="W3835" t="s">
        <v>167</v>
      </c>
      <c r="X3835">
        <v>1</v>
      </c>
      <c r="Y3835">
        <v>0</v>
      </c>
      <c r="Z3835">
        <v>1</v>
      </c>
      <c r="AA3835">
        <v>0</v>
      </c>
      <c r="AB3835">
        <v>0</v>
      </c>
      <c r="AC3835">
        <v>1</v>
      </c>
      <c r="AD3835">
        <v>0</v>
      </c>
      <c r="AE3835">
        <v>0</v>
      </c>
    </row>
    <row r="3836" spans="1:31" x14ac:dyDescent="0.3">
      <c r="A3836" t="s">
        <v>268</v>
      </c>
      <c r="B3836" t="s">
        <v>6883</v>
      </c>
      <c r="C3836" t="s">
        <v>262</v>
      </c>
      <c r="D3836" t="s">
        <v>6884</v>
      </c>
      <c r="E3836" t="s">
        <v>13512</v>
      </c>
      <c r="F3836" t="s">
        <v>6880</v>
      </c>
      <c r="G3836" t="s">
        <v>1184</v>
      </c>
      <c r="I3836" t="s">
        <v>265</v>
      </c>
      <c r="J3836" t="s">
        <v>266</v>
      </c>
      <c r="K3836" t="s">
        <v>6885</v>
      </c>
      <c r="L3836" t="s">
        <v>6886</v>
      </c>
      <c r="M3836" t="s">
        <v>267</v>
      </c>
      <c r="N3836" t="s">
        <v>268</v>
      </c>
      <c r="O3836">
        <v>10</v>
      </c>
      <c r="P3836" t="s">
        <v>282</v>
      </c>
      <c r="Q3836">
        <v>2</v>
      </c>
      <c r="S3836">
        <v>1</v>
      </c>
      <c r="T3836" s="108">
        <v>2</v>
      </c>
      <c r="U3836">
        <v>1</v>
      </c>
      <c r="V3836" t="s">
        <v>270</v>
      </c>
      <c r="W3836" t="s">
        <v>167</v>
      </c>
      <c r="X3836">
        <v>1</v>
      </c>
      <c r="Y3836">
        <v>0</v>
      </c>
      <c r="Z3836">
        <v>0</v>
      </c>
      <c r="AA3836">
        <v>0</v>
      </c>
      <c r="AB3836">
        <v>1</v>
      </c>
      <c r="AC3836">
        <v>0</v>
      </c>
      <c r="AD3836">
        <v>0</v>
      </c>
      <c r="AE3836">
        <v>0</v>
      </c>
    </row>
    <row r="3837" spans="1:31" x14ac:dyDescent="0.3">
      <c r="A3837" t="s">
        <v>268</v>
      </c>
      <c r="B3837" t="s">
        <v>10787</v>
      </c>
      <c r="C3837" t="s">
        <v>274</v>
      </c>
      <c r="D3837" t="s">
        <v>10788</v>
      </c>
      <c r="E3837" t="s">
        <v>13038</v>
      </c>
      <c r="F3837" t="s">
        <v>5274</v>
      </c>
      <c r="G3837" t="s">
        <v>494</v>
      </c>
      <c r="I3837" t="s">
        <v>265</v>
      </c>
      <c r="J3837" t="s">
        <v>266</v>
      </c>
      <c r="K3837" t="s">
        <v>10789</v>
      </c>
      <c r="L3837" t="s">
        <v>2764</v>
      </c>
      <c r="M3837" t="s">
        <v>267</v>
      </c>
      <c r="N3837" t="s">
        <v>268</v>
      </c>
      <c r="O3837">
        <v>1</v>
      </c>
      <c r="P3837" t="s">
        <v>266</v>
      </c>
      <c r="Q3837">
        <v>0.48</v>
      </c>
      <c r="S3837">
        <v>1</v>
      </c>
      <c r="T3837" s="108">
        <v>0.48</v>
      </c>
      <c r="U3837">
        <v>1</v>
      </c>
      <c r="V3837" t="s">
        <v>270</v>
      </c>
      <c r="W3837" t="s">
        <v>167</v>
      </c>
      <c r="X3837">
        <v>1</v>
      </c>
      <c r="Y3837">
        <v>0</v>
      </c>
      <c r="Z3837">
        <v>0</v>
      </c>
      <c r="AA3837">
        <v>0</v>
      </c>
      <c r="AB3837">
        <v>1</v>
      </c>
      <c r="AC3837">
        <v>0</v>
      </c>
      <c r="AD3837">
        <v>0</v>
      </c>
      <c r="AE3837">
        <v>0</v>
      </c>
    </row>
    <row r="3838" spans="1:31" x14ac:dyDescent="0.3">
      <c r="A3838" t="s">
        <v>268</v>
      </c>
      <c r="B3838" t="s">
        <v>10787</v>
      </c>
      <c r="C3838" t="s">
        <v>274</v>
      </c>
      <c r="D3838" t="s">
        <v>10788</v>
      </c>
      <c r="E3838" t="s">
        <v>13038</v>
      </c>
      <c r="F3838" t="s">
        <v>5274</v>
      </c>
      <c r="G3838" t="s">
        <v>494</v>
      </c>
      <c r="I3838" t="s">
        <v>265</v>
      </c>
      <c r="J3838" t="s">
        <v>266</v>
      </c>
      <c r="K3838" t="s">
        <v>10789</v>
      </c>
      <c r="L3838" t="s">
        <v>2764</v>
      </c>
      <c r="M3838" t="s">
        <v>271</v>
      </c>
      <c r="N3838" t="s">
        <v>268</v>
      </c>
      <c r="O3838">
        <v>2</v>
      </c>
      <c r="P3838" t="s">
        <v>288</v>
      </c>
      <c r="Q3838">
        <v>0.48</v>
      </c>
      <c r="S3838">
        <v>1</v>
      </c>
      <c r="T3838" s="108">
        <v>0.48</v>
      </c>
      <c r="U3838">
        <v>1</v>
      </c>
      <c r="V3838" t="s">
        <v>270</v>
      </c>
      <c r="W3838" t="s">
        <v>167</v>
      </c>
      <c r="X3838">
        <v>1</v>
      </c>
      <c r="Y3838">
        <v>0</v>
      </c>
      <c r="Z3838">
        <v>0</v>
      </c>
      <c r="AA3838">
        <v>0</v>
      </c>
      <c r="AB3838">
        <v>1</v>
      </c>
      <c r="AC3838">
        <v>0</v>
      </c>
      <c r="AD3838">
        <v>0</v>
      </c>
      <c r="AE3838">
        <v>0</v>
      </c>
    </row>
    <row r="3839" spans="1:31" x14ac:dyDescent="0.3">
      <c r="A3839" t="s">
        <v>268</v>
      </c>
      <c r="B3839" t="s">
        <v>10787</v>
      </c>
      <c r="C3839" t="s">
        <v>274</v>
      </c>
      <c r="D3839" t="s">
        <v>10788</v>
      </c>
      <c r="E3839" t="s">
        <v>13038</v>
      </c>
      <c r="F3839" t="s">
        <v>5274</v>
      </c>
      <c r="G3839" t="s">
        <v>494</v>
      </c>
      <c r="I3839" t="s">
        <v>265</v>
      </c>
      <c r="J3839" t="s">
        <v>266</v>
      </c>
      <c r="K3839" t="s">
        <v>10789</v>
      </c>
      <c r="L3839" t="s">
        <v>2764</v>
      </c>
      <c r="M3839" t="s">
        <v>271</v>
      </c>
      <c r="N3839" t="s">
        <v>268</v>
      </c>
      <c r="O3839">
        <v>17</v>
      </c>
      <c r="P3839" t="s">
        <v>273</v>
      </c>
      <c r="Q3839">
        <v>0.48</v>
      </c>
      <c r="S3839">
        <v>1</v>
      </c>
      <c r="T3839" s="108">
        <v>0.48</v>
      </c>
      <c r="U3839">
        <v>1</v>
      </c>
      <c r="V3839" t="s">
        <v>270</v>
      </c>
      <c r="W3839" t="s">
        <v>167</v>
      </c>
      <c r="X3839">
        <v>1</v>
      </c>
      <c r="Y3839">
        <v>0</v>
      </c>
      <c r="Z3839">
        <v>0</v>
      </c>
      <c r="AA3839">
        <v>0</v>
      </c>
      <c r="AB3839">
        <v>1</v>
      </c>
      <c r="AC3839">
        <v>0</v>
      </c>
      <c r="AD3839">
        <v>0</v>
      </c>
      <c r="AE3839">
        <v>0</v>
      </c>
    </row>
    <row r="3840" spans="1:31" x14ac:dyDescent="0.3">
      <c r="A3840" t="s">
        <v>268</v>
      </c>
      <c r="B3840" t="s">
        <v>5631</v>
      </c>
      <c r="C3840" t="s">
        <v>262</v>
      </c>
      <c r="D3840" t="s">
        <v>17213</v>
      </c>
      <c r="E3840" t="s">
        <v>13039</v>
      </c>
      <c r="F3840" t="s">
        <v>1649</v>
      </c>
      <c r="G3840" t="s">
        <v>494</v>
      </c>
      <c r="I3840" t="s">
        <v>265</v>
      </c>
      <c r="J3840" t="s">
        <v>266</v>
      </c>
      <c r="K3840" t="s">
        <v>5632</v>
      </c>
      <c r="L3840" t="s">
        <v>16372</v>
      </c>
      <c r="M3840" t="s">
        <v>267</v>
      </c>
      <c r="N3840" t="s">
        <v>268</v>
      </c>
      <c r="O3840">
        <v>1</v>
      </c>
      <c r="P3840" t="s">
        <v>282</v>
      </c>
      <c r="Q3840">
        <v>3</v>
      </c>
      <c r="S3840">
        <v>1</v>
      </c>
      <c r="T3840" s="108">
        <v>3</v>
      </c>
      <c r="U3840">
        <v>1</v>
      </c>
      <c r="V3840" t="s">
        <v>270</v>
      </c>
      <c r="W3840" t="s">
        <v>167</v>
      </c>
      <c r="X3840">
        <v>1</v>
      </c>
      <c r="Y3840">
        <v>0</v>
      </c>
      <c r="Z3840">
        <v>0</v>
      </c>
      <c r="AA3840">
        <v>0</v>
      </c>
      <c r="AB3840">
        <v>0</v>
      </c>
      <c r="AC3840">
        <v>1</v>
      </c>
      <c r="AD3840">
        <v>0</v>
      </c>
      <c r="AE3840">
        <v>0</v>
      </c>
    </row>
    <row r="3841" spans="1:31" x14ac:dyDescent="0.3">
      <c r="A3841" t="s">
        <v>268</v>
      </c>
      <c r="B3841" t="s">
        <v>5631</v>
      </c>
      <c r="C3841" t="s">
        <v>262</v>
      </c>
      <c r="D3841" t="s">
        <v>17213</v>
      </c>
      <c r="E3841" t="s">
        <v>13039</v>
      </c>
      <c r="F3841" t="s">
        <v>1649</v>
      </c>
      <c r="G3841" t="s">
        <v>494</v>
      </c>
      <c r="I3841" t="s">
        <v>265</v>
      </c>
      <c r="J3841" t="s">
        <v>266</v>
      </c>
      <c r="K3841" t="s">
        <v>5632</v>
      </c>
      <c r="L3841" t="s">
        <v>16372</v>
      </c>
      <c r="M3841" t="s">
        <v>271</v>
      </c>
      <c r="N3841" t="s">
        <v>268</v>
      </c>
      <c r="O3841">
        <v>2</v>
      </c>
      <c r="P3841" t="s">
        <v>272</v>
      </c>
      <c r="Q3841">
        <v>2</v>
      </c>
      <c r="S3841">
        <v>5</v>
      </c>
      <c r="T3841" s="108">
        <v>10</v>
      </c>
      <c r="U3841">
        <v>1</v>
      </c>
      <c r="V3841" t="s">
        <v>270</v>
      </c>
      <c r="W3841" t="s">
        <v>167</v>
      </c>
      <c r="X3841">
        <v>1</v>
      </c>
      <c r="Y3841">
        <v>1</v>
      </c>
      <c r="Z3841">
        <v>1</v>
      </c>
      <c r="AA3841">
        <v>1</v>
      </c>
      <c r="AB3841">
        <v>1</v>
      </c>
      <c r="AC3841">
        <v>1</v>
      </c>
      <c r="AD3841">
        <v>0</v>
      </c>
      <c r="AE3841">
        <v>0</v>
      </c>
    </row>
    <row r="3842" spans="1:31" x14ac:dyDescent="0.3">
      <c r="A3842" t="s">
        <v>268</v>
      </c>
      <c r="B3842" t="s">
        <v>5631</v>
      </c>
      <c r="C3842" t="s">
        <v>262</v>
      </c>
      <c r="D3842" t="s">
        <v>17213</v>
      </c>
      <c r="E3842" t="s">
        <v>13039</v>
      </c>
      <c r="F3842" t="s">
        <v>1649</v>
      </c>
      <c r="G3842" t="s">
        <v>494</v>
      </c>
      <c r="I3842" t="s">
        <v>265</v>
      </c>
      <c r="J3842" t="s">
        <v>266</v>
      </c>
      <c r="K3842" t="s">
        <v>5632</v>
      </c>
      <c r="L3842" t="s">
        <v>16372</v>
      </c>
      <c r="M3842" t="s">
        <v>271</v>
      </c>
      <c r="N3842" t="s">
        <v>268</v>
      </c>
      <c r="O3842">
        <v>20</v>
      </c>
      <c r="P3842" t="s">
        <v>425</v>
      </c>
      <c r="Q3842">
        <v>0.32</v>
      </c>
      <c r="S3842">
        <v>8</v>
      </c>
      <c r="T3842" s="108">
        <v>2.56</v>
      </c>
      <c r="U3842">
        <v>1</v>
      </c>
      <c r="V3842" t="s">
        <v>270</v>
      </c>
      <c r="W3842" t="s">
        <v>167</v>
      </c>
      <c r="X3842">
        <v>4</v>
      </c>
      <c r="Y3842">
        <v>4</v>
      </c>
      <c r="Z3842">
        <v>0</v>
      </c>
      <c r="AA3842">
        <v>0</v>
      </c>
      <c r="AB3842">
        <v>0</v>
      </c>
      <c r="AC3842">
        <v>4</v>
      </c>
      <c r="AD3842">
        <v>0</v>
      </c>
      <c r="AE3842">
        <v>0</v>
      </c>
    </row>
    <row r="3843" spans="1:31" x14ac:dyDescent="0.3">
      <c r="A3843" t="s">
        <v>268</v>
      </c>
      <c r="B3843" t="s">
        <v>17214</v>
      </c>
      <c r="C3843" t="s">
        <v>274</v>
      </c>
      <c r="D3843" t="s">
        <v>17215</v>
      </c>
      <c r="E3843" t="s">
        <v>13366</v>
      </c>
      <c r="F3843" t="s">
        <v>567</v>
      </c>
      <c r="G3843" t="s">
        <v>742</v>
      </c>
      <c r="I3843" t="s">
        <v>265</v>
      </c>
      <c r="J3843" t="s">
        <v>266</v>
      </c>
      <c r="K3843" t="s">
        <v>5770</v>
      </c>
      <c r="L3843" t="s">
        <v>17216</v>
      </c>
      <c r="M3843" t="s">
        <v>267</v>
      </c>
      <c r="N3843" t="s">
        <v>268</v>
      </c>
      <c r="O3843">
        <v>1</v>
      </c>
      <c r="P3843" t="s">
        <v>266</v>
      </c>
      <c r="Q3843">
        <v>0.32</v>
      </c>
      <c r="S3843">
        <v>1</v>
      </c>
      <c r="T3843" s="108">
        <v>0.32</v>
      </c>
      <c r="U3843">
        <v>1</v>
      </c>
      <c r="V3843" t="s">
        <v>270</v>
      </c>
      <c r="W3843" t="s">
        <v>167</v>
      </c>
      <c r="X3843">
        <v>1</v>
      </c>
      <c r="Y3843">
        <v>0</v>
      </c>
      <c r="Z3843">
        <v>0</v>
      </c>
      <c r="AA3843">
        <v>0</v>
      </c>
      <c r="AB3843">
        <v>0</v>
      </c>
      <c r="AC3843">
        <v>1</v>
      </c>
      <c r="AD3843">
        <v>0</v>
      </c>
      <c r="AE3843">
        <v>0</v>
      </c>
    </row>
    <row r="3844" spans="1:31" x14ac:dyDescent="0.3">
      <c r="A3844" t="s">
        <v>268</v>
      </c>
      <c r="B3844" t="s">
        <v>17214</v>
      </c>
      <c r="C3844" t="s">
        <v>274</v>
      </c>
      <c r="D3844" t="s">
        <v>17215</v>
      </c>
      <c r="E3844" t="s">
        <v>13366</v>
      </c>
      <c r="F3844" t="s">
        <v>567</v>
      </c>
      <c r="G3844" t="s">
        <v>742</v>
      </c>
      <c r="I3844" t="s">
        <v>265</v>
      </c>
      <c r="J3844" t="s">
        <v>266</v>
      </c>
      <c r="K3844" t="s">
        <v>5770</v>
      </c>
      <c r="L3844" t="s">
        <v>17216</v>
      </c>
      <c r="M3844" t="s">
        <v>271</v>
      </c>
      <c r="N3844" t="s">
        <v>268</v>
      </c>
      <c r="O3844">
        <v>2</v>
      </c>
      <c r="P3844" t="s">
        <v>288</v>
      </c>
      <c r="Q3844">
        <v>0.32</v>
      </c>
      <c r="S3844">
        <v>1</v>
      </c>
      <c r="T3844" s="108">
        <v>0.32</v>
      </c>
      <c r="U3844">
        <v>1</v>
      </c>
      <c r="V3844" t="s">
        <v>270</v>
      </c>
      <c r="W3844" t="s">
        <v>167</v>
      </c>
      <c r="X3844">
        <v>1</v>
      </c>
      <c r="Y3844">
        <v>0</v>
      </c>
      <c r="Z3844">
        <v>0</v>
      </c>
      <c r="AA3844">
        <v>0</v>
      </c>
      <c r="AB3844">
        <v>1</v>
      </c>
      <c r="AC3844">
        <v>0</v>
      </c>
      <c r="AD3844">
        <v>0</v>
      </c>
      <c r="AE3844">
        <v>0</v>
      </c>
    </row>
    <row r="3845" spans="1:31" x14ac:dyDescent="0.3">
      <c r="A3845" t="s">
        <v>268</v>
      </c>
      <c r="B3845" t="s">
        <v>5775</v>
      </c>
      <c r="C3845" t="s">
        <v>274</v>
      </c>
      <c r="D3845" t="s">
        <v>5776</v>
      </c>
      <c r="E3845" t="s">
        <v>13367</v>
      </c>
      <c r="F3845" t="s">
        <v>5777</v>
      </c>
      <c r="G3845" t="s">
        <v>742</v>
      </c>
      <c r="I3845" t="s">
        <v>265</v>
      </c>
      <c r="J3845" t="s">
        <v>266</v>
      </c>
      <c r="K3845" t="s">
        <v>5770</v>
      </c>
      <c r="L3845" t="s">
        <v>16089</v>
      </c>
      <c r="M3845" t="s">
        <v>271</v>
      </c>
      <c r="N3845" t="s">
        <v>268</v>
      </c>
      <c r="O3845">
        <v>2</v>
      </c>
      <c r="P3845" t="s">
        <v>272</v>
      </c>
      <c r="Q3845">
        <v>2</v>
      </c>
      <c r="S3845">
        <v>1</v>
      </c>
      <c r="T3845" s="108">
        <v>2</v>
      </c>
      <c r="U3845">
        <v>1</v>
      </c>
      <c r="V3845" t="s">
        <v>270</v>
      </c>
      <c r="W3845" t="s">
        <v>167</v>
      </c>
      <c r="X3845">
        <v>1</v>
      </c>
      <c r="Y3845">
        <v>0</v>
      </c>
      <c r="Z3845">
        <v>1</v>
      </c>
      <c r="AA3845">
        <v>0</v>
      </c>
      <c r="AB3845">
        <v>0</v>
      </c>
      <c r="AC3845">
        <v>0</v>
      </c>
      <c r="AD3845">
        <v>0</v>
      </c>
      <c r="AE3845">
        <v>0</v>
      </c>
    </row>
    <row r="3846" spans="1:31" x14ac:dyDescent="0.3">
      <c r="A3846" t="s">
        <v>268</v>
      </c>
      <c r="B3846" t="s">
        <v>5775</v>
      </c>
      <c r="C3846" t="s">
        <v>274</v>
      </c>
      <c r="D3846" t="s">
        <v>5776</v>
      </c>
      <c r="E3846" t="s">
        <v>13367</v>
      </c>
      <c r="F3846" t="s">
        <v>5777</v>
      </c>
      <c r="G3846" t="s">
        <v>742</v>
      </c>
      <c r="I3846" t="s">
        <v>265</v>
      </c>
      <c r="J3846" t="s">
        <v>266</v>
      </c>
      <c r="K3846" t="s">
        <v>5770</v>
      </c>
      <c r="L3846" t="s">
        <v>16089</v>
      </c>
      <c r="M3846" t="s">
        <v>271</v>
      </c>
      <c r="N3846" t="s">
        <v>268</v>
      </c>
      <c r="O3846">
        <v>20</v>
      </c>
      <c r="P3846" t="s">
        <v>425</v>
      </c>
      <c r="Q3846">
        <v>0.32</v>
      </c>
      <c r="S3846">
        <v>1</v>
      </c>
      <c r="T3846" s="108">
        <v>0.32</v>
      </c>
      <c r="U3846">
        <v>1</v>
      </c>
      <c r="V3846" t="s">
        <v>270</v>
      </c>
      <c r="W3846" t="s">
        <v>167</v>
      </c>
      <c r="X3846">
        <v>1</v>
      </c>
      <c r="Y3846">
        <v>0</v>
      </c>
      <c r="Z3846">
        <v>0</v>
      </c>
      <c r="AA3846">
        <v>1</v>
      </c>
      <c r="AB3846">
        <v>0</v>
      </c>
      <c r="AC3846">
        <v>0</v>
      </c>
      <c r="AD3846">
        <v>0</v>
      </c>
      <c r="AE3846">
        <v>0</v>
      </c>
    </row>
    <row r="3847" spans="1:31" x14ac:dyDescent="0.3">
      <c r="A3847" t="s">
        <v>268</v>
      </c>
      <c r="B3847" t="s">
        <v>5775</v>
      </c>
      <c r="C3847" t="s">
        <v>274</v>
      </c>
      <c r="D3847" t="s">
        <v>5776</v>
      </c>
      <c r="E3847" t="s">
        <v>13367</v>
      </c>
      <c r="F3847" t="s">
        <v>5777</v>
      </c>
      <c r="G3847" t="s">
        <v>742</v>
      </c>
      <c r="I3847" t="s">
        <v>265</v>
      </c>
      <c r="J3847" t="s">
        <v>266</v>
      </c>
      <c r="K3847" t="s">
        <v>5770</v>
      </c>
      <c r="L3847" t="s">
        <v>16089</v>
      </c>
      <c r="M3847" t="s">
        <v>267</v>
      </c>
      <c r="N3847" t="s">
        <v>268</v>
      </c>
      <c r="O3847">
        <v>1</v>
      </c>
      <c r="P3847" t="s">
        <v>282</v>
      </c>
      <c r="Q3847">
        <v>1</v>
      </c>
      <c r="S3847">
        <v>1</v>
      </c>
      <c r="T3847" s="108">
        <v>1</v>
      </c>
      <c r="U3847">
        <v>1</v>
      </c>
      <c r="V3847" t="s">
        <v>270</v>
      </c>
      <c r="W3847" t="s">
        <v>167</v>
      </c>
      <c r="X3847">
        <v>1</v>
      </c>
      <c r="Y3847">
        <v>0</v>
      </c>
      <c r="Z3847">
        <v>1</v>
      </c>
      <c r="AA3847">
        <v>0</v>
      </c>
      <c r="AB3847">
        <v>0</v>
      </c>
      <c r="AC3847">
        <v>0</v>
      </c>
      <c r="AD3847">
        <v>0</v>
      </c>
      <c r="AE3847">
        <v>0</v>
      </c>
    </row>
    <row r="3848" spans="1:31" x14ac:dyDescent="0.3">
      <c r="A3848" t="s">
        <v>268</v>
      </c>
      <c r="B3848" t="s">
        <v>5779</v>
      </c>
      <c r="C3848" t="s">
        <v>274</v>
      </c>
      <c r="D3848" t="s">
        <v>5780</v>
      </c>
      <c r="E3848" t="s">
        <v>13368</v>
      </c>
      <c r="F3848" t="s">
        <v>5778</v>
      </c>
      <c r="G3848" t="s">
        <v>742</v>
      </c>
      <c r="I3848" t="s">
        <v>265</v>
      </c>
      <c r="J3848" t="s">
        <v>266</v>
      </c>
      <c r="K3848" t="s">
        <v>5770</v>
      </c>
      <c r="L3848" t="s">
        <v>5781</v>
      </c>
      <c r="M3848" t="s">
        <v>271</v>
      </c>
      <c r="N3848" t="s">
        <v>268</v>
      </c>
      <c r="O3848">
        <v>2</v>
      </c>
      <c r="P3848" t="s">
        <v>272</v>
      </c>
      <c r="Q3848">
        <v>2</v>
      </c>
      <c r="S3848">
        <v>1</v>
      </c>
      <c r="T3848" s="108">
        <v>2</v>
      </c>
      <c r="U3848">
        <v>1</v>
      </c>
      <c r="V3848" t="s">
        <v>270</v>
      </c>
      <c r="W3848" t="s">
        <v>167</v>
      </c>
      <c r="X3848">
        <v>1</v>
      </c>
      <c r="Y3848">
        <v>0</v>
      </c>
      <c r="Z3848">
        <v>1</v>
      </c>
      <c r="AA3848">
        <v>0</v>
      </c>
      <c r="AB3848">
        <v>0</v>
      </c>
      <c r="AC3848">
        <v>0</v>
      </c>
      <c r="AD3848">
        <v>0</v>
      </c>
      <c r="AE3848">
        <v>0</v>
      </c>
    </row>
    <row r="3849" spans="1:31" x14ac:dyDescent="0.3">
      <c r="A3849" t="s">
        <v>268</v>
      </c>
      <c r="B3849" t="s">
        <v>5779</v>
      </c>
      <c r="C3849" t="s">
        <v>274</v>
      </c>
      <c r="D3849" t="s">
        <v>5780</v>
      </c>
      <c r="E3849" t="s">
        <v>13368</v>
      </c>
      <c r="F3849" t="s">
        <v>5778</v>
      </c>
      <c r="G3849" t="s">
        <v>742</v>
      </c>
      <c r="I3849" t="s">
        <v>265</v>
      </c>
      <c r="J3849" t="s">
        <v>266</v>
      </c>
      <c r="K3849" t="s">
        <v>5770</v>
      </c>
      <c r="L3849" t="s">
        <v>5781</v>
      </c>
      <c r="M3849" t="s">
        <v>271</v>
      </c>
      <c r="N3849" t="s">
        <v>268</v>
      </c>
      <c r="O3849">
        <v>20</v>
      </c>
      <c r="P3849" t="s">
        <v>425</v>
      </c>
      <c r="Q3849">
        <v>0.32</v>
      </c>
      <c r="S3849">
        <v>1</v>
      </c>
      <c r="T3849" s="108">
        <v>0.32</v>
      </c>
      <c r="U3849">
        <v>1</v>
      </c>
      <c r="V3849" t="s">
        <v>270</v>
      </c>
      <c r="W3849" t="s">
        <v>167</v>
      </c>
      <c r="X3849">
        <v>1</v>
      </c>
      <c r="Y3849">
        <v>0</v>
      </c>
      <c r="Z3849">
        <v>0</v>
      </c>
      <c r="AA3849">
        <v>0</v>
      </c>
      <c r="AB3849">
        <v>1</v>
      </c>
      <c r="AC3849">
        <v>0</v>
      </c>
      <c r="AD3849">
        <v>0</v>
      </c>
      <c r="AE3849">
        <v>0</v>
      </c>
    </row>
    <row r="3850" spans="1:31" x14ac:dyDescent="0.3">
      <c r="A3850" t="s">
        <v>268</v>
      </c>
      <c r="B3850" t="s">
        <v>5779</v>
      </c>
      <c r="C3850" t="s">
        <v>274</v>
      </c>
      <c r="D3850" t="s">
        <v>5780</v>
      </c>
      <c r="E3850" t="s">
        <v>13368</v>
      </c>
      <c r="F3850" t="s">
        <v>5778</v>
      </c>
      <c r="G3850" t="s">
        <v>742</v>
      </c>
      <c r="I3850" t="s">
        <v>265</v>
      </c>
      <c r="J3850" t="s">
        <v>266</v>
      </c>
      <c r="K3850" t="s">
        <v>5770</v>
      </c>
      <c r="L3850" t="s">
        <v>5781</v>
      </c>
      <c r="M3850" t="s">
        <v>267</v>
      </c>
      <c r="N3850" t="s">
        <v>268</v>
      </c>
      <c r="O3850">
        <v>1</v>
      </c>
      <c r="P3850" t="s">
        <v>282</v>
      </c>
      <c r="Q3850">
        <v>1</v>
      </c>
      <c r="S3850">
        <v>1</v>
      </c>
      <c r="T3850" s="108">
        <v>1</v>
      </c>
      <c r="U3850">
        <v>1</v>
      </c>
      <c r="V3850" t="s">
        <v>270</v>
      </c>
      <c r="W3850" t="s">
        <v>167</v>
      </c>
      <c r="X3850">
        <v>1</v>
      </c>
      <c r="Y3850">
        <v>0</v>
      </c>
      <c r="Z3850">
        <v>1</v>
      </c>
      <c r="AA3850">
        <v>0</v>
      </c>
      <c r="AB3850">
        <v>0</v>
      </c>
      <c r="AC3850">
        <v>0</v>
      </c>
      <c r="AD3850">
        <v>0</v>
      </c>
      <c r="AE3850">
        <v>0</v>
      </c>
    </row>
    <row r="3851" spans="1:31" x14ac:dyDescent="0.3">
      <c r="A3851" t="s">
        <v>268</v>
      </c>
      <c r="B3851" t="s">
        <v>5840</v>
      </c>
      <c r="C3851" t="s">
        <v>274</v>
      </c>
      <c r="D3851" t="s">
        <v>5841</v>
      </c>
      <c r="E3851" t="s">
        <v>12833</v>
      </c>
      <c r="F3851" t="s">
        <v>5842</v>
      </c>
      <c r="G3851" t="s">
        <v>285</v>
      </c>
      <c r="I3851" t="s">
        <v>265</v>
      </c>
      <c r="J3851" t="s">
        <v>266</v>
      </c>
      <c r="K3851" t="s">
        <v>5843</v>
      </c>
      <c r="L3851" t="s">
        <v>5844</v>
      </c>
      <c r="M3851" t="s">
        <v>267</v>
      </c>
      <c r="N3851" t="s">
        <v>268</v>
      </c>
      <c r="O3851">
        <v>1</v>
      </c>
      <c r="P3851" t="s">
        <v>282</v>
      </c>
      <c r="Q3851">
        <v>1</v>
      </c>
      <c r="S3851">
        <v>1</v>
      </c>
      <c r="T3851" s="108">
        <v>1</v>
      </c>
      <c r="U3851">
        <v>1</v>
      </c>
      <c r="V3851" t="s">
        <v>270</v>
      </c>
      <c r="W3851" t="s">
        <v>167</v>
      </c>
      <c r="X3851">
        <v>1</v>
      </c>
      <c r="Y3851">
        <v>0</v>
      </c>
      <c r="Z3851">
        <v>1</v>
      </c>
      <c r="AA3851">
        <v>0</v>
      </c>
      <c r="AB3851">
        <v>0</v>
      </c>
      <c r="AC3851">
        <v>0</v>
      </c>
      <c r="AD3851">
        <v>0</v>
      </c>
      <c r="AE3851">
        <v>0</v>
      </c>
    </row>
    <row r="3852" spans="1:31" x14ac:dyDescent="0.3">
      <c r="A3852" t="s">
        <v>268</v>
      </c>
      <c r="B3852" t="s">
        <v>5840</v>
      </c>
      <c r="C3852" t="s">
        <v>274</v>
      </c>
      <c r="D3852" t="s">
        <v>5841</v>
      </c>
      <c r="E3852" t="s">
        <v>12833</v>
      </c>
      <c r="F3852" t="s">
        <v>5842</v>
      </c>
      <c r="G3852" t="s">
        <v>285</v>
      </c>
      <c r="I3852" t="s">
        <v>265</v>
      </c>
      <c r="J3852" t="s">
        <v>266</v>
      </c>
      <c r="K3852" t="s">
        <v>5843</v>
      </c>
      <c r="L3852" t="s">
        <v>5844</v>
      </c>
      <c r="M3852" t="s">
        <v>271</v>
      </c>
      <c r="N3852" t="s">
        <v>268</v>
      </c>
      <c r="O3852">
        <v>2</v>
      </c>
      <c r="P3852" t="s">
        <v>272</v>
      </c>
      <c r="Q3852">
        <v>3</v>
      </c>
      <c r="S3852">
        <v>1</v>
      </c>
      <c r="T3852" s="108">
        <v>3</v>
      </c>
      <c r="U3852">
        <v>1</v>
      </c>
      <c r="V3852" t="s">
        <v>270</v>
      </c>
      <c r="W3852" t="s">
        <v>167</v>
      </c>
      <c r="X3852">
        <v>1</v>
      </c>
      <c r="Y3852">
        <v>0</v>
      </c>
      <c r="Z3852">
        <v>0</v>
      </c>
      <c r="AA3852">
        <v>0</v>
      </c>
      <c r="AB3852">
        <v>1</v>
      </c>
      <c r="AC3852">
        <v>0</v>
      </c>
      <c r="AD3852">
        <v>0</v>
      </c>
      <c r="AE3852">
        <v>0</v>
      </c>
    </row>
    <row r="3853" spans="1:31" x14ac:dyDescent="0.3">
      <c r="A3853" t="s">
        <v>268</v>
      </c>
      <c r="B3853" t="s">
        <v>16377</v>
      </c>
      <c r="C3853" t="s">
        <v>274</v>
      </c>
      <c r="D3853" t="s">
        <v>16378</v>
      </c>
      <c r="E3853" t="s">
        <v>16379</v>
      </c>
      <c r="F3853" t="s">
        <v>5869</v>
      </c>
      <c r="G3853" t="s">
        <v>1550</v>
      </c>
      <c r="I3853" t="s">
        <v>265</v>
      </c>
      <c r="J3853" t="s">
        <v>266</v>
      </c>
      <c r="K3853" t="s">
        <v>16380</v>
      </c>
      <c r="L3853" t="s">
        <v>16887</v>
      </c>
      <c r="M3853" t="s">
        <v>267</v>
      </c>
      <c r="N3853" t="s">
        <v>268</v>
      </c>
      <c r="O3853">
        <v>1</v>
      </c>
      <c r="P3853" t="s">
        <v>266</v>
      </c>
      <c r="Q3853">
        <v>0.17</v>
      </c>
      <c r="S3853">
        <v>1</v>
      </c>
      <c r="T3853" s="108">
        <v>0.17</v>
      </c>
      <c r="U3853">
        <v>1</v>
      </c>
      <c r="V3853" t="s">
        <v>270</v>
      </c>
      <c r="W3853" t="s">
        <v>167</v>
      </c>
      <c r="X3853">
        <v>1</v>
      </c>
      <c r="Y3853">
        <v>0</v>
      </c>
      <c r="Z3853">
        <v>0</v>
      </c>
      <c r="AA3853">
        <v>0</v>
      </c>
      <c r="AB3853">
        <v>0</v>
      </c>
      <c r="AC3853">
        <v>1</v>
      </c>
      <c r="AD3853">
        <v>0</v>
      </c>
      <c r="AE3853">
        <v>0</v>
      </c>
    </row>
    <row r="3854" spans="1:31" x14ac:dyDescent="0.3">
      <c r="A3854" t="s">
        <v>268</v>
      </c>
      <c r="B3854" t="s">
        <v>16377</v>
      </c>
      <c r="C3854" t="s">
        <v>274</v>
      </c>
      <c r="D3854" t="s">
        <v>16378</v>
      </c>
      <c r="E3854" t="s">
        <v>16379</v>
      </c>
      <c r="F3854" t="s">
        <v>5869</v>
      </c>
      <c r="G3854" t="s">
        <v>1550</v>
      </c>
      <c r="I3854" t="s">
        <v>265</v>
      </c>
      <c r="J3854" t="s">
        <v>266</v>
      </c>
      <c r="K3854" t="s">
        <v>16380</v>
      </c>
      <c r="L3854" t="s">
        <v>16887</v>
      </c>
      <c r="M3854" t="s">
        <v>271</v>
      </c>
      <c r="N3854" t="s">
        <v>268</v>
      </c>
      <c r="O3854">
        <v>2</v>
      </c>
      <c r="P3854" t="s">
        <v>272</v>
      </c>
      <c r="Q3854">
        <v>4</v>
      </c>
      <c r="S3854">
        <v>1</v>
      </c>
      <c r="T3854" s="108">
        <v>4</v>
      </c>
      <c r="U3854">
        <v>1</v>
      </c>
      <c r="V3854" t="s">
        <v>270</v>
      </c>
      <c r="W3854" t="s">
        <v>167</v>
      </c>
      <c r="X3854">
        <v>1</v>
      </c>
      <c r="Y3854">
        <v>0</v>
      </c>
      <c r="Z3854">
        <v>0</v>
      </c>
      <c r="AA3854">
        <v>0</v>
      </c>
      <c r="AB3854">
        <v>0</v>
      </c>
      <c r="AC3854">
        <v>1</v>
      </c>
      <c r="AD3854">
        <v>0</v>
      </c>
      <c r="AE3854">
        <v>0</v>
      </c>
    </row>
    <row r="3855" spans="1:31" x14ac:dyDescent="0.3">
      <c r="A3855" t="s">
        <v>268</v>
      </c>
      <c r="B3855" t="s">
        <v>16377</v>
      </c>
      <c r="C3855" t="s">
        <v>274</v>
      </c>
      <c r="D3855" t="s">
        <v>16378</v>
      </c>
      <c r="E3855" t="s">
        <v>16379</v>
      </c>
      <c r="F3855" t="s">
        <v>5869</v>
      </c>
      <c r="G3855" t="s">
        <v>1550</v>
      </c>
      <c r="I3855" t="s">
        <v>265</v>
      </c>
      <c r="J3855" t="s">
        <v>266</v>
      </c>
      <c r="K3855" t="s">
        <v>16380</v>
      </c>
      <c r="L3855" t="s">
        <v>16887</v>
      </c>
      <c r="M3855" t="s">
        <v>271</v>
      </c>
      <c r="N3855" t="s">
        <v>268</v>
      </c>
      <c r="O3855">
        <v>17</v>
      </c>
      <c r="P3855" t="s">
        <v>273</v>
      </c>
      <c r="Q3855">
        <v>0.48</v>
      </c>
      <c r="S3855">
        <v>1</v>
      </c>
      <c r="T3855" s="108">
        <v>0.48</v>
      </c>
      <c r="U3855">
        <v>1</v>
      </c>
      <c r="V3855" t="s">
        <v>270</v>
      </c>
      <c r="W3855" t="s">
        <v>167</v>
      </c>
      <c r="X3855">
        <v>1</v>
      </c>
      <c r="Y3855">
        <v>0</v>
      </c>
      <c r="Z3855">
        <v>0</v>
      </c>
      <c r="AA3855">
        <v>0</v>
      </c>
      <c r="AB3855">
        <v>0</v>
      </c>
      <c r="AC3855">
        <v>1</v>
      </c>
      <c r="AD3855">
        <v>0</v>
      </c>
      <c r="AE3855">
        <v>0</v>
      </c>
    </row>
    <row r="3856" spans="1:31" x14ac:dyDescent="0.3">
      <c r="A3856" t="s">
        <v>268</v>
      </c>
      <c r="B3856" t="s">
        <v>5953</v>
      </c>
      <c r="C3856" t="s">
        <v>274</v>
      </c>
      <c r="D3856" t="s">
        <v>5958</v>
      </c>
      <c r="E3856" t="s">
        <v>13552</v>
      </c>
      <c r="F3856" t="s">
        <v>5955</v>
      </c>
      <c r="G3856" t="s">
        <v>625</v>
      </c>
      <c r="I3856" t="s">
        <v>265</v>
      </c>
      <c r="J3856" t="s">
        <v>266</v>
      </c>
      <c r="K3856" t="s">
        <v>5956</v>
      </c>
      <c r="L3856" t="s">
        <v>5957</v>
      </c>
      <c r="M3856" t="s">
        <v>271</v>
      </c>
      <c r="N3856" t="s">
        <v>268</v>
      </c>
      <c r="O3856">
        <v>2</v>
      </c>
      <c r="P3856" t="s">
        <v>272</v>
      </c>
      <c r="Q3856">
        <v>2</v>
      </c>
      <c r="S3856">
        <v>1</v>
      </c>
      <c r="T3856" s="108">
        <v>2</v>
      </c>
      <c r="U3856">
        <v>1</v>
      </c>
      <c r="V3856" t="s">
        <v>270</v>
      </c>
      <c r="W3856" t="s">
        <v>167</v>
      </c>
      <c r="X3856">
        <v>1</v>
      </c>
      <c r="Y3856">
        <v>0</v>
      </c>
      <c r="Z3856">
        <v>0</v>
      </c>
      <c r="AA3856">
        <v>1</v>
      </c>
      <c r="AB3856">
        <v>0</v>
      </c>
      <c r="AC3856">
        <v>0</v>
      </c>
      <c r="AD3856">
        <v>0</v>
      </c>
      <c r="AE3856">
        <v>0</v>
      </c>
    </row>
    <row r="3857" spans="1:31" x14ac:dyDescent="0.3">
      <c r="A3857" t="s">
        <v>268</v>
      </c>
      <c r="B3857" t="s">
        <v>5953</v>
      </c>
      <c r="C3857" t="s">
        <v>274</v>
      </c>
      <c r="D3857" t="s">
        <v>5958</v>
      </c>
      <c r="E3857" t="s">
        <v>13552</v>
      </c>
      <c r="F3857" t="s">
        <v>5955</v>
      </c>
      <c r="G3857" t="s">
        <v>625</v>
      </c>
      <c r="I3857" t="s">
        <v>265</v>
      </c>
      <c r="J3857" t="s">
        <v>266</v>
      </c>
      <c r="K3857" t="s">
        <v>5956</v>
      </c>
      <c r="L3857" t="s">
        <v>5957</v>
      </c>
      <c r="M3857" t="s">
        <v>271</v>
      </c>
      <c r="N3857" t="s">
        <v>268</v>
      </c>
      <c r="O3857">
        <v>27</v>
      </c>
      <c r="P3857" t="s">
        <v>273</v>
      </c>
      <c r="Q3857">
        <v>0.48</v>
      </c>
      <c r="S3857">
        <v>4</v>
      </c>
      <c r="T3857" s="108">
        <v>1.92</v>
      </c>
      <c r="U3857">
        <v>1</v>
      </c>
      <c r="V3857" t="s">
        <v>270</v>
      </c>
      <c r="W3857" t="s">
        <v>167</v>
      </c>
      <c r="X3857">
        <v>4</v>
      </c>
      <c r="Y3857">
        <v>0</v>
      </c>
      <c r="Z3857">
        <v>0</v>
      </c>
      <c r="AA3857">
        <v>0</v>
      </c>
      <c r="AB3857">
        <v>0</v>
      </c>
      <c r="AC3857">
        <v>4</v>
      </c>
      <c r="AD3857">
        <v>0</v>
      </c>
      <c r="AE3857">
        <v>0</v>
      </c>
    </row>
    <row r="3858" spans="1:31" x14ac:dyDescent="0.3">
      <c r="A3858" t="s">
        <v>268</v>
      </c>
      <c r="B3858" t="s">
        <v>16888</v>
      </c>
      <c r="C3858" t="s">
        <v>274</v>
      </c>
      <c r="D3858" t="s">
        <v>16889</v>
      </c>
      <c r="E3858" t="s">
        <v>16890</v>
      </c>
      <c r="F3858" t="s">
        <v>6113</v>
      </c>
      <c r="G3858" t="s">
        <v>742</v>
      </c>
      <c r="I3858" t="s">
        <v>265</v>
      </c>
      <c r="J3858" t="s">
        <v>266</v>
      </c>
      <c r="K3858" t="s">
        <v>16891</v>
      </c>
      <c r="L3858" t="s">
        <v>16892</v>
      </c>
      <c r="M3858" t="s">
        <v>267</v>
      </c>
      <c r="N3858" t="s">
        <v>268</v>
      </c>
      <c r="O3858">
        <v>1</v>
      </c>
      <c r="P3858" t="s">
        <v>282</v>
      </c>
      <c r="Q3858">
        <v>1</v>
      </c>
      <c r="S3858">
        <v>1</v>
      </c>
      <c r="T3858" s="108">
        <v>1</v>
      </c>
      <c r="U3858">
        <v>1</v>
      </c>
      <c r="V3858" t="s">
        <v>270</v>
      </c>
      <c r="W3858" t="s">
        <v>167</v>
      </c>
      <c r="X3858">
        <v>1</v>
      </c>
      <c r="Y3858">
        <v>0</v>
      </c>
      <c r="Z3858">
        <v>0</v>
      </c>
      <c r="AA3858">
        <v>0</v>
      </c>
      <c r="AB3858">
        <v>0</v>
      </c>
      <c r="AC3858">
        <v>1</v>
      </c>
      <c r="AD3858">
        <v>0</v>
      </c>
      <c r="AE3858">
        <v>0</v>
      </c>
    </row>
    <row r="3859" spans="1:31" x14ac:dyDescent="0.3">
      <c r="A3859" t="s">
        <v>268</v>
      </c>
      <c r="B3859" t="s">
        <v>16888</v>
      </c>
      <c r="C3859" t="s">
        <v>274</v>
      </c>
      <c r="D3859" t="s">
        <v>16889</v>
      </c>
      <c r="E3859" t="s">
        <v>16890</v>
      </c>
      <c r="F3859" t="s">
        <v>6113</v>
      </c>
      <c r="G3859" t="s">
        <v>742</v>
      </c>
      <c r="I3859" t="s">
        <v>265</v>
      </c>
      <c r="J3859" t="s">
        <v>266</v>
      </c>
      <c r="K3859" t="s">
        <v>16891</v>
      </c>
      <c r="L3859" t="s">
        <v>16892</v>
      </c>
      <c r="M3859" t="s">
        <v>271</v>
      </c>
      <c r="N3859" t="s">
        <v>268</v>
      </c>
      <c r="O3859">
        <v>2</v>
      </c>
      <c r="P3859" t="s">
        <v>288</v>
      </c>
      <c r="Q3859">
        <v>0.48</v>
      </c>
      <c r="S3859">
        <v>1</v>
      </c>
      <c r="T3859" s="108">
        <v>0.48</v>
      </c>
      <c r="U3859">
        <v>1</v>
      </c>
      <c r="V3859" t="s">
        <v>270</v>
      </c>
      <c r="W3859" t="s">
        <v>167</v>
      </c>
      <c r="X3859">
        <v>1</v>
      </c>
      <c r="Y3859">
        <v>0</v>
      </c>
      <c r="Z3859">
        <v>0</v>
      </c>
      <c r="AA3859">
        <v>0</v>
      </c>
      <c r="AB3859">
        <v>1</v>
      </c>
      <c r="AC3859">
        <v>0</v>
      </c>
      <c r="AD3859">
        <v>0</v>
      </c>
      <c r="AE3859">
        <v>0</v>
      </c>
    </row>
    <row r="3860" spans="1:31" x14ac:dyDescent="0.3">
      <c r="A3860" t="s">
        <v>268</v>
      </c>
      <c r="B3860" t="s">
        <v>16888</v>
      </c>
      <c r="C3860" t="s">
        <v>274</v>
      </c>
      <c r="D3860" t="s">
        <v>16889</v>
      </c>
      <c r="E3860" t="s">
        <v>16890</v>
      </c>
      <c r="F3860" t="s">
        <v>6113</v>
      </c>
      <c r="G3860" t="s">
        <v>742</v>
      </c>
      <c r="I3860" t="s">
        <v>265</v>
      </c>
      <c r="J3860" t="s">
        <v>266</v>
      </c>
      <c r="K3860" t="s">
        <v>16891</v>
      </c>
      <c r="L3860" t="s">
        <v>16892</v>
      </c>
      <c r="M3860" t="s">
        <v>271</v>
      </c>
      <c r="N3860" t="s">
        <v>268</v>
      </c>
      <c r="O3860">
        <v>20</v>
      </c>
      <c r="P3860" t="s">
        <v>425</v>
      </c>
      <c r="Q3860">
        <v>0.32</v>
      </c>
      <c r="S3860">
        <v>1</v>
      </c>
      <c r="T3860" s="108">
        <v>0.32</v>
      </c>
      <c r="U3860">
        <v>1</v>
      </c>
      <c r="V3860" t="s">
        <v>270</v>
      </c>
      <c r="W3860" t="s">
        <v>167</v>
      </c>
      <c r="X3860">
        <v>1</v>
      </c>
      <c r="Y3860">
        <v>0</v>
      </c>
      <c r="Z3860">
        <v>0</v>
      </c>
      <c r="AA3860">
        <v>0</v>
      </c>
      <c r="AB3860">
        <v>1</v>
      </c>
      <c r="AC3860">
        <v>0</v>
      </c>
      <c r="AD3860">
        <v>0</v>
      </c>
      <c r="AE3860">
        <v>0</v>
      </c>
    </row>
    <row r="3861" spans="1:31" x14ac:dyDescent="0.3">
      <c r="A3861" t="s">
        <v>268</v>
      </c>
      <c r="B3861" t="s">
        <v>6132</v>
      </c>
      <c r="C3861" t="s">
        <v>274</v>
      </c>
      <c r="D3861" t="s">
        <v>6133</v>
      </c>
      <c r="E3861" t="s">
        <v>12841</v>
      </c>
      <c r="F3861" t="s">
        <v>6134</v>
      </c>
      <c r="G3861" t="s">
        <v>285</v>
      </c>
      <c r="I3861" t="s">
        <v>265</v>
      </c>
      <c r="J3861" t="s">
        <v>266</v>
      </c>
      <c r="K3861" t="s">
        <v>6135</v>
      </c>
      <c r="L3861" t="s">
        <v>6136</v>
      </c>
      <c r="M3861" t="s">
        <v>267</v>
      </c>
      <c r="N3861" t="s">
        <v>268</v>
      </c>
      <c r="O3861">
        <v>1</v>
      </c>
      <c r="P3861" t="s">
        <v>282</v>
      </c>
      <c r="Q3861">
        <v>2</v>
      </c>
      <c r="S3861">
        <v>1</v>
      </c>
      <c r="T3861" s="108">
        <v>2</v>
      </c>
      <c r="U3861">
        <v>1</v>
      </c>
      <c r="V3861" t="s">
        <v>270</v>
      </c>
      <c r="W3861" t="s">
        <v>167</v>
      </c>
      <c r="X3861">
        <v>1</v>
      </c>
      <c r="Y3861">
        <v>0</v>
      </c>
      <c r="Z3861">
        <v>1</v>
      </c>
      <c r="AA3861">
        <v>0</v>
      </c>
      <c r="AB3861">
        <v>0</v>
      </c>
      <c r="AC3861">
        <v>0</v>
      </c>
      <c r="AD3861">
        <v>0</v>
      </c>
      <c r="AE3861">
        <v>0</v>
      </c>
    </row>
    <row r="3862" spans="1:31" x14ac:dyDescent="0.3">
      <c r="A3862" t="s">
        <v>268</v>
      </c>
      <c r="B3862" t="s">
        <v>6132</v>
      </c>
      <c r="C3862" t="s">
        <v>274</v>
      </c>
      <c r="D3862" t="s">
        <v>6133</v>
      </c>
      <c r="E3862" t="s">
        <v>12841</v>
      </c>
      <c r="F3862" t="s">
        <v>6134</v>
      </c>
      <c r="G3862" t="s">
        <v>285</v>
      </c>
      <c r="I3862" t="s">
        <v>265</v>
      </c>
      <c r="J3862" t="s">
        <v>266</v>
      </c>
      <c r="K3862" t="s">
        <v>6135</v>
      </c>
      <c r="L3862" t="s">
        <v>6136</v>
      </c>
      <c r="M3862" t="s">
        <v>271</v>
      </c>
      <c r="N3862" t="s">
        <v>268</v>
      </c>
      <c r="O3862">
        <v>2</v>
      </c>
      <c r="P3862" t="s">
        <v>272</v>
      </c>
      <c r="Q3862">
        <v>2</v>
      </c>
      <c r="S3862">
        <v>1</v>
      </c>
      <c r="T3862" s="108">
        <v>2</v>
      </c>
      <c r="U3862">
        <v>1</v>
      </c>
      <c r="V3862" t="s">
        <v>270</v>
      </c>
      <c r="W3862" t="s">
        <v>167</v>
      </c>
      <c r="X3862">
        <v>1</v>
      </c>
      <c r="Y3862">
        <v>0</v>
      </c>
      <c r="Z3862">
        <v>0</v>
      </c>
      <c r="AA3862">
        <v>0</v>
      </c>
      <c r="AB3862">
        <v>1</v>
      </c>
      <c r="AC3862">
        <v>0</v>
      </c>
      <c r="AD3862">
        <v>0</v>
      </c>
      <c r="AE3862">
        <v>0</v>
      </c>
    </row>
    <row r="3863" spans="1:31" x14ac:dyDescent="0.3">
      <c r="A3863" t="s">
        <v>268</v>
      </c>
      <c r="B3863" t="s">
        <v>6132</v>
      </c>
      <c r="C3863" t="s">
        <v>274</v>
      </c>
      <c r="D3863" t="s">
        <v>6133</v>
      </c>
      <c r="E3863" t="s">
        <v>12841</v>
      </c>
      <c r="F3863" t="s">
        <v>6134</v>
      </c>
      <c r="G3863" t="s">
        <v>285</v>
      </c>
      <c r="I3863" t="s">
        <v>265</v>
      </c>
      <c r="J3863" t="s">
        <v>266</v>
      </c>
      <c r="K3863" t="s">
        <v>6135</v>
      </c>
      <c r="L3863" t="s">
        <v>6136</v>
      </c>
      <c r="M3863" t="s">
        <v>271</v>
      </c>
      <c r="N3863" t="s">
        <v>268</v>
      </c>
      <c r="O3863">
        <v>17</v>
      </c>
      <c r="P3863" t="s">
        <v>273</v>
      </c>
      <c r="Q3863">
        <v>0.32</v>
      </c>
      <c r="S3863">
        <v>1</v>
      </c>
      <c r="T3863" s="108">
        <v>0.32</v>
      </c>
      <c r="U3863">
        <v>1</v>
      </c>
      <c r="V3863" t="s">
        <v>270</v>
      </c>
      <c r="W3863" t="s">
        <v>167</v>
      </c>
      <c r="X3863">
        <v>1</v>
      </c>
      <c r="Y3863">
        <v>0</v>
      </c>
      <c r="Z3863">
        <v>0</v>
      </c>
      <c r="AA3863">
        <v>0</v>
      </c>
      <c r="AB3863">
        <v>1</v>
      </c>
      <c r="AC3863">
        <v>0</v>
      </c>
      <c r="AD3863">
        <v>0</v>
      </c>
      <c r="AE3863">
        <v>0</v>
      </c>
    </row>
    <row r="3864" spans="1:31" x14ac:dyDescent="0.3">
      <c r="A3864" t="s">
        <v>268</v>
      </c>
      <c r="B3864" t="s">
        <v>6310</v>
      </c>
      <c r="C3864" t="s">
        <v>262</v>
      </c>
      <c r="D3864" t="s">
        <v>6311</v>
      </c>
      <c r="E3864" t="s">
        <v>13553</v>
      </c>
      <c r="F3864" t="s">
        <v>2239</v>
      </c>
      <c r="G3864" t="s">
        <v>625</v>
      </c>
      <c r="I3864" t="s">
        <v>265</v>
      </c>
      <c r="J3864" t="s">
        <v>266</v>
      </c>
      <c r="K3864" t="s">
        <v>6312</v>
      </c>
      <c r="L3864" t="s">
        <v>19243</v>
      </c>
      <c r="M3864" t="s">
        <v>271</v>
      </c>
      <c r="N3864" t="s">
        <v>268</v>
      </c>
      <c r="O3864">
        <v>2</v>
      </c>
      <c r="P3864" t="s">
        <v>288</v>
      </c>
      <c r="Q3864">
        <v>0.32</v>
      </c>
      <c r="S3864">
        <v>2</v>
      </c>
      <c r="T3864" s="108">
        <v>0.64</v>
      </c>
      <c r="U3864">
        <v>1</v>
      </c>
      <c r="V3864" t="s">
        <v>270</v>
      </c>
      <c r="W3864" t="s">
        <v>167</v>
      </c>
      <c r="X3864">
        <v>2</v>
      </c>
      <c r="Y3864">
        <v>0</v>
      </c>
      <c r="Z3864">
        <v>0</v>
      </c>
      <c r="AA3864">
        <v>0</v>
      </c>
      <c r="AB3864">
        <v>0</v>
      </c>
      <c r="AC3864">
        <v>2</v>
      </c>
      <c r="AD3864">
        <v>0</v>
      </c>
      <c r="AE3864">
        <v>0</v>
      </c>
    </row>
    <row r="3865" spans="1:31" x14ac:dyDescent="0.3">
      <c r="A3865" t="s">
        <v>268</v>
      </c>
      <c r="B3865" t="s">
        <v>6310</v>
      </c>
      <c r="C3865" t="s">
        <v>262</v>
      </c>
      <c r="D3865" t="s">
        <v>6311</v>
      </c>
      <c r="E3865" t="s">
        <v>13553</v>
      </c>
      <c r="F3865" t="s">
        <v>2239</v>
      </c>
      <c r="G3865" t="s">
        <v>625</v>
      </c>
      <c r="I3865" t="s">
        <v>265</v>
      </c>
      <c r="J3865" t="s">
        <v>266</v>
      </c>
      <c r="K3865" t="s">
        <v>6312</v>
      </c>
      <c r="L3865" t="s">
        <v>19243</v>
      </c>
      <c r="M3865" t="s">
        <v>267</v>
      </c>
      <c r="N3865" t="s">
        <v>268</v>
      </c>
      <c r="O3865">
        <v>1</v>
      </c>
      <c r="P3865" t="s">
        <v>266</v>
      </c>
      <c r="Q3865">
        <v>0.32</v>
      </c>
      <c r="S3865">
        <v>1</v>
      </c>
      <c r="T3865" s="108">
        <v>0.32</v>
      </c>
      <c r="U3865">
        <v>1</v>
      </c>
      <c r="V3865" t="s">
        <v>270</v>
      </c>
      <c r="W3865" t="s">
        <v>167</v>
      </c>
      <c r="X3865">
        <v>1</v>
      </c>
      <c r="Y3865">
        <v>0</v>
      </c>
      <c r="Z3865">
        <v>0</v>
      </c>
      <c r="AA3865">
        <v>0</v>
      </c>
      <c r="AB3865">
        <v>0</v>
      </c>
      <c r="AC3865">
        <v>1</v>
      </c>
      <c r="AD3865">
        <v>0</v>
      </c>
      <c r="AE3865">
        <v>0</v>
      </c>
    </row>
    <row r="3866" spans="1:31" x14ac:dyDescent="0.3">
      <c r="A3866" t="s">
        <v>268</v>
      </c>
      <c r="B3866" t="s">
        <v>6310</v>
      </c>
      <c r="C3866" t="s">
        <v>262</v>
      </c>
      <c r="D3866" t="s">
        <v>6311</v>
      </c>
      <c r="E3866" t="s">
        <v>13553</v>
      </c>
      <c r="F3866" t="s">
        <v>2239</v>
      </c>
      <c r="G3866" t="s">
        <v>625</v>
      </c>
      <c r="I3866" t="s">
        <v>265</v>
      </c>
      <c r="J3866" t="s">
        <v>266</v>
      </c>
      <c r="K3866" t="s">
        <v>6312</v>
      </c>
      <c r="L3866" t="s">
        <v>19243</v>
      </c>
      <c r="M3866" t="s">
        <v>271</v>
      </c>
      <c r="N3866" t="s">
        <v>268</v>
      </c>
      <c r="O3866">
        <v>27</v>
      </c>
      <c r="P3866" t="s">
        <v>273</v>
      </c>
      <c r="Q3866">
        <v>0.48</v>
      </c>
      <c r="S3866">
        <v>3</v>
      </c>
      <c r="T3866" s="108">
        <v>1.44</v>
      </c>
      <c r="U3866">
        <v>1</v>
      </c>
      <c r="V3866" t="s">
        <v>270</v>
      </c>
      <c r="W3866" t="s">
        <v>167</v>
      </c>
      <c r="X3866">
        <v>3</v>
      </c>
      <c r="Y3866">
        <v>0</v>
      </c>
      <c r="Z3866">
        <v>0</v>
      </c>
      <c r="AA3866">
        <v>0</v>
      </c>
      <c r="AB3866">
        <v>0</v>
      </c>
      <c r="AC3866">
        <v>3</v>
      </c>
      <c r="AD3866">
        <v>0</v>
      </c>
      <c r="AE3866">
        <v>0</v>
      </c>
    </row>
    <row r="3867" spans="1:31" x14ac:dyDescent="0.3">
      <c r="A3867" t="s">
        <v>268</v>
      </c>
      <c r="B3867" t="s">
        <v>6310</v>
      </c>
      <c r="C3867" t="s">
        <v>262</v>
      </c>
      <c r="D3867" t="s">
        <v>6311</v>
      </c>
      <c r="E3867" t="s">
        <v>13553</v>
      </c>
      <c r="F3867" t="s">
        <v>2239</v>
      </c>
      <c r="G3867" t="s">
        <v>625</v>
      </c>
      <c r="I3867" t="s">
        <v>265</v>
      </c>
      <c r="J3867" t="s">
        <v>266</v>
      </c>
      <c r="K3867" t="s">
        <v>6312</v>
      </c>
      <c r="L3867" t="s">
        <v>19243</v>
      </c>
      <c r="M3867" t="s">
        <v>271</v>
      </c>
      <c r="N3867" t="s">
        <v>268</v>
      </c>
      <c r="O3867">
        <v>27</v>
      </c>
      <c r="P3867" t="s">
        <v>273</v>
      </c>
      <c r="Q3867">
        <v>0.32</v>
      </c>
      <c r="S3867">
        <v>2</v>
      </c>
      <c r="T3867" s="108">
        <v>0.64</v>
      </c>
      <c r="U3867">
        <v>1</v>
      </c>
      <c r="V3867" t="s">
        <v>270</v>
      </c>
      <c r="W3867" t="s">
        <v>167</v>
      </c>
      <c r="X3867">
        <v>2</v>
      </c>
      <c r="Y3867">
        <v>0</v>
      </c>
      <c r="Z3867">
        <v>0</v>
      </c>
      <c r="AA3867">
        <v>0</v>
      </c>
      <c r="AB3867">
        <v>0</v>
      </c>
      <c r="AC3867">
        <v>2</v>
      </c>
      <c r="AD3867">
        <v>0</v>
      </c>
      <c r="AE3867">
        <v>0</v>
      </c>
    </row>
    <row r="3868" spans="1:31" x14ac:dyDescent="0.3">
      <c r="A3868" t="s">
        <v>268</v>
      </c>
      <c r="B3868" t="s">
        <v>11877</v>
      </c>
      <c r="C3868" t="s">
        <v>274</v>
      </c>
      <c r="D3868" t="s">
        <v>5570</v>
      </c>
      <c r="E3868" t="s">
        <v>12939</v>
      </c>
      <c r="F3868" t="s">
        <v>5620</v>
      </c>
      <c r="G3868" t="s">
        <v>5474</v>
      </c>
      <c r="I3868" t="s">
        <v>265</v>
      </c>
      <c r="J3868" t="s">
        <v>266</v>
      </c>
      <c r="K3868" t="s">
        <v>11865</v>
      </c>
      <c r="L3868" t="s">
        <v>5572</v>
      </c>
      <c r="M3868" t="s">
        <v>267</v>
      </c>
      <c r="N3868" t="s">
        <v>268</v>
      </c>
      <c r="O3868">
        <v>1</v>
      </c>
      <c r="P3868" t="s">
        <v>282</v>
      </c>
      <c r="Q3868">
        <v>4</v>
      </c>
      <c r="S3868">
        <v>2</v>
      </c>
      <c r="T3868" s="108">
        <v>8</v>
      </c>
      <c r="U3868">
        <v>1</v>
      </c>
      <c r="V3868" t="s">
        <v>270</v>
      </c>
      <c r="W3868" t="s">
        <v>167</v>
      </c>
      <c r="X3868">
        <v>1</v>
      </c>
      <c r="Y3868">
        <v>1</v>
      </c>
      <c r="Z3868">
        <v>0</v>
      </c>
      <c r="AA3868">
        <v>0</v>
      </c>
      <c r="AB3868">
        <v>1</v>
      </c>
      <c r="AC3868">
        <v>0</v>
      </c>
      <c r="AD3868">
        <v>0</v>
      </c>
      <c r="AE3868">
        <v>0</v>
      </c>
    </row>
    <row r="3869" spans="1:31" x14ac:dyDescent="0.3">
      <c r="A3869" t="s">
        <v>268</v>
      </c>
      <c r="B3869" t="s">
        <v>11877</v>
      </c>
      <c r="C3869" t="s">
        <v>274</v>
      </c>
      <c r="D3869" t="s">
        <v>5570</v>
      </c>
      <c r="E3869" t="s">
        <v>12939</v>
      </c>
      <c r="F3869" t="s">
        <v>5620</v>
      </c>
      <c r="G3869" t="s">
        <v>5474</v>
      </c>
      <c r="I3869" t="s">
        <v>265</v>
      </c>
      <c r="J3869" t="s">
        <v>266</v>
      </c>
      <c r="K3869" t="s">
        <v>11865</v>
      </c>
      <c r="L3869" t="s">
        <v>5572</v>
      </c>
      <c r="M3869" t="s">
        <v>271</v>
      </c>
      <c r="N3869" t="s">
        <v>268</v>
      </c>
      <c r="O3869">
        <v>2</v>
      </c>
      <c r="P3869" t="s">
        <v>272</v>
      </c>
      <c r="Q3869">
        <v>4</v>
      </c>
      <c r="S3869">
        <v>2</v>
      </c>
      <c r="T3869" s="108">
        <v>8</v>
      </c>
      <c r="U3869">
        <v>1</v>
      </c>
      <c r="V3869" t="s">
        <v>270</v>
      </c>
      <c r="W3869" t="s">
        <v>167</v>
      </c>
      <c r="X3869">
        <v>1</v>
      </c>
      <c r="Y3869">
        <v>0</v>
      </c>
      <c r="Z3869">
        <v>1</v>
      </c>
      <c r="AA3869">
        <v>0</v>
      </c>
      <c r="AB3869">
        <v>1</v>
      </c>
      <c r="AC3869">
        <v>0</v>
      </c>
      <c r="AD3869">
        <v>0</v>
      </c>
      <c r="AE3869">
        <v>0</v>
      </c>
    </row>
    <row r="3870" spans="1:31" x14ac:dyDescent="0.3">
      <c r="A3870" t="s">
        <v>268</v>
      </c>
      <c r="B3870" t="s">
        <v>11877</v>
      </c>
      <c r="C3870" t="s">
        <v>274</v>
      </c>
      <c r="D3870" t="s">
        <v>5570</v>
      </c>
      <c r="E3870" t="s">
        <v>12939</v>
      </c>
      <c r="F3870" t="s">
        <v>5620</v>
      </c>
      <c r="G3870" t="s">
        <v>5474</v>
      </c>
      <c r="I3870" t="s">
        <v>265</v>
      </c>
      <c r="J3870" t="s">
        <v>266</v>
      </c>
      <c r="K3870" t="s">
        <v>11865</v>
      </c>
      <c r="L3870" t="s">
        <v>5572</v>
      </c>
      <c r="M3870" t="s">
        <v>271</v>
      </c>
      <c r="N3870" t="s">
        <v>268</v>
      </c>
      <c r="O3870">
        <v>17</v>
      </c>
      <c r="P3870" t="s">
        <v>273</v>
      </c>
      <c r="Q3870">
        <v>0.48</v>
      </c>
      <c r="S3870">
        <v>1</v>
      </c>
      <c r="T3870" s="108">
        <v>0.48</v>
      </c>
      <c r="U3870">
        <v>1</v>
      </c>
      <c r="V3870" t="s">
        <v>270</v>
      </c>
      <c r="W3870" t="s">
        <v>167</v>
      </c>
      <c r="X3870">
        <v>1</v>
      </c>
      <c r="Y3870">
        <v>0</v>
      </c>
      <c r="Z3870">
        <v>0</v>
      </c>
      <c r="AA3870">
        <v>0</v>
      </c>
      <c r="AB3870">
        <v>1</v>
      </c>
      <c r="AC3870">
        <v>0</v>
      </c>
      <c r="AD3870">
        <v>0</v>
      </c>
      <c r="AE3870">
        <v>0</v>
      </c>
    </row>
    <row r="3871" spans="1:31" x14ac:dyDescent="0.3">
      <c r="A3871" t="s">
        <v>268</v>
      </c>
      <c r="B3871" t="s">
        <v>6359</v>
      </c>
      <c r="C3871" t="s">
        <v>262</v>
      </c>
      <c r="D3871" t="s">
        <v>6360</v>
      </c>
      <c r="E3871" t="s">
        <v>13014</v>
      </c>
      <c r="F3871" t="s">
        <v>1845</v>
      </c>
      <c r="G3871" t="s">
        <v>279</v>
      </c>
      <c r="I3871" t="s">
        <v>265</v>
      </c>
      <c r="J3871" t="s">
        <v>266</v>
      </c>
      <c r="K3871" t="s">
        <v>6361</v>
      </c>
      <c r="L3871" t="s">
        <v>724</v>
      </c>
      <c r="M3871" t="s">
        <v>271</v>
      </c>
      <c r="N3871" t="s">
        <v>268</v>
      </c>
      <c r="O3871">
        <v>2</v>
      </c>
      <c r="P3871" t="s">
        <v>272</v>
      </c>
      <c r="Q3871">
        <v>4</v>
      </c>
      <c r="S3871">
        <v>1</v>
      </c>
      <c r="T3871" s="108">
        <v>4</v>
      </c>
      <c r="U3871">
        <v>1</v>
      </c>
      <c r="V3871" t="s">
        <v>270</v>
      </c>
      <c r="W3871" t="s">
        <v>167</v>
      </c>
      <c r="X3871">
        <v>1</v>
      </c>
      <c r="Y3871">
        <v>0</v>
      </c>
      <c r="Z3871">
        <v>0</v>
      </c>
      <c r="AA3871">
        <v>0</v>
      </c>
      <c r="AB3871">
        <v>1</v>
      </c>
      <c r="AC3871">
        <v>0</v>
      </c>
      <c r="AD3871">
        <v>0</v>
      </c>
      <c r="AE3871">
        <v>0</v>
      </c>
    </row>
    <row r="3872" spans="1:31" x14ac:dyDescent="0.3">
      <c r="A3872" t="s">
        <v>268</v>
      </c>
      <c r="B3872" t="s">
        <v>6359</v>
      </c>
      <c r="C3872" t="s">
        <v>262</v>
      </c>
      <c r="D3872" t="s">
        <v>6360</v>
      </c>
      <c r="E3872" t="s">
        <v>13014</v>
      </c>
      <c r="F3872" t="s">
        <v>1845</v>
      </c>
      <c r="G3872" t="s">
        <v>279</v>
      </c>
      <c r="I3872" t="s">
        <v>265</v>
      </c>
      <c r="J3872" t="s">
        <v>266</v>
      </c>
      <c r="K3872" t="s">
        <v>6361</v>
      </c>
      <c r="L3872" t="s">
        <v>724</v>
      </c>
      <c r="M3872" t="s">
        <v>267</v>
      </c>
      <c r="N3872" t="s">
        <v>268</v>
      </c>
      <c r="O3872">
        <v>1</v>
      </c>
      <c r="P3872" t="s">
        <v>282</v>
      </c>
      <c r="Q3872">
        <v>4</v>
      </c>
      <c r="S3872">
        <v>3</v>
      </c>
      <c r="T3872" s="108">
        <v>12</v>
      </c>
      <c r="U3872">
        <v>1</v>
      </c>
      <c r="V3872" t="s">
        <v>270</v>
      </c>
      <c r="W3872" t="s">
        <v>167</v>
      </c>
      <c r="X3872">
        <v>1</v>
      </c>
      <c r="Y3872">
        <v>1</v>
      </c>
      <c r="Z3872">
        <v>0</v>
      </c>
      <c r="AA3872">
        <v>1</v>
      </c>
      <c r="AB3872">
        <v>0</v>
      </c>
      <c r="AC3872">
        <v>1</v>
      </c>
      <c r="AD3872">
        <v>0</v>
      </c>
      <c r="AE3872">
        <v>0</v>
      </c>
    </row>
    <row r="3873" spans="1:31" x14ac:dyDescent="0.3">
      <c r="A3873" t="s">
        <v>268</v>
      </c>
      <c r="B3873" t="s">
        <v>6359</v>
      </c>
      <c r="C3873" t="s">
        <v>262</v>
      </c>
      <c r="D3873" t="s">
        <v>6360</v>
      </c>
      <c r="E3873" t="s">
        <v>13014</v>
      </c>
      <c r="F3873" t="s">
        <v>1845</v>
      </c>
      <c r="G3873" t="s">
        <v>279</v>
      </c>
      <c r="I3873" t="s">
        <v>265</v>
      </c>
      <c r="J3873" t="s">
        <v>266</v>
      </c>
      <c r="K3873" t="s">
        <v>6361</v>
      </c>
      <c r="L3873" t="s">
        <v>724</v>
      </c>
      <c r="M3873" t="s">
        <v>271</v>
      </c>
      <c r="N3873" t="s">
        <v>268</v>
      </c>
      <c r="O3873">
        <v>17</v>
      </c>
      <c r="P3873" t="s">
        <v>273</v>
      </c>
      <c r="Q3873">
        <v>0.48</v>
      </c>
      <c r="S3873">
        <v>10</v>
      </c>
      <c r="T3873" s="108">
        <v>4.8</v>
      </c>
      <c r="U3873">
        <v>1</v>
      </c>
      <c r="V3873" t="s">
        <v>270</v>
      </c>
      <c r="W3873" t="s">
        <v>167</v>
      </c>
      <c r="X3873">
        <v>10</v>
      </c>
      <c r="Y3873">
        <v>0</v>
      </c>
      <c r="Z3873">
        <v>0</v>
      </c>
      <c r="AA3873">
        <v>0</v>
      </c>
      <c r="AB3873">
        <v>10</v>
      </c>
      <c r="AC3873">
        <v>0</v>
      </c>
      <c r="AD3873">
        <v>0</v>
      </c>
      <c r="AE3873">
        <v>0</v>
      </c>
    </row>
    <row r="3874" spans="1:31" x14ac:dyDescent="0.3">
      <c r="A3874" t="s">
        <v>268</v>
      </c>
      <c r="B3874" t="s">
        <v>6518</v>
      </c>
      <c r="C3874" t="s">
        <v>262</v>
      </c>
      <c r="D3874" t="s">
        <v>6519</v>
      </c>
      <c r="E3874" t="s">
        <v>13598</v>
      </c>
      <c r="F3874" t="s">
        <v>1400</v>
      </c>
      <c r="G3874" t="s">
        <v>310</v>
      </c>
      <c r="I3874" t="s">
        <v>265</v>
      </c>
      <c r="J3874" t="s">
        <v>266</v>
      </c>
      <c r="K3874" t="s">
        <v>6520</v>
      </c>
      <c r="L3874" t="s">
        <v>11810</v>
      </c>
      <c r="M3874" t="s">
        <v>267</v>
      </c>
      <c r="N3874" t="s">
        <v>268</v>
      </c>
      <c r="O3874">
        <v>1</v>
      </c>
      <c r="P3874" t="s">
        <v>282</v>
      </c>
      <c r="Q3874">
        <v>3</v>
      </c>
      <c r="S3874">
        <v>1</v>
      </c>
      <c r="T3874" s="108">
        <v>3</v>
      </c>
      <c r="U3874">
        <v>1</v>
      </c>
      <c r="V3874" t="s">
        <v>270</v>
      </c>
      <c r="W3874" t="s">
        <v>167</v>
      </c>
      <c r="X3874">
        <v>1</v>
      </c>
      <c r="Y3874">
        <v>0</v>
      </c>
      <c r="Z3874">
        <v>0</v>
      </c>
      <c r="AA3874">
        <v>0</v>
      </c>
      <c r="AB3874">
        <v>0</v>
      </c>
      <c r="AC3874">
        <v>1</v>
      </c>
      <c r="AD3874">
        <v>0</v>
      </c>
      <c r="AE3874">
        <v>0</v>
      </c>
    </row>
    <row r="3875" spans="1:31" x14ac:dyDescent="0.3">
      <c r="A3875" t="s">
        <v>268</v>
      </c>
      <c r="B3875" t="s">
        <v>6518</v>
      </c>
      <c r="C3875" t="s">
        <v>262</v>
      </c>
      <c r="D3875" t="s">
        <v>6519</v>
      </c>
      <c r="E3875" t="s">
        <v>13598</v>
      </c>
      <c r="F3875" t="s">
        <v>1400</v>
      </c>
      <c r="G3875" t="s">
        <v>310</v>
      </c>
      <c r="I3875" t="s">
        <v>265</v>
      </c>
      <c r="J3875" t="s">
        <v>266</v>
      </c>
      <c r="K3875" t="s">
        <v>6520</v>
      </c>
      <c r="L3875" t="s">
        <v>11810</v>
      </c>
      <c r="M3875" t="s">
        <v>271</v>
      </c>
      <c r="N3875" t="s">
        <v>268</v>
      </c>
      <c r="O3875">
        <v>2</v>
      </c>
      <c r="P3875" t="s">
        <v>288</v>
      </c>
      <c r="Q3875">
        <v>0.48</v>
      </c>
      <c r="S3875">
        <v>1</v>
      </c>
      <c r="T3875" s="108">
        <v>0.48</v>
      </c>
      <c r="U3875">
        <v>1</v>
      </c>
      <c r="V3875" t="s">
        <v>270</v>
      </c>
      <c r="W3875" t="s">
        <v>167</v>
      </c>
      <c r="X3875">
        <v>1</v>
      </c>
      <c r="Y3875">
        <v>0</v>
      </c>
      <c r="Z3875">
        <v>0</v>
      </c>
      <c r="AA3875">
        <v>1</v>
      </c>
      <c r="AB3875">
        <v>0</v>
      </c>
      <c r="AC3875">
        <v>0</v>
      </c>
      <c r="AD3875">
        <v>0</v>
      </c>
      <c r="AE3875">
        <v>0</v>
      </c>
    </row>
    <row r="3876" spans="1:31" x14ac:dyDescent="0.3">
      <c r="A3876" t="s">
        <v>268</v>
      </c>
      <c r="B3876" t="s">
        <v>6518</v>
      </c>
      <c r="C3876" t="s">
        <v>262</v>
      </c>
      <c r="D3876" t="s">
        <v>6519</v>
      </c>
      <c r="E3876" t="s">
        <v>13598</v>
      </c>
      <c r="F3876" t="s">
        <v>1400</v>
      </c>
      <c r="G3876" t="s">
        <v>310</v>
      </c>
      <c r="I3876" t="s">
        <v>265</v>
      </c>
      <c r="J3876" t="s">
        <v>266</v>
      </c>
      <c r="K3876" t="s">
        <v>6520</v>
      </c>
      <c r="L3876" t="s">
        <v>11810</v>
      </c>
      <c r="M3876" t="s">
        <v>271</v>
      </c>
      <c r="N3876" t="s">
        <v>268</v>
      </c>
      <c r="O3876">
        <v>2</v>
      </c>
      <c r="P3876" t="s">
        <v>272</v>
      </c>
      <c r="Q3876">
        <v>2</v>
      </c>
      <c r="S3876">
        <v>1</v>
      </c>
      <c r="T3876" s="108">
        <v>2</v>
      </c>
      <c r="U3876">
        <v>1</v>
      </c>
      <c r="V3876" t="s">
        <v>270</v>
      </c>
      <c r="W3876" t="s">
        <v>167</v>
      </c>
      <c r="X3876">
        <v>1</v>
      </c>
      <c r="Y3876">
        <v>0</v>
      </c>
      <c r="Z3876">
        <v>1</v>
      </c>
      <c r="AA3876">
        <v>0</v>
      </c>
      <c r="AB3876">
        <v>0</v>
      </c>
      <c r="AC3876">
        <v>0</v>
      </c>
      <c r="AD3876">
        <v>0</v>
      </c>
      <c r="AE3876">
        <v>0</v>
      </c>
    </row>
    <row r="3877" spans="1:31" x14ac:dyDescent="0.3">
      <c r="A3877" t="s">
        <v>268</v>
      </c>
      <c r="B3877" t="s">
        <v>6518</v>
      </c>
      <c r="C3877" t="s">
        <v>262</v>
      </c>
      <c r="D3877" t="s">
        <v>6519</v>
      </c>
      <c r="E3877" t="s">
        <v>13598</v>
      </c>
      <c r="F3877" t="s">
        <v>1400</v>
      </c>
      <c r="G3877" t="s">
        <v>310</v>
      </c>
      <c r="I3877" t="s">
        <v>265</v>
      </c>
      <c r="J3877" t="s">
        <v>266</v>
      </c>
      <c r="K3877" t="s">
        <v>6520</v>
      </c>
      <c r="L3877" t="s">
        <v>11810</v>
      </c>
      <c r="M3877" t="s">
        <v>271</v>
      </c>
      <c r="N3877" t="s">
        <v>268</v>
      </c>
      <c r="O3877">
        <v>27</v>
      </c>
      <c r="P3877" t="s">
        <v>273</v>
      </c>
      <c r="Q3877">
        <v>0.48</v>
      </c>
      <c r="S3877">
        <v>4</v>
      </c>
      <c r="T3877" s="108">
        <v>1.92</v>
      </c>
      <c r="U3877">
        <v>1</v>
      </c>
      <c r="V3877" t="s">
        <v>270</v>
      </c>
      <c r="W3877" t="s">
        <v>167</v>
      </c>
      <c r="X3877">
        <v>4</v>
      </c>
      <c r="Y3877">
        <v>0</v>
      </c>
      <c r="Z3877">
        <v>0</v>
      </c>
      <c r="AA3877">
        <v>0</v>
      </c>
      <c r="AB3877">
        <v>4</v>
      </c>
      <c r="AC3877">
        <v>0</v>
      </c>
      <c r="AD3877">
        <v>0</v>
      </c>
      <c r="AE3877">
        <v>0</v>
      </c>
    </row>
    <row r="3878" spans="1:31" x14ac:dyDescent="0.3">
      <c r="A3878" t="s">
        <v>268</v>
      </c>
      <c r="B3878" t="s">
        <v>6535</v>
      </c>
      <c r="C3878" t="s">
        <v>274</v>
      </c>
      <c r="D3878" t="s">
        <v>6536</v>
      </c>
      <c r="E3878" t="s">
        <v>12828</v>
      </c>
      <c r="F3878" t="s">
        <v>1405</v>
      </c>
      <c r="G3878" t="s">
        <v>6537</v>
      </c>
      <c r="I3878" t="s">
        <v>265</v>
      </c>
      <c r="J3878" t="s">
        <v>266</v>
      </c>
      <c r="K3878" t="s">
        <v>6538</v>
      </c>
      <c r="L3878" t="s">
        <v>19244</v>
      </c>
      <c r="M3878" t="s">
        <v>271</v>
      </c>
      <c r="N3878" t="s">
        <v>268</v>
      </c>
      <c r="O3878">
        <v>2</v>
      </c>
      <c r="P3878" t="s">
        <v>272</v>
      </c>
      <c r="Q3878">
        <v>4</v>
      </c>
      <c r="S3878">
        <v>2</v>
      </c>
      <c r="T3878" s="108">
        <v>8</v>
      </c>
      <c r="U3878">
        <v>1</v>
      </c>
      <c r="V3878" t="s">
        <v>270</v>
      </c>
      <c r="W3878" t="s">
        <v>167</v>
      </c>
      <c r="X3878">
        <v>1</v>
      </c>
      <c r="Y3878">
        <v>0</v>
      </c>
      <c r="Z3878">
        <v>1</v>
      </c>
      <c r="AA3878">
        <v>0</v>
      </c>
      <c r="AB3878">
        <v>1</v>
      </c>
      <c r="AC3878">
        <v>0</v>
      </c>
      <c r="AD3878">
        <v>0</v>
      </c>
      <c r="AE3878">
        <v>0</v>
      </c>
    </row>
    <row r="3879" spans="1:31" x14ac:dyDescent="0.3">
      <c r="A3879" t="s">
        <v>268</v>
      </c>
      <c r="B3879" t="s">
        <v>6535</v>
      </c>
      <c r="C3879" t="s">
        <v>274</v>
      </c>
      <c r="D3879" t="s">
        <v>6536</v>
      </c>
      <c r="E3879" t="s">
        <v>12828</v>
      </c>
      <c r="F3879" t="s">
        <v>1405</v>
      </c>
      <c r="G3879" t="s">
        <v>6537</v>
      </c>
      <c r="I3879" t="s">
        <v>265</v>
      </c>
      <c r="J3879" t="s">
        <v>266</v>
      </c>
      <c r="K3879" t="s">
        <v>6538</v>
      </c>
      <c r="L3879" t="s">
        <v>19244</v>
      </c>
      <c r="M3879" t="s">
        <v>271</v>
      </c>
      <c r="N3879" t="s">
        <v>268</v>
      </c>
      <c r="O3879">
        <v>27</v>
      </c>
      <c r="P3879" t="s">
        <v>273</v>
      </c>
      <c r="Q3879">
        <v>0.48</v>
      </c>
      <c r="S3879">
        <v>7</v>
      </c>
      <c r="T3879" s="108">
        <v>3.36</v>
      </c>
      <c r="U3879">
        <v>1</v>
      </c>
      <c r="V3879" t="s">
        <v>270</v>
      </c>
      <c r="W3879" t="s">
        <v>167</v>
      </c>
      <c r="X3879">
        <v>7</v>
      </c>
      <c r="Y3879">
        <v>0</v>
      </c>
      <c r="Z3879">
        <v>0</v>
      </c>
      <c r="AA3879">
        <v>0</v>
      </c>
      <c r="AB3879">
        <v>0</v>
      </c>
      <c r="AC3879">
        <v>7</v>
      </c>
      <c r="AD3879">
        <v>0</v>
      </c>
      <c r="AE3879">
        <v>0</v>
      </c>
    </row>
    <row r="3880" spans="1:31" x14ac:dyDescent="0.3">
      <c r="A3880" t="s">
        <v>268</v>
      </c>
      <c r="B3880" t="s">
        <v>8604</v>
      </c>
      <c r="C3880" t="s">
        <v>262</v>
      </c>
      <c r="D3880" t="s">
        <v>8605</v>
      </c>
      <c r="E3880" t="s">
        <v>13546</v>
      </c>
      <c r="F3880" t="s">
        <v>6906</v>
      </c>
      <c r="G3880" t="s">
        <v>8606</v>
      </c>
      <c r="I3880" t="s">
        <v>265</v>
      </c>
      <c r="J3880" t="s">
        <v>266</v>
      </c>
      <c r="K3880" t="s">
        <v>8607</v>
      </c>
      <c r="L3880" t="s">
        <v>4565</v>
      </c>
      <c r="M3880" t="s">
        <v>267</v>
      </c>
      <c r="N3880" t="s">
        <v>268</v>
      </c>
      <c r="O3880">
        <v>1</v>
      </c>
      <c r="P3880" t="s">
        <v>282</v>
      </c>
      <c r="Q3880">
        <v>1</v>
      </c>
      <c r="S3880">
        <v>1</v>
      </c>
      <c r="T3880" s="108">
        <v>1</v>
      </c>
      <c r="U3880">
        <v>1</v>
      </c>
      <c r="V3880" t="s">
        <v>270</v>
      </c>
      <c r="W3880" t="s">
        <v>167</v>
      </c>
      <c r="X3880">
        <v>1</v>
      </c>
      <c r="Y3880">
        <v>0</v>
      </c>
      <c r="Z3880">
        <v>0</v>
      </c>
      <c r="AA3880">
        <v>0</v>
      </c>
      <c r="AB3880">
        <v>1</v>
      </c>
      <c r="AC3880">
        <v>0</v>
      </c>
      <c r="AD3880">
        <v>0</v>
      </c>
      <c r="AE3880">
        <v>0</v>
      </c>
    </row>
    <row r="3881" spans="1:31" x14ac:dyDescent="0.3">
      <c r="A3881" t="s">
        <v>268</v>
      </c>
      <c r="B3881" t="s">
        <v>8604</v>
      </c>
      <c r="C3881" t="s">
        <v>262</v>
      </c>
      <c r="D3881" t="s">
        <v>8605</v>
      </c>
      <c r="E3881" t="s">
        <v>13546</v>
      </c>
      <c r="F3881" t="s">
        <v>6906</v>
      </c>
      <c r="G3881" t="s">
        <v>8606</v>
      </c>
      <c r="I3881" t="s">
        <v>265</v>
      </c>
      <c r="J3881" t="s">
        <v>266</v>
      </c>
      <c r="K3881" t="s">
        <v>8607</v>
      </c>
      <c r="L3881" t="s">
        <v>4565</v>
      </c>
      <c r="M3881" t="s">
        <v>271</v>
      </c>
      <c r="N3881" t="s">
        <v>268</v>
      </c>
      <c r="O3881">
        <v>2</v>
      </c>
      <c r="P3881" t="s">
        <v>272</v>
      </c>
      <c r="Q3881">
        <v>2</v>
      </c>
      <c r="S3881">
        <v>1</v>
      </c>
      <c r="T3881" s="108">
        <v>2</v>
      </c>
      <c r="U3881">
        <v>1</v>
      </c>
      <c r="V3881" t="s">
        <v>270</v>
      </c>
      <c r="W3881" t="s">
        <v>167</v>
      </c>
      <c r="X3881">
        <v>1</v>
      </c>
      <c r="Y3881">
        <v>0</v>
      </c>
      <c r="Z3881">
        <v>0</v>
      </c>
      <c r="AA3881">
        <v>0</v>
      </c>
      <c r="AB3881">
        <v>1</v>
      </c>
      <c r="AC3881">
        <v>0</v>
      </c>
      <c r="AD3881">
        <v>0</v>
      </c>
      <c r="AE3881">
        <v>0</v>
      </c>
    </row>
    <row r="3882" spans="1:31" x14ac:dyDescent="0.3">
      <c r="A3882" t="s">
        <v>268</v>
      </c>
      <c r="B3882" t="s">
        <v>8604</v>
      </c>
      <c r="C3882" t="s">
        <v>262</v>
      </c>
      <c r="D3882" t="s">
        <v>8605</v>
      </c>
      <c r="E3882" t="s">
        <v>13546</v>
      </c>
      <c r="F3882" t="s">
        <v>6906</v>
      </c>
      <c r="G3882" t="s">
        <v>8606</v>
      </c>
      <c r="I3882" t="s">
        <v>265</v>
      </c>
      <c r="J3882" t="s">
        <v>266</v>
      </c>
      <c r="K3882" t="s">
        <v>8607</v>
      </c>
      <c r="L3882" t="s">
        <v>4565</v>
      </c>
      <c r="M3882" t="s">
        <v>271</v>
      </c>
      <c r="N3882" t="s">
        <v>268</v>
      </c>
      <c r="O3882">
        <v>17</v>
      </c>
      <c r="P3882" t="s">
        <v>273</v>
      </c>
      <c r="Q3882">
        <v>0.32</v>
      </c>
      <c r="S3882">
        <v>1</v>
      </c>
      <c r="T3882" s="108">
        <v>0.32</v>
      </c>
      <c r="U3882">
        <v>1</v>
      </c>
      <c r="V3882" t="s">
        <v>270</v>
      </c>
      <c r="W3882" t="s">
        <v>167</v>
      </c>
      <c r="X3882">
        <v>1</v>
      </c>
      <c r="Y3882">
        <v>0</v>
      </c>
      <c r="Z3882">
        <v>0</v>
      </c>
      <c r="AA3882">
        <v>0</v>
      </c>
      <c r="AB3882">
        <v>1</v>
      </c>
      <c r="AC3882">
        <v>0</v>
      </c>
      <c r="AD3882">
        <v>0</v>
      </c>
      <c r="AE3882">
        <v>0</v>
      </c>
    </row>
    <row r="3883" spans="1:31" x14ac:dyDescent="0.3">
      <c r="A3883" t="s">
        <v>268</v>
      </c>
      <c r="B3883" t="s">
        <v>17724</v>
      </c>
      <c r="C3883" t="s">
        <v>274</v>
      </c>
      <c r="D3883" t="s">
        <v>11774</v>
      </c>
      <c r="E3883" t="s">
        <v>17725</v>
      </c>
      <c r="F3883" t="s">
        <v>715</v>
      </c>
      <c r="G3883" t="s">
        <v>494</v>
      </c>
      <c r="I3883" t="s">
        <v>265</v>
      </c>
      <c r="J3883" t="s">
        <v>266</v>
      </c>
      <c r="K3883" t="s">
        <v>716</v>
      </c>
      <c r="L3883" t="s">
        <v>17726</v>
      </c>
      <c r="M3883" t="s">
        <v>267</v>
      </c>
      <c r="N3883" t="s">
        <v>268</v>
      </c>
      <c r="O3883">
        <v>1</v>
      </c>
      <c r="P3883" t="s">
        <v>266</v>
      </c>
      <c r="Q3883">
        <v>0.48</v>
      </c>
      <c r="S3883">
        <v>3</v>
      </c>
      <c r="T3883" s="108">
        <v>1.44</v>
      </c>
      <c r="U3883">
        <v>1</v>
      </c>
      <c r="V3883" t="s">
        <v>270</v>
      </c>
      <c r="W3883" t="s">
        <v>167</v>
      </c>
      <c r="X3883">
        <v>3</v>
      </c>
      <c r="Y3883">
        <v>3</v>
      </c>
      <c r="Z3883">
        <v>0</v>
      </c>
      <c r="AA3883">
        <v>0</v>
      </c>
      <c r="AB3883">
        <v>0</v>
      </c>
      <c r="AC3883">
        <v>0</v>
      </c>
      <c r="AD3883">
        <v>0</v>
      </c>
      <c r="AE3883">
        <v>0</v>
      </c>
    </row>
    <row r="3884" spans="1:31" x14ac:dyDescent="0.3">
      <c r="A3884" t="s">
        <v>268</v>
      </c>
      <c r="B3884" t="s">
        <v>17724</v>
      </c>
      <c r="C3884" t="s">
        <v>274</v>
      </c>
      <c r="D3884" t="s">
        <v>11774</v>
      </c>
      <c r="E3884" t="s">
        <v>17725</v>
      </c>
      <c r="F3884" t="s">
        <v>715</v>
      </c>
      <c r="G3884" t="s">
        <v>494</v>
      </c>
      <c r="I3884" t="s">
        <v>265</v>
      </c>
      <c r="J3884" t="s">
        <v>266</v>
      </c>
      <c r="K3884" t="s">
        <v>716</v>
      </c>
      <c r="L3884" t="s">
        <v>17726</v>
      </c>
      <c r="M3884" t="s">
        <v>271</v>
      </c>
      <c r="N3884" t="s">
        <v>268</v>
      </c>
      <c r="O3884">
        <v>2</v>
      </c>
      <c r="P3884" t="s">
        <v>288</v>
      </c>
      <c r="Q3884">
        <v>0.48</v>
      </c>
      <c r="S3884">
        <v>2</v>
      </c>
      <c r="T3884" s="108">
        <v>0.96</v>
      </c>
      <c r="U3884">
        <v>1</v>
      </c>
      <c r="V3884" t="s">
        <v>270</v>
      </c>
      <c r="W3884" t="s">
        <v>167</v>
      </c>
      <c r="X3884">
        <v>2</v>
      </c>
      <c r="Y3884">
        <v>0</v>
      </c>
      <c r="Z3884">
        <v>0</v>
      </c>
      <c r="AA3884">
        <v>2</v>
      </c>
      <c r="AB3884">
        <v>0</v>
      </c>
      <c r="AC3884">
        <v>0</v>
      </c>
      <c r="AD3884">
        <v>0</v>
      </c>
      <c r="AE3884">
        <v>0</v>
      </c>
    </row>
    <row r="3885" spans="1:31" x14ac:dyDescent="0.3">
      <c r="A3885" t="s">
        <v>268</v>
      </c>
      <c r="B3885" t="s">
        <v>17724</v>
      </c>
      <c r="C3885" t="s">
        <v>274</v>
      </c>
      <c r="D3885" t="s">
        <v>11774</v>
      </c>
      <c r="E3885" t="s">
        <v>17725</v>
      </c>
      <c r="F3885" t="s">
        <v>715</v>
      </c>
      <c r="G3885" t="s">
        <v>494</v>
      </c>
      <c r="I3885" t="s">
        <v>265</v>
      </c>
      <c r="J3885" t="s">
        <v>266</v>
      </c>
      <c r="K3885" t="s">
        <v>716</v>
      </c>
      <c r="L3885" t="s">
        <v>17726</v>
      </c>
      <c r="M3885" t="s">
        <v>271</v>
      </c>
      <c r="N3885" t="s">
        <v>268</v>
      </c>
      <c r="O3885">
        <v>17</v>
      </c>
      <c r="P3885" t="s">
        <v>273</v>
      </c>
      <c r="Q3885">
        <v>0.48</v>
      </c>
      <c r="S3885">
        <v>1</v>
      </c>
      <c r="T3885" s="108">
        <v>0.48</v>
      </c>
      <c r="U3885">
        <v>1</v>
      </c>
      <c r="V3885" t="s">
        <v>270</v>
      </c>
      <c r="W3885" t="s">
        <v>167</v>
      </c>
      <c r="X3885">
        <v>1</v>
      </c>
      <c r="Y3885">
        <v>0</v>
      </c>
      <c r="Z3885">
        <v>0</v>
      </c>
      <c r="AA3885">
        <v>0</v>
      </c>
      <c r="AB3885">
        <v>1</v>
      </c>
      <c r="AC3885">
        <v>0</v>
      </c>
      <c r="AD3885">
        <v>0</v>
      </c>
      <c r="AE3885">
        <v>0</v>
      </c>
    </row>
    <row r="3886" spans="1:31" x14ac:dyDescent="0.3">
      <c r="A3886" t="s">
        <v>268</v>
      </c>
      <c r="B3886" t="s">
        <v>6932</v>
      </c>
      <c r="C3886" t="s">
        <v>274</v>
      </c>
      <c r="D3886" t="s">
        <v>6933</v>
      </c>
      <c r="E3886" t="s">
        <v>12918</v>
      </c>
      <c r="F3886" t="s">
        <v>6934</v>
      </c>
      <c r="G3886" t="s">
        <v>1555</v>
      </c>
      <c r="I3886" t="s">
        <v>265</v>
      </c>
      <c r="J3886" t="s">
        <v>266</v>
      </c>
      <c r="K3886" t="s">
        <v>6935</v>
      </c>
      <c r="L3886" t="s">
        <v>11758</v>
      </c>
      <c r="M3886" t="s">
        <v>267</v>
      </c>
      <c r="N3886" t="s">
        <v>268</v>
      </c>
      <c r="O3886">
        <v>1</v>
      </c>
      <c r="P3886" t="s">
        <v>282</v>
      </c>
      <c r="Q3886">
        <v>1</v>
      </c>
      <c r="S3886">
        <v>1</v>
      </c>
      <c r="T3886" s="108">
        <v>1</v>
      </c>
      <c r="U3886">
        <v>1</v>
      </c>
      <c r="V3886" t="s">
        <v>270</v>
      </c>
      <c r="W3886" t="s">
        <v>167</v>
      </c>
      <c r="X3886">
        <v>1</v>
      </c>
      <c r="Y3886">
        <v>0</v>
      </c>
      <c r="Z3886">
        <v>1</v>
      </c>
      <c r="AA3886">
        <v>0</v>
      </c>
      <c r="AB3886">
        <v>0</v>
      </c>
      <c r="AC3886">
        <v>0</v>
      </c>
      <c r="AD3886">
        <v>0</v>
      </c>
      <c r="AE3886">
        <v>0</v>
      </c>
    </row>
    <row r="3887" spans="1:31" x14ac:dyDescent="0.3">
      <c r="A3887" t="s">
        <v>268</v>
      </c>
      <c r="B3887" t="s">
        <v>6932</v>
      </c>
      <c r="C3887" t="s">
        <v>274</v>
      </c>
      <c r="D3887" t="s">
        <v>6933</v>
      </c>
      <c r="E3887" t="s">
        <v>12918</v>
      </c>
      <c r="F3887" t="s">
        <v>6934</v>
      </c>
      <c r="G3887" t="s">
        <v>1555</v>
      </c>
      <c r="I3887" t="s">
        <v>265</v>
      </c>
      <c r="J3887" t="s">
        <v>266</v>
      </c>
      <c r="K3887" t="s">
        <v>6935</v>
      </c>
      <c r="L3887" t="s">
        <v>11758</v>
      </c>
      <c r="M3887" t="s">
        <v>271</v>
      </c>
      <c r="N3887" t="s">
        <v>268</v>
      </c>
      <c r="O3887">
        <v>27</v>
      </c>
      <c r="P3887" t="s">
        <v>273</v>
      </c>
      <c r="Q3887">
        <v>0.32</v>
      </c>
      <c r="S3887">
        <v>1</v>
      </c>
      <c r="T3887" s="108">
        <v>0.32</v>
      </c>
      <c r="U3887">
        <v>1</v>
      </c>
      <c r="V3887" t="s">
        <v>270</v>
      </c>
      <c r="W3887" t="s">
        <v>167</v>
      </c>
      <c r="X3887">
        <v>1</v>
      </c>
      <c r="Y3887">
        <v>0</v>
      </c>
      <c r="Z3887">
        <v>0</v>
      </c>
      <c r="AA3887">
        <v>1</v>
      </c>
      <c r="AB3887">
        <v>0</v>
      </c>
      <c r="AC3887">
        <v>0</v>
      </c>
      <c r="AD3887">
        <v>0</v>
      </c>
      <c r="AE3887">
        <v>0</v>
      </c>
    </row>
    <row r="3888" spans="1:31" x14ac:dyDescent="0.3">
      <c r="A3888" t="s">
        <v>268</v>
      </c>
      <c r="B3888" t="s">
        <v>6932</v>
      </c>
      <c r="C3888" t="s">
        <v>274</v>
      </c>
      <c r="D3888" t="s">
        <v>6933</v>
      </c>
      <c r="E3888" t="s">
        <v>12918</v>
      </c>
      <c r="F3888" t="s">
        <v>6934</v>
      </c>
      <c r="G3888" t="s">
        <v>1555</v>
      </c>
      <c r="I3888" t="s">
        <v>265</v>
      </c>
      <c r="J3888" t="s">
        <v>266</v>
      </c>
      <c r="K3888" t="s">
        <v>6935</v>
      </c>
      <c r="L3888" t="s">
        <v>11758</v>
      </c>
      <c r="M3888" t="s">
        <v>271</v>
      </c>
      <c r="N3888" t="s">
        <v>268</v>
      </c>
      <c r="O3888">
        <v>2</v>
      </c>
      <c r="P3888" t="s">
        <v>272</v>
      </c>
      <c r="Q3888">
        <v>1</v>
      </c>
      <c r="S3888">
        <v>1</v>
      </c>
      <c r="T3888" s="108">
        <v>1</v>
      </c>
      <c r="U3888">
        <v>1</v>
      </c>
      <c r="V3888" t="s">
        <v>270</v>
      </c>
      <c r="W3888" t="s">
        <v>167</v>
      </c>
      <c r="X3888">
        <v>1</v>
      </c>
      <c r="Y3888">
        <v>0</v>
      </c>
      <c r="Z3888">
        <v>0</v>
      </c>
      <c r="AA3888">
        <v>0</v>
      </c>
      <c r="AB3888">
        <v>1</v>
      </c>
      <c r="AC3888">
        <v>0</v>
      </c>
      <c r="AD3888">
        <v>0</v>
      </c>
      <c r="AE3888">
        <v>0</v>
      </c>
    </row>
    <row r="3889" spans="1:31" x14ac:dyDescent="0.3">
      <c r="A3889" t="s">
        <v>268</v>
      </c>
      <c r="B3889" t="s">
        <v>10705</v>
      </c>
      <c r="C3889" t="s">
        <v>274</v>
      </c>
      <c r="D3889" t="s">
        <v>10706</v>
      </c>
      <c r="E3889" t="s">
        <v>12916</v>
      </c>
      <c r="F3889" t="s">
        <v>10707</v>
      </c>
      <c r="G3889" t="s">
        <v>1555</v>
      </c>
      <c r="I3889" t="s">
        <v>265</v>
      </c>
      <c r="J3889" t="s">
        <v>266</v>
      </c>
      <c r="K3889" t="s">
        <v>2291</v>
      </c>
      <c r="L3889" t="s">
        <v>10708</v>
      </c>
      <c r="M3889" t="s">
        <v>271</v>
      </c>
      <c r="N3889" t="s">
        <v>268</v>
      </c>
      <c r="O3889">
        <v>2</v>
      </c>
      <c r="P3889" t="s">
        <v>288</v>
      </c>
      <c r="Q3889">
        <v>0.48</v>
      </c>
      <c r="S3889">
        <v>4</v>
      </c>
      <c r="T3889" s="108">
        <v>1.92</v>
      </c>
      <c r="U3889">
        <v>1</v>
      </c>
      <c r="V3889" t="s">
        <v>270</v>
      </c>
      <c r="W3889" t="s">
        <v>167</v>
      </c>
      <c r="X3889">
        <v>4</v>
      </c>
      <c r="Y3889">
        <v>0</v>
      </c>
      <c r="Z3889">
        <v>0</v>
      </c>
      <c r="AA3889">
        <v>4</v>
      </c>
      <c r="AB3889">
        <v>0</v>
      </c>
      <c r="AC3889">
        <v>0</v>
      </c>
      <c r="AD3889">
        <v>0</v>
      </c>
      <c r="AE3889">
        <v>0</v>
      </c>
    </row>
    <row r="3890" spans="1:31" x14ac:dyDescent="0.3">
      <c r="A3890" t="s">
        <v>268</v>
      </c>
      <c r="B3890" t="s">
        <v>10705</v>
      </c>
      <c r="C3890" t="s">
        <v>274</v>
      </c>
      <c r="D3890" t="s">
        <v>10706</v>
      </c>
      <c r="E3890" t="s">
        <v>12916</v>
      </c>
      <c r="F3890" t="s">
        <v>10707</v>
      </c>
      <c r="G3890" t="s">
        <v>1555</v>
      </c>
      <c r="I3890" t="s">
        <v>265</v>
      </c>
      <c r="J3890" t="s">
        <v>266</v>
      </c>
      <c r="K3890" t="s">
        <v>2291</v>
      </c>
      <c r="L3890" t="s">
        <v>10708</v>
      </c>
      <c r="M3890" t="s">
        <v>271</v>
      </c>
      <c r="N3890" t="s">
        <v>268</v>
      </c>
      <c r="O3890">
        <v>17</v>
      </c>
      <c r="P3890" t="s">
        <v>273</v>
      </c>
      <c r="Q3890">
        <v>0.48</v>
      </c>
      <c r="S3890">
        <v>5</v>
      </c>
      <c r="T3890" s="108">
        <v>2.4</v>
      </c>
      <c r="U3890">
        <v>1</v>
      </c>
      <c r="V3890" t="s">
        <v>270</v>
      </c>
      <c r="W3890" t="s">
        <v>167</v>
      </c>
      <c r="X3890">
        <v>5</v>
      </c>
      <c r="Y3890">
        <v>0</v>
      </c>
      <c r="Z3890">
        <v>0</v>
      </c>
      <c r="AA3890">
        <v>5</v>
      </c>
      <c r="AB3890">
        <v>0</v>
      </c>
      <c r="AC3890">
        <v>0</v>
      </c>
      <c r="AD3890">
        <v>0</v>
      </c>
      <c r="AE3890">
        <v>0</v>
      </c>
    </row>
    <row r="3891" spans="1:31" x14ac:dyDescent="0.3">
      <c r="A3891" t="s">
        <v>268</v>
      </c>
      <c r="B3891" t="s">
        <v>10705</v>
      </c>
      <c r="C3891" t="s">
        <v>274</v>
      </c>
      <c r="D3891" t="s">
        <v>10706</v>
      </c>
      <c r="E3891" t="s">
        <v>12916</v>
      </c>
      <c r="F3891" t="s">
        <v>10707</v>
      </c>
      <c r="G3891" t="s">
        <v>1555</v>
      </c>
      <c r="I3891" t="s">
        <v>265</v>
      </c>
      <c r="J3891" t="s">
        <v>266</v>
      </c>
      <c r="K3891" t="s">
        <v>2291</v>
      </c>
      <c r="L3891" t="s">
        <v>10708</v>
      </c>
      <c r="M3891" t="s">
        <v>267</v>
      </c>
      <c r="N3891" t="s">
        <v>268</v>
      </c>
      <c r="O3891">
        <v>1</v>
      </c>
      <c r="P3891" t="s">
        <v>282</v>
      </c>
      <c r="Q3891">
        <v>1</v>
      </c>
      <c r="S3891">
        <v>1</v>
      </c>
      <c r="T3891" s="108">
        <v>1</v>
      </c>
      <c r="U3891">
        <v>1</v>
      </c>
      <c r="V3891" t="s">
        <v>270</v>
      </c>
      <c r="W3891" t="s">
        <v>167</v>
      </c>
      <c r="X3891">
        <v>1</v>
      </c>
      <c r="Y3891">
        <v>0</v>
      </c>
      <c r="Z3891">
        <v>0</v>
      </c>
      <c r="AA3891">
        <v>1</v>
      </c>
      <c r="AB3891">
        <v>0</v>
      </c>
      <c r="AC3891">
        <v>0</v>
      </c>
      <c r="AD3891">
        <v>0</v>
      </c>
      <c r="AE3891">
        <v>0</v>
      </c>
    </row>
    <row r="3892" spans="1:31" x14ac:dyDescent="0.3">
      <c r="A3892" t="s">
        <v>268</v>
      </c>
      <c r="B3892" t="s">
        <v>15575</v>
      </c>
      <c r="C3892" t="s">
        <v>274</v>
      </c>
      <c r="D3892" t="s">
        <v>15576</v>
      </c>
      <c r="E3892" t="s">
        <v>15577</v>
      </c>
      <c r="F3892" t="s">
        <v>15578</v>
      </c>
      <c r="G3892" t="s">
        <v>742</v>
      </c>
      <c r="I3892" t="s">
        <v>265</v>
      </c>
      <c r="J3892" t="s">
        <v>266</v>
      </c>
      <c r="K3892" t="s">
        <v>5770</v>
      </c>
      <c r="L3892" t="s">
        <v>15579</v>
      </c>
      <c r="M3892" t="s">
        <v>271</v>
      </c>
      <c r="N3892" t="s">
        <v>268</v>
      </c>
      <c r="O3892">
        <v>17</v>
      </c>
      <c r="P3892" t="s">
        <v>273</v>
      </c>
      <c r="Q3892">
        <v>0.17</v>
      </c>
      <c r="S3892">
        <v>1</v>
      </c>
      <c r="T3892" s="108">
        <v>0.17</v>
      </c>
      <c r="U3892">
        <v>1</v>
      </c>
      <c r="V3892" t="s">
        <v>270</v>
      </c>
      <c r="W3892" t="s">
        <v>167</v>
      </c>
      <c r="X3892">
        <v>1</v>
      </c>
      <c r="Y3892">
        <v>0</v>
      </c>
      <c r="Z3892">
        <v>0</v>
      </c>
      <c r="AA3892">
        <v>0</v>
      </c>
      <c r="AB3892">
        <v>1</v>
      </c>
      <c r="AC3892">
        <v>0</v>
      </c>
      <c r="AD3892">
        <v>0</v>
      </c>
      <c r="AE3892">
        <v>0</v>
      </c>
    </row>
    <row r="3893" spans="1:31" x14ac:dyDescent="0.3">
      <c r="A3893" t="s">
        <v>268</v>
      </c>
      <c r="B3893" t="s">
        <v>15575</v>
      </c>
      <c r="C3893" t="s">
        <v>274</v>
      </c>
      <c r="D3893" t="s">
        <v>15576</v>
      </c>
      <c r="E3893" t="s">
        <v>15577</v>
      </c>
      <c r="F3893" t="s">
        <v>15578</v>
      </c>
      <c r="G3893" t="s">
        <v>742</v>
      </c>
      <c r="I3893" t="s">
        <v>265</v>
      </c>
      <c r="J3893" t="s">
        <v>266</v>
      </c>
      <c r="K3893" t="s">
        <v>5770</v>
      </c>
      <c r="L3893" t="s">
        <v>15579</v>
      </c>
      <c r="M3893" t="s">
        <v>267</v>
      </c>
      <c r="N3893" t="s">
        <v>268</v>
      </c>
      <c r="O3893">
        <v>1</v>
      </c>
      <c r="P3893" t="s">
        <v>266</v>
      </c>
      <c r="Q3893">
        <v>0.48</v>
      </c>
      <c r="S3893">
        <v>1</v>
      </c>
      <c r="T3893" s="108">
        <v>0.48</v>
      </c>
      <c r="U3893">
        <v>1</v>
      </c>
      <c r="V3893" t="s">
        <v>270</v>
      </c>
      <c r="W3893" t="s">
        <v>167</v>
      </c>
      <c r="X3893">
        <v>1</v>
      </c>
      <c r="Y3893">
        <v>0</v>
      </c>
      <c r="Z3893">
        <v>0</v>
      </c>
      <c r="AA3893">
        <v>0</v>
      </c>
      <c r="AB3893">
        <v>0</v>
      </c>
      <c r="AC3893">
        <v>1</v>
      </c>
      <c r="AD3893">
        <v>0</v>
      </c>
      <c r="AE3893">
        <v>0</v>
      </c>
    </row>
    <row r="3894" spans="1:31" x14ac:dyDescent="0.3">
      <c r="A3894" t="s">
        <v>268</v>
      </c>
      <c r="B3894" t="s">
        <v>15575</v>
      </c>
      <c r="C3894" t="s">
        <v>274</v>
      </c>
      <c r="D3894" t="s">
        <v>15576</v>
      </c>
      <c r="E3894" t="s">
        <v>15577</v>
      </c>
      <c r="F3894" t="s">
        <v>15578</v>
      </c>
      <c r="G3894" t="s">
        <v>742</v>
      </c>
      <c r="I3894" t="s">
        <v>265</v>
      </c>
      <c r="J3894" t="s">
        <v>266</v>
      </c>
      <c r="K3894" t="s">
        <v>5770</v>
      </c>
      <c r="L3894" t="s">
        <v>15579</v>
      </c>
      <c r="M3894" t="s">
        <v>271</v>
      </c>
      <c r="N3894" t="s">
        <v>268</v>
      </c>
      <c r="O3894">
        <v>2</v>
      </c>
      <c r="P3894" t="s">
        <v>272</v>
      </c>
      <c r="Q3894">
        <v>2</v>
      </c>
      <c r="S3894">
        <v>1</v>
      </c>
      <c r="T3894" s="108">
        <v>2</v>
      </c>
      <c r="U3894">
        <v>1</v>
      </c>
      <c r="V3894" t="s">
        <v>270</v>
      </c>
      <c r="W3894" t="s">
        <v>167</v>
      </c>
      <c r="X3894">
        <v>1</v>
      </c>
      <c r="Y3894">
        <v>0</v>
      </c>
      <c r="Z3894">
        <v>1</v>
      </c>
      <c r="AA3894">
        <v>0</v>
      </c>
      <c r="AB3894">
        <v>0</v>
      </c>
      <c r="AC3894">
        <v>0</v>
      </c>
      <c r="AD3894">
        <v>0</v>
      </c>
      <c r="AE3894">
        <v>0</v>
      </c>
    </row>
    <row r="3895" spans="1:31" x14ac:dyDescent="0.3">
      <c r="A3895" t="s">
        <v>268</v>
      </c>
      <c r="B3895" t="s">
        <v>2367</v>
      </c>
      <c r="C3895" t="s">
        <v>262</v>
      </c>
      <c r="D3895" t="s">
        <v>148</v>
      </c>
      <c r="E3895" t="s">
        <v>13361</v>
      </c>
      <c r="F3895" t="s">
        <v>2363</v>
      </c>
      <c r="G3895" t="s">
        <v>742</v>
      </c>
      <c r="I3895" t="s">
        <v>265</v>
      </c>
      <c r="J3895" t="s">
        <v>266</v>
      </c>
      <c r="K3895" t="s">
        <v>5434</v>
      </c>
      <c r="L3895" t="s">
        <v>3648</v>
      </c>
      <c r="M3895" t="s">
        <v>267</v>
      </c>
      <c r="N3895" t="s">
        <v>268</v>
      </c>
      <c r="O3895">
        <v>1</v>
      </c>
      <c r="P3895" t="s">
        <v>282</v>
      </c>
      <c r="Q3895">
        <v>2</v>
      </c>
      <c r="S3895">
        <v>6</v>
      </c>
      <c r="T3895" s="108">
        <v>12</v>
      </c>
      <c r="U3895">
        <v>1</v>
      </c>
      <c r="V3895" t="s">
        <v>270</v>
      </c>
      <c r="W3895" t="s">
        <v>167</v>
      </c>
      <c r="X3895">
        <v>1</v>
      </c>
      <c r="Y3895">
        <v>1</v>
      </c>
      <c r="Z3895">
        <v>1</v>
      </c>
      <c r="AA3895">
        <v>1</v>
      </c>
      <c r="AB3895">
        <v>1</v>
      </c>
      <c r="AC3895">
        <v>1</v>
      </c>
      <c r="AD3895">
        <v>1</v>
      </c>
      <c r="AE3895">
        <v>0</v>
      </c>
    </row>
    <row r="3896" spans="1:31" x14ac:dyDescent="0.3">
      <c r="A3896" t="s">
        <v>268</v>
      </c>
      <c r="B3896" t="s">
        <v>2367</v>
      </c>
      <c r="C3896" t="s">
        <v>262</v>
      </c>
      <c r="D3896" t="s">
        <v>148</v>
      </c>
      <c r="E3896" t="s">
        <v>13361</v>
      </c>
      <c r="F3896" t="s">
        <v>2363</v>
      </c>
      <c r="G3896" t="s">
        <v>742</v>
      </c>
      <c r="I3896" t="s">
        <v>265</v>
      </c>
      <c r="J3896" t="s">
        <v>266</v>
      </c>
      <c r="K3896" t="s">
        <v>5434</v>
      </c>
      <c r="L3896" t="s">
        <v>3648</v>
      </c>
      <c r="M3896" t="s">
        <v>271</v>
      </c>
      <c r="N3896" t="s">
        <v>268</v>
      </c>
      <c r="O3896">
        <v>2</v>
      </c>
      <c r="P3896" t="s">
        <v>288</v>
      </c>
      <c r="Q3896">
        <v>0.48</v>
      </c>
      <c r="S3896">
        <v>6</v>
      </c>
      <c r="T3896" s="108">
        <v>2.88</v>
      </c>
      <c r="U3896">
        <v>1</v>
      </c>
      <c r="V3896" t="s">
        <v>270</v>
      </c>
      <c r="W3896" t="s">
        <v>167</v>
      </c>
      <c r="X3896">
        <v>3</v>
      </c>
      <c r="Y3896">
        <v>3</v>
      </c>
      <c r="Z3896">
        <v>0</v>
      </c>
      <c r="AA3896">
        <v>0</v>
      </c>
      <c r="AB3896">
        <v>3</v>
      </c>
      <c r="AC3896">
        <v>0</v>
      </c>
      <c r="AD3896">
        <v>0</v>
      </c>
      <c r="AE3896">
        <v>0</v>
      </c>
    </row>
    <row r="3897" spans="1:31" x14ac:dyDescent="0.3">
      <c r="A3897" t="s">
        <v>268</v>
      </c>
      <c r="B3897" t="s">
        <v>2367</v>
      </c>
      <c r="C3897" t="s">
        <v>262</v>
      </c>
      <c r="D3897" t="s">
        <v>148</v>
      </c>
      <c r="E3897" t="s">
        <v>13361</v>
      </c>
      <c r="F3897" t="s">
        <v>2363</v>
      </c>
      <c r="G3897" t="s">
        <v>742</v>
      </c>
      <c r="I3897" t="s">
        <v>265</v>
      </c>
      <c r="J3897" t="s">
        <v>266</v>
      </c>
      <c r="K3897" t="s">
        <v>5434</v>
      </c>
      <c r="L3897" t="s">
        <v>3648</v>
      </c>
      <c r="M3897" t="s">
        <v>271</v>
      </c>
      <c r="N3897" t="s">
        <v>268</v>
      </c>
      <c r="O3897">
        <v>27</v>
      </c>
      <c r="P3897" t="s">
        <v>425</v>
      </c>
      <c r="Q3897">
        <v>0.32</v>
      </c>
      <c r="S3897">
        <v>2</v>
      </c>
      <c r="T3897" s="108">
        <v>0.64</v>
      </c>
      <c r="U3897">
        <v>1</v>
      </c>
      <c r="V3897" t="s">
        <v>270</v>
      </c>
      <c r="W3897" t="s">
        <v>167</v>
      </c>
      <c r="X3897">
        <v>1</v>
      </c>
      <c r="Y3897">
        <v>0</v>
      </c>
      <c r="Z3897">
        <v>1</v>
      </c>
      <c r="AA3897">
        <v>0</v>
      </c>
      <c r="AB3897">
        <v>1</v>
      </c>
      <c r="AC3897">
        <v>0</v>
      </c>
      <c r="AD3897">
        <v>0</v>
      </c>
      <c r="AE3897">
        <v>0</v>
      </c>
    </row>
    <row r="3898" spans="1:31" x14ac:dyDescent="0.3">
      <c r="A3898" t="s">
        <v>268</v>
      </c>
      <c r="B3898" t="s">
        <v>15634</v>
      </c>
      <c r="C3898" t="s">
        <v>274</v>
      </c>
      <c r="D3898" t="s">
        <v>15635</v>
      </c>
      <c r="E3898" t="s">
        <v>15636</v>
      </c>
      <c r="F3898" t="s">
        <v>5281</v>
      </c>
      <c r="G3898" t="s">
        <v>494</v>
      </c>
      <c r="I3898" t="s">
        <v>265</v>
      </c>
      <c r="J3898" t="s">
        <v>266</v>
      </c>
      <c r="K3898" t="s">
        <v>15637</v>
      </c>
      <c r="L3898" t="s">
        <v>15638</v>
      </c>
      <c r="M3898" t="s">
        <v>267</v>
      </c>
      <c r="N3898" t="s">
        <v>268</v>
      </c>
      <c r="O3898">
        <v>1</v>
      </c>
      <c r="P3898" t="s">
        <v>266</v>
      </c>
      <c r="Q3898">
        <v>0.32</v>
      </c>
      <c r="S3898">
        <v>1</v>
      </c>
      <c r="T3898" s="108">
        <v>0.32</v>
      </c>
      <c r="U3898">
        <v>1</v>
      </c>
      <c r="V3898" t="s">
        <v>270</v>
      </c>
      <c r="W3898" t="s">
        <v>167</v>
      </c>
      <c r="X3898">
        <v>1</v>
      </c>
      <c r="Y3898">
        <v>0</v>
      </c>
      <c r="Z3898">
        <v>0</v>
      </c>
      <c r="AA3898">
        <v>0</v>
      </c>
      <c r="AB3898">
        <v>1</v>
      </c>
      <c r="AC3898">
        <v>0</v>
      </c>
      <c r="AD3898">
        <v>0</v>
      </c>
      <c r="AE3898">
        <v>0</v>
      </c>
    </row>
    <row r="3899" spans="1:31" x14ac:dyDescent="0.3">
      <c r="A3899" t="s">
        <v>268</v>
      </c>
      <c r="B3899" t="s">
        <v>15634</v>
      </c>
      <c r="C3899" t="s">
        <v>274</v>
      </c>
      <c r="D3899" t="s">
        <v>15635</v>
      </c>
      <c r="E3899" t="s">
        <v>15636</v>
      </c>
      <c r="F3899" t="s">
        <v>5281</v>
      </c>
      <c r="G3899" t="s">
        <v>494</v>
      </c>
      <c r="I3899" t="s">
        <v>265</v>
      </c>
      <c r="J3899" t="s">
        <v>266</v>
      </c>
      <c r="K3899" t="s">
        <v>15637</v>
      </c>
      <c r="L3899" t="s">
        <v>15638</v>
      </c>
      <c r="M3899" t="s">
        <v>271</v>
      </c>
      <c r="N3899" t="s">
        <v>268</v>
      </c>
      <c r="O3899">
        <v>17</v>
      </c>
      <c r="P3899" t="s">
        <v>273</v>
      </c>
      <c r="Q3899">
        <v>0.32</v>
      </c>
      <c r="S3899">
        <v>1</v>
      </c>
      <c r="T3899" s="108">
        <v>0.32</v>
      </c>
      <c r="U3899">
        <v>1</v>
      </c>
      <c r="V3899" t="s">
        <v>270</v>
      </c>
      <c r="W3899" t="s">
        <v>167</v>
      </c>
      <c r="X3899">
        <v>1</v>
      </c>
      <c r="Y3899">
        <v>0</v>
      </c>
      <c r="Z3899">
        <v>0</v>
      </c>
      <c r="AA3899">
        <v>0</v>
      </c>
      <c r="AB3899">
        <v>1</v>
      </c>
      <c r="AC3899">
        <v>0</v>
      </c>
      <c r="AD3899">
        <v>0</v>
      </c>
      <c r="AE3899">
        <v>0</v>
      </c>
    </row>
    <row r="3900" spans="1:31" x14ac:dyDescent="0.3">
      <c r="A3900" t="s">
        <v>268</v>
      </c>
      <c r="B3900" t="s">
        <v>15634</v>
      </c>
      <c r="C3900" t="s">
        <v>274</v>
      </c>
      <c r="D3900" t="s">
        <v>15635</v>
      </c>
      <c r="E3900" t="s">
        <v>15636</v>
      </c>
      <c r="F3900" t="s">
        <v>5281</v>
      </c>
      <c r="G3900" t="s">
        <v>494</v>
      </c>
      <c r="I3900" t="s">
        <v>265</v>
      </c>
      <c r="J3900" t="s">
        <v>266</v>
      </c>
      <c r="K3900" t="s">
        <v>15637</v>
      </c>
      <c r="L3900" t="s">
        <v>15638</v>
      </c>
      <c r="M3900" t="s">
        <v>271</v>
      </c>
      <c r="N3900" t="s">
        <v>268</v>
      </c>
      <c r="O3900">
        <v>2</v>
      </c>
      <c r="P3900" t="s">
        <v>288</v>
      </c>
      <c r="Q3900">
        <v>0.48</v>
      </c>
      <c r="S3900">
        <v>1</v>
      </c>
      <c r="T3900" s="108">
        <v>0.48</v>
      </c>
      <c r="U3900">
        <v>1</v>
      </c>
      <c r="V3900" t="s">
        <v>270</v>
      </c>
      <c r="W3900" t="s">
        <v>167</v>
      </c>
      <c r="X3900">
        <v>1</v>
      </c>
      <c r="Y3900">
        <v>0</v>
      </c>
      <c r="Z3900">
        <v>0</v>
      </c>
      <c r="AA3900">
        <v>0</v>
      </c>
      <c r="AB3900">
        <v>1</v>
      </c>
      <c r="AC3900">
        <v>0</v>
      </c>
      <c r="AD3900">
        <v>0</v>
      </c>
      <c r="AE3900">
        <v>0</v>
      </c>
    </row>
    <row r="3901" spans="1:31" x14ac:dyDescent="0.3">
      <c r="A3901" t="s">
        <v>268</v>
      </c>
      <c r="B3901" t="s">
        <v>17217</v>
      </c>
      <c r="C3901" t="s">
        <v>274</v>
      </c>
      <c r="D3901" t="s">
        <v>17218</v>
      </c>
      <c r="E3901" t="s">
        <v>13364</v>
      </c>
      <c r="F3901" t="s">
        <v>3108</v>
      </c>
      <c r="G3901" t="s">
        <v>742</v>
      </c>
      <c r="I3901" t="s">
        <v>265</v>
      </c>
      <c r="J3901" t="s">
        <v>266</v>
      </c>
      <c r="K3901" t="s">
        <v>5539</v>
      </c>
      <c r="L3901" t="s">
        <v>17219</v>
      </c>
      <c r="M3901" t="s">
        <v>271</v>
      </c>
      <c r="N3901" t="s">
        <v>268</v>
      </c>
      <c r="O3901">
        <v>2</v>
      </c>
      <c r="P3901" t="s">
        <v>272</v>
      </c>
      <c r="Q3901">
        <v>4</v>
      </c>
      <c r="S3901">
        <v>1</v>
      </c>
      <c r="T3901" s="108">
        <v>4</v>
      </c>
      <c r="U3901">
        <v>1</v>
      </c>
      <c r="V3901" t="s">
        <v>270</v>
      </c>
      <c r="W3901" t="s">
        <v>167</v>
      </c>
      <c r="X3901">
        <v>1</v>
      </c>
      <c r="Y3901">
        <v>0</v>
      </c>
      <c r="Z3901">
        <v>0</v>
      </c>
      <c r="AA3901">
        <v>1</v>
      </c>
      <c r="AB3901">
        <v>0</v>
      </c>
      <c r="AC3901">
        <v>0</v>
      </c>
      <c r="AD3901">
        <v>0</v>
      </c>
      <c r="AE3901">
        <v>0</v>
      </c>
    </row>
    <row r="3902" spans="1:31" x14ac:dyDescent="0.3">
      <c r="A3902" t="s">
        <v>268</v>
      </c>
      <c r="B3902" t="s">
        <v>17217</v>
      </c>
      <c r="C3902" t="s">
        <v>274</v>
      </c>
      <c r="D3902" t="s">
        <v>17218</v>
      </c>
      <c r="E3902" t="s">
        <v>13364</v>
      </c>
      <c r="F3902" t="s">
        <v>3108</v>
      </c>
      <c r="G3902" t="s">
        <v>742</v>
      </c>
      <c r="I3902" t="s">
        <v>265</v>
      </c>
      <c r="J3902" t="s">
        <v>266</v>
      </c>
      <c r="K3902" t="s">
        <v>5539</v>
      </c>
      <c r="L3902" t="s">
        <v>17219</v>
      </c>
      <c r="M3902" t="s">
        <v>267</v>
      </c>
      <c r="N3902" t="s">
        <v>268</v>
      </c>
      <c r="O3902">
        <v>1</v>
      </c>
      <c r="P3902" t="s">
        <v>282</v>
      </c>
      <c r="Q3902">
        <v>5</v>
      </c>
      <c r="S3902">
        <v>1</v>
      </c>
      <c r="T3902" s="108">
        <v>5</v>
      </c>
      <c r="U3902">
        <v>1</v>
      </c>
      <c r="V3902" t="s">
        <v>270</v>
      </c>
      <c r="W3902" t="s">
        <v>167</v>
      </c>
      <c r="X3902">
        <v>1</v>
      </c>
      <c r="Y3902">
        <v>0</v>
      </c>
      <c r="Z3902">
        <v>0</v>
      </c>
      <c r="AA3902">
        <v>1</v>
      </c>
      <c r="AB3902">
        <v>0</v>
      </c>
      <c r="AC3902">
        <v>0</v>
      </c>
      <c r="AD3902">
        <v>0</v>
      </c>
      <c r="AE3902">
        <v>0</v>
      </c>
    </row>
    <row r="3903" spans="1:31" x14ac:dyDescent="0.3">
      <c r="A3903" t="s">
        <v>268</v>
      </c>
      <c r="B3903" t="s">
        <v>17217</v>
      </c>
      <c r="C3903" t="s">
        <v>274</v>
      </c>
      <c r="D3903" t="s">
        <v>17218</v>
      </c>
      <c r="E3903" t="s">
        <v>13364</v>
      </c>
      <c r="F3903" t="s">
        <v>3108</v>
      </c>
      <c r="G3903" t="s">
        <v>742</v>
      </c>
      <c r="I3903" t="s">
        <v>265</v>
      </c>
      <c r="J3903" t="s">
        <v>266</v>
      </c>
      <c r="K3903" t="s">
        <v>5539</v>
      </c>
      <c r="L3903" t="s">
        <v>17219</v>
      </c>
      <c r="M3903" t="s">
        <v>271</v>
      </c>
      <c r="N3903" t="s">
        <v>268</v>
      </c>
      <c r="O3903">
        <v>20</v>
      </c>
      <c r="P3903" t="s">
        <v>425</v>
      </c>
      <c r="Q3903">
        <v>0.32</v>
      </c>
      <c r="S3903">
        <v>1</v>
      </c>
      <c r="T3903" s="108">
        <v>0.32</v>
      </c>
      <c r="U3903">
        <v>1</v>
      </c>
      <c r="V3903" t="s">
        <v>270</v>
      </c>
      <c r="W3903" t="s">
        <v>167</v>
      </c>
      <c r="X3903">
        <v>1</v>
      </c>
      <c r="Y3903">
        <v>0</v>
      </c>
      <c r="Z3903">
        <v>0</v>
      </c>
      <c r="AA3903">
        <v>1</v>
      </c>
      <c r="AB3903">
        <v>0</v>
      </c>
      <c r="AC3903">
        <v>0</v>
      </c>
      <c r="AD3903">
        <v>0</v>
      </c>
      <c r="AE3903">
        <v>0</v>
      </c>
    </row>
    <row r="3904" spans="1:31" x14ac:dyDescent="0.3">
      <c r="A3904" t="s">
        <v>268</v>
      </c>
      <c r="B3904" t="s">
        <v>8198</v>
      </c>
      <c r="C3904" t="s">
        <v>274</v>
      </c>
      <c r="D3904" t="s">
        <v>8199</v>
      </c>
      <c r="E3904" t="s">
        <v>13363</v>
      </c>
      <c r="F3904" t="s">
        <v>5541</v>
      </c>
      <c r="G3904" t="s">
        <v>742</v>
      </c>
      <c r="I3904" t="s">
        <v>265</v>
      </c>
      <c r="J3904" t="s">
        <v>266</v>
      </c>
      <c r="K3904" t="s">
        <v>5539</v>
      </c>
      <c r="L3904" t="s">
        <v>8200</v>
      </c>
      <c r="M3904" t="s">
        <v>267</v>
      </c>
      <c r="N3904" t="s">
        <v>268</v>
      </c>
      <c r="O3904">
        <v>1</v>
      </c>
      <c r="P3904" t="s">
        <v>266</v>
      </c>
      <c r="Q3904">
        <v>0.48</v>
      </c>
      <c r="S3904">
        <v>1</v>
      </c>
      <c r="T3904" s="108">
        <v>0.48</v>
      </c>
      <c r="U3904">
        <v>1</v>
      </c>
      <c r="V3904" t="s">
        <v>270</v>
      </c>
      <c r="W3904" t="s">
        <v>167</v>
      </c>
      <c r="X3904">
        <v>1</v>
      </c>
      <c r="Y3904">
        <v>0</v>
      </c>
      <c r="Z3904">
        <v>1</v>
      </c>
      <c r="AA3904">
        <v>0</v>
      </c>
      <c r="AB3904">
        <v>0</v>
      </c>
      <c r="AC3904">
        <v>0</v>
      </c>
      <c r="AD3904">
        <v>0</v>
      </c>
      <c r="AE3904">
        <v>0</v>
      </c>
    </row>
    <row r="3905" spans="1:31" x14ac:dyDescent="0.3">
      <c r="A3905" t="s">
        <v>268</v>
      </c>
      <c r="B3905" t="s">
        <v>8198</v>
      </c>
      <c r="C3905" t="s">
        <v>294</v>
      </c>
      <c r="D3905" t="s">
        <v>8199</v>
      </c>
      <c r="E3905" t="s">
        <v>13363</v>
      </c>
      <c r="F3905" t="s">
        <v>5541</v>
      </c>
      <c r="G3905" t="s">
        <v>742</v>
      </c>
      <c r="I3905" t="s">
        <v>265</v>
      </c>
      <c r="J3905" t="s">
        <v>266</v>
      </c>
      <c r="K3905" t="s">
        <v>5539</v>
      </c>
      <c r="L3905" t="s">
        <v>8200</v>
      </c>
      <c r="M3905" t="s">
        <v>271</v>
      </c>
      <c r="N3905" t="s">
        <v>268</v>
      </c>
      <c r="O3905">
        <v>2</v>
      </c>
      <c r="P3905" t="s">
        <v>272</v>
      </c>
      <c r="Q3905">
        <v>1</v>
      </c>
      <c r="S3905">
        <v>1</v>
      </c>
      <c r="T3905" s="108">
        <v>1</v>
      </c>
      <c r="U3905">
        <v>1</v>
      </c>
      <c r="V3905" t="s">
        <v>270</v>
      </c>
      <c r="W3905" t="s">
        <v>167</v>
      </c>
      <c r="X3905">
        <v>1</v>
      </c>
      <c r="Y3905">
        <v>0</v>
      </c>
      <c r="Z3905">
        <v>0</v>
      </c>
      <c r="AA3905">
        <v>1</v>
      </c>
      <c r="AB3905">
        <v>0</v>
      </c>
      <c r="AC3905">
        <v>0</v>
      </c>
      <c r="AD3905">
        <v>0</v>
      </c>
      <c r="AE3905">
        <v>0</v>
      </c>
    </row>
    <row r="3906" spans="1:31" x14ac:dyDescent="0.3">
      <c r="A3906" t="s">
        <v>268</v>
      </c>
      <c r="B3906" t="s">
        <v>5768</v>
      </c>
      <c r="C3906" t="s">
        <v>274</v>
      </c>
      <c r="D3906" t="s">
        <v>5769</v>
      </c>
      <c r="E3906" t="s">
        <v>13365</v>
      </c>
      <c r="F3906" t="s">
        <v>5759</v>
      </c>
      <c r="G3906" t="s">
        <v>742</v>
      </c>
      <c r="I3906" t="s">
        <v>265</v>
      </c>
      <c r="J3906" t="s">
        <v>266</v>
      </c>
      <c r="K3906" t="s">
        <v>5770</v>
      </c>
      <c r="L3906" t="s">
        <v>5771</v>
      </c>
      <c r="M3906" t="s">
        <v>267</v>
      </c>
      <c r="N3906" t="s">
        <v>268</v>
      </c>
      <c r="O3906">
        <v>1</v>
      </c>
      <c r="P3906" t="s">
        <v>282</v>
      </c>
      <c r="Q3906">
        <v>4</v>
      </c>
      <c r="S3906">
        <v>1</v>
      </c>
      <c r="T3906" s="108">
        <v>4</v>
      </c>
      <c r="U3906">
        <v>1</v>
      </c>
      <c r="V3906" t="s">
        <v>270</v>
      </c>
      <c r="W3906" t="s">
        <v>167</v>
      </c>
      <c r="X3906">
        <v>1</v>
      </c>
      <c r="Y3906">
        <v>0</v>
      </c>
      <c r="Z3906">
        <v>0</v>
      </c>
      <c r="AA3906">
        <v>1</v>
      </c>
      <c r="AB3906">
        <v>0</v>
      </c>
      <c r="AC3906">
        <v>0</v>
      </c>
      <c r="AD3906">
        <v>0</v>
      </c>
      <c r="AE3906">
        <v>0</v>
      </c>
    </row>
    <row r="3907" spans="1:31" x14ac:dyDescent="0.3">
      <c r="A3907" t="s">
        <v>268</v>
      </c>
      <c r="B3907" t="s">
        <v>5768</v>
      </c>
      <c r="C3907" t="s">
        <v>274</v>
      </c>
      <c r="D3907" t="s">
        <v>5769</v>
      </c>
      <c r="E3907" t="s">
        <v>13365</v>
      </c>
      <c r="F3907" t="s">
        <v>5759</v>
      </c>
      <c r="G3907" t="s">
        <v>742</v>
      </c>
      <c r="I3907" t="s">
        <v>265</v>
      </c>
      <c r="J3907" t="s">
        <v>266</v>
      </c>
      <c r="K3907" t="s">
        <v>5770</v>
      </c>
      <c r="L3907" t="s">
        <v>5771</v>
      </c>
      <c r="M3907" t="s">
        <v>271</v>
      </c>
      <c r="N3907" t="s">
        <v>268</v>
      </c>
      <c r="O3907">
        <v>2</v>
      </c>
      <c r="P3907" t="s">
        <v>272</v>
      </c>
      <c r="Q3907">
        <v>3</v>
      </c>
      <c r="S3907">
        <v>1</v>
      </c>
      <c r="T3907" s="108">
        <v>3</v>
      </c>
      <c r="U3907">
        <v>1</v>
      </c>
      <c r="V3907" t="s">
        <v>270</v>
      </c>
      <c r="W3907" t="s">
        <v>167</v>
      </c>
      <c r="X3907">
        <v>1</v>
      </c>
      <c r="Y3907">
        <v>0</v>
      </c>
      <c r="Z3907">
        <v>1</v>
      </c>
      <c r="AA3907">
        <v>0</v>
      </c>
      <c r="AB3907">
        <v>0</v>
      </c>
      <c r="AC3907">
        <v>0</v>
      </c>
      <c r="AD3907">
        <v>0</v>
      </c>
      <c r="AE3907">
        <v>0</v>
      </c>
    </row>
    <row r="3908" spans="1:31" x14ac:dyDescent="0.3">
      <c r="A3908" t="s">
        <v>268</v>
      </c>
      <c r="B3908" t="s">
        <v>5768</v>
      </c>
      <c r="C3908" t="s">
        <v>274</v>
      </c>
      <c r="D3908" t="s">
        <v>5769</v>
      </c>
      <c r="E3908" t="s">
        <v>13365</v>
      </c>
      <c r="F3908" t="s">
        <v>5759</v>
      </c>
      <c r="G3908" t="s">
        <v>742</v>
      </c>
      <c r="I3908" t="s">
        <v>265</v>
      </c>
      <c r="J3908" t="s">
        <v>266</v>
      </c>
      <c r="K3908" t="s">
        <v>5770</v>
      </c>
      <c r="L3908" t="s">
        <v>5771</v>
      </c>
      <c r="M3908" t="s">
        <v>271</v>
      </c>
      <c r="N3908" t="s">
        <v>268</v>
      </c>
      <c r="O3908">
        <v>20</v>
      </c>
      <c r="P3908" t="s">
        <v>425</v>
      </c>
      <c r="Q3908">
        <v>0.32</v>
      </c>
      <c r="S3908">
        <v>1</v>
      </c>
      <c r="T3908" s="108">
        <v>0.32</v>
      </c>
      <c r="U3908">
        <v>1</v>
      </c>
      <c r="V3908" t="s">
        <v>270</v>
      </c>
      <c r="W3908" t="s">
        <v>167</v>
      </c>
      <c r="X3908">
        <v>1</v>
      </c>
      <c r="Y3908">
        <v>0</v>
      </c>
      <c r="Z3908">
        <v>0</v>
      </c>
      <c r="AA3908">
        <v>1</v>
      </c>
      <c r="AB3908">
        <v>0</v>
      </c>
      <c r="AC3908">
        <v>0</v>
      </c>
      <c r="AD3908">
        <v>0</v>
      </c>
      <c r="AE3908">
        <v>0</v>
      </c>
    </row>
    <row r="3909" spans="1:31" x14ac:dyDescent="0.3">
      <c r="A3909" t="s">
        <v>268</v>
      </c>
      <c r="B3909" t="s">
        <v>5940</v>
      </c>
      <c r="C3909" t="s">
        <v>274</v>
      </c>
      <c r="D3909" t="s">
        <v>5963</v>
      </c>
      <c r="E3909" t="s">
        <v>13370</v>
      </c>
      <c r="F3909" t="s">
        <v>5961</v>
      </c>
      <c r="G3909" t="s">
        <v>742</v>
      </c>
      <c r="I3909" t="s">
        <v>265</v>
      </c>
      <c r="J3909" t="s">
        <v>266</v>
      </c>
      <c r="K3909" t="s">
        <v>5941</v>
      </c>
      <c r="L3909" t="s">
        <v>1019</v>
      </c>
      <c r="M3909" t="s">
        <v>267</v>
      </c>
      <c r="N3909" t="s">
        <v>268</v>
      </c>
      <c r="O3909">
        <v>1</v>
      </c>
      <c r="P3909" t="s">
        <v>282</v>
      </c>
      <c r="Q3909">
        <v>8</v>
      </c>
      <c r="S3909">
        <v>3</v>
      </c>
      <c r="T3909" s="108">
        <v>24</v>
      </c>
      <c r="U3909">
        <v>1</v>
      </c>
      <c r="V3909" t="s">
        <v>270</v>
      </c>
      <c r="W3909" t="s">
        <v>167</v>
      </c>
      <c r="X3909">
        <v>1</v>
      </c>
      <c r="Y3909">
        <v>1</v>
      </c>
      <c r="Z3909">
        <v>0</v>
      </c>
      <c r="AA3909">
        <v>1</v>
      </c>
      <c r="AB3909">
        <v>0</v>
      </c>
      <c r="AC3909">
        <v>1</v>
      </c>
      <c r="AD3909">
        <v>0</v>
      </c>
      <c r="AE3909">
        <v>0</v>
      </c>
    </row>
    <row r="3910" spans="1:31" x14ac:dyDescent="0.3">
      <c r="A3910" t="s">
        <v>268</v>
      </c>
      <c r="B3910" t="s">
        <v>5940</v>
      </c>
      <c r="C3910" t="s">
        <v>274</v>
      </c>
      <c r="D3910" t="s">
        <v>5963</v>
      </c>
      <c r="E3910" t="s">
        <v>13370</v>
      </c>
      <c r="F3910" t="s">
        <v>5961</v>
      </c>
      <c r="G3910" t="s">
        <v>742</v>
      </c>
      <c r="I3910" t="s">
        <v>265</v>
      </c>
      <c r="J3910" t="s">
        <v>266</v>
      </c>
      <c r="K3910" t="s">
        <v>5941</v>
      </c>
      <c r="L3910" t="s">
        <v>1019</v>
      </c>
      <c r="M3910" t="s">
        <v>271</v>
      </c>
      <c r="N3910" t="s">
        <v>268</v>
      </c>
      <c r="O3910">
        <v>2</v>
      </c>
      <c r="P3910" t="s">
        <v>272</v>
      </c>
      <c r="Q3910">
        <v>8</v>
      </c>
      <c r="S3910">
        <v>3</v>
      </c>
      <c r="T3910" s="108">
        <v>24</v>
      </c>
      <c r="U3910">
        <v>1</v>
      </c>
      <c r="V3910" t="s">
        <v>270</v>
      </c>
      <c r="W3910" t="s">
        <v>167</v>
      </c>
      <c r="X3910">
        <v>1</v>
      </c>
      <c r="Y3910">
        <v>1</v>
      </c>
      <c r="Z3910">
        <v>0</v>
      </c>
      <c r="AA3910">
        <v>1</v>
      </c>
      <c r="AB3910">
        <v>0</v>
      </c>
      <c r="AC3910">
        <v>1</v>
      </c>
      <c r="AD3910">
        <v>0</v>
      </c>
      <c r="AE3910">
        <v>0</v>
      </c>
    </row>
    <row r="3911" spans="1:31" x14ac:dyDescent="0.3">
      <c r="A3911" t="s">
        <v>268</v>
      </c>
      <c r="B3911" t="s">
        <v>5940</v>
      </c>
      <c r="C3911" t="s">
        <v>274</v>
      </c>
      <c r="D3911" t="s">
        <v>5963</v>
      </c>
      <c r="E3911" t="s">
        <v>13370</v>
      </c>
      <c r="F3911" t="s">
        <v>5961</v>
      </c>
      <c r="G3911" t="s">
        <v>742</v>
      </c>
      <c r="I3911" t="s">
        <v>265</v>
      </c>
      <c r="J3911" t="s">
        <v>266</v>
      </c>
      <c r="K3911" t="s">
        <v>5941</v>
      </c>
      <c r="L3911" t="s">
        <v>1019</v>
      </c>
      <c r="M3911" t="s">
        <v>271</v>
      </c>
      <c r="N3911" t="s">
        <v>268</v>
      </c>
      <c r="O3911">
        <v>2</v>
      </c>
      <c r="P3911" t="s">
        <v>272</v>
      </c>
      <c r="Q3911">
        <v>4</v>
      </c>
      <c r="S3911">
        <v>3</v>
      </c>
      <c r="T3911" s="108">
        <v>12</v>
      </c>
      <c r="U3911">
        <v>1</v>
      </c>
      <c r="V3911" t="s">
        <v>270</v>
      </c>
      <c r="W3911" t="s">
        <v>167</v>
      </c>
      <c r="X3911">
        <v>1</v>
      </c>
      <c r="Y3911">
        <v>1</v>
      </c>
      <c r="Z3911">
        <v>0</v>
      </c>
      <c r="AA3911">
        <v>1</v>
      </c>
      <c r="AB3911">
        <v>0</v>
      </c>
      <c r="AC3911">
        <v>1</v>
      </c>
      <c r="AD3911">
        <v>0</v>
      </c>
      <c r="AE3911">
        <v>0</v>
      </c>
    </row>
    <row r="3912" spans="1:31" x14ac:dyDescent="0.3">
      <c r="A3912" t="s">
        <v>268</v>
      </c>
      <c r="B3912" t="s">
        <v>5940</v>
      </c>
      <c r="C3912" t="s">
        <v>294</v>
      </c>
      <c r="D3912" t="s">
        <v>5964</v>
      </c>
      <c r="E3912" t="s">
        <v>13370</v>
      </c>
      <c r="F3912" t="s">
        <v>5961</v>
      </c>
      <c r="G3912" t="s">
        <v>742</v>
      </c>
      <c r="I3912" t="s">
        <v>265</v>
      </c>
      <c r="J3912" t="s">
        <v>266</v>
      </c>
      <c r="K3912" t="s">
        <v>5941</v>
      </c>
      <c r="L3912" t="s">
        <v>1019</v>
      </c>
      <c r="M3912" t="s">
        <v>271</v>
      </c>
      <c r="N3912" t="s">
        <v>268</v>
      </c>
      <c r="O3912">
        <v>20</v>
      </c>
      <c r="P3912" t="s">
        <v>425</v>
      </c>
      <c r="Q3912">
        <v>0.32</v>
      </c>
      <c r="S3912">
        <v>16</v>
      </c>
      <c r="T3912" s="108">
        <v>5.12</v>
      </c>
      <c r="U3912">
        <v>1</v>
      </c>
      <c r="V3912" t="s">
        <v>270</v>
      </c>
      <c r="W3912" t="s">
        <v>167</v>
      </c>
      <c r="X3912">
        <v>4</v>
      </c>
      <c r="Y3912">
        <v>4</v>
      </c>
      <c r="Z3912">
        <v>0</v>
      </c>
      <c r="AA3912">
        <v>4</v>
      </c>
      <c r="AB3912">
        <v>4</v>
      </c>
      <c r="AC3912">
        <v>4</v>
      </c>
      <c r="AD3912">
        <v>0</v>
      </c>
      <c r="AE3912">
        <v>0</v>
      </c>
    </row>
    <row r="3913" spans="1:31" x14ac:dyDescent="0.3">
      <c r="A3913" t="s">
        <v>268</v>
      </c>
      <c r="B3913" t="s">
        <v>6071</v>
      </c>
      <c r="C3913" t="s">
        <v>274</v>
      </c>
      <c r="D3913" t="s">
        <v>6072</v>
      </c>
      <c r="E3913" t="s">
        <v>13475</v>
      </c>
      <c r="F3913" t="s">
        <v>535</v>
      </c>
      <c r="G3913" t="s">
        <v>276</v>
      </c>
      <c r="I3913" t="s">
        <v>265</v>
      </c>
      <c r="J3913" t="s">
        <v>266</v>
      </c>
      <c r="K3913" t="s">
        <v>6073</v>
      </c>
      <c r="L3913" t="s">
        <v>16540</v>
      </c>
      <c r="M3913" t="s">
        <v>271</v>
      </c>
      <c r="N3913" t="s">
        <v>268</v>
      </c>
      <c r="O3913">
        <v>2</v>
      </c>
      <c r="P3913" t="s">
        <v>272</v>
      </c>
      <c r="Q3913">
        <v>4</v>
      </c>
      <c r="S3913">
        <v>2</v>
      </c>
      <c r="T3913" s="108">
        <v>8</v>
      </c>
      <c r="U3913">
        <v>1</v>
      </c>
      <c r="V3913" t="s">
        <v>270</v>
      </c>
      <c r="W3913" t="s">
        <v>167</v>
      </c>
      <c r="X3913">
        <v>1</v>
      </c>
      <c r="Y3913">
        <v>0</v>
      </c>
      <c r="Z3913">
        <v>1</v>
      </c>
      <c r="AA3913">
        <v>0</v>
      </c>
      <c r="AB3913">
        <v>1</v>
      </c>
      <c r="AC3913">
        <v>0</v>
      </c>
      <c r="AD3913">
        <v>0</v>
      </c>
      <c r="AE3913">
        <v>0</v>
      </c>
    </row>
    <row r="3914" spans="1:31" x14ac:dyDescent="0.3">
      <c r="A3914" t="s">
        <v>268</v>
      </c>
      <c r="B3914" t="s">
        <v>6071</v>
      </c>
      <c r="C3914" t="s">
        <v>274</v>
      </c>
      <c r="D3914" t="s">
        <v>6072</v>
      </c>
      <c r="E3914" t="s">
        <v>13475</v>
      </c>
      <c r="F3914" t="s">
        <v>535</v>
      </c>
      <c r="G3914" t="s">
        <v>276</v>
      </c>
      <c r="I3914" t="s">
        <v>265</v>
      </c>
      <c r="J3914" t="s">
        <v>266</v>
      </c>
      <c r="K3914" t="s">
        <v>6073</v>
      </c>
      <c r="L3914" t="s">
        <v>16540</v>
      </c>
      <c r="M3914" t="s">
        <v>271</v>
      </c>
      <c r="N3914" t="s">
        <v>268</v>
      </c>
      <c r="O3914">
        <v>20</v>
      </c>
      <c r="P3914" t="s">
        <v>425</v>
      </c>
      <c r="Q3914">
        <v>0.32</v>
      </c>
      <c r="S3914">
        <v>3</v>
      </c>
      <c r="T3914" s="108">
        <v>0.96</v>
      </c>
      <c r="U3914">
        <v>1</v>
      </c>
      <c r="V3914" t="s">
        <v>270</v>
      </c>
      <c r="W3914" t="s">
        <v>167</v>
      </c>
      <c r="X3914">
        <v>3</v>
      </c>
      <c r="Y3914">
        <v>0</v>
      </c>
      <c r="Z3914">
        <v>3</v>
      </c>
      <c r="AA3914">
        <v>0</v>
      </c>
      <c r="AB3914">
        <v>0</v>
      </c>
      <c r="AC3914">
        <v>0</v>
      </c>
      <c r="AD3914">
        <v>0</v>
      </c>
      <c r="AE3914">
        <v>0</v>
      </c>
    </row>
    <row r="3915" spans="1:31" x14ac:dyDescent="0.3">
      <c r="A3915" t="s">
        <v>268</v>
      </c>
      <c r="B3915" t="s">
        <v>6071</v>
      </c>
      <c r="C3915" t="s">
        <v>274</v>
      </c>
      <c r="D3915" t="s">
        <v>6072</v>
      </c>
      <c r="E3915" t="s">
        <v>13475</v>
      </c>
      <c r="F3915" t="s">
        <v>535</v>
      </c>
      <c r="G3915" t="s">
        <v>276</v>
      </c>
      <c r="I3915" t="s">
        <v>265</v>
      </c>
      <c r="J3915" t="s">
        <v>266</v>
      </c>
      <c r="K3915" t="s">
        <v>6073</v>
      </c>
      <c r="L3915" t="s">
        <v>16540</v>
      </c>
      <c r="M3915" t="s">
        <v>267</v>
      </c>
      <c r="N3915" t="s">
        <v>268</v>
      </c>
      <c r="O3915">
        <v>1</v>
      </c>
      <c r="P3915" t="s">
        <v>282</v>
      </c>
      <c r="Q3915">
        <v>2</v>
      </c>
      <c r="S3915">
        <v>1</v>
      </c>
      <c r="T3915" s="108">
        <v>2</v>
      </c>
      <c r="U3915">
        <v>1</v>
      </c>
      <c r="V3915" t="s">
        <v>270</v>
      </c>
      <c r="W3915" t="s">
        <v>167</v>
      </c>
      <c r="X3915">
        <v>1</v>
      </c>
      <c r="Y3915">
        <v>1</v>
      </c>
      <c r="Z3915">
        <v>0</v>
      </c>
      <c r="AA3915">
        <v>0</v>
      </c>
      <c r="AB3915">
        <v>0</v>
      </c>
      <c r="AC3915">
        <v>0</v>
      </c>
      <c r="AD3915">
        <v>0</v>
      </c>
      <c r="AE3915">
        <v>0</v>
      </c>
    </row>
    <row r="3916" spans="1:31" x14ac:dyDescent="0.3">
      <c r="A3916" t="s">
        <v>268</v>
      </c>
      <c r="B3916" t="s">
        <v>5931</v>
      </c>
      <c r="C3916" t="s">
        <v>274</v>
      </c>
      <c r="D3916" t="s">
        <v>5932</v>
      </c>
      <c r="E3916" t="s">
        <v>12837</v>
      </c>
      <c r="F3916" t="s">
        <v>2256</v>
      </c>
      <c r="G3916" t="s">
        <v>285</v>
      </c>
      <c r="I3916" t="s">
        <v>265</v>
      </c>
      <c r="J3916" t="s">
        <v>266</v>
      </c>
      <c r="K3916" t="s">
        <v>5933</v>
      </c>
      <c r="L3916" t="s">
        <v>5934</v>
      </c>
      <c r="M3916" t="s">
        <v>267</v>
      </c>
      <c r="N3916" t="s">
        <v>268</v>
      </c>
      <c r="O3916">
        <v>1</v>
      </c>
      <c r="P3916" t="s">
        <v>282</v>
      </c>
      <c r="Q3916">
        <v>1</v>
      </c>
      <c r="S3916">
        <v>1</v>
      </c>
      <c r="T3916" s="108">
        <v>1</v>
      </c>
      <c r="U3916">
        <v>1</v>
      </c>
      <c r="V3916" t="s">
        <v>270</v>
      </c>
      <c r="W3916" t="s">
        <v>167</v>
      </c>
      <c r="X3916">
        <v>1</v>
      </c>
      <c r="Y3916">
        <v>0</v>
      </c>
      <c r="Z3916">
        <v>1</v>
      </c>
      <c r="AA3916">
        <v>0</v>
      </c>
      <c r="AB3916">
        <v>0</v>
      </c>
      <c r="AC3916">
        <v>0</v>
      </c>
      <c r="AD3916">
        <v>0</v>
      </c>
      <c r="AE3916">
        <v>0</v>
      </c>
    </row>
    <row r="3917" spans="1:31" x14ac:dyDescent="0.3">
      <c r="A3917" t="s">
        <v>268</v>
      </c>
      <c r="B3917" t="s">
        <v>5931</v>
      </c>
      <c r="C3917" t="s">
        <v>294</v>
      </c>
      <c r="D3917" t="s">
        <v>5932</v>
      </c>
      <c r="E3917" t="s">
        <v>12837</v>
      </c>
      <c r="F3917" t="s">
        <v>2256</v>
      </c>
      <c r="G3917" t="s">
        <v>285</v>
      </c>
      <c r="I3917" t="s">
        <v>265</v>
      </c>
      <c r="J3917" t="s">
        <v>266</v>
      </c>
      <c r="K3917" t="s">
        <v>5933</v>
      </c>
      <c r="L3917" t="s">
        <v>5934</v>
      </c>
      <c r="M3917" t="s">
        <v>271</v>
      </c>
      <c r="N3917" t="s">
        <v>268</v>
      </c>
      <c r="O3917">
        <v>2</v>
      </c>
      <c r="P3917" t="s">
        <v>272</v>
      </c>
      <c r="Q3917">
        <v>1</v>
      </c>
      <c r="S3917">
        <v>1</v>
      </c>
      <c r="T3917" s="108">
        <v>1</v>
      </c>
      <c r="U3917">
        <v>1</v>
      </c>
      <c r="V3917" t="s">
        <v>270</v>
      </c>
      <c r="W3917" t="s">
        <v>167</v>
      </c>
      <c r="X3917">
        <v>1</v>
      </c>
      <c r="Y3917">
        <v>0</v>
      </c>
      <c r="Z3917">
        <v>0</v>
      </c>
      <c r="AA3917">
        <v>0</v>
      </c>
      <c r="AB3917">
        <v>1</v>
      </c>
      <c r="AC3917">
        <v>0</v>
      </c>
      <c r="AD3917">
        <v>0</v>
      </c>
      <c r="AE3917">
        <v>0</v>
      </c>
    </row>
    <row r="3918" spans="1:31" x14ac:dyDescent="0.3">
      <c r="A3918" t="s">
        <v>268</v>
      </c>
      <c r="B3918" t="s">
        <v>5826</v>
      </c>
      <c r="C3918" t="s">
        <v>294</v>
      </c>
      <c r="D3918" t="s">
        <v>5830</v>
      </c>
      <c r="E3918" t="s">
        <v>13551</v>
      </c>
      <c r="F3918" t="s">
        <v>5824</v>
      </c>
      <c r="G3918" t="s">
        <v>625</v>
      </c>
      <c r="I3918" t="s">
        <v>265</v>
      </c>
      <c r="J3918" t="s">
        <v>266</v>
      </c>
      <c r="K3918" t="s">
        <v>5828</v>
      </c>
      <c r="L3918" t="s">
        <v>5831</v>
      </c>
      <c r="M3918" t="s">
        <v>271</v>
      </c>
      <c r="N3918" t="s">
        <v>268</v>
      </c>
      <c r="O3918">
        <v>20</v>
      </c>
      <c r="P3918" t="s">
        <v>425</v>
      </c>
      <c r="Q3918">
        <v>0.32</v>
      </c>
      <c r="S3918">
        <v>15</v>
      </c>
      <c r="T3918" s="108">
        <v>4.8</v>
      </c>
      <c r="U3918">
        <v>1</v>
      </c>
      <c r="V3918" t="s">
        <v>270</v>
      </c>
      <c r="W3918" t="s">
        <v>167</v>
      </c>
      <c r="X3918">
        <v>5</v>
      </c>
      <c r="Y3918">
        <v>5</v>
      </c>
      <c r="Z3918">
        <v>0</v>
      </c>
      <c r="AA3918">
        <v>5</v>
      </c>
      <c r="AB3918">
        <v>0</v>
      </c>
      <c r="AC3918">
        <v>5</v>
      </c>
      <c r="AD3918">
        <v>0</v>
      </c>
      <c r="AE3918">
        <v>0</v>
      </c>
    </row>
    <row r="3919" spans="1:31" x14ac:dyDescent="0.3">
      <c r="A3919" t="s">
        <v>268</v>
      </c>
      <c r="B3919" t="s">
        <v>10646</v>
      </c>
      <c r="C3919" t="s">
        <v>274</v>
      </c>
      <c r="D3919" t="s">
        <v>8380</v>
      </c>
      <c r="E3919" t="s">
        <v>13597</v>
      </c>
      <c r="F3919" t="s">
        <v>6467</v>
      </c>
      <c r="G3919" t="s">
        <v>310</v>
      </c>
      <c r="I3919" t="s">
        <v>265</v>
      </c>
      <c r="J3919" t="s">
        <v>266</v>
      </c>
      <c r="K3919" t="s">
        <v>10647</v>
      </c>
      <c r="L3919" t="s">
        <v>10690</v>
      </c>
      <c r="M3919" t="s">
        <v>267</v>
      </c>
      <c r="N3919" t="s">
        <v>268</v>
      </c>
      <c r="O3919">
        <v>1</v>
      </c>
      <c r="P3919" t="s">
        <v>282</v>
      </c>
      <c r="Q3919">
        <v>2</v>
      </c>
      <c r="S3919">
        <v>2</v>
      </c>
      <c r="T3919" s="108">
        <v>4</v>
      </c>
      <c r="U3919">
        <v>1</v>
      </c>
      <c r="V3919" t="s">
        <v>270</v>
      </c>
      <c r="W3919" t="s">
        <v>167</v>
      </c>
      <c r="X3919">
        <v>1</v>
      </c>
      <c r="Y3919">
        <v>0</v>
      </c>
      <c r="Z3919">
        <v>1</v>
      </c>
      <c r="AA3919">
        <v>0</v>
      </c>
      <c r="AB3919">
        <v>0</v>
      </c>
      <c r="AC3919">
        <v>1</v>
      </c>
      <c r="AD3919">
        <v>0</v>
      </c>
      <c r="AE3919">
        <v>0</v>
      </c>
    </row>
    <row r="3920" spans="1:31" x14ac:dyDescent="0.3">
      <c r="A3920" t="s">
        <v>268</v>
      </c>
      <c r="B3920" t="s">
        <v>10646</v>
      </c>
      <c r="C3920" t="s">
        <v>274</v>
      </c>
      <c r="D3920" t="s">
        <v>8380</v>
      </c>
      <c r="E3920" t="s">
        <v>13597</v>
      </c>
      <c r="F3920" t="s">
        <v>6467</v>
      </c>
      <c r="G3920" t="s">
        <v>310</v>
      </c>
      <c r="I3920" t="s">
        <v>265</v>
      </c>
      <c r="J3920" t="s">
        <v>266</v>
      </c>
      <c r="K3920" t="s">
        <v>10647</v>
      </c>
      <c r="L3920" t="s">
        <v>10690</v>
      </c>
      <c r="M3920" t="s">
        <v>271</v>
      </c>
      <c r="N3920" t="s">
        <v>268</v>
      </c>
      <c r="O3920">
        <v>2</v>
      </c>
      <c r="P3920" t="s">
        <v>272</v>
      </c>
      <c r="Q3920">
        <v>4</v>
      </c>
      <c r="S3920">
        <v>4</v>
      </c>
      <c r="T3920" s="108">
        <v>16</v>
      </c>
      <c r="U3920">
        <v>1</v>
      </c>
      <c r="V3920" t="s">
        <v>270</v>
      </c>
      <c r="W3920" t="s">
        <v>167</v>
      </c>
      <c r="X3920">
        <v>1</v>
      </c>
      <c r="Y3920">
        <v>1</v>
      </c>
      <c r="Z3920">
        <v>1</v>
      </c>
      <c r="AA3920">
        <v>1</v>
      </c>
      <c r="AB3920">
        <v>0</v>
      </c>
      <c r="AC3920">
        <v>1</v>
      </c>
      <c r="AD3920">
        <v>0</v>
      </c>
      <c r="AE3920">
        <v>0</v>
      </c>
    </row>
    <row r="3921" spans="1:31" x14ac:dyDescent="0.3">
      <c r="A3921" t="s">
        <v>268</v>
      </c>
      <c r="B3921" t="s">
        <v>10646</v>
      </c>
      <c r="C3921" t="s">
        <v>274</v>
      </c>
      <c r="D3921" t="s">
        <v>8380</v>
      </c>
      <c r="E3921" t="s">
        <v>13597</v>
      </c>
      <c r="F3921" t="s">
        <v>6467</v>
      </c>
      <c r="G3921" t="s">
        <v>310</v>
      </c>
      <c r="I3921" t="s">
        <v>265</v>
      </c>
      <c r="J3921" t="s">
        <v>266</v>
      </c>
      <c r="K3921" t="s">
        <v>10647</v>
      </c>
      <c r="L3921" t="s">
        <v>10690</v>
      </c>
      <c r="M3921" t="s">
        <v>271</v>
      </c>
      <c r="N3921" t="s">
        <v>268</v>
      </c>
      <c r="O3921">
        <v>17</v>
      </c>
      <c r="P3921" t="s">
        <v>273</v>
      </c>
      <c r="Q3921">
        <v>0.48</v>
      </c>
      <c r="S3921">
        <v>4</v>
      </c>
      <c r="T3921" s="108">
        <v>1.92</v>
      </c>
      <c r="U3921">
        <v>1</v>
      </c>
      <c r="V3921" t="s">
        <v>270</v>
      </c>
      <c r="W3921" t="s">
        <v>167</v>
      </c>
      <c r="X3921">
        <v>4</v>
      </c>
      <c r="Y3921">
        <v>0</v>
      </c>
      <c r="Z3921">
        <v>0</v>
      </c>
      <c r="AA3921">
        <v>0</v>
      </c>
      <c r="AB3921">
        <v>4</v>
      </c>
      <c r="AC3921">
        <v>0</v>
      </c>
      <c r="AD3921">
        <v>0</v>
      </c>
      <c r="AE3921">
        <v>0</v>
      </c>
    </row>
    <row r="3922" spans="1:31" x14ac:dyDescent="0.3">
      <c r="A3922" t="s">
        <v>268</v>
      </c>
      <c r="B3922" t="s">
        <v>5971</v>
      </c>
      <c r="C3922" t="s">
        <v>262</v>
      </c>
      <c r="D3922" t="s">
        <v>5972</v>
      </c>
      <c r="E3922" t="s">
        <v>12838</v>
      </c>
      <c r="F3922" t="s">
        <v>5969</v>
      </c>
      <c r="G3922" t="s">
        <v>285</v>
      </c>
      <c r="I3922" t="s">
        <v>265</v>
      </c>
      <c r="J3922" t="s">
        <v>266</v>
      </c>
      <c r="K3922" t="s">
        <v>5933</v>
      </c>
      <c r="L3922" t="s">
        <v>9915</v>
      </c>
      <c r="M3922" t="s">
        <v>267</v>
      </c>
      <c r="N3922" t="s">
        <v>268</v>
      </c>
      <c r="O3922">
        <v>1</v>
      </c>
      <c r="P3922" t="s">
        <v>282</v>
      </c>
      <c r="Q3922">
        <v>3</v>
      </c>
      <c r="S3922">
        <v>1</v>
      </c>
      <c r="T3922" s="108">
        <v>3</v>
      </c>
      <c r="U3922">
        <v>1</v>
      </c>
      <c r="V3922" t="s">
        <v>270</v>
      </c>
      <c r="W3922" t="s">
        <v>167</v>
      </c>
      <c r="X3922">
        <v>1</v>
      </c>
      <c r="Y3922">
        <v>0</v>
      </c>
      <c r="Z3922">
        <v>1</v>
      </c>
      <c r="AA3922">
        <v>0</v>
      </c>
      <c r="AB3922">
        <v>0</v>
      </c>
      <c r="AC3922">
        <v>0</v>
      </c>
      <c r="AD3922">
        <v>0</v>
      </c>
      <c r="AE3922">
        <v>0</v>
      </c>
    </row>
    <row r="3923" spans="1:31" x14ac:dyDescent="0.3">
      <c r="A3923" t="s">
        <v>268</v>
      </c>
      <c r="B3923" t="s">
        <v>5971</v>
      </c>
      <c r="C3923" t="s">
        <v>262</v>
      </c>
      <c r="D3923" t="s">
        <v>5972</v>
      </c>
      <c r="E3923" t="s">
        <v>12838</v>
      </c>
      <c r="F3923" t="s">
        <v>5969</v>
      </c>
      <c r="G3923" t="s">
        <v>285</v>
      </c>
      <c r="I3923" t="s">
        <v>265</v>
      </c>
      <c r="J3923" t="s">
        <v>266</v>
      </c>
      <c r="K3923" t="s">
        <v>5933</v>
      </c>
      <c r="L3923" t="s">
        <v>9915</v>
      </c>
      <c r="M3923" t="s">
        <v>271</v>
      </c>
      <c r="N3923" t="s">
        <v>268</v>
      </c>
      <c r="O3923">
        <v>2</v>
      </c>
      <c r="P3923" t="s">
        <v>272</v>
      </c>
      <c r="Q3923">
        <v>3</v>
      </c>
      <c r="S3923">
        <v>1</v>
      </c>
      <c r="T3923" s="108">
        <v>3</v>
      </c>
      <c r="U3923">
        <v>1</v>
      </c>
      <c r="V3923" t="s">
        <v>270</v>
      </c>
      <c r="W3923" t="s">
        <v>167</v>
      </c>
      <c r="X3923">
        <v>1</v>
      </c>
      <c r="Y3923">
        <v>0</v>
      </c>
      <c r="Z3923">
        <v>0</v>
      </c>
      <c r="AA3923">
        <v>0</v>
      </c>
      <c r="AB3923">
        <v>0</v>
      </c>
      <c r="AC3923">
        <v>1</v>
      </c>
      <c r="AD3923">
        <v>0</v>
      </c>
      <c r="AE3923">
        <v>0</v>
      </c>
    </row>
    <row r="3924" spans="1:31" x14ac:dyDescent="0.3">
      <c r="A3924" t="s">
        <v>268</v>
      </c>
      <c r="B3924" t="s">
        <v>17985</v>
      </c>
      <c r="C3924" t="s">
        <v>274</v>
      </c>
      <c r="D3924" t="s">
        <v>7236</v>
      </c>
      <c r="E3924" t="s">
        <v>13360</v>
      </c>
      <c r="F3924" t="s">
        <v>2867</v>
      </c>
      <c r="G3924" t="s">
        <v>742</v>
      </c>
      <c r="I3924" t="s">
        <v>265</v>
      </c>
      <c r="J3924" t="s">
        <v>266</v>
      </c>
      <c r="K3924" t="s">
        <v>5434</v>
      </c>
      <c r="L3924" t="s">
        <v>17929</v>
      </c>
      <c r="M3924" t="s">
        <v>271</v>
      </c>
      <c r="N3924" t="s">
        <v>268</v>
      </c>
      <c r="O3924">
        <v>20</v>
      </c>
      <c r="P3924" t="s">
        <v>17796</v>
      </c>
      <c r="Q3924">
        <v>2</v>
      </c>
      <c r="S3924">
        <v>6</v>
      </c>
      <c r="T3924" s="108">
        <v>12</v>
      </c>
      <c r="U3924">
        <v>1</v>
      </c>
      <c r="V3924" t="s">
        <v>270</v>
      </c>
      <c r="W3924" t="s">
        <v>167</v>
      </c>
      <c r="X3924">
        <v>2</v>
      </c>
      <c r="Y3924">
        <v>2</v>
      </c>
      <c r="Z3924">
        <v>0</v>
      </c>
      <c r="AA3924">
        <v>2</v>
      </c>
      <c r="AB3924">
        <v>0</v>
      </c>
      <c r="AC3924">
        <v>2</v>
      </c>
      <c r="AD3924">
        <v>0</v>
      </c>
      <c r="AE3924">
        <v>0</v>
      </c>
    </row>
    <row r="3925" spans="1:31" x14ac:dyDescent="0.3">
      <c r="A3925" t="s">
        <v>268</v>
      </c>
      <c r="B3925" t="s">
        <v>17985</v>
      </c>
      <c r="C3925" t="s">
        <v>274</v>
      </c>
      <c r="D3925" t="s">
        <v>7236</v>
      </c>
      <c r="E3925" t="s">
        <v>13360</v>
      </c>
      <c r="F3925" t="s">
        <v>2867</v>
      </c>
      <c r="G3925" t="s">
        <v>742</v>
      </c>
      <c r="I3925" t="s">
        <v>265</v>
      </c>
      <c r="J3925" t="s">
        <v>266</v>
      </c>
      <c r="K3925" t="s">
        <v>5434</v>
      </c>
      <c r="L3925" t="s">
        <v>17929</v>
      </c>
      <c r="M3925" t="s">
        <v>271</v>
      </c>
      <c r="N3925" t="s">
        <v>268</v>
      </c>
      <c r="O3925">
        <v>2</v>
      </c>
      <c r="P3925" t="s">
        <v>272</v>
      </c>
      <c r="Q3925">
        <v>6</v>
      </c>
      <c r="S3925">
        <v>3</v>
      </c>
      <c r="T3925" s="108">
        <v>18</v>
      </c>
      <c r="U3925">
        <v>1</v>
      </c>
      <c r="V3925" t="s">
        <v>270</v>
      </c>
      <c r="W3925" t="s">
        <v>167</v>
      </c>
      <c r="X3925">
        <v>1</v>
      </c>
      <c r="Y3925">
        <v>1</v>
      </c>
      <c r="Z3925">
        <v>0</v>
      </c>
      <c r="AA3925">
        <v>1</v>
      </c>
      <c r="AB3925">
        <v>0</v>
      </c>
      <c r="AC3925">
        <v>1</v>
      </c>
      <c r="AD3925">
        <v>0</v>
      </c>
      <c r="AE3925">
        <v>0</v>
      </c>
    </row>
    <row r="3926" spans="1:31" x14ac:dyDescent="0.3">
      <c r="A3926" t="s">
        <v>16630</v>
      </c>
      <c r="B3926" t="s">
        <v>17982</v>
      </c>
      <c r="C3926" t="s">
        <v>274</v>
      </c>
      <c r="D3926" t="s">
        <v>17983</v>
      </c>
      <c r="E3926" t="s">
        <v>17212</v>
      </c>
      <c r="F3926" t="s">
        <v>2867</v>
      </c>
      <c r="G3926" t="s">
        <v>742</v>
      </c>
      <c r="I3926" t="s">
        <v>265</v>
      </c>
      <c r="J3926" t="s">
        <v>266</v>
      </c>
      <c r="K3926" t="s">
        <v>5434</v>
      </c>
      <c r="L3926" t="s">
        <v>17984</v>
      </c>
      <c r="M3926" t="s">
        <v>387</v>
      </c>
      <c r="N3926" t="s">
        <v>16630</v>
      </c>
      <c r="O3926">
        <v>3</v>
      </c>
      <c r="P3926" t="s">
        <v>388</v>
      </c>
      <c r="Q3926">
        <v>20</v>
      </c>
      <c r="R3926" t="s">
        <v>389</v>
      </c>
      <c r="S3926">
        <v>1</v>
      </c>
      <c r="T3926" s="108">
        <v>20</v>
      </c>
      <c r="U3926">
        <v>1</v>
      </c>
      <c r="V3926" t="s">
        <v>270</v>
      </c>
      <c r="W3926" t="s">
        <v>167</v>
      </c>
      <c r="X3926">
        <v>1</v>
      </c>
      <c r="Y3926">
        <v>0</v>
      </c>
      <c r="Z3926">
        <v>0</v>
      </c>
      <c r="AA3926">
        <v>0</v>
      </c>
      <c r="AB3926">
        <v>0</v>
      </c>
      <c r="AC3926">
        <v>1</v>
      </c>
      <c r="AD3926">
        <v>0</v>
      </c>
      <c r="AE3926">
        <v>0</v>
      </c>
    </row>
    <row r="3927" spans="1:31" x14ac:dyDescent="0.3">
      <c r="A3927" t="s">
        <v>268</v>
      </c>
      <c r="B3927" t="s">
        <v>5802</v>
      </c>
      <c r="C3927" t="s">
        <v>274</v>
      </c>
      <c r="D3927" t="s">
        <v>5803</v>
      </c>
      <c r="E3927" t="s">
        <v>13369</v>
      </c>
      <c r="F3927" t="s">
        <v>741</v>
      </c>
      <c r="G3927" t="s">
        <v>742</v>
      </c>
      <c r="I3927" t="s">
        <v>265</v>
      </c>
      <c r="J3927" t="s">
        <v>266</v>
      </c>
      <c r="K3927" t="s">
        <v>743</v>
      </c>
      <c r="L3927" t="s">
        <v>15658</v>
      </c>
      <c r="M3927" t="s">
        <v>271</v>
      </c>
      <c r="N3927" t="s">
        <v>268</v>
      </c>
      <c r="O3927">
        <v>2</v>
      </c>
      <c r="P3927" t="s">
        <v>272</v>
      </c>
      <c r="Q3927">
        <v>4</v>
      </c>
      <c r="S3927">
        <v>6</v>
      </c>
      <c r="T3927" s="108">
        <v>24</v>
      </c>
      <c r="U3927">
        <v>1</v>
      </c>
      <c r="V3927" t="s">
        <v>270</v>
      </c>
      <c r="W3927" t="s">
        <v>167</v>
      </c>
      <c r="X3927">
        <v>2</v>
      </c>
      <c r="Y3927">
        <v>2</v>
      </c>
      <c r="Z3927">
        <v>0</v>
      </c>
      <c r="AA3927">
        <v>2</v>
      </c>
      <c r="AB3927">
        <v>0</v>
      </c>
      <c r="AC3927">
        <v>2</v>
      </c>
      <c r="AD3927">
        <v>0</v>
      </c>
      <c r="AE3927">
        <v>0</v>
      </c>
    </row>
    <row r="3928" spans="1:31" x14ac:dyDescent="0.3">
      <c r="A3928" t="s">
        <v>268</v>
      </c>
      <c r="B3928" t="s">
        <v>5802</v>
      </c>
      <c r="C3928" t="s">
        <v>274</v>
      </c>
      <c r="D3928" t="s">
        <v>5803</v>
      </c>
      <c r="E3928" t="s">
        <v>13369</v>
      </c>
      <c r="F3928" t="s">
        <v>741</v>
      </c>
      <c r="G3928" t="s">
        <v>742</v>
      </c>
      <c r="I3928" t="s">
        <v>265</v>
      </c>
      <c r="J3928" t="s">
        <v>266</v>
      </c>
      <c r="K3928" t="s">
        <v>743</v>
      </c>
      <c r="L3928" t="s">
        <v>15658</v>
      </c>
      <c r="M3928" t="s">
        <v>267</v>
      </c>
      <c r="N3928" t="s">
        <v>268</v>
      </c>
      <c r="O3928">
        <v>1</v>
      </c>
      <c r="P3928" t="s">
        <v>282</v>
      </c>
      <c r="Q3928">
        <v>4</v>
      </c>
      <c r="S3928">
        <v>4</v>
      </c>
      <c r="T3928" s="108">
        <v>16</v>
      </c>
      <c r="U3928">
        <v>1</v>
      </c>
      <c r="V3928" t="s">
        <v>270</v>
      </c>
      <c r="W3928" t="s">
        <v>167</v>
      </c>
      <c r="X3928">
        <v>2</v>
      </c>
      <c r="Y3928">
        <v>2</v>
      </c>
      <c r="Z3928">
        <v>0</v>
      </c>
      <c r="AA3928">
        <v>0</v>
      </c>
      <c r="AB3928">
        <v>0</v>
      </c>
      <c r="AC3928">
        <v>2</v>
      </c>
      <c r="AD3928">
        <v>0</v>
      </c>
      <c r="AE3928">
        <v>0</v>
      </c>
    </row>
    <row r="3929" spans="1:31" x14ac:dyDescent="0.3">
      <c r="A3929" t="s">
        <v>268</v>
      </c>
      <c r="B3929" t="s">
        <v>5802</v>
      </c>
      <c r="C3929" t="s">
        <v>274</v>
      </c>
      <c r="D3929" t="s">
        <v>5803</v>
      </c>
      <c r="E3929" t="s">
        <v>13369</v>
      </c>
      <c r="F3929" t="s">
        <v>741</v>
      </c>
      <c r="G3929" t="s">
        <v>742</v>
      </c>
      <c r="I3929" t="s">
        <v>265</v>
      </c>
      <c r="J3929" t="s">
        <v>266</v>
      </c>
      <c r="K3929" t="s">
        <v>743</v>
      </c>
      <c r="L3929" t="s">
        <v>15658</v>
      </c>
      <c r="M3929" t="s">
        <v>271</v>
      </c>
      <c r="N3929" t="s">
        <v>268</v>
      </c>
      <c r="O3929">
        <v>20</v>
      </c>
      <c r="P3929" t="s">
        <v>425</v>
      </c>
      <c r="Q3929">
        <v>0.32</v>
      </c>
      <c r="S3929">
        <v>12</v>
      </c>
      <c r="T3929" s="108">
        <v>3.84</v>
      </c>
      <c r="U3929">
        <v>1</v>
      </c>
      <c r="V3929" t="s">
        <v>270</v>
      </c>
      <c r="W3929" t="s">
        <v>167</v>
      </c>
      <c r="X3929">
        <v>4</v>
      </c>
      <c r="Y3929">
        <v>4</v>
      </c>
      <c r="Z3929">
        <v>0</v>
      </c>
      <c r="AA3929">
        <v>4</v>
      </c>
      <c r="AB3929">
        <v>0</v>
      </c>
      <c r="AC3929">
        <v>4</v>
      </c>
      <c r="AD3929">
        <v>0</v>
      </c>
      <c r="AE3929">
        <v>0</v>
      </c>
    </row>
    <row r="3930" spans="1:31" x14ac:dyDescent="0.3">
      <c r="A3930" t="s">
        <v>16630</v>
      </c>
      <c r="B3930" t="s">
        <v>16053</v>
      </c>
      <c r="C3930" t="s">
        <v>274</v>
      </c>
      <c r="D3930" t="s">
        <v>15863</v>
      </c>
      <c r="E3930" t="s">
        <v>17220</v>
      </c>
      <c r="F3930" t="s">
        <v>2261</v>
      </c>
      <c r="G3930" t="s">
        <v>2815</v>
      </c>
      <c r="I3930" t="s">
        <v>265</v>
      </c>
      <c r="J3930" t="s">
        <v>266</v>
      </c>
      <c r="K3930" t="s">
        <v>16286</v>
      </c>
      <c r="L3930" t="s">
        <v>16327</v>
      </c>
      <c r="M3930" t="s">
        <v>2312</v>
      </c>
      <c r="N3930" t="s">
        <v>16630</v>
      </c>
      <c r="O3930">
        <v>4</v>
      </c>
      <c r="P3930" t="s">
        <v>3206</v>
      </c>
      <c r="Q3930">
        <v>20</v>
      </c>
      <c r="R3930" t="s">
        <v>389</v>
      </c>
      <c r="S3930">
        <v>0</v>
      </c>
      <c r="T3930" s="108">
        <v>0</v>
      </c>
      <c r="U3930">
        <v>0</v>
      </c>
      <c r="W3930" t="s">
        <v>171</v>
      </c>
      <c r="X3930">
        <v>1</v>
      </c>
      <c r="Y3930">
        <v>0</v>
      </c>
      <c r="Z3930">
        <v>0</v>
      </c>
      <c r="AA3930">
        <v>0</v>
      </c>
      <c r="AB3930">
        <v>0</v>
      </c>
      <c r="AC3930">
        <v>0</v>
      </c>
      <c r="AD3930">
        <v>0</v>
      </c>
      <c r="AE3930">
        <v>0</v>
      </c>
    </row>
    <row r="3931" spans="1:31" x14ac:dyDescent="0.3">
      <c r="A3931" t="s">
        <v>16630</v>
      </c>
      <c r="B3931" t="s">
        <v>16053</v>
      </c>
      <c r="C3931" t="s">
        <v>274</v>
      </c>
      <c r="D3931" t="s">
        <v>15863</v>
      </c>
      <c r="E3931" t="s">
        <v>17220</v>
      </c>
      <c r="F3931" t="s">
        <v>2261</v>
      </c>
      <c r="G3931" t="s">
        <v>2815</v>
      </c>
      <c r="I3931" t="s">
        <v>265</v>
      </c>
      <c r="J3931" t="s">
        <v>266</v>
      </c>
      <c r="K3931" t="s">
        <v>16286</v>
      </c>
      <c r="L3931" t="s">
        <v>16327</v>
      </c>
      <c r="M3931" t="s">
        <v>387</v>
      </c>
      <c r="N3931" t="s">
        <v>16630</v>
      </c>
      <c r="O3931">
        <v>3</v>
      </c>
      <c r="P3931" t="s">
        <v>388</v>
      </c>
      <c r="Q3931">
        <v>15</v>
      </c>
      <c r="R3931" t="s">
        <v>389</v>
      </c>
      <c r="S3931">
        <v>0</v>
      </c>
      <c r="T3931" s="108">
        <v>0</v>
      </c>
      <c r="U3931">
        <v>0</v>
      </c>
      <c r="W3931" t="s">
        <v>171</v>
      </c>
      <c r="X3931">
        <v>1</v>
      </c>
      <c r="Y3931">
        <v>0</v>
      </c>
      <c r="Z3931">
        <v>0</v>
      </c>
      <c r="AA3931">
        <v>0</v>
      </c>
      <c r="AB3931">
        <v>0</v>
      </c>
      <c r="AC3931">
        <v>0</v>
      </c>
      <c r="AD3931">
        <v>0</v>
      </c>
      <c r="AE3931">
        <v>0</v>
      </c>
    </row>
    <row r="3932" spans="1:31" x14ac:dyDescent="0.3">
      <c r="A3932" t="s">
        <v>16630</v>
      </c>
      <c r="B3932" t="s">
        <v>27196</v>
      </c>
      <c r="C3932" t="s">
        <v>274</v>
      </c>
      <c r="D3932" t="s">
        <v>27197</v>
      </c>
      <c r="E3932" t="s">
        <v>17220</v>
      </c>
      <c r="F3932" t="s">
        <v>2261</v>
      </c>
      <c r="G3932" t="s">
        <v>2815</v>
      </c>
      <c r="I3932" t="s">
        <v>265</v>
      </c>
      <c r="J3932" t="s">
        <v>266</v>
      </c>
      <c r="K3932" t="s">
        <v>17309</v>
      </c>
      <c r="L3932" t="s">
        <v>16327</v>
      </c>
      <c r="M3932" t="s">
        <v>387</v>
      </c>
      <c r="N3932" t="s">
        <v>16630</v>
      </c>
      <c r="O3932">
        <v>3</v>
      </c>
      <c r="P3932" t="s">
        <v>388</v>
      </c>
      <c r="Q3932">
        <v>20</v>
      </c>
      <c r="S3932">
        <v>0</v>
      </c>
      <c r="T3932" s="108">
        <v>0</v>
      </c>
      <c r="U3932">
        <v>0</v>
      </c>
      <c r="W3932" t="s">
        <v>171</v>
      </c>
      <c r="X3932">
        <v>1</v>
      </c>
      <c r="Y3932">
        <v>0</v>
      </c>
      <c r="Z3932">
        <v>0</v>
      </c>
      <c r="AA3932">
        <v>0</v>
      </c>
      <c r="AB3932">
        <v>0</v>
      </c>
      <c r="AC3932">
        <v>0</v>
      </c>
      <c r="AD3932">
        <v>0</v>
      </c>
      <c r="AE3932">
        <v>0</v>
      </c>
    </row>
    <row r="3933" spans="1:31" x14ac:dyDescent="0.3">
      <c r="A3933" t="s">
        <v>268</v>
      </c>
      <c r="B3933" t="s">
        <v>6019</v>
      </c>
      <c r="C3933" t="s">
        <v>274</v>
      </c>
      <c r="D3933" t="s">
        <v>6020</v>
      </c>
      <c r="E3933" t="s">
        <v>12839</v>
      </c>
      <c r="F3933" t="s">
        <v>6021</v>
      </c>
      <c r="G3933" t="s">
        <v>285</v>
      </c>
      <c r="I3933" t="s">
        <v>265</v>
      </c>
      <c r="J3933" t="s">
        <v>266</v>
      </c>
      <c r="K3933" t="s">
        <v>5933</v>
      </c>
      <c r="L3933" t="s">
        <v>11727</v>
      </c>
      <c r="M3933" t="s">
        <v>267</v>
      </c>
      <c r="N3933" t="s">
        <v>268</v>
      </c>
      <c r="O3933">
        <v>1</v>
      </c>
      <c r="P3933" t="s">
        <v>282</v>
      </c>
      <c r="Q3933">
        <v>6</v>
      </c>
      <c r="S3933">
        <v>1</v>
      </c>
      <c r="T3933" s="108">
        <v>6</v>
      </c>
      <c r="U3933">
        <v>1</v>
      </c>
      <c r="V3933" t="s">
        <v>270</v>
      </c>
      <c r="W3933" t="s">
        <v>167</v>
      </c>
      <c r="X3933">
        <v>1</v>
      </c>
      <c r="Y3933">
        <v>0</v>
      </c>
      <c r="Z3933">
        <v>1</v>
      </c>
      <c r="AA3933">
        <v>0</v>
      </c>
      <c r="AB3933">
        <v>0</v>
      </c>
      <c r="AC3933">
        <v>0</v>
      </c>
      <c r="AD3933">
        <v>0</v>
      </c>
      <c r="AE3933">
        <v>0</v>
      </c>
    </row>
    <row r="3934" spans="1:31" x14ac:dyDescent="0.3">
      <c r="A3934" t="s">
        <v>268</v>
      </c>
      <c r="B3934" t="s">
        <v>6019</v>
      </c>
      <c r="C3934" t="s">
        <v>274</v>
      </c>
      <c r="D3934" t="s">
        <v>6020</v>
      </c>
      <c r="E3934" t="s">
        <v>12839</v>
      </c>
      <c r="F3934" t="s">
        <v>6021</v>
      </c>
      <c r="G3934" t="s">
        <v>285</v>
      </c>
      <c r="I3934" t="s">
        <v>265</v>
      </c>
      <c r="J3934" t="s">
        <v>266</v>
      </c>
      <c r="K3934" t="s">
        <v>5933</v>
      </c>
      <c r="L3934" t="s">
        <v>11727</v>
      </c>
      <c r="M3934" t="s">
        <v>271</v>
      </c>
      <c r="N3934" t="s">
        <v>268</v>
      </c>
      <c r="O3934">
        <v>2</v>
      </c>
      <c r="P3934" t="s">
        <v>272</v>
      </c>
      <c r="Q3934">
        <v>1</v>
      </c>
      <c r="S3934">
        <v>1</v>
      </c>
      <c r="T3934" s="108">
        <v>1</v>
      </c>
      <c r="U3934">
        <v>1</v>
      </c>
      <c r="V3934" t="s">
        <v>270</v>
      </c>
      <c r="W3934" t="s">
        <v>167</v>
      </c>
      <c r="X3934">
        <v>1</v>
      </c>
      <c r="Y3934">
        <v>0</v>
      </c>
      <c r="Z3934">
        <v>0</v>
      </c>
      <c r="AA3934">
        <v>0</v>
      </c>
      <c r="AB3934">
        <v>0</v>
      </c>
      <c r="AC3934">
        <v>1</v>
      </c>
      <c r="AD3934">
        <v>0</v>
      </c>
      <c r="AE3934">
        <v>0</v>
      </c>
    </row>
    <row r="3935" spans="1:31" x14ac:dyDescent="0.3">
      <c r="A3935" t="s">
        <v>268</v>
      </c>
      <c r="B3935" t="s">
        <v>5306</v>
      </c>
      <c r="C3935" t="s">
        <v>294</v>
      </c>
      <c r="D3935" t="s">
        <v>5307</v>
      </c>
      <c r="E3935" t="s">
        <v>13359</v>
      </c>
      <c r="F3935" t="s">
        <v>622</v>
      </c>
      <c r="G3935" t="s">
        <v>742</v>
      </c>
      <c r="I3935" t="s">
        <v>265</v>
      </c>
      <c r="J3935" t="s">
        <v>266</v>
      </c>
      <c r="K3935" t="s">
        <v>5308</v>
      </c>
      <c r="L3935" t="s">
        <v>1619</v>
      </c>
      <c r="M3935" t="s">
        <v>271</v>
      </c>
      <c r="N3935" t="s">
        <v>268</v>
      </c>
      <c r="O3935">
        <v>2</v>
      </c>
      <c r="P3935" t="s">
        <v>272</v>
      </c>
      <c r="Q3935">
        <v>4</v>
      </c>
      <c r="S3935">
        <v>6</v>
      </c>
      <c r="T3935" s="108">
        <v>24</v>
      </c>
      <c r="U3935">
        <v>1</v>
      </c>
      <c r="V3935" t="s">
        <v>270</v>
      </c>
      <c r="W3935" t="s">
        <v>167</v>
      </c>
      <c r="X3935">
        <v>1</v>
      </c>
      <c r="Y3935">
        <v>1</v>
      </c>
      <c r="Z3935">
        <v>1</v>
      </c>
      <c r="AA3935">
        <v>1</v>
      </c>
      <c r="AB3935">
        <v>1</v>
      </c>
      <c r="AC3935">
        <v>1</v>
      </c>
      <c r="AD3935">
        <v>1</v>
      </c>
      <c r="AE3935">
        <v>0</v>
      </c>
    </row>
    <row r="3936" spans="1:31" x14ac:dyDescent="0.3">
      <c r="A3936" t="s">
        <v>268</v>
      </c>
      <c r="B3936" t="s">
        <v>5306</v>
      </c>
      <c r="C3936" t="s">
        <v>294</v>
      </c>
      <c r="D3936" t="s">
        <v>5307</v>
      </c>
      <c r="E3936" t="s">
        <v>13359</v>
      </c>
      <c r="F3936" t="s">
        <v>622</v>
      </c>
      <c r="G3936" t="s">
        <v>742</v>
      </c>
      <c r="I3936" t="s">
        <v>265</v>
      </c>
      <c r="J3936" t="s">
        <v>266</v>
      </c>
      <c r="K3936" t="s">
        <v>5308</v>
      </c>
      <c r="L3936" t="s">
        <v>1619</v>
      </c>
      <c r="M3936" t="s">
        <v>271</v>
      </c>
      <c r="N3936" t="s">
        <v>268</v>
      </c>
      <c r="O3936">
        <v>20</v>
      </c>
      <c r="P3936" t="s">
        <v>425</v>
      </c>
      <c r="Q3936">
        <v>0.32</v>
      </c>
      <c r="S3936">
        <v>30</v>
      </c>
      <c r="T3936" s="108">
        <v>9.6</v>
      </c>
      <c r="U3936">
        <v>1</v>
      </c>
      <c r="V3936" t="s">
        <v>270</v>
      </c>
      <c r="W3936" t="s">
        <v>167</v>
      </c>
      <c r="X3936">
        <v>6</v>
      </c>
      <c r="Y3936">
        <v>6</v>
      </c>
      <c r="Z3936">
        <v>6</v>
      </c>
      <c r="AA3936">
        <v>6</v>
      </c>
      <c r="AB3936">
        <v>6</v>
      </c>
      <c r="AC3936">
        <v>6</v>
      </c>
      <c r="AD3936">
        <v>0</v>
      </c>
      <c r="AE3936">
        <v>0</v>
      </c>
    </row>
    <row r="3937" spans="1:31" x14ac:dyDescent="0.3">
      <c r="A3937" t="s">
        <v>268</v>
      </c>
      <c r="B3937" t="s">
        <v>5306</v>
      </c>
      <c r="C3937" t="s">
        <v>294</v>
      </c>
      <c r="D3937" t="s">
        <v>5307</v>
      </c>
      <c r="E3937" t="s">
        <v>13359</v>
      </c>
      <c r="F3937" t="s">
        <v>622</v>
      </c>
      <c r="G3937" t="s">
        <v>742</v>
      </c>
      <c r="I3937" t="s">
        <v>265</v>
      </c>
      <c r="J3937" t="s">
        <v>266</v>
      </c>
      <c r="K3937" t="s">
        <v>5308</v>
      </c>
      <c r="L3937" t="s">
        <v>1619</v>
      </c>
      <c r="M3937" t="s">
        <v>271</v>
      </c>
      <c r="N3937" t="s">
        <v>268</v>
      </c>
      <c r="O3937">
        <v>2</v>
      </c>
      <c r="P3937" t="s">
        <v>272</v>
      </c>
      <c r="Q3937">
        <v>4</v>
      </c>
      <c r="S3937">
        <v>6</v>
      </c>
      <c r="T3937" s="108">
        <v>24</v>
      </c>
      <c r="U3937">
        <v>1</v>
      </c>
      <c r="V3937" t="s">
        <v>270</v>
      </c>
      <c r="W3937" t="s">
        <v>167</v>
      </c>
      <c r="X3937">
        <v>1</v>
      </c>
      <c r="Y3937">
        <v>1</v>
      </c>
      <c r="Z3937">
        <v>1</v>
      </c>
      <c r="AA3937">
        <v>1</v>
      </c>
      <c r="AB3937">
        <v>1</v>
      </c>
      <c r="AC3937">
        <v>1</v>
      </c>
      <c r="AD3937">
        <v>1</v>
      </c>
      <c r="AE3937">
        <v>0</v>
      </c>
    </row>
    <row r="3938" spans="1:31" x14ac:dyDescent="0.3">
      <c r="A3938" t="s">
        <v>268</v>
      </c>
      <c r="B3938" t="s">
        <v>5306</v>
      </c>
      <c r="C3938" t="s">
        <v>294</v>
      </c>
      <c r="D3938" t="s">
        <v>5307</v>
      </c>
      <c r="E3938" t="s">
        <v>13359</v>
      </c>
      <c r="F3938" t="s">
        <v>622</v>
      </c>
      <c r="G3938" t="s">
        <v>742</v>
      </c>
      <c r="I3938" t="s">
        <v>265</v>
      </c>
      <c r="J3938" t="s">
        <v>266</v>
      </c>
      <c r="K3938" t="s">
        <v>5308</v>
      </c>
      <c r="L3938" t="s">
        <v>1619</v>
      </c>
      <c r="M3938" t="s">
        <v>271</v>
      </c>
      <c r="N3938" t="s">
        <v>268</v>
      </c>
      <c r="O3938">
        <v>2</v>
      </c>
      <c r="P3938" t="s">
        <v>272</v>
      </c>
      <c r="Q3938">
        <v>4</v>
      </c>
      <c r="S3938">
        <v>6</v>
      </c>
      <c r="T3938" s="108">
        <v>24</v>
      </c>
      <c r="U3938">
        <v>1</v>
      </c>
      <c r="V3938" t="s">
        <v>270</v>
      </c>
      <c r="W3938" t="s">
        <v>167</v>
      </c>
      <c r="X3938">
        <v>1</v>
      </c>
      <c r="Y3938">
        <v>1</v>
      </c>
      <c r="Z3938">
        <v>1</v>
      </c>
      <c r="AA3938">
        <v>1</v>
      </c>
      <c r="AB3938">
        <v>1</v>
      </c>
      <c r="AC3938">
        <v>1</v>
      </c>
      <c r="AD3938">
        <v>1</v>
      </c>
      <c r="AE3938">
        <v>0</v>
      </c>
    </row>
    <row r="3939" spans="1:31" x14ac:dyDescent="0.3">
      <c r="A3939" t="s">
        <v>268</v>
      </c>
      <c r="B3939" t="s">
        <v>5306</v>
      </c>
      <c r="C3939" t="s">
        <v>262</v>
      </c>
      <c r="D3939" t="s">
        <v>5307</v>
      </c>
      <c r="E3939" t="s">
        <v>13359</v>
      </c>
      <c r="F3939" t="s">
        <v>622</v>
      </c>
      <c r="G3939" t="s">
        <v>742</v>
      </c>
      <c r="I3939" t="s">
        <v>265</v>
      </c>
      <c r="J3939" t="s">
        <v>266</v>
      </c>
      <c r="K3939" t="s">
        <v>5308</v>
      </c>
      <c r="L3939" t="s">
        <v>1619</v>
      </c>
      <c r="M3939" t="s">
        <v>267</v>
      </c>
      <c r="N3939" t="s">
        <v>268</v>
      </c>
      <c r="O3939">
        <v>1</v>
      </c>
      <c r="P3939" t="s">
        <v>282</v>
      </c>
      <c r="Q3939">
        <v>4</v>
      </c>
      <c r="S3939">
        <v>6</v>
      </c>
      <c r="T3939" s="108">
        <v>24</v>
      </c>
      <c r="U3939">
        <v>1</v>
      </c>
      <c r="V3939" t="s">
        <v>270</v>
      </c>
      <c r="W3939" t="s">
        <v>167</v>
      </c>
      <c r="X3939">
        <v>1</v>
      </c>
      <c r="Y3939">
        <v>1</v>
      </c>
      <c r="Z3939">
        <v>1</v>
      </c>
      <c r="AA3939">
        <v>1</v>
      </c>
      <c r="AB3939">
        <v>1</v>
      </c>
      <c r="AC3939">
        <v>1</v>
      </c>
      <c r="AD3939">
        <v>1</v>
      </c>
      <c r="AE3939">
        <v>0</v>
      </c>
    </row>
    <row r="3940" spans="1:31" x14ac:dyDescent="0.3">
      <c r="A3940" t="s">
        <v>268</v>
      </c>
      <c r="B3940" t="s">
        <v>6242</v>
      </c>
      <c r="C3940" t="s">
        <v>274</v>
      </c>
      <c r="D3940" t="s">
        <v>6243</v>
      </c>
      <c r="E3940" t="s">
        <v>13119</v>
      </c>
      <c r="F3940" t="s">
        <v>6244</v>
      </c>
      <c r="G3940" t="s">
        <v>451</v>
      </c>
      <c r="I3940" t="s">
        <v>265</v>
      </c>
      <c r="J3940" t="s">
        <v>266</v>
      </c>
      <c r="K3940" t="s">
        <v>6127</v>
      </c>
      <c r="L3940" t="s">
        <v>15943</v>
      </c>
      <c r="M3940" t="s">
        <v>271</v>
      </c>
      <c r="N3940" t="s">
        <v>268</v>
      </c>
      <c r="O3940">
        <v>20</v>
      </c>
      <c r="P3940" t="s">
        <v>425</v>
      </c>
      <c r="Q3940">
        <v>0.32</v>
      </c>
      <c r="S3940">
        <v>12</v>
      </c>
      <c r="T3940" s="108">
        <v>3.84</v>
      </c>
      <c r="U3940">
        <v>1</v>
      </c>
      <c r="V3940" t="s">
        <v>270</v>
      </c>
      <c r="W3940" t="s">
        <v>167</v>
      </c>
      <c r="X3940">
        <v>4</v>
      </c>
      <c r="Y3940">
        <v>4</v>
      </c>
      <c r="Z3940">
        <v>0</v>
      </c>
      <c r="AA3940">
        <v>4</v>
      </c>
      <c r="AB3940">
        <v>0</v>
      </c>
      <c r="AC3940">
        <v>4</v>
      </c>
      <c r="AD3940">
        <v>0</v>
      </c>
      <c r="AE3940">
        <v>0</v>
      </c>
    </row>
    <row r="3941" spans="1:31" x14ac:dyDescent="0.3">
      <c r="A3941" t="s">
        <v>268</v>
      </c>
      <c r="B3941" t="s">
        <v>6242</v>
      </c>
      <c r="C3941" t="s">
        <v>274</v>
      </c>
      <c r="D3941" t="s">
        <v>6243</v>
      </c>
      <c r="E3941" t="s">
        <v>13119</v>
      </c>
      <c r="F3941" t="s">
        <v>6244</v>
      </c>
      <c r="G3941" t="s">
        <v>451</v>
      </c>
      <c r="I3941" t="s">
        <v>265</v>
      </c>
      <c r="J3941" t="s">
        <v>266</v>
      </c>
      <c r="K3941" t="s">
        <v>6127</v>
      </c>
      <c r="L3941" t="s">
        <v>15943</v>
      </c>
      <c r="M3941" t="s">
        <v>267</v>
      </c>
      <c r="N3941" t="s">
        <v>268</v>
      </c>
      <c r="O3941">
        <v>1</v>
      </c>
      <c r="P3941" t="s">
        <v>282</v>
      </c>
      <c r="Q3941">
        <v>2</v>
      </c>
      <c r="S3941">
        <v>3</v>
      </c>
      <c r="T3941" s="108">
        <v>6</v>
      </c>
      <c r="U3941">
        <v>1</v>
      </c>
      <c r="V3941" t="s">
        <v>270</v>
      </c>
      <c r="W3941" t="s">
        <v>167</v>
      </c>
      <c r="X3941">
        <v>1</v>
      </c>
      <c r="Y3941">
        <v>1</v>
      </c>
      <c r="Z3941">
        <v>0</v>
      </c>
      <c r="AA3941">
        <v>1</v>
      </c>
      <c r="AB3941">
        <v>0</v>
      </c>
      <c r="AC3941">
        <v>1</v>
      </c>
      <c r="AD3941">
        <v>0</v>
      </c>
      <c r="AE3941">
        <v>0</v>
      </c>
    </row>
    <row r="3942" spans="1:31" x14ac:dyDescent="0.3">
      <c r="A3942" t="s">
        <v>268</v>
      </c>
      <c r="B3942" t="s">
        <v>6242</v>
      </c>
      <c r="C3942" t="s">
        <v>274</v>
      </c>
      <c r="D3942" t="s">
        <v>6243</v>
      </c>
      <c r="E3942" t="s">
        <v>13119</v>
      </c>
      <c r="F3942" t="s">
        <v>6244</v>
      </c>
      <c r="G3942" t="s">
        <v>451</v>
      </c>
      <c r="I3942" t="s">
        <v>265</v>
      </c>
      <c r="J3942" t="s">
        <v>266</v>
      </c>
      <c r="K3942" t="s">
        <v>6127</v>
      </c>
      <c r="L3942" t="s">
        <v>15943</v>
      </c>
      <c r="M3942" t="s">
        <v>271</v>
      </c>
      <c r="N3942" t="s">
        <v>268</v>
      </c>
      <c r="O3942">
        <v>2</v>
      </c>
      <c r="P3942" t="s">
        <v>272</v>
      </c>
      <c r="Q3942">
        <v>2</v>
      </c>
      <c r="S3942">
        <v>3</v>
      </c>
      <c r="T3942" s="108">
        <v>6</v>
      </c>
      <c r="U3942">
        <v>1</v>
      </c>
      <c r="V3942" t="s">
        <v>270</v>
      </c>
      <c r="W3942" t="s">
        <v>167</v>
      </c>
      <c r="X3942">
        <v>1</v>
      </c>
      <c r="Y3942">
        <v>1</v>
      </c>
      <c r="Z3942">
        <v>0</v>
      </c>
      <c r="AA3942">
        <v>1</v>
      </c>
      <c r="AB3942">
        <v>0</v>
      </c>
      <c r="AC3942">
        <v>1</v>
      </c>
      <c r="AD3942">
        <v>0</v>
      </c>
      <c r="AE3942">
        <v>0</v>
      </c>
    </row>
    <row r="3943" spans="1:31" x14ac:dyDescent="0.3">
      <c r="A3943" t="s">
        <v>268</v>
      </c>
      <c r="B3943" t="s">
        <v>19246</v>
      </c>
      <c r="C3943" t="s">
        <v>274</v>
      </c>
      <c r="D3943" t="s">
        <v>19247</v>
      </c>
      <c r="E3943" t="s">
        <v>19248</v>
      </c>
      <c r="F3943" t="s">
        <v>1384</v>
      </c>
      <c r="G3943" t="s">
        <v>451</v>
      </c>
      <c r="I3943" t="s">
        <v>265</v>
      </c>
      <c r="J3943" t="s">
        <v>266</v>
      </c>
      <c r="K3943" t="s">
        <v>6484</v>
      </c>
      <c r="L3943" t="s">
        <v>19249</v>
      </c>
      <c r="M3943" t="s">
        <v>267</v>
      </c>
      <c r="N3943" t="s">
        <v>268</v>
      </c>
      <c r="O3943">
        <v>1</v>
      </c>
      <c r="P3943" t="s">
        <v>282</v>
      </c>
      <c r="Q3943">
        <v>4</v>
      </c>
      <c r="S3943">
        <v>1</v>
      </c>
      <c r="T3943" s="108">
        <v>4</v>
      </c>
      <c r="U3943">
        <v>1</v>
      </c>
      <c r="V3943" t="s">
        <v>270</v>
      </c>
      <c r="W3943" t="s">
        <v>167</v>
      </c>
      <c r="X3943">
        <v>1</v>
      </c>
      <c r="Y3943">
        <v>0</v>
      </c>
      <c r="Z3943">
        <v>0</v>
      </c>
      <c r="AA3943">
        <v>0</v>
      </c>
      <c r="AB3943">
        <v>1</v>
      </c>
      <c r="AC3943">
        <v>0</v>
      </c>
      <c r="AD3943">
        <v>0</v>
      </c>
      <c r="AE3943">
        <v>0</v>
      </c>
    </row>
    <row r="3944" spans="1:31" x14ac:dyDescent="0.3">
      <c r="A3944" t="s">
        <v>268</v>
      </c>
      <c r="B3944" t="s">
        <v>6391</v>
      </c>
      <c r="C3944" t="s">
        <v>274</v>
      </c>
      <c r="D3944" t="s">
        <v>8191</v>
      </c>
      <c r="E3944" t="s">
        <v>13124</v>
      </c>
      <c r="F3944" t="s">
        <v>1860</v>
      </c>
      <c r="G3944" t="s">
        <v>451</v>
      </c>
      <c r="I3944" t="s">
        <v>265</v>
      </c>
      <c r="J3944" t="s">
        <v>266</v>
      </c>
      <c r="K3944" t="s">
        <v>6375</v>
      </c>
      <c r="L3944" t="s">
        <v>6392</v>
      </c>
      <c r="M3944" t="s">
        <v>267</v>
      </c>
      <c r="N3944" t="s">
        <v>268</v>
      </c>
      <c r="O3944">
        <v>1</v>
      </c>
      <c r="P3944" t="s">
        <v>282</v>
      </c>
      <c r="Q3944">
        <v>1</v>
      </c>
      <c r="S3944">
        <v>1</v>
      </c>
      <c r="T3944" s="108">
        <v>1</v>
      </c>
      <c r="U3944">
        <v>1</v>
      </c>
      <c r="V3944" t="s">
        <v>270</v>
      </c>
      <c r="W3944" t="s">
        <v>167</v>
      </c>
      <c r="X3944">
        <v>1</v>
      </c>
      <c r="Y3944">
        <v>0</v>
      </c>
      <c r="Z3944">
        <v>0</v>
      </c>
      <c r="AA3944">
        <v>1</v>
      </c>
      <c r="AB3944">
        <v>0</v>
      </c>
      <c r="AC3944">
        <v>0</v>
      </c>
      <c r="AD3944">
        <v>0</v>
      </c>
      <c r="AE3944">
        <v>0</v>
      </c>
    </row>
    <row r="3945" spans="1:31" x14ac:dyDescent="0.3">
      <c r="A3945" t="s">
        <v>268</v>
      </c>
      <c r="B3945" t="s">
        <v>6391</v>
      </c>
      <c r="C3945" t="s">
        <v>274</v>
      </c>
      <c r="D3945" t="s">
        <v>8191</v>
      </c>
      <c r="E3945" t="s">
        <v>13124</v>
      </c>
      <c r="F3945" t="s">
        <v>1860</v>
      </c>
      <c r="G3945" t="s">
        <v>451</v>
      </c>
      <c r="I3945" t="s">
        <v>265</v>
      </c>
      <c r="J3945" t="s">
        <v>266</v>
      </c>
      <c r="K3945" t="s">
        <v>6375</v>
      </c>
      <c r="L3945" t="s">
        <v>6392</v>
      </c>
      <c r="M3945" t="s">
        <v>271</v>
      </c>
      <c r="N3945" t="s">
        <v>268</v>
      </c>
      <c r="O3945">
        <v>2</v>
      </c>
      <c r="P3945" t="s">
        <v>272</v>
      </c>
      <c r="Q3945">
        <v>4</v>
      </c>
      <c r="S3945">
        <v>1</v>
      </c>
      <c r="T3945" s="108">
        <v>4</v>
      </c>
      <c r="U3945">
        <v>1</v>
      </c>
      <c r="V3945" t="s">
        <v>270</v>
      </c>
      <c r="W3945" t="s">
        <v>167</v>
      </c>
      <c r="X3945">
        <v>1</v>
      </c>
      <c r="Y3945">
        <v>0</v>
      </c>
      <c r="Z3945">
        <v>0</v>
      </c>
      <c r="AA3945">
        <v>1</v>
      </c>
      <c r="AB3945">
        <v>0</v>
      </c>
      <c r="AC3945">
        <v>0</v>
      </c>
      <c r="AD3945">
        <v>0</v>
      </c>
      <c r="AE3945">
        <v>0</v>
      </c>
    </row>
    <row r="3946" spans="1:31" x14ac:dyDescent="0.3">
      <c r="A3946" t="s">
        <v>16630</v>
      </c>
      <c r="B3946" t="s">
        <v>10229</v>
      </c>
      <c r="C3946" t="s">
        <v>274</v>
      </c>
      <c r="D3946" t="s">
        <v>10230</v>
      </c>
      <c r="E3946" t="s">
        <v>17221</v>
      </c>
      <c r="G3946" t="s">
        <v>514</v>
      </c>
      <c r="I3946" t="s">
        <v>265</v>
      </c>
      <c r="J3946" t="s">
        <v>266</v>
      </c>
      <c r="K3946" t="s">
        <v>748</v>
      </c>
      <c r="L3946" t="s">
        <v>5004</v>
      </c>
      <c r="M3946" t="s">
        <v>2312</v>
      </c>
      <c r="N3946" t="s">
        <v>16630</v>
      </c>
      <c r="O3946">
        <v>17</v>
      </c>
      <c r="P3946" t="s">
        <v>3206</v>
      </c>
      <c r="Q3946">
        <v>10</v>
      </c>
      <c r="S3946">
        <v>0</v>
      </c>
      <c r="T3946" s="108">
        <v>0</v>
      </c>
      <c r="U3946">
        <v>0</v>
      </c>
      <c r="W3946" t="s">
        <v>171</v>
      </c>
      <c r="X3946">
        <v>1</v>
      </c>
      <c r="Y3946">
        <v>0</v>
      </c>
      <c r="Z3946">
        <v>0</v>
      </c>
      <c r="AA3946">
        <v>0</v>
      </c>
      <c r="AB3946">
        <v>0</v>
      </c>
      <c r="AC3946">
        <v>0</v>
      </c>
      <c r="AD3946">
        <v>0</v>
      </c>
      <c r="AE3946">
        <v>0</v>
      </c>
    </row>
    <row r="3947" spans="1:31" x14ac:dyDescent="0.3">
      <c r="A3947" t="s">
        <v>268</v>
      </c>
      <c r="B3947" t="s">
        <v>7998</v>
      </c>
      <c r="C3947" t="s">
        <v>274</v>
      </c>
      <c r="D3947" t="s">
        <v>7999</v>
      </c>
      <c r="E3947" t="s">
        <v>13610</v>
      </c>
      <c r="F3947" t="s">
        <v>8000</v>
      </c>
      <c r="G3947" t="s">
        <v>1711</v>
      </c>
      <c r="I3947" t="s">
        <v>265</v>
      </c>
      <c r="J3947" t="s">
        <v>266</v>
      </c>
      <c r="K3947" t="s">
        <v>8001</v>
      </c>
      <c r="L3947" t="s">
        <v>4445</v>
      </c>
      <c r="M3947" t="s">
        <v>271</v>
      </c>
      <c r="N3947" t="s">
        <v>268</v>
      </c>
      <c r="O3947">
        <v>11</v>
      </c>
      <c r="P3947" t="s">
        <v>272</v>
      </c>
      <c r="Q3947">
        <v>6</v>
      </c>
      <c r="S3947">
        <v>1</v>
      </c>
      <c r="T3947" s="108">
        <v>6</v>
      </c>
      <c r="U3947">
        <v>1</v>
      </c>
      <c r="V3947" t="s">
        <v>270</v>
      </c>
      <c r="W3947" t="s">
        <v>167</v>
      </c>
      <c r="X3947">
        <v>1</v>
      </c>
      <c r="Y3947">
        <v>0</v>
      </c>
      <c r="Z3947">
        <v>1</v>
      </c>
      <c r="AA3947">
        <v>0</v>
      </c>
      <c r="AB3947">
        <v>0</v>
      </c>
      <c r="AC3947">
        <v>0</v>
      </c>
      <c r="AD3947">
        <v>0</v>
      </c>
      <c r="AE3947">
        <v>0</v>
      </c>
    </row>
    <row r="3948" spans="1:31" x14ac:dyDescent="0.3">
      <c r="A3948" t="s">
        <v>268</v>
      </c>
      <c r="B3948" t="s">
        <v>7998</v>
      </c>
      <c r="C3948" t="s">
        <v>274</v>
      </c>
      <c r="D3948" t="s">
        <v>7999</v>
      </c>
      <c r="E3948" t="s">
        <v>13610</v>
      </c>
      <c r="F3948" t="s">
        <v>8000</v>
      </c>
      <c r="G3948" t="s">
        <v>1711</v>
      </c>
      <c r="I3948" t="s">
        <v>265</v>
      </c>
      <c r="J3948" t="s">
        <v>266</v>
      </c>
      <c r="K3948" t="s">
        <v>8001</v>
      </c>
      <c r="L3948" t="s">
        <v>4445</v>
      </c>
      <c r="M3948" t="s">
        <v>271</v>
      </c>
      <c r="N3948" t="s">
        <v>268</v>
      </c>
      <c r="O3948">
        <v>28</v>
      </c>
      <c r="P3948" t="s">
        <v>273</v>
      </c>
      <c r="Q3948">
        <v>0.48</v>
      </c>
      <c r="S3948">
        <v>5</v>
      </c>
      <c r="T3948" s="108">
        <v>2.4</v>
      </c>
      <c r="U3948">
        <v>1</v>
      </c>
      <c r="V3948" t="s">
        <v>270</v>
      </c>
      <c r="W3948" t="s">
        <v>167</v>
      </c>
      <c r="X3948">
        <v>5</v>
      </c>
      <c r="Y3948">
        <v>0</v>
      </c>
      <c r="Z3948">
        <v>0</v>
      </c>
      <c r="AA3948">
        <v>0</v>
      </c>
      <c r="AB3948">
        <v>5</v>
      </c>
      <c r="AC3948">
        <v>0</v>
      </c>
      <c r="AD3948">
        <v>0</v>
      </c>
      <c r="AE3948">
        <v>0</v>
      </c>
    </row>
    <row r="3949" spans="1:31" x14ac:dyDescent="0.3">
      <c r="A3949" t="s">
        <v>268</v>
      </c>
      <c r="B3949" t="s">
        <v>7998</v>
      </c>
      <c r="C3949" t="s">
        <v>274</v>
      </c>
      <c r="D3949" t="s">
        <v>7999</v>
      </c>
      <c r="E3949" t="s">
        <v>13610</v>
      </c>
      <c r="F3949" t="s">
        <v>8000</v>
      </c>
      <c r="G3949" t="s">
        <v>1711</v>
      </c>
      <c r="I3949" t="s">
        <v>265</v>
      </c>
      <c r="J3949" t="s">
        <v>266</v>
      </c>
      <c r="K3949" t="s">
        <v>8001</v>
      </c>
      <c r="L3949" t="s">
        <v>4445</v>
      </c>
      <c r="M3949" t="s">
        <v>271</v>
      </c>
      <c r="N3949" t="s">
        <v>268</v>
      </c>
      <c r="O3949">
        <v>24</v>
      </c>
      <c r="P3949" t="s">
        <v>425</v>
      </c>
      <c r="Q3949">
        <v>0.32</v>
      </c>
      <c r="S3949">
        <v>7</v>
      </c>
      <c r="T3949" s="108">
        <v>2.2400000000000002</v>
      </c>
      <c r="U3949">
        <v>1</v>
      </c>
      <c r="V3949" t="s">
        <v>270</v>
      </c>
      <c r="W3949" t="s">
        <v>167</v>
      </c>
      <c r="X3949">
        <v>7</v>
      </c>
      <c r="Y3949">
        <v>0</v>
      </c>
      <c r="Z3949">
        <v>0</v>
      </c>
      <c r="AA3949">
        <v>0</v>
      </c>
      <c r="AB3949">
        <v>7</v>
      </c>
      <c r="AC3949">
        <v>0</v>
      </c>
      <c r="AD3949">
        <v>0</v>
      </c>
      <c r="AE3949">
        <v>0</v>
      </c>
    </row>
    <row r="3950" spans="1:31" x14ac:dyDescent="0.3">
      <c r="A3950" t="s">
        <v>268</v>
      </c>
      <c r="B3950" t="s">
        <v>7998</v>
      </c>
      <c r="C3950" t="s">
        <v>262</v>
      </c>
      <c r="D3950" t="s">
        <v>7999</v>
      </c>
      <c r="E3950" t="s">
        <v>13610</v>
      </c>
      <c r="F3950" t="s">
        <v>8000</v>
      </c>
      <c r="G3950" t="s">
        <v>1711</v>
      </c>
      <c r="I3950" t="s">
        <v>265</v>
      </c>
      <c r="J3950" t="s">
        <v>266</v>
      </c>
      <c r="K3950" t="s">
        <v>8001</v>
      </c>
      <c r="L3950" t="s">
        <v>4445</v>
      </c>
      <c r="M3950" t="s">
        <v>267</v>
      </c>
      <c r="N3950" t="s">
        <v>268</v>
      </c>
      <c r="O3950">
        <v>10</v>
      </c>
      <c r="P3950" t="s">
        <v>282</v>
      </c>
      <c r="Q3950">
        <v>2</v>
      </c>
      <c r="S3950">
        <v>1</v>
      </c>
      <c r="T3950" s="108">
        <v>2</v>
      </c>
      <c r="U3950">
        <v>1</v>
      </c>
      <c r="V3950" t="s">
        <v>270</v>
      </c>
      <c r="W3950" t="s">
        <v>167</v>
      </c>
      <c r="X3950">
        <v>1</v>
      </c>
      <c r="Y3950">
        <v>0</v>
      </c>
      <c r="Z3950">
        <v>0</v>
      </c>
      <c r="AA3950">
        <v>1</v>
      </c>
      <c r="AB3950">
        <v>0</v>
      </c>
      <c r="AC3950">
        <v>0</v>
      </c>
      <c r="AD3950">
        <v>0</v>
      </c>
      <c r="AE3950">
        <v>0</v>
      </c>
    </row>
    <row r="3951" spans="1:31" x14ac:dyDescent="0.3">
      <c r="A3951" t="s">
        <v>268</v>
      </c>
      <c r="B3951" t="s">
        <v>5462</v>
      </c>
      <c r="C3951" t="s">
        <v>274</v>
      </c>
      <c r="D3951" t="s">
        <v>5463</v>
      </c>
      <c r="E3951" t="s">
        <v>13583</v>
      </c>
      <c r="F3951" t="s">
        <v>2363</v>
      </c>
      <c r="G3951" t="s">
        <v>383</v>
      </c>
      <c r="I3951" t="s">
        <v>265</v>
      </c>
      <c r="J3951" t="s">
        <v>266</v>
      </c>
      <c r="K3951" t="s">
        <v>5460</v>
      </c>
      <c r="L3951" t="s">
        <v>17839</v>
      </c>
      <c r="M3951" t="s">
        <v>271</v>
      </c>
      <c r="N3951" t="s">
        <v>268</v>
      </c>
      <c r="O3951">
        <v>20</v>
      </c>
      <c r="P3951" t="s">
        <v>425</v>
      </c>
      <c r="Q3951">
        <v>0.32</v>
      </c>
      <c r="S3951">
        <v>6</v>
      </c>
      <c r="T3951" s="108">
        <v>1.92</v>
      </c>
      <c r="U3951">
        <v>1</v>
      </c>
      <c r="V3951" t="s">
        <v>270</v>
      </c>
      <c r="W3951" t="s">
        <v>167</v>
      </c>
      <c r="X3951">
        <v>6</v>
      </c>
      <c r="Y3951">
        <v>6</v>
      </c>
      <c r="Z3951">
        <v>0</v>
      </c>
      <c r="AA3951">
        <v>0</v>
      </c>
      <c r="AB3951">
        <v>0</v>
      </c>
      <c r="AC3951">
        <v>0</v>
      </c>
      <c r="AD3951">
        <v>0</v>
      </c>
      <c r="AE3951">
        <v>0</v>
      </c>
    </row>
    <row r="3952" spans="1:31" x14ac:dyDescent="0.3">
      <c r="A3952" t="s">
        <v>16630</v>
      </c>
      <c r="B3952" t="s">
        <v>8574</v>
      </c>
      <c r="C3952" t="s">
        <v>274</v>
      </c>
      <c r="D3952" t="s">
        <v>8576</v>
      </c>
      <c r="E3952" t="s">
        <v>17222</v>
      </c>
      <c r="F3952" t="s">
        <v>2363</v>
      </c>
      <c r="G3952" t="s">
        <v>383</v>
      </c>
      <c r="I3952" t="s">
        <v>265</v>
      </c>
      <c r="J3952" t="s">
        <v>266</v>
      </c>
      <c r="K3952" t="s">
        <v>5460</v>
      </c>
      <c r="L3952" t="s">
        <v>5461</v>
      </c>
      <c r="M3952" t="s">
        <v>2312</v>
      </c>
      <c r="N3952" t="s">
        <v>16630</v>
      </c>
      <c r="O3952">
        <v>4</v>
      </c>
      <c r="P3952" t="s">
        <v>3206</v>
      </c>
      <c r="Q3952">
        <v>20</v>
      </c>
      <c r="S3952">
        <v>1</v>
      </c>
      <c r="T3952" s="108">
        <v>20</v>
      </c>
      <c r="U3952">
        <v>1</v>
      </c>
      <c r="V3952" t="s">
        <v>270</v>
      </c>
      <c r="W3952" t="s">
        <v>167</v>
      </c>
      <c r="X3952">
        <v>1</v>
      </c>
      <c r="Y3952">
        <v>0</v>
      </c>
      <c r="Z3952">
        <v>0</v>
      </c>
      <c r="AA3952">
        <v>0</v>
      </c>
      <c r="AB3952">
        <v>1</v>
      </c>
      <c r="AC3952">
        <v>0</v>
      </c>
      <c r="AD3952">
        <v>0</v>
      </c>
      <c r="AE3952">
        <v>0</v>
      </c>
    </row>
    <row r="3953" spans="1:31" x14ac:dyDescent="0.3">
      <c r="A3953" t="s">
        <v>16630</v>
      </c>
      <c r="B3953" t="s">
        <v>8574</v>
      </c>
      <c r="C3953" t="s">
        <v>262</v>
      </c>
      <c r="D3953" t="s">
        <v>8575</v>
      </c>
      <c r="E3953" t="s">
        <v>17222</v>
      </c>
      <c r="F3953" t="s">
        <v>2363</v>
      </c>
      <c r="G3953" t="s">
        <v>383</v>
      </c>
      <c r="I3953" t="s">
        <v>265</v>
      </c>
      <c r="J3953" t="s">
        <v>266</v>
      </c>
      <c r="K3953" t="s">
        <v>5460</v>
      </c>
      <c r="L3953" t="s">
        <v>5461</v>
      </c>
      <c r="M3953" t="s">
        <v>387</v>
      </c>
      <c r="N3953" t="s">
        <v>16630</v>
      </c>
      <c r="O3953">
        <v>3</v>
      </c>
      <c r="P3953" t="s">
        <v>388</v>
      </c>
      <c r="Q3953">
        <v>20</v>
      </c>
      <c r="R3953" t="s">
        <v>389</v>
      </c>
      <c r="S3953">
        <v>1</v>
      </c>
      <c r="T3953" s="108">
        <v>20</v>
      </c>
      <c r="U3953">
        <v>2</v>
      </c>
      <c r="V3953" t="s">
        <v>270</v>
      </c>
      <c r="W3953" t="s">
        <v>167</v>
      </c>
      <c r="X3953">
        <v>1</v>
      </c>
      <c r="Y3953">
        <v>1</v>
      </c>
      <c r="Z3953">
        <v>0</v>
      </c>
      <c r="AA3953">
        <v>0</v>
      </c>
      <c r="AB3953">
        <v>0</v>
      </c>
      <c r="AC3953">
        <v>0</v>
      </c>
      <c r="AD3953">
        <v>0</v>
      </c>
      <c r="AE3953">
        <v>0</v>
      </c>
    </row>
    <row r="3954" spans="1:31" x14ac:dyDescent="0.3">
      <c r="A3954" t="s">
        <v>268</v>
      </c>
      <c r="B3954" t="s">
        <v>5616</v>
      </c>
      <c r="C3954" t="s">
        <v>274</v>
      </c>
      <c r="D3954" t="s">
        <v>5617</v>
      </c>
      <c r="E3954" t="s">
        <v>13587</v>
      </c>
      <c r="F3954" t="s">
        <v>1511</v>
      </c>
      <c r="G3954" t="s">
        <v>383</v>
      </c>
      <c r="I3954" t="s">
        <v>265</v>
      </c>
      <c r="J3954" t="s">
        <v>266</v>
      </c>
      <c r="K3954" t="s">
        <v>5618</v>
      </c>
      <c r="L3954" t="s">
        <v>5619</v>
      </c>
      <c r="M3954" t="s">
        <v>271</v>
      </c>
      <c r="N3954" t="s">
        <v>268</v>
      </c>
      <c r="O3954">
        <v>2</v>
      </c>
      <c r="P3954" t="s">
        <v>272</v>
      </c>
      <c r="Q3954">
        <v>2</v>
      </c>
      <c r="S3954">
        <v>1</v>
      </c>
      <c r="T3954" s="108">
        <v>2</v>
      </c>
      <c r="U3954">
        <v>1</v>
      </c>
      <c r="V3954" t="s">
        <v>270</v>
      </c>
      <c r="W3954" t="s">
        <v>167</v>
      </c>
      <c r="X3954">
        <v>1</v>
      </c>
      <c r="Y3954">
        <v>0</v>
      </c>
      <c r="Z3954">
        <v>0</v>
      </c>
      <c r="AA3954">
        <v>1</v>
      </c>
      <c r="AB3954">
        <v>0</v>
      </c>
      <c r="AC3954">
        <v>0</v>
      </c>
      <c r="AD3954">
        <v>0</v>
      </c>
      <c r="AE3954">
        <v>0</v>
      </c>
    </row>
    <row r="3955" spans="1:31" x14ac:dyDescent="0.3">
      <c r="A3955" t="s">
        <v>268</v>
      </c>
      <c r="B3955" t="s">
        <v>5616</v>
      </c>
      <c r="C3955" t="s">
        <v>274</v>
      </c>
      <c r="D3955" t="s">
        <v>5617</v>
      </c>
      <c r="E3955" t="s">
        <v>13587</v>
      </c>
      <c r="F3955" t="s">
        <v>1511</v>
      </c>
      <c r="G3955" t="s">
        <v>383</v>
      </c>
      <c r="I3955" t="s">
        <v>265</v>
      </c>
      <c r="J3955" t="s">
        <v>266</v>
      </c>
      <c r="K3955" t="s">
        <v>5618</v>
      </c>
      <c r="L3955" t="s">
        <v>5619</v>
      </c>
      <c r="M3955" t="s">
        <v>267</v>
      </c>
      <c r="N3955" t="s">
        <v>268</v>
      </c>
      <c r="O3955">
        <v>1</v>
      </c>
      <c r="P3955" t="s">
        <v>282</v>
      </c>
      <c r="Q3955">
        <v>2</v>
      </c>
      <c r="S3955">
        <v>1</v>
      </c>
      <c r="T3955" s="108">
        <v>2</v>
      </c>
      <c r="U3955">
        <v>1</v>
      </c>
      <c r="V3955" t="s">
        <v>270</v>
      </c>
      <c r="W3955" t="s">
        <v>167</v>
      </c>
      <c r="X3955">
        <v>1</v>
      </c>
      <c r="Y3955">
        <v>0</v>
      </c>
      <c r="Z3955">
        <v>0</v>
      </c>
      <c r="AA3955">
        <v>1</v>
      </c>
      <c r="AB3955">
        <v>0</v>
      </c>
      <c r="AC3955">
        <v>0</v>
      </c>
      <c r="AD3955">
        <v>0</v>
      </c>
      <c r="AE3955">
        <v>0</v>
      </c>
    </row>
    <row r="3956" spans="1:31" x14ac:dyDescent="0.3">
      <c r="A3956" t="s">
        <v>268</v>
      </c>
      <c r="B3956" t="s">
        <v>5616</v>
      </c>
      <c r="C3956" t="s">
        <v>274</v>
      </c>
      <c r="D3956" t="s">
        <v>5617</v>
      </c>
      <c r="E3956" t="s">
        <v>13587</v>
      </c>
      <c r="F3956" t="s">
        <v>1511</v>
      </c>
      <c r="G3956" t="s">
        <v>383</v>
      </c>
      <c r="I3956" t="s">
        <v>265</v>
      </c>
      <c r="J3956" t="s">
        <v>266</v>
      </c>
      <c r="K3956" t="s">
        <v>5618</v>
      </c>
      <c r="L3956" t="s">
        <v>5619</v>
      </c>
      <c r="M3956" t="s">
        <v>271</v>
      </c>
      <c r="N3956" t="s">
        <v>268</v>
      </c>
      <c r="O3956">
        <v>27</v>
      </c>
      <c r="P3956" t="s">
        <v>273</v>
      </c>
      <c r="Q3956">
        <v>0.48</v>
      </c>
      <c r="S3956">
        <v>1</v>
      </c>
      <c r="T3956" s="108">
        <v>0.48</v>
      </c>
      <c r="U3956">
        <v>1</v>
      </c>
      <c r="V3956" t="s">
        <v>270</v>
      </c>
      <c r="W3956" t="s">
        <v>167</v>
      </c>
      <c r="X3956">
        <v>1</v>
      </c>
      <c r="Y3956">
        <v>0</v>
      </c>
      <c r="Z3956">
        <v>0</v>
      </c>
      <c r="AA3956">
        <v>0</v>
      </c>
      <c r="AB3956">
        <v>1</v>
      </c>
      <c r="AC3956">
        <v>0</v>
      </c>
      <c r="AD3956">
        <v>0</v>
      </c>
      <c r="AE3956">
        <v>0</v>
      </c>
    </row>
    <row r="3957" spans="1:31" x14ac:dyDescent="0.3">
      <c r="A3957" t="s">
        <v>268</v>
      </c>
      <c r="B3957" t="s">
        <v>11878</v>
      </c>
      <c r="C3957" t="s">
        <v>274</v>
      </c>
      <c r="D3957" t="s">
        <v>11879</v>
      </c>
      <c r="E3957" t="s">
        <v>13590</v>
      </c>
      <c r="F3957" t="s">
        <v>567</v>
      </c>
      <c r="G3957" t="s">
        <v>383</v>
      </c>
      <c r="I3957" t="s">
        <v>265</v>
      </c>
      <c r="J3957" t="s">
        <v>266</v>
      </c>
      <c r="K3957" t="s">
        <v>11866</v>
      </c>
      <c r="L3957" t="s">
        <v>17517</v>
      </c>
      <c r="M3957" t="s">
        <v>267</v>
      </c>
      <c r="N3957" t="s">
        <v>268</v>
      </c>
      <c r="O3957">
        <v>1</v>
      </c>
      <c r="P3957" t="s">
        <v>282</v>
      </c>
      <c r="Q3957">
        <v>1</v>
      </c>
      <c r="S3957">
        <v>2</v>
      </c>
      <c r="T3957" s="108">
        <v>2</v>
      </c>
      <c r="U3957">
        <v>1</v>
      </c>
      <c r="V3957" t="s">
        <v>270</v>
      </c>
      <c r="W3957" t="s">
        <v>167</v>
      </c>
      <c r="X3957">
        <v>1</v>
      </c>
      <c r="Y3957">
        <v>1</v>
      </c>
      <c r="Z3957">
        <v>0</v>
      </c>
      <c r="AA3957">
        <v>0</v>
      </c>
      <c r="AB3957">
        <v>1</v>
      </c>
      <c r="AC3957">
        <v>0</v>
      </c>
      <c r="AD3957">
        <v>0</v>
      </c>
      <c r="AE3957">
        <v>0</v>
      </c>
    </row>
    <row r="3958" spans="1:31" x14ac:dyDescent="0.3">
      <c r="A3958" t="s">
        <v>268</v>
      </c>
      <c r="B3958" t="s">
        <v>11878</v>
      </c>
      <c r="C3958" t="s">
        <v>274</v>
      </c>
      <c r="D3958" t="s">
        <v>11879</v>
      </c>
      <c r="E3958" t="s">
        <v>13590</v>
      </c>
      <c r="F3958" t="s">
        <v>567</v>
      </c>
      <c r="G3958" t="s">
        <v>383</v>
      </c>
      <c r="I3958" t="s">
        <v>265</v>
      </c>
      <c r="J3958" t="s">
        <v>266</v>
      </c>
      <c r="K3958" t="s">
        <v>11866</v>
      </c>
      <c r="L3958" t="s">
        <v>17517</v>
      </c>
      <c r="M3958" t="s">
        <v>271</v>
      </c>
      <c r="N3958" t="s">
        <v>268</v>
      </c>
      <c r="O3958">
        <v>2</v>
      </c>
      <c r="P3958" t="s">
        <v>288</v>
      </c>
      <c r="Q3958">
        <v>0.48</v>
      </c>
      <c r="S3958">
        <v>2</v>
      </c>
      <c r="T3958" s="108">
        <v>0.96</v>
      </c>
      <c r="U3958">
        <v>1</v>
      </c>
      <c r="V3958" t="s">
        <v>270</v>
      </c>
      <c r="W3958" t="s">
        <v>167</v>
      </c>
      <c r="X3958">
        <v>1</v>
      </c>
      <c r="Y3958">
        <v>1</v>
      </c>
      <c r="Z3958">
        <v>0</v>
      </c>
      <c r="AA3958">
        <v>0</v>
      </c>
      <c r="AB3958">
        <v>1</v>
      </c>
      <c r="AC3958">
        <v>0</v>
      </c>
      <c r="AD3958">
        <v>0</v>
      </c>
      <c r="AE3958">
        <v>0</v>
      </c>
    </row>
    <row r="3959" spans="1:31" x14ac:dyDescent="0.3">
      <c r="A3959" t="s">
        <v>268</v>
      </c>
      <c r="B3959" t="s">
        <v>11878</v>
      </c>
      <c r="C3959" t="s">
        <v>274</v>
      </c>
      <c r="D3959" t="s">
        <v>11879</v>
      </c>
      <c r="E3959" t="s">
        <v>13590</v>
      </c>
      <c r="F3959" t="s">
        <v>567</v>
      </c>
      <c r="G3959" t="s">
        <v>383</v>
      </c>
      <c r="I3959" t="s">
        <v>265</v>
      </c>
      <c r="J3959" t="s">
        <v>266</v>
      </c>
      <c r="K3959" t="s">
        <v>11866</v>
      </c>
      <c r="L3959" t="s">
        <v>17517</v>
      </c>
      <c r="M3959" t="s">
        <v>271</v>
      </c>
      <c r="N3959" t="s">
        <v>268</v>
      </c>
      <c r="O3959">
        <v>17</v>
      </c>
      <c r="P3959" t="s">
        <v>273</v>
      </c>
      <c r="Q3959">
        <v>0.48</v>
      </c>
      <c r="S3959">
        <v>1</v>
      </c>
      <c r="T3959" s="108">
        <v>0.48</v>
      </c>
      <c r="U3959">
        <v>1</v>
      </c>
      <c r="V3959" t="s">
        <v>270</v>
      </c>
      <c r="W3959" t="s">
        <v>167</v>
      </c>
      <c r="X3959">
        <v>1</v>
      </c>
      <c r="Y3959">
        <v>0</v>
      </c>
      <c r="Z3959">
        <v>0</v>
      </c>
      <c r="AA3959">
        <v>0</v>
      </c>
      <c r="AB3959">
        <v>0</v>
      </c>
      <c r="AC3959">
        <v>1</v>
      </c>
      <c r="AD3959">
        <v>0</v>
      </c>
      <c r="AE3959">
        <v>0</v>
      </c>
    </row>
    <row r="3960" spans="1:31" x14ac:dyDescent="0.3">
      <c r="A3960" t="s">
        <v>268</v>
      </c>
      <c r="B3960" t="s">
        <v>11878</v>
      </c>
      <c r="C3960" t="s">
        <v>274</v>
      </c>
      <c r="D3960" t="s">
        <v>11879</v>
      </c>
      <c r="E3960" t="s">
        <v>13590</v>
      </c>
      <c r="F3960" t="s">
        <v>567</v>
      </c>
      <c r="G3960" t="s">
        <v>383</v>
      </c>
      <c r="I3960" t="s">
        <v>265</v>
      </c>
      <c r="J3960" t="s">
        <v>266</v>
      </c>
      <c r="K3960" t="s">
        <v>11866</v>
      </c>
      <c r="L3960" t="s">
        <v>17517</v>
      </c>
      <c r="M3960" t="s">
        <v>271</v>
      </c>
      <c r="N3960" t="s">
        <v>268</v>
      </c>
      <c r="O3960">
        <v>20</v>
      </c>
      <c r="P3960" t="s">
        <v>425</v>
      </c>
      <c r="Q3960">
        <v>0.32</v>
      </c>
      <c r="S3960">
        <v>1</v>
      </c>
      <c r="T3960" s="108">
        <v>0.32</v>
      </c>
      <c r="U3960">
        <v>1</v>
      </c>
      <c r="V3960" t="s">
        <v>270</v>
      </c>
      <c r="W3960" t="s">
        <v>167</v>
      </c>
      <c r="X3960">
        <v>1</v>
      </c>
      <c r="Y3960">
        <v>1</v>
      </c>
      <c r="Z3960">
        <v>0</v>
      </c>
      <c r="AA3960">
        <v>0</v>
      </c>
      <c r="AB3960">
        <v>0</v>
      </c>
      <c r="AC3960">
        <v>0</v>
      </c>
      <c r="AD3960">
        <v>0</v>
      </c>
      <c r="AE3960">
        <v>0</v>
      </c>
    </row>
    <row r="3961" spans="1:31" x14ac:dyDescent="0.3">
      <c r="A3961" t="s">
        <v>268</v>
      </c>
      <c r="B3961" t="s">
        <v>5815</v>
      </c>
      <c r="C3961" t="s">
        <v>274</v>
      </c>
      <c r="D3961" t="s">
        <v>5818</v>
      </c>
      <c r="E3961" t="s">
        <v>13111</v>
      </c>
      <c r="F3961" t="s">
        <v>2759</v>
      </c>
      <c r="G3961" t="s">
        <v>451</v>
      </c>
      <c r="I3961" t="s">
        <v>265</v>
      </c>
      <c r="J3961" t="s">
        <v>266</v>
      </c>
      <c r="K3961" t="s">
        <v>5817</v>
      </c>
      <c r="L3961" t="s">
        <v>967</v>
      </c>
      <c r="M3961" t="s">
        <v>271</v>
      </c>
      <c r="N3961" t="s">
        <v>268</v>
      </c>
      <c r="O3961">
        <v>2</v>
      </c>
      <c r="P3961" t="s">
        <v>272</v>
      </c>
      <c r="Q3961">
        <v>4</v>
      </c>
      <c r="S3961">
        <v>8</v>
      </c>
      <c r="T3961" s="108">
        <v>32</v>
      </c>
      <c r="U3961">
        <v>1</v>
      </c>
      <c r="V3961" t="s">
        <v>270</v>
      </c>
      <c r="W3961" t="s">
        <v>167</v>
      </c>
      <c r="X3961">
        <v>2</v>
      </c>
      <c r="Y3961">
        <v>2</v>
      </c>
      <c r="Z3961">
        <v>0</v>
      </c>
      <c r="AA3961">
        <v>2</v>
      </c>
      <c r="AB3961">
        <v>0</v>
      </c>
      <c r="AC3961">
        <v>2</v>
      </c>
      <c r="AD3961">
        <v>2</v>
      </c>
      <c r="AE3961">
        <v>0</v>
      </c>
    </row>
    <row r="3962" spans="1:31" x14ac:dyDescent="0.3">
      <c r="A3962" t="s">
        <v>268</v>
      </c>
      <c r="B3962" t="s">
        <v>5815</v>
      </c>
      <c r="C3962" t="s">
        <v>274</v>
      </c>
      <c r="D3962" t="s">
        <v>5818</v>
      </c>
      <c r="E3962" t="s">
        <v>13111</v>
      </c>
      <c r="F3962" t="s">
        <v>2759</v>
      </c>
      <c r="G3962" t="s">
        <v>451</v>
      </c>
      <c r="I3962" t="s">
        <v>265</v>
      </c>
      <c r="J3962" t="s">
        <v>266</v>
      </c>
      <c r="K3962" t="s">
        <v>5817</v>
      </c>
      <c r="L3962" t="s">
        <v>967</v>
      </c>
      <c r="M3962" t="s">
        <v>271</v>
      </c>
      <c r="N3962" t="s">
        <v>268</v>
      </c>
      <c r="O3962">
        <v>17</v>
      </c>
      <c r="P3962" t="s">
        <v>273</v>
      </c>
      <c r="Q3962">
        <v>0.48</v>
      </c>
      <c r="S3962">
        <v>3</v>
      </c>
      <c r="T3962" s="108">
        <v>1.44</v>
      </c>
      <c r="U3962">
        <v>1</v>
      </c>
      <c r="V3962" t="s">
        <v>270</v>
      </c>
      <c r="W3962" t="s">
        <v>167</v>
      </c>
      <c r="X3962">
        <v>3</v>
      </c>
      <c r="Y3962">
        <v>0</v>
      </c>
      <c r="Z3962">
        <v>0</v>
      </c>
      <c r="AA3962">
        <v>0</v>
      </c>
      <c r="AB3962">
        <v>0</v>
      </c>
      <c r="AC3962">
        <v>3</v>
      </c>
      <c r="AD3962">
        <v>0</v>
      </c>
      <c r="AE3962">
        <v>0</v>
      </c>
    </row>
    <row r="3963" spans="1:31" x14ac:dyDescent="0.3">
      <c r="A3963" t="s">
        <v>268</v>
      </c>
      <c r="B3963" t="s">
        <v>5815</v>
      </c>
      <c r="C3963" t="s">
        <v>274</v>
      </c>
      <c r="D3963" t="s">
        <v>5818</v>
      </c>
      <c r="E3963" t="s">
        <v>13111</v>
      </c>
      <c r="F3963" t="s">
        <v>2759</v>
      </c>
      <c r="G3963" t="s">
        <v>451</v>
      </c>
      <c r="I3963" t="s">
        <v>265</v>
      </c>
      <c r="J3963" t="s">
        <v>266</v>
      </c>
      <c r="K3963" t="s">
        <v>5817</v>
      </c>
      <c r="L3963" t="s">
        <v>967</v>
      </c>
      <c r="M3963" t="s">
        <v>271</v>
      </c>
      <c r="N3963" t="s">
        <v>268</v>
      </c>
      <c r="O3963">
        <v>20</v>
      </c>
      <c r="P3963" t="s">
        <v>17796</v>
      </c>
      <c r="Q3963">
        <v>2</v>
      </c>
      <c r="S3963">
        <v>2</v>
      </c>
      <c r="T3963" s="108">
        <v>4</v>
      </c>
      <c r="U3963">
        <v>1</v>
      </c>
      <c r="V3963" t="s">
        <v>270</v>
      </c>
      <c r="W3963" t="s">
        <v>167</v>
      </c>
      <c r="X3963">
        <v>1</v>
      </c>
      <c r="Y3963">
        <v>1</v>
      </c>
      <c r="Z3963">
        <v>0</v>
      </c>
      <c r="AA3963">
        <v>0</v>
      </c>
      <c r="AB3963">
        <v>0</v>
      </c>
      <c r="AC3963">
        <v>1</v>
      </c>
      <c r="AD3963">
        <v>0</v>
      </c>
      <c r="AE3963">
        <v>0</v>
      </c>
    </row>
    <row r="3964" spans="1:31" x14ac:dyDescent="0.3">
      <c r="A3964" t="s">
        <v>268</v>
      </c>
      <c r="B3964" t="s">
        <v>5815</v>
      </c>
      <c r="C3964" t="s">
        <v>262</v>
      </c>
      <c r="D3964" t="s">
        <v>5816</v>
      </c>
      <c r="E3964" t="s">
        <v>13111</v>
      </c>
      <c r="F3964" t="s">
        <v>2759</v>
      </c>
      <c r="G3964" t="s">
        <v>451</v>
      </c>
      <c r="I3964" t="s">
        <v>265</v>
      </c>
      <c r="J3964" t="s">
        <v>266</v>
      </c>
      <c r="K3964" t="s">
        <v>5817</v>
      </c>
      <c r="L3964" t="s">
        <v>967</v>
      </c>
      <c r="M3964" t="s">
        <v>267</v>
      </c>
      <c r="N3964" t="s">
        <v>268</v>
      </c>
      <c r="O3964">
        <v>1</v>
      </c>
      <c r="P3964" t="s">
        <v>282</v>
      </c>
      <c r="Q3964">
        <v>4</v>
      </c>
      <c r="S3964">
        <v>1</v>
      </c>
      <c r="T3964" s="108">
        <v>4</v>
      </c>
      <c r="U3964">
        <v>1</v>
      </c>
      <c r="V3964" t="s">
        <v>270</v>
      </c>
      <c r="W3964" t="s">
        <v>167</v>
      </c>
      <c r="X3964">
        <v>1</v>
      </c>
      <c r="Y3964">
        <v>1</v>
      </c>
      <c r="Z3964">
        <v>0</v>
      </c>
      <c r="AA3964">
        <v>0</v>
      </c>
      <c r="AB3964">
        <v>0</v>
      </c>
      <c r="AC3964">
        <v>0</v>
      </c>
      <c r="AD3964">
        <v>0</v>
      </c>
      <c r="AE3964">
        <v>0</v>
      </c>
    </row>
    <row r="3965" spans="1:31" x14ac:dyDescent="0.3">
      <c r="A3965" t="s">
        <v>268</v>
      </c>
      <c r="B3965" t="s">
        <v>9521</v>
      </c>
      <c r="C3965" t="s">
        <v>274</v>
      </c>
      <c r="D3965" t="s">
        <v>9522</v>
      </c>
      <c r="E3965" t="s">
        <v>13123</v>
      </c>
      <c r="F3965" t="s">
        <v>1857</v>
      </c>
      <c r="G3965" t="s">
        <v>451</v>
      </c>
      <c r="I3965" t="s">
        <v>265</v>
      </c>
      <c r="J3965" t="s">
        <v>266</v>
      </c>
      <c r="K3965" t="s">
        <v>9523</v>
      </c>
      <c r="L3965" t="s">
        <v>9524</v>
      </c>
      <c r="M3965" t="s">
        <v>267</v>
      </c>
      <c r="N3965" t="s">
        <v>268</v>
      </c>
      <c r="O3965">
        <v>1</v>
      </c>
      <c r="P3965" t="s">
        <v>266</v>
      </c>
      <c r="Q3965">
        <v>0.48</v>
      </c>
      <c r="S3965">
        <v>1</v>
      </c>
      <c r="T3965" s="108">
        <v>0.48</v>
      </c>
      <c r="U3965">
        <v>1</v>
      </c>
      <c r="V3965" t="s">
        <v>270</v>
      </c>
      <c r="W3965" t="s">
        <v>167</v>
      </c>
      <c r="X3965">
        <v>1</v>
      </c>
      <c r="Y3965">
        <v>0</v>
      </c>
      <c r="Z3965">
        <v>1</v>
      </c>
      <c r="AA3965">
        <v>0</v>
      </c>
      <c r="AB3965">
        <v>0</v>
      </c>
      <c r="AC3965">
        <v>0</v>
      </c>
      <c r="AD3965">
        <v>0</v>
      </c>
      <c r="AE3965">
        <v>0</v>
      </c>
    </row>
    <row r="3966" spans="1:31" x14ac:dyDescent="0.3">
      <c r="A3966" t="s">
        <v>268</v>
      </c>
      <c r="B3966" t="s">
        <v>9521</v>
      </c>
      <c r="C3966" t="s">
        <v>274</v>
      </c>
      <c r="D3966" t="s">
        <v>9522</v>
      </c>
      <c r="E3966" t="s">
        <v>13123</v>
      </c>
      <c r="F3966" t="s">
        <v>1857</v>
      </c>
      <c r="G3966" t="s">
        <v>451</v>
      </c>
      <c r="I3966" t="s">
        <v>265</v>
      </c>
      <c r="J3966" t="s">
        <v>266</v>
      </c>
      <c r="K3966" t="s">
        <v>9523</v>
      </c>
      <c r="L3966" t="s">
        <v>9524</v>
      </c>
      <c r="M3966" t="s">
        <v>271</v>
      </c>
      <c r="N3966" t="s">
        <v>268</v>
      </c>
      <c r="O3966">
        <v>2</v>
      </c>
      <c r="P3966" t="s">
        <v>288</v>
      </c>
      <c r="Q3966">
        <v>0.48</v>
      </c>
      <c r="S3966">
        <v>1</v>
      </c>
      <c r="T3966" s="108">
        <v>0.48</v>
      </c>
      <c r="U3966">
        <v>1</v>
      </c>
      <c r="V3966" t="s">
        <v>270</v>
      </c>
      <c r="W3966" t="s">
        <v>167</v>
      </c>
      <c r="X3966">
        <v>1</v>
      </c>
      <c r="Y3966">
        <v>0</v>
      </c>
      <c r="Z3966">
        <v>0</v>
      </c>
      <c r="AA3966">
        <v>1</v>
      </c>
      <c r="AB3966">
        <v>0</v>
      </c>
      <c r="AC3966">
        <v>0</v>
      </c>
      <c r="AD3966">
        <v>0</v>
      </c>
      <c r="AE3966">
        <v>0</v>
      </c>
    </row>
    <row r="3967" spans="1:31" x14ac:dyDescent="0.3">
      <c r="A3967" t="s">
        <v>268</v>
      </c>
      <c r="B3967" t="s">
        <v>9521</v>
      </c>
      <c r="C3967" t="s">
        <v>274</v>
      </c>
      <c r="D3967" t="s">
        <v>9522</v>
      </c>
      <c r="E3967" t="s">
        <v>13123</v>
      </c>
      <c r="F3967" t="s">
        <v>1857</v>
      </c>
      <c r="G3967" t="s">
        <v>451</v>
      </c>
      <c r="I3967" t="s">
        <v>265</v>
      </c>
      <c r="J3967" t="s">
        <v>266</v>
      </c>
      <c r="K3967" t="s">
        <v>9523</v>
      </c>
      <c r="L3967" t="s">
        <v>9524</v>
      </c>
      <c r="M3967" t="s">
        <v>271</v>
      </c>
      <c r="N3967" t="s">
        <v>268</v>
      </c>
      <c r="O3967">
        <v>17</v>
      </c>
      <c r="P3967" t="s">
        <v>273</v>
      </c>
      <c r="Q3967">
        <v>0.32</v>
      </c>
      <c r="S3967">
        <v>1</v>
      </c>
      <c r="T3967" s="108">
        <v>0.32</v>
      </c>
      <c r="U3967">
        <v>1</v>
      </c>
      <c r="V3967" t="s">
        <v>270</v>
      </c>
      <c r="W3967" t="s">
        <v>167</v>
      </c>
      <c r="X3967">
        <v>1</v>
      </c>
      <c r="Y3967">
        <v>0</v>
      </c>
      <c r="Z3967">
        <v>0</v>
      </c>
      <c r="AA3967">
        <v>0</v>
      </c>
      <c r="AB3967">
        <v>1</v>
      </c>
      <c r="AC3967">
        <v>0</v>
      </c>
      <c r="AD3967">
        <v>0</v>
      </c>
      <c r="AE3967">
        <v>0</v>
      </c>
    </row>
    <row r="3968" spans="1:31" x14ac:dyDescent="0.3">
      <c r="A3968" t="s">
        <v>268</v>
      </c>
      <c r="B3968" t="s">
        <v>6397</v>
      </c>
      <c r="C3968" t="s">
        <v>274</v>
      </c>
      <c r="D3968" t="s">
        <v>6398</v>
      </c>
      <c r="E3968" t="s">
        <v>13126</v>
      </c>
      <c r="F3968" t="s">
        <v>6399</v>
      </c>
      <c r="G3968" t="s">
        <v>451</v>
      </c>
      <c r="I3968" t="s">
        <v>265</v>
      </c>
      <c r="J3968" t="s">
        <v>266</v>
      </c>
      <c r="K3968" t="s">
        <v>6375</v>
      </c>
      <c r="L3968" t="s">
        <v>6400</v>
      </c>
      <c r="M3968" t="s">
        <v>267</v>
      </c>
      <c r="N3968" t="s">
        <v>268</v>
      </c>
      <c r="O3968">
        <v>1</v>
      </c>
      <c r="P3968" t="s">
        <v>266</v>
      </c>
      <c r="Q3968">
        <v>0.32</v>
      </c>
      <c r="S3968">
        <v>1</v>
      </c>
      <c r="T3968" s="108">
        <v>0.32</v>
      </c>
      <c r="U3968">
        <v>1</v>
      </c>
      <c r="V3968" t="s">
        <v>270</v>
      </c>
      <c r="W3968" t="s">
        <v>167</v>
      </c>
      <c r="X3968">
        <v>1</v>
      </c>
      <c r="Y3968">
        <v>0</v>
      </c>
      <c r="Z3968">
        <v>1</v>
      </c>
      <c r="AA3968">
        <v>0</v>
      </c>
      <c r="AB3968">
        <v>0</v>
      </c>
      <c r="AC3968">
        <v>0</v>
      </c>
      <c r="AD3968">
        <v>0</v>
      </c>
      <c r="AE3968">
        <v>0</v>
      </c>
    </row>
    <row r="3969" spans="1:31" x14ac:dyDescent="0.3">
      <c r="A3969" t="s">
        <v>268</v>
      </c>
      <c r="B3969" t="s">
        <v>6397</v>
      </c>
      <c r="C3969" t="s">
        <v>274</v>
      </c>
      <c r="D3969" t="s">
        <v>6398</v>
      </c>
      <c r="E3969" t="s">
        <v>13126</v>
      </c>
      <c r="F3969" t="s">
        <v>6399</v>
      </c>
      <c r="G3969" t="s">
        <v>451</v>
      </c>
      <c r="I3969" t="s">
        <v>265</v>
      </c>
      <c r="J3969" t="s">
        <v>266</v>
      </c>
      <c r="K3969" t="s">
        <v>6375</v>
      </c>
      <c r="L3969" t="s">
        <v>6400</v>
      </c>
      <c r="M3969" t="s">
        <v>271</v>
      </c>
      <c r="N3969" t="s">
        <v>268</v>
      </c>
      <c r="O3969">
        <v>2</v>
      </c>
      <c r="P3969" t="s">
        <v>288</v>
      </c>
      <c r="Q3969">
        <v>0.48</v>
      </c>
      <c r="S3969">
        <v>2</v>
      </c>
      <c r="T3969" s="108">
        <v>0.96</v>
      </c>
      <c r="U3969">
        <v>1</v>
      </c>
      <c r="V3969" t="s">
        <v>270</v>
      </c>
      <c r="W3969" t="s">
        <v>167</v>
      </c>
      <c r="X3969">
        <v>2</v>
      </c>
      <c r="Y3969">
        <v>0</v>
      </c>
      <c r="Z3969">
        <v>0</v>
      </c>
      <c r="AA3969">
        <v>2</v>
      </c>
      <c r="AB3969">
        <v>0</v>
      </c>
      <c r="AC3969">
        <v>0</v>
      </c>
      <c r="AD3969">
        <v>0</v>
      </c>
      <c r="AE3969">
        <v>0</v>
      </c>
    </row>
    <row r="3970" spans="1:31" x14ac:dyDescent="0.3">
      <c r="A3970" t="s">
        <v>268</v>
      </c>
      <c r="B3970" t="s">
        <v>6402</v>
      </c>
      <c r="C3970" t="s">
        <v>274</v>
      </c>
      <c r="D3970" t="s">
        <v>6403</v>
      </c>
      <c r="E3970" t="s">
        <v>13128</v>
      </c>
      <c r="F3970" t="s">
        <v>6404</v>
      </c>
      <c r="G3970" t="s">
        <v>451</v>
      </c>
      <c r="I3970" t="s">
        <v>265</v>
      </c>
      <c r="J3970" t="s">
        <v>266</v>
      </c>
      <c r="K3970" t="s">
        <v>6405</v>
      </c>
      <c r="L3970" t="s">
        <v>6406</v>
      </c>
      <c r="M3970" t="s">
        <v>267</v>
      </c>
      <c r="N3970" t="s">
        <v>268</v>
      </c>
      <c r="O3970">
        <v>1</v>
      </c>
      <c r="P3970" t="s">
        <v>282</v>
      </c>
      <c r="Q3970">
        <v>2</v>
      </c>
      <c r="S3970">
        <v>1</v>
      </c>
      <c r="T3970" s="108">
        <v>2</v>
      </c>
      <c r="U3970">
        <v>1</v>
      </c>
      <c r="V3970" t="s">
        <v>270</v>
      </c>
      <c r="W3970" t="s">
        <v>167</v>
      </c>
      <c r="X3970">
        <v>1</v>
      </c>
      <c r="Y3970">
        <v>0</v>
      </c>
      <c r="Z3970">
        <v>0</v>
      </c>
      <c r="AA3970">
        <v>0</v>
      </c>
      <c r="AB3970">
        <v>1</v>
      </c>
      <c r="AC3970">
        <v>0</v>
      </c>
      <c r="AD3970">
        <v>0</v>
      </c>
      <c r="AE3970">
        <v>0</v>
      </c>
    </row>
    <row r="3971" spans="1:31" x14ac:dyDescent="0.3">
      <c r="A3971" t="s">
        <v>268</v>
      </c>
      <c r="B3971" t="s">
        <v>6402</v>
      </c>
      <c r="C3971" t="s">
        <v>274</v>
      </c>
      <c r="D3971" t="s">
        <v>6403</v>
      </c>
      <c r="E3971" t="s">
        <v>13128</v>
      </c>
      <c r="F3971" t="s">
        <v>6404</v>
      </c>
      <c r="G3971" t="s">
        <v>451</v>
      </c>
      <c r="I3971" t="s">
        <v>265</v>
      </c>
      <c r="J3971" t="s">
        <v>266</v>
      </c>
      <c r="K3971" t="s">
        <v>6405</v>
      </c>
      <c r="L3971" t="s">
        <v>6406</v>
      </c>
      <c r="M3971" t="s">
        <v>271</v>
      </c>
      <c r="N3971" t="s">
        <v>268</v>
      </c>
      <c r="O3971">
        <v>2</v>
      </c>
      <c r="P3971" t="s">
        <v>272</v>
      </c>
      <c r="Q3971">
        <v>2</v>
      </c>
      <c r="S3971">
        <v>1</v>
      </c>
      <c r="T3971" s="108">
        <v>2</v>
      </c>
      <c r="U3971">
        <v>1</v>
      </c>
      <c r="V3971" t="s">
        <v>270</v>
      </c>
      <c r="W3971" t="s">
        <v>167</v>
      </c>
      <c r="X3971">
        <v>1</v>
      </c>
      <c r="Y3971">
        <v>0</v>
      </c>
      <c r="Z3971">
        <v>0</v>
      </c>
      <c r="AA3971">
        <v>0</v>
      </c>
      <c r="AB3971">
        <v>1</v>
      </c>
      <c r="AC3971">
        <v>0</v>
      </c>
      <c r="AD3971">
        <v>0</v>
      </c>
      <c r="AE3971">
        <v>0</v>
      </c>
    </row>
    <row r="3972" spans="1:31" x14ac:dyDescent="0.3">
      <c r="A3972" t="s">
        <v>268</v>
      </c>
      <c r="B3972" t="s">
        <v>6402</v>
      </c>
      <c r="C3972" t="s">
        <v>294</v>
      </c>
      <c r="D3972" t="s">
        <v>6403</v>
      </c>
      <c r="E3972" t="s">
        <v>13128</v>
      </c>
      <c r="F3972" t="s">
        <v>6404</v>
      </c>
      <c r="G3972" t="s">
        <v>451</v>
      </c>
      <c r="I3972" t="s">
        <v>265</v>
      </c>
      <c r="J3972" t="s">
        <v>266</v>
      </c>
      <c r="K3972" t="s">
        <v>6405</v>
      </c>
      <c r="L3972" t="s">
        <v>6406</v>
      </c>
      <c r="M3972" t="s">
        <v>271</v>
      </c>
      <c r="N3972" t="s">
        <v>268</v>
      </c>
      <c r="O3972">
        <v>20</v>
      </c>
      <c r="P3972" t="s">
        <v>425</v>
      </c>
      <c r="Q3972">
        <v>0.32</v>
      </c>
      <c r="S3972">
        <v>6</v>
      </c>
      <c r="T3972" s="108">
        <v>1.92</v>
      </c>
      <c r="U3972">
        <v>1</v>
      </c>
      <c r="V3972" t="s">
        <v>270</v>
      </c>
      <c r="W3972" t="s">
        <v>167</v>
      </c>
      <c r="X3972">
        <v>2</v>
      </c>
      <c r="Y3972">
        <v>2</v>
      </c>
      <c r="Z3972">
        <v>0</v>
      </c>
      <c r="AA3972">
        <v>2</v>
      </c>
      <c r="AB3972">
        <v>0</v>
      </c>
      <c r="AC3972">
        <v>2</v>
      </c>
      <c r="AD3972">
        <v>0</v>
      </c>
      <c r="AE3972">
        <v>0</v>
      </c>
    </row>
    <row r="3973" spans="1:31" x14ac:dyDescent="0.3">
      <c r="A3973" t="s">
        <v>268</v>
      </c>
      <c r="B3973" t="s">
        <v>6402</v>
      </c>
      <c r="C3973" t="s">
        <v>294</v>
      </c>
      <c r="D3973" t="s">
        <v>6403</v>
      </c>
      <c r="E3973" t="s">
        <v>13128</v>
      </c>
      <c r="F3973" t="s">
        <v>6404</v>
      </c>
      <c r="G3973" t="s">
        <v>451</v>
      </c>
      <c r="I3973" t="s">
        <v>265</v>
      </c>
      <c r="J3973" t="s">
        <v>266</v>
      </c>
      <c r="K3973" t="s">
        <v>6405</v>
      </c>
      <c r="L3973" t="s">
        <v>6406</v>
      </c>
      <c r="M3973" t="s">
        <v>271</v>
      </c>
      <c r="N3973" t="s">
        <v>268</v>
      </c>
      <c r="O3973">
        <v>17</v>
      </c>
      <c r="P3973" t="s">
        <v>273</v>
      </c>
      <c r="Q3973">
        <v>0.48</v>
      </c>
      <c r="S3973">
        <v>1</v>
      </c>
      <c r="T3973" s="108">
        <v>0.48</v>
      </c>
      <c r="U3973">
        <v>1</v>
      </c>
      <c r="V3973" t="s">
        <v>270</v>
      </c>
      <c r="W3973" t="s">
        <v>167</v>
      </c>
      <c r="X3973">
        <v>1</v>
      </c>
      <c r="Y3973">
        <v>0</v>
      </c>
      <c r="Z3973">
        <v>0</v>
      </c>
      <c r="AA3973">
        <v>0</v>
      </c>
      <c r="AB3973">
        <v>1</v>
      </c>
      <c r="AC3973">
        <v>0</v>
      </c>
      <c r="AD3973">
        <v>0</v>
      </c>
      <c r="AE3973">
        <v>0</v>
      </c>
    </row>
    <row r="3974" spans="1:31" x14ac:dyDescent="0.3">
      <c r="A3974" t="s">
        <v>268</v>
      </c>
      <c r="B3974" t="s">
        <v>16769</v>
      </c>
      <c r="C3974" t="s">
        <v>274</v>
      </c>
      <c r="D3974" t="s">
        <v>16770</v>
      </c>
      <c r="E3974" t="s">
        <v>13472</v>
      </c>
      <c r="F3974" t="s">
        <v>7338</v>
      </c>
      <c r="G3974" t="s">
        <v>9444</v>
      </c>
      <c r="I3974" t="s">
        <v>265</v>
      </c>
      <c r="J3974" t="s">
        <v>266</v>
      </c>
      <c r="K3974" t="s">
        <v>7339</v>
      </c>
      <c r="L3974" t="s">
        <v>16771</v>
      </c>
      <c r="M3974" t="s">
        <v>267</v>
      </c>
      <c r="N3974" t="s">
        <v>268</v>
      </c>
      <c r="O3974">
        <v>1</v>
      </c>
      <c r="P3974" t="s">
        <v>266</v>
      </c>
      <c r="Q3974">
        <v>0.48</v>
      </c>
      <c r="S3974">
        <v>1</v>
      </c>
      <c r="T3974" s="108">
        <v>0.48</v>
      </c>
      <c r="U3974">
        <v>1</v>
      </c>
      <c r="V3974" t="s">
        <v>270</v>
      </c>
      <c r="W3974" t="s">
        <v>167</v>
      </c>
      <c r="X3974">
        <v>1</v>
      </c>
      <c r="Y3974">
        <v>0</v>
      </c>
      <c r="Z3974">
        <v>0</v>
      </c>
      <c r="AA3974">
        <v>0</v>
      </c>
      <c r="AB3974">
        <v>0</v>
      </c>
      <c r="AC3974">
        <v>1</v>
      </c>
      <c r="AD3974">
        <v>0</v>
      </c>
      <c r="AE3974">
        <v>0</v>
      </c>
    </row>
    <row r="3975" spans="1:31" x14ac:dyDescent="0.3">
      <c r="A3975" t="s">
        <v>268</v>
      </c>
      <c r="B3975" t="s">
        <v>16769</v>
      </c>
      <c r="C3975" t="s">
        <v>274</v>
      </c>
      <c r="D3975" t="s">
        <v>16770</v>
      </c>
      <c r="E3975" t="s">
        <v>13472</v>
      </c>
      <c r="F3975" t="s">
        <v>7338</v>
      </c>
      <c r="G3975" t="s">
        <v>9444</v>
      </c>
      <c r="I3975" t="s">
        <v>265</v>
      </c>
      <c r="J3975" t="s">
        <v>266</v>
      </c>
      <c r="K3975" t="s">
        <v>7339</v>
      </c>
      <c r="L3975" t="s">
        <v>16771</v>
      </c>
      <c r="M3975" t="s">
        <v>271</v>
      </c>
      <c r="N3975" t="s">
        <v>268</v>
      </c>
      <c r="O3975">
        <v>2</v>
      </c>
      <c r="P3975" t="s">
        <v>288</v>
      </c>
      <c r="Q3975">
        <v>0.48</v>
      </c>
      <c r="S3975">
        <v>2</v>
      </c>
      <c r="T3975" s="108">
        <v>0.96</v>
      </c>
      <c r="U3975">
        <v>1</v>
      </c>
      <c r="V3975" t="s">
        <v>270</v>
      </c>
      <c r="W3975" t="s">
        <v>167</v>
      </c>
      <c r="X3975">
        <v>2</v>
      </c>
      <c r="Y3975">
        <v>0</v>
      </c>
      <c r="Z3975">
        <v>0</v>
      </c>
      <c r="AA3975">
        <v>0</v>
      </c>
      <c r="AB3975">
        <v>0</v>
      </c>
      <c r="AC3975">
        <v>2</v>
      </c>
      <c r="AD3975">
        <v>0</v>
      </c>
      <c r="AE3975">
        <v>0</v>
      </c>
    </row>
    <row r="3976" spans="1:31" x14ac:dyDescent="0.3">
      <c r="A3976" t="s">
        <v>268</v>
      </c>
      <c r="B3976" t="s">
        <v>16769</v>
      </c>
      <c r="C3976" t="s">
        <v>274</v>
      </c>
      <c r="D3976" t="s">
        <v>16770</v>
      </c>
      <c r="E3976" t="s">
        <v>13472</v>
      </c>
      <c r="F3976" t="s">
        <v>7338</v>
      </c>
      <c r="G3976" t="s">
        <v>9444</v>
      </c>
      <c r="I3976" t="s">
        <v>265</v>
      </c>
      <c r="J3976" t="s">
        <v>266</v>
      </c>
      <c r="K3976" t="s">
        <v>7339</v>
      </c>
      <c r="L3976" t="s">
        <v>16771</v>
      </c>
      <c r="M3976" t="s">
        <v>271</v>
      </c>
      <c r="N3976" t="s">
        <v>268</v>
      </c>
      <c r="O3976">
        <v>17</v>
      </c>
      <c r="P3976" t="s">
        <v>273</v>
      </c>
      <c r="Q3976">
        <v>0.32</v>
      </c>
      <c r="S3976">
        <v>2</v>
      </c>
      <c r="T3976" s="108">
        <v>0.64</v>
      </c>
      <c r="U3976">
        <v>1</v>
      </c>
      <c r="V3976" t="s">
        <v>270</v>
      </c>
      <c r="W3976" t="s">
        <v>167</v>
      </c>
      <c r="X3976">
        <v>2</v>
      </c>
      <c r="Y3976">
        <v>0</v>
      </c>
      <c r="Z3976">
        <v>0</v>
      </c>
      <c r="AA3976">
        <v>0</v>
      </c>
      <c r="AB3976">
        <v>0</v>
      </c>
      <c r="AC3976">
        <v>2</v>
      </c>
      <c r="AD3976">
        <v>0</v>
      </c>
      <c r="AE3976">
        <v>0</v>
      </c>
    </row>
    <row r="3977" spans="1:31" x14ac:dyDescent="0.3">
      <c r="A3977" t="s">
        <v>268</v>
      </c>
      <c r="B3977" t="s">
        <v>6470</v>
      </c>
      <c r="C3977" t="s">
        <v>274</v>
      </c>
      <c r="D3977" t="s">
        <v>6471</v>
      </c>
      <c r="E3977" t="s">
        <v>13131</v>
      </c>
      <c r="F3977" t="s">
        <v>6472</v>
      </c>
      <c r="G3977" t="s">
        <v>451</v>
      </c>
      <c r="I3977" t="s">
        <v>265</v>
      </c>
      <c r="J3977" t="s">
        <v>266</v>
      </c>
      <c r="K3977" t="s">
        <v>6375</v>
      </c>
      <c r="L3977" t="s">
        <v>6473</v>
      </c>
      <c r="M3977" t="s">
        <v>267</v>
      </c>
      <c r="N3977" t="s">
        <v>268</v>
      </c>
      <c r="O3977">
        <v>1</v>
      </c>
      <c r="P3977" t="s">
        <v>282</v>
      </c>
      <c r="Q3977">
        <v>1</v>
      </c>
      <c r="S3977">
        <v>1</v>
      </c>
      <c r="T3977" s="108">
        <v>1</v>
      </c>
      <c r="U3977">
        <v>1</v>
      </c>
      <c r="V3977" t="s">
        <v>270</v>
      </c>
      <c r="W3977" t="s">
        <v>167</v>
      </c>
      <c r="X3977">
        <v>1</v>
      </c>
      <c r="Y3977">
        <v>0</v>
      </c>
      <c r="Z3977">
        <v>0</v>
      </c>
      <c r="AA3977">
        <v>0</v>
      </c>
      <c r="AB3977">
        <v>1</v>
      </c>
      <c r="AC3977">
        <v>0</v>
      </c>
      <c r="AD3977">
        <v>0</v>
      </c>
      <c r="AE3977">
        <v>0</v>
      </c>
    </row>
    <row r="3978" spans="1:31" x14ac:dyDescent="0.3">
      <c r="A3978" t="s">
        <v>268</v>
      </c>
      <c r="B3978" t="s">
        <v>6470</v>
      </c>
      <c r="C3978" t="s">
        <v>274</v>
      </c>
      <c r="D3978" t="s">
        <v>6471</v>
      </c>
      <c r="E3978" t="s">
        <v>13131</v>
      </c>
      <c r="F3978" t="s">
        <v>6472</v>
      </c>
      <c r="G3978" t="s">
        <v>451</v>
      </c>
      <c r="I3978" t="s">
        <v>265</v>
      </c>
      <c r="J3978" t="s">
        <v>266</v>
      </c>
      <c r="K3978" t="s">
        <v>6375</v>
      </c>
      <c r="L3978" t="s">
        <v>6473</v>
      </c>
      <c r="M3978" t="s">
        <v>271</v>
      </c>
      <c r="N3978" t="s">
        <v>268</v>
      </c>
      <c r="O3978">
        <v>2</v>
      </c>
      <c r="P3978" t="s">
        <v>288</v>
      </c>
      <c r="Q3978">
        <v>0.48</v>
      </c>
      <c r="S3978">
        <v>1</v>
      </c>
      <c r="T3978" s="108">
        <v>0.48</v>
      </c>
      <c r="U3978">
        <v>1</v>
      </c>
      <c r="V3978" t="s">
        <v>270</v>
      </c>
      <c r="W3978" t="s">
        <v>167</v>
      </c>
      <c r="X3978">
        <v>1</v>
      </c>
      <c r="Y3978">
        <v>0</v>
      </c>
      <c r="Z3978">
        <v>0</v>
      </c>
      <c r="AA3978">
        <v>1</v>
      </c>
      <c r="AB3978">
        <v>0</v>
      </c>
      <c r="AC3978">
        <v>0</v>
      </c>
      <c r="AD3978">
        <v>0</v>
      </c>
      <c r="AE3978">
        <v>0</v>
      </c>
    </row>
    <row r="3979" spans="1:31" x14ac:dyDescent="0.3">
      <c r="A3979" t="s">
        <v>268</v>
      </c>
      <c r="B3979" t="s">
        <v>6470</v>
      </c>
      <c r="C3979" t="s">
        <v>274</v>
      </c>
      <c r="D3979" t="s">
        <v>6471</v>
      </c>
      <c r="E3979" t="s">
        <v>13131</v>
      </c>
      <c r="F3979" t="s">
        <v>6472</v>
      </c>
      <c r="G3979" t="s">
        <v>451</v>
      </c>
      <c r="I3979" t="s">
        <v>265</v>
      </c>
      <c r="J3979" t="s">
        <v>266</v>
      </c>
      <c r="K3979" t="s">
        <v>6375</v>
      </c>
      <c r="L3979" t="s">
        <v>6473</v>
      </c>
      <c r="M3979" t="s">
        <v>271</v>
      </c>
      <c r="N3979" t="s">
        <v>268</v>
      </c>
      <c r="O3979">
        <v>17</v>
      </c>
      <c r="P3979" t="s">
        <v>273</v>
      </c>
      <c r="Q3979">
        <v>0.48</v>
      </c>
      <c r="S3979">
        <v>1</v>
      </c>
      <c r="T3979" s="108">
        <v>0.48</v>
      </c>
      <c r="U3979">
        <v>1</v>
      </c>
      <c r="V3979" t="s">
        <v>270</v>
      </c>
      <c r="W3979" t="s">
        <v>167</v>
      </c>
      <c r="X3979">
        <v>1</v>
      </c>
      <c r="Y3979">
        <v>0</v>
      </c>
      <c r="Z3979">
        <v>0</v>
      </c>
      <c r="AA3979">
        <v>0</v>
      </c>
      <c r="AB3979">
        <v>1</v>
      </c>
      <c r="AC3979">
        <v>0</v>
      </c>
      <c r="AD3979">
        <v>0</v>
      </c>
      <c r="AE3979">
        <v>0</v>
      </c>
    </row>
    <row r="3980" spans="1:31" x14ac:dyDescent="0.3">
      <c r="A3980" t="s">
        <v>268</v>
      </c>
      <c r="B3980" t="s">
        <v>15840</v>
      </c>
      <c r="C3980" t="s">
        <v>274</v>
      </c>
      <c r="D3980" t="s">
        <v>15841</v>
      </c>
      <c r="E3980" t="s">
        <v>15787</v>
      </c>
      <c r="F3980" t="s">
        <v>411</v>
      </c>
      <c r="G3980" t="s">
        <v>451</v>
      </c>
      <c r="I3980" t="s">
        <v>265</v>
      </c>
      <c r="J3980" t="s">
        <v>266</v>
      </c>
      <c r="K3980" t="s">
        <v>6484</v>
      </c>
      <c r="L3980" t="s">
        <v>15842</v>
      </c>
      <c r="M3980" t="s">
        <v>267</v>
      </c>
      <c r="N3980" t="s">
        <v>268</v>
      </c>
      <c r="O3980">
        <v>1</v>
      </c>
      <c r="P3980" t="s">
        <v>282</v>
      </c>
      <c r="Q3980">
        <v>1</v>
      </c>
      <c r="S3980">
        <v>1</v>
      </c>
      <c r="T3980" s="108">
        <v>1</v>
      </c>
      <c r="U3980">
        <v>1</v>
      </c>
      <c r="V3980" t="s">
        <v>270</v>
      </c>
      <c r="W3980" t="s">
        <v>167</v>
      </c>
      <c r="X3980">
        <v>1</v>
      </c>
      <c r="Y3980">
        <v>0</v>
      </c>
      <c r="Z3980">
        <v>0</v>
      </c>
      <c r="AA3980">
        <v>0</v>
      </c>
      <c r="AB3980">
        <v>1</v>
      </c>
      <c r="AC3980">
        <v>0</v>
      </c>
      <c r="AD3980">
        <v>0</v>
      </c>
      <c r="AE3980">
        <v>0</v>
      </c>
    </row>
    <row r="3981" spans="1:31" x14ac:dyDescent="0.3">
      <c r="A3981" t="s">
        <v>268</v>
      </c>
      <c r="B3981" t="s">
        <v>15840</v>
      </c>
      <c r="C3981" t="s">
        <v>274</v>
      </c>
      <c r="D3981" t="s">
        <v>15841</v>
      </c>
      <c r="E3981" t="s">
        <v>15787</v>
      </c>
      <c r="F3981" t="s">
        <v>411</v>
      </c>
      <c r="G3981" t="s">
        <v>451</v>
      </c>
      <c r="I3981" t="s">
        <v>265</v>
      </c>
      <c r="J3981" t="s">
        <v>266</v>
      </c>
      <c r="K3981" t="s">
        <v>6484</v>
      </c>
      <c r="L3981" t="s">
        <v>15842</v>
      </c>
      <c r="M3981" t="s">
        <v>271</v>
      </c>
      <c r="N3981" t="s">
        <v>268</v>
      </c>
      <c r="O3981">
        <v>2</v>
      </c>
      <c r="P3981" t="s">
        <v>272</v>
      </c>
      <c r="Q3981">
        <v>1</v>
      </c>
      <c r="S3981">
        <v>1</v>
      </c>
      <c r="T3981" s="108">
        <v>1</v>
      </c>
      <c r="U3981">
        <v>1</v>
      </c>
      <c r="V3981" t="s">
        <v>270</v>
      </c>
      <c r="W3981" t="s">
        <v>167</v>
      </c>
      <c r="X3981">
        <v>1</v>
      </c>
      <c r="Y3981">
        <v>0</v>
      </c>
      <c r="Z3981">
        <v>0</v>
      </c>
      <c r="AA3981">
        <v>1</v>
      </c>
      <c r="AB3981">
        <v>0</v>
      </c>
      <c r="AC3981">
        <v>0</v>
      </c>
      <c r="AD3981">
        <v>0</v>
      </c>
      <c r="AE3981">
        <v>0</v>
      </c>
    </row>
    <row r="3982" spans="1:31" x14ac:dyDescent="0.3">
      <c r="A3982" t="s">
        <v>268</v>
      </c>
      <c r="B3982" t="s">
        <v>6596</v>
      </c>
      <c r="C3982" t="s">
        <v>274</v>
      </c>
      <c r="D3982" t="s">
        <v>6597</v>
      </c>
      <c r="E3982" t="s">
        <v>13573</v>
      </c>
      <c r="F3982" t="s">
        <v>6598</v>
      </c>
      <c r="G3982" t="s">
        <v>514</v>
      </c>
      <c r="I3982" t="s">
        <v>265</v>
      </c>
      <c r="J3982" t="s">
        <v>266</v>
      </c>
      <c r="K3982" t="s">
        <v>2326</v>
      </c>
      <c r="L3982" t="s">
        <v>6599</v>
      </c>
      <c r="M3982" t="s">
        <v>267</v>
      </c>
      <c r="N3982" t="s">
        <v>268</v>
      </c>
      <c r="O3982">
        <v>1</v>
      </c>
      <c r="P3982" t="s">
        <v>282</v>
      </c>
      <c r="Q3982">
        <v>1</v>
      </c>
      <c r="S3982">
        <v>1</v>
      </c>
      <c r="T3982" s="108">
        <v>1</v>
      </c>
      <c r="U3982">
        <v>1</v>
      </c>
      <c r="V3982" t="s">
        <v>270</v>
      </c>
      <c r="W3982" t="s">
        <v>167</v>
      </c>
      <c r="X3982">
        <v>1</v>
      </c>
      <c r="Y3982">
        <v>0</v>
      </c>
      <c r="Z3982">
        <v>0</v>
      </c>
      <c r="AA3982">
        <v>0</v>
      </c>
      <c r="AB3982">
        <v>1</v>
      </c>
      <c r="AC3982">
        <v>0</v>
      </c>
      <c r="AD3982">
        <v>0</v>
      </c>
      <c r="AE3982">
        <v>0</v>
      </c>
    </row>
    <row r="3983" spans="1:31" x14ac:dyDescent="0.3">
      <c r="A3983" t="s">
        <v>268</v>
      </c>
      <c r="B3983" t="s">
        <v>6596</v>
      </c>
      <c r="C3983" t="s">
        <v>274</v>
      </c>
      <c r="D3983" t="s">
        <v>6597</v>
      </c>
      <c r="E3983" t="s">
        <v>13573</v>
      </c>
      <c r="F3983" t="s">
        <v>6598</v>
      </c>
      <c r="G3983" t="s">
        <v>514</v>
      </c>
      <c r="I3983" t="s">
        <v>265</v>
      </c>
      <c r="J3983" t="s">
        <v>266</v>
      </c>
      <c r="K3983" t="s">
        <v>2326</v>
      </c>
      <c r="L3983" t="s">
        <v>6599</v>
      </c>
      <c r="M3983" t="s">
        <v>271</v>
      </c>
      <c r="N3983" t="s">
        <v>268</v>
      </c>
      <c r="O3983">
        <v>2</v>
      </c>
      <c r="P3983" t="s">
        <v>288</v>
      </c>
      <c r="Q3983">
        <v>0.48</v>
      </c>
      <c r="S3983">
        <v>1</v>
      </c>
      <c r="T3983" s="108">
        <v>0.48</v>
      </c>
      <c r="U3983">
        <v>1</v>
      </c>
      <c r="V3983" t="s">
        <v>270</v>
      </c>
      <c r="W3983" t="s">
        <v>167</v>
      </c>
      <c r="X3983">
        <v>1</v>
      </c>
      <c r="Y3983">
        <v>0</v>
      </c>
      <c r="Z3983">
        <v>0</v>
      </c>
      <c r="AA3983">
        <v>1</v>
      </c>
      <c r="AB3983">
        <v>0</v>
      </c>
      <c r="AC3983">
        <v>0</v>
      </c>
      <c r="AD3983">
        <v>0</v>
      </c>
      <c r="AE3983">
        <v>0</v>
      </c>
    </row>
    <row r="3984" spans="1:31" x14ac:dyDescent="0.3">
      <c r="A3984" t="s">
        <v>268</v>
      </c>
      <c r="B3984" t="s">
        <v>6596</v>
      </c>
      <c r="C3984" t="s">
        <v>274</v>
      </c>
      <c r="D3984" t="s">
        <v>6597</v>
      </c>
      <c r="E3984" t="s">
        <v>13573</v>
      </c>
      <c r="F3984" t="s">
        <v>6598</v>
      </c>
      <c r="G3984" t="s">
        <v>514</v>
      </c>
      <c r="I3984" t="s">
        <v>265</v>
      </c>
      <c r="J3984" t="s">
        <v>266</v>
      </c>
      <c r="K3984" t="s">
        <v>2326</v>
      </c>
      <c r="L3984" t="s">
        <v>6599</v>
      </c>
      <c r="M3984" t="s">
        <v>271</v>
      </c>
      <c r="N3984" t="s">
        <v>268</v>
      </c>
      <c r="O3984">
        <v>20</v>
      </c>
      <c r="P3984" t="s">
        <v>425</v>
      </c>
      <c r="Q3984">
        <v>0.32</v>
      </c>
      <c r="S3984">
        <v>1</v>
      </c>
      <c r="T3984" s="108">
        <v>0.32</v>
      </c>
      <c r="U3984">
        <v>1</v>
      </c>
      <c r="V3984" t="s">
        <v>270</v>
      </c>
      <c r="W3984" t="s">
        <v>167</v>
      </c>
      <c r="X3984">
        <v>1</v>
      </c>
      <c r="Y3984">
        <v>0</v>
      </c>
      <c r="Z3984">
        <v>0</v>
      </c>
      <c r="AA3984">
        <v>0</v>
      </c>
      <c r="AB3984">
        <v>1</v>
      </c>
      <c r="AC3984">
        <v>0</v>
      </c>
      <c r="AD3984">
        <v>0</v>
      </c>
      <c r="AE3984">
        <v>0</v>
      </c>
    </row>
    <row r="3985" spans="1:31" x14ac:dyDescent="0.3">
      <c r="A3985" t="s">
        <v>268</v>
      </c>
      <c r="B3985" t="s">
        <v>11623</v>
      </c>
      <c r="C3985" t="s">
        <v>274</v>
      </c>
      <c r="D3985" t="s">
        <v>11624</v>
      </c>
      <c r="E3985" t="s">
        <v>13137</v>
      </c>
      <c r="F3985" t="s">
        <v>11625</v>
      </c>
      <c r="G3985" t="s">
        <v>451</v>
      </c>
      <c r="I3985" t="s">
        <v>265</v>
      </c>
      <c r="J3985" t="s">
        <v>266</v>
      </c>
      <c r="K3985" t="s">
        <v>6619</v>
      </c>
      <c r="L3985" t="s">
        <v>11626</v>
      </c>
      <c r="M3985" t="s">
        <v>267</v>
      </c>
      <c r="N3985" t="s">
        <v>268</v>
      </c>
      <c r="O3985">
        <v>1</v>
      </c>
      <c r="P3985" t="s">
        <v>266</v>
      </c>
      <c r="Q3985">
        <v>0.17</v>
      </c>
      <c r="S3985">
        <v>1</v>
      </c>
      <c r="T3985" s="108">
        <v>0.17</v>
      </c>
      <c r="U3985">
        <v>1</v>
      </c>
      <c r="V3985" t="s">
        <v>270</v>
      </c>
      <c r="W3985" t="s">
        <v>167</v>
      </c>
      <c r="X3985">
        <v>1</v>
      </c>
      <c r="Y3985">
        <v>0</v>
      </c>
      <c r="Z3985">
        <v>0</v>
      </c>
      <c r="AA3985">
        <v>0</v>
      </c>
      <c r="AB3985">
        <v>1</v>
      </c>
      <c r="AC3985">
        <v>0</v>
      </c>
      <c r="AD3985">
        <v>0</v>
      </c>
      <c r="AE3985">
        <v>0</v>
      </c>
    </row>
    <row r="3986" spans="1:31" x14ac:dyDescent="0.3">
      <c r="A3986" t="s">
        <v>268</v>
      </c>
      <c r="B3986" t="s">
        <v>11623</v>
      </c>
      <c r="C3986" t="s">
        <v>274</v>
      </c>
      <c r="D3986" t="s">
        <v>11624</v>
      </c>
      <c r="E3986" t="s">
        <v>13137</v>
      </c>
      <c r="F3986" t="s">
        <v>11625</v>
      </c>
      <c r="G3986" t="s">
        <v>451</v>
      </c>
      <c r="I3986" t="s">
        <v>265</v>
      </c>
      <c r="J3986" t="s">
        <v>266</v>
      </c>
      <c r="K3986" t="s">
        <v>6619</v>
      </c>
      <c r="L3986" t="s">
        <v>11626</v>
      </c>
      <c r="M3986" t="s">
        <v>271</v>
      </c>
      <c r="N3986" t="s">
        <v>268</v>
      </c>
      <c r="O3986">
        <v>2</v>
      </c>
      <c r="P3986" t="s">
        <v>288</v>
      </c>
      <c r="Q3986">
        <v>0.17</v>
      </c>
      <c r="S3986">
        <v>1</v>
      </c>
      <c r="T3986" s="108">
        <v>0.17</v>
      </c>
      <c r="U3986">
        <v>1</v>
      </c>
      <c r="V3986" t="s">
        <v>270</v>
      </c>
      <c r="W3986" t="s">
        <v>167</v>
      </c>
      <c r="X3986">
        <v>1</v>
      </c>
      <c r="Y3986">
        <v>0</v>
      </c>
      <c r="Z3986">
        <v>0</v>
      </c>
      <c r="AA3986">
        <v>0</v>
      </c>
      <c r="AB3986">
        <v>1</v>
      </c>
      <c r="AC3986">
        <v>0</v>
      </c>
      <c r="AD3986">
        <v>0</v>
      </c>
      <c r="AE3986">
        <v>0</v>
      </c>
    </row>
    <row r="3987" spans="1:31" x14ac:dyDescent="0.3">
      <c r="A3987" t="s">
        <v>268</v>
      </c>
      <c r="B3987" t="s">
        <v>9921</v>
      </c>
      <c r="C3987" t="s">
        <v>274</v>
      </c>
      <c r="D3987" t="s">
        <v>9922</v>
      </c>
      <c r="E3987" t="s">
        <v>13140</v>
      </c>
      <c r="F3987" t="s">
        <v>1409</v>
      </c>
      <c r="G3987" t="s">
        <v>451</v>
      </c>
      <c r="I3987" t="s">
        <v>265</v>
      </c>
      <c r="J3987" t="s">
        <v>266</v>
      </c>
      <c r="K3987" t="s">
        <v>6619</v>
      </c>
      <c r="L3987" t="s">
        <v>17518</v>
      </c>
      <c r="M3987" t="s">
        <v>267</v>
      </c>
      <c r="N3987" t="s">
        <v>268</v>
      </c>
      <c r="O3987">
        <v>1</v>
      </c>
      <c r="P3987" t="s">
        <v>266</v>
      </c>
      <c r="Q3987">
        <v>0.32</v>
      </c>
      <c r="S3987">
        <v>1</v>
      </c>
      <c r="T3987" s="108">
        <v>0.32</v>
      </c>
      <c r="U3987">
        <v>1</v>
      </c>
      <c r="V3987" t="s">
        <v>270</v>
      </c>
      <c r="W3987" t="s">
        <v>167</v>
      </c>
      <c r="X3987">
        <v>1</v>
      </c>
      <c r="Y3987">
        <v>0</v>
      </c>
      <c r="Z3987">
        <v>1</v>
      </c>
      <c r="AA3987">
        <v>0</v>
      </c>
      <c r="AB3987">
        <v>0</v>
      </c>
      <c r="AC3987">
        <v>0</v>
      </c>
      <c r="AD3987">
        <v>0</v>
      </c>
      <c r="AE3987">
        <v>0</v>
      </c>
    </row>
    <row r="3988" spans="1:31" x14ac:dyDescent="0.3">
      <c r="A3988" t="s">
        <v>268</v>
      </c>
      <c r="B3988" t="s">
        <v>9921</v>
      </c>
      <c r="C3988" t="s">
        <v>274</v>
      </c>
      <c r="D3988" t="s">
        <v>9922</v>
      </c>
      <c r="E3988" t="s">
        <v>13140</v>
      </c>
      <c r="F3988" t="s">
        <v>1409</v>
      </c>
      <c r="G3988" t="s">
        <v>451</v>
      </c>
      <c r="I3988" t="s">
        <v>265</v>
      </c>
      <c r="J3988" t="s">
        <v>266</v>
      </c>
      <c r="K3988" t="s">
        <v>6619</v>
      </c>
      <c r="L3988" t="s">
        <v>17518</v>
      </c>
      <c r="M3988" t="s">
        <v>271</v>
      </c>
      <c r="N3988" t="s">
        <v>268</v>
      </c>
      <c r="O3988">
        <v>2</v>
      </c>
      <c r="P3988" t="s">
        <v>288</v>
      </c>
      <c r="Q3988">
        <v>0.48</v>
      </c>
      <c r="S3988">
        <v>3</v>
      </c>
      <c r="T3988" s="108">
        <v>1.44</v>
      </c>
      <c r="U3988">
        <v>1</v>
      </c>
      <c r="V3988" t="s">
        <v>270</v>
      </c>
      <c r="W3988" t="s">
        <v>167</v>
      </c>
      <c r="X3988">
        <v>3</v>
      </c>
      <c r="Y3988">
        <v>0</v>
      </c>
      <c r="Z3988">
        <v>0</v>
      </c>
      <c r="AA3988">
        <v>3</v>
      </c>
      <c r="AB3988">
        <v>0</v>
      </c>
      <c r="AC3988">
        <v>0</v>
      </c>
      <c r="AD3988">
        <v>0</v>
      </c>
      <c r="AE3988">
        <v>0</v>
      </c>
    </row>
    <row r="3989" spans="1:31" x14ac:dyDescent="0.3">
      <c r="A3989" t="s">
        <v>268</v>
      </c>
      <c r="B3989" t="s">
        <v>9921</v>
      </c>
      <c r="C3989" t="s">
        <v>274</v>
      </c>
      <c r="D3989" t="s">
        <v>9922</v>
      </c>
      <c r="E3989" t="s">
        <v>13140</v>
      </c>
      <c r="F3989" t="s">
        <v>1409</v>
      </c>
      <c r="G3989" t="s">
        <v>451</v>
      </c>
      <c r="I3989" t="s">
        <v>265</v>
      </c>
      <c r="J3989" t="s">
        <v>266</v>
      </c>
      <c r="K3989" t="s">
        <v>6619</v>
      </c>
      <c r="L3989" t="s">
        <v>17518</v>
      </c>
      <c r="M3989" t="s">
        <v>271</v>
      </c>
      <c r="N3989" t="s">
        <v>268</v>
      </c>
      <c r="O3989">
        <v>17</v>
      </c>
      <c r="P3989" t="s">
        <v>273</v>
      </c>
      <c r="Q3989">
        <v>0.48</v>
      </c>
      <c r="S3989">
        <v>1</v>
      </c>
      <c r="T3989" s="108">
        <v>0.48</v>
      </c>
      <c r="U3989">
        <v>1</v>
      </c>
      <c r="V3989" t="s">
        <v>270</v>
      </c>
      <c r="W3989" t="s">
        <v>167</v>
      </c>
      <c r="X3989">
        <v>1</v>
      </c>
      <c r="Y3989">
        <v>0</v>
      </c>
      <c r="Z3989">
        <v>0</v>
      </c>
      <c r="AA3989">
        <v>1</v>
      </c>
      <c r="AB3989">
        <v>0</v>
      </c>
      <c r="AC3989">
        <v>0</v>
      </c>
      <c r="AD3989">
        <v>0</v>
      </c>
      <c r="AE3989">
        <v>0</v>
      </c>
    </row>
    <row r="3990" spans="1:31" x14ac:dyDescent="0.3">
      <c r="A3990" t="s">
        <v>268</v>
      </c>
      <c r="B3990" t="s">
        <v>19692</v>
      </c>
      <c r="C3990" t="s">
        <v>274</v>
      </c>
      <c r="D3990" t="s">
        <v>19693</v>
      </c>
      <c r="E3990" t="s">
        <v>13141</v>
      </c>
      <c r="F3990" t="s">
        <v>6654</v>
      </c>
      <c r="G3990" t="s">
        <v>451</v>
      </c>
      <c r="I3990" t="s">
        <v>265</v>
      </c>
      <c r="J3990" t="s">
        <v>266</v>
      </c>
      <c r="K3990" t="s">
        <v>6623</v>
      </c>
      <c r="L3990" t="s">
        <v>19694</v>
      </c>
      <c r="M3990" t="s">
        <v>267</v>
      </c>
      <c r="N3990" t="s">
        <v>268</v>
      </c>
      <c r="O3990">
        <v>1</v>
      </c>
      <c r="P3990" t="s">
        <v>266</v>
      </c>
      <c r="Q3990">
        <v>0.32</v>
      </c>
      <c r="S3990">
        <v>1</v>
      </c>
      <c r="T3990" s="108">
        <v>0.32</v>
      </c>
      <c r="U3990">
        <v>1</v>
      </c>
      <c r="V3990" t="s">
        <v>270</v>
      </c>
      <c r="W3990" t="s">
        <v>167</v>
      </c>
      <c r="X3990">
        <v>1</v>
      </c>
      <c r="Y3990">
        <v>0</v>
      </c>
      <c r="Z3990">
        <v>0</v>
      </c>
      <c r="AA3990">
        <v>0</v>
      </c>
      <c r="AB3990">
        <v>1</v>
      </c>
      <c r="AC3990">
        <v>0</v>
      </c>
      <c r="AD3990">
        <v>0</v>
      </c>
      <c r="AE3990">
        <v>0</v>
      </c>
    </row>
    <row r="3991" spans="1:31" x14ac:dyDescent="0.3">
      <c r="A3991" t="s">
        <v>268</v>
      </c>
      <c r="B3991" t="s">
        <v>19692</v>
      </c>
      <c r="C3991" t="s">
        <v>274</v>
      </c>
      <c r="D3991" t="s">
        <v>19693</v>
      </c>
      <c r="E3991" t="s">
        <v>13141</v>
      </c>
      <c r="F3991" t="s">
        <v>6654</v>
      </c>
      <c r="G3991" t="s">
        <v>451</v>
      </c>
      <c r="I3991" t="s">
        <v>265</v>
      </c>
      <c r="J3991" t="s">
        <v>266</v>
      </c>
      <c r="K3991" t="s">
        <v>6623</v>
      </c>
      <c r="L3991" t="s">
        <v>19694</v>
      </c>
      <c r="M3991" t="s">
        <v>271</v>
      </c>
      <c r="N3991" t="s">
        <v>268</v>
      </c>
      <c r="O3991">
        <v>2</v>
      </c>
      <c r="P3991" t="s">
        <v>272</v>
      </c>
      <c r="Q3991">
        <v>1</v>
      </c>
      <c r="S3991">
        <v>1</v>
      </c>
      <c r="T3991" s="108">
        <v>1</v>
      </c>
      <c r="U3991">
        <v>1</v>
      </c>
      <c r="V3991" t="s">
        <v>270</v>
      </c>
      <c r="W3991" t="s">
        <v>167</v>
      </c>
      <c r="X3991">
        <v>1</v>
      </c>
      <c r="Y3991">
        <v>0</v>
      </c>
      <c r="Z3991">
        <v>0</v>
      </c>
      <c r="AA3991">
        <v>1</v>
      </c>
      <c r="AB3991">
        <v>0</v>
      </c>
      <c r="AC3991">
        <v>0</v>
      </c>
      <c r="AD3991">
        <v>0</v>
      </c>
      <c r="AE3991">
        <v>0</v>
      </c>
    </row>
    <row r="3992" spans="1:31" x14ac:dyDescent="0.3">
      <c r="A3992" t="s">
        <v>268</v>
      </c>
      <c r="B3992" t="s">
        <v>19692</v>
      </c>
      <c r="C3992" t="s">
        <v>274</v>
      </c>
      <c r="D3992" t="s">
        <v>19693</v>
      </c>
      <c r="E3992" t="s">
        <v>13141</v>
      </c>
      <c r="F3992" t="s">
        <v>6654</v>
      </c>
      <c r="G3992" t="s">
        <v>451</v>
      </c>
      <c r="I3992" t="s">
        <v>265</v>
      </c>
      <c r="J3992" t="s">
        <v>266</v>
      </c>
      <c r="K3992" t="s">
        <v>6623</v>
      </c>
      <c r="L3992" t="s">
        <v>19694</v>
      </c>
      <c r="M3992" t="s">
        <v>271</v>
      </c>
      <c r="N3992" t="s">
        <v>268</v>
      </c>
      <c r="O3992">
        <v>17</v>
      </c>
      <c r="P3992" t="s">
        <v>425</v>
      </c>
      <c r="Q3992">
        <v>0.48</v>
      </c>
      <c r="S3992">
        <v>1</v>
      </c>
      <c r="T3992" s="108">
        <v>0.48</v>
      </c>
      <c r="U3992">
        <v>1</v>
      </c>
      <c r="V3992" t="s">
        <v>270</v>
      </c>
      <c r="W3992" t="s">
        <v>167</v>
      </c>
      <c r="X3992">
        <v>1</v>
      </c>
      <c r="Y3992">
        <v>1</v>
      </c>
      <c r="Z3992">
        <v>0</v>
      </c>
      <c r="AA3992">
        <v>0</v>
      </c>
      <c r="AB3992">
        <v>0</v>
      </c>
      <c r="AC3992">
        <v>0</v>
      </c>
      <c r="AD3992">
        <v>0</v>
      </c>
      <c r="AE3992">
        <v>0</v>
      </c>
    </row>
    <row r="3993" spans="1:31" x14ac:dyDescent="0.3">
      <c r="A3993" t="s">
        <v>268</v>
      </c>
      <c r="B3993" t="s">
        <v>6655</v>
      </c>
      <c r="C3993" t="s">
        <v>274</v>
      </c>
      <c r="D3993" t="s">
        <v>6656</v>
      </c>
      <c r="E3993" t="s">
        <v>13142</v>
      </c>
      <c r="F3993" t="s">
        <v>464</v>
      </c>
      <c r="G3993" t="s">
        <v>451</v>
      </c>
      <c r="I3993" t="s">
        <v>265</v>
      </c>
      <c r="J3993" t="s">
        <v>266</v>
      </c>
      <c r="K3993" t="s">
        <v>6623</v>
      </c>
      <c r="L3993" t="s">
        <v>17519</v>
      </c>
      <c r="M3993" t="s">
        <v>271</v>
      </c>
      <c r="N3993" t="s">
        <v>268</v>
      </c>
      <c r="O3993">
        <v>2</v>
      </c>
      <c r="P3993" t="s">
        <v>272</v>
      </c>
      <c r="Q3993">
        <v>4</v>
      </c>
      <c r="S3993">
        <v>4</v>
      </c>
      <c r="T3993" s="108">
        <v>16</v>
      </c>
      <c r="U3993">
        <v>1</v>
      </c>
      <c r="V3993" t="s">
        <v>270</v>
      </c>
      <c r="W3993" t="s">
        <v>167</v>
      </c>
      <c r="X3993">
        <v>1</v>
      </c>
      <c r="Y3993">
        <v>1</v>
      </c>
      <c r="Z3993">
        <v>1</v>
      </c>
      <c r="AA3993">
        <v>0</v>
      </c>
      <c r="AB3993">
        <v>1</v>
      </c>
      <c r="AC3993">
        <v>1</v>
      </c>
      <c r="AD3993">
        <v>0</v>
      </c>
      <c r="AE3993">
        <v>0</v>
      </c>
    </row>
    <row r="3994" spans="1:31" x14ac:dyDescent="0.3">
      <c r="A3994" t="s">
        <v>268</v>
      </c>
      <c r="B3994" t="s">
        <v>6655</v>
      </c>
      <c r="C3994" t="s">
        <v>274</v>
      </c>
      <c r="D3994" t="s">
        <v>6656</v>
      </c>
      <c r="E3994" t="s">
        <v>13142</v>
      </c>
      <c r="F3994" t="s">
        <v>464</v>
      </c>
      <c r="G3994" t="s">
        <v>451</v>
      </c>
      <c r="I3994" t="s">
        <v>265</v>
      </c>
      <c r="J3994" t="s">
        <v>266</v>
      </c>
      <c r="K3994" t="s">
        <v>6623</v>
      </c>
      <c r="L3994" t="s">
        <v>17519</v>
      </c>
      <c r="M3994" t="s">
        <v>271</v>
      </c>
      <c r="N3994" t="s">
        <v>268</v>
      </c>
      <c r="O3994">
        <v>27</v>
      </c>
      <c r="P3994" t="s">
        <v>273</v>
      </c>
      <c r="Q3994">
        <v>0.48</v>
      </c>
      <c r="S3994">
        <v>2</v>
      </c>
      <c r="T3994" s="108">
        <v>0.96</v>
      </c>
      <c r="U3994">
        <v>1</v>
      </c>
      <c r="V3994" t="s">
        <v>270</v>
      </c>
      <c r="W3994" t="s">
        <v>167</v>
      </c>
      <c r="X3994">
        <v>2</v>
      </c>
      <c r="Y3994">
        <v>0</v>
      </c>
      <c r="Z3994">
        <v>0</v>
      </c>
      <c r="AA3994">
        <v>2</v>
      </c>
      <c r="AB3994">
        <v>0</v>
      </c>
      <c r="AC3994">
        <v>0</v>
      </c>
      <c r="AD3994">
        <v>0</v>
      </c>
      <c r="AE3994">
        <v>0</v>
      </c>
    </row>
    <row r="3995" spans="1:31" x14ac:dyDescent="0.3">
      <c r="A3995" t="s">
        <v>268</v>
      </c>
      <c r="B3995" t="s">
        <v>6516</v>
      </c>
      <c r="C3995" t="s">
        <v>274</v>
      </c>
      <c r="D3995" t="s">
        <v>16102</v>
      </c>
      <c r="E3995" t="s">
        <v>13566</v>
      </c>
      <c r="F3995" t="s">
        <v>6517</v>
      </c>
      <c r="G3995" t="s">
        <v>514</v>
      </c>
      <c r="I3995" t="s">
        <v>265</v>
      </c>
      <c r="J3995" t="s">
        <v>266</v>
      </c>
      <c r="K3995" t="s">
        <v>2326</v>
      </c>
      <c r="L3995" t="s">
        <v>15701</v>
      </c>
      <c r="M3995" t="s">
        <v>271</v>
      </c>
      <c r="N3995" t="s">
        <v>268</v>
      </c>
      <c r="O3995">
        <v>2</v>
      </c>
      <c r="P3995" t="s">
        <v>272</v>
      </c>
      <c r="Q3995">
        <v>2</v>
      </c>
      <c r="S3995">
        <v>1</v>
      </c>
      <c r="T3995" s="108">
        <v>2</v>
      </c>
      <c r="U3995">
        <v>1</v>
      </c>
      <c r="V3995" t="s">
        <v>270</v>
      </c>
      <c r="W3995" t="s">
        <v>167</v>
      </c>
      <c r="X3995">
        <v>1</v>
      </c>
      <c r="Y3995">
        <v>0</v>
      </c>
      <c r="Z3995">
        <v>1</v>
      </c>
      <c r="AA3995">
        <v>0</v>
      </c>
      <c r="AB3995">
        <v>0</v>
      </c>
      <c r="AC3995">
        <v>0</v>
      </c>
      <c r="AD3995">
        <v>0</v>
      </c>
      <c r="AE3995">
        <v>0</v>
      </c>
    </row>
    <row r="3996" spans="1:31" x14ac:dyDescent="0.3">
      <c r="A3996" t="s">
        <v>268</v>
      </c>
      <c r="B3996" t="s">
        <v>6516</v>
      </c>
      <c r="C3996" t="s">
        <v>274</v>
      </c>
      <c r="D3996" t="s">
        <v>16102</v>
      </c>
      <c r="E3996" t="s">
        <v>13566</v>
      </c>
      <c r="F3996" t="s">
        <v>6517</v>
      </c>
      <c r="G3996" t="s">
        <v>514</v>
      </c>
      <c r="I3996" t="s">
        <v>265</v>
      </c>
      <c r="J3996" t="s">
        <v>266</v>
      </c>
      <c r="K3996" t="s">
        <v>2326</v>
      </c>
      <c r="L3996" t="s">
        <v>15701</v>
      </c>
      <c r="M3996" t="s">
        <v>267</v>
      </c>
      <c r="N3996" t="s">
        <v>268</v>
      </c>
      <c r="O3996">
        <v>1</v>
      </c>
      <c r="P3996" t="s">
        <v>282</v>
      </c>
      <c r="Q3996">
        <v>1</v>
      </c>
      <c r="S3996">
        <v>1</v>
      </c>
      <c r="T3996" s="108">
        <v>1</v>
      </c>
      <c r="U3996">
        <v>1</v>
      </c>
      <c r="V3996" t="s">
        <v>270</v>
      </c>
      <c r="W3996" t="s">
        <v>167</v>
      </c>
      <c r="X3996">
        <v>1</v>
      </c>
      <c r="Y3996">
        <v>0</v>
      </c>
      <c r="Z3996">
        <v>0</v>
      </c>
      <c r="AA3996">
        <v>0</v>
      </c>
      <c r="AB3996">
        <v>0</v>
      </c>
      <c r="AC3996">
        <v>1</v>
      </c>
      <c r="AD3996">
        <v>0</v>
      </c>
      <c r="AE3996">
        <v>0</v>
      </c>
    </row>
    <row r="3997" spans="1:31" x14ac:dyDescent="0.3">
      <c r="A3997" t="s">
        <v>268</v>
      </c>
      <c r="B3997" t="s">
        <v>16387</v>
      </c>
      <c r="C3997" t="s">
        <v>274</v>
      </c>
      <c r="D3997" t="s">
        <v>16388</v>
      </c>
      <c r="E3997" t="s">
        <v>16389</v>
      </c>
      <c r="F3997" t="s">
        <v>16390</v>
      </c>
      <c r="G3997" t="s">
        <v>451</v>
      </c>
      <c r="I3997" t="s">
        <v>265</v>
      </c>
      <c r="J3997" t="s">
        <v>266</v>
      </c>
      <c r="K3997" t="s">
        <v>6670</v>
      </c>
      <c r="L3997" t="s">
        <v>16391</v>
      </c>
      <c r="M3997" t="s">
        <v>267</v>
      </c>
      <c r="N3997" t="s">
        <v>268</v>
      </c>
      <c r="O3997">
        <v>1</v>
      </c>
      <c r="P3997" t="s">
        <v>266</v>
      </c>
      <c r="Q3997">
        <v>0.17</v>
      </c>
      <c r="S3997">
        <v>1</v>
      </c>
      <c r="T3997" s="108">
        <v>0.17</v>
      </c>
      <c r="U3997">
        <v>1</v>
      </c>
      <c r="V3997" t="s">
        <v>270</v>
      </c>
      <c r="W3997" t="s">
        <v>167</v>
      </c>
      <c r="X3997">
        <v>1</v>
      </c>
      <c r="Y3997">
        <v>0</v>
      </c>
      <c r="Z3997">
        <v>0</v>
      </c>
      <c r="AA3997">
        <v>0</v>
      </c>
      <c r="AB3997">
        <v>1</v>
      </c>
      <c r="AC3997">
        <v>0</v>
      </c>
      <c r="AD3997">
        <v>0</v>
      </c>
      <c r="AE3997">
        <v>0</v>
      </c>
    </row>
    <row r="3998" spans="1:31" x14ac:dyDescent="0.3">
      <c r="A3998" t="s">
        <v>268</v>
      </c>
      <c r="B3998" t="s">
        <v>16387</v>
      </c>
      <c r="C3998" t="s">
        <v>274</v>
      </c>
      <c r="D3998" t="s">
        <v>16388</v>
      </c>
      <c r="E3998" t="s">
        <v>16389</v>
      </c>
      <c r="F3998" t="s">
        <v>16390</v>
      </c>
      <c r="G3998" t="s">
        <v>451</v>
      </c>
      <c r="I3998" t="s">
        <v>265</v>
      </c>
      <c r="J3998" t="s">
        <v>266</v>
      </c>
      <c r="K3998" t="s">
        <v>6670</v>
      </c>
      <c r="L3998" t="s">
        <v>16391</v>
      </c>
      <c r="M3998" t="s">
        <v>271</v>
      </c>
      <c r="N3998" t="s">
        <v>268</v>
      </c>
      <c r="O3998">
        <v>2</v>
      </c>
      <c r="P3998" t="s">
        <v>288</v>
      </c>
      <c r="Q3998">
        <v>0.32</v>
      </c>
      <c r="S3998">
        <v>1</v>
      </c>
      <c r="T3998" s="108">
        <v>0.32</v>
      </c>
      <c r="U3998">
        <v>1</v>
      </c>
      <c r="V3998" t="s">
        <v>270</v>
      </c>
      <c r="W3998" t="s">
        <v>167</v>
      </c>
      <c r="X3998">
        <v>1</v>
      </c>
      <c r="Y3998">
        <v>0</v>
      </c>
      <c r="Z3998">
        <v>0</v>
      </c>
      <c r="AA3998">
        <v>1</v>
      </c>
      <c r="AB3998">
        <v>0</v>
      </c>
      <c r="AC3998">
        <v>0</v>
      </c>
      <c r="AD3998">
        <v>0</v>
      </c>
      <c r="AE3998">
        <v>0</v>
      </c>
    </row>
    <row r="3999" spans="1:31" x14ac:dyDescent="0.3">
      <c r="A3999" t="s">
        <v>268</v>
      </c>
      <c r="B3999" t="s">
        <v>16387</v>
      </c>
      <c r="C3999" t="s">
        <v>274</v>
      </c>
      <c r="D3999" t="s">
        <v>16388</v>
      </c>
      <c r="E3999" t="s">
        <v>16389</v>
      </c>
      <c r="F3999" t="s">
        <v>16390</v>
      </c>
      <c r="G3999" t="s">
        <v>451</v>
      </c>
      <c r="I3999" t="s">
        <v>265</v>
      </c>
      <c r="J3999" t="s">
        <v>266</v>
      </c>
      <c r="K3999" t="s">
        <v>6670</v>
      </c>
      <c r="L3999" t="s">
        <v>16391</v>
      </c>
      <c r="M3999" t="s">
        <v>271</v>
      </c>
      <c r="N3999" t="s">
        <v>268</v>
      </c>
      <c r="O3999">
        <v>17</v>
      </c>
      <c r="P3999" t="s">
        <v>425</v>
      </c>
      <c r="Q3999">
        <v>0.32</v>
      </c>
      <c r="S3999">
        <v>1</v>
      </c>
      <c r="T3999" s="108">
        <v>0.32</v>
      </c>
      <c r="U3999">
        <v>1</v>
      </c>
      <c r="V3999" t="s">
        <v>270</v>
      </c>
      <c r="W3999" t="s">
        <v>167</v>
      </c>
      <c r="X3999">
        <v>1</v>
      </c>
      <c r="Y3999">
        <v>0</v>
      </c>
      <c r="Z3999">
        <v>0</v>
      </c>
      <c r="AA3999">
        <v>0</v>
      </c>
      <c r="AB3999">
        <v>1</v>
      </c>
      <c r="AC3999">
        <v>0</v>
      </c>
      <c r="AD3999">
        <v>0</v>
      </c>
      <c r="AE3999">
        <v>0</v>
      </c>
    </row>
    <row r="4000" spans="1:31" x14ac:dyDescent="0.3">
      <c r="A4000" t="s">
        <v>268</v>
      </c>
      <c r="B4000" t="s">
        <v>11011</v>
      </c>
      <c r="C4000" t="s">
        <v>274</v>
      </c>
      <c r="D4000" t="s">
        <v>6692</v>
      </c>
      <c r="E4000" t="s">
        <v>13145</v>
      </c>
      <c r="F4000" t="s">
        <v>11012</v>
      </c>
      <c r="G4000" t="s">
        <v>451</v>
      </c>
      <c r="I4000" t="s">
        <v>265</v>
      </c>
      <c r="J4000" t="s">
        <v>266</v>
      </c>
      <c r="K4000" t="s">
        <v>6623</v>
      </c>
      <c r="L4000" t="s">
        <v>11013</v>
      </c>
      <c r="M4000" t="s">
        <v>267</v>
      </c>
      <c r="N4000" t="s">
        <v>268</v>
      </c>
      <c r="O4000">
        <v>1</v>
      </c>
      <c r="P4000" t="s">
        <v>282</v>
      </c>
      <c r="Q4000">
        <v>2</v>
      </c>
      <c r="S4000">
        <v>1</v>
      </c>
      <c r="T4000" s="108">
        <v>2</v>
      </c>
      <c r="U4000">
        <v>1</v>
      </c>
      <c r="V4000" t="s">
        <v>270</v>
      </c>
      <c r="W4000" t="s">
        <v>167</v>
      </c>
      <c r="X4000">
        <v>1</v>
      </c>
      <c r="Y4000">
        <v>0</v>
      </c>
      <c r="Z4000">
        <v>0</v>
      </c>
      <c r="AA4000">
        <v>0</v>
      </c>
      <c r="AB4000">
        <v>1</v>
      </c>
      <c r="AC4000">
        <v>0</v>
      </c>
      <c r="AD4000">
        <v>0</v>
      </c>
      <c r="AE4000">
        <v>0</v>
      </c>
    </row>
    <row r="4001" spans="1:31" x14ac:dyDescent="0.3">
      <c r="A4001" t="s">
        <v>268</v>
      </c>
      <c r="B4001" t="s">
        <v>11011</v>
      </c>
      <c r="C4001" t="s">
        <v>274</v>
      </c>
      <c r="D4001" t="s">
        <v>6692</v>
      </c>
      <c r="E4001" t="s">
        <v>13145</v>
      </c>
      <c r="F4001" t="s">
        <v>11012</v>
      </c>
      <c r="G4001" t="s">
        <v>451</v>
      </c>
      <c r="I4001" t="s">
        <v>265</v>
      </c>
      <c r="J4001" t="s">
        <v>266</v>
      </c>
      <c r="K4001" t="s">
        <v>6623</v>
      </c>
      <c r="L4001" t="s">
        <v>11013</v>
      </c>
      <c r="M4001" t="s">
        <v>271</v>
      </c>
      <c r="N4001" t="s">
        <v>268</v>
      </c>
      <c r="O4001">
        <v>2</v>
      </c>
      <c r="P4001" t="s">
        <v>272</v>
      </c>
      <c r="Q4001">
        <v>2</v>
      </c>
      <c r="S4001">
        <v>1</v>
      </c>
      <c r="T4001" s="108">
        <v>2</v>
      </c>
      <c r="U4001">
        <v>1</v>
      </c>
      <c r="V4001" t="s">
        <v>270</v>
      </c>
      <c r="W4001" t="s">
        <v>167</v>
      </c>
      <c r="X4001">
        <v>1</v>
      </c>
      <c r="Y4001">
        <v>0</v>
      </c>
      <c r="Z4001">
        <v>0</v>
      </c>
      <c r="AA4001">
        <v>0</v>
      </c>
      <c r="AB4001">
        <v>1</v>
      </c>
      <c r="AC4001">
        <v>0</v>
      </c>
      <c r="AD4001">
        <v>0</v>
      </c>
      <c r="AE4001">
        <v>0</v>
      </c>
    </row>
    <row r="4002" spans="1:31" x14ac:dyDescent="0.3">
      <c r="A4002" t="s">
        <v>268</v>
      </c>
      <c r="B4002" t="s">
        <v>6834</v>
      </c>
      <c r="C4002" t="s">
        <v>274</v>
      </c>
      <c r="D4002" t="s">
        <v>6835</v>
      </c>
      <c r="E4002" t="s">
        <v>13423</v>
      </c>
      <c r="F4002" t="s">
        <v>6836</v>
      </c>
      <c r="G4002" t="s">
        <v>2304</v>
      </c>
      <c r="I4002" t="s">
        <v>265</v>
      </c>
      <c r="J4002" t="s">
        <v>266</v>
      </c>
      <c r="K4002" t="s">
        <v>6813</v>
      </c>
      <c r="L4002" t="s">
        <v>16014</v>
      </c>
      <c r="M4002" t="s">
        <v>267</v>
      </c>
      <c r="N4002" t="s">
        <v>268</v>
      </c>
      <c r="O4002">
        <v>1</v>
      </c>
      <c r="P4002" t="s">
        <v>282</v>
      </c>
      <c r="Q4002">
        <v>2</v>
      </c>
      <c r="S4002">
        <v>1</v>
      </c>
      <c r="T4002" s="108">
        <v>2</v>
      </c>
      <c r="U4002">
        <v>1</v>
      </c>
      <c r="V4002" t="s">
        <v>270</v>
      </c>
      <c r="W4002" t="s">
        <v>167</v>
      </c>
      <c r="X4002">
        <v>1</v>
      </c>
      <c r="Y4002">
        <v>0</v>
      </c>
      <c r="Z4002">
        <v>1</v>
      </c>
      <c r="AA4002">
        <v>0</v>
      </c>
      <c r="AB4002">
        <v>0</v>
      </c>
      <c r="AC4002">
        <v>0</v>
      </c>
      <c r="AD4002">
        <v>0</v>
      </c>
      <c r="AE4002">
        <v>0</v>
      </c>
    </row>
    <row r="4003" spans="1:31" x14ac:dyDescent="0.3">
      <c r="A4003" t="s">
        <v>268</v>
      </c>
      <c r="B4003" t="s">
        <v>6834</v>
      </c>
      <c r="C4003" t="s">
        <v>274</v>
      </c>
      <c r="D4003" t="s">
        <v>6835</v>
      </c>
      <c r="E4003" t="s">
        <v>13423</v>
      </c>
      <c r="F4003" t="s">
        <v>6836</v>
      </c>
      <c r="G4003" t="s">
        <v>2304</v>
      </c>
      <c r="I4003" t="s">
        <v>265</v>
      </c>
      <c r="J4003" t="s">
        <v>266</v>
      </c>
      <c r="K4003" t="s">
        <v>6813</v>
      </c>
      <c r="L4003" t="s">
        <v>16014</v>
      </c>
      <c r="M4003" t="s">
        <v>271</v>
      </c>
      <c r="N4003" t="s">
        <v>268</v>
      </c>
      <c r="O4003">
        <v>2</v>
      </c>
      <c r="P4003" t="s">
        <v>272</v>
      </c>
      <c r="Q4003">
        <v>2</v>
      </c>
      <c r="S4003">
        <v>1</v>
      </c>
      <c r="T4003" s="108">
        <v>2</v>
      </c>
      <c r="U4003">
        <v>1</v>
      </c>
      <c r="V4003" t="s">
        <v>270</v>
      </c>
      <c r="W4003" t="s">
        <v>167</v>
      </c>
      <c r="X4003">
        <v>1</v>
      </c>
      <c r="Y4003">
        <v>0</v>
      </c>
      <c r="Z4003">
        <v>1</v>
      </c>
      <c r="AA4003">
        <v>0</v>
      </c>
      <c r="AB4003">
        <v>0</v>
      </c>
      <c r="AC4003">
        <v>0</v>
      </c>
      <c r="AD4003">
        <v>0</v>
      </c>
      <c r="AE4003">
        <v>0</v>
      </c>
    </row>
    <row r="4004" spans="1:31" x14ac:dyDescent="0.3">
      <c r="A4004" t="s">
        <v>268</v>
      </c>
      <c r="B4004" t="s">
        <v>6673</v>
      </c>
      <c r="C4004" t="s">
        <v>274</v>
      </c>
      <c r="D4004" t="s">
        <v>6674</v>
      </c>
      <c r="E4004" t="s">
        <v>13143</v>
      </c>
      <c r="F4004" t="s">
        <v>6675</v>
      </c>
      <c r="G4004" t="s">
        <v>451</v>
      </c>
      <c r="I4004" t="s">
        <v>265</v>
      </c>
      <c r="J4004" t="s">
        <v>266</v>
      </c>
      <c r="K4004" t="s">
        <v>6670</v>
      </c>
      <c r="L4004" t="s">
        <v>6676</v>
      </c>
      <c r="M4004" t="s">
        <v>267</v>
      </c>
      <c r="N4004" t="s">
        <v>268</v>
      </c>
      <c r="O4004">
        <v>1</v>
      </c>
      <c r="P4004" t="s">
        <v>266</v>
      </c>
      <c r="Q4004">
        <v>0.32</v>
      </c>
      <c r="S4004">
        <v>1</v>
      </c>
      <c r="T4004" s="108">
        <v>0.32</v>
      </c>
      <c r="U4004">
        <v>1</v>
      </c>
      <c r="V4004" t="s">
        <v>270</v>
      </c>
      <c r="W4004" t="s">
        <v>167</v>
      </c>
      <c r="X4004">
        <v>1</v>
      </c>
      <c r="Y4004">
        <v>0</v>
      </c>
      <c r="Z4004">
        <v>0</v>
      </c>
      <c r="AA4004">
        <v>0</v>
      </c>
      <c r="AB4004">
        <v>1</v>
      </c>
      <c r="AC4004">
        <v>0</v>
      </c>
      <c r="AD4004">
        <v>0</v>
      </c>
      <c r="AE4004">
        <v>0</v>
      </c>
    </row>
    <row r="4005" spans="1:31" x14ac:dyDescent="0.3">
      <c r="A4005" t="s">
        <v>268</v>
      </c>
      <c r="B4005" t="s">
        <v>6673</v>
      </c>
      <c r="C4005" t="s">
        <v>294</v>
      </c>
      <c r="D4005" t="s">
        <v>6674</v>
      </c>
      <c r="E4005" t="s">
        <v>13143</v>
      </c>
      <c r="F4005" t="s">
        <v>6675</v>
      </c>
      <c r="G4005" t="s">
        <v>451</v>
      </c>
      <c r="I4005" t="s">
        <v>265</v>
      </c>
      <c r="J4005" t="s">
        <v>266</v>
      </c>
      <c r="K4005" t="s">
        <v>6670</v>
      </c>
      <c r="L4005" t="s">
        <v>6676</v>
      </c>
      <c r="M4005" t="s">
        <v>271</v>
      </c>
      <c r="N4005" t="s">
        <v>268</v>
      </c>
      <c r="O4005">
        <v>2</v>
      </c>
      <c r="P4005" t="s">
        <v>288</v>
      </c>
      <c r="Q4005">
        <v>0.48</v>
      </c>
      <c r="S4005">
        <v>1</v>
      </c>
      <c r="T4005" s="108">
        <v>0.48</v>
      </c>
      <c r="U4005">
        <v>1</v>
      </c>
      <c r="V4005" t="s">
        <v>270</v>
      </c>
      <c r="W4005" t="s">
        <v>167</v>
      </c>
      <c r="X4005">
        <v>1</v>
      </c>
      <c r="Y4005">
        <v>0</v>
      </c>
      <c r="Z4005">
        <v>0</v>
      </c>
      <c r="AA4005">
        <v>1</v>
      </c>
      <c r="AB4005">
        <v>0</v>
      </c>
      <c r="AC4005">
        <v>0</v>
      </c>
      <c r="AD4005">
        <v>0</v>
      </c>
      <c r="AE4005">
        <v>0</v>
      </c>
    </row>
    <row r="4006" spans="1:31" x14ac:dyDescent="0.3">
      <c r="A4006" t="s">
        <v>268</v>
      </c>
      <c r="B4006" t="s">
        <v>5217</v>
      </c>
      <c r="C4006" t="s">
        <v>274</v>
      </c>
      <c r="D4006" t="s">
        <v>5218</v>
      </c>
      <c r="E4006" t="s">
        <v>13107</v>
      </c>
      <c r="F4006" t="s">
        <v>1618</v>
      </c>
      <c r="G4006" t="s">
        <v>451</v>
      </c>
      <c r="I4006" t="s">
        <v>265</v>
      </c>
      <c r="J4006" t="s">
        <v>266</v>
      </c>
      <c r="K4006" t="s">
        <v>17979</v>
      </c>
      <c r="L4006" t="s">
        <v>15633</v>
      </c>
      <c r="M4006" t="s">
        <v>271</v>
      </c>
      <c r="N4006" t="s">
        <v>268</v>
      </c>
      <c r="O4006">
        <v>17</v>
      </c>
      <c r="P4006" t="s">
        <v>273</v>
      </c>
      <c r="Q4006">
        <v>0.48</v>
      </c>
      <c r="S4006">
        <v>1</v>
      </c>
      <c r="T4006" s="108">
        <v>0.48</v>
      </c>
      <c r="U4006">
        <v>1</v>
      </c>
      <c r="V4006" t="s">
        <v>270</v>
      </c>
      <c r="W4006" t="s">
        <v>167</v>
      </c>
      <c r="X4006">
        <v>1</v>
      </c>
      <c r="Y4006">
        <v>0</v>
      </c>
      <c r="Z4006">
        <v>0</v>
      </c>
      <c r="AA4006">
        <v>0</v>
      </c>
      <c r="AB4006">
        <v>1</v>
      </c>
      <c r="AC4006">
        <v>0</v>
      </c>
      <c r="AD4006">
        <v>0</v>
      </c>
      <c r="AE4006">
        <v>0</v>
      </c>
    </row>
    <row r="4007" spans="1:31" x14ac:dyDescent="0.3">
      <c r="A4007" t="s">
        <v>268</v>
      </c>
      <c r="B4007" t="s">
        <v>5217</v>
      </c>
      <c r="C4007" t="s">
        <v>274</v>
      </c>
      <c r="D4007" t="s">
        <v>5218</v>
      </c>
      <c r="E4007" t="s">
        <v>13107</v>
      </c>
      <c r="F4007" t="s">
        <v>1618</v>
      </c>
      <c r="G4007" t="s">
        <v>451</v>
      </c>
      <c r="I4007" t="s">
        <v>265</v>
      </c>
      <c r="J4007" t="s">
        <v>266</v>
      </c>
      <c r="K4007" t="s">
        <v>17979</v>
      </c>
      <c r="L4007" t="s">
        <v>15633</v>
      </c>
      <c r="M4007" t="s">
        <v>271</v>
      </c>
      <c r="N4007" t="s">
        <v>268</v>
      </c>
      <c r="O4007">
        <v>2</v>
      </c>
      <c r="P4007" t="s">
        <v>288</v>
      </c>
      <c r="Q4007">
        <v>0.48</v>
      </c>
      <c r="S4007">
        <v>1</v>
      </c>
      <c r="T4007" s="108">
        <v>0.48</v>
      </c>
      <c r="U4007">
        <v>1</v>
      </c>
      <c r="V4007" t="s">
        <v>270</v>
      </c>
      <c r="W4007" t="s">
        <v>167</v>
      </c>
      <c r="X4007">
        <v>1</v>
      </c>
      <c r="Y4007">
        <v>0</v>
      </c>
      <c r="Z4007">
        <v>0</v>
      </c>
      <c r="AA4007">
        <v>0</v>
      </c>
      <c r="AB4007">
        <v>1</v>
      </c>
      <c r="AC4007">
        <v>0</v>
      </c>
      <c r="AD4007">
        <v>0</v>
      </c>
      <c r="AE4007">
        <v>0</v>
      </c>
    </row>
    <row r="4008" spans="1:31" x14ac:dyDescent="0.3">
      <c r="A4008" t="s">
        <v>268</v>
      </c>
      <c r="B4008" t="s">
        <v>5217</v>
      </c>
      <c r="C4008" t="s">
        <v>274</v>
      </c>
      <c r="D4008" t="s">
        <v>5218</v>
      </c>
      <c r="E4008" t="s">
        <v>13107</v>
      </c>
      <c r="F4008" t="s">
        <v>1618</v>
      </c>
      <c r="G4008" t="s">
        <v>451</v>
      </c>
      <c r="I4008" t="s">
        <v>265</v>
      </c>
      <c r="J4008" t="s">
        <v>266</v>
      </c>
      <c r="K4008" t="s">
        <v>17979</v>
      </c>
      <c r="L4008" t="s">
        <v>15633</v>
      </c>
      <c r="M4008" t="s">
        <v>267</v>
      </c>
      <c r="N4008" t="s">
        <v>268</v>
      </c>
      <c r="O4008">
        <v>1</v>
      </c>
      <c r="P4008" t="s">
        <v>266</v>
      </c>
      <c r="Q4008">
        <v>0.48</v>
      </c>
      <c r="S4008">
        <v>1</v>
      </c>
      <c r="T4008" s="108">
        <v>0.48</v>
      </c>
      <c r="U4008">
        <v>1</v>
      </c>
      <c r="V4008" t="s">
        <v>270</v>
      </c>
      <c r="W4008" t="s">
        <v>167</v>
      </c>
      <c r="X4008">
        <v>1</v>
      </c>
      <c r="Y4008">
        <v>0</v>
      </c>
      <c r="Z4008">
        <v>0</v>
      </c>
      <c r="AA4008">
        <v>0</v>
      </c>
      <c r="AB4008">
        <v>0</v>
      </c>
      <c r="AC4008">
        <v>1</v>
      </c>
      <c r="AD4008">
        <v>0</v>
      </c>
      <c r="AE4008">
        <v>0</v>
      </c>
    </row>
    <row r="4009" spans="1:31" x14ac:dyDescent="0.3">
      <c r="A4009" t="s">
        <v>268</v>
      </c>
      <c r="B4009" t="s">
        <v>6355</v>
      </c>
      <c r="C4009" t="s">
        <v>274</v>
      </c>
      <c r="D4009" t="s">
        <v>6356</v>
      </c>
      <c r="E4009" t="s">
        <v>13562</v>
      </c>
      <c r="F4009" t="s">
        <v>431</v>
      </c>
      <c r="G4009" t="s">
        <v>514</v>
      </c>
      <c r="I4009" t="s">
        <v>265</v>
      </c>
      <c r="J4009" t="s">
        <v>266</v>
      </c>
      <c r="K4009" t="s">
        <v>6357</v>
      </c>
      <c r="L4009" t="s">
        <v>6358</v>
      </c>
      <c r="M4009" t="s">
        <v>271</v>
      </c>
      <c r="N4009" t="s">
        <v>268</v>
      </c>
      <c r="O4009">
        <v>17</v>
      </c>
      <c r="P4009" t="s">
        <v>273</v>
      </c>
      <c r="Q4009">
        <v>0.48</v>
      </c>
      <c r="S4009">
        <v>4</v>
      </c>
      <c r="T4009" s="108">
        <v>1.92</v>
      </c>
      <c r="U4009">
        <v>1</v>
      </c>
      <c r="V4009" t="s">
        <v>270</v>
      </c>
      <c r="W4009" t="s">
        <v>167</v>
      </c>
      <c r="X4009">
        <v>4</v>
      </c>
      <c r="Y4009">
        <v>0</v>
      </c>
      <c r="Z4009">
        <v>0</v>
      </c>
      <c r="AA4009">
        <v>0</v>
      </c>
      <c r="AB4009">
        <v>0</v>
      </c>
      <c r="AC4009">
        <v>4</v>
      </c>
      <c r="AD4009">
        <v>0</v>
      </c>
      <c r="AE4009">
        <v>0</v>
      </c>
    </row>
    <row r="4010" spans="1:31" x14ac:dyDescent="0.3">
      <c r="A4010" t="s">
        <v>268</v>
      </c>
      <c r="B4010" t="s">
        <v>6355</v>
      </c>
      <c r="C4010" t="s">
        <v>274</v>
      </c>
      <c r="D4010" t="s">
        <v>6356</v>
      </c>
      <c r="E4010" t="s">
        <v>13562</v>
      </c>
      <c r="F4010" t="s">
        <v>431</v>
      </c>
      <c r="G4010" t="s">
        <v>514</v>
      </c>
      <c r="I4010" t="s">
        <v>265</v>
      </c>
      <c r="J4010" t="s">
        <v>266</v>
      </c>
      <c r="K4010" t="s">
        <v>6357</v>
      </c>
      <c r="L4010" t="s">
        <v>6358</v>
      </c>
      <c r="M4010" t="s">
        <v>271</v>
      </c>
      <c r="N4010" t="s">
        <v>268</v>
      </c>
      <c r="O4010">
        <v>2</v>
      </c>
      <c r="P4010" t="s">
        <v>272</v>
      </c>
      <c r="Q4010">
        <v>2</v>
      </c>
      <c r="S4010">
        <v>3</v>
      </c>
      <c r="T4010" s="108">
        <v>6</v>
      </c>
      <c r="U4010">
        <v>1</v>
      </c>
      <c r="V4010" t="s">
        <v>270</v>
      </c>
      <c r="W4010" t="s">
        <v>167</v>
      </c>
      <c r="X4010">
        <v>1</v>
      </c>
      <c r="Y4010">
        <v>1</v>
      </c>
      <c r="Z4010">
        <v>0</v>
      </c>
      <c r="AA4010">
        <v>1</v>
      </c>
      <c r="AB4010">
        <v>0</v>
      </c>
      <c r="AC4010">
        <v>1</v>
      </c>
      <c r="AD4010">
        <v>0</v>
      </c>
      <c r="AE4010">
        <v>0</v>
      </c>
    </row>
    <row r="4011" spans="1:31" x14ac:dyDescent="0.3">
      <c r="A4011" t="s">
        <v>268</v>
      </c>
      <c r="B4011" t="s">
        <v>6355</v>
      </c>
      <c r="C4011" t="s">
        <v>262</v>
      </c>
      <c r="D4011" t="s">
        <v>6356</v>
      </c>
      <c r="E4011" t="s">
        <v>13562</v>
      </c>
      <c r="F4011" t="s">
        <v>431</v>
      </c>
      <c r="G4011" t="s">
        <v>514</v>
      </c>
      <c r="I4011" t="s">
        <v>265</v>
      </c>
      <c r="J4011" t="s">
        <v>266</v>
      </c>
      <c r="K4011" t="s">
        <v>6357</v>
      </c>
      <c r="L4011" t="s">
        <v>6358</v>
      </c>
      <c r="M4011" t="s">
        <v>267</v>
      </c>
      <c r="N4011" t="s">
        <v>268</v>
      </c>
      <c r="O4011">
        <v>1</v>
      </c>
      <c r="P4011" t="s">
        <v>282</v>
      </c>
      <c r="Q4011">
        <v>2</v>
      </c>
      <c r="S4011">
        <v>5</v>
      </c>
      <c r="T4011" s="108">
        <v>10</v>
      </c>
      <c r="U4011">
        <v>1</v>
      </c>
      <c r="V4011" t="s">
        <v>270</v>
      </c>
      <c r="W4011" t="s">
        <v>167</v>
      </c>
      <c r="X4011">
        <v>2</v>
      </c>
      <c r="Y4011">
        <v>0</v>
      </c>
      <c r="Z4011">
        <v>2</v>
      </c>
      <c r="AA4011">
        <v>0</v>
      </c>
      <c r="AB4011">
        <v>0</v>
      </c>
      <c r="AC4011">
        <v>3</v>
      </c>
      <c r="AD4011">
        <v>0</v>
      </c>
      <c r="AE4011">
        <v>0</v>
      </c>
    </row>
    <row r="4012" spans="1:31" x14ac:dyDescent="0.3">
      <c r="A4012" t="s">
        <v>268</v>
      </c>
      <c r="B4012" t="s">
        <v>6355</v>
      </c>
      <c r="C4012" t="s">
        <v>262</v>
      </c>
      <c r="D4012" t="s">
        <v>6356</v>
      </c>
      <c r="E4012" t="s">
        <v>13562</v>
      </c>
      <c r="F4012" t="s">
        <v>431</v>
      </c>
      <c r="G4012" t="s">
        <v>514</v>
      </c>
      <c r="I4012" t="s">
        <v>265</v>
      </c>
      <c r="J4012" t="s">
        <v>266</v>
      </c>
      <c r="K4012" t="s">
        <v>6357</v>
      </c>
      <c r="L4012" t="s">
        <v>6358</v>
      </c>
      <c r="M4012" t="s">
        <v>271</v>
      </c>
      <c r="N4012" t="s">
        <v>268</v>
      </c>
      <c r="O4012">
        <v>2</v>
      </c>
      <c r="P4012" t="s">
        <v>272</v>
      </c>
      <c r="Q4012">
        <v>3</v>
      </c>
      <c r="S4012">
        <v>3</v>
      </c>
      <c r="T4012" s="108">
        <v>9</v>
      </c>
      <c r="U4012">
        <v>1</v>
      </c>
      <c r="V4012" t="s">
        <v>270</v>
      </c>
      <c r="W4012" t="s">
        <v>167</v>
      </c>
      <c r="X4012">
        <v>1</v>
      </c>
      <c r="Y4012">
        <v>1</v>
      </c>
      <c r="Z4012">
        <v>0</v>
      </c>
      <c r="AA4012">
        <v>1</v>
      </c>
      <c r="AB4012">
        <v>0</v>
      </c>
      <c r="AC4012">
        <v>1</v>
      </c>
      <c r="AD4012">
        <v>0</v>
      </c>
      <c r="AE4012">
        <v>0</v>
      </c>
    </row>
    <row r="4013" spans="1:31" x14ac:dyDescent="0.3">
      <c r="A4013" t="s">
        <v>268</v>
      </c>
      <c r="B4013" t="s">
        <v>5629</v>
      </c>
      <c r="C4013" t="s">
        <v>262</v>
      </c>
      <c r="D4013" t="s">
        <v>17515</v>
      </c>
      <c r="E4013" t="s">
        <v>13398</v>
      </c>
      <c r="F4013" t="s">
        <v>2917</v>
      </c>
      <c r="G4013" t="s">
        <v>1097</v>
      </c>
      <c r="I4013" t="s">
        <v>265</v>
      </c>
      <c r="J4013" t="s">
        <v>266</v>
      </c>
      <c r="K4013" t="s">
        <v>5630</v>
      </c>
      <c r="L4013" t="s">
        <v>5525</v>
      </c>
      <c r="M4013" t="s">
        <v>267</v>
      </c>
      <c r="N4013" t="s">
        <v>268</v>
      </c>
      <c r="O4013">
        <v>1</v>
      </c>
      <c r="P4013" t="s">
        <v>282</v>
      </c>
      <c r="Q4013">
        <v>1</v>
      </c>
      <c r="S4013">
        <v>2</v>
      </c>
      <c r="T4013" s="108">
        <v>2</v>
      </c>
      <c r="U4013">
        <v>1</v>
      </c>
      <c r="V4013" t="s">
        <v>270</v>
      </c>
      <c r="W4013" t="s">
        <v>167</v>
      </c>
      <c r="X4013">
        <v>1</v>
      </c>
      <c r="Y4013">
        <v>0</v>
      </c>
      <c r="Z4013">
        <v>1</v>
      </c>
      <c r="AA4013">
        <v>0</v>
      </c>
      <c r="AB4013">
        <v>0</v>
      </c>
      <c r="AC4013">
        <v>1</v>
      </c>
      <c r="AD4013">
        <v>0</v>
      </c>
      <c r="AE4013">
        <v>0</v>
      </c>
    </row>
    <row r="4014" spans="1:31" x14ac:dyDescent="0.3">
      <c r="A4014" t="s">
        <v>268</v>
      </c>
      <c r="B4014" t="s">
        <v>5629</v>
      </c>
      <c r="C4014" t="s">
        <v>262</v>
      </c>
      <c r="D4014" t="s">
        <v>17515</v>
      </c>
      <c r="E4014" t="s">
        <v>13398</v>
      </c>
      <c r="F4014" t="s">
        <v>2917</v>
      </c>
      <c r="G4014" t="s">
        <v>1097</v>
      </c>
      <c r="I4014" t="s">
        <v>265</v>
      </c>
      <c r="J4014" t="s">
        <v>266</v>
      </c>
      <c r="K4014" t="s">
        <v>5630</v>
      </c>
      <c r="L4014" t="s">
        <v>5525</v>
      </c>
      <c r="M4014" t="s">
        <v>271</v>
      </c>
      <c r="N4014" t="s">
        <v>268</v>
      </c>
      <c r="O4014">
        <v>2</v>
      </c>
      <c r="P4014" t="s">
        <v>272</v>
      </c>
      <c r="Q4014">
        <v>1</v>
      </c>
      <c r="S4014">
        <v>2</v>
      </c>
      <c r="T4014" s="108">
        <v>2</v>
      </c>
      <c r="U4014">
        <v>1</v>
      </c>
      <c r="V4014" t="s">
        <v>270</v>
      </c>
      <c r="W4014" t="s">
        <v>167</v>
      </c>
      <c r="X4014">
        <v>1</v>
      </c>
      <c r="Y4014">
        <v>0</v>
      </c>
      <c r="Z4014">
        <v>1</v>
      </c>
      <c r="AA4014">
        <v>0</v>
      </c>
      <c r="AB4014">
        <v>0</v>
      </c>
      <c r="AC4014">
        <v>1</v>
      </c>
      <c r="AD4014">
        <v>0</v>
      </c>
      <c r="AE4014">
        <v>0</v>
      </c>
    </row>
    <row r="4015" spans="1:31" x14ac:dyDescent="0.3">
      <c r="A4015" t="s">
        <v>268</v>
      </c>
      <c r="B4015" t="s">
        <v>6693</v>
      </c>
      <c r="C4015" t="s">
        <v>274</v>
      </c>
      <c r="D4015" t="s">
        <v>6694</v>
      </c>
      <c r="E4015" t="s">
        <v>13146</v>
      </c>
      <c r="F4015" t="s">
        <v>6695</v>
      </c>
      <c r="G4015" t="s">
        <v>451</v>
      </c>
      <c r="I4015" t="s">
        <v>265</v>
      </c>
      <c r="J4015" t="s">
        <v>266</v>
      </c>
      <c r="K4015" t="s">
        <v>6623</v>
      </c>
      <c r="L4015" t="s">
        <v>3282</v>
      </c>
      <c r="M4015" t="s">
        <v>267</v>
      </c>
      <c r="N4015" t="s">
        <v>268</v>
      </c>
      <c r="O4015">
        <v>1</v>
      </c>
      <c r="P4015" t="s">
        <v>282</v>
      </c>
      <c r="Q4015">
        <v>4</v>
      </c>
      <c r="S4015">
        <v>2</v>
      </c>
      <c r="T4015" s="108">
        <v>8</v>
      </c>
      <c r="U4015">
        <v>1</v>
      </c>
      <c r="V4015" t="s">
        <v>270</v>
      </c>
      <c r="W4015" t="s">
        <v>167</v>
      </c>
      <c r="X4015">
        <v>1</v>
      </c>
      <c r="Y4015">
        <v>1</v>
      </c>
      <c r="Z4015">
        <v>0</v>
      </c>
      <c r="AA4015">
        <v>0</v>
      </c>
      <c r="AB4015">
        <v>1</v>
      </c>
      <c r="AC4015">
        <v>0</v>
      </c>
      <c r="AD4015">
        <v>0</v>
      </c>
      <c r="AE4015">
        <v>0</v>
      </c>
    </row>
    <row r="4016" spans="1:31" x14ac:dyDescent="0.3">
      <c r="A4016" t="s">
        <v>268</v>
      </c>
      <c r="B4016" t="s">
        <v>6693</v>
      </c>
      <c r="C4016" t="s">
        <v>274</v>
      </c>
      <c r="D4016" t="s">
        <v>6694</v>
      </c>
      <c r="E4016" t="s">
        <v>13146</v>
      </c>
      <c r="F4016" t="s">
        <v>6695</v>
      </c>
      <c r="G4016" t="s">
        <v>451</v>
      </c>
      <c r="I4016" t="s">
        <v>265</v>
      </c>
      <c r="J4016" t="s">
        <v>266</v>
      </c>
      <c r="K4016" t="s">
        <v>6623</v>
      </c>
      <c r="L4016" t="s">
        <v>3282</v>
      </c>
      <c r="M4016" t="s">
        <v>271</v>
      </c>
      <c r="N4016" t="s">
        <v>268</v>
      </c>
      <c r="O4016">
        <v>2</v>
      </c>
      <c r="P4016" t="s">
        <v>272</v>
      </c>
      <c r="Q4016">
        <v>2</v>
      </c>
      <c r="S4016">
        <v>3</v>
      </c>
      <c r="T4016" s="108">
        <v>6</v>
      </c>
      <c r="U4016">
        <v>1</v>
      </c>
      <c r="V4016" t="s">
        <v>270</v>
      </c>
      <c r="W4016" t="s">
        <v>167</v>
      </c>
      <c r="X4016">
        <v>1</v>
      </c>
      <c r="Y4016">
        <v>0</v>
      </c>
      <c r="Z4016">
        <v>1</v>
      </c>
      <c r="AA4016">
        <v>0</v>
      </c>
      <c r="AB4016">
        <v>1</v>
      </c>
      <c r="AC4016">
        <v>1</v>
      </c>
      <c r="AD4016">
        <v>0</v>
      </c>
      <c r="AE4016">
        <v>0</v>
      </c>
    </row>
    <row r="4017" spans="1:31" x14ac:dyDescent="0.3">
      <c r="A4017" t="s">
        <v>268</v>
      </c>
      <c r="B4017" t="s">
        <v>5799</v>
      </c>
      <c r="C4017" t="s">
        <v>274</v>
      </c>
      <c r="D4017" t="s">
        <v>5800</v>
      </c>
      <c r="E4017" t="s">
        <v>13110</v>
      </c>
      <c r="F4017" t="s">
        <v>741</v>
      </c>
      <c r="G4017" t="s">
        <v>451</v>
      </c>
      <c r="I4017" t="s">
        <v>265</v>
      </c>
      <c r="J4017" t="s">
        <v>266</v>
      </c>
      <c r="K4017" t="s">
        <v>10308</v>
      </c>
      <c r="L4017" t="s">
        <v>967</v>
      </c>
      <c r="M4017" t="s">
        <v>271</v>
      </c>
      <c r="N4017" t="s">
        <v>268</v>
      </c>
      <c r="O4017">
        <v>2</v>
      </c>
      <c r="P4017" t="s">
        <v>272</v>
      </c>
      <c r="Q4017">
        <v>4</v>
      </c>
      <c r="S4017">
        <v>12</v>
      </c>
      <c r="T4017" s="108">
        <v>48</v>
      </c>
      <c r="U4017">
        <v>1</v>
      </c>
      <c r="V4017" t="s">
        <v>270</v>
      </c>
      <c r="W4017" t="s">
        <v>167</v>
      </c>
      <c r="X4017">
        <v>2</v>
      </c>
      <c r="Y4017">
        <v>2</v>
      </c>
      <c r="Z4017">
        <v>2</v>
      </c>
      <c r="AA4017">
        <v>2</v>
      </c>
      <c r="AB4017">
        <v>2</v>
      </c>
      <c r="AC4017">
        <v>2</v>
      </c>
      <c r="AD4017">
        <v>2</v>
      </c>
      <c r="AE4017">
        <v>0</v>
      </c>
    </row>
    <row r="4018" spans="1:31" x14ac:dyDescent="0.3">
      <c r="A4018" t="s">
        <v>268</v>
      </c>
      <c r="B4018" t="s">
        <v>5799</v>
      </c>
      <c r="C4018" t="s">
        <v>274</v>
      </c>
      <c r="D4018" t="s">
        <v>5800</v>
      </c>
      <c r="E4018" t="s">
        <v>13110</v>
      </c>
      <c r="F4018" t="s">
        <v>741</v>
      </c>
      <c r="G4018" t="s">
        <v>451</v>
      </c>
      <c r="I4018" t="s">
        <v>265</v>
      </c>
      <c r="J4018" t="s">
        <v>266</v>
      </c>
      <c r="K4018" t="s">
        <v>10308</v>
      </c>
      <c r="L4018" t="s">
        <v>967</v>
      </c>
      <c r="M4018" t="s">
        <v>271</v>
      </c>
      <c r="N4018" t="s">
        <v>268</v>
      </c>
      <c r="O4018">
        <v>2</v>
      </c>
      <c r="P4018" t="s">
        <v>272</v>
      </c>
      <c r="Q4018">
        <v>4</v>
      </c>
      <c r="S4018">
        <v>6</v>
      </c>
      <c r="T4018" s="108">
        <v>24</v>
      </c>
      <c r="U4018">
        <v>1</v>
      </c>
      <c r="V4018" t="s">
        <v>270</v>
      </c>
      <c r="W4018" t="s">
        <v>167</v>
      </c>
      <c r="X4018">
        <v>1</v>
      </c>
      <c r="Y4018">
        <v>1</v>
      </c>
      <c r="Z4018">
        <v>1</v>
      </c>
      <c r="AA4018">
        <v>1</v>
      </c>
      <c r="AB4018">
        <v>1</v>
      </c>
      <c r="AC4018">
        <v>1</v>
      </c>
      <c r="AD4018">
        <v>1</v>
      </c>
      <c r="AE4018">
        <v>0</v>
      </c>
    </row>
    <row r="4019" spans="1:31" x14ac:dyDescent="0.3">
      <c r="A4019" t="s">
        <v>268</v>
      </c>
      <c r="B4019" t="s">
        <v>5799</v>
      </c>
      <c r="C4019" t="s">
        <v>274</v>
      </c>
      <c r="D4019" t="s">
        <v>5800</v>
      </c>
      <c r="E4019" t="s">
        <v>13110</v>
      </c>
      <c r="F4019" t="s">
        <v>741</v>
      </c>
      <c r="G4019" t="s">
        <v>451</v>
      </c>
      <c r="I4019" t="s">
        <v>265</v>
      </c>
      <c r="J4019" t="s">
        <v>266</v>
      </c>
      <c r="K4019" t="s">
        <v>10308</v>
      </c>
      <c r="L4019" t="s">
        <v>967</v>
      </c>
      <c r="M4019" t="s">
        <v>267</v>
      </c>
      <c r="N4019" t="s">
        <v>268</v>
      </c>
      <c r="O4019">
        <v>1</v>
      </c>
      <c r="P4019" t="s">
        <v>282</v>
      </c>
      <c r="Q4019">
        <v>4</v>
      </c>
      <c r="S4019">
        <v>1</v>
      </c>
      <c r="T4019" s="108">
        <v>4</v>
      </c>
      <c r="U4019">
        <v>1</v>
      </c>
      <c r="V4019" t="s">
        <v>270</v>
      </c>
      <c r="W4019" t="s">
        <v>167</v>
      </c>
      <c r="X4019">
        <v>1</v>
      </c>
      <c r="Y4019">
        <v>0</v>
      </c>
      <c r="Z4019">
        <v>0</v>
      </c>
      <c r="AA4019">
        <v>0</v>
      </c>
      <c r="AB4019">
        <v>0</v>
      </c>
      <c r="AC4019">
        <v>1</v>
      </c>
      <c r="AD4019">
        <v>0</v>
      </c>
      <c r="AE4019">
        <v>0</v>
      </c>
    </row>
    <row r="4020" spans="1:31" x14ac:dyDescent="0.3">
      <c r="A4020" t="s">
        <v>268</v>
      </c>
      <c r="B4020" t="s">
        <v>5799</v>
      </c>
      <c r="C4020" t="s">
        <v>294</v>
      </c>
      <c r="D4020" t="s">
        <v>5800</v>
      </c>
      <c r="E4020" t="s">
        <v>13110</v>
      </c>
      <c r="F4020" t="s">
        <v>741</v>
      </c>
      <c r="G4020" t="s">
        <v>451</v>
      </c>
      <c r="I4020" t="s">
        <v>265</v>
      </c>
      <c r="J4020" t="s">
        <v>266</v>
      </c>
      <c r="K4020" t="s">
        <v>10308</v>
      </c>
      <c r="L4020" t="s">
        <v>967</v>
      </c>
      <c r="M4020" t="s">
        <v>271</v>
      </c>
      <c r="N4020" t="s">
        <v>268</v>
      </c>
      <c r="O4020">
        <v>20</v>
      </c>
      <c r="P4020" t="s">
        <v>17796</v>
      </c>
      <c r="Q4020">
        <v>2</v>
      </c>
      <c r="S4020">
        <v>3</v>
      </c>
      <c r="T4020" s="108">
        <v>6</v>
      </c>
      <c r="U4020">
        <v>1</v>
      </c>
      <c r="V4020" t="s">
        <v>270</v>
      </c>
      <c r="W4020" t="s">
        <v>167</v>
      </c>
      <c r="X4020">
        <v>1</v>
      </c>
      <c r="Y4020">
        <v>1</v>
      </c>
      <c r="Z4020">
        <v>0</v>
      </c>
      <c r="AA4020">
        <v>1</v>
      </c>
      <c r="AB4020">
        <v>0</v>
      </c>
      <c r="AC4020">
        <v>1</v>
      </c>
      <c r="AD4020">
        <v>0</v>
      </c>
      <c r="AE4020">
        <v>0</v>
      </c>
    </row>
    <row r="4021" spans="1:31" x14ac:dyDescent="0.3">
      <c r="A4021" t="s">
        <v>268</v>
      </c>
      <c r="B4021" t="s">
        <v>6489</v>
      </c>
      <c r="C4021" t="s">
        <v>274</v>
      </c>
      <c r="D4021" t="s">
        <v>6490</v>
      </c>
      <c r="E4021" t="s">
        <v>13563</v>
      </c>
      <c r="F4021" t="s">
        <v>1388</v>
      </c>
      <c r="G4021" t="s">
        <v>514</v>
      </c>
      <c r="I4021" t="s">
        <v>265</v>
      </c>
      <c r="J4021" t="s">
        <v>266</v>
      </c>
      <c r="K4021" t="s">
        <v>6491</v>
      </c>
      <c r="L4021" t="s">
        <v>6492</v>
      </c>
      <c r="M4021" t="s">
        <v>267</v>
      </c>
      <c r="N4021" t="s">
        <v>268</v>
      </c>
      <c r="O4021">
        <v>1</v>
      </c>
      <c r="P4021" t="s">
        <v>282</v>
      </c>
      <c r="Q4021">
        <v>1</v>
      </c>
      <c r="S4021">
        <v>1</v>
      </c>
      <c r="T4021" s="108">
        <v>1</v>
      </c>
      <c r="U4021">
        <v>1</v>
      </c>
      <c r="V4021" t="s">
        <v>270</v>
      </c>
      <c r="W4021" t="s">
        <v>167</v>
      </c>
      <c r="X4021">
        <v>1</v>
      </c>
      <c r="Y4021">
        <v>0</v>
      </c>
      <c r="Z4021">
        <v>0</v>
      </c>
      <c r="AA4021">
        <v>0</v>
      </c>
      <c r="AB4021">
        <v>0</v>
      </c>
      <c r="AC4021">
        <v>1</v>
      </c>
      <c r="AD4021">
        <v>0</v>
      </c>
      <c r="AE4021">
        <v>0</v>
      </c>
    </row>
    <row r="4022" spans="1:31" x14ac:dyDescent="0.3">
      <c r="A4022" t="s">
        <v>268</v>
      </c>
      <c r="B4022" t="s">
        <v>6489</v>
      </c>
      <c r="C4022" t="s">
        <v>274</v>
      </c>
      <c r="D4022" t="s">
        <v>6490</v>
      </c>
      <c r="E4022" t="s">
        <v>13563</v>
      </c>
      <c r="F4022" t="s">
        <v>1388</v>
      </c>
      <c r="G4022" t="s">
        <v>514</v>
      </c>
      <c r="I4022" t="s">
        <v>265</v>
      </c>
      <c r="J4022" t="s">
        <v>266</v>
      </c>
      <c r="K4022" t="s">
        <v>6491</v>
      </c>
      <c r="L4022" t="s">
        <v>6492</v>
      </c>
      <c r="M4022" t="s">
        <v>271</v>
      </c>
      <c r="N4022" t="s">
        <v>268</v>
      </c>
      <c r="O4022">
        <v>2</v>
      </c>
      <c r="P4022" t="s">
        <v>272</v>
      </c>
      <c r="Q4022">
        <v>1</v>
      </c>
      <c r="S4022">
        <v>1</v>
      </c>
      <c r="T4022" s="108">
        <v>1</v>
      </c>
      <c r="U4022">
        <v>1</v>
      </c>
      <c r="V4022" t="s">
        <v>270</v>
      </c>
      <c r="W4022" t="s">
        <v>167</v>
      </c>
      <c r="X4022">
        <v>1</v>
      </c>
      <c r="Y4022">
        <v>0</v>
      </c>
      <c r="Z4022">
        <v>0</v>
      </c>
      <c r="AA4022">
        <v>0</v>
      </c>
      <c r="AB4022">
        <v>1</v>
      </c>
      <c r="AC4022">
        <v>0</v>
      </c>
      <c r="AD4022">
        <v>0</v>
      </c>
      <c r="AE4022">
        <v>0</v>
      </c>
    </row>
    <row r="4023" spans="1:31" x14ac:dyDescent="0.3">
      <c r="A4023" t="s">
        <v>268</v>
      </c>
      <c r="B4023" t="s">
        <v>6489</v>
      </c>
      <c r="C4023" t="s">
        <v>274</v>
      </c>
      <c r="D4023" t="s">
        <v>6490</v>
      </c>
      <c r="E4023" t="s">
        <v>13563</v>
      </c>
      <c r="F4023" t="s">
        <v>1388</v>
      </c>
      <c r="G4023" t="s">
        <v>514</v>
      </c>
      <c r="I4023" t="s">
        <v>265</v>
      </c>
      <c r="J4023" t="s">
        <v>266</v>
      </c>
      <c r="K4023" t="s">
        <v>6491</v>
      </c>
      <c r="L4023" t="s">
        <v>6492</v>
      </c>
      <c r="M4023" t="s">
        <v>267</v>
      </c>
      <c r="N4023" t="s">
        <v>268</v>
      </c>
      <c r="O4023">
        <v>1</v>
      </c>
      <c r="P4023" t="s">
        <v>282</v>
      </c>
      <c r="Q4023">
        <v>4</v>
      </c>
      <c r="S4023">
        <v>1</v>
      </c>
      <c r="T4023" s="108">
        <v>4</v>
      </c>
      <c r="U4023">
        <v>1</v>
      </c>
      <c r="V4023" t="s">
        <v>270</v>
      </c>
      <c r="W4023" t="s">
        <v>167</v>
      </c>
      <c r="X4023">
        <v>1</v>
      </c>
      <c r="Y4023">
        <v>0</v>
      </c>
      <c r="Z4023">
        <v>0</v>
      </c>
      <c r="AA4023">
        <v>0</v>
      </c>
      <c r="AB4023">
        <v>1</v>
      </c>
      <c r="AC4023">
        <v>0</v>
      </c>
      <c r="AD4023">
        <v>0</v>
      </c>
      <c r="AE4023">
        <v>0</v>
      </c>
    </row>
    <row r="4024" spans="1:31" x14ac:dyDescent="0.3">
      <c r="A4024" t="s">
        <v>268</v>
      </c>
      <c r="B4024" t="s">
        <v>6489</v>
      </c>
      <c r="C4024" t="s">
        <v>274</v>
      </c>
      <c r="D4024" t="s">
        <v>6490</v>
      </c>
      <c r="E4024" t="s">
        <v>13563</v>
      </c>
      <c r="F4024" t="s">
        <v>1388</v>
      </c>
      <c r="G4024" t="s">
        <v>514</v>
      </c>
      <c r="I4024" t="s">
        <v>265</v>
      </c>
      <c r="J4024" t="s">
        <v>266</v>
      </c>
      <c r="K4024" t="s">
        <v>6491</v>
      </c>
      <c r="L4024" t="s">
        <v>6492</v>
      </c>
      <c r="M4024" t="s">
        <v>271</v>
      </c>
      <c r="N4024" t="s">
        <v>268</v>
      </c>
      <c r="O4024">
        <v>2</v>
      </c>
      <c r="P4024" t="s">
        <v>272</v>
      </c>
      <c r="Q4024">
        <v>4</v>
      </c>
      <c r="S4024">
        <v>2</v>
      </c>
      <c r="T4024" s="108">
        <v>8</v>
      </c>
      <c r="U4024">
        <v>1</v>
      </c>
      <c r="V4024" t="s">
        <v>270</v>
      </c>
      <c r="W4024" t="s">
        <v>167</v>
      </c>
      <c r="X4024">
        <v>1</v>
      </c>
      <c r="Y4024">
        <v>1</v>
      </c>
      <c r="Z4024">
        <v>0</v>
      </c>
      <c r="AA4024">
        <v>0</v>
      </c>
      <c r="AB4024">
        <v>1</v>
      </c>
      <c r="AC4024">
        <v>0</v>
      </c>
      <c r="AD4024">
        <v>0</v>
      </c>
      <c r="AE4024">
        <v>0</v>
      </c>
    </row>
    <row r="4025" spans="1:31" x14ac:dyDescent="0.3">
      <c r="A4025" t="s">
        <v>268</v>
      </c>
      <c r="B4025" t="s">
        <v>9488</v>
      </c>
      <c r="C4025" t="s">
        <v>274</v>
      </c>
      <c r="D4025" t="s">
        <v>6490</v>
      </c>
      <c r="E4025" t="s">
        <v>13572</v>
      </c>
      <c r="F4025" t="s">
        <v>1545</v>
      </c>
      <c r="G4025" t="s">
        <v>514</v>
      </c>
      <c r="I4025" t="s">
        <v>265</v>
      </c>
      <c r="J4025" t="s">
        <v>266</v>
      </c>
      <c r="K4025" t="s">
        <v>9951</v>
      </c>
      <c r="L4025" t="s">
        <v>3575</v>
      </c>
      <c r="M4025" t="s">
        <v>267</v>
      </c>
      <c r="N4025" t="s">
        <v>268</v>
      </c>
      <c r="O4025">
        <v>1</v>
      </c>
      <c r="P4025" t="s">
        <v>282</v>
      </c>
      <c r="Q4025">
        <v>4</v>
      </c>
      <c r="S4025">
        <v>6</v>
      </c>
      <c r="T4025" s="108">
        <v>24</v>
      </c>
      <c r="U4025">
        <v>1</v>
      </c>
      <c r="V4025" t="s">
        <v>270</v>
      </c>
      <c r="W4025" t="s">
        <v>167</v>
      </c>
      <c r="X4025">
        <v>1</v>
      </c>
      <c r="Y4025">
        <v>1</v>
      </c>
      <c r="Z4025">
        <v>1</v>
      </c>
      <c r="AA4025">
        <v>1</v>
      </c>
      <c r="AB4025">
        <v>1</v>
      </c>
      <c r="AC4025">
        <v>1</v>
      </c>
      <c r="AD4025">
        <v>1</v>
      </c>
      <c r="AE4025">
        <v>0</v>
      </c>
    </row>
    <row r="4026" spans="1:31" x14ac:dyDescent="0.3">
      <c r="A4026" t="s">
        <v>268</v>
      </c>
      <c r="B4026" t="s">
        <v>9488</v>
      </c>
      <c r="C4026" t="s">
        <v>274</v>
      </c>
      <c r="D4026" t="s">
        <v>6490</v>
      </c>
      <c r="E4026" t="s">
        <v>13572</v>
      </c>
      <c r="F4026" t="s">
        <v>1545</v>
      </c>
      <c r="G4026" t="s">
        <v>514</v>
      </c>
      <c r="I4026" t="s">
        <v>265</v>
      </c>
      <c r="J4026" t="s">
        <v>266</v>
      </c>
      <c r="K4026" t="s">
        <v>9951</v>
      </c>
      <c r="L4026" t="s">
        <v>3575</v>
      </c>
      <c r="M4026" t="s">
        <v>271</v>
      </c>
      <c r="N4026" t="s">
        <v>268</v>
      </c>
      <c r="O4026">
        <v>2</v>
      </c>
      <c r="P4026" t="s">
        <v>272</v>
      </c>
      <c r="Q4026">
        <v>4</v>
      </c>
      <c r="S4026">
        <v>6</v>
      </c>
      <c r="T4026" s="108">
        <v>24</v>
      </c>
      <c r="U4026">
        <v>1</v>
      </c>
      <c r="V4026" t="s">
        <v>270</v>
      </c>
      <c r="W4026" t="s">
        <v>167</v>
      </c>
      <c r="X4026">
        <v>1</v>
      </c>
      <c r="Y4026">
        <v>1</v>
      </c>
      <c r="Z4026">
        <v>1</v>
      </c>
      <c r="AA4026">
        <v>1</v>
      </c>
      <c r="AB4026">
        <v>1</v>
      </c>
      <c r="AC4026">
        <v>1</v>
      </c>
      <c r="AD4026">
        <v>1</v>
      </c>
      <c r="AE4026">
        <v>0</v>
      </c>
    </row>
    <row r="4027" spans="1:31" x14ac:dyDescent="0.3">
      <c r="A4027" t="s">
        <v>268</v>
      </c>
      <c r="B4027" t="s">
        <v>9488</v>
      </c>
      <c r="C4027" t="s">
        <v>274</v>
      </c>
      <c r="D4027" t="s">
        <v>6490</v>
      </c>
      <c r="E4027" t="s">
        <v>13572</v>
      </c>
      <c r="F4027" t="s">
        <v>1545</v>
      </c>
      <c r="G4027" t="s">
        <v>514</v>
      </c>
      <c r="I4027" t="s">
        <v>265</v>
      </c>
      <c r="J4027" t="s">
        <v>266</v>
      </c>
      <c r="K4027" t="s">
        <v>9951</v>
      </c>
      <c r="L4027" t="s">
        <v>3575</v>
      </c>
      <c r="M4027" t="s">
        <v>271</v>
      </c>
      <c r="N4027" t="s">
        <v>268</v>
      </c>
      <c r="O4027">
        <v>20</v>
      </c>
      <c r="P4027" t="s">
        <v>425</v>
      </c>
      <c r="Q4027">
        <v>0.32</v>
      </c>
      <c r="S4027">
        <v>9</v>
      </c>
      <c r="T4027" s="108">
        <v>2.88</v>
      </c>
      <c r="U4027">
        <v>1</v>
      </c>
      <c r="V4027" t="s">
        <v>270</v>
      </c>
      <c r="W4027" t="s">
        <v>167</v>
      </c>
      <c r="X4027">
        <v>3</v>
      </c>
      <c r="Y4027">
        <v>3</v>
      </c>
      <c r="Z4027">
        <v>0</v>
      </c>
      <c r="AA4027">
        <v>3</v>
      </c>
      <c r="AB4027">
        <v>0</v>
      </c>
      <c r="AC4027">
        <v>3</v>
      </c>
      <c r="AD4027">
        <v>0</v>
      </c>
      <c r="AE4027">
        <v>0</v>
      </c>
    </row>
    <row r="4028" spans="1:31" x14ac:dyDescent="0.3">
      <c r="A4028" t="s">
        <v>268</v>
      </c>
      <c r="B4028" t="s">
        <v>11544</v>
      </c>
      <c r="C4028" t="s">
        <v>274</v>
      </c>
      <c r="D4028" t="s">
        <v>11545</v>
      </c>
      <c r="E4028" t="s">
        <v>13564</v>
      </c>
      <c r="F4028" t="s">
        <v>1393</v>
      </c>
      <c r="G4028" t="s">
        <v>514</v>
      </c>
      <c r="I4028" t="s">
        <v>265</v>
      </c>
      <c r="J4028" t="s">
        <v>266</v>
      </c>
      <c r="K4028" t="s">
        <v>2326</v>
      </c>
      <c r="L4028" t="s">
        <v>3575</v>
      </c>
      <c r="M4028" t="s">
        <v>267</v>
      </c>
      <c r="N4028" t="s">
        <v>268</v>
      </c>
      <c r="O4028">
        <v>1</v>
      </c>
      <c r="P4028" t="s">
        <v>282</v>
      </c>
      <c r="Q4028">
        <v>3</v>
      </c>
      <c r="S4028">
        <v>2</v>
      </c>
      <c r="T4028" s="108">
        <v>6</v>
      </c>
      <c r="U4028">
        <v>1</v>
      </c>
      <c r="V4028" t="s">
        <v>270</v>
      </c>
      <c r="W4028" t="s">
        <v>167</v>
      </c>
      <c r="X4028">
        <v>1</v>
      </c>
      <c r="Y4028">
        <v>0</v>
      </c>
      <c r="Z4028">
        <v>1</v>
      </c>
      <c r="AA4028">
        <v>0</v>
      </c>
      <c r="AB4028">
        <v>0</v>
      </c>
      <c r="AC4028">
        <v>1</v>
      </c>
      <c r="AD4028">
        <v>0</v>
      </c>
      <c r="AE4028">
        <v>0</v>
      </c>
    </row>
    <row r="4029" spans="1:31" x14ac:dyDescent="0.3">
      <c r="A4029" t="s">
        <v>268</v>
      </c>
      <c r="B4029" t="s">
        <v>11544</v>
      </c>
      <c r="C4029" t="s">
        <v>274</v>
      </c>
      <c r="D4029" t="s">
        <v>11545</v>
      </c>
      <c r="E4029" t="s">
        <v>13564</v>
      </c>
      <c r="F4029" t="s">
        <v>1393</v>
      </c>
      <c r="G4029" t="s">
        <v>514</v>
      </c>
      <c r="I4029" t="s">
        <v>265</v>
      </c>
      <c r="J4029" t="s">
        <v>266</v>
      </c>
      <c r="K4029" t="s">
        <v>2326</v>
      </c>
      <c r="L4029" t="s">
        <v>3575</v>
      </c>
      <c r="M4029" t="s">
        <v>271</v>
      </c>
      <c r="N4029" t="s">
        <v>268</v>
      </c>
      <c r="O4029">
        <v>2</v>
      </c>
      <c r="P4029" t="s">
        <v>272</v>
      </c>
      <c r="Q4029">
        <v>3</v>
      </c>
      <c r="S4029">
        <v>1</v>
      </c>
      <c r="T4029" s="108">
        <v>3</v>
      </c>
      <c r="U4029">
        <v>1</v>
      </c>
      <c r="V4029" t="s">
        <v>270</v>
      </c>
      <c r="W4029" t="s">
        <v>167</v>
      </c>
      <c r="X4029">
        <v>1</v>
      </c>
      <c r="Y4029">
        <v>0</v>
      </c>
      <c r="Z4029">
        <v>1</v>
      </c>
      <c r="AA4029">
        <v>0</v>
      </c>
      <c r="AB4029">
        <v>0</v>
      </c>
      <c r="AC4029">
        <v>0</v>
      </c>
      <c r="AD4029">
        <v>0</v>
      </c>
      <c r="AE4029">
        <v>0</v>
      </c>
    </row>
    <row r="4030" spans="1:31" x14ac:dyDescent="0.3">
      <c r="A4030" t="s">
        <v>268</v>
      </c>
      <c r="B4030" t="s">
        <v>5372</v>
      </c>
      <c r="C4030" t="s">
        <v>262</v>
      </c>
      <c r="D4030" t="s">
        <v>5373</v>
      </c>
      <c r="E4030" t="s">
        <v>13109</v>
      </c>
      <c r="F4030" t="s">
        <v>704</v>
      </c>
      <c r="G4030" t="s">
        <v>451</v>
      </c>
      <c r="I4030" t="s">
        <v>265</v>
      </c>
      <c r="J4030" t="s">
        <v>266</v>
      </c>
      <c r="K4030" t="s">
        <v>5374</v>
      </c>
      <c r="L4030" t="s">
        <v>5375</v>
      </c>
      <c r="M4030" t="s">
        <v>271</v>
      </c>
      <c r="N4030" t="s">
        <v>268</v>
      </c>
      <c r="O4030">
        <v>2</v>
      </c>
      <c r="P4030" t="s">
        <v>272</v>
      </c>
      <c r="Q4030">
        <v>2</v>
      </c>
      <c r="S4030">
        <v>4</v>
      </c>
      <c r="T4030" s="108">
        <v>8</v>
      </c>
      <c r="U4030">
        <v>1</v>
      </c>
      <c r="V4030" t="s">
        <v>270</v>
      </c>
      <c r="W4030" t="s">
        <v>167</v>
      </c>
      <c r="X4030">
        <v>1</v>
      </c>
      <c r="Y4030">
        <v>0</v>
      </c>
      <c r="Z4030">
        <v>1</v>
      </c>
      <c r="AA4030">
        <v>1</v>
      </c>
      <c r="AB4030">
        <v>2</v>
      </c>
      <c r="AC4030">
        <v>0</v>
      </c>
      <c r="AD4030">
        <v>0</v>
      </c>
      <c r="AE4030">
        <v>0</v>
      </c>
    </row>
    <row r="4031" spans="1:31" x14ac:dyDescent="0.3">
      <c r="A4031" t="s">
        <v>268</v>
      </c>
      <c r="B4031" t="s">
        <v>5372</v>
      </c>
      <c r="C4031" t="s">
        <v>262</v>
      </c>
      <c r="D4031" t="s">
        <v>5373</v>
      </c>
      <c r="E4031" t="s">
        <v>13109</v>
      </c>
      <c r="F4031" t="s">
        <v>704</v>
      </c>
      <c r="G4031" t="s">
        <v>451</v>
      </c>
      <c r="I4031" t="s">
        <v>265</v>
      </c>
      <c r="J4031" t="s">
        <v>266</v>
      </c>
      <c r="K4031" t="s">
        <v>5374</v>
      </c>
      <c r="L4031" t="s">
        <v>5375</v>
      </c>
      <c r="M4031" t="s">
        <v>271</v>
      </c>
      <c r="N4031" t="s">
        <v>268</v>
      </c>
      <c r="O4031">
        <v>17</v>
      </c>
      <c r="P4031" t="s">
        <v>273</v>
      </c>
      <c r="Q4031">
        <v>0.48</v>
      </c>
      <c r="S4031">
        <v>1</v>
      </c>
      <c r="T4031" s="108">
        <v>0.48</v>
      </c>
      <c r="U4031">
        <v>1</v>
      </c>
      <c r="V4031" t="s">
        <v>270</v>
      </c>
      <c r="W4031" t="s">
        <v>167</v>
      </c>
      <c r="X4031">
        <v>1</v>
      </c>
      <c r="Y4031">
        <v>0</v>
      </c>
      <c r="Z4031">
        <v>0</v>
      </c>
      <c r="AA4031">
        <v>0</v>
      </c>
      <c r="AB4031">
        <v>1</v>
      </c>
      <c r="AC4031">
        <v>0</v>
      </c>
      <c r="AD4031">
        <v>0</v>
      </c>
      <c r="AE4031">
        <v>0</v>
      </c>
    </row>
    <row r="4032" spans="1:31" x14ac:dyDescent="0.3">
      <c r="A4032" t="s">
        <v>268</v>
      </c>
      <c r="B4032" t="s">
        <v>5372</v>
      </c>
      <c r="C4032" t="s">
        <v>262</v>
      </c>
      <c r="D4032" t="s">
        <v>5373</v>
      </c>
      <c r="E4032" t="s">
        <v>13109</v>
      </c>
      <c r="F4032" t="s">
        <v>704</v>
      </c>
      <c r="G4032" t="s">
        <v>451</v>
      </c>
      <c r="I4032" t="s">
        <v>265</v>
      </c>
      <c r="J4032" t="s">
        <v>266</v>
      </c>
      <c r="K4032" t="s">
        <v>5374</v>
      </c>
      <c r="L4032" t="s">
        <v>5375</v>
      </c>
      <c r="M4032" t="s">
        <v>267</v>
      </c>
      <c r="N4032" t="s">
        <v>268</v>
      </c>
      <c r="O4032">
        <v>1</v>
      </c>
      <c r="P4032" t="s">
        <v>282</v>
      </c>
      <c r="Q4032">
        <v>2</v>
      </c>
      <c r="S4032">
        <v>2</v>
      </c>
      <c r="T4032" s="108">
        <v>4</v>
      </c>
      <c r="U4032">
        <v>1</v>
      </c>
      <c r="V4032" t="s">
        <v>270</v>
      </c>
      <c r="W4032" t="s">
        <v>167</v>
      </c>
      <c r="X4032">
        <v>1</v>
      </c>
      <c r="Y4032">
        <v>1</v>
      </c>
      <c r="Z4032">
        <v>0</v>
      </c>
      <c r="AA4032">
        <v>0</v>
      </c>
      <c r="AB4032">
        <v>1</v>
      </c>
      <c r="AC4032">
        <v>0</v>
      </c>
      <c r="AD4032">
        <v>0</v>
      </c>
      <c r="AE4032">
        <v>0</v>
      </c>
    </row>
    <row r="4033" spans="1:31" x14ac:dyDescent="0.3">
      <c r="A4033" t="s">
        <v>268</v>
      </c>
      <c r="B4033" t="s">
        <v>6497</v>
      </c>
      <c r="C4033" t="s">
        <v>274</v>
      </c>
      <c r="D4033" t="s">
        <v>6498</v>
      </c>
      <c r="E4033" t="s">
        <v>13414</v>
      </c>
      <c r="F4033" t="s">
        <v>1390</v>
      </c>
      <c r="G4033" t="s">
        <v>2304</v>
      </c>
      <c r="I4033" t="s">
        <v>265</v>
      </c>
      <c r="J4033" t="s">
        <v>266</v>
      </c>
      <c r="K4033" t="s">
        <v>6499</v>
      </c>
      <c r="L4033" t="s">
        <v>3609</v>
      </c>
      <c r="M4033" t="s">
        <v>271</v>
      </c>
      <c r="N4033" t="s">
        <v>268</v>
      </c>
      <c r="O4033">
        <v>2</v>
      </c>
      <c r="P4033" t="s">
        <v>272</v>
      </c>
      <c r="Q4033">
        <v>4</v>
      </c>
      <c r="S4033">
        <v>3</v>
      </c>
      <c r="T4033" s="108">
        <v>12</v>
      </c>
      <c r="U4033">
        <v>1</v>
      </c>
      <c r="V4033" t="s">
        <v>270</v>
      </c>
      <c r="W4033" t="s">
        <v>167</v>
      </c>
      <c r="X4033">
        <v>1</v>
      </c>
      <c r="Y4033">
        <v>1</v>
      </c>
      <c r="Z4033">
        <v>0</v>
      </c>
      <c r="AA4033">
        <v>1</v>
      </c>
      <c r="AB4033">
        <v>0</v>
      </c>
      <c r="AC4033">
        <v>1</v>
      </c>
      <c r="AD4033">
        <v>0</v>
      </c>
      <c r="AE4033">
        <v>0</v>
      </c>
    </row>
    <row r="4034" spans="1:31" x14ac:dyDescent="0.3">
      <c r="A4034" t="s">
        <v>268</v>
      </c>
      <c r="B4034" t="s">
        <v>6497</v>
      </c>
      <c r="C4034" t="s">
        <v>274</v>
      </c>
      <c r="D4034" t="s">
        <v>6498</v>
      </c>
      <c r="E4034" t="s">
        <v>13414</v>
      </c>
      <c r="F4034" t="s">
        <v>1390</v>
      </c>
      <c r="G4034" t="s">
        <v>2304</v>
      </c>
      <c r="I4034" t="s">
        <v>265</v>
      </c>
      <c r="J4034" t="s">
        <v>266</v>
      </c>
      <c r="K4034" t="s">
        <v>6499</v>
      </c>
      <c r="L4034" t="s">
        <v>3609</v>
      </c>
      <c r="M4034" t="s">
        <v>271</v>
      </c>
      <c r="N4034" t="s">
        <v>268</v>
      </c>
      <c r="O4034">
        <v>17</v>
      </c>
      <c r="P4034" t="s">
        <v>273</v>
      </c>
      <c r="Q4034">
        <v>0.48</v>
      </c>
      <c r="S4034">
        <v>1</v>
      </c>
      <c r="T4034" s="108">
        <v>0.48</v>
      </c>
      <c r="U4034">
        <v>1</v>
      </c>
      <c r="V4034" t="s">
        <v>270</v>
      </c>
      <c r="W4034" t="s">
        <v>167</v>
      </c>
      <c r="X4034">
        <v>1</v>
      </c>
      <c r="Y4034">
        <v>0</v>
      </c>
      <c r="Z4034">
        <v>0</v>
      </c>
      <c r="AA4034">
        <v>0</v>
      </c>
      <c r="AB4034">
        <v>1</v>
      </c>
      <c r="AC4034">
        <v>0</v>
      </c>
      <c r="AD4034">
        <v>0</v>
      </c>
      <c r="AE4034">
        <v>0</v>
      </c>
    </row>
    <row r="4035" spans="1:31" x14ac:dyDescent="0.3">
      <c r="A4035" t="s">
        <v>268</v>
      </c>
      <c r="B4035" t="s">
        <v>15641</v>
      </c>
      <c r="C4035" t="s">
        <v>274</v>
      </c>
      <c r="D4035" t="s">
        <v>15642</v>
      </c>
      <c r="E4035" t="s">
        <v>13408</v>
      </c>
      <c r="F4035" t="s">
        <v>2259</v>
      </c>
      <c r="G4035" t="s">
        <v>2304</v>
      </c>
      <c r="I4035" t="s">
        <v>265</v>
      </c>
      <c r="J4035" t="s">
        <v>266</v>
      </c>
      <c r="K4035" t="s">
        <v>6431</v>
      </c>
      <c r="L4035" t="s">
        <v>15643</v>
      </c>
      <c r="M4035" t="s">
        <v>267</v>
      </c>
      <c r="N4035" t="s">
        <v>268</v>
      </c>
      <c r="O4035">
        <v>1</v>
      </c>
      <c r="P4035" t="s">
        <v>282</v>
      </c>
      <c r="Q4035">
        <v>2</v>
      </c>
      <c r="S4035">
        <v>2</v>
      </c>
      <c r="T4035" s="108">
        <v>4</v>
      </c>
      <c r="U4035">
        <v>1</v>
      </c>
      <c r="V4035" t="s">
        <v>270</v>
      </c>
      <c r="W4035" t="s">
        <v>167</v>
      </c>
      <c r="X4035">
        <v>2</v>
      </c>
      <c r="Y4035">
        <v>2</v>
      </c>
      <c r="Z4035">
        <v>0</v>
      </c>
      <c r="AA4035">
        <v>0</v>
      </c>
      <c r="AB4035">
        <v>0</v>
      </c>
      <c r="AC4035">
        <v>0</v>
      </c>
      <c r="AD4035">
        <v>0</v>
      </c>
      <c r="AE4035">
        <v>0</v>
      </c>
    </row>
    <row r="4036" spans="1:31" x14ac:dyDescent="0.3">
      <c r="A4036" t="s">
        <v>268</v>
      </c>
      <c r="B4036" t="s">
        <v>15641</v>
      </c>
      <c r="C4036" t="s">
        <v>274</v>
      </c>
      <c r="D4036" t="s">
        <v>15642</v>
      </c>
      <c r="E4036" t="s">
        <v>13408</v>
      </c>
      <c r="F4036" t="s">
        <v>2259</v>
      </c>
      <c r="G4036" t="s">
        <v>2304</v>
      </c>
      <c r="I4036" t="s">
        <v>265</v>
      </c>
      <c r="J4036" t="s">
        <v>266</v>
      </c>
      <c r="K4036" t="s">
        <v>6431</v>
      </c>
      <c r="L4036" t="s">
        <v>15643</v>
      </c>
      <c r="M4036" t="s">
        <v>271</v>
      </c>
      <c r="N4036" t="s">
        <v>268</v>
      </c>
      <c r="O4036">
        <v>2</v>
      </c>
      <c r="P4036" t="s">
        <v>272</v>
      </c>
      <c r="Q4036">
        <v>2</v>
      </c>
      <c r="S4036">
        <v>1</v>
      </c>
      <c r="T4036" s="108">
        <v>2</v>
      </c>
      <c r="U4036">
        <v>1</v>
      </c>
      <c r="V4036" t="s">
        <v>270</v>
      </c>
      <c r="W4036" t="s">
        <v>167</v>
      </c>
      <c r="X4036">
        <v>1</v>
      </c>
      <c r="Y4036">
        <v>0</v>
      </c>
      <c r="Z4036">
        <v>1</v>
      </c>
      <c r="AA4036">
        <v>0</v>
      </c>
      <c r="AB4036">
        <v>0</v>
      </c>
      <c r="AC4036">
        <v>0</v>
      </c>
      <c r="AD4036">
        <v>0</v>
      </c>
      <c r="AE4036">
        <v>0</v>
      </c>
    </row>
    <row r="4037" spans="1:31" x14ac:dyDescent="0.3">
      <c r="A4037" t="s">
        <v>268</v>
      </c>
      <c r="B4037" t="s">
        <v>6145</v>
      </c>
      <c r="C4037" t="s">
        <v>274</v>
      </c>
      <c r="D4037" t="s">
        <v>6146</v>
      </c>
      <c r="E4037" t="s">
        <v>13115</v>
      </c>
      <c r="F4037" t="s">
        <v>6144</v>
      </c>
      <c r="G4037" t="s">
        <v>451</v>
      </c>
      <c r="I4037" t="s">
        <v>265</v>
      </c>
      <c r="J4037" t="s">
        <v>266</v>
      </c>
      <c r="K4037" t="s">
        <v>6100</v>
      </c>
      <c r="L4037" t="s">
        <v>6147</v>
      </c>
      <c r="M4037" t="s">
        <v>271</v>
      </c>
      <c r="N4037" t="s">
        <v>268</v>
      </c>
      <c r="O4037">
        <v>2</v>
      </c>
      <c r="P4037" t="s">
        <v>288</v>
      </c>
      <c r="Q4037">
        <v>0.48</v>
      </c>
      <c r="S4037">
        <v>1</v>
      </c>
      <c r="T4037" s="108">
        <v>0.48</v>
      </c>
      <c r="U4037">
        <v>1</v>
      </c>
      <c r="V4037" t="s">
        <v>270</v>
      </c>
      <c r="W4037" t="s">
        <v>167</v>
      </c>
      <c r="X4037">
        <v>1</v>
      </c>
      <c r="Y4037">
        <v>0</v>
      </c>
      <c r="Z4037">
        <v>0</v>
      </c>
      <c r="AA4037">
        <v>0</v>
      </c>
      <c r="AB4037">
        <v>0</v>
      </c>
      <c r="AC4037">
        <v>1</v>
      </c>
      <c r="AD4037">
        <v>0</v>
      </c>
      <c r="AE4037">
        <v>0</v>
      </c>
    </row>
    <row r="4038" spans="1:31" x14ac:dyDescent="0.3">
      <c r="A4038" t="s">
        <v>268</v>
      </c>
      <c r="B4038" t="s">
        <v>6145</v>
      </c>
      <c r="C4038" t="s">
        <v>274</v>
      </c>
      <c r="D4038" t="s">
        <v>6146</v>
      </c>
      <c r="E4038" t="s">
        <v>13115</v>
      </c>
      <c r="F4038" t="s">
        <v>6144</v>
      </c>
      <c r="G4038" t="s">
        <v>451</v>
      </c>
      <c r="I4038" t="s">
        <v>265</v>
      </c>
      <c r="J4038" t="s">
        <v>266</v>
      </c>
      <c r="K4038" t="s">
        <v>6100</v>
      </c>
      <c r="L4038" t="s">
        <v>6147</v>
      </c>
      <c r="M4038" t="s">
        <v>267</v>
      </c>
      <c r="N4038" t="s">
        <v>268</v>
      </c>
      <c r="O4038">
        <v>1</v>
      </c>
      <c r="P4038" t="s">
        <v>282</v>
      </c>
      <c r="Q4038">
        <v>1</v>
      </c>
      <c r="S4038">
        <v>1</v>
      </c>
      <c r="T4038" s="108">
        <v>1</v>
      </c>
      <c r="U4038">
        <v>1</v>
      </c>
      <c r="V4038" t="s">
        <v>270</v>
      </c>
      <c r="W4038" t="s">
        <v>167</v>
      </c>
      <c r="X4038">
        <v>1</v>
      </c>
      <c r="Y4038">
        <v>0</v>
      </c>
      <c r="Z4038">
        <v>0</v>
      </c>
      <c r="AA4038">
        <v>0</v>
      </c>
      <c r="AB4038">
        <v>0</v>
      </c>
      <c r="AC4038">
        <v>1</v>
      </c>
      <c r="AD4038">
        <v>0</v>
      </c>
      <c r="AE4038">
        <v>0</v>
      </c>
    </row>
    <row r="4039" spans="1:31" x14ac:dyDescent="0.3">
      <c r="A4039" t="s">
        <v>268</v>
      </c>
      <c r="B4039" t="s">
        <v>6145</v>
      </c>
      <c r="C4039" t="s">
        <v>274</v>
      </c>
      <c r="D4039" t="s">
        <v>6146</v>
      </c>
      <c r="E4039" t="s">
        <v>13115</v>
      </c>
      <c r="F4039" t="s">
        <v>6144</v>
      </c>
      <c r="G4039" t="s">
        <v>451</v>
      </c>
      <c r="I4039" t="s">
        <v>265</v>
      </c>
      <c r="J4039" t="s">
        <v>266</v>
      </c>
      <c r="K4039" t="s">
        <v>6100</v>
      </c>
      <c r="L4039" t="s">
        <v>6147</v>
      </c>
      <c r="M4039" t="s">
        <v>271</v>
      </c>
      <c r="N4039" t="s">
        <v>268</v>
      </c>
      <c r="O4039">
        <v>17</v>
      </c>
      <c r="P4039" t="s">
        <v>273</v>
      </c>
      <c r="Q4039">
        <v>0.32</v>
      </c>
      <c r="S4039">
        <v>1</v>
      </c>
      <c r="T4039" s="108">
        <v>0.32</v>
      </c>
      <c r="U4039">
        <v>1</v>
      </c>
      <c r="V4039" t="s">
        <v>270</v>
      </c>
      <c r="W4039" t="s">
        <v>167</v>
      </c>
      <c r="X4039">
        <v>1</v>
      </c>
      <c r="Y4039">
        <v>0</v>
      </c>
      <c r="Z4039">
        <v>0</v>
      </c>
      <c r="AA4039">
        <v>0</v>
      </c>
      <c r="AB4039">
        <v>1</v>
      </c>
      <c r="AC4039">
        <v>0</v>
      </c>
      <c r="AD4039">
        <v>0</v>
      </c>
      <c r="AE4039">
        <v>0</v>
      </c>
    </row>
    <row r="4040" spans="1:31" x14ac:dyDescent="0.3">
      <c r="A4040" t="s">
        <v>268</v>
      </c>
      <c r="B4040" t="s">
        <v>6698</v>
      </c>
      <c r="C4040" t="s">
        <v>274</v>
      </c>
      <c r="D4040" t="s">
        <v>10763</v>
      </c>
      <c r="E4040" t="s">
        <v>13148</v>
      </c>
      <c r="F4040" t="s">
        <v>6696</v>
      </c>
      <c r="G4040" t="s">
        <v>451</v>
      </c>
      <c r="I4040" t="s">
        <v>265</v>
      </c>
      <c r="J4040" t="s">
        <v>266</v>
      </c>
      <c r="K4040" t="s">
        <v>6699</v>
      </c>
      <c r="L4040" t="s">
        <v>17516</v>
      </c>
      <c r="M4040" t="s">
        <v>267</v>
      </c>
      <c r="N4040" t="s">
        <v>268</v>
      </c>
      <c r="O4040">
        <v>1</v>
      </c>
      <c r="P4040" t="s">
        <v>282</v>
      </c>
      <c r="Q4040">
        <v>2</v>
      </c>
      <c r="S4040">
        <v>3</v>
      </c>
      <c r="T4040" s="108">
        <v>6</v>
      </c>
      <c r="U4040">
        <v>1</v>
      </c>
      <c r="V4040" t="s">
        <v>270</v>
      </c>
      <c r="W4040" t="s">
        <v>167</v>
      </c>
      <c r="X4040">
        <v>1</v>
      </c>
      <c r="Y4040">
        <v>1</v>
      </c>
      <c r="Z4040">
        <v>0</v>
      </c>
      <c r="AA4040">
        <v>1</v>
      </c>
      <c r="AB4040">
        <v>0</v>
      </c>
      <c r="AC4040">
        <v>1</v>
      </c>
      <c r="AD4040">
        <v>0</v>
      </c>
      <c r="AE4040">
        <v>0</v>
      </c>
    </row>
    <row r="4041" spans="1:31" x14ac:dyDescent="0.3">
      <c r="A4041" t="s">
        <v>268</v>
      </c>
      <c r="B4041" t="s">
        <v>6698</v>
      </c>
      <c r="C4041" t="s">
        <v>274</v>
      </c>
      <c r="D4041" t="s">
        <v>10763</v>
      </c>
      <c r="E4041" t="s">
        <v>13148</v>
      </c>
      <c r="F4041" t="s">
        <v>6696</v>
      </c>
      <c r="G4041" t="s">
        <v>451</v>
      </c>
      <c r="I4041" t="s">
        <v>265</v>
      </c>
      <c r="J4041" t="s">
        <v>266</v>
      </c>
      <c r="K4041" t="s">
        <v>6699</v>
      </c>
      <c r="L4041" t="s">
        <v>17516</v>
      </c>
      <c r="M4041" t="s">
        <v>271</v>
      </c>
      <c r="N4041" t="s">
        <v>268</v>
      </c>
      <c r="O4041">
        <v>2</v>
      </c>
      <c r="P4041" t="s">
        <v>288</v>
      </c>
      <c r="Q4041">
        <v>0.48</v>
      </c>
      <c r="S4041">
        <v>1</v>
      </c>
      <c r="T4041" s="108">
        <v>0.48</v>
      </c>
      <c r="U4041">
        <v>1</v>
      </c>
      <c r="V4041" t="s">
        <v>270</v>
      </c>
      <c r="W4041" t="s">
        <v>167</v>
      </c>
      <c r="X4041">
        <v>1</v>
      </c>
      <c r="Y4041">
        <v>0</v>
      </c>
      <c r="Z4041">
        <v>0</v>
      </c>
      <c r="AA4041">
        <v>1</v>
      </c>
      <c r="AB4041">
        <v>0</v>
      </c>
      <c r="AC4041">
        <v>0</v>
      </c>
      <c r="AD4041">
        <v>0</v>
      </c>
      <c r="AE4041">
        <v>0</v>
      </c>
    </row>
    <row r="4042" spans="1:31" x14ac:dyDescent="0.3">
      <c r="A4042" t="s">
        <v>268</v>
      </c>
      <c r="B4042" t="s">
        <v>6698</v>
      </c>
      <c r="C4042" t="s">
        <v>274</v>
      </c>
      <c r="D4042" t="s">
        <v>10763</v>
      </c>
      <c r="E4042" t="s">
        <v>13148</v>
      </c>
      <c r="F4042" t="s">
        <v>6696</v>
      </c>
      <c r="G4042" t="s">
        <v>451</v>
      </c>
      <c r="I4042" t="s">
        <v>265</v>
      </c>
      <c r="J4042" t="s">
        <v>266</v>
      </c>
      <c r="K4042" t="s">
        <v>6699</v>
      </c>
      <c r="L4042" t="s">
        <v>17516</v>
      </c>
      <c r="M4042" t="s">
        <v>271</v>
      </c>
      <c r="N4042" t="s">
        <v>268</v>
      </c>
      <c r="O4042">
        <v>17</v>
      </c>
      <c r="P4042" t="s">
        <v>273</v>
      </c>
      <c r="Q4042">
        <v>0.32</v>
      </c>
      <c r="S4042">
        <v>1</v>
      </c>
      <c r="T4042" s="108">
        <v>0.32</v>
      </c>
      <c r="U4042">
        <v>1</v>
      </c>
      <c r="V4042" t="s">
        <v>270</v>
      </c>
      <c r="W4042" t="s">
        <v>167</v>
      </c>
      <c r="X4042">
        <v>1</v>
      </c>
      <c r="Y4042">
        <v>0</v>
      </c>
      <c r="Z4042">
        <v>0</v>
      </c>
      <c r="AA4042">
        <v>1</v>
      </c>
      <c r="AB4042">
        <v>0</v>
      </c>
      <c r="AC4042">
        <v>0</v>
      </c>
      <c r="AD4042">
        <v>0</v>
      </c>
      <c r="AE4042">
        <v>0</v>
      </c>
    </row>
    <row r="4043" spans="1:31" x14ac:dyDescent="0.3">
      <c r="A4043" t="s">
        <v>268</v>
      </c>
      <c r="B4043" t="s">
        <v>16588</v>
      </c>
      <c r="C4043" t="s">
        <v>274</v>
      </c>
      <c r="D4043" t="s">
        <v>16589</v>
      </c>
      <c r="E4043" t="s">
        <v>16590</v>
      </c>
      <c r="F4043" t="s">
        <v>1854</v>
      </c>
      <c r="G4043" t="s">
        <v>451</v>
      </c>
      <c r="I4043" t="s">
        <v>265</v>
      </c>
      <c r="J4043" t="s">
        <v>266</v>
      </c>
      <c r="K4043" t="s">
        <v>6375</v>
      </c>
      <c r="L4043" t="s">
        <v>9476</v>
      </c>
      <c r="M4043" t="s">
        <v>267</v>
      </c>
      <c r="N4043" t="s">
        <v>268</v>
      </c>
      <c r="O4043">
        <v>1</v>
      </c>
      <c r="P4043" t="s">
        <v>282</v>
      </c>
      <c r="Q4043">
        <v>2</v>
      </c>
      <c r="S4043">
        <v>1</v>
      </c>
      <c r="T4043" s="108">
        <v>2</v>
      </c>
      <c r="U4043">
        <v>1</v>
      </c>
      <c r="V4043" t="s">
        <v>270</v>
      </c>
      <c r="W4043" t="s">
        <v>167</v>
      </c>
      <c r="X4043">
        <v>1</v>
      </c>
      <c r="Y4043">
        <v>1</v>
      </c>
      <c r="Z4043">
        <v>0</v>
      </c>
      <c r="AA4043">
        <v>0</v>
      </c>
      <c r="AB4043">
        <v>0</v>
      </c>
      <c r="AC4043">
        <v>0</v>
      </c>
      <c r="AD4043">
        <v>0</v>
      </c>
      <c r="AE4043">
        <v>0</v>
      </c>
    </row>
    <row r="4044" spans="1:31" x14ac:dyDescent="0.3">
      <c r="A4044" t="s">
        <v>268</v>
      </c>
      <c r="B4044" t="s">
        <v>16588</v>
      </c>
      <c r="C4044" t="s">
        <v>274</v>
      </c>
      <c r="D4044" t="s">
        <v>16589</v>
      </c>
      <c r="E4044" t="s">
        <v>16590</v>
      </c>
      <c r="F4044" t="s">
        <v>1854</v>
      </c>
      <c r="G4044" t="s">
        <v>451</v>
      </c>
      <c r="I4044" t="s">
        <v>265</v>
      </c>
      <c r="J4044" t="s">
        <v>266</v>
      </c>
      <c r="K4044" t="s">
        <v>6375</v>
      </c>
      <c r="L4044" t="s">
        <v>9476</v>
      </c>
      <c r="M4044" t="s">
        <v>271</v>
      </c>
      <c r="N4044" t="s">
        <v>268</v>
      </c>
      <c r="O4044">
        <v>2</v>
      </c>
      <c r="P4044" t="s">
        <v>272</v>
      </c>
      <c r="Q4044">
        <v>2</v>
      </c>
      <c r="S4044">
        <v>1</v>
      </c>
      <c r="T4044" s="108">
        <v>2</v>
      </c>
      <c r="U4044">
        <v>1</v>
      </c>
      <c r="V4044" t="s">
        <v>270</v>
      </c>
      <c r="W4044" t="s">
        <v>167</v>
      </c>
      <c r="X4044">
        <v>1</v>
      </c>
      <c r="Y4044">
        <v>0</v>
      </c>
      <c r="Z4044">
        <v>0</v>
      </c>
      <c r="AA4044">
        <v>1</v>
      </c>
      <c r="AB4044">
        <v>0</v>
      </c>
      <c r="AC4044">
        <v>0</v>
      </c>
      <c r="AD4044">
        <v>0</v>
      </c>
      <c r="AE4044">
        <v>0</v>
      </c>
    </row>
    <row r="4045" spans="1:31" x14ac:dyDescent="0.3">
      <c r="A4045" t="s">
        <v>268</v>
      </c>
      <c r="B4045" t="s">
        <v>6187</v>
      </c>
      <c r="C4045" t="s">
        <v>274</v>
      </c>
      <c r="D4045" t="s">
        <v>6188</v>
      </c>
      <c r="E4045" t="s">
        <v>13407</v>
      </c>
      <c r="F4045" t="s">
        <v>6189</v>
      </c>
      <c r="G4045" t="s">
        <v>2304</v>
      </c>
      <c r="I4045" t="s">
        <v>265</v>
      </c>
      <c r="J4045" t="s">
        <v>266</v>
      </c>
      <c r="K4045" t="s">
        <v>17728</v>
      </c>
      <c r="L4045" t="s">
        <v>6191</v>
      </c>
      <c r="M4045" t="s">
        <v>271</v>
      </c>
      <c r="N4045" t="s">
        <v>268</v>
      </c>
      <c r="O4045">
        <v>2</v>
      </c>
      <c r="P4045" t="s">
        <v>272</v>
      </c>
      <c r="Q4045">
        <v>1</v>
      </c>
      <c r="S4045">
        <v>1</v>
      </c>
      <c r="T4045" s="108">
        <v>1</v>
      </c>
      <c r="U4045">
        <v>1</v>
      </c>
      <c r="V4045" t="s">
        <v>270</v>
      </c>
      <c r="W4045" t="s">
        <v>167</v>
      </c>
      <c r="X4045">
        <v>1</v>
      </c>
      <c r="Y4045">
        <v>0</v>
      </c>
      <c r="Z4045">
        <v>1</v>
      </c>
      <c r="AA4045">
        <v>0</v>
      </c>
      <c r="AB4045">
        <v>0</v>
      </c>
      <c r="AC4045">
        <v>0</v>
      </c>
      <c r="AD4045">
        <v>0</v>
      </c>
      <c r="AE4045">
        <v>0</v>
      </c>
    </row>
    <row r="4046" spans="1:31" x14ac:dyDescent="0.3">
      <c r="A4046" t="s">
        <v>268</v>
      </c>
      <c r="B4046" t="s">
        <v>6047</v>
      </c>
      <c r="C4046" t="s">
        <v>274</v>
      </c>
      <c r="D4046" t="s">
        <v>6048</v>
      </c>
      <c r="E4046" t="s">
        <v>13593</v>
      </c>
      <c r="F4046" t="s">
        <v>6046</v>
      </c>
      <c r="G4046" t="s">
        <v>383</v>
      </c>
      <c r="I4046" t="s">
        <v>265</v>
      </c>
      <c r="J4046" t="s">
        <v>266</v>
      </c>
      <c r="K4046" t="s">
        <v>6049</v>
      </c>
      <c r="L4046" t="s">
        <v>17993</v>
      </c>
      <c r="M4046" t="s">
        <v>271</v>
      </c>
      <c r="N4046" t="s">
        <v>268</v>
      </c>
      <c r="O4046">
        <v>2</v>
      </c>
      <c r="P4046" t="s">
        <v>272</v>
      </c>
      <c r="Q4046">
        <v>4</v>
      </c>
      <c r="S4046">
        <v>1</v>
      </c>
      <c r="T4046" s="108">
        <v>4</v>
      </c>
      <c r="U4046">
        <v>1</v>
      </c>
      <c r="V4046" t="s">
        <v>270</v>
      </c>
      <c r="W4046" t="s">
        <v>167</v>
      </c>
      <c r="X4046">
        <v>1</v>
      </c>
      <c r="Y4046">
        <v>0</v>
      </c>
      <c r="Z4046">
        <v>1</v>
      </c>
      <c r="AA4046">
        <v>0</v>
      </c>
      <c r="AB4046">
        <v>0</v>
      </c>
      <c r="AC4046">
        <v>0</v>
      </c>
      <c r="AD4046">
        <v>0</v>
      </c>
      <c r="AE4046">
        <v>0</v>
      </c>
    </row>
    <row r="4047" spans="1:31" x14ac:dyDescent="0.3">
      <c r="A4047" t="s">
        <v>268</v>
      </c>
      <c r="B4047" t="s">
        <v>15534</v>
      </c>
      <c r="C4047" t="s">
        <v>274</v>
      </c>
      <c r="D4047" t="s">
        <v>8183</v>
      </c>
      <c r="E4047" t="s">
        <v>13411</v>
      </c>
      <c r="F4047" t="s">
        <v>688</v>
      </c>
      <c r="G4047" t="s">
        <v>2304</v>
      </c>
      <c r="I4047" t="s">
        <v>265</v>
      </c>
      <c r="J4047" t="s">
        <v>266</v>
      </c>
      <c r="K4047" t="s">
        <v>6479</v>
      </c>
      <c r="L4047" t="s">
        <v>10902</v>
      </c>
      <c r="M4047" t="s">
        <v>267</v>
      </c>
      <c r="N4047" t="s">
        <v>268</v>
      </c>
      <c r="O4047">
        <v>1</v>
      </c>
      <c r="P4047" t="s">
        <v>282</v>
      </c>
      <c r="Q4047">
        <v>3</v>
      </c>
      <c r="S4047">
        <v>2</v>
      </c>
      <c r="T4047" s="108">
        <v>6</v>
      </c>
      <c r="U4047">
        <v>1</v>
      </c>
      <c r="V4047" t="s">
        <v>270</v>
      </c>
      <c r="W4047" t="s">
        <v>167</v>
      </c>
      <c r="X4047">
        <v>1</v>
      </c>
      <c r="Y4047">
        <v>0</v>
      </c>
      <c r="Z4047">
        <v>0</v>
      </c>
      <c r="AA4047">
        <v>0</v>
      </c>
      <c r="AB4047">
        <v>0</v>
      </c>
      <c r="AC4047">
        <v>2</v>
      </c>
      <c r="AD4047">
        <v>0</v>
      </c>
      <c r="AE4047">
        <v>0</v>
      </c>
    </row>
    <row r="4048" spans="1:31" x14ac:dyDescent="0.3">
      <c r="A4048" t="s">
        <v>268</v>
      </c>
      <c r="B4048" t="s">
        <v>15534</v>
      </c>
      <c r="C4048" t="s">
        <v>274</v>
      </c>
      <c r="D4048" t="s">
        <v>8183</v>
      </c>
      <c r="E4048" t="s">
        <v>13411</v>
      </c>
      <c r="F4048" t="s">
        <v>688</v>
      </c>
      <c r="G4048" t="s">
        <v>2304</v>
      </c>
      <c r="I4048" t="s">
        <v>265</v>
      </c>
      <c r="J4048" t="s">
        <v>266</v>
      </c>
      <c r="K4048" t="s">
        <v>6479</v>
      </c>
      <c r="L4048" t="s">
        <v>10902</v>
      </c>
      <c r="M4048" t="s">
        <v>271</v>
      </c>
      <c r="N4048" t="s">
        <v>268</v>
      </c>
      <c r="O4048">
        <v>2</v>
      </c>
      <c r="P4048" t="s">
        <v>288</v>
      </c>
      <c r="Q4048">
        <v>0.48</v>
      </c>
      <c r="S4048">
        <v>2</v>
      </c>
      <c r="T4048" s="108">
        <v>0.96</v>
      </c>
      <c r="U4048">
        <v>1</v>
      </c>
      <c r="V4048" t="s">
        <v>270</v>
      </c>
      <c r="W4048" t="s">
        <v>167</v>
      </c>
      <c r="X4048">
        <v>2</v>
      </c>
      <c r="Y4048">
        <v>0</v>
      </c>
      <c r="Z4048">
        <v>0</v>
      </c>
      <c r="AA4048">
        <v>2</v>
      </c>
      <c r="AB4048">
        <v>0</v>
      </c>
      <c r="AC4048">
        <v>0</v>
      </c>
      <c r="AD4048">
        <v>0</v>
      </c>
      <c r="AE4048">
        <v>0</v>
      </c>
    </row>
    <row r="4049" spans="1:31" x14ac:dyDescent="0.3">
      <c r="A4049" t="s">
        <v>268</v>
      </c>
      <c r="B4049" t="s">
        <v>6775</v>
      </c>
      <c r="C4049" t="s">
        <v>274</v>
      </c>
      <c r="D4049" t="s">
        <v>6776</v>
      </c>
      <c r="E4049" t="s">
        <v>13416</v>
      </c>
      <c r="F4049" t="s">
        <v>6777</v>
      </c>
      <c r="G4049" t="s">
        <v>2304</v>
      </c>
      <c r="I4049" t="s">
        <v>265</v>
      </c>
      <c r="J4049" t="s">
        <v>266</v>
      </c>
      <c r="K4049" t="s">
        <v>6778</v>
      </c>
      <c r="L4049" t="s">
        <v>6779</v>
      </c>
      <c r="M4049" t="s">
        <v>267</v>
      </c>
      <c r="N4049" t="s">
        <v>268</v>
      </c>
      <c r="O4049">
        <v>1</v>
      </c>
      <c r="P4049" t="s">
        <v>266</v>
      </c>
      <c r="Q4049">
        <v>0.48</v>
      </c>
      <c r="S4049">
        <v>3</v>
      </c>
      <c r="T4049" s="108">
        <v>1.44</v>
      </c>
      <c r="U4049">
        <v>1</v>
      </c>
      <c r="V4049" t="s">
        <v>270</v>
      </c>
      <c r="W4049" t="s">
        <v>167</v>
      </c>
      <c r="X4049">
        <v>3</v>
      </c>
      <c r="Y4049">
        <v>0</v>
      </c>
      <c r="Z4049">
        <v>0</v>
      </c>
      <c r="AA4049">
        <v>3</v>
      </c>
      <c r="AB4049">
        <v>0</v>
      </c>
      <c r="AC4049">
        <v>0</v>
      </c>
      <c r="AD4049">
        <v>0</v>
      </c>
      <c r="AE4049">
        <v>0</v>
      </c>
    </row>
    <row r="4050" spans="1:31" x14ac:dyDescent="0.3">
      <c r="A4050" t="s">
        <v>268</v>
      </c>
      <c r="B4050" t="s">
        <v>6775</v>
      </c>
      <c r="C4050" t="s">
        <v>274</v>
      </c>
      <c r="D4050" t="s">
        <v>6776</v>
      </c>
      <c r="E4050" t="s">
        <v>13416</v>
      </c>
      <c r="F4050" t="s">
        <v>6777</v>
      </c>
      <c r="G4050" t="s">
        <v>2304</v>
      </c>
      <c r="I4050" t="s">
        <v>265</v>
      </c>
      <c r="J4050" t="s">
        <v>266</v>
      </c>
      <c r="K4050" t="s">
        <v>6778</v>
      </c>
      <c r="L4050" t="s">
        <v>6779</v>
      </c>
      <c r="M4050" t="s">
        <v>271</v>
      </c>
      <c r="N4050" t="s">
        <v>268</v>
      </c>
      <c r="O4050">
        <v>2</v>
      </c>
      <c r="P4050" t="s">
        <v>288</v>
      </c>
      <c r="Q4050">
        <v>0.48</v>
      </c>
      <c r="S4050">
        <v>3</v>
      </c>
      <c r="T4050" s="108">
        <v>1.44</v>
      </c>
      <c r="U4050">
        <v>1</v>
      </c>
      <c r="V4050" t="s">
        <v>270</v>
      </c>
      <c r="W4050" t="s">
        <v>167</v>
      </c>
      <c r="X4050">
        <v>3</v>
      </c>
      <c r="Y4050">
        <v>0</v>
      </c>
      <c r="Z4050">
        <v>0</v>
      </c>
      <c r="AA4050">
        <v>3</v>
      </c>
      <c r="AB4050">
        <v>0</v>
      </c>
      <c r="AC4050">
        <v>0</v>
      </c>
      <c r="AD4050">
        <v>0</v>
      </c>
      <c r="AE4050">
        <v>0</v>
      </c>
    </row>
    <row r="4051" spans="1:31" x14ac:dyDescent="0.3">
      <c r="A4051" t="s">
        <v>268</v>
      </c>
      <c r="B4051" t="s">
        <v>6775</v>
      </c>
      <c r="C4051" t="s">
        <v>274</v>
      </c>
      <c r="D4051" t="s">
        <v>6776</v>
      </c>
      <c r="E4051" t="s">
        <v>13416</v>
      </c>
      <c r="F4051" t="s">
        <v>6777</v>
      </c>
      <c r="G4051" t="s">
        <v>2304</v>
      </c>
      <c r="I4051" t="s">
        <v>265</v>
      </c>
      <c r="J4051" t="s">
        <v>266</v>
      </c>
      <c r="K4051" t="s">
        <v>6778</v>
      </c>
      <c r="L4051" t="s">
        <v>6779</v>
      </c>
      <c r="M4051" t="s">
        <v>271</v>
      </c>
      <c r="N4051" t="s">
        <v>268</v>
      </c>
      <c r="O4051">
        <v>17</v>
      </c>
      <c r="P4051" t="s">
        <v>273</v>
      </c>
      <c r="Q4051">
        <v>0.48</v>
      </c>
      <c r="S4051">
        <v>1</v>
      </c>
      <c r="T4051" s="108">
        <v>0.48</v>
      </c>
      <c r="U4051">
        <v>1</v>
      </c>
      <c r="V4051" t="s">
        <v>270</v>
      </c>
      <c r="W4051" t="s">
        <v>167</v>
      </c>
      <c r="X4051">
        <v>1</v>
      </c>
      <c r="Y4051">
        <v>0</v>
      </c>
      <c r="Z4051">
        <v>0</v>
      </c>
      <c r="AA4051">
        <v>0</v>
      </c>
      <c r="AB4051">
        <v>0</v>
      </c>
      <c r="AC4051">
        <v>1</v>
      </c>
      <c r="AD4051">
        <v>0</v>
      </c>
      <c r="AE4051">
        <v>0</v>
      </c>
    </row>
    <row r="4052" spans="1:31" x14ac:dyDescent="0.3">
      <c r="A4052" t="s">
        <v>268</v>
      </c>
      <c r="B4052" t="s">
        <v>9579</v>
      </c>
      <c r="C4052" t="s">
        <v>274</v>
      </c>
      <c r="D4052" t="s">
        <v>9580</v>
      </c>
      <c r="E4052" t="s">
        <v>13406</v>
      </c>
      <c r="F4052" t="s">
        <v>5951</v>
      </c>
      <c r="G4052" t="s">
        <v>2304</v>
      </c>
      <c r="I4052" t="s">
        <v>265</v>
      </c>
      <c r="J4052" t="s">
        <v>266</v>
      </c>
      <c r="K4052" t="s">
        <v>5924</v>
      </c>
      <c r="L4052" t="s">
        <v>9950</v>
      </c>
      <c r="M4052" t="s">
        <v>267</v>
      </c>
      <c r="N4052" t="s">
        <v>268</v>
      </c>
      <c r="O4052">
        <v>1</v>
      </c>
      <c r="P4052" t="s">
        <v>266</v>
      </c>
      <c r="Q4052">
        <v>0.48</v>
      </c>
      <c r="S4052">
        <v>5</v>
      </c>
      <c r="T4052" s="108">
        <v>2.4</v>
      </c>
      <c r="U4052">
        <v>1</v>
      </c>
      <c r="V4052" t="s">
        <v>270</v>
      </c>
      <c r="W4052" t="s">
        <v>167</v>
      </c>
      <c r="X4052">
        <v>1</v>
      </c>
      <c r="Y4052">
        <v>1</v>
      </c>
      <c r="Z4052">
        <v>1</v>
      </c>
      <c r="AA4052">
        <v>1</v>
      </c>
      <c r="AB4052">
        <v>1</v>
      </c>
      <c r="AC4052">
        <v>1</v>
      </c>
      <c r="AD4052">
        <v>0</v>
      </c>
      <c r="AE4052">
        <v>0</v>
      </c>
    </row>
    <row r="4053" spans="1:31" x14ac:dyDescent="0.3">
      <c r="A4053" t="s">
        <v>268</v>
      </c>
      <c r="B4053" t="s">
        <v>9579</v>
      </c>
      <c r="C4053" t="s">
        <v>274</v>
      </c>
      <c r="D4053" t="s">
        <v>9580</v>
      </c>
      <c r="E4053" t="s">
        <v>13406</v>
      </c>
      <c r="F4053" t="s">
        <v>5951</v>
      </c>
      <c r="G4053" t="s">
        <v>2304</v>
      </c>
      <c r="I4053" t="s">
        <v>265</v>
      </c>
      <c r="J4053" t="s">
        <v>266</v>
      </c>
      <c r="K4053" t="s">
        <v>5924</v>
      </c>
      <c r="L4053" t="s">
        <v>9950</v>
      </c>
      <c r="M4053" t="s">
        <v>271</v>
      </c>
      <c r="N4053" t="s">
        <v>268</v>
      </c>
      <c r="O4053">
        <v>2</v>
      </c>
      <c r="P4053" t="s">
        <v>288</v>
      </c>
      <c r="Q4053">
        <v>0.48</v>
      </c>
      <c r="S4053">
        <v>10</v>
      </c>
      <c r="T4053" s="108">
        <v>4.8</v>
      </c>
      <c r="U4053">
        <v>1</v>
      </c>
      <c r="V4053" t="s">
        <v>270</v>
      </c>
      <c r="W4053" t="s">
        <v>167</v>
      </c>
      <c r="X4053">
        <v>2</v>
      </c>
      <c r="Y4053">
        <v>2</v>
      </c>
      <c r="Z4053">
        <v>2</v>
      </c>
      <c r="AA4053">
        <v>2</v>
      </c>
      <c r="AB4053">
        <v>2</v>
      </c>
      <c r="AC4053">
        <v>2</v>
      </c>
      <c r="AD4053">
        <v>0</v>
      </c>
      <c r="AE4053">
        <v>0</v>
      </c>
    </row>
    <row r="4054" spans="1:31" x14ac:dyDescent="0.3">
      <c r="A4054" t="s">
        <v>268</v>
      </c>
      <c r="B4054" t="s">
        <v>10931</v>
      </c>
      <c r="C4054" t="s">
        <v>274</v>
      </c>
      <c r="D4054" t="s">
        <v>10932</v>
      </c>
      <c r="E4054" t="s">
        <v>13574</v>
      </c>
      <c r="F4054" t="s">
        <v>6600</v>
      </c>
      <c r="G4054" t="s">
        <v>514</v>
      </c>
      <c r="I4054" t="s">
        <v>265</v>
      </c>
      <c r="J4054" t="s">
        <v>266</v>
      </c>
      <c r="K4054" t="s">
        <v>2326</v>
      </c>
      <c r="L4054" t="s">
        <v>5922</v>
      </c>
      <c r="M4054" t="s">
        <v>267</v>
      </c>
      <c r="N4054" t="s">
        <v>268</v>
      </c>
      <c r="O4054">
        <v>1</v>
      </c>
      <c r="P4054" t="s">
        <v>282</v>
      </c>
      <c r="Q4054">
        <v>2</v>
      </c>
      <c r="S4054">
        <v>1</v>
      </c>
      <c r="T4054" s="108">
        <v>2</v>
      </c>
      <c r="U4054">
        <v>1</v>
      </c>
      <c r="V4054" t="s">
        <v>270</v>
      </c>
      <c r="W4054" t="s">
        <v>167</v>
      </c>
      <c r="X4054">
        <v>1</v>
      </c>
      <c r="Y4054">
        <v>0</v>
      </c>
      <c r="Z4054">
        <v>0</v>
      </c>
      <c r="AA4054">
        <v>0</v>
      </c>
      <c r="AB4054">
        <v>0</v>
      </c>
      <c r="AC4054">
        <v>1</v>
      </c>
      <c r="AD4054">
        <v>0</v>
      </c>
      <c r="AE4054">
        <v>0</v>
      </c>
    </row>
    <row r="4055" spans="1:31" x14ac:dyDescent="0.3">
      <c r="A4055" t="s">
        <v>268</v>
      </c>
      <c r="B4055" t="s">
        <v>10931</v>
      </c>
      <c r="C4055" t="s">
        <v>274</v>
      </c>
      <c r="D4055" t="s">
        <v>10932</v>
      </c>
      <c r="E4055" t="s">
        <v>13574</v>
      </c>
      <c r="F4055" t="s">
        <v>6600</v>
      </c>
      <c r="G4055" t="s">
        <v>514</v>
      </c>
      <c r="I4055" t="s">
        <v>265</v>
      </c>
      <c r="J4055" t="s">
        <v>266</v>
      </c>
      <c r="K4055" t="s">
        <v>2326</v>
      </c>
      <c r="L4055" t="s">
        <v>5922</v>
      </c>
      <c r="M4055" t="s">
        <v>271</v>
      </c>
      <c r="N4055" t="s">
        <v>268</v>
      </c>
      <c r="O4055">
        <v>2</v>
      </c>
      <c r="P4055" t="s">
        <v>272</v>
      </c>
      <c r="Q4055">
        <v>2</v>
      </c>
      <c r="S4055">
        <v>1</v>
      </c>
      <c r="T4055" s="108">
        <v>2</v>
      </c>
      <c r="U4055">
        <v>1</v>
      </c>
      <c r="V4055" t="s">
        <v>270</v>
      </c>
      <c r="W4055" t="s">
        <v>167</v>
      </c>
      <c r="X4055">
        <v>1</v>
      </c>
      <c r="Y4055">
        <v>0</v>
      </c>
      <c r="Z4055">
        <v>0</v>
      </c>
      <c r="AA4055">
        <v>0</v>
      </c>
      <c r="AB4055">
        <v>1</v>
      </c>
      <c r="AC4055">
        <v>0</v>
      </c>
      <c r="AD4055">
        <v>0</v>
      </c>
      <c r="AE4055">
        <v>0</v>
      </c>
    </row>
    <row r="4056" spans="1:31" x14ac:dyDescent="0.3">
      <c r="A4056" t="s">
        <v>268</v>
      </c>
      <c r="B4056" t="s">
        <v>6631</v>
      </c>
      <c r="C4056" t="s">
        <v>262</v>
      </c>
      <c r="D4056" t="s">
        <v>6632</v>
      </c>
      <c r="E4056" t="s">
        <v>17840</v>
      </c>
      <c r="F4056" t="s">
        <v>442</v>
      </c>
      <c r="G4056" t="s">
        <v>2304</v>
      </c>
      <c r="I4056" t="s">
        <v>265</v>
      </c>
      <c r="J4056" t="s">
        <v>266</v>
      </c>
      <c r="K4056" t="s">
        <v>17805</v>
      </c>
      <c r="L4056" t="s">
        <v>6633</v>
      </c>
      <c r="M4056" t="s">
        <v>267</v>
      </c>
      <c r="N4056" t="s">
        <v>268</v>
      </c>
      <c r="O4056">
        <v>1</v>
      </c>
      <c r="P4056" t="s">
        <v>282</v>
      </c>
      <c r="Q4056">
        <v>2</v>
      </c>
      <c r="S4056">
        <v>1</v>
      </c>
      <c r="T4056" s="108">
        <v>2</v>
      </c>
      <c r="U4056">
        <v>1</v>
      </c>
      <c r="V4056" t="s">
        <v>270</v>
      </c>
      <c r="W4056" t="s">
        <v>167</v>
      </c>
      <c r="X4056">
        <v>1</v>
      </c>
      <c r="Y4056">
        <v>0</v>
      </c>
      <c r="Z4056">
        <v>0</v>
      </c>
      <c r="AA4056">
        <v>1</v>
      </c>
      <c r="AB4056">
        <v>0</v>
      </c>
      <c r="AC4056">
        <v>0</v>
      </c>
      <c r="AD4056">
        <v>0</v>
      </c>
      <c r="AE4056">
        <v>0</v>
      </c>
    </row>
    <row r="4057" spans="1:31" x14ac:dyDescent="0.3">
      <c r="A4057" t="s">
        <v>268</v>
      </c>
      <c r="B4057" t="s">
        <v>16384</v>
      </c>
      <c r="C4057" t="s">
        <v>274</v>
      </c>
      <c r="D4057" t="s">
        <v>16288</v>
      </c>
      <c r="E4057" t="s">
        <v>16187</v>
      </c>
      <c r="F4057" t="s">
        <v>1148</v>
      </c>
      <c r="G4057" t="s">
        <v>514</v>
      </c>
      <c r="I4057" t="s">
        <v>265</v>
      </c>
      <c r="J4057" t="s">
        <v>266</v>
      </c>
      <c r="K4057" t="s">
        <v>2359</v>
      </c>
      <c r="L4057" t="s">
        <v>16385</v>
      </c>
      <c r="M4057" t="s">
        <v>271</v>
      </c>
      <c r="N4057" t="s">
        <v>268</v>
      </c>
      <c r="O4057">
        <v>2</v>
      </c>
      <c r="P4057" t="s">
        <v>272</v>
      </c>
      <c r="Q4057">
        <v>4</v>
      </c>
      <c r="S4057">
        <v>2</v>
      </c>
      <c r="T4057" s="108">
        <v>8</v>
      </c>
      <c r="U4057">
        <v>1</v>
      </c>
      <c r="V4057" t="s">
        <v>270</v>
      </c>
      <c r="W4057" t="s">
        <v>167</v>
      </c>
      <c r="X4057">
        <v>1</v>
      </c>
      <c r="Y4057">
        <v>0</v>
      </c>
      <c r="Z4057">
        <v>1</v>
      </c>
      <c r="AA4057">
        <v>0</v>
      </c>
      <c r="AB4057">
        <v>0</v>
      </c>
      <c r="AC4057">
        <v>1</v>
      </c>
      <c r="AD4057">
        <v>0</v>
      </c>
      <c r="AE4057">
        <v>0</v>
      </c>
    </row>
    <row r="4058" spans="1:31" x14ac:dyDescent="0.3">
      <c r="A4058" t="s">
        <v>16630</v>
      </c>
      <c r="B4058" t="s">
        <v>16287</v>
      </c>
      <c r="C4058" t="s">
        <v>274</v>
      </c>
      <c r="D4058" t="s">
        <v>16288</v>
      </c>
      <c r="E4058" t="s">
        <v>17223</v>
      </c>
      <c r="F4058" t="s">
        <v>1148</v>
      </c>
      <c r="G4058" t="s">
        <v>514</v>
      </c>
      <c r="I4058" t="s">
        <v>265</v>
      </c>
      <c r="J4058" t="s">
        <v>266</v>
      </c>
      <c r="K4058" t="s">
        <v>2359</v>
      </c>
      <c r="L4058" t="s">
        <v>16385</v>
      </c>
      <c r="M4058" t="s">
        <v>387</v>
      </c>
      <c r="N4058" t="s">
        <v>16630</v>
      </c>
      <c r="O4058">
        <v>3</v>
      </c>
      <c r="P4058" t="s">
        <v>388</v>
      </c>
      <c r="Q4058">
        <v>40</v>
      </c>
      <c r="R4058" t="s">
        <v>389</v>
      </c>
      <c r="S4058">
        <v>0</v>
      </c>
      <c r="T4058" s="108">
        <v>0</v>
      </c>
      <c r="U4058">
        <v>0</v>
      </c>
      <c r="W4058" t="s">
        <v>171</v>
      </c>
      <c r="X4058">
        <v>1</v>
      </c>
      <c r="Y4058">
        <v>0</v>
      </c>
      <c r="Z4058">
        <v>0</v>
      </c>
      <c r="AA4058">
        <v>0</v>
      </c>
      <c r="AB4058">
        <v>0</v>
      </c>
      <c r="AC4058">
        <v>0</v>
      </c>
      <c r="AD4058">
        <v>0</v>
      </c>
      <c r="AE4058">
        <v>0</v>
      </c>
    </row>
    <row r="4059" spans="1:31" x14ac:dyDescent="0.3">
      <c r="A4059" t="s">
        <v>268</v>
      </c>
      <c r="B4059" t="s">
        <v>6407</v>
      </c>
      <c r="C4059" t="s">
        <v>274</v>
      </c>
      <c r="D4059" t="s">
        <v>6408</v>
      </c>
      <c r="E4059" t="s">
        <v>13128</v>
      </c>
      <c r="F4059" t="s">
        <v>6404</v>
      </c>
      <c r="G4059" t="s">
        <v>451</v>
      </c>
      <c r="I4059" t="s">
        <v>265</v>
      </c>
      <c r="J4059" t="s">
        <v>266</v>
      </c>
      <c r="K4059" t="s">
        <v>6405</v>
      </c>
      <c r="L4059" t="s">
        <v>6409</v>
      </c>
      <c r="M4059" t="s">
        <v>267</v>
      </c>
      <c r="N4059" t="s">
        <v>268</v>
      </c>
      <c r="O4059">
        <v>1</v>
      </c>
      <c r="P4059" t="s">
        <v>282</v>
      </c>
      <c r="Q4059">
        <v>1</v>
      </c>
      <c r="S4059">
        <v>1</v>
      </c>
      <c r="T4059" s="108">
        <v>1</v>
      </c>
      <c r="U4059">
        <v>1</v>
      </c>
      <c r="V4059" t="s">
        <v>270</v>
      </c>
      <c r="W4059" t="s">
        <v>167</v>
      </c>
      <c r="X4059">
        <v>1</v>
      </c>
      <c r="Y4059">
        <v>0</v>
      </c>
      <c r="Z4059">
        <v>0</v>
      </c>
      <c r="AA4059">
        <v>0</v>
      </c>
      <c r="AB4059">
        <v>1</v>
      </c>
      <c r="AC4059">
        <v>0</v>
      </c>
      <c r="AD4059">
        <v>0</v>
      </c>
      <c r="AE4059">
        <v>0</v>
      </c>
    </row>
    <row r="4060" spans="1:31" x14ac:dyDescent="0.3">
      <c r="A4060" t="s">
        <v>268</v>
      </c>
      <c r="B4060" t="s">
        <v>6407</v>
      </c>
      <c r="C4060" t="s">
        <v>274</v>
      </c>
      <c r="D4060" t="s">
        <v>6408</v>
      </c>
      <c r="E4060" t="s">
        <v>13128</v>
      </c>
      <c r="F4060" t="s">
        <v>6404</v>
      </c>
      <c r="G4060" t="s">
        <v>451</v>
      </c>
      <c r="I4060" t="s">
        <v>265</v>
      </c>
      <c r="J4060" t="s">
        <v>266</v>
      </c>
      <c r="K4060" t="s">
        <v>6405</v>
      </c>
      <c r="L4060" t="s">
        <v>6409</v>
      </c>
      <c r="M4060" t="s">
        <v>271</v>
      </c>
      <c r="N4060" t="s">
        <v>268</v>
      </c>
      <c r="O4060">
        <v>2</v>
      </c>
      <c r="P4060" t="s">
        <v>288</v>
      </c>
      <c r="Q4060">
        <v>0.48</v>
      </c>
      <c r="S4060">
        <v>1</v>
      </c>
      <c r="T4060" s="108">
        <v>0.48</v>
      </c>
      <c r="U4060">
        <v>1</v>
      </c>
      <c r="V4060" t="s">
        <v>270</v>
      </c>
      <c r="W4060" t="s">
        <v>167</v>
      </c>
      <c r="X4060">
        <v>1</v>
      </c>
      <c r="Y4060">
        <v>0</v>
      </c>
      <c r="Z4060">
        <v>0</v>
      </c>
      <c r="AA4060">
        <v>1</v>
      </c>
      <c r="AB4060">
        <v>0</v>
      </c>
      <c r="AC4060">
        <v>0</v>
      </c>
      <c r="AD4060">
        <v>0</v>
      </c>
      <c r="AE4060">
        <v>0</v>
      </c>
    </row>
    <row r="4061" spans="1:31" x14ac:dyDescent="0.3">
      <c r="A4061" t="s">
        <v>268</v>
      </c>
      <c r="B4061" t="s">
        <v>11805</v>
      </c>
      <c r="C4061" t="s">
        <v>274</v>
      </c>
      <c r="D4061" t="s">
        <v>11806</v>
      </c>
      <c r="E4061" t="s">
        <v>13405</v>
      </c>
      <c r="F4061" t="s">
        <v>2975</v>
      </c>
      <c r="G4061" t="s">
        <v>2304</v>
      </c>
      <c r="I4061" t="s">
        <v>265</v>
      </c>
      <c r="J4061" t="s">
        <v>266</v>
      </c>
      <c r="K4061" t="s">
        <v>5885</v>
      </c>
      <c r="L4061" t="s">
        <v>11807</v>
      </c>
      <c r="M4061" t="s">
        <v>271</v>
      </c>
      <c r="N4061" t="s">
        <v>268</v>
      </c>
      <c r="O4061">
        <v>2</v>
      </c>
      <c r="P4061" t="s">
        <v>288</v>
      </c>
      <c r="Q4061">
        <v>0.48</v>
      </c>
      <c r="S4061">
        <v>3</v>
      </c>
      <c r="T4061" s="108">
        <v>1.44</v>
      </c>
      <c r="U4061">
        <v>1</v>
      </c>
      <c r="V4061" t="s">
        <v>270</v>
      </c>
      <c r="W4061" t="s">
        <v>167</v>
      </c>
      <c r="X4061">
        <v>1</v>
      </c>
      <c r="Y4061">
        <v>1</v>
      </c>
      <c r="Z4061">
        <v>0</v>
      </c>
      <c r="AA4061">
        <v>1</v>
      </c>
      <c r="AB4061">
        <v>0</v>
      </c>
      <c r="AC4061">
        <v>1</v>
      </c>
      <c r="AD4061">
        <v>0</v>
      </c>
      <c r="AE4061">
        <v>0</v>
      </c>
    </row>
    <row r="4062" spans="1:31" x14ac:dyDescent="0.3">
      <c r="A4062" t="s">
        <v>268</v>
      </c>
      <c r="B4062" t="s">
        <v>11805</v>
      </c>
      <c r="C4062" t="s">
        <v>274</v>
      </c>
      <c r="D4062" t="s">
        <v>11806</v>
      </c>
      <c r="E4062" t="s">
        <v>13405</v>
      </c>
      <c r="F4062" t="s">
        <v>2975</v>
      </c>
      <c r="G4062" t="s">
        <v>2304</v>
      </c>
      <c r="I4062" t="s">
        <v>265</v>
      </c>
      <c r="J4062" t="s">
        <v>266</v>
      </c>
      <c r="K4062" t="s">
        <v>5885</v>
      </c>
      <c r="L4062" t="s">
        <v>11807</v>
      </c>
      <c r="M4062" t="s">
        <v>267</v>
      </c>
      <c r="N4062" t="s">
        <v>268</v>
      </c>
      <c r="O4062">
        <v>1</v>
      </c>
      <c r="P4062" t="s">
        <v>266</v>
      </c>
      <c r="Q4062">
        <v>0.48</v>
      </c>
      <c r="S4062">
        <v>1</v>
      </c>
      <c r="T4062" s="108">
        <v>0.48</v>
      </c>
      <c r="U4062">
        <v>1</v>
      </c>
      <c r="V4062" t="s">
        <v>270</v>
      </c>
      <c r="W4062" t="s">
        <v>167</v>
      </c>
      <c r="X4062">
        <v>1</v>
      </c>
      <c r="Y4062">
        <v>0</v>
      </c>
      <c r="Z4062">
        <v>0</v>
      </c>
      <c r="AA4062">
        <v>0</v>
      </c>
      <c r="AB4062">
        <v>0</v>
      </c>
      <c r="AC4062">
        <v>1</v>
      </c>
      <c r="AD4062">
        <v>0</v>
      </c>
      <c r="AE4062">
        <v>0</v>
      </c>
    </row>
    <row r="4063" spans="1:31" x14ac:dyDescent="0.3">
      <c r="A4063" t="s">
        <v>268</v>
      </c>
      <c r="B4063" t="s">
        <v>11805</v>
      </c>
      <c r="C4063" t="s">
        <v>274</v>
      </c>
      <c r="D4063" t="s">
        <v>11806</v>
      </c>
      <c r="E4063" t="s">
        <v>13405</v>
      </c>
      <c r="F4063" t="s">
        <v>2975</v>
      </c>
      <c r="G4063" t="s">
        <v>2304</v>
      </c>
      <c r="I4063" t="s">
        <v>265</v>
      </c>
      <c r="J4063" t="s">
        <v>266</v>
      </c>
      <c r="K4063" t="s">
        <v>5885</v>
      </c>
      <c r="L4063" t="s">
        <v>11807</v>
      </c>
      <c r="M4063" t="s">
        <v>271</v>
      </c>
      <c r="N4063" t="s">
        <v>268</v>
      </c>
      <c r="O4063">
        <v>20</v>
      </c>
      <c r="P4063" t="s">
        <v>425</v>
      </c>
      <c r="Q4063">
        <v>0.32</v>
      </c>
      <c r="S4063">
        <v>2</v>
      </c>
      <c r="T4063" s="108">
        <v>0.64</v>
      </c>
      <c r="U4063">
        <v>1</v>
      </c>
      <c r="V4063" t="s">
        <v>270</v>
      </c>
      <c r="W4063" t="s">
        <v>167</v>
      </c>
      <c r="X4063">
        <v>1</v>
      </c>
      <c r="Y4063">
        <v>0</v>
      </c>
      <c r="Z4063">
        <v>1</v>
      </c>
      <c r="AA4063">
        <v>0</v>
      </c>
      <c r="AB4063">
        <v>0</v>
      </c>
      <c r="AC4063">
        <v>1</v>
      </c>
      <c r="AD4063">
        <v>0</v>
      </c>
      <c r="AE4063">
        <v>0</v>
      </c>
    </row>
    <row r="4064" spans="1:31" x14ac:dyDescent="0.3">
      <c r="A4064" t="s">
        <v>268</v>
      </c>
      <c r="B4064" t="s">
        <v>6005</v>
      </c>
      <c r="C4064" t="s">
        <v>274</v>
      </c>
      <c r="D4064" t="s">
        <v>6006</v>
      </c>
      <c r="E4064" t="s">
        <v>13112</v>
      </c>
      <c r="F4064" t="s">
        <v>275</v>
      </c>
      <c r="G4064" t="s">
        <v>451</v>
      </c>
      <c r="I4064" t="s">
        <v>265</v>
      </c>
      <c r="J4064" t="s">
        <v>266</v>
      </c>
      <c r="K4064" t="s">
        <v>6007</v>
      </c>
      <c r="L4064" t="s">
        <v>11844</v>
      </c>
      <c r="M4064" t="s">
        <v>267</v>
      </c>
      <c r="N4064" t="s">
        <v>268</v>
      </c>
      <c r="O4064">
        <v>1</v>
      </c>
      <c r="P4064" t="s">
        <v>282</v>
      </c>
      <c r="Q4064">
        <v>1</v>
      </c>
      <c r="S4064">
        <v>1</v>
      </c>
      <c r="T4064" s="108">
        <v>1</v>
      </c>
      <c r="U4064">
        <v>1</v>
      </c>
      <c r="V4064" t="s">
        <v>270</v>
      </c>
      <c r="W4064" t="s">
        <v>167</v>
      </c>
      <c r="X4064">
        <v>1</v>
      </c>
      <c r="Y4064">
        <v>0</v>
      </c>
      <c r="Z4064">
        <v>0</v>
      </c>
      <c r="AA4064">
        <v>0</v>
      </c>
      <c r="AB4064">
        <v>1</v>
      </c>
      <c r="AC4064">
        <v>0</v>
      </c>
      <c r="AD4064">
        <v>0</v>
      </c>
      <c r="AE4064">
        <v>0</v>
      </c>
    </row>
    <row r="4065" spans="1:31" x14ac:dyDescent="0.3">
      <c r="A4065" t="s">
        <v>268</v>
      </c>
      <c r="B4065" t="s">
        <v>6005</v>
      </c>
      <c r="C4065" t="s">
        <v>274</v>
      </c>
      <c r="D4065" t="s">
        <v>6006</v>
      </c>
      <c r="E4065" t="s">
        <v>13112</v>
      </c>
      <c r="F4065" t="s">
        <v>275</v>
      </c>
      <c r="G4065" t="s">
        <v>451</v>
      </c>
      <c r="I4065" t="s">
        <v>265</v>
      </c>
      <c r="J4065" t="s">
        <v>266</v>
      </c>
      <c r="K4065" t="s">
        <v>6007</v>
      </c>
      <c r="L4065" t="s">
        <v>11844</v>
      </c>
      <c r="M4065" t="s">
        <v>271</v>
      </c>
      <c r="N4065" t="s">
        <v>268</v>
      </c>
      <c r="O4065">
        <v>2</v>
      </c>
      <c r="P4065" t="s">
        <v>288</v>
      </c>
      <c r="Q4065">
        <v>0.48</v>
      </c>
      <c r="S4065">
        <v>1</v>
      </c>
      <c r="T4065" s="108">
        <v>0.48</v>
      </c>
      <c r="U4065">
        <v>1</v>
      </c>
      <c r="V4065" t="s">
        <v>270</v>
      </c>
      <c r="W4065" t="s">
        <v>167</v>
      </c>
      <c r="X4065">
        <v>1</v>
      </c>
      <c r="Y4065">
        <v>0</v>
      </c>
      <c r="Z4065">
        <v>0</v>
      </c>
      <c r="AA4065">
        <v>1</v>
      </c>
      <c r="AB4065">
        <v>0</v>
      </c>
      <c r="AC4065">
        <v>0</v>
      </c>
      <c r="AD4065">
        <v>0</v>
      </c>
      <c r="AE4065">
        <v>0</v>
      </c>
    </row>
    <row r="4066" spans="1:31" x14ac:dyDescent="0.3">
      <c r="A4066" t="s">
        <v>268</v>
      </c>
      <c r="B4066" t="s">
        <v>16437</v>
      </c>
      <c r="C4066" t="s">
        <v>274</v>
      </c>
      <c r="D4066" t="s">
        <v>16438</v>
      </c>
      <c r="E4066" t="s">
        <v>13113</v>
      </c>
      <c r="F4066" t="s">
        <v>11589</v>
      </c>
      <c r="G4066" t="s">
        <v>451</v>
      </c>
      <c r="I4066" t="s">
        <v>265</v>
      </c>
      <c r="J4066" t="s">
        <v>266</v>
      </c>
      <c r="K4066" t="s">
        <v>6100</v>
      </c>
      <c r="L4066" t="s">
        <v>398</v>
      </c>
      <c r="M4066" t="s">
        <v>271</v>
      </c>
      <c r="N4066" t="s">
        <v>268</v>
      </c>
      <c r="O4066">
        <v>2</v>
      </c>
      <c r="P4066" t="s">
        <v>288</v>
      </c>
      <c r="Q4066">
        <v>0.48</v>
      </c>
      <c r="S4066">
        <v>4</v>
      </c>
      <c r="T4066" s="108">
        <v>1.92</v>
      </c>
      <c r="U4066">
        <v>1</v>
      </c>
      <c r="V4066" t="s">
        <v>270</v>
      </c>
      <c r="W4066" t="s">
        <v>167</v>
      </c>
      <c r="X4066">
        <v>2</v>
      </c>
      <c r="Y4066">
        <v>0</v>
      </c>
      <c r="Z4066">
        <v>0</v>
      </c>
      <c r="AA4066">
        <v>0</v>
      </c>
      <c r="AB4066">
        <v>0</v>
      </c>
      <c r="AC4066">
        <v>4</v>
      </c>
      <c r="AD4066">
        <v>0</v>
      </c>
      <c r="AE4066">
        <v>0</v>
      </c>
    </row>
    <row r="4067" spans="1:31" x14ac:dyDescent="0.3">
      <c r="A4067" t="s">
        <v>268</v>
      </c>
      <c r="B4067" t="s">
        <v>16439</v>
      </c>
      <c r="C4067" t="s">
        <v>274</v>
      </c>
      <c r="D4067" t="s">
        <v>16440</v>
      </c>
      <c r="E4067" t="s">
        <v>13113</v>
      </c>
      <c r="F4067" t="s">
        <v>11589</v>
      </c>
      <c r="G4067" t="s">
        <v>451</v>
      </c>
      <c r="I4067" t="s">
        <v>265</v>
      </c>
      <c r="J4067" t="s">
        <v>266</v>
      </c>
      <c r="K4067" t="s">
        <v>6100</v>
      </c>
      <c r="L4067" t="s">
        <v>398</v>
      </c>
      <c r="M4067" t="s">
        <v>267</v>
      </c>
      <c r="N4067" t="s">
        <v>268</v>
      </c>
      <c r="O4067">
        <v>1</v>
      </c>
      <c r="P4067" t="s">
        <v>266</v>
      </c>
      <c r="Q4067">
        <v>0.48</v>
      </c>
      <c r="S4067">
        <v>1</v>
      </c>
      <c r="T4067" s="108">
        <v>0.48</v>
      </c>
      <c r="U4067">
        <v>1</v>
      </c>
      <c r="V4067" t="s">
        <v>270</v>
      </c>
      <c r="W4067" t="s">
        <v>167</v>
      </c>
      <c r="X4067">
        <v>1</v>
      </c>
      <c r="Y4067">
        <v>0</v>
      </c>
      <c r="Z4067">
        <v>0</v>
      </c>
      <c r="AA4067">
        <v>0</v>
      </c>
      <c r="AB4067">
        <v>0</v>
      </c>
      <c r="AC4067">
        <v>1</v>
      </c>
      <c r="AD4067">
        <v>0</v>
      </c>
      <c r="AE4067">
        <v>0</v>
      </c>
    </row>
    <row r="4068" spans="1:31" x14ac:dyDescent="0.3">
      <c r="A4068" t="s">
        <v>268</v>
      </c>
      <c r="B4068" t="s">
        <v>15837</v>
      </c>
      <c r="C4068" t="s">
        <v>274</v>
      </c>
      <c r="D4068" t="s">
        <v>15838</v>
      </c>
      <c r="E4068" t="s">
        <v>15698</v>
      </c>
      <c r="F4068" t="s">
        <v>6010</v>
      </c>
      <c r="G4068" t="s">
        <v>451</v>
      </c>
      <c r="I4068" t="s">
        <v>265</v>
      </c>
      <c r="J4068" t="s">
        <v>266</v>
      </c>
      <c r="K4068" t="s">
        <v>5801</v>
      </c>
      <c r="L4068" t="s">
        <v>15839</v>
      </c>
      <c r="M4068" t="s">
        <v>267</v>
      </c>
      <c r="N4068" t="s">
        <v>268</v>
      </c>
      <c r="O4068">
        <v>1</v>
      </c>
      <c r="P4068" t="s">
        <v>266</v>
      </c>
      <c r="Q4068">
        <v>0.48</v>
      </c>
      <c r="S4068">
        <v>20</v>
      </c>
      <c r="T4068" s="108">
        <v>9.6</v>
      </c>
      <c r="U4068">
        <v>1</v>
      </c>
      <c r="V4068" t="s">
        <v>270</v>
      </c>
      <c r="W4068" t="s">
        <v>167</v>
      </c>
      <c r="X4068">
        <v>4</v>
      </c>
      <c r="Y4068">
        <v>4</v>
      </c>
      <c r="Z4068">
        <v>4</v>
      </c>
      <c r="AA4068">
        <v>4</v>
      </c>
      <c r="AB4068">
        <v>4</v>
      </c>
      <c r="AC4068">
        <v>4</v>
      </c>
      <c r="AD4068">
        <v>0</v>
      </c>
      <c r="AE4068">
        <v>0</v>
      </c>
    </row>
    <row r="4069" spans="1:31" x14ac:dyDescent="0.3">
      <c r="A4069" t="s">
        <v>268</v>
      </c>
      <c r="B4069" t="s">
        <v>15837</v>
      </c>
      <c r="C4069" t="s">
        <v>274</v>
      </c>
      <c r="D4069" t="s">
        <v>15838</v>
      </c>
      <c r="E4069" t="s">
        <v>15698</v>
      </c>
      <c r="F4069" t="s">
        <v>6010</v>
      </c>
      <c r="G4069" t="s">
        <v>451</v>
      </c>
      <c r="I4069" t="s">
        <v>265</v>
      </c>
      <c r="J4069" t="s">
        <v>266</v>
      </c>
      <c r="K4069" t="s">
        <v>5801</v>
      </c>
      <c r="L4069" t="s">
        <v>15839</v>
      </c>
      <c r="M4069" t="s">
        <v>271</v>
      </c>
      <c r="N4069" t="s">
        <v>268</v>
      </c>
      <c r="O4069">
        <v>2</v>
      </c>
      <c r="P4069" t="s">
        <v>288</v>
      </c>
      <c r="Q4069">
        <v>0.48</v>
      </c>
      <c r="S4069">
        <v>35</v>
      </c>
      <c r="T4069" s="108">
        <v>16.8</v>
      </c>
      <c r="U4069">
        <v>1</v>
      </c>
      <c r="V4069" t="s">
        <v>270</v>
      </c>
      <c r="W4069" t="s">
        <v>167</v>
      </c>
      <c r="X4069">
        <v>7</v>
      </c>
      <c r="Y4069">
        <v>7</v>
      </c>
      <c r="Z4069">
        <v>7</v>
      </c>
      <c r="AA4069">
        <v>7</v>
      </c>
      <c r="AB4069">
        <v>7</v>
      </c>
      <c r="AC4069">
        <v>7</v>
      </c>
      <c r="AD4069">
        <v>0</v>
      </c>
      <c r="AE4069">
        <v>0</v>
      </c>
    </row>
    <row r="4070" spans="1:31" x14ac:dyDescent="0.3">
      <c r="A4070" t="s">
        <v>268</v>
      </c>
      <c r="B4070" t="s">
        <v>15837</v>
      </c>
      <c r="C4070" t="s">
        <v>274</v>
      </c>
      <c r="D4070" t="s">
        <v>15838</v>
      </c>
      <c r="E4070" t="s">
        <v>15698</v>
      </c>
      <c r="F4070" t="s">
        <v>6010</v>
      </c>
      <c r="G4070" t="s">
        <v>451</v>
      </c>
      <c r="I4070" t="s">
        <v>265</v>
      </c>
      <c r="J4070" t="s">
        <v>266</v>
      </c>
      <c r="K4070" t="s">
        <v>5801</v>
      </c>
      <c r="L4070" t="s">
        <v>15839</v>
      </c>
      <c r="M4070" t="s">
        <v>271</v>
      </c>
      <c r="N4070" t="s">
        <v>268</v>
      </c>
      <c r="O4070">
        <v>20</v>
      </c>
      <c r="P4070" t="s">
        <v>425</v>
      </c>
      <c r="Q4070">
        <v>0.32</v>
      </c>
      <c r="S4070">
        <v>45</v>
      </c>
      <c r="T4070" s="108">
        <v>14.4</v>
      </c>
      <c r="U4070">
        <v>1</v>
      </c>
      <c r="V4070" t="s">
        <v>270</v>
      </c>
      <c r="W4070" t="s">
        <v>167</v>
      </c>
      <c r="X4070">
        <v>9</v>
      </c>
      <c r="Y4070">
        <v>9</v>
      </c>
      <c r="Z4070">
        <v>9</v>
      </c>
      <c r="AA4070">
        <v>9</v>
      </c>
      <c r="AB4070">
        <v>9</v>
      </c>
      <c r="AC4070">
        <v>9</v>
      </c>
      <c r="AD4070">
        <v>0</v>
      </c>
      <c r="AE4070">
        <v>0</v>
      </c>
    </row>
    <row r="4071" spans="1:31" x14ac:dyDescent="0.3">
      <c r="A4071" t="s">
        <v>268</v>
      </c>
      <c r="B4071" t="s">
        <v>17729</v>
      </c>
      <c r="C4071" t="s">
        <v>274</v>
      </c>
      <c r="D4071" t="s">
        <v>17730</v>
      </c>
      <c r="E4071" t="s">
        <v>13571</v>
      </c>
      <c r="F4071" t="s">
        <v>6578</v>
      </c>
      <c r="G4071" t="s">
        <v>514</v>
      </c>
      <c r="I4071" t="s">
        <v>265</v>
      </c>
      <c r="J4071" t="s">
        <v>266</v>
      </c>
      <c r="K4071" t="s">
        <v>2359</v>
      </c>
      <c r="L4071" t="s">
        <v>17731</v>
      </c>
      <c r="M4071" t="s">
        <v>271</v>
      </c>
      <c r="N4071" t="s">
        <v>268</v>
      </c>
      <c r="O4071">
        <v>20</v>
      </c>
      <c r="P4071" t="s">
        <v>425</v>
      </c>
      <c r="Q4071">
        <v>0.32</v>
      </c>
      <c r="S4071">
        <v>4</v>
      </c>
      <c r="T4071" s="108">
        <v>1.28</v>
      </c>
      <c r="U4071">
        <v>1</v>
      </c>
      <c r="V4071" t="s">
        <v>270</v>
      </c>
      <c r="W4071" t="s">
        <v>167</v>
      </c>
      <c r="X4071">
        <v>2</v>
      </c>
      <c r="Y4071">
        <v>0</v>
      </c>
      <c r="Z4071">
        <v>2</v>
      </c>
      <c r="AA4071">
        <v>0</v>
      </c>
      <c r="AB4071">
        <v>0</v>
      </c>
      <c r="AC4071">
        <v>2</v>
      </c>
      <c r="AD4071">
        <v>0</v>
      </c>
      <c r="AE4071">
        <v>0</v>
      </c>
    </row>
    <row r="4072" spans="1:31" x14ac:dyDescent="0.3">
      <c r="A4072" t="s">
        <v>268</v>
      </c>
      <c r="B4072" t="s">
        <v>17729</v>
      </c>
      <c r="C4072" t="s">
        <v>274</v>
      </c>
      <c r="D4072" t="s">
        <v>17730</v>
      </c>
      <c r="E4072" t="s">
        <v>13571</v>
      </c>
      <c r="F4072" t="s">
        <v>6578</v>
      </c>
      <c r="G4072" t="s">
        <v>514</v>
      </c>
      <c r="I4072" t="s">
        <v>265</v>
      </c>
      <c r="J4072" t="s">
        <v>266</v>
      </c>
      <c r="K4072" t="s">
        <v>2359</v>
      </c>
      <c r="L4072" t="s">
        <v>17731</v>
      </c>
      <c r="M4072" t="s">
        <v>271</v>
      </c>
      <c r="N4072" t="s">
        <v>268</v>
      </c>
      <c r="O4072">
        <v>2</v>
      </c>
      <c r="P4072" t="s">
        <v>272</v>
      </c>
      <c r="Q4072">
        <v>4</v>
      </c>
      <c r="S4072">
        <v>2</v>
      </c>
      <c r="T4072" s="108">
        <v>8</v>
      </c>
      <c r="U4072">
        <v>1</v>
      </c>
      <c r="V4072" t="s">
        <v>270</v>
      </c>
      <c r="W4072" t="s">
        <v>167</v>
      </c>
      <c r="X4072">
        <v>1</v>
      </c>
      <c r="Y4072">
        <v>0</v>
      </c>
      <c r="Z4072">
        <v>1</v>
      </c>
      <c r="AA4072">
        <v>0</v>
      </c>
      <c r="AB4072">
        <v>0</v>
      </c>
      <c r="AC4072">
        <v>1</v>
      </c>
      <c r="AD4072">
        <v>0</v>
      </c>
      <c r="AE4072">
        <v>0</v>
      </c>
    </row>
    <row r="4073" spans="1:31" x14ac:dyDescent="0.3">
      <c r="A4073" t="s">
        <v>16630</v>
      </c>
      <c r="B4073" t="s">
        <v>17732</v>
      </c>
      <c r="C4073" t="s">
        <v>274</v>
      </c>
      <c r="D4073" t="s">
        <v>17733</v>
      </c>
      <c r="E4073" t="s">
        <v>17657</v>
      </c>
      <c r="F4073" t="s">
        <v>6578</v>
      </c>
      <c r="G4073" t="s">
        <v>514</v>
      </c>
      <c r="I4073" t="s">
        <v>265</v>
      </c>
      <c r="J4073" t="s">
        <v>266</v>
      </c>
      <c r="K4073" t="s">
        <v>2359</v>
      </c>
      <c r="L4073" t="s">
        <v>17731</v>
      </c>
      <c r="M4073" t="s">
        <v>387</v>
      </c>
      <c r="N4073" t="s">
        <v>16630</v>
      </c>
      <c r="O4073">
        <v>3</v>
      </c>
      <c r="P4073" t="s">
        <v>388</v>
      </c>
      <c r="Q4073">
        <v>10</v>
      </c>
      <c r="R4073" t="s">
        <v>389</v>
      </c>
      <c r="S4073">
        <v>1</v>
      </c>
      <c r="T4073" s="108">
        <v>10</v>
      </c>
      <c r="U4073">
        <v>1</v>
      </c>
      <c r="V4073" t="s">
        <v>270</v>
      </c>
      <c r="W4073" t="s">
        <v>167</v>
      </c>
      <c r="X4073">
        <v>1</v>
      </c>
      <c r="Y4073">
        <v>0</v>
      </c>
      <c r="Z4073">
        <v>0</v>
      </c>
      <c r="AA4073">
        <v>0</v>
      </c>
      <c r="AB4073">
        <v>0</v>
      </c>
      <c r="AC4073">
        <v>1</v>
      </c>
      <c r="AD4073">
        <v>0</v>
      </c>
      <c r="AE4073">
        <v>0</v>
      </c>
    </row>
    <row r="4074" spans="1:31" x14ac:dyDescent="0.3">
      <c r="A4074" t="s">
        <v>268</v>
      </c>
      <c r="B4074" t="s">
        <v>5264</v>
      </c>
      <c r="C4074" t="s">
        <v>274</v>
      </c>
      <c r="D4074" t="s">
        <v>5265</v>
      </c>
      <c r="E4074" t="s">
        <v>13393</v>
      </c>
      <c r="F4074" t="s">
        <v>5266</v>
      </c>
      <c r="G4074" t="s">
        <v>1097</v>
      </c>
      <c r="I4074" t="s">
        <v>265</v>
      </c>
      <c r="J4074" t="s">
        <v>266</v>
      </c>
      <c r="K4074" t="s">
        <v>5267</v>
      </c>
      <c r="L4074" t="s">
        <v>17347</v>
      </c>
      <c r="M4074" t="s">
        <v>267</v>
      </c>
      <c r="N4074" t="s">
        <v>268</v>
      </c>
      <c r="O4074">
        <v>1</v>
      </c>
      <c r="P4074" t="s">
        <v>282</v>
      </c>
      <c r="Q4074">
        <v>2</v>
      </c>
      <c r="S4074">
        <v>1</v>
      </c>
      <c r="T4074" s="108">
        <v>2</v>
      </c>
      <c r="U4074">
        <v>1</v>
      </c>
      <c r="V4074" t="s">
        <v>270</v>
      </c>
      <c r="W4074" t="s">
        <v>167</v>
      </c>
      <c r="X4074">
        <v>1</v>
      </c>
      <c r="Y4074">
        <v>0</v>
      </c>
      <c r="Z4074">
        <v>0</v>
      </c>
      <c r="AA4074">
        <v>0</v>
      </c>
      <c r="AB4074">
        <v>0</v>
      </c>
      <c r="AC4074">
        <v>1</v>
      </c>
      <c r="AD4074">
        <v>0</v>
      </c>
      <c r="AE4074">
        <v>0</v>
      </c>
    </row>
    <row r="4075" spans="1:31" x14ac:dyDescent="0.3">
      <c r="A4075" t="s">
        <v>268</v>
      </c>
      <c r="B4075" t="s">
        <v>5264</v>
      </c>
      <c r="C4075" t="s">
        <v>294</v>
      </c>
      <c r="D4075" t="s">
        <v>5265</v>
      </c>
      <c r="E4075" t="s">
        <v>13393</v>
      </c>
      <c r="F4075" t="s">
        <v>5266</v>
      </c>
      <c r="G4075" t="s">
        <v>1097</v>
      </c>
      <c r="I4075" t="s">
        <v>265</v>
      </c>
      <c r="J4075" t="s">
        <v>266</v>
      </c>
      <c r="K4075" t="s">
        <v>5267</v>
      </c>
      <c r="L4075" t="s">
        <v>17347</v>
      </c>
      <c r="M4075" t="s">
        <v>271</v>
      </c>
      <c r="N4075" t="s">
        <v>268</v>
      </c>
      <c r="O4075">
        <v>27</v>
      </c>
      <c r="P4075" t="s">
        <v>273</v>
      </c>
      <c r="Q4075">
        <v>0.32</v>
      </c>
      <c r="S4075">
        <v>1</v>
      </c>
      <c r="T4075" s="108">
        <v>0.32</v>
      </c>
      <c r="U4075">
        <v>1</v>
      </c>
      <c r="V4075" t="s">
        <v>270</v>
      </c>
      <c r="W4075" t="s">
        <v>167</v>
      </c>
      <c r="X4075">
        <v>1</v>
      </c>
      <c r="Y4075">
        <v>0</v>
      </c>
      <c r="Z4075">
        <v>0</v>
      </c>
      <c r="AA4075">
        <v>0</v>
      </c>
      <c r="AB4075">
        <v>1</v>
      </c>
      <c r="AC4075">
        <v>0</v>
      </c>
      <c r="AD4075">
        <v>0</v>
      </c>
      <c r="AE4075">
        <v>0</v>
      </c>
    </row>
    <row r="4076" spans="1:31" x14ac:dyDescent="0.3">
      <c r="A4076" t="s">
        <v>268</v>
      </c>
      <c r="B4076" t="s">
        <v>5264</v>
      </c>
      <c r="C4076" t="s">
        <v>294</v>
      </c>
      <c r="D4076" t="s">
        <v>5265</v>
      </c>
      <c r="E4076" t="s">
        <v>13393</v>
      </c>
      <c r="F4076" t="s">
        <v>5266</v>
      </c>
      <c r="G4076" t="s">
        <v>1097</v>
      </c>
      <c r="I4076" t="s">
        <v>265</v>
      </c>
      <c r="J4076" t="s">
        <v>266</v>
      </c>
      <c r="K4076" t="s">
        <v>5267</v>
      </c>
      <c r="L4076" t="s">
        <v>17347</v>
      </c>
      <c r="M4076" t="s">
        <v>271</v>
      </c>
      <c r="N4076" t="s">
        <v>268</v>
      </c>
      <c r="O4076">
        <v>2</v>
      </c>
      <c r="P4076" t="s">
        <v>272</v>
      </c>
      <c r="Q4076">
        <v>1</v>
      </c>
      <c r="S4076">
        <v>1</v>
      </c>
      <c r="T4076" s="108">
        <v>1</v>
      </c>
      <c r="U4076">
        <v>1</v>
      </c>
      <c r="V4076" t="s">
        <v>270</v>
      </c>
      <c r="W4076" t="s">
        <v>167</v>
      </c>
      <c r="X4076">
        <v>1</v>
      </c>
      <c r="Y4076">
        <v>1</v>
      </c>
      <c r="Z4076">
        <v>0</v>
      </c>
      <c r="AA4076">
        <v>0</v>
      </c>
      <c r="AB4076">
        <v>0</v>
      </c>
      <c r="AC4076">
        <v>0</v>
      </c>
      <c r="AD4076">
        <v>0</v>
      </c>
      <c r="AE4076">
        <v>0</v>
      </c>
    </row>
    <row r="4077" spans="1:31" x14ac:dyDescent="0.3">
      <c r="A4077" t="s">
        <v>268</v>
      </c>
      <c r="B4077" t="s">
        <v>6266</v>
      </c>
      <c r="C4077" t="s">
        <v>274</v>
      </c>
      <c r="D4077" t="s">
        <v>16772</v>
      </c>
      <c r="E4077" t="s">
        <v>13121</v>
      </c>
      <c r="F4077" t="s">
        <v>460</v>
      </c>
      <c r="G4077" t="s">
        <v>451</v>
      </c>
      <c r="I4077" t="s">
        <v>265</v>
      </c>
      <c r="J4077" t="s">
        <v>266</v>
      </c>
      <c r="K4077" t="s">
        <v>6265</v>
      </c>
      <c r="L4077" t="s">
        <v>1164</v>
      </c>
      <c r="M4077" t="s">
        <v>271</v>
      </c>
      <c r="N4077" t="s">
        <v>268</v>
      </c>
      <c r="O4077">
        <v>2</v>
      </c>
      <c r="P4077" t="s">
        <v>272</v>
      </c>
      <c r="Q4077">
        <v>2</v>
      </c>
      <c r="S4077">
        <v>1</v>
      </c>
      <c r="T4077" s="108">
        <v>2</v>
      </c>
      <c r="U4077">
        <v>1</v>
      </c>
      <c r="V4077" t="s">
        <v>270</v>
      </c>
      <c r="W4077" t="s">
        <v>167</v>
      </c>
      <c r="X4077">
        <v>1</v>
      </c>
      <c r="Y4077">
        <v>0</v>
      </c>
      <c r="Z4077">
        <v>0</v>
      </c>
      <c r="AA4077">
        <v>0</v>
      </c>
      <c r="AB4077">
        <v>1</v>
      </c>
      <c r="AC4077">
        <v>0</v>
      </c>
      <c r="AD4077">
        <v>0</v>
      </c>
      <c r="AE4077">
        <v>0</v>
      </c>
    </row>
    <row r="4078" spans="1:31" x14ac:dyDescent="0.3">
      <c r="A4078" t="s">
        <v>268</v>
      </c>
      <c r="B4078" t="s">
        <v>5923</v>
      </c>
      <c r="C4078" t="s">
        <v>274</v>
      </c>
      <c r="D4078" t="s">
        <v>16773</v>
      </c>
      <c r="E4078" t="s">
        <v>13404</v>
      </c>
      <c r="F4078" t="s">
        <v>1731</v>
      </c>
      <c r="G4078" t="s">
        <v>2304</v>
      </c>
      <c r="I4078" t="s">
        <v>265</v>
      </c>
      <c r="J4078" t="s">
        <v>266</v>
      </c>
      <c r="K4078" t="s">
        <v>5924</v>
      </c>
      <c r="L4078" t="s">
        <v>5925</v>
      </c>
      <c r="M4078" t="s">
        <v>267</v>
      </c>
      <c r="N4078" t="s">
        <v>268</v>
      </c>
      <c r="O4078">
        <v>1</v>
      </c>
      <c r="P4078" t="s">
        <v>266</v>
      </c>
      <c r="Q4078">
        <v>0.48</v>
      </c>
      <c r="S4078">
        <v>20</v>
      </c>
      <c r="T4078" s="108">
        <v>9.6</v>
      </c>
      <c r="U4078">
        <v>1</v>
      </c>
      <c r="V4078" t="s">
        <v>270</v>
      </c>
      <c r="W4078" t="s">
        <v>167</v>
      </c>
      <c r="X4078">
        <v>4</v>
      </c>
      <c r="Y4078">
        <v>4</v>
      </c>
      <c r="Z4078">
        <v>4</v>
      </c>
      <c r="AA4078">
        <v>4</v>
      </c>
      <c r="AB4078">
        <v>4</v>
      </c>
      <c r="AC4078">
        <v>4</v>
      </c>
      <c r="AD4078">
        <v>0</v>
      </c>
      <c r="AE4078">
        <v>0</v>
      </c>
    </row>
    <row r="4079" spans="1:31" x14ac:dyDescent="0.3">
      <c r="A4079" t="s">
        <v>268</v>
      </c>
      <c r="B4079" t="s">
        <v>5926</v>
      </c>
      <c r="C4079" t="s">
        <v>274</v>
      </c>
      <c r="D4079" t="s">
        <v>16774</v>
      </c>
      <c r="E4079" t="s">
        <v>13404</v>
      </c>
      <c r="F4079" t="s">
        <v>1731</v>
      </c>
      <c r="G4079" t="s">
        <v>2304</v>
      </c>
      <c r="I4079" t="s">
        <v>265</v>
      </c>
      <c r="J4079" t="s">
        <v>266</v>
      </c>
      <c r="K4079" t="s">
        <v>5924</v>
      </c>
      <c r="L4079" t="s">
        <v>5925</v>
      </c>
      <c r="M4079" t="s">
        <v>271</v>
      </c>
      <c r="N4079" t="s">
        <v>268</v>
      </c>
      <c r="O4079">
        <v>2</v>
      </c>
      <c r="P4079" t="s">
        <v>288</v>
      </c>
      <c r="Q4079">
        <v>0.48</v>
      </c>
      <c r="S4079">
        <v>30</v>
      </c>
      <c r="T4079" s="108">
        <v>14.399999999999999</v>
      </c>
      <c r="U4079">
        <v>1</v>
      </c>
      <c r="V4079" t="s">
        <v>270</v>
      </c>
      <c r="W4079" t="s">
        <v>167</v>
      </c>
      <c r="X4079">
        <v>6</v>
      </c>
      <c r="Y4079">
        <v>6</v>
      </c>
      <c r="Z4079">
        <v>6</v>
      </c>
      <c r="AA4079">
        <v>6</v>
      </c>
      <c r="AB4079">
        <v>6</v>
      </c>
      <c r="AC4079">
        <v>6</v>
      </c>
      <c r="AD4079">
        <v>0</v>
      </c>
      <c r="AE4079">
        <v>0</v>
      </c>
    </row>
    <row r="4080" spans="1:31" x14ac:dyDescent="0.3">
      <c r="A4080" t="s">
        <v>268</v>
      </c>
      <c r="B4080" t="s">
        <v>6495</v>
      </c>
      <c r="C4080" t="s">
        <v>274</v>
      </c>
      <c r="D4080" t="s">
        <v>16775</v>
      </c>
      <c r="E4080" t="s">
        <v>13132</v>
      </c>
      <c r="F4080" t="s">
        <v>1389</v>
      </c>
      <c r="G4080" t="s">
        <v>451</v>
      </c>
      <c r="I4080" t="s">
        <v>265</v>
      </c>
      <c r="J4080" t="s">
        <v>266</v>
      </c>
      <c r="K4080" t="s">
        <v>6494</v>
      </c>
      <c r="L4080" t="s">
        <v>6496</v>
      </c>
      <c r="M4080" t="s">
        <v>271</v>
      </c>
      <c r="N4080" t="s">
        <v>268</v>
      </c>
      <c r="O4080">
        <v>2</v>
      </c>
      <c r="P4080" t="s">
        <v>272</v>
      </c>
      <c r="Q4080">
        <v>6</v>
      </c>
      <c r="S4080">
        <v>3</v>
      </c>
      <c r="T4080" s="108">
        <v>18</v>
      </c>
      <c r="U4080">
        <v>1</v>
      </c>
      <c r="V4080" t="s">
        <v>270</v>
      </c>
      <c r="W4080" t="s">
        <v>167</v>
      </c>
      <c r="X4080">
        <v>1</v>
      </c>
      <c r="Y4080">
        <v>1</v>
      </c>
      <c r="Z4080">
        <v>0</v>
      </c>
      <c r="AA4080">
        <v>1</v>
      </c>
      <c r="AB4080">
        <v>0</v>
      </c>
      <c r="AC4080">
        <v>1</v>
      </c>
      <c r="AD4080">
        <v>0</v>
      </c>
      <c r="AE4080">
        <v>0</v>
      </c>
    </row>
    <row r="4081" spans="1:31" x14ac:dyDescent="0.3">
      <c r="A4081" t="s">
        <v>268</v>
      </c>
      <c r="B4081" t="s">
        <v>10097</v>
      </c>
      <c r="C4081" t="s">
        <v>274</v>
      </c>
      <c r="D4081" t="s">
        <v>16776</v>
      </c>
      <c r="E4081" t="s">
        <v>13121</v>
      </c>
      <c r="F4081" t="s">
        <v>460</v>
      </c>
      <c r="G4081" t="s">
        <v>451</v>
      </c>
      <c r="I4081" t="s">
        <v>265</v>
      </c>
      <c r="J4081" t="s">
        <v>266</v>
      </c>
      <c r="K4081" t="s">
        <v>6265</v>
      </c>
      <c r="L4081" t="s">
        <v>2306</v>
      </c>
      <c r="M4081" t="s">
        <v>271</v>
      </c>
      <c r="N4081" t="s">
        <v>268</v>
      </c>
      <c r="O4081">
        <v>20</v>
      </c>
      <c r="P4081" t="s">
        <v>425</v>
      </c>
      <c r="Q4081">
        <v>0.32</v>
      </c>
      <c r="S4081">
        <v>1</v>
      </c>
      <c r="T4081" s="108">
        <v>0.32</v>
      </c>
      <c r="U4081">
        <v>1</v>
      </c>
      <c r="V4081" t="s">
        <v>270</v>
      </c>
      <c r="W4081" t="s">
        <v>167</v>
      </c>
      <c r="X4081">
        <v>1</v>
      </c>
      <c r="Y4081">
        <v>0</v>
      </c>
      <c r="Z4081">
        <v>0</v>
      </c>
      <c r="AA4081">
        <v>0</v>
      </c>
      <c r="AB4081">
        <v>1</v>
      </c>
      <c r="AC4081">
        <v>0</v>
      </c>
      <c r="AD4081">
        <v>0</v>
      </c>
      <c r="AE4081">
        <v>0</v>
      </c>
    </row>
    <row r="4082" spans="1:31" x14ac:dyDescent="0.3">
      <c r="A4082" t="s">
        <v>268</v>
      </c>
      <c r="B4082" t="s">
        <v>10117</v>
      </c>
      <c r="C4082" t="s">
        <v>274</v>
      </c>
      <c r="D4082" t="s">
        <v>10118</v>
      </c>
      <c r="E4082" t="s">
        <v>13116</v>
      </c>
      <c r="F4082" t="s">
        <v>6149</v>
      </c>
      <c r="G4082" t="s">
        <v>451</v>
      </c>
      <c r="I4082" t="s">
        <v>265</v>
      </c>
      <c r="J4082" t="s">
        <v>266</v>
      </c>
      <c r="K4082" t="s">
        <v>6100</v>
      </c>
      <c r="L4082" t="s">
        <v>2306</v>
      </c>
      <c r="M4082" t="s">
        <v>267</v>
      </c>
      <c r="N4082" t="s">
        <v>268</v>
      </c>
      <c r="O4082">
        <v>1</v>
      </c>
      <c r="P4082" t="s">
        <v>282</v>
      </c>
      <c r="Q4082">
        <v>2</v>
      </c>
      <c r="S4082">
        <v>2</v>
      </c>
      <c r="T4082" s="108">
        <v>4</v>
      </c>
      <c r="U4082">
        <v>1</v>
      </c>
      <c r="V4082" t="s">
        <v>270</v>
      </c>
      <c r="W4082" t="s">
        <v>167</v>
      </c>
      <c r="X4082">
        <v>1</v>
      </c>
      <c r="Y4082">
        <v>0</v>
      </c>
      <c r="Z4082">
        <v>1</v>
      </c>
      <c r="AA4082">
        <v>0</v>
      </c>
      <c r="AB4082">
        <v>0</v>
      </c>
      <c r="AC4082">
        <v>1</v>
      </c>
      <c r="AD4082">
        <v>0</v>
      </c>
      <c r="AE4082">
        <v>0</v>
      </c>
    </row>
    <row r="4083" spans="1:31" x14ac:dyDescent="0.3">
      <c r="A4083" t="s">
        <v>268</v>
      </c>
      <c r="B4083" t="s">
        <v>10119</v>
      </c>
      <c r="C4083" t="s">
        <v>274</v>
      </c>
      <c r="D4083" t="s">
        <v>10260</v>
      </c>
      <c r="E4083" t="s">
        <v>13116</v>
      </c>
      <c r="F4083" t="s">
        <v>6149</v>
      </c>
      <c r="G4083" t="s">
        <v>451</v>
      </c>
      <c r="I4083" t="s">
        <v>265</v>
      </c>
      <c r="J4083" t="s">
        <v>266</v>
      </c>
      <c r="K4083" t="s">
        <v>6100</v>
      </c>
      <c r="L4083" t="s">
        <v>2306</v>
      </c>
      <c r="M4083" t="s">
        <v>271</v>
      </c>
      <c r="N4083" t="s">
        <v>268</v>
      </c>
      <c r="O4083">
        <v>2</v>
      </c>
      <c r="P4083" t="s">
        <v>272</v>
      </c>
      <c r="Q4083">
        <v>4</v>
      </c>
      <c r="S4083">
        <v>2</v>
      </c>
      <c r="T4083" s="108">
        <v>8</v>
      </c>
      <c r="U4083">
        <v>1</v>
      </c>
      <c r="V4083" t="s">
        <v>270</v>
      </c>
      <c r="W4083" t="s">
        <v>167</v>
      </c>
      <c r="X4083">
        <v>1</v>
      </c>
      <c r="Y4083">
        <v>0</v>
      </c>
      <c r="Z4083">
        <v>1</v>
      </c>
      <c r="AA4083">
        <v>0</v>
      </c>
      <c r="AB4083">
        <v>1</v>
      </c>
      <c r="AC4083">
        <v>0</v>
      </c>
      <c r="AD4083">
        <v>0</v>
      </c>
      <c r="AE4083">
        <v>0</v>
      </c>
    </row>
    <row r="4084" spans="1:31" x14ac:dyDescent="0.3">
      <c r="A4084" t="s">
        <v>268</v>
      </c>
      <c r="B4084" t="s">
        <v>11726</v>
      </c>
      <c r="C4084" t="s">
        <v>274</v>
      </c>
      <c r="D4084" t="s">
        <v>16777</v>
      </c>
      <c r="E4084" t="s">
        <v>13403</v>
      </c>
      <c r="F4084" t="s">
        <v>5884</v>
      </c>
      <c r="G4084" t="s">
        <v>2304</v>
      </c>
      <c r="I4084" t="s">
        <v>265</v>
      </c>
      <c r="J4084" t="s">
        <v>266</v>
      </c>
      <c r="K4084" t="s">
        <v>5885</v>
      </c>
      <c r="L4084" t="s">
        <v>2306</v>
      </c>
      <c r="M4084" t="s">
        <v>271</v>
      </c>
      <c r="N4084" t="s">
        <v>268</v>
      </c>
      <c r="O4084">
        <v>20</v>
      </c>
      <c r="P4084" t="s">
        <v>425</v>
      </c>
      <c r="Q4084">
        <v>0.32</v>
      </c>
      <c r="S4084">
        <v>1</v>
      </c>
      <c r="T4084" s="108">
        <v>0.32</v>
      </c>
      <c r="U4084">
        <v>1</v>
      </c>
      <c r="V4084" t="s">
        <v>270</v>
      </c>
      <c r="W4084" t="s">
        <v>167</v>
      </c>
      <c r="X4084">
        <v>1</v>
      </c>
      <c r="Y4084">
        <v>0</v>
      </c>
      <c r="Z4084">
        <v>0</v>
      </c>
      <c r="AA4084">
        <v>0</v>
      </c>
      <c r="AB4084">
        <v>1</v>
      </c>
      <c r="AC4084">
        <v>0</v>
      </c>
      <c r="AD4084">
        <v>0</v>
      </c>
      <c r="AE4084">
        <v>0</v>
      </c>
    </row>
    <row r="4085" spans="1:31" x14ac:dyDescent="0.3">
      <c r="A4085" t="s">
        <v>268</v>
      </c>
      <c r="B4085" t="s">
        <v>15580</v>
      </c>
      <c r="C4085" t="s">
        <v>274</v>
      </c>
      <c r="D4085" t="s">
        <v>16778</v>
      </c>
      <c r="E4085" t="s">
        <v>13609</v>
      </c>
      <c r="F4085" t="s">
        <v>6969</v>
      </c>
      <c r="G4085" t="s">
        <v>1711</v>
      </c>
      <c r="I4085" t="s">
        <v>265</v>
      </c>
      <c r="J4085" t="s">
        <v>266</v>
      </c>
      <c r="K4085" t="s">
        <v>6972</v>
      </c>
      <c r="L4085" t="s">
        <v>2306</v>
      </c>
      <c r="M4085" t="s">
        <v>271</v>
      </c>
      <c r="N4085" t="s">
        <v>268</v>
      </c>
      <c r="O4085">
        <v>17</v>
      </c>
      <c r="P4085" t="s">
        <v>273</v>
      </c>
      <c r="Q4085">
        <v>0.32</v>
      </c>
      <c r="S4085">
        <v>1</v>
      </c>
      <c r="T4085" s="108">
        <v>0.32</v>
      </c>
      <c r="U4085">
        <v>1</v>
      </c>
      <c r="V4085" t="s">
        <v>270</v>
      </c>
      <c r="W4085" t="s">
        <v>167</v>
      </c>
      <c r="X4085">
        <v>1</v>
      </c>
      <c r="Y4085">
        <v>0</v>
      </c>
      <c r="Z4085">
        <v>0</v>
      </c>
      <c r="AA4085">
        <v>0</v>
      </c>
      <c r="AB4085">
        <v>1</v>
      </c>
      <c r="AC4085">
        <v>0</v>
      </c>
      <c r="AD4085">
        <v>0</v>
      </c>
      <c r="AE4085">
        <v>0</v>
      </c>
    </row>
    <row r="4086" spans="1:31" x14ac:dyDescent="0.3">
      <c r="A4086" t="s">
        <v>268</v>
      </c>
      <c r="B4086" t="s">
        <v>5886</v>
      </c>
      <c r="C4086" t="s">
        <v>274</v>
      </c>
      <c r="D4086" t="s">
        <v>16779</v>
      </c>
      <c r="E4086" t="s">
        <v>13403</v>
      </c>
      <c r="F4086" t="s">
        <v>5884</v>
      </c>
      <c r="G4086" t="s">
        <v>2304</v>
      </c>
      <c r="I4086" t="s">
        <v>265</v>
      </c>
      <c r="J4086" t="s">
        <v>266</v>
      </c>
      <c r="K4086" t="s">
        <v>5885</v>
      </c>
      <c r="L4086" t="s">
        <v>385</v>
      </c>
      <c r="M4086" t="s">
        <v>271</v>
      </c>
      <c r="N4086" t="s">
        <v>268</v>
      </c>
      <c r="O4086">
        <v>2</v>
      </c>
      <c r="P4086" t="s">
        <v>288</v>
      </c>
      <c r="Q4086">
        <v>0.48</v>
      </c>
      <c r="S4086">
        <v>2</v>
      </c>
      <c r="T4086" s="108">
        <v>0.96</v>
      </c>
      <c r="U4086">
        <v>1</v>
      </c>
      <c r="V4086" t="s">
        <v>270</v>
      </c>
      <c r="W4086" t="s">
        <v>167</v>
      </c>
      <c r="X4086">
        <v>2</v>
      </c>
      <c r="Y4086">
        <v>2</v>
      </c>
      <c r="Z4086">
        <v>0</v>
      </c>
      <c r="AA4086">
        <v>0</v>
      </c>
      <c r="AB4086">
        <v>0</v>
      </c>
      <c r="AC4086">
        <v>0</v>
      </c>
      <c r="AD4086">
        <v>0</v>
      </c>
      <c r="AE4086">
        <v>0</v>
      </c>
    </row>
    <row r="4087" spans="1:31" x14ac:dyDescent="0.3">
      <c r="A4087" t="s">
        <v>268</v>
      </c>
      <c r="B4087" t="s">
        <v>5883</v>
      </c>
      <c r="C4087" t="s">
        <v>274</v>
      </c>
      <c r="D4087" t="s">
        <v>16780</v>
      </c>
      <c r="E4087" t="s">
        <v>13403</v>
      </c>
      <c r="F4087" t="s">
        <v>5884</v>
      </c>
      <c r="G4087" t="s">
        <v>2304</v>
      </c>
      <c r="I4087" t="s">
        <v>265</v>
      </c>
      <c r="J4087" t="s">
        <v>266</v>
      </c>
      <c r="K4087" t="s">
        <v>5885</v>
      </c>
      <c r="L4087" t="s">
        <v>385</v>
      </c>
      <c r="M4087" t="s">
        <v>267</v>
      </c>
      <c r="N4087" t="s">
        <v>268</v>
      </c>
      <c r="O4087">
        <v>1</v>
      </c>
      <c r="P4087" t="s">
        <v>266</v>
      </c>
      <c r="Q4087">
        <v>0.48</v>
      </c>
      <c r="S4087">
        <v>9</v>
      </c>
      <c r="T4087" s="108">
        <v>4.32</v>
      </c>
      <c r="U4087">
        <v>1</v>
      </c>
      <c r="V4087" t="s">
        <v>270</v>
      </c>
      <c r="W4087" t="s">
        <v>167</v>
      </c>
      <c r="X4087">
        <v>3</v>
      </c>
      <c r="Y4087">
        <v>3</v>
      </c>
      <c r="Z4087">
        <v>0</v>
      </c>
      <c r="AA4087">
        <v>3</v>
      </c>
      <c r="AB4087">
        <v>0</v>
      </c>
      <c r="AC4087">
        <v>3</v>
      </c>
      <c r="AD4087">
        <v>0</v>
      </c>
      <c r="AE4087">
        <v>0</v>
      </c>
    </row>
    <row r="4088" spans="1:31" x14ac:dyDescent="0.3">
      <c r="A4088" t="s">
        <v>268</v>
      </c>
      <c r="B4088" t="s">
        <v>6971</v>
      </c>
      <c r="C4088" t="s">
        <v>274</v>
      </c>
      <c r="D4088" t="s">
        <v>16781</v>
      </c>
      <c r="E4088" t="s">
        <v>13609</v>
      </c>
      <c r="F4088" t="s">
        <v>6969</v>
      </c>
      <c r="G4088" t="s">
        <v>1711</v>
      </c>
      <c r="I4088" t="s">
        <v>265</v>
      </c>
      <c r="J4088" t="s">
        <v>266</v>
      </c>
      <c r="K4088" t="s">
        <v>6972</v>
      </c>
      <c r="L4088" t="s">
        <v>398</v>
      </c>
      <c r="M4088" t="s">
        <v>267</v>
      </c>
      <c r="N4088" t="s">
        <v>268</v>
      </c>
      <c r="O4088">
        <v>1</v>
      </c>
      <c r="P4088" t="s">
        <v>282</v>
      </c>
      <c r="Q4088">
        <v>2</v>
      </c>
      <c r="S4088">
        <v>1</v>
      </c>
      <c r="T4088" s="108">
        <v>2</v>
      </c>
      <c r="U4088">
        <v>1</v>
      </c>
      <c r="V4088" t="s">
        <v>270</v>
      </c>
      <c r="W4088" t="s">
        <v>167</v>
      </c>
      <c r="X4088">
        <v>1</v>
      </c>
      <c r="Y4088">
        <v>0</v>
      </c>
      <c r="Z4088">
        <v>0</v>
      </c>
      <c r="AA4088">
        <v>0</v>
      </c>
      <c r="AB4088">
        <v>1</v>
      </c>
      <c r="AC4088">
        <v>0</v>
      </c>
      <c r="AD4088">
        <v>0</v>
      </c>
      <c r="AE4088">
        <v>0</v>
      </c>
    </row>
    <row r="4089" spans="1:31" x14ac:dyDescent="0.3">
      <c r="A4089" t="s">
        <v>268</v>
      </c>
      <c r="B4089" t="s">
        <v>6973</v>
      </c>
      <c r="C4089" t="s">
        <v>274</v>
      </c>
      <c r="D4089" t="s">
        <v>16782</v>
      </c>
      <c r="E4089" t="s">
        <v>13609</v>
      </c>
      <c r="F4089" t="s">
        <v>6969</v>
      </c>
      <c r="G4089" t="s">
        <v>1711</v>
      </c>
      <c r="I4089" t="s">
        <v>265</v>
      </c>
      <c r="J4089" t="s">
        <v>266</v>
      </c>
      <c r="K4089" t="s">
        <v>6972</v>
      </c>
      <c r="L4089" t="s">
        <v>16020</v>
      </c>
      <c r="M4089" t="s">
        <v>271</v>
      </c>
      <c r="N4089" t="s">
        <v>268</v>
      </c>
      <c r="O4089">
        <v>2</v>
      </c>
      <c r="P4089" t="s">
        <v>272</v>
      </c>
      <c r="Q4089">
        <v>1</v>
      </c>
      <c r="S4089">
        <v>1</v>
      </c>
      <c r="T4089" s="108">
        <v>1</v>
      </c>
      <c r="U4089">
        <v>1</v>
      </c>
      <c r="V4089" t="s">
        <v>270</v>
      </c>
      <c r="W4089" t="s">
        <v>167</v>
      </c>
      <c r="X4089">
        <v>1</v>
      </c>
      <c r="Y4089">
        <v>1</v>
      </c>
      <c r="Z4089">
        <v>0</v>
      </c>
      <c r="AA4089">
        <v>0</v>
      </c>
      <c r="AB4089">
        <v>0</v>
      </c>
      <c r="AC4089">
        <v>0</v>
      </c>
      <c r="AD4089">
        <v>0</v>
      </c>
      <c r="AE4089">
        <v>0</v>
      </c>
    </row>
    <row r="4090" spans="1:31" x14ac:dyDescent="0.3">
      <c r="A4090" t="s">
        <v>268</v>
      </c>
      <c r="B4090" t="s">
        <v>16894</v>
      </c>
      <c r="C4090" t="s">
        <v>274</v>
      </c>
      <c r="D4090" t="s">
        <v>16895</v>
      </c>
      <c r="E4090" t="s">
        <v>16436</v>
      </c>
      <c r="F4090" t="s">
        <v>6097</v>
      </c>
      <c r="G4090" t="s">
        <v>451</v>
      </c>
      <c r="I4090" t="s">
        <v>265</v>
      </c>
      <c r="J4090" t="s">
        <v>266</v>
      </c>
      <c r="K4090" t="s">
        <v>6100</v>
      </c>
      <c r="L4090" t="s">
        <v>398</v>
      </c>
      <c r="M4090" t="s">
        <v>267</v>
      </c>
      <c r="N4090" t="s">
        <v>268</v>
      </c>
      <c r="O4090">
        <v>1</v>
      </c>
      <c r="P4090" t="s">
        <v>282</v>
      </c>
      <c r="Q4090">
        <v>3</v>
      </c>
      <c r="S4090">
        <v>6</v>
      </c>
      <c r="T4090" s="108">
        <v>18</v>
      </c>
      <c r="U4090">
        <v>1</v>
      </c>
      <c r="V4090" t="s">
        <v>270</v>
      </c>
      <c r="W4090" t="s">
        <v>167</v>
      </c>
      <c r="X4090">
        <v>1</v>
      </c>
      <c r="Y4090">
        <v>1</v>
      </c>
      <c r="Z4090">
        <v>1</v>
      </c>
      <c r="AA4090">
        <v>1</v>
      </c>
      <c r="AB4090">
        <v>1</v>
      </c>
      <c r="AC4090">
        <v>1</v>
      </c>
      <c r="AD4090">
        <v>1</v>
      </c>
      <c r="AE4090">
        <v>0</v>
      </c>
    </row>
    <row r="4091" spans="1:31" x14ac:dyDescent="0.3">
      <c r="A4091" t="s">
        <v>268</v>
      </c>
      <c r="B4091" t="s">
        <v>16896</v>
      </c>
      <c r="C4091" t="s">
        <v>274</v>
      </c>
      <c r="D4091" t="s">
        <v>16897</v>
      </c>
      <c r="E4091" t="s">
        <v>16436</v>
      </c>
      <c r="F4091" t="s">
        <v>6097</v>
      </c>
      <c r="G4091" t="s">
        <v>451</v>
      </c>
      <c r="I4091" t="s">
        <v>265</v>
      </c>
      <c r="J4091" t="s">
        <v>266</v>
      </c>
      <c r="K4091" t="s">
        <v>6100</v>
      </c>
      <c r="L4091" t="s">
        <v>398</v>
      </c>
      <c r="M4091" t="s">
        <v>271</v>
      </c>
      <c r="N4091" t="s">
        <v>268</v>
      </c>
      <c r="O4091">
        <v>2</v>
      </c>
      <c r="P4091" t="s">
        <v>272</v>
      </c>
      <c r="Q4091">
        <v>3</v>
      </c>
      <c r="S4091">
        <v>6</v>
      </c>
      <c r="T4091" s="108">
        <v>18</v>
      </c>
      <c r="U4091">
        <v>1</v>
      </c>
      <c r="V4091" t="s">
        <v>270</v>
      </c>
      <c r="W4091" t="s">
        <v>167</v>
      </c>
      <c r="X4091">
        <v>1</v>
      </c>
      <c r="Y4091">
        <v>1</v>
      </c>
      <c r="Z4091">
        <v>1</v>
      </c>
      <c r="AA4091">
        <v>1</v>
      </c>
      <c r="AB4091">
        <v>1</v>
      </c>
      <c r="AC4091">
        <v>1</v>
      </c>
      <c r="AD4091">
        <v>1</v>
      </c>
      <c r="AE4091">
        <v>0</v>
      </c>
    </row>
    <row r="4092" spans="1:31" x14ac:dyDescent="0.3">
      <c r="A4092" t="s">
        <v>268</v>
      </c>
      <c r="B4092" t="s">
        <v>16898</v>
      </c>
      <c r="C4092" t="s">
        <v>274</v>
      </c>
      <c r="D4092" t="s">
        <v>16899</v>
      </c>
      <c r="E4092" t="s">
        <v>16436</v>
      </c>
      <c r="F4092" t="s">
        <v>6097</v>
      </c>
      <c r="G4092" t="s">
        <v>451</v>
      </c>
      <c r="I4092" t="s">
        <v>265</v>
      </c>
      <c r="J4092" t="s">
        <v>266</v>
      </c>
      <c r="K4092" t="s">
        <v>6100</v>
      </c>
      <c r="L4092" t="s">
        <v>398</v>
      </c>
      <c r="M4092" t="s">
        <v>271</v>
      </c>
      <c r="N4092" t="s">
        <v>268</v>
      </c>
      <c r="O4092">
        <v>20</v>
      </c>
      <c r="P4092" t="s">
        <v>425</v>
      </c>
      <c r="Q4092">
        <v>0.32</v>
      </c>
      <c r="S4092">
        <v>6</v>
      </c>
      <c r="T4092" s="108">
        <v>1.92</v>
      </c>
      <c r="U4092">
        <v>1</v>
      </c>
      <c r="V4092" t="s">
        <v>270</v>
      </c>
      <c r="W4092" t="s">
        <v>167</v>
      </c>
      <c r="X4092">
        <v>2</v>
      </c>
      <c r="Y4092">
        <v>2</v>
      </c>
      <c r="Z4092">
        <v>0</v>
      </c>
      <c r="AA4092">
        <v>2</v>
      </c>
      <c r="AB4092">
        <v>0</v>
      </c>
      <c r="AC4092">
        <v>2</v>
      </c>
      <c r="AD4092">
        <v>0</v>
      </c>
      <c r="AE4092">
        <v>0</v>
      </c>
    </row>
    <row r="4093" spans="1:31" x14ac:dyDescent="0.3">
      <c r="A4093" t="s">
        <v>268</v>
      </c>
      <c r="B4093" t="s">
        <v>16900</v>
      </c>
      <c r="C4093" t="s">
        <v>274</v>
      </c>
      <c r="D4093" t="s">
        <v>16895</v>
      </c>
      <c r="E4093" t="s">
        <v>16436</v>
      </c>
      <c r="F4093" t="s">
        <v>6097</v>
      </c>
      <c r="G4093" t="s">
        <v>451</v>
      </c>
      <c r="I4093" t="s">
        <v>265</v>
      </c>
      <c r="J4093" t="s">
        <v>266</v>
      </c>
      <c r="K4093" t="s">
        <v>6100</v>
      </c>
      <c r="L4093" t="s">
        <v>398</v>
      </c>
      <c r="M4093" t="s">
        <v>267</v>
      </c>
      <c r="N4093" t="s">
        <v>268</v>
      </c>
      <c r="O4093">
        <v>1</v>
      </c>
      <c r="P4093" t="s">
        <v>282</v>
      </c>
      <c r="Q4093">
        <v>3</v>
      </c>
      <c r="S4093">
        <v>2</v>
      </c>
      <c r="T4093" s="108">
        <v>6</v>
      </c>
      <c r="U4093">
        <v>1</v>
      </c>
      <c r="V4093" t="s">
        <v>270</v>
      </c>
      <c r="W4093" t="s">
        <v>167</v>
      </c>
      <c r="X4093">
        <v>1</v>
      </c>
      <c r="Y4093">
        <v>1</v>
      </c>
      <c r="Z4093">
        <v>0</v>
      </c>
      <c r="AA4093">
        <v>0</v>
      </c>
      <c r="AB4093">
        <v>0</v>
      </c>
      <c r="AC4093">
        <v>1</v>
      </c>
      <c r="AD4093">
        <v>0</v>
      </c>
      <c r="AE4093">
        <v>0</v>
      </c>
    </row>
    <row r="4094" spans="1:31" x14ac:dyDescent="0.3">
      <c r="A4094" t="s">
        <v>268</v>
      </c>
      <c r="B4094" t="s">
        <v>6271</v>
      </c>
      <c r="C4094" t="s">
        <v>274</v>
      </c>
      <c r="D4094" t="s">
        <v>6275</v>
      </c>
      <c r="E4094" t="s">
        <v>13561</v>
      </c>
      <c r="F4094" t="s">
        <v>460</v>
      </c>
      <c r="G4094" t="s">
        <v>514</v>
      </c>
      <c r="I4094" t="s">
        <v>265</v>
      </c>
      <c r="J4094" t="s">
        <v>266</v>
      </c>
      <c r="K4094" t="s">
        <v>6273</v>
      </c>
      <c r="L4094" t="s">
        <v>6274</v>
      </c>
      <c r="M4094" t="s">
        <v>271</v>
      </c>
      <c r="N4094" t="s">
        <v>268</v>
      </c>
      <c r="O4094">
        <v>2</v>
      </c>
      <c r="P4094" t="s">
        <v>272</v>
      </c>
      <c r="Q4094">
        <v>4</v>
      </c>
      <c r="S4094">
        <v>4</v>
      </c>
      <c r="T4094" s="108">
        <v>16</v>
      </c>
      <c r="U4094">
        <v>1</v>
      </c>
      <c r="V4094" t="s">
        <v>270</v>
      </c>
      <c r="W4094" t="s">
        <v>167</v>
      </c>
      <c r="X4094">
        <v>1</v>
      </c>
      <c r="Y4094">
        <v>1</v>
      </c>
      <c r="Z4094">
        <v>0</v>
      </c>
      <c r="AA4094">
        <v>1</v>
      </c>
      <c r="AB4094">
        <v>1</v>
      </c>
      <c r="AC4094">
        <v>1</v>
      </c>
      <c r="AD4094">
        <v>0</v>
      </c>
      <c r="AE4094">
        <v>0</v>
      </c>
    </row>
    <row r="4095" spans="1:31" x14ac:dyDescent="0.3">
      <c r="A4095" t="s">
        <v>268</v>
      </c>
      <c r="B4095" t="s">
        <v>6271</v>
      </c>
      <c r="C4095" t="s">
        <v>274</v>
      </c>
      <c r="D4095" t="s">
        <v>6275</v>
      </c>
      <c r="E4095" t="s">
        <v>13561</v>
      </c>
      <c r="F4095" t="s">
        <v>460</v>
      </c>
      <c r="G4095" t="s">
        <v>514</v>
      </c>
      <c r="I4095" t="s">
        <v>265</v>
      </c>
      <c r="J4095" t="s">
        <v>266</v>
      </c>
      <c r="K4095" t="s">
        <v>6273</v>
      </c>
      <c r="L4095" t="s">
        <v>6274</v>
      </c>
      <c r="M4095" t="s">
        <v>271</v>
      </c>
      <c r="N4095" t="s">
        <v>268</v>
      </c>
      <c r="O4095">
        <v>20</v>
      </c>
      <c r="P4095" t="s">
        <v>17796</v>
      </c>
      <c r="Q4095">
        <v>1</v>
      </c>
      <c r="S4095">
        <v>3</v>
      </c>
      <c r="T4095" s="108">
        <v>3</v>
      </c>
      <c r="U4095">
        <v>1</v>
      </c>
      <c r="V4095" t="s">
        <v>270</v>
      </c>
      <c r="W4095" t="s">
        <v>167</v>
      </c>
      <c r="X4095">
        <v>1</v>
      </c>
      <c r="Y4095">
        <v>1</v>
      </c>
      <c r="Z4095">
        <v>0</v>
      </c>
      <c r="AA4095">
        <v>1</v>
      </c>
      <c r="AB4095">
        <v>0</v>
      </c>
      <c r="AC4095">
        <v>1</v>
      </c>
      <c r="AD4095">
        <v>0</v>
      </c>
      <c r="AE4095">
        <v>0</v>
      </c>
    </row>
    <row r="4096" spans="1:31" x14ac:dyDescent="0.3">
      <c r="A4096" t="s">
        <v>268</v>
      </c>
      <c r="B4096" t="s">
        <v>6271</v>
      </c>
      <c r="C4096" t="s">
        <v>262</v>
      </c>
      <c r="D4096" t="s">
        <v>6272</v>
      </c>
      <c r="E4096" t="s">
        <v>13561</v>
      </c>
      <c r="F4096" t="s">
        <v>460</v>
      </c>
      <c r="G4096" t="s">
        <v>514</v>
      </c>
      <c r="I4096" t="s">
        <v>265</v>
      </c>
      <c r="J4096" t="s">
        <v>266</v>
      </c>
      <c r="K4096" t="s">
        <v>6273</v>
      </c>
      <c r="L4096" t="s">
        <v>6274</v>
      </c>
      <c r="M4096" t="s">
        <v>267</v>
      </c>
      <c r="N4096" t="s">
        <v>268</v>
      </c>
      <c r="O4096">
        <v>1</v>
      </c>
      <c r="P4096" t="s">
        <v>282</v>
      </c>
      <c r="Q4096">
        <v>4</v>
      </c>
      <c r="S4096">
        <v>6</v>
      </c>
      <c r="T4096" s="108">
        <v>24</v>
      </c>
      <c r="U4096">
        <v>1</v>
      </c>
      <c r="V4096" t="s">
        <v>270</v>
      </c>
      <c r="W4096" t="s">
        <v>167</v>
      </c>
      <c r="X4096">
        <v>1</v>
      </c>
      <c r="Y4096">
        <v>1</v>
      </c>
      <c r="Z4096">
        <v>1</v>
      </c>
      <c r="AA4096">
        <v>1</v>
      </c>
      <c r="AB4096">
        <v>1</v>
      </c>
      <c r="AC4096">
        <v>1</v>
      </c>
      <c r="AD4096">
        <v>1</v>
      </c>
      <c r="AE4096">
        <v>0</v>
      </c>
    </row>
    <row r="4097" spans="1:31" x14ac:dyDescent="0.3">
      <c r="A4097" t="s">
        <v>268</v>
      </c>
      <c r="B4097" t="s">
        <v>19250</v>
      </c>
      <c r="C4097" t="s">
        <v>274</v>
      </c>
      <c r="D4097" t="s">
        <v>19203</v>
      </c>
      <c r="E4097" t="s">
        <v>13567</v>
      </c>
      <c r="F4097" t="s">
        <v>401</v>
      </c>
      <c r="G4097" t="s">
        <v>514</v>
      </c>
      <c r="I4097" t="s">
        <v>265</v>
      </c>
      <c r="J4097" t="s">
        <v>266</v>
      </c>
      <c r="K4097" t="s">
        <v>2326</v>
      </c>
      <c r="L4097" t="s">
        <v>19204</v>
      </c>
      <c r="M4097" t="s">
        <v>271</v>
      </c>
      <c r="N4097" t="s">
        <v>268</v>
      </c>
      <c r="O4097">
        <v>2</v>
      </c>
      <c r="P4097" t="s">
        <v>272</v>
      </c>
      <c r="Q4097">
        <v>2</v>
      </c>
      <c r="S4097">
        <v>1</v>
      </c>
      <c r="T4097" s="108">
        <v>2</v>
      </c>
      <c r="U4097">
        <v>1</v>
      </c>
      <c r="V4097" t="s">
        <v>270</v>
      </c>
      <c r="W4097" t="s">
        <v>167</v>
      </c>
      <c r="X4097">
        <v>1</v>
      </c>
      <c r="Y4097">
        <v>0</v>
      </c>
      <c r="Z4097">
        <v>1</v>
      </c>
      <c r="AA4097">
        <v>0</v>
      </c>
      <c r="AB4097">
        <v>0</v>
      </c>
      <c r="AC4097">
        <v>0</v>
      </c>
      <c r="AD4097">
        <v>0</v>
      </c>
      <c r="AE4097">
        <v>0</v>
      </c>
    </row>
    <row r="4098" spans="1:31" x14ac:dyDescent="0.3">
      <c r="A4098" t="s">
        <v>268</v>
      </c>
      <c r="B4098" t="s">
        <v>19250</v>
      </c>
      <c r="C4098" t="s">
        <v>274</v>
      </c>
      <c r="D4098" t="s">
        <v>19203</v>
      </c>
      <c r="E4098" t="s">
        <v>13567</v>
      </c>
      <c r="F4098" t="s">
        <v>401</v>
      </c>
      <c r="G4098" t="s">
        <v>514</v>
      </c>
      <c r="I4098" t="s">
        <v>265</v>
      </c>
      <c r="J4098" t="s">
        <v>266</v>
      </c>
      <c r="K4098" t="s">
        <v>2326</v>
      </c>
      <c r="L4098" t="s">
        <v>19204</v>
      </c>
      <c r="M4098" t="s">
        <v>267</v>
      </c>
      <c r="N4098" t="s">
        <v>268</v>
      </c>
      <c r="O4098">
        <v>1</v>
      </c>
      <c r="P4098" t="s">
        <v>282</v>
      </c>
      <c r="Q4098">
        <v>4</v>
      </c>
      <c r="S4098">
        <v>2</v>
      </c>
      <c r="T4098" s="108">
        <v>8</v>
      </c>
      <c r="U4098">
        <v>1</v>
      </c>
      <c r="V4098" t="s">
        <v>270</v>
      </c>
      <c r="W4098" t="s">
        <v>167</v>
      </c>
      <c r="X4098">
        <v>1</v>
      </c>
      <c r="Y4098">
        <v>0</v>
      </c>
      <c r="Z4098">
        <v>1</v>
      </c>
      <c r="AA4098">
        <v>0</v>
      </c>
      <c r="AB4098">
        <v>0</v>
      </c>
      <c r="AC4098">
        <v>1</v>
      </c>
      <c r="AD4098">
        <v>0</v>
      </c>
      <c r="AE4098">
        <v>0</v>
      </c>
    </row>
    <row r="4099" spans="1:31" x14ac:dyDescent="0.3">
      <c r="A4099" t="s">
        <v>268</v>
      </c>
      <c r="B4099" t="s">
        <v>19250</v>
      </c>
      <c r="C4099" t="s">
        <v>274</v>
      </c>
      <c r="D4099" t="s">
        <v>19203</v>
      </c>
      <c r="E4099" t="s">
        <v>13567</v>
      </c>
      <c r="F4099" t="s">
        <v>401</v>
      </c>
      <c r="G4099" t="s">
        <v>514</v>
      </c>
      <c r="I4099" t="s">
        <v>265</v>
      </c>
      <c r="J4099" t="s">
        <v>266</v>
      </c>
      <c r="K4099" t="s">
        <v>2326</v>
      </c>
      <c r="L4099" t="s">
        <v>19204</v>
      </c>
      <c r="M4099" t="s">
        <v>271</v>
      </c>
      <c r="N4099" t="s">
        <v>268</v>
      </c>
      <c r="O4099">
        <v>2</v>
      </c>
      <c r="P4099" t="s">
        <v>272</v>
      </c>
      <c r="Q4099">
        <v>4</v>
      </c>
      <c r="S4099">
        <v>2</v>
      </c>
      <c r="T4099" s="108">
        <v>8</v>
      </c>
      <c r="U4099">
        <v>1</v>
      </c>
      <c r="V4099" t="s">
        <v>270</v>
      </c>
      <c r="W4099" t="s">
        <v>167</v>
      </c>
      <c r="X4099">
        <v>1</v>
      </c>
      <c r="Y4099">
        <v>0</v>
      </c>
      <c r="Z4099">
        <v>1</v>
      </c>
      <c r="AA4099">
        <v>0</v>
      </c>
      <c r="AB4099">
        <v>0</v>
      </c>
      <c r="AC4099">
        <v>1</v>
      </c>
      <c r="AD4099">
        <v>0</v>
      </c>
      <c r="AE4099">
        <v>0</v>
      </c>
    </row>
    <row r="4100" spans="1:31" x14ac:dyDescent="0.3">
      <c r="A4100" t="s">
        <v>268</v>
      </c>
      <c r="B4100" t="s">
        <v>5594</v>
      </c>
      <c r="C4100" t="s">
        <v>274</v>
      </c>
      <c r="D4100" t="s">
        <v>5595</v>
      </c>
      <c r="E4100" t="s">
        <v>13397</v>
      </c>
      <c r="F4100" t="s">
        <v>5596</v>
      </c>
      <c r="G4100" t="s">
        <v>1097</v>
      </c>
      <c r="I4100" t="s">
        <v>265</v>
      </c>
      <c r="J4100" t="s">
        <v>266</v>
      </c>
      <c r="K4100" t="s">
        <v>5597</v>
      </c>
      <c r="L4100" t="s">
        <v>15574</v>
      </c>
      <c r="M4100" t="s">
        <v>267</v>
      </c>
      <c r="N4100" t="s">
        <v>268</v>
      </c>
      <c r="O4100">
        <v>1</v>
      </c>
      <c r="P4100" t="s">
        <v>282</v>
      </c>
      <c r="Q4100">
        <v>3</v>
      </c>
      <c r="S4100">
        <v>1</v>
      </c>
      <c r="T4100" s="108">
        <v>3</v>
      </c>
      <c r="U4100">
        <v>1</v>
      </c>
      <c r="V4100" t="s">
        <v>270</v>
      </c>
      <c r="W4100" t="s">
        <v>167</v>
      </c>
      <c r="X4100">
        <v>1</v>
      </c>
      <c r="Y4100">
        <v>0</v>
      </c>
      <c r="Z4100">
        <v>0</v>
      </c>
      <c r="AA4100">
        <v>0</v>
      </c>
      <c r="AB4100">
        <v>0</v>
      </c>
      <c r="AC4100">
        <v>1</v>
      </c>
      <c r="AD4100">
        <v>0</v>
      </c>
      <c r="AE4100">
        <v>0</v>
      </c>
    </row>
    <row r="4101" spans="1:31" x14ac:dyDescent="0.3">
      <c r="A4101" t="s">
        <v>268</v>
      </c>
      <c r="B4101" t="s">
        <v>5594</v>
      </c>
      <c r="C4101" t="s">
        <v>274</v>
      </c>
      <c r="D4101" t="s">
        <v>5595</v>
      </c>
      <c r="E4101" t="s">
        <v>13397</v>
      </c>
      <c r="F4101" t="s">
        <v>5596</v>
      </c>
      <c r="G4101" t="s">
        <v>1097</v>
      </c>
      <c r="I4101" t="s">
        <v>265</v>
      </c>
      <c r="J4101" t="s">
        <v>266</v>
      </c>
      <c r="K4101" t="s">
        <v>5597</v>
      </c>
      <c r="L4101" t="s">
        <v>15574</v>
      </c>
      <c r="M4101" t="s">
        <v>271</v>
      </c>
      <c r="N4101" t="s">
        <v>268</v>
      </c>
      <c r="O4101">
        <v>2</v>
      </c>
      <c r="P4101" t="s">
        <v>272</v>
      </c>
      <c r="Q4101">
        <v>3</v>
      </c>
      <c r="S4101">
        <v>1</v>
      </c>
      <c r="T4101" s="108">
        <v>3</v>
      </c>
      <c r="U4101">
        <v>1</v>
      </c>
      <c r="V4101" t="s">
        <v>270</v>
      </c>
      <c r="W4101" t="s">
        <v>167</v>
      </c>
      <c r="X4101">
        <v>1</v>
      </c>
      <c r="Y4101">
        <v>0</v>
      </c>
      <c r="Z4101">
        <v>0</v>
      </c>
      <c r="AA4101">
        <v>0</v>
      </c>
      <c r="AB4101">
        <v>1</v>
      </c>
      <c r="AC4101">
        <v>0</v>
      </c>
      <c r="AD4101">
        <v>0</v>
      </c>
      <c r="AE4101">
        <v>0</v>
      </c>
    </row>
    <row r="4102" spans="1:31" x14ac:dyDescent="0.3">
      <c r="A4102" t="s">
        <v>268</v>
      </c>
      <c r="B4102" t="s">
        <v>6866</v>
      </c>
      <c r="C4102" t="s">
        <v>274</v>
      </c>
      <c r="D4102" t="s">
        <v>6867</v>
      </c>
      <c r="E4102" t="s">
        <v>12885</v>
      </c>
      <c r="F4102" t="s">
        <v>6868</v>
      </c>
      <c r="G4102" t="s">
        <v>6856</v>
      </c>
      <c r="I4102" t="s">
        <v>265</v>
      </c>
      <c r="J4102" t="s">
        <v>266</v>
      </c>
      <c r="K4102" t="s">
        <v>6857</v>
      </c>
      <c r="L4102" t="s">
        <v>6869</v>
      </c>
      <c r="M4102" t="s">
        <v>267</v>
      </c>
      <c r="N4102" t="s">
        <v>268</v>
      </c>
      <c r="O4102">
        <v>1</v>
      </c>
      <c r="P4102" t="s">
        <v>266</v>
      </c>
      <c r="Q4102">
        <v>0.48</v>
      </c>
      <c r="S4102">
        <v>1</v>
      </c>
      <c r="T4102" s="108">
        <v>0.48</v>
      </c>
      <c r="U4102">
        <v>1</v>
      </c>
      <c r="V4102" t="s">
        <v>270</v>
      </c>
      <c r="W4102" t="s">
        <v>167</v>
      </c>
      <c r="X4102">
        <v>1</v>
      </c>
      <c r="Y4102">
        <v>0</v>
      </c>
      <c r="Z4102">
        <v>0</v>
      </c>
      <c r="AA4102">
        <v>1</v>
      </c>
      <c r="AB4102">
        <v>0</v>
      </c>
      <c r="AC4102">
        <v>0</v>
      </c>
      <c r="AD4102">
        <v>0</v>
      </c>
      <c r="AE4102">
        <v>0</v>
      </c>
    </row>
    <row r="4103" spans="1:31" x14ac:dyDescent="0.3">
      <c r="A4103" t="s">
        <v>268</v>
      </c>
      <c r="B4103" t="s">
        <v>6866</v>
      </c>
      <c r="C4103" t="s">
        <v>274</v>
      </c>
      <c r="D4103" t="s">
        <v>6867</v>
      </c>
      <c r="E4103" t="s">
        <v>12885</v>
      </c>
      <c r="F4103" t="s">
        <v>6868</v>
      </c>
      <c r="G4103" t="s">
        <v>6856</v>
      </c>
      <c r="I4103" t="s">
        <v>265</v>
      </c>
      <c r="J4103" t="s">
        <v>266</v>
      </c>
      <c r="K4103" t="s">
        <v>6857</v>
      </c>
      <c r="L4103" t="s">
        <v>6869</v>
      </c>
      <c r="M4103" t="s">
        <v>271</v>
      </c>
      <c r="N4103" t="s">
        <v>268</v>
      </c>
      <c r="O4103">
        <v>2</v>
      </c>
      <c r="P4103" t="s">
        <v>288</v>
      </c>
      <c r="Q4103">
        <v>0.48</v>
      </c>
      <c r="S4103">
        <v>2</v>
      </c>
      <c r="T4103" s="108">
        <v>0.96</v>
      </c>
      <c r="U4103">
        <v>1</v>
      </c>
      <c r="V4103" t="s">
        <v>270</v>
      </c>
      <c r="W4103" t="s">
        <v>167</v>
      </c>
      <c r="X4103">
        <v>2</v>
      </c>
      <c r="Y4103">
        <v>0</v>
      </c>
      <c r="Z4103">
        <v>0</v>
      </c>
      <c r="AA4103">
        <v>2</v>
      </c>
      <c r="AB4103">
        <v>0</v>
      </c>
      <c r="AC4103">
        <v>0</v>
      </c>
      <c r="AD4103">
        <v>0</v>
      </c>
      <c r="AE4103">
        <v>0</v>
      </c>
    </row>
    <row r="4104" spans="1:31" x14ac:dyDescent="0.3">
      <c r="A4104" t="s">
        <v>268</v>
      </c>
      <c r="B4104" t="s">
        <v>15828</v>
      </c>
      <c r="C4104" t="s">
        <v>274</v>
      </c>
      <c r="D4104" t="s">
        <v>15829</v>
      </c>
      <c r="E4104" t="s">
        <v>12886</v>
      </c>
      <c r="F4104" t="s">
        <v>6873</v>
      </c>
      <c r="G4104" t="s">
        <v>6856</v>
      </c>
      <c r="I4104" t="s">
        <v>265</v>
      </c>
      <c r="J4104" t="s">
        <v>266</v>
      </c>
      <c r="K4104" t="s">
        <v>6857</v>
      </c>
      <c r="L4104" t="s">
        <v>15830</v>
      </c>
      <c r="M4104" t="s">
        <v>267</v>
      </c>
      <c r="N4104" t="s">
        <v>268</v>
      </c>
      <c r="O4104">
        <v>1</v>
      </c>
      <c r="P4104" t="s">
        <v>266</v>
      </c>
      <c r="Q4104">
        <v>0.32</v>
      </c>
      <c r="S4104">
        <v>1</v>
      </c>
      <c r="T4104" s="108">
        <v>0.32</v>
      </c>
      <c r="U4104">
        <v>1</v>
      </c>
      <c r="V4104" t="s">
        <v>270</v>
      </c>
      <c r="W4104" t="s">
        <v>167</v>
      </c>
      <c r="X4104">
        <v>1</v>
      </c>
      <c r="Y4104">
        <v>0</v>
      </c>
      <c r="Z4104">
        <v>0</v>
      </c>
      <c r="AA4104">
        <v>1</v>
      </c>
      <c r="AB4104">
        <v>0</v>
      </c>
      <c r="AC4104">
        <v>0</v>
      </c>
      <c r="AD4104">
        <v>0</v>
      </c>
      <c r="AE4104">
        <v>0</v>
      </c>
    </row>
    <row r="4105" spans="1:31" x14ac:dyDescent="0.3">
      <c r="A4105" t="s">
        <v>268</v>
      </c>
      <c r="B4105" t="s">
        <v>15828</v>
      </c>
      <c r="C4105" t="s">
        <v>274</v>
      </c>
      <c r="D4105" t="s">
        <v>15829</v>
      </c>
      <c r="E4105" t="s">
        <v>12886</v>
      </c>
      <c r="F4105" t="s">
        <v>6873</v>
      </c>
      <c r="G4105" t="s">
        <v>6856</v>
      </c>
      <c r="I4105" t="s">
        <v>265</v>
      </c>
      <c r="J4105" t="s">
        <v>266</v>
      </c>
      <c r="K4105" t="s">
        <v>6857</v>
      </c>
      <c r="L4105" t="s">
        <v>15830</v>
      </c>
      <c r="M4105" t="s">
        <v>271</v>
      </c>
      <c r="N4105" t="s">
        <v>268</v>
      </c>
      <c r="O4105">
        <v>2</v>
      </c>
      <c r="P4105" t="s">
        <v>288</v>
      </c>
      <c r="Q4105">
        <v>0.48</v>
      </c>
      <c r="S4105">
        <v>1</v>
      </c>
      <c r="T4105" s="108">
        <v>0.48</v>
      </c>
      <c r="U4105">
        <v>1</v>
      </c>
      <c r="V4105" t="s">
        <v>270</v>
      </c>
      <c r="W4105" t="s">
        <v>167</v>
      </c>
      <c r="X4105">
        <v>1</v>
      </c>
      <c r="Y4105">
        <v>0</v>
      </c>
      <c r="Z4105">
        <v>0</v>
      </c>
      <c r="AA4105">
        <v>1</v>
      </c>
      <c r="AB4105">
        <v>0</v>
      </c>
      <c r="AC4105">
        <v>0</v>
      </c>
      <c r="AD4105">
        <v>0</v>
      </c>
      <c r="AE4105">
        <v>0</v>
      </c>
    </row>
    <row r="4106" spans="1:31" x14ac:dyDescent="0.3">
      <c r="A4106" t="s">
        <v>268</v>
      </c>
      <c r="B4106" t="s">
        <v>15828</v>
      </c>
      <c r="C4106" t="s">
        <v>274</v>
      </c>
      <c r="D4106" t="s">
        <v>15829</v>
      </c>
      <c r="E4106" t="s">
        <v>12886</v>
      </c>
      <c r="F4106" t="s">
        <v>6873</v>
      </c>
      <c r="G4106" t="s">
        <v>6856</v>
      </c>
      <c r="I4106" t="s">
        <v>265</v>
      </c>
      <c r="J4106" t="s">
        <v>266</v>
      </c>
      <c r="K4106" t="s">
        <v>6857</v>
      </c>
      <c r="L4106" t="s">
        <v>15830</v>
      </c>
      <c r="M4106" t="s">
        <v>271</v>
      </c>
      <c r="N4106" t="s">
        <v>268</v>
      </c>
      <c r="O4106">
        <v>27</v>
      </c>
      <c r="P4106" t="s">
        <v>425</v>
      </c>
      <c r="Q4106">
        <v>0.32</v>
      </c>
      <c r="S4106">
        <v>1</v>
      </c>
      <c r="T4106" s="108">
        <v>0.32</v>
      </c>
      <c r="U4106">
        <v>1</v>
      </c>
      <c r="V4106" t="s">
        <v>270</v>
      </c>
      <c r="W4106" t="s">
        <v>167</v>
      </c>
      <c r="X4106">
        <v>1</v>
      </c>
      <c r="Y4106">
        <v>0</v>
      </c>
      <c r="Z4106">
        <v>0</v>
      </c>
      <c r="AA4106">
        <v>0</v>
      </c>
      <c r="AB4106">
        <v>1</v>
      </c>
      <c r="AC4106">
        <v>0</v>
      </c>
      <c r="AD4106">
        <v>0</v>
      </c>
      <c r="AE4106">
        <v>0</v>
      </c>
    </row>
    <row r="4107" spans="1:31" x14ac:dyDescent="0.3">
      <c r="A4107" t="s">
        <v>268</v>
      </c>
      <c r="B4107" t="s">
        <v>16015</v>
      </c>
      <c r="C4107" t="s">
        <v>274</v>
      </c>
      <c r="D4107" t="s">
        <v>16016</v>
      </c>
      <c r="E4107" t="s">
        <v>16017</v>
      </c>
      <c r="F4107" t="s">
        <v>16018</v>
      </c>
      <c r="G4107" t="s">
        <v>6856</v>
      </c>
      <c r="I4107" t="s">
        <v>265</v>
      </c>
      <c r="J4107" t="s">
        <v>266</v>
      </c>
      <c r="K4107" t="s">
        <v>6857</v>
      </c>
      <c r="L4107" t="s">
        <v>16019</v>
      </c>
      <c r="M4107" t="s">
        <v>267</v>
      </c>
      <c r="N4107" t="s">
        <v>268</v>
      </c>
      <c r="O4107">
        <v>1</v>
      </c>
      <c r="P4107" t="s">
        <v>266</v>
      </c>
      <c r="Q4107">
        <v>0.32</v>
      </c>
      <c r="S4107">
        <v>1</v>
      </c>
      <c r="T4107" s="108">
        <v>0.32</v>
      </c>
      <c r="U4107">
        <v>1</v>
      </c>
      <c r="V4107" t="s">
        <v>270</v>
      </c>
      <c r="W4107" t="s">
        <v>167</v>
      </c>
      <c r="X4107">
        <v>1</v>
      </c>
      <c r="Y4107">
        <v>0</v>
      </c>
      <c r="Z4107">
        <v>0</v>
      </c>
      <c r="AA4107">
        <v>1</v>
      </c>
      <c r="AB4107">
        <v>0</v>
      </c>
      <c r="AC4107">
        <v>0</v>
      </c>
      <c r="AD4107">
        <v>0</v>
      </c>
      <c r="AE4107">
        <v>0</v>
      </c>
    </row>
    <row r="4108" spans="1:31" x14ac:dyDescent="0.3">
      <c r="A4108" t="s">
        <v>268</v>
      </c>
      <c r="B4108" t="s">
        <v>16015</v>
      </c>
      <c r="C4108" t="s">
        <v>274</v>
      </c>
      <c r="D4108" t="s">
        <v>16016</v>
      </c>
      <c r="E4108" t="s">
        <v>16017</v>
      </c>
      <c r="F4108" t="s">
        <v>16018</v>
      </c>
      <c r="G4108" t="s">
        <v>6856</v>
      </c>
      <c r="I4108" t="s">
        <v>265</v>
      </c>
      <c r="J4108" t="s">
        <v>266</v>
      </c>
      <c r="K4108" t="s">
        <v>6857</v>
      </c>
      <c r="L4108" t="s">
        <v>16019</v>
      </c>
      <c r="M4108" t="s">
        <v>271</v>
      </c>
      <c r="N4108" t="s">
        <v>268</v>
      </c>
      <c r="O4108">
        <v>2</v>
      </c>
      <c r="P4108" t="s">
        <v>288</v>
      </c>
      <c r="Q4108">
        <v>0.48</v>
      </c>
      <c r="S4108">
        <v>1</v>
      </c>
      <c r="T4108" s="108">
        <v>0.48</v>
      </c>
      <c r="U4108">
        <v>1</v>
      </c>
      <c r="V4108" t="s">
        <v>270</v>
      </c>
      <c r="W4108" t="s">
        <v>167</v>
      </c>
      <c r="X4108">
        <v>1</v>
      </c>
      <c r="Y4108">
        <v>0</v>
      </c>
      <c r="Z4108">
        <v>0</v>
      </c>
      <c r="AA4108">
        <v>1</v>
      </c>
      <c r="AB4108">
        <v>0</v>
      </c>
      <c r="AC4108">
        <v>0</v>
      </c>
      <c r="AD4108">
        <v>0</v>
      </c>
      <c r="AE4108">
        <v>0</v>
      </c>
    </row>
    <row r="4109" spans="1:31" x14ac:dyDescent="0.3">
      <c r="A4109" t="s">
        <v>268</v>
      </c>
      <c r="B4109" t="s">
        <v>6887</v>
      </c>
      <c r="C4109" t="s">
        <v>294</v>
      </c>
      <c r="D4109" t="s">
        <v>6888</v>
      </c>
      <c r="E4109" t="s">
        <v>12888</v>
      </c>
      <c r="F4109" t="s">
        <v>6889</v>
      </c>
      <c r="G4109" t="s">
        <v>6856</v>
      </c>
      <c r="I4109" t="s">
        <v>265</v>
      </c>
      <c r="J4109" t="s">
        <v>266</v>
      </c>
      <c r="K4109" t="s">
        <v>6890</v>
      </c>
      <c r="L4109" t="s">
        <v>6891</v>
      </c>
      <c r="M4109" t="s">
        <v>271</v>
      </c>
      <c r="N4109" t="s">
        <v>268</v>
      </c>
      <c r="O4109">
        <v>2</v>
      </c>
      <c r="P4109" t="s">
        <v>272</v>
      </c>
      <c r="Q4109">
        <v>2</v>
      </c>
      <c r="S4109">
        <v>2</v>
      </c>
      <c r="T4109" s="108">
        <v>4</v>
      </c>
      <c r="U4109">
        <v>1</v>
      </c>
      <c r="V4109" t="s">
        <v>270</v>
      </c>
      <c r="W4109" t="s">
        <v>167</v>
      </c>
      <c r="X4109">
        <v>1</v>
      </c>
      <c r="Y4109">
        <v>1</v>
      </c>
      <c r="Z4109">
        <v>0</v>
      </c>
      <c r="AA4109">
        <v>0</v>
      </c>
      <c r="AB4109">
        <v>1</v>
      </c>
      <c r="AC4109">
        <v>0</v>
      </c>
      <c r="AD4109">
        <v>0</v>
      </c>
      <c r="AE4109">
        <v>0</v>
      </c>
    </row>
    <row r="4110" spans="1:31" x14ac:dyDescent="0.3">
      <c r="A4110" t="s">
        <v>16630</v>
      </c>
      <c r="B4110" t="s">
        <v>17037</v>
      </c>
      <c r="C4110" t="s">
        <v>274</v>
      </c>
      <c r="D4110" t="s">
        <v>17038</v>
      </c>
      <c r="E4110" t="s">
        <v>17224</v>
      </c>
      <c r="F4110" t="s">
        <v>1480</v>
      </c>
      <c r="G4110" t="s">
        <v>1481</v>
      </c>
      <c r="I4110" t="s">
        <v>265</v>
      </c>
      <c r="J4110" t="s">
        <v>266</v>
      </c>
      <c r="K4110" t="s">
        <v>1482</v>
      </c>
      <c r="L4110" t="s">
        <v>17225</v>
      </c>
      <c r="M4110" t="s">
        <v>3521</v>
      </c>
      <c r="N4110" t="s">
        <v>16630</v>
      </c>
      <c r="O4110">
        <v>20</v>
      </c>
      <c r="P4110" t="s">
        <v>3206</v>
      </c>
      <c r="Q4110">
        <v>10</v>
      </c>
      <c r="S4110">
        <v>0</v>
      </c>
      <c r="T4110" s="108">
        <v>0</v>
      </c>
      <c r="U4110">
        <v>0</v>
      </c>
      <c r="W4110" t="s">
        <v>171</v>
      </c>
      <c r="X4110">
        <v>1</v>
      </c>
      <c r="Y4110">
        <v>0</v>
      </c>
      <c r="Z4110">
        <v>0</v>
      </c>
      <c r="AA4110">
        <v>0</v>
      </c>
      <c r="AB4110">
        <v>0</v>
      </c>
      <c r="AC4110">
        <v>0</v>
      </c>
      <c r="AD4110">
        <v>0</v>
      </c>
      <c r="AE4110">
        <v>0</v>
      </c>
    </row>
    <row r="4111" spans="1:31" x14ac:dyDescent="0.3">
      <c r="A4111" t="s">
        <v>268</v>
      </c>
      <c r="B4111" t="s">
        <v>10100</v>
      </c>
      <c r="C4111" t="s">
        <v>274</v>
      </c>
      <c r="D4111" t="s">
        <v>7291</v>
      </c>
      <c r="E4111" t="s">
        <v>12956</v>
      </c>
      <c r="F4111" t="s">
        <v>2030</v>
      </c>
      <c r="G4111" t="s">
        <v>9442</v>
      </c>
      <c r="I4111" t="s">
        <v>265</v>
      </c>
      <c r="J4111" t="s">
        <v>266</v>
      </c>
      <c r="K4111" t="s">
        <v>7292</v>
      </c>
      <c r="L4111" t="s">
        <v>17039</v>
      </c>
      <c r="M4111" t="s">
        <v>267</v>
      </c>
      <c r="N4111" t="s">
        <v>268</v>
      </c>
      <c r="O4111">
        <v>1</v>
      </c>
      <c r="P4111" t="s">
        <v>282</v>
      </c>
      <c r="Q4111">
        <v>2</v>
      </c>
      <c r="S4111">
        <v>3</v>
      </c>
      <c r="T4111" s="108">
        <v>6</v>
      </c>
      <c r="U4111">
        <v>1</v>
      </c>
      <c r="V4111" t="s">
        <v>270</v>
      </c>
      <c r="W4111" t="s">
        <v>167</v>
      </c>
      <c r="X4111">
        <v>1</v>
      </c>
      <c r="Y4111">
        <v>0</v>
      </c>
      <c r="Z4111">
        <v>1</v>
      </c>
      <c r="AA4111">
        <v>1</v>
      </c>
      <c r="AB4111">
        <v>0</v>
      </c>
      <c r="AC4111">
        <v>1</v>
      </c>
      <c r="AD4111">
        <v>0</v>
      </c>
      <c r="AE4111">
        <v>0</v>
      </c>
    </row>
    <row r="4112" spans="1:31" x14ac:dyDescent="0.3">
      <c r="A4112" t="s">
        <v>268</v>
      </c>
      <c r="B4112" t="s">
        <v>10100</v>
      </c>
      <c r="C4112" t="s">
        <v>274</v>
      </c>
      <c r="D4112" t="s">
        <v>7291</v>
      </c>
      <c r="E4112" t="s">
        <v>12956</v>
      </c>
      <c r="F4112" t="s">
        <v>2030</v>
      </c>
      <c r="G4112" t="s">
        <v>9442</v>
      </c>
      <c r="I4112" t="s">
        <v>265</v>
      </c>
      <c r="J4112" t="s">
        <v>266</v>
      </c>
      <c r="K4112" t="s">
        <v>7292</v>
      </c>
      <c r="L4112" t="s">
        <v>17039</v>
      </c>
      <c r="M4112" t="s">
        <v>271</v>
      </c>
      <c r="N4112" t="s">
        <v>268</v>
      </c>
      <c r="O4112">
        <v>2</v>
      </c>
      <c r="P4112" t="s">
        <v>272</v>
      </c>
      <c r="Q4112">
        <v>3</v>
      </c>
      <c r="S4112">
        <v>1</v>
      </c>
      <c r="T4112" s="108">
        <v>3</v>
      </c>
      <c r="U4112">
        <v>1</v>
      </c>
      <c r="V4112" t="s">
        <v>270</v>
      </c>
      <c r="W4112" t="s">
        <v>167</v>
      </c>
      <c r="X4112">
        <v>1</v>
      </c>
      <c r="Y4112">
        <v>0</v>
      </c>
      <c r="Z4112">
        <v>1</v>
      </c>
      <c r="AA4112">
        <v>0</v>
      </c>
      <c r="AB4112">
        <v>0</v>
      </c>
      <c r="AC4112">
        <v>0</v>
      </c>
      <c r="AD4112">
        <v>0</v>
      </c>
      <c r="AE4112">
        <v>0</v>
      </c>
    </row>
    <row r="4113" spans="1:31" x14ac:dyDescent="0.3">
      <c r="A4113" t="s">
        <v>16630</v>
      </c>
      <c r="B4113" t="s">
        <v>11538</v>
      </c>
      <c r="C4113" t="s">
        <v>857</v>
      </c>
      <c r="D4113" t="s">
        <v>11871</v>
      </c>
      <c r="E4113" t="s">
        <v>17226</v>
      </c>
      <c r="F4113" t="s">
        <v>2261</v>
      </c>
      <c r="G4113" t="s">
        <v>11860</v>
      </c>
      <c r="I4113" t="s">
        <v>265</v>
      </c>
      <c r="J4113" t="s">
        <v>266</v>
      </c>
      <c r="K4113" t="s">
        <v>11861</v>
      </c>
      <c r="L4113" t="s">
        <v>11539</v>
      </c>
      <c r="M4113" t="s">
        <v>3521</v>
      </c>
      <c r="N4113" t="s">
        <v>16630</v>
      </c>
      <c r="O4113">
        <v>20</v>
      </c>
      <c r="P4113" t="s">
        <v>3206</v>
      </c>
      <c r="Q4113">
        <v>20</v>
      </c>
      <c r="S4113">
        <v>0</v>
      </c>
      <c r="T4113" s="108">
        <v>0</v>
      </c>
      <c r="U4113">
        <v>0</v>
      </c>
      <c r="W4113" t="s">
        <v>171</v>
      </c>
      <c r="X4113">
        <v>1</v>
      </c>
      <c r="Y4113">
        <v>0</v>
      </c>
      <c r="Z4113">
        <v>0</v>
      </c>
      <c r="AA4113">
        <v>0</v>
      </c>
      <c r="AB4113">
        <v>0</v>
      </c>
      <c r="AC4113">
        <v>0</v>
      </c>
      <c r="AD4113">
        <v>0</v>
      </c>
      <c r="AE4113">
        <v>0</v>
      </c>
    </row>
    <row r="4114" spans="1:31" x14ac:dyDescent="0.3">
      <c r="A4114" t="s">
        <v>268</v>
      </c>
      <c r="B4114" t="s">
        <v>5494</v>
      </c>
      <c r="C4114" t="s">
        <v>274</v>
      </c>
      <c r="D4114" t="s">
        <v>5495</v>
      </c>
      <c r="E4114" t="s">
        <v>13402</v>
      </c>
      <c r="F4114" t="s">
        <v>893</v>
      </c>
      <c r="G4114" t="s">
        <v>5496</v>
      </c>
      <c r="I4114" t="s">
        <v>265</v>
      </c>
      <c r="J4114" t="s">
        <v>266</v>
      </c>
      <c r="K4114" t="s">
        <v>5497</v>
      </c>
      <c r="L4114" t="s">
        <v>5499</v>
      </c>
      <c r="M4114" t="s">
        <v>271</v>
      </c>
      <c r="N4114" t="s">
        <v>268</v>
      </c>
      <c r="O4114">
        <v>2</v>
      </c>
      <c r="P4114" t="s">
        <v>272</v>
      </c>
      <c r="Q4114">
        <v>2</v>
      </c>
      <c r="S4114">
        <v>1</v>
      </c>
      <c r="T4114" s="108">
        <v>2</v>
      </c>
      <c r="U4114">
        <v>1</v>
      </c>
      <c r="V4114" t="s">
        <v>270</v>
      </c>
      <c r="W4114" t="s">
        <v>167</v>
      </c>
      <c r="X4114">
        <v>1</v>
      </c>
      <c r="Y4114">
        <v>0</v>
      </c>
      <c r="Z4114">
        <v>0</v>
      </c>
      <c r="AA4114">
        <v>0</v>
      </c>
      <c r="AB4114">
        <v>1</v>
      </c>
      <c r="AC4114">
        <v>0</v>
      </c>
      <c r="AD4114">
        <v>0</v>
      </c>
      <c r="AE4114">
        <v>0</v>
      </c>
    </row>
    <row r="4115" spans="1:31" x14ac:dyDescent="0.3">
      <c r="A4115" t="s">
        <v>268</v>
      </c>
      <c r="B4115" t="s">
        <v>5494</v>
      </c>
      <c r="C4115" t="s">
        <v>262</v>
      </c>
      <c r="D4115" t="s">
        <v>5495</v>
      </c>
      <c r="E4115" t="s">
        <v>13402</v>
      </c>
      <c r="F4115" t="s">
        <v>893</v>
      </c>
      <c r="G4115" t="s">
        <v>5496</v>
      </c>
      <c r="I4115" t="s">
        <v>265</v>
      </c>
      <c r="J4115" t="s">
        <v>266</v>
      </c>
      <c r="K4115" t="s">
        <v>5497</v>
      </c>
      <c r="L4115" t="s">
        <v>5498</v>
      </c>
      <c r="M4115" t="s">
        <v>267</v>
      </c>
      <c r="N4115" t="s">
        <v>268</v>
      </c>
      <c r="O4115">
        <v>1</v>
      </c>
      <c r="P4115" t="s">
        <v>282</v>
      </c>
      <c r="Q4115">
        <v>2</v>
      </c>
      <c r="S4115">
        <v>2</v>
      </c>
      <c r="T4115" s="108">
        <v>4</v>
      </c>
      <c r="U4115">
        <v>1</v>
      </c>
      <c r="V4115" t="s">
        <v>270</v>
      </c>
      <c r="W4115" t="s">
        <v>167</v>
      </c>
      <c r="X4115">
        <v>1</v>
      </c>
      <c r="Y4115">
        <v>0</v>
      </c>
      <c r="Z4115">
        <v>1</v>
      </c>
      <c r="AA4115">
        <v>0</v>
      </c>
      <c r="AB4115">
        <v>0</v>
      </c>
      <c r="AC4115">
        <v>1</v>
      </c>
      <c r="AD4115">
        <v>0</v>
      </c>
      <c r="AE4115">
        <v>0</v>
      </c>
    </row>
    <row r="4116" spans="1:31" x14ac:dyDescent="0.3">
      <c r="A4116" t="s">
        <v>268</v>
      </c>
      <c r="B4116" t="s">
        <v>2251</v>
      </c>
      <c r="C4116" t="s">
        <v>274</v>
      </c>
      <c r="D4116" t="s">
        <v>227</v>
      </c>
      <c r="E4116" t="s">
        <v>16514</v>
      </c>
      <c r="F4116" t="s">
        <v>2252</v>
      </c>
      <c r="G4116" t="s">
        <v>2253</v>
      </c>
      <c r="I4116" t="s">
        <v>265</v>
      </c>
      <c r="J4116" t="s">
        <v>266</v>
      </c>
      <c r="K4116" t="s">
        <v>2254</v>
      </c>
      <c r="L4116" t="s">
        <v>547</v>
      </c>
      <c r="M4116" t="s">
        <v>271</v>
      </c>
      <c r="N4116" t="s">
        <v>268</v>
      </c>
      <c r="O4116">
        <v>17</v>
      </c>
      <c r="P4116" t="s">
        <v>273</v>
      </c>
      <c r="Q4116">
        <v>0.48</v>
      </c>
      <c r="S4116">
        <v>2</v>
      </c>
      <c r="T4116" s="108">
        <v>0.96</v>
      </c>
      <c r="U4116">
        <v>1</v>
      </c>
      <c r="V4116" t="s">
        <v>270</v>
      </c>
      <c r="W4116" t="s">
        <v>167</v>
      </c>
      <c r="X4116">
        <v>2</v>
      </c>
      <c r="Y4116">
        <v>0</v>
      </c>
      <c r="Z4116">
        <v>0</v>
      </c>
      <c r="AA4116">
        <v>0</v>
      </c>
      <c r="AB4116">
        <v>0</v>
      </c>
      <c r="AC4116">
        <v>2</v>
      </c>
      <c r="AD4116">
        <v>0</v>
      </c>
      <c r="AE4116">
        <v>0</v>
      </c>
    </row>
    <row r="4117" spans="1:31" x14ac:dyDescent="0.3">
      <c r="A4117" t="s">
        <v>268</v>
      </c>
      <c r="B4117" t="s">
        <v>17968</v>
      </c>
      <c r="C4117" t="s">
        <v>294</v>
      </c>
      <c r="D4117" t="s">
        <v>17969</v>
      </c>
      <c r="E4117" t="s">
        <v>17970</v>
      </c>
      <c r="F4117" t="s">
        <v>1441</v>
      </c>
      <c r="G4117" t="s">
        <v>17971</v>
      </c>
      <c r="I4117" t="s">
        <v>265</v>
      </c>
      <c r="J4117" t="s">
        <v>266</v>
      </c>
      <c r="K4117" t="s">
        <v>17972</v>
      </c>
      <c r="L4117" t="s">
        <v>17973</v>
      </c>
      <c r="M4117" t="s">
        <v>267</v>
      </c>
      <c r="N4117" t="s">
        <v>268</v>
      </c>
      <c r="O4117">
        <v>1</v>
      </c>
      <c r="P4117" t="s">
        <v>282</v>
      </c>
      <c r="Q4117">
        <v>2</v>
      </c>
      <c r="S4117">
        <v>1</v>
      </c>
      <c r="T4117" s="108">
        <v>2</v>
      </c>
      <c r="U4117">
        <v>1</v>
      </c>
      <c r="V4117" t="s">
        <v>270</v>
      </c>
      <c r="W4117" t="s">
        <v>167</v>
      </c>
      <c r="X4117">
        <v>1</v>
      </c>
      <c r="Y4117">
        <v>1</v>
      </c>
      <c r="Z4117">
        <v>0</v>
      </c>
      <c r="AA4117">
        <v>0</v>
      </c>
      <c r="AB4117">
        <v>0</v>
      </c>
      <c r="AC4117">
        <v>0</v>
      </c>
      <c r="AD4117">
        <v>0</v>
      </c>
      <c r="AE4117">
        <v>0</v>
      </c>
    </row>
    <row r="4118" spans="1:31" x14ac:dyDescent="0.3">
      <c r="A4118" t="s">
        <v>268</v>
      </c>
      <c r="B4118" t="s">
        <v>17968</v>
      </c>
      <c r="C4118" t="s">
        <v>294</v>
      </c>
      <c r="D4118" t="s">
        <v>17969</v>
      </c>
      <c r="E4118" t="s">
        <v>17970</v>
      </c>
      <c r="F4118" t="s">
        <v>1441</v>
      </c>
      <c r="G4118" t="s">
        <v>17971</v>
      </c>
      <c r="I4118" t="s">
        <v>265</v>
      </c>
      <c r="J4118" t="s">
        <v>266</v>
      </c>
      <c r="K4118" t="s">
        <v>17972</v>
      </c>
      <c r="L4118" t="s">
        <v>17973</v>
      </c>
      <c r="M4118" t="s">
        <v>271</v>
      </c>
      <c r="N4118" t="s">
        <v>268</v>
      </c>
      <c r="O4118">
        <v>2</v>
      </c>
      <c r="P4118" t="s">
        <v>272</v>
      </c>
      <c r="Q4118">
        <v>2</v>
      </c>
      <c r="S4118">
        <v>1</v>
      </c>
      <c r="T4118" s="108">
        <v>2</v>
      </c>
      <c r="U4118">
        <v>1</v>
      </c>
      <c r="V4118" t="s">
        <v>270</v>
      </c>
      <c r="W4118" t="s">
        <v>167</v>
      </c>
      <c r="X4118">
        <v>1</v>
      </c>
      <c r="Y4118">
        <v>1</v>
      </c>
      <c r="Z4118">
        <v>0</v>
      </c>
      <c r="AA4118">
        <v>0</v>
      </c>
      <c r="AB4118">
        <v>0</v>
      </c>
      <c r="AC4118">
        <v>0</v>
      </c>
      <c r="AD4118">
        <v>0</v>
      </c>
      <c r="AE4118">
        <v>0</v>
      </c>
    </row>
    <row r="4119" spans="1:31" x14ac:dyDescent="0.3">
      <c r="A4119" t="s">
        <v>268</v>
      </c>
      <c r="B4119" t="s">
        <v>17968</v>
      </c>
      <c r="C4119" t="s">
        <v>294</v>
      </c>
      <c r="D4119" t="s">
        <v>17969</v>
      </c>
      <c r="E4119" t="s">
        <v>17970</v>
      </c>
      <c r="F4119" t="s">
        <v>1441</v>
      </c>
      <c r="G4119" t="s">
        <v>17971</v>
      </c>
      <c r="I4119" t="s">
        <v>265</v>
      </c>
      <c r="J4119" t="s">
        <v>266</v>
      </c>
      <c r="K4119" t="s">
        <v>17972</v>
      </c>
      <c r="L4119" t="s">
        <v>17973</v>
      </c>
      <c r="M4119" t="s">
        <v>271</v>
      </c>
      <c r="N4119" t="s">
        <v>268</v>
      </c>
      <c r="O4119">
        <v>17</v>
      </c>
      <c r="P4119" t="s">
        <v>273</v>
      </c>
      <c r="Q4119">
        <v>0.48</v>
      </c>
      <c r="S4119">
        <v>6</v>
      </c>
      <c r="T4119" s="108">
        <v>2.88</v>
      </c>
      <c r="U4119">
        <v>1</v>
      </c>
      <c r="V4119" t="s">
        <v>270</v>
      </c>
      <c r="W4119" t="s">
        <v>167</v>
      </c>
      <c r="X4119">
        <v>6</v>
      </c>
      <c r="Y4119">
        <v>0</v>
      </c>
      <c r="Z4119">
        <v>0</v>
      </c>
      <c r="AA4119">
        <v>0</v>
      </c>
      <c r="AB4119">
        <v>6</v>
      </c>
      <c r="AC4119">
        <v>0</v>
      </c>
      <c r="AD4119">
        <v>0</v>
      </c>
      <c r="AE4119">
        <v>0</v>
      </c>
    </row>
    <row r="4120" spans="1:31" x14ac:dyDescent="0.3">
      <c r="A4120" t="s">
        <v>268</v>
      </c>
      <c r="B4120" t="s">
        <v>17968</v>
      </c>
      <c r="C4120" t="s">
        <v>294</v>
      </c>
      <c r="D4120" t="s">
        <v>17969</v>
      </c>
      <c r="E4120" t="s">
        <v>17970</v>
      </c>
      <c r="F4120" t="s">
        <v>1441</v>
      </c>
      <c r="G4120" t="s">
        <v>17971</v>
      </c>
      <c r="I4120" t="s">
        <v>265</v>
      </c>
      <c r="J4120" t="s">
        <v>266</v>
      </c>
      <c r="K4120" t="s">
        <v>17972</v>
      </c>
      <c r="L4120" t="s">
        <v>17973</v>
      </c>
      <c r="M4120" t="s">
        <v>271</v>
      </c>
      <c r="N4120" t="s">
        <v>268</v>
      </c>
      <c r="O4120">
        <v>17</v>
      </c>
      <c r="P4120" t="s">
        <v>273</v>
      </c>
      <c r="Q4120">
        <v>0.32</v>
      </c>
      <c r="S4120">
        <v>3</v>
      </c>
      <c r="T4120" s="108">
        <v>0.96</v>
      </c>
      <c r="U4120">
        <v>1</v>
      </c>
      <c r="V4120" t="s">
        <v>270</v>
      </c>
      <c r="W4120" t="s">
        <v>167</v>
      </c>
      <c r="X4120">
        <v>3</v>
      </c>
      <c r="Y4120">
        <v>0</v>
      </c>
      <c r="Z4120">
        <v>0</v>
      </c>
      <c r="AA4120">
        <v>0</v>
      </c>
      <c r="AB4120">
        <v>3</v>
      </c>
      <c r="AC4120">
        <v>0</v>
      </c>
      <c r="AD4120">
        <v>0</v>
      </c>
      <c r="AE4120">
        <v>0</v>
      </c>
    </row>
    <row r="4121" spans="1:31" x14ac:dyDescent="0.3">
      <c r="A4121" t="s">
        <v>268</v>
      </c>
      <c r="B4121" t="s">
        <v>3424</v>
      </c>
      <c r="C4121" t="s">
        <v>262</v>
      </c>
      <c r="D4121" t="s">
        <v>3425</v>
      </c>
      <c r="E4121" t="s">
        <v>13473</v>
      </c>
      <c r="F4121" t="s">
        <v>739</v>
      </c>
      <c r="G4121" t="s">
        <v>3426</v>
      </c>
      <c r="I4121" t="s">
        <v>265</v>
      </c>
      <c r="J4121" t="s">
        <v>266</v>
      </c>
      <c r="K4121" t="s">
        <v>3427</v>
      </c>
      <c r="L4121" t="s">
        <v>15795</v>
      </c>
      <c r="M4121" t="s">
        <v>267</v>
      </c>
      <c r="N4121" t="s">
        <v>268</v>
      </c>
      <c r="O4121">
        <v>1</v>
      </c>
      <c r="P4121" t="s">
        <v>282</v>
      </c>
      <c r="Q4121">
        <v>3</v>
      </c>
      <c r="S4121">
        <v>1</v>
      </c>
      <c r="T4121" s="108">
        <v>3</v>
      </c>
      <c r="U4121">
        <v>1</v>
      </c>
      <c r="V4121" t="s">
        <v>270</v>
      </c>
      <c r="W4121" t="s">
        <v>167</v>
      </c>
      <c r="X4121">
        <v>1</v>
      </c>
      <c r="Y4121">
        <v>0</v>
      </c>
      <c r="Z4121">
        <v>0</v>
      </c>
      <c r="AA4121">
        <v>0</v>
      </c>
      <c r="AB4121">
        <v>1</v>
      </c>
      <c r="AC4121">
        <v>0</v>
      </c>
      <c r="AD4121">
        <v>0</v>
      </c>
      <c r="AE4121">
        <v>0</v>
      </c>
    </row>
    <row r="4122" spans="1:31" x14ac:dyDescent="0.3">
      <c r="A4122" t="s">
        <v>268</v>
      </c>
      <c r="B4122" t="s">
        <v>3424</v>
      </c>
      <c r="C4122" t="s">
        <v>262</v>
      </c>
      <c r="D4122" t="s">
        <v>3425</v>
      </c>
      <c r="E4122" t="s">
        <v>13473</v>
      </c>
      <c r="F4122" t="s">
        <v>739</v>
      </c>
      <c r="G4122" t="s">
        <v>3426</v>
      </c>
      <c r="I4122" t="s">
        <v>265</v>
      </c>
      <c r="J4122" t="s">
        <v>266</v>
      </c>
      <c r="K4122" t="s">
        <v>3427</v>
      </c>
      <c r="L4122" t="s">
        <v>15795</v>
      </c>
      <c r="M4122" t="s">
        <v>271</v>
      </c>
      <c r="N4122" t="s">
        <v>268</v>
      </c>
      <c r="O4122">
        <v>2</v>
      </c>
      <c r="P4122" t="s">
        <v>272</v>
      </c>
      <c r="Q4122">
        <v>1</v>
      </c>
      <c r="S4122">
        <v>2</v>
      </c>
      <c r="T4122" s="108">
        <v>2</v>
      </c>
      <c r="U4122">
        <v>1</v>
      </c>
      <c r="V4122" t="s">
        <v>270</v>
      </c>
      <c r="W4122" t="s">
        <v>167</v>
      </c>
      <c r="X4122">
        <v>1</v>
      </c>
      <c r="Y4122">
        <v>0</v>
      </c>
      <c r="Z4122">
        <v>1</v>
      </c>
      <c r="AA4122">
        <v>0</v>
      </c>
      <c r="AB4122">
        <v>0</v>
      </c>
      <c r="AC4122">
        <v>1</v>
      </c>
      <c r="AD4122">
        <v>0</v>
      </c>
      <c r="AE4122">
        <v>0</v>
      </c>
    </row>
    <row r="4123" spans="1:31" x14ac:dyDescent="0.3">
      <c r="A4123" t="s">
        <v>268</v>
      </c>
      <c r="B4123" t="s">
        <v>3424</v>
      </c>
      <c r="C4123" t="s">
        <v>262</v>
      </c>
      <c r="D4123" t="s">
        <v>3425</v>
      </c>
      <c r="E4123" t="s">
        <v>13473</v>
      </c>
      <c r="F4123" t="s">
        <v>739</v>
      </c>
      <c r="G4123" t="s">
        <v>3426</v>
      </c>
      <c r="I4123" t="s">
        <v>265</v>
      </c>
      <c r="J4123" t="s">
        <v>266</v>
      </c>
      <c r="K4123" t="s">
        <v>3427</v>
      </c>
      <c r="L4123" t="s">
        <v>15795</v>
      </c>
      <c r="M4123" t="s">
        <v>271</v>
      </c>
      <c r="N4123" t="s">
        <v>268</v>
      </c>
      <c r="O4123">
        <v>17</v>
      </c>
      <c r="P4123" t="s">
        <v>273</v>
      </c>
      <c r="Q4123">
        <v>0.48</v>
      </c>
      <c r="S4123">
        <v>2</v>
      </c>
      <c r="T4123" s="108">
        <v>0.96</v>
      </c>
      <c r="U4123">
        <v>1</v>
      </c>
      <c r="V4123" t="s">
        <v>270</v>
      </c>
      <c r="W4123" t="s">
        <v>167</v>
      </c>
      <c r="X4123">
        <v>2</v>
      </c>
      <c r="Y4123">
        <v>0</v>
      </c>
      <c r="Z4123">
        <v>0</v>
      </c>
      <c r="AA4123">
        <v>0</v>
      </c>
      <c r="AB4123">
        <v>0</v>
      </c>
      <c r="AC4123">
        <v>2</v>
      </c>
      <c r="AD4123">
        <v>0</v>
      </c>
      <c r="AE4123">
        <v>0</v>
      </c>
    </row>
    <row r="4124" spans="1:31" x14ac:dyDescent="0.3">
      <c r="A4124" t="s">
        <v>268</v>
      </c>
      <c r="B4124" t="s">
        <v>11759</v>
      </c>
      <c r="C4124" t="s">
        <v>274</v>
      </c>
      <c r="D4124" t="s">
        <v>11540</v>
      </c>
      <c r="E4124" t="s">
        <v>15944</v>
      </c>
      <c r="G4124" t="s">
        <v>11541</v>
      </c>
      <c r="I4124" t="s">
        <v>265</v>
      </c>
      <c r="J4124" t="s">
        <v>266</v>
      </c>
      <c r="K4124" t="s">
        <v>1150</v>
      </c>
      <c r="L4124" t="s">
        <v>11760</v>
      </c>
      <c r="M4124" t="s">
        <v>267</v>
      </c>
      <c r="N4124" t="s">
        <v>268</v>
      </c>
      <c r="O4124">
        <v>1</v>
      </c>
      <c r="P4124" t="s">
        <v>282</v>
      </c>
      <c r="Q4124">
        <v>2</v>
      </c>
      <c r="S4124">
        <v>1</v>
      </c>
      <c r="T4124" s="108">
        <v>2</v>
      </c>
      <c r="U4124">
        <v>1</v>
      </c>
      <c r="V4124" t="s">
        <v>270</v>
      </c>
      <c r="W4124" t="s">
        <v>167</v>
      </c>
      <c r="X4124">
        <v>1</v>
      </c>
      <c r="Y4124">
        <v>0</v>
      </c>
      <c r="Z4124">
        <v>1</v>
      </c>
      <c r="AA4124">
        <v>0</v>
      </c>
      <c r="AB4124">
        <v>0</v>
      </c>
      <c r="AC4124">
        <v>0</v>
      </c>
      <c r="AD4124">
        <v>0</v>
      </c>
      <c r="AE4124">
        <v>0</v>
      </c>
    </row>
    <row r="4125" spans="1:31" x14ac:dyDescent="0.3">
      <c r="A4125" t="s">
        <v>268</v>
      </c>
      <c r="B4125" t="s">
        <v>11759</v>
      </c>
      <c r="C4125" t="s">
        <v>274</v>
      </c>
      <c r="D4125" t="s">
        <v>11540</v>
      </c>
      <c r="E4125" t="s">
        <v>15944</v>
      </c>
      <c r="G4125" t="s">
        <v>11541</v>
      </c>
      <c r="I4125" t="s">
        <v>265</v>
      </c>
      <c r="J4125" t="s">
        <v>266</v>
      </c>
      <c r="K4125" t="s">
        <v>1150</v>
      </c>
      <c r="L4125" t="s">
        <v>11760</v>
      </c>
      <c r="M4125" t="s">
        <v>271</v>
      </c>
      <c r="N4125" t="s">
        <v>268</v>
      </c>
      <c r="O4125">
        <v>2</v>
      </c>
      <c r="P4125" t="s">
        <v>272</v>
      </c>
      <c r="Q4125">
        <v>2</v>
      </c>
      <c r="S4125">
        <v>1</v>
      </c>
      <c r="T4125" s="108">
        <v>2</v>
      </c>
      <c r="U4125">
        <v>1</v>
      </c>
      <c r="V4125" t="s">
        <v>270</v>
      </c>
      <c r="W4125" t="s">
        <v>167</v>
      </c>
      <c r="X4125">
        <v>1</v>
      </c>
      <c r="Y4125">
        <v>0</v>
      </c>
      <c r="Z4125">
        <v>1</v>
      </c>
      <c r="AA4125">
        <v>0</v>
      </c>
      <c r="AB4125">
        <v>0</v>
      </c>
      <c r="AC4125">
        <v>0</v>
      </c>
      <c r="AD4125">
        <v>0</v>
      </c>
      <c r="AE4125">
        <v>0</v>
      </c>
    </row>
    <row r="4126" spans="1:31" x14ac:dyDescent="0.3">
      <c r="A4126" t="s">
        <v>268</v>
      </c>
      <c r="B4126" t="s">
        <v>3470</v>
      </c>
      <c r="C4126" t="s">
        <v>274</v>
      </c>
      <c r="D4126" t="s">
        <v>3471</v>
      </c>
      <c r="E4126" t="s">
        <v>13098</v>
      </c>
      <c r="F4126" t="s">
        <v>3472</v>
      </c>
      <c r="G4126" t="s">
        <v>3473</v>
      </c>
      <c r="I4126" t="s">
        <v>265</v>
      </c>
      <c r="J4126" t="s">
        <v>266</v>
      </c>
      <c r="K4126" t="s">
        <v>3474</v>
      </c>
      <c r="L4126" t="s">
        <v>27198</v>
      </c>
      <c r="M4126" t="s">
        <v>267</v>
      </c>
      <c r="N4126" t="s">
        <v>268</v>
      </c>
      <c r="O4126">
        <v>1</v>
      </c>
      <c r="P4126" t="s">
        <v>266</v>
      </c>
      <c r="Q4126">
        <v>0.32</v>
      </c>
      <c r="S4126">
        <v>1</v>
      </c>
      <c r="T4126" s="108">
        <v>0.32</v>
      </c>
      <c r="U4126">
        <v>1</v>
      </c>
      <c r="V4126" t="s">
        <v>270</v>
      </c>
      <c r="W4126" t="s">
        <v>167</v>
      </c>
      <c r="X4126">
        <v>1</v>
      </c>
      <c r="Y4126">
        <v>0</v>
      </c>
      <c r="Z4126">
        <v>0</v>
      </c>
      <c r="AA4126">
        <v>1</v>
      </c>
      <c r="AB4126">
        <v>0</v>
      </c>
      <c r="AC4126">
        <v>0</v>
      </c>
      <c r="AD4126">
        <v>0</v>
      </c>
      <c r="AE4126">
        <v>0</v>
      </c>
    </row>
    <row r="4127" spans="1:31" x14ac:dyDescent="0.3">
      <c r="A4127" t="s">
        <v>268</v>
      </c>
      <c r="B4127" t="s">
        <v>3470</v>
      </c>
      <c r="C4127" t="s">
        <v>274</v>
      </c>
      <c r="D4127" t="s">
        <v>3471</v>
      </c>
      <c r="E4127" t="s">
        <v>13098</v>
      </c>
      <c r="F4127" t="s">
        <v>3472</v>
      </c>
      <c r="G4127" t="s">
        <v>3473</v>
      </c>
      <c r="I4127" t="s">
        <v>265</v>
      </c>
      <c r="J4127" t="s">
        <v>266</v>
      </c>
      <c r="K4127" t="s">
        <v>3474</v>
      </c>
      <c r="L4127" t="s">
        <v>27198</v>
      </c>
      <c r="M4127" t="s">
        <v>271</v>
      </c>
      <c r="N4127" t="s">
        <v>268</v>
      </c>
      <c r="O4127">
        <v>2</v>
      </c>
      <c r="P4127" t="s">
        <v>288</v>
      </c>
      <c r="Q4127">
        <v>0.32</v>
      </c>
      <c r="S4127">
        <v>1</v>
      </c>
      <c r="T4127" s="108">
        <v>0.32</v>
      </c>
      <c r="U4127">
        <v>1</v>
      </c>
      <c r="V4127" t="s">
        <v>270</v>
      </c>
      <c r="W4127" t="s">
        <v>167</v>
      </c>
      <c r="X4127">
        <v>1</v>
      </c>
      <c r="Y4127">
        <v>0</v>
      </c>
      <c r="Z4127">
        <v>0</v>
      </c>
      <c r="AA4127">
        <v>1</v>
      </c>
      <c r="AB4127">
        <v>0</v>
      </c>
      <c r="AC4127">
        <v>0</v>
      </c>
      <c r="AD4127">
        <v>0</v>
      </c>
      <c r="AE4127">
        <v>0</v>
      </c>
    </row>
    <row r="4128" spans="1:31" x14ac:dyDescent="0.3">
      <c r="A4128" t="s">
        <v>268</v>
      </c>
      <c r="B4128" t="s">
        <v>3470</v>
      </c>
      <c r="C4128" t="s">
        <v>274</v>
      </c>
      <c r="D4128" t="s">
        <v>3471</v>
      </c>
      <c r="E4128" t="s">
        <v>13098</v>
      </c>
      <c r="F4128" t="s">
        <v>3472</v>
      </c>
      <c r="G4128" t="s">
        <v>3473</v>
      </c>
      <c r="I4128" t="s">
        <v>265</v>
      </c>
      <c r="J4128" t="s">
        <v>266</v>
      </c>
      <c r="K4128" t="s">
        <v>3474</v>
      </c>
      <c r="L4128" t="s">
        <v>27198</v>
      </c>
      <c r="M4128" t="s">
        <v>271</v>
      </c>
      <c r="N4128" t="s">
        <v>268</v>
      </c>
      <c r="O4128">
        <v>27</v>
      </c>
      <c r="P4128" t="s">
        <v>273</v>
      </c>
      <c r="Q4128">
        <v>0.32</v>
      </c>
      <c r="S4128">
        <v>1</v>
      </c>
      <c r="T4128" s="108">
        <v>0.32</v>
      </c>
      <c r="U4128">
        <v>1</v>
      </c>
      <c r="V4128" t="s">
        <v>270</v>
      </c>
      <c r="W4128" t="s">
        <v>167</v>
      </c>
      <c r="X4128">
        <v>1</v>
      </c>
      <c r="Y4128">
        <v>0</v>
      </c>
      <c r="Z4128">
        <v>0</v>
      </c>
      <c r="AA4128">
        <v>1</v>
      </c>
      <c r="AB4128">
        <v>0</v>
      </c>
      <c r="AC4128">
        <v>0</v>
      </c>
      <c r="AD4128">
        <v>0</v>
      </c>
      <c r="AE4128">
        <v>0</v>
      </c>
    </row>
    <row r="4129" spans="1:31" x14ac:dyDescent="0.3">
      <c r="A4129" t="s">
        <v>268</v>
      </c>
      <c r="B4129" t="s">
        <v>6017</v>
      </c>
      <c r="C4129" t="s">
        <v>294</v>
      </c>
      <c r="D4129" t="s">
        <v>6018</v>
      </c>
      <c r="E4129" t="s">
        <v>12879</v>
      </c>
      <c r="F4129" t="s">
        <v>6015</v>
      </c>
      <c r="G4129" t="s">
        <v>356</v>
      </c>
      <c r="I4129" t="s">
        <v>265</v>
      </c>
      <c r="J4129" t="s">
        <v>266</v>
      </c>
      <c r="K4129" t="s">
        <v>6016</v>
      </c>
      <c r="L4129" t="s">
        <v>4401</v>
      </c>
      <c r="M4129" t="s">
        <v>271</v>
      </c>
      <c r="N4129" t="s">
        <v>268</v>
      </c>
      <c r="O4129">
        <v>2</v>
      </c>
      <c r="P4129" t="s">
        <v>272</v>
      </c>
      <c r="Q4129">
        <v>8</v>
      </c>
      <c r="S4129">
        <v>6</v>
      </c>
      <c r="T4129" s="108">
        <v>48</v>
      </c>
      <c r="U4129">
        <v>1</v>
      </c>
      <c r="V4129" t="s">
        <v>270</v>
      </c>
      <c r="W4129" t="s">
        <v>167</v>
      </c>
      <c r="X4129">
        <v>1</v>
      </c>
      <c r="Y4129">
        <v>1</v>
      </c>
      <c r="Z4129">
        <v>1</v>
      </c>
      <c r="AA4129">
        <v>1</v>
      </c>
      <c r="AB4129">
        <v>1</v>
      </c>
      <c r="AC4129">
        <v>1</v>
      </c>
      <c r="AD4129">
        <v>1</v>
      </c>
      <c r="AE4129">
        <v>0</v>
      </c>
    </row>
    <row r="4130" spans="1:31" x14ac:dyDescent="0.3">
      <c r="A4130" t="s">
        <v>268</v>
      </c>
      <c r="B4130" t="s">
        <v>6017</v>
      </c>
      <c r="C4130" t="s">
        <v>294</v>
      </c>
      <c r="D4130" t="s">
        <v>6018</v>
      </c>
      <c r="E4130" t="s">
        <v>12879</v>
      </c>
      <c r="F4130" t="s">
        <v>6015</v>
      </c>
      <c r="G4130" t="s">
        <v>356</v>
      </c>
      <c r="I4130" t="s">
        <v>265</v>
      </c>
      <c r="J4130" t="s">
        <v>266</v>
      </c>
      <c r="K4130" t="s">
        <v>6016</v>
      </c>
      <c r="L4130" t="s">
        <v>4401</v>
      </c>
      <c r="M4130" t="s">
        <v>271</v>
      </c>
      <c r="N4130" t="s">
        <v>268</v>
      </c>
      <c r="O4130">
        <v>20</v>
      </c>
      <c r="P4130" t="s">
        <v>17796</v>
      </c>
      <c r="Q4130">
        <v>2</v>
      </c>
      <c r="S4130">
        <v>5</v>
      </c>
      <c r="T4130" s="108">
        <v>10</v>
      </c>
      <c r="U4130">
        <v>1</v>
      </c>
      <c r="V4130" t="s">
        <v>270</v>
      </c>
      <c r="W4130" t="s">
        <v>167</v>
      </c>
      <c r="X4130">
        <v>1</v>
      </c>
      <c r="Y4130">
        <v>1</v>
      </c>
      <c r="Z4130">
        <v>1</v>
      </c>
      <c r="AA4130">
        <v>1</v>
      </c>
      <c r="AB4130">
        <v>1</v>
      </c>
      <c r="AC4130">
        <v>1</v>
      </c>
      <c r="AD4130">
        <v>0</v>
      </c>
      <c r="AE4130">
        <v>0</v>
      </c>
    </row>
    <row r="4131" spans="1:31" x14ac:dyDescent="0.3">
      <c r="A4131" t="s">
        <v>16630</v>
      </c>
      <c r="B4131" t="s">
        <v>6017</v>
      </c>
      <c r="C4131" t="s">
        <v>274</v>
      </c>
      <c r="D4131" t="s">
        <v>6018</v>
      </c>
      <c r="E4131" t="s">
        <v>17229</v>
      </c>
      <c r="F4131" t="s">
        <v>6015</v>
      </c>
      <c r="G4131" t="s">
        <v>356</v>
      </c>
      <c r="I4131" t="s">
        <v>265</v>
      </c>
      <c r="J4131" t="s">
        <v>266</v>
      </c>
      <c r="K4131" t="s">
        <v>6016</v>
      </c>
      <c r="L4131" t="s">
        <v>4401</v>
      </c>
      <c r="M4131" t="s">
        <v>387</v>
      </c>
      <c r="N4131" t="s">
        <v>16630</v>
      </c>
      <c r="O4131">
        <v>3</v>
      </c>
      <c r="P4131" t="s">
        <v>388</v>
      </c>
      <c r="Q4131">
        <v>20</v>
      </c>
      <c r="R4131" t="s">
        <v>389</v>
      </c>
      <c r="S4131">
        <v>1</v>
      </c>
      <c r="T4131" s="108">
        <v>20</v>
      </c>
      <c r="U4131">
        <v>2</v>
      </c>
      <c r="V4131" t="s">
        <v>270</v>
      </c>
      <c r="W4131" t="s">
        <v>167</v>
      </c>
      <c r="X4131">
        <v>1</v>
      </c>
      <c r="Y4131">
        <v>0</v>
      </c>
      <c r="Z4131">
        <v>0</v>
      </c>
      <c r="AA4131">
        <v>0</v>
      </c>
      <c r="AB4131">
        <v>1</v>
      </c>
      <c r="AC4131">
        <v>0</v>
      </c>
      <c r="AD4131">
        <v>0</v>
      </c>
      <c r="AE4131">
        <v>0</v>
      </c>
    </row>
    <row r="4132" spans="1:31" x14ac:dyDescent="0.3">
      <c r="A4132" t="s">
        <v>268</v>
      </c>
      <c r="B4132" t="s">
        <v>5247</v>
      </c>
      <c r="C4132" t="s">
        <v>274</v>
      </c>
      <c r="D4132" t="s">
        <v>5252</v>
      </c>
      <c r="E4132" t="s">
        <v>13446</v>
      </c>
      <c r="F4132" t="s">
        <v>5249</v>
      </c>
      <c r="G4132" t="s">
        <v>2294</v>
      </c>
      <c r="I4132" t="s">
        <v>265</v>
      </c>
      <c r="J4132" t="s">
        <v>266</v>
      </c>
      <c r="K4132" t="s">
        <v>5250</v>
      </c>
      <c r="L4132" t="s">
        <v>5253</v>
      </c>
      <c r="M4132" t="s">
        <v>271</v>
      </c>
      <c r="N4132" t="s">
        <v>268</v>
      </c>
      <c r="O4132">
        <v>20</v>
      </c>
      <c r="P4132" t="s">
        <v>425</v>
      </c>
      <c r="Q4132">
        <v>0.32</v>
      </c>
      <c r="S4132">
        <v>2</v>
      </c>
      <c r="T4132" s="108">
        <v>0.64</v>
      </c>
      <c r="U4132">
        <v>1</v>
      </c>
      <c r="V4132" t="s">
        <v>270</v>
      </c>
      <c r="W4132" t="s">
        <v>167</v>
      </c>
      <c r="X4132">
        <v>2</v>
      </c>
      <c r="Y4132">
        <v>0</v>
      </c>
      <c r="Z4132">
        <v>0</v>
      </c>
      <c r="AA4132">
        <v>2</v>
      </c>
      <c r="AB4132">
        <v>0</v>
      </c>
      <c r="AC4132">
        <v>0</v>
      </c>
      <c r="AD4132">
        <v>0</v>
      </c>
      <c r="AE4132">
        <v>0</v>
      </c>
    </row>
    <row r="4133" spans="1:31" x14ac:dyDescent="0.3">
      <c r="A4133" t="s">
        <v>268</v>
      </c>
      <c r="B4133" t="s">
        <v>5247</v>
      </c>
      <c r="C4133" t="s">
        <v>294</v>
      </c>
      <c r="D4133" t="s">
        <v>5251</v>
      </c>
      <c r="E4133" t="s">
        <v>13446</v>
      </c>
      <c r="F4133" t="s">
        <v>5249</v>
      </c>
      <c r="G4133" t="s">
        <v>2294</v>
      </c>
      <c r="I4133" t="s">
        <v>265</v>
      </c>
      <c r="J4133" t="s">
        <v>266</v>
      </c>
      <c r="K4133" t="s">
        <v>5250</v>
      </c>
      <c r="L4133" t="s">
        <v>3995</v>
      </c>
      <c r="M4133" t="s">
        <v>271</v>
      </c>
      <c r="N4133" t="s">
        <v>268</v>
      </c>
      <c r="O4133">
        <v>2</v>
      </c>
      <c r="P4133" t="s">
        <v>272</v>
      </c>
      <c r="Q4133">
        <v>3</v>
      </c>
      <c r="S4133">
        <v>5</v>
      </c>
      <c r="T4133" s="108">
        <v>15</v>
      </c>
      <c r="U4133">
        <v>1</v>
      </c>
      <c r="V4133" t="s">
        <v>270</v>
      </c>
      <c r="W4133" t="s">
        <v>167</v>
      </c>
      <c r="X4133">
        <v>1</v>
      </c>
      <c r="Y4133">
        <v>1</v>
      </c>
      <c r="Z4133">
        <v>1</v>
      </c>
      <c r="AA4133">
        <v>1</v>
      </c>
      <c r="AB4133">
        <v>1</v>
      </c>
      <c r="AC4133">
        <v>1</v>
      </c>
      <c r="AD4133">
        <v>0</v>
      </c>
      <c r="AE4133">
        <v>0</v>
      </c>
    </row>
    <row r="4134" spans="1:31" x14ac:dyDescent="0.3">
      <c r="A4134" t="s">
        <v>268</v>
      </c>
      <c r="B4134" t="s">
        <v>5247</v>
      </c>
      <c r="C4134" t="s">
        <v>294</v>
      </c>
      <c r="D4134" t="s">
        <v>5251</v>
      </c>
      <c r="E4134" t="s">
        <v>13446</v>
      </c>
      <c r="F4134" t="s">
        <v>5249</v>
      </c>
      <c r="G4134" t="s">
        <v>2294</v>
      </c>
      <c r="I4134" t="s">
        <v>265</v>
      </c>
      <c r="J4134" t="s">
        <v>266</v>
      </c>
      <c r="K4134" t="s">
        <v>5250</v>
      </c>
      <c r="L4134" t="s">
        <v>3995</v>
      </c>
      <c r="M4134" t="s">
        <v>271</v>
      </c>
      <c r="N4134" t="s">
        <v>268</v>
      </c>
      <c r="O4134">
        <v>2</v>
      </c>
      <c r="P4134" t="s">
        <v>272</v>
      </c>
      <c r="Q4134">
        <v>3</v>
      </c>
      <c r="S4134">
        <v>5</v>
      </c>
      <c r="T4134" s="108">
        <v>15</v>
      </c>
      <c r="U4134">
        <v>1</v>
      </c>
      <c r="V4134" t="s">
        <v>270</v>
      </c>
      <c r="W4134" t="s">
        <v>167</v>
      </c>
      <c r="X4134">
        <v>1</v>
      </c>
      <c r="Y4134">
        <v>1</v>
      </c>
      <c r="Z4134">
        <v>1</v>
      </c>
      <c r="AA4134">
        <v>1</v>
      </c>
      <c r="AB4134">
        <v>1</v>
      </c>
      <c r="AC4134">
        <v>1</v>
      </c>
      <c r="AD4134">
        <v>0</v>
      </c>
      <c r="AE4134">
        <v>0</v>
      </c>
    </row>
    <row r="4135" spans="1:31" x14ac:dyDescent="0.3">
      <c r="A4135" t="s">
        <v>268</v>
      </c>
      <c r="B4135" t="s">
        <v>5247</v>
      </c>
      <c r="C4135" t="s">
        <v>294</v>
      </c>
      <c r="D4135" t="s">
        <v>5251</v>
      </c>
      <c r="E4135" t="s">
        <v>13446</v>
      </c>
      <c r="F4135" t="s">
        <v>5249</v>
      </c>
      <c r="G4135" t="s">
        <v>2294</v>
      </c>
      <c r="I4135" t="s">
        <v>265</v>
      </c>
      <c r="J4135" t="s">
        <v>266</v>
      </c>
      <c r="K4135" t="s">
        <v>5250</v>
      </c>
      <c r="L4135" t="s">
        <v>3995</v>
      </c>
      <c r="M4135" t="s">
        <v>271</v>
      </c>
      <c r="N4135" t="s">
        <v>268</v>
      </c>
      <c r="O4135">
        <v>2</v>
      </c>
      <c r="P4135" t="s">
        <v>272</v>
      </c>
      <c r="Q4135">
        <v>4</v>
      </c>
      <c r="S4135">
        <v>5</v>
      </c>
      <c r="T4135" s="108">
        <v>20</v>
      </c>
      <c r="U4135">
        <v>1</v>
      </c>
      <c r="V4135" t="s">
        <v>270</v>
      </c>
      <c r="W4135" t="s">
        <v>167</v>
      </c>
      <c r="X4135">
        <v>1</v>
      </c>
      <c r="Y4135">
        <v>1</v>
      </c>
      <c r="Z4135">
        <v>1</v>
      </c>
      <c r="AA4135">
        <v>1</v>
      </c>
      <c r="AB4135">
        <v>1</v>
      </c>
      <c r="AC4135">
        <v>1</v>
      </c>
      <c r="AD4135">
        <v>0</v>
      </c>
      <c r="AE4135">
        <v>0</v>
      </c>
    </row>
    <row r="4136" spans="1:31" x14ac:dyDescent="0.3">
      <c r="A4136" t="s">
        <v>268</v>
      </c>
      <c r="B4136" t="s">
        <v>15617</v>
      </c>
      <c r="C4136" t="s">
        <v>274</v>
      </c>
      <c r="D4136" t="s">
        <v>15618</v>
      </c>
      <c r="E4136" t="s">
        <v>15619</v>
      </c>
      <c r="F4136" t="s">
        <v>1131</v>
      </c>
      <c r="G4136" t="s">
        <v>15620</v>
      </c>
      <c r="I4136" t="s">
        <v>265</v>
      </c>
      <c r="J4136" t="s">
        <v>266</v>
      </c>
      <c r="K4136" t="s">
        <v>15621</v>
      </c>
      <c r="L4136" t="s">
        <v>15622</v>
      </c>
      <c r="M4136" t="s">
        <v>267</v>
      </c>
      <c r="N4136" t="s">
        <v>268</v>
      </c>
      <c r="O4136">
        <v>1</v>
      </c>
      <c r="P4136" t="s">
        <v>282</v>
      </c>
      <c r="Q4136">
        <v>2</v>
      </c>
      <c r="S4136">
        <v>1</v>
      </c>
      <c r="T4136" s="108">
        <v>2</v>
      </c>
      <c r="U4136">
        <v>1</v>
      </c>
      <c r="V4136" t="s">
        <v>270</v>
      </c>
      <c r="W4136" t="s">
        <v>167</v>
      </c>
      <c r="X4136">
        <v>1</v>
      </c>
      <c r="Y4136">
        <v>0</v>
      </c>
      <c r="Z4136">
        <v>0</v>
      </c>
      <c r="AA4136">
        <v>0</v>
      </c>
      <c r="AB4136">
        <v>0</v>
      </c>
      <c r="AC4136">
        <v>1</v>
      </c>
      <c r="AD4136">
        <v>0</v>
      </c>
      <c r="AE4136">
        <v>0</v>
      </c>
    </row>
    <row r="4137" spans="1:31" x14ac:dyDescent="0.3">
      <c r="A4137" t="s">
        <v>268</v>
      </c>
      <c r="B4137" t="s">
        <v>15617</v>
      </c>
      <c r="C4137" t="s">
        <v>274</v>
      </c>
      <c r="D4137" t="s">
        <v>15618</v>
      </c>
      <c r="E4137" t="s">
        <v>15619</v>
      </c>
      <c r="F4137" t="s">
        <v>1131</v>
      </c>
      <c r="G4137" t="s">
        <v>15620</v>
      </c>
      <c r="I4137" t="s">
        <v>265</v>
      </c>
      <c r="J4137" t="s">
        <v>266</v>
      </c>
      <c r="K4137" t="s">
        <v>15621</v>
      </c>
      <c r="L4137" t="s">
        <v>15622</v>
      </c>
      <c r="M4137" t="s">
        <v>271</v>
      </c>
      <c r="N4137" t="s">
        <v>268</v>
      </c>
      <c r="O4137">
        <v>2</v>
      </c>
      <c r="P4137" t="s">
        <v>272</v>
      </c>
      <c r="Q4137">
        <v>2</v>
      </c>
      <c r="S4137">
        <v>1</v>
      </c>
      <c r="T4137" s="108">
        <v>2</v>
      </c>
      <c r="U4137">
        <v>1</v>
      </c>
      <c r="V4137" t="s">
        <v>270</v>
      </c>
      <c r="W4137" t="s">
        <v>167</v>
      </c>
      <c r="X4137">
        <v>1</v>
      </c>
      <c r="Y4137">
        <v>0</v>
      </c>
      <c r="Z4137">
        <v>0</v>
      </c>
      <c r="AA4137">
        <v>0</v>
      </c>
      <c r="AB4137">
        <v>0</v>
      </c>
      <c r="AC4137">
        <v>1</v>
      </c>
      <c r="AD4137">
        <v>0</v>
      </c>
      <c r="AE4137">
        <v>0</v>
      </c>
    </row>
    <row r="4138" spans="1:31" x14ac:dyDescent="0.3">
      <c r="A4138" t="s">
        <v>268</v>
      </c>
      <c r="B4138" t="s">
        <v>15617</v>
      </c>
      <c r="C4138" t="s">
        <v>274</v>
      </c>
      <c r="D4138" t="s">
        <v>15618</v>
      </c>
      <c r="E4138" t="s">
        <v>15619</v>
      </c>
      <c r="F4138" t="s">
        <v>1131</v>
      </c>
      <c r="G4138" t="s">
        <v>15620</v>
      </c>
      <c r="I4138" t="s">
        <v>265</v>
      </c>
      <c r="J4138" t="s">
        <v>266</v>
      </c>
      <c r="K4138" t="s">
        <v>15621</v>
      </c>
      <c r="L4138" t="s">
        <v>15622</v>
      </c>
      <c r="M4138" t="s">
        <v>271</v>
      </c>
      <c r="N4138" t="s">
        <v>268</v>
      </c>
      <c r="O4138">
        <v>17</v>
      </c>
      <c r="P4138" t="s">
        <v>273</v>
      </c>
      <c r="Q4138">
        <v>0.32</v>
      </c>
      <c r="S4138">
        <v>3</v>
      </c>
      <c r="T4138" s="108">
        <v>0.96</v>
      </c>
      <c r="U4138">
        <v>1</v>
      </c>
      <c r="V4138" t="s">
        <v>270</v>
      </c>
      <c r="W4138" t="s">
        <v>167</v>
      </c>
      <c r="X4138">
        <v>3</v>
      </c>
      <c r="Y4138">
        <v>0</v>
      </c>
      <c r="Z4138">
        <v>0</v>
      </c>
      <c r="AA4138">
        <v>0</v>
      </c>
      <c r="AB4138">
        <v>0</v>
      </c>
      <c r="AC4138">
        <v>3</v>
      </c>
      <c r="AD4138">
        <v>0</v>
      </c>
      <c r="AE4138">
        <v>0</v>
      </c>
    </row>
    <row r="4139" spans="1:31" x14ac:dyDescent="0.3">
      <c r="A4139" t="s">
        <v>268</v>
      </c>
      <c r="B4139" t="s">
        <v>15683</v>
      </c>
      <c r="C4139" t="s">
        <v>274</v>
      </c>
      <c r="D4139" t="s">
        <v>15684</v>
      </c>
      <c r="E4139" t="s">
        <v>15685</v>
      </c>
      <c r="F4139" t="s">
        <v>15686</v>
      </c>
      <c r="G4139" t="s">
        <v>3904</v>
      </c>
      <c r="I4139" t="s">
        <v>265</v>
      </c>
      <c r="J4139" t="s">
        <v>266</v>
      </c>
      <c r="K4139" t="s">
        <v>15687</v>
      </c>
      <c r="L4139" t="s">
        <v>17527</v>
      </c>
      <c r="M4139" t="s">
        <v>267</v>
      </c>
      <c r="N4139" t="s">
        <v>268</v>
      </c>
      <c r="O4139">
        <v>1</v>
      </c>
      <c r="P4139" t="s">
        <v>269</v>
      </c>
      <c r="Q4139">
        <v>2</v>
      </c>
      <c r="S4139">
        <v>1</v>
      </c>
      <c r="T4139" s="108">
        <v>2</v>
      </c>
      <c r="U4139">
        <v>1</v>
      </c>
      <c r="V4139" t="s">
        <v>270</v>
      </c>
      <c r="W4139" t="s">
        <v>167</v>
      </c>
      <c r="X4139">
        <v>1</v>
      </c>
      <c r="Y4139">
        <v>0</v>
      </c>
      <c r="Z4139">
        <v>0</v>
      </c>
      <c r="AA4139">
        <v>0</v>
      </c>
      <c r="AB4139">
        <v>1</v>
      </c>
      <c r="AC4139">
        <v>0</v>
      </c>
      <c r="AD4139">
        <v>0</v>
      </c>
      <c r="AE4139">
        <v>0</v>
      </c>
    </row>
    <row r="4140" spans="1:31" x14ac:dyDescent="0.3">
      <c r="A4140" t="s">
        <v>268</v>
      </c>
      <c r="B4140" t="s">
        <v>15683</v>
      </c>
      <c r="C4140" t="s">
        <v>274</v>
      </c>
      <c r="D4140" t="s">
        <v>15684</v>
      </c>
      <c r="E4140" t="s">
        <v>15685</v>
      </c>
      <c r="F4140" t="s">
        <v>15686</v>
      </c>
      <c r="G4140" t="s">
        <v>3904</v>
      </c>
      <c r="I4140" t="s">
        <v>265</v>
      </c>
      <c r="J4140" t="s">
        <v>266</v>
      </c>
      <c r="K4140" t="s">
        <v>15687</v>
      </c>
      <c r="L4140" t="s">
        <v>17527</v>
      </c>
      <c r="M4140" t="s">
        <v>271</v>
      </c>
      <c r="N4140" t="s">
        <v>268</v>
      </c>
      <c r="O4140">
        <v>2</v>
      </c>
      <c r="P4140" t="s">
        <v>272</v>
      </c>
      <c r="Q4140">
        <v>1</v>
      </c>
      <c r="S4140">
        <v>1</v>
      </c>
      <c r="T4140" s="108">
        <v>1</v>
      </c>
      <c r="U4140">
        <v>1</v>
      </c>
      <c r="V4140" t="s">
        <v>270</v>
      </c>
      <c r="W4140" t="s">
        <v>167</v>
      </c>
      <c r="X4140">
        <v>1</v>
      </c>
      <c r="Y4140">
        <v>0</v>
      </c>
      <c r="Z4140">
        <v>1</v>
      </c>
      <c r="AA4140">
        <v>0</v>
      </c>
      <c r="AB4140">
        <v>0</v>
      </c>
      <c r="AC4140">
        <v>0</v>
      </c>
      <c r="AD4140">
        <v>0</v>
      </c>
      <c r="AE4140">
        <v>0</v>
      </c>
    </row>
    <row r="4141" spans="1:31" x14ac:dyDescent="0.3">
      <c r="A4141" t="s">
        <v>268</v>
      </c>
      <c r="B4141" t="s">
        <v>15683</v>
      </c>
      <c r="C4141" t="s">
        <v>274</v>
      </c>
      <c r="D4141" t="s">
        <v>15684</v>
      </c>
      <c r="E4141" t="s">
        <v>15685</v>
      </c>
      <c r="F4141" t="s">
        <v>15686</v>
      </c>
      <c r="G4141" t="s">
        <v>3904</v>
      </c>
      <c r="I4141" t="s">
        <v>265</v>
      </c>
      <c r="J4141" t="s">
        <v>266</v>
      </c>
      <c r="K4141" t="s">
        <v>15687</v>
      </c>
      <c r="L4141" t="s">
        <v>17527</v>
      </c>
      <c r="M4141" t="s">
        <v>271</v>
      </c>
      <c r="N4141" t="s">
        <v>268</v>
      </c>
      <c r="O4141">
        <v>17</v>
      </c>
      <c r="P4141" t="s">
        <v>425</v>
      </c>
      <c r="Q4141">
        <v>0.32</v>
      </c>
      <c r="S4141">
        <v>1</v>
      </c>
      <c r="T4141" s="108">
        <v>0.32</v>
      </c>
      <c r="U4141">
        <v>1</v>
      </c>
      <c r="V4141" t="s">
        <v>270</v>
      </c>
      <c r="W4141" t="s">
        <v>167</v>
      </c>
      <c r="X4141">
        <v>1</v>
      </c>
      <c r="Y4141">
        <v>0</v>
      </c>
      <c r="Z4141">
        <v>0</v>
      </c>
      <c r="AA4141">
        <v>0</v>
      </c>
      <c r="AB4141">
        <v>1</v>
      </c>
      <c r="AC4141">
        <v>0</v>
      </c>
      <c r="AD4141">
        <v>0</v>
      </c>
      <c r="AE4141">
        <v>0</v>
      </c>
    </row>
    <row r="4142" spans="1:31" x14ac:dyDescent="0.3">
      <c r="A4142" t="s">
        <v>268</v>
      </c>
      <c r="B4142" t="s">
        <v>4003</v>
      </c>
      <c r="C4142" t="s">
        <v>274</v>
      </c>
      <c r="D4142" t="s">
        <v>10261</v>
      </c>
      <c r="E4142" t="s">
        <v>12995</v>
      </c>
      <c r="F4142" t="s">
        <v>6305</v>
      </c>
      <c r="G4142" t="s">
        <v>9430</v>
      </c>
      <c r="I4142" t="s">
        <v>265</v>
      </c>
      <c r="J4142" t="s">
        <v>266</v>
      </c>
      <c r="K4142" t="s">
        <v>6306</v>
      </c>
      <c r="L4142" t="s">
        <v>17841</v>
      </c>
      <c r="M4142" t="s">
        <v>267</v>
      </c>
      <c r="N4142" t="s">
        <v>268</v>
      </c>
      <c r="O4142">
        <v>13</v>
      </c>
      <c r="P4142" t="s">
        <v>282</v>
      </c>
      <c r="Q4142">
        <v>4</v>
      </c>
      <c r="S4142">
        <v>2</v>
      </c>
      <c r="T4142" s="108">
        <v>8</v>
      </c>
      <c r="U4142">
        <v>1</v>
      </c>
      <c r="V4142" t="s">
        <v>270</v>
      </c>
      <c r="W4142" t="s">
        <v>167</v>
      </c>
      <c r="X4142">
        <v>1</v>
      </c>
      <c r="Y4142">
        <v>1</v>
      </c>
      <c r="Z4142">
        <v>0</v>
      </c>
      <c r="AA4142">
        <v>0</v>
      </c>
      <c r="AB4142">
        <v>0</v>
      </c>
      <c r="AC4142">
        <v>1</v>
      </c>
      <c r="AD4142">
        <v>0</v>
      </c>
      <c r="AE4142">
        <v>0</v>
      </c>
    </row>
    <row r="4143" spans="1:31" x14ac:dyDescent="0.3">
      <c r="A4143" t="s">
        <v>268</v>
      </c>
      <c r="B4143" t="s">
        <v>5511</v>
      </c>
      <c r="C4143" t="s">
        <v>274</v>
      </c>
      <c r="D4143" t="s">
        <v>5528</v>
      </c>
      <c r="E4143" t="s">
        <v>12965</v>
      </c>
      <c r="F4143" t="s">
        <v>2811</v>
      </c>
      <c r="G4143" t="s">
        <v>2732</v>
      </c>
      <c r="I4143" t="s">
        <v>265</v>
      </c>
      <c r="J4143" t="s">
        <v>266</v>
      </c>
      <c r="K4143" t="s">
        <v>5529</v>
      </c>
      <c r="L4143" t="s">
        <v>5530</v>
      </c>
      <c r="M4143" t="s">
        <v>271</v>
      </c>
      <c r="N4143" t="s">
        <v>268</v>
      </c>
      <c r="O4143">
        <v>20</v>
      </c>
      <c r="P4143" t="s">
        <v>425</v>
      </c>
      <c r="Q4143">
        <v>0.32</v>
      </c>
      <c r="S4143">
        <v>2</v>
      </c>
      <c r="T4143" s="108">
        <v>0.64</v>
      </c>
      <c r="U4143">
        <v>1</v>
      </c>
      <c r="V4143" t="s">
        <v>270</v>
      </c>
      <c r="W4143" t="s">
        <v>167</v>
      </c>
      <c r="X4143">
        <v>2</v>
      </c>
      <c r="Y4143">
        <v>0</v>
      </c>
      <c r="Z4143">
        <v>0</v>
      </c>
      <c r="AA4143">
        <v>0</v>
      </c>
      <c r="AB4143">
        <v>2</v>
      </c>
      <c r="AC4143">
        <v>0</v>
      </c>
      <c r="AD4143">
        <v>0</v>
      </c>
      <c r="AE4143">
        <v>0</v>
      </c>
    </row>
    <row r="4144" spans="1:31" x14ac:dyDescent="0.3">
      <c r="A4144" t="s">
        <v>268</v>
      </c>
      <c r="B4144" t="s">
        <v>5511</v>
      </c>
      <c r="C4144" t="s">
        <v>294</v>
      </c>
      <c r="D4144" t="s">
        <v>5512</v>
      </c>
      <c r="E4144" t="s">
        <v>12964</v>
      </c>
      <c r="F4144" t="s">
        <v>1601</v>
      </c>
      <c r="G4144" t="s">
        <v>2732</v>
      </c>
      <c r="I4144" t="s">
        <v>265</v>
      </c>
      <c r="J4144" t="s">
        <v>266</v>
      </c>
      <c r="K4144" t="s">
        <v>1150</v>
      </c>
      <c r="L4144" t="s">
        <v>5530</v>
      </c>
      <c r="M4144" t="s">
        <v>267</v>
      </c>
      <c r="N4144" t="s">
        <v>268</v>
      </c>
      <c r="O4144">
        <v>1</v>
      </c>
      <c r="P4144" t="s">
        <v>282</v>
      </c>
      <c r="Q4144">
        <v>2</v>
      </c>
      <c r="S4144">
        <v>1</v>
      </c>
      <c r="T4144" s="108">
        <v>2</v>
      </c>
      <c r="U4144">
        <v>1</v>
      </c>
      <c r="V4144" t="s">
        <v>270</v>
      </c>
      <c r="W4144" t="s">
        <v>167</v>
      </c>
      <c r="X4144">
        <v>1</v>
      </c>
      <c r="Y4144">
        <v>0</v>
      </c>
      <c r="Z4144">
        <v>0</v>
      </c>
      <c r="AA4144">
        <v>0</v>
      </c>
      <c r="AB4144">
        <v>1</v>
      </c>
      <c r="AC4144">
        <v>0</v>
      </c>
      <c r="AD4144">
        <v>0</v>
      </c>
      <c r="AE4144">
        <v>0</v>
      </c>
    </row>
    <row r="4145" spans="1:31" x14ac:dyDescent="0.3">
      <c r="A4145" t="s">
        <v>268</v>
      </c>
      <c r="B4145" t="s">
        <v>5511</v>
      </c>
      <c r="C4145" t="s">
        <v>294</v>
      </c>
      <c r="D4145" t="s">
        <v>5512</v>
      </c>
      <c r="E4145" t="s">
        <v>12964</v>
      </c>
      <c r="F4145" t="s">
        <v>1601</v>
      </c>
      <c r="G4145" t="s">
        <v>2732</v>
      </c>
      <c r="I4145" t="s">
        <v>265</v>
      </c>
      <c r="J4145" t="s">
        <v>266</v>
      </c>
      <c r="K4145" t="s">
        <v>1150</v>
      </c>
      <c r="L4145" t="s">
        <v>5530</v>
      </c>
      <c r="M4145" t="s">
        <v>271</v>
      </c>
      <c r="N4145" t="s">
        <v>268</v>
      </c>
      <c r="O4145">
        <v>2</v>
      </c>
      <c r="P4145" t="s">
        <v>272</v>
      </c>
      <c r="Q4145">
        <v>2</v>
      </c>
      <c r="S4145">
        <v>1</v>
      </c>
      <c r="T4145" s="108">
        <v>2</v>
      </c>
      <c r="U4145">
        <v>1</v>
      </c>
      <c r="V4145" t="s">
        <v>270</v>
      </c>
      <c r="W4145" t="s">
        <v>167</v>
      </c>
      <c r="X4145">
        <v>1</v>
      </c>
      <c r="Y4145">
        <v>0</v>
      </c>
      <c r="Z4145">
        <v>0</v>
      </c>
      <c r="AA4145">
        <v>0</v>
      </c>
      <c r="AB4145">
        <v>1</v>
      </c>
      <c r="AC4145">
        <v>0</v>
      </c>
      <c r="AD4145">
        <v>0</v>
      </c>
      <c r="AE4145">
        <v>0</v>
      </c>
    </row>
    <row r="4146" spans="1:31" x14ac:dyDescent="0.3">
      <c r="A4146" t="s">
        <v>268</v>
      </c>
      <c r="B4146" t="s">
        <v>9498</v>
      </c>
      <c r="C4146" t="s">
        <v>27199</v>
      </c>
      <c r="D4146" t="s">
        <v>27200</v>
      </c>
      <c r="E4146" t="s">
        <v>12964</v>
      </c>
      <c r="F4146" t="s">
        <v>1601</v>
      </c>
      <c r="G4146" t="s">
        <v>2732</v>
      </c>
      <c r="I4146" t="s">
        <v>265</v>
      </c>
      <c r="J4146" t="s">
        <v>266</v>
      </c>
      <c r="K4146" t="s">
        <v>1150</v>
      </c>
      <c r="L4146" t="s">
        <v>27201</v>
      </c>
      <c r="M4146" t="s">
        <v>267</v>
      </c>
      <c r="N4146" t="s">
        <v>268</v>
      </c>
      <c r="O4146">
        <v>1</v>
      </c>
      <c r="P4146" t="s">
        <v>266</v>
      </c>
      <c r="Q4146">
        <v>0.48</v>
      </c>
      <c r="S4146">
        <v>0</v>
      </c>
      <c r="T4146" s="108">
        <v>0</v>
      </c>
      <c r="U4146">
        <v>0</v>
      </c>
      <c r="W4146" t="s">
        <v>171</v>
      </c>
      <c r="X4146">
        <v>1</v>
      </c>
      <c r="Y4146">
        <v>0</v>
      </c>
      <c r="Z4146">
        <v>0</v>
      </c>
      <c r="AA4146">
        <v>0</v>
      </c>
      <c r="AB4146">
        <v>0</v>
      </c>
      <c r="AC4146">
        <v>0</v>
      </c>
      <c r="AD4146">
        <v>0</v>
      </c>
      <c r="AE4146">
        <v>0</v>
      </c>
    </row>
    <row r="4147" spans="1:31" x14ac:dyDescent="0.3">
      <c r="A4147" t="s">
        <v>268</v>
      </c>
      <c r="B4147" t="s">
        <v>9498</v>
      </c>
      <c r="C4147" t="s">
        <v>27202</v>
      </c>
      <c r="D4147" t="s">
        <v>27200</v>
      </c>
      <c r="E4147" t="s">
        <v>12965</v>
      </c>
      <c r="F4147" t="s">
        <v>2811</v>
      </c>
      <c r="G4147" t="s">
        <v>2732</v>
      </c>
      <c r="I4147" t="s">
        <v>265</v>
      </c>
      <c r="J4147" t="s">
        <v>266</v>
      </c>
      <c r="K4147" t="s">
        <v>5529</v>
      </c>
      <c r="L4147" t="s">
        <v>27201</v>
      </c>
      <c r="M4147" t="s">
        <v>267</v>
      </c>
      <c r="N4147" t="s">
        <v>268</v>
      </c>
      <c r="O4147">
        <v>1</v>
      </c>
      <c r="P4147" t="s">
        <v>266</v>
      </c>
      <c r="Q4147">
        <v>0.32</v>
      </c>
      <c r="S4147">
        <v>0</v>
      </c>
      <c r="T4147" s="108">
        <v>0</v>
      </c>
      <c r="U4147">
        <v>0</v>
      </c>
      <c r="W4147" t="s">
        <v>171</v>
      </c>
      <c r="X4147">
        <v>2</v>
      </c>
      <c r="Y4147">
        <v>0</v>
      </c>
      <c r="Z4147">
        <v>0</v>
      </c>
      <c r="AA4147">
        <v>0</v>
      </c>
      <c r="AB4147">
        <v>0</v>
      </c>
      <c r="AC4147">
        <v>0</v>
      </c>
      <c r="AD4147">
        <v>0</v>
      </c>
      <c r="AE4147">
        <v>0</v>
      </c>
    </row>
    <row r="4148" spans="1:31" x14ac:dyDescent="0.3">
      <c r="A4148" t="s">
        <v>268</v>
      </c>
      <c r="B4148" t="s">
        <v>9498</v>
      </c>
      <c r="C4148" t="s">
        <v>27202</v>
      </c>
      <c r="D4148" t="s">
        <v>27200</v>
      </c>
      <c r="E4148" t="s">
        <v>12965</v>
      </c>
      <c r="F4148" t="s">
        <v>2811</v>
      </c>
      <c r="G4148" t="s">
        <v>2732</v>
      </c>
      <c r="I4148" t="s">
        <v>265</v>
      </c>
      <c r="J4148" t="s">
        <v>266</v>
      </c>
      <c r="K4148" t="s">
        <v>5529</v>
      </c>
      <c r="L4148" t="s">
        <v>27201</v>
      </c>
      <c r="M4148" t="s">
        <v>271</v>
      </c>
      <c r="N4148" t="s">
        <v>268</v>
      </c>
      <c r="O4148">
        <v>2</v>
      </c>
      <c r="P4148" t="s">
        <v>272</v>
      </c>
      <c r="Q4148">
        <v>2</v>
      </c>
      <c r="S4148">
        <v>0</v>
      </c>
      <c r="T4148" s="108">
        <v>0</v>
      </c>
      <c r="U4148">
        <v>0</v>
      </c>
      <c r="W4148" t="s">
        <v>171</v>
      </c>
      <c r="X4148">
        <v>1</v>
      </c>
      <c r="Y4148">
        <v>0</v>
      </c>
      <c r="Z4148">
        <v>0</v>
      </c>
      <c r="AA4148">
        <v>0</v>
      </c>
      <c r="AB4148">
        <v>0</v>
      </c>
      <c r="AC4148">
        <v>0</v>
      </c>
      <c r="AD4148">
        <v>0</v>
      </c>
      <c r="AE4148">
        <v>0</v>
      </c>
    </row>
    <row r="4149" spans="1:31" x14ac:dyDescent="0.3">
      <c r="A4149" t="s">
        <v>16630</v>
      </c>
      <c r="B4149" t="s">
        <v>17635</v>
      </c>
      <c r="C4149" t="s">
        <v>2356</v>
      </c>
      <c r="D4149" t="s">
        <v>18114</v>
      </c>
      <c r="E4149" t="s">
        <v>17233</v>
      </c>
      <c r="F4149" t="s">
        <v>896</v>
      </c>
      <c r="G4149" t="s">
        <v>2294</v>
      </c>
      <c r="I4149" t="s">
        <v>265</v>
      </c>
      <c r="J4149" t="s">
        <v>266</v>
      </c>
      <c r="K4149" t="s">
        <v>5381</v>
      </c>
      <c r="L4149" t="s">
        <v>18115</v>
      </c>
      <c r="M4149" t="s">
        <v>3521</v>
      </c>
      <c r="N4149" t="s">
        <v>16630</v>
      </c>
      <c r="O4149">
        <v>20</v>
      </c>
      <c r="P4149" t="s">
        <v>3206</v>
      </c>
      <c r="Q4149">
        <v>30</v>
      </c>
      <c r="S4149">
        <v>0</v>
      </c>
      <c r="T4149" s="108">
        <v>0</v>
      </c>
      <c r="U4149">
        <v>0</v>
      </c>
      <c r="W4149" t="s">
        <v>171</v>
      </c>
      <c r="X4149">
        <v>1</v>
      </c>
      <c r="Y4149">
        <v>0</v>
      </c>
      <c r="Z4149">
        <v>0</v>
      </c>
      <c r="AA4149">
        <v>0</v>
      </c>
      <c r="AB4149">
        <v>0</v>
      </c>
      <c r="AC4149">
        <v>0</v>
      </c>
      <c r="AD4149">
        <v>0</v>
      </c>
      <c r="AE4149">
        <v>0</v>
      </c>
    </row>
    <row r="4150" spans="1:31" x14ac:dyDescent="0.3">
      <c r="A4150" t="s">
        <v>268</v>
      </c>
      <c r="B4150" t="s">
        <v>18654</v>
      </c>
      <c r="C4150" t="s">
        <v>274</v>
      </c>
      <c r="D4150" t="s">
        <v>18655</v>
      </c>
      <c r="E4150" t="s">
        <v>12991</v>
      </c>
      <c r="F4150" t="s">
        <v>2975</v>
      </c>
      <c r="G4150" t="s">
        <v>5936</v>
      </c>
      <c r="I4150" t="s">
        <v>265</v>
      </c>
      <c r="J4150" t="s">
        <v>266</v>
      </c>
      <c r="K4150" t="s">
        <v>5937</v>
      </c>
      <c r="L4150" t="s">
        <v>18656</v>
      </c>
      <c r="M4150" t="s">
        <v>267</v>
      </c>
      <c r="N4150" t="s">
        <v>268</v>
      </c>
      <c r="O4150">
        <v>1</v>
      </c>
      <c r="P4150" t="s">
        <v>266</v>
      </c>
      <c r="Q4150">
        <v>0.48</v>
      </c>
      <c r="S4150">
        <v>2</v>
      </c>
      <c r="T4150" s="108">
        <v>0.96</v>
      </c>
      <c r="U4150">
        <v>1</v>
      </c>
      <c r="V4150" t="s">
        <v>270</v>
      </c>
      <c r="W4150" t="s">
        <v>167</v>
      </c>
      <c r="X4150">
        <v>1</v>
      </c>
      <c r="Y4150">
        <v>0</v>
      </c>
      <c r="Z4150">
        <v>1</v>
      </c>
      <c r="AA4150">
        <v>0</v>
      </c>
      <c r="AB4150">
        <v>0</v>
      </c>
      <c r="AC4150">
        <v>1</v>
      </c>
      <c r="AD4150">
        <v>0</v>
      </c>
      <c r="AE4150">
        <v>0</v>
      </c>
    </row>
    <row r="4151" spans="1:31" x14ac:dyDescent="0.3">
      <c r="A4151" t="s">
        <v>268</v>
      </c>
      <c r="B4151" t="s">
        <v>18654</v>
      </c>
      <c r="C4151" t="s">
        <v>274</v>
      </c>
      <c r="D4151" t="s">
        <v>18655</v>
      </c>
      <c r="E4151" t="s">
        <v>12991</v>
      </c>
      <c r="F4151" t="s">
        <v>2975</v>
      </c>
      <c r="G4151" t="s">
        <v>5936</v>
      </c>
      <c r="I4151" t="s">
        <v>265</v>
      </c>
      <c r="J4151" t="s">
        <v>266</v>
      </c>
      <c r="K4151" t="s">
        <v>5937</v>
      </c>
      <c r="L4151" t="s">
        <v>18656</v>
      </c>
      <c r="M4151" t="s">
        <v>271</v>
      </c>
      <c r="N4151" t="s">
        <v>268</v>
      </c>
      <c r="O4151">
        <v>2</v>
      </c>
      <c r="P4151" t="s">
        <v>272</v>
      </c>
      <c r="Q4151">
        <v>2</v>
      </c>
      <c r="S4151">
        <v>2</v>
      </c>
      <c r="T4151" s="108">
        <v>4</v>
      </c>
      <c r="U4151">
        <v>1</v>
      </c>
      <c r="V4151" t="s">
        <v>270</v>
      </c>
      <c r="W4151" t="s">
        <v>167</v>
      </c>
      <c r="X4151">
        <v>1</v>
      </c>
      <c r="Y4151">
        <v>0</v>
      </c>
      <c r="Z4151">
        <v>1</v>
      </c>
      <c r="AA4151">
        <v>0</v>
      </c>
      <c r="AB4151">
        <v>0</v>
      </c>
      <c r="AC4151">
        <v>1</v>
      </c>
      <c r="AD4151">
        <v>0</v>
      </c>
      <c r="AE4151">
        <v>0</v>
      </c>
    </row>
    <row r="4152" spans="1:31" x14ac:dyDescent="0.3">
      <c r="A4152" t="s">
        <v>268</v>
      </c>
      <c r="B4152" t="s">
        <v>18654</v>
      </c>
      <c r="C4152" t="s">
        <v>274</v>
      </c>
      <c r="D4152" t="s">
        <v>18655</v>
      </c>
      <c r="E4152" t="s">
        <v>12991</v>
      </c>
      <c r="F4152" t="s">
        <v>2975</v>
      </c>
      <c r="G4152" t="s">
        <v>5936</v>
      </c>
      <c r="I4152" t="s">
        <v>265</v>
      </c>
      <c r="J4152" t="s">
        <v>266</v>
      </c>
      <c r="K4152" t="s">
        <v>5937</v>
      </c>
      <c r="L4152" t="s">
        <v>18656</v>
      </c>
      <c r="M4152" t="s">
        <v>271</v>
      </c>
      <c r="N4152" t="s">
        <v>268</v>
      </c>
      <c r="O4152">
        <v>20</v>
      </c>
      <c r="P4152" t="s">
        <v>425</v>
      </c>
      <c r="Q4152">
        <v>0.32</v>
      </c>
      <c r="S4152">
        <v>2</v>
      </c>
      <c r="T4152" s="108">
        <v>0.64</v>
      </c>
      <c r="U4152">
        <v>1</v>
      </c>
      <c r="V4152" t="s">
        <v>270</v>
      </c>
      <c r="W4152" t="s">
        <v>167</v>
      </c>
      <c r="X4152">
        <v>1</v>
      </c>
      <c r="Y4152">
        <v>0</v>
      </c>
      <c r="Z4152">
        <v>1</v>
      </c>
      <c r="AA4152">
        <v>0</v>
      </c>
      <c r="AB4152">
        <v>0</v>
      </c>
      <c r="AC4152">
        <v>1</v>
      </c>
      <c r="AD4152">
        <v>0</v>
      </c>
      <c r="AE4152">
        <v>0</v>
      </c>
    </row>
    <row r="4153" spans="1:31" x14ac:dyDescent="0.3">
      <c r="A4153" t="s">
        <v>268</v>
      </c>
      <c r="B4153" t="s">
        <v>6909</v>
      </c>
      <c r="C4153" t="s">
        <v>274</v>
      </c>
      <c r="D4153" t="s">
        <v>6910</v>
      </c>
      <c r="E4153" t="s">
        <v>13526</v>
      </c>
      <c r="F4153" t="s">
        <v>6911</v>
      </c>
      <c r="G4153" t="s">
        <v>6912</v>
      </c>
      <c r="I4153" t="s">
        <v>265</v>
      </c>
      <c r="J4153" t="s">
        <v>266</v>
      </c>
      <c r="K4153" t="s">
        <v>6913</v>
      </c>
      <c r="L4153" t="s">
        <v>8204</v>
      </c>
      <c r="M4153" t="s">
        <v>267</v>
      </c>
      <c r="N4153" t="s">
        <v>268</v>
      </c>
      <c r="O4153">
        <v>1</v>
      </c>
      <c r="P4153" t="s">
        <v>282</v>
      </c>
      <c r="Q4153">
        <v>4</v>
      </c>
      <c r="S4153">
        <v>4</v>
      </c>
      <c r="T4153" s="108">
        <v>16</v>
      </c>
      <c r="U4153">
        <v>1</v>
      </c>
      <c r="V4153" t="s">
        <v>270</v>
      </c>
      <c r="W4153" t="s">
        <v>167</v>
      </c>
      <c r="X4153">
        <v>1</v>
      </c>
      <c r="Y4153">
        <v>1</v>
      </c>
      <c r="Z4153">
        <v>1</v>
      </c>
      <c r="AA4153">
        <v>1</v>
      </c>
      <c r="AB4153">
        <v>0</v>
      </c>
      <c r="AC4153">
        <v>1</v>
      </c>
      <c r="AD4153">
        <v>0</v>
      </c>
      <c r="AE4153">
        <v>0</v>
      </c>
    </row>
    <row r="4154" spans="1:31" x14ac:dyDescent="0.3">
      <c r="A4154" t="s">
        <v>268</v>
      </c>
      <c r="B4154" t="s">
        <v>6909</v>
      </c>
      <c r="C4154" t="s">
        <v>274</v>
      </c>
      <c r="D4154" t="s">
        <v>6910</v>
      </c>
      <c r="E4154" t="s">
        <v>13526</v>
      </c>
      <c r="F4154" t="s">
        <v>6911</v>
      </c>
      <c r="G4154" t="s">
        <v>6912</v>
      </c>
      <c r="I4154" t="s">
        <v>265</v>
      </c>
      <c r="J4154" t="s">
        <v>266</v>
      </c>
      <c r="K4154" t="s">
        <v>6913</v>
      </c>
      <c r="L4154" t="s">
        <v>8204</v>
      </c>
      <c r="M4154" t="s">
        <v>271</v>
      </c>
      <c r="N4154" t="s">
        <v>268</v>
      </c>
      <c r="O4154">
        <v>2</v>
      </c>
      <c r="P4154" t="s">
        <v>272</v>
      </c>
      <c r="Q4154">
        <v>4</v>
      </c>
      <c r="S4154">
        <v>2</v>
      </c>
      <c r="T4154" s="108">
        <v>8</v>
      </c>
      <c r="U4154">
        <v>1</v>
      </c>
      <c r="V4154" t="s">
        <v>270</v>
      </c>
      <c r="W4154" t="s">
        <v>167</v>
      </c>
      <c r="X4154">
        <v>1</v>
      </c>
      <c r="Y4154">
        <v>0</v>
      </c>
      <c r="Z4154">
        <v>1</v>
      </c>
      <c r="AA4154">
        <v>0</v>
      </c>
      <c r="AB4154">
        <v>1</v>
      </c>
      <c r="AC4154">
        <v>0</v>
      </c>
      <c r="AD4154">
        <v>0</v>
      </c>
      <c r="AE4154">
        <v>0</v>
      </c>
    </row>
    <row r="4155" spans="1:31" x14ac:dyDescent="0.3">
      <c r="A4155" t="s">
        <v>268</v>
      </c>
      <c r="B4155" t="s">
        <v>5000</v>
      </c>
      <c r="C4155" t="s">
        <v>274</v>
      </c>
      <c r="D4155" t="s">
        <v>5001</v>
      </c>
      <c r="E4155" t="s">
        <v>13543</v>
      </c>
      <c r="F4155" t="s">
        <v>5002</v>
      </c>
      <c r="G4155" t="s">
        <v>1200</v>
      </c>
      <c r="I4155" t="s">
        <v>265</v>
      </c>
      <c r="J4155" t="s">
        <v>266</v>
      </c>
      <c r="K4155" t="s">
        <v>5003</v>
      </c>
      <c r="L4155" t="s">
        <v>5005</v>
      </c>
      <c r="M4155" t="s">
        <v>271</v>
      </c>
      <c r="N4155" t="s">
        <v>268</v>
      </c>
      <c r="O4155">
        <v>2</v>
      </c>
      <c r="P4155" t="s">
        <v>272</v>
      </c>
      <c r="Q4155">
        <v>4</v>
      </c>
      <c r="S4155">
        <v>2</v>
      </c>
      <c r="T4155" s="108">
        <v>8</v>
      </c>
      <c r="U4155">
        <v>1</v>
      </c>
      <c r="V4155" t="s">
        <v>270</v>
      </c>
      <c r="W4155" t="s">
        <v>167</v>
      </c>
      <c r="X4155">
        <v>1</v>
      </c>
      <c r="Y4155">
        <v>1</v>
      </c>
      <c r="Z4155">
        <v>0</v>
      </c>
      <c r="AA4155">
        <v>1</v>
      </c>
      <c r="AB4155">
        <v>0</v>
      </c>
      <c r="AC4155">
        <v>0</v>
      </c>
      <c r="AD4155">
        <v>0</v>
      </c>
      <c r="AE4155">
        <v>0</v>
      </c>
    </row>
    <row r="4156" spans="1:31" x14ac:dyDescent="0.3">
      <c r="A4156" t="s">
        <v>268</v>
      </c>
      <c r="B4156" t="s">
        <v>5000</v>
      </c>
      <c r="C4156" t="s">
        <v>274</v>
      </c>
      <c r="D4156" t="s">
        <v>5001</v>
      </c>
      <c r="E4156" t="s">
        <v>13543</v>
      </c>
      <c r="F4156" t="s">
        <v>5002</v>
      </c>
      <c r="G4156" t="s">
        <v>1200</v>
      </c>
      <c r="I4156" t="s">
        <v>265</v>
      </c>
      <c r="J4156" t="s">
        <v>266</v>
      </c>
      <c r="K4156" t="s">
        <v>5003</v>
      </c>
      <c r="L4156" t="s">
        <v>5005</v>
      </c>
      <c r="M4156" t="s">
        <v>271</v>
      </c>
      <c r="N4156" t="s">
        <v>268</v>
      </c>
      <c r="O4156">
        <v>20</v>
      </c>
      <c r="P4156" t="s">
        <v>425</v>
      </c>
      <c r="Q4156">
        <v>0.32</v>
      </c>
      <c r="S4156">
        <v>6</v>
      </c>
      <c r="T4156" s="108">
        <v>1.92</v>
      </c>
      <c r="U4156">
        <v>1</v>
      </c>
      <c r="V4156" t="s">
        <v>270</v>
      </c>
      <c r="W4156" t="s">
        <v>167</v>
      </c>
      <c r="X4156">
        <v>3</v>
      </c>
      <c r="Y4156">
        <v>0</v>
      </c>
      <c r="Z4156">
        <v>3</v>
      </c>
      <c r="AA4156">
        <v>0</v>
      </c>
      <c r="AB4156">
        <v>3</v>
      </c>
      <c r="AC4156">
        <v>0</v>
      </c>
      <c r="AD4156">
        <v>0</v>
      </c>
      <c r="AE4156">
        <v>0</v>
      </c>
    </row>
    <row r="4157" spans="1:31" x14ac:dyDescent="0.3">
      <c r="A4157" t="s">
        <v>268</v>
      </c>
      <c r="B4157" t="s">
        <v>5000</v>
      </c>
      <c r="C4157" t="s">
        <v>262</v>
      </c>
      <c r="D4157" t="s">
        <v>5001</v>
      </c>
      <c r="E4157" t="s">
        <v>13543</v>
      </c>
      <c r="F4157" t="s">
        <v>5002</v>
      </c>
      <c r="G4157" t="s">
        <v>1200</v>
      </c>
      <c r="I4157" t="s">
        <v>265</v>
      </c>
      <c r="J4157" t="s">
        <v>266</v>
      </c>
      <c r="K4157" t="s">
        <v>5003</v>
      </c>
      <c r="L4157" t="s">
        <v>5004</v>
      </c>
      <c r="M4157" t="s">
        <v>267</v>
      </c>
      <c r="N4157" t="s">
        <v>268</v>
      </c>
      <c r="O4157">
        <v>1</v>
      </c>
      <c r="P4157" t="s">
        <v>282</v>
      </c>
      <c r="Q4157">
        <v>4</v>
      </c>
      <c r="S4157">
        <v>2</v>
      </c>
      <c r="T4157" s="108">
        <v>8</v>
      </c>
      <c r="U4157">
        <v>1</v>
      </c>
      <c r="V4157" t="s">
        <v>270</v>
      </c>
      <c r="W4157" t="s">
        <v>167</v>
      </c>
      <c r="X4157">
        <v>1</v>
      </c>
      <c r="Y4157">
        <v>1</v>
      </c>
      <c r="Z4157">
        <v>0</v>
      </c>
      <c r="AA4157">
        <v>0</v>
      </c>
      <c r="AB4157">
        <v>1</v>
      </c>
      <c r="AC4157">
        <v>0</v>
      </c>
      <c r="AD4157">
        <v>0</v>
      </c>
      <c r="AE4157">
        <v>0</v>
      </c>
    </row>
    <row r="4158" spans="1:31" x14ac:dyDescent="0.3">
      <c r="A4158" t="s">
        <v>16630</v>
      </c>
      <c r="B4158" t="s">
        <v>8559</v>
      </c>
      <c r="C4158" t="s">
        <v>1683</v>
      </c>
      <c r="D4158" t="s">
        <v>8562</v>
      </c>
      <c r="E4158" t="s">
        <v>17230</v>
      </c>
      <c r="F4158" t="s">
        <v>1441</v>
      </c>
      <c r="G4158" t="s">
        <v>3189</v>
      </c>
      <c r="I4158" t="s">
        <v>265</v>
      </c>
      <c r="J4158" t="s">
        <v>266</v>
      </c>
      <c r="K4158" t="s">
        <v>748</v>
      </c>
      <c r="L4158" t="s">
        <v>756</v>
      </c>
      <c r="M4158" t="s">
        <v>2312</v>
      </c>
      <c r="N4158" t="s">
        <v>16630</v>
      </c>
      <c r="O4158">
        <v>4</v>
      </c>
      <c r="P4158" t="s">
        <v>3206</v>
      </c>
      <c r="Q4158">
        <v>8</v>
      </c>
      <c r="S4158">
        <v>0</v>
      </c>
      <c r="T4158" s="108">
        <v>0</v>
      </c>
      <c r="U4158">
        <v>0</v>
      </c>
      <c r="W4158" t="s">
        <v>171</v>
      </c>
      <c r="X4158">
        <v>1</v>
      </c>
      <c r="Y4158">
        <v>0</v>
      </c>
      <c r="Z4158">
        <v>0</v>
      </c>
      <c r="AA4158">
        <v>0</v>
      </c>
      <c r="AB4158">
        <v>0</v>
      </c>
      <c r="AC4158">
        <v>0</v>
      </c>
      <c r="AD4158">
        <v>0</v>
      </c>
      <c r="AE4158">
        <v>0</v>
      </c>
    </row>
    <row r="4159" spans="1:31" x14ac:dyDescent="0.3">
      <c r="A4159" t="s">
        <v>16630</v>
      </c>
      <c r="B4159" t="s">
        <v>8559</v>
      </c>
      <c r="C4159" t="s">
        <v>1683</v>
      </c>
      <c r="D4159" t="s">
        <v>8562</v>
      </c>
      <c r="E4159" t="s">
        <v>17230</v>
      </c>
      <c r="F4159" t="s">
        <v>1441</v>
      </c>
      <c r="G4159" t="s">
        <v>3189</v>
      </c>
      <c r="I4159" t="s">
        <v>265</v>
      </c>
      <c r="J4159" t="s">
        <v>266</v>
      </c>
      <c r="K4159" t="s">
        <v>748</v>
      </c>
      <c r="L4159" t="s">
        <v>756</v>
      </c>
      <c r="M4159" t="s">
        <v>2312</v>
      </c>
      <c r="N4159" t="s">
        <v>16630</v>
      </c>
      <c r="O4159">
        <v>4</v>
      </c>
      <c r="P4159" t="s">
        <v>3206</v>
      </c>
      <c r="Q4159">
        <v>8</v>
      </c>
      <c r="S4159">
        <v>0</v>
      </c>
      <c r="T4159" s="108">
        <v>0</v>
      </c>
      <c r="U4159">
        <v>0</v>
      </c>
      <c r="W4159" t="s">
        <v>171</v>
      </c>
      <c r="X4159">
        <v>1</v>
      </c>
      <c r="Y4159">
        <v>0</v>
      </c>
      <c r="Z4159">
        <v>0</v>
      </c>
      <c r="AA4159">
        <v>0</v>
      </c>
      <c r="AB4159">
        <v>0</v>
      </c>
      <c r="AC4159">
        <v>0</v>
      </c>
      <c r="AD4159">
        <v>0</v>
      </c>
      <c r="AE4159">
        <v>0</v>
      </c>
    </row>
    <row r="4160" spans="1:31" x14ac:dyDescent="0.3">
      <c r="A4160" t="s">
        <v>16630</v>
      </c>
      <c r="B4160" t="s">
        <v>8563</v>
      </c>
      <c r="C4160" t="s">
        <v>274</v>
      </c>
      <c r="D4160" t="s">
        <v>11838</v>
      </c>
      <c r="E4160" t="s">
        <v>17230</v>
      </c>
      <c r="F4160" t="s">
        <v>1441</v>
      </c>
      <c r="G4160" t="s">
        <v>3189</v>
      </c>
      <c r="I4160" t="s">
        <v>265</v>
      </c>
      <c r="J4160" t="s">
        <v>266</v>
      </c>
      <c r="K4160" t="s">
        <v>748</v>
      </c>
      <c r="L4160" t="s">
        <v>921</v>
      </c>
      <c r="M4160" t="s">
        <v>2312</v>
      </c>
      <c r="N4160" t="s">
        <v>16630</v>
      </c>
      <c r="O4160">
        <v>4</v>
      </c>
      <c r="P4160" t="s">
        <v>3206</v>
      </c>
      <c r="Q4160">
        <v>30</v>
      </c>
      <c r="S4160">
        <v>5</v>
      </c>
      <c r="T4160" s="108">
        <v>150</v>
      </c>
      <c r="U4160">
        <v>1</v>
      </c>
      <c r="V4160" t="s">
        <v>270</v>
      </c>
      <c r="W4160" t="s">
        <v>167</v>
      </c>
      <c r="X4160">
        <v>1</v>
      </c>
      <c r="Y4160">
        <v>1</v>
      </c>
      <c r="Z4160">
        <v>1</v>
      </c>
      <c r="AA4160">
        <v>1</v>
      </c>
      <c r="AB4160">
        <v>1</v>
      </c>
      <c r="AC4160">
        <v>1</v>
      </c>
      <c r="AD4160">
        <v>0</v>
      </c>
      <c r="AE4160">
        <v>0</v>
      </c>
    </row>
    <row r="4161" spans="1:31" x14ac:dyDescent="0.3">
      <c r="A4161" t="s">
        <v>16630</v>
      </c>
      <c r="B4161" t="s">
        <v>8563</v>
      </c>
      <c r="C4161" t="s">
        <v>274</v>
      </c>
      <c r="D4161" t="s">
        <v>11838</v>
      </c>
      <c r="E4161" t="s">
        <v>17230</v>
      </c>
      <c r="F4161" t="s">
        <v>1441</v>
      </c>
      <c r="G4161" t="s">
        <v>3189</v>
      </c>
      <c r="I4161" t="s">
        <v>265</v>
      </c>
      <c r="J4161" t="s">
        <v>266</v>
      </c>
      <c r="K4161" t="s">
        <v>748</v>
      </c>
      <c r="L4161" t="s">
        <v>921</v>
      </c>
      <c r="M4161" t="s">
        <v>2312</v>
      </c>
      <c r="N4161" t="s">
        <v>16630</v>
      </c>
      <c r="O4161">
        <v>4</v>
      </c>
      <c r="P4161" t="s">
        <v>3206</v>
      </c>
      <c r="Q4161">
        <v>30</v>
      </c>
      <c r="S4161">
        <v>0</v>
      </c>
      <c r="T4161" s="108">
        <v>0</v>
      </c>
      <c r="U4161">
        <v>0</v>
      </c>
      <c r="W4161" t="s">
        <v>171</v>
      </c>
      <c r="X4161">
        <v>1</v>
      </c>
      <c r="Y4161">
        <v>0</v>
      </c>
      <c r="Z4161">
        <v>0</v>
      </c>
      <c r="AA4161">
        <v>0</v>
      </c>
      <c r="AB4161">
        <v>0</v>
      </c>
      <c r="AC4161">
        <v>0</v>
      </c>
      <c r="AD4161">
        <v>0</v>
      </c>
      <c r="AE4161">
        <v>0</v>
      </c>
    </row>
    <row r="4162" spans="1:31" x14ac:dyDescent="0.3">
      <c r="A4162" t="s">
        <v>16630</v>
      </c>
      <c r="B4162" t="s">
        <v>8563</v>
      </c>
      <c r="C4162" t="s">
        <v>274</v>
      </c>
      <c r="D4162" t="s">
        <v>11838</v>
      </c>
      <c r="E4162" t="s">
        <v>17230</v>
      </c>
      <c r="F4162" t="s">
        <v>1441</v>
      </c>
      <c r="G4162" t="s">
        <v>3189</v>
      </c>
      <c r="I4162" t="s">
        <v>265</v>
      </c>
      <c r="J4162" t="s">
        <v>266</v>
      </c>
      <c r="K4162" t="s">
        <v>748</v>
      </c>
      <c r="L4162" t="s">
        <v>921</v>
      </c>
      <c r="M4162" t="s">
        <v>2312</v>
      </c>
      <c r="N4162" t="s">
        <v>16630</v>
      </c>
      <c r="O4162">
        <v>4</v>
      </c>
      <c r="P4162" t="s">
        <v>3206</v>
      </c>
      <c r="Q4162">
        <v>30</v>
      </c>
      <c r="S4162">
        <v>0</v>
      </c>
      <c r="T4162" s="108">
        <v>0</v>
      </c>
      <c r="U4162">
        <v>0</v>
      </c>
      <c r="W4162" t="s">
        <v>171</v>
      </c>
      <c r="X4162">
        <v>1</v>
      </c>
      <c r="Y4162">
        <v>0</v>
      </c>
      <c r="Z4162">
        <v>0</v>
      </c>
      <c r="AA4162">
        <v>0</v>
      </c>
      <c r="AB4162">
        <v>0</v>
      </c>
      <c r="AC4162">
        <v>0</v>
      </c>
      <c r="AD4162">
        <v>0</v>
      </c>
      <c r="AE4162">
        <v>0</v>
      </c>
    </row>
    <row r="4163" spans="1:31" x14ac:dyDescent="0.3">
      <c r="A4163" t="s">
        <v>16630</v>
      </c>
      <c r="B4163" t="s">
        <v>8564</v>
      </c>
      <c r="C4163" t="s">
        <v>274</v>
      </c>
      <c r="D4163" t="s">
        <v>9465</v>
      </c>
      <c r="E4163" t="s">
        <v>17230</v>
      </c>
      <c r="F4163" t="s">
        <v>1441</v>
      </c>
      <c r="G4163" t="s">
        <v>3189</v>
      </c>
      <c r="I4163" t="s">
        <v>265</v>
      </c>
      <c r="J4163" t="s">
        <v>266</v>
      </c>
      <c r="K4163" t="s">
        <v>748</v>
      </c>
      <c r="L4163" t="s">
        <v>756</v>
      </c>
      <c r="M4163" t="s">
        <v>2312</v>
      </c>
      <c r="N4163" t="s">
        <v>16630</v>
      </c>
      <c r="O4163">
        <v>4</v>
      </c>
      <c r="P4163" t="s">
        <v>3206</v>
      </c>
      <c r="Q4163">
        <v>30</v>
      </c>
      <c r="S4163">
        <v>0</v>
      </c>
      <c r="T4163" s="108">
        <v>0</v>
      </c>
      <c r="U4163">
        <v>0</v>
      </c>
      <c r="W4163" t="s">
        <v>171</v>
      </c>
      <c r="X4163">
        <v>1</v>
      </c>
      <c r="Y4163">
        <v>0</v>
      </c>
      <c r="Z4163">
        <v>0</v>
      </c>
      <c r="AA4163">
        <v>0</v>
      </c>
      <c r="AB4163">
        <v>0</v>
      </c>
      <c r="AC4163">
        <v>0</v>
      </c>
      <c r="AD4163">
        <v>0</v>
      </c>
      <c r="AE4163">
        <v>0</v>
      </c>
    </row>
    <row r="4164" spans="1:31" x14ac:dyDescent="0.3">
      <c r="A4164" t="s">
        <v>16630</v>
      </c>
      <c r="B4164" t="s">
        <v>8564</v>
      </c>
      <c r="C4164" t="s">
        <v>274</v>
      </c>
      <c r="D4164" t="s">
        <v>9465</v>
      </c>
      <c r="E4164" t="s">
        <v>17230</v>
      </c>
      <c r="F4164" t="s">
        <v>1441</v>
      </c>
      <c r="G4164" t="s">
        <v>3189</v>
      </c>
      <c r="I4164" t="s">
        <v>265</v>
      </c>
      <c r="J4164" t="s">
        <v>266</v>
      </c>
      <c r="K4164" t="s">
        <v>748</v>
      </c>
      <c r="L4164" t="s">
        <v>756</v>
      </c>
      <c r="M4164" t="s">
        <v>2312</v>
      </c>
      <c r="N4164" t="s">
        <v>16630</v>
      </c>
      <c r="O4164">
        <v>4</v>
      </c>
      <c r="P4164" t="s">
        <v>3206</v>
      </c>
      <c r="Q4164">
        <v>30</v>
      </c>
      <c r="S4164">
        <v>0</v>
      </c>
      <c r="T4164" s="108">
        <v>0</v>
      </c>
      <c r="U4164">
        <v>0</v>
      </c>
      <c r="W4164" t="s">
        <v>171</v>
      </c>
      <c r="X4164">
        <v>1</v>
      </c>
      <c r="Y4164">
        <v>0</v>
      </c>
      <c r="Z4164">
        <v>0</v>
      </c>
      <c r="AA4164">
        <v>0</v>
      </c>
      <c r="AB4164">
        <v>0</v>
      </c>
      <c r="AC4164">
        <v>0</v>
      </c>
      <c r="AD4164">
        <v>0</v>
      </c>
      <c r="AE4164">
        <v>0</v>
      </c>
    </row>
    <row r="4165" spans="1:31" x14ac:dyDescent="0.3">
      <c r="A4165" t="s">
        <v>16630</v>
      </c>
      <c r="B4165" t="s">
        <v>8559</v>
      </c>
      <c r="C4165" t="s">
        <v>294</v>
      </c>
      <c r="D4165" t="s">
        <v>8560</v>
      </c>
      <c r="E4165" t="s">
        <v>17230</v>
      </c>
      <c r="F4165" t="s">
        <v>1441</v>
      </c>
      <c r="G4165" t="s">
        <v>3189</v>
      </c>
      <c r="I4165" t="s">
        <v>265</v>
      </c>
      <c r="J4165" t="s">
        <v>266</v>
      </c>
      <c r="K4165" t="s">
        <v>748</v>
      </c>
      <c r="L4165" t="s">
        <v>756</v>
      </c>
      <c r="M4165" t="s">
        <v>3521</v>
      </c>
      <c r="N4165" t="s">
        <v>16630</v>
      </c>
      <c r="O4165">
        <v>4</v>
      </c>
      <c r="P4165" t="s">
        <v>3206</v>
      </c>
      <c r="Q4165">
        <v>40</v>
      </c>
      <c r="S4165">
        <v>0</v>
      </c>
      <c r="T4165" s="108">
        <v>0</v>
      </c>
      <c r="U4165">
        <v>0</v>
      </c>
      <c r="W4165" t="s">
        <v>171</v>
      </c>
      <c r="X4165">
        <v>1</v>
      </c>
      <c r="Y4165">
        <v>0</v>
      </c>
      <c r="Z4165">
        <v>0</v>
      </c>
      <c r="AA4165">
        <v>0</v>
      </c>
      <c r="AB4165">
        <v>0</v>
      </c>
      <c r="AC4165">
        <v>0</v>
      </c>
      <c r="AD4165">
        <v>0</v>
      </c>
      <c r="AE4165">
        <v>0</v>
      </c>
    </row>
    <row r="4166" spans="1:31" x14ac:dyDescent="0.3">
      <c r="A4166" t="s">
        <v>16630</v>
      </c>
      <c r="B4166" t="s">
        <v>8559</v>
      </c>
      <c r="C4166" t="s">
        <v>302</v>
      </c>
      <c r="D4166" t="s">
        <v>8561</v>
      </c>
      <c r="E4166" t="s">
        <v>17230</v>
      </c>
      <c r="F4166" t="s">
        <v>1441</v>
      </c>
      <c r="G4166" t="s">
        <v>3189</v>
      </c>
      <c r="I4166" t="s">
        <v>265</v>
      </c>
      <c r="J4166" t="s">
        <v>266</v>
      </c>
      <c r="K4166" t="s">
        <v>748</v>
      </c>
      <c r="L4166" t="s">
        <v>756</v>
      </c>
      <c r="M4166" t="s">
        <v>3521</v>
      </c>
      <c r="N4166" t="s">
        <v>16630</v>
      </c>
      <c r="O4166">
        <v>4</v>
      </c>
      <c r="P4166" t="s">
        <v>3206</v>
      </c>
      <c r="Q4166">
        <v>40</v>
      </c>
      <c r="S4166">
        <v>0</v>
      </c>
      <c r="T4166" s="108">
        <v>0</v>
      </c>
      <c r="U4166">
        <v>0</v>
      </c>
      <c r="W4166" t="s">
        <v>171</v>
      </c>
      <c r="X4166">
        <v>1</v>
      </c>
      <c r="Y4166">
        <v>0</v>
      </c>
      <c r="Z4166">
        <v>0</v>
      </c>
      <c r="AA4166">
        <v>0</v>
      </c>
      <c r="AB4166">
        <v>0</v>
      </c>
      <c r="AC4166">
        <v>0</v>
      </c>
      <c r="AD4166">
        <v>0</v>
      </c>
      <c r="AE4166">
        <v>0</v>
      </c>
    </row>
    <row r="4167" spans="1:31" x14ac:dyDescent="0.3">
      <c r="A4167" t="s">
        <v>16630</v>
      </c>
      <c r="B4167" t="s">
        <v>27203</v>
      </c>
      <c r="C4167" t="s">
        <v>274</v>
      </c>
      <c r="D4167" t="s">
        <v>27204</v>
      </c>
      <c r="E4167" t="s">
        <v>27205</v>
      </c>
      <c r="F4167" t="s">
        <v>8206</v>
      </c>
      <c r="G4167" t="s">
        <v>2706</v>
      </c>
      <c r="I4167" t="s">
        <v>265</v>
      </c>
      <c r="J4167" t="s">
        <v>266</v>
      </c>
      <c r="K4167" t="s">
        <v>8207</v>
      </c>
      <c r="L4167" t="s">
        <v>27206</v>
      </c>
      <c r="M4167" t="s">
        <v>3521</v>
      </c>
      <c r="N4167" t="s">
        <v>16630</v>
      </c>
      <c r="O4167">
        <v>20</v>
      </c>
      <c r="P4167" t="s">
        <v>3206</v>
      </c>
      <c r="Q4167">
        <v>20</v>
      </c>
      <c r="S4167">
        <v>0</v>
      </c>
      <c r="T4167" s="108">
        <v>0</v>
      </c>
      <c r="U4167">
        <v>0</v>
      </c>
      <c r="W4167" t="s">
        <v>171</v>
      </c>
      <c r="X4167">
        <v>1</v>
      </c>
      <c r="Y4167">
        <v>0</v>
      </c>
      <c r="Z4167">
        <v>0</v>
      </c>
      <c r="AA4167">
        <v>0</v>
      </c>
      <c r="AB4167">
        <v>0</v>
      </c>
      <c r="AC4167">
        <v>0</v>
      </c>
      <c r="AD4167">
        <v>0</v>
      </c>
      <c r="AE4167">
        <v>0</v>
      </c>
    </row>
    <row r="4168" spans="1:31" x14ac:dyDescent="0.3">
      <c r="A4168" t="s">
        <v>268</v>
      </c>
      <c r="B4168" t="s">
        <v>4442</v>
      </c>
      <c r="C4168" t="s">
        <v>262</v>
      </c>
      <c r="D4168" t="s">
        <v>4443</v>
      </c>
      <c r="E4168" t="s">
        <v>13092</v>
      </c>
      <c r="F4168" t="s">
        <v>4440</v>
      </c>
      <c r="G4168" t="s">
        <v>3904</v>
      </c>
      <c r="I4168" t="s">
        <v>265</v>
      </c>
      <c r="J4168" t="s">
        <v>266</v>
      </c>
      <c r="K4168" t="s">
        <v>4444</v>
      </c>
      <c r="L4168" t="s">
        <v>4445</v>
      </c>
      <c r="M4168" t="s">
        <v>271</v>
      </c>
      <c r="N4168" t="s">
        <v>268</v>
      </c>
      <c r="O4168">
        <v>11</v>
      </c>
      <c r="P4168" t="s">
        <v>272</v>
      </c>
      <c r="Q4168">
        <v>5</v>
      </c>
      <c r="S4168">
        <v>1</v>
      </c>
      <c r="T4168" s="108">
        <v>5</v>
      </c>
      <c r="U4168">
        <v>1</v>
      </c>
      <c r="V4168" t="s">
        <v>270</v>
      </c>
      <c r="W4168" t="s">
        <v>167</v>
      </c>
      <c r="X4168">
        <v>1</v>
      </c>
      <c r="Y4168">
        <v>0</v>
      </c>
      <c r="Z4168">
        <v>1</v>
      </c>
      <c r="AA4168">
        <v>0</v>
      </c>
      <c r="AB4168">
        <v>0</v>
      </c>
      <c r="AC4168">
        <v>0</v>
      </c>
      <c r="AD4168">
        <v>0</v>
      </c>
      <c r="AE4168">
        <v>0</v>
      </c>
    </row>
    <row r="4169" spans="1:31" x14ac:dyDescent="0.3">
      <c r="A4169" t="s">
        <v>268</v>
      </c>
      <c r="B4169" t="s">
        <v>4442</v>
      </c>
      <c r="C4169" t="s">
        <v>262</v>
      </c>
      <c r="D4169" t="s">
        <v>4443</v>
      </c>
      <c r="E4169" t="s">
        <v>13092</v>
      </c>
      <c r="F4169" t="s">
        <v>4440</v>
      </c>
      <c r="G4169" t="s">
        <v>3904</v>
      </c>
      <c r="I4169" t="s">
        <v>265</v>
      </c>
      <c r="J4169" t="s">
        <v>266</v>
      </c>
      <c r="K4169" t="s">
        <v>4444</v>
      </c>
      <c r="L4169" t="s">
        <v>4445</v>
      </c>
      <c r="M4169" t="s">
        <v>271</v>
      </c>
      <c r="N4169" t="s">
        <v>268</v>
      </c>
      <c r="O4169">
        <v>25</v>
      </c>
      <c r="P4169" t="s">
        <v>273</v>
      </c>
      <c r="Q4169">
        <v>0.48</v>
      </c>
      <c r="S4169">
        <v>4</v>
      </c>
      <c r="T4169" s="108">
        <v>1.92</v>
      </c>
      <c r="U4169">
        <v>1</v>
      </c>
      <c r="V4169" t="s">
        <v>270</v>
      </c>
      <c r="W4169" t="s">
        <v>167</v>
      </c>
      <c r="X4169">
        <v>4</v>
      </c>
      <c r="Y4169">
        <v>0</v>
      </c>
      <c r="Z4169">
        <v>0</v>
      </c>
      <c r="AA4169">
        <v>0</v>
      </c>
      <c r="AB4169">
        <v>4</v>
      </c>
      <c r="AC4169">
        <v>0</v>
      </c>
      <c r="AD4169">
        <v>0</v>
      </c>
      <c r="AE4169">
        <v>0</v>
      </c>
    </row>
    <row r="4170" spans="1:31" x14ac:dyDescent="0.3">
      <c r="A4170" t="s">
        <v>268</v>
      </c>
      <c r="B4170" t="s">
        <v>4442</v>
      </c>
      <c r="C4170" t="s">
        <v>262</v>
      </c>
      <c r="D4170" t="s">
        <v>4443</v>
      </c>
      <c r="E4170" t="s">
        <v>13092</v>
      </c>
      <c r="F4170" t="s">
        <v>4440</v>
      </c>
      <c r="G4170" t="s">
        <v>3904</v>
      </c>
      <c r="I4170" t="s">
        <v>265</v>
      </c>
      <c r="J4170" t="s">
        <v>266</v>
      </c>
      <c r="K4170" t="s">
        <v>4444</v>
      </c>
      <c r="L4170" t="s">
        <v>4445</v>
      </c>
      <c r="M4170" t="s">
        <v>271</v>
      </c>
      <c r="N4170" t="s">
        <v>268</v>
      </c>
      <c r="O4170">
        <v>24</v>
      </c>
      <c r="P4170" t="s">
        <v>425</v>
      </c>
      <c r="Q4170">
        <v>0.32</v>
      </c>
      <c r="S4170">
        <v>8</v>
      </c>
      <c r="T4170" s="108">
        <v>2.56</v>
      </c>
      <c r="U4170">
        <v>1</v>
      </c>
      <c r="V4170" t="s">
        <v>270</v>
      </c>
      <c r="W4170" t="s">
        <v>167</v>
      </c>
      <c r="X4170">
        <v>4</v>
      </c>
      <c r="Y4170">
        <v>0</v>
      </c>
      <c r="Z4170">
        <v>4</v>
      </c>
      <c r="AA4170">
        <v>0</v>
      </c>
      <c r="AB4170">
        <v>4</v>
      </c>
      <c r="AC4170">
        <v>0</v>
      </c>
      <c r="AD4170">
        <v>0</v>
      </c>
      <c r="AE4170">
        <v>0</v>
      </c>
    </row>
    <row r="4171" spans="1:31" x14ac:dyDescent="0.3">
      <c r="A4171" t="s">
        <v>268</v>
      </c>
      <c r="B4171" t="s">
        <v>4442</v>
      </c>
      <c r="C4171" t="s">
        <v>262</v>
      </c>
      <c r="D4171" t="s">
        <v>4443</v>
      </c>
      <c r="E4171" t="s">
        <v>13092</v>
      </c>
      <c r="F4171" t="s">
        <v>4440</v>
      </c>
      <c r="G4171" t="s">
        <v>3904</v>
      </c>
      <c r="I4171" t="s">
        <v>265</v>
      </c>
      <c r="J4171" t="s">
        <v>266</v>
      </c>
      <c r="K4171" t="s">
        <v>4444</v>
      </c>
      <c r="L4171" t="s">
        <v>4445</v>
      </c>
      <c r="M4171" t="s">
        <v>267</v>
      </c>
      <c r="N4171" t="s">
        <v>268</v>
      </c>
      <c r="O4171">
        <v>10</v>
      </c>
      <c r="P4171" t="s">
        <v>282</v>
      </c>
      <c r="Q4171">
        <v>2</v>
      </c>
      <c r="S4171">
        <v>1</v>
      </c>
      <c r="T4171" s="108">
        <v>2</v>
      </c>
      <c r="U4171">
        <v>1</v>
      </c>
      <c r="V4171" t="s">
        <v>270</v>
      </c>
      <c r="W4171" t="s">
        <v>167</v>
      </c>
      <c r="X4171">
        <v>1</v>
      </c>
      <c r="Y4171">
        <v>0</v>
      </c>
      <c r="Z4171">
        <v>0</v>
      </c>
      <c r="AA4171">
        <v>1</v>
      </c>
      <c r="AB4171">
        <v>0</v>
      </c>
      <c r="AC4171">
        <v>0</v>
      </c>
      <c r="AD4171">
        <v>0</v>
      </c>
      <c r="AE4171">
        <v>0</v>
      </c>
    </row>
    <row r="4172" spans="1:31" x14ac:dyDescent="0.3">
      <c r="A4172" t="s">
        <v>268</v>
      </c>
      <c r="B4172" t="s">
        <v>10830</v>
      </c>
      <c r="C4172" t="s">
        <v>274</v>
      </c>
      <c r="D4172" t="s">
        <v>10831</v>
      </c>
      <c r="E4172" t="s">
        <v>13531</v>
      </c>
      <c r="F4172" t="s">
        <v>9233</v>
      </c>
      <c r="G4172" t="s">
        <v>6912</v>
      </c>
      <c r="I4172" t="s">
        <v>265</v>
      </c>
      <c r="J4172" t="s">
        <v>266</v>
      </c>
      <c r="K4172" t="s">
        <v>11729</v>
      </c>
      <c r="L4172" t="s">
        <v>3240</v>
      </c>
      <c r="M4172" t="s">
        <v>271</v>
      </c>
      <c r="N4172" t="s">
        <v>268</v>
      </c>
      <c r="O4172">
        <v>20</v>
      </c>
      <c r="P4172" t="s">
        <v>17796</v>
      </c>
      <c r="Q4172">
        <v>2</v>
      </c>
      <c r="S4172">
        <v>2</v>
      </c>
      <c r="T4172" s="108">
        <v>4</v>
      </c>
      <c r="U4172">
        <v>1</v>
      </c>
      <c r="V4172" t="s">
        <v>270</v>
      </c>
      <c r="W4172" t="s">
        <v>167</v>
      </c>
      <c r="X4172">
        <v>1</v>
      </c>
      <c r="Y4172">
        <v>1</v>
      </c>
      <c r="Z4172">
        <v>0</v>
      </c>
      <c r="AA4172">
        <v>0</v>
      </c>
      <c r="AB4172">
        <v>0</v>
      </c>
      <c r="AC4172">
        <v>1</v>
      </c>
      <c r="AD4172">
        <v>0</v>
      </c>
      <c r="AE4172">
        <v>0</v>
      </c>
    </row>
    <row r="4173" spans="1:31" x14ac:dyDescent="0.3">
      <c r="A4173" t="s">
        <v>268</v>
      </c>
      <c r="B4173" t="s">
        <v>10830</v>
      </c>
      <c r="C4173" t="s">
        <v>274</v>
      </c>
      <c r="D4173" t="s">
        <v>10831</v>
      </c>
      <c r="E4173" t="s">
        <v>13531</v>
      </c>
      <c r="F4173" t="s">
        <v>9233</v>
      </c>
      <c r="G4173" t="s">
        <v>6912</v>
      </c>
      <c r="I4173" t="s">
        <v>265</v>
      </c>
      <c r="J4173" t="s">
        <v>266</v>
      </c>
      <c r="K4173" t="s">
        <v>11729</v>
      </c>
      <c r="L4173" t="s">
        <v>3240</v>
      </c>
      <c r="M4173" t="s">
        <v>267</v>
      </c>
      <c r="N4173" t="s">
        <v>268</v>
      </c>
      <c r="O4173">
        <v>1</v>
      </c>
      <c r="P4173" t="s">
        <v>282</v>
      </c>
      <c r="Q4173">
        <v>1.5</v>
      </c>
      <c r="S4173">
        <v>6</v>
      </c>
      <c r="T4173" s="108">
        <v>9</v>
      </c>
      <c r="U4173">
        <v>1</v>
      </c>
      <c r="V4173" t="s">
        <v>270</v>
      </c>
      <c r="W4173" t="s">
        <v>167</v>
      </c>
      <c r="X4173">
        <v>2</v>
      </c>
      <c r="Y4173">
        <v>2</v>
      </c>
      <c r="Z4173">
        <v>0</v>
      </c>
      <c r="AA4173">
        <v>2</v>
      </c>
      <c r="AB4173">
        <v>0</v>
      </c>
      <c r="AC4173">
        <v>2</v>
      </c>
      <c r="AD4173">
        <v>0</v>
      </c>
      <c r="AE4173">
        <v>0</v>
      </c>
    </row>
    <row r="4174" spans="1:31" x14ac:dyDescent="0.3">
      <c r="A4174" t="s">
        <v>268</v>
      </c>
      <c r="B4174" t="s">
        <v>10830</v>
      </c>
      <c r="C4174" t="s">
        <v>274</v>
      </c>
      <c r="D4174" t="s">
        <v>10831</v>
      </c>
      <c r="E4174" t="s">
        <v>13531</v>
      </c>
      <c r="F4174" t="s">
        <v>9233</v>
      </c>
      <c r="G4174" t="s">
        <v>6912</v>
      </c>
      <c r="I4174" t="s">
        <v>265</v>
      </c>
      <c r="J4174" t="s">
        <v>266</v>
      </c>
      <c r="K4174" t="s">
        <v>11729</v>
      </c>
      <c r="L4174" t="s">
        <v>3240</v>
      </c>
      <c r="M4174" t="s">
        <v>271</v>
      </c>
      <c r="N4174" t="s">
        <v>268</v>
      </c>
      <c r="O4174">
        <v>2</v>
      </c>
      <c r="P4174" t="s">
        <v>272</v>
      </c>
      <c r="Q4174">
        <v>4</v>
      </c>
      <c r="S4174">
        <v>5</v>
      </c>
      <c r="T4174" s="108">
        <v>20</v>
      </c>
      <c r="U4174">
        <v>1</v>
      </c>
      <c r="V4174" t="s">
        <v>270</v>
      </c>
      <c r="W4174" t="s">
        <v>167</v>
      </c>
      <c r="X4174">
        <v>1</v>
      </c>
      <c r="Y4174">
        <v>1</v>
      </c>
      <c r="Z4174">
        <v>1</v>
      </c>
      <c r="AA4174">
        <v>1</v>
      </c>
      <c r="AB4174">
        <v>1</v>
      </c>
      <c r="AC4174">
        <v>1</v>
      </c>
      <c r="AD4174">
        <v>0</v>
      </c>
      <c r="AE4174">
        <v>0</v>
      </c>
    </row>
    <row r="4175" spans="1:31" x14ac:dyDescent="0.3">
      <c r="A4175" t="s">
        <v>268</v>
      </c>
      <c r="B4175" t="s">
        <v>5369</v>
      </c>
      <c r="C4175" t="s">
        <v>262</v>
      </c>
      <c r="D4175" t="s">
        <v>9229</v>
      </c>
      <c r="E4175" t="s">
        <v>12962</v>
      </c>
      <c r="F4175" t="s">
        <v>704</v>
      </c>
      <c r="G4175" t="s">
        <v>2732</v>
      </c>
      <c r="I4175" t="s">
        <v>265</v>
      </c>
      <c r="J4175" t="s">
        <v>266</v>
      </c>
      <c r="K4175" t="s">
        <v>5370</v>
      </c>
      <c r="L4175" t="s">
        <v>5371</v>
      </c>
      <c r="M4175" t="s">
        <v>271</v>
      </c>
      <c r="N4175" t="s">
        <v>268</v>
      </c>
      <c r="O4175">
        <v>2</v>
      </c>
      <c r="P4175" t="s">
        <v>272</v>
      </c>
      <c r="Q4175">
        <v>1</v>
      </c>
      <c r="S4175">
        <v>1</v>
      </c>
      <c r="T4175" s="108">
        <v>1</v>
      </c>
      <c r="U4175">
        <v>1</v>
      </c>
      <c r="V4175" t="s">
        <v>270</v>
      </c>
      <c r="W4175" t="s">
        <v>167</v>
      </c>
      <c r="X4175">
        <v>1</v>
      </c>
      <c r="Y4175">
        <v>0</v>
      </c>
      <c r="Z4175">
        <v>1</v>
      </c>
      <c r="AA4175">
        <v>0</v>
      </c>
      <c r="AB4175">
        <v>0</v>
      </c>
      <c r="AC4175">
        <v>0</v>
      </c>
      <c r="AD4175">
        <v>0</v>
      </c>
      <c r="AE4175">
        <v>0</v>
      </c>
    </row>
    <row r="4176" spans="1:31" x14ac:dyDescent="0.3">
      <c r="A4176" t="s">
        <v>268</v>
      </c>
      <c r="B4176" t="s">
        <v>5369</v>
      </c>
      <c r="C4176" t="s">
        <v>262</v>
      </c>
      <c r="D4176" t="s">
        <v>9229</v>
      </c>
      <c r="E4176" t="s">
        <v>12962</v>
      </c>
      <c r="F4176" t="s">
        <v>704</v>
      </c>
      <c r="G4176" t="s">
        <v>2732</v>
      </c>
      <c r="I4176" t="s">
        <v>265</v>
      </c>
      <c r="J4176" t="s">
        <v>266</v>
      </c>
      <c r="K4176" t="s">
        <v>5370</v>
      </c>
      <c r="L4176" t="s">
        <v>5371</v>
      </c>
      <c r="M4176" t="s">
        <v>271</v>
      </c>
      <c r="N4176" t="s">
        <v>268</v>
      </c>
      <c r="O4176">
        <v>17</v>
      </c>
      <c r="P4176" t="s">
        <v>273</v>
      </c>
      <c r="Q4176">
        <v>0.48</v>
      </c>
      <c r="S4176">
        <v>1</v>
      </c>
      <c r="T4176" s="108">
        <v>0.48</v>
      </c>
      <c r="U4176">
        <v>1</v>
      </c>
      <c r="V4176" t="s">
        <v>270</v>
      </c>
      <c r="W4176" t="s">
        <v>167</v>
      </c>
      <c r="X4176">
        <v>1</v>
      </c>
      <c r="Y4176">
        <v>0</v>
      </c>
      <c r="Z4176">
        <v>0</v>
      </c>
      <c r="AA4176">
        <v>0</v>
      </c>
      <c r="AB4176">
        <v>1</v>
      </c>
      <c r="AC4176">
        <v>0</v>
      </c>
      <c r="AD4176">
        <v>0</v>
      </c>
      <c r="AE4176">
        <v>0</v>
      </c>
    </row>
    <row r="4177" spans="1:31" x14ac:dyDescent="0.3">
      <c r="A4177" t="s">
        <v>268</v>
      </c>
      <c r="B4177" t="s">
        <v>5369</v>
      </c>
      <c r="C4177" t="s">
        <v>262</v>
      </c>
      <c r="D4177" t="s">
        <v>9229</v>
      </c>
      <c r="E4177" t="s">
        <v>12962</v>
      </c>
      <c r="F4177" t="s">
        <v>704</v>
      </c>
      <c r="G4177" t="s">
        <v>2732</v>
      </c>
      <c r="I4177" t="s">
        <v>265</v>
      </c>
      <c r="J4177" t="s">
        <v>266</v>
      </c>
      <c r="K4177" t="s">
        <v>5370</v>
      </c>
      <c r="L4177" t="s">
        <v>5371</v>
      </c>
      <c r="M4177" t="s">
        <v>267</v>
      </c>
      <c r="N4177" t="s">
        <v>268</v>
      </c>
      <c r="O4177">
        <v>1</v>
      </c>
      <c r="P4177" t="s">
        <v>266</v>
      </c>
      <c r="Q4177">
        <v>0.17</v>
      </c>
      <c r="S4177">
        <v>1</v>
      </c>
      <c r="T4177" s="108">
        <v>0.17</v>
      </c>
      <c r="U4177">
        <v>1</v>
      </c>
      <c r="V4177" t="s">
        <v>270</v>
      </c>
      <c r="W4177" t="s">
        <v>167</v>
      </c>
      <c r="X4177">
        <v>1</v>
      </c>
      <c r="Y4177">
        <v>0</v>
      </c>
      <c r="Z4177">
        <v>0</v>
      </c>
      <c r="AA4177">
        <v>0</v>
      </c>
      <c r="AB4177">
        <v>1</v>
      </c>
      <c r="AC4177">
        <v>0</v>
      </c>
      <c r="AD4177">
        <v>0</v>
      </c>
      <c r="AE4177">
        <v>0</v>
      </c>
    </row>
    <row r="4178" spans="1:31" x14ac:dyDescent="0.3">
      <c r="A4178" t="s">
        <v>268</v>
      </c>
      <c r="B4178" t="s">
        <v>11720</v>
      </c>
      <c r="C4178" t="s">
        <v>274</v>
      </c>
      <c r="D4178" t="s">
        <v>11721</v>
      </c>
      <c r="E4178" t="s">
        <v>12971</v>
      </c>
      <c r="F4178" t="s">
        <v>5452</v>
      </c>
      <c r="G4178" t="s">
        <v>264</v>
      </c>
      <c r="I4178" t="s">
        <v>265</v>
      </c>
      <c r="J4178" t="s">
        <v>266</v>
      </c>
      <c r="K4178" t="s">
        <v>11722</v>
      </c>
      <c r="L4178" t="s">
        <v>11723</v>
      </c>
      <c r="M4178" t="s">
        <v>267</v>
      </c>
      <c r="N4178" t="s">
        <v>268</v>
      </c>
      <c r="O4178">
        <v>1</v>
      </c>
      <c r="P4178" t="s">
        <v>282</v>
      </c>
      <c r="Q4178">
        <v>1</v>
      </c>
      <c r="S4178">
        <v>1</v>
      </c>
      <c r="T4178" s="108">
        <v>1</v>
      </c>
      <c r="U4178">
        <v>1</v>
      </c>
      <c r="V4178" t="s">
        <v>270</v>
      </c>
      <c r="W4178" t="s">
        <v>167</v>
      </c>
      <c r="X4178">
        <v>1</v>
      </c>
      <c r="Y4178">
        <v>0</v>
      </c>
      <c r="Z4178">
        <v>0</v>
      </c>
      <c r="AA4178">
        <v>1</v>
      </c>
      <c r="AB4178">
        <v>0</v>
      </c>
      <c r="AC4178">
        <v>0</v>
      </c>
      <c r="AD4178">
        <v>0</v>
      </c>
      <c r="AE4178">
        <v>0</v>
      </c>
    </row>
    <row r="4179" spans="1:31" x14ac:dyDescent="0.3">
      <c r="A4179" t="s">
        <v>268</v>
      </c>
      <c r="B4179" t="s">
        <v>11720</v>
      </c>
      <c r="C4179" t="s">
        <v>274</v>
      </c>
      <c r="D4179" t="s">
        <v>11721</v>
      </c>
      <c r="E4179" t="s">
        <v>12971</v>
      </c>
      <c r="F4179" t="s">
        <v>5452</v>
      </c>
      <c r="G4179" t="s">
        <v>264</v>
      </c>
      <c r="I4179" t="s">
        <v>265</v>
      </c>
      <c r="J4179" t="s">
        <v>266</v>
      </c>
      <c r="K4179" t="s">
        <v>11722</v>
      </c>
      <c r="L4179" t="s">
        <v>11723</v>
      </c>
      <c r="M4179" t="s">
        <v>271</v>
      </c>
      <c r="N4179" t="s">
        <v>268</v>
      </c>
      <c r="O4179">
        <v>2</v>
      </c>
      <c r="P4179" t="s">
        <v>272</v>
      </c>
      <c r="Q4179">
        <v>1</v>
      </c>
      <c r="S4179">
        <v>1</v>
      </c>
      <c r="T4179" s="108">
        <v>1</v>
      </c>
      <c r="U4179">
        <v>1</v>
      </c>
      <c r="V4179" t="s">
        <v>270</v>
      </c>
      <c r="W4179" t="s">
        <v>167</v>
      </c>
      <c r="X4179">
        <v>1</v>
      </c>
      <c r="Y4179">
        <v>0</v>
      </c>
      <c r="Z4179">
        <v>0</v>
      </c>
      <c r="AA4179">
        <v>1</v>
      </c>
      <c r="AB4179">
        <v>0</v>
      </c>
      <c r="AC4179">
        <v>0</v>
      </c>
      <c r="AD4179">
        <v>0</v>
      </c>
      <c r="AE4179">
        <v>0</v>
      </c>
    </row>
    <row r="4180" spans="1:31" x14ac:dyDescent="0.3">
      <c r="A4180" t="s">
        <v>268</v>
      </c>
      <c r="B4180" t="s">
        <v>11720</v>
      </c>
      <c r="C4180" t="s">
        <v>274</v>
      </c>
      <c r="D4180" t="s">
        <v>11721</v>
      </c>
      <c r="E4180" t="s">
        <v>12971</v>
      </c>
      <c r="F4180" t="s">
        <v>5452</v>
      </c>
      <c r="G4180" t="s">
        <v>264</v>
      </c>
      <c r="I4180" t="s">
        <v>265</v>
      </c>
      <c r="J4180" t="s">
        <v>266</v>
      </c>
      <c r="K4180" t="s">
        <v>11722</v>
      </c>
      <c r="L4180" t="s">
        <v>11723</v>
      </c>
      <c r="M4180" t="s">
        <v>271</v>
      </c>
      <c r="N4180" t="s">
        <v>268</v>
      </c>
      <c r="O4180">
        <v>17</v>
      </c>
      <c r="P4180" t="s">
        <v>273</v>
      </c>
      <c r="Q4180">
        <v>0.48</v>
      </c>
      <c r="S4180">
        <v>1</v>
      </c>
      <c r="T4180" s="108">
        <v>0.48</v>
      </c>
      <c r="U4180">
        <v>1</v>
      </c>
      <c r="V4180" t="s">
        <v>270</v>
      </c>
      <c r="W4180" t="s">
        <v>167</v>
      </c>
      <c r="X4180">
        <v>1</v>
      </c>
      <c r="Y4180">
        <v>0</v>
      </c>
      <c r="Z4180">
        <v>0</v>
      </c>
      <c r="AA4180">
        <v>0</v>
      </c>
      <c r="AB4180">
        <v>0</v>
      </c>
      <c r="AC4180">
        <v>1</v>
      </c>
      <c r="AD4180">
        <v>0</v>
      </c>
      <c r="AE4180">
        <v>0</v>
      </c>
    </row>
    <row r="4181" spans="1:31" x14ac:dyDescent="0.3">
      <c r="A4181" t="s">
        <v>268</v>
      </c>
      <c r="B4181" t="s">
        <v>5610</v>
      </c>
      <c r="C4181" t="s">
        <v>274</v>
      </c>
      <c r="D4181" t="s">
        <v>5611</v>
      </c>
      <c r="E4181" t="s">
        <v>12854</v>
      </c>
      <c r="F4181" t="s">
        <v>1085</v>
      </c>
      <c r="G4181" t="s">
        <v>3019</v>
      </c>
      <c r="I4181" t="s">
        <v>265</v>
      </c>
      <c r="J4181" t="s">
        <v>266</v>
      </c>
      <c r="K4181" t="s">
        <v>5568</v>
      </c>
      <c r="L4181" t="s">
        <v>19251</v>
      </c>
      <c r="M4181" t="s">
        <v>271</v>
      </c>
      <c r="N4181" t="s">
        <v>268</v>
      </c>
      <c r="O4181">
        <v>27</v>
      </c>
      <c r="P4181" t="s">
        <v>273</v>
      </c>
      <c r="Q4181">
        <v>0.32</v>
      </c>
      <c r="S4181">
        <v>3</v>
      </c>
      <c r="T4181" s="108">
        <v>0.96</v>
      </c>
      <c r="U4181">
        <v>1</v>
      </c>
      <c r="V4181" t="s">
        <v>270</v>
      </c>
      <c r="W4181" t="s">
        <v>167</v>
      </c>
      <c r="X4181">
        <v>3</v>
      </c>
      <c r="Y4181">
        <v>0</v>
      </c>
      <c r="Z4181">
        <v>0</v>
      </c>
      <c r="AA4181">
        <v>0</v>
      </c>
      <c r="AB4181">
        <v>3</v>
      </c>
      <c r="AC4181">
        <v>0</v>
      </c>
      <c r="AD4181">
        <v>0</v>
      </c>
      <c r="AE4181">
        <v>0</v>
      </c>
    </row>
    <row r="4182" spans="1:31" x14ac:dyDescent="0.3">
      <c r="A4182" t="s">
        <v>268</v>
      </c>
      <c r="B4182" t="s">
        <v>5610</v>
      </c>
      <c r="C4182" t="s">
        <v>274</v>
      </c>
      <c r="D4182" t="s">
        <v>5611</v>
      </c>
      <c r="E4182" t="s">
        <v>12854</v>
      </c>
      <c r="F4182" t="s">
        <v>1085</v>
      </c>
      <c r="G4182" t="s">
        <v>3019</v>
      </c>
      <c r="I4182" t="s">
        <v>265</v>
      </c>
      <c r="J4182" t="s">
        <v>266</v>
      </c>
      <c r="K4182" t="s">
        <v>5568</v>
      </c>
      <c r="L4182" t="s">
        <v>19251</v>
      </c>
      <c r="M4182" t="s">
        <v>267</v>
      </c>
      <c r="N4182" t="s">
        <v>268</v>
      </c>
      <c r="O4182">
        <v>1</v>
      </c>
      <c r="P4182" t="s">
        <v>282</v>
      </c>
      <c r="Q4182">
        <v>3</v>
      </c>
      <c r="S4182">
        <v>1</v>
      </c>
      <c r="T4182" s="108">
        <v>3</v>
      </c>
      <c r="U4182">
        <v>1</v>
      </c>
      <c r="V4182" t="s">
        <v>270</v>
      </c>
      <c r="W4182" t="s">
        <v>167</v>
      </c>
      <c r="X4182">
        <v>1</v>
      </c>
      <c r="Y4182">
        <v>0</v>
      </c>
      <c r="Z4182">
        <v>0</v>
      </c>
      <c r="AA4182">
        <v>0</v>
      </c>
      <c r="AB4182">
        <v>1</v>
      </c>
      <c r="AC4182">
        <v>0</v>
      </c>
      <c r="AD4182">
        <v>0</v>
      </c>
      <c r="AE4182">
        <v>0</v>
      </c>
    </row>
    <row r="4183" spans="1:31" x14ac:dyDescent="0.3">
      <c r="A4183" t="s">
        <v>268</v>
      </c>
      <c r="B4183" t="s">
        <v>5610</v>
      </c>
      <c r="C4183" t="s">
        <v>274</v>
      </c>
      <c r="D4183" t="s">
        <v>5611</v>
      </c>
      <c r="E4183" t="s">
        <v>12854</v>
      </c>
      <c r="F4183" t="s">
        <v>1085</v>
      </c>
      <c r="G4183" t="s">
        <v>3019</v>
      </c>
      <c r="I4183" t="s">
        <v>265</v>
      </c>
      <c r="J4183" t="s">
        <v>266</v>
      </c>
      <c r="K4183" t="s">
        <v>5568</v>
      </c>
      <c r="L4183" t="s">
        <v>19251</v>
      </c>
      <c r="M4183" t="s">
        <v>271</v>
      </c>
      <c r="N4183" t="s">
        <v>268</v>
      </c>
      <c r="O4183">
        <v>2</v>
      </c>
      <c r="P4183" t="s">
        <v>272</v>
      </c>
      <c r="Q4183">
        <v>4</v>
      </c>
      <c r="S4183">
        <v>2</v>
      </c>
      <c r="T4183" s="108">
        <v>8</v>
      </c>
      <c r="U4183">
        <v>1</v>
      </c>
      <c r="V4183" t="s">
        <v>270</v>
      </c>
      <c r="W4183" t="s">
        <v>167</v>
      </c>
      <c r="X4183">
        <v>1</v>
      </c>
      <c r="Y4183">
        <v>0</v>
      </c>
      <c r="Z4183">
        <v>1</v>
      </c>
      <c r="AA4183">
        <v>0</v>
      </c>
      <c r="AB4183">
        <v>1</v>
      </c>
      <c r="AC4183">
        <v>0</v>
      </c>
      <c r="AD4183">
        <v>0</v>
      </c>
      <c r="AE4183">
        <v>0</v>
      </c>
    </row>
    <row r="4184" spans="1:31" x14ac:dyDescent="0.3">
      <c r="A4184" t="s">
        <v>268</v>
      </c>
      <c r="B4184" t="s">
        <v>5676</v>
      </c>
      <c r="C4184" t="s">
        <v>274</v>
      </c>
      <c r="D4184" t="s">
        <v>5677</v>
      </c>
      <c r="E4184" t="s">
        <v>13094</v>
      </c>
      <c r="F4184" t="s">
        <v>5674</v>
      </c>
      <c r="G4184" t="s">
        <v>5678</v>
      </c>
      <c r="I4184" t="s">
        <v>265</v>
      </c>
      <c r="J4184" t="s">
        <v>266</v>
      </c>
      <c r="K4184" t="s">
        <v>5679</v>
      </c>
      <c r="L4184" t="s">
        <v>5680</v>
      </c>
      <c r="M4184" t="s">
        <v>267</v>
      </c>
      <c r="N4184" t="s">
        <v>268</v>
      </c>
      <c r="O4184">
        <v>1</v>
      </c>
      <c r="P4184" t="s">
        <v>282</v>
      </c>
      <c r="Q4184">
        <v>1</v>
      </c>
      <c r="S4184">
        <v>1</v>
      </c>
      <c r="T4184" s="108">
        <v>1</v>
      </c>
      <c r="U4184">
        <v>1</v>
      </c>
      <c r="V4184" t="s">
        <v>270</v>
      </c>
      <c r="W4184" t="s">
        <v>167</v>
      </c>
      <c r="X4184">
        <v>1</v>
      </c>
      <c r="Y4184">
        <v>0</v>
      </c>
      <c r="Z4184">
        <v>0</v>
      </c>
      <c r="AA4184">
        <v>0</v>
      </c>
      <c r="AB4184">
        <v>1</v>
      </c>
      <c r="AC4184">
        <v>0</v>
      </c>
      <c r="AD4184">
        <v>0</v>
      </c>
      <c r="AE4184">
        <v>0</v>
      </c>
    </row>
    <row r="4185" spans="1:31" x14ac:dyDescent="0.3">
      <c r="A4185" t="s">
        <v>268</v>
      </c>
      <c r="B4185" t="s">
        <v>5676</v>
      </c>
      <c r="C4185" t="s">
        <v>274</v>
      </c>
      <c r="D4185" t="s">
        <v>5677</v>
      </c>
      <c r="E4185" t="s">
        <v>13094</v>
      </c>
      <c r="F4185" t="s">
        <v>5674</v>
      </c>
      <c r="G4185" t="s">
        <v>5678</v>
      </c>
      <c r="I4185" t="s">
        <v>265</v>
      </c>
      <c r="J4185" t="s">
        <v>266</v>
      </c>
      <c r="K4185" t="s">
        <v>5679</v>
      </c>
      <c r="L4185" t="s">
        <v>5680</v>
      </c>
      <c r="M4185" t="s">
        <v>271</v>
      </c>
      <c r="N4185" t="s">
        <v>268</v>
      </c>
      <c r="O4185">
        <v>2</v>
      </c>
      <c r="P4185" t="s">
        <v>272</v>
      </c>
      <c r="Q4185">
        <v>1</v>
      </c>
      <c r="S4185">
        <v>1</v>
      </c>
      <c r="T4185" s="108">
        <v>1</v>
      </c>
      <c r="U4185">
        <v>1</v>
      </c>
      <c r="V4185" t="s">
        <v>270</v>
      </c>
      <c r="W4185" t="s">
        <v>167</v>
      </c>
      <c r="X4185">
        <v>1</v>
      </c>
      <c r="Y4185">
        <v>0</v>
      </c>
      <c r="Z4185">
        <v>0</v>
      </c>
      <c r="AA4185">
        <v>0</v>
      </c>
      <c r="AB4185">
        <v>0</v>
      </c>
      <c r="AC4185">
        <v>1</v>
      </c>
      <c r="AD4185">
        <v>0</v>
      </c>
      <c r="AE4185">
        <v>0</v>
      </c>
    </row>
    <row r="4186" spans="1:31" x14ac:dyDescent="0.3">
      <c r="A4186" t="s">
        <v>268</v>
      </c>
      <c r="B4186" t="s">
        <v>16001</v>
      </c>
      <c r="C4186" t="s">
        <v>274</v>
      </c>
      <c r="D4186" t="s">
        <v>16002</v>
      </c>
      <c r="E4186" t="s">
        <v>16003</v>
      </c>
      <c r="F4186" t="s">
        <v>1679</v>
      </c>
      <c r="G4186" t="s">
        <v>5700</v>
      </c>
      <c r="I4186" t="s">
        <v>265</v>
      </c>
      <c r="J4186" t="s">
        <v>266</v>
      </c>
      <c r="K4186" t="s">
        <v>5732</v>
      </c>
      <c r="L4186" t="s">
        <v>16004</v>
      </c>
      <c r="M4186" t="s">
        <v>267</v>
      </c>
      <c r="N4186" t="s">
        <v>268</v>
      </c>
      <c r="O4186">
        <v>1</v>
      </c>
      <c r="P4186" t="s">
        <v>266</v>
      </c>
      <c r="Q4186">
        <v>0.17</v>
      </c>
      <c r="S4186">
        <v>1</v>
      </c>
      <c r="T4186" s="108">
        <v>0.17</v>
      </c>
      <c r="U4186">
        <v>1</v>
      </c>
      <c r="V4186" t="s">
        <v>270</v>
      </c>
      <c r="W4186" t="s">
        <v>167</v>
      </c>
      <c r="X4186">
        <v>1</v>
      </c>
      <c r="Y4186">
        <v>1</v>
      </c>
      <c r="Z4186">
        <v>0</v>
      </c>
      <c r="AA4186">
        <v>0</v>
      </c>
      <c r="AB4186">
        <v>0</v>
      </c>
      <c r="AC4186">
        <v>0</v>
      </c>
      <c r="AD4186">
        <v>0</v>
      </c>
      <c r="AE4186">
        <v>0</v>
      </c>
    </row>
    <row r="4187" spans="1:31" x14ac:dyDescent="0.3">
      <c r="A4187" t="s">
        <v>268</v>
      </c>
      <c r="B4187" t="s">
        <v>16001</v>
      </c>
      <c r="C4187" t="s">
        <v>274</v>
      </c>
      <c r="D4187" t="s">
        <v>16002</v>
      </c>
      <c r="E4187" t="s">
        <v>16003</v>
      </c>
      <c r="F4187" t="s">
        <v>1679</v>
      </c>
      <c r="G4187" t="s">
        <v>5700</v>
      </c>
      <c r="I4187" t="s">
        <v>265</v>
      </c>
      <c r="J4187" t="s">
        <v>266</v>
      </c>
      <c r="K4187" t="s">
        <v>5732</v>
      </c>
      <c r="L4187" t="s">
        <v>16004</v>
      </c>
      <c r="M4187" t="s">
        <v>271</v>
      </c>
      <c r="N4187" t="s">
        <v>268</v>
      </c>
      <c r="O4187">
        <v>2</v>
      </c>
      <c r="P4187" t="s">
        <v>272</v>
      </c>
      <c r="Q4187">
        <v>1</v>
      </c>
      <c r="S4187">
        <v>1</v>
      </c>
      <c r="T4187" s="108">
        <v>1</v>
      </c>
      <c r="U4187">
        <v>1</v>
      </c>
      <c r="V4187" t="s">
        <v>270</v>
      </c>
      <c r="W4187" t="s">
        <v>167</v>
      </c>
      <c r="X4187">
        <v>1</v>
      </c>
      <c r="Y4187">
        <v>0</v>
      </c>
      <c r="Z4187">
        <v>0</v>
      </c>
      <c r="AA4187">
        <v>0</v>
      </c>
      <c r="AB4187">
        <v>1</v>
      </c>
      <c r="AC4187">
        <v>0</v>
      </c>
      <c r="AD4187">
        <v>0</v>
      </c>
      <c r="AE4187">
        <v>0</v>
      </c>
    </row>
    <row r="4188" spans="1:31" x14ac:dyDescent="0.3">
      <c r="A4188" t="s">
        <v>268</v>
      </c>
      <c r="B4188" t="s">
        <v>5729</v>
      </c>
      <c r="C4188" t="s">
        <v>274</v>
      </c>
      <c r="D4188" t="s">
        <v>5730</v>
      </c>
      <c r="E4188" t="s">
        <v>13533</v>
      </c>
      <c r="F4188" t="s">
        <v>5731</v>
      </c>
      <c r="G4188" t="s">
        <v>5700</v>
      </c>
      <c r="I4188" t="s">
        <v>265</v>
      </c>
      <c r="J4188" t="s">
        <v>266</v>
      </c>
      <c r="K4188" t="s">
        <v>5732</v>
      </c>
      <c r="L4188" t="s">
        <v>5733</v>
      </c>
      <c r="M4188" t="s">
        <v>267</v>
      </c>
      <c r="N4188" t="s">
        <v>268</v>
      </c>
      <c r="O4188">
        <v>1</v>
      </c>
      <c r="P4188" t="s">
        <v>266</v>
      </c>
      <c r="Q4188">
        <v>0.48</v>
      </c>
      <c r="S4188">
        <v>1</v>
      </c>
      <c r="T4188" s="108">
        <v>0.48</v>
      </c>
      <c r="U4188">
        <v>1</v>
      </c>
      <c r="V4188" t="s">
        <v>270</v>
      </c>
      <c r="W4188" t="s">
        <v>167</v>
      </c>
      <c r="X4188">
        <v>1</v>
      </c>
      <c r="Y4188">
        <v>1</v>
      </c>
      <c r="Z4188">
        <v>0</v>
      </c>
      <c r="AA4188">
        <v>0</v>
      </c>
      <c r="AB4188">
        <v>0</v>
      </c>
      <c r="AC4188">
        <v>0</v>
      </c>
      <c r="AD4188">
        <v>0</v>
      </c>
      <c r="AE4188">
        <v>0</v>
      </c>
    </row>
    <row r="4189" spans="1:31" x14ac:dyDescent="0.3">
      <c r="A4189" t="s">
        <v>268</v>
      </c>
      <c r="B4189" t="s">
        <v>5729</v>
      </c>
      <c r="C4189" t="s">
        <v>274</v>
      </c>
      <c r="D4189" t="s">
        <v>5730</v>
      </c>
      <c r="E4189" t="s">
        <v>13533</v>
      </c>
      <c r="F4189" t="s">
        <v>5731</v>
      </c>
      <c r="G4189" t="s">
        <v>5700</v>
      </c>
      <c r="I4189" t="s">
        <v>265</v>
      </c>
      <c r="J4189" t="s">
        <v>266</v>
      </c>
      <c r="K4189" t="s">
        <v>5732</v>
      </c>
      <c r="L4189" t="s">
        <v>5733</v>
      </c>
      <c r="M4189" t="s">
        <v>271</v>
      </c>
      <c r="N4189" t="s">
        <v>268</v>
      </c>
      <c r="O4189">
        <v>2</v>
      </c>
      <c r="P4189" t="s">
        <v>288</v>
      </c>
      <c r="Q4189">
        <v>0.48</v>
      </c>
      <c r="S4189">
        <v>2</v>
      </c>
      <c r="T4189" s="108">
        <v>0.96</v>
      </c>
      <c r="U4189">
        <v>1</v>
      </c>
      <c r="V4189" t="s">
        <v>270</v>
      </c>
      <c r="W4189" t="s">
        <v>167</v>
      </c>
      <c r="X4189">
        <v>2</v>
      </c>
      <c r="Y4189">
        <v>0</v>
      </c>
      <c r="Z4189">
        <v>0</v>
      </c>
      <c r="AA4189">
        <v>0</v>
      </c>
      <c r="AB4189">
        <v>0</v>
      </c>
      <c r="AC4189">
        <v>2</v>
      </c>
      <c r="AD4189">
        <v>0</v>
      </c>
      <c r="AE4189">
        <v>0</v>
      </c>
    </row>
    <row r="4190" spans="1:31" x14ac:dyDescent="0.3">
      <c r="A4190" t="s">
        <v>268</v>
      </c>
      <c r="B4190" t="s">
        <v>17884</v>
      </c>
      <c r="C4190" t="s">
        <v>274</v>
      </c>
      <c r="D4190" t="s">
        <v>17885</v>
      </c>
      <c r="E4190" t="s">
        <v>13534</v>
      </c>
      <c r="F4190" t="s">
        <v>5736</v>
      </c>
      <c r="G4190" t="s">
        <v>5700</v>
      </c>
      <c r="I4190" t="s">
        <v>265</v>
      </c>
      <c r="J4190" t="s">
        <v>266</v>
      </c>
      <c r="K4190" t="s">
        <v>5701</v>
      </c>
      <c r="L4190" t="s">
        <v>17886</v>
      </c>
      <c r="M4190" t="s">
        <v>267</v>
      </c>
      <c r="N4190" t="s">
        <v>268</v>
      </c>
      <c r="O4190">
        <v>1</v>
      </c>
      <c r="P4190" t="s">
        <v>266</v>
      </c>
      <c r="Q4190">
        <v>0.17</v>
      </c>
      <c r="S4190">
        <v>1</v>
      </c>
      <c r="T4190" s="108">
        <v>0.17</v>
      </c>
      <c r="U4190">
        <v>1</v>
      </c>
      <c r="V4190" t="s">
        <v>270</v>
      </c>
      <c r="W4190" t="s">
        <v>167</v>
      </c>
      <c r="X4190">
        <v>1</v>
      </c>
      <c r="Y4190">
        <v>1</v>
      </c>
      <c r="Z4190">
        <v>0</v>
      </c>
      <c r="AA4190">
        <v>0</v>
      </c>
      <c r="AB4190">
        <v>0</v>
      </c>
      <c r="AC4190">
        <v>0</v>
      </c>
      <c r="AD4190">
        <v>0</v>
      </c>
      <c r="AE4190">
        <v>0</v>
      </c>
    </row>
    <row r="4191" spans="1:31" x14ac:dyDescent="0.3">
      <c r="A4191" t="s">
        <v>268</v>
      </c>
      <c r="B4191" t="s">
        <v>5747</v>
      </c>
      <c r="C4191" t="s">
        <v>274</v>
      </c>
      <c r="D4191" t="s">
        <v>5748</v>
      </c>
      <c r="E4191" t="s">
        <v>13535</v>
      </c>
      <c r="F4191" t="s">
        <v>482</v>
      </c>
      <c r="G4191" t="s">
        <v>5700</v>
      </c>
      <c r="I4191" t="s">
        <v>265</v>
      </c>
      <c r="J4191" t="s">
        <v>266</v>
      </c>
      <c r="K4191" t="s">
        <v>5732</v>
      </c>
      <c r="L4191" t="s">
        <v>5749</v>
      </c>
      <c r="M4191" t="s">
        <v>267</v>
      </c>
      <c r="N4191" t="s">
        <v>268</v>
      </c>
      <c r="O4191">
        <v>1</v>
      </c>
      <c r="P4191" t="s">
        <v>266</v>
      </c>
      <c r="Q4191">
        <v>0.17</v>
      </c>
      <c r="S4191">
        <v>1</v>
      </c>
      <c r="T4191" s="108">
        <v>0.17</v>
      </c>
      <c r="U4191">
        <v>1</v>
      </c>
      <c r="V4191" t="s">
        <v>270</v>
      </c>
      <c r="W4191" t="s">
        <v>167</v>
      </c>
      <c r="X4191">
        <v>1</v>
      </c>
      <c r="Y4191">
        <v>1</v>
      </c>
      <c r="Z4191">
        <v>0</v>
      </c>
      <c r="AA4191">
        <v>0</v>
      </c>
      <c r="AB4191">
        <v>0</v>
      </c>
      <c r="AC4191">
        <v>0</v>
      </c>
      <c r="AD4191">
        <v>0</v>
      </c>
      <c r="AE4191">
        <v>0</v>
      </c>
    </row>
    <row r="4192" spans="1:31" x14ac:dyDescent="0.3">
      <c r="A4192" t="s">
        <v>268</v>
      </c>
      <c r="B4192" t="s">
        <v>5747</v>
      </c>
      <c r="C4192" t="s">
        <v>274</v>
      </c>
      <c r="D4192" t="s">
        <v>5748</v>
      </c>
      <c r="E4192" t="s">
        <v>13535</v>
      </c>
      <c r="F4192" t="s">
        <v>482</v>
      </c>
      <c r="G4192" t="s">
        <v>5700</v>
      </c>
      <c r="I4192" t="s">
        <v>265</v>
      </c>
      <c r="J4192" t="s">
        <v>266</v>
      </c>
      <c r="K4192" t="s">
        <v>5732</v>
      </c>
      <c r="L4192" t="s">
        <v>5749</v>
      </c>
      <c r="M4192" t="s">
        <v>271</v>
      </c>
      <c r="N4192" t="s">
        <v>268</v>
      </c>
      <c r="O4192">
        <v>2</v>
      </c>
      <c r="P4192" t="s">
        <v>288</v>
      </c>
      <c r="Q4192">
        <v>0.48</v>
      </c>
      <c r="S4192">
        <v>1</v>
      </c>
      <c r="T4192" s="108">
        <v>0.48</v>
      </c>
      <c r="U4192">
        <v>1</v>
      </c>
      <c r="V4192" t="s">
        <v>270</v>
      </c>
      <c r="W4192" t="s">
        <v>167</v>
      </c>
      <c r="X4192">
        <v>1</v>
      </c>
      <c r="Y4192">
        <v>0</v>
      </c>
      <c r="Z4192">
        <v>0</v>
      </c>
      <c r="AA4192">
        <v>0</v>
      </c>
      <c r="AB4192">
        <v>0</v>
      </c>
      <c r="AC4192">
        <v>1</v>
      </c>
      <c r="AD4192">
        <v>0</v>
      </c>
      <c r="AE4192">
        <v>0</v>
      </c>
    </row>
    <row r="4193" spans="1:31" x14ac:dyDescent="0.3">
      <c r="A4193" t="s">
        <v>268</v>
      </c>
      <c r="B4193" t="s">
        <v>5754</v>
      </c>
      <c r="C4193" t="s">
        <v>274</v>
      </c>
      <c r="D4193" t="s">
        <v>5755</v>
      </c>
      <c r="E4193" t="s">
        <v>13536</v>
      </c>
      <c r="F4193" t="s">
        <v>5756</v>
      </c>
      <c r="G4193" t="s">
        <v>5700</v>
      </c>
      <c r="I4193" t="s">
        <v>265</v>
      </c>
      <c r="J4193" t="s">
        <v>266</v>
      </c>
      <c r="K4193" t="s">
        <v>5732</v>
      </c>
      <c r="L4193" t="s">
        <v>19695</v>
      </c>
      <c r="M4193" t="s">
        <v>271</v>
      </c>
      <c r="N4193" t="s">
        <v>268</v>
      </c>
      <c r="O4193">
        <v>2</v>
      </c>
      <c r="P4193" t="s">
        <v>288</v>
      </c>
      <c r="Q4193">
        <v>0.48</v>
      </c>
      <c r="S4193">
        <v>1</v>
      </c>
      <c r="T4193" s="108">
        <v>0.48</v>
      </c>
      <c r="U4193">
        <v>1</v>
      </c>
      <c r="V4193" t="s">
        <v>270</v>
      </c>
      <c r="W4193" t="s">
        <v>167</v>
      </c>
      <c r="X4193">
        <v>1</v>
      </c>
      <c r="Y4193">
        <v>0</v>
      </c>
      <c r="Z4193">
        <v>0</v>
      </c>
      <c r="AA4193">
        <v>0</v>
      </c>
      <c r="AB4193">
        <v>0</v>
      </c>
      <c r="AC4193">
        <v>1</v>
      </c>
      <c r="AD4193">
        <v>0</v>
      </c>
      <c r="AE4193">
        <v>0</v>
      </c>
    </row>
    <row r="4194" spans="1:31" x14ac:dyDescent="0.3">
      <c r="A4194" t="s">
        <v>268</v>
      </c>
      <c r="B4194" t="s">
        <v>5754</v>
      </c>
      <c r="C4194" t="s">
        <v>274</v>
      </c>
      <c r="D4194" t="s">
        <v>5755</v>
      </c>
      <c r="E4194" t="s">
        <v>13536</v>
      </c>
      <c r="F4194" t="s">
        <v>5756</v>
      </c>
      <c r="G4194" t="s">
        <v>5700</v>
      </c>
      <c r="I4194" t="s">
        <v>265</v>
      </c>
      <c r="J4194" t="s">
        <v>266</v>
      </c>
      <c r="K4194" t="s">
        <v>5732</v>
      </c>
      <c r="L4194" t="s">
        <v>19695</v>
      </c>
      <c r="M4194" t="s">
        <v>267</v>
      </c>
      <c r="N4194" t="s">
        <v>268</v>
      </c>
      <c r="O4194">
        <v>1</v>
      </c>
      <c r="P4194" t="s">
        <v>266</v>
      </c>
      <c r="Q4194">
        <v>0.17</v>
      </c>
      <c r="S4194">
        <v>1</v>
      </c>
      <c r="T4194" s="108">
        <v>0.17</v>
      </c>
      <c r="U4194">
        <v>1</v>
      </c>
      <c r="V4194" t="s">
        <v>270</v>
      </c>
      <c r="W4194" t="s">
        <v>167</v>
      </c>
      <c r="X4194">
        <v>1</v>
      </c>
      <c r="Y4194">
        <v>1</v>
      </c>
      <c r="Z4194">
        <v>0</v>
      </c>
      <c r="AA4194">
        <v>0</v>
      </c>
      <c r="AB4194">
        <v>0</v>
      </c>
      <c r="AC4194">
        <v>0</v>
      </c>
      <c r="AD4194">
        <v>0</v>
      </c>
      <c r="AE4194">
        <v>0</v>
      </c>
    </row>
    <row r="4195" spans="1:31" x14ac:dyDescent="0.3">
      <c r="A4195" t="s">
        <v>268</v>
      </c>
      <c r="B4195" t="s">
        <v>5762</v>
      </c>
      <c r="C4195" t="s">
        <v>274</v>
      </c>
      <c r="D4195" t="s">
        <v>5763</v>
      </c>
      <c r="E4195" t="s">
        <v>12972</v>
      </c>
      <c r="F4195" t="s">
        <v>5759</v>
      </c>
      <c r="G4195" t="s">
        <v>264</v>
      </c>
      <c r="I4195" t="s">
        <v>265</v>
      </c>
      <c r="J4195" t="s">
        <v>266</v>
      </c>
      <c r="K4195" t="s">
        <v>5764</v>
      </c>
      <c r="L4195" t="s">
        <v>19252</v>
      </c>
      <c r="M4195" t="s">
        <v>271</v>
      </c>
      <c r="N4195" t="s">
        <v>268</v>
      </c>
      <c r="O4195">
        <v>2</v>
      </c>
      <c r="P4195" t="s">
        <v>272</v>
      </c>
      <c r="Q4195">
        <v>2</v>
      </c>
      <c r="S4195">
        <v>1</v>
      </c>
      <c r="T4195" s="108">
        <v>2</v>
      </c>
      <c r="U4195">
        <v>1</v>
      </c>
      <c r="V4195" t="s">
        <v>270</v>
      </c>
      <c r="W4195" t="s">
        <v>167</v>
      </c>
      <c r="X4195">
        <v>1</v>
      </c>
      <c r="Y4195">
        <v>0</v>
      </c>
      <c r="Z4195">
        <v>0</v>
      </c>
      <c r="AA4195">
        <v>0</v>
      </c>
      <c r="AB4195">
        <v>0</v>
      </c>
      <c r="AC4195">
        <v>1</v>
      </c>
      <c r="AD4195">
        <v>0</v>
      </c>
      <c r="AE4195">
        <v>0</v>
      </c>
    </row>
    <row r="4196" spans="1:31" x14ac:dyDescent="0.3">
      <c r="A4196" t="s">
        <v>268</v>
      </c>
      <c r="B4196" t="s">
        <v>5762</v>
      </c>
      <c r="C4196" t="s">
        <v>274</v>
      </c>
      <c r="D4196" t="s">
        <v>5763</v>
      </c>
      <c r="E4196" t="s">
        <v>12972</v>
      </c>
      <c r="F4196" t="s">
        <v>5759</v>
      </c>
      <c r="G4196" t="s">
        <v>264</v>
      </c>
      <c r="I4196" t="s">
        <v>265</v>
      </c>
      <c r="J4196" t="s">
        <v>266</v>
      </c>
      <c r="K4196" t="s">
        <v>5764</v>
      </c>
      <c r="L4196" t="s">
        <v>19252</v>
      </c>
      <c r="M4196" t="s">
        <v>271</v>
      </c>
      <c r="N4196" t="s">
        <v>268</v>
      </c>
      <c r="O4196">
        <v>17</v>
      </c>
      <c r="P4196" t="s">
        <v>273</v>
      </c>
      <c r="Q4196">
        <v>0.48</v>
      </c>
      <c r="S4196">
        <v>2</v>
      </c>
      <c r="T4196" s="108">
        <v>0.96</v>
      </c>
      <c r="U4196">
        <v>1</v>
      </c>
      <c r="V4196" t="s">
        <v>270</v>
      </c>
      <c r="W4196" t="s">
        <v>167</v>
      </c>
      <c r="X4196">
        <v>2</v>
      </c>
      <c r="Y4196">
        <v>0</v>
      </c>
      <c r="Z4196">
        <v>0</v>
      </c>
      <c r="AA4196">
        <v>0</v>
      </c>
      <c r="AB4196">
        <v>0</v>
      </c>
      <c r="AC4196">
        <v>2</v>
      </c>
      <c r="AD4196">
        <v>0</v>
      </c>
      <c r="AE4196">
        <v>0</v>
      </c>
    </row>
    <row r="4197" spans="1:31" x14ac:dyDescent="0.3">
      <c r="A4197" t="s">
        <v>268</v>
      </c>
      <c r="B4197" t="s">
        <v>3793</v>
      </c>
      <c r="C4197" t="s">
        <v>274</v>
      </c>
      <c r="D4197" t="s">
        <v>3797</v>
      </c>
      <c r="E4197" t="s">
        <v>12952</v>
      </c>
      <c r="F4197" t="s">
        <v>1417</v>
      </c>
      <c r="G4197" t="s">
        <v>3795</v>
      </c>
      <c r="I4197" t="s">
        <v>265</v>
      </c>
      <c r="J4197" t="s">
        <v>266</v>
      </c>
      <c r="K4197" t="s">
        <v>3796</v>
      </c>
      <c r="L4197" t="s">
        <v>16289</v>
      </c>
      <c r="M4197" t="s">
        <v>271</v>
      </c>
      <c r="N4197" t="s">
        <v>268</v>
      </c>
      <c r="O4197">
        <v>24</v>
      </c>
      <c r="P4197" t="s">
        <v>425</v>
      </c>
      <c r="Q4197">
        <v>0.32</v>
      </c>
      <c r="S4197">
        <v>8</v>
      </c>
      <c r="T4197" s="108">
        <v>2.56</v>
      </c>
      <c r="U4197">
        <v>1</v>
      </c>
      <c r="V4197" t="s">
        <v>270</v>
      </c>
      <c r="W4197" t="s">
        <v>167</v>
      </c>
      <c r="X4197">
        <v>4</v>
      </c>
      <c r="Y4197">
        <v>0</v>
      </c>
      <c r="Z4197">
        <v>4</v>
      </c>
      <c r="AA4197">
        <v>0</v>
      </c>
      <c r="AB4197">
        <v>4</v>
      </c>
      <c r="AC4197">
        <v>0</v>
      </c>
      <c r="AD4197">
        <v>0</v>
      </c>
      <c r="AE4197">
        <v>0</v>
      </c>
    </row>
    <row r="4198" spans="1:31" x14ac:dyDescent="0.3">
      <c r="A4198" t="s">
        <v>268</v>
      </c>
      <c r="B4198" t="s">
        <v>3793</v>
      </c>
      <c r="C4198" t="s">
        <v>274</v>
      </c>
      <c r="D4198" t="s">
        <v>3797</v>
      </c>
      <c r="E4198" t="s">
        <v>12952</v>
      </c>
      <c r="F4198" t="s">
        <v>1417</v>
      </c>
      <c r="G4198" t="s">
        <v>3795</v>
      </c>
      <c r="I4198" t="s">
        <v>265</v>
      </c>
      <c r="J4198" t="s">
        <v>266</v>
      </c>
      <c r="K4198" t="s">
        <v>3796</v>
      </c>
      <c r="L4198" t="s">
        <v>16289</v>
      </c>
      <c r="M4198" t="s">
        <v>271</v>
      </c>
      <c r="N4198" t="s">
        <v>268</v>
      </c>
      <c r="O4198">
        <v>28</v>
      </c>
      <c r="P4198" t="s">
        <v>273</v>
      </c>
      <c r="Q4198">
        <v>0.48</v>
      </c>
      <c r="S4198">
        <v>2</v>
      </c>
      <c r="T4198" s="108">
        <v>0.96</v>
      </c>
      <c r="U4198">
        <v>1</v>
      </c>
      <c r="V4198" t="s">
        <v>270</v>
      </c>
      <c r="W4198" t="s">
        <v>167</v>
      </c>
      <c r="X4198">
        <v>2</v>
      </c>
      <c r="Y4198">
        <v>0</v>
      </c>
      <c r="Z4198">
        <v>0</v>
      </c>
      <c r="AA4198">
        <v>0</v>
      </c>
      <c r="AB4198">
        <v>0</v>
      </c>
      <c r="AC4198">
        <v>2</v>
      </c>
      <c r="AD4198">
        <v>0</v>
      </c>
      <c r="AE4198">
        <v>0</v>
      </c>
    </row>
    <row r="4199" spans="1:31" x14ac:dyDescent="0.3">
      <c r="A4199" t="s">
        <v>268</v>
      </c>
      <c r="B4199" t="s">
        <v>6762</v>
      </c>
      <c r="C4199" t="s">
        <v>262</v>
      </c>
      <c r="D4199" t="s">
        <v>6763</v>
      </c>
      <c r="E4199" t="s">
        <v>13445</v>
      </c>
      <c r="F4199" t="s">
        <v>6759</v>
      </c>
      <c r="G4199" t="s">
        <v>6764</v>
      </c>
      <c r="I4199" t="s">
        <v>265</v>
      </c>
      <c r="J4199" t="s">
        <v>266</v>
      </c>
      <c r="K4199" t="s">
        <v>6765</v>
      </c>
      <c r="L4199" t="s">
        <v>17231</v>
      </c>
      <c r="M4199" t="s">
        <v>267</v>
      </c>
      <c r="N4199" t="s">
        <v>268</v>
      </c>
      <c r="O4199">
        <v>10</v>
      </c>
      <c r="P4199" t="s">
        <v>282</v>
      </c>
      <c r="Q4199">
        <v>4</v>
      </c>
      <c r="S4199">
        <v>3</v>
      </c>
      <c r="T4199" s="108">
        <v>12</v>
      </c>
      <c r="U4199">
        <v>1</v>
      </c>
      <c r="V4199" t="s">
        <v>270</v>
      </c>
      <c r="W4199" t="s">
        <v>167</v>
      </c>
      <c r="X4199">
        <v>1</v>
      </c>
      <c r="Y4199">
        <v>1</v>
      </c>
      <c r="Z4199">
        <v>0</v>
      </c>
      <c r="AA4199">
        <v>1</v>
      </c>
      <c r="AB4199">
        <v>0</v>
      </c>
      <c r="AC4199">
        <v>1</v>
      </c>
      <c r="AD4199">
        <v>0</v>
      </c>
      <c r="AE4199">
        <v>0</v>
      </c>
    </row>
    <row r="4200" spans="1:31" x14ac:dyDescent="0.3">
      <c r="A4200" t="s">
        <v>268</v>
      </c>
      <c r="B4200" t="s">
        <v>6762</v>
      </c>
      <c r="C4200" t="s">
        <v>262</v>
      </c>
      <c r="D4200" t="s">
        <v>6763</v>
      </c>
      <c r="E4200" t="s">
        <v>13445</v>
      </c>
      <c r="F4200" t="s">
        <v>6759</v>
      </c>
      <c r="G4200" t="s">
        <v>6764</v>
      </c>
      <c r="I4200" t="s">
        <v>265</v>
      </c>
      <c r="J4200" t="s">
        <v>266</v>
      </c>
      <c r="K4200" t="s">
        <v>6765</v>
      </c>
      <c r="L4200" t="s">
        <v>17231</v>
      </c>
      <c r="M4200" t="s">
        <v>271</v>
      </c>
      <c r="N4200" t="s">
        <v>268</v>
      </c>
      <c r="O4200">
        <v>11</v>
      </c>
      <c r="P4200" t="s">
        <v>272</v>
      </c>
      <c r="Q4200">
        <v>6</v>
      </c>
      <c r="S4200">
        <v>1</v>
      </c>
      <c r="T4200" s="108">
        <v>6</v>
      </c>
      <c r="U4200">
        <v>1</v>
      </c>
      <c r="V4200" t="s">
        <v>270</v>
      </c>
      <c r="W4200" t="s">
        <v>167</v>
      </c>
      <c r="X4200">
        <v>1</v>
      </c>
      <c r="Y4200">
        <v>0</v>
      </c>
      <c r="Z4200">
        <v>0</v>
      </c>
      <c r="AA4200">
        <v>0</v>
      </c>
      <c r="AB4200">
        <v>1</v>
      </c>
      <c r="AC4200">
        <v>0</v>
      </c>
      <c r="AD4200">
        <v>0</v>
      </c>
      <c r="AE4200">
        <v>0</v>
      </c>
    </row>
    <row r="4201" spans="1:31" x14ac:dyDescent="0.3">
      <c r="A4201" t="s">
        <v>268</v>
      </c>
      <c r="B4201" t="s">
        <v>6762</v>
      </c>
      <c r="C4201" t="s">
        <v>262</v>
      </c>
      <c r="D4201" t="s">
        <v>6763</v>
      </c>
      <c r="E4201" t="s">
        <v>13445</v>
      </c>
      <c r="F4201" t="s">
        <v>6759</v>
      </c>
      <c r="G4201" t="s">
        <v>6764</v>
      </c>
      <c r="I4201" t="s">
        <v>265</v>
      </c>
      <c r="J4201" t="s">
        <v>266</v>
      </c>
      <c r="K4201" t="s">
        <v>6765</v>
      </c>
      <c r="L4201" t="s">
        <v>17231</v>
      </c>
      <c r="M4201" t="s">
        <v>271</v>
      </c>
      <c r="N4201" t="s">
        <v>268</v>
      </c>
      <c r="O4201">
        <v>24</v>
      </c>
      <c r="P4201" t="s">
        <v>17796</v>
      </c>
      <c r="Q4201">
        <v>2</v>
      </c>
      <c r="S4201">
        <v>3</v>
      </c>
      <c r="T4201" s="108">
        <v>6</v>
      </c>
      <c r="U4201">
        <v>1</v>
      </c>
      <c r="V4201" t="s">
        <v>270</v>
      </c>
      <c r="W4201" t="s">
        <v>167</v>
      </c>
      <c r="X4201">
        <v>1</v>
      </c>
      <c r="Y4201">
        <v>1</v>
      </c>
      <c r="Z4201">
        <v>0</v>
      </c>
      <c r="AA4201">
        <v>1</v>
      </c>
      <c r="AB4201">
        <v>0</v>
      </c>
      <c r="AC4201">
        <v>1</v>
      </c>
      <c r="AD4201">
        <v>0</v>
      </c>
      <c r="AE4201">
        <v>0</v>
      </c>
    </row>
    <row r="4202" spans="1:31" x14ac:dyDescent="0.3">
      <c r="A4202" t="s">
        <v>268</v>
      </c>
      <c r="B4202" t="s">
        <v>6762</v>
      </c>
      <c r="C4202" t="s">
        <v>262</v>
      </c>
      <c r="D4202" t="s">
        <v>6763</v>
      </c>
      <c r="E4202" t="s">
        <v>13445</v>
      </c>
      <c r="F4202" t="s">
        <v>6759</v>
      </c>
      <c r="G4202" t="s">
        <v>6764</v>
      </c>
      <c r="I4202" t="s">
        <v>265</v>
      </c>
      <c r="J4202" t="s">
        <v>266</v>
      </c>
      <c r="K4202" t="s">
        <v>6765</v>
      </c>
      <c r="L4202" t="s">
        <v>17231</v>
      </c>
      <c r="M4202" t="s">
        <v>271</v>
      </c>
      <c r="N4202" t="s">
        <v>268</v>
      </c>
      <c r="O4202">
        <v>28</v>
      </c>
      <c r="P4202" t="s">
        <v>273</v>
      </c>
      <c r="Q4202">
        <v>0.48</v>
      </c>
      <c r="S4202">
        <v>3</v>
      </c>
      <c r="T4202" s="108">
        <v>1.44</v>
      </c>
      <c r="U4202">
        <v>1</v>
      </c>
      <c r="V4202" t="s">
        <v>270</v>
      </c>
      <c r="W4202" t="s">
        <v>167</v>
      </c>
      <c r="X4202">
        <v>3</v>
      </c>
      <c r="Y4202">
        <v>0</v>
      </c>
      <c r="Z4202">
        <v>0</v>
      </c>
      <c r="AA4202">
        <v>0</v>
      </c>
      <c r="AB4202">
        <v>0</v>
      </c>
      <c r="AC4202">
        <v>3</v>
      </c>
      <c r="AD4202">
        <v>0</v>
      </c>
      <c r="AE4202">
        <v>0</v>
      </c>
    </row>
    <row r="4203" spans="1:31" x14ac:dyDescent="0.3">
      <c r="A4203" t="s">
        <v>268</v>
      </c>
      <c r="B4203" t="s">
        <v>5908</v>
      </c>
      <c r="C4203" t="s">
        <v>274</v>
      </c>
      <c r="D4203" t="s">
        <v>5909</v>
      </c>
      <c r="E4203" t="s">
        <v>12967</v>
      </c>
      <c r="F4203" t="s">
        <v>5910</v>
      </c>
      <c r="G4203" t="s">
        <v>2732</v>
      </c>
      <c r="I4203" t="s">
        <v>265</v>
      </c>
      <c r="J4203" t="s">
        <v>266</v>
      </c>
      <c r="K4203" t="s">
        <v>5893</v>
      </c>
      <c r="L4203" t="s">
        <v>5911</v>
      </c>
      <c r="M4203" t="s">
        <v>271</v>
      </c>
      <c r="N4203" t="s">
        <v>268</v>
      </c>
      <c r="O4203">
        <v>20</v>
      </c>
      <c r="P4203" t="s">
        <v>425</v>
      </c>
      <c r="Q4203">
        <v>0.32</v>
      </c>
      <c r="S4203">
        <v>6</v>
      </c>
      <c r="T4203" s="108">
        <v>1.92</v>
      </c>
      <c r="U4203">
        <v>1</v>
      </c>
      <c r="V4203" t="s">
        <v>270</v>
      </c>
      <c r="W4203" t="s">
        <v>167</v>
      </c>
      <c r="X4203">
        <v>2</v>
      </c>
      <c r="Y4203">
        <v>2</v>
      </c>
      <c r="Z4203">
        <v>0</v>
      </c>
      <c r="AA4203">
        <v>2</v>
      </c>
      <c r="AB4203">
        <v>0</v>
      </c>
      <c r="AC4203">
        <v>2</v>
      </c>
      <c r="AD4203">
        <v>0</v>
      </c>
      <c r="AE4203">
        <v>0</v>
      </c>
    </row>
    <row r="4204" spans="1:31" x14ac:dyDescent="0.3">
      <c r="A4204" t="s">
        <v>268</v>
      </c>
      <c r="B4204" t="s">
        <v>5908</v>
      </c>
      <c r="C4204" t="s">
        <v>274</v>
      </c>
      <c r="D4204" t="s">
        <v>5909</v>
      </c>
      <c r="E4204" t="s">
        <v>12967</v>
      </c>
      <c r="F4204" t="s">
        <v>5910</v>
      </c>
      <c r="G4204" t="s">
        <v>2732</v>
      </c>
      <c r="I4204" t="s">
        <v>265</v>
      </c>
      <c r="J4204" t="s">
        <v>266</v>
      </c>
      <c r="K4204" t="s">
        <v>5893</v>
      </c>
      <c r="L4204" t="s">
        <v>5911</v>
      </c>
      <c r="M4204" t="s">
        <v>271</v>
      </c>
      <c r="N4204" t="s">
        <v>268</v>
      </c>
      <c r="O4204">
        <v>2</v>
      </c>
      <c r="P4204" t="s">
        <v>272</v>
      </c>
      <c r="Q4204">
        <v>2</v>
      </c>
      <c r="S4204">
        <v>6</v>
      </c>
      <c r="T4204" s="108">
        <v>12</v>
      </c>
      <c r="U4204">
        <v>1</v>
      </c>
      <c r="V4204" t="s">
        <v>270</v>
      </c>
      <c r="W4204" t="s">
        <v>167</v>
      </c>
      <c r="X4204">
        <v>1</v>
      </c>
      <c r="Y4204">
        <v>1</v>
      </c>
      <c r="Z4204">
        <v>1</v>
      </c>
      <c r="AA4204">
        <v>1</v>
      </c>
      <c r="AB4204">
        <v>1</v>
      </c>
      <c r="AC4204">
        <v>1</v>
      </c>
      <c r="AD4204">
        <v>1</v>
      </c>
      <c r="AE4204">
        <v>0</v>
      </c>
    </row>
    <row r="4205" spans="1:31" x14ac:dyDescent="0.3">
      <c r="A4205" t="s">
        <v>268</v>
      </c>
      <c r="B4205" t="s">
        <v>5908</v>
      </c>
      <c r="C4205" t="s">
        <v>274</v>
      </c>
      <c r="D4205" t="s">
        <v>5909</v>
      </c>
      <c r="E4205" t="s">
        <v>12967</v>
      </c>
      <c r="F4205" t="s">
        <v>5910</v>
      </c>
      <c r="G4205" t="s">
        <v>2732</v>
      </c>
      <c r="I4205" t="s">
        <v>265</v>
      </c>
      <c r="J4205" t="s">
        <v>266</v>
      </c>
      <c r="K4205" t="s">
        <v>5893</v>
      </c>
      <c r="L4205" t="s">
        <v>5911</v>
      </c>
      <c r="M4205" t="s">
        <v>267</v>
      </c>
      <c r="N4205" t="s">
        <v>268</v>
      </c>
      <c r="O4205">
        <v>1</v>
      </c>
      <c r="P4205" t="s">
        <v>282</v>
      </c>
      <c r="Q4205">
        <v>1</v>
      </c>
      <c r="S4205">
        <v>2</v>
      </c>
      <c r="T4205" s="108">
        <v>2</v>
      </c>
      <c r="U4205">
        <v>1</v>
      </c>
      <c r="V4205" t="s">
        <v>270</v>
      </c>
      <c r="W4205" t="s">
        <v>167</v>
      </c>
      <c r="X4205">
        <v>1</v>
      </c>
      <c r="Y4205">
        <v>1</v>
      </c>
      <c r="Z4205">
        <v>0</v>
      </c>
      <c r="AA4205">
        <v>0</v>
      </c>
      <c r="AB4205">
        <v>0</v>
      </c>
      <c r="AC4205">
        <v>1</v>
      </c>
      <c r="AD4205">
        <v>0</v>
      </c>
      <c r="AE4205">
        <v>0</v>
      </c>
    </row>
    <row r="4206" spans="1:31" x14ac:dyDescent="0.3">
      <c r="A4206" t="s">
        <v>268</v>
      </c>
      <c r="B4206" t="s">
        <v>5990</v>
      </c>
      <c r="C4206" t="s">
        <v>274</v>
      </c>
      <c r="D4206" t="s">
        <v>5991</v>
      </c>
      <c r="E4206" t="s">
        <v>13089</v>
      </c>
      <c r="F4206" t="s">
        <v>5992</v>
      </c>
      <c r="G4206" t="s">
        <v>686</v>
      </c>
      <c r="I4206" t="s">
        <v>265</v>
      </c>
      <c r="J4206" t="s">
        <v>266</v>
      </c>
      <c r="K4206" t="s">
        <v>5952</v>
      </c>
      <c r="L4206" t="s">
        <v>5993</v>
      </c>
      <c r="M4206" t="s">
        <v>271</v>
      </c>
      <c r="N4206" t="s">
        <v>268</v>
      </c>
      <c r="O4206">
        <v>20</v>
      </c>
      <c r="P4206" t="s">
        <v>425</v>
      </c>
      <c r="Q4206">
        <v>0.32</v>
      </c>
      <c r="S4206">
        <v>2</v>
      </c>
      <c r="T4206" s="108">
        <v>0.64</v>
      </c>
      <c r="U4206">
        <v>1</v>
      </c>
      <c r="V4206" t="s">
        <v>270</v>
      </c>
      <c r="W4206" t="s">
        <v>167</v>
      </c>
      <c r="X4206">
        <v>2</v>
      </c>
      <c r="Y4206">
        <v>0</v>
      </c>
      <c r="Z4206">
        <v>2</v>
      </c>
      <c r="AA4206">
        <v>0</v>
      </c>
      <c r="AB4206">
        <v>0</v>
      </c>
      <c r="AC4206">
        <v>0</v>
      </c>
      <c r="AD4206">
        <v>0</v>
      </c>
      <c r="AE4206">
        <v>0</v>
      </c>
    </row>
    <row r="4207" spans="1:31" x14ac:dyDescent="0.3">
      <c r="A4207" t="s">
        <v>268</v>
      </c>
      <c r="B4207" t="s">
        <v>5990</v>
      </c>
      <c r="C4207" t="s">
        <v>302</v>
      </c>
      <c r="D4207" t="s">
        <v>5991</v>
      </c>
      <c r="E4207" t="s">
        <v>13089</v>
      </c>
      <c r="F4207" t="s">
        <v>5992</v>
      </c>
      <c r="G4207" t="s">
        <v>686</v>
      </c>
      <c r="I4207" t="s">
        <v>265</v>
      </c>
      <c r="J4207" t="s">
        <v>266</v>
      </c>
      <c r="K4207" t="s">
        <v>5952</v>
      </c>
      <c r="L4207" t="s">
        <v>5993</v>
      </c>
      <c r="M4207" t="s">
        <v>271</v>
      </c>
      <c r="N4207" t="s">
        <v>268</v>
      </c>
      <c r="O4207">
        <v>2</v>
      </c>
      <c r="P4207" t="s">
        <v>272</v>
      </c>
      <c r="Q4207">
        <v>3</v>
      </c>
      <c r="S4207">
        <v>2</v>
      </c>
      <c r="T4207" s="108">
        <v>6</v>
      </c>
      <c r="U4207">
        <v>1</v>
      </c>
      <c r="V4207" t="s">
        <v>270</v>
      </c>
      <c r="W4207" t="s">
        <v>167</v>
      </c>
      <c r="X4207">
        <v>1</v>
      </c>
      <c r="Y4207">
        <v>0</v>
      </c>
      <c r="Z4207">
        <v>1</v>
      </c>
      <c r="AA4207">
        <v>0</v>
      </c>
      <c r="AB4207">
        <v>1</v>
      </c>
      <c r="AC4207">
        <v>0</v>
      </c>
      <c r="AD4207">
        <v>0</v>
      </c>
      <c r="AE4207">
        <v>0</v>
      </c>
    </row>
    <row r="4208" spans="1:31" x14ac:dyDescent="0.3">
      <c r="A4208" t="s">
        <v>268</v>
      </c>
      <c r="B4208" t="s">
        <v>5990</v>
      </c>
      <c r="C4208" t="s">
        <v>262</v>
      </c>
      <c r="D4208" t="s">
        <v>5991</v>
      </c>
      <c r="E4208" t="s">
        <v>13089</v>
      </c>
      <c r="F4208" t="s">
        <v>5992</v>
      </c>
      <c r="G4208" t="s">
        <v>686</v>
      </c>
      <c r="I4208" t="s">
        <v>265</v>
      </c>
      <c r="J4208" t="s">
        <v>266</v>
      </c>
      <c r="K4208" t="s">
        <v>5952</v>
      </c>
      <c r="L4208" t="s">
        <v>16010</v>
      </c>
      <c r="M4208" t="s">
        <v>267</v>
      </c>
      <c r="N4208" t="s">
        <v>268</v>
      </c>
      <c r="O4208">
        <v>1</v>
      </c>
      <c r="P4208" t="s">
        <v>282</v>
      </c>
      <c r="Q4208">
        <v>3</v>
      </c>
      <c r="S4208">
        <v>2</v>
      </c>
      <c r="T4208" s="108">
        <v>6</v>
      </c>
      <c r="U4208">
        <v>1</v>
      </c>
      <c r="V4208" t="s">
        <v>270</v>
      </c>
      <c r="W4208" t="s">
        <v>167</v>
      </c>
      <c r="X4208">
        <v>1</v>
      </c>
      <c r="Y4208">
        <v>0</v>
      </c>
      <c r="Z4208">
        <v>1</v>
      </c>
      <c r="AA4208">
        <v>0</v>
      </c>
      <c r="AB4208">
        <v>0</v>
      </c>
      <c r="AC4208">
        <v>1</v>
      </c>
      <c r="AD4208">
        <v>0</v>
      </c>
      <c r="AE4208">
        <v>0</v>
      </c>
    </row>
    <row r="4209" spans="1:31" x14ac:dyDescent="0.3">
      <c r="A4209" t="s">
        <v>16630</v>
      </c>
      <c r="B4209" t="s">
        <v>8571</v>
      </c>
      <c r="C4209" t="s">
        <v>262</v>
      </c>
      <c r="D4209" t="s">
        <v>8572</v>
      </c>
      <c r="E4209" t="s">
        <v>17232</v>
      </c>
      <c r="F4209" t="s">
        <v>2705</v>
      </c>
      <c r="G4209" t="s">
        <v>2706</v>
      </c>
      <c r="I4209" t="s">
        <v>265</v>
      </c>
      <c r="J4209" t="s">
        <v>266</v>
      </c>
      <c r="K4209" t="s">
        <v>2707</v>
      </c>
      <c r="L4209" t="s">
        <v>8573</v>
      </c>
      <c r="M4209" t="s">
        <v>387</v>
      </c>
      <c r="N4209" t="s">
        <v>16630</v>
      </c>
      <c r="O4209">
        <v>3</v>
      </c>
      <c r="P4209" t="s">
        <v>388</v>
      </c>
      <c r="Q4209">
        <v>10</v>
      </c>
      <c r="R4209" t="s">
        <v>389</v>
      </c>
      <c r="S4209">
        <v>1</v>
      </c>
      <c r="T4209" s="108">
        <v>10</v>
      </c>
      <c r="U4209">
        <v>1</v>
      </c>
      <c r="V4209" t="s">
        <v>270</v>
      </c>
      <c r="W4209" t="s">
        <v>167</v>
      </c>
      <c r="X4209">
        <v>1</v>
      </c>
      <c r="Y4209">
        <v>0</v>
      </c>
      <c r="Z4209">
        <v>0</v>
      </c>
      <c r="AA4209">
        <v>0</v>
      </c>
      <c r="AB4209">
        <v>1</v>
      </c>
      <c r="AC4209">
        <v>0</v>
      </c>
      <c r="AD4209">
        <v>0</v>
      </c>
      <c r="AE4209">
        <v>0</v>
      </c>
    </row>
    <row r="4210" spans="1:31" x14ac:dyDescent="0.3">
      <c r="A4210" t="s">
        <v>268</v>
      </c>
      <c r="B4210" t="s">
        <v>6446</v>
      </c>
      <c r="C4210" t="s">
        <v>274</v>
      </c>
      <c r="D4210" t="s">
        <v>6447</v>
      </c>
      <c r="E4210" t="s">
        <v>13518</v>
      </c>
      <c r="F4210" t="s">
        <v>6442</v>
      </c>
      <c r="G4210" t="s">
        <v>947</v>
      </c>
      <c r="I4210" t="s">
        <v>265</v>
      </c>
      <c r="J4210" t="s">
        <v>266</v>
      </c>
      <c r="K4210" t="s">
        <v>6443</v>
      </c>
      <c r="L4210" t="s">
        <v>6444</v>
      </c>
      <c r="M4210" t="s">
        <v>271</v>
      </c>
      <c r="N4210" t="s">
        <v>268</v>
      </c>
      <c r="O4210">
        <v>20</v>
      </c>
      <c r="P4210" t="s">
        <v>425</v>
      </c>
      <c r="Q4210">
        <v>0.32</v>
      </c>
      <c r="S4210">
        <v>6</v>
      </c>
      <c r="T4210" s="108">
        <v>1.92</v>
      </c>
      <c r="U4210">
        <v>1</v>
      </c>
      <c r="V4210" t="s">
        <v>270</v>
      </c>
      <c r="W4210" t="s">
        <v>167</v>
      </c>
      <c r="X4210">
        <v>2</v>
      </c>
      <c r="Y4210">
        <v>2</v>
      </c>
      <c r="Z4210">
        <v>0</v>
      </c>
      <c r="AA4210">
        <v>2</v>
      </c>
      <c r="AB4210">
        <v>0</v>
      </c>
      <c r="AC4210">
        <v>2</v>
      </c>
      <c r="AD4210">
        <v>0</v>
      </c>
      <c r="AE4210">
        <v>0</v>
      </c>
    </row>
    <row r="4211" spans="1:31" x14ac:dyDescent="0.3">
      <c r="A4211" t="s">
        <v>268</v>
      </c>
      <c r="B4211" t="s">
        <v>5641</v>
      </c>
      <c r="C4211" t="s">
        <v>274</v>
      </c>
      <c r="D4211" t="s">
        <v>5642</v>
      </c>
      <c r="E4211" t="s">
        <v>13448</v>
      </c>
      <c r="F4211" t="s">
        <v>5640</v>
      </c>
      <c r="G4211" t="s">
        <v>2294</v>
      </c>
      <c r="I4211" t="s">
        <v>265</v>
      </c>
      <c r="J4211" t="s">
        <v>266</v>
      </c>
      <c r="K4211" t="s">
        <v>5643</v>
      </c>
      <c r="L4211" t="s">
        <v>5644</v>
      </c>
      <c r="M4211" t="s">
        <v>267</v>
      </c>
      <c r="N4211" t="s">
        <v>268</v>
      </c>
      <c r="O4211">
        <v>1</v>
      </c>
      <c r="P4211" t="s">
        <v>282</v>
      </c>
      <c r="Q4211">
        <v>3</v>
      </c>
      <c r="S4211">
        <v>1</v>
      </c>
      <c r="T4211" s="108">
        <v>3</v>
      </c>
      <c r="U4211">
        <v>1</v>
      </c>
      <c r="V4211" t="s">
        <v>270</v>
      </c>
      <c r="W4211" t="s">
        <v>167</v>
      </c>
      <c r="X4211">
        <v>1</v>
      </c>
      <c r="Y4211">
        <v>0</v>
      </c>
      <c r="Z4211">
        <v>0</v>
      </c>
      <c r="AA4211">
        <v>0</v>
      </c>
      <c r="AB4211">
        <v>1</v>
      </c>
      <c r="AC4211">
        <v>0</v>
      </c>
      <c r="AD4211">
        <v>0</v>
      </c>
      <c r="AE4211">
        <v>0</v>
      </c>
    </row>
    <row r="4212" spans="1:31" x14ac:dyDescent="0.3">
      <c r="A4212" t="s">
        <v>268</v>
      </c>
      <c r="B4212" t="s">
        <v>5641</v>
      </c>
      <c r="C4212" t="s">
        <v>274</v>
      </c>
      <c r="D4212" t="s">
        <v>5642</v>
      </c>
      <c r="E4212" t="s">
        <v>13448</v>
      </c>
      <c r="F4212" t="s">
        <v>5640</v>
      </c>
      <c r="G4212" t="s">
        <v>2294</v>
      </c>
      <c r="I4212" t="s">
        <v>265</v>
      </c>
      <c r="J4212" t="s">
        <v>266</v>
      </c>
      <c r="K4212" t="s">
        <v>5643</v>
      </c>
      <c r="L4212" t="s">
        <v>5644</v>
      </c>
      <c r="M4212" t="s">
        <v>271</v>
      </c>
      <c r="N4212" t="s">
        <v>268</v>
      </c>
      <c r="O4212">
        <v>2</v>
      </c>
      <c r="P4212" t="s">
        <v>272</v>
      </c>
      <c r="Q4212">
        <v>3</v>
      </c>
      <c r="S4212">
        <v>1</v>
      </c>
      <c r="T4212" s="108">
        <v>3</v>
      </c>
      <c r="U4212">
        <v>1</v>
      </c>
      <c r="V4212" t="s">
        <v>270</v>
      </c>
      <c r="W4212" t="s">
        <v>167</v>
      </c>
      <c r="X4212">
        <v>1</v>
      </c>
      <c r="Y4212">
        <v>0</v>
      </c>
      <c r="Z4212">
        <v>0</v>
      </c>
      <c r="AA4212">
        <v>0</v>
      </c>
      <c r="AB4212">
        <v>1</v>
      </c>
      <c r="AC4212">
        <v>0</v>
      </c>
      <c r="AD4212">
        <v>0</v>
      </c>
      <c r="AE4212">
        <v>0</v>
      </c>
    </row>
    <row r="4213" spans="1:31" x14ac:dyDescent="0.3">
      <c r="A4213" t="s">
        <v>268</v>
      </c>
      <c r="B4213" t="s">
        <v>7021</v>
      </c>
      <c r="C4213" t="s">
        <v>274</v>
      </c>
      <c r="D4213" t="s">
        <v>7022</v>
      </c>
      <c r="E4213" t="s">
        <v>13529</v>
      </c>
      <c r="F4213" t="s">
        <v>7023</v>
      </c>
      <c r="G4213" t="s">
        <v>6912</v>
      </c>
      <c r="I4213" t="s">
        <v>265</v>
      </c>
      <c r="J4213" t="s">
        <v>266</v>
      </c>
      <c r="K4213" t="s">
        <v>7019</v>
      </c>
      <c r="L4213" t="s">
        <v>7024</v>
      </c>
      <c r="M4213" t="s">
        <v>267</v>
      </c>
      <c r="N4213" t="s">
        <v>268</v>
      </c>
      <c r="O4213">
        <v>1</v>
      </c>
      <c r="P4213" t="s">
        <v>282</v>
      </c>
      <c r="Q4213">
        <v>3</v>
      </c>
      <c r="S4213">
        <v>5</v>
      </c>
      <c r="T4213" s="108">
        <v>15</v>
      </c>
      <c r="U4213">
        <v>1</v>
      </c>
      <c r="V4213" t="s">
        <v>270</v>
      </c>
      <c r="W4213" t="s">
        <v>167</v>
      </c>
      <c r="X4213">
        <v>1</v>
      </c>
      <c r="Y4213">
        <v>1</v>
      </c>
      <c r="Z4213">
        <v>1</v>
      </c>
      <c r="AA4213">
        <v>1</v>
      </c>
      <c r="AB4213">
        <v>1</v>
      </c>
      <c r="AC4213">
        <v>1</v>
      </c>
      <c r="AD4213">
        <v>0</v>
      </c>
      <c r="AE4213">
        <v>0</v>
      </c>
    </row>
    <row r="4214" spans="1:31" x14ac:dyDescent="0.3">
      <c r="A4214" t="s">
        <v>268</v>
      </c>
      <c r="B4214" t="s">
        <v>7021</v>
      </c>
      <c r="C4214" t="s">
        <v>274</v>
      </c>
      <c r="D4214" t="s">
        <v>7022</v>
      </c>
      <c r="E4214" t="s">
        <v>13529</v>
      </c>
      <c r="F4214" t="s">
        <v>7023</v>
      </c>
      <c r="G4214" t="s">
        <v>6912</v>
      </c>
      <c r="I4214" t="s">
        <v>265</v>
      </c>
      <c r="J4214" t="s">
        <v>266</v>
      </c>
      <c r="K4214" t="s">
        <v>7019</v>
      </c>
      <c r="L4214" t="s">
        <v>7024</v>
      </c>
      <c r="M4214" t="s">
        <v>271</v>
      </c>
      <c r="N4214" t="s">
        <v>268</v>
      </c>
      <c r="O4214">
        <v>2</v>
      </c>
      <c r="P4214" t="s">
        <v>272</v>
      </c>
      <c r="Q4214">
        <v>3</v>
      </c>
      <c r="S4214">
        <v>5</v>
      </c>
      <c r="T4214" s="108">
        <v>15</v>
      </c>
      <c r="U4214">
        <v>1</v>
      </c>
      <c r="V4214" t="s">
        <v>270</v>
      </c>
      <c r="W4214" t="s">
        <v>167</v>
      </c>
      <c r="X4214">
        <v>1</v>
      </c>
      <c r="Y4214">
        <v>1</v>
      </c>
      <c r="Z4214">
        <v>1</v>
      </c>
      <c r="AA4214">
        <v>1</v>
      </c>
      <c r="AB4214">
        <v>1</v>
      </c>
      <c r="AC4214">
        <v>1</v>
      </c>
      <c r="AD4214">
        <v>0</v>
      </c>
      <c r="AE4214">
        <v>0</v>
      </c>
    </row>
    <row r="4215" spans="1:31" x14ac:dyDescent="0.3">
      <c r="A4215" t="s">
        <v>268</v>
      </c>
      <c r="B4215" t="s">
        <v>7052</v>
      </c>
      <c r="C4215" t="s">
        <v>274</v>
      </c>
      <c r="D4215" t="s">
        <v>7053</v>
      </c>
      <c r="E4215" t="s">
        <v>13099</v>
      </c>
      <c r="F4215" t="s">
        <v>7054</v>
      </c>
      <c r="G4215" t="s">
        <v>3184</v>
      </c>
      <c r="I4215" t="s">
        <v>265</v>
      </c>
      <c r="J4215" t="s">
        <v>266</v>
      </c>
      <c r="K4215" t="s">
        <v>7055</v>
      </c>
      <c r="L4215" t="s">
        <v>7056</v>
      </c>
      <c r="M4215" t="s">
        <v>267</v>
      </c>
      <c r="N4215" t="s">
        <v>268</v>
      </c>
      <c r="O4215">
        <v>1</v>
      </c>
      <c r="P4215" t="s">
        <v>282</v>
      </c>
      <c r="Q4215">
        <v>2</v>
      </c>
      <c r="S4215">
        <v>2</v>
      </c>
      <c r="T4215" s="108">
        <v>4</v>
      </c>
      <c r="U4215">
        <v>1</v>
      </c>
      <c r="V4215" t="s">
        <v>270</v>
      </c>
      <c r="W4215" t="s">
        <v>167</v>
      </c>
      <c r="X4215">
        <v>1</v>
      </c>
      <c r="Y4215">
        <v>1</v>
      </c>
      <c r="Z4215">
        <v>0</v>
      </c>
      <c r="AA4215">
        <v>0</v>
      </c>
      <c r="AB4215">
        <v>1</v>
      </c>
      <c r="AC4215">
        <v>0</v>
      </c>
      <c r="AD4215">
        <v>0</v>
      </c>
      <c r="AE4215">
        <v>0</v>
      </c>
    </row>
    <row r="4216" spans="1:31" x14ac:dyDescent="0.3">
      <c r="A4216" t="s">
        <v>268</v>
      </c>
      <c r="B4216" t="s">
        <v>7052</v>
      </c>
      <c r="C4216" t="s">
        <v>274</v>
      </c>
      <c r="D4216" t="s">
        <v>7053</v>
      </c>
      <c r="E4216" t="s">
        <v>13099</v>
      </c>
      <c r="F4216" t="s">
        <v>7054</v>
      </c>
      <c r="G4216" t="s">
        <v>3184</v>
      </c>
      <c r="I4216" t="s">
        <v>265</v>
      </c>
      <c r="J4216" t="s">
        <v>266</v>
      </c>
      <c r="K4216" t="s">
        <v>7055</v>
      </c>
      <c r="L4216" t="s">
        <v>7056</v>
      </c>
      <c r="M4216" t="s">
        <v>271</v>
      </c>
      <c r="N4216" t="s">
        <v>268</v>
      </c>
      <c r="O4216">
        <v>2</v>
      </c>
      <c r="P4216" t="s">
        <v>272</v>
      </c>
      <c r="Q4216">
        <v>3</v>
      </c>
      <c r="S4216">
        <v>2</v>
      </c>
      <c r="T4216" s="108">
        <v>6</v>
      </c>
      <c r="U4216">
        <v>1</v>
      </c>
      <c r="V4216" t="s">
        <v>270</v>
      </c>
      <c r="W4216" t="s">
        <v>167</v>
      </c>
      <c r="X4216">
        <v>1</v>
      </c>
      <c r="Y4216">
        <v>1</v>
      </c>
      <c r="Z4216">
        <v>0</v>
      </c>
      <c r="AA4216">
        <v>0</v>
      </c>
      <c r="AB4216">
        <v>1</v>
      </c>
      <c r="AC4216">
        <v>0</v>
      </c>
      <c r="AD4216">
        <v>0</v>
      </c>
      <c r="AE4216">
        <v>0</v>
      </c>
    </row>
    <row r="4217" spans="1:31" x14ac:dyDescent="0.3">
      <c r="A4217" t="s">
        <v>268</v>
      </c>
      <c r="B4217" t="s">
        <v>7052</v>
      </c>
      <c r="C4217" t="s">
        <v>274</v>
      </c>
      <c r="D4217" t="s">
        <v>7053</v>
      </c>
      <c r="E4217" t="s">
        <v>13099</v>
      </c>
      <c r="F4217" t="s">
        <v>7054</v>
      </c>
      <c r="G4217" t="s">
        <v>3184</v>
      </c>
      <c r="I4217" t="s">
        <v>265</v>
      </c>
      <c r="J4217" t="s">
        <v>266</v>
      </c>
      <c r="K4217" t="s">
        <v>7055</v>
      </c>
      <c r="L4217" t="s">
        <v>7056</v>
      </c>
      <c r="M4217" t="s">
        <v>271</v>
      </c>
      <c r="N4217" t="s">
        <v>268</v>
      </c>
      <c r="O4217">
        <v>20</v>
      </c>
      <c r="P4217" t="s">
        <v>17796</v>
      </c>
      <c r="Q4217">
        <v>2</v>
      </c>
      <c r="S4217">
        <v>1</v>
      </c>
      <c r="T4217" s="108">
        <v>2</v>
      </c>
      <c r="U4217">
        <v>1</v>
      </c>
      <c r="V4217" t="s">
        <v>270</v>
      </c>
      <c r="W4217" t="s">
        <v>167</v>
      </c>
      <c r="X4217">
        <v>1</v>
      </c>
      <c r="Y4217">
        <v>0</v>
      </c>
      <c r="Z4217">
        <v>0</v>
      </c>
      <c r="AA4217">
        <v>0</v>
      </c>
      <c r="AB4217">
        <v>1</v>
      </c>
      <c r="AC4217">
        <v>0</v>
      </c>
      <c r="AD4217">
        <v>0</v>
      </c>
      <c r="AE4217">
        <v>0</v>
      </c>
    </row>
    <row r="4218" spans="1:31" x14ac:dyDescent="0.3">
      <c r="A4218" t="s">
        <v>268</v>
      </c>
      <c r="B4218" t="s">
        <v>7092</v>
      </c>
      <c r="C4218" t="s">
        <v>581</v>
      </c>
      <c r="D4218" t="s">
        <v>7093</v>
      </c>
      <c r="E4218" t="s">
        <v>13511</v>
      </c>
      <c r="F4218" t="s">
        <v>7094</v>
      </c>
      <c r="G4218" t="s">
        <v>7095</v>
      </c>
      <c r="I4218" t="s">
        <v>265</v>
      </c>
      <c r="J4218" t="s">
        <v>266</v>
      </c>
      <c r="K4218" t="s">
        <v>7096</v>
      </c>
      <c r="L4218" t="s">
        <v>7097</v>
      </c>
      <c r="M4218" t="s">
        <v>267</v>
      </c>
      <c r="N4218" t="s">
        <v>268</v>
      </c>
      <c r="O4218">
        <v>1</v>
      </c>
      <c r="P4218" t="s">
        <v>282</v>
      </c>
      <c r="Q4218">
        <v>3</v>
      </c>
      <c r="S4218">
        <v>1</v>
      </c>
      <c r="T4218" s="108">
        <v>3</v>
      </c>
      <c r="U4218">
        <v>1</v>
      </c>
      <c r="V4218" t="s">
        <v>270</v>
      </c>
      <c r="W4218" t="s">
        <v>167</v>
      </c>
      <c r="X4218">
        <v>1</v>
      </c>
      <c r="Y4218">
        <v>0</v>
      </c>
      <c r="Z4218">
        <v>0</v>
      </c>
      <c r="AA4218">
        <v>0</v>
      </c>
      <c r="AB4218">
        <v>1</v>
      </c>
      <c r="AC4218">
        <v>0</v>
      </c>
      <c r="AD4218">
        <v>0</v>
      </c>
      <c r="AE4218">
        <v>0</v>
      </c>
    </row>
    <row r="4219" spans="1:31" x14ac:dyDescent="0.3">
      <c r="A4219" t="s">
        <v>268</v>
      </c>
      <c r="B4219" t="s">
        <v>7092</v>
      </c>
      <c r="C4219" t="s">
        <v>1683</v>
      </c>
      <c r="D4219" t="s">
        <v>7093</v>
      </c>
      <c r="E4219" t="s">
        <v>13511</v>
      </c>
      <c r="F4219" t="s">
        <v>7094</v>
      </c>
      <c r="G4219" t="s">
        <v>7095</v>
      </c>
      <c r="I4219" t="s">
        <v>265</v>
      </c>
      <c r="J4219" t="s">
        <v>266</v>
      </c>
      <c r="K4219" t="s">
        <v>7096</v>
      </c>
      <c r="L4219" t="s">
        <v>7097</v>
      </c>
      <c r="M4219" t="s">
        <v>271</v>
      </c>
      <c r="N4219" t="s">
        <v>268</v>
      </c>
      <c r="O4219">
        <v>2</v>
      </c>
      <c r="P4219" t="s">
        <v>272</v>
      </c>
      <c r="Q4219">
        <v>3</v>
      </c>
      <c r="S4219">
        <v>1</v>
      </c>
      <c r="T4219" s="108">
        <v>3</v>
      </c>
      <c r="U4219">
        <v>1</v>
      </c>
      <c r="V4219" t="s">
        <v>270</v>
      </c>
      <c r="W4219" t="s">
        <v>167</v>
      </c>
      <c r="X4219">
        <v>1</v>
      </c>
      <c r="Y4219">
        <v>0</v>
      </c>
      <c r="Z4219">
        <v>0</v>
      </c>
      <c r="AA4219">
        <v>0</v>
      </c>
      <c r="AB4219">
        <v>1</v>
      </c>
      <c r="AC4219">
        <v>0</v>
      </c>
      <c r="AD4219">
        <v>0</v>
      </c>
      <c r="AE4219">
        <v>0</v>
      </c>
    </row>
    <row r="4220" spans="1:31" x14ac:dyDescent="0.3">
      <c r="A4220" t="s">
        <v>268</v>
      </c>
      <c r="B4220" t="s">
        <v>7092</v>
      </c>
      <c r="C4220" t="s">
        <v>1683</v>
      </c>
      <c r="D4220" t="s">
        <v>7093</v>
      </c>
      <c r="E4220" t="s">
        <v>13511</v>
      </c>
      <c r="F4220" t="s">
        <v>7094</v>
      </c>
      <c r="G4220" t="s">
        <v>7095</v>
      </c>
      <c r="I4220" t="s">
        <v>265</v>
      </c>
      <c r="J4220" t="s">
        <v>266</v>
      </c>
      <c r="K4220" t="s">
        <v>7096</v>
      </c>
      <c r="L4220" t="s">
        <v>7097</v>
      </c>
      <c r="M4220" t="s">
        <v>271</v>
      </c>
      <c r="N4220" t="s">
        <v>268</v>
      </c>
      <c r="O4220">
        <v>27</v>
      </c>
      <c r="P4220" t="s">
        <v>273</v>
      </c>
      <c r="Q4220">
        <v>0.48</v>
      </c>
      <c r="S4220">
        <v>2</v>
      </c>
      <c r="T4220" s="108">
        <v>0.96</v>
      </c>
      <c r="U4220">
        <v>1</v>
      </c>
      <c r="V4220" t="s">
        <v>270</v>
      </c>
      <c r="W4220" t="s">
        <v>167</v>
      </c>
      <c r="X4220">
        <v>2</v>
      </c>
      <c r="Y4220">
        <v>0</v>
      </c>
      <c r="Z4220">
        <v>0</v>
      </c>
      <c r="AA4220">
        <v>0</v>
      </c>
      <c r="AB4220">
        <v>0</v>
      </c>
      <c r="AC4220">
        <v>2</v>
      </c>
      <c r="AD4220">
        <v>0</v>
      </c>
      <c r="AE4220">
        <v>0</v>
      </c>
    </row>
    <row r="4221" spans="1:31" x14ac:dyDescent="0.3">
      <c r="A4221" t="s">
        <v>268</v>
      </c>
      <c r="B4221" t="s">
        <v>7102</v>
      </c>
      <c r="C4221" t="s">
        <v>274</v>
      </c>
      <c r="D4221" t="s">
        <v>7103</v>
      </c>
      <c r="E4221" t="s">
        <v>13100</v>
      </c>
      <c r="F4221" t="s">
        <v>7099</v>
      </c>
      <c r="G4221" t="s">
        <v>3184</v>
      </c>
      <c r="I4221" t="s">
        <v>265</v>
      </c>
      <c r="J4221" t="s">
        <v>266</v>
      </c>
      <c r="K4221" t="s">
        <v>3185</v>
      </c>
      <c r="L4221" t="s">
        <v>7104</v>
      </c>
      <c r="M4221" t="s">
        <v>267</v>
      </c>
      <c r="N4221" t="s">
        <v>268</v>
      </c>
      <c r="O4221">
        <v>1</v>
      </c>
      <c r="P4221" t="s">
        <v>282</v>
      </c>
      <c r="Q4221">
        <v>4</v>
      </c>
      <c r="S4221">
        <v>2</v>
      </c>
      <c r="T4221" s="108">
        <v>8</v>
      </c>
      <c r="U4221">
        <v>1</v>
      </c>
      <c r="V4221" t="s">
        <v>270</v>
      </c>
      <c r="W4221" t="s">
        <v>167</v>
      </c>
      <c r="X4221">
        <v>1</v>
      </c>
      <c r="Y4221">
        <v>1</v>
      </c>
      <c r="Z4221">
        <v>0</v>
      </c>
      <c r="AA4221">
        <v>0</v>
      </c>
      <c r="AB4221">
        <v>1</v>
      </c>
      <c r="AC4221">
        <v>0</v>
      </c>
      <c r="AD4221">
        <v>0</v>
      </c>
      <c r="AE4221">
        <v>0</v>
      </c>
    </row>
    <row r="4222" spans="1:31" x14ac:dyDescent="0.3">
      <c r="A4222" t="s">
        <v>268</v>
      </c>
      <c r="B4222" t="s">
        <v>7102</v>
      </c>
      <c r="C4222" t="s">
        <v>274</v>
      </c>
      <c r="D4222" t="s">
        <v>7103</v>
      </c>
      <c r="E4222" t="s">
        <v>13100</v>
      </c>
      <c r="F4222" t="s">
        <v>7099</v>
      </c>
      <c r="G4222" t="s">
        <v>3184</v>
      </c>
      <c r="I4222" t="s">
        <v>265</v>
      </c>
      <c r="J4222" t="s">
        <v>266</v>
      </c>
      <c r="K4222" t="s">
        <v>3185</v>
      </c>
      <c r="L4222" t="s">
        <v>7104</v>
      </c>
      <c r="M4222" t="s">
        <v>271</v>
      </c>
      <c r="N4222" t="s">
        <v>268</v>
      </c>
      <c r="O4222">
        <v>2</v>
      </c>
      <c r="P4222" t="s">
        <v>272</v>
      </c>
      <c r="Q4222">
        <v>4</v>
      </c>
      <c r="S4222">
        <v>2</v>
      </c>
      <c r="T4222" s="108">
        <v>8</v>
      </c>
      <c r="U4222">
        <v>1</v>
      </c>
      <c r="V4222" t="s">
        <v>270</v>
      </c>
      <c r="W4222" t="s">
        <v>167</v>
      </c>
      <c r="X4222">
        <v>1</v>
      </c>
      <c r="Y4222">
        <v>1</v>
      </c>
      <c r="Z4222">
        <v>0</v>
      </c>
      <c r="AA4222">
        <v>0</v>
      </c>
      <c r="AB4222">
        <v>1</v>
      </c>
      <c r="AC4222">
        <v>0</v>
      </c>
      <c r="AD4222">
        <v>0</v>
      </c>
      <c r="AE4222">
        <v>0</v>
      </c>
    </row>
    <row r="4223" spans="1:31" x14ac:dyDescent="0.3">
      <c r="A4223" t="s">
        <v>268</v>
      </c>
      <c r="B4223" t="s">
        <v>7102</v>
      </c>
      <c r="C4223" t="s">
        <v>274</v>
      </c>
      <c r="D4223" t="s">
        <v>7103</v>
      </c>
      <c r="E4223" t="s">
        <v>13100</v>
      </c>
      <c r="F4223" t="s">
        <v>7099</v>
      </c>
      <c r="G4223" t="s">
        <v>3184</v>
      </c>
      <c r="I4223" t="s">
        <v>265</v>
      </c>
      <c r="J4223" t="s">
        <v>266</v>
      </c>
      <c r="K4223" t="s">
        <v>3185</v>
      </c>
      <c r="L4223" t="s">
        <v>7104</v>
      </c>
      <c r="M4223" t="s">
        <v>271</v>
      </c>
      <c r="N4223" t="s">
        <v>268</v>
      </c>
      <c r="O4223">
        <v>20</v>
      </c>
      <c r="P4223" t="s">
        <v>17796</v>
      </c>
      <c r="Q4223">
        <v>1</v>
      </c>
      <c r="S4223">
        <v>2</v>
      </c>
      <c r="T4223" s="108">
        <v>2</v>
      </c>
      <c r="U4223">
        <v>1</v>
      </c>
      <c r="V4223" t="s">
        <v>270</v>
      </c>
      <c r="W4223" t="s">
        <v>167</v>
      </c>
      <c r="X4223">
        <v>1</v>
      </c>
      <c r="Y4223">
        <v>0</v>
      </c>
      <c r="Z4223">
        <v>1</v>
      </c>
      <c r="AA4223">
        <v>0</v>
      </c>
      <c r="AB4223">
        <v>1</v>
      </c>
      <c r="AC4223">
        <v>0</v>
      </c>
      <c r="AD4223">
        <v>0</v>
      </c>
      <c r="AE4223">
        <v>0</v>
      </c>
    </row>
    <row r="4224" spans="1:31" x14ac:dyDescent="0.3">
      <c r="A4224" t="s">
        <v>268</v>
      </c>
      <c r="B4224" t="s">
        <v>15704</v>
      </c>
      <c r="C4224" t="s">
        <v>274</v>
      </c>
      <c r="D4224" t="s">
        <v>15705</v>
      </c>
      <c r="E4224" t="s">
        <v>15706</v>
      </c>
      <c r="F4224" t="s">
        <v>15707</v>
      </c>
      <c r="G4224" t="s">
        <v>3184</v>
      </c>
      <c r="I4224" t="s">
        <v>265</v>
      </c>
      <c r="J4224" t="s">
        <v>266</v>
      </c>
      <c r="K4224" t="s">
        <v>7136</v>
      </c>
      <c r="L4224" t="s">
        <v>16556</v>
      </c>
      <c r="M4224" t="s">
        <v>271</v>
      </c>
      <c r="N4224" t="s">
        <v>268</v>
      </c>
      <c r="O4224">
        <v>2</v>
      </c>
      <c r="P4224" t="s">
        <v>272</v>
      </c>
      <c r="Q4224">
        <v>4</v>
      </c>
      <c r="S4224">
        <v>3</v>
      </c>
      <c r="T4224" s="108">
        <v>12</v>
      </c>
      <c r="U4224">
        <v>1</v>
      </c>
      <c r="V4224" t="s">
        <v>270</v>
      </c>
      <c r="W4224" t="s">
        <v>167</v>
      </c>
      <c r="X4224">
        <v>1</v>
      </c>
      <c r="Y4224">
        <v>1</v>
      </c>
      <c r="Z4224">
        <v>0</v>
      </c>
      <c r="AA4224">
        <v>1</v>
      </c>
      <c r="AB4224">
        <v>0</v>
      </c>
      <c r="AC4224">
        <v>1</v>
      </c>
      <c r="AD4224">
        <v>0</v>
      </c>
      <c r="AE4224">
        <v>0</v>
      </c>
    </row>
    <row r="4225" spans="1:31" x14ac:dyDescent="0.3">
      <c r="A4225" t="s">
        <v>268</v>
      </c>
      <c r="B4225" t="s">
        <v>15704</v>
      </c>
      <c r="C4225" t="s">
        <v>274</v>
      </c>
      <c r="D4225" t="s">
        <v>15705</v>
      </c>
      <c r="E4225" t="s">
        <v>15706</v>
      </c>
      <c r="F4225" t="s">
        <v>15707</v>
      </c>
      <c r="G4225" t="s">
        <v>3184</v>
      </c>
      <c r="I4225" t="s">
        <v>265</v>
      </c>
      <c r="J4225" t="s">
        <v>266</v>
      </c>
      <c r="K4225" t="s">
        <v>7136</v>
      </c>
      <c r="L4225" t="s">
        <v>16556</v>
      </c>
      <c r="M4225" t="s">
        <v>267</v>
      </c>
      <c r="N4225" t="s">
        <v>268</v>
      </c>
      <c r="O4225">
        <v>1</v>
      </c>
      <c r="P4225" t="s">
        <v>282</v>
      </c>
      <c r="Q4225">
        <v>4</v>
      </c>
      <c r="S4225">
        <v>4</v>
      </c>
      <c r="T4225" s="108">
        <v>16</v>
      </c>
      <c r="U4225">
        <v>1</v>
      </c>
      <c r="V4225" t="s">
        <v>270</v>
      </c>
      <c r="W4225" t="s">
        <v>167</v>
      </c>
      <c r="X4225">
        <v>1</v>
      </c>
      <c r="Y4225">
        <v>1</v>
      </c>
      <c r="Z4225">
        <v>1</v>
      </c>
      <c r="AA4225">
        <v>0</v>
      </c>
      <c r="AB4225">
        <v>1</v>
      </c>
      <c r="AC4225">
        <v>1</v>
      </c>
      <c r="AD4225">
        <v>0</v>
      </c>
      <c r="AE4225">
        <v>0</v>
      </c>
    </row>
    <row r="4226" spans="1:31" x14ac:dyDescent="0.3">
      <c r="A4226" t="s">
        <v>268</v>
      </c>
      <c r="B4226" t="s">
        <v>15704</v>
      </c>
      <c r="C4226" t="s">
        <v>274</v>
      </c>
      <c r="D4226" t="s">
        <v>15705</v>
      </c>
      <c r="E4226" t="s">
        <v>15706</v>
      </c>
      <c r="F4226" t="s">
        <v>15707</v>
      </c>
      <c r="G4226" t="s">
        <v>3184</v>
      </c>
      <c r="I4226" t="s">
        <v>265</v>
      </c>
      <c r="J4226" t="s">
        <v>266</v>
      </c>
      <c r="K4226" t="s">
        <v>7136</v>
      </c>
      <c r="L4226" t="s">
        <v>16556</v>
      </c>
      <c r="M4226" t="s">
        <v>271</v>
      </c>
      <c r="N4226" t="s">
        <v>268</v>
      </c>
      <c r="O4226">
        <v>20</v>
      </c>
      <c r="P4226" t="s">
        <v>425</v>
      </c>
      <c r="Q4226">
        <v>0.32</v>
      </c>
      <c r="S4226">
        <v>2</v>
      </c>
      <c r="T4226" s="108">
        <v>0.64</v>
      </c>
      <c r="U4226">
        <v>1</v>
      </c>
      <c r="V4226" t="s">
        <v>270</v>
      </c>
      <c r="W4226" t="s">
        <v>167</v>
      </c>
      <c r="X4226">
        <v>1</v>
      </c>
      <c r="Y4226">
        <v>1</v>
      </c>
      <c r="Z4226">
        <v>0</v>
      </c>
      <c r="AA4226">
        <v>0</v>
      </c>
      <c r="AB4226">
        <v>0</v>
      </c>
      <c r="AC4226">
        <v>1</v>
      </c>
      <c r="AD4226">
        <v>0</v>
      </c>
      <c r="AE4226">
        <v>0</v>
      </c>
    </row>
    <row r="4227" spans="1:31" x14ac:dyDescent="0.3">
      <c r="A4227" t="s">
        <v>268</v>
      </c>
      <c r="B4227" t="s">
        <v>7195</v>
      </c>
      <c r="C4227" t="s">
        <v>274</v>
      </c>
      <c r="D4227" t="s">
        <v>7196</v>
      </c>
      <c r="E4227" t="s">
        <v>13103</v>
      </c>
      <c r="F4227" t="s">
        <v>7197</v>
      </c>
      <c r="G4227" t="s">
        <v>3184</v>
      </c>
      <c r="I4227" t="s">
        <v>265</v>
      </c>
      <c r="J4227" t="s">
        <v>266</v>
      </c>
      <c r="K4227" t="s">
        <v>7198</v>
      </c>
      <c r="L4227" t="s">
        <v>17842</v>
      </c>
      <c r="M4227" t="s">
        <v>267</v>
      </c>
      <c r="N4227" t="s">
        <v>268</v>
      </c>
      <c r="O4227">
        <v>1</v>
      </c>
      <c r="P4227" t="s">
        <v>282</v>
      </c>
      <c r="Q4227">
        <v>2</v>
      </c>
      <c r="S4227">
        <v>1</v>
      </c>
      <c r="T4227" s="108">
        <v>2</v>
      </c>
      <c r="U4227">
        <v>1</v>
      </c>
      <c r="V4227" t="s">
        <v>270</v>
      </c>
      <c r="W4227" t="s">
        <v>167</v>
      </c>
      <c r="X4227">
        <v>1</v>
      </c>
      <c r="Y4227">
        <v>0</v>
      </c>
      <c r="Z4227">
        <v>0</v>
      </c>
      <c r="AA4227">
        <v>0</v>
      </c>
      <c r="AB4227">
        <v>0</v>
      </c>
      <c r="AC4227">
        <v>1</v>
      </c>
      <c r="AD4227">
        <v>0</v>
      </c>
      <c r="AE4227">
        <v>0</v>
      </c>
    </row>
    <row r="4228" spans="1:31" x14ac:dyDescent="0.3">
      <c r="A4228" t="s">
        <v>268</v>
      </c>
      <c r="B4228" t="s">
        <v>7195</v>
      </c>
      <c r="C4228" t="s">
        <v>274</v>
      </c>
      <c r="D4228" t="s">
        <v>7196</v>
      </c>
      <c r="E4228" t="s">
        <v>13103</v>
      </c>
      <c r="F4228" t="s">
        <v>7197</v>
      </c>
      <c r="G4228" t="s">
        <v>3184</v>
      </c>
      <c r="I4228" t="s">
        <v>265</v>
      </c>
      <c r="J4228" t="s">
        <v>266</v>
      </c>
      <c r="K4228" t="s">
        <v>7198</v>
      </c>
      <c r="L4228" t="s">
        <v>17842</v>
      </c>
      <c r="M4228" t="s">
        <v>271</v>
      </c>
      <c r="N4228" t="s">
        <v>268</v>
      </c>
      <c r="O4228">
        <v>2</v>
      </c>
      <c r="P4228" t="s">
        <v>272</v>
      </c>
      <c r="Q4228">
        <v>1</v>
      </c>
      <c r="S4228">
        <v>2</v>
      </c>
      <c r="T4228" s="108">
        <v>2</v>
      </c>
      <c r="U4228">
        <v>1</v>
      </c>
      <c r="V4228" t="s">
        <v>270</v>
      </c>
      <c r="W4228" t="s">
        <v>167</v>
      </c>
      <c r="X4228">
        <v>1</v>
      </c>
      <c r="Y4228">
        <v>0</v>
      </c>
      <c r="Z4228">
        <v>1</v>
      </c>
      <c r="AA4228">
        <v>0</v>
      </c>
      <c r="AB4228">
        <v>0</v>
      </c>
      <c r="AC4228">
        <v>1</v>
      </c>
      <c r="AD4228">
        <v>0</v>
      </c>
      <c r="AE4228">
        <v>0</v>
      </c>
    </row>
    <row r="4229" spans="1:31" x14ac:dyDescent="0.3">
      <c r="A4229" t="s">
        <v>268</v>
      </c>
      <c r="B4229" t="s">
        <v>7195</v>
      </c>
      <c r="C4229" t="s">
        <v>274</v>
      </c>
      <c r="D4229" t="s">
        <v>7196</v>
      </c>
      <c r="E4229" t="s">
        <v>13103</v>
      </c>
      <c r="F4229" t="s">
        <v>7197</v>
      </c>
      <c r="G4229" t="s">
        <v>3184</v>
      </c>
      <c r="I4229" t="s">
        <v>265</v>
      </c>
      <c r="J4229" t="s">
        <v>266</v>
      </c>
      <c r="K4229" t="s">
        <v>7198</v>
      </c>
      <c r="L4229" t="s">
        <v>17842</v>
      </c>
      <c r="M4229" t="s">
        <v>271</v>
      </c>
      <c r="N4229" t="s">
        <v>268</v>
      </c>
      <c r="O4229">
        <v>20</v>
      </c>
      <c r="P4229" t="s">
        <v>425</v>
      </c>
      <c r="Q4229">
        <v>0.32</v>
      </c>
      <c r="S4229">
        <v>4</v>
      </c>
      <c r="T4229" s="108">
        <v>1.28</v>
      </c>
      <c r="U4229">
        <v>1</v>
      </c>
      <c r="V4229" t="s">
        <v>270</v>
      </c>
      <c r="W4229" t="s">
        <v>167</v>
      </c>
      <c r="X4229">
        <v>2</v>
      </c>
      <c r="Y4229">
        <v>2</v>
      </c>
      <c r="Z4229">
        <v>0</v>
      </c>
      <c r="AA4229">
        <v>2</v>
      </c>
      <c r="AB4229">
        <v>0</v>
      </c>
      <c r="AC4229">
        <v>0</v>
      </c>
      <c r="AD4229">
        <v>0</v>
      </c>
      <c r="AE4229">
        <v>0</v>
      </c>
    </row>
    <row r="4230" spans="1:31" x14ac:dyDescent="0.3">
      <c r="A4230" t="s">
        <v>268</v>
      </c>
      <c r="B4230" t="s">
        <v>18116</v>
      </c>
      <c r="C4230" t="s">
        <v>262</v>
      </c>
      <c r="D4230" t="s">
        <v>18117</v>
      </c>
      <c r="E4230" t="s">
        <v>18118</v>
      </c>
      <c r="F4230" t="s">
        <v>18119</v>
      </c>
      <c r="G4230" t="s">
        <v>18120</v>
      </c>
      <c r="I4230" t="s">
        <v>265</v>
      </c>
      <c r="J4230" t="s">
        <v>266</v>
      </c>
      <c r="K4230" t="s">
        <v>18121</v>
      </c>
      <c r="L4230" t="s">
        <v>18122</v>
      </c>
      <c r="M4230" t="s">
        <v>267</v>
      </c>
      <c r="N4230" t="s">
        <v>268</v>
      </c>
      <c r="O4230">
        <v>1</v>
      </c>
      <c r="P4230" t="s">
        <v>282</v>
      </c>
      <c r="Q4230">
        <v>2</v>
      </c>
      <c r="S4230">
        <v>1</v>
      </c>
      <c r="T4230" s="108">
        <v>2</v>
      </c>
      <c r="U4230">
        <v>1</v>
      </c>
      <c r="V4230" t="s">
        <v>270</v>
      </c>
      <c r="W4230" t="s">
        <v>167</v>
      </c>
      <c r="X4230">
        <v>1</v>
      </c>
      <c r="Y4230">
        <v>0</v>
      </c>
      <c r="Z4230">
        <v>0</v>
      </c>
      <c r="AA4230">
        <v>0</v>
      </c>
      <c r="AB4230">
        <v>0</v>
      </c>
      <c r="AC4230">
        <v>1</v>
      </c>
      <c r="AD4230">
        <v>0</v>
      </c>
      <c r="AE4230">
        <v>0</v>
      </c>
    </row>
    <row r="4231" spans="1:31" x14ac:dyDescent="0.3">
      <c r="A4231" t="s">
        <v>268</v>
      </c>
      <c r="B4231" t="s">
        <v>18116</v>
      </c>
      <c r="C4231" t="s">
        <v>262</v>
      </c>
      <c r="D4231" t="s">
        <v>18117</v>
      </c>
      <c r="E4231" t="s">
        <v>18118</v>
      </c>
      <c r="F4231" t="s">
        <v>18119</v>
      </c>
      <c r="G4231" t="s">
        <v>18120</v>
      </c>
      <c r="I4231" t="s">
        <v>265</v>
      </c>
      <c r="J4231" t="s">
        <v>266</v>
      </c>
      <c r="K4231" t="s">
        <v>18121</v>
      </c>
      <c r="L4231" t="s">
        <v>18122</v>
      </c>
      <c r="M4231" t="s">
        <v>271</v>
      </c>
      <c r="N4231" t="s">
        <v>268</v>
      </c>
      <c r="O4231">
        <v>2</v>
      </c>
      <c r="P4231" t="s">
        <v>288</v>
      </c>
      <c r="Q4231">
        <v>0.48</v>
      </c>
      <c r="S4231">
        <v>1</v>
      </c>
      <c r="T4231" s="108">
        <v>0.48</v>
      </c>
      <c r="U4231">
        <v>1</v>
      </c>
      <c r="V4231" t="s">
        <v>270</v>
      </c>
      <c r="W4231" t="s">
        <v>167</v>
      </c>
      <c r="X4231">
        <v>1</v>
      </c>
      <c r="Y4231">
        <v>0</v>
      </c>
      <c r="Z4231">
        <v>0</v>
      </c>
      <c r="AA4231">
        <v>0</v>
      </c>
      <c r="AB4231">
        <v>0</v>
      </c>
      <c r="AC4231">
        <v>1</v>
      </c>
      <c r="AD4231">
        <v>0</v>
      </c>
      <c r="AE4231">
        <v>0</v>
      </c>
    </row>
    <row r="4232" spans="1:31" x14ac:dyDescent="0.3">
      <c r="A4232" t="s">
        <v>268</v>
      </c>
      <c r="B4232" t="s">
        <v>18116</v>
      </c>
      <c r="C4232" t="s">
        <v>262</v>
      </c>
      <c r="D4232" t="s">
        <v>18117</v>
      </c>
      <c r="E4232" t="s">
        <v>18118</v>
      </c>
      <c r="F4232" t="s">
        <v>18119</v>
      </c>
      <c r="G4232" t="s">
        <v>18120</v>
      </c>
      <c r="I4232" t="s">
        <v>265</v>
      </c>
      <c r="J4232" t="s">
        <v>266</v>
      </c>
      <c r="K4232" t="s">
        <v>18121</v>
      </c>
      <c r="L4232" t="s">
        <v>18122</v>
      </c>
      <c r="M4232" t="s">
        <v>271</v>
      </c>
      <c r="N4232" t="s">
        <v>268</v>
      </c>
      <c r="O4232">
        <v>17</v>
      </c>
      <c r="P4232" t="s">
        <v>425</v>
      </c>
      <c r="Q4232">
        <v>0.32</v>
      </c>
      <c r="S4232">
        <v>1</v>
      </c>
      <c r="T4232" s="108">
        <v>0.32</v>
      </c>
      <c r="U4232">
        <v>1</v>
      </c>
      <c r="V4232" t="s">
        <v>270</v>
      </c>
      <c r="W4232" t="s">
        <v>167</v>
      </c>
      <c r="X4232">
        <v>1</v>
      </c>
      <c r="Y4232">
        <v>0</v>
      </c>
      <c r="Z4232">
        <v>0</v>
      </c>
      <c r="AA4232">
        <v>0</v>
      </c>
      <c r="AB4232">
        <v>0</v>
      </c>
      <c r="AC4232">
        <v>1</v>
      </c>
      <c r="AD4232">
        <v>0</v>
      </c>
      <c r="AE4232">
        <v>0</v>
      </c>
    </row>
    <row r="4233" spans="1:31" x14ac:dyDescent="0.3">
      <c r="A4233" t="s">
        <v>268</v>
      </c>
      <c r="B4233" t="s">
        <v>5986</v>
      </c>
      <c r="C4233" t="s">
        <v>274</v>
      </c>
      <c r="D4233" t="s">
        <v>5987</v>
      </c>
      <c r="E4233" t="s">
        <v>13449</v>
      </c>
      <c r="F4233" t="s">
        <v>381</v>
      </c>
      <c r="G4233" t="s">
        <v>2294</v>
      </c>
      <c r="I4233" t="s">
        <v>265</v>
      </c>
      <c r="J4233" t="s">
        <v>266</v>
      </c>
      <c r="K4233" t="s">
        <v>5988</v>
      </c>
      <c r="L4233" t="s">
        <v>5989</v>
      </c>
      <c r="M4233" t="s">
        <v>267</v>
      </c>
      <c r="N4233" t="s">
        <v>268</v>
      </c>
      <c r="O4233">
        <v>1</v>
      </c>
      <c r="P4233" t="s">
        <v>282</v>
      </c>
      <c r="Q4233">
        <v>3</v>
      </c>
      <c r="S4233">
        <v>1</v>
      </c>
      <c r="T4233" s="108">
        <v>3</v>
      </c>
      <c r="U4233">
        <v>1</v>
      </c>
      <c r="V4233" t="s">
        <v>270</v>
      </c>
      <c r="W4233" t="s">
        <v>167</v>
      </c>
      <c r="X4233">
        <v>1</v>
      </c>
      <c r="Y4233">
        <v>0</v>
      </c>
      <c r="Z4233">
        <v>0</v>
      </c>
      <c r="AA4233">
        <v>1</v>
      </c>
      <c r="AB4233">
        <v>0</v>
      </c>
      <c r="AC4233">
        <v>0</v>
      </c>
      <c r="AD4233">
        <v>0</v>
      </c>
      <c r="AE4233">
        <v>0</v>
      </c>
    </row>
    <row r="4234" spans="1:31" x14ac:dyDescent="0.3">
      <c r="A4234" t="s">
        <v>268</v>
      </c>
      <c r="B4234" t="s">
        <v>5986</v>
      </c>
      <c r="C4234" t="s">
        <v>274</v>
      </c>
      <c r="D4234" t="s">
        <v>5987</v>
      </c>
      <c r="E4234" t="s">
        <v>13449</v>
      </c>
      <c r="F4234" t="s">
        <v>381</v>
      </c>
      <c r="G4234" t="s">
        <v>2294</v>
      </c>
      <c r="I4234" t="s">
        <v>265</v>
      </c>
      <c r="J4234" t="s">
        <v>266</v>
      </c>
      <c r="K4234" t="s">
        <v>5988</v>
      </c>
      <c r="L4234" t="s">
        <v>5989</v>
      </c>
      <c r="M4234" t="s">
        <v>271</v>
      </c>
      <c r="N4234" t="s">
        <v>268</v>
      </c>
      <c r="O4234">
        <v>2</v>
      </c>
      <c r="P4234" t="s">
        <v>272</v>
      </c>
      <c r="Q4234">
        <v>3</v>
      </c>
      <c r="S4234">
        <v>1</v>
      </c>
      <c r="T4234" s="108">
        <v>3</v>
      </c>
      <c r="U4234">
        <v>1</v>
      </c>
      <c r="V4234" t="s">
        <v>270</v>
      </c>
      <c r="W4234" t="s">
        <v>167</v>
      </c>
      <c r="X4234">
        <v>1</v>
      </c>
      <c r="Y4234">
        <v>0</v>
      </c>
      <c r="Z4234">
        <v>0</v>
      </c>
      <c r="AA4234">
        <v>0</v>
      </c>
      <c r="AB4234">
        <v>1</v>
      </c>
      <c r="AC4234">
        <v>0</v>
      </c>
      <c r="AD4234">
        <v>0</v>
      </c>
      <c r="AE4234">
        <v>0</v>
      </c>
    </row>
    <row r="4235" spans="1:31" x14ac:dyDescent="0.3">
      <c r="A4235" t="s">
        <v>268</v>
      </c>
      <c r="B4235" t="s">
        <v>5986</v>
      </c>
      <c r="C4235" t="s">
        <v>274</v>
      </c>
      <c r="D4235" t="s">
        <v>5987</v>
      </c>
      <c r="E4235" t="s">
        <v>13449</v>
      </c>
      <c r="F4235" t="s">
        <v>381</v>
      </c>
      <c r="G4235" t="s">
        <v>2294</v>
      </c>
      <c r="I4235" t="s">
        <v>265</v>
      </c>
      <c r="J4235" t="s">
        <v>266</v>
      </c>
      <c r="K4235" t="s">
        <v>5988</v>
      </c>
      <c r="L4235" t="s">
        <v>5989</v>
      </c>
      <c r="M4235" t="s">
        <v>271</v>
      </c>
      <c r="N4235" t="s">
        <v>268</v>
      </c>
      <c r="O4235">
        <v>20</v>
      </c>
      <c r="P4235" t="s">
        <v>425</v>
      </c>
      <c r="Q4235">
        <v>0.32</v>
      </c>
      <c r="S4235">
        <v>1</v>
      </c>
      <c r="T4235" s="108">
        <v>0.32</v>
      </c>
      <c r="U4235">
        <v>1</v>
      </c>
      <c r="V4235" t="s">
        <v>270</v>
      </c>
      <c r="W4235" t="s">
        <v>167</v>
      </c>
      <c r="X4235">
        <v>1</v>
      </c>
      <c r="Y4235">
        <v>0</v>
      </c>
      <c r="Z4235">
        <v>0</v>
      </c>
      <c r="AA4235">
        <v>0</v>
      </c>
      <c r="AB4235">
        <v>1</v>
      </c>
      <c r="AC4235">
        <v>0</v>
      </c>
      <c r="AD4235">
        <v>0</v>
      </c>
      <c r="AE4235">
        <v>0</v>
      </c>
    </row>
    <row r="4236" spans="1:31" x14ac:dyDescent="0.3">
      <c r="A4236" t="s">
        <v>268</v>
      </c>
      <c r="B4236" t="s">
        <v>17040</v>
      </c>
      <c r="C4236" t="s">
        <v>274</v>
      </c>
      <c r="D4236" t="s">
        <v>17041</v>
      </c>
      <c r="E4236" t="s">
        <v>17042</v>
      </c>
      <c r="F4236" t="s">
        <v>1453</v>
      </c>
      <c r="G4236" t="s">
        <v>3184</v>
      </c>
      <c r="I4236" t="s">
        <v>265</v>
      </c>
      <c r="J4236" t="s">
        <v>266</v>
      </c>
      <c r="K4236" t="s">
        <v>3185</v>
      </c>
      <c r="L4236" t="s">
        <v>17043</v>
      </c>
      <c r="M4236" t="s">
        <v>271</v>
      </c>
      <c r="N4236" t="s">
        <v>268</v>
      </c>
      <c r="O4236">
        <v>2</v>
      </c>
      <c r="P4236" t="s">
        <v>272</v>
      </c>
      <c r="Q4236">
        <v>4</v>
      </c>
      <c r="S4236">
        <v>2</v>
      </c>
      <c r="T4236" s="108">
        <v>8</v>
      </c>
      <c r="U4236">
        <v>1</v>
      </c>
      <c r="V4236" t="s">
        <v>270</v>
      </c>
      <c r="W4236" t="s">
        <v>167</v>
      </c>
      <c r="X4236">
        <v>1</v>
      </c>
      <c r="Y4236">
        <v>0</v>
      </c>
      <c r="Z4236">
        <v>0</v>
      </c>
      <c r="AA4236">
        <v>2</v>
      </c>
      <c r="AB4236">
        <v>0</v>
      </c>
      <c r="AC4236">
        <v>0</v>
      </c>
      <c r="AD4236">
        <v>0</v>
      </c>
      <c r="AE4236">
        <v>0</v>
      </c>
    </row>
    <row r="4237" spans="1:31" x14ac:dyDescent="0.3">
      <c r="A4237" t="s">
        <v>268</v>
      </c>
      <c r="B4237" t="s">
        <v>17040</v>
      </c>
      <c r="C4237" t="s">
        <v>274</v>
      </c>
      <c r="D4237" t="s">
        <v>17041</v>
      </c>
      <c r="E4237" t="s">
        <v>17042</v>
      </c>
      <c r="F4237" t="s">
        <v>1453</v>
      </c>
      <c r="G4237" t="s">
        <v>3184</v>
      </c>
      <c r="I4237" t="s">
        <v>265</v>
      </c>
      <c r="J4237" t="s">
        <v>266</v>
      </c>
      <c r="K4237" t="s">
        <v>3185</v>
      </c>
      <c r="L4237" t="s">
        <v>17043</v>
      </c>
      <c r="M4237" t="s">
        <v>271</v>
      </c>
      <c r="N4237" t="s">
        <v>268</v>
      </c>
      <c r="O4237">
        <v>20</v>
      </c>
      <c r="P4237" t="s">
        <v>425</v>
      </c>
      <c r="Q4237">
        <v>0.32</v>
      </c>
      <c r="S4237">
        <v>2</v>
      </c>
      <c r="T4237" s="108">
        <v>0.64</v>
      </c>
      <c r="U4237">
        <v>1</v>
      </c>
      <c r="V4237" t="s">
        <v>270</v>
      </c>
      <c r="W4237" t="s">
        <v>167</v>
      </c>
      <c r="X4237">
        <v>1</v>
      </c>
      <c r="Y4237">
        <v>0</v>
      </c>
      <c r="Z4237">
        <v>2</v>
      </c>
      <c r="AA4237">
        <v>0</v>
      </c>
      <c r="AB4237">
        <v>0</v>
      </c>
      <c r="AC4237">
        <v>0</v>
      </c>
      <c r="AD4237">
        <v>0</v>
      </c>
      <c r="AE4237">
        <v>0</v>
      </c>
    </row>
    <row r="4238" spans="1:31" x14ac:dyDescent="0.3">
      <c r="A4238" t="s">
        <v>268</v>
      </c>
      <c r="B4238" t="s">
        <v>17040</v>
      </c>
      <c r="C4238" t="s">
        <v>274</v>
      </c>
      <c r="D4238" t="s">
        <v>17041</v>
      </c>
      <c r="E4238" t="s">
        <v>17042</v>
      </c>
      <c r="F4238" t="s">
        <v>1453</v>
      </c>
      <c r="G4238" t="s">
        <v>3184</v>
      </c>
      <c r="I4238" t="s">
        <v>265</v>
      </c>
      <c r="J4238" t="s">
        <v>266</v>
      </c>
      <c r="K4238" t="s">
        <v>3185</v>
      </c>
      <c r="L4238" t="s">
        <v>17043</v>
      </c>
      <c r="M4238" t="s">
        <v>267</v>
      </c>
      <c r="N4238" t="s">
        <v>268</v>
      </c>
      <c r="O4238">
        <v>1</v>
      </c>
      <c r="P4238" t="s">
        <v>282</v>
      </c>
      <c r="Q4238">
        <v>4</v>
      </c>
      <c r="S4238">
        <v>1</v>
      </c>
      <c r="T4238" s="108">
        <v>4</v>
      </c>
      <c r="U4238">
        <v>1</v>
      </c>
      <c r="V4238" t="s">
        <v>270</v>
      </c>
      <c r="W4238" t="s">
        <v>167</v>
      </c>
      <c r="X4238">
        <v>1</v>
      </c>
      <c r="Y4238">
        <v>0</v>
      </c>
      <c r="Z4238">
        <v>0</v>
      </c>
      <c r="AA4238">
        <v>1</v>
      </c>
      <c r="AB4238">
        <v>0</v>
      </c>
      <c r="AC4238">
        <v>0</v>
      </c>
      <c r="AD4238">
        <v>0</v>
      </c>
      <c r="AE4238">
        <v>0</v>
      </c>
    </row>
    <row r="4239" spans="1:31" x14ac:dyDescent="0.3">
      <c r="A4239" t="s">
        <v>268</v>
      </c>
      <c r="B4239" t="s">
        <v>16021</v>
      </c>
      <c r="C4239" t="s">
        <v>274</v>
      </c>
      <c r="D4239" t="s">
        <v>16022</v>
      </c>
      <c r="E4239" t="s">
        <v>13101</v>
      </c>
      <c r="F4239" t="s">
        <v>7133</v>
      </c>
      <c r="G4239" t="s">
        <v>3184</v>
      </c>
      <c r="I4239" t="s">
        <v>265</v>
      </c>
      <c r="J4239" t="s">
        <v>266</v>
      </c>
      <c r="K4239" t="s">
        <v>7136</v>
      </c>
      <c r="L4239" t="s">
        <v>11846</v>
      </c>
      <c r="M4239" t="s">
        <v>267</v>
      </c>
      <c r="N4239" t="s">
        <v>268</v>
      </c>
      <c r="O4239">
        <v>1</v>
      </c>
      <c r="P4239" t="s">
        <v>282</v>
      </c>
      <c r="Q4239">
        <v>3</v>
      </c>
      <c r="S4239">
        <v>2</v>
      </c>
      <c r="T4239" s="108">
        <v>6</v>
      </c>
      <c r="U4239">
        <v>1</v>
      </c>
      <c r="V4239" t="s">
        <v>270</v>
      </c>
      <c r="W4239" t="s">
        <v>167</v>
      </c>
      <c r="X4239">
        <v>1</v>
      </c>
      <c r="Y4239">
        <v>0</v>
      </c>
      <c r="Z4239">
        <v>1</v>
      </c>
      <c r="AA4239">
        <v>0</v>
      </c>
      <c r="AB4239">
        <v>1</v>
      </c>
      <c r="AC4239">
        <v>0</v>
      </c>
      <c r="AD4239">
        <v>0</v>
      </c>
      <c r="AE4239">
        <v>0</v>
      </c>
    </row>
    <row r="4240" spans="1:31" x14ac:dyDescent="0.3">
      <c r="A4240" t="s">
        <v>268</v>
      </c>
      <c r="B4240" t="s">
        <v>16021</v>
      </c>
      <c r="C4240" t="s">
        <v>274</v>
      </c>
      <c r="D4240" t="s">
        <v>16022</v>
      </c>
      <c r="E4240" t="s">
        <v>13101</v>
      </c>
      <c r="F4240" t="s">
        <v>7133</v>
      </c>
      <c r="G4240" t="s">
        <v>3184</v>
      </c>
      <c r="I4240" t="s">
        <v>265</v>
      </c>
      <c r="J4240" t="s">
        <v>266</v>
      </c>
      <c r="K4240" t="s">
        <v>7136</v>
      </c>
      <c r="L4240" t="s">
        <v>11846</v>
      </c>
      <c r="M4240" t="s">
        <v>271</v>
      </c>
      <c r="N4240" t="s">
        <v>268</v>
      </c>
      <c r="O4240">
        <v>2</v>
      </c>
      <c r="P4240" t="s">
        <v>272</v>
      </c>
      <c r="Q4240">
        <v>6</v>
      </c>
      <c r="S4240">
        <v>10</v>
      </c>
      <c r="T4240" s="108">
        <v>60</v>
      </c>
      <c r="U4240">
        <v>1</v>
      </c>
      <c r="V4240" t="s">
        <v>270</v>
      </c>
      <c r="W4240" t="s">
        <v>167</v>
      </c>
      <c r="X4240">
        <v>2</v>
      </c>
      <c r="Y4240">
        <v>2</v>
      </c>
      <c r="Z4240">
        <v>2</v>
      </c>
      <c r="AA4240">
        <v>2</v>
      </c>
      <c r="AB4240">
        <v>2</v>
      </c>
      <c r="AC4240">
        <v>2</v>
      </c>
      <c r="AD4240">
        <v>0</v>
      </c>
      <c r="AE4240">
        <v>0</v>
      </c>
    </row>
    <row r="4241" spans="1:31" x14ac:dyDescent="0.3">
      <c r="A4241" t="s">
        <v>268</v>
      </c>
      <c r="B4241" t="s">
        <v>16021</v>
      </c>
      <c r="C4241" t="s">
        <v>274</v>
      </c>
      <c r="D4241" t="s">
        <v>16022</v>
      </c>
      <c r="E4241" t="s">
        <v>13101</v>
      </c>
      <c r="F4241" t="s">
        <v>7133</v>
      </c>
      <c r="G4241" t="s">
        <v>3184</v>
      </c>
      <c r="I4241" t="s">
        <v>265</v>
      </c>
      <c r="J4241" t="s">
        <v>266</v>
      </c>
      <c r="K4241" t="s">
        <v>7136</v>
      </c>
      <c r="L4241" t="s">
        <v>11846</v>
      </c>
      <c r="M4241" t="s">
        <v>271</v>
      </c>
      <c r="N4241" t="s">
        <v>268</v>
      </c>
      <c r="O4241">
        <v>20</v>
      </c>
      <c r="P4241" t="s">
        <v>17796</v>
      </c>
      <c r="Q4241">
        <v>1</v>
      </c>
      <c r="S4241">
        <v>4</v>
      </c>
      <c r="T4241" s="108">
        <v>4</v>
      </c>
      <c r="U4241">
        <v>1</v>
      </c>
      <c r="V4241" t="s">
        <v>270</v>
      </c>
      <c r="W4241" t="s">
        <v>167</v>
      </c>
      <c r="X4241">
        <v>1</v>
      </c>
      <c r="Y4241">
        <v>1</v>
      </c>
      <c r="Z4241">
        <v>0</v>
      </c>
      <c r="AA4241">
        <v>1</v>
      </c>
      <c r="AB4241">
        <v>1</v>
      </c>
      <c r="AC4241">
        <v>1</v>
      </c>
      <c r="AD4241">
        <v>0</v>
      </c>
      <c r="AE4241">
        <v>0</v>
      </c>
    </row>
    <row r="4242" spans="1:31" x14ac:dyDescent="0.3">
      <c r="A4242" t="s">
        <v>268</v>
      </c>
      <c r="B4242" t="s">
        <v>16021</v>
      </c>
      <c r="C4242" t="s">
        <v>274</v>
      </c>
      <c r="D4242" t="s">
        <v>16022</v>
      </c>
      <c r="E4242" t="s">
        <v>13101</v>
      </c>
      <c r="F4242" t="s">
        <v>7133</v>
      </c>
      <c r="G4242" t="s">
        <v>3184</v>
      </c>
      <c r="I4242" t="s">
        <v>265</v>
      </c>
      <c r="J4242" t="s">
        <v>266</v>
      </c>
      <c r="K4242" t="s">
        <v>7136</v>
      </c>
      <c r="L4242" t="s">
        <v>11846</v>
      </c>
      <c r="M4242" t="s">
        <v>271</v>
      </c>
      <c r="N4242" t="s">
        <v>268</v>
      </c>
      <c r="O4242">
        <v>17</v>
      </c>
      <c r="P4242" t="s">
        <v>273</v>
      </c>
      <c r="Q4242">
        <v>0.48</v>
      </c>
      <c r="S4242">
        <v>8</v>
      </c>
      <c r="T4242" s="108">
        <v>3.84</v>
      </c>
      <c r="U4242">
        <v>1</v>
      </c>
      <c r="V4242" t="s">
        <v>270</v>
      </c>
      <c r="W4242" t="s">
        <v>167</v>
      </c>
      <c r="X4242">
        <v>8</v>
      </c>
      <c r="Y4242">
        <v>0</v>
      </c>
      <c r="Z4242">
        <v>0</v>
      </c>
      <c r="AA4242">
        <v>0</v>
      </c>
      <c r="AB4242">
        <v>0</v>
      </c>
      <c r="AC4242">
        <v>8</v>
      </c>
      <c r="AD4242">
        <v>0</v>
      </c>
      <c r="AE4242">
        <v>0</v>
      </c>
    </row>
    <row r="4243" spans="1:31" x14ac:dyDescent="0.3">
      <c r="A4243" t="s">
        <v>268</v>
      </c>
      <c r="B4243" t="s">
        <v>5320</v>
      </c>
      <c r="C4243" t="s">
        <v>274</v>
      </c>
      <c r="D4243" t="s">
        <v>5321</v>
      </c>
      <c r="E4243" t="s">
        <v>12961</v>
      </c>
      <c r="F4243" t="s">
        <v>1375</v>
      </c>
      <c r="G4243" t="s">
        <v>2732</v>
      </c>
      <c r="I4243" t="s">
        <v>265</v>
      </c>
      <c r="J4243" t="s">
        <v>266</v>
      </c>
      <c r="K4243" t="s">
        <v>1150</v>
      </c>
      <c r="L4243" t="s">
        <v>5322</v>
      </c>
      <c r="M4243" t="s">
        <v>267</v>
      </c>
      <c r="N4243" t="s">
        <v>268</v>
      </c>
      <c r="O4243">
        <v>1</v>
      </c>
      <c r="P4243" t="s">
        <v>282</v>
      </c>
      <c r="Q4243">
        <v>3</v>
      </c>
      <c r="S4243">
        <v>1</v>
      </c>
      <c r="T4243" s="108">
        <v>3</v>
      </c>
      <c r="U4243">
        <v>1</v>
      </c>
      <c r="V4243" t="s">
        <v>270</v>
      </c>
      <c r="W4243" t="s">
        <v>167</v>
      </c>
      <c r="X4243">
        <v>1</v>
      </c>
      <c r="Y4243">
        <v>1</v>
      </c>
      <c r="Z4243">
        <v>0</v>
      </c>
      <c r="AA4243">
        <v>0</v>
      </c>
      <c r="AB4243">
        <v>0</v>
      </c>
      <c r="AC4243">
        <v>0</v>
      </c>
      <c r="AD4243">
        <v>0</v>
      </c>
      <c r="AE4243">
        <v>0</v>
      </c>
    </row>
    <row r="4244" spans="1:31" x14ac:dyDescent="0.3">
      <c r="A4244" t="s">
        <v>268</v>
      </c>
      <c r="B4244" t="s">
        <v>5320</v>
      </c>
      <c r="C4244" t="s">
        <v>274</v>
      </c>
      <c r="D4244" t="s">
        <v>5321</v>
      </c>
      <c r="E4244" t="s">
        <v>12961</v>
      </c>
      <c r="F4244" t="s">
        <v>1375</v>
      </c>
      <c r="G4244" t="s">
        <v>2732</v>
      </c>
      <c r="I4244" t="s">
        <v>265</v>
      </c>
      <c r="J4244" t="s">
        <v>266</v>
      </c>
      <c r="K4244" t="s">
        <v>1150</v>
      </c>
      <c r="L4244" t="s">
        <v>5322</v>
      </c>
      <c r="M4244" t="s">
        <v>271</v>
      </c>
      <c r="N4244" t="s">
        <v>268</v>
      </c>
      <c r="O4244">
        <v>2</v>
      </c>
      <c r="P4244" t="s">
        <v>272</v>
      </c>
      <c r="Q4244">
        <v>3</v>
      </c>
      <c r="S4244">
        <v>1</v>
      </c>
      <c r="T4244" s="108">
        <v>3</v>
      </c>
      <c r="U4244">
        <v>1</v>
      </c>
      <c r="V4244" t="s">
        <v>270</v>
      </c>
      <c r="W4244" t="s">
        <v>167</v>
      </c>
      <c r="X4244">
        <v>1</v>
      </c>
      <c r="Y4244">
        <v>1</v>
      </c>
      <c r="Z4244">
        <v>0</v>
      </c>
      <c r="AA4244">
        <v>0</v>
      </c>
      <c r="AB4244">
        <v>0</v>
      </c>
      <c r="AC4244">
        <v>0</v>
      </c>
      <c r="AD4244">
        <v>0</v>
      </c>
      <c r="AE4244">
        <v>0</v>
      </c>
    </row>
    <row r="4245" spans="1:31" x14ac:dyDescent="0.3">
      <c r="A4245" t="s">
        <v>268</v>
      </c>
      <c r="B4245" t="s">
        <v>5320</v>
      </c>
      <c r="C4245" t="s">
        <v>274</v>
      </c>
      <c r="D4245" t="s">
        <v>5321</v>
      </c>
      <c r="E4245" t="s">
        <v>12961</v>
      </c>
      <c r="F4245" t="s">
        <v>1375</v>
      </c>
      <c r="G4245" t="s">
        <v>2732</v>
      </c>
      <c r="I4245" t="s">
        <v>265</v>
      </c>
      <c r="J4245" t="s">
        <v>266</v>
      </c>
      <c r="K4245" t="s">
        <v>1150</v>
      </c>
      <c r="L4245" t="s">
        <v>5322</v>
      </c>
      <c r="M4245" t="s">
        <v>271</v>
      </c>
      <c r="N4245" t="s">
        <v>268</v>
      </c>
      <c r="O4245">
        <v>20</v>
      </c>
      <c r="P4245" t="s">
        <v>425</v>
      </c>
      <c r="Q4245">
        <v>0.32</v>
      </c>
      <c r="S4245">
        <v>3</v>
      </c>
      <c r="T4245" s="108">
        <v>0.96</v>
      </c>
      <c r="U4245">
        <v>1</v>
      </c>
      <c r="V4245" t="s">
        <v>270</v>
      </c>
      <c r="W4245" t="s">
        <v>167</v>
      </c>
      <c r="X4245">
        <v>3</v>
      </c>
      <c r="Y4245">
        <v>0</v>
      </c>
      <c r="Z4245">
        <v>0</v>
      </c>
      <c r="AA4245">
        <v>0</v>
      </c>
      <c r="AB4245">
        <v>3</v>
      </c>
      <c r="AC4245">
        <v>0</v>
      </c>
      <c r="AD4245">
        <v>0</v>
      </c>
      <c r="AE4245">
        <v>0</v>
      </c>
    </row>
    <row r="4246" spans="1:31" x14ac:dyDescent="0.3">
      <c r="A4246" t="s">
        <v>268</v>
      </c>
      <c r="B4246" t="s">
        <v>6313</v>
      </c>
      <c r="C4246" t="s">
        <v>274</v>
      </c>
      <c r="D4246" t="s">
        <v>6314</v>
      </c>
      <c r="E4246" t="s">
        <v>12881</v>
      </c>
      <c r="F4246" t="s">
        <v>6315</v>
      </c>
      <c r="G4246" t="s">
        <v>356</v>
      </c>
      <c r="I4246" t="s">
        <v>265</v>
      </c>
      <c r="J4246" t="s">
        <v>266</v>
      </c>
      <c r="K4246" t="s">
        <v>6316</v>
      </c>
      <c r="L4246" t="s">
        <v>17526</v>
      </c>
      <c r="M4246" t="s">
        <v>271</v>
      </c>
      <c r="N4246" t="s">
        <v>268</v>
      </c>
      <c r="O4246">
        <v>2</v>
      </c>
      <c r="P4246" t="s">
        <v>272</v>
      </c>
      <c r="Q4246">
        <v>3</v>
      </c>
      <c r="S4246">
        <v>3</v>
      </c>
      <c r="T4246" s="108">
        <v>9</v>
      </c>
      <c r="U4246">
        <v>1</v>
      </c>
      <c r="V4246" t="s">
        <v>270</v>
      </c>
      <c r="W4246" t="s">
        <v>167</v>
      </c>
      <c r="X4246">
        <v>1</v>
      </c>
      <c r="Y4246">
        <v>1</v>
      </c>
      <c r="Z4246">
        <v>0</v>
      </c>
      <c r="AA4246">
        <v>1</v>
      </c>
      <c r="AB4246">
        <v>0</v>
      </c>
      <c r="AC4246">
        <v>1</v>
      </c>
      <c r="AD4246">
        <v>0</v>
      </c>
      <c r="AE4246">
        <v>0</v>
      </c>
    </row>
    <row r="4247" spans="1:31" x14ac:dyDescent="0.3">
      <c r="A4247" t="s">
        <v>268</v>
      </c>
      <c r="B4247" t="s">
        <v>6313</v>
      </c>
      <c r="C4247" t="s">
        <v>274</v>
      </c>
      <c r="D4247" t="s">
        <v>6314</v>
      </c>
      <c r="E4247" t="s">
        <v>12881</v>
      </c>
      <c r="F4247" t="s">
        <v>6315</v>
      </c>
      <c r="G4247" t="s">
        <v>356</v>
      </c>
      <c r="I4247" t="s">
        <v>265</v>
      </c>
      <c r="J4247" t="s">
        <v>266</v>
      </c>
      <c r="K4247" t="s">
        <v>6316</v>
      </c>
      <c r="L4247" t="s">
        <v>17526</v>
      </c>
      <c r="M4247" t="s">
        <v>271</v>
      </c>
      <c r="N4247" t="s">
        <v>268</v>
      </c>
      <c r="O4247">
        <v>27</v>
      </c>
      <c r="P4247" t="s">
        <v>273</v>
      </c>
      <c r="Q4247">
        <v>0.48</v>
      </c>
      <c r="S4247">
        <v>1</v>
      </c>
      <c r="T4247" s="108">
        <v>0.48</v>
      </c>
      <c r="U4247">
        <v>1</v>
      </c>
      <c r="V4247" t="s">
        <v>270</v>
      </c>
      <c r="W4247" t="s">
        <v>167</v>
      </c>
      <c r="X4247">
        <v>1</v>
      </c>
      <c r="Y4247">
        <v>0</v>
      </c>
      <c r="Z4247">
        <v>0</v>
      </c>
      <c r="AA4247">
        <v>1</v>
      </c>
      <c r="AB4247">
        <v>0</v>
      </c>
      <c r="AC4247">
        <v>0</v>
      </c>
      <c r="AD4247">
        <v>0</v>
      </c>
      <c r="AE4247">
        <v>0</v>
      </c>
    </row>
    <row r="4248" spans="1:31" x14ac:dyDescent="0.3">
      <c r="A4248" t="s">
        <v>268</v>
      </c>
      <c r="B4248" t="s">
        <v>10827</v>
      </c>
      <c r="C4248" t="s">
        <v>274</v>
      </c>
      <c r="D4248" t="s">
        <v>10828</v>
      </c>
      <c r="E4248" t="s">
        <v>13528</v>
      </c>
      <c r="F4248" t="s">
        <v>7018</v>
      </c>
      <c r="G4248" t="s">
        <v>6912</v>
      </c>
      <c r="I4248" t="s">
        <v>265</v>
      </c>
      <c r="J4248" t="s">
        <v>266</v>
      </c>
      <c r="K4248" t="s">
        <v>7019</v>
      </c>
      <c r="L4248" t="s">
        <v>10829</v>
      </c>
      <c r="M4248" t="s">
        <v>271</v>
      </c>
      <c r="N4248" t="s">
        <v>268</v>
      </c>
      <c r="O4248">
        <v>2</v>
      </c>
      <c r="P4248" t="s">
        <v>272</v>
      </c>
      <c r="Q4248">
        <v>4</v>
      </c>
      <c r="S4248">
        <v>2</v>
      </c>
      <c r="T4248" s="108">
        <v>8</v>
      </c>
      <c r="U4248">
        <v>1</v>
      </c>
      <c r="V4248" t="s">
        <v>270</v>
      </c>
      <c r="W4248" t="s">
        <v>167</v>
      </c>
      <c r="X4248">
        <v>1</v>
      </c>
      <c r="Y4248">
        <v>0</v>
      </c>
      <c r="Z4248">
        <v>1</v>
      </c>
      <c r="AA4248">
        <v>0</v>
      </c>
      <c r="AB4248">
        <v>1</v>
      </c>
      <c r="AC4248">
        <v>0</v>
      </c>
      <c r="AD4248">
        <v>0</v>
      </c>
      <c r="AE4248">
        <v>0</v>
      </c>
    </row>
    <row r="4249" spans="1:31" x14ac:dyDescent="0.3">
      <c r="A4249" t="s">
        <v>268</v>
      </c>
      <c r="B4249" t="s">
        <v>10827</v>
      </c>
      <c r="C4249" t="s">
        <v>274</v>
      </c>
      <c r="D4249" t="s">
        <v>10828</v>
      </c>
      <c r="E4249" t="s">
        <v>13528</v>
      </c>
      <c r="F4249" t="s">
        <v>7018</v>
      </c>
      <c r="G4249" t="s">
        <v>6912</v>
      </c>
      <c r="I4249" t="s">
        <v>265</v>
      </c>
      <c r="J4249" t="s">
        <v>266</v>
      </c>
      <c r="K4249" t="s">
        <v>7019</v>
      </c>
      <c r="L4249" t="s">
        <v>10829</v>
      </c>
      <c r="M4249" t="s">
        <v>267</v>
      </c>
      <c r="N4249" t="s">
        <v>268</v>
      </c>
      <c r="O4249">
        <v>1</v>
      </c>
      <c r="P4249" t="s">
        <v>282</v>
      </c>
      <c r="Q4249">
        <v>5</v>
      </c>
      <c r="S4249">
        <v>3</v>
      </c>
      <c r="T4249" s="108">
        <v>15</v>
      </c>
      <c r="U4249">
        <v>1</v>
      </c>
      <c r="V4249" t="s">
        <v>270</v>
      </c>
      <c r="W4249" t="s">
        <v>167</v>
      </c>
      <c r="X4249">
        <v>1</v>
      </c>
      <c r="Y4249">
        <v>1</v>
      </c>
      <c r="Z4249">
        <v>0</v>
      </c>
      <c r="AA4249">
        <v>1</v>
      </c>
      <c r="AB4249">
        <v>0</v>
      </c>
      <c r="AC4249">
        <v>1</v>
      </c>
      <c r="AD4249">
        <v>0</v>
      </c>
      <c r="AE4249">
        <v>0</v>
      </c>
    </row>
    <row r="4250" spans="1:31" x14ac:dyDescent="0.3">
      <c r="A4250" t="s">
        <v>16630</v>
      </c>
      <c r="B4250" t="s">
        <v>16783</v>
      </c>
      <c r="C4250" t="s">
        <v>274</v>
      </c>
      <c r="D4250" t="s">
        <v>16784</v>
      </c>
      <c r="E4250" t="s">
        <v>17228</v>
      </c>
      <c r="F4250" t="s">
        <v>4404</v>
      </c>
      <c r="G4250" t="s">
        <v>16785</v>
      </c>
      <c r="I4250" t="s">
        <v>265</v>
      </c>
      <c r="J4250" t="s">
        <v>266</v>
      </c>
      <c r="K4250" t="s">
        <v>16786</v>
      </c>
      <c r="L4250" t="s">
        <v>16787</v>
      </c>
      <c r="M4250" t="s">
        <v>2312</v>
      </c>
      <c r="N4250" t="s">
        <v>16630</v>
      </c>
      <c r="O4250">
        <v>4</v>
      </c>
      <c r="P4250" t="s">
        <v>3206</v>
      </c>
      <c r="Q4250">
        <v>20</v>
      </c>
      <c r="S4250">
        <v>0</v>
      </c>
      <c r="T4250" s="108">
        <v>0</v>
      </c>
      <c r="U4250">
        <v>0</v>
      </c>
      <c r="W4250" t="s">
        <v>171</v>
      </c>
      <c r="X4250">
        <v>1</v>
      </c>
      <c r="Y4250">
        <v>0</v>
      </c>
      <c r="Z4250">
        <v>0</v>
      </c>
      <c r="AA4250">
        <v>0</v>
      </c>
      <c r="AB4250">
        <v>0</v>
      </c>
      <c r="AC4250">
        <v>0</v>
      </c>
      <c r="AD4250">
        <v>0</v>
      </c>
      <c r="AE4250">
        <v>0</v>
      </c>
    </row>
    <row r="4251" spans="1:31" x14ac:dyDescent="0.3">
      <c r="A4251" t="s">
        <v>268</v>
      </c>
      <c r="B4251" t="s">
        <v>5149</v>
      </c>
      <c r="C4251" t="s">
        <v>274</v>
      </c>
      <c r="D4251" t="s">
        <v>5150</v>
      </c>
      <c r="E4251" t="s">
        <v>12958</v>
      </c>
      <c r="F4251" t="s">
        <v>5147</v>
      </c>
      <c r="G4251" t="s">
        <v>2732</v>
      </c>
      <c r="I4251" t="s">
        <v>265</v>
      </c>
      <c r="J4251" t="s">
        <v>266</v>
      </c>
      <c r="K4251" t="s">
        <v>5151</v>
      </c>
      <c r="L4251" t="s">
        <v>19696</v>
      </c>
      <c r="M4251" t="s">
        <v>271</v>
      </c>
      <c r="N4251" t="s">
        <v>268</v>
      </c>
      <c r="O4251">
        <v>2</v>
      </c>
      <c r="P4251" t="s">
        <v>272</v>
      </c>
      <c r="Q4251">
        <v>4</v>
      </c>
      <c r="S4251">
        <v>2</v>
      </c>
      <c r="T4251" s="108">
        <v>8</v>
      </c>
      <c r="U4251">
        <v>1</v>
      </c>
      <c r="V4251" t="s">
        <v>270</v>
      </c>
      <c r="W4251" t="s">
        <v>167</v>
      </c>
      <c r="X4251">
        <v>1</v>
      </c>
      <c r="Y4251">
        <v>0</v>
      </c>
      <c r="Z4251">
        <v>1</v>
      </c>
      <c r="AA4251">
        <v>0</v>
      </c>
      <c r="AB4251">
        <v>0</v>
      </c>
      <c r="AC4251">
        <v>1</v>
      </c>
      <c r="AD4251">
        <v>0</v>
      </c>
      <c r="AE4251">
        <v>0</v>
      </c>
    </row>
    <row r="4252" spans="1:31" x14ac:dyDescent="0.3">
      <c r="A4252" t="s">
        <v>268</v>
      </c>
      <c r="B4252" t="s">
        <v>5380</v>
      </c>
      <c r="C4252" t="s">
        <v>274</v>
      </c>
      <c r="D4252" t="s">
        <v>16788</v>
      </c>
      <c r="E4252" t="s">
        <v>13447</v>
      </c>
      <c r="F4252" t="s">
        <v>896</v>
      </c>
      <c r="G4252" t="s">
        <v>2294</v>
      </c>
      <c r="I4252" t="s">
        <v>265</v>
      </c>
      <c r="J4252" t="s">
        <v>266</v>
      </c>
      <c r="K4252" t="s">
        <v>5381</v>
      </c>
      <c r="L4252" t="s">
        <v>2306</v>
      </c>
      <c r="M4252" t="s">
        <v>271</v>
      </c>
      <c r="N4252" t="s">
        <v>268</v>
      </c>
      <c r="O4252">
        <v>2</v>
      </c>
      <c r="P4252" t="s">
        <v>272</v>
      </c>
      <c r="Q4252">
        <v>4</v>
      </c>
      <c r="S4252">
        <v>10</v>
      </c>
      <c r="T4252" s="108">
        <v>40</v>
      </c>
      <c r="U4252">
        <v>1</v>
      </c>
      <c r="V4252" t="s">
        <v>270</v>
      </c>
      <c r="W4252" t="s">
        <v>167</v>
      </c>
      <c r="X4252">
        <v>2</v>
      </c>
      <c r="Y4252">
        <v>2</v>
      </c>
      <c r="Z4252">
        <v>2</v>
      </c>
      <c r="AA4252">
        <v>2</v>
      </c>
      <c r="AB4252">
        <v>2</v>
      </c>
      <c r="AC4252">
        <v>2</v>
      </c>
      <c r="AD4252">
        <v>0</v>
      </c>
      <c r="AE4252">
        <v>0</v>
      </c>
    </row>
    <row r="4253" spans="1:31" x14ac:dyDescent="0.3">
      <c r="A4253" t="s">
        <v>268</v>
      </c>
      <c r="B4253" t="s">
        <v>6441</v>
      </c>
      <c r="C4253" t="s">
        <v>274</v>
      </c>
      <c r="D4253" t="s">
        <v>16789</v>
      </c>
      <c r="E4253" t="s">
        <v>13518</v>
      </c>
      <c r="F4253" t="s">
        <v>6442</v>
      </c>
      <c r="G4253" t="s">
        <v>947</v>
      </c>
      <c r="I4253" t="s">
        <v>265</v>
      </c>
      <c r="J4253" t="s">
        <v>266</v>
      </c>
      <c r="K4253" t="s">
        <v>6443</v>
      </c>
      <c r="L4253" t="s">
        <v>6444</v>
      </c>
      <c r="M4253" t="s">
        <v>267</v>
      </c>
      <c r="N4253" t="s">
        <v>268</v>
      </c>
      <c r="O4253">
        <v>1</v>
      </c>
      <c r="P4253" t="s">
        <v>282</v>
      </c>
      <c r="Q4253">
        <v>3</v>
      </c>
      <c r="S4253">
        <v>5</v>
      </c>
      <c r="T4253" s="108">
        <v>15</v>
      </c>
      <c r="U4253">
        <v>1</v>
      </c>
      <c r="V4253" t="s">
        <v>270</v>
      </c>
      <c r="W4253" t="s">
        <v>167</v>
      </c>
      <c r="X4253">
        <v>1</v>
      </c>
      <c r="Y4253">
        <v>1</v>
      </c>
      <c r="Z4253">
        <v>1</v>
      </c>
      <c r="AA4253">
        <v>1</v>
      </c>
      <c r="AB4253">
        <v>1</v>
      </c>
      <c r="AC4253">
        <v>1</v>
      </c>
      <c r="AD4253">
        <v>0</v>
      </c>
      <c r="AE4253">
        <v>0</v>
      </c>
    </row>
    <row r="4254" spans="1:31" x14ac:dyDescent="0.3">
      <c r="A4254" t="s">
        <v>268</v>
      </c>
      <c r="B4254" t="s">
        <v>6445</v>
      </c>
      <c r="C4254" t="s">
        <v>274</v>
      </c>
      <c r="D4254" t="s">
        <v>16790</v>
      </c>
      <c r="E4254" t="s">
        <v>13518</v>
      </c>
      <c r="F4254" t="s">
        <v>6442</v>
      </c>
      <c r="G4254" t="s">
        <v>947</v>
      </c>
      <c r="I4254" t="s">
        <v>265</v>
      </c>
      <c r="J4254" t="s">
        <v>266</v>
      </c>
      <c r="K4254" t="s">
        <v>6443</v>
      </c>
      <c r="L4254" t="s">
        <v>6444</v>
      </c>
      <c r="M4254" t="s">
        <v>271</v>
      </c>
      <c r="N4254" t="s">
        <v>268</v>
      </c>
      <c r="O4254">
        <v>2</v>
      </c>
      <c r="P4254" t="s">
        <v>272</v>
      </c>
      <c r="Q4254">
        <v>3</v>
      </c>
      <c r="S4254">
        <v>3</v>
      </c>
      <c r="T4254" s="108">
        <v>9</v>
      </c>
      <c r="U4254">
        <v>1</v>
      </c>
      <c r="V4254" t="s">
        <v>270</v>
      </c>
      <c r="W4254" t="s">
        <v>167</v>
      </c>
      <c r="X4254">
        <v>1</v>
      </c>
      <c r="Y4254">
        <v>1</v>
      </c>
      <c r="Z4254">
        <v>0</v>
      </c>
      <c r="AA4254">
        <v>1</v>
      </c>
      <c r="AB4254">
        <v>0</v>
      </c>
      <c r="AC4254">
        <v>1</v>
      </c>
      <c r="AD4254">
        <v>0</v>
      </c>
      <c r="AE4254">
        <v>0</v>
      </c>
    </row>
    <row r="4255" spans="1:31" x14ac:dyDescent="0.3">
      <c r="A4255" t="s">
        <v>268</v>
      </c>
      <c r="B4255" t="s">
        <v>10312</v>
      </c>
      <c r="C4255" t="s">
        <v>274</v>
      </c>
      <c r="D4255" t="s">
        <v>16791</v>
      </c>
      <c r="E4255" t="s">
        <v>13518</v>
      </c>
      <c r="F4255" t="s">
        <v>6442</v>
      </c>
      <c r="G4255" t="s">
        <v>947</v>
      </c>
      <c r="I4255" t="s">
        <v>265</v>
      </c>
      <c r="J4255" t="s">
        <v>266</v>
      </c>
      <c r="K4255" t="s">
        <v>6443</v>
      </c>
      <c r="L4255" t="s">
        <v>2306</v>
      </c>
      <c r="M4255" t="s">
        <v>271</v>
      </c>
      <c r="N4255" t="s">
        <v>268</v>
      </c>
      <c r="O4255">
        <v>20</v>
      </c>
      <c r="P4255" t="s">
        <v>425</v>
      </c>
      <c r="Q4255">
        <v>0.32</v>
      </c>
      <c r="S4255">
        <v>1</v>
      </c>
      <c r="T4255" s="108">
        <v>0.32</v>
      </c>
      <c r="U4255">
        <v>1</v>
      </c>
      <c r="V4255" t="s">
        <v>270</v>
      </c>
      <c r="W4255" t="s">
        <v>167</v>
      </c>
      <c r="X4255">
        <v>1</v>
      </c>
      <c r="Y4255">
        <v>0</v>
      </c>
      <c r="Z4255">
        <v>0</v>
      </c>
      <c r="AA4255">
        <v>0</v>
      </c>
      <c r="AB4255">
        <v>1</v>
      </c>
      <c r="AC4255">
        <v>0</v>
      </c>
      <c r="AD4255">
        <v>0</v>
      </c>
      <c r="AE4255">
        <v>0</v>
      </c>
    </row>
    <row r="4256" spans="1:31" x14ac:dyDescent="0.3">
      <c r="A4256" t="s">
        <v>268</v>
      </c>
      <c r="B4256" t="s">
        <v>15995</v>
      </c>
      <c r="C4256" t="s">
        <v>274</v>
      </c>
      <c r="D4256" t="s">
        <v>16792</v>
      </c>
      <c r="E4256" t="s">
        <v>15996</v>
      </c>
      <c r="F4256" t="s">
        <v>428</v>
      </c>
      <c r="G4256" t="s">
        <v>429</v>
      </c>
      <c r="I4256" t="s">
        <v>265</v>
      </c>
      <c r="J4256" t="s">
        <v>266</v>
      </c>
      <c r="K4256" t="s">
        <v>430</v>
      </c>
      <c r="L4256" t="s">
        <v>2306</v>
      </c>
      <c r="M4256" t="s">
        <v>271</v>
      </c>
      <c r="N4256" t="s">
        <v>268</v>
      </c>
      <c r="O4256">
        <v>20</v>
      </c>
      <c r="P4256" t="s">
        <v>273</v>
      </c>
      <c r="Q4256">
        <v>0.48</v>
      </c>
      <c r="S4256">
        <v>1</v>
      </c>
      <c r="T4256" s="108">
        <v>0.48</v>
      </c>
      <c r="U4256">
        <v>1</v>
      </c>
      <c r="V4256" t="s">
        <v>270</v>
      </c>
      <c r="W4256" t="s">
        <v>167</v>
      </c>
      <c r="X4256">
        <v>1</v>
      </c>
      <c r="Y4256">
        <v>0</v>
      </c>
      <c r="Z4256">
        <v>0</v>
      </c>
      <c r="AA4256">
        <v>0</v>
      </c>
      <c r="AB4256">
        <v>0</v>
      </c>
      <c r="AC4256">
        <v>1</v>
      </c>
      <c r="AD4256">
        <v>0</v>
      </c>
      <c r="AE4256">
        <v>0</v>
      </c>
    </row>
    <row r="4257" spans="1:31" x14ac:dyDescent="0.3">
      <c r="A4257" t="s">
        <v>268</v>
      </c>
      <c r="B4257" t="s">
        <v>16971</v>
      </c>
      <c r="C4257" t="s">
        <v>274</v>
      </c>
      <c r="D4257" t="s">
        <v>17336</v>
      </c>
      <c r="E4257" t="s">
        <v>16972</v>
      </c>
      <c r="F4257" t="s">
        <v>2288</v>
      </c>
      <c r="G4257" t="s">
        <v>2294</v>
      </c>
      <c r="I4257" t="s">
        <v>265</v>
      </c>
      <c r="J4257" t="s">
        <v>266</v>
      </c>
      <c r="K4257" t="s">
        <v>5250</v>
      </c>
      <c r="L4257" t="s">
        <v>2306</v>
      </c>
      <c r="M4257" t="s">
        <v>267</v>
      </c>
      <c r="N4257" t="s">
        <v>268</v>
      </c>
      <c r="O4257">
        <v>1</v>
      </c>
      <c r="P4257" t="s">
        <v>282</v>
      </c>
      <c r="Q4257">
        <v>2</v>
      </c>
      <c r="S4257">
        <v>1</v>
      </c>
      <c r="T4257" s="108">
        <v>2</v>
      </c>
      <c r="U4257">
        <v>1</v>
      </c>
      <c r="V4257" t="s">
        <v>270</v>
      </c>
      <c r="W4257" t="s">
        <v>167</v>
      </c>
      <c r="X4257">
        <v>1</v>
      </c>
      <c r="Y4257">
        <v>0</v>
      </c>
      <c r="Z4257">
        <v>0</v>
      </c>
      <c r="AA4257">
        <v>0</v>
      </c>
      <c r="AB4257">
        <v>0</v>
      </c>
      <c r="AC4257">
        <v>1</v>
      </c>
      <c r="AD4257">
        <v>0</v>
      </c>
      <c r="AE4257">
        <v>0</v>
      </c>
    </row>
    <row r="4258" spans="1:31" x14ac:dyDescent="0.3">
      <c r="A4258" t="s">
        <v>268</v>
      </c>
      <c r="B4258" t="s">
        <v>27207</v>
      </c>
      <c r="C4258" t="s">
        <v>274</v>
      </c>
      <c r="D4258" t="s">
        <v>27208</v>
      </c>
      <c r="E4258" t="s">
        <v>16972</v>
      </c>
      <c r="F4258" t="s">
        <v>2288</v>
      </c>
      <c r="G4258" t="s">
        <v>2294</v>
      </c>
      <c r="I4258" t="s">
        <v>265</v>
      </c>
      <c r="J4258" t="s">
        <v>266</v>
      </c>
      <c r="K4258" t="s">
        <v>5250</v>
      </c>
      <c r="L4258" t="s">
        <v>2306</v>
      </c>
      <c r="M4258" t="s">
        <v>271</v>
      </c>
      <c r="N4258" t="s">
        <v>268</v>
      </c>
      <c r="O4258">
        <v>2</v>
      </c>
      <c r="P4258" t="s">
        <v>272</v>
      </c>
      <c r="Q4258">
        <v>2</v>
      </c>
      <c r="S4258">
        <v>1</v>
      </c>
      <c r="T4258" s="108">
        <v>2</v>
      </c>
      <c r="U4258">
        <v>1</v>
      </c>
      <c r="V4258" t="s">
        <v>270</v>
      </c>
      <c r="W4258" t="s">
        <v>167</v>
      </c>
      <c r="X4258">
        <v>1</v>
      </c>
      <c r="Y4258">
        <v>1</v>
      </c>
      <c r="Z4258">
        <v>0</v>
      </c>
      <c r="AA4258">
        <v>0</v>
      </c>
      <c r="AB4258">
        <v>0</v>
      </c>
      <c r="AC4258">
        <v>0</v>
      </c>
      <c r="AD4258">
        <v>0</v>
      </c>
      <c r="AE4258">
        <v>0</v>
      </c>
    </row>
    <row r="4259" spans="1:31" x14ac:dyDescent="0.3">
      <c r="A4259" t="s">
        <v>268</v>
      </c>
      <c r="B4259" t="s">
        <v>19253</v>
      </c>
      <c r="C4259" t="s">
        <v>274</v>
      </c>
      <c r="D4259" t="s">
        <v>19254</v>
      </c>
      <c r="E4259" t="s">
        <v>13447</v>
      </c>
      <c r="F4259" t="s">
        <v>896</v>
      </c>
      <c r="G4259" t="s">
        <v>2294</v>
      </c>
      <c r="I4259" t="s">
        <v>265</v>
      </c>
      <c r="J4259" t="s">
        <v>266</v>
      </c>
      <c r="K4259" t="s">
        <v>5381</v>
      </c>
      <c r="L4259" t="s">
        <v>2306</v>
      </c>
      <c r="M4259" t="s">
        <v>307</v>
      </c>
      <c r="N4259" t="s">
        <v>268</v>
      </c>
      <c r="O4259">
        <v>20</v>
      </c>
      <c r="P4259" t="s">
        <v>19255</v>
      </c>
      <c r="Q4259">
        <v>0.32</v>
      </c>
      <c r="S4259">
        <v>1</v>
      </c>
      <c r="T4259" s="108">
        <v>0.32</v>
      </c>
      <c r="U4259">
        <v>1</v>
      </c>
      <c r="V4259" t="s">
        <v>270</v>
      </c>
      <c r="W4259" t="s">
        <v>167</v>
      </c>
      <c r="X4259">
        <v>1</v>
      </c>
      <c r="Y4259">
        <v>0</v>
      </c>
      <c r="Z4259">
        <v>0</v>
      </c>
      <c r="AA4259">
        <v>1</v>
      </c>
      <c r="AB4259">
        <v>0</v>
      </c>
      <c r="AC4259">
        <v>0</v>
      </c>
      <c r="AD4259">
        <v>0</v>
      </c>
      <c r="AE4259">
        <v>0</v>
      </c>
    </row>
    <row r="4260" spans="1:31" x14ac:dyDescent="0.3">
      <c r="A4260" t="s">
        <v>16630</v>
      </c>
      <c r="B4260" t="s">
        <v>10351</v>
      </c>
      <c r="C4260" t="s">
        <v>274</v>
      </c>
      <c r="D4260" t="s">
        <v>10562</v>
      </c>
      <c r="E4260" t="s">
        <v>17233</v>
      </c>
      <c r="F4260" t="s">
        <v>896</v>
      </c>
      <c r="G4260" t="s">
        <v>2294</v>
      </c>
      <c r="I4260" t="s">
        <v>265</v>
      </c>
      <c r="J4260" t="s">
        <v>266</v>
      </c>
      <c r="K4260" t="s">
        <v>5381</v>
      </c>
      <c r="L4260" t="s">
        <v>398</v>
      </c>
      <c r="M4260" t="s">
        <v>387</v>
      </c>
      <c r="N4260" t="s">
        <v>16630</v>
      </c>
      <c r="O4260">
        <v>3</v>
      </c>
      <c r="P4260" t="s">
        <v>388</v>
      </c>
      <c r="Q4260">
        <v>40</v>
      </c>
      <c r="S4260">
        <v>0</v>
      </c>
      <c r="T4260" s="108">
        <v>0</v>
      </c>
      <c r="U4260">
        <v>0</v>
      </c>
      <c r="W4260" t="s">
        <v>171</v>
      </c>
      <c r="X4260">
        <v>1</v>
      </c>
      <c r="Y4260">
        <v>0</v>
      </c>
      <c r="Z4260">
        <v>0</v>
      </c>
      <c r="AA4260">
        <v>0</v>
      </c>
      <c r="AB4260">
        <v>0</v>
      </c>
      <c r="AC4260">
        <v>0</v>
      </c>
      <c r="AD4260">
        <v>0</v>
      </c>
      <c r="AE4260">
        <v>0</v>
      </c>
    </row>
    <row r="4261" spans="1:31" x14ac:dyDescent="0.3">
      <c r="A4261" t="s">
        <v>16630</v>
      </c>
      <c r="B4261" t="s">
        <v>18657</v>
      </c>
      <c r="C4261" t="s">
        <v>274</v>
      </c>
      <c r="D4261" t="s">
        <v>18658</v>
      </c>
      <c r="E4261" t="s">
        <v>17233</v>
      </c>
      <c r="F4261" t="s">
        <v>896</v>
      </c>
      <c r="G4261" t="s">
        <v>2294</v>
      </c>
      <c r="I4261" t="s">
        <v>265</v>
      </c>
      <c r="J4261" t="s">
        <v>266</v>
      </c>
      <c r="K4261" t="s">
        <v>5381</v>
      </c>
      <c r="L4261" t="s">
        <v>2306</v>
      </c>
      <c r="M4261" t="s">
        <v>387</v>
      </c>
      <c r="N4261" t="s">
        <v>16630</v>
      </c>
      <c r="O4261">
        <v>3</v>
      </c>
      <c r="P4261" t="s">
        <v>388</v>
      </c>
      <c r="Q4261">
        <v>30</v>
      </c>
      <c r="S4261">
        <v>0</v>
      </c>
      <c r="T4261" s="108">
        <v>0</v>
      </c>
      <c r="U4261">
        <v>0</v>
      </c>
      <c r="W4261" t="s">
        <v>171</v>
      </c>
      <c r="X4261">
        <v>1</v>
      </c>
      <c r="Y4261">
        <v>0</v>
      </c>
      <c r="Z4261">
        <v>0</v>
      </c>
      <c r="AA4261">
        <v>0</v>
      </c>
      <c r="AB4261">
        <v>0</v>
      </c>
      <c r="AC4261">
        <v>0</v>
      </c>
      <c r="AD4261">
        <v>0</v>
      </c>
      <c r="AE4261">
        <v>0</v>
      </c>
    </row>
    <row r="4262" spans="1:31" x14ac:dyDescent="0.3">
      <c r="A4262" t="s">
        <v>16630</v>
      </c>
      <c r="B4262" t="s">
        <v>8558</v>
      </c>
      <c r="C4262" t="s">
        <v>274</v>
      </c>
      <c r="D4262" t="s">
        <v>16793</v>
      </c>
      <c r="E4262" t="s">
        <v>17233</v>
      </c>
      <c r="F4262" t="s">
        <v>896</v>
      </c>
      <c r="G4262" t="s">
        <v>2294</v>
      </c>
      <c r="I4262" t="s">
        <v>265</v>
      </c>
      <c r="J4262" t="s">
        <v>266</v>
      </c>
      <c r="K4262" t="s">
        <v>5381</v>
      </c>
      <c r="L4262" t="s">
        <v>398</v>
      </c>
      <c r="M4262" t="s">
        <v>387</v>
      </c>
      <c r="N4262" t="s">
        <v>16630</v>
      </c>
      <c r="O4262">
        <v>3</v>
      </c>
      <c r="P4262" t="s">
        <v>388</v>
      </c>
      <c r="Q4262">
        <v>20</v>
      </c>
      <c r="R4262" t="s">
        <v>389</v>
      </c>
      <c r="S4262">
        <v>0</v>
      </c>
      <c r="T4262" s="108">
        <v>0</v>
      </c>
      <c r="U4262">
        <v>0</v>
      </c>
      <c r="W4262" t="s">
        <v>171</v>
      </c>
      <c r="X4262">
        <v>1</v>
      </c>
      <c r="Y4262">
        <v>0</v>
      </c>
      <c r="Z4262">
        <v>0</v>
      </c>
      <c r="AA4262">
        <v>0</v>
      </c>
      <c r="AB4262">
        <v>0</v>
      </c>
      <c r="AC4262">
        <v>0</v>
      </c>
      <c r="AD4262">
        <v>0</v>
      </c>
      <c r="AE4262">
        <v>0</v>
      </c>
    </row>
    <row r="4263" spans="1:31" x14ac:dyDescent="0.3">
      <c r="A4263" t="s">
        <v>268</v>
      </c>
      <c r="B4263" t="s">
        <v>10313</v>
      </c>
      <c r="C4263" t="s">
        <v>274</v>
      </c>
      <c r="D4263" t="s">
        <v>10281</v>
      </c>
      <c r="E4263" t="s">
        <v>13530</v>
      </c>
      <c r="F4263" t="s">
        <v>7025</v>
      </c>
      <c r="G4263" t="s">
        <v>6912</v>
      </c>
      <c r="I4263" t="s">
        <v>265</v>
      </c>
      <c r="J4263" t="s">
        <v>266</v>
      </c>
      <c r="K4263" t="s">
        <v>7026</v>
      </c>
      <c r="L4263" t="s">
        <v>1619</v>
      </c>
      <c r="M4263" t="s">
        <v>267</v>
      </c>
      <c r="N4263" t="s">
        <v>268</v>
      </c>
      <c r="O4263">
        <v>1</v>
      </c>
      <c r="P4263" t="s">
        <v>282</v>
      </c>
      <c r="Q4263">
        <v>4</v>
      </c>
      <c r="S4263">
        <v>3</v>
      </c>
      <c r="T4263" s="108">
        <v>12</v>
      </c>
      <c r="U4263">
        <v>1</v>
      </c>
      <c r="V4263" t="s">
        <v>270</v>
      </c>
      <c r="W4263" t="s">
        <v>167</v>
      </c>
      <c r="X4263">
        <v>1</v>
      </c>
      <c r="Y4263">
        <v>1</v>
      </c>
      <c r="Z4263">
        <v>0</v>
      </c>
      <c r="AA4263">
        <v>1</v>
      </c>
      <c r="AB4263">
        <v>0</v>
      </c>
      <c r="AC4263">
        <v>1</v>
      </c>
      <c r="AD4263">
        <v>0</v>
      </c>
      <c r="AE4263">
        <v>0</v>
      </c>
    </row>
    <row r="4264" spans="1:31" x14ac:dyDescent="0.3">
      <c r="A4264" t="s">
        <v>268</v>
      </c>
      <c r="B4264" t="s">
        <v>10313</v>
      </c>
      <c r="C4264" t="s">
        <v>274</v>
      </c>
      <c r="D4264" t="s">
        <v>10281</v>
      </c>
      <c r="E4264" t="s">
        <v>13530</v>
      </c>
      <c r="F4264" t="s">
        <v>7025</v>
      </c>
      <c r="G4264" t="s">
        <v>6912</v>
      </c>
      <c r="I4264" t="s">
        <v>265</v>
      </c>
      <c r="J4264" t="s">
        <v>266</v>
      </c>
      <c r="K4264" t="s">
        <v>7026</v>
      </c>
      <c r="L4264" t="s">
        <v>1619</v>
      </c>
      <c r="M4264" t="s">
        <v>271</v>
      </c>
      <c r="N4264" t="s">
        <v>268</v>
      </c>
      <c r="O4264">
        <v>2</v>
      </c>
      <c r="P4264" t="s">
        <v>272</v>
      </c>
      <c r="Q4264">
        <v>4</v>
      </c>
      <c r="S4264">
        <v>3</v>
      </c>
      <c r="T4264" s="108">
        <v>12</v>
      </c>
      <c r="U4264">
        <v>1</v>
      </c>
      <c r="V4264" t="s">
        <v>270</v>
      </c>
      <c r="W4264" t="s">
        <v>167</v>
      </c>
      <c r="X4264">
        <v>1</v>
      </c>
      <c r="Y4264">
        <v>1</v>
      </c>
      <c r="Z4264">
        <v>0</v>
      </c>
      <c r="AA4264">
        <v>1</v>
      </c>
      <c r="AB4264">
        <v>0</v>
      </c>
      <c r="AC4264">
        <v>1</v>
      </c>
      <c r="AD4264">
        <v>0</v>
      </c>
      <c r="AE4264">
        <v>0</v>
      </c>
    </row>
    <row r="4265" spans="1:31" x14ac:dyDescent="0.3">
      <c r="A4265" t="s">
        <v>268</v>
      </c>
      <c r="B4265" t="s">
        <v>10313</v>
      </c>
      <c r="C4265" t="s">
        <v>274</v>
      </c>
      <c r="D4265" t="s">
        <v>10281</v>
      </c>
      <c r="E4265" t="s">
        <v>13530</v>
      </c>
      <c r="F4265" t="s">
        <v>7025</v>
      </c>
      <c r="G4265" t="s">
        <v>6912</v>
      </c>
      <c r="I4265" t="s">
        <v>265</v>
      </c>
      <c r="J4265" t="s">
        <v>266</v>
      </c>
      <c r="K4265" t="s">
        <v>7026</v>
      </c>
      <c r="L4265" t="s">
        <v>1619</v>
      </c>
      <c r="M4265" t="s">
        <v>267</v>
      </c>
      <c r="N4265" t="s">
        <v>268</v>
      </c>
      <c r="O4265">
        <v>1</v>
      </c>
      <c r="P4265" t="s">
        <v>282</v>
      </c>
      <c r="Q4265">
        <v>2</v>
      </c>
      <c r="S4265">
        <v>2</v>
      </c>
      <c r="T4265" s="108">
        <v>4</v>
      </c>
      <c r="U4265">
        <v>1</v>
      </c>
      <c r="V4265" t="s">
        <v>270</v>
      </c>
      <c r="W4265" t="s">
        <v>167</v>
      </c>
      <c r="X4265">
        <v>1</v>
      </c>
      <c r="Y4265">
        <v>1</v>
      </c>
      <c r="Z4265">
        <v>0</v>
      </c>
      <c r="AA4265">
        <v>0</v>
      </c>
      <c r="AB4265">
        <v>0</v>
      </c>
      <c r="AC4265">
        <v>1</v>
      </c>
      <c r="AD4265">
        <v>0</v>
      </c>
      <c r="AE4265">
        <v>0</v>
      </c>
    </row>
    <row r="4266" spans="1:31" x14ac:dyDescent="0.3">
      <c r="A4266" t="s">
        <v>268</v>
      </c>
      <c r="B4266" t="s">
        <v>10313</v>
      </c>
      <c r="C4266" t="s">
        <v>274</v>
      </c>
      <c r="D4266" t="s">
        <v>10281</v>
      </c>
      <c r="E4266" t="s">
        <v>13530</v>
      </c>
      <c r="F4266" t="s">
        <v>7025</v>
      </c>
      <c r="G4266" t="s">
        <v>6912</v>
      </c>
      <c r="I4266" t="s">
        <v>265</v>
      </c>
      <c r="J4266" t="s">
        <v>266</v>
      </c>
      <c r="K4266" t="s">
        <v>7026</v>
      </c>
      <c r="L4266" t="s">
        <v>1619</v>
      </c>
      <c r="M4266" t="s">
        <v>271</v>
      </c>
      <c r="N4266" t="s">
        <v>268</v>
      </c>
      <c r="O4266">
        <v>20</v>
      </c>
      <c r="P4266" t="s">
        <v>425</v>
      </c>
      <c r="Q4266">
        <v>0.32</v>
      </c>
      <c r="S4266">
        <v>3</v>
      </c>
      <c r="T4266" s="108">
        <v>0.96</v>
      </c>
      <c r="U4266">
        <v>1</v>
      </c>
      <c r="V4266" t="s">
        <v>270</v>
      </c>
      <c r="W4266" t="s">
        <v>167</v>
      </c>
      <c r="X4266">
        <v>1</v>
      </c>
      <c r="Y4266">
        <v>1</v>
      </c>
      <c r="Z4266">
        <v>0</v>
      </c>
      <c r="AA4266">
        <v>1</v>
      </c>
      <c r="AB4266">
        <v>0</v>
      </c>
      <c r="AC4266">
        <v>1</v>
      </c>
      <c r="AD4266">
        <v>0</v>
      </c>
      <c r="AE4266">
        <v>0</v>
      </c>
    </row>
    <row r="4267" spans="1:31" x14ac:dyDescent="0.3">
      <c r="A4267" t="s">
        <v>268</v>
      </c>
      <c r="B4267" t="s">
        <v>3481</v>
      </c>
      <c r="C4267" t="s">
        <v>262</v>
      </c>
      <c r="D4267" t="s">
        <v>3482</v>
      </c>
      <c r="E4267" t="s">
        <v>12979</v>
      </c>
      <c r="F4267" t="s">
        <v>3479</v>
      </c>
      <c r="G4267" t="s">
        <v>3244</v>
      </c>
      <c r="I4267" t="s">
        <v>265</v>
      </c>
      <c r="J4267" t="s">
        <v>266</v>
      </c>
      <c r="K4267" t="s">
        <v>3483</v>
      </c>
      <c r="L4267" t="s">
        <v>3484</v>
      </c>
      <c r="M4267" t="s">
        <v>271</v>
      </c>
      <c r="N4267" t="s">
        <v>268</v>
      </c>
      <c r="O4267">
        <v>2</v>
      </c>
      <c r="P4267" t="s">
        <v>272</v>
      </c>
      <c r="Q4267">
        <v>2</v>
      </c>
      <c r="S4267">
        <v>1</v>
      </c>
      <c r="T4267" s="108">
        <v>2</v>
      </c>
      <c r="U4267">
        <v>1</v>
      </c>
      <c r="V4267" t="s">
        <v>270</v>
      </c>
      <c r="W4267" t="s">
        <v>167</v>
      </c>
      <c r="X4267">
        <v>1</v>
      </c>
      <c r="Y4267">
        <v>0</v>
      </c>
      <c r="Z4267">
        <v>1</v>
      </c>
      <c r="AA4267">
        <v>0</v>
      </c>
      <c r="AB4267">
        <v>0</v>
      </c>
      <c r="AC4267">
        <v>0</v>
      </c>
      <c r="AD4267">
        <v>0</v>
      </c>
      <c r="AE4267">
        <v>0</v>
      </c>
    </row>
    <row r="4268" spans="1:31" x14ac:dyDescent="0.3">
      <c r="A4268" t="s">
        <v>268</v>
      </c>
      <c r="B4268" t="s">
        <v>3481</v>
      </c>
      <c r="C4268" t="s">
        <v>262</v>
      </c>
      <c r="D4268" t="s">
        <v>3482</v>
      </c>
      <c r="E4268" t="s">
        <v>12979</v>
      </c>
      <c r="F4268" t="s">
        <v>3479</v>
      </c>
      <c r="G4268" t="s">
        <v>3244</v>
      </c>
      <c r="I4268" t="s">
        <v>265</v>
      </c>
      <c r="J4268" t="s">
        <v>266</v>
      </c>
      <c r="K4268" t="s">
        <v>3483</v>
      </c>
      <c r="L4268" t="s">
        <v>3484</v>
      </c>
      <c r="M4268" t="s">
        <v>271</v>
      </c>
      <c r="N4268" t="s">
        <v>268</v>
      </c>
      <c r="O4268">
        <v>17</v>
      </c>
      <c r="P4268" t="s">
        <v>273</v>
      </c>
      <c r="Q4268">
        <v>0.32</v>
      </c>
      <c r="S4268">
        <v>2</v>
      </c>
      <c r="T4268" s="108">
        <v>0.64</v>
      </c>
      <c r="U4268">
        <v>1</v>
      </c>
      <c r="V4268" t="s">
        <v>270</v>
      </c>
      <c r="W4268" t="s">
        <v>167</v>
      </c>
      <c r="X4268">
        <v>2</v>
      </c>
      <c r="Y4268">
        <v>0</v>
      </c>
      <c r="Z4268">
        <v>0</v>
      </c>
      <c r="AA4268">
        <v>0</v>
      </c>
      <c r="AB4268">
        <v>2</v>
      </c>
      <c r="AC4268">
        <v>0</v>
      </c>
      <c r="AD4268">
        <v>0</v>
      </c>
      <c r="AE4268">
        <v>0</v>
      </c>
    </row>
    <row r="4269" spans="1:31" x14ac:dyDescent="0.3">
      <c r="A4269" t="s">
        <v>268</v>
      </c>
      <c r="B4269" t="s">
        <v>3481</v>
      </c>
      <c r="C4269" t="s">
        <v>262</v>
      </c>
      <c r="D4269" t="s">
        <v>3482</v>
      </c>
      <c r="E4269" t="s">
        <v>12979</v>
      </c>
      <c r="F4269" t="s">
        <v>3479</v>
      </c>
      <c r="G4269" t="s">
        <v>3244</v>
      </c>
      <c r="I4269" t="s">
        <v>265</v>
      </c>
      <c r="J4269" t="s">
        <v>266</v>
      </c>
      <c r="K4269" t="s">
        <v>3483</v>
      </c>
      <c r="L4269" t="s">
        <v>3484</v>
      </c>
      <c r="M4269" t="s">
        <v>267</v>
      </c>
      <c r="N4269" t="s">
        <v>268</v>
      </c>
      <c r="O4269">
        <v>1</v>
      </c>
      <c r="P4269" t="s">
        <v>282</v>
      </c>
      <c r="Q4269">
        <v>2</v>
      </c>
      <c r="S4269">
        <v>1</v>
      </c>
      <c r="T4269" s="108">
        <v>2</v>
      </c>
      <c r="U4269">
        <v>1</v>
      </c>
      <c r="V4269" t="s">
        <v>270</v>
      </c>
      <c r="W4269" t="s">
        <v>167</v>
      </c>
      <c r="X4269">
        <v>1</v>
      </c>
      <c r="Y4269">
        <v>0</v>
      </c>
      <c r="Z4269">
        <v>0</v>
      </c>
      <c r="AA4269">
        <v>1</v>
      </c>
      <c r="AB4269">
        <v>0</v>
      </c>
      <c r="AC4269">
        <v>0</v>
      </c>
      <c r="AD4269">
        <v>0</v>
      </c>
      <c r="AE4269">
        <v>0</v>
      </c>
    </row>
    <row r="4270" spans="1:31" x14ac:dyDescent="0.3">
      <c r="A4270" t="s">
        <v>268</v>
      </c>
      <c r="B4270" t="s">
        <v>3517</v>
      </c>
      <c r="C4270" t="s">
        <v>262</v>
      </c>
      <c r="D4270" t="s">
        <v>8220</v>
      </c>
      <c r="E4270" t="s">
        <v>12980</v>
      </c>
      <c r="F4270" t="s">
        <v>3515</v>
      </c>
      <c r="G4270" t="s">
        <v>3244</v>
      </c>
      <c r="I4270" t="s">
        <v>265</v>
      </c>
      <c r="J4270" t="s">
        <v>266</v>
      </c>
      <c r="K4270" t="s">
        <v>3245</v>
      </c>
      <c r="L4270" t="s">
        <v>17528</v>
      </c>
      <c r="M4270" t="s">
        <v>267</v>
      </c>
      <c r="N4270" t="s">
        <v>268</v>
      </c>
      <c r="O4270">
        <v>1</v>
      </c>
      <c r="P4270" t="s">
        <v>282</v>
      </c>
      <c r="Q4270">
        <v>2</v>
      </c>
      <c r="S4270">
        <v>1</v>
      </c>
      <c r="T4270" s="108">
        <v>2</v>
      </c>
      <c r="U4270">
        <v>1</v>
      </c>
      <c r="V4270" t="s">
        <v>270</v>
      </c>
      <c r="W4270" t="s">
        <v>167</v>
      </c>
      <c r="X4270">
        <v>1</v>
      </c>
      <c r="Y4270">
        <v>0</v>
      </c>
      <c r="Z4270">
        <v>0</v>
      </c>
      <c r="AA4270">
        <v>1</v>
      </c>
      <c r="AB4270">
        <v>0</v>
      </c>
      <c r="AC4270">
        <v>0</v>
      </c>
      <c r="AD4270">
        <v>0</v>
      </c>
      <c r="AE4270">
        <v>0</v>
      </c>
    </row>
    <row r="4271" spans="1:31" x14ac:dyDescent="0.3">
      <c r="A4271" t="s">
        <v>268</v>
      </c>
      <c r="B4271" t="s">
        <v>3517</v>
      </c>
      <c r="C4271" t="s">
        <v>262</v>
      </c>
      <c r="D4271" t="s">
        <v>8220</v>
      </c>
      <c r="E4271" t="s">
        <v>12980</v>
      </c>
      <c r="F4271" t="s">
        <v>3515</v>
      </c>
      <c r="G4271" t="s">
        <v>3244</v>
      </c>
      <c r="I4271" t="s">
        <v>265</v>
      </c>
      <c r="J4271" t="s">
        <v>266</v>
      </c>
      <c r="K4271" t="s">
        <v>3245</v>
      </c>
      <c r="L4271" t="s">
        <v>17528</v>
      </c>
      <c r="M4271" t="s">
        <v>271</v>
      </c>
      <c r="N4271" t="s">
        <v>268</v>
      </c>
      <c r="O4271">
        <v>17</v>
      </c>
      <c r="P4271" t="s">
        <v>273</v>
      </c>
      <c r="Q4271">
        <v>0.48</v>
      </c>
      <c r="S4271">
        <v>3</v>
      </c>
      <c r="T4271" s="108">
        <v>1.44</v>
      </c>
      <c r="U4271">
        <v>1</v>
      </c>
      <c r="V4271" t="s">
        <v>270</v>
      </c>
      <c r="W4271" t="s">
        <v>167</v>
      </c>
      <c r="X4271">
        <v>3</v>
      </c>
      <c r="Y4271">
        <v>0</v>
      </c>
      <c r="Z4271">
        <v>0</v>
      </c>
      <c r="AA4271">
        <v>0</v>
      </c>
      <c r="AB4271">
        <v>3</v>
      </c>
      <c r="AC4271">
        <v>0</v>
      </c>
      <c r="AD4271">
        <v>0</v>
      </c>
      <c r="AE4271">
        <v>0</v>
      </c>
    </row>
    <row r="4272" spans="1:31" x14ac:dyDescent="0.3">
      <c r="A4272" t="s">
        <v>268</v>
      </c>
      <c r="B4272" t="s">
        <v>3517</v>
      </c>
      <c r="C4272" t="s">
        <v>262</v>
      </c>
      <c r="D4272" t="s">
        <v>8220</v>
      </c>
      <c r="E4272" t="s">
        <v>12980</v>
      </c>
      <c r="F4272" t="s">
        <v>3515</v>
      </c>
      <c r="G4272" t="s">
        <v>3244</v>
      </c>
      <c r="I4272" t="s">
        <v>265</v>
      </c>
      <c r="J4272" t="s">
        <v>266</v>
      </c>
      <c r="K4272" t="s">
        <v>3245</v>
      </c>
      <c r="L4272" t="s">
        <v>17528</v>
      </c>
      <c r="M4272" t="s">
        <v>271</v>
      </c>
      <c r="N4272" t="s">
        <v>268</v>
      </c>
      <c r="O4272">
        <v>2</v>
      </c>
      <c r="P4272" t="s">
        <v>272</v>
      </c>
      <c r="Q4272">
        <v>2</v>
      </c>
      <c r="S4272">
        <v>1</v>
      </c>
      <c r="T4272" s="108">
        <v>2</v>
      </c>
      <c r="U4272">
        <v>1</v>
      </c>
      <c r="V4272" t="s">
        <v>270</v>
      </c>
      <c r="W4272" t="s">
        <v>167</v>
      </c>
      <c r="X4272">
        <v>1</v>
      </c>
      <c r="Y4272">
        <v>0</v>
      </c>
      <c r="Z4272">
        <v>1</v>
      </c>
      <c r="AA4272">
        <v>0</v>
      </c>
      <c r="AB4272">
        <v>0</v>
      </c>
      <c r="AC4272">
        <v>0</v>
      </c>
      <c r="AD4272">
        <v>0</v>
      </c>
      <c r="AE4272">
        <v>0</v>
      </c>
    </row>
    <row r="4273" spans="1:31" x14ac:dyDescent="0.3">
      <c r="A4273" t="s">
        <v>16630</v>
      </c>
      <c r="B4273" t="s">
        <v>17044</v>
      </c>
      <c r="C4273" t="s">
        <v>581</v>
      </c>
      <c r="D4273" t="s">
        <v>17045</v>
      </c>
      <c r="E4273" t="s">
        <v>17234</v>
      </c>
      <c r="F4273" t="s">
        <v>4466</v>
      </c>
      <c r="G4273" t="s">
        <v>3764</v>
      </c>
      <c r="I4273" t="s">
        <v>265</v>
      </c>
      <c r="J4273" t="s">
        <v>266</v>
      </c>
      <c r="K4273" t="s">
        <v>4467</v>
      </c>
      <c r="L4273" t="s">
        <v>17046</v>
      </c>
      <c r="M4273" t="s">
        <v>3521</v>
      </c>
      <c r="N4273" t="s">
        <v>16630</v>
      </c>
      <c r="O4273">
        <v>20</v>
      </c>
      <c r="P4273" t="s">
        <v>3206</v>
      </c>
      <c r="Q4273">
        <v>40</v>
      </c>
      <c r="S4273">
        <v>0</v>
      </c>
      <c r="T4273" s="108">
        <v>0</v>
      </c>
      <c r="U4273">
        <v>0</v>
      </c>
      <c r="W4273" t="s">
        <v>171</v>
      </c>
      <c r="X4273">
        <v>1</v>
      </c>
      <c r="Y4273">
        <v>0</v>
      </c>
      <c r="Z4273">
        <v>0</v>
      </c>
      <c r="AA4273">
        <v>0</v>
      </c>
      <c r="AB4273">
        <v>0</v>
      </c>
      <c r="AC4273">
        <v>0</v>
      </c>
      <c r="AD4273">
        <v>0</v>
      </c>
      <c r="AE4273">
        <v>0</v>
      </c>
    </row>
    <row r="4274" spans="1:31" x14ac:dyDescent="0.3">
      <c r="A4274" t="s">
        <v>268</v>
      </c>
      <c r="B4274" t="s">
        <v>4176</v>
      </c>
      <c r="C4274" t="s">
        <v>262</v>
      </c>
      <c r="D4274" t="s">
        <v>4177</v>
      </c>
      <c r="E4274" t="s">
        <v>13614</v>
      </c>
      <c r="F4274" t="s">
        <v>4178</v>
      </c>
      <c r="G4274" t="s">
        <v>4179</v>
      </c>
      <c r="I4274" t="s">
        <v>265</v>
      </c>
      <c r="J4274" t="s">
        <v>266</v>
      </c>
      <c r="K4274" t="s">
        <v>4180</v>
      </c>
      <c r="L4274" t="s">
        <v>16973</v>
      </c>
      <c r="M4274" t="s">
        <v>271</v>
      </c>
      <c r="N4274" t="s">
        <v>268</v>
      </c>
      <c r="O4274">
        <v>20</v>
      </c>
      <c r="P4274" t="s">
        <v>17796</v>
      </c>
      <c r="Q4274">
        <v>1</v>
      </c>
      <c r="S4274">
        <v>1</v>
      </c>
      <c r="T4274" s="108">
        <v>1</v>
      </c>
      <c r="U4274">
        <v>1</v>
      </c>
      <c r="V4274" t="s">
        <v>270</v>
      </c>
      <c r="W4274" t="s">
        <v>167</v>
      </c>
      <c r="X4274">
        <v>1</v>
      </c>
      <c r="Y4274">
        <v>0</v>
      </c>
      <c r="Z4274">
        <v>1</v>
      </c>
      <c r="AA4274">
        <v>0</v>
      </c>
      <c r="AB4274">
        <v>0</v>
      </c>
      <c r="AC4274">
        <v>0</v>
      </c>
      <c r="AD4274">
        <v>0</v>
      </c>
      <c r="AE4274">
        <v>0</v>
      </c>
    </row>
    <row r="4275" spans="1:31" x14ac:dyDescent="0.3">
      <c r="A4275" t="s">
        <v>268</v>
      </c>
      <c r="B4275" t="s">
        <v>4176</v>
      </c>
      <c r="C4275" t="s">
        <v>262</v>
      </c>
      <c r="D4275" t="s">
        <v>4177</v>
      </c>
      <c r="E4275" t="s">
        <v>13614</v>
      </c>
      <c r="F4275" t="s">
        <v>4178</v>
      </c>
      <c r="G4275" t="s">
        <v>4179</v>
      </c>
      <c r="I4275" t="s">
        <v>265</v>
      </c>
      <c r="J4275" t="s">
        <v>266</v>
      </c>
      <c r="K4275" t="s">
        <v>4180</v>
      </c>
      <c r="L4275" t="s">
        <v>16973</v>
      </c>
      <c r="M4275" t="s">
        <v>271</v>
      </c>
      <c r="N4275" t="s">
        <v>268</v>
      </c>
      <c r="O4275">
        <v>2</v>
      </c>
      <c r="P4275" t="s">
        <v>272</v>
      </c>
      <c r="Q4275">
        <v>3</v>
      </c>
      <c r="S4275">
        <v>1</v>
      </c>
      <c r="T4275" s="108">
        <v>3</v>
      </c>
      <c r="U4275">
        <v>1</v>
      </c>
      <c r="V4275" t="s">
        <v>270</v>
      </c>
      <c r="W4275" t="s">
        <v>167</v>
      </c>
      <c r="X4275">
        <v>1</v>
      </c>
      <c r="Y4275">
        <v>0</v>
      </c>
      <c r="Z4275">
        <v>1</v>
      </c>
      <c r="AA4275">
        <v>0</v>
      </c>
      <c r="AB4275">
        <v>0</v>
      </c>
      <c r="AC4275">
        <v>0</v>
      </c>
      <c r="AD4275">
        <v>0</v>
      </c>
      <c r="AE4275">
        <v>0</v>
      </c>
    </row>
    <row r="4276" spans="1:31" x14ac:dyDescent="0.3">
      <c r="A4276" t="s">
        <v>268</v>
      </c>
      <c r="B4276" t="s">
        <v>4176</v>
      </c>
      <c r="C4276" t="s">
        <v>262</v>
      </c>
      <c r="D4276" t="s">
        <v>4177</v>
      </c>
      <c r="E4276" t="s">
        <v>13614</v>
      </c>
      <c r="F4276" t="s">
        <v>4178</v>
      </c>
      <c r="G4276" t="s">
        <v>4179</v>
      </c>
      <c r="I4276" t="s">
        <v>265</v>
      </c>
      <c r="J4276" t="s">
        <v>266</v>
      </c>
      <c r="K4276" t="s">
        <v>4180</v>
      </c>
      <c r="L4276" t="s">
        <v>16973</v>
      </c>
      <c r="M4276" t="s">
        <v>267</v>
      </c>
      <c r="N4276" t="s">
        <v>268</v>
      </c>
      <c r="O4276">
        <v>1</v>
      </c>
      <c r="P4276" t="s">
        <v>282</v>
      </c>
      <c r="Q4276">
        <v>2</v>
      </c>
      <c r="S4276">
        <v>1</v>
      </c>
      <c r="T4276" s="108">
        <v>2</v>
      </c>
      <c r="U4276">
        <v>1</v>
      </c>
      <c r="V4276" t="s">
        <v>270</v>
      </c>
      <c r="W4276" t="s">
        <v>167</v>
      </c>
      <c r="X4276">
        <v>1</v>
      </c>
      <c r="Y4276">
        <v>0</v>
      </c>
      <c r="Z4276">
        <v>1</v>
      </c>
      <c r="AA4276">
        <v>0</v>
      </c>
      <c r="AB4276">
        <v>0</v>
      </c>
      <c r="AC4276">
        <v>0</v>
      </c>
      <c r="AD4276">
        <v>0</v>
      </c>
      <c r="AE4276">
        <v>0</v>
      </c>
    </row>
    <row r="4277" spans="1:31" x14ac:dyDescent="0.3">
      <c r="A4277" t="s">
        <v>268</v>
      </c>
      <c r="B4277" t="s">
        <v>10784</v>
      </c>
      <c r="C4277" t="s">
        <v>274</v>
      </c>
      <c r="D4277" t="s">
        <v>10785</v>
      </c>
      <c r="E4277" t="s">
        <v>12874</v>
      </c>
      <c r="F4277" t="s">
        <v>5142</v>
      </c>
      <c r="G4277" t="s">
        <v>5143</v>
      </c>
      <c r="I4277" t="s">
        <v>265</v>
      </c>
      <c r="J4277" t="s">
        <v>266</v>
      </c>
      <c r="K4277" t="s">
        <v>5144</v>
      </c>
      <c r="L4277" t="s">
        <v>10786</v>
      </c>
      <c r="M4277" t="s">
        <v>267</v>
      </c>
      <c r="N4277" t="s">
        <v>268</v>
      </c>
      <c r="O4277">
        <v>1</v>
      </c>
      <c r="P4277" t="s">
        <v>266</v>
      </c>
      <c r="Q4277">
        <v>0.17</v>
      </c>
      <c r="S4277">
        <v>1</v>
      </c>
      <c r="T4277" s="108">
        <v>0.17</v>
      </c>
      <c r="U4277">
        <v>1</v>
      </c>
      <c r="V4277" t="s">
        <v>270</v>
      </c>
      <c r="W4277" t="s">
        <v>167</v>
      </c>
      <c r="X4277">
        <v>1</v>
      </c>
      <c r="Y4277">
        <v>0</v>
      </c>
      <c r="Z4277">
        <v>0</v>
      </c>
      <c r="AA4277">
        <v>0</v>
      </c>
      <c r="AB4277">
        <v>1</v>
      </c>
      <c r="AC4277">
        <v>0</v>
      </c>
      <c r="AD4277">
        <v>0</v>
      </c>
      <c r="AE4277">
        <v>0</v>
      </c>
    </row>
    <row r="4278" spans="1:31" x14ac:dyDescent="0.3">
      <c r="A4278" t="s">
        <v>268</v>
      </c>
      <c r="B4278" t="s">
        <v>10784</v>
      </c>
      <c r="C4278" t="s">
        <v>274</v>
      </c>
      <c r="D4278" t="s">
        <v>10785</v>
      </c>
      <c r="E4278" t="s">
        <v>12874</v>
      </c>
      <c r="F4278" t="s">
        <v>5142</v>
      </c>
      <c r="G4278" t="s">
        <v>5143</v>
      </c>
      <c r="I4278" t="s">
        <v>265</v>
      </c>
      <c r="J4278" t="s">
        <v>266</v>
      </c>
      <c r="K4278" t="s">
        <v>5144</v>
      </c>
      <c r="L4278" t="s">
        <v>10786</v>
      </c>
      <c r="M4278" t="s">
        <v>271</v>
      </c>
      <c r="N4278" t="s">
        <v>268</v>
      </c>
      <c r="O4278">
        <v>2</v>
      </c>
      <c r="P4278" t="s">
        <v>288</v>
      </c>
      <c r="Q4278">
        <v>0.32</v>
      </c>
      <c r="S4278">
        <v>1</v>
      </c>
      <c r="T4278" s="108">
        <v>0.32</v>
      </c>
      <c r="U4278">
        <v>1</v>
      </c>
      <c r="V4278" t="s">
        <v>270</v>
      </c>
      <c r="W4278" t="s">
        <v>167</v>
      </c>
      <c r="X4278">
        <v>1</v>
      </c>
      <c r="Y4278">
        <v>0</v>
      </c>
      <c r="Z4278">
        <v>0</v>
      </c>
      <c r="AA4278">
        <v>1</v>
      </c>
      <c r="AB4278">
        <v>0</v>
      </c>
      <c r="AC4278">
        <v>0</v>
      </c>
      <c r="AD4278">
        <v>0</v>
      </c>
      <c r="AE4278">
        <v>0</v>
      </c>
    </row>
    <row r="4279" spans="1:31" x14ac:dyDescent="0.3">
      <c r="A4279" t="s">
        <v>268</v>
      </c>
      <c r="B4279" t="s">
        <v>3761</v>
      </c>
      <c r="C4279" t="s">
        <v>274</v>
      </c>
      <c r="D4279" t="s">
        <v>3762</v>
      </c>
      <c r="E4279" t="s">
        <v>13027</v>
      </c>
      <c r="F4279" t="s">
        <v>3763</v>
      </c>
      <c r="G4279" t="s">
        <v>3764</v>
      </c>
      <c r="I4279" t="s">
        <v>265</v>
      </c>
      <c r="J4279" t="s">
        <v>266</v>
      </c>
      <c r="K4279" t="s">
        <v>3765</v>
      </c>
      <c r="L4279" t="s">
        <v>3240</v>
      </c>
      <c r="M4279" t="s">
        <v>267</v>
      </c>
      <c r="N4279" t="s">
        <v>268</v>
      </c>
      <c r="O4279">
        <v>1</v>
      </c>
      <c r="P4279" t="s">
        <v>282</v>
      </c>
      <c r="Q4279">
        <v>4</v>
      </c>
      <c r="S4279">
        <v>3</v>
      </c>
      <c r="T4279" s="108">
        <v>12</v>
      </c>
      <c r="U4279">
        <v>1</v>
      </c>
      <c r="V4279" t="s">
        <v>270</v>
      </c>
      <c r="W4279" t="s">
        <v>167</v>
      </c>
      <c r="X4279">
        <v>1</v>
      </c>
      <c r="Y4279">
        <v>1</v>
      </c>
      <c r="Z4279">
        <v>0</v>
      </c>
      <c r="AA4279">
        <v>1</v>
      </c>
      <c r="AB4279">
        <v>0</v>
      </c>
      <c r="AC4279">
        <v>1</v>
      </c>
      <c r="AD4279">
        <v>0</v>
      </c>
      <c r="AE4279">
        <v>0</v>
      </c>
    </row>
    <row r="4280" spans="1:31" x14ac:dyDescent="0.3">
      <c r="A4280" t="s">
        <v>268</v>
      </c>
      <c r="B4280" t="s">
        <v>3761</v>
      </c>
      <c r="C4280" t="s">
        <v>294</v>
      </c>
      <c r="D4280" t="s">
        <v>3762</v>
      </c>
      <c r="E4280" t="s">
        <v>13027</v>
      </c>
      <c r="F4280" t="s">
        <v>3763</v>
      </c>
      <c r="G4280" t="s">
        <v>3764</v>
      </c>
      <c r="I4280" t="s">
        <v>265</v>
      </c>
      <c r="J4280" t="s">
        <v>266</v>
      </c>
      <c r="K4280" t="s">
        <v>3765</v>
      </c>
      <c r="L4280" t="s">
        <v>3240</v>
      </c>
      <c r="M4280" t="s">
        <v>271</v>
      </c>
      <c r="N4280" t="s">
        <v>268</v>
      </c>
      <c r="O4280">
        <v>2</v>
      </c>
      <c r="P4280" t="s">
        <v>272</v>
      </c>
      <c r="Q4280">
        <v>8</v>
      </c>
      <c r="S4280">
        <v>2</v>
      </c>
      <c r="T4280" s="108">
        <v>16</v>
      </c>
      <c r="U4280">
        <v>1</v>
      </c>
      <c r="V4280" t="s">
        <v>270</v>
      </c>
      <c r="W4280" t="s">
        <v>167</v>
      </c>
      <c r="X4280">
        <v>1</v>
      </c>
      <c r="Y4280">
        <v>0</v>
      </c>
      <c r="Z4280">
        <v>1</v>
      </c>
      <c r="AA4280">
        <v>0</v>
      </c>
      <c r="AB4280">
        <v>1</v>
      </c>
      <c r="AC4280">
        <v>0</v>
      </c>
      <c r="AD4280">
        <v>0</v>
      </c>
      <c r="AE4280">
        <v>0</v>
      </c>
    </row>
    <row r="4281" spans="1:31" x14ac:dyDescent="0.3">
      <c r="A4281" t="s">
        <v>268</v>
      </c>
      <c r="B4281" t="s">
        <v>3761</v>
      </c>
      <c r="C4281" t="s">
        <v>294</v>
      </c>
      <c r="D4281" t="s">
        <v>3762</v>
      </c>
      <c r="E4281" t="s">
        <v>13027</v>
      </c>
      <c r="F4281" t="s">
        <v>3763</v>
      </c>
      <c r="G4281" t="s">
        <v>3764</v>
      </c>
      <c r="I4281" t="s">
        <v>265</v>
      </c>
      <c r="J4281" t="s">
        <v>266</v>
      </c>
      <c r="K4281" t="s">
        <v>3765</v>
      </c>
      <c r="L4281" t="s">
        <v>3240</v>
      </c>
      <c r="M4281" t="s">
        <v>271</v>
      </c>
      <c r="N4281" t="s">
        <v>268</v>
      </c>
      <c r="O4281">
        <v>2</v>
      </c>
      <c r="P4281" t="s">
        <v>272</v>
      </c>
      <c r="Q4281">
        <v>4</v>
      </c>
      <c r="S4281">
        <v>2</v>
      </c>
      <c r="T4281" s="108">
        <v>8</v>
      </c>
      <c r="U4281">
        <v>1</v>
      </c>
      <c r="V4281" t="s">
        <v>270</v>
      </c>
      <c r="W4281" t="s">
        <v>167</v>
      </c>
      <c r="X4281">
        <v>1</v>
      </c>
      <c r="Y4281">
        <v>0</v>
      </c>
      <c r="Z4281">
        <v>1</v>
      </c>
      <c r="AA4281">
        <v>0</v>
      </c>
      <c r="AB4281">
        <v>1</v>
      </c>
      <c r="AC4281">
        <v>0</v>
      </c>
      <c r="AD4281">
        <v>0</v>
      </c>
      <c r="AE4281">
        <v>0</v>
      </c>
    </row>
    <row r="4282" spans="1:31" x14ac:dyDescent="0.3">
      <c r="A4282" t="s">
        <v>268</v>
      </c>
      <c r="B4282" t="s">
        <v>3761</v>
      </c>
      <c r="C4282" t="s">
        <v>294</v>
      </c>
      <c r="D4282" t="s">
        <v>3762</v>
      </c>
      <c r="E4282" t="s">
        <v>13027</v>
      </c>
      <c r="F4282" t="s">
        <v>3763</v>
      </c>
      <c r="G4282" t="s">
        <v>3764</v>
      </c>
      <c r="I4282" t="s">
        <v>265</v>
      </c>
      <c r="J4282" t="s">
        <v>266</v>
      </c>
      <c r="K4282" t="s">
        <v>3765</v>
      </c>
      <c r="L4282" t="s">
        <v>3240</v>
      </c>
      <c r="M4282" t="s">
        <v>271</v>
      </c>
      <c r="N4282" t="s">
        <v>268</v>
      </c>
      <c r="O4282">
        <v>20</v>
      </c>
      <c r="P4282" t="s">
        <v>17796</v>
      </c>
      <c r="Q4282">
        <v>2</v>
      </c>
      <c r="S4282">
        <v>2</v>
      </c>
      <c r="T4282" s="108">
        <v>4</v>
      </c>
      <c r="U4282">
        <v>1</v>
      </c>
      <c r="V4282" t="s">
        <v>270</v>
      </c>
      <c r="W4282" t="s">
        <v>167</v>
      </c>
      <c r="X4282">
        <v>1</v>
      </c>
      <c r="Y4282">
        <v>0</v>
      </c>
      <c r="Z4282">
        <v>1</v>
      </c>
      <c r="AA4282">
        <v>0</v>
      </c>
      <c r="AB4282">
        <v>1</v>
      </c>
      <c r="AC4282">
        <v>0</v>
      </c>
      <c r="AD4282">
        <v>0</v>
      </c>
      <c r="AE4282">
        <v>0</v>
      </c>
    </row>
    <row r="4283" spans="1:31" x14ac:dyDescent="0.3">
      <c r="A4283" t="s">
        <v>16630</v>
      </c>
      <c r="B4283" t="s">
        <v>16284</v>
      </c>
      <c r="C4283" t="s">
        <v>3622</v>
      </c>
      <c r="D4283" t="s">
        <v>16285</v>
      </c>
      <c r="E4283" t="s">
        <v>17235</v>
      </c>
      <c r="F4283" t="s">
        <v>2100</v>
      </c>
      <c r="G4283" t="s">
        <v>3764</v>
      </c>
      <c r="I4283" t="s">
        <v>265</v>
      </c>
      <c r="J4283" t="s">
        <v>266</v>
      </c>
      <c r="K4283" t="s">
        <v>4383</v>
      </c>
      <c r="L4283" t="s">
        <v>17236</v>
      </c>
      <c r="M4283" t="s">
        <v>3521</v>
      </c>
      <c r="N4283" t="s">
        <v>16630</v>
      </c>
      <c r="O4283">
        <v>20</v>
      </c>
      <c r="P4283" t="s">
        <v>3206</v>
      </c>
      <c r="Q4283">
        <v>20</v>
      </c>
      <c r="S4283">
        <v>0</v>
      </c>
      <c r="T4283" s="108">
        <v>0</v>
      </c>
      <c r="U4283">
        <v>0</v>
      </c>
      <c r="W4283" t="s">
        <v>171</v>
      </c>
      <c r="X4283">
        <v>1</v>
      </c>
      <c r="Y4283">
        <v>0</v>
      </c>
      <c r="Z4283">
        <v>0</v>
      </c>
      <c r="AA4283">
        <v>0</v>
      </c>
      <c r="AB4283">
        <v>0</v>
      </c>
      <c r="AC4283">
        <v>0</v>
      </c>
      <c r="AD4283">
        <v>0</v>
      </c>
      <c r="AE4283">
        <v>0</v>
      </c>
    </row>
    <row r="4284" spans="1:31" x14ac:dyDescent="0.3">
      <c r="A4284" t="s">
        <v>268</v>
      </c>
      <c r="B4284" t="s">
        <v>7131</v>
      </c>
      <c r="C4284" t="s">
        <v>274</v>
      </c>
      <c r="D4284" t="s">
        <v>7132</v>
      </c>
      <c r="E4284" t="s">
        <v>12948</v>
      </c>
      <c r="F4284" t="s">
        <v>7133</v>
      </c>
      <c r="G4284" t="s">
        <v>7134</v>
      </c>
      <c r="I4284" t="s">
        <v>265</v>
      </c>
      <c r="J4284" t="s">
        <v>266</v>
      </c>
      <c r="K4284" t="s">
        <v>7135</v>
      </c>
      <c r="L4284" t="s">
        <v>4236</v>
      </c>
      <c r="M4284" t="s">
        <v>271</v>
      </c>
      <c r="N4284" t="s">
        <v>268</v>
      </c>
      <c r="O4284">
        <v>11</v>
      </c>
      <c r="P4284" t="s">
        <v>272</v>
      </c>
      <c r="Q4284">
        <v>8</v>
      </c>
      <c r="S4284">
        <v>2</v>
      </c>
      <c r="T4284" s="108">
        <v>16</v>
      </c>
      <c r="U4284">
        <v>1</v>
      </c>
      <c r="V4284" t="s">
        <v>270</v>
      </c>
      <c r="W4284" t="s">
        <v>167</v>
      </c>
      <c r="X4284">
        <v>1</v>
      </c>
      <c r="Y4284">
        <v>0</v>
      </c>
      <c r="Z4284">
        <v>1</v>
      </c>
      <c r="AA4284">
        <v>0</v>
      </c>
      <c r="AB4284">
        <v>1</v>
      </c>
      <c r="AC4284">
        <v>0</v>
      </c>
      <c r="AD4284">
        <v>0</v>
      </c>
      <c r="AE4284">
        <v>0</v>
      </c>
    </row>
    <row r="4285" spans="1:31" x14ac:dyDescent="0.3">
      <c r="A4285" t="s">
        <v>268</v>
      </c>
      <c r="B4285" t="s">
        <v>7131</v>
      </c>
      <c r="C4285" t="s">
        <v>274</v>
      </c>
      <c r="D4285" t="s">
        <v>7132</v>
      </c>
      <c r="E4285" t="s">
        <v>12948</v>
      </c>
      <c r="F4285" t="s">
        <v>7133</v>
      </c>
      <c r="G4285" t="s">
        <v>7134</v>
      </c>
      <c r="I4285" t="s">
        <v>265</v>
      </c>
      <c r="J4285" t="s">
        <v>266</v>
      </c>
      <c r="K4285" t="s">
        <v>7135</v>
      </c>
      <c r="L4285" t="s">
        <v>4236</v>
      </c>
      <c r="M4285" t="s">
        <v>267</v>
      </c>
      <c r="N4285" t="s">
        <v>268</v>
      </c>
      <c r="O4285">
        <v>10</v>
      </c>
      <c r="P4285" t="s">
        <v>282</v>
      </c>
      <c r="Q4285">
        <v>6</v>
      </c>
      <c r="S4285">
        <v>2</v>
      </c>
      <c r="T4285" s="108">
        <v>12</v>
      </c>
      <c r="U4285">
        <v>1</v>
      </c>
      <c r="V4285" t="s">
        <v>270</v>
      </c>
      <c r="W4285" t="s">
        <v>167</v>
      </c>
      <c r="X4285">
        <v>1</v>
      </c>
      <c r="Y4285">
        <v>0</v>
      </c>
      <c r="Z4285">
        <v>0</v>
      </c>
      <c r="AA4285">
        <v>1</v>
      </c>
      <c r="AB4285">
        <v>0</v>
      </c>
      <c r="AC4285">
        <v>1</v>
      </c>
      <c r="AD4285">
        <v>0</v>
      </c>
      <c r="AE4285">
        <v>0</v>
      </c>
    </row>
    <row r="4286" spans="1:31" x14ac:dyDescent="0.3">
      <c r="A4286" t="s">
        <v>268</v>
      </c>
      <c r="B4286" t="s">
        <v>7131</v>
      </c>
      <c r="C4286" t="s">
        <v>294</v>
      </c>
      <c r="D4286" t="s">
        <v>7132</v>
      </c>
      <c r="E4286" t="s">
        <v>12948</v>
      </c>
      <c r="F4286" t="s">
        <v>7133</v>
      </c>
      <c r="G4286" t="s">
        <v>7134</v>
      </c>
      <c r="I4286" t="s">
        <v>265</v>
      </c>
      <c r="J4286" t="s">
        <v>266</v>
      </c>
      <c r="K4286" t="s">
        <v>7135</v>
      </c>
      <c r="L4286" t="s">
        <v>12949</v>
      </c>
      <c r="M4286" t="s">
        <v>271</v>
      </c>
      <c r="N4286" t="s">
        <v>268</v>
      </c>
      <c r="O4286">
        <v>24</v>
      </c>
      <c r="P4286" t="s">
        <v>17796</v>
      </c>
      <c r="Q4286">
        <v>2</v>
      </c>
      <c r="S4286">
        <v>2</v>
      </c>
      <c r="T4286" s="108">
        <v>4</v>
      </c>
      <c r="U4286">
        <v>1</v>
      </c>
      <c r="V4286" t="s">
        <v>270</v>
      </c>
      <c r="W4286" t="s">
        <v>167</v>
      </c>
      <c r="X4286">
        <v>1</v>
      </c>
      <c r="Y4286">
        <v>0</v>
      </c>
      <c r="Z4286">
        <v>0</v>
      </c>
      <c r="AA4286">
        <v>1</v>
      </c>
      <c r="AB4286">
        <v>0</v>
      </c>
      <c r="AC4286">
        <v>1</v>
      </c>
      <c r="AD4286">
        <v>0</v>
      </c>
      <c r="AE4286">
        <v>0</v>
      </c>
    </row>
    <row r="4287" spans="1:31" x14ac:dyDescent="0.3">
      <c r="A4287" t="s">
        <v>268</v>
      </c>
      <c r="B4287" t="s">
        <v>7131</v>
      </c>
      <c r="C4287" t="s">
        <v>294</v>
      </c>
      <c r="D4287" t="s">
        <v>7132</v>
      </c>
      <c r="E4287" t="s">
        <v>12948</v>
      </c>
      <c r="F4287" t="s">
        <v>7133</v>
      </c>
      <c r="G4287" t="s">
        <v>7134</v>
      </c>
      <c r="I4287" t="s">
        <v>265</v>
      </c>
      <c r="J4287" t="s">
        <v>266</v>
      </c>
      <c r="K4287" t="s">
        <v>7135</v>
      </c>
      <c r="L4287" t="s">
        <v>12949</v>
      </c>
      <c r="M4287" t="s">
        <v>271</v>
      </c>
      <c r="N4287" t="s">
        <v>268</v>
      </c>
      <c r="O4287">
        <v>25</v>
      </c>
      <c r="P4287" t="s">
        <v>273</v>
      </c>
      <c r="Q4287">
        <v>0.48</v>
      </c>
      <c r="S4287">
        <v>4</v>
      </c>
      <c r="T4287" s="108">
        <v>1.92</v>
      </c>
      <c r="U4287">
        <v>1</v>
      </c>
      <c r="V4287" t="s">
        <v>270</v>
      </c>
      <c r="W4287" t="s">
        <v>167</v>
      </c>
      <c r="X4287">
        <v>4</v>
      </c>
      <c r="Y4287">
        <v>0</v>
      </c>
      <c r="Z4287">
        <v>0</v>
      </c>
      <c r="AA4287">
        <v>0</v>
      </c>
      <c r="AB4287">
        <v>0</v>
      </c>
      <c r="AC4287">
        <v>4</v>
      </c>
      <c r="AD4287">
        <v>0</v>
      </c>
      <c r="AE4287">
        <v>0</v>
      </c>
    </row>
    <row r="4288" spans="1:31" x14ac:dyDescent="0.3">
      <c r="A4288" t="s">
        <v>16630</v>
      </c>
      <c r="B4288" t="s">
        <v>19697</v>
      </c>
      <c r="C4288" t="s">
        <v>3622</v>
      </c>
      <c r="D4288" t="s">
        <v>19698</v>
      </c>
      <c r="E4288" t="s">
        <v>17237</v>
      </c>
      <c r="F4288" t="s">
        <v>2361</v>
      </c>
      <c r="G4288" t="s">
        <v>6768</v>
      </c>
      <c r="I4288" t="s">
        <v>265</v>
      </c>
      <c r="J4288" t="s">
        <v>266</v>
      </c>
      <c r="K4288" t="s">
        <v>6769</v>
      </c>
      <c r="L4288" t="s">
        <v>19699</v>
      </c>
      <c r="M4288" t="s">
        <v>3521</v>
      </c>
      <c r="N4288" t="s">
        <v>16630</v>
      </c>
      <c r="O4288">
        <v>20</v>
      </c>
      <c r="P4288" t="s">
        <v>3206</v>
      </c>
      <c r="Q4288">
        <v>20</v>
      </c>
      <c r="S4288">
        <v>0</v>
      </c>
      <c r="T4288" s="108">
        <v>0</v>
      </c>
      <c r="U4288">
        <v>0</v>
      </c>
      <c r="W4288" t="s">
        <v>171</v>
      </c>
      <c r="X4288">
        <v>1</v>
      </c>
      <c r="Y4288">
        <v>0</v>
      </c>
      <c r="Z4288">
        <v>0</v>
      </c>
      <c r="AA4288">
        <v>0</v>
      </c>
      <c r="AB4288">
        <v>0</v>
      </c>
      <c r="AC4288">
        <v>0</v>
      </c>
      <c r="AD4288">
        <v>0</v>
      </c>
      <c r="AE4288">
        <v>0</v>
      </c>
    </row>
    <row r="4289" spans="1:31" x14ac:dyDescent="0.3">
      <c r="A4289" t="s">
        <v>268</v>
      </c>
      <c r="B4289" t="s">
        <v>17734</v>
      </c>
      <c r="C4289" t="s">
        <v>274</v>
      </c>
      <c r="D4289" t="s">
        <v>11874</v>
      </c>
      <c r="E4289" t="s">
        <v>13018</v>
      </c>
      <c r="F4289" t="s">
        <v>2303</v>
      </c>
      <c r="G4289" t="s">
        <v>6768</v>
      </c>
      <c r="I4289" t="s">
        <v>265</v>
      </c>
      <c r="J4289" t="s">
        <v>266</v>
      </c>
      <c r="K4289" t="s">
        <v>7152</v>
      </c>
      <c r="L4289" t="s">
        <v>17735</v>
      </c>
      <c r="M4289" t="s">
        <v>267</v>
      </c>
      <c r="N4289" t="s">
        <v>268</v>
      </c>
      <c r="O4289">
        <v>1</v>
      </c>
      <c r="P4289" t="s">
        <v>282</v>
      </c>
      <c r="Q4289">
        <v>2</v>
      </c>
      <c r="S4289">
        <v>3</v>
      </c>
      <c r="T4289" s="108">
        <v>6</v>
      </c>
      <c r="U4289">
        <v>1</v>
      </c>
      <c r="V4289" t="s">
        <v>270</v>
      </c>
      <c r="W4289" t="s">
        <v>167</v>
      </c>
      <c r="X4289">
        <v>1</v>
      </c>
      <c r="Y4289">
        <v>1</v>
      </c>
      <c r="Z4289">
        <v>0</v>
      </c>
      <c r="AA4289">
        <v>1</v>
      </c>
      <c r="AB4289">
        <v>0</v>
      </c>
      <c r="AC4289">
        <v>1</v>
      </c>
      <c r="AD4289">
        <v>0</v>
      </c>
      <c r="AE4289">
        <v>0</v>
      </c>
    </row>
    <row r="4290" spans="1:31" x14ac:dyDescent="0.3">
      <c r="A4290" t="s">
        <v>268</v>
      </c>
      <c r="B4290" t="s">
        <v>17734</v>
      </c>
      <c r="C4290" t="s">
        <v>274</v>
      </c>
      <c r="D4290" t="s">
        <v>11874</v>
      </c>
      <c r="E4290" t="s">
        <v>13018</v>
      </c>
      <c r="F4290" t="s">
        <v>2303</v>
      </c>
      <c r="G4290" t="s">
        <v>6768</v>
      </c>
      <c r="I4290" t="s">
        <v>265</v>
      </c>
      <c r="J4290" t="s">
        <v>266</v>
      </c>
      <c r="K4290" t="s">
        <v>7152</v>
      </c>
      <c r="L4290" t="s">
        <v>17735</v>
      </c>
      <c r="M4290" t="s">
        <v>271</v>
      </c>
      <c r="N4290" t="s">
        <v>268</v>
      </c>
      <c r="O4290">
        <v>2</v>
      </c>
      <c r="P4290" t="s">
        <v>272</v>
      </c>
      <c r="Q4290">
        <v>3</v>
      </c>
      <c r="S4290">
        <v>5</v>
      </c>
      <c r="T4290" s="108">
        <v>15</v>
      </c>
      <c r="U4290">
        <v>1</v>
      </c>
      <c r="V4290" t="s">
        <v>270</v>
      </c>
      <c r="W4290" t="s">
        <v>167</v>
      </c>
      <c r="X4290">
        <v>1</v>
      </c>
      <c r="Y4290">
        <v>1</v>
      </c>
      <c r="Z4290">
        <v>1</v>
      </c>
      <c r="AA4290">
        <v>1</v>
      </c>
      <c r="AB4290">
        <v>1</v>
      </c>
      <c r="AC4290">
        <v>1</v>
      </c>
      <c r="AD4290">
        <v>0</v>
      </c>
      <c r="AE4290">
        <v>0</v>
      </c>
    </row>
    <row r="4291" spans="1:31" x14ac:dyDescent="0.3">
      <c r="A4291" t="s">
        <v>268</v>
      </c>
      <c r="B4291" t="s">
        <v>17734</v>
      </c>
      <c r="C4291" t="s">
        <v>274</v>
      </c>
      <c r="D4291" t="s">
        <v>11874</v>
      </c>
      <c r="E4291" t="s">
        <v>13018</v>
      </c>
      <c r="F4291" t="s">
        <v>2303</v>
      </c>
      <c r="G4291" t="s">
        <v>6768</v>
      </c>
      <c r="I4291" t="s">
        <v>265</v>
      </c>
      <c r="J4291" t="s">
        <v>266</v>
      </c>
      <c r="K4291" t="s">
        <v>7152</v>
      </c>
      <c r="L4291" t="s">
        <v>17735</v>
      </c>
      <c r="M4291" t="s">
        <v>271</v>
      </c>
      <c r="N4291" t="s">
        <v>268</v>
      </c>
      <c r="O4291">
        <v>20</v>
      </c>
      <c r="P4291" t="s">
        <v>17796</v>
      </c>
      <c r="Q4291">
        <v>1</v>
      </c>
      <c r="S4291">
        <v>5</v>
      </c>
      <c r="T4291" s="108">
        <v>5</v>
      </c>
      <c r="U4291">
        <v>1</v>
      </c>
      <c r="V4291" t="s">
        <v>270</v>
      </c>
      <c r="W4291" t="s">
        <v>167</v>
      </c>
      <c r="X4291">
        <v>1</v>
      </c>
      <c r="Y4291">
        <v>1</v>
      </c>
      <c r="Z4291">
        <v>1</v>
      </c>
      <c r="AA4291">
        <v>1</v>
      </c>
      <c r="AB4291">
        <v>1</v>
      </c>
      <c r="AC4291">
        <v>1</v>
      </c>
      <c r="AD4291">
        <v>0</v>
      </c>
      <c r="AE4291">
        <v>0</v>
      </c>
    </row>
    <row r="4292" spans="1:31" x14ac:dyDescent="0.3">
      <c r="A4292" t="s">
        <v>268</v>
      </c>
      <c r="B4292" t="s">
        <v>9917</v>
      </c>
      <c r="C4292" t="s">
        <v>274</v>
      </c>
      <c r="D4292" t="s">
        <v>9918</v>
      </c>
      <c r="E4292" t="s">
        <v>13090</v>
      </c>
      <c r="F4292" t="s">
        <v>5584</v>
      </c>
      <c r="G4292" t="s">
        <v>5585</v>
      </c>
      <c r="I4292" t="s">
        <v>265</v>
      </c>
      <c r="J4292" t="s">
        <v>266</v>
      </c>
      <c r="K4292" t="s">
        <v>5586</v>
      </c>
      <c r="L4292" t="s">
        <v>9919</v>
      </c>
      <c r="M4292" t="s">
        <v>267</v>
      </c>
      <c r="N4292" t="s">
        <v>268</v>
      </c>
      <c r="O4292">
        <v>1</v>
      </c>
      <c r="P4292" t="s">
        <v>266</v>
      </c>
      <c r="Q4292">
        <v>0.48</v>
      </c>
      <c r="S4292">
        <v>1</v>
      </c>
      <c r="T4292" s="108">
        <v>0.48</v>
      </c>
      <c r="U4292">
        <v>1</v>
      </c>
      <c r="V4292" t="s">
        <v>270</v>
      </c>
      <c r="W4292" t="s">
        <v>167</v>
      </c>
      <c r="X4292">
        <v>1</v>
      </c>
      <c r="Y4292">
        <v>0</v>
      </c>
      <c r="Z4292">
        <v>1</v>
      </c>
      <c r="AA4292">
        <v>0</v>
      </c>
      <c r="AB4292">
        <v>0</v>
      </c>
      <c r="AC4292">
        <v>0</v>
      </c>
      <c r="AD4292">
        <v>0</v>
      </c>
      <c r="AE4292">
        <v>0</v>
      </c>
    </row>
    <row r="4293" spans="1:31" x14ac:dyDescent="0.3">
      <c r="A4293" t="s">
        <v>268</v>
      </c>
      <c r="B4293" t="s">
        <v>9917</v>
      </c>
      <c r="C4293" t="s">
        <v>274</v>
      </c>
      <c r="D4293" t="s">
        <v>9918</v>
      </c>
      <c r="E4293" t="s">
        <v>13090</v>
      </c>
      <c r="F4293" t="s">
        <v>5584</v>
      </c>
      <c r="G4293" t="s">
        <v>5585</v>
      </c>
      <c r="I4293" t="s">
        <v>265</v>
      </c>
      <c r="J4293" t="s">
        <v>266</v>
      </c>
      <c r="K4293" t="s">
        <v>5586</v>
      </c>
      <c r="L4293" t="s">
        <v>9919</v>
      </c>
      <c r="M4293" t="s">
        <v>271</v>
      </c>
      <c r="N4293" t="s">
        <v>268</v>
      </c>
      <c r="O4293">
        <v>2</v>
      </c>
      <c r="P4293" t="s">
        <v>288</v>
      </c>
      <c r="Q4293">
        <v>0.48</v>
      </c>
      <c r="S4293">
        <v>1</v>
      </c>
      <c r="T4293" s="108">
        <v>0.48</v>
      </c>
      <c r="U4293">
        <v>1</v>
      </c>
      <c r="V4293" t="s">
        <v>270</v>
      </c>
      <c r="W4293" t="s">
        <v>167</v>
      </c>
      <c r="X4293">
        <v>1</v>
      </c>
      <c r="Y4293">
        <v>0</v>
      </c>
      <c r="Z4293">
        <v>0</v>
      </c>
      <c r="AA4293">
        <v>1</v>
      </c>
      <c r="AB4293">
        <v>0</v>
      </c>
      <c r="AC4293">
        <v>0</v>
      </c>
      <c r="AD4293">
        <v>0</v>
      </c>
      <c r="AE4293">
        <v>0</v>
      </c>
    </row>
    <row r="4294" spans="1:31" x14ac:dyDescent="0.3">
      <c r="A4294" t="s">
        <v>268</v>
      </c>
      <c r="B4294" t="s">
        <v>9917</v>
      </c>
      <c r="C4294" t="s">
        <v>274</v>
      </c>
      <c r="D4294" t="s">
        <v>9918</v>
      </c>
      <c r="E4294" t="s">
        <v>13090</v>
      </c>
      <c r="F4294" t="s">
        <v>5584</v>
      </c>
      <c r="G4294" t="s">
        <v>5585</v>
      </c>
      <c r="I4294" t="s">
        <v>265</v>
      </c>
      <c r="J4294" t="s">
        <v>266</v>
      </c>
      <c r="K4294" t="s">
        <v>5586</v>
      </c>
      <c r="L4294" t="s">
        <v>9919</v>
      </c>
      <c r="M4294" t="s">
        <v>271</v>
      </c>
      <c r="N4294" t="s">
        <v>268</v>
      </c>
      <c r="O4294">
        <v>17</v>
      </c>
      <c r="P4294" t="s">
        <v>273</v>
      </c>
      <c r="Q4294">
        <v>0.48</v>
      </c>
      <c r="S4294">
        <v>1</v>
      </c>
      <c r="T4294" s="108">
        <v>0.48</v>
      </c>
      <c r="U4294">
        <v>1</v>
      </c>
      <c r="V4294" t="s">
        <v>270</v>
      </c>
      <c r="W4294" t="s">
        <v>167</v>
      </c>
      <c r="X4294">
        <v>1</v>
      </c>
      <c r="Y4294">
        <v>0</v>
      </c>
      <c r="Z4294">
        <v>0</v>
      </c>
      <c r="AA4294">
        <v>0</v>
      </c>
      <c r="AB4294">
        <v>1</v>
      </c>
      <c r="AC4294">
        <v>0</v>
      </c>
      <c r="AD4294">
        <v>0</v>
      </c>
      <c r="AE4294">
        <v>0</v>
      </c>
    </row>
    <row r="4295" spans="1:31" x14ac:dyDescent="0.3">
      <c r="A4295" t="s">
        <v>268</v>
      </c>
      <c r="B4295" t="s">
        <v>5230</v>
      </c>
      <c r="C4295" t="s">
        <v>274</v>
      </c>
      <c r="D4295" t="s">
        <v>5231</v>
      </c>
      <c r="E4295" t="s">
        <v>12878</v>
      </c>
      <c r="F4295" t="s">
        <v>5232</v>
      </c>
      <c r="G4295" t="s">
        <v>5143</v>
      </c>
      <c r="I4295" t="s">
        <v>265</v>
      </c>
      <c r="J4295" t="s">
        <v>266</v>
      </c>
      <c r="K4295" t="s">
        <v>5233</v>
      </c>
      <c r="L4295" t="s">
        <v>5234</v>
      </c>
      <c r="M4295" t="s">
        <v>271</v>
      </c>
      <c r="N4295" t="s">
        <v>268</v>
      </c>
      <c r="O4295">
        <v>2</v>
      </c>
      <c r="P4295" t="s">
        <v>272</v>
      </c>
      <c r="Q4295">
        <v>2</v>
      </c>
      <c r="S4295">
        <v>1</v>
      </c>
      <c r="T4295" s="108">
        <v>2</v>
      </c>
      <c r="U4295">
        <v>1</v>
      </c>
      <c r="V4295" t="s">
        <v>270</v>
      </c>
      <c r="W4295" t="s">
        <v>167</v>
      </c>
      <c r="X4295">
        <v>1</v>
      </c>
      <c r="Y4295">
        <v>0</v>
      </c>
      <c r="Z4295">
        <v>0</v>
      </c>
      <c r="AA4295">
        <v>0</v>
      </c>
      <c r="AB4295">
        <v>1</v>
      </c>
      <c r="AC4295">
        <v>0</v>
      </c>
      <c r="AD4295">
        <v>0</v>
      </c>
      <c r="AE4295">
        <v>0</v>
      </c>
    </row>
    <row r="4296" spans="1:31" x14ac:dyDescent="0.3">
      <c r="A4296" t="s">
        <v>268</v>
      </c>
      <c r="B4296" t="s">
        <v>5230</v>
      </c>
      <c r="C4296" t="s">
        <v>274</v>
      </c>
      <c r="D4296" t="s">
        <v>5231</v>
      </c>
      <c r="E4296" t="s">
        <v>12878</v>
      </c>
      <c r="F4296" t="s">
        <v>5232</v>
      </c>
      <c r="G4296" t="s">
        <v>5143</v>
      </c>
      <c r="I4296" t="s">
        <v>265</v>
      </c>
      <c r="J4296" t="s">
        <v>266</v>
      </c>
      <c r="K4296" t="s">
        <v>5233</v>
      </c>
      <c r="L4296" t="s">
        <v>5234</v>
      </c>
      <c r="M4296" t="s">
        <v>271</v>
      </c>
      <c r="N4296" t="s">
        <v>268</v>
      </c>
      <c r="O4296">
        <v>27</v>
      </c>
      <c r="P4296" t="s">
        <v>273</v>
      </c>
      <c r="Q4296">
        <v>0.48</v>
      </c>
      <c r="S4296">
        <v>6</v>
      </c>
      <c r="T4296" s="108">
        <v>2.88</v>
      </c>
      <c r="U4296">
        <v>1</v>
      </c>
      <c r="V4296" t="s">
        <v>270</v>
      </c>
      <c r="W4296" t="s">
        <v>167</v>
      </c>
      <c r="X4296">
        <v>6</v>
      </c>
      <c r="Y4296">
        <v>0</v>
      </c>
      <c r="Z4296">
        <v>0</v>
      </c>
      <c r="AA4296">
        <v>6</v>
      </c>
      <c r="AB4296">
        <v>0</v>
      </c>
      <c r="AC4296">
        <v>0</v>
      </c>
      <c r="AD4296">
        <v>0</v>
      </c>
      <c r="AE4296">
        <v>0</v>
      </c>
    </row>
    <row r="4297" spans="1:31" x14ac:dyDescent="0.3">
      <c r="A4297" t="s">
        <v>268</v>
      </c>
      <c r="B4297" t="s">
        <v>5633</v>
      </c>
      <c r="C4297" t="s">
        <v>525</v>
      </c>
      <c r="D4297" t="s">
        <v>5634</v>
      </c>
      <c r="E4297" t="s">
        <v>13037</v>
      </c>
      <c r="F4297" t="s">
        <v>5635</v>
      </c>
      <c r="G4297" t="s">
        <v>2913</v>
      </c>
      <c r="I4297" t="s">
        <v>265</v>
      </c>
      <c r="J4297" t="s">
        <v>266</v>
      </c>
      <c r="K4297" t="s">
        <v>5636</v>
      </c>
      <c r="L4297" t="s">
        <v>5637</v>
      </c>
      <c r="M4297" t="s">
        <v>267</v>
      </c>
      <c r="N4297" t="s">
        <v>268</v>
      </c>
      <c r="O4297">
        <v>1</v>
      </c>
      <c r="P4297" t="s">
        <v>282</v>
      </c>
      <c r="Q4297">
        <v>3</v>
      </c>
      <c r="S4297">
        <v>3</v>
      </c>
      <c r="T4297" s="108">
        <v>9</v>
      </c>
      <c r="U4297">
        <v>1</v>
      </c>
      <c r="V4297" t="s">
        <v>270</v>
      </c>
      <c r="W4297" t="s">
        <v>167</v>
      </c>
      <c r="X4297">
        <v>1</v>
      </c>
      <c r="Y4297">
        <v>1</v>
      </c>
      <c r="Z4297">
        <v>0</v>
      </c>
      <c r="AA4297">
        <v>1</v>
      </c>
      <c r="AB4297">
        <v>0</v>
      </c>
      <c r="AC4297">
        <v>1</v>
      </c>
      <c r="AD4297">
        <v>0</v>
      </c>
      <c r="AE4297">
        <v>0</v>
      </c>
    </row>
    <row r="4298" spans="1:31" x14ac:dyDescent="0.3">
      <c r="A4298" t="s">
        <v>268</v>
      </c>
      <c r="B4298" t="s">
        <v>5633</v>
      </c>
      <c r="C4298" t="s">
        <v>525</v>
      </c>
      <c r="D4298" t="s">
        <v>5634</v>
      </c>
      <c r="E4298" t="s">
        <v>13037</v>
      </c>
      <c r="F4298" t="s">
        <v>5635</v>
      </c>
      <c r="G4298" t="s">
        <v>2913</v>
      </c>
      <c r="I4298" t="s">
        <v>265</v>
      </c>
      <c r="J4298" t="s">
        <v>266</v>
      </c>
      <c r="K4298" t="s">
        <v>5636</v>
      </c>
      <c r="L4298" t="s">
        <v>5637</v>
      </c>
      <c r="M4298" t="s">
        <v>271</v>
      </c>
      <c r="N4298" t="s">
        <v>268</v>
      </c>
      <c r="O4298">
        <v>2</v>
      </c>
      <c r="P4298" t="s">
        <v>272</v>
      </c>
      <c r="Q4298">
        <v>3</v>
      </c>
      <c r="S4298">
        <v>3</v>
      </c>
      <c r="T4298" s="108">
        <v>9</v>
      </c>
      <c r="U4298">
        <v>1</v>
      </c>
      <c r="V4298" t="s">
        <v>270</v>
      </c>
      <c r="W4298" t="s">
        <v>167</v>
      </c>
      <c r="X4298">
        <v>1</v>
      </c>
      <c r="Y4298">
        <v>1</v>
      </c>
      <c r="Z4298">
        <v>0</v>
      </c>
      <c r="AA4298">
        <v>1</v>
      </c>
      <c r="AB4298">
        <v>0</v>
      </c>
      <c r="AC4298">
        <v>1</v>
      </c>
      <c r="AD4298">
        <v>0</v>
      </c>
      <c r="AE4298">
        <v>0</v>
      </c>
    </row>
    <row r="4299" spans="1:31" x14ac:dyDescent="0.3">
      <c r="A4299" t="s">
        <v>268</v>
      </c>
      <c r="B4299" t="s">
        <v>6766</v>
      </c>
      <c r="C4299" t="s">
        <v>294</v>
      </c>
      <c r="D4299" t="s">
        <v>6767</v>
      </c>
      <c r="E4299" t="s">
        <v>13015</v>
      </c>
      <c r="F4299" t="s">
        <v>2361</v>
      </c>
      <c r="G4299" t="s">
        <v>6768</v>
      </c>
      <c r="I4299" t="s">
        <v>265</v>
      </c>
      <c r="J4299" t="s">
        <v>266</v>
      </c>
      <c r="K4299" t="s">
        <v>6769</v>
      </c>
      <c r="L4299" t="s">
        <v>6770</v>
      </c>
      <c r="M4299" t="s">
        <v>267</v>
      </c>
      <c r="N4299" t="s">
        <v>268</v>
      </c>
      <c r="O4299">
        <v>1</v>
      </c>
      <c r="P4299" t="s">
        <v>282</v>
      </c>
      <c r="Q4299">
        <v>2</v>
      </c>
      <c r="S4299">
        <v>1</v>
      </c>
      <c r="T4299" s="108">
        <v>2</v>
      </c>
      <c r="U4299">
        <v>1</v>
      </c>
      <c r="V4299" t="s">
        <v>270</v>
      </c>
      <c r="W4299" t="s">
        <v>167</v>
      </c>
      <c r="X4299">
        <v>1</v>
      </c>
      <c r="Y4299">
        <v>0</v>
      </c>
      <c r="Z4299">
        <v>0</v>
      </c>
      <c r="AA4299">
        <v>1</v>
      </c>
      <c r="AB4299">
        <v>0</v>
      </c>
      <c r="AC4299">
        <v>0</v>
      </c>
      <c r="AD4299">
        <v>0</v>
      </c>
      <c r="AE4299">
        <v>0</v>
      </c>
    </row>
    <row r="4300" spans="1:31" x14ac:dyDescent="0.3">
      <c r="A4300" t="s">
        <v>268</v>
      </c>
      <c r="B4300" t="s">
        <v>6766</v>
      </c>
      <c r="C4300" t="s">
        <v>294</v>
      </c>
      <c r="D4300" t="s">
        <v>6767</v>
      </c>
      <c r="E4300" t="s">
        <v>13015</v>
      </c>
      <c r="F4300" t="s">
        <v>2361</v>
      </c>
      <c r="G4300" t="s">
        <v>6768</v>
      </c>
      <c r="I4300" t="s">
        <v>265</v>
      </c>
      <c r="J4300" t="s">
        <v>266</v>
      </c>
      <c r="K4300" t="s">
        <v>6769</v>
      </c>
      <c r="L4300" t="s">
        <v>6770</v>
      </c>
      <c r="M4300" t="s">
        <v>271</v>
      </c>
      <c r="N4300" t="s">
        <v>268</v>
      </c>
      <c r="O4300">
        <v>2</v>
      </c>
      <c r="P4300" t="s">
        <v>272</v>
      </c>
      <c r="Q4300">
        <v>3</v>
      </c>
      <c r="S4300">
        <v>1</v>
      </c>
      <c r="T4300" s="108">
        <v>3</v>
      </c>
      <c r="U4300">
        <v>1</v>
      </c>
      <c r="V4300" t="s">
        <v>270</v>
      </c>
      <c r="W4300" t="s">
        <v>167</v>
      </c>
      <c r="X4300">
        <v>1</v>
      </c>
      <c r="Y4300">
        <v>0</v>
      </c>
      <c r="Z4300">
        <v>1</v>
      </c>
      <c r="AA4300">
        <v>0</v>
      </c>
      <c r="AB4300">
        <v>0</v>
      </c>
      <c r="AC4300">
        <v>0</v>
      </c>
      <c r="AD4300">
        <v>0</v>
      </c>
      <c r="AE4300">
        <v>0</v>
      </c>
    </row>
    <row r="4301" spans="1:31" x14ac:dyDescent="0.3">
      <c r="A4301" t="s">
        <v>268</v>
      </c>
      <c r="B4301" t="s">
        <v>6766</v>
      </c>
      <c r="C4301" t="s">
        <v>294</v>
      </c>
      <c r="D4301" t="s">
        <v>6767</v>
      </c>
      <c r="E4301" t="s">
        <v>13015</v>
      </c>
      <c r="F4301" t="s">
        <v>2361</v>
      </c>
      <c r="G4301" t="s">
        <v>6768</v>
      </c>
      <c r="I4301" t="s">
        <v>265</v>
      </c>
      <c r="J4301" t="s">
        <v>266</v>
      </c>
      <c r="K4301" t="s">
        <v>6769</v>
      </c>
      <c r="L4301" t="s">
        <v>6770</v>
      </c>
      <c r="M4301" t="s">
        <v>271</v>
      </c>
      <c r="N4301" t="s">
        <v>268</v>
      </c>
      <c r="O4301">
        <v>2</v>
      </c>
      <c r="P4301" t="s">
        <v>272</v>
      </c>
      <c r="Q4301">
        <v>1</v>
      </c>
      <c r="S4301">
        <v>1</v>
      </c>
      <c r="T4301" s="108">
        <v>1</v>
      </c>
      <c r="U4301">
        <v>1</v>
      </c>
      <c r="V4301" t="s">
        <v>270</v>
      </c>
      <c r="W4301" t="s">
        <v>167</v>
      </c>
      <c r="X4301">
        <v>1</v>
      </c>
      <c r="Y4301">
        <v>0</v>
      </c>
      <c r="Z4301">
        <v>1</v>
      </c>
      <c r="AA4301">
        <v>0</v>
      </c>
      <c r="AB4301">
        <v>0</v>
      </c>
      <c r="AC4301">
        <v>0</v>
      </c>
      <c r="AD4301">
        <v>0</v>
      </c>
      <c r="AE4301">
        <v>0</v>
      </c>
    </row>
    <row r="4302" spans="1:31" x14ac:dyDescent="0.3">
      <c r="A4302" t="s">
        <v>268</v>
      </c>
      <c r="B4302" t="s">
        <v>6766</v>
      </c>
      <c r="C4302" t="s">
        <v>294</v>
      </c>
      <c r="D4302" t="s">
        <v>6767</v>
      </c>
      <c r="E4302" t="s">
        <v>13015</v>
      </c>
      <c r="F4302" t="s">
        <v>2361</v>
      </c>
      <c r="G4302" t="s">
        <v>6768</v>
      </c>
      <c r="I4302" t="s">
        <v>265</v>
      </c>
      <c r="J4302" t="s">
        <v>266</v>
      </c>
      <c r="K4302" t="s">
        <v>6769</v>
      </c>
      <c r="L4302" t="s">
        <v>6770</v>
      </c>
      <c r="M4302" t="s">
        <v>271</v>
      </c>
      <c r="N4302" t="s">
        <v>268</v>
      </c>
      <c r="O4302">
        <v>20</v>
      </c>
      <c r="P4302" t="s">
        <v>425</v>
      </c>
      <c r="Q4302">
        <v>0.32</v>
      </c>
      <c r="S4302">
        <v>1</v>
      </c>
      <c r="T4302" s="108">
        <v>0.32</v>
      </c>
      <c r="U4302">
        <v>1</v>
      </c>
      <c r="V4302" t="s">
        <v>270</v>
      </c>
      <c r="W4302" t="s">
        <v>167</v>
      </c>
      <c r="X4302">
        <v>1</v>
      </c>
      <c r="Y4302">
        <v>0</v>
      </c>
      <c r="Z4302">
        <v>0</v>
      </c>
      <c r="AA4302">
        <v>0</v>
      </c>
      <c r="AB4302">
        <v>1</v>
      </c>
      <c r="AC4302">
        <v>0</v>
      </c>
      <c r="AD4302">
        <v>0</v>
      </c>
      <c r="AE4302">
        <v>0</v>
      </c>
    </row>
    <row r="4303" spans="1:31" x14ac:dyDescent="0.3">
      <c r="A4303" t="s">
        <v>268</v>
      </c>
      <c r="B4303" t="s">
        <v>10537</v>
      </c>
      <c r="C4303" t="s">
        <v>274</v>
      </c>
      <c r="D4303" t="s">
        <v>10538</v>
      </c>
      <c r="E4303" t="s">
        <v>13035</v>
      </c>
      <c r="F4303" t="s">
        <v>4466</v>
      </c>
      <c r="G4303" t="s">
        <v>3764</v>
      </c>
      <c r="I4303" t="s">
        <v>265</v>
      </c>
      <c r="J4303" t="s">
        <v>266</v>
      </c>
      <c r="K4303" t="s">
        <v>4467</v>
      </c>
      <c r="L4303" t="s">
        <v>15945</v>
      </c>
      <c r="M4303" t="s">
        <v>267</v>
      </c>
      <c r="N4303" t="s">
        <v>268</v>
      </c>
      <c r="O4303">
        <v>1</v>
      </c>
      <c r="P4303" t="s">
        <v>282</v>
      </c>
      <c r="Q4303">
        <v>4</v>
      </c>
      <c r="S4303">
        <v>1</v>
      </c>
      <c r="T4303" s="108">
        <v>4</v>
      </c>
      <c r="U4303">
        <v>1</v>
      </c>
      <c r="V4303" t="s">
        <v>270</v>
      </c>
      <c r="W4303" t="s">
        <v>167</v>
      </c>
      <c r="X4303">
        <v>1</v>
      </c>
      <c r="Y4303">
        <v>0</v>
      </c>
      <c r="Z4303">
        <v>0</v>
      </c>
      <c r="AA4303">
        <v>0</v>
      </c>
      <c r="AB4303">
        <v>0</v>
      </c>
      <c r="AC4303">
        <v>1</v>
      </c>
      <c r="AD4303">
        <v>0</v>
      </c>
      <c r="AE4303">
        <v>0</v>
      </c>
    </row>
    <row r="4304" spans="1:31" x14ac:dyDescent="0.3">
      <c r="A4304" t="s">
        <v>268</v>
      </c>
      <c r="B4304" t="s">
        <v>10537</v>
      </c>
      <c r="C4304" t="s">
        <v>274</v>
      </c>
      <c r="D4304" t="s">
        <v>10538</v>
      </c>
      <c r="E4304" t="s">
        <v>13035</v>
      </c>
      <c r="F4304" t="s">
        <v>4466</v>
      </c>
      <c r="G4304" t="s">
        <v>3764</v>
      </c>
      <c r="I4304" t="s">
        <v>265</v>
      </c>
      <c r="J4304" t="s">
        <v>266</v>
      </c>
      <c r="K4304" t="s">
        <v>4467</v>
      </c>
      <c r="L4304" t="s">
        <v>15945</v>
      </c>
      <c r="M4304" t="s">
        <v>271</v>
      </c>
      <c r="N4304" t="s">
        <v>268</v>
      </c>
      <c r="O4304">
        <v>2</v>
      </c>
      <c r="P4304" t="s">
        <v>272</v>
      </c>
      <c r="Q4304">
        <v>4</v>
      </c>
      <c r="S4304">
        <v>1</v>
      </c>
      <c r="T4304" s="108">
        <v>4</v>
      </c>
      <c r="U4304">
        <v>1</v>
      </c>
      <c r="V4304" t="s">
        <v>270</v>
      </c>
      <c r="W4304" t="s">
        <v>167</v>
      </c>
      <c r="X4304">
        <v>1</v>
      </c>
      <c r="Y4304">
        <v>0</v>
      </c>
      <c r="Z4304">
        <v>0</v>
      </c>
      <c r="AA4304">
        <v>0</v>
      </c>
      <c r="AB4304">
        <v>1</v>
      </c>
      <c r="AC4304">
        <v>0</v>
      </c>
      <c r="AD4304">
        <v>0</v>
      </c>
      <c r="AE4304">
        <v>0</v>
      </c>
    </row>
    <row r="4305" spans="1:31" x14ac:dyDescent="0.3">
      <c r="A4305" t="s">
        <v>268</v>
      </c>
      <c r="B4305" t="s">
        <v>10537</v>
      </c>
      <c r="C4305" t="s">
        <v>274</v>
      </c>
      <c r="D4305" t="s">
        <v>10538</v>
      </c>
      <c r="E4305" t="s">
        <v>13035</v>
      </c>
      <c r="F4305" t="s">
        <v>4466</v>
      </c>
      <c r="G4305" t="s">
        <v>3764</v>
      </c>
      <c r="I4305" t="s">
        <v>265</v>
      </c>
      <c r="J4305" t="s">
        <v>266</v>
      </c>
      <c r="K4305" t="s">
        <v>4467</v>
      </c>
      <c r="L4305" t="s">
        <v>15945</v>
      </c>
      <c r="M4305" t="s">
        <v>271</v>
      </c>
      <c r="N4305" t="s">
        <v>268</v>
      </c>
      <c r="O4305">
        <v>27</v>
      </c>
      <c r="P4305" t="s">
        <v>273</v>
      </c>
      <c r="Q4305">
        <v>0.48</v>
      </c>
      <c r="S4305">
        <v>4</v>
      </c>
      <c r="T4305" s="108">
        <v>1.92</v>
      </c>
      <c r="U4305">
        <v>1</v>
      </c>
      <c r="V4305" t="s">
        <v>270</v>
      </c>
      <c r="W4305" t="s">
        <v>167</v>
      </c>
      <c r="X4305">
        <v>4</v>
      </c>
      <c r="Y4305">
        <v>0</v>
      </c>
      <c r="Z4305">
        <v>0</v>
      </c>
      <c r="AA4305">
        <v>0</v>
      </c>
      <c r="AB4305">
        <v>0</v>
      </c>
      <c r="AC4305">
        <v>4</v>
      </c>
      <c r="AD4305">
        <v>0</v>
      </c>
      <c r="AE4305">
        <v>0</v>
      </c>
    </row>
    <row r="4306" spans="1:31" x14ac:dyDescent="0.3">
      <c r="A4306" t="s">
        <v>268</v>
      </c>
      <c r="B4306" t="s">
        <v>7199</v>
      </c>
      <c r="C4306" t="s">
        <v>274</v>
      </c>
      <c r="D4306" t="s">
        <v>7200</v>
      </c>
      <c r="E4306" t="s">
        <v>13539</v>
      </c>
      <c r="F4306" t="s">
        <v>7197</v>
      </c>
      <c r="G4306" t="s">
        <v>7201</v>
      </c>
      <c r="I4306" t="s">
        <v>265</v>
      </c>
      <c r="J4306" t="s">
        <v>266</v>
      </c>
      <c r="K4306" t="s">
        <v>7202</v>
      </c>
      <c r="L4306" t="s">
        <v>7203</v>
      </c>
      <c r="M4306" t="s">
        <v>267</v>
      </c>
      <c r="N4306" t="s">
        <v>268</v>
      </c>
      <c r="O4306">
        <v>1</v>
      </c>
      <c r="P4306" t="s">
        <v>282</v>
      </c>
      <c r="Q4306">
        <v>2</v>
      </c>
      <c r="S4306">
        <v>1</v>
      </c>
      <c r="T4306" s="108">
        <v>2</v>
      </c>
      <c r="U4306">
        <v>1</v>
      </c>
      <c r="V4306" t="s">
        <v>270</v>
      </c>
      <c r="W4306" t="s">
        <v>167</v>
      </c>
      <c r="X4306">
        <v>1</v>
      </c>
      <c r="Y4306">
        <v>0</v>
      </c>
      <c r="Z4306">
        <v>1</v>
      </c>
      <c r="AA4306">
        <v>0</v>
      </c>
      <c r="AB4306">
        <v>0</v>
      </c>
      <c r="AC4306">
        <v>0</v>
      </c>
      <c r="AD4306">
        <v>0</v>
      </c>
      <c r="AE4306">
        <v>0</v>
      </c>
    </row>
    <row r="4307" spans="1:31" x14ac:dyDescent="0.3">
      <c r="A4307" t="s">
        <v>268</v>
      </c>
      <c r="B4307" t="s">
        <v>7199</v>
      </c>
      <c r="C4307" t="s">
        <v>274</v>
      </c>
      <c r="D4307" t="s">
        <v>7200</v>
      </c>
      <c r="E4307" t="s">
        <v>13539</v>
      </c>
      <c r="F4307" t="s">
        <v>7197</v>
      </c>
      <c r="G4307" t="s">
        <v>7201</v>
      </c>
      <c r="I4307" t="s">
        <v>265</v>
      </c>
      <c r="J4307" t="s">
        <v>266</v>
      </c>
      <c r="K4307" t="s">
        <v>7202</v>
      </c>
      <c r="L4307" t="s">
        <v>7203</v>
      </c>
      <c r="M4307" t="s">
        <v>271</v>
      </c>
      <c r="N4307" t="s">
        <v>268</v>
      </c>
      <c r="O4307">
        <v>2</v>
      </c>
      <c r="P4307" t="s">
        <v>288</v>
      </c>
      <c r="Q4307">
        <v>0.48</v>
      </c>
      <c r="S4307">
        <v>1</v>
      </c>
      <c r="T4307" s="108">
        <v>0.48</v>
      </c>
      <c r="U4307">
        <v>1</v>
      </c>
      <c r="V4307" t="s">
        <v>270</v>
      </c>
      <c r="W4307" t="s">
        <v>167</v>
      </c>
      <c r="X4307">
        <v>1</v>
      </c>
      <c r="Y4307">
        <v>0</v>
      </c>
      <c r="Z4307">
        <v>0</v>
      </c>
      <c r="AA4307">
        <v>0</v>
      </c>
      <c r="AB4307">
        <v>0</v>
      </c>
      <c r="AC4307">
        <v>1</v>
      </c>
      <c r="AD4307">
        <v>0</v>
      </c>
      <c r="AE4307">
        <v>0</v>
      </c>
    </row>
    <row r="4308" spans="1:31" x14ac:dyDescent="0.3">
      <c r="A4308" t="s">
        <v>268</v>
      </c>
      <c r="B4308" t="s">
        <v>5180</v>
      </c>
      <c r="C4308" t="s">
        <v>274</v>
      </c>
      <c r="D4308" t="s">
        <v>5181</v>
      </c>
      <c r="E4308" t="s">
        <v>12876</v>
      </c>
      <c r="F4308" t="s">
        <v>5182</v>
      </c>
      <c r="G4308" t="s">
        <v>5143</v>
      </c>
      <c r="I4308" t="s">
        <v>265</v>
      </c>
      <c r="J4308" t="s">
        <v>266</v>
      </c>
      <c r="K4308" t="s">
        <v>5144</v>
      </c>
      <c r="L4308" t="s">
        <v>18123</v>
      </c>
      <c r="M4308" t="s">
        <v>271</v>
      </c>
      <c r="N4308" t="s">
        <v>268</v>
      </c>
      <c r="O4308">
        <v>2</v>
      </c>
      <c r="P4308" t="s">
        <v>288</v>
      </c>
      <c r="Q4308">
        <v>0.48</v>
      </c>
      <c r="S4308">
        <v>1</v>
      </c>
      <c r="T4308" s="108">
        <v>0.48</v>
      </c>
      <c r="U4308">
        <v>1</v>
      </c>
      <c r="V4308" t="s">
        <v>270</v>
      </c>
      <c r="W4308" t="s">
        <v>167</v>
      </c>
      <c r="X4308">
        <v>1</v>
      </c>
      <c r="Y4308">
        <v>0</v>
      </c>
      <c r="Z4308">
        <v>0</v>
      </c>
      <c r="AA4308">
        <v>1</v>
      </c>
      <c r="AB4308">
        <v>0</v>
      </c>
      <c r="AC4308">
        <v>0</v>
      </c>
      <c r="AD4308">
        <v>0</v>
      </c>
      <c r="AE4308">
        <v>0</v>
      </c>
    </row>
    <row r="4309" spans="1:31" x14ac:dyDescent="0.3">
      <c r="A4309" t="s">
        <v>268</v>
      </c>
      <c r="B4309" t="s">
        <v>5180</v>
      </c>
      <c r="C4309" t="s">
        <v>274</v>
      </c>
      <c r="D4309" t="s">
        <v>5181</v>
      </c>
      <c r="E4309" t="s">
        <v>12876</v>
      </c>
      <c r="F4309" t="s">
        <v>5182</v>
      </c>
      <c r="G4309" t="s">
        <v>5143</v>
      </c>
      <c r="I4309" t="s">
        <v>265</v>
      </c>
      <c r="J4309" t="s">
        <v>266</v>
      </c>
      <c r="K4309" t="s">
        <v>5144</v>
      </c>
      <c r="L4309" t="s">
        <v>18123</v>
      </c>
      <c r="M4309" t="s">
        <v>267</v>
      </c>
      <c r="N4309" t="s">
        <v>268</v>
      </c>
      <c r="O4309">
        <v>1</v>
      </c>
      <c r="P4309" t="s">
        <v>266</v>
      </c>
      <c r="Q4309">
        <v>0.17</v>
      </c>
      <c r="S4309">
        <v>1</v>
      </c>
      <c r="T4309" s="108">
        <v>0.17</v>
      </c>
      <c r="U4309">
        <v>1</v>
      </c>
      <c r="V4309" t="s">
        <v>270</v>
      </c>
      <c r="W4309" t="s">
        <v>167</v>
      </c>
      <c r="X4309">
        <v>1</v>
      </c>
      <c r="Y4309">
        <v>0</v>
      </c>
      <c r="Z4309">
        <v>0</v>
      </c>
      <c r="AA4309">
        <v>0</v>
      </c>
      <c r="AB4309">
        <v>1</v>
      </c>
      <c r="AC4309">
        <v>0</v>
      </c>
      <c r="AD4309">
        <v>0</v>
      </c>
      <c r="AE4309">
        <v>0</v>
      </c>
    </row>
    <row r="4310" spans="1:31" x14ac:dyDescent="0.3">
      <c r="A4310" t="s">
        <v>268</v>
      </c>
      <c r="B4310" t="s">
        <v>5180</v>
      </c>
      <c r="C4310" t="s">
        <v>274</v>
      </c>
      <c r="D4310" t="s">
        <v>5181</v>
      </c>
      <c r="E4310" t="s">
        <v>12876</v>
      </c>
      <c r="F4310" t="s">
        <v>5182</v>
      </c>
      <c r="G4310" t="s">
        <v>5143</v>
      </c>
      <c r="I4310" t="s">
        <v>265</v>
      </c>
      <c r="J4310" t="s">
        <v>266</v>
      </c>
      <c r="K4310" t="s">
        <v>5144</v>
      </c>
      <c r="L4310" t="s">
        <v>18123</v>
      </c>
      <c r="M4310" t="s">
        <v>271</v>
      </c>
      <c r="N4310" t="s">
        <v>268</v>
      </c>
      <c r="O4310">
        <v>27</v>
      </c>
      <c r="P4310" t="s">
        <v>273</v>
      </c>
      <c r="Q4310">
        <v>0.48</v>
      </c>
      <c r="S4310">
        <v>1</v>
      </c>
      <c r="T4310" s="108">
        <v>0.48</v>
      </c>
      <c r="U4310">
        <v>1</v>
      </c>
      <c r="V4310" t="s">
        <v>270</v>
      </c>
      <c r="W4310" t="s">
        <v>167</v>
      </c>
      <c r="X4310">
        <v>1</v>
      </c>
      <c r="Y4310">
        <v>0</v>
      </c>
      <c r="Z4310">
        <v>0</v>
      </c>
      <c r="AA4310">
        <v>1</v>
      </c>
      <c r="AB4310">
        <v>0</v>
      </c>
      <c r="AC4310">
        <v>0</v>
      </c>
      <c r="AD4310">
        <v>0</v>
      </c>
      <c r="AE4310">
        <v>0</v>
      </c>
    </row>
    <row r="4311" spans="1:31" x14ac:dyDescent="0.3">
      <c r="A4311" t="s">
        <v>268</v>
      </c>
      <c r="B4311" t="s">
        <v>4356</v>
      </c>
      <c r="C4311" t="s">
        <v>274</v>
      </c>
      <c r="D4311" t="s">
        <v>4357</v>
      </c>
      <c r="E4311" t="s">
        <v>13033</v>
      </c>
      <c r="F4311" t="s">
        <v>2848</v>
      </c>
      <c r="G4311" t="s">
        <v>3764</v>
      </c>
      <c r="I4311" t="s">
        <v>265</v>
      </c>
      <c r="J4311" t="s">
        <v>266</v>
      </c>
      <c r="K4311" t="s">
        <v>4358</v>
      </c>
      <c r="L4311" t="s">
        <v>16196</v>
      </c>
      <c r="M4311" t="s">
        <v>271</v>
      </c>
      <c r="N4311" t="s">
        <v>268</v>
      </c>
      <c r="O4311">
        <v>27</v>
      </c>
      <c r="P4311" t="s">
        <v>273</v>
      </c>
      <c r="Q4311">
        <v>0.48</v>
      </c>
      <c r="S4311">
        <v>2</v>
      </c>
      <c r="T4311" s="108">
        <v>0.96</v>
      </c>
      <c r="U4311">
        <v>1</v>
      </c>
      <c r="V4311" t="s">
        <v>270</v>
      </c>
      <c r="W4311" t="s">
        <v>167</v>
      </c>
      <c r="X4311">
        <v>2</v>
      </c>
      <c r="Y4311">
        <v>0</v>
      </c>
      <c r="Z4311">
        <v>0</v>
      </c>
      <c r="AA4311">
        <v>0</v>
      </c>
      <c r="AB4311">
        <v>0</v>
      </c>
      <c r="AC4311">
        <v>2</v>
      </c>
      <c r="AD4311">
        <v>0</v>
      </c>
      <c r="AE4311">
        <v>0</v>
      </c>
    </row>
    <row r="4312" spans="1:31" x14ac:dyDescent="0.3">
      <c r="A4312" t="s">
        <v>268</v>
      </c>
      <c r="B4312" t="s">
        <v>4356</v>
      </c>
      <c r="C4312" t="s">
        <v>274</v>
      </c>
      <c r="D4312" t="s">
        <v>4357</v>
      </c>
      <c r="E4312" t="s">
        <v>13033</v>
      </c>
      <c r="F4312" t="s">
        <v>2848</v>
      </c>
      <c r="G4312" t="s">
        <v>3764</v>
      </c>
      <c r="I4312" t="s">
        <v>265</v>
      </c>
      <c r="J4312" t="s">
        <v>266</v>
      </c>
      <c r="K4312" t="s">
        <v>4358</v>
      </c>
      <c r="L4312" t="s">
        <v>16196</v>
      </c>
      <c r="M4312" t="s">
        <v>271</v>
      </c>
      <c r="N4312" t="s">
        <v>268</v>
      </c>
      <c r="O4312">
        <v>2</v>
      </c>
      <c r="P4312" t="s">
        <v>272</v>
      </c>
      <c r="Q4312">
        <v>8</v>
      </c>
      <c r="S4312">
        <v>2</v>
      </c>
      <c r="T4312" s="108">
        <v>16</v>
      </c>
      <c r="U4312">
        <v>1</v>
      </c>
      <c r="V4312" t="s">
        <v>270</v>
      </c>
      <c r="W4312" t="s">
        <v>167</v>
      </c>
      <c r="X4312">
        <v>1</v>
      </c>
      <c r="Y4312">
        <v>1</v>
      </c>
      <c r="Z4312">
        <v>0</v>
      </c>
      <c r="AA4312">
        <v>0</v>
      </c>
      <c r="AB4312">
        <v>1</v>
      </c>
      <c r="AC4312">
        <v>0</v>
      </c>
      <c r="AD4312">
        <v>0</v>
      </c>
      <c r="AE4312">
        <v>0</v>
      </c>
    </row>
    <row r="4313" spans="1:31" x14ac:dyDescent="0.3">
      <c r="A4313" t="s">
        <v>268</v>
      </c>
      <c r="B4313" t="s">
        <v>4199</v>
      </c>
      <c r="C4313" t="s">
        <v>274</v>
      </c>
      <c r="D4313" t="s">
        <v>4200</v>
      </c>
      <c r="E4313" t="s">
        <v>13032</v>
      </c>
      <c r="F4313" t="s">
        <v>2895</v>
      </c>
      <c r="G4313" t="s">
        <v>3764</v>
      </c>
      <c r="I4313" t="s">
        <v>265</v>
      </c>
      <c r="J4313" t="s">
        <v>266</v>
      </c>
      <c r="K4313" t="s">
        <v>4201</v>
      </c>
      <c r="L4313" t="s">
        <v>4202</v>
      </c>
      <c r="M4313" t="s">
        <v>267</v>
      </c>
      <c r="N4313" t="s">
        <v>268</v>
      </c>
      <c r="O4313">
        <v>1</v>
      </c>
      <c r="P4313" t="s">
        <v>282</v>
      </c>
      <c r="Q4313">
        <v>4</v>
      </c>
      <c r="S4313">
        <v>3</v>
      </c>
      <c r="T4313" s="108">
        <v>12</v>
      </c>
      <c r="U4313">
        <v>1</v>
      </c>
      <c r="V4313" t="s">
        <v>270</v>
      </c>
      <c r="W4313" t="s">
        <v>167</v>
      </c>
      <c r="X4313">
        <v>1</v>
      </c>
      <c r="Y4313">
        <v>1</v>
      </c>
      <c r="Z4313">
        <v>0</v>
      </c>
      <c r="AA4313">
        <v>1</v>
      </c>
      <c r="AB4313">
        <v>0</v>
      </c>
      <c r="AC4313">
        <v>1</v>
      </c>
      <c r="AD4313">
        <v>0</v>
      </c>
      <c r="AE4313">
        <v>0</v>
      </c>
    </row>
    <row r="4314" spans="1:31" x14ac:dyDescent="0.3">
      <c r="A4314" t="s">
        <v>268</v>
      </c>
      <c r="B4314" t="s">
        <v>4199</v>
      </c>
      <c r="C4314" t="s">
        <v>274</v>
      </c>
      <c r="D4314" t="s">
        <v>4200</v>
      </c>
      <c r="E4314" t="s">
        <v>13032</v>
      </c>
      <c r="F4314" t="s">
        <v>2895</v>
      </c>
      <c r="G4314" t="s">
        <v>3764</v>
      </c>
      <c r="I4314" t="s">
        <v>265</v>
      </c>
      <c r="J4314" t="s">
        <v>266</v>
      </c>
      <c r="K4314" t="s">
        <v>4201</v>
      </c>
      <c r="L4314" t="s">
        <v>4202</v>
      </c>
      <c r="M4314" t="s">
        <v>271</v>
      </c>
      <c r="N4314" t="s">
        <v>268</v>
      </c>
      <c r="O4314">
        <v>2</v>
      </c>
      <c r="P4314" t="s">
        <v>272</v>
      </c>
      <c r="Q4314">
        <v>4</v>
      </c>
      <c r="S4314">
        <v>2</v>
      </c>
      <c r="T4314" s="108">
        <v>8</v>
      </c>
      <c r="U4314">
        <v>1</v>
      </c>
      <c r="V4314" t="s">
        <v>270</v>
      </c>
      <c r="W4314" t="s">
        <v>167</v>
      </c>
      <c r="X4314">
        <v>1</v>
      </c>
      <c r="Y4314">
        <v>0</v>
      </c>
      <c r="Z4314">
        <v>1</v>
      </c>
      <c r="AA4314">
        <v>0</v>
      </c>
      <c r="AB4314">
        <v>1</v>
      </c>
      <c r="AC4314">
        <v>0</v>
      </c>
      <c r="AD4314">
        <v>0</v>
      </c>
      <c r="AE4314">
        <v>0</v>
      </c>
    </row>
    <row r="4315" spans="1:31" x14ac:dyDescent="0.3">
      <c r="A4315" t="s">
        <v>268</v>
      </c>
      <c r="B4315" t="s">
        <v>4199</v>
      </c>
      <c r="C4315" t="s">
        <v>274</v>
      </c>
      <c r="D4315" t="s">
        <v>4200</v>
      </c>
      <c r="E4315" t="s">
        <v>13032</v>
      </c>
      <c r="F4315" t="s">
        <v>2895</v>
      </c>
      <c r="G4315" t="s">
        <v>3764</v>
      </c>
      <c r="I4315" t="s">
        <v>265</v>
      </c>
      <c r="J4315" t="s">
        <v>266</v>
      </c>
      <c r="K4315" t="s">
        <v>4201</v>
      </c>
      <c r="L4315" t="s">
        <v>4202</v>
      </c>
      <c r="M4315" t="s">
        <v>271</v>
      </c>
      <c r="N4315" t="s">
        <v>268</v>
      </c>
      <c r="O4315">
        <v>20</v>
      </c>
      <c r="P4315" t="s">
        <v>425</v>
      </c>
      <c r="Q4315">
        <v>0.32</v>
      </c>
      <c r="S4315">
        <v>1</v>
      </c>
      <c r="T4315" s="108">
        <v>0.32</v>
      </c>
      <c r="U4315">
        <v>1</v>
      </c>
      <c r="V4315" t="s">
        <v>270</v>
      </c>
      <c r="W4315" t="s">
        <v>167</v>
      </c>
      <c r="X4315">
        <v>1</v>
      </c>
      <c r="Y4315">
        <v>0</v>
      </c>
      <c r="Z4315">
        <v>0</v>
      </c>
      <c r="AA4315">
        <v>0</v>
      </c>
      <c r="AB4315">
        <v>0</v>
      </c>
      <c r="AC4315">
        <v>1</v>
      </c>
      <c r="AD4315">
        <v>0</v>
      </c>
      <c r="AE4315">
        <v>0</v>
      </c>
    </row>
    <row r="4316" spans="1:31" x14ac:dyDescent="0.3">
      <c r="A4316" t="s">
        <v>268</v>
      </c>
      <c r="B4316" t="s">
        <v>4196</v>
      </c>
      <c r="C4316" t="s">
        <v>274</v>
      </c>
      <c r="D4316" t="s">
        <v>4197</v>
      </c>
      <c r="E4316" t="s">
        <v>13356</v>
      </c>
      <c r="F4316" t="s">
        <v>4181</v>
      </c>
      <c r="G4316" t="s">
        <v>3607</v>
      </c>
      <c r="I4316" t="s">
        <v>265</v>
      </c>
      <c r="J4316" t="s">
        <v>266</v>
      </c>
      <c r="K4316" t="s">
        <v>4198</v>
      </c>
      <c r="L4316" t="s">
        <v>3609</v>
      </c>
      <c r="M4316" t="s">
        <v>271</v>
      </c>
      <c r="N4316" t="s">
        <v>268</v>
      </c>
      <c r="O4316">
        <v>2</v>
      </c>
      <c r="P4316" t="s">
        <v>272</v>
      </c>
      <c r="Q4316">
        <v>4</v>
      </c>
      <c r="S4316">
        <v>6</v>
      </c>
      <c r="T4316" s="108">
        <v>24</v>
      </c>
      <c r="U4316">
        <v>1</v>
      </c>
      <c r="V4316" t="s">
        <v>270</v>
      </c>
      <c r="W4316" t="s">
        <v>167</v>
      </c>
      <c r="X4316">
        <v>2</v>
      </c>
      <c r="Y4316">
        <v>2</v>
      </c>
      <c r="Z4316">
        <v>0</v>
      </c>
      <c r="AA4316">
        <v>2</v>
      </c>
      <c r="AB4316">
        <v>0</v>
      </c>
      <c r="AC4316">
        <v>2</v>
      </c>
      <c r="AD4316">
        <v>0</v>
      </c>
      <c r="AE4316">
        <v>0</v>
      </c>
    </row>
    <row r="4317" spans="1:31" x14ac:dyDescent="0.3">
      <c r="A4317" t="s">
        <v>268</v>
      </c>
      <c r="B4317" t="s">
        <v>4196</v>
      </c>
      <c r="C4317" t="s">
        <v>274</v>
      </c>
      <c r="D4317" t="s">
        <v>4197</v>
      </c>
      <c r="E4317" t="s">
        <v>13356</v>
      </c>
      <c r="F4317" t="s">
        <v>4181</v>
      </c>
      <c r="G4317" t="s">
        <v>3607</v>
      </c>
      <c r="I4317" t="s">
        <v>265</v>
      </c>
      <c r="J4317" t="s">
        <v>266</v>
      </c>
      <c r="K4317" t="s">
        <v>4198</v>
      </c>
      <c r="L4317" t="s">
        <v>3609</v>
      </c>
      <c r="M4317" t="s">
        <v>267</v>
      </c>
      <c r="N4317" t="s">
        <v>268</v>
      </c>
      <c r="O4317">
        <v>1</v>
      </c>
      <c r="P4317" t="s">
        <v>282</v>
      </c>
      <c r="Q4317">
        <v>3</v>
      </c>
      <c r="S4317">
        <v>4</v>
      </c>
      <c r="T4317" s="108">
        <v>12</v>
      </c>
      <c r="U4317">
        <v>1</v>
      </c>
      <c r="V4317" t="s">
        <v>270</v>
      </c>
      <c r="W4317" t="s">
        <v>167</v>
      </c>
      <c r="X4317">
        <v>2</v>
      </c>
      <c r="Y4317">
        <v>2</v>
      </c>
      <c r="Z4317">
        <v>0</v>
      </c>
      <c r="AA4317">
        <v>0</v>
      </c>
      <c r="AB4317">
        <v>2</v>
      </c>
      <c r="AC4317">
        <v>0</v>
      </c>
      <c r="AD4317">
        <v>0</v>
      </c>
      <c r="AE4317">
        <v>0</v>
      </c>
    </row>
    <row r="4318" spans="1:31" x14ac:dyDescent="0.3">
      <c r="A4318" t="s">
        <v>268</v>
      </c>
      <c r="B4318" t="s">
        <v>4196</v>
      </c>
      <c r="C4318" t="s">
        <v>274</v>
      </c>
      <c r="D4318" t="s">
        <v>4197</v>
      </c>
      <c r="E4318" t="s">
        <v>13356</v>
      </c>
      <c r="F4318" t="s">
        <v>4181</v>
      </c>
      <c r="G4318" t="s">
        <v>3607</v>
      </c>
      <c r="I4318" t="s">
        <v>265</v>
      </c>
      <c r="J4318" t="s">
        <v>266</v>
      </c>
      <c r="K4318" t="s">
        <v>4198</v>
      </c>
      <c r="L4318" t="s">
        <v>3609</v>
      </c>
      <c r="M4318" t="s">
        <v>271</v>
      </c>
      <c r="N4318" t="s">
        <v>268</v>
      </c>
      <c r="O4318">
        <v>20</v>
      </c>
      <c r="P4318" t="s">
        <v>425</v>
      </c>
      <c r="Q4318">
        <v>0.32</v>
      </c>
      <c r="S4318">
        <v>1</v>
      </c>
      <c r="T4318" s="108">
        <v>0.32</v>
      </c>
      <c r="U4318">
        <v>1</v>
      </c>
      <c r="V4318" t="s">
        <v>270</v>
      </c>
      <c r="W4318" t="s">
        <v>167</v>
      </c>
      <c r="X4318">
        <v>1</v>
      </c>
      <c r="Y4318">
        <v>0</v>
      </c>
      <c r="Z4318">
        <v>1</v>
      </c>
      <c r="AA4318">
        <v>0</v>
      </c>
      <c r="AB4318">
        <v>0</v>
      </c>
      <c r="AC4318">
        <v>0</v>
      </c>
      <c r="AD4318">
        <v>0</v>
      </c>
      <c r="AE4318">
        <v>0</v>
      </c>
    </row>
    <row r="4319" spans="1:31" x14ac:dyDescent="0.3">
      <c r="A4319" t="s">
        <v>268</v>
      </c>
      <c r="B4319" t="s">
        <v>4102</v>
      </c>
      <c r="C4319" t="s">
        <v>274</v>
      </c>
      <c r="D4319" t="s">
        <v>4103</v>
      </c>
      <c r="E4319" t="s">
        <v>13030</v>
      </c>
      <c r="F4319" t="s">
        <v>4104</v>
      </c>
      <c r="G4319" t="s">
        <v>3764</v>
      </c>
      <c r="I4319" t="s">
        <v>265</v>
      </c>
      <c r="J4319" t="s">
        <v>266</v>
      </c>
      <c r="K4319" t="s">
        <v>4105</v>
      </c>
      <c r="L4319" t="s">
        <v>4106</v>
      </c>
      <c r="M4319" t="s">
        <v>267</v>
      </c>
      <c r="N4319" t="s">
        <v>268</v>
      </c>
      <c r="O4319">
        <v>1</v>
      </c>
      <c r="P4319" t="s">
        <v>282</v>
      </c>
      <c r="Q4319">
        <v>3</v>
      </c>
      <c r="S4319">
        <v>5</v>
      </c>
      <c r="T4319" s="108">
        <v>15</v>
      </c>
      <c r="U4319">
        <v>1</v>
      </c>
      <c r="V4319" t="s">
        <v>270</v>
      </c>
      <c r="W4319" t="s">
        <v>167</v>
      </c>
      <c r="X4319">
        <v>1</v>
      </c>
      <c r="Y4319">
        <v>1</v>
      </c>
      <c r="Z4319">
        <v>1</v>
      </c>
      <c r="AA4319">
        <v>1</v>
      </c>
      <c r="AB4319">
        <v>1</v>
      </c>
      <c r="AC4319">
        <v>1</v>
      </c>
      <c r="AD4319">
        <v>0</v>
      </c>
      <c r="AE4319">
        <v>0</v>
      </c>
    </row>
    <row r="4320" spans="1:31" x14ac:dyDescent="0.3">
      <c r="A4320" t="s">
        <v>268</v>
      </c>
      <c r="B4320" t="s">
        <v>4102</v>
      </c>
      <c r="C4320" t="s">
        <v>274</v>
      </c>
      <c r="D4320" t="s">
        <v>4103</v>
      </c>
      <c r="E4320" t="s">
        <v>13030</v>
      </c>
      <c r="F4320" t="s">
        <v>4104</v>
      </c>
      <c r="G4320" t="s">
        <v>3764</v>
      </c>
      <c r="I4320" t="s">
        <v>265</v>
      </c>
      <c r="J4320" t="s">
        <v>266</v>
      </c>
      <c r="K4320" t="s">
        <v>4105</v>
      </c>
      <c r="L4320" t="s">
        <v>4106</v>
      </c>
      <c r="M4320" t="s">
        <v>271</v>
      </c>
      <c r="N4320" t="s">
        <v>268</v>
      </c>
      <c r="O4320">
        <v>2</v>
      </c>
      <c r="P4320" t="s">
        <v>272</v>
      </c>
      <c r="Q4320">
        <v>4</v>
      </c>
      <c r="S4320">
        <v>3</v>
      </c>
      <c r="T4320" s="108">
        <v>12</v>
      </c>
      <c r="U4320">
        <v>1</v>
      </c>
      <c r="V4320" t="s">
        <v>270</v>
      </c>
      <c r="W4320" t="s">
        <v>167</v>
      </c>
      <c r="X4320">
        <v>1</v>
      </c>
      <c r="Y4320">
        <v>1</v>
      </c>
      <c r="Z4320">
        <v>0</v>
      </c>
      <c r="AA4320">
        <v>1</v>
      </c>
      <c r="AB4320">
        <v>0</v>
      </c>
      <c r="AC4320">
        <v>1</v>
      </c>
      <c r="AD4320">
        <v>0</v>
      </c>
      <c r="AE4320">
        <v>0</v>
      </c>
    </row>
    <row r="4321" spans="1:31" x14ac:dyDescent="0.3">
      <c r="A4321" t="s">
        <v>268</v>
      </c>
      <c r="B4321" t="s">
        <v>4102</v>
      </c>
      <c r="C4321" t="s">
        <v>274</v>
      </c>
      <c r="D4321" t="s">
        <v>4103</v>
      </c>
      <c r="E4321" t="s">
        <v>13030</v>
      </c>
      <c r="F4321" t="s">
        <v>4104</v>
      </c>
      <c r="G4321" t="s">
        <v>3764</v>
      </c>
      <c r="I4321" t="s">
        <v>265</v>
      </c>
      <c r="J4321" t="s">
        <v>266</v>
      </c>
      <c r="K4321" t="s">
        <v>4105</v>
      </c>
      <c r="L4321" t="s">
        <v>4106</v>
      </c>
      <c r="M4321" t="s">
        <v>271</v>
      </c>
      <c r="N4321" t="s">
        <v>268</v>
      </c>
      <c r="O4321">
        <v>20</v>
      </c>
      <c r="P4321" t="s">
        <v>425</v>
      </c>
      <c r="Q4321">
        <v>0.32</v>
      </c>
      <c r="S4321">
        <v>2</v>
      </c>
      <c r="T4321" s="108">
        <v>0.64</v>
      </c>
      <c r="U4321">
        <v>1</v>
      </c>
      <c r="V4321" t="s">
        <v>270</v>
      </c>
      <c r="W4321" t="s">
        <v>167</v>
      </c>
      <c r="X4321">
        <v>1</v>
      </c>
      <c r="Y4321">
        <v>0</v>
      </c>
      <c r="Z4321">
        <v>1</v>
      </c>
      <c r="AA4321">
        <v>0</v>
      </c>
      <c r="AB4321">
        <v>1</v>
      </c>
      <c r="AC4321">
        <v>0</v>
      </c>
      <c r="AD4321">
        <v>0</v>
      </c>
      <c r="AE4321">
        <v>0</v>
      </c>
    </row>
    <row r="4322" spans="1:31" x14ac:dyDescent="0.3">
      <c r="A4322" t="s">
        <v>16630</v>
      </c>
      <c r="B4322" t="s">
        <v>16328</v>
      </c>
      <c r="C4322" t="s">
        <v>294</v>
      </c>
      <c r="D4322" t="s">
        <v>16329</v>
      </c>
      <c r="E4322" t="s">
        <v>17237</v>
      </c>
      <c r="F4322" t="s">
        <v>2361</v>
      </c>
      <c r="G4322" t="s">
        <v>6768</v>
      </c>
      <c r="I4322" t="s">
        <v>265</v>
      </c>
      <c r="J4322" t="s">
        <v>266</v>
      </c>
      <c r="K4322" t="s">
        <v>6769</v>
      </c>
      <c r="L4322" t="s">
        <v>16330</v>
      </c>
      <c r="M4322" t="s">
        <v>3521</v>
      </c>
      <c r="N4322" t="s">
        <v>16630</v>
      </c>
      <c r="O4322">
        <v>4</v>
      </c>
      <c r="P4322" t="s">
        <v>3206</v>
      </c>
      <c r="Q4322">
        <v>20</v>
      </c>
      <c r="S4322">
        <v>0</v>
      </c>
      <c r="T4322" s="108">
        <v>0</v>
      </c>
      <c r="U4322">
        <v>0</v>
      </c>
      <c r="W4322" t="s">
        <v>171</v>
      </c>
      <c r="X4322">
        <v>1</v>
      </c>
      <c r="Y4322">
        <v>0</v>
      </c>
      <c r="Z4322">
        <v>0</v>
      </c>
      <c r="AA4322">
        <v>0</v>
      </c>
      <c r="AB4322">
        <v>0</v>
      </c>
      <c r="AC4322">
        <v>0</v>
      </c>
      <c r="AD4322">
        <v>0</v>
      </c>
      <c r="AE4322">
        <v>0</v>
      </c>
    </row>
    <row r="4323" spans="1:31" x14ac:dyDescent="0.3">
      <c r="A4323" t="s">
        <v>16630</v>
      </c>
      <c r="B4323" t="s">
        <v>8537</v>
      </c>
      <c r="C4323" t="s">
        <v>274</v>
      </c>
      <c r="D4323" t="s">
        <v>8538</v>
      </c>
      <c r="E4323" t="s">
        <v>17237</v>
      </c>
      <c r="F4323" t="s">
        <v>2361</v>
      </c>
      <c r="G4323" t="s">
        <v>6768</v>
      </c>
      <c r="I4323" t="s">
        <v>265</v>
      </c>
      <c r="J4323" t="s">
        <v>266</v>
      </c>
      <c r="K4323" t="s">
        <v>6769</v>
      </c>
      <c r="L4323" t="s">
        <v>13016</v>
      </c>
      <c r="M4323" t="s">
        <v>387</v>
      </c>
      <c r="N4323" t="s">
        <v>16630</v>
      </c>
      <c r="O4323">
        <v>3</v>
      </c>
      <c r="P4323" t="s">
        <v>388</v>
      </c>
      <c r="Q4323">
        <v>20</v>
      </c>
      <c r="S4323">
        <v>0</v>
      </c>
      <c r="T4323" s="108">
        <v>0</v>
      </c>
      <c r="U4323">
        <v>0</v>
      </c>
      <c r="W4323" t="s">
        <v>171</v>
      </c>
      <c r="X4323">
        <v>1</v>
      </c>
      <c r="Y4323">
        <v>0</v>
      </c>
      <c r="Z4323">
        <v>0</v>
      </c>
      <c r="AA4323">
        <v>0</v>
      </c>
      <c r="AB4323">
        <v>0</v>
      </c>
      <c r="AC4323">
        <v>0</v>
      </c>
      <c r="AD4323">
        <v>0</v>
      </c>
      <c r="AE4323">
        <v>0</v>
      </c>
    </row>
    <row r="4324" spans="1:31" x14ac:dyDescent="0.3">
      <c r="A4324" t="s">
        <v>268</v>
      </c>
      <c r="B4324" t="s">
        <v>4382</v>
      </c>
      <c r="C4324" t="s">
        <v>274</v>
      </c>
      <c r="D4324" t="s">
        <v>10413</v>
      </c>
      <c r="E4324" t="s">
        <v>13034</v>
      </c>
      <c r="F4324" t="s">
        <v>2100</v>
      </c>
      <c r="G4324" t="s">
        <v>3764</v>
      </c>
      <c r="I4324" t="s">
        <v>265</v>
      </c>
      <c r="J4324" t="s">
        <v>266</v>
      </c>
      <c r="K4324" t="s">
        <v>4383</v>
      </c>
      <c r="L4324" t="s">
        <v>4384</v>
      </c>
      <c r="M4324" t="s">
        <v>267</v>
      </c>
      <c r="N4324" t="s">
        <v>268</v>
      </c>
      <c r="O4324">
        <v>1</v>
      </c>
      <c r="P4324" t="s">
        <v>282</v>
      </c>
      <c r="Q4324">
        <v>5</v>
      </c>
      <c r="S4324">
        <v>1</v>
      </c>
      <c r="T4324" s="108">
        <v>5</v>
      </c>
      <c r="U4324">
        <v>1</v>
      </c>
      <c r="V4324" t="s">
        <v>270</v>
      </c>
      <c r="W4324" t="s">
        <v>167</v>
      </c>
      <c r="X4324">
        <v>1</v>
      </c>
      <c r="Y4324">
        <v>0</v>
      </c>
      <c r="Z4324">
        <v>0</v>
      </c>
      <c r="AA4324">
        <v>1</v>
      </c>
      <c r="AB4324">
        <v>0</v>
      </c>
      <c r="AC4324">
        <v>0</v>
      </c>
      <c r="AD4324">
        <v>0</v>
      </c>
      <c r="AE4324">
        <v>0</v>
      </c>
    </row>
    <row r="4325" spans="1:31" x14ac:dyDescent="0.3">
      <c r="A4325" t="s">
        <v>268</v>
      </c>
      <c r="B4325" t="s">
        <v>11887</v>
      </c>
      <c r="C4325" t="s">
        <v>274</v>
      </c>
      <c r="D4325" t="s">
        <v>11888</v>
      </c>
      <c r="E4325" t="s">
        <v>13550</v>
      </c>
      <c r="F4325" t="s">
        <v>2742</v>
      </c>
      <c r="G4325" t="s">
        <v>2728</v>
      </c>
      <c r="I4325" t="s">
        <v>265</v>
      </c>
      <c r="J4325" t="s">
        <v>266</v>
      </c>
      <c r="K4325" t="s">
        <v>2743</v>
      </c>
      <c r="L4325" t="s">
        <v>17047</v>
      </c>
      <c r="M4325" t="s">
        <v>271</v>
      </c>
      <c r="N4325" t="s">
        <v>268</v>
      </c>
      <c r="O4325">
        <v>20</v>
      </c>
      <c r="P4325" t="s">
        <v>425</v>
      </c>
      <c r="Q4325">
        <v>0.32</v>
      </c>
      <c r="S4325">
        <v>3</v>
      </c>
      <c r="T4325" s="108">
        <v>0.96</v>
      </c>
      <c r="U4325">
        <v>1</v>
      </c>
      <c r="V4325" t="s">
        <v>270</v>
      </c>
      <c r="W4325" t="s">
        <v>167</v>
      </c>
      <c r="X4325">
        <v>1</v>
      </c>
      <c r="Y4325">
        <v>1</v>
      </c>
      <c r="Z4325">
        <v>0</v>
      </c>
      <c r="AA4325">
        <v>1</v>
      </c>
      <c r="AB4325">
        <v>0</v>
      </c>
      <c r="AC4325">
        <v>1</v>
      </c>
      <c r="AD4325">
        <v>0</v>
      </c>
      <c r="AE4325">
        <v>0</v>
      </c>
    </row>
    <row r="4326" spans="1:31" x14ac:dyDescent="0.3">
      <c r="A4326" t="s">
        <v>268</v>
      </c>
      <c r="B4326" t="s">
        <v>11887</v>
      </c>
      <c r="C4326" t="s">
        <v>274</v>
      </c>
      <c r="D4326" t="s">
        <v>11888</v>
      </c>
      <c r="E4326" t="s">
        <v>13550</v>
      </c>
      <c r="F4326" t="s">
        <v>2742</v>
      </c>
      <c r="G4326" t="s">
        <v>2728</v>
      </c>
      <c r="I4326" t="s">
        <v>265</v>
      </c>
      <c r="J4326" t="s">
        <v>266</v>
      </c>
      <c r="K4326" t="s">
        <v>2743</v>
      </c>
      <c r="L4326" t="s">
        <v>17047</v>
      </c>
      <c r="M4326" t="s">
        <v>271</v>
      </c>
      <c r="N4326" t="s">
        <v>268</v>
      </c>
      <c r="O4326">
        <v>2</v>
      </c>
      <c r="P4326" t="s">
        <v>288</v>
      </c>
      <c r="Q4326">
        <v>0.48</v>
      </c>
      <c r="S4326">
        <v>18</v>
      </c>
      <c r="T4326" s="108">
        <v>8.64</v>
      </c>
      <c r="U4326">
        <v>1</v>
      </c>
      <c r="V4326" t="s">
        <v>270</v>
      </c>
      <c r="W4326" t="s">
        <v>167</v>
      </c>
      <c r="X4326">
        <v>6</v>
      </c>
      <c r="Y4326">
        <v>6</v>
      </c>
      <c r="Z4326">
        <v>0</v>
      </c>
      <c r="AA4326">
        <v>6</v>
      </c>
      <c r="AB4326">
        <v>0</v>
      </c>
      <c r="AC4326">
        <v>6</v>
      </c>
      <c r="AD4326">
        <v>0</v>
      </c>
      <c r="AE4326">
        <v>0</v>
      </c>
    </row>
    <row r="4327" spans="1:31" x14ac:dyDescent="0.3">
      <c r="A4327" t="s">
        <v>268</v>
      </c>
      <c r="B4327" t="s">
        <v>11887</v>
      </c>
      <c r="C4327" t="s">
        <v>274</v>
      </c>
      <c r="D4327" t="s">
        <v>11888</v>
      </c>
      <c r="E4327" t="s">
        <v>13550</v>
      </c>
      <c r="F4327" t="s">
        <v>2742</v>
      </c>
      <c r="G4327" t="s">
        <v>2728</v>
      </c>
      <c r="I4327" t="s">
        <v>265</v>
      </c>
      <c r="J4327" t="s">
        <v>266</v>
      </c>
      <c r="K4327" t="s">
        <v>2743</v>
      </c>
      <c r="L4327" t="s">
        <v>17047</v>
      </c>
      <c r="M4327" t="s">
        <v>267</v>
      </c>
      <c r="N4327" t="s">
        <v>268</v>
      </c>
      <c r="O4327">
        <v>1</v>
      </c>
      <c r="P4327" t="s">
        <v>266</v>
      </c>
      <c r="Q4327">
        <v>0.48</v>
      </c>
      <c r="S4327">
        <v>10</v>
      </c>
      <c r="T4327" s="108">
        <v>4.8</v>
      </c>
      <c r="U4327">
        <v>1</v>
      </c>
      <c r="V4327" t="s">
        <v>270</v>
      </c>
      <c r="W4327" t="s">
        <v>167</v>
      </c>
      <c r="X4327">
        <v>5</v>
      </c>
      <c r="Y4327">
        <v>5</v>
      </c>
      <c r="Z4327">
        <v>0</v>
      </c>
      <c r="AA4327">
        <v>0</v>
      </c>
      <c r="AB4327">
        <v>0</v>
      </c>
      <c r="AC4327">
        <v>5</v>
      </c>
      <c r="AD4327">
        <v>0</v>
      </c>
      <c r="AE4327">
        <v>0</v>
      </c>
    </row>
    <row r="4328" spans="1:31" x14ac:dyDescent="0.3">
      <c r="A4328" t="s">
        <v>268</v>
      </c>
      <c r="B4328" t="s">
        <v>3696</v>
      </c>
      <c r="C4328" t="s">
        <v>274</v>
      </c>
      <c r="D4328" t="s">
        <v>3697</v>
      </c>
      <c r="E4328" t="s">
        <v>13452</v>
      </c>
      <c r="F4328" t="s">
        <v>983</v>
      </c>
      <c r="G4328" t="s">
        <v>3698</v>
      </c>
      <c r="I4328" t="s">
        <v>265</v>
      </c>
      <c r="J4328" t="s">
        <v>266</v>
      </c>
      <c r="K4328" t="s">
        <v>3699</v>
      </c>
      <c r="L4328" t="s">
        <v>3700</v>
      </c>
      <c r="M4328" t="s">
        <v>267</v>
      </c>
      <c r="N4328" t="s">
        <v>268</v>
      </c>
      <c r="O4328">
        <v>1</v>
      </c>
      <c r="P4328" t="s">
        <v>282</v>
      </c>
      <c r="Q4328">
        <v>2</v>
      </c>
      <c r="S4328">
        <v>1</v>
      </c>
      <c r="T4328" s="108">
        <v>2</v>
      </c>
      <c r="U4328">
        <v>1</v>
      </c>
      <c r="V4328" t="s">
        <v>270</v>
      </c>
      <c r="W4328" t="s">
        <v>167</v>
      </c>
      <c r="X4328">
        <v>1</v>
      </c>
      <c r="Y4328">
        <v>0</v>
      </c>
      <c r="Z4328">
        <v>1</v>
      </c>
      <c r="AA4328">
        <v>0</v>
      </c>
      <c r="AB4328">
        <v>0</v>
      </c>
      <c r="AC4328">
        <v>0</v>
      </c>
      <c r="AD4328">
        <v>0</v>
      </c>
      <c r="AE4328">
        <v>0</v>
      </c>
    </row>
    <row r="4329" spans="1:31" x14ac:dyDescent="0.3">
      <c r="A4329" t="s">
        <v>268</v>
      </c>
      <c r="B4329" t="s">
        <v>3696</v>
      </c>
      <c r="C4329" t="s">
        <v>294</v>
      </c>
      <c r="D4329" t="s">
        <v>3697</v>
      </c>
      <c r="E4329" t="s">
        <v>13452</v>
      </c>
      <c r="F4329" t="s">
        <v>983</v>
      </c>
      <c r="G4329" t="s">
        <v>3698</v>
      </c>
      <c r="I4329" t="s">
        <v>265</v>
      </c>
      <c r="J4329" t="s">
        <v>266</v>
      </c>
      <c r="K4329" t="s">
        <v>3699</v>
      </c>
      <c r="L4329" t="s">
        <v>3700</v>
      </c>
      <c r="M4329" t="s">
        <v>271</v>
      </c>
      <c r="N4329" t="s">
        <v>268</v>
      </c>
      <c r="O4329">
        <v>2</v>
      </c>
      <c r="P4329" t="s">
        <v>272</v>
      </c>
      <c r="Q4329">
        <v>2</v>
      </c>
      <c r="S4329">
        <v>1</v>
      </c>
      <c r="T4329" s="108">
        <v>2</v>
      </c>
      <c r="U4329">
        <v>1</v>
      </c>
      <c r="V4329" t="s">
        <v>270</v>
      </c>
      <c r="W4329" t="s">
        <v>167</v>
      </c>
      <c r="X4329">
        <v>1</v>
      </c>
      <c r="Y4329">
        <v>0</v>
      </c>
      <c r="Z4329">
        <v>1</v>
      </c>
      <c r="AA4329">
        <v>0</v>
      </c>
      <c r="AB4329">
        <v>0</v>
      </c>
      <c r="AC4329">
        <v>0</v>
      </c>
      <c r="AD4329">
        <v>0</v>
      </c>
      <c r="AE4329">
        <v>0</v>
      </c>
    </row>
    <row r="4330" spans="1:31" x14ac:dyDescent="0.3">
      <c r="A4330" t="s">
        <v>268</v>
      </c>
      <c r="B4330" t="s">
        <v>10116</v>
      </c>
      <c r="C4330" t="s">
        <v>274</v>
      </c>
      <c r="D4330" t="s">
        <v>10824</v>
      </c>
      <c r="E4330" t="s">
        <v>13091</v>
      </c>
      <c r="F4330" t="s">
        <v>694</v>
      </c>
      <c r="G4330" t="s">
        <v>5585</v>
      </c>
      <c r="I4330" t="s">
        <v>265</v>
      </c>
      <c r="J4330" t="s">
        <v>266</v>
      </c>
      <c r="K4330" t="s">
        <v>5685</v>
      </c>
      <c r="L4330" t="s">
        <v>4468</v>
      </c>
      <c r="M4330" t="s">
        <v>267</v>
      </c>
      <c r="N4330" t="s">
        <v>268</v>
      </c>
      <c r="O4330">
        <v>1</v>
      </c>
      <c r="P4330" t="s">
        <v>282</v>
      </c>
      <c r="Q4330">
        <v>3</v>
      </c>
      <c r="S4330">
        <v>4</v>
      </c>
      <c r="T4330" s="108">
        <v>12</v>
      </c>
      <c r="U4330">
        <v>1</v>
      </c>
      <c r="V4330" t="s">
        <v>270</v>
      </c>
      <c r="W4330" t="s">
        <v>167</v>
      </c>
      <c r="X4330">
        <v>2</v>
      </c>
      <c r="Y4330">
        <v>0</v>
      </c>
      <c r="Z4330">
        <v>2</v>
      </c>
      <c r="AA4330">
        <v>0</v>
      </c>
      <c r="AB4330">
        <v>0</v>
      </c>
      <c r="AC4330">
        <v>2</v>
      </c>
      <c r="AD4330">
        <v>0</v>
      </c>
      <c r="AE4330">
        <v>0</v>
      </c>
    </row>
    <row r="4331" spans="1:31" x14ac:dyDescent="0.3">
      <c r="A4331" t="s">
        <v>268</v>
      </c>
      <c r="B4331" t="s">
        <v>10116</v>
      </c>
      <c r="C4331" t="s">
        <v>274</v>
      </c>
      <c r="D4331" t="s">
        <v>10824</v>
      </c>
      <c r="E4331" t="s">
        <v>13091</v>
      </c>
      <c r="F4331" t="s">
        <v>694</v>
      </c>
      <c r="G4331" t="s">
        <v>5585</v>
      </c>
      <c r="I4331" t="s">
        <v>265</v>
      </c>
      <c r="J4331" t="s">
        <v>266</v>
      </c>
      <c r="K4331" t="s">
        <v>5685</v>
      </c>
      <c r="L4331" t="s">
        <v>4468</v>
      </c>
      <c r="M4331" t="s">
        <v>271</v>
      </c>
      <c r="N4331" t="s">
        <v>268</v>
      </c>
      <c r="O4331">
        <v>2</v>
      </c>
      <c r="P4331" t="s">
        <v>272</v>
      </c>
      <c r="Q4331">
        <v>3</v>
      </c>
      <c r="S4331">
        <v>4</v>
      </c>
      <c r="T4331" s="108">
        <v>12</v>
      </c>
      <c r="U4331">
        <v>1</v>
      </c>
      <c r="V4331" t="s">
        <v>270</v>
      </c>
      <c r="W4331" t="s">
        <v>167</v>
      </c>
      <c r="X4331">
        <v>2</v>
      </c>
      <c r="Y4331">
        <v>0</v>
      </c>
      <c r="Z4331">
        <v>2</v>
      </c>
      <c r="AA4331">
        <v>0</v>
      </c>
      <c r="AB4331">
        <v>0</v>
      </c>
      <c r="AC4331">
        <v>2</v>
      </c>
      <c r="AD4331">
        <v>0</v>
      </c>
      <c r="AE4331">
        <v>0</v>
      </c>
    </row>
    <row r="4332" spans="1:31" x14ac:dyDescent="0.3">
      <c r="A4332" t="s">
        <v>268</v>
      </c>
      <c r="B4332" t="s">
        <v>10116</v>
      </c>
      <c r="C4332" t="s">
        <v>274</v>
      </c>
      <c r="D4332" t="s">
        <v>10824</v>
      </c>
      <c r="E4332" t="s">
        <v>13091</v>
      </c>
      <c r="F4332" t="s">
        <v>694</v>
      </c>
      <c r="G4332" t="s">
        <v>5585</v>
      </c>
      <c r="I4332" t="s">
        <v>265</v>
      </c>
      <c r="J4332" t="s">
        <v>266</v>
      </c>
      <c r="K4332" t="s">
        <v>5685</v>
      </c>
      <c r="L4332" t="s">
        <v>4468</v>
      </c>
      <c r="M4332" t="s">
        <v>271</v>
      </c>
      <c r="N4332" t="s">
        <v>268</v>
      </c>
      <c r="O4332">
        <v>17</v>
      </c>
      <c r="P4332" t="s">
        <v>273</v>
      </c>
      <c r="Q4332">
        <v>0.48</v>
      </c>
      <c r="S4332">
        <v>1</v>
      </c>
      <c r="T4332" s="108">
        <v>0.48</v>
      </c>
      <c r="U4332">
        <v>1</v>
      </c>
      <c r="V4332" t="s">
        <v>270</v>
      </c>
      <c r="W4332" t="s">
        <v>167</v>
      </c>
      <c r="X4332">
        <v>1</v>
      </c>
      <c r="Y4332">
        <v>0</v>
      </c>
      <c r="Z4332">
        <v>0</v>
      </c>
      <c r="AA4332">
        <v>0</v>
      </c>
      <c r="AB4332">
        <v>1</v>
      </c>
      <c r="AC4332">
        <v>0</v>
      </c>
      <c r="AD4332">
        <v>0</v>
      </c>
      <c r="AE4332">
        <v>0</v>
      </c>
    </row>
    <row r="4333" spans="1:31" x14ac:dyDescent="0.3">
      <c r="A4333" t="s">
        <v>268</v>
      </c>
      <c r="B4333" t="s">
        <v>9486</v>
      </c>
      <c r="C4333" t="s">
        <v>274</v>
      </c>
      <c r="D4333" t="s">
        <v>5857</v>
      </c>
      <c r="E4333" t="s">
        <v>13431</v>
      </c>
      <c r="F4333" t="s">
        <v>5858</v>
      </c>
      <c r="G4333" t="s">
        <v>2314</v>
      </c>
      <c r="I4333" t="s">
        <v>265</v>
      </c>
      <c r="J4333" t="s">
        <v>266</v>
      </c>
      <c r="K4333" t="s">
        <v>5859</v>
      </c>
      <c r="L4333" t="s">
        <v>5860</v>
      </c>
      <c r="M4333" t="s">
        <v>271</v>
      </c>
      <c r="N4333" t="s">
        <v>268</v>
      </c>
      <c r="O4333">
        <v>2</v>
      </c>
      <c r="P4333" t="s">
        <v>272</v>
      </c>
      <c r="Q4333">
        <v>3</v>
      </c>
      <c r="S4333">
        <v>1</v>
      </c>
      <c r="T4333" s="108">
        <v>3</v>
      </c>
      <c r="U4333">
        <v>1</v>
      </c>
      <c r="V4333" t="s">
        <v>270</v>
      </c>
      <c r="W4333" t="s">
        <v>167</v>
      </c>
      <c r="X4333">
        <v>1</v>
      </c>
      <c r="Y4333">
        <v>0</v>
      </c>
      <c r="Z4333">
        <v>0</v>
      </c>
      <c r="AA4333">
        <v>1</v>
      </c>
      <c r="AB4333">
        <v>0</v>
      </c>
      <c r="AC4333">
        <v>0</v>
      </c>
      <c r="AD4333">
        <v>0</v>
      </c>
      <c r="AE4333">
        <v>0</v>
      </c>
    </row>
    <row r="4334" spans="1:31" x14ac:dyDescent="0.3">
      <c r="A4334" t="s">
        <v>268</v>
      </c>
      <c r="B4334" t="s">
        <v>9486</v>
      </c>
      <c r="C4334" t="s">
        <v>274</v>
      </c>
      <c r="D4334" t="s">
        <v>5857</v>
      </c>
      <c r="E4334" t="s">
        <v>13431</v>
      </c>
      <c r="F4334" t="s">
        <v>5858</v>
      </c>
      <c r="G4334" t="s">
        <v>2314</v>
      </c>
      <c r="I4334" t="s">
        <v>265</v>
      </c>
      <c r="J4334" t="s">
        <v>266</v>
      </c>
      <c r="K4334" t="s">
        <v>5859</v>
      </c>
      <c r="L4334" t="s">
        <v>5860</v>
      </c>
      <c r="M4334" t="s">
        <v>267</v>
      </c>
      <c r="N4334" t="s">
        <v>268</v>
      </c>
      <c r="O4334">
        <v>1</v>
      </c>
      <c r="P4334" t="s">
        <v>266</v>
      </c>
      <c r="Q4334">
        <v>0.48</v>
      </c>
      <c r="S4334">
        <v>2</v>
      </c>
      <c r="T4334" s="108">
        <v>0.96</v>
      </c>
      <c r="U4334">
        <v>1</v>
      </c>
      <c r="V4334" t="s">
        <v>270</v>
      </c>
      <c r="W4334" t="s">
        <v>167</v>
      </c>
      <c r="X4334">
        <v>1</v>
      </c>
      <c r="Y4334">
        <v>0</v>
      </c>
      <c r="Z4334">
        <v>0</v>
      </c>
      <c r="AA4334">
        <v>1</v>
      </c>
      <c r="AB4334">
        <v>0</v>
      </c>
      <c r="AC4334">
        <v>1</v>
      </c>
      <c r="AD4334">
        <v>0</v>
      </c>
      <c r="AE4334">
        <v>0</v>
      </c>
    </row>
    <row r="4335" spans="1:31" x14ac:dyDescent="0.3">
      <c r="A4335" t="s">
        <v>268</v>
      </c>
      <c r="B4335" t="s">
        <v>5877</v>
      </c>
      <c r="C4335" t="s">
        <v>274</v>
      </c>
      <c r="D4335" t="s">
        <v>5878</v>
      </c>
      <c r="E4335" t="s">
        <v>13432</v>
      </c>
      <c r="F4335" t="s">
        <v>3029</v>
      </c>
      <c r="G4335" t="s">
        <v>2314</v>
      </c>
      <c r="I4335" t="s">
        <v>265</v>
      </c>
      <c r="J4335" t="s">
        <v>266</v>
      </c>
      <c r="K4335" t="s">
        <v>5859</v>
      </c>
      <c r="L4335" t="s">
        <v>5879</v>
      </c>
      <c r="M4335" t="s">
        <v>267</v>
      </c>
      <c r="N4335" t="s">
        <v>268</v>
      </c>
      <c r="O4335">
        <v>1</v>
      </c>
      <c r="P4335" t="s">
        <v>282</v>
      </c>
      <c r="Q4335">
        <v>1</v>
      </c>
      <c r="S4335">
        <v>1</v>
      </c>
      <c r="T4335" s="108">
        <v>1</v>
      </c>
      <c r="U4335">
        <v>1</v>
      </c>
      <c r="V4335" t="s">
        <v>270</v>
      </c>
      <c r="W4335" t="s">
        <v>167</v>
      </c>
      <c r="X4335">
        <v>1</v>
      </c>
      <c r="Y4335">
        <v>0</v>
      </c>
      <c r="Z4335">
        <v>0</v>
      </c>
      <c r="AA4335">
        <v>1</v>
      </c>
      <c r="AB4335">
        <v>0</v>
      </c>
      <c r="AC4335">
        <v>0</v>
      </c>
      <c r="AD4335">
        <v>0</v>
      </c>
      <c r="AE4335">
        <v>0</v>
      </c>
    </row>
    <row r="4336" spans="1:31" x14ac:dyDescent="0.3">
      <c r="A4336" t="s">
        <v>268</v>
      </c>
      <c r="B4336" t="s">
        <v>5877</v>
      </c>
      <c r="C4336" t="s">
        <v>274</v>
      </c>
      <c r="D4336" t="s">
        <v>5878</v>
      </c>
      <c r="E4336" t="s">
        <v>13432</v>
      </c>
      <c r="F4336" t="s">
        <v>3029</v>
      </c>
      <c r="G4336" t="s">
        <v>2314</v>
      </c>
      <c r="I4336" t="s">
        <v>265</v>
      </c>
      <c r="J4336" t="s">
        <v>266</v>
      </c>
      <c r="K4336" t="s">
        <v>5859</v>
      </c>
      <c r="L4336" t="s">
        <v>5879</v>
      </c>
      <c r="M4336" t="s">
        <v>271</v>
      </c>
      <c r="N4336" t="s">
        <v>268</v>
      </c>
      <c r="O4336">
        <v>2</v>
      </c>
      <c r="P4336" t="s">
        <v>272</v>
      </c>
      <c r="Q4336">
        <v>3</v>
      </c>
      <c r="S4336">
        <v>1</v>
      </c>
      <c r="T4336" s="108">
        <v>3</v>
      </c>
      <c r="U4336">
        <v>1</v>
      </c>
      <c r="V4336" t="s">
        <v>270</v>
      </c>
      <c r="W4336" t="s">
        <v>167</v>
      </c>
      <c r="X4336">
        <v>1</v>
      </c>
      <c r="Y4336">
        <v>0</v>
      </c>
      <c r="Z4336">
        <v>0</v>
      </c>
      <c r="AA4336">
        <v>1</v>
      </c>
      <c r="AB4336">
        <v>0</v>
      </c>
      <c r="AC4336">
        <v>0</v>
      </c>
      <c r="AD4336">
        <v>0</v>
      </c>
      <c r="AE4336">
        <v>0</v>
      </c>
    </row>
    <row r="4337" spans="1:31" x14ac:dyDescent="0.3">
      <c r="A4337" t="s">
        <v>268</v>
      </c>
      <c r="B4337" t="s">
        <v>5877</v>
      </c>
      <c r="C4337" t="s">
        <v>274</v>
      </c>
      <c r="D4337" t="s">
        <v>5878</v>
      </c>
      <c r="E4337" t="s">
        <v>13432</v>
      </c>
      <c r="F4337" t="s">
        <v>3029</v>
      </c>
      <c r="G4337" t="s">
        <v>2314</v>
      </c>
      <c r="I4337" t="s">
        <v>265</v>
      </c>
      <c r="J4337" t="s">
        <v>266</v>
      </c>
      <c r="K4337" t="s">
        <v>5859</v>
      </c>
      <c r="L4337" t="s">
        <v>5879</v>
      </c>
      <c r="M4337" t="s">
        <v>271</v>
      </c>
      <c r="N4337" t="s">
        <v>268</v>
      </c>
      <c r="O4337">
        <v>20</v>
      </c>
      <c r="P4337" t="s">
        <v>425</v>
      </c>
      <c r="Q4337">
        <v>0.32</v>
      </c>
      <c r="S4337">
        <v>2</v>
      </c>
      <c r="T4337" s="108">
        <v>0.64</v>
      </c>
      <c r="U4337">
        <v>1</v>
      </c>
      <c r="V4337" t="s">
        <v>270</v>
      </c>
      <c r="W4337" t="s">
        <v>167</v>
      </c>
      <c r="X4337">
        <v>1</v>
      </c>
      <c r="Y4337">
        <v>0</v>
      </c>
      <c r="Z4337">
        <v>1</v>
      </c>
      <c r="AA4337">
        <v>0</v>
      </c>
      <c r="AB4337">
        <v>1</v>
      </c>
      <c r="AC4337">
        <v>0</v>
      </c>
      <c r="AD4337">
        <v>0</v>
      </c>
      <c r="AE4337">
        <v>0</v>
      </c>
    </row>
    <row r="4338" spans="1:31" x14ac:dyDescent="0.3">
      <c r="A4338" t="s">
        <v>268</v>
      </c>
      <c r="B4338" t="s">
        <v>18659</v>
      </c>
      <c r="C4338" t="s">
        <v>274</v>
      </c>
      <c r="D4338" t="s">
        <v>18660</v>
      </c>
      <c r="E4338" t="s">
        <v>18661</v>
      </c>
      <c r="F4338" t="s">
        <v>18662</v>
      </c>
      <c r="G4338" t="s">
        <v>2314</v>
      </c>
      <c r="I4338" t="s">
        <v>265</v>
      </c>
      <c r="J4338" t="s">
        <v>266</v>
      </c>
      <c r="K4338" t="s">
        <v>5975</v>
      </c>
      <c r="L4338" t="s">
        <v>18663</v>
      </c>
      <c r="M4338" t="s">
        <v>267</v>
      </c>
      <c r="N4338" t="s">
        <v>268</v>
      </c>
      <c r="O4338">
        <v>1</v>
      </c>
      <c r="P4338" t="s">
        <v>266</v>
      </c>
      <c r="Q4338">
        <v>0.32</v>
      </c>
      <c r="S4338">
        <v>1</v>
      </c>
      <c r="T4338" s="108">
        <v>0.32</v>
      </c>
      <c r="U4338">
        <v>1</v>
      </c>
      <c r="V4338" t="s">
        <v>270</v>
      </c>
      <c r="W4338" t="s">
        <v>167</v>
      </c>
      <c r="X4338">
        <v>1</v>
      </c>
      <c r="Y4338">
        <v>0</v>
      </c>
      <c r="Z4338">
        <v>0</v>
      </c>
      <c r="AA4338">
        <v>1</v>
      </c>
      <c r="AB4338">
        <v>0</v>
      </c>
      <c r="AC4338">
        <v>0</v>
      </c>
      <c r="AD4338">
        <v>0</v>
      </c>
      <c r="AE4338">
        <v>0</v>
      </c>
    </row>
    <row r="4339" spans="1:31" x14ac:dyDescent="0.3">
      <c r="A4339" t="s">
        <v>268</v>
      </c>
      <c r="B4339" t="s">
        <v>18659</v>
      </c>
      <c r="C4339" t="s">
        <v>274</v>
      </c>
      <c r="D4339" t="s">
        <v>18660</v>
      </c>
      <c r="E4339" t="s">
        <v>18661</v>
      </c>
      <c r="F4339" t="s">
        <v>18662</v>
      </c>
      <c r="G4339" t="s">
        <v>2314</v>
      </c>
      <c r="I4339" t="s">
        <v>265</v>
      </c>
      <c r="J4339" t="s">
        <v>266</v>
      </c>
      <c r="K4339" t="s">
        <v>5975</v>
      </c>
      <c r="L4339" t="s">
        <v>18663</v>
      </c>
      <c r="M4339" t="s">
        <v>271</v>
      </c>
      <c r="N4339" t="s">
        <v>268</v>
      </c>
      <c r="O4339">
        <v>2</v>
      </c>
      <c r="P4339" t="s">
        <v>288</v>
      </c>
      <c r="Q4339">
        <v>0.32</v>
      </c>
      <c r="S4339">
        <v>1</v>
      </c>
      <c r="T4339" s="108">
        <v>0.32</v>
      </c>
      <c r="U4339">
        <v>1</v>
      </c>
      <c r="V4339" t="s">
        <v>270</v>
      </c>
      <c r="W4339" t="s">
        <v>167</v>
      </c>
      <c r="X4339">
        <v>1</v>
      </c>
      <c r="Y4339">
        <v>0</v>
      </c>
      <c r="Z4339">
        <v>0</v>
      </c>
      <c r="AA4339">
        <v>0</v>
      </c>
      <c r="AB4339">
        <v>0</v>
      </c>
      <c r="AC4339">
        <v>1</v>
      </c>
      <c r="AD4339">
        <v>0</v>
      </c>
      <c r="AE4339">
        <v>0</v>
      </c>
    </row>
    <row r="4340" spans="1:31" x14ac:dyDescent="0.3">
      <c r="A4340" t="s">
        <v>268</v>
      </c>
      <c r="B4340" t="s">
        <v>18659</v>
      </c>
      <c r="C4340" t="s">
        <v>274</v>
      </c>
      <c r="D4340" t="s">
        <v>18660</v>
      </c>
      <c r="E4340" t="s">
        <v>18661</v>
      </c>
      <c r="F4340" t="s">
        <v>18662</v>
      </c>
      <c r="G4340" t="s">
        <v>2314</v>
      </c>
      <c r="I4340" t="s">
        <v>265</v>
      </c>
      <c r="J4340" t="s">
        <v>266</v>
      </c>
      <c r="K4340" t="s">
        <v>5975</v>
      </c>
      <c r="L4340" t="s">
        <v>18663</v>
      </c>
      <c r="M4340" t="s">
        <v>271</v>
      </c>
      <c r="N4340" t="s">
        <v>268</v>
      </c>
      <c r="O4340">
        <v>20</v>
      </c>
      <c r="P4340" t="s">
        <v>425</v>
      </c>
      <c r="Q4340">
        <v>0.32</v>
      </c>
      <c r="S4340">
        <v>1</v>
      </c>
      <c r="T4340" s="108">
        <v>0.32</v>
      </c>
      <c r="U4340">
        <v>1</v>
      </c>
      <c r="V4340" t="s">
        <v>270</v>
      </c>
      <c r="W4340" t="s">
        <v>167</v>
      </c>
      <c r="X4340">
        <v>1</v>
      </c>
      <c r="Y4340">
        <v>0</v>
      </c>
      <c r="Z4340">
        <v>0</v>
      </c>
      <c r="AA4340">
        <v>0</v>
      </c>
      <c r="AB4340">
        <v>0</v>
      </c>
      <c r="AC4340">
        <v>1</v>
      </c>
      <c r="AD4340">
        <v>0</v>
      </c>
      <c r="AE4340">
        <v>0</v>
      </c>
    </row>
    <row r="4341" spans="1:31" x14ac:dyDescent="0.3">
      <c r="A4341" t="s">
        <v>268</v>
      </c>
      <c r="B4341" t="s">
        <v>5973</v>
      </c>
      <c r="C4341" t="s">
        <v>274</v>
      </c>
      <c r="D4341" t="s">
        <v>16901</v>
      </c>
      <c r="E4341" t="s">
        <v>13435</v>
      </c>
      <c r="F4341" t="s">
        <v>5974</v>
      </c>
      <c r="G4341" t="s">
        <v>2314</v>
      </c>
      <c r="I4341" t="s">
        <v>265</v>
      </c>
      <c r="J4341" t="s">
        <v>266</v>
      </c>
      <c r="K4341" t="s">
        <v>5975</v>
      </c>
      <c r="L4341" t="s">
        <v>5976</v>
      </c>
      <c r="M4341" t="s">
        <v>267</v>
      </c>
      <c r="N4341" t="s">
        <v>268</v>
      </c>
      <c r="O4341">
        <v>1</v>
      </c>
      <c r="P4341" t="s">
        <v>266</v>
      </c>
      <c r="Q4341">
        <v>0.32</v>
      </c>
      <c r="S4341">
        <v>1</v>
      </c>
      <c r="T4341" s="108">
        <v>0.32</v>
      </c>
      <c r="U4341">
        <v>1</v>
      </c>
      <c r="V4341" t="s">
        <v>270</v>
      </c>
      <c r="W4341" t="s">
        <v>167</v>
      </c>
      <c r="X4341">
        <v>1</v>
      </c>
      <c r="Y4341">
        <v>0</v>
      </c>
      <c r="Z4341">
        <v>0</v>
      </c>
      <c r="AA4341">
        <v>1</v>
      </c>
      <c r="AB4341">
        <v>0</v>
      </c>
      <c r="AC4341">
        <v>0</v>
      </c>
      <c r="AD4341">
        <v>0</v>
      </c>
      <c r="AE4341">
        <v>0</v>
      </c>
    </row>
    <row r="4342" spans="1:31" x14ac:dyDescent="0.3">
      <c r="A4342" t="s">
        <v>268</v>
      </c>
      <c r="B4342" t="s">
        <v>5973</v>
      </c>
      <c r="C4342" t="s">
        <v>274</v>
      </c>
      <c r="D4342" t="s">
        <v>16901</v>
      </c>
      <c r="E4342" t="s">
        <v>13435</v>
      </c>
      <c r="F4342" t="s">
        <v>5974</v>
      </c>
      <c r="G4342" t="s">
        <v>2314</v>
      </c>
      <c r="I4342" t="s">
        <v>265</v>
      </c>
      <c r="J4342" t="s">
        <v>266</v>
      </c>
      <c r="K4342" t="s">
        <v>5975</v>
      </c>
      <c r="L4342" t="s">
        <v>5976</v>
      </c>
      <c r="M4342" t="s">
        <v>271</v>
      </c>
      <c r="N4342" t="s">
        <v>268</v>
      </c>
      <c r="O4342">
        <v>2</v>
      </c>
      <c r="P4342" t="s">
        <v>288</v>
      </c>
      <c r="Q4342">
        <v>0.48</v>
      </c>
      <c r="S4342">
        <v>2</v>
      </c>
      <c r="T4342" s="108">
        <v>0.96</v>
      </c>
      <c r="U4342">
        <v>1</v>
      </c>
      <c r="V4342" t="s">
        <v>270</v>
      </c>
      <c r="W4342" t="s">
        <v>167</v>
      </c>
      <c r="X4342">
        <v>2</v>
      </c>
      <c r="Y4342">
        <v>0</v>
      </c>
      <c r="Z4342">
        <v>0</v>
      </c>
      <c r="AA4342">
        <v>0</v>
      </c>
      <c r="AB4342">
        <v>0</v>
      </c>
      <c r="AC4342">
        <v>2</v>
      </c>
      <c r="AD4342">
        <v>0</v>
      </c>
      <c r="AE4342">
        <v>0</v>
      </c>
    </row>
    <row r="4343" spans="1:31" x14ac:dyDescent="0.3">
      <c r="A4343" t="s">
        <v>268</v>
      </c>
      <c r="B4343" t="s">
        <v>15694</v>
      </c>
      <c r="C4343" t="s">
        <v>274</v>
      </c>
      <c r="D4343" t="s">
        <v>15695</v>
      </c>
      <c r="E4343" t="s">
        <v>15696</v>
      </c>
      <c r="F4343" t="s">
        <v>5979</v>
      </c>
      <c r="G4343" t="s">
        <v>2314</v>
      </c>
      <c r="I4343" t="s">
        <v>265</v>
      </c>
      <c r="J4343" t="s">
        <v>266</v>
      </c>
      <c r="K4343" t="s">
        <v>5859</v>
      </c>
      <c r="L4343" t="s">
        <v>15697</v>
      </c>
      <c r="M4343" t="s">
        <v>267</v>
      </c>
      <c r="N4343" t="s">
        <v>268</v>
      </c>
      <c r="O4343">
        <v>1</v>
      </c>
      <c r="P4343" t="s">
        <v>266</v>
      </c>
      <c r="Q4343">
        <v>0.17</v>
      </c>
      <c r="S4343">
        <v>1</v>
      </c>
      <c r="T4343" s="108">
        <v>0.17</v>
      </c>
      <c r="U4343">
        <v>1</v>
      </c>
      <c r="V4343" t="s">
        <v>270</v>
      </c>
      <c r="W4343" t="s">
        <v>167</v>
      </c>
      <c r="X4343">
        <v>1</v>
      </c>
      <c r="Y4343">
        <v>0</v>
      </c>
      <c r="Z4343">
        <v>0</v>
      </c>
      <c r="AA4343">
        <v>1</v>
      </c>
      <c r="AB4343">
        <v>0</v>
      </c>
      <c r="AC4343">
        <v>0</v>
      </c>
      <c r="AD4343">
        <v>0</v>
      </c>
      <c r="AE4343">
        <v>0</v>
      </c>
    </row>
    <row r="4344" spans="1:31" x14ac:dyDescent="0.3">
      <c r="A4344" t="s">
        <v>268</v>
      </c>
      <c r="B4344" t="s">
        <v>15694</v>
      </c>
      <c r="C4344" t="s">
        <v>274</v>
      </c>
      <c r="D4344" t="s">
        <v>15695</v>
      </c>
      <c r="E4344" t="s">
        <v>15696</v>
      </c>
      <c r="F4344" t="s">
        <v>5979</v>
      </c>
      <c r="G4344" t="s">
        <v>2314</v>
      </c>
      <c r="I4344" t="s">
        <v>265</v>
      </c>
      <c r="J4344" t="s">
        <v>266</v>
      </c>
      <c r="K4344" t="s">
        <v>5859</v>
      </c>
      <c r="L4344" t="s">
        <v>15697</v>
      </c>
      <c r="M4344" t="s">
        <v>271</v>
      </c>
      <c r="N4344" t="s">
        <v>268</v>
      </c>
      <c r="O4344">
        <v>2</v>
      </c>
      <c r="P4344" t="s">
        <v>288</v>
      </c>
      <c r="Q4344">
        <v>0.32</v>
      </c>
      <c r="S4344">
        <v>1</v>
      </c>
      <c r="T4344" s="108">
        <v>0.32</v>
      </c>
      <c r="U4344">
        <v>1</v>
      </c>
      <c r="V4344" t="s">
        <v>270</v>
      </c>
      <c r="W4344" t="s">
        <v>167</v>
      </c>
      <c r="X4344">
        <v>1</v>
      </c>
      <c r="Y4344">
        <v>0</v>
      </c>
      <c r="Z4344">
        <v>0</v>
      </c>
      <c r="AA4344">
        <v>0</v>
      </c>
      <c r="AB4344">
        <v>0</v>
      </c>
      <c r="AC4344">
        <v>1</v>
      </c>
      <c r="AD4344">
        <v>0</v>
      </c>
      <c r="AE4344">
        <v>0</v>
      </c>
    </row>
    <row r="4345" spans="1:31" x14ac:dyDescent="0.3">
      <c r="A4345" t="s">
        <v>268</v>
      </c>
      <c r="B4345" t="s">
        <v>16591</v>
      </c>
      <c r="C4345" t="s">
        <v>274</v>
      </c>
      <c r="D4345" t="s">
        <v>16592</v>
      </c>
      <c r="E4345" t="s">
        <v>13436</v>
      </c>
      <c r="F4345" t="s">
        <v>6001</v>
      </c>
      <c r="G4345" t="s">
        <v>2314</v>
      </c>
      <c r="I4345" t="s">
        <v>265</v>
      </c>
      <c r="J4345" t="s">
        <v>266</v>
      </c>
      <c r="K4345" t="s">
        <v>5975</v>
      </c>
      <c r="L4345" t="s">
        <v>19256</v>
      </c>
      <c r="M4345" t="s">
        <v>267</v>
      </c>
      <c r="N4345" t="s">
        <v>268</v>
      </c>
      <c r="O4345">
        <v>1</v>
      </c>
      <c r="P4345" t="s">
        <v>266</v>
      </c>
      <c r="Q4345">
        <v>0.17</v>
      </c>
      <c r="S4345">
        <v>1</v>
      </c>
      <c r="T4345" s="108">
        <v>0.17</v>
      </c>
      <c r="U4345">
        <v>1</v>
      </c>
      <c r="V4345" t="s">
        <v>270</v>
      </c>
      <c r="W4345" t="s">
        <v>167</v>
      </c>
      <c r="X4345">
        <v>1</v>
      </c>
      <c r="Y4345">
        <v>0</v>
      </c>
      <c r="Z4345">
        <v>0</v>
      </c>
      <c r="AA4345">
        <v>0</v>
      </c>
      <c r="AB4345">
        <v>0</v>
      </c>
      <c r="AC4345">
        <v>1</v>
      </c>
      <c r="AD4345">
        <v>0</v>
      </c>
      <c r="AE4345">
        <v>0</v>
      </c>
    </row>
    <row r="4346" spans="1:31" x14ac:dyDescent="0.3">
      <c r="A4346" t="s">
        <v>268</v>
      </c>
      <c r="B4346" t="s">
        <v>16591</v>
      </c>
      <c r="C4346" t="s">
        <v>274</v>
      </c>
      <c r="D4346" t="s">
        <v>16592</v>
      </c>
      <c r="E4346" t="s">
        <v>13436</v>
      </c>
      <c r="F4346" t="s">
        <v>6001</v>
      </c>
      <c r="G4346" t="s">
        <v>2314</v>
      </c>
      <c r="I4346" t="s">
        <v>265</v>
      </c>
      <c r="J4346" t="s">
        <v>266</v>
      </c>
      <c r="K4346" t="s">
        <v>5975</v>
      </c>
      <c r="L4346" t="s">
        <v>19256</v>
      </c>
      <c r="M4346" t="s">
        <v>271</v>
      </c>
      <c r="N4346" t="s">
        <v>268</v>
      </c>
      <c r="O4346">
        <v>2</v>
      </c>
      <c r="P4346" t="s">
        <v>288</v>
      </c>
      <c r="Q4346">
        <v>0.48</v>
      </c>
      <c r="S4346">
        <v>1</v>
      </c>
      <c r="T4346" s="108">
        <v>0.48</v>
      </c>
      <c r="U4346">
        <v>1</v>
      </c>
      <c r="V4346" t="s">
        <v>270</v>
      </c>
      <c r="W4346" t="s">
        <v>167</v>
      </c>
      <c r="X4346">
        <v>1</v>
      </c>
      <c r="Y4346">
        <v>0</v>
      </c>
      <c r="Z4346">
        <v>0</v>
      </c>
      <c r="AA4346">
        <v>0</v>
      </c>
      <c r="AB4346">
        <v>0</v>
      </c>
      <c r="AC4346">
        <v>1</v>
      </c>
      <c r="AD4346">
        <v>0</v>
      </c>
      <c r="AE4346">
        <v>0</v>
      </c>
    </row>
    <row r="4347" spans="1:31" x14ac:dyDescent="0.3">
      <c r="A4347" t="s">
        <v>268</v>
      </c>
      <c r="B4347" t="s">
        <v>16591</v>
      </c>
      <c r="C4347" t="s">
        <v>274</v>
      </c>
      <c r="D4347" t="s">
        <v>16592</v>
      </c>
      <c r="E4347" t="s">
        <v>13436</v>
      </c>
      <c r="F4347" t="s">
        <v>6001</v>
      </c>
      <c r="G4347" t="s">
        <v>2314</v>
      </c>
      <c r="I4347" t="s">
        <v>265</v>
      </c>
      <c r="J4347" t="s">
        <v>266</v>
      </c>
      <c r="K4347" t="s">
        <v>5975</v>
      </c>
      <c r="L4347" t="s">
        <v>19256</v>
      </c>
      <c r="M4347" t="s">
        <v>271</v>
      </c>
      <c r="N4347" t="s">
        <v>268</v>
      </c>
      <c r="O4347">
        <v>17</v>
      </c>
      <c r="P4347" t="s">
        <v>425</v>
      </c>
      <c r="Q4347">
        <v>0.32</v>
      </c>
      <c r="S4347">
        <v>1</v>
      </c>
      <c r="T4347" s="108">
        <v>0.32</v>
      </c>
      <c r="U4347">
        <v>1</v>
      </c>
      <c r="V4347" t="s">
        <v>270</v>
      </c>
      <c r="W4347" t="s">
        <v>167</v>
      </c>
      <c r="X4347">
        <v>1</v>
      </c>
      <c r="Y4347">
        <v>0</v>
      </c>
      <c r="Z4347">
        <v>0</v>
      </c>
      <c r="AA4347">
        <v>0</v>
      </c>
      <c r="AB4347">
        <v>1</v>
      </c>
      <c r="AC4347">
        <v>0</v>
      </c>
      <c r="AD4347">
        <v>0</v>
      </c>
      <c r="AE4347">
        <v>0</v>
      </c>
    </row>
    <row r="4348" spans="1:31" x14ac:dyDescent="0.3">
      <c r="A4348" t="s">
        <v>268</v>
      </c>
      <c r="B4348" t="s">
        <v>6008</v>
      </c>
      <c r="C4348" t="s">
        <v>274</v>
      </c>
      <c r="D4348" t="s">
        <v>9520</v>
      </c>
      <c r="E4348" t="s">
        <v>13437</v>
      </c>
      <c r="F4348" t="s">
        <v>275</v>
      </c>
      <c r="G4348" t="s">
        <v>2314</v>
      </c>
      <c r="I4348" t="s">
        <v>265</v>
      </c>
      <c r="J4348" t="s">
        <v>266</v>
      </c>
      <c r="K4348" t="s">
        <v>5975</v>
      </c>
      <c r="L4348" t="s">
        <v>6009</v>
      </c>
      <c r="M4348" t="s">
        <v>267</v>
      </c>
      <c r="N4348" t="s">
        <v>268</v>
      </c>
      <c r="O4348">
        <v>1</v>
      </c>
      <c r="P4348" t="s">
        <v>266</v>
      </c>
      <c r="Q4348">
        <v>0.32</v>
      </c>
      <c r="S4348">
        <v>1</v>
      </c>
      <c r="T4348" s="108">
        <v>0.32</v>
      </c>
      <c r="U4348">
        <v>1</v>
      </c>
      <c r="V4348" t="s">
        <v>270</v>
      </c>
      <c r="W4348" t="s">
        <v>167</v>
      </c>
      <c r="X4348">
        <v>1</v>
      </c>
      <c r="Y4348">
        <v>0</v>
      </c>
      <c r="Z4348">
        <v>0</v>
      </c>
      <c r="AA4348">
        <v>1</v>
      </c>
      <c r="AB4348">
        <v>0</v>
      </c>
      <c r="AC4348">
        <v>0</v>
      </c>
      <c r="AD4348">
        <v>0</v>
      </c>
      <c r="AE4348">
        <v>0</v>
      </c>
    </row>
    <row r="4349" spans="1:31" x14ac:dyDescent="0.3">
      <c r="A4349" t="s">
        <v>268</v>
      </c>
      <c r="B4349" t="s">
        <v>6008</v>
      </c>
      <c r="C4349" t="s">
        <v>274</v>
      </c>
      <c r="D4349" t="s">
        <v>9520</v>
      </c>
      <c r="E4349" t="s">
        <v>13437</v>
      </c>
      <c r="F4349" t="s">
        <v>275</v>
      </c>
      <c r="G4349" t="s">
        <v>2314</v>
      </c>
      <c r="I4349" t="s">
        <v>265</v>
      </c>
      <c r="J4349" t="s">
        <v>266</v>
      </c>
      <c r="K4349" t="s">
        <v>5975</v>
      </c>
      <c r="L4349" t="s">
        <v>6009</v>
      </c>
      <c r="M4349" t="s">
        <v>271</v>
      </c>
      <c r="N4349" t="s">
        <v>268</v>
      </c>
      <c r="O4349">
        <v>2</v>
      </c>
      <c r="P4349" t="s">
        <v>288</v>
      </c>
      <c r="Q4349">
        <v>0.48</v>
      </c>
      <c r="S4349">
        <v>1</v>
      </c>
      <c r="T4349" s="108">
        <v>0.48</v>
      </c>
      <c r="U4349">
        <v>1</v>
      </c>
      <c r="V4349" t="s">
        <v>270</v>
      </c>
      <c r="W4349" t="s">
        <v>167</v>
      </c>
      <c r="X4349">
        <v>1</v>
      </c>
      <c r="Y4349">
        <v>0</v>
      </c>
      <c r="Z4349">
        <v>0</v>
      </c>
      <c r="AA4349">
        <v>0</v>
      </c>
      <c r="AB4349">
        <v>0</v>
      </c>
      <c r="AC4349">
        <v>1</v>
      </c>
      <c r="AD4349">
        <v>0</v>
      </c>
      <c r="AE4349">
        <v>0</v>
      </c>
    </row>
    <row r="4350" spans="1:31" x14ac:dyDescent="0.3">
      <c r="A4350" t="s">
        <v>268</v>
      </c>
      <c r="B4350" t="s">
        <v>6022</v>
      </c>
      <c r="C4350" t="s">
        <v>274</v>
      </c>
      <c r="D4350" t="s">
        <v>6023</v>
      </c>
      <c r="E4350" t="s">
        <v>13438</v>
      </c>
      <c r="F4350" t="s">
        <v>6024</v>
      </c>
      <c r="G4350" t="s">
        <v>2314</v>
      </c>
      <c r="I4350" t="s">
        <v>265</v>
      </c>
      <c r="J4350" t="s">
        <v>266</v>
      </c>
      <c r="K4350" t="s">
        <v>5859</v>
      </c>
      <c r="L4350" t="s">
        <v>6025</v>
      </c>
      <c r="M4350" t="s">
        <v>267</v>
      </c>
      <c r="N4350" t="s">
        <v>268</v>
      </c>
      <c r="O4350">
        <v>1</v>
      </c>
      <c r="P4350" t="s">
        <v>266</v>
      </c>
      <c r="Q4350">
        <v>0.32</v>
      </c>
      <c r="S4350">
        <v>3</v>
      </c>
      <c r="T4350" s="108">
        <v>0.96</v>
      </c>
      <c r="U4350">
        <v>1</v>
      </c>
      <c r="V4350" t="s">
        <v>270</v>
      </c>
      <c r="W4350" t="s">
        <v>167</v>
      </c>
      <c r="X4350">
        <v>1</v>
      </c>
      <c r="Y4350">
        <v>1</v>
      </c>
      <c r="Z4350">
        <v>0</v>
      </c>
      <c r="AA4350">
        <v>1</v>
      </c>
      <c r="AB4350">
        <v>0</v>
      </c>
      <c r="AC4350">
        <v>1</v>
      </c>
      <c r="AD4350">
        <v>0</v>
      </c>
      <c r="AE4350">
        <v>0</v>
      </c>
    </row>
    <row r="4351" spans="1:31" x14ac:dyDescent="0.3">
      <c r="A4351" t="s">
        <v>268</v>
      </c>
      <c r="B4351" t="s">
        <v>6022</v>
      </c>
      <c r="C4351" t="s">
        <v>274</v>
      </c>
      <c r="D4351" t="s">
        <v>6023</v>
      </c>
      <c r="E4351" t="s">
        <v>13438</v>
      </c>
      <c r="F4351" t="s">
        <v>6024</v>
      </c>
      <c r="G4351" t="s">
        <v>2314</v>
      </c>
      <c r="I4351" t="s">
        <v>265</v>
      </c>
      <c r="J4351" t="s">
        <v>266</v>
      </c>
      <c r="K4351" t="s">
        <v>5859</v>
      </c>
      <c r="L4351" t="s">
        <v>6025</v>
      </c>
      <c r="M4351" t="s">
        <v>271</v>
      </c>
      <c r="N4351" t="s">
        <v>268</v>
      </c>
      <c r="O4351">
        <v>2</v>
      </c>
      <c r="P4351" t="s">
        <v>272</v>
      </c>
      <c r="Q4351">
        <v>2</v>
      </c>
      <c r="S4351">
        <v>1</v>
      </c>
      <c r="T4351" s="108">
        <v>2</v>
      </c>
      <c r="U4351">
        <v>1</v>
      </c>
      <c r="V4351" t="s">
        <v>270</v>
      </c>
      <c r="W4351" t="s">
        <v>167</v>
      </c>
      <c r="X4351">
        <v>1</v>
      </c>
      <c r="Y4351">
        <v>1</v>
      </c>
      <c r="Z4351">
        <v>0</v>
      </c>
      <c r="AA4351">
        <v>0</v>
      </c>
      <c r="AB4351">
        <v>0</v>
      </c>
      <c r="AC4351">
        <v>0</v>
      </c>
      <c r="AD4351">
        <v>0</v>
      </c>
      <c r="AE4351">
        <v>0</v>
      </c>
    </row>
    <row r="4352" spans="1:31" x14ac:dyDescent="0.3">
      <c r="A4352" t="s">
        <v>268</v>
      </c>
      <c r="B4352" t="s">
        <v>6022</v>
      </c>
      <c r="C4352" t="s">
        <v>274</v>
      </c>
      <c r="D4352" t="s">
        <v>6023</v>
      </c>
      <c r="E4352" t="s">
        <v>13438</v>
      </c>
      <c r="F4352" t="s">
        <v>6024</v>
      </c>
      <c r="G4352" t="s">
        <v>2314</v>
      </c>
      <c r="I4352" t="s">
        <v>265</v>
      </c>
      <c r="J4352" t="s">
        <v>266</v>
      </c>
      <c r="K4352" t="s">
        <v>5859</v>
      </c>
      <c r="L4352" t="s">
        <v>6025</v>
      </c>
      <c r="M4352" t="s">
        <v>271</v>
      </c>
      <c r="N4352" t="s">
        <v>268</v>
      </c>
      <c r="O4352">
        <v>20</v>
      </c>
      <c r="P4352" t="s">
        <v>425</v>
      </c>
      <c r="Q4352">
        <v>0.32</v>
      </c>
      <c r="S4352">
        <v>3</v>
      </c>
      <c r="T4352" s="108">
        <v>0.96</v>
      </c>
      <c r="U4352">
        <v>1</v>
      </c>
      <c r="V4352" t="s">
        <v>270</v>
      </c>
      <c r="W4352" t="s">
        <v>167</v>
      </c>
      <c r="X4352">
        <v>1</v>
      </c>
      <c r="Y4352">
        <v>1</v>
      </c>
      <c r="Z4352">
        <v>0</v>
      </c>
      <c r="AA4352">
        <v>1</v>
      </c>
      <c r="AB4352">
        <v>0</v>
      </c>
      <c r="AC4352">
        <v>1</v>
      </c>
      <c r="AD4352">
        <v>0</v>
      </c>
      <c r="AE4352">
        <v>0</v>
      </c>
    </row>
    <row r="4353" spans="1:31" x14ac:dyDescent="0.3">
      <c r="A4353" t="s">
        <v>268</v>
      </c>
      <c r="B4353" t="s">
        <v>18664</v>
      </c>
      <c r="C4353" t="s">
        <v>274</v>
      </c>
      <c r="D4353" t="s">
        <v>18665</v>
      </c>
      <c r="E4353" t="s">
        <v>15845</v>
      </c>
      <c r="F4353" t="s">
        <v>15846</v>
      </c>
      <c r="G4353" t="s">
        <v>2314</v>
      </c>
      <c r="I4353" t="s">
        <v>265</v>
      </c>
      <c r="J4353" t="s">
        <v>266</v>
      </c>
      <c r="K4353" t="s">
        <v>5859</v>
      </c>
      <c r="L4353" t="s">
        <v>18666</v>
      </c>
      <c r="M4353" t="s">
        <v>267</v>
      </c>
      <c r="N4353" t="s">
        <v>268</v>
      </c>
      <c r="O4353">
        <v>1</v>
      </c>
      <c r="P4353" t="s">
        <v>266</v>
      </c>
      <c r="Q4353">
        <v>0.48</v>
      </c>
      <c r="S4353">
        <v>1</v>
      </c>
      <c r="T4353" s="108">
        <v>0.48</v>
      </c>
      <c r="U4353">
        <v>1</v>
      </c>
      <c r="V4353" t="s">
        <v>270</v>
      </c>
      <c r="W4353" t="s">
        <v>167</v>
      </c>
      <c r="X4353">
        <v>1</v>
      </c>
      <c r="Y4353">
        <v>0</v>
      </c>
      <c r="Z4353">
        <v>0</v>
      </c>
      <c r="AA4353">
        <v>1</v>
      </c>
      <c r="AB4353">
        <v>0</v>
      </c>
      <c r="AC4353">
        <v>0</v>
      </c>
      <c r="AD4353">
        <v>0</v>
      </c>
      <c r="AE4353">
        <v>0</v>
      </c>
    </row>
    <row r="4354" spans="1:31" x14ac:dyDescent="0.3">
      <c r="A4354" t="s">
        <v>268</v>
      </c>
      <c r="B4354" t="s">
        <v>18664</v>
      </c>
      <c r="C4354" t="s">
        <v>274</v>
      </c>
      <c r="D4354" t="s">
        <v>18665</v>
      </c>
      <c r="E4354" t="s">
        <v>15845</v>
      </c>
      <c r="F4354" t="s">
        <v>15846</v>
      </c>
      <c r="G4354" t="s">
        <v>2314</v>
      </c>
      <c r="I4354" t="s">
        <v>265</v>
      </c>
      <c r="J4354" t="s">
        <v>266</v>
      </c>
      <c r="K4354" t="s">
        <v>5859</v>
      </c>
      <c r="L4354" t="s">
        <v>18666</v>
      </c>
      <c r="M4354" t="s">
        <v>271</v>
      </c>
      <c r="N4354" t="s">
        <v>268</v>
      </c>
      <c r="O4354">
        <v>2</v>
      </c>
      <c r="P4354" t="s">
        <v>272</v>
      </c>
      <c r="Q4354">
        <v>2</v>
      </c>
      <c r="S4354">
        <v>1</v>
      </c>
      <c r="T4354" s="108">
        <v>2</v>
      </c>
      <c r="U4354">
        <v>1</v>
      </c>
      <c r="V4354" t="s">
        <v>270</v>
      </c>
      <c r="W4354" t="s">
        <v>167</v>
      </c>
      <c r="X4354">
        <v>1</v>
      </c>
      <c r="Y4354">
        <v>0</v>
      </c>
      <c r="Z4354">
        <v>0</v>
      </c>
      <c r="AA4354">
        <v>0</v>
      </c>
      <c r="AB4354">
        <v>0</v>
      </c>
      <c r="AC4354">
        <v>1</v>
      </c>
      <c r="AD4354">
        <v>0</v>
      </c>
      <c r="AE4354">
        <v>0</v>
      </c>
    </row>
    <row r="4355" spans="1:31" x14ac:dyDescent="0.3">
      <c r="A4355" t="s">
        <v>268</v>
      </c>
      <c r="B4355" t="s">
        <v>18664</v>
      </c>
      <c r="C4355" t="s">
        <v>274</v>
      </c>
      <c r="D4355" t="s">
        <v>18665</v>
      </c>
      <c r="E4355" t="s">
        <v>15845</v>
      </c>
      <c r="F4355" t="s">
        <v>15846</v>
      </c>
      <c r="G4355" t="s">
        <v>2314</v>
      </c>
      <c r="I4355" t="s">
        <v>265</v>
      </c>
      <c r="J4355" t="s">
        <v>266</v>
      </c>
      <c r="K4355" t="s">
        <v>5859</v>
      </c>
      <c r="L4355" t="s">
        <v>18666</v>
      </c>
      <c r="M4355" t="s">
        <v>271</v>
      </c>
      <c r="N4355" t="s">
        <v>268</v>
      </c>
      <c r="O4355">
        <v>17</v>
      </c>
      <c r="P4355" t="s">
        <v>273</v>
      </c>
      <c r="Q4355">
        <v>0.32</v>
      </c>
      <c r="S4355">
        <v>1</v>
      </c>
      <c r="T4355" s="108">
        <v>0.32</v>
      </c>
      <c r="U4355">
        <v>1</v>
      </c>
      <c r="V4355" t="s">
        <v>270</v>
      </c>
      <c r="W4355" t="s">
        <v>167</v>
      </c>
      <c r="X4355">
        <v>1</v>
      </c>
      <c r="Y4355">
        <v>0</v>
      </c>
      <c r="Z4355">
        <v>1</v>
      </c>
      <c r="AA4355">
        <v>0</v>
      </c>
      <c r="AB4355">
        <v>0</v>
      </c>
      <c r="AC4355">
        <v>0</v>
      </c>
      <c r="AD4355">
        <v>0</v>
      </c>
      <c r="AE4355">
        <v>0</v>
      </c>
    </row>
    <row r="4356" spans="1:31" x14ac:dyDescent="0.3">
      <c r="A4356" t="s">
        <v>268</v>
      </c>
      <c r="B4356" t="s">
        <v>6033</v>
      </c>
      <c r="C4356" t="s">
        <v>274</v>
      </c>
      <c r="D4356" t="s">
        <v>6034</v>
      </c>
      <c r="E4356" t="s">
        <v>13440</v>
      </c>
      <c r="F4356" t="s">
        <v>6035</v>
      </c>
      <c r="G4356" t="s">
        <v>2314</v>
      </c>
      <c r="I4356" t="s">
        <v>265</v>
      </c>
      <c r="J4356" t="s">
        <v>266</v>
      </c>
      <c r="K4356" t="s">
        <v>5859</v>
      </c>
      <c r="L4356" t="s">
        <v>6036</v>
      </c>
      <c r="M4356" t="s">
        <v>271</v>
      </c>
      <c r="N4356" t="s">
        <v>268</v>
      </c>
      <c r="O4356">
        <v>2</v>
      </c>
      <c r="P4356" t="s">
        <v>288</v>
      </c>
      <c r="Q4356">
        <v>0.32</v>
      </c>
      <c r="S4356">
        <v>1</v>
      </c>
      <c r="T4356" s="108">
        <v>0.32</v>
      </c>
      <c r="U4356">
        <v>1</v>
      </c>
      <c r="V4356" t="s">
        <v>270</v>
      </c>
      <c r="W4356" t="s">
        <v>167</v>
      </c>
      <c r="X4356">
        <v>1</v>
      </c>
      <c r="Y4356">
        <v>0</v>
      </c>
      <c r="Z4356">
        <v>0</v>
      </c>
      <c r="AA4356">
        <v>0</v>
      </c>
      <c r="AB4356">
        <v>0</v>
      </c>
      <c r="AC4356">
        <v>1</v>
      </c>
      <c r="AD4356">
        <v>0</v>
      </c>
      <c r="AE4356">
        <v>0</v>
      </c>
    </row>
    <row r="4357" spans="1:31" x14ac:dyDescent="0.3">
      <c r="A4357" t="s">
        <v>268</v>
      </c>
      <c r="B4357" t="s">
        <v>6033</v>
      </c>
      <c r="C4357" t="s">
        <v>274</v>
      </c>
      <c r="D4357" t="s">
        <v>6034</v>
      </c>
      <c r="E4357" t="s">
        <v>13440</v>
      </c>
      <c r="F4357" t="s">
        <v>6035</v>
      </c>
      <c r="G4357" t="s">
        <v>2314</v>
      </c>
      <c r="I4357" t="s">
        <v>265</v>
      </c>
      <c r="J4357" t="s">
        <v>266</v>
      </c>
      <c r="K4357" t="s">
        <v>5859</v>
      </c>
      <c r="L4357" t="s">
        <v>6036</v>
      </c>
      <c r="M4357" t="s">
        <v>267</v>
      </c>
      <c r="N4357" t="s">
        <v>268</v>
      </c>
      <c r="O4357">
        <v>1</v>
      </c>
      <c r="P4357" t="s">
        <v>266</v>
      </c>
      <c r="Q4357">
        <v>0.17</v>
      </c>
      <c r="S4357">
        <v>1</v>
      </c>
      <c r="T4357" s="108">
        <v>0.17</v>
      </c>
      <c r="U4357">
        <v>1</v>
      </c>
      <c r="V4357" t="s">
        <v>270</v>
      </c>
      <c r="W4357" t="s">
        <v>167</v>
      </c>
      <c r="X4357">
        <v>1</v>
      </c>
      <c r="Y4357">
        <v>0</v>
      </c>
      <c r="Z4357">
        <v>0</v>
      </c>
      <c r="AA4357">
        <v>1</v>
      </c>
      <c r="AB4357">
        <v>0</v>
      </c>
      <c r="AC4357">
        <v>0</v>
      </c>
      <c r="AD4357">
        <v>0</v>
      </c>
      <c r="AE4357">
        <v>0</v>
      </c>
    </row>
    <row r="4358" spans="1:31" x14ac:dyDescent="0.3">
      <c r="A4358" t="s">
        <v>268</v>
      </c>
      <c r="B4358" t="s">
        <v>6041</v>
      </c>
      <c r="C4358" t="s">
        <v>274</v>
      </c>
      <c r="D4358" t="s">
        <v>6042</v>
      </c>
      <c r="E4358" t="s">
        <v>13441</v>
      </c>
      <c r="F4358" t="s">
        <v>6043</v>
      </c>
      <c r="G4358" t="s">
        <v>2314</v>
      </c>
      <c r="I4358" t="s">
        <v>265</v>
      </c>
      <c r="J4358" t="s">
        <v>266</v>
      </c>
      <c r="K4358" t="s">
        <v>5859</v>
      </c>
      <c r="L4358" t="s">
        <v>6044</v>
      </c>
      <c r="M4358" t="s">
        <v>267</v>
      </c>
      <c r="N4358" t="s">
        <v>268</v>
      </c>
      <c r="O4358">
        <v>1</v>
      </c>
      <c r="P4358" t="s">
        <v>266</v>
      </c>
      <c r="Q4358">
        <v>0.48</v>
      </c>
      <c r="S4358">
        <v>1</v>
      </c>
      <c r="T4358" s="108">
        <v>0.48</v>
      </c>
      <c r="U4358">
        <v>1</v>
      </c>
      <c r="V4358" t="s">
        <v>270</v>
      </c>
      <c r="W4358" t="s">
        <v>167</v>
      </c>
      <c r="X4358">
        <v>1</v>
      </c>
      <c r="Y4358">
        <v>1</v>
      </c>
      <c r="Z4358">
        <v>0</v>
      </c>
      <c r="AA4358">
        <v>0</v>
      </c>
      <c r="AB4358">
        <v>0</v>
      </c>
      <c r="AC4358">
        <v>0</v>
      </c>
      <c r="AD4358">
        <v>0</v>
      </c>
      <c r="AE4358">
        <v>0</v>
      </c>
    </row>
    <row r="4359" spans="1:31" x14ac:dyDescent="0.3">
      <c r="A4359" t="s">
        <v>268</v>
      </c>
      <c r="B4359" t="s">
        <v>6041</v>
      </c>
      <c r="C4359" t="s">
        <v>274</v>
      </c>
      <c r="D4359" t="s">
        <v>6042</v>
      </c>
      <c r="E4359" t="s">
        <v>13441</v>
      </c>
      <c r="F4359" t="s">
        <v>6043</v>
      </c>
      <c r="G4359" t="s">
        <v>2314</v>
      </c>
      <c r="I4359" t="s">
        <v>265</v>
      </c>
      <c r="J4359" t="s">
        <v>266</v>
      </c>
      <c r="K4359" t="s">
        <v>5859</v>
      </c>
      <c r="L4359" t="s">
        <v>6044</v>
      </c>
      <c r="M4359" t="s">
        <v>271</v>
      </c>
      <c r="N4359" t="s">
        <v>268</v>
      </c>
      <c r="O4359">
        <v>2</v>
      </c>
      <c r="P4359" t="s">
        <v>272</v>
      </c>
      <c r="Q4359">
        <v>4</v>
      </c>
      <c r="S4359">
        <v>1</v>
      </c>
      <c r="T4359" s="108">
        <v>4</v>
      </c>
      <c r="U4359">
        <v>1</v>
      </c>
      <c r="V4359" t="s">
        <v>270</v>
      </c>
      <c r="W4359" t="s">
        <v>167</v>
      </c>
      <c r="X4359">
        <v>1</v>
      </c>
      <c r="Y4359">
        <v>1</v>
      </c>
      <c r="Z4359">
        <v>0</v>
      </c>
      <c r="AA4359">
        <v>0</v>
      </c>
      <c r="AB4359">
        <v>0</v>
      </c>
      <c r="AC4359">
        <v>0</v>
      </c>
      <c r="AD4359">
        <v>0</v>
      </c>
      <c r="AE4359">
        <v>0</v>
      </c>
    </row>
    <row r="4360" spans="1:31" x14ac:dyDescent="0.3">
      <c r="A4360" t="s">
        <v>268</v>
      </c>
      <c r="B4360" t="s">
        <v>6041</v>
      </c>
      <c r="C4360" t="s">
        <v>294</v>
      </c>
      <c r="D4360" t="s">
        <v>6042</v>
      </c>
      <c r="E4360" t="s">
        <v>13441</v>
      </c>
      <c r="F4360" t="s">
        <v>6043</v>
      </c>
      <c r="G4360" t="s">
        <v>2314</v>
      </c>
      <c r="I4360" t="s">
        <v>265</v>
      </c>
      <c r="J4360" t="s">
        <v>266</v>
      </c>
      <c r="K4360" t="s">
        <v>5859</v>
      </c>
      <c r="L4360" t="s">
        <v>6045</v>
      </c>
      <c r="M4360" t="s">
        <v>271</v>
      </c>
      <c r="N4360" t="s">
        <v>268</v>
      </c>
      <c r="O4360">
        <v>20</v>
      </c>
      <c r="P4360" t="s">
        <v>17796</v>
      </c>
      <c r="Q4360">
        <v>2</v>
      </c>
      <c r="S4360">
        <v>3</v>
      </c>
      <c r="T4360" s="108">
        <v>6</v>
      </c>
      <c r="U4360">
        <v>1</v>
      </c>
      <c r="V4360" t="s">
        <v>270</v>
      </c>
      <c r="W4360" t="s">
        <v>167</v>
      </c>
      <c r="X4360">
        <v>1</v>
      </c>
      <c r="Y4360">
        <v>1</v>
      </c>
      <c r="Z4360">
        <v>0</v>
      </c>
      <c r="AA4360">
        <v>1</v>
      </c>
      <c r="AB4360">
        <v>0</v>
      </c>
      <c r="AC4360">
        <v>1</v>
      </c>
      <c r="AD4360">
        <v>0</v>
      </c>
      <c r="AE4360">
        <v>0</v>
      </c>
    </row>
    <row r="4361" spans="1:31" x14ac:dyDescent="0.3">
      <c r="A4361" t="s">
        <v>268</v>
      </c>
      <c r="B4361" t="s">
        <v>6069</v>
      </c>
      <c r="C4361" t="s">
        <v>274</v>
      </c>
      <c r="D4361" t="s">
        <v>6070</v>
      </c>
      <c r="E4361" t="s">
        <v>13442</v>
      </c>
      <c r="F4361" t="s">
        <v>535</v>
      </c>
      <c r="G4361" t="s">
        <v>2314</v>
      </c>
      <c r="I4361" t="s">
        <v>265</v>
      </c>
      <c r="J4361" t="s">
        <v>266</v>
      </c>
      <c r="K4361" t="s">
        <v>2382</v>
      </c>
      <c r="L4361" t="s">
        <v>16188</v>
      </c>
      <c r="M4361" t="s">
        <v>271</v>
      </c>
      <c r="N4361" t="s">
        <v>268</v>
      </c>
      <c r="O4361">
        <v>20</v>
      </c>
      <c r="P4361" t="s">
        <v>425</v>
      </c>
      <c r="Q4361">
        <v>0.32</v>
      </c>
      <c r="S4361">
        <v>75</v>
      </c>
      <c r="T4361" s="108">
        <v>24</v>
      </c>
      <c r="U4361">
        <v>1</v>
      </c>
      <c r="V4361" t="s">
        <v>270</v>
      </c>
      <c r="W4361" t="s">
        <v>167</v>
      </c>
      <c r="X4361">
        <v>25</v>
      </c>
      <c r="Y4361">
        <v>25</v>
      </c>
      <c r="Z4361">
        <v>0</v>
      </c>
      <c r="AA4361">
        <v>25</v>
      </c>
      <c r="AB4361">
        <v>0</v>
      </c>
      <c r="AC4361">
        <v>25</v>
      </c>
      <c r="AD4361">
        <v>0</v>
      </c>
      <c r="AE4361">
        <v>0</v>
      </c>
    </row>
    <row r="4362" spans="1:31" x14ac:dyDescent="0.3">
      <c r="A4362" t="s">
        <v>268</v>
      </c>
      <c r="B4362" t="s">
        <v>6069</v>
      </c>
      <c r="C4362" t="s">
        <v>274</v>
      </c>
      <c r="D4362" t="s">
        <v>6070</v>
      </c>
      <c r="E4362" t="s">
        <v>13442</v>
      </c>
      <c r="F4362" t="s">
        <v>535</v>
      </c>
      <c r="G4362" t="s">
        <v>2314</v>
      </c>
      <c r="I4362" t="s">
        <v>265</v>
      </c>
      <c r="J4362" t="s">
        <v>266</v>
      </c>
      <c r="K4362" t="s">
        <v>2382</v>
      </c>
      <c r="L4362" t="s">
        <v>16188</v>
      </c>
      <c r="M4362" t="s">
        <v>271</v>
      </c>
      <c r="N4362" t="s">
        <v>268</v>
      </c>
      <c r="O4362">
        <v>2</v>
      </c>
      <c r="P4362" t="s">
        <v>272</v>
      </c>
      <c r="Q4362">
        <v>4</v>
      </c>
      <c r="S4362">
        <v>2</v>
      </c>
      <c r="T4362" s="108">
        <v>8</v>
      </c>
      <c r="U4362">
        <v>1</v>
      </c>
      <c r="V4362" t="s">
        <v>270</v>
      </c>
      <c r="W4362" t="s">
        <v>167</v>
      </c>
      <c r="X4362">
        <v>1</v>
      </c>
      <c r="Y4362">
        <v>1</v>
      </c>
      <c r="Z4362">
        <v>0</v>
      </c>
      <c r="AA4362">
        <v>0</v>
      </c>
      <c r="AB4362">
        <v>0</v>
      </c>
      <c r="AC4362">
        <v>1</v>
      </c>
      <c r="AD4362">
        <v>0</v>
      </c>
      <c r="AE4362">
        <v>0</v>
      </c>
    </row>
    <row r="4363" spans="1:31" x14ac:dyDescent="0.3">
      <c r="A4363" t="s">
        <v>268</v>
      </c>
      <c r="B4363" t="s">
        <v>10527</v>
      </c>
      <c r="C4363" t="s">
        <v>274</v>
      </c>
      <c r="D4363" t="s">
        <v>10569</v>
      </c>
      <c r="E4363" t="s">
        <v>13433</v>
      </c>
      <c r="F4363" t="s">
        <v>5899</v>
      </c>
      <c r="G4363" t="s">
        <v>2314</v>
      </c>
      <c r="I4363" t="s">
        <v>265</v>
      </c>
      <c r="J4363" t="s">
        <v>266</v>
      </c>
      <c r="K4363" t="s">
        <v>5859</v>
      </c>
      <c r="L4363" t="s">
        <v>10467</v>
      </c>
      <c r="M4363" t="s">
        <v>267</v>
      </c>
      <c r="N4363" t="s">
        <v>268</v>
      </c>
      <c r="O4363">
        <v>1</v>
      </c>
      <c r="P4363" t="s">
        <v>282</v>
      </c>
      <c r="Q4363">
        <v>4</v>
      </c>
      <c r="S4363">
        <v>3</v>
      </c>
      <c r="T4363" s="108">
        <v>12</v>
      </c>
      <c r="U4363">
        <v>1</v>
      </c>
      <c r="V4363" t="s">
        <v>270</v>
      </c>
      <c r="W4363" t="s">
        <v>167</v>
      </c>
      <c r="X4363">
        <v>1</v>
      </c>
      <c r="Y4363">
        <v>1</v>
      </c>
      <c r="Z4363">
        <v>0</v>
      </c>
      <c r="AA4363">
        <v>1</v>
      </c>
      <c r="AB4363">
        <v>0</v>
      </c>
      <c r="AC4363">
        <v>1</v>
      </c>
      <c r="AD4363">
        <v>0</v>
      </c>
      <c r="AE4363">
        <v>0</v>
      </c>
    </row>
    <row r="4364" spans="1:31" x14ac:dyDescent="0.3">
      <c r="A4364" t="s">
        <v>268</v>
      </c>
      <c r="B4364" t="s">
        <v>5965</v>
      </c>
      <c r="C4364" t="s">
        <v>274</v>
      </c>
      <c r="D4364" t="s">
        <v>5966</v>
      </c>
      <c r="E4364" t="s">
        <v>13434</v>
      </c>
      <c r="F4364" t="s">
        <v>5961</v>
      </c>
      <c r="G4364" t="s">
        <v>2314</v>
      </c>
      <c r="I4364" t="s">
        <v>265</v>
      </c>
      <c r="J4364" t="s">
        <v>266</v>
      </c>
      <c r="K4364" t="s">
        <v>5859</v>
      </c>
      <c r="L4364" t="s">
        <v>5968</v>
      </c>
      <c r="M4364" t="s">
        <v>271</v>
      </c>
      <c r="N4364" t="s">
        <v>268</v>
      </c>
      <c r="O4364">
        <v>20</v>
      </c>
      <c r="P4364" t="s">
        <v>425</v>
      </c>
      <c r="Q4364">
        <v>0.32</v>
      </c>
      <c r="S4364">
        <v>1</v>
      </c>
      <c r="T4364" s="108">
        <v>0.32</v>
      </c>
      <c r="U4364">
        <v>1</v>
      </c>
      <c r="V4364" t="s">
        <v>270</v>
      </c>
      <c r="W4364" t="s">
        <v>167</v>
      </c>
      <c r="X4364">
        <v>1</v>
      </c>
      <c r="Y4364">
        <v>0</v>
      </c>
      <c r="Z4364">
        <v>0</v>
      </c>
      <c r="AA4364">
        <v>0</v>
      </c>
      <c r="AB4364">
        <v>1</v>
      </c>
      <c r="AC4364">
        <v>0</v>
      </c>
      <c r="AD4364">
        <v>0</v>
      </c>
      <c r="AE4364">
        <v>0</v>
      </c>
    </row>
    <row r="4365" spans="1:31" x14ac:dyDescent="0.3">
      <c r="A4365" t="s">
        <v>268</v>
      </c>
      <c r="B4365" t="s">
        <v>5965</v>
      </c>
      <c r="C4365" t="s">
        <v>262</v>
      </c>
      <c r="D4365" t="s">
        <v>5966</v>
      </c>
      <c r="E4365" t="s">
        <v>13434</v>
      </c>
      <c r="F4365" t="s">
        <v>5961</v>
      </c>
      <c r="G4365" t="s">
        <v>2314</v>
      </c>
      <c r="I4365" t="s">
        <v>265</v>
      </c>
      <c r="J4365" t="s">
        <v>266</v>
      </c>
      <c r="K4365" t="s">
        <v>5859</v>
      </c>
      <c r="L4365" t="s">
        <v>5967</v>
      </c>
      <c r="M4365" t="s">
        <v>267</v>
      </c>
      <c r="N4365" t="s">
        <v>268</v>
      </c>
      <c r="O4365">
        <v>1</v>
      </c>
      <c r="P4365" t="s">
        <v>282</v>
      </c>
      <c r="Q4365">
        <v>2</v>
      </c>
      <c r="S4365">
        <v>4</v>
      </c>
      <c r="T4365" s="108">
        <v>8</v>
      </c>
      <c r="U4365">
        <v>1</v>
      </c>
      <c r="V4365" t="s">
        <v>270</v>
      </c>
      <c r="W4365" t="s">
        <v>167</v>
      </c>
      <c r="X4365">
        <v>1</v>
      </c>
      <c r="Y4365">
        <v>1</v>
      </c>
      <c r="Z4365">
        <v>0</v>
      </c>
      <c r="AA4365">
        <v>1</v>
      </c>
      <c r="AB4365">
        <v>1</v>
      </c>
      <c r="AC4365">
        <v>1</v>
      </c>
      <c r="AD4365">
        <v>0</v>
      </c>
      <c r="AE4365">
        <v>0</v>
      </c>
    </row>
    <row r="4366" spans="1:31" x14ac:dyDescent="0.3">
      <c r="A4366" t="s">
        <v>268</v>
      </c>
      <c r="B4366" t="s">
        <v>5965</v>
      </c>
      <c r="C4366" t="s">
        <v>525</v>
      </c>
      <c r="D4366" t="s">
        <v>5966</v>
      </c>
      <c r="E4366" t="s">
        <v>13434</v>
      </c>
      <c r="F4366" t="s">
        <v>5961</v>
      </c>
      <c r="G4366" t="s">
        <v>2314</v>
      </c>
      <c r="I4366" t="s">
        <v>265</v>
      </c>
      <c r="J4366" t="s">
        <v>266</v>
      </c>
      <c r="K4366" t="s">
        <v>5859</v>
      </c>
      <c r="L4366" t="s">
        <v>5967</v>
      </c>
      <c r="M4366" t="s">
        <v>271</v>
      </c>
      <c r="N4366" t="s">
        <v>268</v>
      </c>
      <c r="O4366">
        <v>2</v>
      </c>
      <c r="P4366" t="s">
        <v>272</v>
      </c>
      <c r="Q4366">
        <v>4</v>
      </c>
      <c r="S4366">
        <v>3</v>
      </c>
      <c r="T4366" s="108">
        <v>12</v>
      </c>
      <c r="U4366">
        <v>1</v>
      </c>
      <c r="V4366" t="s">
        <v>270</v>
      </c>
      <c r="W4366" t="s">
        <v>167</v>
      </c>
      <c r="X4366">
        <v>1</v>
      </c>
      <c r="Y4366">
        <v>1</v>
      </c>
      <c r="Z4366">
        <v>0</v>
      </c>
      <c r="AA4366">
        <v>1</v>
      </c>
      <c r="AB4366">
        <v>0</v>
      </c>
      <c r="AC4366">
        <v>1</v>
      </c>
      <c r="AD4366">
        <v>0</v>
      </c>
      <c r="AE4366">
        <v>0</v>
      </c>
    </row>
    <row r="4367" spans="1:31" x14ac:dyDescent="0.3">
      <c r="A4367" t="s">
        <v>268</v>
      </c>
      <c r="B4367" t="s">
        <v>5901</v>
      </c>
      <c r="C4367" t="s">
        <v>274</v>
      </c>
      <c r="D4367" t="s">
        <v>16794</v>
      </c>
      <c r="E4367" t="s">
        <v>13433</v>
      </c>
      <c r="F4367" t="s">
        <v>5899</v>
      </c>
      <c r="G4367" t="s">
        <v>2314</v>
      </c>
      <c r="I4367" t="s">
        <v>265</v>
      </c>
      <c r="J4367" t="s">
        <v>266</v>
      </c>
      <c r="K4367" t="s">
        <v>5859</v>
      </c>
      <c r="L4367" t="s">
        <v>5902</v>
      </c>
      <c r="M4367" t="s">
        <v>271</v>
      </c>
      <c r="N4367" t="s">
        <v>268</v>
      </c>
      <c r="O4367">
        <v>2</v>
      </c>
      <c r="P4367" t="s">
        <v>272</v>
      </c>
      <c r="Q4367">
        <v>4</v>
      </c>
      <c r="S4367">
        <v>6</v>
      </c>
      <c r="T4367" s="108">
        <v>24</v>
      </c>
      <c r="U4367">
        <v>1</v>
      </c>
      <c r="V4367" t="s">
        <v>270</v>
      </c>
      <c r="W4367" t="s">
        <v>167</v>
      </c>
      <c r="X4367">
        <v>1</v>
      </c>
      <c r="Y4367">
        <v>1</v>
      </c>
      <c r="Z4367">
        <v>1</v>
      </c>
      <c r="AA4367">
        <v>1</v>
      </c>
      <c r="AB4367">
        <v>1</v>
      </c>
      <c r="AC4367">
        <v>1</v>
      </c>
      <c r="AD4367">
        <v>1</v>
      </c>
      <c r="AE4367">
        <v>0</v>
      </c>
    </row>
    <row r="4368" spans="1:31" x14ac:dyDescent="0.3">
      <c r="A4368" t="s">
        <v>268</v>
      </c>
      <c r="B4368" t="s">
        <v>10309</v>
      </c>
      <c r="C4368" t="s">
        <v>274</v>
      </c>
      <c r="D4368" t="s">
        <v>16795</v>
      </c>
      <c r="E4368" t="s">
        <v>13433</v>
      </c>
      <c r="F4368" t="s">
        <v>5899</v>
      </c>
      <c r="G4368" t="s">
        <v>2314</v>
      </c>
      <c r="I4368" t="s">
        <v>265</v>
      </c>
      <c r="J4368" t="s">
        <v>266</v>
      </c>
      <c r="K4368" t="s">
        <v>5859</v>
      </c>
      <c r="L4368" t="s">
        <v>2306</v>
      </c>
      <c r="M4368" t="s">
        <v>271</v>
      </c>
      <c r="N4368" t="s">
        <v>268</v>
      </c>
      <c r="O4368">
        <v>20</v>
      </c>
      <c r="P4368" t="s">
        <v>425</v>
      </c>
      <c r="Q4368">
        <v>0.32</v>
      </c>
      <c r="S4368">
        <v>1</v>
      </c>
      <c r="T4368" s="108">
        <v>0.32</v>
      </c>
      <c r="U4368">
        <v>1</v>
      </c>
      <c r="V4368" t="s">
        <v>270</v>
      </c>
      <c r="W4368" t="s">
        <v>167</v>
      </c>
      <c r="X4368">
        <v>1</v>
      </c>
      <c r="Y4368">
        <v>0</v>
      </c>
      <c r="Z4368">
        <v>0</v>
      </c>
      <c r="AA4368">
        <v>0</v>
      </c>
      <c r="AB4368">
        <v>1</v>
      </c>
      <c r="AC4368">
        <v>0</v>
      </c>
      <c r="AD4368">
        <v>0</v>
      </c>
      <c r="AE4368">
        <v>0</v>
      </c>
    </row>
    <row r="4369" spans="1:31" x14ac:dyDescent="0.3">
      <c r="A4369" t="s">
        <v>268</v>
      </c>
      <c r="B4369" t="s">
        <v>10147</v>
      </c>
      <c r="C4369" t="s">
        <v>274</v>
      </c>
      <c r="D4369" t="s">
        <v>10148</v>
      </c>
      <c r="E4369" t="s">
        <v>13478</v>
      </c>
      <c r="F4369" t="s">
        <v>5270</v>
      </c>
      <c r="G4369" t="s">
        <v>5243</v>
      </c>
      <c r="I4369" t="s">
        <v>265</v>
      </c>
      <c r="J4369" t="s">
        <v>266</v>
      </c>
      <c r="K4369" t="s">
        <v>5271</v>
      </c>
      <c r="L4369" t="s">
        <v>10149</v>
      </c>
      <c r="M4369" t="s">
        <v>271</v>
      </c>
      <c r="N4369" t="s">
        <v>268</v>
      </c>
      <c r="O4369">
        <v>20</v>
      </c>
      <c r="P4369" t="s">
        <v>425</v>
      </c>
      <c r="Q4369">
        <v>0.32</v>
      </c>
      <c r="S4369">
        <v>1</v>
      </c>
      <c r="T4369" s="108">
        <v>0.32</v>
      </c>
      <c r="U4369">
        <v>1</v>
      </c>
      <c r="V4369" t="s">
        <v>270</v>
      </c>
      <c r="W4369" t="s">
        <v>167</v>
      </c>
      <c r="X4369">
        <v>1</v>
      </c>
      <c r="Y4369">
        <v>0</v>
      </c>
      <c r="Z4369">
        <v>0</v>
      </c>
      <c r="AA4369">
        <v>0</v>
      </c>
      <c r="AB4369">
        <v>1</v>
      </c>
      <c r="AC4369">
        <v>0</v>
      </c>
      <c r="AD4369">
        <v>0</v>
      </c>
      <c r="AE4369">
        <v>0</v>
      </c>
    </row>
    <row r="4370" spans="1:31" x14ac:dyDescent="0.3">
      <c r="A4370" t="s">
        <v>268</v>
      </c>
      <c r="B4370" t="s">
        <v>5275</v>
      </c>
      <c r="C4370" t="s">
        <v>274</v>
      </c>
      <c r="D4370" t="s">
        <v>5276</v>
      </c>
      <c r="E4370" t="s">
        <v>13479</v>
      </c>
      <c r="F4370" t="s">
        <v>5274</v>
      </c>
      <c r="G4370" t="s">
        <v>5243</v>
      </c>
      <c r="I4370" t="s">
        <v>265</v>
      </c>
      <c r="J4370" t="s">
        <v>266</v>
      </c>
      <c r="K4370" t="s">
        <v>5244</v>
      </c>
      <c r="L4370" t="s">
        <v>17736</v>
      </c>
      <c r="M4370" t="s">
        <v>271</v>
      </c>
      <c r="N4370" t="s">
        <v>268</v>
      </c>
      <c r="O4370">
        <v>20</v>
      </c>
      <c r="P4370" t="s">
        <v>425</v>
      </c>
      <c r="Q4370">
        <v>0.32</v>
      </c>
      <c r="S4370">
        <v>2</v>
      </c>
      <c r="T4370" s="108">
        <v>0.64</v>
      </c>
      <c r="U4370">
        <v>1</v>
      </c>
      <c r="V4370" t="s">
        <v>270</v>
      </c>
      <c r="W4370" t="s">
        <v>167</v>
      </c>
      <c r="X4370">
        <v>1</v>
      </c>
      <c r="Y4370">
        <v>0</v>
      </c>
      <c r="Z4370">
        <v>1</v>
      </c>
      <c r="AA4370">
        <v>0</v>
      </c>
      <c r="AB4370">
        <v>1</v>
      </c>
      <c r="AC4370">
        <v>0</v>
      </c>
      <c r="AD4370">
        <v>0</v>
      </c>
      <c r="AE4370">
        <v>0</v>
      </c>
    </row>
    <row r="4371" spans="1:31" x14ac:dyDescent="0.3">
      <c r="A4371" t="s">
        <v>268</v>
      </c>
      <c r="B4371" t="s">
        <v>5275</v>
      </c>
      <c r="C4371" t="s">
        <v>274</v>
      </c>
      <c r="D4371" t="s">
        <v>5276</v>
      </c>
      <c r="E4371" t="s">
        <v>13479</v>
      </c>
      <c r="F4371" t="s">
        <v>5274</v>
      </c>
      <c r="G4371" t="s">
        <v>5243</v>
      </c>
      <c r="I4371" t="s">
        <v>265</v>
      </c>
      <c r="J4371" t="s">
        <v>266</v>
      </c>
      <c r="K4371" t="s">
        <v>5244</v>
      </c>
      <c r="L4371" t="s">
        <v>17736</v>
      </c>
      <c r="M4371" t="s">
        <v>271</v>
      </c>
      <c r="N4371" t="s">
        <v>268</v>
      </c>
      <c r="O4371">
        <v>2</v>
      </c>
      <c r="P4371" t="s">
        <v>272</v>
      </c>
      <c r="Q4371">
        <v>4</v>
      </c>
      <c r="S4371">
        <v>6</v>
      </c>
      <c r="T4371" s="108">
        <v>24</v>
      </c>
      <c r="U4371">
        <v>1</v>
      </c>
      <c r="V4371" t="s">
        <v>270</v>
      </c>
      <c r="W4371" t="s">
        <v>167</v>
      </c>
      <c r="X4371">
        <v>1</v>
      </c>
      <c r="Y4371">
        <v>1</v>
      </c>
      <c r="Z4371">
        <v>1</v>
      </c>
      <c r="AA4371">
        <v>1</v>
      </c>
      <c r="AB4371">
        <v>1</v>
      </c>
      <c r="AC4371">
        <v>1</v>
      </c>
      <c r="AD4371">
        <v>1</v>
      </c>
      <c r="AE4371">
        <v>0</v>
      </c>
    </row>
    <row r="4372" spans="1:31" x14ac:dyDescent="0.3">
      <c r="A4372" t="s">
        <v>268</v>
      </c>
      <c r="B4372" t="s">
        <v>5275</v>
      </c>
      <c r="C4372" t="s">
        <v>274</v>
      </c>
      <c r="D4372" t="s">
        <v>5276</v>
      </c>
      <c r="E4372" t="s">
        <v>13479</v>
      </c>
      <c r="F4372" t="s">
        <v>5274</v>
      </c>
      <c r="G4372" t="s">
        <v>5243</v>
      </c>
      <c r="I4372" t="s">
        <v>265</v>
      </c>
      <c r="J4372" t="s">
        <v>266</v>
      </c>
      <c r="K4372" t="s">
        <v>5244</v>
      </c>
      <c r="L4372" t="s">
        <v>17736</v>
      </c>
      <c r="M4372" t="s">
        <v>271</v>
      </c>
      <c r="N4372" t="s">
        <v>268</v>
      </c>
      <c r="O4372">
        <v>27</v>
      </c>
      <c r="P4372" t="s">
        <v>425</v>
      </c>
      <c r="Q4372">
        <v>0.48</v>
      </c>
      <c r="S4372">
        <v>4</v>
      </c>
      <c r="T4372" s="108">
        <v>1.92</v>
      </c>
      <c r="U4372">
        <v>1</v>
      </c>
      <c r="V4372" t="s">
        <v>270</v>
      </c>
      <c r="W4372" t="s">
        <v>167</v>
      </c>
      <c r="X4372">
        <v>2</v>
      </c>
      <c r="Y4372">
        <v>0</v>
      </c>
      <c r="Z4372">
        <v>2</v>
      </c>
      <c r="AA4372">
        <v>0</v>
      </c>
      <c r="AB4372">
        <v>2</v>
      </c>
      <c r="AC4372">
        <v>0</v>
      </c>
      <c r="AD4372">
        <v>0</v>
      </c>
      <c r="AE4372">
        <v>0</v>
      </c>
    </row>
    <row r="4373" spans="1:31" x14ac:dyDescent="0.3">
      <c r="A4373" t="s">
        <v>268</v>
      </c>
      <c r="B4373" t="s">
        <v>6074</v>
      </c>
      <c r="C4373" t="s">
        <v>262</v>
      </c>
      <c r="D4373" t="s">
        <v>6075</v>
      </c>
      <c r="E4373" t="s">
        <v>13482</v>
      </c>
      <c r="F4373" t="s">
        <v>535</v>
      </c>
      <c r="G4373" t="s">
        <v>5243</v>
      </c>
      <c r="I4373" t="s">
        <v>265</v>
      </c>
      <c r="J4373" t="s">
        <v>266</v>
      </c>
      <c r="K4373" t="s">
        <v>6076</v>
      </c>
      <c r="L4373" t="s">
        <v>6077</v>
      </c>
      <c r="M4373" t="s">
        <v>267</v>
      </c>
      <c r="N4373" t="s">
        <v>268</v>
      </c>
      <c r="O4373">
        <v>1</v>
      </c>
      <c r="P4373" t="s">
        <v>266</v>
      </c>
      <c r="Q4373">
        <v>0.32</v>
      </c>
      <c r="S4373">
        <v>3</v>
      </c>
      <c r="T4373" s="108">
        <v>0.96</v>
      </c>
      <c r="U4373">
        <v>1</v>
      </c>
      <c r="V4373" t="s">
        <v>270</v>
      </c>
      <c r="W4373" t="s">
        <v>167</v>
      </c>
      <c r="X4373">
        <v>3</v>
      </c>
      <c r="Y4373">
        <v>0</v>
      </c>
      <c r="Z4373">
        <v>0</v>
      </c>
      <c r="AA4373">
        <v>0</v>
      </c>
      <c r="AB4373">
        <v>3</v>
      </c>
      <c r="AC4373">
        <v>0</v>
      </c>
      <c r="AD4373">
        <v>0</v>
      </c>
      <c r="AE4373">
        <v>0</v>
      </c>
    </row>
    <row r="4374" spans="1:31" x14ac:dyDescent="0.3">
      <c r="A4374" t="s">
        <v>268</v>
      </c>
      <c r="B4374" t="s">
        <v>6074</v>
      </c>
      <c r="C4374" t="s">
        <v>262</v>
      </c>
      <c r="D4374" t="s">
        <v>6075</v>
      </c>
      <c r="E4374" t="s">
        <v>13482</v>
      </c>
      <c r="F4374" t="s">
        <v>535</v>
      </c>
      <c r="G4374" t="s">
        <v>5243</v>
      </c>
      <c r="I4374" t="s">
        <v>265</v>
      </c>
      <c r="J4374" t="s">
        <v>266</v>
      </c>
      <c r="K4374" t="s">
        <v>6076</v>
      </c>
      <c r="L4374" t="s">
        <v>6077</v>
      </c>
      <c r="M4374" t="s">
        <v>271</v>
      </c>
      <c r="N4374" t="s">
        <v>268</v>
      </c>
      <c r="O4374">
        <v>2</v>
      </c>
      <c r="P4374" t="s">
        <v>288</v>
      </c>
      <c r="Q4374">
        <v>0.48</v>
      </c>
      <c r="S4374">
        <v>2</v>
      </c>
      <c r="T4374" s="108">
        <v>0.96</v>
      </c>
      <c r="U4374">
        <v>1</v>
      </c>
      <c r="V4374" t="s">
        <v>270</v>
      </c>
      <c r="W4374" t="s">
        <v>167</v>
      </c>
      <c r="X4374">
        <v>2</v>
      </c>
      <c r="Y4374">
        <v>0</v>
      </c>
      <c r="Z4374">
        <v>0</v>
      </c>
      <c r="AA4374">
        <v>0</v>
      </c>
      <c r="AB4374">
        <v>0</v>
      </c>
      <c r="AC4374">
        <v>2</v>
      </c>
      <c r="AD4374">
        <v>0</v>
      </c>
      <c r="AE4374">
        <v>0</v>
      </c>
    </row>
    <row r="4375" spans="1:31" x14ac:dyDescent="0.3">
      <c r="A4375" t="s">
        <v>268</v>
      </c>
      <c r="B4375" t="s">
        <v>6074</v>
      </c>
      <c r="C4375" t="s">
        <v>262</v>
      </c>
      <c r="D4375" t="s">
        <v>6075</v>
      </c>
      <c r="E4375" t="s">
        <v>13482</v>
      </c>
      <c r="F4375" t="s">
        <v>535</v>
      </c>
      <c r="G4375" t="s">
        <v>5243</v>
      </c>
      <c r="I4375" t="s">
        <v>265</v>
      </c>
      <c r="J4375" t="s">
        <v>266</v>
      </c>
      <c r="K4375" t="s">
        <v>6076</v>
      </c>
      <c r="L4375" t="s">
        <v>6077</v>
      </c>
      <c r="M4375" t="s">
        <v>271</v>
      </c>
      <c r="N4375" t="s">
        <v>268</v>
      </c>
      <c r="O4375">
        <v>17</v>
      </c>
      <c r="P4375" t="s">
        <v>273</v>
      </c>
      <c r="Q4375">
        <v>0.48</v>
      </c>
      <c r="S4375">
        <v>4</v>
      </c>
      <c r="T4375" s="108">
        <v>1.92</v>
      </c>
      <c r="U4375">
        <v>1</v>
      </c>
      <c r="V4375" t="s">
        <v>270</v>
      </c>
      <c r="W4375" t="s">
        <v>167</v>
      </c>
      <c r="X4375">
        <v>4</v>
      </c>
      <c r="Y4375">
        <v>0</v>
      </c>
      <c r="Z4375">
        <v>0</v>
      </c>
      <c r="AA4375">
        <v>0</v>
      </c>
      <c r="AB4375">
        <v>0</v>
      </c>
      <c r="AC4375">
        <v>4</v>
      </c>
      <c r="AD4375">
        <v>0</v>
      </c>
      <c r="AE4375">
        <v>0</v>
      </c>
    </row>
    <row r="4376" spans="1:31" x14ac:dyDescent="0.3">
      <c r="A4376" t="s">
        <v>16630</v>
      </c>
      <c r="B4376" t="s">
        <v>8565</v>
      </c>
      <c r="C4376" t="s">
        <v>274</v>
      </c>
      <c r="D4376" t="s">
        <v>5276</v>
      </c>
      <c r="E4376" t="s">
        <v>17238</v>
      </c>
      <c r="F4376" t="s">
        <v>5274</v>
      </c>
      <c r="G4376" t="s">
        <v>5243</v>
      </c>
      <c r="I4376" t="s">
        <v>265</v>
      </c>
      <c r="J4376" t="s">
        <v>266</v>
      </c>
      <c r="K4376" t="s">
        <v>5244</v>
      </c>
      <c r="L4376" t="s">
        <v>8566</v>
      </c>
      <c r="M4376" t="s">
        <v>387</v>
      </c>
      <c r="N4376" t="s">
        <v>16630</v>
      </c>
      <c r="O4376">
        <v>3</v>
      </c>
      <c r="P4376" t="s">
        <v>388</v>
      </c>
      <c r="Q4376">
        <v>20</v>
      </c>
      <c r="R4376" t="s">
        <v>389</v>
      </c>
      <c r="S4376">
        <v>1</v>
      </c>
      <c r="T4376" s="108">
        <v>20</v>
      </c>
      <c r="U4376">
        <v>1</v>
      </c>
      <c r="V4376" t="s">
        <v>270</v>
      </c>
      <c r="W4376" t="s">
        <v>167</v>
      </c>
      <c r="X4376">
        <v>1</v>
      </c>
      <c r="Y4376">
        <v>0</v>
      </c>
      <c r="Z4376">
        <v>0</v>
      </c>
      <c r="AA4376">
        <v>0</v>
      </c>
      <c r="AB4376">
        <v>0</v>
      </c>
      <c r="AC4376">
        <v>1</v>
      </c>
      <c r="AD4376">
        <v>0</v>
      </c>
      <c r="AE4376">
        <v>0</v>
      </c>
    </row>
    <row r="4377" spans="1:31" x14ac:dyDescent="0.3">
      <c r="A4377" t="s">
        <v>268</v>
      </c>
      <c r="B4377" t="s">
        <v>5268</v>
      </c>
      <c r="C4377" t="s">
        <v>274</v>
      </c>
      <c r="D4377" t="s">
        <v>5269</v>
      </c>
      <c r="E4377" t="s">
        <v>13478</v>
      </c>
      <c r="F4377" t="s">
        <v>5270</v>
      </c>
      <c r="G4377" t="s">
        <v>5243</v>
      </c>
      <c r="I4377" t="s">
        <v>265</v>
      </c>
      <c r="J4377" t="s">
        <v>266</v>
      </c>
      <c r="K4377" t="s">
        <v>5271</v>
      </c>
      <c r="L4377" t="s">
        <v>398</v>
      </c>
      <c r="M4377" t="s">
        <v>267</v>
      </c>
      <c r="N4377" t="s">
        <v>268</v>
      </c>
      <c r="O4377">
        <v>1</v>
      </c>
      <c r="P4377" t="s">
        <v>282</v>
      </c>
      <c r="Q4377">
        <v>2</v>
      </c>
      <c r="S4377">
        <v>2</v>
      </c>
      <c r="T4377" s="108">
        <v>4</v>
      </c>
      <c r="U4377">
        <v>1</v>
      </c>
      <c r="V4377" t="s">
        <v>270</v>
      </c>
      <c r="W4377" t="s">
        <v>167</v>
      </c>
      <c r="X4377">
        <v>1</v>
      </c>
      <c r="Y4377">
        <v>0</v>
      </c>
      <c r="Z4377">
        <v>1</v>
      </c>
      <c r="AA4377">
        <v>0</v>
      </c>
      <c r="AB4377">
        <v>1</v>
      </c>
      <c r="AC4377">
        <v>0</v>
      </c>
      <c r="AD4377">
        <v>0</v>
      </c>
      <c r="AE4377">
        <v>0</v>
      </c>
    </row>
    <row r="4378" spans="1:31" x14ac:dyDescent="0.3">
      <c r="A4378" t="s">
        <v>268</v>
      </c>
      <c r="B4378" t="s">
        <v>5272</v>
      </c>
      <c r="C4378" t="s">
        <v>274</v>
      </c>
      <c r="D4378" t="s">
        <v>5273</v>
      </c>
      <c r="E4378" t="s">
        <v>13478</v>
      </c>
      <c r="F4378" t="s">
        <v>5270</v>
      </c>
      <c r="G4378" t="s">
        <v>5243</v>
      </c>
      <c r="I4378" t="s">
        <v>265</v>
      </c>
      <c r="J4378" t="s">
        <v>266</v>
      </c>
      <c r="K4378" t="s">
        <v>5271</v>
      </c>
      <c r="L4378" t="s">
        <v>398</v>
      </c>
      <c r="M4378" t="s">
        <v>271</v>
      </c>
      <c r="N4378" t="s">
        <v>268</v>
      </c>
      <c r="O4378">
        <v>2</v>
      </c>
      <c r="P4378" t="s">
        <v>272</v>
      </c>
      <c r="Q4378">
        <v>3</v>
      </c>
      <c r="S4378">
        <v>2</v>
      </c>
      <c r="T4378" s="108">
        <v>6</v>
      </c>
      <c r="U4378">
        <v>1</v>
      </c>
      <c r="V4378" t="s">
        <v>270</v>
      </c>
      <c r="W4378" t="s">
        <v>167</v>
      </c>
      <c r="X4378">
        <v>1</v>
      </c>
      <c r="Y4378">
        <v>1</v>
      </c>
      <c r="Z4378">
        <v>0</v>
      </c>
      <c r="AA4378">
        <v>0</v>
      </c>
      <c r="AB4378">
        <v>1</v>
      </c>
      <c r="AC4378">
        <v>0</v>
      </c>
      <c r="AD4378">
        <v>0</v>
      </c>
      <c r="AE4378">
        <v>0</v>
      </c>
    </row>
    <row r="4379" spans="1:31" x14ac:dyDescent="0.3">
      <c r="A4379" t="s">
        <v>268</v>
      </c>
      <c r="B4379" t="s">
        <v>17737</v>
      </c>
      <c r="C4379" t="s">
        <v>274</v>
      </c>
      <c r="D4379" t="s">
        <v>17738</v>
      </c>
      <c r="E4379" t="s">
        <v>17739</v>
      </c>
      <c r="F4379" t="s">
        <v>534</v>
      </c>
      <c r="G4379" t="s">
        <v>5243</v>
      </c>
      <c r="I4379" t="s">
        <v>265</v>
      </c>
      <c r="J4379" t="s">
        <v>266</v>
      </c>
      <c r="K4379" t="s">
        <v>17659</v>
      </c>
      <c r="L4379" t="s">
        <v>17731</v>
      </c>
      <c r="M4379" t="s">
        <v>271</v>
      </c>
      <c r="N4379" t="s">
        <v>268</v>
      </c>
      <c r="O4379">
        <v>2</v>
      </c>
      <c r="P4379" t="s">
        <v>272</v>
      </c>
      <c r="Q4379">
        <v>4</v>
      </c>
      <c r="S4379">
        <v>6</v>
      </c>
      <c r="T4379" s="108">
        <v>24</v>
      </c>
      <c r="U4379">
        <v>1</v>
      </c>
      <c r="V4379" t="s">
        <v>270</v>
      </c>
      <c r="W4379" t="s">
        <v>167</v>
      </c>
      <c r="X4379">
        <v>1</v>
      </c>
      <c r="Y4379">
        <v>1</v>
      </c>
      <c r="Z4379">
        <v>1</v>
      </c>
      <c r="AA4379">
        <v>1</v>
      </c>
      <c r="AB4379">
        <v>1</v>
      </c>
      <c r="AC4379">
        <v>1</v>
      </c>
      <c r="AD4379">
        <v>1</v>
      </c>
      <c r="AE4379">
        <v>0</v>
      </c>
    </row>
    <row r="4380" spans="1:31" x14ac:dyDescent="0.3">
      <c r="A4380" t="s">
        <v>268</v>
      </c>
      <c r="B4380" t="s">
        <v>17737</v>
      </c>
      <c r="C4380" t="s">
        <v>274</v>
      </c>
      <c r="D4380" t="s">
        <v>17738</v>
      </c>
      <c r="E4380" t="s">
        <v>17739</v>
      </c>
      <c r="F4380" t="s">
        <v>534</v>
      </c>
      <c r="G4380" t="s">
        <v>5243</v>
      </c>
      <c r="I4380" t="s">
        <v>265</v>
      </c>
      <c r="J4380" t="s">
        <v>266</v>
      </c>
      <c r="K4380" t="s">
        <v>17659</v>
      </c>
      <c r="L4380" t="s">
        <v>17731</v>
      </c>
      <c r="M4380" t="s">
        <v>271</v>
      </c>
      <c r="N4380" t="s">
        <v>268</v>
      </c>
      <c r="O4380">
        <v>20</v>
      </c>
      <c r="P4380" t="s">
        <v>425</v>
      </c>
      <c r="Q4380">
        <v>0.32</v>
      </c>
      <c r="S4380">
        <v>12</v>
      </c>
      <c r="T4380" s="108">
        <v>3.84</v>
      </c>
      <c r="U4380">
        <v>1</v>
      </c>
      <c r="V4380" t="s">
        <v>270</v>
      </c>
      <c r="W4380" t="s">
        <v>167</v>
      </c>
      <c r="X4380">
        <v>4</v>
      </c>
      <c r="Y4380">
        <v>4</v>
      </c>
      <c r="Z4380">
        <v>0</v>
      </c>
      <c r="AA4380">
        <v>4</v>
      </c>
      <c r="AB4380">
        <v>0</v>
      </c>
      <c r="AC4380">
        <v>4</v>
      </c>
      <c r="AD4380">
        <v>0</v>
      </c>
      <c r="AE4380">
        <v>0</v>
      </c>
    </row>
    <row r="4381" spans="1:31" x14ac:dyDescent="0.3">
      <c r="A4381" t="s">
        <v>16630</v>
      </c>
      <c r="B4381" t="s">
        <v>17740</v>
      </c>
      <c r="C4381" t="s">
        <v>274</v>
      </c>
      <c r="D4381" t="s">
        <v>17741</v>
      </c>
      <c r="E4381" t="s">
        <v>17658</v>
      </c>
      <c r="F4381" t="s">
        <v>534</v>
      </c>
      <c r="G4381" t="s">
        <v>5243</v>
      </c>
      <c r="I4381" t="s">
        <v>265</v>
      </c>
      <c r="J4381" t="s">
        <v>266</v>
      </c>
      <c r="K4381" t="s">
        <v>17659</v>
      </c>
      <c r="L4381" t="s">
        <v>17742</v>
      </c>
      <c r="M4381" t="s">
        <v>387</v>
      </c>
      <c r="N4381" t="s">
        <v>16630</v>
      </c>
      <c r="O4381">
        <v>3</v>
      </c>
      <c r="P4381" t="s">
        <v>388</v>
      </c>
      <c r="Q4381">
        <v>10</v>
      </c>
      <c r="R4381" t="s">
        <v>389</v>
      </c>
      <c r="S4381">
        <v>1</v>
      </c>
      <c r="T4381" s="108">
        <v>10</v>
      </c>
      <c r="U4381">
        <v>1</v>
      </c>
      <c r="V4381" t="s">
        <v>270</v>
      </c>
      <c r="W4381" t="s">
        <v>167</v>
      </c>
      <c r="X4381">
        <v>1</v>
      </c>
      <c r="Y4381">
        <v>0</v>
      </c>
      <c r="Z4381">
        <v>0</v>
      </c>
      <c r="AA4381">
        <v>0</v>
      </c>
      <c r="AB4381">
        <v>0</v>
      </c>
      <c r="AC4381">
        <v>1</v>
      </c>
      <c r="AD4381">
        <v>0</v>
      </c>
      <c r="AE4381">
        <v>0</v>
      </c>
    </row>
    <row r="4382" spans="1:31" x14ac:dyDescent="0.3">
      <c r="A4382" t="s">
        <v>268</v>
      </c>
      <c r="B4382" t="s">
        <v>15997</v>
      </c>
      <c r="C4382" t="s">
        <v>274</v>
      </c>
      <c r="D4382" t="s">
        <v>16796</v>
      </c>
      <c r="E4382" t="s">
        <v>13480</v>
      </c>
      <c r="F4382" t="s">
        <v>5277</v>
      </c>
      <c r="G4382" t="s">
        <v>5243</v>
      </c>
      <c r="I4382" t="s">
        <v>265</v>
      </c>
      <c r="J4382" t="s">
        <v>266</v>
      </c>
      <c r="K4382" t="s">
        <v>5278</v>
      </c>
      <c r="L4382" t="s">
        <v>398</v>
      </c>
      <c r="M4382" t="s">
        <v>267</v>
      </c>
      <c r="N4382" t="s">
        <v>268</v>
      </c>
      <c r="O4382">
        <v>1</v>
      </c>
      <c r="P4382" t="s">
        <v>282</v>
      </c>
      <c r="Q4382">
        <v>4</v>
      </c>
      <c r="S4382">
        <v>5</v>
      </c>
      <c r="T4382" s="108">
        <v>20</v>
      </c>
      <c r="U4382">
        <v>1</v>
      </c>
      <c r="V4382" t="s">
        <v>270</v>
      </c>
      <c r="W4382" t="s">
        <v>167</v>
      </c>
      <c r="X4382">
        <v>1</v>
      </c>
      <c r="Y4382">
        <v>1</v>
      </c>
      <c r="Z4382">
        <v>0</v>
      </c>
      <c r="AA4382">
        <v>1</v>
      </c>
      <c r="AB4382">
        <v>1</v>
      </c>
      <c r="AC4382">
        <v>1</v>
      </c>
      <c r="AD4382">
        <v>1</v>
      </c>
      <c r="AE4382">
        <v>0</v>
      </c>
    </row>
    <row r="4383" spans="1:31" x14ac:dyDescent="0.3">
      <c r="A4383" t="s">
        <v>268</v>
      </c>
      <c r="B4383" t="s">
        <v>15998</v>
      </c>
      <c r="C4383" t="s">
        <v>274</v>
      </c>
      <c r="D4383" t="s">
        <v>16797</v>
      </c>
      <c r="E4383" t="s">
        <v>13480</v>
      </c>
      <c r="F4383" t="s">
        <v>5277</v>
      </c>
      <c r="G4383" t="s">
        <v>5243</v>
      </c>
      <c r="I4383" t="s">
        <v>265</v>
      </c>
      <c r="J4383" t="s">
        <v>266</v>
      </c>
      <c r="K4383" t="s">
        <v>5278</v>
      </c>
      <c r="L4383" t="s">
        <v>398</v>
      </c>
      <c r="M4383" t="s">
        <v>271</v>
      </c>
      <c r="N4383" t="s">
        <v>268</v>
      </c>
      <c r="O4383">
        <v>2</v>
      </c>
      <c r="P4383" t="s">
        <v>272</v>
      </c>
      <c r="Q4383">
        <v>4</v>
      </c>
      <c r="S4383">
        <v>5</v>
      </c>
      <c r="T4383" s="108">
        <v>20</v>
      </c>
      <c r="U4383">
        <v>1</v>
      </c>
      <c r="V4383" t="s">
        <v>270</v>
      </c>
      <c r="W4383" t="s">
        <v>167</v>
      </c>
      <c r="X4383">
        <v>1</v>
      </c>
      <c r="Y4383">
        <v>1</v>
      </c>
      <c r="Z4383">
        <v>1</v>
      </c>
      <c r="AA4383">
        <v>1</v>
      </c>
      <c r="AB4383">
        <v>1</v>
      </c>
      <c r="AC4383">
        <v>1</v>
      </c>
      <c r="AD4383">
        <v>0</v>
      </c>
      <c r="AE4383">
        <v>0</v>
      </c>
    </row>
    <row r="4384" spans="1:31" x14ac:dyDescent="0.3">
      <c r="A4384" t="s">
        <v>268</v>
      </c>
      <c r="B4384" t="s">
        <v>15999</v>
      </c>
      <c r="C4384" t="s">
        <v>274</v>
      </c>
      <c r="D4384" t="s">
        <v>16798</v>
      </c>
      <c r="E4384" t="s">
        <v>13480</v>
      </c>
      <c r="F4384" t="s">
        <v>5277</v>
      </c>
      <c r="G4384" t="s">
        <v>5243</v>
      </c>
      <c r="I4384" t="s">
        <v>265</v>
      </c>
      <c r="J4384" t="s">
        <v>266</v>
      </c>
      <c r="K4384" t="s">
        <v>5278</v>
      </c>
      <c r="L4384" t="s">
        <v>398</v>
      </c>
      <c r="M4384" t="s">
        <v>271</v>
      </c>
      <c r="N4384" t="s">
        <v>268</v>
      </c>
      <c r="O4384">
        <v>20</v>
      </c>
      <c r="P4384" t="s">
        <v>425</v>
      </c>
      <c r="Q4384">
        <v>0.32</v>
      </c>
      <c r="S4384">
        <v>10</v>
      </c>
      <c r="T4384" s="108">
        <v>3.2</v>
      </c>
      <c r="U4384">
        <v>1</v>
      </c>
      <c r="V4384" t="s">
        <v>270</v>
      </c>
      <c r="W4384" t="s">
        <v>167</v>
      </c>
      <c r="X4384">
        <v>5</v>
      </c>
      <c r="Y4384">
        <v>0</v>
      </c>
      <c r="Z4384">
        <v>5</v>
      </c>
      <c r="AA4384">
        <v>0</v>
      </c>
      <c r="AB4384">
        <v>5</v>
      </c>
      <c r="AC4384">
        <v>0</v>
      </c>
      <c r="AD4384">
        <v>0</v>
      </c>
      <c r="AE4384">
        <v>0</v>
      </c>
    </row>
    <row r="4385" spans="1:31" x14ac:dyDescent="0.3">
      <c r="A4385" t="s">
        <v>16630</v>
      </c>
      <c r="B4385" t="s">
        <v>11538</v>
      </c>
      <c r="C4385" t="s">
        <v>1900</v>
      </c>
      <c r="D4385" t="s">
        <v>19257</v>
      </c>
      <c r="E4385" t="s">
        <v>19700</v>
      </c>
      <c r="F4385" t="s">
        <v>2410</v>
      </c>
      <c r="G4385" t="s">
        <v>19701</v>
      </c>
      <c r="I4385" t="s">
        <v>265</v>
      </c>
      <c r="J4385" t="s">
        <v>266</v>
      </c>
      <c r="K4385" t="s">
        <v>19702</v>
      </c>
      <c r="L4385" t="s">
        <v>19258</v>
      </c>
      <c r="M4385" t="s">
        <v>3521</v>
      </c>
      <c r="N4385" t="s">
        <v>16630</v>
      </c>
      <c r="O4385">
        <v>20</v>
      </c>
      <c r="P4385" t="s">
        <v>3206</v>
      </c>
      <c r="Q4385">
        <v>30</v>
      </c>
      <c r="S4385">
        <v>0</v>
      </c>
      <c r="T4385" s="108">
        <v>0</v>
      </c>
      <c r="U4385">
        <v>0</v>
      </c>
      <c r="W4385" t="s">
        <v>171</v>
      </c>
      <c r="X4385">
        <v>1</v>
      </c>
      <c r="Y4385">
        <v>0</v>
      </c>
      <c r="Z4385">
        <v>0</v>
      </c>
      <c r="AA4385">
        <v>0</v>
      </c>
      <c r="AB4385">
        <v>0</v>
      </c>
      <c r="AC4385">
        <v>0</v>
      </c>
      <c r="AD4385">
        <v>0</v>
      </c>
      <c r="AE4385">
        <v>0</v>
      </c>
    </row>
    <row r="4386" spans="1:31" x14ac:dyDescent="0.3">
      <c r="A4386" t="s">
        <v>268</v>
      </c>
      <c r="B4386" t="s">
        <v>17240</v>
      </c>
      <c r="C4386" t="s">
        <v>274</v>
      </c>
      <c r="D4386" t="s">
        <v>17241</v>
      </c>
      <c r="E4386" t="s">
        <v>12914</v>
      </c>
      <c r="F4386" t="s">
        <v>5452</v>
      </c>
      <c r="G4386" t="s">
        <v>5152</v>
      </c>
      <c r="I4386" t="s">
        <v>265</v>
      </c>
      <c r="J4386" t="s">
        <v>266</v>
      </c>
      <c r="K4386" t="s">
        <v>5453</v>
      </c>
      <c r="L4386" t="s">
        <v>17242</v>
      </c>
      <c r="M4386" t="s">
        <v>271</v>
      </c>
      <c r="N4386" t="s">
        <v>268</v>
      </c>
      <c r="O4386">
        <v>2</v>
      </c>
      <c r="P4386" t="s">
        <v>272</v>
      </c>
      <c r="Q4386">
        <v>4</v>
      </c>
      <c r="S4386">
        <v>5</v>
      </c>
      <c r="T4386" s="108">
        <v>20</v>
      </c>
      <c r="U4386">
        <v>1</v>
      </c>
      <c r="V4386" t="s">
        <v>270</v>
      </c>
      <c r="W4386" t="s">
        <v>167</v>
      </c>
      <c r="X4386">
        <v>1</v>
      </c>
      <c r="Y4386">
        <v>1</v>
      </c>
      <c r="Z4386">
        <v>1</v>
      </c>
      <c r="AA4386">
        <v>1</v>
      </c>
      <c r="AB4386">
        <v>1</v>
      </c>
      <c r="AC4386">
        <v>1</v>
      </c>
      <c r="AD4386">
        <v>0</v>
      </c>
      <c r="AE4386">
        <v>0</v>
      </c>
    </row>
    <row r="4387" spans="1:31" x14ac:dyDescent="0.3">
      <c r="A4387" t="s">
        <v>268</v>
      </c>
      <c r="B4387" t="s">
        <v>17240</v>
      </c>
      <c r="C4387" t="s">
        <v>274</v>
      </c>
      <c r="D4387" t="s">
        <v>17241</v>
      </c>
      <c r="E4387" t="s">
        <v>12914</v>
      </c>
      <c r="F4387" t="s">
        <v>5452</v>
      </c>
      <c r="G4387" t="s">
        <v>5152</v>
      </c>
      <c r="I4387" t="s">
        <v>265</v>
      </c>
      <c r="J4387" t="s">
        <v>266</v>
      </c>
      <c r="K4387" t="s">
        <v>5453</v>
      </c>
      <c r="L4387" t="s">
        <v>17242</v>
      </c>
      <c r="M4387" t="s">
        <v>271</v>
      </c>
      <c r="N4387" t="s">
        <v>268</v>
      </c>
      <c r="O4387">
        <v>20</v>
      </c>
      <c r="P4387" t="s">
        <v>425</v>
      </c>
      <c r="Q4387">
        <v>0.32</v>
      </c>
      <c r="S4387">
        <v>25</v>
      </c>
      <c r="T4387" s="108">
        <v>8</v>
      </c>
      <c r="U4387">
        <v>1</v>
      </c>
      <c r="V4387" t="s">
        <v>270</v>
      </c>
      <c r="W4387" t="s">
        <v>167</v>
      </c>
      <c r="X4387">
        <v>5</v>
      </c>
      <c r="Y4387">
        <v>5</v>
      </c>
      <c r="Z4387">
        <v>5</v>
      </c>
      <c r="AA4387">
        <v>5</v>
      </c>
      <c r="AB4387">
        <v>5</v>
      </c>
      <c r="AC4387">
        <v>5</v>
      </c>
      <c r="AD4387">
        <v>0</v>
      </c>
      <c r="AE4387">
        <v>0</v>
      </c>
    </row>
    <row r="4388" spans="1:31" x14ac:dyDescent="0.3">
      <c r="A4388" t="s">
        <v>268</v>
      </c>
      <c r="B4388" t="s">
        <v>17240</v>
      </c>
      <c r="C4388" t="s">
        <v>274</v>
      </c>
      <c r="D4388" t="s">
        <v>17241</v>
      </c>
      <c r="E4388" t="s">
        <v>12914</v>
      </c>
      <c r="F4388" t="s">
        <v>5452</v>
      </c>
      <c r="G4388" t="s">
        <v>5152</v>
      </c>
      <c r="I4388" t="s">
        <v>265</v>
      </c>
      <c r="J4388" t="s">
        <v>266</v>
      </c>
      <c r="K4388" t="s">
        <v>5453</v>
      </c>
      <c r="L4388" t="s">
        <v>17242</v>
      </c>
      <c r="M4388" t="s">
        <v>267</v>
      </c>
      <c r="N4388" t="s">
        <v>268</v>
      </c>
      <c r="O4388">
        <v>1</v>
      </c>
      <c r="P4388" t="s">
        <v>282</v>
      </c>
      <c r="Q4388">
        <v>4</v>
      </c>
      <c r="S4388">
        <v>2</v>
      </c>
      <c r="T4388" s="108">
        <v>8</v>
      </c>
      <c r="U4388">
        <v>1</v>
      </c>
      <c r="V4388" t="s">
        <v>270</v>
      </c>
      <c r="W4388" t="s">
        <v>167</v>
      </c>
      <c r="X4388">
        <v>1</v>
      </c>
      <c r="Y4388">
        <v>1</v>
      </c>
      <c r="Z4388">
        <v>0</v>
      </c>
      <c r="AA4388">
        <v>0</v>
      </c>
      <c r="AB4388">
        <v>0</v>
      </c>
      <c r="AC4388">
        <v>1</v>
      </c>
      <c r="AD4388">
        <v>0</v>
      </c>
      <c r="AE4388">
        <v>0</v>
      </c>
    </row>
    <row r="4389" spans="1:31" x14ac:dyDescent="0.3">
      <c r="A4389" t="s">
        <v>268</v>
      </c>
      <c r="B4389" t="s">
        <v>8218</v>
      </c>
      <c r="C4389" t="s">
        <v>274</v>
      </c>
      <c r="D4389" t="s">
        <v>8219</v>
      </c>
      <c r="E4389" t="s">
        <v>12912</v>
      </c>
      <c r="F4389" t="s">
        <v>5341</v>
      </c>
      <c r="G4389" t="s">
        <v>5152</v>
      </c>
      <c r="I4389" t="s">
        <v>265</v>
      </c>
      <c r="J4389" t="s">
        <v>266</v>
      </c>
      <c r="K4389" t="s">
        <v>4639</v>
      </c>
      <c r="L4389" t="s">
        <v>4638</v>
      </c>
      <c r="M4389" t="s">
        <v>271</v>
      </c>
      <c r="N4389" t="s">
        <v>268</v>
      </c>
      <c r="O4389">
        <v>17</v>
      </c>
      <c r="P4389" t="s">
        <v>273</v>
      </c>
      <c r="Q4389">
        <v>0.48</v>
      </c>
      <c r="S4389">
        <v>6</v>
      </c>
      <c r="T4389" s="108">
        <v>2.88</v>
      </c>
      <c r="U4389">
        <v>1</v>
      </c>
      <c r="V4389" t="s">
        <v>270</v>
      </c>
      <c r="W4389" t="s">
        <v>167</v>
      </c>
      <c r="X4389">
        <v>6</v>
      </c>
      <c r="Y4389">
        <v>0</v>
      </c>
      <c r="Z4389">
        <v>0</v>
      </c>
      <c r="AA4389">
        <v>0</v>
      </c>
      <c r="AB4389">
        <v>6</v>
      </c>
      <c r="AC4389">
        <v>0</v>
      </c>
      <c r="AD4389">
        <v>0</v>
      </c>
      <c r="AE4389">
        <v>0</v>
      </c>
    </row>
    <row r="4390" spans="1:31" x14ac:dyDescent="0.3">
      <c r="A4390" t="s">
        <v>268</v>
      </c>
      <c r="B4390" t="s">
        <v>8218</v>
      </c>
      <c r="C4390" t="s">
        <v>274</v>
      </c>
      <c r="D4390" t="s">
        <v>8219</v>
      </c>
      <c r="E4390" t="s">
        <v>12912</v>
      </c>
      <c r="F4390" t="s">
        <v>5341</v>
      </c>
      <c r="G4390" t="s">
        <v>5152</v>
      </c>
      <c r="I4390" t="s">
        <v>265</v>
      </c>
      <c r="J4390" t="s">
        <v>266</v>
      </c>
      <c r="K4390" t="s">
        <v>4639</v>
      </c>
      <c r="L4390" t="s">
        <v>4638</v>
      </c>
      <c r="M4390" t="s">
        <v>271</v>
      </c>
      <c r="N4390" t="s">
        <v>268</v>
      </c>
      <c r="O4390">
        <v>20</v>
      </c>
      <c r="P4390" t="s">
        <v>425</v>
      </c>
      <c r="Q4390">
        <v>0.32</v>
      </c>
      <c r="S4390">
        <v>9</v>
      </c>
      <c r="T4390" s="108">
        <v>2.88</v>
      </c>
      <c r="U4390">
        <v>1</v>
      </c>
      <c r="V4390" t="s">
        <v>270</v>
      </c>
      <c r="W4390" t="s">
        <v>167</v>
      </c>
      <c r="X4390">
        <v>3</v>
      </c>
      <c r="Y4390">
        <v>3</v>
      </c>
      <c r="Z4390">
        <v>0</v>
      </c>
      <c r="AA4390">
        <v>3</v>
      </c>
      <c r="AB4390">
        <v>0</v>
      </c>
      <c r="AC4390">
        <v>3</v>
      </c>
      <c r="AD4390">
        <v>0</v>
      </c>
      <c r="AE4390">
        <v>0</v>
      </c>
    </row>
    <row r="4391" spans="1:31" x14ac:dyDescent="0.3">
      <c r="A4391" t="s">
        <v>268</v>
      </c>
      <c r="B4391" t="s">
        <v>8218</v>
      </c>
      <c r="C4391" t="s">
        <v>274</v>
      </c>
      <c r="D4391" t="s">
        <v>8219</v>
      </c>
      <c r="E4391" t="s">
        <v>12912</v>
      </c>
      <c r="F4391" t="s">
        <v>5341</v>
      </c>
      <c r="G4391" t="s">
        <v>5152</v>
      </c>
      <c r="I4391" t="s">
        <v>265</v>
      </c>
      <c r="J4391" t="s">
        <v>266</v>
      </c>
      <c r="K4391" t="s">
        <v>4639</v>
      </c>
      <c r="L4391" t="s">
        <v>4638</v>
      </c>
      <c r="M4391" t="s">
        <v>271</v>
      </c>
      <c r="N4391" t="s">
        <v>268</v>
      </c>
      <c r="O4391">
        <v>2</v>
      </c>
      <c r="P4391" t="s">
        <v>288</v>
      </c>
      <c r="Q4391">
        <v>0.48</v>
      </c>
      <c r="S4391">
        <v>9</v>
      </c>
      <c r="T4391" s="108">
        <v>4.32</v>
      </c>
      <c r="U4391">
        <v>1</v>
      </c>
      <c r="V4391" t="s">
        <v>270</v>
      </c>
      <c r="W4391" t="s">
        <v>167</v>
      </c>
      <c r="X4391">
        <v>3</v>
      </c>
      <c r="Y4391">
        <v>3</v>
      </c>
      <c r="Z4391">
        <v>0</v>
      </c>
      <c r="AA4391">
        <v>3</v>
      </c>
      <c r="AB4391">
        <v>0</v>
      </c>
      <c r="AC4391">
        <v>3</v>
      </c>
      <c r="AD4391">
        <v>0</v>
      </c>
      <c r="AE4391">
        <v>0</v>
      </c>
    </row>
    <row r="4392" spans="1:31" x14ac:dyDescent="0.3">
      <c r="A4392" t="s">
        <v>268</v>
      </c>
      <c r="B4392" t="s">
        <v>5240</v>
      </c>
      <c r="C4392" t="s">
        <v>274</v>
      </c>
      <c r="D4392" t="s">
        <v>5241</v>
      </c>
      <c r="E4392" t="s">
        <v>12911</v>
      </c>
      <c r="F4392" t="s">
        <v>361</v>
      </c>
      <c r="G4392" t="s">
        <v>5152</v>
      </c>
      <c r="I4392" t="s">
        <v>265</v>
      </c>
      <c r="J4392" t="s">
        <v>266</v>
      </c>
      <c r="K4392" t="s">
        <v>5242</v>
      </c>
      <c r="L4392" t="s">
        <v>5137</v>
      </c>
      <c r="M4392" t="s">
        <v>271</v>
      </c>
      <c r="N4392" t="s">
        <v>268</v>
      </c>
      <c r="O4392">
        <v>20</v>
      </c>
      <c r="P4392" t="s">
        <v>17796</v>
      </c>
      <c r="Q4392">
        <v>2</v>
      </c>
      <c r="S4392">
        <v>2</v>
      </c>
      <c r="T4392" s="108">
        <v>4</v>
      </c>
      <c r="U4392">
        <v>1</v>
      </c>
      <c r="V4392" t="s">
        <v>270</v>
      </c>
      <c r="W4392" t="s">
        <v>167</v>
      </c>
      <c r="X4392">
        <v>1</v>
      </c>
      <c r="Y4392">
        <v>0</v>
      </c>
      <c r="Z4392">
        <v>1</v>
      </c>
      <c r="AA4392">
        <v>0</v>
      </c>
      <c r="AB4392">
        <v>1</v>
      </c>
      <c r="AC4392">
        <v>0</v>
      </c>
      <c r="AD4392">
        <v>0</v>
      </c>
      <c r="AE4392">
        <v>0</v>
      </c>
    </row>
    <row r="4393" spans="1:31" x14ac:dyDescent="0.3">
      <c r="A4393" t="s">
        <v>268</v>
      </c>
      <c r="B4393" t="s">
        <v>5240</v>
      </c>
      <c r="C4393" t="s">
        <v>274</v>
      </c>
      <c r="D4393" t="s">
        <v>5241</v>
      </c>
      <c r="E4393" t="s">
        <v>12911</v>
      </c>
      <c r="F4393" t="s">
        <v>361</v>
      </c>
      <c r="G4393" t="s">
        <v>5152</v>
      </c>
      <c r="I4393" t="s">
        <v>265</v>
      </c>
      <c r="J4393" t="s">
        <v>266</v>
      </c>
      <c r="K4393" t="s">
        <v>5242</v>
      </c>
      <c r="L4393" t="s">
        <v>5137</v>
      </c>
      <c r="M4393" t="s">
        <v>267</v>
      </c>
      <c r="N4393" t="s">
        <v>268</v>
      </c>
      <c r="O4393">
        <v>1</v>
      </c>
      <c r="P4393" t="s">
        <v>282</v>
      </c>
      <c r="Q4393">
        <v>8</v>
      </c>
      <c r="S4393">
        <v>3</v>
      </c>
      <c r="T4393" s="108">
        <v>24</v>
      </c>
      <c r="U4393">
        <v>1</v>
      </c>
      <c r="V4393" t="s">
        <v>270</v>
      </c>
      <c r="W4393" t="s">
        <v>167</v>
      </c>
      <c r="X4393">
        <v>1</v>
      </c>
      <c r="Y4393">
        <v>1</v>
      </c>
      <c r="Z4393">
        <v>0</v>
      </c>
      <c r="AA4393">
        <v>1</v>
      </c>
      <c r="AB4393">
        <v>0</v>
      </c>
      <c r="AC4393">
        <v>1</v>
      </c>
      <c r="AD4393">
        <v>0</v>
      </c>
      <c r="AE4393">
        <v>0</v>
      </c>
    </row>
    <row r="4394" spans="1:31" x14ac:dyDescent="0.3">
      <c r="A4394" t="s">
        <v>16630</v>
      </c>
      <c r="B4394" t="s">
        <v>10088</v>
      </c>
      <c r="C4394" t="s">
        <v>294</v>
      </c>
      <c r="D4394" t="s">
        <v>10096</v>
      </c>
      <c r="E4394" t="s">
        <v>17239</v>
      </c>
      <c r="F4394" t="s">
        <v>5341</v>
      </c>
      <c r="G4394" t="s">
        <v>5152</v>
      </c>
      <c r="I4394" t="s">
        <v>265</v>
      </c>
      <c r="J4394" t="s">
        <v>266</v>
      </c>
      <c r="K4394" t="s">
        <v>4639</v>
      </c>
      <c r="L4394" t="s">
        <v>16068</v>
      </c>
      <c r="M4394" t="s">
        <v>387</v>
      </c>
      <c r="N4394" t="s">
        <v>16630</v>
      </c>
      <c r="O4394">
        <v>3</v>
      </c>
      <c r="P4394" t="s">
        <v>388</v>
      </c>
      <c r="Q4394">
        <v>25</v>
      </c>
      <c r="R4394" t="s">
        <v>389</v>
      </c>
      <c r="S4394">
        <v>0</v>
      </c>
      <c r="T4394" s="108">
        <v>0</v>
      </c>
      <c r="U4394">
        <v>0</v>
      </c>
      <c r="W4394" t="s">
        <v>171</v>
      </c>
      <c r="X4394">
        <v>1</v>
      </c>
      <c r="Y4394">
        <v>0</v>
      </c>
      <c r="Z4394">
        <v>0</v>
      </c>
      <c r="AA4394">
        <v>0</v>
      </c>
      <c r="AB4394">
        <v>0</v>
      </c>
      <c r="AC4394">
        <v>0</v>
      </c>
      <c r="AD4394">
        <v>0</v>
      </c>
      <c r="AE4394">
        <v>0</v>
      </c>
    </row>
    <row r="4395" spans="1:31" x14ac:dyDescent="0.3">
      <c r="A4395" t="s">
        <v>268</v>
      </c>
      <c r="B4395" t="s">
        <v>10095</v>
      </c>
      <c r="C4395" t="s">
        <v>294</v>
      </c>
      <c r="D4395" t="s">
        <v>10368</v>
      </c>
      <c r="E4395" t="s">
        <v>12912</v>
      </c>
      <c r="F4395" t="s">
        <v>5341</v>
      </c>
      <c r="G4395" t="s">
        <v>5152</v>
      </c>
      <c r="I4395" t="s">
        <v>265</v>
      </c>
      <c r="J4395" t="s">
        <v>266</v>
      </c>
      <c r="K4395" t="s">
        <v>4639</v>
      </c>
      <c r="L4395" t="s">
        <v>10179</v>
      </c>
      <c r="M4395" t="s">
        <v>271</v>
      </c>
      <c r="N4395" t="s">
        <v>268</v>
      </c>
      <c r="O4395">
        <v>20</v>
      </c>
      <c r="P4395" t="s">
        <v>425</v>
      </c>
      <c r="Q4395">
        <v>0.32</v>
      </c>
      <c r="S4395">
        <v>3</v>
      </c>
      <c r="T4395" s="108">
        <v>0.96</v>
      </c>
      <c r="U4395">
        <v>1</v>
      </c>
      <c r="V4395" t="s">
        <v>270</v>
      </c>
      <c r="W4395" t="s">
        <v>167</v>
      </c>
      <c r="X4395">
        <v>1</v>
      </c>
      <c r="Y4395">
        <v>1</v>
      </c>
      <c r="Z4395">
        <v>0</v>
      </c>
      <c r="AA4395">
        <v>1</v>
      </c>
      <c r="AB4395">
        <v>0</v>
      </c>
      <c r="AC4395">
        <v>1</v>
      </c>
      <c r="AD4395">
        <v>0</v>
      </c>
      <c r="AE4395">
        <v>0</v>
      </c>
    </row>
    <row r="4396" spans="1:31" x14ac:dyDescent="0.3">
      <c r="A4396" t="s">
        <v>268</v>
      </c>
      <c r="B4396" t="s">
        <v>10095</v>
      </c>
      <c r="C4396" t="s">
        <v>294</v>
      </c>
      <c r="D4396" t="s">
        <v>10368</v>
      </c>
      <c r="E4396" t="s">
        <v>12912</v>
      </c>
      <c r="F4396" t="s">
        <v>5341</v>
      </c>
      <c r="G4396" t="s">
        <v>5152</v>
      </c>
      <c r="I4396" t="s">
        <v>265</v>
      </c>
      <c r="J4396" t="s">
        <v>266</v>
      </c>
      <c r="K4396" t="s">
        <v>4639</v>
      </c>
      <c r="L4396" t="s">
        <v>10179</v>
      </c>
      <c r="M4396" t="s">
        <v>271</v>
      </c>
      <c r="N4396" t="s">
        <v>268</v>
      </c>
      <c r="O4396">
        <v>2</v>
      </c>
      <c r="P4396" t="s">
        <v>288</v>
      </c>
      <c r="Q4396">
        <v>0.48</v>
      </c>
      <c r="S4396">
        <v>2</v>
      </c>
      <c r="T4396" s="108">
        <v>0.96</v>
      </c>
      <c r="U4396">
        <v>1</v>
      </c>
      <c r="V4396" t="s">
        <v>270</v>
      </c>
      <c r="W4396" t="s">
        <v>167</v>
      </c>
      <c r="X4396">
        <v>1</v>
      </c>
      <c r="Y4396">
        <v>1</v>
      </c>
      <c r="Z4396">
        <v>0</v>
      </c>
      <c r="AA4396">
        <v>0</v>
      </c>
      <c r="AB4396">
        <v>1</v>
      </c>
      <c r="AC4396">
        <v>0</v>
      </c>
      <c r="AD4396">
        <v>0</v>
      </c>
      <c r="AE4396">
        <v>0</v>
      </c>
    </row>
    <row r="4397" spans="1:31" x14ac:dyDescent="0.3">
      <c r="A4397" t="s">
        <v>16630</v>
      </c>
      <c r="B4397" t="s">
        <v>8532</v>
      </c>
      <c r="C4397" t="s">
        <v>274</v>
      </c>
      <c r="D4397" t="s">
        <v>5241</v>
      </c>
      <c r="E4397" t="s">
        <v>17250</v>
      </c>
      <c r="F4397" t="s">
        <v>361</v>
      </c>
      <c r="G4397" t="s">
        <v>5152</v>
      </c>
      <c r="I4397" t="s">
        <v>265</v>
      </c>
      <c r="J4397" t="s">
        <v>266</v>
      </c>
      <c r="K4397" t="s">
        <v>5242</v>
      </c>
      <c r="L4397" t="s">
        <v>16371</v>
      </c>
      <c r="M4397" t="s">
        <v>2312</v>
      </c>
      <c r="N4397" t="s">
        <v>16630</v>
      </c>
      <c r="O4397">
        <v>4</v>
      </c>
      <c r="P4397" t="s">
        <v>3206</v>
      </c>
      <c r="Q4397">
        <v>30</v>
      </c>
      <c r="R4397" t="s">
        <v>389</v>
      </c>
      <c r="S4397">
        <v>0</v>
      </c>
      <c r="T4397" s="108">
        <v>0</v>
      </c>
      <c r="U4397">
        <v>0</v>
      </c>
      <c r="W4397" t="s">
        <v>171</v>
      </c>
      <c r="X4397">
        <v>1</v>
      </c>
      <c r="Y4397">
        <v>0</v>
      </c>
      <c r="Z4397">
        <v>0</v>
      </c>
      <c r="AA4397">
        <v>0</v>
      </c>
      <c r="AB4397">
        <v>0</v>
      </c>
      <c r="AC4397">
        <v>0</v>
      </c>
      <c r="AD4397">
        <v>0</v>
      </c>
      <c r="AE4397">
        <v>0</v>
      </c>
    </row>
    <row r="4398" spans="1:31" x14ac:dyDescent="0.3">
      <c r="A4398" t="s">
        <v>268</v>
      </c>
      <c r="B4398" t="s">
        <v>17243</v>
      </c>
      <c r="C4398" t="s">
        <v>274</v>
      </c>
      <c r="D4398" t="s">
        <v>17244</v>
      </c>
      <c r="E4398" t="s">
        <v>17245</v>
      </c>
      <c r="F4398" t="s">
        <v>1414</v>
      </c>
      <c r="G4398" t="s">
        <v>5152</v>
      </c>
      <c r="I4398" t="s">
        <v>265</v>
      </c>
      <c r="J4398" t="s">
        <v>266</v>
      </c>
      <c r="K4398" t="s">
        <v>1150</v>
      </c>
      <c r="L4398" t="s">
        <v>2306</v>
      </c>
      <c r="M4398" t="s">
        <v>267</v>
      </c>
      <c r="N4398" t="s">
        <v>268</v>
      </c>
      <c r="O4398">
        <v>1</v>
      </c>
      <c r="P4398" t="s">
        <v>282</v>
      </c>
      <c r="Q4398">
        <v>4</v>
      </c>
      <c r="S4398">
        <v>5</v>
      </c>
      <c r="T4398" s="108">
        <v>20</v>
      </c>
      <c r="U4398">
        <v>1</v>
      </c>
      <c r="V4398" t="s">
        <v>270</v>
      </c>
      <c r="W4398" t="s">
        <v>167</v>
      </c>
      <c r="X4398">
        <v>1</v>
      </c>
      <c r="Y4398">
        <v>1</v>
      </c>
      <c r="Z4398">
        <v>1</v>
      </c>
      <c r="AA4398">
        <v>1</v>
      </c>
      <c r="AB4398">
        <v>1</v>
      </c>
      <c r="AC4398">
        <v>1</v>
      </c>
      <c r="AD4398">
        <v>0</v>
      </c>
      <c r="AE4398">
        <v>0</v>
      </c>
    </row>
    <row r="4399" spans="1:31" x14ac:dyDescent="0.3">
      <c r="A4399" t="s">
        <v>268</v>
      </c>
      <c r="B4399" t="s">
        <v>17246</v>
      </c>
      <c r="C4399" t="s">
        <v>274</v>
      </c>
      <c r="D4399" t="s">
        <v>17247</v>
      </c>
      <c r="E4399" t="s">
        <v>17245</v>
      </c>
      <c r="F4399" t="s">
        <v>1414</v>
      </c>
      <c r="G4399" t="s">
        <v>5152</v>
      </c>
      <c r="I4399" t="s">
        <v>265</v>
      </c>
      <c r="J4399" t="s">
        <v>266</v>
      </c>
      <c r="K4399" t="s">
        <v>1150</v>
      </c>
      <c r="L4399" t="s">
        <v>2306</v>
      </c>
      <c r="M4399" t="s">
        <v>271</v>
      </c>
      <c r="N4399" t="s">
        <v>268</v>
      </c>
      <c r="O4399">
        <v>2</v>
      </c>
      <c r="P4399" t="s">
        <v>272</v>
      </c>
      <c r="Q4399">
        <v>4</v>
      </c>
      <c r="S4399">
        <v>4</v>
      </c>
      <c r="T4399" s="108">
        <v>16</v>
      </c>
      <c r="U4399">
        <v>1</v>
      </c>
      <c r="V4399" t="s">
        <v>270</v>
      </c>
      <c r="W4399" t="s">
        <v>167</v>
      </c>
      <c r="X4399">
        <v>1</v>
      </c>
      <c r="Y4399">
        <v>1</v>
      </c>
      <c r="Z4399">
        <v>1</v>
      </c>
      <c r="AA4399">
        <v>1</v>
      </c>
      <c r="AB4399">
        <v>0</v>
      </c>
      <c r="AC4399">
        <v>1</v>
      </c>
      <c r="AD4399">
        <v>0</v>
      </c>
      <c r="AE4399">
        <v>0</v>
      </c>
    </row>
    <row r="4400" spans="1:31" x14ac:dyDescent="0.3">
      <c r="A4400" t="s">
        <v>268</v>
      </c>
      <c r="B4400" t="s">
        <v>17248</v>
      </c>
      <c r="C4400" t="s">
        <v>274</v>
      </c>
      <c r="D4400" t="s">
        <v>17249</v>
      </c>
      <c r="E4400" t="s">
        <v>17245</v>
      </c>
      <c r="F4400" t="s">
        <v>1414</v>
      </c>
      <c r="G4400" t="s">
        <v>5152</v>
      </c>
      <c r="I4400" t="s">
        <v>265</v>
      </c>
      <c r="J4400" t="s">
        <v>266</v>
      </c>
      <c r="K4400" t="s">
        <v>1150</v>
      </c>
      <c r="L4400" t="s">
        <v>2306</v>
      </c>
      <c r="M4400" t="s">
        <v>271</v>
      </c>
      <c r="N4400" t="s">
        <v>268</v>
      </c>
      <c r="O4400">
        <v>20</v>
      </c>
      <c r="P4400" t="s">
        <v>425</v>
      </c>
      <c r="Q4400">
        <v>0.32</v>
      </c>
      <c r="S4400">
        <v>1</v>
      </c>
      <c r="T4400" s="108">
        <v>0.32</v>
      </c>
      <c r="U4400">
        <v>1</v>
      </c>
      <c r="V4400" t="s">
        <v>270</v>
      </c>
      <c r="W4400" t="s">
        <v>167</v>
      </c>
      <c r="X4400">
        <v>1</v>
      </c>
      <c r="Y4400">
        <v>1</v>
      </c>
      <c r="Z4400">
        <v>0</v>
      </c>
      <c r="AA4400">
        <v>0</v>
      </c>
      <c r="AB4400">
        <v>0</v>
      </c>
      <c r="AC4400">
        <v>0</v>
      </c>
      <c r="AD4400">
        <v>0</v>
      </c>
      <c r="AE4400">
        <v>0</v>
      </c>
    </row>
    <row r="4401" spans="1:31" x14ac:dyDescent="0.3">
      <c r="A4401" t="s">
        <v>16630</v>
      </c>
      <c r="B4401" t="s">
        <v>8603</v>
      </c>
      <c r="C4401" t="s">
        <v>274</v>
      </c>
      <c r="D4401" t="s">
        <v>16799</v>
      </c>
      <c r="E4401" t="s">
        <v>17239</v>
      </c>
      <c r="F4401" t="s">
        <v>5341</v>
      </c>
      <c r="G4401" t="s">
        <v>5152</v>
      </c>
      <c r="I4401" t="s">
        <v>265</v>
      </c>
      <c r="J4401" t="s">
        <v>266</v>
      </c>
      <c r="K4401" t="s">
        <v>4639</v>
      </c>
      <c r="L4401" t="s">
        <v>8602</v>
      </c>
      <c r="M4401" t="s">
        <v>387</v>
      </c>
      <c r="N4401" t="s">
        <v>16630</v>
      </c>
      <c r="O4401">
        <v>3</v>
      </c>
      <c r="P4401" t="s">
        <v>388</v>
      </c>
      <c r="Q4401">
        <v>40</v>
      </c>
      <c r="R4401" t="s">
        <v>389</v>
      </c>
      <c r="S4401">
        <v>0</v>
      </c>
      <c r="T4401" s="108">
        <v>0</v>
      </c>
      <c r="U4401">
        <v>0</v>
      </c>
      <c r="W4401" t="s">
        <v>171</v>
      </c>
      <c r="X4401">
        <v>1</v>
      </c>
      <c r="Y4401">
        <v>0</v>
      </c>
      <c r="Z4401">
        <v>0</v>
      </c>
      <c r="AA4401">
        <v>0</v>
      </c>
      <c r="AB4401">
        <v>0</v>
      </c>
      <c r="AC4401">
        <v>0</v>
      </c>
      <c r="AD4401">
        <v>0</v>
      </c>
      <c r="AE4401">
        <v>0</v>
      </c>
    </row>
    <row r="4402" spans="1:31" x14ac:dyDescent="0.3">
      <c r="A4402" t="s">
        <v>268</v>
      </c>
      <c r="B4402" t="s">
        <v>5201</v>
      </c>
      <c r="C4402" t="s">
        <v>274</v>
      </c>
      <c r="D4402" t="s">
        <v>5202</v>
      </c>
      <c r="E4402" t="s">
        <v>12843</v>
      </c>
      <c r="F4402" t="s">
        <v>5203</v>
      </c>
      <c r="G4402" t="s">
        <v>362</v>
      </c>
      <c r="I4402" t="s">
        <v>265</v>
      </c>
      <c r="J4402" t="s">
        <v>266</v>
      </c>
      <c r="K4402" t="s">
        <v>5187</v>
      </c>
      <c r="L4402" t="s">
        <v>5204</v>
      </c>
      <c r="M4402" t="s">
        <v>267</v>
      </c>
      <c r="N4402" t="s">
        <v>268</v>
      </c>
      <c r="O4402">
        <v>1</v>
      </c>
      <c r="P4402" t="s">
        <v>266</v>
      </c>
      <c r="Q4402">
        <v>0.48</v>
      </c>
      <c r="S4402">
        <v>1</v>
      </c>
      <c r="T4402" s="108">
        <v>0.48</v>
      </c>
      <c r="U4402">
        <v>1</v>
      </c>
      <c r="V4402" t="s">
        <v>270</v>
      </c>
      <c r="W4402" t="s">
        <v>167</v>
      </c>
      <c r="X4402">
        <v>1</v>
      </c>
      <c r="Y4402">
        <v>0</v>
      </c>
      <c r="Z4402">
        <v>1</v>
      </c>
      <c r="AA4402">
        <v>0</v>
      </c>
      <c r="AB4402">
        <v>0</v>
      </c>
      <c r="AC4402">
        <v>0</v>
      </c>
      <c r="AD4402">
        <v>0</v>
      </c>
      <c r="AE4402">
        <v>0</v>
      </c>
    </row>
    <row r="4403" spans="1:31" x14ac:dyDescent="0.3">
      <c r="A4403" t="s">
        <v>268</v>
      </c>
      <c r="B4403" t="s">
        <v>5201</v>
      </c>
      <c r="C4403" t="s">
        <v>274</v>
      </c>
      <c r="D4403" t="s">
        <v>5202</v>
      </c>
      <c r="E4403" t="s">
        <v>12843</v>
      </c>
      <c r="F4403" t="s">
        <v>5203</v>
      </c>
      <c r="G4403" t="s">
        <v>362</v>
      </c>
      <c r="I4403" t="s">
        <v>265</v>
      </c>
      <c r="J4403" t="s">
        <v>266</v>
      </c>
      <c r="K4403" t="s">
        <v>5187</v>
      </c>
      <c r="L4403" t="s">
        <v>5204</v>
      </c>
      <c r="M4403" t="s">
        <v>271</v>
      </c>
      <c r="N4403" t="s">
        <v>268</v>
      </c>
      <c r="O4403">
        <v>2</v>
      </c>
      <c r="P4403" t="s">
        <v>288</v>
      </c>
      <c r="Q4403">
        <v>0.48</v>
      </c>
      <c r="S4403">
        <v>1</v>
      </c>
      <c r="T4403" s="108">
        <v>0.48</v>
      </c>
      <c r="U4403">
        <v>1</v>
      </c>
      <c r="V4403" t="s">
        <v>270</v>
      </c>
      <c r="W4403" t="s">
        <v>167</v>
      </c>
      <c r="X4403">
        <v>1</v>
      </c>
      <c r="Y4403">
        <v>0</v>
      </c>
      <c r="Z4403">
        <v>0</v>
      </c>
      <c r="AA4403">
        <v>1</v>
      </c>
      <c r="AB4403">
        <v>0</v>
      </c>
      <c r="AC4403">
        <v>0</v>
      </c>
      <c r="AD4403">
        <v>0</v>
      </c>
      <c r="AE4403">
        <v>0</v>
      </c>
    </row>
    <row r="4404" spans="1:31" x14ac:dyDescent="0.3">
      <c r="A4404" t="s">
        <v>268</v>
      </c>
      <c r="B4404" t="s">
        <v>5201</v>
      </c>
      <c r="C4404" t="s">
        <v>274</v>
      </c>
      <c r="D4404" t="s">
        <v>5202</v>
      </c>
      <c r="E4404" t="s">
        <v>12843</v>
      </c>
      <c r="F4404" t="s">
        <v>5203</v>
      </c>
      <c r="G4404" t="s">
        <v>362</v>
      </c>
      <c r="I4404" t="s">
        <v>265</v>
      </c>
      <c r="J4404" t="s">
        <v>266</v>
      </c>
      <c r="K4404" t="s">
        <v>5187</v>
      </c>
      <c r="L4404" t="s">
        <v>5204</v>
      </c>
      <c r="M4404" t="s">
        <v>271</v>
      </c>
      <c r="N4404" t="s">
        <v>268</v>
      </c>
      <c r="O4404">
        <v>27</v>
      </c>
      <c r="P4404" t="s">
        <v>273</v>
      </c>
      <c r="Q4404">
        <v>0.32</v>
      </c>
      <c r="S4404">
        <v>1</v>
      </c>
      <c r="T4404" s="108">
        <v>0.32</v>
      </c>
      <c r="U4404">
        <v>1</v>
      </c>
      <c r="V4404" t="s">
        <v>270</v>
      </c>
      <c r="W4404" t="s">
        <v>167</v>
      </c>
      <c r="X4404">
        <v>1</v>
      </c>
      <c r="Y4404">
        <v>0</v>
      </c>
      <c r="Z4404">
        <v>0</v>
      </c>
      <c r="AA4404">
        <v>1</v>
      </c>
      <c r="AB4404">
        <v>0</v>
      </c>
      <c r="AC4404">
        <v>0</v>
      </c>
      <c r="AD4404">
        <v>0</v>
      </c>
      <c r="AE4404">
        <v>0</v>
      </c>
    </row>
    <row r="4405" spans="1:31" x14ac:dyDescent="0.3">
      <c r="A4405" t="s">
        <v>268</v>
      </c>
      <c r="B4405" t="s">
        <v>9945</v>
      </c>
      <c r="C4405" t="s">
        <v>274</v>
      </c>
      <c r="D4405" t="s">
        <v>9946</v>
      </c>
      <c r="E4405" t="s">
        <v>12999</v>
      </c>
      <c r="F4405" t="s">
        <v>7161</v>
      </c>
      <c r="G4405" t="s">
        <v>304</v>
      </c>
      <c r="I4405" t="s">
        <v>265</v>
      </c>
      <c r="J4405" t="s">
        <v>266</v>
      </c>
      <c r="K4405" t="s">
        <v>7162</v>
      </c>
      <c r="L4405" t="s">
        <v>9947</v>
      </c>
      <c r="M4405" t="s">
        <v>271</v>
      </c>
      <c r="N4405" t="s">
        <v>268</v>
      </c>
      <c r="O4405">
        <v>2</v>
      </c>
      <c r="P4405" t="s">
        <v>272</v>
      </c>
      <c r="Q4405">
        <v>6</v>
      </c>
      <c r="S4405">
        <v>3</v>
      </c>
      <c r="T4405" s="108">
        <v>18</v>
      </c>
      <c r="U4405">
        <v>1</v>
      </c>
      <c r="V4405" t="s">
        <v>270</v>
      </c>
      <c r="W4405" t="s">
        <v>167</v>
      </c>
      <c r="X4405">
        <v>1</v>
      </c>
      <c r="Y4405">
        <v>1</v>
      </c>
      <c r="Z4405">
        <v>0</v>
      </c>
      <c r="AA4405">
        <v>1</v>
      </c>
      <c r="AB4405">
        <v>0</v>
      </c>
      <c r="AC4405">
        <v>1</v>
      </c>
      <c r="AD4405">
        <v>0</v>
      </c>
      <c r="AE4405">
        <v>0</v>
      </c>
    </row>
    <row r="4406" spans="1:31" x14ac:dyDescent="0.3">
      <c r="A4406" t="s">
        <v>268</v>
      </c>
      <c r="B4406" t="s">
        <v>9945</v>
      </c>
      <c r="C4406" t="s">
        <v>274</v>
      </c>
      <c r="D4406" t="s">
        <v>9946</v>
      </c>
      <c r="E4406" t="s">
        <v>12999</v>
      </c>
      <c r="F4406" t="s">
        <v>7161</v>
      </c>
      <c r="G4406" t="s">
        <v>304</v>
      </c>
      <c r="I4406" t="s">
        <v>265</v>
      </c>
      <c r="J4406" t="s">
        <v>266</v>
      </c>
      <c r="K4406" t="s">
        <v>7162</v>
      </c>
      <c r="L4406" t="s">
        <v>9947</v>
      </c>
      <c r="M4406" t="s">
        <v>271</v>
      </c>
      <c r="N4406" t="s">
        <v>268</v>
      </c>
      <c r="O4406">
        <v>20</v>
      </c>
      <c r="P4406" t="s">
        <v>17796</v>
      </c>
      <c r="Q4406">
        <v>2</v>
      </c>
      <c r="S4406">
        <v>3</v>
      </c>
      <c r="T4406" s="108">
        <v>6</v>
      </c>
      <c r="U4406">
        <v>1</v>
      </c>
      <c r="V4406" t="s">
        <v>270</v>
      </c>
      <c r="W4406" t="s">
        <v>167</v>
      </c>
      <c r="X4406">
        <v>1</v>
      </c>
      <c r="Y4406">
        <v>1</v>
      </c>
      <c r="Z4406">
        <v>0</v>
      </c>
      <c r="AA4406">
        <v>1</v>
      </c>
      <c r="AB4406">
        <v>0</v>
      </c>
      <c r="AC4406">
        <v>1</v>
      </c>
      <c r="AD4406">
        <v>0</v>
      </c>
      <c r="AE4406">
        <v>0</v>
      </c>
    </row>
    <row r="4407" spans="1:31" x14ac:dyDescent="0.3">
      <c r="A4407" t="s">
        <v>16630</v>
      </c>
      <c r="B4407" t="s">
        <v>10151</v>
      </c>
      <c r="C4407" t="s">
        <v>274</v>
      </c>
      <c r="D4407" t="s">
        <v>9946</v>
      </c>
      <c r="E4407" t="s">
        <v>17255</v>
      </c>
      <c r="F4407" t="s">
        <v>7161</v>
      </c>
      <c r="G4407" t="s">
        <v>304</v>
      </c>
      <c r="I4407" t="s">
        <v>265</v>
      </c>
      <c r="J4407" t="s">
        <v>266</v>
      </c>
      <c r="K4407" t="s">
        <v>7162</v>
      </c>
      <c r="L4407" t="s">
        <v>9947</v>
      </c>
      <c r="M4407" t="s">
        <v>387</v>
      </c>
      <c r="N4407" t="s">
        <v>16630</v>
      </c>
      <c r="O4407">
        <v>3</v>
      </c>
      <c r="P4407" t="s">
        <v>388</v>
      </c>
      <c r="Q4407">
        <v>30</v>
      </c>
      <c r="R4407" t="s">
        <v>389</v>
      </c>
      <c r="S4407">
        <v>0</v>
      </c>
      <c r="T4407" s="108">
        <v>0</v>
      </c>
      <c r="U4407">
        <v>0</v>
      </c>
      <c r="W4407" t="s">
        <v>171</v>
      </c>
      <c r="X4407">
        <v>1</v>
      </c>
      <c r="Y4407">
        <v>0</v>
      </c>
      <c r="Z4407">
        <v>0</v>
      </c>
      <c r="AA4407">
        <v>0</v>
      </c>
      <c r="AB4407">
        <v>0</v>
      </c>
      <c r="AC4407">
        <v>0</v>
      </c>
      <c r="AD4407">
        <v>0</v>
      </c>
      <c r="AE4407">
        <v>0</v>
      </c>
    </row>
    <row r="4408" spans="1:31" x14ac:dyDescent="0.3">
      <c r="A4408" t="s">
        <v>268</v>
      </c>
      <c r="B4408" t="s">
        <v>4591</v>
      </c>
      <c r="C4408" t="s">
        <v>274</v>
      </c>
      <c r="D4408" t="s">
        <v>4595</v>
      </c>
      <c r="E4408" t="s">
        <v>13674</v>
      </c>
      <c r="F4408" t="s">
        <v>4593</v>
      </c>
      <c r="G4408" t="s">
        <v>292</v>
      </c>
      <c r="I4408" t="s">
        <v>265</v>
      </c>
      <c r="J4408" t="s">
        <v>266</v>
      </c>
      <c r="K4408" t="s">
        <v>4594</v>
      </c>
      <c r="L4408" t="s">
        <v>6120</v>
      </c>
      <c r="M4408" t="s">
        <v>271</v>
      </c>
      <c r="N4408" t="s">
        <v>268</v>
      </c>
      <c r="O4408">
        <v>2</v>
      </c>
      <c r="P4408" t="s">
        <v>272</v>
      </c>
      <c r="Q4408">
        <v>3</v>
      </c>
      <c r="S4408">
        <v>2</v>
      </c>
      <c r="T4408" s="108">
        <v>6</v>
      </c>
      <c r="U4408">
        <v>1</v>
      </c>
      <c r="V4408" t="s">
        <v>270</v>
      </c>
      <c r="W4408" t="s">
        <v>167</v>
      </c>
      <c r="X4408">
        <v>1</v>
      </c>
      <c r="Y4408">
        <v>0</v>
      </c>
      <c r="Z4408">
        <v>1</v>
      </c>
      <c r="AA4408">
        <v>0</v>
      </c>
      <c r="AB4408">
        <v>0</v>
      </c>
      <c r="AC4408">
        <v>1</v>
      </c>
      <c r="AD4408">
        <v>0</v>
      </c>
      <c r="AE4408">
        <v>0</v>
      </c>
    </row>
    <row r="4409" spans="1:31" x14ac:dyDescent="0.3">
      <c r="A4409" t="s">
        <v>268</v>
      </c>
      <c r="B4409" t="s">
        <v>6817</v>
      </c>
      <c r="C4409" t="s">
        <v>274</v>
      </c>
      <c r="D4409" t="s">
        <v>6818</v>
      </c>
      <c r="E4409" t="s">
        <v>13646</v>
      </c>
      <c r="F4409" t="s">
        <v>6815</v>
      </c>
      <c r="G4409" t="s">
        <v>292</v>
      </c>
      <c r="I4409" t="s">
        <v>265</v>
      </c>
      <c r="J4409" t="s">
        <v>266</v>
      </c>
      <c r="K4409" t="s">
        <v>6819</v>
      </c>
      <c r="L4409" t="s">
        <v>6820</v>
      </c>
      <c r="M4409" t="s">
        <v>267</v>
      </c>
      <c r="N4409" t="s">
        <v>268</v>
      </c>
      <c r="O4409">
        <v>1</v>
      </c>
      <c r="P4409" t="s">
        <v>282</v>
      </c>
      <c r="Q4409">
        <v>3</v>
      </c>
      <c r="S4409">
        <v>3</v>
      </c>
      <c r="T4409" s="108">
        <v>9</v>
      </c>
      <c r="U4409">
        <v>1</v>
      </c>
      <c r="V4409" t="s">
        <v>270</v>
      </c>
      <c r="W4409" t="s">
        <v>167</v>
      </c>
      <c r="X4409">
        <v>1</v>
      </c>
      <c r="Y4409">
        <v>1</v>
      </c>
      <c r="Z4409">
        <v>0</v>
      </c>
      <c r="AA4409">
        <v>1</v>
      </c>
      <c r="AB4409">
        <v>0</v>
      </c>
      <c r="AC4409">
        <v>1</v>
      </c>
      <c r="AD4409">
        <v>0</v>
      </c>
      <c r="AE4409">
        <v>0</v>
      </c>
    </row>
    <row r="4410" spans="1:31" x14ac:dyDescent="0.3">
      <c r="A4410" t="s">
        <v>268</v>
      </c>
      <c r="B4410" t="s">
        <v>6817</v>
      </c>
      <c r="C4410" t="s">
        <v>274</v>
      </c>
      <c r="D4410" t="s">
        <v>6818</v>
      </c>
      <c r="E4410" t="s">
        <v>13646</v>
      </c>
      <c r="F4410" t="s">
        <v>6815</v>
      </c>
      <c r="G4410" t="s">
        <v>292</v>
      </c>
      <c r="I4410" t="s">
        <v>265</v>
      </c>
      <c r="J4410" t="s">
        <v>266</v>
      </c>
      <c r="K4410" t="s">
        <v>6819</v>
      </c>
      <c r="L4410" t="s">
        <v>6820</v>
      </c>
      <c r="M4410" t="s">
        <v>271</v>
      </c>
      <c r="N4410" t="s">
        <v>268</v>
      </c>
      <c r="O4410">
        <v>2</v>
      </c>
      <c r="P4410" t="s">
        <v>272</v>
      </c>
      <c r="Q4410">
        <v>3</v>
      </c>
      <c r="S4410">
        <v>3</v>
      </c>
      <c r="T4410" s="108">
        <v>9</v>
      </c>
      <c r="U4410">
        <v>1</v>
      </c>
      <c r="V4410" t="s">
        <v>270</v>
      </c>
      <c r="W4410" t="s">
        <v>167</v>
      </c>
      <c r="X4410">
        <v>1</v>
      </c>
      <c r="Y4410">
        <v>1</v>
      </c>
      <c r="Z4410">
        <v>0</v>
      </c>
      <c r="AA4410">
        <v>1</v>
      </c>
      <c r="AB4410">
        <v>0</v>
      </c>
      <c r="AC4410">
        <v>1</v>
      </c>
      <c r="AD4410">
        <v>0</v>
      </c>
      <c r="AE4410">
        <v>0</v>
      </c>
    </row>
    <row r="4411" spans="1:31" x14ac:dyDescent="0.3">
      <c r="A4411" t="s">
        <v>268</v>
      </c>
      <c r="B4411" t="s">
        <v>4433</v>
      </c>
      <c r="C4411" t="s">
        <v>274</v>
      </c>
      <c r="D4411" t="s">
        <v>4434</v>
      </c>
      <c r="E4411" t="s">
        <v>13664</v>
      </c>
      <c r="F4411" t="s">
        <v>4435</v>
      </c>
      <c r="G4411" t="s">
        <v>292</v>
      </c>
      <c r="I4411" t="s">
        <v>265</v>
      </c>
      <c r="J4411" t="s">
        <v>266</v>
      </c>
      <c r="K4411" t="s">
        <v>4436</v>
      </c>
      <c r="L4411" t="s">
        <v>4437</v>
      </c>
      <c r="M4411" t="s">
        <v>267</v>
      </c>
      <c r="N4411" t="s">
        <v>268</v>
      </c>
      <c r="O4411">
        <v>1</v>
      </c>
      <c r="P4411" t="s">
        <v>266</v>
      </c>
      <c r="Q4411">
        <v>0.17</v>
      </c>
      <c r="S4411">
        <v>1</v>
      </c>
      <c r="T4411" s="108">
        <v>0.17</v>
      </c>
      <c r="U4411">
        <v>1</v>
      </c>
      <c r="V4411" t="s">
        <v>270</v>
      </c>
      <c r="W4411" t="s">
        <v>167</v>
      </c>
      <c r="X4411">
        <v>1</v>
      </c>
      <c r="Y4411">
        <v>0</v>
      </c>
      <c r="Z4411">
        <v>0</v>
      </c>
      <c r="AA4411">
        <v>1</v>
      </c>
      <c r="AB4411">
        <v>0</v>
      </c>
      <c r="AC4411">
        <v>0</v>
      </c>
      <c r="AD4411">
        <v>0</v>
      </c>
      <c r="AE4411">
        <v>0</v>
      </c>
    </row>
    <row r="4412" spans="1:31" x14ac:dyDescent="0.3">
      <c r="A4412" t="s">
        <v>268</v>
      </c>
      <c r="B4412" t="s">
        <v>4433</v>
      </c>
      <c r="C4412" t="s">
        <v>274</v>
      </c>
      <c r="D4412" t="s">
        <v>4434</v>
      </c>
      <c r="E4412" t="s">
        <v>13664</v>
      </c>
      <c r="F4412" t="s">
        <v>4435</v>
      </c>
      <c r="G4412" t="s">
        <v>292</v>
      </c>
      <c r="I4412" t="s">
        <v>265</v>
      </c>
      <c r="J4412" t="s">
        <v>266</v>
      </c>
      <c r="K4412" t="s">
        <v>4436</v>
      </c>
      <c r="L4412" t="s">
        <v>4437</v>
      </c>
      <c r="M4412" t="s">
        <v>271</v>
      </c>
      <c r="N4412" t="s">
        <v>268</v>
      </c>
      <c r="O4412">
        <v>2</v>
      </c>
      <c r="P4412" t="s">
        <v>288</v>
      </c>
      <c r="Q4412">
        <v>0.48</v>
      </c>
      <c r="S4412">
        <v>1</v>
      </c>
      <c r="T4412" s="108">
        <v>0.48</v>
      </c>
      <c r="U4412">
        <v>1</v>
      </c>
      <c r="V4412" t="s">
        <v>270</v>
      </c>
      <c r="W4412" t="s">
        <v>167</v>
      </c>
      <c r="X4412">
        <v>1</v>
      </c>
      <c r="Y4412">
        <v>0</v>
      </c>
      <c r="Z4412">
        <v>0</v>
      </c>
      <c r="AA4412">
        <v>1</v>
      </c>
      <c r="AB4412">
        <v>0</v>
      </c>
      <c r="AC4412">
        <v>0</v>
      </c>
      <c r="AD4412">
        <v>0</v>
      </c>
      <c r="AE4412">
        <v>0</v>
      </c>
    </row>
    <row r="4413" spans="1:31" x14ac:dyDescent="0.3">
      <c r="A4413" t="s">
        <v>268</v>
      </c>
      <c r="B4413" t="s">
        <v>4469</v>
      </c>
      <c r="C4413" t="s">
        <v>274</v>
      </c>
      <c r="D4413" t="s">
        <v>4470</v>
      </c>
      <c r="E4413" t="s">
        <v>13666</v>
      </c>
      <c r="F4413" t="s">
        <v>4471</v>
      </c>
      <c r="G4413" t="s">
        <v>292</v>
      </c>
      <c r="I4413" t="s">
        <v>265</v>
      </c>
      <c r="J4413" t="s">
        <v>266</v>
      </c>
      <c r="K4413" t="s">
        <v>4472</v>
      </c>
      <c r="L4413" t="s">
        <v>17531</v>
      </c>
      <c r="M4413" t="s">
        <v>267</v>
      </c>
      <c r="N4413" t="s">
        <v>268</v>
      </c>
      <c r="O4413">
        <v>1</v>
      </c>
      <c r="P4413" t="s">
        <v>266</v>
      </c>
      <c r="Q4413">
        <v>0.32</v>
      </c>
      <c r="S4413">
        <v>1</v>
      </c>
      <c r="T4413" s="108">
        <v>0.32</v>
      </c>
      <c r="U4413">
        <v>1</v>
      </c>
      <c r="V4413" t="s">
        <v>270</v>
      </c>
      <c r="W4413" t="s">
        <v>167</v>
      </c>
      <c r="X4413">
        <v>1</v>
      </c>
      <c r="Y4413">
        <v>1</v>
      </c>
      <c r="Z4413">
        <v>0</v>
      </c>
      <c r="AA4413">
        <v>0</v>
      </c>
      <c r="AB4413">
        <v>0</v>
      </c>
      <c r="AC4413">
        <v>0</v>
      </c>
      <c r="AD4413">
        <v>0</v>
      </c>
      <c r="AE4413">
        <v>0</v>
      </c>
    </row>
    <row r="4414" spans="1:31" x14ac:dyDescent="0.3">
      <c r="A4414" t="s">
        <v>268</v>
      </c>
      <c r="B4414" t="s">
        <v>4469</v>
      </c>
      <c r="C4414" t="s">
        <v>274</v>
      </c>
      <c r="D4414" t="s">
        <v>4470</v>
      </c>
      <c r="E4414" t="s">
        <v>13666</v>
      </c>
      <c r="F4414" t="s">
        <v>4471</v>
      </c>
      <c r="G4414" t="s">
        <v>292</v>
      </c>
      <c r="I4414" t="s">
        <v>265</v>
      </c>
      <c r="J4414" t="s">
        <v>266</v>
      </c>
      <c r="K4414" t="s">
        <v>4472</v>
      </c>
      <c r="L4414" t="s">
        <v>17531</v>
      </c>
      <c r="M4414" t="s">
        <v>271</v>
      </c>
      <c r="N4414" t="s">
        <v>268</v>
      </c>
      <c r="O4414">
        <v>2</v>
      </c>
      <c r="P4414" t="s">
        <v>288</v>
      </c>
      <c r="Q4414">
        <v>0.48</v>
      </c>
      <c r="S4414">
        <v>1</v>
      </c>
      <c r="T4414" s="108">
        <v>0.48</v>
      </c>
      <c r="U4414">
        <v>1</v>
      </c>
      <c r="V4414" t="s">
        <v>270</v>
      </c>
      <c r="W4414" t="s">
        <v>167</v>
      </c>
      <c r="X4414">
        <v>1</v>
      </c>
      <c r="Y4414">
        <v>0</v>
      </c>
      <c r="Z4414">
        <v>0</v>
      </c>
      <c r="AA4414">
        <v>1</v>
      </c>
      <c r="AB4414">
        <v>0</v>
      </c>
      <c r="AC4414">
        <v>0</v>
      </c>
      <c r="AD4414">
        <v>0</v>
      </c>
      <c r="AE4414">
        <v>0</v>
      </c>
    </row>
    <row r="4415" spans="1:31" x14ac:dyDescent="0.3">
      <c r="A4415" t="s">
        <v>268</v>
      </c>
      <c r="B4415" t="s">
        <v>4469</v>
      </c>
      <c r="C4415" t="s">
        <v>274</v>
      </c>
      <c r="D4415" t="s">
        <v>4470</v>
      </c>
      <c r="E4415" t="s">
        <v>13666</v>
      </c>
      <c r="F4415" t="s">
        <v>4471</v>
      </c>
      <c r="G4415" t="s">
        <v>292</v>
      </c>
      <c r="I4415" t="s">
        <v>265</v>
      </c>
      <c r="J4415" t="s">
        <v>266</v>
      </c>
      <c r="K4415" t="s">
        <v>4472</v>
      </c>
      <c r="L4415" t="s">
        <v>17531</v>
      </c>
      <c r="M4415" t="s">
        <v>271</v>
      </c>
      <c r="N4415" t="s">
        <v>268</v>
      </c>
      <c r="O4415">
        <v>17</v>
      </c>
      <c r="P4415" t="s">
        <v>273</v>
      </c>
      <c r="Q4415">
        <v>0.48</v>
      </c>
      <c r="S4415">
        <v>1</v>
      </c>
      <c r="T4415" s="108">
        <v>0.48</v>
      </c>
      <c r="U4415">
        <v>1</v>
      </c>
      <c r="V4415" t="s">
        <v>270</v>
      </c>
      <c r="W4415" t="s">
        <v>167</v>
      </c>
      <c r="X4415">
        <v>1</v>
      </c>
      <c r="Y4415">
        <v>0</v>
      </c>
      <c r="Z4415">
        <v>0</v>
      </c>
      <c r="AA4415">
        <v>0</v>
      </c>
      <c r="AB4415">
        <v>1</v>
      </c>
      <c r="AC4415">
        <v>0</v>
      </c>
      <c r="AD4415">
        <v>0</v>
      </c>
      <c r="AE4415">
        <v>0</v>
      </c>
    </row>
    <row r="4416" spans="1:31" x14ac:dyDescent="0.3">
      <c r="A4416" t="s">
        <v>268</v>
      </c>
      <c r="B4416" t="s">
        <v>16905</v>
      </c>
      <c r="C4416" t="s">
        <v>274</v>
      </c>
      <c r="D4416" t="s">
        <v>16906</v>
      </c>
      <c r="E4416" t="s">
        <v>15632</v>
      </c>
      <c r="F4416" t="s">
        <v>4477</v>
      </c>
      <c r="G4416" t="s">
        <v>292</v>
      </c>
      <c r="I4416" t="s">
        <v>265</v>
      </c>
      <c r="J4416" t="s">
        <v>266</v>
      </c>
      <c r="K4416" t="s">
        <v>4472</v>
      </c>
      <c r="L4416" t="s">
        <v>16907</v>
      </c>
      <c r="M4416" t="s">
        <v>267</v>
      </c>
      <c r="N4416" t="s">
        <v>268</v>
      </c>
      <c r="O4416">
        <v>1</v>
      </c>
      <c r="P4416" t="s">
        <v>266</v>
      </c>
      <c r="Q4416">
        <v>0.32</v>
      </c>
      <c r="S4416">
        <v>1</v>
      </c>
      <c r="T4416" s="108">
        <v>0.32</v>
      </c>
      <c r="U4416">
        <v>1</v>
      </c>
      <c r="V4416" t="s">
        <v>270</v>
      </c>
      <c r="W4416" t="s">
        <v>167</v>
      </c>
      <c r="X4416">
        <v>1</v>
      </c>
      <c r="Y4416">
        <v>0</v>
      </c>
      <c r="Z4416">
        <v>0</v>
      </c>
      <c r="AA4416">
        <v>1</v>
      </c>
      <c r="AB4416">
        <v>0</v>
      </c>
      <c r="AC4416">
        <v>0</v>
      </c>
      <c r="AD4416">
        <v>0</v>
      </c>
      <c r="AE4416">
        <v>0</v>
      </c>
    </row>
    <row r="4417" spans="1:31" x14ac:dyDescent="0.3">
      <c r="A4417" t="s">
        <v>268</v>
      </c>
      <c r="B4417" t="s">
        <v>16905</v>
      </c>
      <c r="C4417" t="s">
        <v>274</v>
      </c>
      <c r="D4417" t="s">
        <v>16906</v>
      </c>
      <c r="E4417" t="s">
        <v>15632</v>
      </c>
      <c r="F4417" t="s">
        <v>4477</v>
      </c>
      <c r="G4417" t="s">
        <v>292</v>
      </c>
      <c r="I4417" t="s">
        <v>265</v>
      </c>
      <c r="J4417" t="s">
        <v>266</v>
      </c>
      <c r="K4417" t="s">
        <v>4472</v>
      </c>
      <c r="L4417" t="s">
        <v>16907</v>
      </c>
      <c r="M4417" t="s">
        <v>271</v>
      </c>
      <c r="N4417" t="s">
        <v>268</v>
      </c>
      <c r="O4417">
        <v>2</v>
      </c>
      <c r="P4417" t="s">
        <v>288</v>
      </c>
      <c r="Q4417">
        <v>0.48</v>
      </c>
      <c r="S4417">
        <v>1</v>
      </c>
      <c r="T4417" s="108">
        <v>0.48</v>
      </c>
      <c r="U4417">
        <v>1</v>
      </c>
      <c r="V4417" t="s">
        <v>270</v>
      </c>
      <c r="W4417" t="s">
        <v>167</v>
      </c>
      <c r="X4417">
        <v>1</v>
      </c>
      <c r="Y4417">
        <v>0</v>
      </c>
      <c r="Z4417">
        <v>0</v>
      </c>
      <c r="AA4417">
        <v>1</v>
      </c>
      <c r="AB4417">
        <v>0</v>
      </c>
      <c r="AC4417">
        <v>0</v>
      </c>
      <c r="AD4417">
        <v>0</v>
      </c>
      <c r="AE4417">
        <v>0</v>
      </c>
    </row>
    <row r="4418" spans="1:31" x14ac:dyDescent="0.3">
      <c r="A4418" t="s">
        <v>16630</v>
      </c>
      <c r="B4418" t="s">
        <v>17635</v>
      </c>
      <c r="C4418" t="s">
        <v>1683</v>
      </c>
      <c r="D4418" t="s">
        <v>17636</v>
      </c>
      <c r="E4418" t="s">
        <v>17264</v>
      </c>
      <c r="F4418" t="s">
        <v>2390</v>
      </c>
      <c r="G4418" t="s">
        <v>2321</v>
      </c>
      <c r="I4418" t="s">
        <v>265</v>
      </c>
      <c r="J4418" t="s">
        <v>266</v>
      </c>
      <c r="K4418" t="s">
        <v>2322</v>
      </c>
      <c r="L4418" t="s">
        <v>17637</v>
      </c>
      <c r="M4418" t="s">
        <v>3521</v>
      </c>
      <c r="N4418" t="s">
        <v>16630</v>
      </c>
      <c r="O4418">
        <v>20</v>
      </c>
      <c r="P4418" t="s">
        <v>3206</v>
      </c>
      <c r="Q4418">
        <v>40</v>
      </c>
      <c r="S4418">
        <v>0</v>
      </c>
      <c r="T4418" s="108">
        <v>0</v>
      </c>
      <c r="U4418">
        <v>0</v>
      </c>
      <c r="W4418" t="s">
        <v>171</v>
      </c>
      <c r="X4418">
        <v>1</v>
      </c>
      <c r="Y4418">
        <v>0</v>
      </c>
      <c r="Z4418">
        <v>0</v>
      </c>
      <c r="AA4418">
        <v>0</v>
      </c>
      <c r="AB4418">
        <v>0</v>
      </c>
      <c r="AC4418">
        <v>0</v>
      </c>
      <c r="AD4418">
        <v>0</v>
      </c>
      <c r="AE4418">
        <v>0</v>
      </c>
    </row>
    <row r="4419" spans="1:31" x14ac:dyDescent="0.3">
      <c r="A4419" t="s">
        <v>268</v>
      </c>
      <c r="B4419" t="s">
        <v>11835</v>
      </c>
      <c r="C4419" t="s">
        <v>274</v>
      </c>
      <c r="D4419" t="s">
        <v>11836</v>
      </c>
      <c r="E4419" t="s">
        <v>13669</v>
      </c>
      <c r="F4419" t="s">
        <v>2200</v>
      </c>
      <c r="G4419" t="s">
        <v>292</v>
      </c>
      <c r="I4419" t="s">
        <v>265</v>
      </c>
      <c r="J4419" t="s">
        <v>266</v>
      </c>
      <c r="K4419" t="s">
        <v>2339</v>
      </c>
      <c r="L4419" t="s">
        <v>11652</v>
      </c>
      <c r="M4419" t="s">
        <v>267</v>
      </c>
      <c r="N4419" t="s">
        <v>268</v>
      </c>
      <c r="O4419">
        <v>1</v>
      </c>
      <c r="P4419" t="s">
        <v>282</v>
      </c>
      <c r="Q4419">
        <v>2</v>
      </c>
      <c r="S4419">
        <v>1</v>
      </c>
      <c r="T4419" s="108">
        <v>2</v>
      </c>
      <c r="U4419">
        <v>1</v>
      </c>
      <c r="V4419" t="s">
        <v>270</v>
      </c>
      <c r="W4419" t="s">
        <v>167</v>
      </c>
      <c r="X4419">
        <v>1</v>
      </c>
      <c r="Y4419">
        <v>0</v>
      </c>
      <c r="Z4419">
        <v>1</v>
      </c>
      <c r="AA4419">
        <v>0</v>
      </c>
      <c r="AB4419">
        <v>0</v>
      </c>
      <c r="AC4419">
        <v>0</v>
      </c>
      <c r="AD4419">
        <v>0</v>
      </c>
      <c r="AE4419">
        <v>0</v>
      </c>
    </row>
    <row r="4420" spans="1:31" x14ac:dyDescent="0.3">
      <c r="A4420" t="s">
        <v>268</v>
      </c>
      <c r="B4420" t="s">
        <v>11835</v>
      </c>
      <c r="C4420" t="s">
        <v>274</v>
      </c>
      <c r="D4420" t="s">
        <v>11836</v>
      </c>
      <c r="E4420" t="s">
        <v>13669</v>
      </c>
      <c r="F4420" t="s">
        <v>2200</v>
      </c>
      <c r="G4420" t="s">
        <v>292</v>
      </c>
      <c r="I4420" t="s">
        <v>265</v>
      </c>
      <c r="J4420" t="s">
        <v>266</v>
      </c>
      <c r="K4420" t="s">
        <v>2339</v>
      </c>
      <c r="L4420" t="s">
        <v>11652</v>
      </c>
      <c r="M4420" t="s">
        <v>271</v>
      </c>
      <c r="N4420" t="s">
        <v>268</v>
      </c>
      <c r="O4420">
        <v>2</v>
      </c>
      <c r="P4420" t="s">
        <v>288</v>
      </c>
      <c r="Q4420">
        <v>0.32</v>
      </c>
      <c r="S4420">
        <v>1</v>
      </c>
      <c r="T4420" s="108">
        <v>0.32</v>
      </c>
      <c r="U4420">
        <v>1</v>
      </c>
      <c r="V4420" t="s">
        <v>270</v>
      </c>
      <c r="W4420" t="s">
        <v>167</v>
      </c>
      <c r="X4420">
        <v>1</v>
      </c>
      <c r="Y4420">
        <v>0</v>
      </c>
      <c r="Z4420">
        <v>1</v>
      </c>
      <c r="AA4420">
        <v>0</v>
      </c>
      <c r="AB4420">
        <v>0</v>
      </c>
      <c r="AC4420">
        <v>0</v>
      </c>
      <c r="AD4420">
        <v>0</v>
      </c>
      <c r="AE4420">
        <v>0</v>
      </c>
    </row>
    <row r="4421" spans="1:31" x14ac:dyDescent="0.3">
      <c r="A4421" t="s">
        <v>268</v>
      </c>
      <c r="B4421" t="s">
        <v>11835</v>
      </c>
      <c r="C4421" t="s">
        <v>274</v>
      </c>
      <c r="D4421" t="s">
        <v>11836</v>
      </c>
      <c r="E4421" t="s">
        <v>13669</v>
      </c>
      <c r="F4421" t="s">
        <v>2200</v>
      </c>
      <c r="G4421" t="s">
        <v>292</v>
      </c>
      <c r="I4421" t="s">
        <v>265</v>
      </c>
      <c r="J4421" t="s">
        <v>266</v>
      </c>
      <c r="K4421" t="s">
        <v>2339</v>
      </c>
      <c r="L4421" t="s">
        <v>11652</v>
      </c>
      <c r="M4421" t="s">
        <v>271</v>
      </c>
      <c r="N4421" t="s">
        <v>268</v>
      </c>
      <c r="O4421">
        <v>20</v>
      </c>
      <c r="P4421" t="s">
        <v>425</v>
      </c>
      <c r="Q4421">
        <v>0.32</v>
      </c>
      <c r="S4421">
        <v>1</v>
      </c>
      <c r="T4421" s="108">
        <v>0.32</v>
      </c>
      <c r="U4421">
        <v>1</v>
      </c>
      <c r="V4421" t="s">
        <v>270</v>
      </c>
      <c r="W4421" t="s">
        <v>167</v>
      </c>
      <c r="X4421">
        <v>1</v>
      </c>
      <c r="Y4421">
        <v>0</v>
      </c>
      <c r="Z4421">
        <v>1</v>
      </c>
      <c r="AA4421">
        <v>0</v>
      </c>
      <c r="AB4421">
        <v>0</v>
      </c>
      <c r="AC4421">
        <v>0</v>
      </c>
      <c r="AD4421">
        <v>0</v>
      </c>
      <c r="AE4421">
        <v>0</v>
      </c>
    </row>
    <row r="4422" spans="1:31" x14ac:dyDescent="0.3">
      <c r="A4422" t="s">
        <v>268</v>
      </c>
      <c r="B4422" t="s">
        <v>4566</v>
      </c>
      <c r="C4422" t="s">
        <v>274</v>
      </c>
      <c r="D4422" t="s">
        <v>4567</v>
      </c>
      <c r="E4422" t="s">
        <v>13671</v>
      </c>
      <c r="F4422" t="s">
        <v>2227</v>
      </c>
      <c r="G4422" t="s">
        <v>292</v>
      </c>
      <c r="I4422" t="s">
        <v>265</v>
      </c>
      <c r="J4422" t="s">
        <v>266</v>
      </c>
      <c r="K4422" t="s">
        <v>4528</v>
      </c>
      <c r="L4422" t="s">
        <v>4568</v>
      </c>
      <c r="M4422" t="s">
        <v>267</v>
      </c>
      <c r="N4422" t="s">
        <v>268</v>
      </c>
      <c r="O4422">
        <v>1</v>
      </c>
      <c r="P4422" t="s">
        <v>266</v>
      </c>
      <c r="Q4422">
        <v>0.32</v>
      </c>
      <c r="S4422">
        <v>1</v>
      </c>
      <c r="T4422" s="108">
        <v>0.32</v>
      </c>
      <c r="U4422">
        <v>1</v>
      </c>
      <c r="V4422" t="s">
        <v>270</v>
      </c>
      <c r="W4422" t="s">
        <v>167</v>
      </c>
      <c r="X4422">
        <v>1</v>
      </c>
      <c r="Y4422">
        <v>1</v>
      </c>
      <c r="Z4422">
        <v>0</v>
      </c>
      <c r="AA4422">
        <v>0</v>
      </c>
      <c r="AB4422">
        <v>0</v>
      </c>
      <c r="AC4422">
        <v>0</v>
      </c>
      <c r="AD4422">
        <v>0</v>
      </c>
      <c r="AE4422">
        <v>0</v>
      </c>
    </row>
    <row r="4423" spans="1:31" x14ac:dyDescent="0.3">
      <c r="A4423" t="s">
        <v>268</v>
      </c>
      <c r="B4423" t="s">
        <v>4566</v>
      </c>
      <c r="C4423" t="s">
        <v>274</v>
      </c>
      <c r="D4423" t="s">
        <v>4567</v>
      </c>
      <c r="E4423" t="s">
        <v>13671</v>
      </c>
      <c r="F4423" t="s">
        <v>2227</v>
      </c>
      <c r="G4423" t="s">
        <v>292</v>
      </c>
      <c r="I4423" t="s">
        <v>265</v>
      </c>
      <c r="J4423" t="s">
        <v>266</v>
      </c>
      <c r="K4423" t="s">
        <v>4528</v>
      </c>
      <c r="L4423" t="s">
        <v>4568</v>
      </c>
      <c r="M4423" t="s">
        <v>271</v>
      </c>
      <c r="N4423" t="s">
        <v>268</v>
      </c>
      <c r="O4423">
        <v>2</v>
      </c>
      <c r="P4423" t="s">
        <v>272</v>
      </c>
      <c r="Q4423">
        <v>2</v>
      </c>
      <c r="S4423">
        <v>1</v>
      </c>
      <c r="T4423" s="108">
        <v>2</v>
      </c>
      <c r="U4423">
        <v>1</v>
      </c>
      <c r="V4423" t="s">
        <v>270</v>
      </c>
      <c r="W4423" t="s">
        <v>167</v>
      </c>
      <c r="X4423">
        <v>1</v>
      </c>
      <c r="Y4423">
        <v>0</v>
      </c>
      <c r="Z4423">
        <v>1</v>
      </c>
      <c r="AA4423">
        <v>0</v>
      </c>
      <c r="AB4423">
        <v>0</v>
      </c>
      <c r="AC4423">
        <v>0</v>
      </c>
      <c r="AD4423">
        <v>0</v>
      </c>
      <c r="AE4423">
        <v>0</v>
      </c>
    </row>
    <row r="4424" spans="1:31" x14ac:dyDescent="0.3">
      <c r="A4424" t="s">
        <v>268</v>
      </c>
      <c r="B4424" t="s">
        <v>4566</v>
      </c>
      <c r="C4424" t="s">
        <v>274</v>
      </c>
      <c r="D4424" t="s">
        <v>4567</v>
      </c>
      <c r="E4424" t="s">
        <v>13671</v>
      </c>
      <c r="F4424" t="s">
        <v>2227</v>
      </c>
      <c r="G4424" t="s">
        <v>292</v>
      </c>
      <c r="I4424" t="s">
        <v>265</v>
      </c>
      <c r="J4424" t="s">
        <v>266</v>
      </c>
      <c r="K4424" t="s">
        <v>4528</v>
      </c>
      <c r="L4424" t="s">
        <v>4568</v>
      </c>
      <c r="M4424" t="s">
        <v>271</v>
      </c>
      <c r="N4424" t="s">
        <v>268</v>
      </c>
      <c r="O4424">
        <v>17</v>
      </c>
      <c r="P4424" t="s">
        <v>273</v>
      </c>
      <c r="Q4424">
        <v>0.48</v>
      </c>
      <c r="S4424">
        <v>1</v>
      </c>
      <c r="T4424" s="108">
        <v>0.48</v>
      </c>
      <c r="U4424">
        <v>1</v>
      </c>
      <c r="V4424" t="s">
        <v>270</v>
      </c>
      <c r="W4424" t="s">
        <v>167</v>
      </c>
      <c r="X4424">
        <v>1</v>
      </c>
      <c r="Y4424">
        <v>0</v>
      </c>
      <c r="Z4424">
        <v>0</v>
      </c>
      <c r="AA4424">
        <v>0</v>
      </c>
      <c r="AB4424">
        <v>1</v>
      </c>
      <c r="AC4424">
        <v>0</v>
      </c>
      <c r="AD4424">
        <v>0</v>
      </c>
      <c r="AE4424">
        <v>0</v>
      </c>
    </row>
    <row r="4425" spans="1:31" x14ac:dyDescent="0.3">
      <c r="A4425" t="s">
        <v>268</v>
      </c>
      <c r="B4425" t="s">
        <v>4581</v>
      </c>
      <c r="C4425" t="s">
        <v>274</v>
      </c>
      <c r="D4425" t="s">
        <v>9929</v>
      </c>
      <c r="E4425" t="s">
        <v>13673</v>
      </c>
      <c r="F4425" t="s">
        <v>1011</v>
      </c>
      <c r="G4425" t="s">
        <v>292</v>
      </c>
      <c r="I4425" t="s">
        <v>265</v>
      </c>
      <c r="J4425" t="s">
        <v>266</v>
      </c>
      <c r="K4425" t="s">
        <v>2339</v>
      </c>
      <c r="L4425" t="s">
        <v>4582</v>
      </c>
      <c r="M4425" t="s">
        <v>271</v>
      </c>
      <c r="N4425" t="s">
        <v>268</v>
      </c>
      <c r="O4425">
        <v>20</v>
      </c>
      <c r="P4425" t="s">
        <v>17796</v>
      </c>
      <c r="Q4425">
        <v>2</v>
      </c>
      <c r="S4425">
        <v>2</v>
      </c>
      <c r="T4425" s="108">
        <v>4</v>
      </c>
      <c r="U4425">
        <v>1</v>
      </c>
      <c r="V4425" t="s">
        <v>270</v>
      </c>
      <c r="W4425" t="s">
        <v>167</v>
      </c>
      <c r="X4425">
        <v>1</v>
      </c>
      <c r="Y4425">
        <v>0</v>
      </c>
      <c r="Z4425">
        <v>0</v>
      </c>
      <c r="AA4425">
        <v>1</v>
      </c>
      <c r="AB4425">
        <v>0</v>
      </c>
      <c r="AC4425">
        <v>1</v>
      </c>
      <c r="AD4425">
        <v>0</v>
      </c>
      <c r="AE4425">
        <v>0</v>
      </c>
    </row>
    <row r="4426" spans="1:31" x14ac:dyDescent="0.3">
      <c r="A4426" t="s">
        <v>268</v>
      </c>
      <c r="B4426" t="s">
        <v>4749</v>
      </c>
      <c r="C4426" t="s">
        <v>262</v>
      </c>
      <c r="D4426" t="s">
        <v>4750</v>
      </c>
      <c r="E4426" t="s">
        <v>13678</v>
      </c>
      <c r="F4426" t="s">
        <v>4751</v>
      </c>
      <c r="G4426" t="s">
        <v>292</v>
      </c>
      <c r="I4426" t="s">
        <v>265</v>
      </c>
      <c r="J4426" t="s">
        <v>266</v>
      </c>
      <c r="K4426" t="s">
        <v>4752</v>
      </c>
      <c r="L4426" t="s">
        <v>4753</v>
      </c>
      <c r="M4426" t="s">
        <v>267</v>
      </c>
      <c r="N4426" t="s">
        <v>268</v>
      </c>
      <c r="O4426">
        <v>1</v>
      </c>
      <c r="P4426" t="s">
        <v>282</v>
      </c>
      <c r="Q4426">
        <v>1</v>
      </c>
      <c r="S4426">
        <v>1</v>
      </c>
      <c r="T4426" s="108">
        <v>1</v>
      </c>
      <c r="U4426">
        <v>1</v>
      </c>
      <c r="V4426" t="s">
        <v>270</v>
      </c>
      <c r="W4426" t="s">
        <v>167</v>
      </c>
      <c r="X4426">
        <v>1</v>
      </c>
      <c r="Y4426">
        <v>0</v>
      </c>
      <c r="Z4426">
        <v>1</v>
      </c>
      <c r="AA4426">
        <v>0</v>
      </c>
      <c r="AB4426">
        <v>0</v>
      </c>
      <c r="AC4426">
        <v>0</v>
      </c>
      <c r="AD4426">
        <v>0</v>
      </c>
      <c r="AE4426">
        <v>0</v>
      </c>
    </row>
    <row r="4427" spans="1:31" x14ac:dyDescent="0.3">
      <c r="A4427" t="s">
        <v>268</v>
      </c>
      <c r="B4427" t="s">
        <v>4749</v>
      </c>
      <c r="C4427" t="s">
        <v>262</v>
      </c>
      <c r="D4427" t="s">
        <v>4750</v>
      </c>
      <c r="E4427" t="s">
        <v>13678</v>
      </c>
      <c r="F4427" t="s">
        <v>4751</v>
      </c>
      <c r="G4427" t="s">
        <v>292</v>
      </c>
      <c r="I4427" t="s">
        <v>265</v>
      </c>
      <c r="J4427" t="s">
        <v>266</v>
      </c>
      <c r="K4427" t="s">
        <v>4752</v>
      </c>
      <c r="L4427" t="s">
        <v>4753</v>
      </c>
      <c r="M4427" t="s">
        <v>271</v>
      </c>
      <c r="N4427" t="s">
        <v>268</v>
      </c>
      <c r="O4427">
        <v>2</v>
      </c>
      <c r="P4427" t="s">
        <v>288</v>
      </c>
      <c r="Q4427">
        <v>0.48</v>
      </c>
      <c r="S4427">
        <v>2</v>
      </c>
      <c r="T4427" s="108">
        <v>0.96</v>
      </c>
      <c r="U4427">
        <v>1</v>
      </c>
      <c r="V4427" t="s">
        <v>270</v>
      </c>
      <c r="W4427" t="s">
        <v>167</v>
      </c>
      <c r="X4427">
        <v>2</v>
      </c>
      <c r="Y4427">
        <v>2</v>
      </c>
      <c r="Z4427">
        <v>0</v>
      </c>
      <c r="AA4427">
        <v>0</v>
      </c>
      <c r="AB4427">
        <v>0</v>
      </c>
      <c r="AC4427">
        <v>0</v>
      </c>
      <c r="AD4427">
        <v>0</v>
      </c>
      <c r="AE4427">
        <v>0</v>
      </c>
    </row>
    <row r="4428" spans="1:31" x14ac:dyDescent="0.3">
      <c r="A4428" t="s">
        <v>268</v>
      </c>
      <c r="B4428" t="s">
        <v>4749</v>
      </c>
      <c r="C4428" t="s">
        <v>262</v>
      </c>
      <c r="D4428" t="s">
        <v>4750</v>
      </c>
      <c r="E4428" t="s">
        <v>13678</v>
      </c>
      <c r="F4428" t="s">
        <v>4751</v>
      </c>
      <c r="G4428" t="s">
        <v>292</v>
      </c>
      <c r="I4428" t="s">
        <v>265</v>
      </c>
      <c r="J4428" t="s">
        <v>266</v>
      </c>
      <c r="K4428" t="s">
        <v>4752</v>
      </c>
      <c r="L4428" t="s">
        <v>4753</v>
      </c>
      <c r="M4428" t="s">
        <v>271</v>
      </c>
      <c r="N4428" t="s">
        <v>268</v>
      </c>
      <c r="O4428">
        <v>17</v>
      </c>
      <c r="P4428" t="s">
        <v>273</v>
      </c>
      <c r="Q4428">
        <v>0.48</v>
      </c>
      <c r="S4428">
        <v>2</v>
      </c>
      <c r="T4428" s="108">
        <v>0.96</v>
      </c>
      <c r="U4428">
        <v>1</v>
      </c>
      <c r="V4428" t="s">
        <v>270</v>
      </c>
      <c r="W4428" t="s">
        <v>167</v>
      </c>
      <c r="X4428">
        <v>2</v>
      </c>
      <c r="Y4428">
        <v>0</v>
      </c>
      <c r="Z4428">
        <v>0</v>
      </c>
      <c r="AA4428">
        <v>0</v>
      </c>
      <c r="AB4428">
        <v>2</v>
      </c>
      <c r="AC4428">
        <v>0</v>
      </c>
      <c r="AD4428">
        <v>0</v>
      </c>
      <c r="AE4428">
        <v>0</v>
      </c>
    </row>
    <row r="4429" spans="1:31" x14ac:dyDescent="0.3">
      <c r="A4429" t="s">
        <v>268</v>
      </c>
      <c r="B4429" t="s">
        <v>4896</v>
      </c>
      <c r="C4429" t="s">
        <v>525</v>
      </c>
      <c r="D4429" t="s">
        <v>4897</v>
      </c>
      <c r="E4429" t="s">
        <v>13682</v>
      </c>
      <c r="F4429" t="s">
        <v>1072</v>
      </c>
      <c r="G4429" t="s">
        <v>292</v>
      </c>
      <c r="I4429" t="s">
        <v>265</v>
      </c>
      <c r="J4429" t="s">
        <v>266</v>
      </c>
      <c r="K4429" t="s">
        <v>4898</v>
      </c>
      <c r="L4429" t="s">
        <v>4445</v>
      </c>
      <c r="M4429" t="s">
        <v>271</v>
      </c>
      <c r="N4429" t="s">
        <v>268</v>
      </c>
      <c r="O4429">
        <v>25</v>
      </c>
      <c r="P4429" t="s">
        <v>273</v>
      </c>
      <c r="Q4429">
        <v>0.48</v>
      </c>
      <c r="S4429">
        <v>1</v>
      </c>
      <c r="T4429" s="108">
        <v>0.48</v>
      </c>
      <c r="U4429">
        <v>1</v>
      </c>
      <c r="V4429" t="s">
        <v>270</v>
      </c>
      <c r="W4429" t="s">
        <v>167</v>
      </c>
      <c r="X4429">
        <v>1</v>
      </c>
      <c r="Y4429">
        <v>0</v>
      </c>
      <c r="Z4429">
        <v>0</v>
      </c>
      <c r="AA4429">
        <v>0</v>
      </c>
      <c r="AB4429">
        <v>1</v>
      </c>
      <c r="AC4429">
        <v>0</v>
      </c>
      <c r="AD4429">
        <v>0</v>
      </c>
      <c r="AE4429">
        <v>0</v>
      </c>
    </row>
    <row r="4430" spans="1:31" x14ac:dyDescent="0.3">
      <c r="A4430" t="s">
        <v>268</v>
      </c>
      <c r="B4430" t="s">
        <v>4896</v>
      </c>
      <c r="C4430" t="s">
        <v>525</v>
      </c>
      <c r="D4430" t="s">
        <v>4897</v>
      </c>
      <c r="E4430" t="s">
        <v>13682</v>
      </c>
      <c r="F4430" t="s">
        <v>1072</v>
      </c>
      <c r="G4430" t="s">
        <v>292</v>
      </c>
      <c r="I4430" t="s">
        <v>265</v>
      </c>
      <c r="J4430" t="s">
        <v>266</v>
      </c>
      <c r="K4430" t="s">
        <v>4898</v>
      </c>
      <c r="L4430" t="s">
        <v>4445</v>
      </c>
      <c r="M4430" t="s">
        <v>271</v>
      </c>
      <c r="N4430" t="s">
        <v>268</v>
      </c>
      <c r="O4430">
        <v>11</v>
      </c>
      <c r="P4430" t="s">
        <v>272</v>
      </c>
      <c r="Q4430">
        <v>6</v>
      </c>
      <c r="S4430">
        <v>1</v>
      </c>
      <c r="T4430" s="108">
        <v>6</v>
      </c>
      <c r="U4430">
        <v>1</v>
      </c>
      <c r="V4430" t="s">
        <v>270</v>
      </c>
      <c r="W4430" t="s">
        <v>167</v>
      </c>
      <c r="X4430">
        <v>1</v>
      </c>
      <c r="Y4430">
        <v>0</v>
      </c>
      <c r="Z4430">
        <v>1</v>
      </c>
      <c r="AA4430">
        <v>0</v>
      </c>
      <c r="AB4430">
        <v>0</v>
      </c>
      <c r="AC4430">
        <v>0</v>
      </c>
      <c r="AD4430">
        <v>0</v>
      </c>
      <c r="AE4430">
        <v>0</v>
      </c>
    </row>
    <row r="4431" spans="1:31" x14ac:dyDescent="0.3">
      <c r="A4431" t="s">
        <v>268</v>
      </c>
      <c r="B4431" t="s">
        <v>4896</v>
      </c>
      <c r="C4431" t="s">
        <v>525</v>
      </c>
      <c r="D4431" t="s">
        <v>4897</v>
      </c>
      <c r="E4431" t="s">
        <v>13682</v>
      </c>
      <c r="F4431" t="s">
        <v>1072</v>
      </c>
      <c r="G4431" t="s">
        <v>292</v>
      </c>
      <c r="I4431" t="s">
        <v>265</v>
      </c>
      <c r="J4431" t="s">
        <v>266</v>
      </c>
      <c r="K4431" t="s">
        <v>4898</v>
      </c>
      <c r="L4431" t="s">
        <v>4445</v>
      </c>
      <c r="M4431" t="s">
        <v>267</v>
      </c>
      <c r="N4431" t="s">
        <v>268</v>
      </c>
      <c r="O4431">
        <v>10</v>
      </c>
      <c r="P4431" t="s">
        <v>282</v>
      </c>
      <c r="Q4431">
        <v>4</v>
      </c>
      <c r="S4431">
        <v>1</v>
      </c>
      <c r="T4431" s="108">
        <v>4</v>
      </c>
      <c r="U4431">
        <v>1</v>
      </c>
      <c r="V4431" t="s">
        <v>270</v>
      </c>
      <c r="W4431" t="s">
        <v>167</v>
      </c>
      <c r="X4431">
        <v>1</v>
      </c>
      <c r="Y4431">
        <v>0</v>
      </c>
      <c r="Z4431">
        <v>0</v>
      </c>
      <c r="AA4431">
        <v>1</v>
      </c>
      <c r="AB4431">
        <v>0</v>
      </c>
      <c r="AC4431">
        <v>0</v>
      </c>
      <c r="AD4431">
        <v>0</v>
      </c>
      <c r="AE4431">
        <v>0</v>
      </c>
    </row>
    <row r="4432" spans="1:31" x14ac:dyDescent="0.3">
      <c r="A4432" t="s">
        <v>268</v>
      </c>
      <c r="B4432" t="s">
        <v>4896</v>
      </c>
      <c r="C4432" t="s">
        <v>525</v>
      </c>
      <c r="D4432" t="s">
        <v>4897</v>
      </c>
      <c r="E4432" t="s">
        <v>13682</v>
      </c>
      <c r="F4432" t="s">
        <v>1072</v>
      </c>
      <c r="G4432" t="s">
        <v>292</v>
      </c>
      <c r="I4432" t="s">
        <v>265</v>
      </c>
      <c r="J4432" t="s">
        <v>266</v>
      </c>
      <c r="K4432" t="s">
        <v>4898</v>
      </c>
      <c r="L4432" t="s">
        <v>4445</v>
      </c>
      <c r="M4432" t="s">
        <v>271</v>
      </c>
      <c r="N4432" t="s">
        <v>268</v>
      </c>
      <c r="O4432">
        <v>25</v>
      </c>
      <c r="P4432" t="s">
        <v>425</v>
      </c>
      <c r="Q4432">
        <v>0.32</v>
      </c>
      <c r="S4432">
        <v>1</v>
      </c>
      <c r="T4432" s="108">
        <v>0.32</v>
      </c>
      <c r="U4432">
        <v>1</v>
      </c>
      <c r="V4432" t="s">
        <v>270</v>
      </c>
      <c r="W4432" t="s">
        <v>167</v>
      </c>
      <c r="X4432">
        <v>1</v>
      </c>
      <c r="Y4432">
        <v>0</v>
      </c>
      <c r="Z4432">
        <v>0</v>
      </c>
      <c r="AA4432">
        <v>0</v>
      </c>
      <c r="AB4432">
        <v>1</v>
      </c>
      <c r="AC4432">
        <v>0</v>
      </c>
      <c r="AD4432">
        <v>0</v>
      </c>
      <c r="AE4432">
        <v>0</v>
      </c>
    </row>
    <row r="4433" spans="1:31" x14ac:dyDescent="0.3">
      <c r="A4433" t="s">
        <v>268</v>
      </c>
      <c r="B4433" t="s">
        <v>10684</v>
      </c>
      <c r="C4433" t="s">
        <v>274</v>
      </c>
      <c r="D4433" t="s">
        <v>10685</v>
      </c>
      <c r="E4433" t="s">
        <v>13616</v>
      </c>
      <c r="F4433" t="s">
        <v>481</v>
      </c>
      <c r="G4433" t="s">
        <v>292</v>
      </c>
      <c r="I4433" t="s">
        <v>265</v>
      </c>
      <c r="J4433" t="s">
        <v>266</v>
      </c>
      <c r="K4433" t="s">
        <v>10686</v>
      </c>
      <c r="L4433" t="s">
        <v>17532</v>
      </c>
      <c r="M4433" t="s">
        <v>267</v>
      </c>
      <c r="N4433" t="s">
        <v>268</v>
      </c>
      <c r="O4433">
        <v>1</v>
      </c>
      <c r="P4433" t="s">
        <v>266</v>
      </c>
      <c r="Q4433">
        <v>0.48</v>
      </c>
      <c r="S4433">
        <v>2</v>
      </c>
      <c r="T4433" s="108">
        <v>0.96</v>
      </c>
      <c r="U4433">
        <v>1</v>
      </c>
      <c r="V4433" t="s">
        <v>270</v>
      </c>
      <c r="W4433" t="s">
        <v>167</v>
      </c>
      <c r="X4433">
        <v>2</v>
      </c>
      <c r="Y4433">
        <v>0</v>
      </c>
      <c r="Z4433">
        <v>0</v>
      </c>
      <c r="AA4433">
        <v>0</v>
      </c>
      <c r="AB4433">
        <v>0</v>
      </c>
      <c r="AC4433">
        <v>2</v>
      </c>
      <c r="AD4433">
        <v>0</v>
      </c>
      <c r="AE4433">
        <v>0</v>
      </c>
    </row>
    <row r="4434" spans="1:31" x14ac:dyDescent="0.3">
      <c r="A4434" t="s">
        <v>268</v>
      </c>
      <c r="B4434" t="s">
        <v>10684</v>
      </c>
      <c r="C4434" t="s">
        <v>274</v>
      </c>
      <c r="D4434" t="s">
        <v>10685</v>
      </c>
      <c r="E4434" t="s">
        <v>13616</v>
      </c>
      <c r="F4434" t="s">
        <v>481</v>
      </c>
      <c r="G4434" t="s">
        <v>292</v>
      </c>
      <c r="I4434" t="s">
        <v>265</v>
      </c>
      <c r="J4434" t="s">
        <v>266</v>
      </c>
      <c r="K4434" t="s">
        <v>10686</v>
      </c>
      <c r="L4434" t="s">
        <v>17532</v>
      </c>
      <c r="M4434" t="s">
        <v>271</v>
      </c>
      <c r="N4434" t="s">
        <v>268</v>
      </c>
      <c r="O4434">
        <v>2</v>
      </c>
      <c r="P4434" t="s">
        <v>288</v>
      </c>
      <c r="Q4434">
        <v>0.48</v>
      </c>
      <c r="S4434">
        <v>2</v>
      </c>
      <c r="T4434" s="108">
        <v>0.96</v>
      </c>
      <c r="U4434">
        <v>1</v>
      </c>
      <c r="V4434" t="s">
        <v>270</v>
      </c>
      <c r="W4434" t="s">
        <v>167</v>
      </c>
      <c r="X4434">
        <v>2</v>
      </c>
      <c r="Y4434">
        <v>0</v>
      </c>
      <c r="Z4434">
        <v>0</v>
      </c>
      <c r="AA4434">
        <v>0</v>
      </c>
      <c r="AB4434">
        <v>2</v>
      </c>
      <c r="AC4434">
        <v>0</v>
      </c>
      <c r="AD4434">
        <v>0</v>
      </c>
      <c r="AE4434">
        <v>0</v>
      </c>
    </row>
    <row r="4435" spans="1:31" x14ac:dyDescent="0.3">
      <c r="A4435" t="s">
        <v>268</v>
      </c>
      <c r="B4435" t="s">
        <v>10684</v>
      </c>
      <c r="C4435" t="s">
        <v>274</v>
      </c>
      <c r="D4435" t="s">
        <v>10685</v>
      </c>
      <c r="E4435" t="s">
        <v>13616</v>
      </c>
      <c r="F4435" t="s">
        <v>481</v>
      </c>
      <c r="G4435" t="s">
        <v>292</v>
      </c>
      <c r="I4435" t="s">
        <v>265</v>
      </c>
      <c r="J4435" t="s">
        <v>266</v>
      </c>
      <c r="K4435" t="s">
        <v>10686</v>
      </c>
      <c r="L4435" t="s">
        <v>17532</v>
      </c>
      <c r="M4435" t="s">
        <v>271</v>
      </c>
      <c r="N4435" t="s">
        <v>268</v>
      </c>
      <c r="O4435">
        <v>17</v>
      </c>
      <c r="P4435" t="s">
        <v>273</v>
      </c>
      <c r="Q4435">
        <v>0.32</v>
      </c>
      <c r="S4435">
        <v>1</v>
      </c>
      <c r="T4435" s="108">
        <v>0.32</v>
      </c>
      <c r="U4435">
        <v>1</v>
      </c>
      <c r="V4435" t="s">
        <v>270</v>
      </c>
      <c r="W4435" t="s">
        <v>167</v>
      </c>
      <c r="X4435">
        <v>1</v>
      </c>
      <c r="Y4435">
        <v>0</v>
      </c>
      <c r="Z4435">
        <v>0</v>
      </c>
      <c r="AA4435">
        <v>0</v>
      </c>
      <c r="AB4435">
        <v>1</v>
      </c>
      <c r="AC4435">
        <v>0</v>
      </c>
      <c r="AD4435">
        <v>0</v>
      </c>
      <c r="AE4435">
        <v>0</v>
      </c>
    </row>
    <row r="4436" spans="1:31" x14ac:dyDescent="0.3">
      <c r="A4436" t="s">
        <v>268</v>
      </c>
      <c r="B4436" t="s">
        <v>7927</v>
      </c>
      <c r="C4436" t="s">
        <v>274</v>
      </c>
      <c r="D4436" t="s">
        <v>7928</v>
      </c>
      <c r="E4436" t="s">
        <v>13601</v>
      </c>
      <c r="F4436" t="s">
        <v>7929</v>
      </c>
      <c r="G4436" t="s">
        <v>7774</v>
      </c>
      <c r="I4436" t="s">
        <v>265</v>
      </c>
      <c r="J4436" t="s">
        <v>266</v>
      </c>
      <c r="K4436" t="s">
        <v>7930</v>
      </c>
      <c r="L4436" t="s">
        <v>7931</v>
      </c>
      <c r="M4436" t="s">
        <v>267</v>
      </c>
      <c r="N4436" t="s">
        <v>268</v>
      </c>
      <c r="O4436">
        <v>1</v>
      </c>
      <c r="P4436" t="s">
        <v>282</v>
      </c>
      <c r="Q4436">
        <v>4</v>
      </c>
      <c r="S4436">
        <v>1</v>
      </c>
      <c r="T4436" s="108">
        <v>4</v>
      </c>
      <c r="U4436">
        <v>1</v>
      </c>
      <c r="V4436" t="s">
        <v>270</v>
      </c>
      <c r="W4436" t="s">
        <v>167</v>
      </c>
      <c r="X4436">
        <v>1</v>
      </c>
      <c r="Y4436">
        <v>0</v>
      </c>
      <c r="Z4436">
        <v>0</v>
      </c>
      <c r="AA4436">
        <v>0</v>
      </c>
      <c r="AB4436">
        <v>1</v>
      </c>
      <c r="AC4436">
        <v>0</v>
      </c>
      <c r="AD4436">
        <v>0</v>
      </c>
      <c r="AE4436">
        <v>0</v>
      </c>
    </row>
    <row r="4437" spans="1:31" x14ac:dyDescent="0.3">
      <c r="A4437" t="s">
        <v>268</v>
      </c>
      <c r="B4437" t="s">
        <v>7927</v>
      </c>
      <c r="C4437" t="s">
        <v>274</v>
      </c>
      <c r="D4437" t="s">
        <v>7928</v>
      </c>
      <c r="E4437" t="s">
        <v>13601</v>
      </c>
      <c r="F4437" t="s">
        <v>7929</v>
      </c>
      <c r="G4437" t="s">
        <v>7774</v>
      </c>
      <c r="I4437" t="s">
        <v>265</v>
      </c>
      <c r="J4437" t="s">
        <v>266</v>
      </c>
      <c r="K4437" t="s">
        <v>7930</v>
      </c>
      <c r="L4437" t="s">
        <v>7931</v>
      </c>
      <c r="M4437" t="s">
        <v>271</v>
      </c>
      <c r="N4437" t="s">
        <v>268</v>
      </c>
      <c r="O4437">
        <v>2</v>
      </c>
      <c r="P4437" t="s">
        <v>272</v>
      </c>
      <c r="Q4437">
        <v>4</v>
      </c>
      <c r="S4437">
        <v>1</v>
      </c>
      <c r="T4437" s="108">
        <v>4</v>
      </c>
      <c r="U4437">
        <v>1</v>
      </c>
      <c r="V4437" t="s">
        <v>270</v>
      </c>
      <c r="W4437" t="s">
        <v>167</v>
      </c>
      <c r="X4437">
        <v>1</v>
      </c>
      <c r="Y4437">
        <v>0</v>
      </c>
      <c r="Z4437">
        <v>0</v>
      </c>
      <c r="AA4437">
        <v>0</v>
      </c>
      <c r="AB4437">
        <v>1</v>
      </c>
      <c r="AC4437">
        <v>0</v>
      </c>
      <c r="AD4437">
        <v>0</v>
      </c>
      <c r="AE4437">
        <v>0</v>
      </c>
    </row>
    <row r="4438" spans="1:31" x14ac:dyDescent="0.3">
      <c r="A4438" t="s">
        <v>268</v>
      </c>
      <c r="B4438" t="s">
        <v>15946</v>
      </c>
      <c r="C4438" t="s">
        <v>274</v>
      </c>
      <c r="D4438" t="s">
        <v>15853</v>
      </c>
      <c r="E4438" t="s">
        <v>15947</v>
      </c>
      <c r="F4438" t="s">
        <v>5190</v>
      </c>
      <c r="G4438" t="s">
        <v>362</v>
      </c>
      <c r="I4438" t="s">
        <v>265</v>
      </c>
      <c r="J4438" t="s">
        <v>266</v>
      </c>
      <c r="K4438" t="s">
        <v>5187</v>
      </c>
      <c r="L4438" t="s">
        <v>15948</v>
      </c>
      <c r="M4438" t="s">
        <v>267</v>
      </c>
      <c r="N4438" t="s">
        <v>268</v>
      </c>
      <c r="O4438">
        <v>1</v>
      </c>
      <c r="P4438" t="s">
        <v>266</v>
      </c>
      <c r="Q4438">
        <v>0.32</v>
      </c>
      <c r="S4438">
        <v>1</v>
      </c>
      <c r="T4438" s="108">
        <v>0.32</v>
      </c>
      <c r="U4438">
        <v>1</v>
      </c>
      <c r="V4438" t="s">
        <v>270</v>
      </c>
      <c r="W4438" t="s">
        <v>167</v>
      </c>
      <c r="X4438">
        <v>1</v>
      </c>
      <c r="Y4438">
        <v>0</v>
      </c>
      <c r="Z4438">
        <v>1</v>
      </c>
      <c r="AA4438">
        <v>0</v>
      </c>
      <c r="AB4438">
        <v>0</v>
      </c>
      <c r="AC4438">
        <v>0</v>
      </c>
      <c r="AD4438">
        <v>0</v>
      </c>
      <c r="AE4438">
        <v>0</v>
      </c>
    </row>
    <row r="4439" spans="1:31" x14ac:dyDescent="0.3">
      <c r="A4439" t="s">
        <v>268</v>
      </c>
      <c r="B4439" t="s">
        <v>15946</v>
      </c>
      <c r="C4439" t="s">
        <v>274</v>
      </c>
      <c r="D4439" t="s">
        <v>15853</v>
      </c>
      <c r="E4439" t="s">
        <v>15947</v>
      </c>
      <c r="F4439" t="s">
        <v>5190</v>
      </c>
      <c r="G4439" t="s">
        <v>362</v>
      </c>
      <c r="I4439" t="s">
        <v>265</v>
      </c>
      <c r="J4439" t="s">
        <v>266</v>
      </c>
      <c r="K4439" t="s">
        <v>5187</v>
      </c>
      <c r="L4439" t="s">
        <v>15948</v>
      </c>
      <c r="M4439" t="s">
        <v>271</v>
      </c>
      <c r="N4439" t="s">
        <v>268</v>
      </c>
      <c r="O4439">
        <v>2</v>
      </c>
      <c r="P4439" t="s">
        <v>288</v>
      </c>
      <c r="Q4439">
        <v>0.32</v>
      </c>
      <c r="S4439">
        <v>1</v>
      </c>
      <c r="T4439" s="108">
        <v>0.32</v>
      </c>
      <c r="U4439">
        <v>1</v>
      </c>
      <c r="V4439" t="s">
        <v>270</v>
      </c>
      <c r="W4439" t="s">
        <v>167</v>
      </c>
      <c r="X4439">
        <v>1</v>
      </c>
      <c r="Y4439">
        <v>0</v>
      </c>
      <c r="Z4439">
        <v>0</v>
      </c>
      <c r="AA4439">
        <v>1</v>
      </c>
      <c r="AB4439">
        <v>0</v>
      </c>
      <c r="AC4439">
        <v>0</v>
      </c>
      <c r="AD4439">
        <v>0</v>
      </c>
      <c r="AE4439">
        <v>0</v>
      </c>
    </row>
    <row r="4440" spans="1:31" x14ac:dyDescent="0.3">
      <c r="A4440" t="s">
        <v>268</v>
      </c>
      <c r="B4440" t="s">
        <v>15946</v>
      </c>
      <c r="C4440" t="s">
        <v>274</v>
      </c>
      <c r="D4440" t="s">
        <v>15853</v>
      </c>
      <c r="E4440" t="s">
        <v>15947</v>
      </c>
      <c r="F4440" t="s">
        <v>5190</v>
      </c>
      <c r="G4440" t="s">
        <v>362</v>
      </c>
      <c r="I4440" t="s">
        <v>265</v>
      </c>
      <c r="J4440" t="s">
        <v>266</v>
      </c>
      <c r="K4440" t="s">
        <v>5187</v>
      </c>
      <c r="L4440" t="s">
        <v>15948</v>
      </c>
      <c r="M4440" t="s">
        <v>271</v>
      </c>
      <c r="N4440" t="s">
        <v>268</v>
      </c>
      <c r="O4440">
        <v>17</v>
      </c>
      <c r="P4440" t="s">
        <v>273</v>
      </c>
      <c r="Q4440">
        <v>0.32</v>
      </c>
      <c r="S4440">
        <v>1</v>
      </c>
      <c r="T4440" s="108">
        <v>0.32</v>
      </c>
      <c r="U4440">
        <v>1</v>
      </c>
      <c r="V4440" t="s">
        <v>270</v>
      </c>
      <c r="W4440" t="s">
        <v>167</v>
      </c>
      <c r="X4440">
        <v>1</v>
      </c>
      <c r="Y4440">
        <v>0</v>
      </c>
      <c r="Z4440">
        <v>0</v>
      </c>
      <c r="AA4440">
        <v>0</v>
      </c>
      <c r="AB4440">
        <v>1</v>
      </c>
      <c r="AC4440">
        <v>0</v>
      </c>
      <c r="AD4440">
        <v>0</v>
      </c>
      <c r="AE4440">
        <v>0</v>
      </c>
    </row>
    <row r="4441" spans="1:31" x14ac:dyDescent="0.3">
      <c r="A4441" t="s">
        <v>268</v>
      </c>
      <c r="B4441" t="s">
        <v>7296</v>
      </c>
      <c r="C4441" t="s">
        <v>274</v>
      </c>
      <c r="D4441" t="s">
        <v>7297</v>
      </c>
      <c r="E4441" t="s">
        <v>13390</v>
      </c>
      <c r="F4441" t="s">
        <v>2070</v>
      </c>
      <c r="G4441" t="s">
        <v>418</v>
      </c>
      <c r="I4441" t="s">
        <v>265</v>
      </c>
      <c r="J4441" t="s">
        <v>266</v>
      </c>
      <c r="K4441" t="s">
        <v>7295</v>
      </c>
      <c r="L4441" t="s">
        <v>7298</v>
      </c>
      <c r="M4441" t="s">
        <v>271</v>
      </c>
      <c r="N4441" t="s">
        <v>268</v>
      </c>
      <c r="O4441">
        <v>20</v>
      </c>
      <c r="P4441" t="s">
        <v>17796</v>
      </c>
      <c r="Q4441">
        <v>2</v>
      </c>
      <c r="S4441">
        <v>2</v>
      </c>
      <c r="T4441" s="108">
        <v>4</v>
      </c>
      <c r="U4441">
        <v>1</v>
      </c>
      <c r="V4441" t="s">
        <v>270</v>
      </c>
      <c r="W4441" t="s">
        <v>167</v>
      </c>
      <c r="X4441">
        <v>1</v>
      </c>
      <c r="Y4441">
        <v>1</v>
      </c>
      <c r="Z4441">
        <v>0</v>
      </c>
      <c r="AA4441">
        <v>0</v>
      </c>
      <c r="AB4441">
        <v>0</v>
      </c>
      <c r="AC4441">
        <v>1</v>
      </c>
      <c r="AD4441">
        <v>0</v>
      </c>
      <c r="AE4441">
        <v>0</v>
      </c>
    </row>
    <row r="4442" spans="1:31" x14ac:dyDescent="0.3">
      <c r="A4442" t="s">
        <v>268</v>
      </c>
      <c r="B4442" t="s">
        <v>7293</v>
      </c>
      <c r="C4442" t="s">
        <v>274</v>
      </c>
      <c r="D4442" t="s">
        <v>7294</v>
      </c>
      <c r="E4442" t="s">
        <v>13390</v>
      </c>
      <c r="F4442" t="s">
        <v>2070</v>
      </c>
      <c r="G4442" t="s">
        <v>418</v>
      </c>
      <c r="I4442" t="s">
        <v>265</v>
      </c>
      <c r="J4442" t="s">
        <v>266</v>
      </c>
      <c r="K4442" t="s">
        <v>7295</v>
      </c>
      <c r="L4442" t="s">
        <v>3240</v>
      </c>
      <c r="M4442" t="s">
        <v>267</v>
      </c>
      <c r="N4442" t="s">
        <v>268</v>
      </c>
      <c r="O4442">
        <v>1</v>
      </c>
      <c r="P4442" t="s">
        <v>282</v>
      </c>
      <c r="Q4442">
        <v>1.5</v>
      </c>
      <c r="S4442">
        <v>1</v>
      </c>
      <c r="T4442" s="108">
        <v>1.5</v>
      </c>
      <c r="U4442">
        <v>1</v>
      </c>
      <c r="V4442" t="s">
        <v>270</v>
      </c>
      <c r="W4442" t="s">
        <v>167</v>
      </c>
      <c r="X4442">
        <v>1</v>
      </c>
      <c r="Y4442">
        <v>0</v>
      </c>
      <c r="Z4442">
        <v>1</v>
      </c>
      <c r="AA4442">
        <v>0</v>
      </c>
      <c r="AB4442">
        <v>0</v>
      </c>
      <c r="AC4442">
        <v>0</v>
      </c>
      <c r="AD4442">
        <v>0</v>
      </c>
      <c r="AE4442">
        <v>0</v>
      </c>
    </row>
    <row r="4443" spans="1:31" x14ac:dyDescent="0.3">
      <c r="A4443" t="s">
        <v>268</v>
      </c>
      <c r="B4443" t="s">
        <v>7293</v>
      </c>
      <c r="C4443" t="s">
        <v>581</v>
      </c>
      <c r="D4443" t="s">
        <v>7294</v>
      </c>
      <c r="E4443" t="s">
        <v>13390</v>
      </c>
      <c r="F4443" t="s">
        <v>2070</v>
      </c>
      <c r="G4443" t="s">
        <v>418</v>
      </c>
      <c r="I4443" t="s">
        <v>265</v>
      </c>
      <c r="J4443" t="s">
        <v>266</v>
      </c>
      <c r="K4443" t="s">
        <v>7295</v>
      </c>
      <c r="L4443" t="s">
        <v>3240</v>
      </c>
      <c r="M4443" t="s">
        <v>271</v>
      </c>
      <c r="N4443" t="s">
        <v>268</v>
      </c>
      <c r="O4443">
        <v>2</v>
      </c>
      <c r="P4443" t="s">
        <v>272</v>
      </c>
      <c r="Q4443">
        <v>3</v>
      </c>
      <c r="S4443">
        <v>4</v>
      </c>
      <c r="T4443" s="108">
        <v>12</v>
      </c>
      <c r="U4443">
        <v>1</v>
      </c>
      <c r="V4443" t="s">
        <v>270</v>
      </c>
      <c r="W4443" t="s">
        <v>167</v>
      </c>
      <c r="X4443">
        <v>1</v>
      </c>
      <c r="Y4443">
        <v>1</v>
      </c>
      <c r="Z4443">
        <v>1</v>
      </c>
      <c r="AA4443">
        <v>1</v>
      </c>
      <c r="AB4443">
        <v>0</v>
      </c>
      <c r="AC4443">
        <v>1</v>
      </c>
      <c r="AD4443">
        <v>0</v>
      </c>
      <c r="AE4443">
        <v>0</v>
      </c>
    </row>
    <row r="4444" spans="1:31" x14ac:dyDescent="0.3">
      <c r="A4444" t="s">
        <v>268</v>
      </c>
      <c r="B4444" t="s">
        <v>18667</v>
      </c>
      <c r="C4444" t="s">
        <v>274</v>
      </c>
      <c r="D4444" t="s">
        <v>18668</v>
      </c>
      <c r="E4444" t="s">
        <v>18669</v>
      </c>
      <c r="F4444" t="s">
        <v>582</v>
      </c>
      <c r="G4444" t="s">
        <v>362</v>
      </c>
      <c r="I4444" t="s">
        <v>265</v>
      </c>
      <c r="J4444" t="s">
        <v>266</v>
      </c>
      <c r="K4444" t="s">
        <v>18670</v>
      </c>
      <c r="L4444" t="s">
        <v>18671</v>
      </c>
      <c r="M4444" t="s">
        <v>267</v>
      </c>
      <c r="N4444" t="s">
        <v>268</v>
      </c>
      <c r="O4444">
        <v>1</v>
      </c>
      <c r="P4444" t="s">
        <v>282</v>
      </c>
      <c r="Q4444">
        <v>1</v>
      </c>
      <c r="S4444">
        <v>1</v>
      </c>
      <c r="T4444" s="108">
        <v>1</v>
      </c>
      <c r="U4444">
        <v>1</v>
      </c>
      <c r="V4444" t="s">
        <v>270</v>
      </c>
      <c r="W4444" t="s">
        <v>167</v>
      </c>
      <c r="X4444">
        <v>1</v>
      </c>
      <c r="Y4444">
        <v>0</v>
      </c>
      <c r="Z4444">
        <v>1</v>
      </c>
      <c r="AA4444">
        <v>0</v>
      </c>
      <c r="AB4444">
        <v>0</v>
      </c>
      <c r="AC4444">
        <v>0</v>
      </c>
      <c r="AD4444">
        <v>0</v>
      </c>
      <c r="AE4444">
        <v>0</v>
      </c>
    </row>
    <row r="4445" spans="1:31" x14ac:dyDescent="0.3">
      <c r="A4445" t="s">
        <v>268</v>
      </c>
      <c r="B4445" t="s">
        <v>18667</v>
      </c>
      <c r="C4445" t="s">
        <v>274</v>
      </c>
      <c r="D4445" t="s">
        <v>18668</v>
      </c>
      <c r="E4445" t="s">
        <v>18669</v>
      </c>
      <c r="F4445" t="s">
        <v>582</v>
      </c>
      <c r="G4445" t="s">
        <v>362</v>
      </c>
      <c r="I4445" t="s">
        <v>265</v>
      </c>
      <c r="J4445" t="s">
        <v>266</v>
      </c>
      <c r="K4445" t="s">
        <v>18670</v>
      </c>
      <c r="L4445" t="s">
        <v>18671</v>
      </c>
      <c r="M4445" t="s">
        <v>271</v>
      </c>
      <c r="N4445" t="s">
        <v>268</v>
      </c>
      <c r="O4445">
        <v>2</v>
      </c>
      <c r="P4445" t="s">
        <v>288</v>
      </c>
      <c r="Q4445">
        <v>0.48</v>
      </c>
      <c r="S4445">
        <v>1</v>
      </c>
      <c r="T4445" s="108">
        <v>0.48</v>
      </c>
      <c r="U4445">
        <v>1</v>
      </c>
      <c r="V4445" t="s">
        <v>270</v>
      </c>
      <c r="W4445" t="s">
        <v>167</v>
      </c>
      <c r="X4445">
        <v>1</v>
      </c>
      <c r="Y4445">
        <v>0</v>
      </c>
      <c r="Z4445">
        <v>0</v>
      </c>
      <c r="AA4445">
        <v>1</v>
      </c>
      <c r="AB4445">
        <v>0</v>
      </c>
      <c r="AC4445">
        <v>0</v>
      </c>
      <c r="AD4445">
        <v>0</v>
      </c>
      <c r="AE4445">
        <v>0</v>
      </c>
    </row>
    <row r="4446" spans="1:31" x14ac:dyDescent="0.3">
      <c r="A4446" t="s">
        <v>268</v>
      </c>
      <c r="B4446" t="s">
        <v>18667</v>
      </c>
      <c r="C4446" t="s">
        <v>274</v>
      </c>
      <c r="D4446" t="s">
        <v>18668</v>
      </c>
      <c r="E4446" t="s">
        <v>18669</v>
      </c>
      <c r="F4446" t="s">
        <v>582</v>
      </c>
      <c r="G4446" t="s">
        <v>362</v>
      </c>
      <c r="I4446" t="s">
        <v>265</v>
      </c>
      <c r="J4446" t="s">
        <v>266</v>
      </c>
      <c r="K4446" t="s">
        <v>18670</v>
      </c>
      <c r="L4446" t="s">
        <v>18671</v>
      </c>
      <c r="M4446" t="s">
        <v>271</v>
      </c>
      <c r="N4446" t="s">
        <v>268</v>
      </c>
      <c r="O4446">
        <v>17</v>
      </c>
      <c r="P4446" t="s">
        <v>273</v>
      </c>
      <c r="Q4446">
        <v>0.32</v>
      </c>
      <c r="S4446">
        <v>1</v>
      </c>
      <c r="T4446" s="108">
        <v>0.32</v>
      </c>
      <c r="U4446">
        <v>1</v>
      </c>
      <c r="V4446" t="s">
        <v>270</v>
      </c>
      <c r="W4446" t="s">
        <v>167</v>
      </c>
      <c r="X4446">
        <v>1</v>
      </c>
      <c r="Y4446">
        <v>0</v>
      </c>
      <c r="Z4446">
        <v>0</v>
      </c>
      <c r="AA4446">
        <v>0</v>
      </c>
      <c r="AB4446">
        <v>1</v>
      </c>
      <c r="AC4446">
        <v>0</v>
      </c>
      <c r="AD4446">
        <v>0</v>
      </c>
      <c r="AE4446">
        <v>0</v>
      </c>
    </row>
    <row r="4447" spans="1:31" x14ac:dyDescent="0.3">
      <c r="A4447" t="s">
        <v>268</v>
      </c>
      <c r="B4447" t="s">
        <v>10085</v>
      </c>
      <c r="C4447" t="s">
        <v>274</v>
      </c>
      <c r="D4447" t="s">
        <v>10086</v>
      </c>
      <c r="E4447" t="s">
        <v>13618</v>
      </c>
      <c r="F4447" t="s">
        <v>1637</v>
      </c>
      <c r="G4447" t="s">
        <v>292</v>
      </c>
      <c r="I4447" t="s">
        <v>265</v>
      </c>
      <c r="J4447" t="s">
        <v>266</v>
      </c>
      <c r="K4447" t="s">
        <v>1075</v>
      </c>
      <c r="L4447" t="s">
        <v>10087</v>
      </c>
      <c r="M4447" t="s">
        <v>267</v>
      </c>
      <c r="N4447" t="s">
        <v>268</v>
      </c>
      <c r="O4447">
        <v>1</v>
      </c>
      <c r="P4447" t="s">
        <v>282</v>
      </c>
      <c r="Q4447">
        <v>3</v>
      </c>
      <c r="S4447">
        <v>1</v>
      </c>
      <c r="T4447" s="108">
        <v>3</v>
      </c>
      <c r="U4447">
        <v>1</v>
      </c>
      <c r="V4447" t="s">
        <v>270</v>
      </c>
      <c r="W4447" t="s">
        <v>167</v>
      </c>
      <c r="X4447">
        <v>1</v>
      </c>
      <c r="Y4447">
        <v>0</v>
      </c>
      <c r="Z4447">
        <v>0</v>
      </c>
      <c r="AA4447">
        <v>0</v>
      </c>
      <c r="AB4447">
        <v>0</v>
      </c>
      <c r="AC4447">
        <v>1</v>
      </c>
      <c r="AD4447">
        <v>0</v>
      </c>
      <c r="AE4447">
        <v>0</v>
      </c>
    </row>
    <row r="4448" spans="1:31" x14ac:dyDescent="0.3">
      <c r="A4448" t="s">
        <v>268</v>
      </c>
      <c r="B4448" t="s">
        <v>10085</v>
      </c>
      <c r="C4448" t="s">
        <v>274</v>
      </c>
      <c r="D4448" t="s">
        <v>10086</v>
      </c>
      <c r="E4448" t="s">
        <v>13618</v>
      </c>
      <c r="F4448" t="s">
        <v>1637</v>
      </c>
      <c r="G4448" t="s">
        <v>292</v>
      </c>
      <c r="I4448" t="s">
        <v>265</v>
      </c>
      <c r="J4448" t="s">
        <v>266</v>
      </c>
      <c r="K4448" t="s">
        <v>1075</v>
      </c>
      <c r="L4448" t="s">
        <v>10087</v>
      </c>
      <c r="M4448" t="s">
        <v>271</v>
      </c>
      <c r="N4448" t="s">
        <v>268</v>
      </c>
      <c r="O4448">
        <v>2</v>
      </c>
      <c r="P4448" t="s">
        <v>272</v>
      </c>
      <c r="Q4448">
        <v>3</v>
      </c>
      <c r="S4448">
        <v>1</v>
      </c>
      <c r="T4448" s="108">
        <v>3</v>
      </c>
      <c r="U4448">
        <v>1</v>
      </c>
      <c r="V4448" t="s">
        <v>270</v>
      </c>
      <c r="W4448" t="s">
        <v>167</v>
      </c>
      <c r="X4448">
        <v>1</v>
      </c>
      <c r="Y4448">
        <v>0</v>
      </c>
      <c r="Z4448">
        <v>0</v>
      </c>
      <c r="AA4448">
        <v>0</v>
      </c>
      <c r="AB4448">
        <v>0</v>
      </c>
      <c r="AC4448">
        <v>1</v>
      </c>
      <c r="AD4448">
        <v>0</v>
      </c>
      <c r="AE4448">
        <v>0</v>
      </c>
    </row>
    <row r="4449" spans="1:31" x14ac:dyDescent="0.3">
      <c r="A4449" t="s">
        <v>268</v>
      </c>
      <c r="B4449" t="s">
        <v>5387</v>
      </c>
      <c r="C4449" t="s">
        <v>294</v>
      </c>
      <c r="D4449" t="s">
        <v>5388</v>
      </c>
      <c r="E4449" t="s">
        <v>13619</v>
      </c>
      <c r="F4449" t="s">
        <v>896</v>
      </c>
      <c r="G4449" t="s">
        <v>292</v>
      </c>
      <c r="I4449" t="s">
        <v>265</v>
      </c>
      <c r="J4449" t="s">
        <v>266</v>
      </c>
      <c r="K4449" t="s">
        <v>5389</v>
      </c>
      <c r="L4449" t="s">
        <v>5390</v>
      </c>
      <c r="M4449" t="s">
        <v>267</v>
      </c>
      <c r="N4449" t="s">
        <v>268</v>
      </c>
      <c r="O4449">
        <v>1</v>
      </c>
      <c r="P4449" t="s">
        <v>282</v>
      </c>
      <c r="Q4449">
        <v>1</v>
      </c>
      <c r="S4449">
        <v>1</v>
      </c>
      <c r="T4449" s="108">
        <v>1</v>
      </c>
      <c r="U4449">
        <v>1</v>
      </c>
      <c r="V4449" t="s">
        <v>270</v>
      </c>
      <c r="W4449" t="s">
        <v>167</v>
      </c>
      <c r="X4449">
        <v>1</v>
      </c>
      <c r="Y4449">
        <v>0</v>
      </c>
      <c r="Z4449">
        <v>0</v>
      </c>
      <c r="AA4449">
        <v>1</v>
      </c>
      <c r="AB4449">
        <v>0</v>
      </c>
      <c r="AC4449">
        <v>0</v>
      </c>
      <c r="AD4449">
        <v>0</v>
      </c>
      <c r="AE4449">
        <v>0</v>
      </c>
    </row>
    <row r="4450" spans="1:31" x14ac:dyDescent="0.3">
      <c r="A4450" t="s">
        <v>268</v>
      </c>
      <c r="B4450" t="s">
        <v>5387</v>
      </c>
      <c r="C4450" t="s">
        <v>294</v>
      </c>
      <c r="D4450" t="s">
        <v>5388</v>
      </c>
      <c r="E4450" t="s">
        <v>13619</v>
      </c>
      <c r="F4450" t="s">
        <v>896</v>
      </c>
      <c r="G4450" t="s">
        <v>292</v>
      </c>
      <c r="I4450" t="s">
        <v>265</v>
      </c>
      <c r="J4450" t="s">
        <v>266</v>
      </c>
      <c r="K4450" t="s">
        <v>5389</v>
      </c>
      <c r="L4450" t="s">
        <v>5390</v>
      </c>
      <c r="M4450" t="s">
        <v>271</v>
      </c>
      <c r="N4450" t="s">
        <v>268</v>
      </c>
      <c r="O4450">
        <v>2</v>
      </c>
      <c r="P4450" t="s">
        <v>272</v>
      </c>
      <c r="Q4450">
        <v>1</v>
      </c>
      <c r="S4450">
        <v>1</v>
      </c>
      <c r="T4450" s="108">
        <v>1</v>
      </c>
      <c r="U4450">
        <v>1</v>
      </c>
      <c r="V4450" t="s">
        <v>270</v>
      </c>
      <c r="W4450" t="s">
        <v>167</v>
      </c>
      <c r="X4450">
        <v>1</v>
      </c>
      <c r="Y4450">
        <v>0</v>
      </c>
      <c r="Z4450">
        <v>0</v>
      </c>
      <c r="AA4450">
        <v>0</v>
      </c>
      <c r="AB4450">
        <v>1</v>
      </c>
      <c r="AC4450">
        <v>0</v>
      </c>
      <c r="AD4450">
        <v>0</v>
      </c>
      <c r="AE4450">
        <v>0</v>
      </c>
    </row>
    <row r="4451" spans="1:31" x14ac:dyDescent="0.3">
      <c r="A4451" t="s">
        <v>268</v>
      </c>
      <c r="B4451" t="s">
        <v>16080</v>
      </c>
      <c r="C4451" t="s">
        <v>274</v>
      </c>
      <c r="D4451" t="s">
        <v>16081</v>
      </c>
      <c r="E4451" t="s">
        <v>13149</v>
      </c>
      <c r="F4451" t="s">
        <v>1414</v>
      </c>
      <c r="G4451" t="s">
        <v>453</v>
      </c>
      <c r="I4451" t="s">
        <v>265</v>
      </c>
      <c r="J4451" t="s">
        <v>266</v>
      </c>
      <c r="K4451" t="s">
        <v>5399</v>
      </c>
      <c r="L4451" t="s">
        <v>16082</v>
      </c>
      <c r="M4451" t="s">
        <v>267</v>
      </c>
      <c r="N4451" t="s">
        <v>268</v>
      </c>
      <c r="O4451">
        <v>1</v>
      </c>
      <c r="P4451" t="s">
        <v>269</v>
      </c>
      <c r="Q4451">
        <v>2</v>
      </c>
      <c r="S4451">
        <v>4</v>
      </c>
      <c r="T4451" s="108">
        <v>8</v>
      </c>
      <c r="U4451">
        <v>1</v>
      </c>
      <c r="V4451" t="s">
        <v>270</v>
      </c>
      <c r="W4451" t="s">
        <v>167</v>
      </c>
      <c r="X4451">
        <v>1</v>
      </c>
      <c r="Y4451">
        <v>1</v>
      </c>
      <c r="Z4451">
        <v>1</v>
      </c>
      <c r="AA4451">
        <v>1</v>
      </c>
      <c r="AB4451">
        <v>0</v>
      </c>
      <c r="AC4451">
        <v>1</v>
      </c>
      <c r="AD4451">
        <v>0</v>
      </c>
      <c r="AE4451">
        <v>0</v>
      </c>
    </row>
    <row r="4452" spans="1:31" x14ac:dyDescent="0.3">
      <c r="A4452" t="s">
        <v>268</v>
      </c>
      <c r="B4452" t="s">
        <v>16080</v>
      </c>
      <c r="C4452" t="s">
        <v>274</v>
      </c>
      <c r="D4452" t="s">
        <v>16081</v>
      </c>
      <c r="E4452" t="s">
        <v>13149</v>
      </c>
      <c r="F4452" t="s">
        <v>1414</v>
      </c>
      <c r="G4452" t="s">
        <v>453</v>
      </c>
      <c r="I4452" t="s">
        <v>265</v>
      </c>
      <c r="J4452" t="s">
        <v>266</v>
      </c>
      <c r="K4452" t="s">
        <v>5399</v>
      </c>
      <c r="L4452" t="s">
        <v>16082</v>
      </c>
      <c r="M4452" t="s">
        <v>271</v>
      </c>
      <c r="N4452" t="s">
        <v>268</v>
      </c>
      <c r="O4452">
        <v>2</v>
      </c>
      <c r="P4452" t="s">
        <v>288</v>
      </c>
      <c r="Q4452">
        <v>0.48</v>
      </c>
      <c r="S4452">
        <v>6</v>
      </c>
      <c r="T4452" s="108">
        <v>2.88</v>
      </c>
      <c r="U4452">
        <v>1</v>
      </c>
      <c r="V4452" t="s">
        <v>270</v>
      </c>
      <c r="W4452" t="s">
        <v>167</v>
      </c>
      <c r="X4452">
        <v>3</v>
      </c>
      <c r="Y4452">
        <v>3</v>
      </c>
      <c r="Z4452">
        <v>0</v>
      </c>
      <c r="AA4452">
        <v>0</v>
      </c>
      <c r="AB4452">
        <v>3</v>
      </c>
      <c r="AC4452">
        <v>0</v>
      </c>
      <c r="AD4452">
        <v>0</v>
      </c>
      <c r="AE4452">
        <v>0</v>
      </c>
    </row>
    <row r="4453" spans="1:31" x14ac:dyDescent="0.3">
      <c r="A4453" t="s">
        <v>268</v>
      </c>
      <c r="B4453" t="s">
        <v>16080</v>
      </c>
      <c r="C4453" t="s">
        <v>274</v>
      </c>
      <c r="D4453" t="s">
        <v>16081</v>
      </c>
      <c r="E4453" t="s">
        <v>13149</v>
      </c>
      <c r="F4453" t="s">
        <v>1414</v>
      </c>
      <c r="G4453" t="s">
        <v>453</v>
      </c>
      <c r="I4453" t="s">
        <v>265</v>
      </c>
      <c r="J4453" t="s">
        <v>266</v>
      </c>
      <c r="K4453" t="s">
        <v>5399</v>
      </c>
      <c r="L4453" t="s">
        <v>16082</v>
      </c>
      <c r="M4453" t="s">
        <v>271</v>
      </c>
      <c r="N4453" t="s">
        <v>268</v>
      </c>
      <c r="O4453">
        <v>17</v>
      </c>
      <c r="P4453" t="s">
        <v>273</v>
      </c>
      <c r="Q4453">
        <v>0.32</v>
      </c>
      <c r="S4453">
        <v>2</v>
      </c>
      <c r="T4453" s="108">
        <v>0.64</v>
      </c>
      <c r="U4453">
        <v>1</v>
      </c>
      <c r="V4453" t="s">
        <v>270</v>
      </c>
      <c r="W4453" t="s">
        <v>167</v>
      </c>
      <c r="X4453">
        <v>2</v>
      </c>
      <c r="Y4453">
        <v>0</v>
      </c>
      <c r="Z4453">
        <v>0</v>
      </c>
      <c r="AA4453">
        <v>0</v>
      </c>
      <c r="AB4453">
        <v>2</v>
      </c>
      <c r="AC4453">
        <v>0</v>
      </c>
      <c r="AD4453">
        <v>0</v>
      </c>
      <c r="AE4453">
        <v>0</v>
      </c>
    </row>
    <row r="4454" spans="1:31" x14ac:dyDescent="0.3">
      <c r="A4454" t="s">
        <v>268</v>
      </c>
      <c r="B4454" t="s">
        <v>4234</v>
      </c>
      <c r="C4454" t="s">
        <v>274</v>
      </c>
      <c r="D4454" t="s">
        <v>4235</v>
      </c>
      <c r="E4454" t="s">
        <v>12946</v>
      </c>
      <c r="F4454" t="s">
        <v>4225</v>
      </c>
      <c r="G4454" t="s">
        <v>2337</v>
      </c>
      <c r="I4454" t="s">
        <v>265</v>
      </c>
      <c r="J4454" t="s">
        <v>266</v>
      </c>
      <c r="K4454" t="s">
        <v>4233</v>
      </c>
      <c r="L4454" t="s">
        <v>16063</v>
      </c>
      <c r="M4454" t="s">
        <v>271</v>
      </c>
      <c r="N4454" t="s">
        <v>268</v>
      </c>
      <c r="O4454">
        <v>11</v>
      </c>
      <c r="P4454" t="s">
        <v>272</v>
      </c>
      <c r="Q4454">
        <v>8</v>
      </c>
      <c r="S4454">
        <v>1</v>
      </c>
      <c r="T4454" s="108">
        <v>8</v>
      </c>
      <c r="U4454">
        <v>1</v>
      </c>
      <c r="V4454" t="s">
        <v>270</v>
      </c>
      <c r="W4454" t="s">
        <v>167</v>
      </c>
      <c r="X4454">
        <v>1</v>
      </c>
      <c r="Y4454">
        <v>0</v>
      </c>
      <c r="Z4454">
        <v>0</v>
      </c>
      <c r="AA4454">
        <v>0</v>
      </c>
      <c r="AB4454">
        <v>1</v>
      </c>
      <c r="AC4454">
        <v>0</v>
      </c>
      <c r="AD4454">
        <v>0</v>
      </c>
      <c r="AE4454">
        <v>0</v>
      </c>
    </row>
    <row r="4455" spans="1:31" x14ac:dyDescent="0.3">
      <c r="A4455" t="s">
        <v>268</v>
      </c>
      <c r="B4455" t="s">
        <v>4234</v>
      </c>
      <c r="C4455" t="s">
        <v>274</v>
      </c>
      <c r="D4455" t="s">
        <v>4235</v>
      </c>
      <c r="E4455" t="s">
        <v>12946</v>
      </c>
      <c r="F4455" t="s">
        <v>4225</v>
      </c>
      <c r="G4455" t="s">
        <v>2337</v>
      </c>
      <c r="I4455" t="s">
        <v>265</v>
      </c>
      <c r="J4455" t="s">
        <v>266</v>
      </c>
      <c r="K4455" t="s">
        <v>4233</v>
      </c>
      <c r="L4455" t="s">
        <v>16063</v>
      </c>
      <c r="M4455" t="s">
        <v>271</v>
      </c>
      <c r="N4455" t="s">
        <v>268</v>
      </c>
      <c r="O4455">
        <v>24</v>
      </c>
      <c r="P4455" t="s">
        <v>17796</v>
      </c>
      <c r="Q4455">
        <v>2</v>
      </c>
      <c r="S4455">
        <v>1</v>
      </c>
      <c r="T4455" s="108">
        <v>2</v>
      </c>
      <c r="U4455">
        <v>1</v>
      </c>
      <c r="V4455" t="s">
        <v>270</v>
      </c>
      <c r="W4455" t="s">
        <v>167</v>
      </c>
      <c r="X4455">
        <v>1</v>
      </c>
      <c r="Y4455">
        <v>0</v>
      </c>
      <c r="Z4455">
        <v>1</v>
      </c>
      <c r="AA4455">
        <v>0</v>
      </c>
      <c r="AB4455">
        <v>0</v>
      </c>
      <c r="AC4455">
        <v>0</v>
      </c>
      <c r="AD4455">
        <v>0</v>
      </c>
      <c r="AE4455">
        <v>0</v>
      </c>
    </row>
    <row r="4456" spans="1:31" x14ac:dyDescent="0.3">
      <c r="A4456" t="s">
        <v>16630</v>
      </c>
      <c r="B4456" t="s">
        <v>8533</v>
      </c>
      <c r="C4456" t="s">
        <v>3621</v>
      </c>
      <c r="D4456" t="s">
        <v>27209</v>
      </c>
      <c r="E4456" t="s">
        <v>17262</v>
      </c>
      <c r="F4456" t="s">
        <v>4225</v>
      </c>
      <c r="G4456" t="s">
        <v>2337</v>
      </c>
      <c r="I4456" t="s">
        <v>265</v>
      </c>
      <c r="J4456" t="s">
        <v>266</v>
      </c>
      <c r="K4456" t="s">
        <v>4233</v>
      </c>
      <c r="L4456" t="s">
        <v>27210</v>
      </c>
      <c r="M4456" t="s">
        <v>387</v>
      </c>
      <c r="N4456" t="s">
        <v>16630</v>
      </c>
      <c r="O4456">
        <v>3</v>
      </c>
      <c r="P4456" t="s">
        <v>388</v>
      </c>
      <c r="Q4456">
        <v>20</v>
      </c>
      <c r="S4456">
        <v>0</v>
      </c>
      <c r="T4456" s="108">
        <v>0</v>
      </c>
      <c r="U4456">
        <v>0</v>
      </c>
      <c r="W4456" t="s">
        <v>171</v>
      </c>
      <c r="X4456">
        <v>1</v>
      </c>
      <c r="Y4456">
        <v>0</v>
      </c>
      <c r="Z4456">
        <v>0</v>
      </c>
      <c r="AA4456">
        <v>0</v>
      </c>
      <c r="AB4456">
        <v>0</v>
      </c>
      <c r="AC4456">
        <v>0</v>
      </c>
      <c r="AD4456">
        <v>0</v>
      </c>
      <c r="AE4456">
        <v>0</v>
      </c>
    </row>
    <row r="4457" spans="1:31" x14ac:dyDescent="0.3">
      <c r="A4457" t="s">
        <v>16630</v>
      </c>
      <c r="B4457" t="s">
        <v>8533</v>
      </c>
      <c r="C4457" t="s">
        <v>829</v>
      </c>
      <c r="D4457" t="s">
        <v>8534</v>
      </c>
      <c r="E4457" t="s">
        <v>17262</v>
      </c>
      <c r="F4457" t="s">
        <v>4225</v>
      </c>
      <c r="G4457" t="s">
        <v>2337</v>
      </c>
      <c r="I4457" t="s">
        <v>265</v>
      </c>
      <c r="J4457" t="s">
        <v>266</v>
      </c>
      <c r="K4457" t="s">
        <v>4233</v>
      </c>
      <c r="L4457" t="s">
        <v>8535</v>
      </c>
      <c r="M4457" t="s">
        <v>387</v>
      </c>
      <c r="N4457" t="s">
        <v>16630</v>
      </c>
      <c r="O4457">
        <v>10</v>
      </c>
      <c r="P4457" t="s">
        <v>388</v>
      </c>
      <c r="Q4457">
        <v>25</v>
      </c>
      <c r="R4457" t="s">
        <v>389</v>
      </c>
      <c r="S4457">
        <v>0</v>
      </c>
      <c r="T4457" s="108">
        <v>0</v>
      </c>
      <c r="U4457">
        <v>0</v>
      </c>
      <c r="W4457" t="s">
        <v>171</v>
      </c>
      <c r="X4457">
        <v>1</v>
      </c>
      <c r="Y4457">
        <v>0</v>
      </c>
      <c r="Z4457">
        <v>0</v>
      </c>
      <c r="AA4457">
        <v>0</v>
      </c>
      <c r="AB4457">
        <v>0</v>
      </c>
      <c r="AC4457">
        <v>0</v>
      </c>
      <c r="AD4457">
        <v>0</v>
      </c>
      <c r="AE4457">
        <v>0</v>
      </c>
    </row>
    <row r="4458" spans="1:31" x14ac:dyDescent="0.3">
      <c r="A4458" t="s">
        <v>268</v>
      </c>
      <c r="B4458" t="s">
        <v>5996</v>
      </c>
      <c r="C4458" t="s">
        <v>274</v>
      </c>
      <c r="D4458" t="s">
        <v>5997</v>
      </c>
      <c r="E4458" t="s">
        <v>12855</v>
      </c>
      <c r="F4458" t="s">
        <v>5998</v>
      </c>
      <c r="G4458" t="s">
        <v>439</v>
      </c>
      <c r="I4458" t="s">
        <v>265</v>
      </c>
      <c r="J4458" t="s">
        <v>266</v>
      </c>
      <c r="K4458" t="s">
        <v>5999</v>
      </c>
      <c r="L4458" t="s">
        <v>6000</v>
      </c>
      <c r="M4458" t="s">
        <v>267</v>
      </c>
      <c r="N4458" t="s">
        <v>268</v>
      </c>
      <c r="O4458">
        <v>1</v>
      </c>
      <c r="P4458" t="s">
        <v>282</v>
      </c>
      <c r="Q4458">
        <v>1</v>
      </c>
      <c r="S4458">
        <v>1</v>
      </c>
      <c r="T4458" s="108">
        <v>1</v>
      </c>
      <c r="U4458">
        <v>1</v>
      </c>
      <c r="V4458" t="s">
        <v>270</v>
      </c>
      <c r="W4458" t="s">
        <v>167</v>
      </c>
      <c r="X4458">
        <v>1</v>
      </c>
      <c r="Y4458">
        <v>0</v>
      </c>
      <c r="Z4458">
        <v>0</v>
      </c>
      <c r="AA4458">
        <v>0</v>
      </c>
      <c r="AB4458">
        <v>0</v>
      </c>
      <c r="AC4458">
        <v>1</v>
      </c>
      <c r="AD4458">
        <v>0</v>
      </c>
      <c r="AE4458">
        <v>0</v>
      </c>
    </row>
    <row r="4459" spans="1:31" x14ac:dyDescent="0.3">
      <c r="A4459" t="s">
        <v>268</v>
      </c>
      <c r="B4459" t="s">
        <v>5996</v>
      </c>
      <c r="C4459" t="s">
        <v>274</v>
      </c>
      <c r="D4459" t="s">
        <v>5997</v>
      </c>
      <c r="E4459" t="s">
        <v>12855</v>
      </c>
      <c r="F4459" t="s">
        <v>5998</v>
      </c>
      <c r="G4459" t="s">
        <v>439</v>
      </c>
      <c r="I4459" t="s">
        <v>265</v>
      </c>
      <c r="J4459" t="s">
        <v>266</v>
      </c>
      <c r="K4459" t="s">
        <v>5999</v>
      </c>
      <c r="L4459" t="s">
        <v>6000</v>
      </c>
      <c r="M4459" t="s">
        <v>267</v>
      </c>
      <c r="N4459" t="s">
        <v>268</v>
      </c>
      <c r="O4459">
        <v>1</v>
      </c>
      <c r="P4459" t="s">
        <v>282</v>
      </c>
      <c r="Q4459">
        <v>2</v>
      </c>
      <c r="S4459">
        <v>1</v>
      </c>
      <c r="T4459" s="108">
        <v>2</v>
      </c>
      <c r="U4459">
        <v>1</v>
      </c>
      <c r="V4459" t="s">
        <v>270</v>
      </c>
      <c r="W4459" t="s">
        <v>167</v>
      </c>
      <c r="X4459">
        <v>1</v>
      </c>
      <c r="Y4459">
        <v>0</v>
      </c>
      <c r="Z4459">
        <v>0</v>
      </c>
      <c r="AA4459">
        <v>0</v>
      </c>
      <c r="AB4459">
        <v>0</v>
      </c>
      <c r="AC4459">
        <v>1</v>
      </c>
      <c r="AD4459">
        <v>0</v>
      </c>
      <c r="AE4459">
        <v>0</v>
      </c>
    </row>
    <row r="4460" spans="1:31" x14ac:dyDescent="0.3">
      <c r="A4460" t="s">
        <v>268</v>
      </c>
      <c r="B4460" t="s">
        <v>5996</v>
      </c>
      <c r="C4460" t="s">
        <v>274</v>
      </c>
      <c r="D4460" t="s">
        <v>5997</v>
      </c>
      <c r="E4460" t="s">
        <v>12855</v>
      </c>
      <c r="F4460" t="s">
        <v>5998</v>
      </c>
      <c r="G4460" t="s">
        <v>439</v>
      </c>
      <c r="I4460" t="s">
        <v>265</v>
      </c>
      <c r="J4460" t="s">
        <v>266</v>
      </c>
      <c r="K4460" t="s">
        <v>5999</v>
      </c>
      <c r="L4460" t="s">
        <v>6000</v>
      </c>
      <c r="M4460" t="s">
        <v>271</v>
      </c>
      <c r="N4460" t="s">
        <v>268</v>
      </c>
      <c r="O4460">
        <v>2</v>
      </c>
      <c r="P4460" t="s">
        <v>272</v>
      </c>
      <c r="Q4460">
        <v>1</v>
      </c>
      <c r="S4460">
        <v>1</v>
      </c>
      <c r="T4460" s="108">
        <v>1</v>
      </c>
      <c r="U4460">
        <v>1</v>
      </c>
      <c r="V4460" t="s">
        <v>270</v>
      </c>
      <c r="W4460" t="s">
        <v>167</v>
      </c>
      <c r="X4460">
        <v>1</v>
      </c>
      <c r="Y4460">
        <v>0</v>
      </c>
      <c r="Z4460">
        <v>0</v>
      </c>
      <c r="AA4460">
        <v>0</v>
      </c>
      <c r="AB4460">
        <v>0</v>
      </c>
      <c r="AC4460">
        <v>1</v>
      </c>
      <c r="AD4460">
        <v>0</v>
      </c>
      <c r="AE4460">
        <v>0</v>
      </c>
    </row>
    <row r="4461" spans="1:31" x14ac:dyDescent="0.3">
      <c r="A4461" t="s">
        <v>268</v>
      </c>
      <c r="B4461" t="s">
        <v>5996</v>
      </c>
      <c r="C4461" t="s">
        <v>274</v>
      </c>
      <c r="D4461" t="s">
        <v>5997</v>
      </c>
      <c r="E4461" t="s">
        <v>12855</v>
      </c>
      <c r="F4461" t="s">
        <v>5998</v>
      </c>
      <c r="G4461" t="s">
        <v>439</v>
      </c>
      <c r="I4461" t="s">
        <v>265</v>
      </c>
      <c r="J4461" t="s">
        <v>266</v>
      </c>
      <c r="K4461" t="s">
        <v>5999</v>
      </c>
      <c r="L4461" t="s">
        <v>6000</v>
      </c>
      <c r="M4461" t="s">
        <v>271</v>
      </c>
      <c r="N4461" t="s">
        <v>268</v>
      </c>
      <c r="O4461">
        <v>2</v>
      </c>
      <c r="P4461" t="s">
        <v>272</v>
      </c>
      <c r="Q4461">
        <v>2</v>
      </c>
      <c r="S4461">
        <v>1</v>
      </c>
      <c r="T4461" s="108">
        <v>2</v>
      </c>
      <c r="U4461">
        <v>1</v>
      </c>
      <c r="V4461" t="s">
        <v>270</v>
      </c>
      <c r="W4461" t="s">
        <v>167</v>
      </c>
      <c r="X4461">
        <v>1</v>
      </c>
      <c r="Y4461">
        <v>0</v>
      </c>
      <c r="Z4461">
        <v>0</v>
      </c>
      <c r="AA4461">
        <v>0</v>
      </c>
      <c r="AB4461">
        <v>0</v>
      </c>
      <c r="AC4461">
        <v>1</v>
      </c>
      <c r="AD4461">
        <v>0</v>
      </c>
      <c r="AE4461">
        <v>0</v>
      </c>
    </row>
    <row r="4462" spans="1:31" x14ac:dyDescent="0.3">
      <c r="A4462" t="s">
        <v>268</v>
      </c>
      <c r="B4462" t="s">
        <v>5996</v>
      </c>
      <c r="C4462" t="s">
        <v>274</v>
      </c>
      <c r="D4462" t="s">
        <v>5997</v>
      </c>
      <c r="E4462" t="s">
        <v>12855</v>
      </c>
      <c r="F4462" t="s">
        <v>5998</v>
      </c>
      <c r="G4462" t="s">
        <v>439</v>
      </c>
      <c r="I4462" t="s">
        <v>265</v>
      </c>
      <c r="J4462" t="s">
        <v>266</v>
      </c>
      <c r="K4462" t="s">
        <v>5999</v>
      </c>
      <c r="L4462" t="s">
        <v>6000</v>
      </c>
      <c r="M4462" t="s">
        <v>271</v>
      </c>
      <c r="N4462" t="s">
        <v>268</v>
      </c>
      <c r="O4462">
        <v>27</v>
      </c>
      <c r="P4462" t="s">
        <v>273</v>
      </c>
      <c r="Q4462">
        <v>0.32</v>
      </c>
      <c r="S4462">
        <v>4</v>
      </c>
      <c r="T4462" s="108">
        <v>1.28</v>
      </c>
      <c r="U4462">
        <v>1</v>
      </c>
      <c r="V4462" t="s">
        <v>270</v>
      </c>
      <c r="W4462" t="s">
        <v>167</v>
      </c>
      <c r="X4462">
        <v>4</v>
      </c>
      <c r="Y4462">
        <v>0</v>
      </c>
      <c r="Z4462">
        <v>0</v>
      </c>
      <c r="AA4462">
        <v>0</v>
      </c>
      <c r="AB4462">
        <v>0</v>
      </c>
      <c r="AC4462">
        <v>4</v>
      </c>
      <c r="AD4462">
        <v>0</v>
      </c>
      <c r="AE4462">
        <v>0</v>
      </c>
    </row>
    <row r="4463" spans="1:31" x14ac:dyDescent="0.3">
      <c r="A4463" t="s">
        <v>16630</v>
      </c>
      <c r="B4463" t="s">
        <v>8578</v>
      </c>
      <c r="C4463" t="s">
        <v>274</v>
      </c>
      <c r="D4463" t="s">
        <v>8579</v>
      </c>
      <c r="E4463" t="s">
        <v>17263</v>
      </c>
      <c r="F4463" t="s">
        <v>1664</v>
      </c>
      <c r="G4463" t="s">
        <v>292</v>
      </c>
      <c r="I4463" t="s">
        <v>265</v>
      </c>
      <c r="J4463" t="s">
        <v>266</v>
      </c>
      <c r="K4463" t="s">
        <v>6093</v>
      </c>
      <c r="L4463" t="s">
        <v>15700</v>
      </c>
      <c r="M4463" t="s">
        <v>2312</v>
      </c>
      <c r="N4463" t="s">
        <v>16630</v>
      </c>
      <c r="O4463">
        <v>4</v>
      </c>
      <c r="P4463" t="s">
        <v>3206</v>
      </c>
      <c r="Q4463">
        <v>20</v>
      </c>
      <c r="S4463">
        <v>1</v>
      </c>
      <c r="T4463" s="108">
        <v>20</v>
      </c>
      <c r="U4463">
        <v>4</v>
      </c>
      <c r="V4463" t="s">
        <v>270</v>
      </c>
      <c r="W4463" t="s">
        <v>167</v>
      </c>
      <c r="X4463">
        <v>1</v>
      </c>
      <c r="Y4463">
        <v>0</v>
      </c>
      <c r="Z4463">
        <v>0</v>
      </c>
      <c r="AA4463">
        <v>1</v>
      </c>
      <c r="AB4463">
        <v>0</v>
      </c>
      <c r="AC4463">
        <v>0</v>
      </c>
      <c r="AD4463">
        <v>0</v>
      </c>
      <c r="AE4463">
        <v>0</v>
      </c>
    </row>
    <row r="4464" spans="1:31" x14ac:dyDescent="0.3">
      <c r="A4464" t="s">
        <v>268</v>
      </c>
      <c r="B4464" t="s">
        <v>6179</v>
      </c>
      <c r="C4464" t="s">
        <v>274</v>
      </c>
      <c r="D4464" t="s">
        <v>8208</v>
      </c>
      <c r="E4464" t="s">
        <v>13624</v>
      </c>
      <c r="F4464" t="s">
        <v>6180</v>
      </c>
      <c r="G4464" t="s">
        <v>292</v>
      </c>
      <c r="I4464" t="s">
        <v>265</v>
      </c>
      <c r="J4464" t="s">
        <v>266</v>
      </c>
      <c r="K4464" t="s">
        <v>6181</v>
      </c>
      <c r="L4464" t="s">
        <v>17533</v>
      </c>
      <c r="M4464" t="s">
        <v>271</v>
      </c>
      <c r="N4464" t="s">
        <v>268</v>
      </c>
      <c r="O4464">
        <v>2</v>
      </c>
      <c r="P4464" t="s">
        <v>288</v>
      </c>
      <c r="Q4464">
        <v>0.48</v>
      </c>
      <c r="S4464">
        <v>4</v>
      </c>
      <c r="T4464" s="108">
        <v>1.92</v>
      </c>
      <c r="U4464">
        <v>1</v>
      </c>
      <c r="V4464" t="s">
        <v>270</v>
      </c>
      <c r="W4464" t="s">
        <v>167</v>
      </c>
      <c r="X4464">
        <v>4</v>
      </c>
      <c r="Y4464">
        <v>4</v>
      </c>
      <c r="Z4464">
        <v>0</v>
      </c>
      <c r="AA4464">
        <v>0</v>
      </c>
      <c r="AB4464">
        <v>0</v>
      </c>
      <c r="AC4464">
        <v>0</v>
      </c>
      <c r="AD4464">
        <v>0</v>
      </c>
      <c r="AE4464">
        <v>0</v>
      </c>
    </row>
    <row r="4465" spans="1:31" x14ac:dyDescent="0.3">
      <c r="A4465" t="s">
        <v>268</v>
      </c>
      <c r="B4465" t="s">
        <v>6179</v>
      </c>
      <c r="C4465" t="s">
        <v>294</v>
      </c>
      <c r="D4465" t="s">
        <v>8208</v>
      </c>
      <c r="E4465" t="s">
        <v>13624</v>
      </c>
      <c r="F4465" t="s">
        <v>6180</v>
      </c>
      <c r="G4465" t="s">
        <v>292</v>
      </c>
      <c r="I4465" t="s">
        <v>265</v>
      </c>
      <c r="J4465" t="s">
        <v>266</v>
      </c>
      <c r="K4465" t="s">
        <v>6181</v>
      </c>
      <c r="L4465" t="s">
        <v>17533</v>
      </c>
      <c r="M4465" t="s">
        <v>271</v>
      </c>
      <c r="N4465" t="s">
        <v>268</v>
      </c>
      <c r="O4465">
        <v>17</v>
      </c>
      <c r="P4465" t="s">
        <v>273</v>
      </c>
      <c r="Q4465">
        <v>0.48</v>
      </c>
      <c r="S4465">
        <v>8</v>
      </c>
      <c r="T4465" s="108">
        <v>3.84</v>
      </c>
      <c r="U4465">
        <v>1</v>
      </c>
      <c r="V4465" t="s">
        <v>270</v>
      </c>
      <c r="W4465" t="s">
        <v>167</v>
      </c>
      <c r="X4465">
        <v>8</v>
      </c>
      <c r="Y4465">
        <v>0</v>
      </c>
      <c r="Z4465">
        <v>0</v>
      </c>
      <c r="AA4465">
        <v>0</v>
      </c>
      <c r="AB4465">
        <v>8</v>
      </c>
      <c r="AC4465">
        <v>0</v>
      </c>
      <c r="AD4465">
        <v>0</v>
      </c>
      <c r="AE4465">
        <v>0</v>
      </c>
    </row>
    <row r="4466" spans="1:31" x14ac:dyDescent="0.3">
      <c r="A4466" t="s">
        <v>268</v>
      </c>
      <c r="B4466" t="s">
        <v>6179</v>
      </c>
      <c r="C4466" t="s">
        <v>262</v>
      </c>
      <c r="D4466" t="s">
        <v>8208</v>
      </c>
      <c r="E4466" t="s">
        <v>13624</v>
      </c>
      <c r="F4466" t="s">
        <v>6180</v>
      </c>
      <c r="G4466" t="s">
        <v>292</v>
      </c>
      <c r="I4466" t="s">
        <v>265</v>
      </c>
      <c r="J4466" t="s">
        <v>266</v>
      </c>
      <c r="K4466" t="s">
        <v>6181</v>
      </c>
      <c r="L4466" t="s">
        <v>17533</v>
      </c>
      <c r="M4466" t="s">
        <v>267</v>
      </c>
      <c r="N4466" t="s">
        <v>268</v>
      </c>
      <c r="O4466">
        <v>1</v>
      </c>
      <c r="P4466" t="s">
        <v>269</v>
      </c>
      <c r="Q4466">
        <v>2</v>
      </c>
      <c r="S4466">
        <v>1</v>
      </c>
      <c r="T4466" s="108">
        <v>2</v>
      </c>
      <c r="U4466">
        <v>1</v>
      </c>
      <c r="V4466" t="s">
        <v>270</v>
      </c>
      <c r="W4466" t="s">
        <v>167</v>
      </c>
      <c r="X4466">
        <v>1</v>
      </c>
      <c r="Y4466">
        <v>0</v>
      </c>
      <c r="Z4466">
        <v>0</v>
      </c>
      <c r="AA4466">
        <v>0</v>
      </c>
      <c r="AB4466">
        <v>1</v>
      </c>
      <c r="AC4466">
        <v>0</v>
      </c>
      <c r="AD4466">
        <v>0</v>
      </c>
      <c r="AE4466">
        <v>0</v>
      </c>
    </row>
    <row r="4467" spans="1:31" x14ac:dyDescent="0.3">
      <c r="A4467" t="s">
        <v>268</v>
      </c>
      <c r="B4467" t="s">
        <v>6179</v>
      </c>
      <c r="C4467" t="s">
        <v>262</v>
      </c>
      <c r="D4467" t="s">
        <v>8208</v>
      </c>
      <c r="E4467" t="s">
        <v>13624</v>
      </c>
      <c r="F4467" t="s">
        <v>6180</v>
      </c>
      <c r="G4467" t="s">
        <v>292</v>
      </c>
      <c r="I4467" t="s">
        <v>265</v>
      </c>
      <c r="J4467" t="s">
        <v>266</v>
      </c>
      <c r="K4467" t="s">
        <v>6181</v>
      </c>
      <c r="L4467" t="s">
        <v>17533</v>
      </c>
      <c r="M4467" t="s">
        <v>267</v>
      </c>
      <c r="N4467" t="s">
        <v>268</v>
      </c>
      <c r="O4467">
        <v>1</v>
      </c>
      <c r="P4467" t="s">
        <v>282</v>
      </c>
      <c r="Q4467">
        <v>3</v>
      </c>
      <c r="S4467">
        <v>1</v>
      </c>
      <c r="T4467" s="108">
        <v>3</v>
      </c>
      <c r="U4467">
        <v>1</v>
      </c>
      <c r="V4467" t="s">
        <v>270</v>
      </c>
      <c r="W4467" t="s">
        <v>167</v>
      </c>
      <c r="X4467">
        <v>1</v>
      </c>
      <c r="Y4467">
        <v>0</v>
      </c>
      <c r="Z4467">
        <v>1</v>
      </c>
      <c r="AA4467">
        <v>0</v>
      </c>
      <c r="AB4467">
        <v>0</v>
      </c>
      <c r="AC4467">
        <v>0</v>
      </c>
      <c r="AD4467">
        <v>0</v>
      </c>
      <c r="AE4467">
        <v>0</v>
      </c>
    </row>
    <row r="4468" spans="1:31" x14ac:dyDescent="0.3">
      <c r="A4468" t="s">
        <v>268</v>
      </c>
      <c r="B4468" t="s">
        <v>6453</v>
      </c>
      <c r="C4468" t="s">
        <v>262</v>
      </c>
      <c r="D4468" t="s">
        <v>6454</v>
      </c>
      <c r="E4468" t="s">
        <v>12987</v>
      </c>
      <c r="F4468" t="s">
        <v>2439</v>
      </c>
      <c r="G4468" t="s">
        <v>1036</v>
      </c>
      <c r="I4468" t="s">
        <v>265</v>
      </c>
      <c r="J4468" t="s">
        <v>266</v>
      </c>
      <c r="K4468" t="s">
        <v>6421</v>
      </c>
      <c r="L4468" t="s">
        <v>6455</v>
      </c>
      <c r="M4468" t="s">
        <v>271</v>
      </c>
      <c r="N4468" t="s">
        <v>268</v>
      </c>
      <c r="O4468">
        <v>2</v>
      </c>
      <c r="P4468" t="s">
        <v>272</v>
      </c>
      <c r="Q4468">
        <v>2</v>
      </c>
      <c r="S4468">
        <v>1</v>
      </c>
      <c r="T4468" s="108">
        <v>2</v>
      </c>
      <c r="U4468">
        <v>1</v>
      </c>
      <c r="V4468" t="s">
        <v>270</v>
      </c>
      <c r="W4468" t="s">
        <v>167</v>
      </c>
      <c r="X4468">
        <v>1</v>
      </c>
      <c r="Y4468">
        <v>0</v>
      </c>
      <c r="Z4468">
        <v>0</v>
      </c>
      <c r="AA4468">
        <v>1</v>
      </c>
      <c r="AB4468">
        <v>0</v>
      </c>
      <c r="AC4468">
        <v>0</v>
      </c>
      <c r="AD4468">
        <v>0</v>
      </c>
      <c r="AE4468">
        <v>0</v>
      </c>
    </row>
    <row r="4469" spans="1:31" x14ac:dyDescent="0.3">
      <c r="A4469" t="s">
        <v>268</v>
      </c>
      <c r="B4469" t="s">
        <v>6453</v>
      </c>
      <c r="C4469" t="s">
        <v>262</v>
      </c>
      <c r="D4469" t="s">
        <v>6454</v>
      </c>
      <c r="E4469" t="s">
        <v>12987</v>
      </c>
      <c r="F4469" t="s">
        <v>2439</v>
      </c>
      <c r="G4469" t="s">
        <v>1036</v>
      </c>
      <c r="I4469" t="s">
        <v>265</v>
      </c>
      <c r="J4469" t="s">
        <v>266</v>
      </c>
      <c r="K4469" t="s">
        <v>6421</v>
      </c>
      <c r="L4469" t="s">
        <v>6455</v>
      </c>
      <c r="M4469" t="s">
        <v>271</v>
      </c>
      <c r="N4469" t="s">
        <v>268</v>
      </c>
      <c r="O4469">
        <v>17</v>
      </c>
      <c r="P4469" t="s">
        <v>273</v>
      </c>
      <c r="Q4469">
        <v>0.48</v>
      </c>
      <c r="S4469">
        <v>2</v>
      </c>
      <c r="T4469" s="108">
        <v>0.96</v>
      </c>
      <c r="U4469">
        <v>1</v>
      </c>
      <c r="V4469" t="s">
        <v>270</v>
      </c>
      <c r="W4469" t="s">
        <v>167</v>
      </c>
      <c r="X4469">
        <v>2</v>
      </c>
      <c r="Y4469">
        <v>0</v>
      </c>
      <c r="Z4469">
        <v>0</v>
      </c>
      <c r="AA4469">
        <v>0</v>
      </c>
      <c r="AB4469">
        <v>0</v>
      </c>
      <c r="AC4469">
        <v>2</v>
      </c>
      <c r="AD4469">
        <v>0</v>
      </c>
      <c r="AE4469">
        <v>0</v>
      </c>
    </row>
    <row r="4470" spans="1:31" x14ac:dyDescent="0.3">
      <c r="A4470" t="s">
        <v>268</v>
      </c>
      <c r="B4470" t="s">
        <v>6453</v>
      </c>
      <c r="C4470" t="s">
        <v>262</v>
      </c>
      <c r="D4470" t="s">
        <v>6454</v>
      </c>
      <c r="E4470" t="s">
        <v>12987</v>
      </c>
      <c r="F4470" t="s">
        <v>2439</v>
      </c>
      <c r="G4470" t="s">
        <v>1036</v>
      </c>
      <c r="I4470" t="s">
        <v>265</v>
      </c>
      <c r="J4470" t="s">
        <v>266</v>
      </c>
      <c r="K4470" t="s">
        <v>6421</v>
      </c>
      <c r="L4470" t="s">
        <v>6455</v>
      </c>
      <c r="M4470" t="s">
        <v>267</v>
      </c>
      <c r="N4470" t="s">
        <v>268</v>
      </c>
      <c r="O4470">
        <v>1</v>
      </c>
      <c r="P4470" t="s">
        <v>282</v>
      </c>
      <c r="Q4470">
        <v>1</v>
      </c>
      <c r="S4470">
        <v>1</v>
      </c>
      <c r="T4470" s="108">
        <v>1</v>
      </c>
      <c r="U4470">
        <v>1</v>
      </c>
      <c r="V4470" t="s">
        <v>270</v>
      </c>
      <c r="W4470" t="s">
        <v>167</v>
      </c>
      <c r="X4470">
        <v>1</v>
      </c>
      <c r="Y4470">
        <v>0</v>
      </c>
      <c r="Z4470">
        <v>0</v>
      </c>
      <c r="AA4470">
        <v>0</v>
      </c>
      <c r="AB4470">
        <v>1</v>
      </c>
      <c r="AC4470">
        <v>0</v>
      </c>
      <c r="AD4470">
        <v>0</v>
      </c>
      <c r="AE4470">
        <v>0</v>
      </c>
    </row>
    <row r="4471" spans="1:31" x14ac:dyDescent="0.3">
      <c r="A4471" t="s">
        <v>268</v>
      </c>
      <c r="B4471" t="s">
        <v>16974</v>
      </c>
      <c r="C4471" t="s">
        <v>274</v>
      </c>
      <c r="D4471" t="s">
        <v>16975</v>
      </c>
      <c r="E4471" t="s">
        <v>12842</v>
      </c>
      <c r="F4471" t="s">
        <v>5188</v>
      </c>
      <c r="G4471" t="s">
        <v>362</v>
      </c>
      <c r="I4471" t="s">
        <v>265</v>
      </c>
      <c r="J4471" t="s">
        <v>266</v>
      </c>
      <c r="K4471" t="s">
        <v>5189</v>
      </c>
      <c r="L4471" t="s">
        <v>3609</v>
      </c>
      <c r="M4471" t="s">
        <v>271</v>
      </c>
      <c r="N4471" t="s">
        <v>268</v>
      </c>
      <c r="O4471">
        <v>20</v>
      </c>
      <c r="P4471" t="s">
        <v>425</v>
      </c>
      <c r="Q4471">
        <v>0.32</v>
      </c>
      <c r="S4471">
        <v>2</v>
      </c>
      <c r="T4471" s="108">
        <v>0.64</v>
      </c>
      <c r="U4471">
        <v>1</v>
      </c>
      <c r="V4471" t="s">
        <v>270</v>
      </c>
      <c r="W4471" t="s">
        <v>167</v>
      </c>
      <c r="X4471">
        <v>1</v>
      </c>
      <c r="Y4471">
        <v>0</v>
      </c>
      <c r="Z4471">
        <v>2</v>
      </c>
      <c r="AA4471">
        <v>0</v>
      </c>
      <c r="AB4471">
        <v>0</v>
      </c>
      <c r="AC4471">
        <v>0</v>
      </c>
      <c r="AD4471">
        <v>0</v>
      </c>
      <c r="AE4471">
        <v>0</v>
      </c>
    </row>
    <row r="4472" spans="1:31" x14ac:dyDescent="0.3">
      <c r="A4472" t="s">
        <v>268</v>
      </c>
      <c r="B4472" t="s">
        <v>16974</v>
      </c>
      <c r="C4472" t="s">
        <v>274</v>
      </c>
      <c r="D4472" t="s">
        <v>16975</v>
      </c>
      <c r="E4472" t="s">
        <v>12842</v>
      </c>
      <c r="F4472" t="s">
        <v>5188</v>
      </c>
      <c r="G4472" t="s">
        <v>362</v>
      </c>
      <c r="I4472" t="s">
        <v>265</v>
      </c>
      <c r="J4472" t="s">
        <v>266</v>
      </c>
      <c r="K4472" t="s">
        <v>5189</v>
      </c>
      <c r="L4472" t="s">
        <v>3609</v>
      </c>
      <c r="M4472" t="s">
        <v>267</v>
      </c>
      <c r="N4472" t="s">
        <v>268</v>
      </c>
      <c r="O4472">
        <v>1</v>
      </c>
      <c r="P4472" t="s">
        <v>266</v>
      </c>
      <c r="Q4472">
        <v>0.48</v>
      </c>
      <c r="S4472">
        <v>1</v>
      </c>
      <c r="T4472" s="108">
        <v>0.48</v>
      </c>
      <c r="U4472">
        <v>1</v>
      </c>
      <c r="V4472" t="s">
        <v>270</v>
      </c>
      <c r="W4472" t="s">
        <v>167</v>
      </c>
      <c r="X4472">
        <v>1</v>
      </c>
      <c r="Y4472">
        <v>0</v>
      </c>
      <c r="Z4472">
        <v>1</v>
      </c>
      <c r="AA4472">
        <v>0</v>
      </c>
      <c r="AB4472">
        <v>0</v>
      </c>
      <c r="AC4472">
        <v>0</v>
      </c>
      <c r="AD4472">
        <v>0</v>
      </c>
      <c r="AE4472">
        <v>0</v>
      </c>
    </row>
    <row r="4473" spans="1:31" x14ac:dyDescent="0.3">
      <c r="A4473" t="s">
        <v>268</v>
      </c>
      <c r="B4473" t="s">
        <v>16974</v>
      </c>
      <c r="C4473" t="s">
        <v>274</v>
      </c>
      <c r="D4473" t="s">
        <v>16975</v>
      </c>
      <c r="E4473" t="s">
        <v>12842</v>
      </c>
      <c r="F4473" t="s">
        <v>5188</v>
      </c>
      <c r="G4473" t="s">
        <v>362</v>
      </c>
      <c r="I4473" t="s">
        <v>265</v>
      </c>
      <c r="J4473" t="s">
        <v>266</v>
      </c>
      <c r="K4473" t="s">
        <v>5189</v>
      </c>
      <c r="L4473" t="s">
        <v>3609</v>
      </c>
      <c r="M4473" t="s">
        <v>271</v>
      </c>
      <c r="N4473" t="s">
        <v>268</v>
      </c>
      <c r="O4473">
        <v>2</v>
      </c>
      <c r="P4473" t="s">
        <v>288</v>
      </c>
      <c r="Q4473">
        <v>0.48</v>
      </c>
      <c r="S4473">
        <v>4</v>
      </c>
      <c r="T4473" s="108">
        <v>1.92</v>
      </c>
      <c r="U4473">
        <v>1</v>
      </c>
      <c r="V4473" t="s">
        <v>270</v>
      </c>
      <c r="W4473" t="s">
        <v>167</v>
      </c>
      <c r="X4473">
        <v>2</v>
      </c>
      <c r="Y4473">
        <v>0</v>
      </c>
      <c r="Z4473">
        <v>0</v>
      </c>
      <c r="AA4473">
        <v>4</v>
      </c>
      <c r="AB4473">
        <v>0</v>
      </c>
      <c r="AC4473">
        <v>0</v>
      </c>
      <c r="AD4473">
        <v>0</v>
      </c>
      <c r="AE4473">
        <v>0</v>
      </c>
    </row>
    <row r="4474" spans="1:31" x14ac:dyDescent="0.3">
      <c r="A4474" t="s">
        <v>268</v>
      </c>
      <c r="B4474" t="s">
        <v>10833</v>
      </c>
      <c r="C4474" t="s">
        <v>274</v>
      </c>
      <c r="D4474" t="s">
        <v>10834</v>
      </c>
      <c r="E4474" t="s">
        <v>13642</v>
      </c>
      <c r="F4474" t="s">
        <v>6675</v>
      </c>
      <c r="G4474" t="s">
        <v>292</v>
      </c>
      <c r="I4474" t="s">
        <v>265</v>
      </c>
      <c r="J4474" t="s">
        <v>266</v>
      </c>
      <c r="K4474" t="s">
        <v>6677</v>
      </c>
      <c r="L4474" t="s">
        <v>10835</v>
      </c>
      <c r="M4474" t="s">
        <v>267</v>
      </c>
      <c r="N4474" t="s">
        <v>268</v>
      </c>
      <c r="O4474">
        <v>1</v>
      </c>
      <c r="P4474" t="s">
        <v>282</v>
      </c>
      <c r="Q4474">
        <v>1</v>
      </c>
      <c r="S4474">
        <v>1</v>
      </c>
      <c r="T4474" s="108">
        <v>1</v>
      </c>
      <c r="U4474">
        <v>1</v>
      </c>
      <c r="V4474" t="s">
        <v>270</v>
      </c>
      <c r="W4474" t="s">
        <v>167</v>
      </c>
      <c r="X4474">
        <v>1</v>
      </c>
      <c r="Y4474">
        <v>0</v>
      </c>
      <c r="Z4474">
        <v>0</v>
      </c>
      <c r="AA4474">
        <v>0</v>
      </c>
      <c r="AB4474">
        <v>1</v>
      </c>
      <c r="AC4474">
        <v>0</v>
      </c>
      <c r="AD4474">
        <v>0</v>
      </c>
      <c r="AE4474">
        <v>0</v>
      </c>
    </row>
    <row r="4475" spans="1:31" x14ac:dyDescent="0.3">
      <c r="A4475" t="s">
        <v>268</v>
      </c>
      <c r="B4475" t="s">
        <v>10833</v>
      </c>
      <c r="C4475" t="s">
        <v>274</v>
      </c>
      <c r="D4475" t="s">
        <v>10834</v>
      </c>
      <c r="E4475" t="s">
        <v>13642</v>
      </c>
      <c r="F4475" t="s">
        <v>6675</v>
      </c>
      <c r="G4475" t="s">
        <v>292</v>
      </c>
      <c r="I4475" t="s">
        <v>265</v>
      </c>
      <c r="J4475" t="s">
        <v>266</v>
      </c>
      <c r="K4475" t="s">
        <v>6677</v>
      </c>
      <c r="L4475" t="s">
        <v>10835</v>
      </c>
      <c r="M4475" t="s">
        <v>271</v>
      </c>
      <c r="N4475" t="s">
        <v>268</v>
      </c>
      <c r="O4475">
        <v>17</v>
      </c>
      <c r="P4475" t="s">
        <v>273</v>
      </c>
      <c r="Q4475">
        <v>0.48</v>
      </c>
      <c r="S4475">
        <v>1</v>
      </c>
      <c r="T4475" s="108">
        <v>0.48</v>
      </c>
      <c r="U4475">
        <v>1</v>
      </c>
      <c r="V4475" t="s">
        <v>270</v>
      </c>
      <c r="W4475" t="s">
        <v>167</v>
      </c>
      <c r="X4475">
        <v>1</v>
      </c>
      <c r="Y4475">
        <v>0</v>
      </c>
      <c r="Z4475">
        <v>0</v>
      </c>
      <c r="AA4475">
        <v>0</v>
      </c>
      <c r="AB4475">
        <v>1</v>
      </c>
      <c r="AC4475">
        <v>0</v>
      </c>
      <c r="AD4475">
        <v>0</v>
      </c>
      <c r="AE4475">
        <v>0</v>
      </c>
    </row>
    <row r="4476" spans="1:31" x14ac:dyDescent="0.3">
      <c r="A4476" t="s">
        <v>268</v>
      </c>
      <c r="B4476" t="s">
        <v>10833</v>
      </c>
      <c r="C4476" t="s">
        <v>274</v>
      </c>
      <c r="D4476" t="s">
        <v>10834</v>
      </c>
      <c r="E4476" t="s">
        <v>13642</v>
      </c>
      <c r="F4476" t="s">
        <v>6675</v>
      </c>
      <c r="G4476" t="s">
        <v>292</v>
      </c>
      <c r="I4476" t="s">
        <v>265</v>
      </c>
      <c r="J4476" t="s">
        <v>266</v>
      </c>
      <c r="K4476" t="s">
        <v>6677</v>
      </c>
      <c r="L4476" t="s">
        <v>10835</v>
      </c>
      <c r="M4476" t="s">
        <v>271</v>
      </c>
      <c r="N4476" t="s">
        <v>268</v>
      </c>
      <c r="O4476">
        <v>2</v>
      </c>
      <c r="P4476" t="s">
        <v>272</v>
      </c>
      <c r="Q4476">
        <v>2</v>
      </c>
      <c r="S4476">
        <v>1</v>
      </c>
      <c r="T4476" s="108">
        <v>2</v>
      </c>
      <c r="U4476">
        <v>1</v>
      </c>
      <c r="V4476" t="s">
        <v>270</v>
      </c>
      <c r="W4476" t="s">
        <v>167</v>
      </c>
      <c r="X4476">
        <v>1</v>
      </c>
      <c r="Y4476">
        <v>0</v>
      </c>
      <c r="Z4476">
        <v>0</v>
      </c>
      <c r="AA4476">
        <v>0</v>
      </c>
      <c r="AB4476">
        <v>1</v>
      </c>
      <c r="AC4476">
        <v>0</v>
      </c>
      <c r="AD4476">
        <v>0</v>
      </c>
      <c r="AE4476">
        <v>0</v>
      </c>
    </row>
    <row r="4477" spans="1:31" x14ac:dyDescent="0.3">
      <c r="A4477" t="s">
        <v>268</v>
      </c>
      <c r="B4477" t="s">
        <v>9924</v>
      </c>
      <c r="C4477" t="s">
        <v>274</v>
      </c>
      <c r="D4477" t="s">
        <v>9925</v>
      </c>
      <c r="E4477" t="s">
        <v>13377</v>
      </c>
      <c r="F4477" t="s">
        <v>9926</v>
      </c>
      <c r="G4477" t="s">
        <v>2321</v>
      </c>
      <c r="I4477" t="s">
        <v>265</v>
      </c>
      <c r="J4477" t="s">
        <v>266</v>
      </c>
      <c r="K4477" t="s">
        <v>2322</v>
      </c>
      <c r="L4477" t="s">
        <v>9927</v>
      </c>
      <c r="M4477" t="s">
        <v>271</v>
      </c>
      <c r="N4477" t="s">
        <v>268</v>
      </c>
      <c r="O4477">
        <v>2</v>
      </c>
      <c r="P4477" t="s">
        <v>288</v>
      </c>
      <c r="Q4477">
        <v>0.48</v>
      </c>
      <c r="S4477">
        <v>1</v>
      </c>
      <c r="T4477" s="108">
        <v>0.48</v>
      </c>
      <c r="U4477">
        <v>1</v>
      </c>
      <c r="V4477" t="s">
        <v>270</v>
      </c>
      <c r="W4477" t="s">
        <v>167</v>
      </c>
      <c r="X4477">
        <v>1</v>
      </c>
      <c r="Y4477">
        <v>0</v>
      </c>
      <c r="Z4477">
        <v>0</v>
      </c>
      <c r="AA4477">
        <v>0</v>
      </c>
      <c r="AB4477">
        <v>0</v>
      </c>
      <c r="AC4477">
        <v>1</v>
      </c>
      <c r="AD4477">
        <v>0</v>
      </c>
      <c r="AE4477">
        <v>0</v>
      </c>
    </row>
    <row r="4478" spans="1:31" x14ac:dyDescent="0.3">
      <c r="A4478" t="s">
        <v>268</v>
      </c>
      <c r="B4478" t="s">
        <v>9924</v>
      </c>
      <c r="C4478" t="s">
        <v>274</v>
      </c>
      <c r="D4478" t="s">
        <v>9925</v>
      </c>
      <c r="E4478" t="s">
        <v>13377</v>
      </c>
      <c r="F4478" t="s">
        <v>9926</v>
      </c>
      <c r="G4478" t="s">
        <v>2321</v>
      </c>
      <c r="I4478" t="s">
        <v>265</v>
      </c>
      <c r="J4478" t="s">
        <v>266</v>
      </c>
      <c r="K4478" t="s">
        <v>2322</v>
      </c>
      <c r="L4478" t="s">
        <v>9927</v>
      </c>
      <c r="M4478" t="s">
        <v>271</v>
      </c>
      <c r="N4478" t="s">
        <v>268</v>
      </c>
      <c r="O4478">
        <v>20</v>
      </c>
      <c r="P4478" t="s">
        <v>425</v>
      </c>
      <c r="Q4478">
        <v>0.32</v>
      </c>
      <c r="S4478">
        <v>1</v>
      </c>
      <c r="T4478" s="108">
        <v>0.32</v>
      </c>
      <c r="U4478">
        <v>1</v>
      </c>
      <c r="V4478" t="s">
        <v>270</v>
      </c>
      <c r="W4478" t="s">
        <v>167</v>
      </c>
      <c r="X4478">
        <v>1</v>
      </c>
      <c r="Y4478">
        <v>0</v>
      </c>
      <c r="Z4478">
        <v>0</v>
      </c>
      <c r="AA4478">
        <v>0</v>
      </c>
      <c r="AB4478">
        <v>1</v>
      </c>
      <c r="AC4478">
        <v>0</v>
      </c>
      <c r="AD4478">
        <v>0</v>
      </c>
      <c r="AE4478">
        <v>0</v>
      </c>
    </row>
    <row r="4479" spans="1:31" x14ac:dyDescent="0.3">
      <c r="A4479" t="s">
        <v>268</v>
      </c>
      <c r="B4479" t="s">
        <v>9924</v>
      </c>
      <c r="C4479" t="s">
        <v>274</v>
      </c>
      <c r="D4479" t="s">
        <v>9925</v>
      </c>
      <c r="E4479" t="s">
        <v>13377</v>
      </c>
      <c r="F4479" t="s">
        <v>9926</v>
      </c>
      <c r="G4479" t="s">
        <v>2321</v>
      </c>
      <c r="I4479" t="s">
        <v>265</v>
      </c>
      <c r="J4479" t="s">
        <v>266</v>
      </c>
      <c r="K4479" t="s">
        <v>2322</v>
      </c>
      <c r="L4479" t="s">
        <v>9927</v>
      </c>
      <c r="M4479" t="s">
        <v>267</v>
      </c>
      <c r="N4479" t="s">
        <v>268</v>
      </c>
      <c r="O4479">
        <v>1</v>
      </c>
      <c r="P4479" t="s">
        <v>266</v>
      </c>
      <c r="Q4479">
        <v>0.32</v>
      </c>
      <c r="S4479">
        <v>1</v>
      </c>
      <c r="T4479" s="108">
        <v>0.32</v>
      </c>
      <c r="U4479">
        <v>1</v>
      </c>
      <c r="V4479" t="s">
        <v>270</v>
      </c>
      <c r="W4479" t="s">
        <v>167</v>
      </c>
      <c r="X4479">
        <v>1</v>
      </c>
      <c r="Y4479">
        <v>0</v>
      </c>
      <c r="Z4479">
        <v>0</v>
      </c>
      <c r="AA4479">
        <v>0</v>
      </c>
      <c r="AB4479">
        <v>0</v>
      </c>
      <c r="AC4479">
        <v>1</v>
      </c>
      <c r="AD4479">
        <v>0</v>
      </c>
      <c r="AE4479">
        <v>0</v>
      </c>
    </row>
    <row r="4480" spans="1:31" x14ac:dyDescent="0.3">
      <c r="A4480" t="s">
        <v>268</v>
      </c>
      <c r="B4480" t="s">
        <v>6065</v>
      </c>
      <c r="C4480" t="s">
        <v>581</v>
      </c>
      <c r="D4480" t="s">
        <v>6066</v>
      </c>
      <c r="E4480" t="s">
        <v>12945</v>
      </c>
      <c r="F4480" t="s">
        <v>535</v>
      </c>
      <c r="G4480" t="s">
        <v>2337</v>
      </c>
      <c r="I4480" t="s">
        <v>265</v>
      </c>
      <c r="J4480" t="s">
        <v>266</v>
      </c>
      <c r="K4480" t="s">
        <v>6067</v>
      </c>
      <c r="L4480" t="s">
        <v>15831</v>
      </c>
      <c r="M4480" t="s">
        <v>271</v>
      </c>
      <c r="N4480" t="s">
        <v>268</v>
      </c>
      <c r="O4480">
        <v>27</v>
      </c>
      <c r="P4480" t="s">
        <v>273</v>
      </c>
      <c r="Q4480">
        <v>0.48</v>
      </c>
      <c r="S4480">
        <v>1</v>
      </c>
      <c r="T4480" s="108">
        <v>0.48</v>
      </c>
      <c r="U4480">
        <v>1</v>
      </c>
      <c r="V4480" t="s">
        <v>270</v>
      </c>
      <c r="W4480" t="s">
        <v>167</v>
      </c>
      <c r="X4480">
        <v>1</v>
      </c>
      <c r="Y4480">
        <v>0</v>
      </c>
      <c r="Z4480">
        <v>0</v>
      </c>
      <c r="AA4480">
        <v>0</v>
      </c>
      <c r="AB4480">
        <v>0</v>
      </c>
      <c r="AC4480">
        <v>1</v>
      </c>
      <c r="AD4480">
        <v>0</v>
      </c>
      <c r="AE4480">
        <v>0</v>
      </c>
    </row>
    <row r="4481" spans="1:31" x14ac:dyDescent="0.3">
      <c r="A4481" t="s">
        <v>268</v>
      </c>
      <c r="B4481" t="s">
        <v>6065</v>
      </c>
      <c r="C4481" t="s">
        <v>581</v>
      </c>
      <c r="D4481" t="s">
        <v>6066</v>
      </c>
      <c r="E4481" t="s">
        <v>12945</v>
      </c>
      <c r="F4481" t="s">
        <v>535</v>
      </c>
      <c r="G4481" t="s">
        <v>2337</v>
      </c>
      <c r="I4481" t="s">
        <v>265</v>
      </c>
      <c r="J4481" t="s">
        <v>266</v>
      </c>
      <c r="K4481" t="s">
        <v>6067</v>
      </c>
      <c r="L4481" t="s">
        <v>15831</v>
      </c>
      <c r="M4481" t="s">
        <v>271</v>
      </c>
      <c r="N4481" t="s">
        <v>268</v>
      </c>
      <c r="O4481">
        <v>2</v>
      </c>
      <c r="P4481" t="s">
        <v>272</v>
      </c>
      <c r="Q4481">
        <v>4</v>
      </c>
      <c r="S4481">
        <v>1</v>
      </c>
      <c r="T4481" s="108">
        <v>4</v>
      </c>
      <c r="U4481">
        <v>1</v>
      </c>
      <c r="V4481" t="s">
        <v>270</v>
      </c>
      <c r="W4481" t="s">
        <v>167</v>
      </c>
      <c r="X4481">
        <v>1</v>
      </c>
      <c r="Y4481">
        <v>0</v>
      </c>
      <c r="Z4481">
        <v>0</v>
      </c>
      <c r="AA4481">
        <v>0</v>
      </c>
      <c r="AB4481">
        <v>1</v>
      </c>
      <c r="AC4481">
        <v>0</v>
      </c>
      <c r="AD4481">
        <v>0</v>
      </c>
      <c r="AE4481">
        <v>0</v>
      </c>
    </row>
    <row r="4482" spans="1:31" x14ac:dyDescent="0.3">
      <c r="A4482" t="s">
        <v>268</v>
      </c>
      <c r="B4482" t="s">
        <v>6065</v>
      </c>
      <c r="C4482" t="s">
        <v>1683</v>
      </c>
      <c r="D4482" t="s">
        <v>6066</v>
      </c>
      <c r="E4482" t="s">
        <v>12945</v>
      </c>
      <c r="F4482" t="s">
        <v>535</v>
      </c>
      <c r="G4482" t="s">
        <v>2337</v>
      </c>
      <c r="I4482" t="s">
        <v>265</v>
      </c>
      <c r="J4482" t="s">
        <v>266</v>
      </c>
      <c r="K4482" t="s">
        <v>6067</v>
      </c>
      <c r="L4482" t="s">
        <v>15831</v>
      </c>
      <c r="M4482" t="s">
        <v>267</v>
      </c>
      <c r="N4482" t="s">
        <v>268</v>
      </c>
      <c r="O4482">
        <v>1</v>
      </c>
      <c r="P4482" t="s">
        <v>282</v>
      </c>
      <c r="Q4482">
        <v>4</v>
      </c>
      <c r="S4482">
        <v>1</v>
      </c>
      <c r="T4482" s="108">
        <v>4</v>
      </c>
      <c r="U4482">
        <v>1</v>
      </c>
      <c r="V4482" t="s">
        <v>270</v>
      </c>
      <c r="W4482" t="s">
        <v>167</v>
      </c>
      <c r="X4482">
        <v>1</v>
      </c>
      <c r="Y4482">
        <v>0</v>
      </c>
      <c r="Z4482">
        <v>0</v>
      </c>
      <c r="AA4482">
        <v>0</v>
      </c>
      <c r="AB4482">
        <v>1</v>
      </c>
      <c r="AC4482">
        <v>0</v>
      </c>
      <c r="AD4482">
        <v>0</v>
      </c>
      <c r="AE4482">
        <v>0</v>
      </c>
    </row>
    <row r="4483" spans="1:31" x14ac:dyDescent="0.3">
      <c r="A4483" t="s">
        <v>268</v>
      </c>
      <c r="B4483" t="s">
        <v>17258</v>
      </c>
      <c r="C4483" t="s">
        <v>274</v>
      </c>
      <c r="D4483" t="s">
        <v>17259</v>
      </c>
      <c r="E4483" t="s">
        <v>17260</v>
      </c>
      <c r="F4483" t="s">
        <v>2911</v>
      </c>
      <c r="G4483" t="s">
        <v>362</v>
      </c>
      <c r="I4483" t="s">
        <v>265</v>
      </c>
      <c r="J4483" t="s">
        <v>266</v>
      </c>
      <c r="K4483" t="s">
        <v>5187</v>
      </c>
      <c r="L4483" t="s">
        <v>17261</v>
      </c>
      <c r="M4483" t="s">
        <v>267</v>
      </c>
      <c r="N4483" t="s">
        <v>268</v>
      </c>
      <c r="O4483">
        <v>1</v>
      </c>
      <c r="P4483" t="s">
        <v>266</v>
      </c>
      <c r="Q4483">
        <v>0.48</v>
      </c>
      <c r="S4483">
        <v>2</v>
      </c>
      <c r="T4483" s="108">
        <v>0.96</v>
      </c>
      <c r="U4483">
        <v>1</v>
      </c>
      <c r="V4483" t="s">
        <v>270</v>
      </c>
      <c r="W4483" t="s">
        <v>167</v>
      </c>
      <c r="X4483">
        <v>1</v>
      </c>
      <c r="Y4483">
        <v>0</v>
      </c>
      <c r="Z4483">
        <v>2</v>
      </c>
      <c r="AA4483">
        <v>0</v>
      </c>
      <c r="AB4483">
        <v>0</v>
      </c>
      <c r="AC4483">
        <v>0</v>
      </c>
      <c r="AD4483">
        <v>0</v>
      </c>
      <c r="AE4483">
        <v>0</v>
      </c>
    </row>
    <row r="4484" spans="1:31" x14ac:dyDescent="0.3">
      <c r="A4484" t="s">
        <v>268</v>
      </c>
      <c r="B4484" t="s">
        <v>17258</v>
      </c>
      <c r="C4484" t="s">
        <v>274</v>
      </c>
      <c r="D4484" t="s">
        <v>17259</v>
      </c>
      <c r="E4484" t="s">
        <v>17260</v>
      </c>
      <c r="F4484" t="s">
        <v>2911</v>
      </c>
      <c r="G4484" t="s">
        <v>362</v>
      </c>
      <c r="I4484" t="s">
        <v>265</v>
      </c>
      <c r="J4484" t="s">
        <v>266</v>
      </c>
      <c r="K4484" t="s">
        <v>5187</v>
      </c>
      <c r="L4484" t="s">
        <v>17261</v>
      </c>
      <c r="M4484" t="s">
        <v>271</v>
      </c>
      <c r="N4484" t="s">
        <v>268</v>
      </c>
      <c r="O4484">
        <v>2</v>
      </c>
      <c r="P4484" t="s">
        <v>288</v>
      </c>
      <c r="Q4484">
        <v>0.48</v>
      </c>
      <c r="S4484">
        <v>2</v>
      </c>
      <c r="T4484" s="108">
        <v>0.96</v>
      </c>
      <c r="U4484">
        <v>1</v>
      </c>
      <c r="V4484" t="s">
        <v>270</v>
      </c>
      <c r="W4484" t="s">
        <v>167</v>
      </c>
      <c r="X4484">
        <v>1</v>
      </c>
      <c r="Y4484">
        <v>0</v>
      </c>
      <c r="Z4484">
        <v>0</v>
      </c>
      <c r="AA4484">
        <v>1</v>
      </c>
      <c r="AB4484">
        <v>1</v>
      </c>
      <c r="AC4484">
        <v>0</v>
      </c>
      <c r="AD4484">
        <v>0</v>
      </c>
      <c r="AE4484">
        <v>0</v>
      </c>
    </row>
    <row r="4485" spans="1:31" x14ac:dyDescent="0.3">
      <c r="A4485" t="s">
        <v>268</v>
      </c>
      <c r="B4485" t="s">
        <v>6339</v>
      </c>
      <c r="C4485" t="s">
        <v>274</v>
      </c>
      <c r="D4485" t="s">
        <v>6340</v>
      </c>
      <c r="E4485" t="s">
        <v>13627</v>
      </c>
      <c r="F4485" t="s">
        <v>6337</v>
      </c>
      <c r="G4485" t="s">
        <v>292</v>
      </c>
      <c r="I4485" t="s">
        <v>265</v>
      </c>
      <c r="J4485" t="s">
        <v>266</v>
      </c>
      <c r="K4485" t="s">
        <v>6327</v>
      </c>
      <c r="L4485" t="s">
        <v>6341</v>
      </c>
      <c r="M4485" t="s">
        <v>271</v>
      </c>
      <c r="N4485" t="s">
        <v>268</v>
      </c>
      <c r="O4485">
        <v>2</v>
      </c>
      <c r="P4485" t="s">
        <v>272</v>
      </c>
      <c r="Q4485">
        <v>2</v>
      </c>
      <c r="S4485">
        <v>1</v>
      </c>
      <c r="T4485" s="108">
        <v>2</v>
      </c>
      <c r="U4485">
        <v>1</v>
      </c>
      <c r="V4485" t="s">
        <v>270</v>
      </c>
      <c r="W4485" t="s">
        <v>167</v>
      </c>
      <c r="X4485">
        <v>1</v>
      </c>
      <c r="Y4485">
        <v>0</v>
      </c>
      <c r="Z4485">
        <v>1</v>
      </c>
      <c r="AA4485">
        <v>0</v>
      </c>
      <c r="AB4485">
        <v>0</v>
      </c>
      <c r="AC4485">
        <v>0</v>
      </c>
      <c r="AD4485">
        <v>0</v>
      </c>
      <c r="AE4485">
        <v>0</v>
      </c>
    </row>
    <row r="4486" spans="1:31" x14ac:dyDescent="0.3">
      <c r="A4486" t="s">
        <v>268</v>
      </c>
      <c r="B4486" t="s">
        <v>6339</v>
      </c>
      <c r="C4486" t="s">
        <v>274</v>
      </c>
      <c r="D4486" t="s">
        <v>6340</v>
      </c>
      <c r="E4486" t="s">
        <v>13627</v>
      </c>
      <c r="F4486" t="s">
        <v>6337</v>
      </c>
      <c r="G4486" t="s">
        <v>292</v>
      </c>
      <c r="I4486" t="s">
        <v>265</v>
      </c>
      <c r="J4486" t="s">
        <v>266</v>
      </c>
      <c r="K4486" t="s">
        <v>6327</v>
      </c>
      <c r="L4486" t="s">
        <v>6341</v>
      </c>
      <c r="M4486" t="s">
        <v>267</v>
      </c>
      <c r="N4486" t="s">
        <v>268</v>
      </c>
      <c r="O4486">
        <v>1</v>
      </c>
      <c r="P4486" t="s">
        <v>282</v>
      </c>
      <c r="Q4486">
        <v>4</v>
      </c>
      <c r="S4486">
        <v>1</v>
      </c>
      <c r="T4486" s="108">
        <v>4</v>
      </c>
      <c r="U4486">
        <v>1</v>
      </c>
      <c r="V4486" t="s">
        <v>270</v>
      </c>
      <c r="W4486" t="s">
        <v>167</v>
      </c>
      <c r="X4486">
        <v>1</v>
      </c>
      <c r="Y4486">
        <v>0</v>
      </c>
      <c r="Z4486">
        <v>0</v>
      </c>
      <c r="AA4486">
        <v>0</v>
      </c>
      <c r="AB4486">
        <v>1</v>
      </c>
      <c r="AC4486">
        <v>0</v>
      </c>
      <c r="AD4486">
        <v>0</v>
      </c>
      <c r="AE4486">
        <v>0</v>
      </c>
    </row>
    <row r="4487" spans="1:31" x14ac:dyDescent="0.3">
      <c r="A4487" t="s">
        <v>268</v>
      </c>
      <c r="B4487" t="s">
        <v>7771</v>
      </c>
      <c r="C4487" t="s">
        <v>274</v>
      </c>
      <c r="D4487" t="s">
        <v>7772</v>
      </c>
      <c r="E4487" t="s">
        <v>13600</v>
      </c>
      <c r="F4487" t="s">
        <v>7773</v>
      </c>
      <c r="G4487" t="s">
        <v>7774</v>
      </c>
      <c r="I4487" t="s">
        <v>265</v>
      </c>
      <c r="J4487" t="s">
        <v>266</v>
      </c>
      <c r="K4487" t="s">
        <v>7775</v>
      </c>
      <c r="L4487" t="s">
        <v>17843</v>
      </c>
      <c r="M4487" t="s">
        <v>267</v>
      </c>
      <c r="N4487" t="s">
        <v>268</v>
      </c>
      <c r="O4487">
        <v>1</v>
      </c>
      <c r="P4487" t="s">
        <v>282</v>
      </c>
      <c r="Q4487">
        <v>4</v>
      </c>
      <c r="S4487">
        <v>1</v>
      </c>
      <c r="T4487" s="108">
        <v>4</v>
      </c>
      <c r="U4487">
        <v>1</v>
      </c>
      <c r="V4487" t="s">
        <v>270</v>
      </c>
      <c r="W4487" t="s">
        <v>167</v>
      </c>
      <c r="X4487">
        <v>1</v>
      </c>
      <c r="Y4487">
        <v>0</v>
      </c>
      <c r="Z4487">
        <v>1</v>
      </c>
      <c r="AA4487">
        <v>0</v>
      </c>
      <c r="AB4487">
        <v>0</v>
      </c>
      <c r="AC4487">
        <v>0</v>
      </c>
      <c r="AD4487">
        <v>0</v>
      </c>
      <c r="AE4487">
        <v>0</v>
      </c>
    </row>
    <row r="4488" spans="1:31" x14ac:dyDescent="0.3">
      <c r="A4488" t="s">
        <v>268</v>
      </c>
      <c r="B4488" t="s">
        <v>7771</v>
      </c>
      <c r="C4488" t="s">
        <v>274</v>
      </c>
      <c r="D4488" t="s">
        <v>7772</v>
      </c>
      <c r="E4488" t="s">
        <v>13600</v>
      </c>
      <c r="F4488" t="s">
        <v>7773</v>
      </c>
      <c r="G4488" t="s">
        <v>7774</v>
      </c>
      <c r="I4488" t="s">
        <v>265</v>
      </c>
      <c r="J4488" t="s">
        <v>266</v>
      </c>
      <c r="K4488" t="s">
        <v>7775</v>
      </c>
      <c r="L4488" t="s">
        <v>17843</v>
      </c>
      <c r="M4488" t="s">
        <v>271</v>
      </c>
      <c r="N4488" t="s">
        <v>268</v>
      </c>
      <c r="O4488">
        <v>2</v>
      </c>
      <c r="P4488" t="s">
        <v>272</v>
      </c>
      <c r="Q4488">
        <v>4</v>
      </c>
      <c r="S4488">
        <v>1</v>
      </c>
      <c r="T4488" s="108">
        <v>4</v>
      </c>
      <c r="U4488">
        <v>1</v>
      </c>
      <c r="V4488" t="s">
        <v>270</v>
      </c>
      <c r="W4488" t="s">
        <v>167</v>
      </c>
      <c r="X4488">
        <v>1</v>
      </c>
      <c r="Y4488">
        <v>0</v>
      </c>
      <c r="Z4488">
        <v>0</v>
      </c>
      <c r="AA4488">
        <v>0</v>
      </c>
      <c r="AB4488">
        <v>1</v>
      </c>
      <c r="AC4488">
        <v>0</v>
      </c>
      <c r="AD4488">
        <v>0</v>
      </c>
      <c r="AE4488">
        <v>0</v>
      </c>
    </row>
    <row r="4489" spans="1:31" x14ac:dyDescent="0.3">
      <c r="A4489" t="s">
        <v>268</v>
      </c>
      <c r="B4489" t="s">
        <v>7954</v>
      </c>
      <c r="C4489" t="s">
        <v>274</v>
      </c>
      <c r="D4489" t="s">
        <v>7955</v>
      </c>
      <c r="E4489" t="s">
        <v>13602</v>
      </c>
      <c r="F4489" t="s">
        <v>2789</v>
      </c>
      <c r="G4489" t="s">
        <v>7774</v>
      </c>
      <c r="I4489" t="s">
        <v>265</v>
      </c>
      <c r="J4489" t="s">
        <v>266</v>
      </c>
      <c r="K4489" t="s">
        <v>7775</v>
      </c>
      <c r="L4489" t="s">
        <v>7956</v>
      </c>
      <c r="M4489" t="s">
        <v>267</v>
      </c>
      <c r="N4489" t="s">
        <v>268</v>
      </c>
      <c r="O4489">
        <v>1</v>
      </c>
      <c r="P4489" t="s">
        <v>282</v>
      </c>
      <c r="Q4489">
        <v>4</v>
      </c>
      <c r="S4489">
        <v>2</v>
      </c>
      <c r="T4489" s="108">
        <v>8</v>
      </c>
      <c r="U4489">
        <v>1</v>
      </c>
      <c r="V4489" t="s">
        <v>270</v>
      </c>
      <c r="W4489" t="s">
        <v>167</v>
      </c>
      <c r="X4489">
        <v>1</v>
      </c>
      <c r="Y4489">
        <v>1</v>
      </c>
      <c r="Z4489">
        <v>0</v>
      </c>
      <c r="AA4489">
        <v>0</v>
      </c>
      <c r="AB4489">
        <v>1</v>
      </c>
      <c r="AC4489">
        <v>0</v>
      </c>
      <c r="AD4489">
        <v>0</v>
      </c>
      <c r="AE4489">
        <v>0</v>
      </c>
    </row>
    <row r="4490" spans="1:31" x14ac:dyDescent="0.3">
      <c r="A4490" t="s">
        <v>268</v>
      </c>
      <c r="B4490" t="s">
        <v>7954</v>
      </c>
      <c r="C4490" t="s">
        <v>294</v>
      </c>
      <c r="D4490" t="s">
        <v>7955</v>
      </c>
      <c r="E4490" t="s">
        <v>13602</v>
      </c>
      <c r="F4490" t="s">
        <v>2789</v>
      </c>
      <c r="G4490" t="s">
        <v>7774</v>
      </c>
      <c r="I4490" t="s">
        <v>265</v>
      </c>
      <c r="J4490" t="s">
        <v>266</v>
      </c>
      <c r="K4490" t="s">
        <v>7775</v>
      </c>
      <c r="L4490" t="s">
        <v>7776</v>
      </c>
      <c r="M4490" t="s">
        <v>271</v>
      </c>
      <c r="N4490" t="s">
        <v>268</v>
      </c>
      <c r="O4490">
        <v>20</v>
      </c>
      <c r="P4490" t="s">
        <v>17796</v>
      </c>
      <c r="Q4490">
        <v>1</v>
      </c>
      <c r="S4490">
        <v>3</v>
      </c>
      <c r="T4490" s="108">
        <v>3</v>
      </c>
      <c r="U4490">
        <v>1</v>
      </c>
      <c r="V4490" t="s">
        <v>270</v>
      </c>
      <c r="W4490" t="s">
        <v>167</v>
      </c>
      <c r="X4490">
        <v>1</v>
      </c>
      <c r="Y4490">
        <v>1</v>
      </c>
      <c r="Z4490">
        <v>0</v>
      </c>
      <c r="AA4490">
        <v>1</v>
      </c>
      <c r="AB4490">
        <v>0</v>
      </c>
      <c r="AC4490">
        <v>1</v>
      </c>
      <c r="AD4490">
        <v>0</v>
      </c>
      <c r="AE4490">
        <v>0</v>
      </c>
    </row>
    <row r="4491" spans="1:31" x14ac:dyDescent="0.3">
      <c r="A4491" t="s">
        <v>268</v>
      </c>
      <c r="B4491" t="s">
        <v>7954</v>
      </c>
      <c r="C4491" t="s">
        <v>525</v>
      </c>
      <c r="D4491" t="s">
        <v>7955</v>
      </c>
      <c r="E4491" t="s">
        <v>13602</v>
      </c>
      <c r="F4491" t="s">
        <v>2789</v>
      </c>
      <c r="G4491" t="s">
        <v>7774</v>
      </c>
      <c r="I4491" t="s">
        <v>265</v>
      </c>
      <c r="J4491" t="s">
        <v>266</v>
      </c>
      <c r="K4491" t="s">
        <v>7775</v>
      </c>
      <c r="L4491" t="s">
        <v>7956</v>
      </c>
      <c r="M4491" t="s">
        <v>271</v>
      </c>
      <c r="N4491" t="s">
        <v>268</v>
      </c>
      <c r="O4491">
        <v>2</v>
      </c>
      <c r="P4491" t="s">
        <v>272</v>
      </c>
      <c r="Q4491">
        <v>4</v>
      </c>
      <c r="S4491">
        <v>2</v>
      </c>
      <c r="T4491" s="108">
        <v>8</v>
      </c>
      <c r="U4491">
        <v>1</v>
      </c>
      <c r="V4491" t="s">
        <v>270</v>
      </c>
      <c r="W4491" t="s">
        <v>167</v>
      </c>
      <c r="X4491">
        <v>1</v>
      </c>
      <c r="Y4491">
        <v>0</v>
      </c>
      <c r="Z4491">
        <v>1</v>
      </c>
      <c r="AA4491">
        <v>0</v>
      </c>
      <c r="AB4491">
        <v>1</v>
      </c>
      <c r="AC4491">
        <v>0</v>
      </c>
      <c r="AD4491">
        <v>0</v>
      </c>
      <c r="AE4491">
        <v>0</v>
      </c>
    </row>
    <row r="4492" spans="1:31" x14ac:dyDescent="0.3">
      <c r="A4492" t="s">
        <v>16630</v>
      </c>
      <c r="B4492" t="s">
        <v>27211</v>
      </c>
      <c r="C4492" t="s">
        <v>294</v>
      </c>
      <c r="D4492" t="s">
        <v>27212</v>
      </c>
      <c r="E4492" t="s">
        <v>27213</v>
      </c>
      <c r="F4492" t="s">
        <v>6840</v>
      </c>
      <c r="G4492" t="s">
        <v>2321</v>
      </c>
      <c r="I4492" t="s">
        <v>265</v>
      </c>
      <c r="J4492" t="s">
        <v>266</v>
      </c>
      <c r="K4492" t="s">
        <v>1075</v>
      </c>
      <c r="L4492" t="s">
        <v>27214</v>
      </c>
      <c r="M4492" t="s">
        <v>3521</v>
      </c>
      <c r="N4492" t="s">
        <v>16630</v>
      </c>
      <c r="O4492">
        <v>20</v>
      </c>
      <c r="P4492" t="s">
        <v>3206</v>
      </c>
      <c r="Q4492">
        <v>40</v>
      </c>
      <c r="S4492">
        <v>0</v>
      </c>
      <c r="T4492" s="108">
        <v>0</v>
      </c>
      <c r="U4492">
        <v>0</v>
      </c>
      <c r="W4492" t="s">
        <v>171</v>
      </c>
      <c r="X4492">
        <v>1</v>
      </c>
      <c r="Y4492">
        <v>0</v>
      </c>
      <c r="Z4492">
        <v>0</v>
      </c>
      <c r="AA4492">
        <v>0</v>
      </c>
      <c r="AB4492">
        <v>0</v>
      </c>
      <c r="AC4492">
        <v>0</v>
      </c>
      <c r="AD4492">
        <v>0</v>
      </c>
      <c r="AE4492">
        <v>0</v>
      </c>
    </row>
    <row r="4493" spans="1:31" x14ac:dyDescent="0.3">
      <c r="A4493" t="s">
        <v>268</v>
      </c>
      <c r="B4493" t="s">
        <v>5312</v>
      </c>
      <c r="C4493" t="s">
        <v>274</v>
      </c>
      <c r="D4493" t="s">
        <v>5313</v>
      </c>
      <c r="E4493" t="s">
        <v>13541</v>
      </c>
      <c r="F4493" t="s">
        <v>5330</v>
      </c>
      <c r="G4493" t="s">
        <v>5314</v>
      </c>
      <c r="I4493" t="s">
        <v>265</v>
      </c>
      <c r="J4493" t="s">
        <v>266</v>
      </c>
      <c r="K4493" t="s">
        <v>3474</v>
      </c>
      <c r="L4493" t="s">
        <v>5331</v>
      </c>
      <c r="M4493" t="s">
        <v>267</v>
      </c>
      <c r="N4493" t="s">
        <v>268</v>
      </c>
      <c r="O4493">
        <v>1</v>
      </c>
      <c r="P4493" t="s">
        <v>282</v>
      </c>
      <c r="Q4493">
        <v>3</v>
      </c>
      <c r="S4493">
        <v>1</v>
      </c>
      <c r="T4493" s="108">
        <v>3</v>
      </c>
      <c r="U4493">
        <v>1</v>
      </c>
      <c r="V4493" t="s">
        <v>270</v>
      </c>
      <c r="W4493" t="s">
        <v>167</v>
      </c>
      <c r="X4493">
        <v>1</v>
      </c>
      <c r="Y4493">
        <v>0</v>
      </c>
      <c r="Z4493">
        <v>0</v>
      </c>
      <c r="AA4493">
        <v>0</v>
      </c>
      <c r="AB4493">
        <v>1</v>
      </c>
      <c r="AC4493">
        <v>0</v>
      </c>
      <c r="AD4493">
        <v>0</v>
      </c>
      <c r="AE4493">
        <v>0</v>
      </c>
    </row>
    <row r="4494" spans="1:31" x14ac:dyDescent="0.3">
      <c r="A4494" t="s">
        <v>268</v>
      </c>
      <c r="B4494" t="s">
        <v>5312</v>
      </c>
      <c r="C4494" t="s">
        <v>274</v>
      </c>
      <c r="D4494" t="s">
        <v>5313</v>
      </c>
      <c r="E4494" t="s">
        <v>13541</v>
      </c>
      <c r="F4494" t="s">
        <v>5330</v>
      </c>
      <c r="G4494" t="s">
        <v>5314</v>
      </c>
      <c r="I4494" t="s">
        <v>265</v>
      </c>
      <c r="J4494" t="s">
        <v>266</v>
      </c>
      <c r="K4494" t="s">
        <v>3474</v>
      </c>
      <c r="L4494" t="s">
        <v>5331</v>
      </c>
      <c r="M4494" t="s">
        <v>271</v>
      </c>
      <c r="N4494" t="s">
        <v>268</v>
      </c>
      <c r="O4494">
        <v>2</v>
      </c>
      <c r="P4494" t="s">
        <v>272</v>
      </c>
      <c r="Q4494">
        <v>2</v>
      </c>
      <c r="S4494">
        <v>1</v>
      </c>
      <c r="T4494" s="108">
        <v>2</v>
      </c>
      <c r="U4494">
        <v>1</v>
      </c>
      <c r="V4494" t="s">
        <v>270</v>
      </c>
      <c r="W4494" t="s">
        <v>167</v>
      </c>
      <c r="X4494">
        <v>1</v>
      </c>
      <c r="Y4494">
        <v>0</v>
      </c>
      <c r="Z4494">
        <v>0</v>
      </c>
      <c r="AA4494">
        <v>0</v>
      </c>
      <c r="AB4494">
        <v>0</v>
      </c>
      <c r="AC4494">
        <v>1</v>
      </c>
      <c r="AD4494">
        <v>0</v>
      </c>
      <c r="AE4494">
        <v>0</v>
      </c>
    </row>
    <row r="4495" spans="1:31" x14ac:dyDescent="0.3">
      <c r="A4495" t="s">
        <v>268</v>
      </c>
      <c r="B4495" t="s">
        <v>5312</v>
      </c>
      <c r="C4495" t="s">
        <v>274</v>
      </c>
      <c r="D4495" t="s">
        <v>5313</v>
      </c>
      <c r="E4495" t="s">
        <v>13541</v>
      </c>
      <c r="F4495" t="s">
        <v>5330</v>
      </c>
      <c r="G4495" t="s">
        <v>5314</v>
      </c>
      <c r="I4495" t="s">
        <v>265</v>
      </c>
      <c r="J4495" t="s">
        <v>266</v>
      </c>
      <c r="K4495" t="s">
        <v>3474</v>
      </c>
      <c r="L4495" t="s">
        <v>5331</v>
      </c>
      <c r="M4495" t="s">
        <v>271</v>
      </c>
      <c r="N4495" t="s">
        <v>268</v>
      </c>
      <c r="O4495">
        <v>27</v>
      </c>
      <c r="P4495" t="s">
        <v>273</v>
      </c>
      <c r="Q4495">
        <v>0.32</v>
      </c>
      <c r="S4495">
        <v>1</v>
      </c>
      <c r="T4495" s="108">
        <v>0.32</v>
      </c>
      <c r="U4495">
        <v>1</v>
      </c>
      <c r="V4495" t="s">
        <v>270</v>
      </c>
      <c r="W4495" t="s">
        <v>167</v>
      </c>
      <c r="X4495">
        <v>1</v>
      </c>
      <c r="Y4495">
        <v>0</v>
      </c>
      <c r="Z4495">
        <v>0</v>
      </c>
      <c r="AA4495">
        <v>1</v>
      </c>
      <c r="AB4495">
        <v>0</v>
      </c>
      <c r="AC4495">
        <v>0</v>
      </c>
      <c r="AD4495">
        <v>0</v>
      </c>
      <c r="AE4495">
        <v>0</v>
      </c>
    </row>
    <row r="4496" spans="1:31" x14ac:dyDescent="0.3">
      <c r="A4496" t="s">
        <v>268</v>
      </c>
      <c r="B4496" t="s">
        <v>18124</v>
      </c>
      <c r="C4496" t="s">
        <v>274</v>
      </c>
      <c r="D4496" t="s">
        <v>18125</v>
      </c>
      <c r="E4496" t="s">
        <v>18126</v>
      </c>
      <c r="F4496" t="s">
        <v>18127</v>
      </c>
      <c r="G4496" t="s">
        <v>2321</v>
      </c>
      <c r="I4496" t="s">
        <v>265</v>
      </c>
      <c r="J4496" t="s">
        <v>266</v>
      </c>
      <c r="K4496" t="s">
        <v>18128</v>
      </c>
      <c r="L4496" t="s">
        <v>18129</v>
      </c>
      <c r="M4496" t="s">
        <v>267</v>
      </c>
      <c r="N4496" t="s">
        <v>268</v>
      </c>
      <c r="O4496">
        <v>1</v>
      </c>
      <c r="P4496" t="s">
        <v>282</v>
      </c>
      <c r="Q4496">
        <v>4</v>
      </c>
      <c r="S4496">
        <v>1</v>
      </c>
      <c r="T4496" s="108">
        <v>4</v>
      </c>
      <c r="U4496">
        <v>1</v>
      </c>
      <c r="V4496" t="s">
        <v>270</v>
      </c>
      <c r="W4496" t="s">
        <v>167</v>
      </c>
      <c r="X4496">
        <v>1</v>
      </c>
      <c r="Y4496">
        <v>1</v>
      </c>
      <c r="Z4496">
        <v>0</v>
      </c>
      <c r="AA4496">
        <v>0</v>
      </c>
      <c r="AB4496">
        <v>0</v>
      </c>
      <c r="AC4496">
        <v>0</v>
      </c>
      <c r="AD4496">
        <v>0</v>
      </c>
      <c r="AE4496">
        <v>0</v>
      </c>
    </row>
    <row r="4497" spans="1:31" x14ac:dyDescent="0.3">
      <c r="A4497" t="s">
        <v>268</v>
      </c>
      <c r="B4497" t="s">
        <v>18124</v>
      </c>
      <c r="C4497" t="s">
        <v>274</v>
      </c>
      <c r="D4497" t="s">
        <v>18125</v>
      </c>
      <c r="E4497" t="s">
        <v>18126</v>
      </c>
      <c r="F4497" t="s">
        <v>18127</v>
      </c>
      <c r="G4497" t="s">
        <v>2321</v>
      </c>
      <c r="I4497" t="s">
        <v>265</v>
      </c>
      <c r="J4497" t="s">
        <v>266</v>
      </c>
      <c r="K4497" t="s">
        <v>18128</v>
      </c>
      <c r="L4497" t="s">
        <v>18129</v>
      </c>
      <c r="M4497" t="s">
        <v>271</v>
      </c>
      <c r="N4497" t="s">
        <v>268</v>
      </c>
      <c r="O4497">
        <v>2</v>
      </c>
      <c r="P4497" t="s">
        <v>288</v>
      </c>
      <c r="Q4497">
        <v>0.48</v>
      </c>
      <c r="S4497">
        <v>1</v>
      </c>
      <c r="T4497" s="108">
        <v>0.48</v>
      </c>
      <c r="U4497">
        <v>1</v>
      </c>
      <c r="V4497" t="s">
        <v>270</v>
      </c>
      <c r="W4497" t="s">
        <v>167</v>
      </c>
      <c r="X4497">
        <v>1</v>
      </c>
      <c r="Y4497">
        <v>1</v>
      </c>
      <c r="Z4497">
        <v>0</v>
      </c>
      <c r="AA4497">
        <v>0</v>
      </c>
      <c r="AB4497">
        <v>0</v>
      </c>
      <c r="AC4497">
        <v>0</v>
      </c>
      <c r="AD4497">
        <v>0</v>
      </c>
      <c r="AE4497">
        <v>0</v>
      </c>
    </row>
    <row r="4498" spans="1:31" x14ac:dyDescent="0.3">
      <c r="A4498" t="s">
        <v>268</v>
      </c>
      <c r="B4498" t="s">
        <v>18124</v>
      </c>
      <c r="C4498" t="s">
        <v>274</v>
      </c>
      <c r="D4498" t="s">
        <v>18125</v>
      </c>
      <c r="E4498" t="s">
        <v>18126</v>
      </c>
      <c r="F4498" t="s">
        <v>18127</v>
      </c>
      <c r="G4498" t="s">
        <v>2321</v>
      </c>
      <c r="I4498" t="s">
        <v>265</v>
      </c>
      <c r="J4498" t="s">
        <v>266</v>
      </c>
      <c r="K4498" t="s">
        <v>18128</v>
      </c>
      <c r="L4498" t="s">
        <v>18129</v>
      </c>
      <c r="M4498" t="s">
        <v>271</v>
      </c>
      <c r="N4498" t="s">
        <v>268</v>
      </c>
      <c r="O4498">
        <v>17</v>
      </c>
      <c r="P4498" t="s">
        <v>273</v>
      </c>
      <c r="Q4498">
        <v>0.32</v>
      </c>
      <c r="S4498">
        <v>1</v>
      </c>
      <c r="T4498" s="108">
        <v>0.32</v>
      </c>
      <c r="U4498">
        <v>1</v>
      </c>
      <c r="V4498" t="s">
        <v>270</v>
      </c>
      <c r="W4498" t="s">
        <v>167</v>
      </c>
      <c r="X4498">
        <v>1</v>
      </c>
      <c r="Y4498">
        <v>0</v>
      </c>
      <c r="Z4498">
        <v>0</v>
      </c>
      <c r="AA4498">
        <v>0</v>
      </c>
      <c r="AB4498">
        <v>0</v>
      </c>
      <c r="AC4498">
        <v>1</v>
      </c>
      <c r="AD4498">
        <v>0</v>
      </c>
      <c r="AE4498">
        <v>0</v>
      </c>
    </row>
    <row r="4499" spans="1:31" x14ac:dyDescent="0.3">
      <c r="A4499" t="s">
        <v>268</v>
      </c>
      <c r="B4499" t="s">
        <v>6844</v>
      </c>
      <c r="C4499" t="s">
        <v>262</v>
      </c>
      <c r="D4499" t="s">
        <v>6845</v>
      </c>
      <c r="E4499" t="s">
        <v>13647</v>
      </c>
      <c r="F4499" t="s">
        <v>6846</v>
      </c>
      <c r="G4499" t="s">
        <v>292</v>
      </c>
      <c r="I4499" t="s">
        <v>265</v>
      </c>
      <c r="J4499" t="s">
        <v>266</v>
      </c>
      <c r="K4499" t="s">
        <v>6847</v>
      </c>
      <c r="L4499" t="s">
        <v>6848</v>
      </c>
      <c r="M4499" t="s">
        <v>271</v>
      </c>
      <c r="N4499" t="s">
        <v>268</v>
      </c>
      <c r="O4499">
        <v>2</v>
      </c>
      <c r="P4499" t="s">
        <v>272</v>
      </c>
      <c r="Q4499">
        <v>2</v>
      </c>
      <c r="S4499">
        <v>2</v>
      </c>
      <c r="T4499" s="108">
        <v>4</v>
      </c>
      <c r="U4499">
        <v>1</v>
      </c>
      <c r="V4499" t="s">
        <v>270</v>
      </c>
      <c r="W4499" t="s">
        <v>167</v>
      </c>
      <c r="X4499">
        <v>1</v>
      </c>
      <c r="Y4499">
        <v>0</v>
      </c>
      <c r="Z4499">
        <v>1</v>
      </c>
      <c r="AA4499">
        <v>0</v>
      </c>
      <c r="AB4499">
        <v>0</v>
      </c>
      <c r="AC4499">
        <v>1</v>
      </c>
      <c r="AD4499">
        <v>0</v>
      </c>
      <c r="AE4499">
        <v>0</v>
      </c>
    </row>
    <row r="4500" spans="1:31" x14ac:dyDescent="0.3">
      <c r="A4500" t="s">
        <v>268</v>
      </c>
      <c r="B4500" t="s">
        <v>6844</v>
      </c>
      <c r="C4500" t="s">
        <v>262</v>
      </c>
      <c r="D4500" t="s">
        <v>6845</v>
      </c>
      <c r="E4500" t="s">
        <v>13647</v>
      </c>
      <c r="F4500" t="s">
        <v>6846</v>
      </c>
      <c r="G4500" t="s">
        <v>292</v>
      </c>
      <c r="I4500" t="s">
        <v>265</v>
      </c>
      <c r="J4500" t="s">
        <v>266</v>
      </c>
      <c r="K4500" t="s">
        <v>6847</v>
      </c>
      <c r="L4500" t="s">
        <v>6848</v>
      </c>
      <c r="M4500" t="s">
        <v>271</v>
      </c>
      <c r="N4500" t="s">
        <v>268</v>
      </c>
      <c r="O4500">
        <v>20</v>
      </c>
      <c r="P4500" t="s">
        <v>425</v>
      </c>
      <c r="Q4500">
        <v>0.32</v>
      </c>
      <c r="S4500">
        <v>3</v>
      </c>
      <c r="T4500" s="108">
        <v>0.96</v>
      </c>
      <c r="U4500">
        <v>1</v>
      </c>
      <c r="V4500" t="s">
        <v>270</v>
      </c>
      <c r="W4500" t="s">
        <v>167</v>
      </c>
      <c r="X4500">
        <v>3</v>
      </c>
      <c r="Y4500">
        <v>0</v>
      </c>
      <c r="Z4500">
        <v>0</v>
      </c>
      <c r="AA4500">
        <v>0</v>
      </c>
      <c r="AB4500">
        <v>0</v>
      </c>
      <c r="AC4500">
        <v>3</v>
      </c>
      <c r="AD4500">
        <v>0</v>
      </c>
      <c r="AE4500">
        <v>0</v>
      </c>
    </row>
    <row r="4501" spans="1:31" x14ac:dyDescent="0.3">
      <c r="A4501" t="s">
        <v>268</v>
      </c>
      <c r="B4501" t="s">
        <v>6844</v>
      </c>
      <c r="C4501" t="s">
        <v>262</v>
      </c>
      <c r="D4501" t="s">
        <v>6845</v>
      </c>
      <c r="E4501" t="s">
        <v>13647</v>
      </c>
      <c r="F4501" t="s">
        <v>6846</v>
      </c>
      <c r="G4501" t="s">
        <v>292</v>
      </c>
      <c r="I4501" t="s">
        <v>265</v>
      </c>
      <c r="J4501" t="s">
        <v>266</v>
      </c>
      <c r="K4501" t="s">
        <v>6847</v>
      </c>
      <c r="L4501" t="s">
        <v>6848</v>
      </c>
      <c r="M4501" t="s">
        <v>267</v>
      </c>
      <c r="N4501" t="s">
        <v>268</v>
      </c>
      <c r="O4501">
        <v>1</v>
      </c>
      <c r="P4501" t="s">
        <v>282</v>
      </c>
      <c r="Q4501">
        <v>2</v>
      </c>
      <c r="S4501">
        <v>2</v>
      </c>
      <c r="T4501" s="108">
        <v>4</v>
      </c>
      <c r="U4501">
        <v>1</v>
      </c>
      <c r="V4501" t="s">
        <v>270</v>
      </c>
      <c r="W4501" t="s">
        <v>167</v>
      </c>
      <c r="X4501">
        <v>1</v>
      </c>
      <c r="Y4501">
        <v>1</v>
      </c>
      <c r="Z4501">
        <v>0</v>
      </c>
      <c r="AA4501">
        <v>0</v>
      </c>
      <c r="AB4501">
        <v>0</v>
      </c>
      <c r="AC4501">
        <v>1</v>
      </c>
      <c r="AD4501">
        <v>0</v>
      </c>
      <c r="AE4501">
        <v>0</v>
      </c>
    </row>
    <row r="4502" spans="1:31" x14ac:dyDescent="0.3">
      <c r="A4502" t="s">
        <v>268</v>
      </c>
      <c r="B4502" t="s">
        <v>15535</v>
      </c>
      <c r="C4502" t="s">
        <v>274</v>
      </c>
      <c r="D4502" t="s">
        <v>15536</v>
      </c>
      <c r="E4502" t="s">
        <v>13684</v>
      </c>
      <c r="F4502" t="s">
        <v>1705</v>
      </c>
      <c r="G4502" t="s">
        <v>292</v>
      </c>
      <c r="I4502" t="s">
        <v>265</v>
      </c>
      <c r="J4502" t="s">
        <v>266</v>
      </c>
      <c r="K4502" t="s">
        <v>4844</v>
      </c>
      <c r="L4502" t="s">
        <v>15573</v>
      </c>
      <c r="M4502" t="s">
        <v>267</v>
      </c>
      <c r="N4502" t="s">
        <v>268</v>
      </c>
      <c r="O4502">
        <v>1</v>
      </c>
      <c r="P4502" t="s">
        <v>282</v>
      </c>
      <c r="Q4502">
        <v>1</v>
      </c>
      <c r="S4502">
        <v>1</v>
      </c>
      <c r="T4502" s="108">
        <v>1</v>
      </c>
      <c r="U4502">
        <v>1</v>
      </c>
      <c r="V4502" t="s">
        <v>270</v>
      </c>
      <c r="W4502" t="s">
        <v>167</v>
      </c>
      <c r="X4502">
        <v>1</v>
      </c>
      <c r="Y4502">
        <v>0</v>
      </c>
      <c r="Z4502">
        <v>0</v>
      </c>
      <c r="AA4502">
        <v>1</v>
      </c>
      <c r="AB4502">
        <v>0</v>
      </c>
      <c r="AC4502">
        <v>0</v>
      </c>
      <c r="AD4502">
        <v>0</v>
      </c>
      <c r="AE4502">
        <v>0</v>
      </c>
    </row>
    <row r="4503" spans="1:31" x14ac:dyDescent="0.3">
      <c r="A4503" t="s">
        <v>268</v>
      </c>
      <c r="B4503" t="s">
        <v>15535</v>
      </c>
      <c r="C4503" t="s">
        <v>274</v>
      </c>
      <c r="D4503" t="s">
        <v>15536</v>
      </c>
      <c r="E4503" t="s">
        <v>13684</v>
      </c>
      <c r="F4503" t="s">
        <v>1705</v>
      </c>
      <c r="G4503" t="s">
        <v>292</v>
      </c>
      <c r="I4503" t="s">
        <v>265</v>
      </c>
      <c r="J4503" t="s">
        <v>266</v>
      </c>
      <c r="K4503" t="s">
        <v>4844</v>
      </c>
      <c r="L4503" t="s">
        <v>15573</v>
      </c>
      <c r="M4503" t="s">
        <v>271</v>
      </c>
      <c r="N4503" t="s">
        <v>268</v>
      </c>
      <c r="O4503">
        <v>2</v>
      </c>
      <c r="P4503" t="s">
        <v>288</v>
      </c>
      <c r="Q4503">
        <v>0.48</v>
      </c>
      <c r="S4503">
        <v>1</v>
      </c>
      <c r="T4503" s="108">
        <v>0.48</v>
      </c>
      <c r="U4503">
        <v>1</v>
      </c>
      <c r="V4503" t="s">
        <v>270</v>
      </c>
      <c r="W4503" t="s">
        <v>167</v>
      </c>
      <c r="X4503">
        <v>1</v>
      </c>
      <c r="Y4503">
        <v>1</v>
      </c>
      <c r="Z4503">
        <v>0</v>
      </c>
      <c r="AA4503">
        <v>0</v>
      </c>
      <c r="AB4503">
        <v>0</v>
      </c>
      <c r="AC4503">
        <v>0</v>
      </c>
      <c r="AD4503">
        <v>0</v>
      </c>
      <c r="AE4503">
        <v>0</v>
      </c>
    </row>
    <row r="4504" spans="1:31" x14ac:dyDescent="0.3">
      <c r="A4504" t="s">
        <v>268</v>
      </c>
      <c r="B4504" t="s">
        <v>15535</v>
      </c>
      <c r="C4504" t="s">
        <v>274</v>
      </c>
      <c r="D4504" t="s">
        <v>15536</v>
      </c>
      <c r="E4504" t="s">
        <v>13684</v>
      </c>
      <c r="F4504" t="s">
        <v>1705</v>
      </c>
      <c r="G4504" t="s">
        <v>292</v>
      </c>
      <c r="I4504" t="s">
        <v>265</v>
      </c>
      <c r="J4504" t="s">
        <v>266</v>
      </c>
      <c r="K4504" t="s">
        <v>4844</v>
      </c>
      <c r="L4504" t="s">
        <v>15573</v>
      </c>
      <c r="M4504" t="s">
        <v>271</v>
      </c>
      <c r="N4504" t="s">
        <v>268</v>
      </c>
      <c r="O4504">
        <v>17</v>
      </c>
      <c r="P4504" t="s">
        <v>273</v>
      </c>
      <c r="Q4504">
        <v>0.32</v>
      </c>
      <c r="S4504">
        <v>1</v>
      </c>
      <c r="T4504" s="108">
        <v>0.32</v>
      </c>
      <c r="U4504">
        <v>1</v>
      </c>
      <c r="V4504" t="s">
        <v>270</v>
      </c>
      <c r="W4504" t="s">
        <v>167</v>
      </c>
      <c r="X4504">
        <v>1</v>
      </c>
      <c r="Y4504">
        <v>0</v>
      </c>
      <c r="Z4504">
        <v>0</v>
      </c>
      <c r="AA4504">
        <v>0</v>
      </c>
      <c r="AB4504">
        <v>1</v>
      </c>
      <c r="AC4504">
        <v>0</v>
      </c>
      <c r="AD4504">
        <v>0</v>
      </c>
      <c r="AE4504">
        <v>0</v>
      </c>
    </row>
    <row r="4505" spans="1:31" x14ac:dyDescent="0.3">
      <c r="A4505" t="s">
        <v>268</v>
      </c>
      <c r="B4505" t="s">
        <v>17986</v>
      </c>
      <c r="C4505" t="s">
        <v>274</v>
      </c>
      <c r="D4505" t="s">
        <v>3603</v>
      </c>
      <c r="E4505" t="s">
        <v>13375</v>
      </c>
      <c r="F4505" t="s">
        <v>1480</v>
      </c>
      <c r="G4505" t="s">
        <v>10343</v>
      </c>
      <c r="I4505" t="s">
        <v>265</v>
      </c>
      <c r="J4505" t="s">
        <v>266</v>
      </c>
      <c r="K4505" t="s">
        <v>1075</v>
      </c>
      <c r="L4505" t="s">
        <v>17911</v>
      </c>
      <c r="M4505" t="s">
        <v>267</v>
      </c>
      <c r="N4505" t="s">
        <v>268</v>
      </c>
      <c r="O4505">
        <v>1</v>
      </c>
      <c r="P4505" t="s">
        <v>282</v>
      </c>
      <c r="Q4505">
        <v>2</v>
      </c>
      <c r="S4505">
        <v>1</v>
      </c>
      <c r="T4505" s="108">
        <v>2</v>
      </c>
      <c r="U4505">
        <v>1</v>
      </c>
      <c r="V4505" t="s">
        <v>270</v>
      </c>
      <c r="W4505" t="s">
        <v>167</v>
      </c>
      <c r="X4505">
        <v>1</v>
      </c>
      <c r="Y4505">
        <v>0</v>
      </c>
      <c r="Z4505">
        <v>0</v>
      </c>
      <c r="AA4505">
        <v>0</v>
      </c>
      <c r="AB4505">
        <v>1</v>
      </c>
      <c r="AC4505">
        <v>0</v>
      </c>
      <c r="AD4505">
        <v>0</v>
      </c>
      <c r="AE4505">
        <v>0</v>
      </c>
    </row>
    <row r="4506" spans="1:31" x14ac:dyDescent="0.3">
      <c r="A4506" t="s">
        <v>268</v>
      </c>
      <c r="B4506" t="s">
        <v>17986</v>
      </c>
      <c r="C4506" t="s">
        <v>274</v>
      </c>
      <c r="D4506" t="s">
        <v>3603</v>
      </c>
      <c r="E4506" t="s">
        <v>13375</v>
      </c>
      <c r="F4506" t="s">
        <v>1480</v>
      </c>
      <c r="G4506" t="s">
        <v>10343</v>
      </c>
      <c r="I4506" t="s">
        <v>265</v>
      </c>
      <c r="J4506" t="s">
        <v>266</v>
      </c>
      <c r="K4506" t="s">
        <v>1075</v>
      </c>
      <c r="L4506" t="s">
        <v>17911</v>
      </c>
      <c r="M4506" t="s">
        <v>271</v>
      </c>
      <c r="N4506" t="s">
        <v>268</v>
      </c>
      <c r="O4506">
        <v>2</v>
      </c>
      <c r="P4506" t="s">
        <v>272</v>
      </c>
      <c r="Q4506">
        <v>1</v>
      </c>
      <c r="S4506">
        <v>1</v>
      </c>
      <c r="T4506" s="108">
        <v>1</v>
      </c>
      <c r="U4506">
        <v>1</v>
      </c>
      <c r="V4506" t="s">
        <v>270</v>
      </c>
      <c r="W4506" t="s">
        <v>167</v>
      </c>
      <c r="X4506">
        <v>1</v>
      </c>
      <c r="Y4506">
        <v>0</v>
      </c>
      <c r="Z4506">
        <v>0</v>
      </c>
      <c r="AA4506">
        <v>0</v>
      </c>
      <c r="AB4506">
        <v>1</v>
      </c>
      <c r="AC4506">
        <v>0</v>
      </c>
      <c r="AD4506">
        <v>0</v>
      </c>
      <c r="AE4506">
        <v>0</v>
      </c>
    </row>
    <row r="4507" spans="1:31" x14ac:dyDescent="0.3">
      <c r="A4507" t="s">
        <v>268</v>
      </c>
      <c r="B4507" t="s">
        <v>6410</v>
      </c>
      <c r="C4507" t="s">
        <v>274</v>
      </c>
      <c r="D4507" t="s">
        <v>6411</v>
      </c>
      <c r="E4507" t="s">
        <v>13634</v>
      </c>
      <c r="F4507" t="s">
        <v>6412</v>
      </c>
      <c r="G4507" t="s">
        <v>292</v>
      </c>
      <c r="I4507" t="s">
        <v>265</v>
      </c>
      <c r="J4507" t="s">
        <v>266</v>
      </c>
      <c r="K4507" t="s">
        <v>6367</v>
      </c>
      <c r="L4507" t="s">
        <v>15851</v>
      </c>
      <c r="M4507" t="s">
        <v>267</v>
      </c>
      <c r="N4507" t="s">
        <v>268</v>
      </c>
      <c r="O4507">
        <v>1</v>
      </c>
      <c r="P4507" t="s">
        <v>282</v>
      </c>
      <c r="Q4507">
        <v>3</v>
      </c>
      <c r="S4507">
        <v>2</v>
      </c>
      <c r="T4507" s="108">
        <v>6</v>
      </c>
      <c r="U4507">
        <v>1</v>
      </c>
      <c r="V4507" t="s">
        <v>270</v>
      </c>
      <c r="W4507" t="s">
        <v>167</v>
      </c>
      <c r="X4507">
        <v>1</v>
      </c>
      <c r="Y4507">
        <v>0</v>
      </c>
      <c r="Z4507">
        <v>1</v>
      </c>
      <c r="AA4507">
        <v>0</v>
      </c>
      <c r="AB4507">
        <v>0</v>
      </c>
      <c r="AC4507">
        <v>1</v>
      </c>
      <c r="AD4507">
        <v>0</v>
      </c>
      <c r="AE4507">
        <v>0</v>
      </c>
    </row>
    <row r="4508" spans="1:31" x14ac:dyDescent="0.3">
      <c r="A4508" t="s">
        <v>268</v>
      </c>
      <c r="B4508" t="s">
        <v>6410</v>
      </c>
      <c r="C4508" t="s">
        <v>274</v>
      </c>
      <c r="D4508" t="s">
        <v>6411</v>
      </c>
      <c r="E4508" t="s">
        <v>13634</v>
      </c>
      <c r="F4508" t="s">
        <v>6412</v>
      </c>
      <c r="G4508" t="s">
        <v>292</v>
      </c>
      <c r="I4508" t="s">
        <v>265</v>
      </c>
      <c r="J4508" t="s">
        <v>266</v>
      </c>
      <c r="K4508" t="s">
        <v>6367</v>
      </c>
      <c r="L4508" t="s">
        <v>15851</v>
      </c>
      <c r="M4508" t="s">
        <v>271</v>
      </c>
      <c r="N4508" t="s">
        <v>268</v>
      </c>
      <c r="O4508">
        <v>2</v>
      </c>
      <c r="P4508" t="s">
        <v>272</v>
      </c>
      <c r="Q4508">
        <v>4</v>
      </c>
      <c r="S4508">
        <v>4</v>
      </c>
      <c r="T4508" s="108">
        <v>16</v>
      </c>
      <c r="U4508">
        <v>1</v>
      </c>
      <c r="V4508" t="s">
        <v>270</v>
      </c>
      <c r="W4508" t="s">
        <v>167</v>
      </c>
      <c r="X4508">
        <v>1</v>
      </c>
      <c r="Y4508">
        <v>1</v>
      </c>
      <c r="Z4508">
        <v>1</v>
      </c>
      <c r="AA4508">
        <v>0</v>
      </c>
      <c r="AB4508">
        <v>1</v>
      </c>
      <c r="AC4508">
        <v>1</v>
      </c>
      <c r="AD4508">
        <v>0</v>
      </c>
      <c r="AE4508">
        <v>0</v>
      </c>
    </row>
    <row r="4509" spans="1:31" x14ac:dyDescent="0.3">
      <c r="A4509" t="s">
        <v>268</v>
      </c>
      <c r="B4509" t="s">
        <v>7283</v>
      </c>
      <c r="C4509" t="s">
        <v>274</v>
      </c>
      <c r="D4509" t="s">
        <v>8202</v>
      </c>
      <c r="E4509" t="s">
        <v>13389</v>
      </c>
      <c r="F4509" t="s">
        <v>2003</v>
      </c>
      <c r="G4509" t="s">
        <v>418</v>
      </c>
      <c r="I4509" t="s">
        <v>265</v>
      </c>
      <c r="J4509" t="s">
        <v>266</v>
      </c>
      <c r="K4509" t="s">
        <v>2735</v>
      </c>
      <c r="L4509" t="s">
        <v>7284</v>
      </c>
      <c r="M4509" t="s">
        <v>271</v>
      </c>
      <c r="N4509" t="s">
        <v>268</v>
      </c>
      <c r="O4509">
        <v>2</v>
      </c>
      <c r="P4509" t="s">
        <v>272</v>
      </c>
      <c r="Q4509">
        <v>3</v>
      </c>
      <c r="S4509">
        <v>2</v>
      </c>
      <c r="T4509" s="108">
        <v>6</v>
      </c>
      <c r="U4509">
        <v>1</v>
      </c>
      <c r="V4509" t="s">
        <v>270</v>
      </c>
      <c r="W4509" t="s">
        <v>167</v>
      </c>
      <c r="X4509">
        <v>1</v>
      </c>
      <c r="Y4509">
        <v>1</v>
      </c>
      <c r="Z4509">
        <v>0</v>
      </c>
      <c r="AA4509">
        <v>0</v>
      </c>
      <c r="AB4509">
        <v>1</v>
      </c>
      <c r="AC4509">
        <v>0</v>
      </c>
      <c r="AD4509">
        <v>0</v>
      </c>
      <c r="AE4509">
        <v>0</v>
      </c>
    </row>
    <row r="4510" spans="1:31" x14ac:dyDescent="0.3">
      <c r="A4510" t="s">
        <v>268</v>
      </c>
      <c r="B4510" t="s">
        <v>15537</v>
      </c>
      <c r="C4510" t="s">
        <v>274</v>
      </c>
      <c r="D4510" t="s">
        <v>15538</v>
      </c>
      <c r="E4510" t="s">
        <v>13391</v>
      </c>
      <c r="F4510" t="s">
        <v>7309</v>
      </c>
      <c r="G4510" t="s">
        <v>418</v>
      </c>
      <c r="I4510" t="s">
        <v>265</v>
      </c>
      <c r="J4510" t="s">
        <v>266</v>
      </c>
      <c r="K4510" t="s">
        <v>7310</v>
      </c>
      <c r="L4510" t="s">
        <v>16290</v>
      </c>
      <c r="M4510" t="s">
        <v>267</v>
      </c>
      <c r="N4510" t="s">
        <v>268</v>
      </c>
      <c r="O4510">
        <v>1</v>
      </c>
      <c r="P4510" t="s">
        <v>282</v>
      </c>
      <c r="Q4510">
        <v>4</v>
      </c>
      <c r="S4510">
        <v>3</v>
      </c>
      <c r="T4510" s="108">
        <v>12</v>
      </c>
      <c r="U4510">
        <v>1</v>
      </c>
      <c r="V4510" t="s">
        <v>270</v>
      </c>
      <c r="W4510" t="s">
        <v>167</v>
      </c>
      <c r="X4510">
        <v>1</v>
      </c>
      <c r="Y4510">
        <v>0</v>
      </c>
      <c r="Z4510">
        <v>3</v>
      </c>
      <c r="AA4510">
        <v>0</v>
      </c>
      <c r="AB4510">
        <v>0</v>
      </c>
      <c r="AC4510">
        <v>0</v>
      </c>
      <c r="AD4510">
        <v>0</v>
      </c>
      <c r="AE4510">
        <v>0</v>
      </c>
    </row>
    <row r="4511" spans="1:31" x14ac:dyDescent="0.3">
      <c r="A4511" t="s">
        <v>268</v>
      </c>
      <c r="B4511" t="s">
        <v>15537</v>
      </c>
      <c r="C4511" t="s">
        <v>274</v>
      </c>
      <c r="D4511" t="s">
        <v>15538</v>
      </c>
      <c r="E4511" t="s">
        <v>13391</v>
      </c>
      <c r="F4511" t="s">
        <v>7309</v>
      </c>
      <c r="G4511" t="s">
        <v>418</v>
      </c>
      <c r="I4511" t="s">
        <v>265</v>
      </c>
      <c r="J4511" t="s">
        <v>266</v>
      </c>
      <c r="K4511" t="s">
        <v>7310</v>
      </c>
      <c r="L4511" t="s">
        <v>16290</v>
      </c>
      <c r="M4511" t="s">
        <v>271</v>
      </c>
      <c r="N4511" t="s">
        <v>268</v>
      </c>
      <c r="O4511">
        <v>2</v>
      </c>
      <c r="P4511" t="s">
        <v>272</v>
      </c>
      <c r="Q4511">
        <v>4</v>
      </c>
      <c r="S4511">
        <v>2</v>
      </c>
      <c r="T4511" s="108">
        <v>8</v>
      </c>
      <c r="U4511">
        <v>1</v>
      </c>
      <c r="V4511" t="s">
        <v>270</v>
      </c>
      <c r="W4511" t="s">
        <v>167</v>
      </c>
      <c r="X4511">
        <v>1</v>
      </c>
      <c r="Y4511">
        <v>0</v>
      </c>
      <c r="Z4511">
        <v>2</v>
      </c>
      <c r="AA4511">
        <v>0</v>
      </c>
      <c r="AB4511">
        <v>0</v>
      </c>
      <c r="AC4511">
        <v>0</v>
      </c>
      <c r="AD4511">
        <v>0</v>
      </c>
      <c r="AE4511">
        <v>0</v>
      </c>
    </row>
    <row r="4512" spans="1:31" x14ac:dyDescent="0.3">
      <c r="A4512" t="s">
        <v>16630</v>
      </c>
      <c r="B4512" t="s">
        <v>8557</v>
      </c>
      <c r="C4512" t="s">
        <v>274</v>
      </c>
      <c r="D4512" t="s">
        <v>8202</v>
      </c>
      <c r="E4512" t="s">
        <v>17251</v>
      </c>
      <c r="F4512" t="s">
        <v>2003</v>
      </c>
      <c r="G4512" t="s">
        <v>418</v>
      </c>
      <c r="I4512" t="s">
        <v>265</v>
      </c>
      <c r="J4512" t="s">
        <v>266</v>
      </c>
      <c r="K4512" t="s">
        <v>2735</v>
      </c>
      <c r="L4512" t="s">
        <v>17530</v>
      </c>
      <c r="M4512" t="s">
        <v>387</v>
      </c>
      <c r="N4512" t="s">
        <v>16630</v>
      </c>
      <c r="O4512">
        <v>3</v>
      </c>
      <c r="P4512" t="s">
        <v>388</v>
      </c>
      <c r="Q4512">
        <v>20</v>
      </c>
      <c r="R4512" t="s">
        <v>389</v>
      </c>
      <c r="S4512">
        <v>0</v>
      </c>
      <c r="T4512" s="108">
        <v>0</v>
      </c>
      <c r="U4512">
        <v>0</v>
      </c>
      <c r="W4512" t="s">
        <v>171</v>
      </c>
      <c r="X4512">
        <v>1</v>
      </c>
      <c r="Y4512">
        <v>0</v>
      </c>
      <c r="Z4512">
        <v>0</v>
      </c>
      <c r="AA4512">
        <v>0</v>
      </c>
      <c r="AB4512">
        <v>0</v>
      </c>
      <c r="AC4512">
        <v>0</v>
      </c>
      <c r="AD4512">
        <v>0</v>
      </c>
      <c r="AE4512">
        <v>0</v>
      </c>
    </row>
    <row r="4513" spans="1:31" x14ac:dyDescent="0.3">
      <c r="A4513" t="s">
        <v>268</v>
      </c>
      <c r="B4513" t="s">
        <v>17959</v>
      </c>
      <c r="C4513" t="s">
        <v>274</v>
      </c>
      <c r="D4513" t="s">
        <v>5295</v>
      </c>
      <c r="E4513" t="s">
        <v>12845</v>
      </c>
      <c r="F4513" t="s">
        <v>5296</v>
      </c>
      <c r="G4513" t="s">
        <v>362</v>
      </c>
      <c r="I4513" t="s">
        <v>265</v>
      </c>
      <c r="J4513" t="s">
        <v>266</v>
      </c>
      <c r="K4513" t="s">
        <v>5297</v>
      </c>
      <c r="L4513" t="s">
        <v>3609</v>
      </c>
      <c r="M4513" t="s">
        <v>267</v>
      </c>
      <c r="N4513" t="s">
        <v>268</v>
      </c>
      <c r="O4513">
        <v>1</v>
      </c>
      <c r="P4513" t="s">
        <v>282</v>
      </c>
      <c r="Q4513">
        <v>2</v>
      </c>
      <c r="S4513">
        <v>1</v>
      </c>
      <c r="T4513" s="108">
        <v>2</v>
      </c>
      <c r="U4513">
        <v>1</v>
      </c>
      <c r="V4513" t="s">
        <v>270</v>
      </c>
      <c r="W4513" t="s">
        <v>167</v>
      </c>
      <c r="X4513">
        <v>1</v>
      </c>
      <c r="Y4513">
        <v>0</v>
      </c>
      <c r="Z4513">
        <v>1</v>
      </c>
      <c r="AA4513">
        <v>0</v>
      </c>
      <c r="AB4513">
        <v>0</v>
      </c>
      <c r="AC4513">
        <v>0</v>
      </c>
      <c r="AD4513">
        <v>0</v>
      </c>
      <c r="AE4513">
        <v>0</v>
      </c>
    </row>
    <row r="4514" spans="1:31" x14ac:dyDescent="0.3">
      <c r="A4514" t="s">
        <v>268</v>
      </c>
      <c r="B4514" t="s">
        <v>17959</v>
      </c>
      <c r="C4514" t="s">
        <v>274</v>
      </c>
      <c r="D4514" t="s">
        <v>5295</v>
      </c>
      <c r="E4514" t="s">
        <v>12845</v>
      </c>
      <c r="F4514" t="s">
        <v>5296</v>
      </c>
      <c r="G4514" t="s">
        <v>362</v>
      </c>
      <c r="I4514" t="s">
        <v>265</v>
      </c>
      <c r="J4514" t="s">
        <v>266</v>
      </c>
      <c r="K4514" t="s">
        <v>5297</v>
      </c>
      <c r="L4514" t="s">
        <v>3609</v>
      </c>
      <c r="M4514" t="s">
        <v>271</v>
      </c>
      <c r="N4514" t="s">
        <v>268</v>
      </c>
      <c r="O4514">
        <v>2</v>
      </c>
      <c r="P4514" t="s">
        <v>272</v>
      </c>
      <c r="Q4514">
        <v>2</v>
      </c>
      <c r="S4514">
        <v>1</v>
      </c>
      <c r="T4514" s="108">
        <v>2</v>
      </c>
      <c r="U4514">
        <v>1</v>
      </c>
      <c r="V4514" t="s">
        <v>270</v>
      </c>
      <c r="W4514" t="s">
        <v>167</v>
      </c>
      <c r="X4514">
        <v>1</v>
      </c>
      <c r="Y4514">
        <v>0</v>
      </c>
      <c r="Z4514">
        <v>1</v>
      </c>
      <c r="AA4514">
        <v>0</v>
      </c>
      <c r="AB4514">
        <v>0</v>
      </c>
      <c r="AC4514">
        <v>0</v>
      </c>
      <c r="AD4514">
        <v>0</v>
      </c>
      <c r="AE4514">
        <v>0</v>
      </c>
    </row>
    <row r="4515" spans="1:31" x14ac:dyDescent="0.3">
      <c r="A4515" t="s">
        <v>268</v>
      </c>
      <c r="B4515" t="s">
        <v>17959</v>
      </c>
      <c r="C4515" t="s">
        <v>274</v>
      </c>
      <c r="D4515" t="s">
        <v>5295</v>
      </c>
      <c r="E4515" t="s">
        <v>12845</v>
      </c>
      <c r="F4515" t="s">
        <v>5296</v>
      </c>
      <c r="G4515" t="s">
        <v>362</v>
      </c>
      <c r="I4515" t="s">
        <v>265</v>
      </c>
      <c r="J4515" t="s">
        <v>266</v>
      </c>
      <c r="K4515" t="s">
        <v>5297</v>
      </c>
      <c r="L4515" t="s">
        <v>3609</v>
      </c>
      <c r="M4515" t="s">
        <v>271</v>
      </c>
      <c r="N4515" t="s">
        <v>268</v>
      </c>
      <c r="O4515">
        <v>17</v>
      </c>
      <c r="P4515" t="s">
        <v>273</v>
      </c>
      <c r="Q4515">
        <v>0.48</v>
      </c>
      <c r="S4515">
        <v>1</v>
      </c>
      <c r="T4515" s="108">
        <v>0.48</v>
      </c>
      <c r="U4515">
        <v>1</v>
      </c>
      <c r="V4515" t="s">
        <v>270</v>
      </c>
      <c r="W4515" t="s">
        <v>167</v>
      </c>
      <c r="X4515">
        <v>1</v>
      </c>
      <c r="Y4515">
        <v>0</v>
      </c>
      <c r="Z4515">
        <v>0</v>
      </c>
      <c r="AA4515">
        <v>0</v>
      </c>
      <c r="AB4515">
        <v>1</v>
      </c>
      <c r="AC4515">
        <v>0</v>
      </c>
      <c r="AD4515">
        <v>0</v>
      </c>
      <c r="AE4515">
        <v>0</v>
      </c>
    </row>
    <row r="4516" spans="1:31" x14ac:dyDescent="0.3">
      <c r="A4516" t="s">
        <v>268</v>
      </c>
      <c r="B4516" t="s">
        <v>2685</v>
      </c>
      <c r="C4516" t="s">
        <v>274</v>
      </c>
      <c r="D4516" t="s">
        <v>2686</v>
      </c>
      <c r="E4516" t="s">
        <v>13672</v>
      </c>
      <c r="F4516" t="s">
        <v>1424</v>
      </c>
      <c r="G4516" t="s">
        <v>292</v>
      </c>
      <c r="I4516" t="s">
        <v>265</v>
      </c>
      <c r="J4516" t="s">
        <v>266</v>
      </c>
      <c r="K4516" t="s">
        <v>2339</v>
      </c>
      <c r="L4516" t="s">
        <v>17529</v>
      </c>
      <c r="M4516" t="s">
        <v>267</v>
      </c>
      <c r="N4516" t="s">
        <v>268</v>
      </c>
      <c r="O4516">
        <v>1</v>
      </c>
      <c r="P4516" t="s">
        <v>282</v>
      </c>
      <c r="Q4516">
        <v>6</v>
      </c>
      <c r="S4516">
        <v>1</v>
      </c>
      <c r="T4516" s="108">
        <v>6</v>
      </c>
      <c r="U4516">
        <v>1</v>
      </c>
      <c r="V4516" t="s">
        <v>270</v>
      </c>
      <c r="W4516" t="s">
        <v>167</v>
      </c>
      <c r="X4516">
        <v>1</v>
      </c>
      <c r="Y4516">
        <v>0</v>
      </c>
      <c r="Z4516">
        <v>0</v>
      </c>
      <c r="AA4516">
        <v>0</v>
      </c>
      <c r="AB4516">
        <v>0</v>
      </c>
      <c r="AC4516">
        <v>1</v>
      </c>
      <c r="AD4516">
        <v>0</v>
      </c>
      <c r="AE4516">
        <v>0</v>
      </c>
    </row>
    <row r="4517" spans="1:31" x14ac:dyDescent="0.3">
      <c r="A4517" t="s">
        <v>268</v>
      </c>
      <c r="B4517" t="s">
        <v>2685</v>
      </c>
      <c r="C4517" t="s">
        <v>274</v>
      </c>
      <c r="D4517" t="s">
        <v>2686</v>
      </c>
      <c r="E4517" t="s">
        <v>13672</v>
      </c>
      <c r="F4517" t="s">
        <v>1424</v>
      </c>
      <c r="G4517" t="s">
        <v>292</v>
      </c>
      <c r="I4517" t="s">
        <v>265</v>
      </c>
      <c r="J4517" t="s">
        <v>266</v>
      </c>
      <c r="K4517" t="s">
        <v>2339</v>
      </c>
      <c r="L4517" t="s">
        <v>17529</v>
      </c>
      <c r="M4517" t="s">
        <v>271</v>
      </c>
      <c r="N4517" t="s">
        <v>268</v>
      </c>
      <c r="O4517">
        <v>2</v>
      </c>
      <c r="P4517" t="s">
        <v>272</v>
      </c>
      <c r="Q4517">
        <v>3</v>
      </c>
      <c r="S4517">
        <v>1</v>
      </c>
      <c r="T4517" s="108">
        <v>3</v>
      </c>
      <c r="U4517">
        <v>1</v>
      </c>
      <c r="V4517" t="s">
        <v>270</v>
      </c>
      <c r="W4517" t="s">
        <v>167</v>
      </c>
      <c r="X4517">
        <v>1</v>
      </c>
      <c r="Y4517">
        <v>0</v>
      </c>
      <c r="Z4517">
        <v>0</v>
      </c>
      <c r="AA4517">
        <v>1</v>
      </c>
      <c r="AB4517">
        <v>0</v>
      </c>
      <c r="AC4517">
        <v>0</v>
      </c>
      <c r="AD4517">
        <v>0</v>
      </c>
      <c r="AE4517">
        <v>0</v>
      </c>
    </row>
    <row r="4518" spans="1:31" x14ac:dyDescent="0.3">
      <c r="A4518" t="s">
        <v>268</v>
      </c>
      <c r="B4518" t="s">
        <v>2685</v>
      </c>
      <c r="C4518" t="s">
        <v>274</v>
      </c>
      <c r="D4518" t="s">
        <v>2686</v>
      </c>
      <c r="E4518" t="s">
        <v>13672</v>
      </c>
      <c r="F4518" t="s">
        <v>1424</v>
      </c>
      <c r="G4518" t="s">
        <v>292</v>
      </c>
      <c r="I4518" t="s">
        <v>265</v>
      </c>
      <c r="J4518" t="s">
        <v>266</v>
      </c>
      <c r="K4518" t="s">
        <v>2339</v>
      </c>
      <c r="L4518" t="s">
        <v>17529</v>
      </c>
      <c r="M4518" t="s">
        <v>271</v>
      </c>
      <c r="N4518" t="s">
        <v>268</v>
      </c>
      <c r="O4518">
        <v>20</v>
      </c>
      <c r="P4518" t="s">
        <v>425</v>
      </c>
      <c r="Q4518">
        <v>0.32</v>
      </c>
      <c r="S4518">
        <v>1</v>
      </c>
      <c r="T4518" s="108">
        <v>0.32</v>
      </c>
      <c r="U4518">
        <v>1</v>
      </c>
      <c r="V4518" t="s">
        <v>270</v>
      </c>
      <c r="W4518" t="s">
        <v>167</v>
      </c>
      <c r="X4518">
        <v>1</v>
      </c>
      <c r="Y4518">
        <v>0</v>
      </c>
      <c r="Z4518">
        <v>0</v>
      </c>
      <c r="AA4518">
        <v>1</v>
      </c>
      <c r="AB4518">
        <v>0</v>
      </c>
      <c r="AC4518">
        <v>0</v>
      </c>
      <c r="AD4518">
        <v>0</v>
      </c>
      <c r="AE4518">
        <v>0</v>
      </c>
    </row>
    <row r="4519" spans="1:31" x14ac:dyDescent="0.3">
      <c r="A4519" t="s">
        <v>268</v>
      </c>
      <c r="B4519" t="s">
        <v>2936</v>
      </c>
      <c r="C4519" t="s">
        <v>294</v>
      </c>
      <c r="D4519" t="s">
        <v>9201</v>
      </c>
      <c r="E4519" t="s">
        <v>13387</v>
      </c>
      <c r="F4519" t="s">
        <v>2938</v>
      </c>
      <c r="G4519" t="s">
        <v>418</v>
      </c>
      <c r="I4519" t="s">
        <v>265</v>
      </c>
      <c r="J4519" t="s">
        <v>266</v>
      </c>
      <c r="K4519" t="s">
        <v>2939</v>
      </c>
      <c r="L4519" t="s">
        <v>8201</v>
      </c>
      <c r="M4519" t="s">
        <v>271</v>
      </c>
      <c r="N4519" t="s">
        <v>268</v>
      </c>
      <c r="O4519">
        <v>20</v>
      </c>
      <c r="P4519" t="s">
        <v>425</v>
      </c>
      <c r="Q4519">
        <v>0.32</v>
      </c>
      <c r="S4519">
        <v>5</v>
      </c>
      <c r="T4519" s="108">
        <v>1.6</v>
      </c>
      <c r="U4519">
        <v>1</v>
      </c>
      <c r="V4519" t="s">
        <v>270</v>
      </c>
      <c r="W4519" t="s">
        <v>167</v>
      </c>
      <c r="X4519">
        <v>1</v>
      </c>
      <c r="Y4519">
        <v>1</v>
      </c>
      <c r="Z4519">
        <v>1</v>
      </c>
      <c r="AA4519">
        <v>1</v>
      </c>
      <c r="AB4519">
        <v>1</v>
      </c>
      <c r="AC4519">
        <v>1</v>
      </c>
      <c r="AD4519">
        <v>0</v>
      </c>
      <c r="AE4519">
        <v>0</v>
      </c>
    </row>
    <row r="4520" spans="1:31" x14ac:dyDescent="0.3">
      <c r="A4520" t="s">
        <v>268</v>
      </c>
      <c r="B4520" t="s">
        <v>2936</v>
      </c>
      <c r="C4520" t="s">
        <v>294</v>
      </c>
      <c r="D4520" t="s">
        <v>9201</v>
      </c>
      <c r="E4520" t="s">
        <v>13387</v>
      </c>
      <c r="F4520" t="s">
        <v>2938</v>
      </c>
      <c r="G4520" t="s">
        <v>418</v>
      </c>
      <c r="I4520" t="s">
        <v>265</v>
      </c>
      <c r="J4520" t="s">
        <v>266</v>
      </c>
      <c r="K4520" t="s">
        <v>2939</v>
      </c>
      <c r="L4520" t="s">
        <v>8201</v>
      </c>
      <c r="M4520" t="s">
        <v>271</v>
      </c>
      <c r="N4520" t="s">
        <v>268</v>
      </c>
      <c r="O4520">
        <v>20</v>
      </c>
      <c r="P4520" t="s">
        <v>425</v>
      </c>
      <c r="Q4520">
        <v>0.32</v>
      </c>
      <c r="S4520">
        <v>5</v>
      </c>
      <c r="T4520" s="108">
        <v>1.6</v>
      </c>
      <c r="U4520">
        <v>1</v>
      </c>
      <c r="V4520" t="s">
        <v>270</v>
      </c>
      <c r="W4520" t="s">
        <v>167</v>
      </c>
      <c r="X4520">
        <v>1</v>
      </c>
      <c r="Y4520">
        <v>1</v>
      </c>
      <c r="Z4520">
        <v>1</v>
      </c>
      <c r="AA4520">
        <v>1</v>
      </c>
      <c r="AB4520">
        <v>1</v>
      </c>
      <c r="AC4520">
        <v>1</v>
      </c>
      <c r="AD4520">
        <v>0</v>
      </c>
      <c r="AE4520">
        <v>0</v>
      </c>
    </row>
    <row r="4521" spans="1:31" x14ac:dyDescent="0.3">
      <c r="A4521" t="s">
        <v>268</v>
      </c>
      <c r="B4521" t="s">
        <v>2936</v>
      </c>
      <c r="C4521" t="s">
        <v>302</v>
      </c>
      <c r="D4521" t="s">
        <v>7266</v>
      </c>
      <c r="E4521" t="s">
        <v>13387</v>
      </c>
      <c r="F4521" t="s">
        <v>2938</v>
      </c>
      <c r="G4521" t="s">
        <v>418</v>
      </c>
      <c r="I4521" t="s">
        <v>265</v>
      </c>
      <c r="J4521" t="s">
        <v>266</v>
      </c>
      <c r="K4521" t="s">
        <v>2939</v>
      </c>
      <c r="L4521" t="s">
        <v>3240</v>
      </c>
      <c r="M4521" t="s">
        <v>271</v>
      </c>
      <c r="N4521" t="s">
        <v>268</v>
      </c>
      <c r="O4521">
        <v>2</v>
      </c>
      <c r="P4521" t="s">
        <v>272</v>
      </c>
      <c r="Q4521">
        <v>4</v>
      </c>
      <c r="S4521">
        <v>10</v>
      </c>
      <c r="T4521" s="108">
        <v>40</v>
      </c>
      <c r="U4521">
        <v>1</v>
      </c>
      <c r="V4521" t="s">
        <v>270</v>
      </c>
      <c r="W4521" t="s">
        <v>167</v>
      </c>
      <c r="X4521">
        <v>2</v>
      </c>
      <c r="Y4521">
        <v>2</v>
      </c>
      <c r="Z4521">
        <v>2</v>
      </c>
      <c r="AA4521">
        <v>2</v>
      </c>
      <c r="AB4521">
        <v>2</v>
      </c>
      <c r="AC4521">
        <v>2</v>
      </c>
      <c r="AD4521">
        <v>0</v>
      </c>
      <c r="AE4521">
        <v>0</v>
      </c>
    </row>
    <row r="4522" spans="1:31" x14ac:dyDescent="0.3">
      <c r="A4522" t="s">
        <v>268</v>
      </c>
      <c r="B4522" t="s">
        <v>2936</v>
      </c>
      <c r="C4522" t="s">
        <v>302</v>
      </c>
      <c r="D4522" t="s">
        <v>7266</v>
      </c>
      <c r="E4522" t="s">
        <v>13387</v>
      </c>
      <c r="F4522" t="s">
        <v>2938</v>
      </c>
      <c r="G4522" t="s">
        <v>418</v>
      </c>
      <c r="I4522" t="s">
        <v>265</v>
      </c>
      <c r="J4522" t="s">
        <v>266</v>
      </c>
      <c r="K4522" t="s">
        <v>2939</v>
      </c>
      <c r="L4522" t="s">
        <v>3240</v>
      </c>
      <c r="M4522" t="s">
        <v>271</v>
      </c>
      <c r="N4522" t="s">
        <v>268</v>
      </c>
      <c r="O4522">
        <v>20</v>
      </c>
      <c r="P4522" t="s">
        <v>425</v>
      </c>
      <c r="Q4522">
        <v>0.32</v>
      </c>
      <c r="S4522">
        <v>5</v>
      </c>
      <c r="T4522" s="108">
        <v>1.6</v>
      </c>
      <c r="U4522">
        <v>1</v>
      </c>
      <c r="V4522" t="s">
        <v>270</v>
      </c>
      <c r="W4522" t="s">
        <v>167</v>
      </c>
      <c r="X4522">
        <v>1</v>
      </c>
      <c r="Y4522">
        <v>1</v>
      </c>
      <c r="Z4522">
        <v>1</v>
      </c>
      <c r="AA4522">
        <v>1</v>
      </c>
      <c r="AB4522">
        <v>1</v>
      </c>
      <c r="AC4522">
        <v>1</v>
      </c>
      <c r="AD4522">
        <v>0</v>
      </c>
      <c r="AE4522">
        <v>0</v>
      </c>
    </row>
    <row r="4523" spans="1:31" x14ac:dyDescent="0.3">
      <c r="A4523" t="s">
        <v>268</v>
      </c>
      <c r="B4523" t="s">
        <v>2936</v>
      </c>
      <c r="C4523" t="s">
        <v>302</v>
      </c>
      <c r="D4523" t="s">
        <v>7266</v>
      </c>
      <c r="E4523" t="s">
        <v>13387</v>
      </c>
      <c r="F4523" t="s">
        <v>2938</v>
      </c>
      <c r="G4523" t="s">
        <v>418</v>
      </c>
      <c r="I4523" t="s">
        <v>265</v>
      </c>
      <c r="J4523" t="s">
        <v>266</v>
      </c>
      <c r="K4523" t="s">
        <v>2939</v>
      </c>
      <c r="L4523" t="s">
        <v>3240</v>
      </c>
      <c r="M4523" t="s">
        <v>271</v>
      </c>
      <c r="N4523" t="s">
        <v>268</v>
      </c>
      <c r="O4523">
        <v>17</v>
      </c>
      <c r="P4523" t="s">
        <v>273</v>
      </c>
      <c r="Q4523">
        <v>0.32</v>
      </c>
      <c r="S4523">
        <v>1</v>
      </c>
      <c r="T4523" s="108">
        <v>0.32</v>
      </c>
      <c r="U4523">
        <v>1</v>
      </c>
      <c r="V4523" t="s">
        <v>270</v>
      </c>
      <c r="W4523" t="s">
        <v>167</v>
      </c>
      <c r="X4523">
        <v>1</v>
      </c>
      <c r="Y4523">
        <v>0</v>
      </c>
      <c r="Z4523">
        <v>0</v>
      </c>
      <c r="AA4523">
        <v>0</v>
      </c>
      <c r="AB4523">
        <v>1</v>
      </c>
      <c r="AC4523">
        <v>0</v>
      </c>
      <c r="AD4523">
        <v>0</v>
      </c>
      <c r="AE4523">
        <v>0</v>
      </c>
    </row>
    <row r="4524" spans="1:31" x14ac:dyDescent="0.3">
      <c r="A4524" t="s">
        <v>268</v>
      </c>
      <c r="B4524" t="s">
        <v>2936</v>
      </c>
      <c r="C4524" t="s">
        <v>262</v>
      </c>
      <c r="D4524" t="s">
        <v>7266</v>
      </c>
      <c r="E4524" t="s">
        <v>13387</v>
      </c>
      <c r="F4524" t="s">
        <v>2938</v>
      </c>
      <c r="G4524" t="s">
        <v>418</v>
      </c>
      <c r="I4524" t="s">
        <v>265</v>
      </c>
      <c r="J4524" t="s">
        <v>266</v>
      </c>
      <c r="K4524" t="s">
        <v>2939</v>
      </c>
      <c r="L4524" t="s">
        <v>8201</v>
      </c>
      <c r="M4524" t="s">
        <v>267</v>
      </c>
      <c r="N4524" t="s">
        <v>268</v>
      </c>
      <c r="O4524">
        <v>1</v>
      </c>
      <c r="P4524" t="s">
        <v>282</v>
      </c>
      <c r="Q4524">
        <v>2</v>
      </c>
      <c r="S4524">
        <v>1</v>
      </c>
      <c r="T4524" s="108">
        <v>2</v>
      </c>
      <c r="U4524">
        <v>1</v>
      </c>
      <c r="V4524" t="s">
        <v>270</v>
      </c>
      <c r="W4524" t="s">
        <v>167</v>
      </c>
      <c r="X4524">
        <v>1</v>
      </c>
      <c r="Y4524">
        <v>0</v>
      </c>
      <c r="Z4524">
        <v>0</v>
      </c>
      <c r="AA4524">
        <v>1</v>
      </c>
      <c r="AB4524">
        <v>0</v>
      </c>
      <c r="AC4524">
        <v>0</v>
      </c>
      <c r="AD4524">
        <v>0</v>
      </c>
      <c r="AE4524">
        <v>0</v>
      </c>
    </row>
    <row r="4525" spans="1:31" x14ac:dyDescent="0.3">
      <c r="A4525" t="s">
        <v>268</v>
      </c>
      <c r="B4525" t="s">
        <v>11811</v>
      </c>
      <c r="C4525" t="s">
        <v>274</v>
      </c>
      <c r="D4525" t="s">
        <v>11812</v>
      </c>
      <c r="E4525" t="s">
        <v>13643</v>
      </c>
      <c r="F4525" t="s">
        <v>1427</v>
      </c>
      <c r="G4525" t="s">
        <v>292</v>
      </c>
      <c r="I4525" t="s">
        <v>265</v>
      </c>
      <c r="J4525" t="s">
        <v>266</v>
      </c>
      <c r="K4525" t="s">
        <v>6726</v>
      </c>
      <c r="L4525" t="s">
        <v>3046</v>
      </c>
      <c r="M4525" t="s">
        <v>267</v>
      </c>
      <c r="N4525" t="s">
        <v>268</v>
      </c>
      <c r="O4525">
        <v>1</v>
      </c>
      <c r="P4525" t="s">
        <v>282</v>
      </c>
      <c r="Q4525">
        <v>5</v>
      </c>
      <c r="S4525">
        <v>1</v>
      </c>
      <c r="T4525" s="108">
        <v>5</v>
      </c>
      <c r="U4525">
        <v>1</v>
      </c>
      <c r="V4525" t="s">
        <v>270</v>
      </c>
      <c r="W4525" t="s">
        <v>167</v>
      </c>
      <c r="X4525">
        <v>1</v>
      </c>
      <c r="Y4525">
        <v>0</v>
      </c>
      <c r="Z4525">
        <v>0</v>
      </c>
      <c r="AA4525">
        <v>0</v>
      </c>
      <c r="AB4525">
        <v>0</v>
      </c>
      <c r="AC4525">
        <v>1</v>
      </c>
      <c r="AD4525">
        <v>0</v>
      </c>
      <c r="AE4525">
        <v>0</v>
      </c>
    </row>
    <row r="4526" spans="1:31" x14ac:dyDescent="0.3">
      <c r="A4526" t="s">
        <v>268</v>
      </c>
      <c r="B4526" t="s">
        <v>11811</v>
      </c>
      <c r="C4526" t="s">
        <v>274</v>
      </c>
      <c r="D4526" t="s">
        <v>11812</v>
      </c>
      <c r="E4526" t="s">
        <v>13643</v>
      </c>
      <c r="F4526" t="s">
        <v>1427</v>
      </c>
      <c r="G4526" t="s">
        <v>292</v>
      </c>
      <c r="I4526" t="s">
        <v>265</v>
      </c>
      <c r="J4526" t="s">
        <v>266</v>
      </c>
      <c r="K4526" t="s">
        <v>6726</v>
      </c>
      <c r="L4526" t="s">
        <v>3046</v>
      </c>
      <c r="M4526" t="s">
        <v>271</v>
      </c>
      <c r="N4526" t="s">
        <v>268</v>
      </c>
      <c r="O4526">
        <v>2</v>
      </c>
      <c r="P4526" t="s">
        <v>272</v>
      </c>
      <c r="Q4526">
        <v>4</v>
      </c>
      <c r="S4526">
        <v>1</v>
      </c>
      <c r="T4526" s="108">
        <v>4</v>
      </c>
      <c r="U4526">
        <v>1</v>
      </c>
      <c r="V4526" t="s">
        <v>270</v>
      </c>
      <c r="W4526" t="s">
        <v>167</v>
      </c>
      <c r="X4526">
        <v>1</v>
      </c>
      <c r="Y4526">
        <v>0</v>
      </c>
      <c r="Z4526">
        <v>0</v>
      </c>
      <c r="AA4526">
        <v>1</v>
      </c>
      <c r="AB4526">
        <v>0</v>
      </c>
      <c r="AC4526">
        <v>0</v>
      </c>
      <c r="AD4526">
        <v>0</v>
      </c>
      <c r="AE4526">
        <v>0</v>
      </c>
    </row>
    <row r="4527" spans="1:31" x14ac:dyDescent="0.3">
      <c r="A4527" t="s">
        <v>268</v>
      </c>
      <c r="B4527" t="s">
        <v>11811</v>
      </c>
      <c r="C4527" t="s">
        <v>274</v>
      </c>
      <c r="D4527" t="s">
        <v>11812</v>
      </c>
      <c r="E4527" t="s">
        <v>13643</v>
      </c>
      <c r="F4527" t="s">
        <v>1427</v>
      </c>
      <c r="G4527" t="s">
        <v>292</v>
      </c>
      <c r="I4527" t="s">
        <v>265</v>
      </c>
      <c r="J4527" t="s">
        <v>266</v>
      </c>
      <c r="K4527" t="s">
        <v>6726</v>
      </c>
      <c r="L4527" t="s">
        <v>3046</v>
      </c>
      <c r="M4527" t="s">
        <v>271</v>
      </c>
      <c r="N4527" t="s">
        <v>268</v>
      </c>
      <c r="O4527">
        <v>27</v>
      </c>
      <c r="P4527" t="s">
        <v>273</v>
      </c>
      <c r="Q4527">
        <v>0.48</v>
      </c>
      <c r="S4527">
        <v>3</v>
      </c>
      <c r="T4527" s="108">
        <v>1.44</v>
      </c>
      <c r="U4527">
        <v>1</v>
      </c>
      <c r="V4527" t="s">
        <v>270</v>
      </c>
      <c r="W4527" t="s">
        <v>167</v>
      </c>
      <c r="X4527">
        <v>3</v>
      </c>
      <c r="Y4527">
        <v>0</v>
      </c>
      <c r="Z4527">
        <v>0</v>
      </c>
      <c r="AA4527">
        <v>0</v>
      </c>
      <c r="AB4527">
        <v>0</v>
      </c>
      <c r="AC4527">
        <v>3</v>
      </c>
      <c r="AD4527">
        <v>0</v>
      </c>
      <c r="AE4527">
        <v>0</v>
      </c>
    </row>
    <row r="4528" spans="1:31" x14ac:dyDescent="0.3">
      <c r="A4528" t="s">
        <v>268</v>
      </c>
      <c r="B4528" t="s">
        <v>17252</v>
      </c>
      <c r="C4528" t="s">
        <v>274</v>
      </c>
      <c r="D4528" t="s">
        <v>17253</v>
      </c>
      <c r="E4528" t="s">
        <v>12947</v>
      </c>
      <c r="F4528" t="s">
        <v>2342</v>
      </c>
      <c r="G4528" t="s">
        <v>2337</v>
      </c>
      <c r="I4528" t="s">
        <v>265</v>
      </c>
      <c r="J4528" t="s">
        <v>266</v>
      </c>
      <c r="K4528" t="s">
        <v>2343</v>
      </c>
      <c r="L4528" t="s">
        <v>17254</v>
      </c>
      <c r="M4528" t="s">
        <v>267</v>
      </c>
      <c r="N4528" t="s">
        <v>268</v>
      </c>
      <c r="O4528">
        <v>1</v>
      </c>
      <c r="P4528" t="s">
        <v>282</v>
      </c>
      <c r="Q4528">
        <v>1</v>
      </c>
      <c r="S4528">
        <v>1</v>
      </c>
      <c r="T4528" s="108">
        <v>1</v>
      </c>
      <c r="U4528">
        <v>1</v>
      </c>
      <c r="V4528" t="s">
        <v>270</v>
      </c>
      <c r="W4528" t="s">
        <v>167</v>
      </c>
      <c r="X4528">
        <v>1</v>
      </c>
      <c r="Y4528">
        <v>0</v>
      </c>
      <c r="Z4528">
        <v>0</v>
      </c>
      <c r="AA4528">
        <v>0</v>
      </c>
      <c r="AB4528">
        <v>1</v>
      </c>
      <c r="AC4528">
        <v>0</v>
      </c>
      <c r="AD4528">
        <v>0</v>
      </c>
      <c r="AE4528">
        <v>0</v>
      </c>
    </row>
    <row r="4529" spans="1:31" x14ac:dyDescent="0.3">
      <c r="A4529" t="s">
        <v>268</v>
      </c>
      <c r="B4529" t="s">
        <v>17252</v>
      </c>
      <c r="C4529" t="s">
        <v>274</v>
      </c>
      <c r="D4529" t="s">
        <v>17253</v>
      </c>
      <c r="E4529" t="s">
        <v>12947</v>
      </c>
      <c r="F4529" t="s">
        <v>2342</v>
      </c>
      <c r="G4529" t="s">
        <v>2337</v>
      </c>
      <c r="I4529" t="s">
        <v>265</v>
      </c>
      <c r="J4529" t="s">
        <v>266</v>
      </c>
      <c r="K4529" t="s">
        <v>2343</v>
      </c>
      <c r="L4529" t="s">
        <v>17254</v>
      </c>
      <c r="M4529" t="s">
        <v>271</v>
      </c>
      <c r="N4529" t="s">
        <v>268</v>
      </c>
      <c r="O4529">
        <v>2</v>
      </c>
      <c r="P4529" t="s">
        <v>288</v>
      </c>
      <c r="Q4529">
        <v>0.32</v>
      </c>
      <c r="S4529">
        <v>2</v>
      </c>
      <c r="T4529" s="108">
        <v>0.64</v>
      </c>
      <c r="U4529">
        <v>1</v>
      </c>
      <c r="V4529" t="s">
        <v>270</v>
      </c>
      <c r="W4529" t="s">
        <v>167</v>
      </c>
      <c r="X4529">
        <v>2</v>
      </c>
      <c r="Y4529">
        <v>0</v>
      </c>
      <c r="Z4529">
        <v>0</v>
      </c>
      <c r="AA4529">
        <v>0</v>
      </c>
      <c r="AB4529">
        <v>0</v>
      </c>
      <c r="AC4529">
        <v>2</v>
      </c>
      <c r="AD4529">
        <v>0</v>
      </c>
      <c r="AE4529">
        <v>0</v>
      </c>
    </row>
    <row r="4530" spans="1:31" x14ac:dyDescent="0.3">
      <c r="A4530" t="s">
        <v>268</v>
      </c>
      <c r="B4530" t="s">
        <v>17252</v>
      </c>
      <c r="C4530" t="s">
        <v>274</v>
      </c>
      <c r="D4530" t="s">
        <v>17253</v>
      </c>
      <c r="E4530" t="s">
        <v>12947</v>
      </c>
      <c r="F4530" t="s">
        <v>2342</v>
      </c>
      <c r="G4530" t="s">
        <v>2337</v>
      </c>
      <c r="I4530" t="s">
        <v>265</v>
      </c>
      <c r="J4530" t="s">
        <v>266</v>
      </c>
      <c r="K4530" t="s">
        <v>2343</v>
      </c>
      <c r="L4530" t="s">
        <v>17254</v>
      </c>
      <c r="M4530" t="s">
        <v>271</v>
      </c>
      <c r="N4530" t="s">
        <v>268</v>
      </c>
      <c r="O4530">
        <v>27</v>
      </c>
      <c r="P4530" t="s">
        <v>273</v>
      </c>
      <c r="Q4530">
        <v>0.48</v>
      </c>
      <c r="S4530">
        <v>11</v>
      </c>
      <c r="T4530" s="108">
        <v>5.2799999999999994</v>
      </c>
      <c r="U4530">
        <v>1</v>
      </c>
      <c r="V4530" t="s">
        <v>270</v>
      </c>
      <c r="W4530" t="s">
        <v>167</v>
      </c>
      <c r="X4530">
        <v>11</v>
      </c>
      <c r="Y4530">
        <v>0</v>
      </c>
      <c r="Z4530">
        <v>0</v>
      </c>
      <c r="AA4530">
        <v>0</v>
      </c>
      <c r="AB4530">
        <v>0</v>
      </c>
      <c r="AC4530">
        <v>11</v>
      </c>
      <c r="AD4530">
        <v>0</v>
      </c>
      <c r="AE4530">
        <v>0</v>
      </c>
    </row>
    <row r="4531" spans="1:31" x14ac:dyDescent="0.3">
      <c r="A4531" t="s">
        <v>268</v>
      </c>
      <c r="B4531" t="s">
        <v>5823</v>
      </c>
      <c r="C4531" t="s">
        <v>274</v>
      </c>
      <c r="D4531" t="s">
        <v>10563</v>
      </c>
      <c r="E4531" t="s">
        <v>12983</v>
      </c>
      <c r="F4531" t="s">
        <v>5899</v>
      </c>
      <c r="G4531" t="s">
        <v>1036</v>
      </c>
      <c r="I4531" t="s">
        <v>265</v>
      </c>
      <c r="J4531" t="s">
        <v>266</v>
      </c>
      <c r="K4531" t="s">
        <v>5825</v>
      </c>
      <c r="L4531" t="s">
        <v>10564</v>
      </c>
      <c r="M4531" t="s">
        <v>267</v>
      </c>
      <c r="N4531" t="s">
        <v>268</v>
      </c>
      <c r="O4531">
        <v>1</v>
      </c>
      <c r="P4531" t="s">
        <v>282</v>
      </c>
      <c r="Q4531">
        <v>3</v>
      </c>
      <c r="S4531">
        <v>2</v>
      </c>
      <c r="T4531" s="108">
        <v>6</v>
      </c>
      <c r="U4531">
        <v>1</v>
      </c>
      <c r="V4531" t="s">
        <v>270</v>
      </c>
      <c r="W4531" t="s">
        <v>167</v>
      </c>
      <c r="X4531">
        <v>1</v>
      </c>
      <c r="Y4531">
        <v>0</v>
      </c>
      <c r="Z4531">
        <v>1</v>
      </c>
      <c r="AA4531">
        <v>0</v>
      </c>
      <c r="AB4531">
        <v>0</v>
      </c>
      <c r="AC4531">
        <v>1</v>
      </c>
      <c r="AD4531">
        <v>0</v>
      </c>
      <c r="AE4531">
        <v>0</v>
      </c>
    </row>
    <row r="4532" spans="1:31" x14ac:dyDescent="0.3">
      <c r="A4532" t="s">
        <v>268</v>
      </c>
      <c r="B4532" t="s">
        <v>5823</v>
      </c>
      <c r="C4532" t="s">
        <v>274</v>
      </c>
      <c r="D4532" t="s">
        <v>10563</v>
      </c>
      <c r="E4532" t="s">
        <v>12983</v>
      </c>
      <c r="F4532" t="s">
        <v>5899</v>
      </c>
      <c r="G4532" t="s">
        <v>1036</v>
      </c>
      <c r="I4532" t="s">
        <v>265</v>
      </c>
      <c r="J4532" t="s">
        <v>266</v>
      </c>
      <c r="K4532" t="s">
        <v>5825</v>
      </c>
      <c r="L4532" t="s">
        <v>10564</v>
      </c>
      <c r="M4532" t="s">
        <v>271</v>
      </c>
      <c r="N4532" t="s">
        <v>268</v>
      </c>
      <c r="O4532">
        <v>2</v>
      </c>
      <c r="P4532" t="s">
        <v>272</v>
      </c>
      <c r="Q4532">
        <v>4</v>
      </c>
      <c r="S4532">
        <v>5</v>
      </c>
      <c r="T4532" s="108">
        <v>20</v>
      </c>
      <c r="U4532">
        <v>1</v>
      </c>
      <c r="V4532" t="s">
        <v>270</v>
      </c>
      <c r="W4532" t="s">
        <v>167</v>
      </c>
      <c r="X4532">
        <v>1</v>
      </c>
      <c r="Y4532">
        <v>1</v>
      </c>
      <c r="Z4532">
        <v>1</v>
      </c>
      <c r="AA4532">
        <v>1</v>
      </c>
      <c r="AB4532">
        <v>1</v>
      </c>
      <c r="AC4532">
        <v>1</v>
      </c>
      <c r="AD4532">
        <v>0</v>
      </c>
      <c r="AE4532">
        <v>0</v>
      </c>
    </row>
    <row r="4533" spans="1:31" x14ac:dyDescent="0.3">
      <c r="A4533" t="s">
        <v>268</v>
      </c>
      <c r="B4533" t="s">
        <v>5823</v>
      </c>
      <c r="C4533" t="s">
        <v>274</v>
      </c>
      <c r="D4533" t="s">
        <v>10563</v>
      </c>
      <c r="E4533" t="s">
        <v>12983</v>
      </c>
      <c r="F4533" t="s">
        <v>5899</v>
      </c>
      <c r="G4533" t="s">
        <v>1036</v>
      </c>
      <c r="I4533" t="s">
        <v>265</v>
      </c>
      <c r="J4533" t="s">
        <v>266</v>
      </c>
      <c r="K4533" t="s">
        <v>5825</v>
      </c>
      <c r="L4533" t="s">
        <v>10564</v>
      </c>
      <c r="M4533" t="s">
        <v>271</v>
      </c>
      <c r="N4533" t="s">
        <v>268</v>
      </c>
      <c r="O4533">
        <v>20</v>
      </c>
      <c r="P4533" t="s">
        <v>425</v>
      </c>
      <c r="Q4533">
        <v>0.32</v>
      </c>
      <c r="S4533">
        <v>6</v>
      </c>
      <c r="T4533" s="108">
        <v>1.92</v>
      </c>
      <c r="U4533">
        <v>1</v>
      </c>
      <c r="V4533" t="s">
        <v>270</v>
      </c>
      <c r="W4533" t="s">
        <v>167</v>
      </c>
      <c r="X4533">
        <v>2</v>
      </c>
      <c r="Y4533">
        <v>2</v>
      </c>
      <c r="Z4533">
        <v>0</v>
      </c>
      <c r="AA4533">
        <v>2</v>
      </c>
      <c r="AB4533">
        <v>0</v>
      </c>
      <c r="AC4533">
        <v>2</v>
      </c>
      <c r="AD4533">
        <v>0</v>
      </c>
      <c r="AE4533">
        <v>0</v>
      </c>
    </row>
    <row r="4534" spans="1:31" x14ac:dyDescent="0.3">
      <c r="A4534" t="s">
        <v>268</v>
      </c>
      <c r="B4534" t="s">
        <v>5823</v>
      </c>
      <c r="C4534" t="s">
        <v>302</v>
      </c>
      <c r="D4534" t="s">
        <v>10563</v>
      </c>
      <c r="E4534" t="s">
        <v>12982</v>
      </c>
      <c r="F4534" t="s">
        <v>5824</v>
      </c>
      <c r="G4534" t="s">
        <v>1036</v>
      </c>
      <c r="I4534" t="s">
        <v>265</v>
      </c>
      <c r="J4534" t="s">
        <v>266</v>
      </c>
      <c r="K4534" t="s">
        <v>5825</v>
      </c>
      <c r="L4534" t="s">
        <v>10564</v>
      </c>
      <c r="M4534" t="s">
        <v>267</v>
      </c>
      <c r="N4534" t="s">
        <v>268</v>
      </c>
      <c r="O4534">
        <v>1</v>
      </c>
      <c r="P4534" t="s">
        <v>282</v>
      </c>
      <c r="Q4534">
        <v>3</v>
      </c>
      <c r="S4534">
        <v>6</v>
      </c>
      <c r="T4534" s="108">
        <v>18</v>
      </c>
      <c r="U4534">
        <v>1</v>
      </c>
      <c r="V4534" t="s">
        <v>270</v>
      </c>
      <c r="W4534" t="s">
        <v>167</v>
      </c>
      <c r="X4534">
        <v>1</v>
      </c>
      <c r="Y4534">
        <v>1</v>
      </c>
      <c r="Z4534">
        <v>1</v>
      </c>
      <c r="AA4534">
        <v>1</v>
      </c>
      <c r="AB4534">
        <v>1</v>
      </c>
      <c r="AC4534">
        <v>1</v>
      </c>
      <c r="AD4534">
        <v>1</v>
      </c>
      <c r="AE4534">
        <v>0</v>
      </c>
    </row>
    <row r="4535" spans="1:31" x14ac:dyDescent="0.3">
      <c r="A4535" t="s">
        <v>268</v>
      </c>
      <c r="B4535" t="s">
        <v>5823</v>
      </c>
      <c r="C4535" t="s">
        <v>302</v>
      </c>
      <c r="D4535" t="s">
        <v>10563</v>
      </c>
      <c r="E4535" t="s">
        <v>12982</v>
      </c>
      <c r="F4535" t="s">
        <v>5824</v>
      </c>
      <c r="G4535" t="s">
        <v>1036</v>
      </c>
      <c r="I4535" t="s">
        <v>265</v>
      </c>
      <c r="J4535" t="s">
        <v>266</v>
      </c>
      <c r="K4535" t="s">
        <v>5825</v>
      </c>
      <c r="L4535" t="s">
        <v>10564</v>
      </c>
      <c r="M4535" t="s">
        <v>267</v>
      </c>
      <c r="N4535" t="s">
        <v>268</v>
      </c>
      <c r="O4535">
        <v>1</v>
      </c>
      <c r="P4535" t="s">
        <v>282</v>
      </c>
      <c r="Q4535">
        <v>3</v>
      </c>
      <c r="S4535">
        <v>1</v>
      </c>
      <c r="T4535" s="108">
        <v>3</v>
      </c>
      <c r="U4535">
        <v>1</v>
      </c>
      <c r="V4535" t="s">
        <v>270</v>
      </c>
      <c r="W4535" t="s">
        <v>167</v>
      </c>
      <c r="X4535">
        <v>1</v>
      </c>
      <c r="Y4535">
        <v>1</v>
      </c>
      <c r="Z4535">
        <v>0</v>
      </c>
      <c r="AA4535">
        <v>0</v>
      </c>
      <c r="AB4535">
        <v>0</v>
      </c>
      <c r="AC4535">
        <v>0</v>
      </c>
      <c r="AD4535">
        <v>0</v>
      </c>
      <c r="AE4535">
        <v>0</v>
      </c>
    </row>
    <row r="4536" spans="1:31" x14ac:dyDescent="0.3">
      <c r="A4536" t="s">
        <v>268</v>
      </c>
      <c r="B4536" t="s">
        <v>5823</v>
      </c>
      <c r="C4536" t="s">
        <v>1683</v>
      </c>
      <c r="D4536" t="s">
        <v>10563</v>
      </c>
      <c r="E4536" t="s">
        <v>12982</v>
      </c>
      <c r="F4536" t="s">
        <v>5824</v>
      </c>
      <c r="G4536" t="s">
        <v>1036</v>
      </c>
      <c r="I4536" t="s">
        <v>265</v>
      </c>
      <c r="J4536" t="s">
        <v>266</v>
      </c>
      <c r="K4536" t="s">
        <v>5825</v>
      </c>
      <c r="L4536" t="s">
        <v>10564</v>
      </c>
      <c r="M4536" t="s">
        <v>271</v>
      </c>
      <c r="N4536" t="s">
        <v>268</v>
      </c>
      <c r="O4536">
        <v>2</v>
      </c>
      <c r="P4536" t="s">
        <v>272</v>
      </c>
      <c r="Q4536">
        <v>4</v>
      </c>
      <c r="S4536">
        <v>6</v>
      </c>
      <c r="T4536" s="108">
        <v>24</v>
      </c>
      <c r="U4536">
        <v>1</v>
      </c>
      <c r="V4536" t="s">
        <v>270</v>
      </c>
      <c r="W4536" t="s">
        <v>167</v>
      </c>
      <c r="X4536">
        <v>1</v>
      </c>
      <c r="Y4536">
        <v>1</v>
      </c>
      <c r="Z4536">
        <v>1</v>
      </c>
      <c r="AA4536">
        <v>1</v>
      </c>
      <c r="AB4536">
        <v>1</v>
      </c>
      <c r="AC4536">
        <v>1</v>
      </c>
      <c r="AD4536">
        <v>1</v>
      </c>
      <c r="AE4536">
        <v>0</v>
      </c>
    </row>
    <row r="4537" spans="1:31" x14ac:dyDescent="0.3">
      <c r="A4537" t="s">
        <v>268</v>
      </c>
      <c r="B4537" t="s">
        <v>5823</v>
      </c>
      <c r="C4537" t="s">
        <v>1683</v>
      </c>
      <c r="D4537" t="s">
        <v>10563</v>
      </c>
      <c r="E4537" t="s">
        <v>12982</v>
      </c>
      <c r="F4537" t="s">
        <v>5824</v>
      </c>
      <c r="G4537" t="s">
        <v>1036</v>
      </c>
      <c r="I4537" t="s">
        <v>265</v>
      </c>
      <c r="J4537" t="s">
        <v>266</v>
      </c>
      <c r="K4537" t="s">
        <v>5825</v>
      </c>
      <c r="L4537" t="s">
        <v>10564</v>
      </c>
      <c r="M4537" t="s">
        <v>271</v>
      </c>
      <c r="N4537" t="s">
        <v>268</v>
      </c>
      <c r="O4537">
        <v>20</v>
      </c>
      <c r="P4537" t="s">
        <v>425</v>
      </c>
      <c r="Q4537">
        <v>0.32</v>
      </c>
      <c r="S4537">
        <v>6</v>
      </c>
      <c r="T4537" s="108">
        <v>1.92</v>
      </c>
      <c r="U4537">
        <v>1</v>
      </c>
      <c r="V4537" t="s">
        <v>270</v>
      </c>
      <c r="W4537" t="s">
        <v>167</v>
      </c>
      <c r="X4537">
        <v>2</v>
      </c>
      <c r="Y4537">
        <v>2</v>
      </c>
      <c r="Z4537">
        <v>0</v>
      </c>
      <c r="AA4537">
        <v>2</v>
      </c>
      <c r="AB4537">
        <v>0</v>
      </c>
      <c r="AC4537">
        <v>2</v>
      </c>
      <c r="AD4537">
        <v>0</v>
      </c>
      <c r="AE4537">
        <v>0</v>
      </c>
    </row>
    <row r="4538" spans="1:31" x14ac:dyDescent="0.3">
      <c r="A4538" t="s">
        <v>268</v>
      </c>
      <c r="B4538" t="s">
        <v>2929</v>
      </c>
      <c r="C4538" t="s">
        <v>302</v>
      </c>
      <c r="D4538" t="s">
        <v>17844</v>
      </c>
      <c r="E4538" t="s">
        <v>13379</v>
      </c>
      <c r="F4538" t="s">
        <v>6791</v>
      </c>
      <c r="G4538" t="s">
        <v>2321</v>
      </c>
      <c r="I4538" t="s">
        <v>265</v>
      </c>
      <c r="J4538" t="s">
        <v>266</v>
      </c>
      <c r="K4538" t="s">
        <v>2322</v>
      </c>
      <c r="L4538" t="s">
        <v>2931</v>
      </c>
      <c r="M4538" t="s">
        <v>271</v>
      </c>
      <c r="N4538" t="s">
        <v>268</v>
      </c>
      <c r="O4538">
        <v>20</v>
      </c>
      <c r="P4538" t="s">
        <v>425</v>
      </c>
      <c r="Q4538">
        <v>0.32</v>
      </c>
      <c r="S4538">
        <v>2</v>
      </c>
      <c r="T4538" s="108">
        <v>0.64</v>
      </c>
      <c r="U4538">
        <v>1</v>
      </c>
      <c r="V4538" t="s">
        <v>270</v>
      </c>
      <c r="W4538" t="s">
        <v>167</v>
      </c>
      <c r="X4538">
        <v>1</v>
      </c>
      <c r="Y4538">
        <v>1</v>
      </c>
      <c r="Z4538">
        <v>0</v>
      </c>
      <c r="AA4538">
        <v>0</v>
      </c>
      <c r="AB4538">
        <v>1</v>
      </c>
      <c r="AC4538">
        <v>0</v>
      </c>
      <c r="AD4538">
        <v>0</v>
      </c>
      <c r="AE4538">
        <v>0</v>
      </c>
    </row>
    <row r="4539" spans="1:31" x14ac:dyDescent="0.3">
      <c r="A4539" t="s">
        <v>268</v>
      </c>
      <c r="B4539" t="s">
        <v>2929</v>
      </c>
      <c r="C4539" t="s">
        <v>1683</v>
      </c>
      <c r="D4539" t="s">
        <v>17845</v>
      </c>
      <c r="E4539" t="s">
        <v>17846</v>
      </c>
      <c r="F4539" t="s">
        <v>17847</v>
      </c>
      <c r="G4539" t="s">
        <v>2321</v>
      </c>
      <c r="I4539" t="s">
        <v>265</v>
      </c>
      <c r="J4539" t="s">
        <v>266</v>
      </c>
      <c r="K4539" t="s">
        <v>2322</v>
      </c>
      <c r="L4539" t="s">
        <v>9928</v>
      </c>
      <c r="M4539" t="s">
        <v>271</v>
      </c>
      <c r="N4539" t="s">
        <v>268</v>
      </c>
      <c r="O4539">
        <v>20</v>
      </c>
      <c r="P4539" t="s">
        <v>425</v>
      </c>
      <c r="Q4539">
        <v>0.32</v>
      </c>
      <c r="S4539">
        <v>1</v>
      </c>
      <c r="T4539" s="108">
        <v>0.32</v>
      </c>
      <c r="U4539">
        <v>1</v>
      </c>
      <c r="V4539" t="s">
        <v>270</v>
      </c>
      <c r="W4539" t="s">
        <v>167</v>
      </c>
      <c r="X4539">
        <v>1</v>
      </c>
      <c r="Y4539">
        <v>0</v>
      </c>
      <c r="Z4539">
        <v>0</v>
      </c>
      <c r="AA4539">
        <v>0</v>
      </c>
      <c r="AB4539">
        <v>1</v>
      </c>
      <c r="AC4539">
        <v>0</v>
      </c>
      <c r="AD4539">
        <v>0</v>
      </c>
      <c r="AE4539">
        <v>0</v>
      </c>
    </row>
    <row r="4540" spans="1:31" x14ac:dyDescent="0.3">
      <c r="A4540" t="s">
        <v>268</v>
      </c>
      <c r="B4540" t="s">
        <v>2929</v>
      </c>
      <c r="C4540" t="s">
        <v>262</v>
      </c>
      <c r="D4540" t="s">
        <v>17848</v>
      </c>
      <c r="E4540" t="s">
        <v>17846</v>
      </c>
      <c r="F4540" t="s">
        <v>17847</v>
      </c>
      <c r="G4540" t="s">
        <v>2321</v>
      </c>
      <c r="I4540" t="s">
        <v>265</v>
      </c>
      <c r="J4540" t="s">
        <v>266</v>
      </c>
      <c r="K4540" t="s">
        <v>2322</v>
      </c>
      <c r="L4540" t="s">
        <v>6802</v>
      </c>
      <c r="M4540" t="s">
        <v>267</v>
      </c>
      <c r="N4540" t="s">
        <v>268</v>
      </c>
      <c r="O4540">
        <v>1</v>
      </c>
      <c r="P4540" t="s">
        <v>282</v>
      </c>
      <c r="Q4540">
        <v>4</v>
      </c>
      <c r="S4540">
        <v>6</v>
      </c>
      <c r="T4540" s="108">
        <v>24</v>
      </c>
      <c r="U4540">
        <v>1</v>
      </c>
      <c r="V4540" t="s">
        <v>270</v>
      </c>
      <c r="W4540" t="s">
        <v>167</v>
      </c>
      <c r="X4540">
        <v>2</v>
      </c>
      <c r="Y4540">
        <v>2</v>
      </c>
      <c r="Z4540">
        <v>0</v>
      </c>
      <c r="AA4540">
        <v>2</v>
      </c>
      <c r="AB4540">
        <v>0</v>
      </c>
      <c r="AC4540">
        <v>2</v>
      </c>
      <c r="AD4540">
        <v>0</v>
      </c>
      <c r="AE4540">
        <v>0</v>
      </c>
    </row>
    <row r="4541" spans="1:31" x14ac:dyDescent="0.3">
      <c r="A4541" t="s">
        <v>268</v>
      </c>
      <c r="B4541" t="s">
        <v>2929</v>
      </c>
      <c r="C4541" t="s">
        <v>262</v>
      </c>
      <c r="D4541" t="s">
        <v>17848</v>
      </c>
      <c r="E4541" t="s">
        <v>17846</v>
      </c>
      <c r="F4541" t="s">
        <v>17847</v>
      </c>
      <c r="G4541" t="s">
        <v>2321</v>
      </c>
      <c r="I4541" t="s">
        <v>265</v>
      </c>
      <c r="J4541" t="s">
        <v>266</v>
      </c>
      <c r="K4541" t="s">
        <v>2322</v>
      </c>
      <c r="L4541" t="s">
        <v>6802</v>
      </c>
      <c r="M4541" t="s">
        <v>271</v>
      </c>
      <c r="N4541" t="s">
        <v>268</v>
      </c>
      <c r="O4541">
        <v>2</v>
      </c>
      <c r="P4541" t="s">
        <v>272</v>
      </c>
      <c r="Q4541">
        <v>4</v>
      </c>
      <c r="S4541">
        <v>6</v>
      </c>
      <c r="T4541" s="108">
        <v>24</v>
      </c>
      <c r="U4541">
        <v>1</v>
      </c>
      <c r="V4541" t="s">
        <v>270</v>
      </c>
      <c r="W4541" t="s">
        <v>167</v>
      </c>
      <c r="X4541">
        <v>2</v>
      </c>
      <c r="Y4541">
        <v>2</v>
      </c>
      <c r="Z4541">
        <v>0</v>
      </c>
      <c r="AA4541">
        <v>2</v>
      </c>
      <c r="AB4541">
        <v>0</v>
      </c>
      <c r="AC4541">
        <v>2</v>
      </c>
      <c r="AD4541">
        <v>0</v>
      </c>
      <c r="AE4541">
        <v>0</v>
      </c>
    </row>
    <row r="4542" spans="1:31" x14ac:dyDescent="0.3">
      <c r="A4542" t="s">
        <v>268</v>
      </c>
      <c r="B4542" t="s">
        <v>4619</v>
      </c>
      <c r="C4542" t="s">
        <v>274</v>
      </c>
      <c r="D4542" t="s">
        <v>4620</v>
      </c>
      <c r="E4542" t="s">
        <v>12856</v>
      </c>
      <c r="F4542" t="s">
        <v>2747</v>
      </c>
      <c r="G4542" t="s">
        <v>439</v>
      </c>
      <c r="I4542" t="s">
        <v>265</v>
      </c>
      <c r="J4542" t="s">
        <v>266</v>
      </c>
      <c r="K4542" t="s">
        <v>2316</v>
      </c>
      <c r="L4542" t="s">
        <v>4621</v>
      </c>
      <c r="M4542" t="s">
        <v>267</v>
      </c>
      <c r="N4542" t="s">
        <v>268</v>
      </c>
      <c r="O4542">
        <v>1</v>
      </c>
      <c r="P4542" t="s">
        <v>282</v>
      </c>
      <c r="Q4542">
        <v>3</v>
      </c>
      <c r="S4542">
        <v>2</v>
      </c>
      <c r="T4542" s="108">
        <v>6</v>
      </c>
      <c r="U4542">
        <v>1</v>
      </c>
      <c r="V4542" t="s">
        <v>270</v>
      </c>
      <c r="W4542" t="s">
        <v>167</v>
      </c>
      <c r="X4542">
        <v>1</v>
      </c>
      <c r="Y4542">
        <v>1</v>
      </c>
      <c r="Z4542">
        <v>0</v>
      </c>
      <c r="AA4542">
        <v>0</v>
      </c>
      <c r="AB4542">
        <v>0</v>
      </c>
      <c r="AC4542">
        <v>1</v>
      </c>
      <c r="AD4542">
        <v>0</v>
      </c>
      <c r="AE4542">
        <v>0</v>
      </c>
    </row>
    <row r="4543" spans="1:31" x14ac:dyDescent="0.3">
      <c r="A4543" t="s">
        <v>268</v>
      </c>
      <c r="B4543" t="s">
        <v>4619</v>
      </c>
      <c r="C4543" t="s">
        <v>274</v>
      </c>
      <c r="D4543" t="s">
        <v>4620</v>
      </c>
      <c r="E4543" t="s">
        <v>12856</v>
      </c>
      <c r="F4543" t="s">
        <v>2747</v>
      </c>
      <c r="G4543" t="s">
        <v>439</v>
      </c>
      <c r="I4543" t="s">
        <v>265</v>
      </c>
      <c r="J4543" t="s">
        <v>266</v>
      </c>
      <c r="K4543" t="s">
        <v>2316</v>
      </c>
      <c r="L4543" t="s">
        <v>4621</v>
      </c>
      <c r="M4543" t="s">
        <v>267</v>
      </c>
      <c r="N4543" t="s">
        <v>268</v>
      </c>
      <c r="O4543">
        <v>1</v>
      </c>
      <c r="P4543" t="s">
        <v>282</v>
      </c>
      <c r="Q4543">
        <v>4</v>
      </c>
      <c r="S4543">
        <v>2</v>
      </c>
      <c r="T4543" s="108">
        <v>8</v>
      </c>
      <c r="U4543">
        <v>1</v>
      </c>
      <c r="V4543" t="s">
        <v>270</v>
      </c>
      <c r="W4543" t="s">
        <v>167</v>
      </c>
      <c r="X4543">
        <v>1</v>
      </c>
      <c r="Y4543">
        <v>1</v>
      </c>
      <c r="Z4543">
        <v>0</v>
      </c>
      <c r="AA4543">
        <v>0</v>
      </c>
      <c r="AB4543">
        <v>1</v>
      </c>
      <c r="AC4543">
        <v>0</v>
      </c>
      <c r="AD4543">
        <v>0</v>
      </c>
      <c r="AE4543">
        <v>0</v>
      </c>
    </row>
    <row r="4544" spans="1:31" x14ac:dyDescent="0.3">
      <c r="A4544" t="s">
        <v>268</v>
      </c>
      <c r="B4544" t="s">
        <v>4619</v>
      </c>
      <c r="C4544" t="s">
        <v>274</v>
      </c>
      <c r="D4544" t="s">
        <v>4620</v>
      </c>
      <c r="E4544" t="s">
        <v>12856</v>
      </c>
      <c r="F4544" t="s">
        <v>2747</v>
      </c>
      <c r="G4544" t="s">
        <v>439</v>
      </c>
      <c r="I4544" t="s">
        <v>265</v>
      </c>
      <c r="J4544" t="s">
        <v>266</v>
      </c>
      <c r="K4544" t="s">
        <v>2316</v>
      </c>
      <c r="L4544" t="s">
        <v>4621</v>
      </c>
      <c r="M4544" t="s">
        <v>271</v>
      </c>
      <c r="N4544" t="s">
        <v>268</v>
      </c>
      <c r="O4544">
        <v>20</v>
      </c>
      <c r="P4544" t="s">
        <v>425</v>
      </c>
      <c r="Q4544">
        <v>0.32</v>
      </c>
      <c r="S4544">
        <v>9</v>
      </c>
      <c r="T4544" s="108">
        <v>2.88</v>
      </c>
      <c r="U4544">
        <v>1</v>
      </c>
      <c r="V4544" t="s">
        <v>270</v>
      </c>
      <c r="W4544" t="s">
        <v>167</v>
      </c>
      <c r="X4544">
        <v>3</v>
      </c>
      <c r="Y4544">
        <v>3</v>
      </c>
      <c r="Z4544">
        <v>0</v>
      </c>
      <c r="AA4544">
        <v>3</v>
      </c>
      <c r="AB4544">
        <v>0</v>
      </c>
      <c r="AC4544">
        <v>3</v>
      </c>
      <c r="AD4544">
        <v>0</v>
      </c>
      <c r="AE4544">
        <v>0</v>
      </c>
    </row>
    <row r="4545" spans="1:31" x14ac:dyDescent="0.3">
      <c r="A4545" t="s">
        <v>268</v>
      </c>
      <c r="B4545" t="s">
        <v>4619</v>
      </c>
      <c r="C4545" t="s">
        <v>274</v>
      </c>
      <c r="D4545" t="s">
        <v>4620</v>
      </c>
      <c r="E4545" t="s">
        <v>12856</v>
      </c>
      <c r="F4545" t="s">
        <v>2747</v>
      </c>
      <c r="G4545" t="s">
        <v>439</v>
      </c>
      <c r="I4545" t="s">
        <v>265</v>
      </c>
      <c r="J4545" t="s">
        <v>266</v>
      </c>
      <c r="K4545" t="s">
        <v>2316</v>
      </c>
      <c r="L4545" t="s">
        <v>4621</v>
      </c>
      <c r="M4545" t="s">
        <v>271</v>
      </c>
      <c r="N4545" t="s">
        <v>268</v>
      </c>
      <c r="O4545">
        <v>2</v>
      </c>
      <c r="P4545" t="s">
        <v>272</v>
      </c>
      <c r="Q4545">
        <v>4</v>
      </c>
      <c r="S4545">
        <v>3</v>
      </c>
      <c r="T4545" s="108">
        <v>12</v>
      </c>
      <c r="U4545">
        <v>1</v>
      </c>
      <c r="V4545" t="s">
        <v>270</v>
      </c>
      <c r="W4545" t="s">
        <v>167</v>
      </c>
      <c r="X4545">
        <v>1</v>
      </c>
      <c r="Y4545">
        <v>1</v>
      </c>
      <c r="Z4545">
        <v>0</v>
      </c>
      <c r="AA4545">
        <v>1</v>
      </c>
      <c r="AB4545">
        <v>0</v>
      </c>
      <c r="AC4545">
        <v>1</v>
      </c>
      <c r="AD4545">
        <v>0</v>
      </c>
      <c r="AE4545">
        <v>0</v>
      </c>
    </row>
    <row r="4546" spans="1:31" x14ac:dyDescent="0.3">
      <c r="A4546" t="s">
        <v>268</v>
      </c>
      <c r="B4546" t="s">
        <v>4718</v>
      </c>
      <c r="C4546" t="s">
        <v>274</v>
      </c>
      <c r="D4546" t="s">
        <v>4719</v>
      </c>
      <c r="E4546" t="s">
        <v>13677</v>
      </c>
      <c r="F4546" t="s">
        <v>4715</v>
      </c>
      <c r="G4546" t="s">
        <v>292</v>
      </c>
      <c r="I4546" t="s">
        <v>265</v>
      </c>
      <c r="J4546" t="s">
        <v>266</v>
      </c>
      <c r="K4546" t="s">
        <v>4720</v>
      </c>
      <c r="L4546" t="s">
        <v>4721</v>
      </c>
      <c r="M4546" t="s">
        <v>267</v>
      </c>
      <c r="N4546" t="s">
        <v>268</v>
      </c>
      <c r="O4546">
        <v>1</v>
      </c>
      <c r="P4546" t="s">
        <v>282</v>
      </c>
      <c r="Q4546">
        <v>1</v>
      </c>
      <c r="S4546">
        <v>1</v>
      </c>
      <c r="T4546" s="108">
        <v>1</v>
      </c>
      <c r="U4546">
        <v>1</v>
      </c>
      <c r="V4546" t="s">
        <v>270</v>
      </c>
      <c r="W4546" t="s">
        <v>167</v>
      </c>
      <c r="X4546">
        <v>1</v>
      </c>
      <c r="Y4546">
        <v>0</v>
      </c>
      <c r="Z4546">
        <v>1</v>
      </c>
      <c r="AA4546">
        <v>0</v>
      </c>
      <c r="AB4546">
        <v>0</v>
      </c>
      <c r="AC4546">
        <v>0</v>
      </c>
      <c r="AD4546">
        <v>0</v>
      </c>
      <c r="AE4546">
        <v>0</v>
      </c>
    </row>
    <row r="4547" spans="1:31" x14ac:dyDescent="0.3">
      <c r="A4547" t="s">
        <v>268</v>
      </c>
      <c r="B4547" t="s">
        <v>4718</v>
      </c>
      <c r="C4547" t="s">
        <v>294</v>
      </c>
      <c r="D4547" t="s">
        <v>4719</v>
      </c>
      <c r="E4547" t="s">
        <v>13677</v>
      </c>
      <c r="F4547" t="s">
        <v>4715</v>
      </c>
      <c r="G4547" t="s">
        <v>292</v>
      </c>
      <c r="I4547" t="s">
        <v>265</v>
      </c>
      <c r="J4547" t="s">
        <v>266</v>
      </c>
      <c r="K4547" t="s">
        <v>4720</v>
      </c>
      <c r="L4547" t="s">
        <v>4721</v>
      </c>
      <c r="M4547" t="s">
        <v>271</v>
      </c>
      <c r="N4547" t="s">
        <v>268</v>
      </c>
      <c r="O4547">
        <v>2</v>
      </c>
      <c r="P4547" t="s">
        <v>272</v>
      </c>
      <c r="Q4547">
        <v>1</v>
      </c>
      <c r="S4547">
        <v>2</v>
      </c>
      <c r="T4547" s="108">
        <v>2</v>
      </c>
      <c r="U4547">
        <v>1</v>
      </c>
      <c r="V4547" t="s">
        <v>270</v>
      </c>
      <c r="W4547" t="s">
        <v>167</v>
      </c>
      <c r="X4547">
        <v>1</v>
      </c>
      <c r="Y4547">
        <v>1</v>
      </c>
      <c r="Z4547">
        <v>0</v>
      </c>
      <c r="AA4547">
        <v>0</v>
      </c>
      <c r="AB4547">
        <v>1</v>
      </c>
      <c r="AC4547">
        <v>0</v>
      </c>
      <c r="AD4547">
        <v>0</v>
      </c>
      <c r="AE4547">
        <v>0</v>
      </c>
    </row>
    <row r="4548" spans="1:31" x14ac:dyDescent="0.3">
      <c r="A4548" t="s">
        <v>268</v>
      </c>
      <c r="B4548" t="s">
        <v>4718</v>
      </c>
      <c r="C4548" t="s">
        <v>294</v>
      </c>
      <c r="D4548" t="s">
        <v>4719</v>
      </c>
      <c r="E4548" t="s">
        <v>13677</v>
      </c>
      <c r="F4548" t="s">
        <v>4715</v>
      </c>
      <c r="G4548" t="s">
        <v>292</v>
      </c>
      <c r="I4548" t="s">
        <v>265</v>
      </c>
      <c r="J4548" t="s">
        <v>266</v>
      </c>
      <c r="K4548" t="s">
        <v>4720</v>
      </c>
      <c r="L4548" t="s">
        <v>4721</v>
      </c>
      <c r="M4548" t="s">
        <v>271</v>
      </c>
      <c r="N4548" t="s">
        <v>268</v>
      </c>
      <c r="O4548">
        <v>17</v>
      </c>
      <c r="P4548" t="s">
        <v>273</v>
      </c>
      <c r="Q4548">
        <v>0.48</v>
      </c>
      <c r="S4548">
        <v>1</v>
      </c>
      <c r="T4548" s="108">
        <v>0.48</v>
      </c>
      <c r="U4548">
        <v>1</v>
      </c>
      <c r="V4548" t="s">
        <v>270</v>
      </c>
      <c r="W4548" t="s">
        <v>167</v>
      </c>
      <c r="X4548">
        <v>1</v>
      </c>
      <c r="Y4548">
        <v>0</v>
      </c>
      <c r="Z4548">
        <v>0</v>
      </c>
      <c r="AA4548">
        <v>0</v>
      </c>
      <c r="AB4548">
        <v>1</v>
      </c>
      <c r="AC4548">
        <v>0</v>
      </c>
      <c r="AD4548">
        <v>0</v>
      </c>
      <c r="AE4548">
        <v>0</v>
      </c>
    </row>
    <row r="4549" spans="1:31" x14ac:dyDescent="0.3">
      <c r="A4549" t="s">
        <v>268</v>
      </c>
      <c r="B4549" t="s">
        <v>16441</v>
      </c>
      <c r="C4549" t="s">
        <v>274</v>
      </c>
      <c r="D4549" t="s">
        <v>16442</v>
      </c>
      <c r="E4549" t="s">
        <v>13676</v>
      </c>
      <c r="F4549" t="s">
        <v>9203</v>
      </c>
      <c r="G4549" t="s">
        <v>292</v>
      </c>
      <c r="I4549" t="s">
        <v>265</v>
      </c>
      <c r="J4549" t="s">
        <v>266</v>
      </c>
      <c r="K4549" t="s">
        <v>9204</v>
      </c>
      <c r="L4549" t="s">
        <v>16443</v>
      </c>
      <c r="M4549" t="s">
        <v>267</v>
      </c>
      <c r="N4549" t="s">
        <v>268</v>
      </c>
      <c r="O4549">
        <v>1</v>
      </c>
      <c r="P4549" t="s">
        <v>266</v>
      </c>
      <c r="Q4549">
        <v>0.48</v>
      </c>
      <c r="S4549">
        <v>1</v>
      </c>
      <c r="T4549" s="108">
        <v>0.48</v>
      </c>
      <c r="U4549">
        <v>1</v>
      </c>
      <c r="V4549" t="s">
        <v>270</v>
      </c>
      <c r="W4549" t="s">
        <v>167</v>
      </c>
      <c r="X4549">
        <v>1</v>
      </c>
      <c r="Y4549">
        <v>1</v>
      </c>
      <c r="Z4549">
        <v>0</v>
      </c>
      <c r="AA4549">
        <v>0</v>
      </c>
      <c r="AB4549">
        <v>0</v>
      </c>
      <c r="AC4549">
        <v>0</v>
      </c>
      <c r="AD4549">
        <v>0</v>
      </c>
      <c r="AE4549">
        <v>0</v>
      </c>
    </row>
    <row r="4550" spans="1:31" x14ac:dyDescent="0.3">
      <c r="A4550" t="s">
        <v>268</v>
      </c>
      <c r="B4550" t="s">
        <v>16441</v>
      </c>
      <c r="C4550" t="s">
        <v>274</v>
      </c>
      <c r="D4550" t="s">
        <v>16442</v>
      </c>
      <c r="E4550" t="s">
        <v>13676</v>
      </c>
      <c r="F4550" t="s">
        <v>9203</v>
      </c>
      <c r="G4550" t="s">
        <v>292</v>
      </c>
      <c r="I4550" t="s">
        <v>265</v>
      </c>
      <c r="J4550" t="s">
        <v>266</v>
      </c>
      <c r="K4550" t="s">
        <v>9204</v>
      </c>
      <c r="L4550" t="s">
        <v>16443</v>
      </c>
      <c r="M4550" t="s">
        <v>271</v>
      </c>
      <c r="N4550" t="s">
        <v>268</v>
      </c>
      <c r="O4550">
        <v>2</v>
      </c>
      <c r="P4550" t="s">
        <v>288</v>
      </c>
      <c r="Q4550">
        <v>0.48</v>
      </c>
      <c r="S4550">
        <v>2</v>
      </c>
      <c r="T4550" s="108">
        <v>0.96</v>
      </c>
      <c r="U4550">
        <v>1</v>
      </c>
      <c r="V4550" t="s">
        <v>270</v>
      </c>
      <c r="W4550" t="s">
        <v>167</v>
      </c>
      <c r="X4550">
        <v>2</v>
      </c>
      <c r="Y4550">
        <v>0</v>
      </c>
      <c r="Z4550">
        <v>2</v>
      </c>
      <c r="AA4550">
        <v>0</v>
      </c>
      <c r="AB4550">
        <v>0</v>
      </c>
      <c r="AC4550">
        <v>0</v>
      </c>
      <c r="AD4550">
        <v>0</v>
      </c>
      <c r="AE4550">
        <v>0</v>
      </c>
    </row>
    <row r="4551" spans="1:31" x14ac:dyDescent="0.3">
      <c r="A4551" t="s">
        <v>268</v>
      </c>
      <c r="B4551" t="s">
        <v>16441</v>
      </c>
      <c r="C4551" t="s">
        <v>274</v>
      </c>
      <c r="D4551" t="s">
        <v>16442</v>
      </c>
      <c r="E4551" t="s">
        <v>13676</v>
      </c>
      <c r="F4551" t="s">
        <v>9203</v>
      </c>
      <c r="G4551" t="s">
        <v>292</v>
      </c>
      <c r="I4551" t="s">
        <v>265</v>
      </c>
      <c r="J4551" t="s">
        <v>266</v>
      </c>
      <c r="K4551" t="s">
        <v>9204</v>
      </c>
      <c r="L4551" t="s">
        <v>16443</v>
      </c>
      <c r="M4551" t="s">
        <v>271</v>
      </c>
      <c r="N4551" t="s">
        <v>268</v>
      </c>
      <c r="O4551">
        <v>17</v>
      </c>
      <c r="P4551" t="s">
        <v>273</v>
      </c>
      <c r="Q4551">
        <v>0.32</v>
      </c>
      <c r="S4551">
        <v>1</v>
      </c>
      <c r="T4551" s="108">
        <v>0.32</v>
      </c>
      <c r="U4551">
        <v>1</v>
      </c>
      <c r="V4551" t="s">
        <v>270</v>
      </c>
      <c r="W4551" t="s">
        <v>167</v>
      </c>
      <c r="X4551">
        <v>1</v>
      </c>
      <c r="Y4551">
        <v>0</v>
      </c>
      <c r="Z4551">
        <v>0</v>
      </c>
      <c r="AA4551">
        <v>0</v>
      </c>
      <c r="AB4551">
        <v>1</v>
      </c>
      <c r="AC4551">
        <v>0</v>
      </c>
      <c r="AD4551">
        <v>0</v>
      </c>
      <c r="AE4551">
        <v>0</v>
      </c>
    </row>
    <row r="4552" spans="1:31" x14ac:dyDescent="0.3">
      <c r="A4552" t="s">
        <v>268</v>
      </c>
      <c r="B4552" t="s">
        <v>4645</v>
      </c>
      <c r="C4552" t="s">
        <v>274</v>
      </c>
      <c r="D4552" t="s">
        <v>4647</v>
      </c>
      <c r="E4552" t="s">
        <v>12861</v>
      </c>
      <c r="F4552" t="s">
        <v>3097</v>
      </c>
      <c r="G4552" t="s">
        <v>439</v>
      </c>
      <c r="I4552" t="s">
        <v>265</v>
      </c>
      <c r="J4552" t="s">
        <v>266</v>
      </c>
      <c r="K4552" t="s">
        <v>3098</v>
      </c>
      <c r="L4552" t="s">
        <v>4643</v>
      </c>
      <c r="M4552" t="s">
        <v>271</v>
      </c>
      <c r="N4552" t="s">
        <v>268</v>
      </c>
      <c r="O4552">
        <v>20</v>
      </c>
      <c r="P4552" t="s">
        <v>425</v>
      </c>
      <c r="Q4552">
        <v>0.32</v>
      </c>
      <c r="S4552">
        <v>1</v>
      </c>
      <c r="T4552" s="108">
        <v>0.32</v>
      </c>
      <c r="U4552">
        <v>1</v>
      </c>
      <c r="V4552" t="s">
        <v>270</v>
      </c>
      <c r="W4552" t="s">
        <v>167</v>
      </c>
      <c r="X4552">
        <v>1</v>
      </c>
      <c r="Y4552">
        <v>0</v>
      </c>
      <c r="Z4552">
        <v>1</v>
      </c>
      <c r="AA4552">
        <v>0</v>
      </c>
      <c r="AB4552">
        <v>0</v>
      </c>
      <c r="AC4552">
        <v>0</v>
      </c>
      <c r="AD4552">
        <v>0</v>
      </c>
      <c r="AE4552">
        <v>0</v>
      </c>
    </row>
    <row r="4553" spans="1:31" x14ac:dyDescent="0.3">
      <c r="A4553" t="s">
        <v>268</v>
      </c>
      <c r="B4553" t="s">
        <v>4503</v>
      </c>
      <c r="C4553" t="s">
        <v>274</v>
      </c>
      <c r="D4553" t="s">
        <v>4504</v>
      </c>
      <c r="E4553" t="s">
        <v>13668</v>
      </c>
      <c r="F4553" t="s">
        <v>2190</v>
      </c>
      <c r="G4553" t="s">
        <v>292</v>
      </c>
      <c r="I4553" t="s">
        <v>265</v>
      </c>
      <c r="J4553" t="s">
        <v>266</v>
      </c>
      <c r="K4553" t="s">
        <v>4505</v>
      </c>
      <c r="L4553" t="s">
        <v>4506</v>
      </c>
      <c r="M4553" t="s">
        <v>271</v>
      </c>
      <c r="N4553" t="s">
        <v>268</v>
      </c>
      <c r="O4553">
        <v>2</v>
      </c>
      <c r="P4553" t="s">
        <v>272</v>
      </c>
      <c r="Q4553">
        <v>2</v>
      </c>
      <c r="S4553">
        <v>4</v>
      </c>
      <c r="T4553" s="108">
        <v>8</v>
      </c>
      <c r="U4553">
        <v>1</v>
      </c>
      <c r="V4553" t="s">
        <v>270</v>
      </c>
      <c r="W4553" t="s">
        <v>167</v>
      </c>
      <c r="X4553">
        <v>2</v>
      </c>
      <c r="Y4553">
        <v>0</v>
      </c>
      <c r="Z4553">
        <v>2</v>
      </c>
      <c r="AA4553">
        <v>0</v>
      </c>
      <c r="AB4553">
        <v>0</v>
      </c>
      <c r="AC4553">
        <v>2</v>
      </c>
      <c r="AD4553">
        <v>0</v>
      </c>
      <c r="AE4553">
        <v>0</v>
      </c>
    </row>
    <row r="4554" spans="1:31" x14ac:dyDescent="0.3">
      <c r="A4554" t="s">
        <v>268</v>
      </c>
      <c r="B4554" t="s">
        <v>4503</v>
      </c>
      <c r="C4554" t="s">
        <v>274</v>
      </c>
      <c r="D4554" t="s">
        <v>4504</v>
      </c>
      <c r="E4554" t="s">
        <v>13668</v>
      </c>
      <c r="F4554" t="s">
        <v>2190</v>
      </c>
      <c r="G4554" t="s">
        <v>292</v>
      </c>
      <c r="I4554" t="s">
        <v>265</v>
      </c>
      <c r="J4554" t="s">
        <v>266</v>
      </c>
      <c r="K4554" t="s">
        <v>4505</v>
      </c>
      <c r="L4554" t="s">
        <v>4506</v>
      </c>
      <c r="M4554" t="s">
        <v>267</v>
      </c>
      <c r="N4554" t="s">
        <v>268</v>
      </c>
      <c r="O4554">
        <v>1</v>
      </c>
      <c r="P4554" t="s">
        <v>282</v>
      </c>
      <c r="Q4554">
        <v>2</v>
      </c>
      <c r="S4554">
        <v>4</v>
      </c>
      <c r="T4554" s="108">
        <v>8</v>
      </c>
      <c r="U4554">
        <v>1</v>
      </c>
      <c r="V4554" t="s">
        <v>270</v>
      </c>
      <c r="W4554" t="s">
        <v>167</v>
      </c>
      <c r="X4554">
        <v>2</v>
      </c>
      <c r="Y4554">
        <v>0</v>
      </c>
      <c r="Z4554">
        <v>2</v>
      </c>
      <c r="AA4554">
        <v>0</v>
      </c>
      <c r="AB4554">
        <v>0</v>
      </c>
      <c r="AC4554">
        <v>2</v>
      </c>
      <c r="AD4554">
        <v>0</v>
      </c>
      <c r="AE4554">
        <v>0</v>
      </c>
    </row>
    <row r="4555" spans="1:31" x14ac:dyDescent="0.3">
      <c r="A4555" t="s">
        <v>268</v>
      </c>
      <c r="B4555" t="s">
        <v>4503</v>
      </c>
      <c r="C4555" t="s">
        <v>274</v>
      </c>
      <c r="D4555" t="s">
        <v>4504</v>
      </c>
      <c r="E4555" t="s">
        <v>13668</v>
      </c>
      <c r="F4555" t="s">
        <v>2190</v>
      </c>
      <c r="G4555" t="s">
        <v>292</v>
      </c>
      <c r="I4555" t="s">
        <v>265</v>
      </c>
      <c r="J4555" t="s">
        <v>266</v>
      </c>
      <c r="K4555" t="s">
        <v>4505</v>
      </c>
      <c r="L4555" t="s">
        <v>4506</v>
      </c>
      <c r="M4555" t="s">
        <v>271</v>
      </c>
      <c r="N4555" t="s">
        <v>268</v>
      </c>
      <c r="O4555">
        <v>20</v>
      </c>
      <c r="P4555" t="s">
        <v>425</v>
      </c>
      <c r="Q4555">
        <v>0.32</v>
      </c>
      <c r="S4555">
        <v>2</v>
      </c>
      <c r="T4555" s="108">
        <v>0.64</v>
      </c>
      <c r="U4555">
        <v>1</v>
      </c>
      <c r="V4555" t="s">
        <v>270</v>
      </c>
      <c r="W4555" t="s">
        <v>167</v>
      </c>
      <c r="X4555">
        <v>2</v>
      </c>
      <c r="Y4555">
        <v>0</v>
      </c>
      <c r="Z4555">
        <v>0</v>
      </c>
      <c r="AA4555">
        <v>0</v>
      </c>
      <c r="AB4555">
        <v>2</v>
      </c>
      <c r="AC4555">
        <v>0</v>
      </c>
      <c r="AD4555">
        <v>0</v>
      </c>
      <c r="AE4555">
        <v>0</v>
      </c>
    </row>
    <row r="4556" spans="1:31" x14ac:dyDescent="0.3">
      <c r="A4556" t="s">
        <v>268</v>
      </c>
      <c r="B4556" t="s">
        <v>3929</v>
      </c>
      <c r="C4556" t="s">
        <v>274</v>
      </c>
      <c r="D4556" t="s">
        <v>3930</v>
      </c>
      <c r="E4556" t="s">
        <v>13648</v>
      </c>
      <c r="F4556" t="s">
        <v>607</v>
      </c>
      <c r="G4556" t="s">
        <v>292</v>
      </c>
      <c r="I4556" t="s">
        <v>265</v>
      </c>
      <c r="J4556" t="s">
        <v>266</v>
      </c>
      <c r="K4556" t="s">
        <v>3931</v>
      </c>
      <c r="L4556" t="s">
        <v>2778</v>
      </c>
      <c r="M4556" t="s">
        <v>267</v>
      </c>
      <c r="N4556" t="s">
        <v>268</v>
      </c>
      <c r="O4556">
        <v>1</v>
      </c>
      <c r="P4556" t="s">
        <v>282</v>
      </c>
      <c r="Q4556">
        <v>3</v>
      </c>
      <c r="S4556">
        <v>1</v>
      </c>
      <c r="T4556" s="108">
        <v>3</v>
      </c>
      <c r="U4556">
        <v>1</v>
      </c>
      <c r="V4556" t="s">
        <v>270</v>
      </c>
      <c r="W4556" t="s">
        <v>167</v>
      </c>
      <c r="X4556">
        <v>1</v>
      </c>
      <c r="Y4556">
        <v>0</v>
      </c>
      <c r="Z4556">
        <v>0</v>
      </c>
      <c r="AA4556">
        <v>0</v>
      </c>
      <c r="AB4556">
        <v>1</v>
      </c>
      <c r="AC4556">
        <v>0</v>
      </c>
      <c r="AD4556">
        <v>0</v>
      </c>
      <c r="AE4556">
        <v>0</v>
      </c>
    </row>
    <row r="4557" spans="1:31" x14ac:dyDescent="0.3">
      <c r="A4557" t="s">
        <v>268</v>
      </c>
      <c r="B4557" t="s">
        <v>3929</v>
      </c>
      <c r="C4557" t="s">
        <v>274</v>
      </c>
      <c r="D4557" t="s">
        <v>3930</v>
      </c>
      <c r="E4557" t="s">
        <v>13648</v>
      </c>
      <c r="F4557" t="s">
        <v>607</v>
      </c>
      <c r="G4557" t="s">
        <v>292</v>
      </c>
      <c r="I4557" t="s">
        <v>265</v>
      </c>
      <c r="J4557" t="s">
        <v>266</v>
      </c>
      <c r="K4557" t="s">
        <v>3931</v>
      </c>
      <c r="L4557" t="s">
        <v>2778</v>
      </c>
      <c r="M4557" t="s">
        <v>271</v>
      </c>
      <c r="N4557" t="s">
        <v>268</v>
      </c>
      <c r="O4557">
        <v>2</v>
      </c>
      <c r="P4557" t="s">
        <v>272</v>
      </c>
      <c r="Q4557">
        <v>2</v>
      </c>
      <c r="S4557">
        <v>2</v>
      </c>
      <c r="T4557" s="108">
        <v>4</v>
      </c>
      <c r="U4557">
        <v>1</v>
      </c>
      <c r="V4557" t="s">
        <v>270</v>
      </c>
      <c r="W4557" t="s">
        <v>167</v>
      </c>
      <c r="X4557">
        <v>1</v>
      </c>
      <c r="Y4557">
        <v>1</v>
      </c>
      <c r="Z4557">
        <v>0</v>
      </c>
      <c r="AA4557">
        <v>0</v>
      </c>
      <c r="AB4557">
        <v>1</v>
      </c>
      <c r="AC4557">
        <v>0</v>
      </c>
      <c r="AD4557">
        <v>0</v>
      </c>
      <c r="AE4557">
        <v>0</v>
      </c>
    </row>
    <row r="4558" spans="1:31" x14ac:dyDescent="0.3">
      <c r="A4558" t="s">
        <v>268</v>
      </c>
      <c r="B4558" t="s">
        <v>3929</v>
      </c>
      <c r="C4558" t="s">
        <v>274</v>
      </c>
      <c r="D4558" t="s">
        <v>3930</v>
      </c>
      <c r="E4558" t="s">
        <v>13648</v>
      </c>
      <c r="F4558" t="s">
        <v>607</v>
      </c>
      <c r="G4558" t="s">
        <v>292</v>
      </c>
      <c r="I4558" t="s">
        <v>265</v>
      </c>
      <c r="J4558" t="s">
        <v>266</v>
      </c>
      <c r="K4558" t="s">
        <v>3931</v>
      </c>
      <c r="L4558" t="s">
        <v>2778</v>
      </c>
      <c r="M4558" t="s">
        <v>271</v>
      </c>
      <c r="N4558" t="s">
        <v>268</v>
      </c>
      <c r="O4558">
        <v>17</v>
      </c>
      <c r="P4558" t="s">
        <v>273</v>
      </c>
      <c r="Q4558">
        <v>0.48</v>
      </c>
      <c r="S4558">
        <v>1</v>
      </c>
      <c r="T4558" s="108">
        <v>0.48</v>
      </c>
      <c r="U4558">
        <v>1</v>
      </c>
      <c r="V4558" t="s">
        <v>270</v>
      </c>
      <c r="W4558" t="s">
        <v>167</v>
      </c>
      <c r="X4558">
        <v>1</v>
      </c>
      <c r="Y4558">
        <v>0</v>
      </c>
      <c r="Z4558">
        <v>0</v>
      </c>
      <c r="AA4558">
        <v>0</v>
      </c>
      <c r="AB4558">
        <v>1</v>
      </c>
      <c r="AC4558">
        <v>0</v>
      </c>
      <c r="AD4558">
        <v>0</v>
      </c>
      <c r="AE4558">
        <v>0</v>
      </c>
    </row>
    <row r="4559" spans="1:31" x14ac:dyDescent="0.3">
      <c r="A4559" t="s">
        <v>268</v>
      </c>
      <c r="B4559" t="s">
        <v>16800</v>
      </c>
      <c r="C4559" t="s">
        <v>274</v>
      </c>
      <c r="D4559" t="s">
        <v>16801</v>
      </c>
      <c r="E4559" t="s">
        <v>16802</v>
      </c>
      <c r="F4559" t="s">
        <v>16803</v>
      </c>
      <c r="G4559" t="s">
        <v>292</v>
      </c>
      <c r="I4559" t="s">
        <v>265</v>
      </c>
      <c r="J4559" t="s">
        <v>266</v>
      </c>
      <c r="K4559" t="s">
        <v>16804</v>
      </c>
      <c r="L4559" t="s">
        <v>2778</v>
      </c>
      <c r="M4559" t="s">
        <v>267</v>
      </c>
      <c r="N4559" t="s">
        <v>268</v>
      </c>
      <c r="O4559">
        <v>1</v>
      </c>
      <c r="P4559" t="s">
        <v>282</v>
      </c>
      <c r="Q4559">
        <v>2</v>
      </c>
      <c r="S4559">
        <v>1</v>
      </c>
      <c r="T4559" s="108">
        <v>2</v>
      </c>
      <c r="U4559">
        <v>1</v>
      </c>
      <c r="V4559" t="s">
        <v>270</v>
      </c>
      <c r="W4559" t="s">
        <v>167</v>
      </c>
      <c r="X4559">
        <v>1</v>
      </c>
      <c r="Y4559">
        <v>1</v>
      </c>
      <c r="Z4559">
        <v>0</v>
      </c>
      <c r="AA4559">
        <v>0</v>
      </c>
      <c r="AB4559">
        <v>0</v>
      </c>
      <c r="AC4559">
        <v>0</v>
      </c>
      <c r="AD4559">
        <v>0</v>
      </c>
      <c r="AE4559">
        <v>0</v>
      </c>
    </row>
    <row r="4560" spans="1:31" x14ac:dyDescent="0.3">
      <c r="A4560" t="s">
        <v>268</v>
      </c>
      <c r="B4560" t="s">
        <v>16800</v>
      </c>
      <c r="C4560" t="s">
        <v>274</v>
      </c>
      <c r="D4560" t="s">
        <v>16801</v>
      </c>
      <c r="E4560" t="s">
        <v>16802</v>
      </c>
      <c r="F4560" t="s">
        <v>16803</v>
      </c>
      <c r="G4560" t="s">
        <v>292</v>
      </c>
      <c r="I4560" t="s">
        <v>265</v>
      </c>
      <c r="J4560" t="s">
        <v>266</v>
      </c>
      <c r="K4560" t="s">
        <v>16804</v>
      </c>
      <c r="L4560" t="s">
        <v>2778</v>
      </c>
      <c r="M4560" t="s">
        <v>271</v>
      </c>
      <c r="N4560" t="s">
        <v>268</v>
      </c>
      <c r="O4560">
        <v>2</v>
      </c>
      <c r="P4560" t="s">
        <v>272</v>
      </c>
      <c r="Q4560">
        <v>2</v>
      </c>
      <c r="S4560">
        <v>1</v>
      </c>
      <c r="T4560" s="108">
        <v>2</v>
      </c>
      <c r="U4560">
        <v>1</v>
      </c>
      <c r="V4560" t="s">
        <v>270</v>
      </c>
      <c r="W4560" t="s">
        <v>167</v>
      </c>
      <c r="X4560">
        <v>1</v>
      </c>
      <c r="Y4560">
        <v>0</v>
      </c>
      <c r="Z4560">
        <v>0</v>
      </c>
      <c r="AA4560">
        <v>1</v>
      </c>
      <c r="AB4560">
        <v>0</v>
      </c>
      <c r="AC4560">
        <v>0</v>
      </c>
      <c r="AD4560">
        <v>0</v>
      </c>
      <c r="AE4560">
        <v>0</v>
      </c>
    </row>
    <row r="4561" spans="1:31" x14ac:dyDescent="0.3">
      <c r="A4561" t="s">
        <v>268</v>
      </c>
      <c r="B4561" t="s">
        <v>16800</v>
      </c>
      <c r="C4561" t="s">
        <v>274</v>
      </c>
      <c r="D4561" t="s">
        <v>16801</v>
      </c>
      <c r="E4561" t="s">
        <v>16802</v>
      </c>
      <c r="F4561" t="s">
        <v>16803</v>
      </c>
      <c r="G4561" t="s">
        <v>292</v>
      </c>
      <c r="I4561" t="s">
        <v>265</v>
      </c>
      <c r="J4561" t="s">
        <v>266</v>
      </c>
      <c r="K4561" t="s">
        <v>16804</v>
      </c>
      <c r="L4561" t="s">
        <v>2778</v>
      </c>
      <c r="M4561" t="s">
        <v>271</v>
      </c>
      <c r="N4561" t="s">
        <v>268</v>
      </c>
      <c r="O4561">
        <v>17</v>
      </c>
      <c r="P4561" t="s">
        <v>273</v>
      </c>
      <c r="Q4561">
        <v>0.48</v>
      </c>
      <c r="S4561">
        <v>1</v>
      </c>
      <c r="T4561" s="108">
        <v>0.48</v>
      </c>
      <c r="U4561">
        <v>1</v>
      </c>
      <c r="V4561" t="s">
        <v>270</v>
      </c>
      <c r="W4561" t="s">
        <v>167</v>
      </c>
      <c r="X4561">
        <v>1</v>
      </c>
      <c r="Y4561">
        <v>0</v>
      </c>
      <c r="Z4561">
        <v>0</v>
      </c>
      <c r="AA4561">
        <v>0</v>
      </c>
      <c r="AB4561">
        <v>0</v>
      </c>
      <c r="AC4561">
        <v>1</v>
      </c>
      <c r="AD4561">
        <v>0</v>
      </c>
      <c r="AE4561">
        <v>0</v>
      </c>
    </row>
    <row r="4562" spans="1:31" x14ac:dyDescent="0.3">
      <c r="A4562" t="s">
        <v>268</v>
      </c>
      <c r="B4562" t="s">
        <v>9952</v>
      </c>
      <c r="C4562" t="s">
        <v>274</v>
      </c>
      <c r="D4562" t="s">
        <v>8209</v>
      </c>
      <c r="E4562" t="s">
        <v>13653</v>
      </c>
      <c r="F4562" t="s">
        <v>7160</v>
      </c>
      <c r="G4562" t="s">
        <v>292</v>
      </c>
      <c r="I4562" t="s">
        <v>265</v>
      </c>
      <c r="J4562" t="s">
        <v>266</v>
      </c>
      <c r="K4562" t="s">
        <v>3186</v>
      </c>
      <c r="L4562" t="s">
        <v>1164</v>
      </c>
      <c r="M4562" t="s">
        <v>267</v>
      </c>
      <c r="N4562" t="s">
        <v>268</v>
      </c>
      <c r="O4562">
        <v>1</v>
      </c>
      <c r="P4562" t="s">
        <v>282</v>
      </c>
      <c r="Q4562">
        <v>2</v>
      </c>
      <c r="S4562">
        <v>3</v>
      </c>
      <c r="T4562" s="108">
        <v>6</v>
      </c>
      <c r="U4562">
        <v>1</v>
      </c>
      <c r="V4562" t="s">
        <v>270</v>
      </c>
      <c r="W4562" t="s">
        <v>167</v>
      </c>
      <c r="X4562">
        <v>1</v>
      </c>
      <c r="Y4562">
        <v>1</v>
      </c>
      <c r="Z4562">
        <v>0</v>
      </c>
      <c r="AA4562">
        <v>1</v>
      </c>
      <c r="AB4562">
        <v>0</v>
      </c>
      <c r="AC4562">
        <v>1</v>
      </c>
      <c r="AD4562">
        <v>0</v>
      </c>
      <c r="AE4562">
        <v>0</v>
      </c>
    </row>
    <row r="4563" spans="1:31" x14ac:dyDescent="0.3">
      <c r="A4563" t="s">
        <v>268</v>
      </c>
      <c r="B4563" t="s">
        <v>9952</v>
      </c>
      <c r="C4563" t="s">
        <v>274</v>
      </c>
      <c r="D4563" t="s">
        <v>8209</v>
      </c>
      <c r="E4563" t="s">
        <v>13653</v>
      </c>
      <c r="F4563" t="s">
        <v>7160</v>
      </c>
      <c r="G4563" t="s">
        <v>292</v>
      </c>
      <c r="I4563" t="s">
        <v>265</v>
      </c>
      <c r="J4563" t="s">
        <v>266</v>
      </c>
      <c r="K4563" t="s">
        <v>3186</v>
      </c>
      <c r="L4563" t="s">
        <v>1164</v>
      </c>
      <c r="M4563" t="s">
        <v>271</v>
      </c>
      <c r="N4563" t="s">
        <v>268</v>
      </c>
      <c r="O4563">
        <v>2</v>
      </c>
      <c r="P4563" t="s">
        <v>272</v>
      </c>
      <c r="Q4563">
        <v>2</v>
      </c>
      <c r="S4563">
        <v>3</v>
      </c>
      <c r="T4563" s="108">
        <v>6</v>
      </c>
      <c r="U4563">
        <v>1</v>
      </c>
      <c r="V4563" t="s">
        <v>270</v>
      </c>
      <c r="W4563" t="s">
        <v>167</v>
      </c>
      <c r="X4563">
        <v>1</v>
      </c>
      <c r="Y4563">
        <v>1</v>
      </c>
      <c r="Z4563">
        <v>0</v>
      </c>
      <c r="AA4563">
        <v>1</v>
      </c>
      <c r="AB4563">
        <v>0</v>
      </c>
      <c r="AC4563">
        <v>1</v>
      </c>
      <c r="AD4563">
        <v>0</v>
      </c>
      <c r="AE4563">
        <v>0</v>
      </c>
    </row>
    <row r="4564" spans="1:31" x14ac:dyDescent="0.3">
      <c r="A4564" t="s">
        <v>268</v>
      </c>
      <c r="B4564" t="s">
        <v>9952</v>
      </c>
      <c r="C4564" t="s">
        <v>274</v>
      </c>
      <c r="D4564" t="s">
        <v>8209</v>
      </c>
      <c r="E4564" t="s">
        <v>13653</v>
      </c>
      <c r="F4564" t="s">
        <v>7160</v>
      </c>
      <c r="G4564" t="s">
        <v>292</v>
      </c>
      <c r="I4564" t="s">
        <v>265</v>
      </c>
      <c r="J4564" t="s">
        <v>266</v>
      </c>
      <c r="K4564" t="s">
        <v>3186</v>
      </c>
      <c r="L4564" t="s">
        <v>1164</v>
      </c>
      <c r="M4564" t="s">
        <v>271</v>
      </c>
      <c r="N4564" t="s">
        <v>268</v>
      </c>
      <c r="O4564">
        <v>17</v>
      </c>
      <c r="P4564" t="s">
        <v>273</v>
      </c>
      <c r="Q4564">
        <v>0.48</v>
      </c>
      <c r="S4564">
        <v>1</v>
      </c>
      <c r="T4564" s="108">
        <v>0.48</v>
      </c>
      <c r="U4564">
        <v>1</v>
      </c>
      <c r="V4564" t="s">
        <v>270</v>
      </c>
      <c r="W4564" t="s">
        <v>167</v>
      </c>
      <c r="X4564">
        <v>1</v>
      </c>
      <c r="Y4564">
        <v>0</v>
      </c>
      <c r="Z4564">
        <v>0</v>
      </c>
      <c r="AA4564">
        <v>0</v>
      </c>
      <c r="AB4564">
        <v>1</v>
      </c>
      <c r="AC4564">
        <v>0</v>
      </c>
      <c r="AD4564">
        <v>0</v>
      </c>
      <c r="AE4564">
        <v>0</v>
      </c>
    </row>
    <row r="4565" spans="1:31" x14ac:dyDescent="0.3">
      <c r="A4565" t="s">
        <v>268</v>
      </c>
      <c r="B4565" t="s">
        <v>7209</v>
      </c>
      <c r="C4565" t="s">
        <v>274</v>
      </c>
      <c r="D4565" t="s">
        <v>7210</v>
      </c>
      <c r="E4565" t="s">
        <v>13658</v>
      </c>
      <c r="F4565" t="s">
        <v>7211</v>
      </c>
      <c r="G4565" t="s">
        <v>292</v>
      </c>
      <c r="I4565" t="s">
        <v>265</v>
      </c>
      <c r="J4565" t="s">
        <v>266</v>
      </c>
      <c r="K4565" t="s">
        <v>3186</v>
      </c>
      <c r="L4565" t="s">
        <v>7212</v>
      </c>
      <c r="M4565" t="s">
        <v>271</v>
      </c>
      <c r="N4565" t="s">
        <v>268</v>
      </c>
      <c r="O4565">
        <v>2</v>
      </c>
      <c r="P4565" t="s">
        <v>272</v>
      </c>
      <c r="Q4565">
        <v>4</v>
      </c>
      <c r="S4565">
        <v>5</v>
      </c>
      <c r="T4565" s="108">
        <v>20</v>
      </c>
      <c r="U4565">
        <v>1</v>
      </c>
      <c r="V4565" t="s">
        <v>270</v>
      </c>
      <c r="W4565" t="s">
        <v>167</v>
      </c>
      <c r="X4565">
        <v>1</v>
      </c>
      <c r="Y4565">
        <v>1</v>
      </c>
      <c r="Z4565">
        <v>1</v>
      </c>
      <c r="AA4565">
        <v>1</v>
      </c>
      <c r="AB4565">
        <v>1</v>
      </c>
      <c r="AC4565">
        <v>1</v>
      </c>
      <c r="AD4565">
        <v>0</v>
      </c>
      <c r="AE4565">
        <v>0</v>
      </c>
    </row>
    <row r="4566" spans="1:31" x14ac:dyDescent="0.3">
      <c r="A4566" t="s">
        <v>268</v>
      </c>
      <c r="B4566" t="s">
        <v>7209</v>
      </c>
      <c r="C4566" t="s">
        <v>274</v>
      </c>
      <c r="D4566" t="s">
        <v>7210</v>
      </c>
      <c r="E4566" t="s">
        <v>13658</v>
      </c>
      <c r="F4566" t="s">
        <v>7211</v>
      </c>
      <c r="G4566" t="s">
        <v>292</v>
      </c>
      <c r="I4566" t="s">
        <v>265</v>
      </c>
      <c r="J4566" t="s">
        <v>266</v>
      </c>
      <c r="K4566" t="s">
        <v>3186</v>
      </c>
      <c r="L4566" t="s">
        <v>7212</v>
      </c>
      <c r="M4566" t="s">
        <v>267</v>
      </c>
      <c r="N4566" t="s">
        <v>268</v>
      </c>
      <c r="O4566">
        <v>1</v>
      </c>
      <c r="P4566" t="s">
        <v>282</v>
      </c>
      <c r="Q4566">
        <v>4</v>
      </c>
      <c r="S4566">
        <v>1</v>
      </c>
      <c r="T4566" s="108">
        <v>4</v>
      </c>
      <c r="U4566">
        <v>1</v>
      </c>
      <c r="V4566" t="s">
        <v>270</v>
      </c>
      <c r="W4566" t="s">
        <v>167</v>
      </c>
      <c r="X4566">
        <v>1</v>
      </c>
      <c r="Y4566">
        <v>0</v>
      </c>
      <c r="Z4566">
        <v>0</v>
      </c>
      <c r="AA4566">
        <v>0</v>
      </c>
      <c r="AB4566">
        <v>0</v>
      </c>
      <c r="AC4566">
        <v>1</v>
      </c>
      <c r="AD4566">
        <v>0</v>
      </c>
      <c r="AE4566">
        <v>0</v>
      </c>
    </row>
    <row r="4567" spans="1:31" x14ac:dyDescent="0.3">
      <c r="A4567" t="s">
        <v>268</v>
      </c>
      <c r="B4567" t="s">
        <v>7209</v>
      </c>
      <c r="C4567" t="s">
        <v>274</v>
      </c>
      <c r="D4567" t="s">
        <v>7210</v>
      </c>
      <c r="E4567" t="s">
        <v>13658</v>
      </c>
      <c r="F4567" t="s">
        <v>7211</v>
      </c>
      <c r="G4567" t="s">
        <v>292</v>
      </c>
      <c r="I4567" t="s">
        <v>265</v>
      </c>
      <c r="J4567" t="s">
        <v>266</v>
      </c>
      <c r="K4567" t="s">
        <v>3186</v>
      </c>
      <c r="L4567" t="s">
        <v>7212</v>
      </c>
      <c r="M4567" t="s">
        <v>271</v>
      </c>
      <c r="N4567" t="s">
        <v>268</v>
      </c>
      <c r="O4567">
        <v>17</v>
      </c>
      <c r="P4567" t="s">
        <v>273</v>
      </c>
      <c r="Q4567">
        <v>0.48</v>
      </c>
      <c r="S4567">
        <v>1</v>
      </c>
      <c r="T4567" s="108">
        <v>0.48</v>
      </c>
      <c r="U4567">
        <v>1</v>
      </c>
      <c r="V4567" t="s">
        <v>270</v>
      </c>
      <c r="W4567" t="s">
        <v>167</v>
      </c>
      <c r="X4567">
        <v>1</v>
      </c>
      <c r="Y4567">
        <v>0</v>
      </c>
      <c r="Z4567">
        <v>0</v>
      </c>
      <c r="AA4567">
        <v>0</v>
      </c>
      <c r="AB4567">
        <v>1</v>
      </c>
      <c r="AC4567">
        <v>0</v>
      </c>
      <c r="AD4567">
        <v>0</v>
      </c>
      <c r="AE4567">
        <v>0</v>
      </c>
    </row>
    <row r="4568" spans="1:31" x14ac:dyDescent="0.3">
      <c r="A4568" t="s">
        <v>268</v>
      </c>
      <c r="B4568" t="s">
        <v>5921</v>
      </c>
      <c r="C4568" t="s">
        <v>274</v>
      </c>
      <c r="D4568" t="s">
        <v>9519</v>
      </c>
      <c r="E4568" t="s">
        <v>12984</v>
      </c>
      <c r="F4568" t="s">
        <v>1731</v>
      </c>
      <c r="G4568" t="s">
        <v>1036</v>
      </c>
      <c r="I4568" t="s">
        <v>265</v>
      </c>
      <c r="J4568" t="s">
        <v>266</v>
      </c>
      <c r="K4568" t="s">
        <v>5825</v>
      </c>
      <c r="L4568" t="s">
        <v>5922</v>
      </c>
      <c r="M4568" t="s">
        <v>271</v>
      </c>
      <c r="N4568" t="s">
        <v>268</v>
      </c>
      <c r="O4568">
        <v>20</v>
      </c>
      <c r="P4568" t="s">
        <v>17796</v>
      </c>
      <c r="Q4568">
        <v>2</v>
      </c>
      <c r="S4568">
        <v>3</v>
      </c>
      <c r="T4568" s="108">
        <v>6</v>
      </c>
      <c r="U4568">
        <v>1</v>
      </c>
      <c r="V4568" t="s">
        <v>270</v>
      </c>
      <c r="W4568" t="s">
        <v>167</v>
      </c>
      <c r="X4568">
        <v>1</v>
      </c>
      <c r="Y4568">
        <v>1</v>
      </c>
      <c r="Z4568">
        <v>0</v>
      </c>
      <c r="AA4568">
        <v>1</v>
      </c>
      <c r="AB4568">
        <v>0</v>
      </c>
      <c r="AC4568">
        <v>1</v>
      </c>
      <c r="AD4568">
        <v>0</v>
      </c>
      <c r="AE4568">
        <v>0</v>
      </c>
    </row>
    <row r="4569" spans="1:31" x14ac:dyDescent="0.3">
      <c r="A4569" t="s">
        <v>268</v>
      </c>
      <c r="B4569" t="s">
        <v>10385</v>
      </c>
      <c r="C4569" t="s">
        <v>274</v>
      </c>
      <c r="D4569" t="s">
        <v>10393</v>
      </c>
      <c r="E4569" t="s">
        <v>12862</v>
      </c>
      <c r="F4569" t="s">
        <v>4652</v>
      </c>
      <c r="G4569" t="s">
        <v>439</v>
      </c>
      <c r="I4569" t="s">
        <v>265</v>
      </c>
      <c r="J4569" t="s">
        <v>266</v>
      </c>
      <c r="K4569" t="s">
        <v>4657</v>
      </c>
      <c r="L4569" t="s">
        <v>5922</v>
      </c>
      <c r="M4569" t="s">
        <v>267</v>
      </c>
      <c r="N4569" t="s">
        <v>268</v>
      </c>
      <c r="O4569">
        <v>1</v>
      </c>
      <c r="P4569" t="s">
        <v>282</v>
      </c>
      <c r="Q4569">
        <v>4</v>
      </c>
      <c r="S4569">
        <v>2</v>
      </c>
      <c r="T4569" s="108">
        <v>8</v>
      </c>
      <c r="U4569">
        <v>1</v>
      </c>
      <c r="V4569" t="s">
        <v>270</v>
      </c>
      <c r="W4569" t="s">
        <v>167</v>
      </c>
      <c r="X4569">
        <v>1</v>
      </c>
      <c r="Y4569">
        <v>1</v>
      </c>
      <c r="Z4569">
        <v>0</v>
      </c>
      <c r="AA4569">
        <v>0</v>
      </c>
      <c r="AB4569">
        <v>1</v>
      </c>
      <c r="AC4569">
        <v>0</v>
      </c>
      <c r="AD4569">
        <v>0</v>
      </c>
      <c r="AE4569">
        <v>0</v>
      </c>
    </row>
    <row r="4570" spans="1:31" x14ac:dyDescent="0.3">
      <c r="A4570" t="s">
        <v>268</v>
      </c>
      <c r="B4570" t="s">
        <v>10385</v>
      </c>
      <c r="C4570" t="s">
        <v>274</v>
      </c>
      <c r="D4570" t="s">
        <v>10393</v>
      </c>
      <c r="E4570" t="s">
        <v>12862</v>
      </c>
      <c r="F4570" t="s">
        <v>4652</v>
      </c>
      <c r="G4570" t="s">
        <v>439</v>
      </c>
      <c r="I4570" t="s">
        <v>265</v>
      </c>
      <c r="J4570" t="s">
        <v>266</v>
      </c>
      <c r="K4570" t="s">
        <v>4657</v>
      </c>
      <c r="L4570" t="s">
        <v>5922</v>
      </c>
      <c r="M4570" t="s">
        <v>271</v>
      </c>
      <c r="N4570" t="s">
        <v>268</v>
      </c>
      <c r="O4570">
        <v>2</v>
      </c>
      <c r="P4570" t="s">
        <v>272</v>
      </c>
      <c r="Q4570">
        <v>4</v>
      </c>
      <c r="S4570">
        <v>3</v>
      </c>
      <c r="T4570" s="108">
        <v>12</v>
      </c>
      <c r="U4570">
        <v>1</v>
      </c>
      <c r="V4570" t="s">
        <v>270</v>
      </c>
      <c r="W4570" t="s">
        <v>167</v>
      </c>
      <c r="X4570">
        <v>1</v>
      </c>
      <c r="Y4570">
        <v>0</v>
      </c>
      <c r="Z4570">
        <v>0</v>
      </c>
      <c r="AA4570">
        <v>1</v>
      </c>
      <c r="AB4570">
        <v>0</v>
      </c>
      <c r="AC4570">
        <v>1</v>
      </c>
      <c r="AD4570">
        <v>1</v>
      </c>
      <c r="AE4570">
        <v>0</v>
      </c>
    </row>
    <row r="4571" spans="1:31" x14ac:dyDescent="0.3">
      <c r="A4571" t="s">
        <v>268</v>
      </c>
      <c r="B4571" t="s">
        <v>10385</v>
      </c>
      <c r="C4571" t="s">
        <v>274</v>
      </c>
      <c r="D4571" t="s">
        <v>10393</v>
      </c>
      <c r="E4571" t="s">
        <v>12862</v>
      </c>
      <c r="F4571" t="s">
        <v>4652</v>
      </c>
      <c r="G4571" t="s">
        <v>439</v>
      </c>
      <c r="I4571" t="s">
        <v>265</v>
      </c>
      <c r="J4571" t="s">
        <v>266</v>
      </c>
      <c r="K4571" t="s">
        <v>4657</v>
      </c>
      <c r="L4571" t="s">
        <v>5922</v>
      </c>
      <c r="M4571" t="s">
        <v>271</v>
      </c>
      <c r="N4571" t="s">
        <v>268</v>
      </c>
      <c r="O4571">
        <v>20</v>
      </c>
      <c r="P4571" t="s">
        <v>425</v>
      </c>
      <c r="Q4571">
        <v>0.32</v>
      </c>
      <c r="S4571">
        <v>4</v>
      </c>
      <c r="T4571" s="108">
        <v>1.28</v>
      </c>
      <c r="U4571">
        <v>1</v>
      </c>
      <c r="V4571" t="s">
        <v>270</v>
      </c>
      <c r="W4571" t="s">
        <v>167</v>
      </c>
      <c r="X4571">
        <v>2</v>
      </c>
      <c r="Y4571">
        <v>0</v>
      </c>
      <c r="Z4571">
        <v>2</v>
      </c>
      <c r="AA4571">
        <v>0</v>
      </c>
      <c r="AB4571">
        <v>0</v>
      </c>
      <c r="AC4571">
        <v>2</v>
      </c>
      <c r="AD4571">
        <v>0</v>
      </c>
      <c r="AE4571">
        <v>0</v>
      </c>
    </row>
    <row r="4572" spans="1:31" x14ac:dyDescent="0.3">
      <c r="A4572" t="s">
        <v>268</v>
      </c>
      <c r="B4572" t="s">
        <v>7166</v>
      </c>
      <c r="C4572" t="s">
        <v>274</v>
      </c>
      <c r="D4572" t="s">
        <v>7167</v>
      </c>
      <c r="E4572" t="s">
        <v>13655</v>
      </c>
      <c r="F4572" t="s">
        <v>7168</v>
      </c>
      <c r="G4572" t="s">
        <v>292</v>
      </c>
      <c r="I4572" t="s">
        <v>265</v>
      </c>
      <c r="J4572" t="s">
        <v>266</v>
      </c>
      <c r="K4572" t="s">
        <v>2423</v>
      </c>
      <c r="L4572" t="s">
        <v>5385</v>
      </c>
      <c r="M4572" t="s">
        <v>267</v>
      </c>
      <c r="N4572" t="s">
        <v>268</v>
      </c>
      <c r="O4572">
        <v>1</v>
      </c>
      <c r="P4572" t="s">
        <v>282</v>
      </c>
      <c r="Q4572">
        <v>6</v>
      </c>
      <c r="S4572">
        <v>1</v>
      </c>
      <c r="T4572" s="108">
        <v>6</v>
      </c>
      <c r="U4572">
        <v>1</v>
      </c>
      <c r="V4572" t="s">
        <v>270</v>
      </c>
      <c r="W4572" t="s">
        <v>167</v>
      </c>
      <c r="X4572">
        <v>1</v>
      </c>
      <c r="Y4572">
        <v>0</v>
      </c>
      <c r="Z4572">
        <v>0</v>
      </c>
      <c r="AA4572">
        <v>1</v>
      </c>
      <c r="AB4572">
        <v>0</v>
      </c>
      <c r="AC4572">
        <v>0</v>
      </c>
      <c r="AD4572">
        <v>0</v>
      </c>
      <c r="AE4572">
        <v>0</v>
      </c>
    </row>
    <row r="4573" spans="1:31" x14ac:dyDescent="0.3">
      <c r="A4573" t="s">
        <v>268</v>
      </c>
      <c r="B4573" t="s">
        <v>7166</v>
      </c>
      <c r="C4573" t="s">
        <v>274</v>
      </c>
      <c r="D4573" t="s">
        <v>7167</v>
      </c>
      <c r="E4573" t="s">
        <v>13655</v>
      </c>
      <c r="F4573" t="s">
        <v>7168</v>
      </c>
      <c r="G4573" t="s">
        <v>292</v>
      </c>
      <c r="I4573" t="s">
        <v>265</v>
      </c>
      <c r="J4573" t="s">
        <v>266</v>
      </c>
      <c r="K4573" t="s">
        <v>2423</v>
      </c>
      <c r="L4573" t="s">
        <v>5385</v>
      </c>
      <c r="M4573" t="s">
        <v>271</v>
      </c>
      <c r="N4573" t="s">
        <v>268</v>
      </c>
      <c r="O4573">
        <v>2</v>
      </c>
      <c r="P4573" t="s">
        <v>272</v>
      </c>
      <c r="Q4573">
        <v>6</v>
      </c>
      <c r="S4573">
        <v>1</v>
      </c>
      <c r="T4573" s="108">
        <v>6</v>
      </c>
      <c r="U4573">
        <v>1</v>
      </c>
      <c r="V4573" t="s">
        <v>270</v>
      </c>
      <c r="W4573" t="s">
        <v>167</v>
      </c>
      <c r="X4573">
        <v>1</v>
      </c>
      <c r="Y4573">
        <v>0</v>
      </c>
      <c r="Z4573">
        <v>0</v>
      </c>
      <c r="AA4573">
        <v>0</v>
      </c>
      <c r="AB4573">
        <v>1</v>
      </c>
      <c r="AC4573">
        <v>0</v>
      </c>
      <c r="AD4573">
        <v>0</v>
      </c>
      <c r="AE4573">
        <v>0</v>
      </c>
    </row>
    <row r="4574" spans="1:31" x14ac:dyDescent="0.3">
      <c r="A4574" t="s">
        <v>268</v>
      </c>
      <c r="B4574" t="s">
        <v>3945</v>
      </c>
      <c r="C4574" t="s">
        <v>274</v>
      </c>
      <c r="D4574" t="s">
        <v>3946</v>
      </c>
      <c r="E4574" t="s">
        <v>13649</v>
      </c>
      <c r="F4574" t="s">
        <v>3947</v>
      </c>
      <c r="G4574" t="s">
        <v>292</v>
      </c>
      <c r="I4574" t="s">
        <v>265</v>
      </c>
      <c r="J4574" t="s">
        <v>266</v>
      </c>
      <c r="K4574" t="s">
        <v>3948</v>
      </c>
      <c r="L4574" t="s">
        <v>3282</v>
      </c>
      <c r="M4574" t="s">
        <v>267</v>
      </c>
      <c r="N4574" t="s">
        <v>268</v>
      </c>
      <c r="O4574">
        <v>1</v>
      </c>
      <c r="P4574" t="s">
        <v>282</v>
      </c>
      <c r="Q4574">
        <v>3</v>
      </c>
      <c r="S4574">
        <v>1</v>
      </c>
      <c r="T4574" s="108">
        <v>3</v>
      </c>
      <c r="U4574">
        <v>1</v>
      </c>
      <c r="V4574" t="s">
        <v>270</v>
      </c>
      <c r="W4574" t="s">
        <v>167</v>
      </c>
      <c r="X4574">
        <v>1</v>
      </c>
      <c r="Y4574">
        <v>0</v>
      </c>
      <c r="Z4574">
        <v>0</v>
      </c>
      <c r="AA4574">
        <v>0</v>
      </c>
      <c r="AB4574">
        <v>1</v>
      </c>
      <c r="AC4574">
        <v>0</v>
      </c>
      <c r="AD4574">
        <v>0</v>
      </c>
      <c r="AE4574">
        <v>0</v>
      </c>
    </row>
    <row r="4575" spans="1:31" x14ac:dyDescent="0.3">
      <c r="A4575" t="s">
        <v>268</v>
      </c>
      <c r="B4575" t="s">
        <v>3945</v>
      </c>
      <c r="C4575" t="s">
        <v>274</v>
      </c>
      <c r="D4575" t="s">
        <v>3946</v>
      </c>
      <c r="E4575" t="s">
        <v>13649</v>
      </c>
      <c r="F4575" t="s">
        <v>3947</v>
      </c>
      <c r="G4575" t="s">
        <v>292</v>
      </c>
      <c r="I4575" t="s">
        <v>265</v>
      </c>
      <c r="J4575" t="s">
        <v>266</v>
      </c>
      <c r="K4575" t="s">
        <v>3948</v>
      </c>
      <c r="L4575" t="s">
        <v>3282</v>
      </c>
      <c r="M4575" t="s">
        <v>271</v>
      </c>
      <c r="N4575" t="s">
        <v>268</v>
      </c>
      <c r="O4575">
        <v>2</v>
      </c>
      <c r="P4575" t="s">
        <v>288</v>
      </c>
      <c r="Q4575">
        <v>0.48</v>
      </c>
      <c r="S4575">
        <v>3</v>
      </c>
      <c r="T4575" s="108">
        <v>1.44</v>
      </c>
      <c r="U4575">
        <v>1</v>
      </c>
      <c r="V4575" t="s">
        <v>270</v>
      </c>
      <c r="W4575" t="s">
        <v>167</v>
      </c>
      <c r="X4575">
        <v>3</v>
      </c>
      <c r="Y4575">
        <v>0</v>
      </c>
      <c r="Z4575">
        <v>0</v>
      </c>
      <c r="AA4575">
        <v>3</v>
      </c>
      <c r="AB4575">
        <v>0</v>
      </c>
      <c r="AC4575">
        <v>0</v>
      </c>
      <c r="AD4575">
        <v>0</v>
      </c>
      <c r="AE4575">
        <v>0</v>
      </c>
    </row>
    <row r="4576" spans="1:31" x14ac:dyDescent="0.3">
      <c r="A4576" t="s">
        <v>268</v>
      </c>
      <c r="B4576" t="s">
        <v>6831</v>
      </c>
      <c r="C4576" t="s">
        <v>274</v>
      </c>
      <c r="D4576" t="s">
        <v>6832</v>
      </c>
      <c r="E4576" t="s">
        <v>13382</v>
      </c>
      <c r="F4576" t="s">
        <v>2932</v>
      </c>
      <c r="G4576" t="s">
        <v>2321</v>
      </c>
      <c r="I4576" t="s">
        <v>265</v>
      </c>
      <c r="J4576" t="s">
        <v>266</v>
      </c>
      <c r="K4576" t="s">
        <v>2322</v>
      </c>
      <c r="L4576" t="s">
        <v>6833</v>
      </c>
      <c r="M4576" t="s">
        <v>271</v>
      </c>
      <c r="N4576" t="s">
        <v>268</v>
      </c>
      <c r="O4576">
        <v>2</v>
      </c>
      <c r="P4576" t="s">
        <v>272</v>
      </c>
      <c r="Q4576">
        <v>4</v>
      </c>
      <c r="S4576">
        <v>2</v>
      </c>
      <c r="T4576" s="108">
        <v>8</v>
      </c>
      <c r="U4576">
        <v>1</v>
      </c>
      <c r="V4576" t="s">
        <v>270</v>
      </c>
      <c r="W4576" t="s">
        <v>167</v>
      </c>
      <c r="X4576">
        <v>1</v>
      </c>
      <c r="Y4576">
        <v>1</v>
      </c>
      <c r="Z4576">
        <v>0</v>
      </c>
      <c r="AA4576">
        <v>0</v>
      </c>
      <c r="AB4576">
        <v>0</v>
      </c>
      <c r="AC4576">
        <v>1</v>
      </c>
      <c r="AD4576">
        <v>0</v>
      </c>
      <c r="AE4576">
        <v>0</v>
      </c>
    </row>
    <row r="4577" spans="1:31" x14ac:dyDescent="0.3">
      <c r="A4577" t="s">
        <v>268</v>
      </c>
      <c r="B4577" t="s">
        <v>6831</v>
      </c>
      <c r="C4577" t="s">
        <v>274</v>
      </c>
      <c r="D4577" t="s">
        <v>6832</v>
      </c>
      <c r="E4577" t="s">
        <v>13382</v>
      </c>
      <c r="F4577" t="s">
        <v>2932</v>
      </c>
      <c r="G4577" t="s">
        <v>2321</v>
      </c>
      <c r="I4577" t="s">
        <v>265</v>
      </c>
      <c r="J4577" t="s">
        <v>266</v>
      </c>
      <c r="K4577" t="s">
        <v>2322</v>
      </c>
      <c r="L4577" t="s">
        <v>6833</v>
      </c>
      <c r="M4577" t="s">
        <v>267</v>
      </c>
      <c r="N4577" t="s">
        <v>268</v>
      </c>
      <c r="O4577">
        <v>1</v>
      </c>
      <c r="P4577" t="s">
        <v>282</v>
      </c>
      <c r="Q4577">
        <v>2</v>
      </c>
      <c r="S4577">
        <v>3</v>
      </c>
      <c r="T4577" s="108">
        <v>6</v>
      </c>
      <c r="U4577">
        <v>1</v>
      </c>
      <c r="V4577" t="s">
        <v>270</v>
      </c>
      <c r="W4577" t="s">
        <v>167</v>
      </c>
      <c r="X4577">
        <v>1</v>
      </c>
      <c r="Y4577">
        <v>1</v>
      </c>
      <c r="Z4577">
        <v>0</v>
      </c>
      <c r="AA4577">
        <v>1</v>
      </c>
      <c r="AB4577">
        <v>0</v>
      </c>
      <c r="AC4577">
        <v>1</v>
      </c>
      <c r="AD4577">
        <v>0</v>
      </c>
      <c r="AE4577">
        <v>0</v>
      </c>
    </row>
    <row r="4578" spans="1:31" x14ac:dyDescent="0.3">
      <c r="A4578" t="s">
        <v>268</v>
      </c>
      <c r="B4578" t="s">
        <v>6831</v>
      </c>
      <c r="C4578" t="s">
        <v>274</v>
      </c>
      <c r="D4578" t="s">
        <v>6832</v>
      </c>
      <c r="E4578" t="s">
        <v>13382</v>
      </c>
      <c r="F4578" t="s">
        <v>2932</v>
      </c>
      <c r="G4578" t="s">
        <v>2321</v>
      </c>
      <c r="I4578" t="s">
        <v>265</v>
      </c>
      <c r="J4578" t="s">
        <v>266</v>
      </c>
      <c r="K4578" t="s">
        <v>2322</v>
      </c>
      <c r="L4578" t="s">
        <v>6833</v>
      </c>
      <c r="M4578" t="s">
        <v>271</v>
      </c>
      <c r="N4578" t="s">
        <v>268</v>
      </c>
      <c r="O4578">
        <v>20</v>
      </c>
      <c r="P4578" t="s">
        <v>425</v>
      </c>
      <c r="Q4578">
        <v>0.32</v>
      </c>
      <c r="S4578">
        <v>4</v>
      </c>
      <c r="T4578" s="108">
        <v>1.28</v>
      </c>
      <c r="U4578">
        <v>1</v>
      </c>
      <c r="V4578" t="s">
        <v>270</v>
      </c>
      <c r="W4578" t="s">
        <v>167</v>
      </c>
      <c r="X4578">
        <v>2</v>
      </c>
      <c r="Y4578">
        <v>2</v>
      </c>
      <c r="Z4578">
        <v>0</v>
      </c>
      <c r="AA4578">
        <v>2</v>
      </c>
      <c r="AB4578">
        <v>0</v>
      </c>
      <c r="AC4578">
        <v>0</v>
      </c>
      <c r="AD4578">
        <v>0</v>
      </c>
      <c r="AE4578">
        <v>0</v>
      </c>
    </row>
    <row r="4579" spans="1:31" x14ac:dyDescent="0.3">
      <c r="A4579" t="s">
        <v>268</v>
      </c>
      <c r="B4579" t="s">
        <v>2421</v>
      </c>
      <c r="C4579" t="s">
        <v>274</v>
      </c>
      <c r="D4579" t="s">
        <v>2422</v>
      </c>
      <c r="E4579" t="s">
        <v>13652</v>
      </c>
      <c r="F4579" t="s">
        <v>2303</v>
      </c>
      <c r="G4579" t="s">
        <v>292</v>
      </c>
      <c r="I4579" t="s">
        <v>265</v>
      </c>
      <c r="J4579" t="s">
        <v>266</v>
      </c>
      <c r="K4579" t="s">
        <v>2423</v>
      </c>
      <c r="L4579" t="s">
        <v>2424</v>
      </c>
      <c r="M4579" t="s">
        <v>267</v>
      </c>
      <c r="N4579" t="s">
        <v>268</v>
      </c>
      <c r="O4579">
        <v>1</v>
      </c>
      <c r="P4579" t="s">
        <v>282</v>
      </c>
      <c r="Q4579">
        <v>3</v>
      </c>
      <c r="S4579">
        <v>2</v>
      </c>
      <c r="T4579" s="108">
        <v>6</v>
      </c>
      <c r="U4579">
        <v>1</v>
      </c>
      <c r="V4579" t="s">
        <v>270</v>
      </c>
      <c r="W4579" t="s">
        <v>167</v>
      </c>
      <c r="X4579">
        <v>2</v>
      </c>
      <c r="Y4579">
        <v>2</v>
      </c>
      <c r="Z4579">
        <v>0</v>
      </c>
      <c r="AA4579">
        <v>0</v>
      </c>
      <c r="AB4579">
        <v>0</v>
      </c>
      <c r="AC4579">
        <v>0</v>
      </c>
      <c r="AD4579">
        <v>0</v>
      </c>
      <c r="AE4579">
        <v>0</v>
      </c>
    </row>
    <row r="4580" spans="1:31" x14ac:dyDescent="0.3">
      <c r="A4580" t="s">
        <v>268</v>
      </c>
      <c r="B4580" t="s">
        <v>2421</v>
      </c>
      <c r="C4580" t="s">
        <v>274</v>
      </c>
      <c r="D4580" t="s">
        <v>2422</v>
      </c>
      <c r="E4580" t="s">
        <v>13652</v>
      </c>
      <c r="F4580" t="s">
        <v>2303</v>
      </c>
      <c r="G4580" t="s">
        <v>292</v>
      </c>
      <c r="I4580" t="s">
        <v>265</v>
      </c>
      <c r="J4580" t="s">
        <v>266</v>
      </c>
      <c r="K4580" t="s">
        <v>2423</v>
      </c>
      <c r="L4580" t="s">
        <v>2424</v>
      </c>
      <c r="M4580" t="s">
        <v>267</v>
      </c>
      <c r="N4580" t="s">
        <v>268</v>
      </c>
      <c r="O4580">
        <v>1</v>
      </c>
      <c r="P4580" t="s">
        <v>282</v>
      </c>
      <c r="Q4580">
        <v>3</v>
      </c>
      <c r="S4580">
        <v>3</v>
      </c>
      <c r="T4580" s="108">
        <v>9</v>
      </c>
      <c r="U4580">
        <v>1</v>
      </c>
      <c r="V4580" t="s">
        <v>270</v>
      </c>
      <c r="W4580" t="s">
        <v>167</v>
      </c>
      <c r="X4580">
        <v>1</v>
      </c>
      <c r="Y4580">
        <v>0</v>
      </c>
      <c r="Z4580">
        <v>0</v>
      </c>
      <c r="AA4580">
        <v>1</v>
      </c>
      <c r="AB4580">
        <v>0</v>
      </c>
      <c r="AC4580">
        <v>1</v>
      </c>
      <c r="AD4580">
        <v>1</v>
      </c>
      <c r="AE4580">
        <v>0</v>
      </c>
    </row>
    <row r="4581" spans="1:31" x14ac:dyDescent="0.3">
      <c r="A4581" t="s">
        <v>268</v>
      </c>
      <c r="B4581" t="s">
        <v>8609</v>
      </c>
      <c r="C4581" t="s">
        <v>274</v>
      </c>
      <c r="D4581" t="s">
        <v>8610</v>
      </c>
      <c r="E4581" t="s">
        <v>13657</v>
      </c>
      <c r="F4581" t="s">
        <v>2633</v>
      </c>
      <c r="G4581" t="s">
        <v>292</v>
      </c>
      <c r="I4581" t="s">
        <v>265</v>
      </c>
      <c r="J4581" t="s">
        <v>266</v>
      </c>
      <c r="K4581" t="s">
        <v>1075</v>
      </c>
      <c r="L4581" t="s">
        <v>2350</v>
      </c>
      <c r="M4581" t="s">
        <v>267</v>
      </c>
      <c r="N4581" t="s">
        <v>268</v>
      </c>
      <c r="O4581">
        <v>1</v>
      </c>
      <c r="P4581" t="s">
        <v>282</v>
      </c>
      <c r="Q4581">
        <v>2</v>
      </c>
      <c r="S4581">
        <v>1</v>
      </c>
      <c r="T4581" s="108">
        <v>2</v>
      </c>
      <c r="U4581">
        <v>1</v>
      </c>
      <c r="V4581" t="s">
        <v>270</v>
      </c>
      <c r="W4581" t="s">
        <v>167</v>
      </c>
      <c r="X4581">
        <v>1</v>
      </c>
      <c r="Y4581">
        <v>0</v>
      </c>
      <c r="Z4581">
        <v>0</v>
      </c>
      <c r="AA4581">
        <v>1</v>
      </c>
      <c r="AB4581">
        <v>0</v>
      </c>
      <c r="AC4581">
        <v>0</v>
      </c>
      <c r="AD4581">
        <v>0</v>
      </c>
      <c r="AE4581">
        <v>0</v>
      </c>
    </row>
    <row r="4582" spans="1:31" x14ac:dyDescent="0.3">
      <c r="A4582" t="s">
        <v>268</v>
      </c>
      <c r="B4582" t="s">
        <v>10633</v>
      </c>
      <c r="C4582" t="s">
        <v>274</v>
      </c>
      <c r="D4582" t="s">
        <v>10616</v>
      </c>
      <c r="E4582" t="s">
        <v>13681</v>
      </c>
      <c r="F4582" t="s">
        <v>4843</v>
      </c>
      <c r="G4582" t="s">
        <v>292</v>
      </c>
      <c r="I4582" t="s">
        <v>265</v>
      </c>
      <c r="J4582" t="s">
        <v>266</v>
      </c>
      <c r="K4582" t="s">
        <v>4844</v>
      </c>
      <c r="L4582" t="s">
        <v>10500</v>
      </c>
      <c r="M4582" t="s">
        <v>267</v>
      </c>
      <c r="N4582" t="s">
        <v>268</v>
      </c>
      <c r="O4582">
        <v>1</v>
      </c>
      <c r="P4582" t="s">
        <v>282</v>
      </c>
      <c r="Q4582">
        <v>2</v>
      </c>
      <c r="S4582">
        <v>1</v>
      </c>
      <c r="T4582" s="108">
        <v>2</v>
      </c>
      <c r="U4582">
        <v>1</v>
      </c>
      <c r="V4582" t="s">
        <v>270</v>
      </c>
      <c r="W4582" t="s">
        <v>167</v>
      </c>
      <c r="X4582">
        <v>1</v>
      </c>
      <c r="Y4582">
        <v>0</v>
      </c>
      <c r="Z4582">
        <v>0</v>
      </c>
      <c r="AA4582">
        <v>1</v>
      </c>
      <c r="AB4582">
        <v>0</v>
      </c>
      <c r="AC4582">
        <v>0</v>
      </c>
      <c r="AD4582">
        <v>0</v>
      </c>
      <c r="AE4582">
        <v>0</v>
      </c>
    </row>
    <row r="4583" spans="1:31" x14ac:dyDescent="0.3">
      <c r="A4583" t="s">
        <v>268</v>
      </c>
      <c r="B4583" t="s">
        <v>10633</v>
      </c>
      <c r="C4583" t="s">
        <v>274</v>
      </c>
      <c r="D4583" t="s">
        <v>10616</v>
      </c>
      <c r="E4583" t="s">
        <v>13681</v>
      </c>
      <c r="F4583" t="s">
        <v>4843</v>
      </c>
      <c r="G4583" t="s">
        <v>292</v>
      </c>
      <c r="I4583" t="s">
        <v>265</v>
      </c>
      <c r="J4583" t="s">
        <v>266</v>
      </c>
      <c r="K4583" t="s">
        <v>4844</v>
      </c>
      <c r="L4583" t="s">
        <v>10500</v>
      </c>
      <c r="M4583" t="s">
        <v>271</v>
      </c>
      <c r="N4583" t="s">
        <v>268</v>
      </c>
      <c r="O4583">
        <v>2</v>
      </c>
      <c r="P4583" t="s">
        <v>272</v>
      </c>
      <c r="Q4583">
        <v>2</v>
      </c>
      <c r="S4583">
        <v>1</v>
      </c>
      <c r="T4583" s="108">
        <v>2</v>
      </c>
      <c r="U4583">
        <v>1</v>
      </c>
      <c r="V4583" t="s">
        <v>270</v>
      </c>
      <c r="W4583" t="s">
        <v>167</v>
      </c>
      <c r="X4583">
        <v>1</v>
      </c>
      <c r="Y4583">
        <v>0</v>
      </c>
      <c r="Z4583">
        <v>0</v>
      </c>
      <c r="AA4583">
        <v>0</v>
      </c>
      <c r="AB4583">
        <v>1</v>
      </c>
      <c r="AC4583">
        <v>0</v>
      </c>
      <c r="AD4583">
        <v>0</v>
      </c>
      <c r="AE4583">
        <v>0</v>
      </c>
    </row>
    <row r="4584" spans="1:31" x14ac:dyDescent="0.3">
      <c r="A4584" t="s">
        <v>268</v>
      </c>
      <c r="B4584" t="s">
        <v>16902</v>
      </c>
      <c r="C4584" t="s">
        <v>274</v>
      </c>
      <c r="D4584" t="s">
        <v>16903</v>
      </c>
      <c r="E4584" t="s">
        <v>13645</v>
      </c>
      <c r="F4584" t="s">
        <v>6748</v>
      </c>
      <c r="G4584" t="s">
        <v>292</v>
      </c>
      <c r="I4584" t="s">
        <v>265</v>
      </c>
      <c r="J4584" t="s">
        <v>266</v>
      </c>
      <c r="K4584" t="s">
        <v>6751</v>
      </c>
      <c r="L4584" t="s">
        <v>16904</v>
      </c>
      <c r="M4584" t="s">
        <v>267</v>
      </c>
      <c r="N4584" t="s">
        <v>268</v>
      </c>
      <c r="O4584">
        <v>1</v>
      </c>
      <c r="P4584" t="s">
        <v>282</v>
      </c>
      <c r="Q4584">
        <v>4</v>
      </c>
      <c r="S4584">
        <v>4</v>
      </c>
      <c r="T4584" s="108">
        <v>16</v>
      </c>
      <c r="U4584">
        <v>1</v>
      </c>
      <c r="V4584" t="s">
        <v>270</v>
      </c>
      <c r="W4584" t="s">
        <v>167</v>
      </c>
      <c r="X4584">
        <v>1</v>
      </c>
      <c r="Y4584">
        <v>1</v>
      </c>
      <c r="Z4584">
        <v>1</v>
      </c>
      <c r="AA4584">
        <v>0</v>
      </c>
      <c r="AB4584">
        <v>1</v>
      </c>
      <c r="AC4584">
        <v>1</v>
      </c>
      <c r="AD4584">
        <v>0</v>
      </c>
      <c r="AE4584">
        <v>0</v>
      </c>
    </row>
    <row r="4585" spans="1:31" x14ac:dyDescent="0.3">
      <c r="A4585" t="s">
        <v>268</v>
      </c>
      <c r="B4585" t="s">
        <v>16902</v>
      </c>
      <c r="C4585" t="s">
        <v>274</v>
      </c>
      <c r="D4585" t="s">
        <v>16903</v>
      </c>
      <c r="E4585" t="s">
        <v>13645</v>
      </c>
      <c r="F4585" t="s">
        <v>6748</v>
      </c>
      <c r="G4585" t="s">
        <v>292</v>
      </c>
      <c r="I4585" t="s">
        <v>265</v>
      </c>
      <c r="J4585" t="s">
        <v>266</v>
      </c>
      <c r="K4585" t="s">
        <v>6751</v>
      </c>
      <c r="L4585" t="s">
        <v>16904</v>
      </c>
      <c r="M4585" t="s">
        <v>271</v>
      </c>
      <c r="N4585" t="s">
        <v>268</v>
      </c>
      <c r="O4585">
        <v>2</v>
      </c>
      <c r="P4585" t="s">
        <v>272</v>
      </c>
      <c r="Q4585">
        <v>4</v>
      </c>
      <c r="S4585">
        <v>5</v>
      </c>
      <c r="T4585" s="108">
        <v>20</v>
      </c>
      <c r="U4585">
        <v>1</v>
      </c>
      <c r="V4585" t="s">
        <v>270</v>
      </c>
      <c r="W4585" t="s">
        <v>167</v>
      </c>
      <c r="X4585">
        <v>1</v>
      </c>
      <c r="Y4585">
        <v>1</v>
      </c>
      <c r="Z4585">
        <v>1</v>
      </c>
      <c r="AA4585">
        <v>1</v>
      </c>
      <c r="AB4585">
        <v>1</v>
      </c>
      <c r="AC4585">
        <v>1</v>
      </c>
      <c r="AD4585">
        <v>0</v>
      </c>
      <c r="AE4585">
        <v>0</v>
      </c>
    </row>
    <row r="4586" spans="1:31" x14ac:dyDescent="0.3">
      <c r="A4586" t="s">
        <v>268</v>
      </c>
      <c r="B4586" t="s">
        <v>16902</v>
      </c>
      <c r="C4586" t="s">
        <v>274</v>
      </c>
      <c r="D4586" t="s">
        <v>16903</v>
      </c>
      <c r="E4586" t="s">
        <v>13645</v>
      </c>
      <c r="F4586" t="s">
        <v>6748</v>
      </c>
      <c r="G4586" t="s">
        <v>292</v>
      </c>
      <c r="I4586" t="s">
        <v>265</v>
      </c>
      <c r="J4586" t="s">
        <v>266</v>
      </c>
      <c r="K4586" t="s">
        <v>6751</v>
      </c>
      <c r="L4586" t="s">
        <v>16904</v>
      </c>
      <c r="M4586" t="s">
        <v>271</v>
      </c>
      <c r="N4586" t="s">
        <v>268</v>
      </c>
      <c r="O4586">
        <v>20</v>
      </c>
      <c r="P4586" t="s">
        <v>425</v>
      </c>
      <c r="Q4586">
        <v>0.32</v>
      </c>
      <c r="S4586">
        <v>9</v>
      </c>
      <c r="T4586" s="108">
        <v>2.88</v>
      </c>
      <c r="U4586">
        <v>1</v>
      </c>
      <c r="V4586" t="s">
        <v>270</v>
      </c>
      <c r="W4586" t="s">
        <v>167</v>
      </c>
      <c r="X4586">
        <v>3</v>
      </c>
      <c r="Y4586">
        <v>3</v>
      </c>
      <c r="Z4586">
        <v>0</v>
      </c>
      <c r="AA4586">
        <v>3</v>
      </c>
      <c r="AB4586">
        <v>0</v>
      </c>
      <c r="AC4586">
        <v>3</v>
      </c>
      <c r="AD4586">
        <v>0</v>
      </c>
      <c r="AE4586">
        <v>0</v>
      </c>
    </row>
    <row r="4587" spans="1:31" x14ac:dyDescent="0.3">
      <c r="A4587" t="s">
        <v>16630</v>
      </c>
      <c r="B4587" t="s">
        <v>2389</v>
      </c>
      <c r="C4587" t="s">
        <v>274</v>
      </c>
      <c r="D4587" t="s">
        <v>152</v>
      </c>
      <c r="E4587" t="s">
        <v>17264</v>
      </c>
      <c r="F4587" t="s">
        <v>2390</v>
      </c>
      <c r="G4587" t="s">
        <v>2321</v>
      </c>
      <c r="I4587" t="s">
        <v>265</v>
      </c>
      <c r="J4587" t="s">
        <v>266</v>
      </c>
      <c r="K4587" t="s">
        <v>2322</v>
      </c>
      <c r="L4587" t="s">
        <v>15702</v>
      </c>
      <c r="M4587" t="s">
        <v>387</v>
      </c>
      <c r="N4587" t="s">
        <v>16630</v>
      </c>
      <c r="O4587">
        <v>3</v>
      </c>
      <c r="P4587" t="s">
        <v>388</v>
      </c>
      <c r="Q4587">
        <v>25</v>
      </c>
      <c r="R4587" t="s">
        <v>389</v>
      </c>
      <c r="S4587">
        <v>0</v>
      </c>
      <c r="T4587" s="108">
        <v>0</v>
      </c>
      <c r="U4587">
        <v>0</v>
      </c>
      <c r="W4587" t="s">
        <v>171</v>
      </c>
      <c r="X4587">
        <v>1</v>
      </c>
      <c r="Y4587">
        <v>0</v>
      </c>
      <c r="Z4587">
        <v>0</v>
      </c>
      <c r="AA4587">
        <v>0</v>
      </c>
      <c r="AB4587">
        <v>0</v>
      </c>
      <c r="AC4587">
        <v>0</v>
      </c>
      <c r="AD4587">
        <v>0</v>
      </c>
      <c r="AE4587">
        <v>0</v>
      </c>
    </row>
    <row r="4588" spans="1:31" x14ac:dyDescent="0.3">
      <c r="A4588" t="s">
        <v>16630</v>
      </c>
      <c r="B4588" t="s">
        <v>2435</v>
      </c>
      <c r="C4588" t="s">
        <v>294</v>
      </c>
      <c r="D4588" t="s">
        <v>163</v>
      </c>
      <c r="E4588" t="s">
        <v>17257</v>
      </c>
      <c r="F4588" t="s">
        <v>2386</v>
      </c>
      <c r="G4588" t="s">
        <v>439</v>
      </c>
      <c r="I4588" t="s">
        <v>265</v>
      </c>
      <c r="J4588" t="s">
        <v>266</v>
      </c>
      <c r="K4588" t="s">
        <v>2316</v>
      </c>
      <c r="L4588" t="s">
        <v>2436</v>
      </c>
      <c r="M4588" t="s">
        <v>387</v>
      </c>
      <c r="N4588" t="s">
        <v>16630</v>
      </c>
      <c r="O4588">
        <v>3</v>
      </c>
      <c r="P4588" t="s">
        <v>388</v>
      </c>
      <c r="Q4588">
        <v>15</v>
      </c>
      <c r="R4588" t="s">
        <v>389</v>
      </c>
      <c r="S4588">
        <v>1</v>
      </c>
      <c r="T4588" s="108">
        <v>15</v>
      </c>
      <c r="U4588">
        <v>3</v>
      </c>
      <c r="V4588" t="s">
        <v>270</v>
      </c>
      <c r="W4588" t="s">
        <v>167</v>
      </c>
      <c r="X4588">
        <v>1</v>
      </c>
      <c r="Y4588">
        <v>0</v>
      </c>
      <c r="Z4588">
        <v>0</v>
      </c>
      <c r="AA4588">
        <v>0</v>
      </c>
      <c r="AB4588">
        <v>0</v>
      </c>
      <c r="AC4588">
        <v>1</v>
      </c>
      <c r="AD4588">
        <v>0</v>
      </c>
      <c r="AE4588">
        <v>0</v>
      </c>
    </row>
    <row r="4589" spans="1:31" x14ac:dyDescent="0.3">
      <c r="A4589" t="s">
        <v>268</v>
      </c>
      <c r="B4589" t="s">
        <v>6094</v>
      </c>
      <c r="C4589" t="s">
        <v>274</v>
      </c>
      <c r="D4589" t="s">
        <v>8381</v>
      </c>
      <c r="E4589" t="s">
        <v>13623</v>
      </c>
      <c r="F4589" t="s">
        <v>1664</v>
      </c>
      <c r="G4589" t="s">
        <v>292</v>
      </c>
      <c r="I4589" t="s">
        <v>265</v>
      </c>
      <c r="J4589" t="s">
        <v>266</v>
      </c>
      <c r="K4589" t="s">
        <v>6093</v>
      </c>
      <c r="L4589" t="s">
        <v>398</v>
      </c>
      <c r="M4589" t="s">
        <v>271</v>
      </c>
      <c r="N4589" t="s">
        <v>268</v>
      </c>
      <c r="O4589">
        <v>20</v>
      </c>
      <c r="P4589" t="s">
        <v>425</v>
      </c>
      <c r="Q4589">
        <v>0.32</v>
      </c>
      <c r="S4589">
        <v>39</v>
      </c>
      <c r="T4589" s="108">
        <v>12.48</v>
      </c>
      <c r="U4589">
        <v>1</v>
      </c>
      <c r="V4589" t="s">
        <v>270</v>
      </c>
      <c r="W4589" t="s">
        <v>167</v>
      </c>
      <c r="X4589">
        <v>13</v>
      </c>
      <c r="Y4589">
        <v>13</v>
      </c>
      <c r="Z4589">
        <v>0</v>
      </c>
      <c r="AA4589">
        <v>13</v>
      </c>
      <c r="AB4589">
        <v>0</v>
      </c>
      <c r="AC4589">
        <v>13</v>
      </c>
      <c r="AD4589">
        <v>0</v>
      </c>
      <c r="AE4589">
        <v>0</v>
      </c>
    </row>
    <row r="4590" spans="1:31" x14ac:dyDescent="0.3">
      <c r="A4590" t="s">
        <v>268</v>
      </c>
      <c r="B4590" t="s">
        <v>6094</v>
      </c>
      <c r="C4590" t="s">
        <v>274</v>
      </c>
      <c r="D4590" t="s">
        <v>8381</v>
      </c>
      <c r="E4590" t="s">
        <v>13623</v>
      </c>
      <c r="F4590" t="s">
        <v>1664</v>
      </c>
      <c r="G4590" t="s">
        <v>292</v>
      </c>
      <c r="I4590" t="s">
        <v>265</v>
      </c>
      <c r="J4590" t="s">
        <v>266</v>
      </c>
      <c r="K4590" t="s">
        <v>6093</v>
      </c>
      <c r="L4590" t="s">
        <v>398</v>
      </c>
      <c r="M4590" t="s">
        <v>271</v>
      </c>
      <c r="N4590" t="s">
        <v>268</v>
      </c>
      <c r="O4590">
        <v>2</v>
      </c>
      <c r="P4590" t="s">
        <v>272</v>
      </c>
      <c r="Q4590">
        <v>8</v>
      </c>
      <c r="S4590">
        <v>3</v>
      </c>
      <c r="T4590" s="108">
        <v>24</v>
      </c>
      <c r="U4590">
        <v>1</v>
      </c>
      <c r="V4590" t="s">
        <v>270</v>
      </c>
      <c r="W4590" t="s">
        <v>167</v>
      </c>
      <c r="X4590">
        <v>1</v>
      </c>
      <c r="Y4590">
        <v>1</v>
      </c>
      <c r="Z4590">
        <v>0</v>
      </c>
      <c r="AA4590">
        <v>1</v>
      </c>
      <c r="AB4590">
        <v>0</v>
      </c>
      <c r="AC4590">
        <v>1</v>
      </c>
      <c r="AD4590">
        <v>0</v>
      </c>
      <c r="AE4590">
        <v>0</v>
      </c>
    </row>
    <row r="4591" spans="1:31" x14ac:dyDescent="0.3">
      <c r="A4591" t="s">
        <v>268</v>
      </c>
      <c r="B4591" t="s">
        <v>17640</v>
      </c>
      <c r="C4591" t="s">
        <v>274</v>
      </c>
      <c r="D4591" t="s">
        <v>17641</v>
      </c>
      <c r="E4591" t="s">
        <v>17337</v>
      </c>
      <c r="F4591" t="s">
        <v>16976</v>
      </c>
      <c r="G4591" t="s">
        <v>292</v>
      </c>
      <c r="I4591" t="s">
        <v>265</v>
      </c>
      <c r="J4591" t="s">
        <v>266</v>
      </c>
      <c r="K4591" t="s">
        <v>2339</v>
      </c>
      <c r="L4591" t="s">
        <v>398</v>
      </c>
      <c r="M4591" t="s">
        <v>271</v>
      </c>
      <c r="N4591" t="s">
        <v>268</v>
      </c>
      <c r="O4591">
        <v>20</v>
      </c>
      <c r="P4591" t="s">
        <v>425</v>
      </c>
      <c r="Q4591">
        <v>0.48</v>
      </c>
      <c r="S4591">
        <v>1</v>
      </c>
      <c r="T4591" s="108">
        <v>0.48</v>
      </c>
      <c r="U4591">
        <v>1</v>
      </c>
      <c r="V4591" t="s">
        <v>270</v>
      </c>
      <c r="W4591" t="s">
        <v>167</v>
      </c>
      <c r="X4591">
        <v>1</v>
      </c>
      <c r="Y4591">
        <v>0</v>
      </c>
      <c r="Z4591">
        <v>1</v>
      </c>
      <c r="AA4591">
        <v>0</v>
      </c>
      <c r="AB4591">
        <v>0</v>
      </c>
      <c r="AC4591">
        <v>0</v>
      </c>
      <c r="AD4591">
        <v>0</v>
      </c>
      <c r="AE4591">
        <v>0</v>
      </c>
    </row>
    <row r="4592" spans="1:31" x14ac:dyDescent="0.3">
      <c r="A4592" t="s">
        <v>268</v>
      </c>
      <c r="B4592" t="s">
        <v>17642</v>
      </c>
      <c r="C4592" t="s">
        <v>274</v>
      </c>
      <c r="D4592" t="s">
        <v>17643</v>
      </c>
      <c r="E4592" t="s">
        <v>17337</v>
      </c>
      <c r="F4592" t="s">
        <v>16976</v>
      </c>
      <c r="G4592" t="s">
        <v>292</v>
      </c>
      <c r="I4592" t="s">
        <v>265</v>
      </c>
      <c r="J4592" t="s">
        <v>266</v>
      </c>
      <c r="K4592" t="s">
        <v>2339</v>
      </c>
      <c r="L4592" t="s">
        <v>398</v>
      </c>
      <c r="M4592" t="s">
        <v>271</v>
      </c>
      <c r="N4592" t="s">
        <v>268</v>
      </c>
      <c r="O4592">
        <v>2</v>
      </c>
      <c r="P4592" t="s">
        <v>272</v>
      </c>
      <c r="Q4592">
        <v>4</v>
      </c>
      <c r="S4592">
        <v>2</v>
      </c>
      <c r="T4592" s="108">
        <v>8</v>
      </c>
      <c r="U4592">
        <v>1</v>
      </c>
      <c r="V4592" t="s">
        <v>270</v>
      </c>
      <c r="W4592" t="s">
        <v>167</v>
      </c>
      <c r="X4592">
        <v>1</v>
      </c>
      <c r="Y4592">
        <v>0</v>
      </c>
      <c r="Z4592">
        <v>1</v>
      </c>
      <c r="AA4592">
        <v>0</v>
      </c>
      <c r="AB4592">
        <v>0</v>
      </c>
      <c r="AC4592">
        <v>1</v>
      </c>
      <c r="AD4592">
        <v>0</v>
      </c>
      <c r="AE4592">
        <v>0</v>
      </c>
    </row>
    <row r="4593" spans="1:31" x14ac:dyDescent="0.3">
      <c r="A4593" t="s">
        <v>268</v>
      </c>
      <c r="B4593" t="s">
        <v>17644</v>
      </c>
      <c r="C4593" t="s">
        <v>274</v>
      </c>
      <c r="D4593" t="s">
        <v>17645</v>
      </c>
      <c r="E4593" t="s">
        <v>17337</v>
      </c>
      <c r="F4593" t="s">
        <v>16976</v>
      </c>
      <c r="G4593" t="s">
        <v>292</v>
      </c>
      <c r="I4593" t="s">
        <v>265</v>
      </c>
      <c r="J4593" t="s">
        <v>266</v>
      </c>
      <c r="K4593" t="s">
        <v>2339</v>
      </c>
      <c r="L4593" t="s">
        <v>398</v>
      </c>
      <c r="M4593" t="s">
        <v>267</v>
      </c>
      <c r="N4593" t="s">
        <v>268</v>
      </c>
      <c r="O4593">
        <v>1</v>
      </c>
      <c r="P4593" t="s">
        <v>282</v>
      </c>
      <c r="Q4593">
        <v>4</v>
      </c>
      <c r="S4593">
        <v>1</v>
      </c>
      <c r="T4593" s="108">
        <v>4</v>
      </c>
      <c r="U4593">
        <v>1</v>
      </c>
      <c r="V4593" t="s">
        <v>270</v>
      </c>
      <c r="W4593" t="s">
        <v>167</v>
      </c>
      <c r="X4593">
        <v>1</v>
      </c>
      <c r="Y4593">
        <v>0</v>
      </c>
      <c r="Z4593">
        <v>1</v>
      </c>
      <c r="AA4593">
        <v>0</v>
      </c>
      <c r="AB4593">
        <v>0</v>
      </c>
      <c r="AC4593">
        <v>0</v>
      </c>
      <c r="AD4593">
        <v>0</v>
      </c>
      <c r="AE4593">
        <v>0</v>
      </c>
    </row>
    <row r="4594" spans="1:31" x14ac:dyDescent="0.3">
      <c r="A4594" t="s">
        <v>268</v>
      </c>
      <c r="B4594" t="s">
        <v>17850</v>
      </c>
      <c r="C4594" t="s">
        <v>274</v>
      </c>
      <c r="D4594" t="s">
        <v>17851</v>
      </c>
      <c r="E4594" t="s">
        <v>13633</v>
      </c>
      <c r="F4594" t="s">
        <v>6401</v>
      </c>
      <c r="G4594" t="s">
        <v>292</v>
      </c>
      <c r="I4594" t="s">
        <v>265</v>
      </c>
      <c r="J4594" t="s">
        <v>266</v>
      </c>
      <c r="K4594" t="s">
        <v>1075</v>
      </c>
      <c r="L4594" t="s">
        <v>398</v>
      </c>
      <c r="M4594" t="s">
        <v>267</v>
      </c>
      <c r="N4594" t="s">
        <v>268</v>
      </c>
      <c r="O4594">
        <v>1</v>
      </c>
      <c r="P4594" t="s">
        <v>282</v>
      </c>
      <c r="Q4594">
        <v>8</v>
      </c>
      <c r="S4594">
        <v>4</v>
      </c>
      <c r="T4594" s="108">
        <v>32</v>
      </c>
      <c r="U4594">
        <v>1</v>
      </c>
      <c r="V4594" t="s">
        <v>270</v>
      </c>
      <c r="W4594" t="s">
        <v>167</v>
      </c>
      <c r="X4594">
        <v>1</v>
      </c>
      <c r="Y4594">
        <v>1</v>
      </c>
      <c r="Z4594">
        <v>0</v>
      </c>
      <c r="AA4594">
        <v>1</v>
      </c>
      <c r="AB4594">
        <v>1</v>
      </c>
      <c r="AC4594">
        <v>1</v>
      </c>
      <c r="AD4594">
        <v>0</v>
      </c>
      <c r="AE4594">
        <v>0</v>
      </c>
    </row>
    <row r="4595" spans="1:31" x14ac:dyDescent="0.3">
      <c r="A4595" t="s">
        <v>16630</v>
      </c>
      <c r="B4595" t="s">
        <v>8577</v>
      </c>
      <c r="C4595" t="s">
        <v>274</v>
      </c>
      <c r="D4595" t="s">
        <v>15949</v>
      </c>
      <c r="E4595" t="s">
        <v>17263</v>
      </c>
      <c r="F4595" t="s">
        <v>1664</v>
      </c>
      <c r="G4595" t="s">
        <v>292</v>
      </c>
      <c r="I4595" t="s">
        <v>265</v>
      </c>
      <c r="J4595" t="s">
        <v>266</v>
      </c>
      <c r="K4595" t="s">
        <v>6093</v>
      </c>
      <c r="L4595" t="s">
        <v>398</v>
      </c>
      <c r="M4595" t="s">
        <v>387</v>
      </c>
      <c r="N4595" t="s">
        <v>16630</v>
      </c>
      <c r="O4595">
        <v>3</v>
      </c>
      <c r="P4595" t="s">
        <v>388</v>
      </c>
      <c r="Q4595">
        <v>25</v>
      </c>
      <c r="R4595" t="s">
        <v>389</v>
      </c>
      <c r="S4595">
        <v>3</v>
      </c>
      <c r="T4595" s="108">
        <v>75</v>
      </c>
      <c r="U4595">
        <v>1</v>
      </c>
      <c r="V4595" t="s">
        <v>270</v>
      </c>
      <c r="W4595" t="s">
        <v>167</v>
      </c>
      <c r="X4595">
        <v>1</v>
      </c>
      <c r="Y4595">
        <v>1</v>
      </c>
      <c r="Z4595">
        <v>0</v>
      </c>
      <c r="AA4595">
        <v>1</v>
      </c>
      <c r="AB4595">
        <v>0</v>
      </c>
      <c r="AC4595">
        <v>1</v>
      </c>
      <c r="AD4595">
        <v>0</v>
      </c>
      <c r="AE4595">
        <v>0</v>
      </c>
    </row>
    <row r="4596" spans="1:31" x14ac:dyDescent="0.3">
      <c r="A4596" t="s">
        <v>16630</v>
      </c>
      <c r="B4596" t="s">
        <v>8577</v>
      </c>
      <c r="C4596" t="s">
        <v>3829</v>
      </c>
      <c r="D4596" t="s">
        <v>17995</v>
      </c>
      <c r="E4596" t="s">
        <v>17263</v>
      </c>
      <c r="F4596" t="s">
        <v>1664</v>
      </c>
      <c r="G4596" t="s">
        <v>292</v>
      </c>
      <c r="I4596" t="s">
        <v>265</v>
      </c>
      <c r="J4596" t="s">
        <v>266</v>
      </c>
      <c r="K4596" t="s">
        <v>6093</v>
      </c>
      <c r="L4596" t="s">
        <v>11765</v>
      </c>
      <c r="M4596" t="s">
        <v>387</v>
      </c>
      <c r="N4596" t="s">
        <v>16630</v>
      </c>
      <c r="O4596">
        <v>3</v>
      </c>
      <c r="P4596" t="s">
        <v>388</v>
      </c>
      <c r="Q4596">
        <v>30</v>
      </c>
      <c r="S4596">
        <v>0</v>
      </c>
      <c r="T4596" s="108">
        <v>0</v>
      </c>
      <c r="U4596">
        <v>0</v>
      </c>
      <c r="W4596" t="s">
        <v>171</v>
      </c>
      <c r="X4596">
        <v>1</v>
      </c>
      <c r="Y4596">
        <v>0</v>
      </c>
      <c r="Z4596">
        <v>0</v>
      </c>
      <c r="AA4596">
        <v>0</v>
      </c>
      <c r="AB4596">
        <v>0</v>
      </c>
      <c r="AC4596">
        <v>0</v>
      </c>
      <c r="AD4596">
        <v>0</v>
      </c>
      <c r="AE4596">
        <v>0</v>
      </c>
    </row>
    <row r="4597" spans="1:31" x14ac:dyDescent="0.3">
      <c r="A4597" t="s">
        <v>268</v>
      </c>
      <c r="B4597" t="s">
        <v>6460</v>
      </c>
      <c r="C4597" t="s">
        <v>274</v>
      </c>
      <c r="D4597" t="s">
        <v>6461</v>
      </c>
      <c r="E4597" t="s">
        <v>13637</v>
      </c>
      <c r="F4597" t="s">
        <v>6462</v>
      </c>
      <c r="G4597" t="s">
        <v>292</v>
      </c>
      <c r="I4597" t="s">
        <v>265</v>
      </c>
      <c r="J4597" t="s">
        <v>266</v>
      </c>
      <c r="K4597" t="s">
        <v>6367</v>
      </c>
      <c r="L4597" t="s">
        <v>6464</v>
      </c>
      <c r="M4597" t="s">
        <v>271</v>
      </c>
      <c r="N4597" t="s">
        <v>268</v>
      </c>
      <c r="O4597">
        <v>2</v>
      </c>
      <c r="P4597" t="s">
        <v>272</v>
      </c>
      <c r="Q4597">
        <v>4</v>
      </c>
      <c r="S4597">
        <v>10</v>
      </c>
      <c r="T4597" s="108">
        <v>40</v>
      </c>
      <c r="U4597">
        <v>1</v>
      </c>
      <c r="V4597" t="s">
        <v>270</v>
      </c>
      <c r="W4597" t="s">
        <v>167</v>
      </c>
      <c r="X4597">
        <v>2</v>
      </c>
      <c r="Y4597">
        <v>2</v>
      </c>
      <c r="Z4597">
        <v>2</v>
      </c>
      <c r="AA4597">
        <v>2</v>
      </c>
      <c r="AB4597">
        <v>2</v>
      </c>
      <c r="AC4597">
        <v>2</v>
      </c>
      <c r="AD4597">
        <v>0</v>
      </c>
      <c r="AE4597">
        <v>0</v>
      </c>
    </row>
    <row r="4598" spans="1:31" x14ac:dyDescent="0.3">
      <c r="A4598" t="s">
        <v>268</v>
      </c>
      <c r="B4598" t="s">
        <v>6460</v>
      </c>
      <c r="C4598" t="s">
        <v>274</v>
      </c>
      <c r="D4598" t="s">
        <v>6461</v>
      </c>
      <c r="E4598" t="s">
        <v>13637</v>
      </c>
      <c r="F4598" t="s">
        <v>6462</v>
      </c>
      <c r="G4598" t="s">
        <v>292</v>
      </c>
      <c r="I4598" t="s">
        <v>265</v>
      </c>
      <c r="J4598" t="s">
        <v>266</v>
      </c>
      <c r="K4598" t="s">
        <v>6367</v>
      </c>
      <c r="L4598" t="s">
        <v>6464</v>
      </c>
      <c r="M4598" t="s">
        <v>271</v>
      </c>
      <c r="N4598" t="s">
        <v>268</v>
      </c>
      <c r="O4598">
        <v>20</v>
      </c>
      <c r="P4598" t="s">
        <v>425</v>
      </c>
      <c r="Q4598">
        <v>0.32</v>
      </c>
      <c r="S4598">
        <v>4</v>
      </c>
      <c r="T4598" s="108">
        <v>1.28</v>
      </c>
      <c r="U4598">
        <v>1</v>
      </c>
      <c r="V4598" t="s">
        <v>270</v>
      </c>
      <c r="W4598" t="s">
        <v>167</v>
      </c>
      <c r="X4598">
        <v>2</v>
      </c>
      <c r="Y4598">
        <v>0</v>
      </c>
      <c r="Z4598">
        <v>2</v>
      </c>
      <c r="AA4598">
        <v>0</v>
      </c>
      <c r="AB4598">
        <v>0</v>
      </c>
      <c r="AC4598">
        <v>2</v>
      </c>
      <c r="AD4598">
        <v>0</v>
      </c>
      <c r="AE4598">
        <v>0</v>
      </c>
    </row>
    <row r="4599" spans="1:31" x14ac:dyDescent="0.3">
      <c r="A4599" t="s">
        <v>268</v>
      </c>
      <c r="B4599" t="s">
        <v>6460</v>
      </c>
      <c r="C4599" t="s">
        <v>262</v>
      </c>
      <c r="D4599" t="s">
        <v>6461</v>
      </c>
      <c r="E4599" t="s">
        <v>13637</v>
      </c>
      <c r="F4599" t="s">
        <v>6462</v>
      </c>
      <c r="G4599" t="s">
        <v>292</v>
      </c>
      <c r="I4599" t="s">
        <v>265</v>
      </c>
      <c r="J4599" t="s">
        <v>266</v>
      </c>
      <c r="K4599" t="s">
        <v>6367</v>
      </c>
      <c r="L4599" t="s">
        <v>6463</v>
      </c>
      <c r="M4599" t="s">
        <v>267</v>
      </c>
      <c r="N4599" t="s">
        <v>268</v>
      </c>
      <c r="O4599">
        <v>1</v>
      </c>
      <c r="P4599" t="s">
        <v>282</v>
      </c>
      <c r="Q4599">
        <v>3</v>
      </c>
      <c r="S4599">
        <v>1</v>
      </c>
      <c r="T4599" s="108">
        <v>3</v>
      </c>
      <c r="U4599">
        <v>1</v>
      </c>
      <c r="V4599" t="s">
        <v>270</v>
      </c>
      <c r="W4599" t="s">
        <v>167</v>
      </c>
      <c r="X4599">
        <v>1</v>
      </c>
      <c r="Y4599">
        <v>0</v>
      </c>
      <c r="Z4599">
        <v>1</v>
      </c>
      <c r="AA4599">
        <v>0</v>
      </c>
      <c r="AB4599">
        <v>0</v>
      </c>
      <c r="AC4599">
        <v>0</v>
      </c>
      <c r="AD4599">
        <v>0</v>
      </c>
      <c r="AE4599">
        <v>0</v>
      </c>
    </row>
    <row r="4600" spans="1:31" x14ac:dyDescent="0.3">
      <c r="A4600" t="s">
        <v>268</v>
      </c>
      <c r="B4600" t="s">
        <v>17638</v>
      </c>
      <c r="C4600" t="s">
        <v>274</v>
      </c>
      <c r="D4600" t="s">
        <v>17987</v>
      </c>
      <c r="E4600" t="s">
        <v>13378</v>
      </c>
      <c r="F4600" t="s">
        <v>6780</v>
      </c>
      <c r="G4600" t="s">
        <v>2321</v>
      </c>
      <c r="I4600" t="s">
        <v>265</v>
      </c>
      <c r="J4600" t="s">
        <v>266</v>
      </c>
      <c r="K4600" t="s">
        <v>2322</v>
      </c>
      <c r="L4600" t="s">
        <v>4307</v>
      </c>
      <c r="M4600" t="s">
        <v>267</v>
      </c>
      <c r="N4600" t="s">
        <v>268</v>
      </c>
      <c r="O4600">
        <v>1</v>
      </c>
      <c r="P4600" t="s">
        <v>282</v>
      </c>
      <c r="Q4600">
        <v>2</v>
      </c>
      <c r="S4600">
        <v>1</v>
      </c>
      <c r="T4600" s="108">
        <v>2</v>
      </c>
      <c r="U4600">
        <v>1</v>
      </c>
      <c r="V4600" t="s">
        <v>270</v>
      </c>
      <c r="W4600" t="s">
        <v>167</v>
      </c>
      <c r="X4600">
        <v>1</v>
      </c>
      <c r="Y4600">
        <v>1</v>
      </c>
      <c r="Z4600">
        <v>0</v>
      </c>
      <c r="AA4600">
        <v>0</v>
      </c>
      <c r="AB4600">
        <v>0</v>
      </c>
      <c r="AC4600">
        <v>0</v>
      </c>
      <c r="AD4600">
        <v>0</v>
      </c>
      <c r="AE4600">
        <v>0</v>
      </c>
    </row>
    <row r="4601" spans="1:31" x14ac:dyDescent="0.3">
      <c r="A4601" t="s">
        <v>268</v>
      </c>
      <c r="B4601" t="s">
        <v>17638</v>
      </c>
      <c r="C4601" t="s">
        <v>274</v>
      </c>
      <c r="D4601" t="s">
        <v>17987</v>
      </c>
      <c r="E4601" t="s">
        <v>13378</v>
      </c>
      <c r="F4601" t="s">
        <v>6780</v>
      </c>
      <c r="G4601" t="s">
        <v>2321</v>
      </c>
      <c r="I4601" t="s">
        <v>265</v>
      </c>
      <c r="J4601" t="s">
        <v>266</v>
      </c>
      <c r="K4601" t="s">
        <v>2322</v>
      </c>
      <c r="L4601" t="s">
        <v>4307</v>
      </c>
      <c r="M4601" t="s">
        <v>271</v>
      </c>
      <c r="N4601" t="s">
        <v>268</v>
      </c>
      <c r="O4601">
        <v>2</v>
      </c>
      <c r="P4601" t="s">
        <v>272</v>
      </c>
      <c r="Q4601">
        <v>2</v>
      </c>
      <c r="S4601">
        <v>1</v>
      </c>
      <c r="T4601" s="108">
        <v>2</v>
      </c>
      <c r="U4601">
        <v>1</v>
      </c>
      <c r="V4601" t="s">
        <v>270</v>
      </c>
      <c r="W4601" t="s">
        <v>167</v>
      </c>
      <c r="X4601">
        <v>1</v>
      </c>
      <c r="Y4601">
        <v>1</v>
      </c>
      <c r="Z4601">
        <v>0</v>
      </c>
      <c r="AA4601">
        <v>0</v>
      </c>
      <c r="AB4601">
        <v>0</v>
      </c>
      <c r="AC4601">
        <v>0</v>
      </c>
      <c r="AD4601">
        <v>0</v>
      </c>
      <c r="AE4601">
        <v>0</v>
      </c>
    </row>
    <row r="4602" spans="1:31" x14ac:dyDescent="0.3">
      <c r="A4602" t="s">
        <v>268</v>
      </c>
      <c r="B4602" t="s">
        <v>17996</v>
      </c>
      <c r="C4602" t="s">
        <v>274</v>
      </c>
      <c r="D4602" t="s">
        <v>7236</v>
      </c>
      <c r="E4602" t="s">
        <v>13660</v>
      </c>
      <c r="F4602" t="s">
        <v>7237</v>
      </c>
      <c r="G4602" t="s">
        <v>292</v>
      </c>
      <c r="I4602" t="s">
        <v>265</v>
      </c>
      <c r="J4602" t="s">
        <v>266</v>
      </c>
      <c r="K4602" t="s">
        <v>7223</v>
      </c>
      <c r="L4602" t="s">
        <v>17929</v>
      </c>
      <c r="M4602" t="s">
        <v>267</v>
      </c>
      <c r="N4602" t="s">
        <v>268</v>
      </c>
      <c r="O4602">
        <v>1</v>
      </c>
      <c r="P4602" t="s">
        <v>282</v>
      </c>
      <c r="Q4602">
        <v>4</v>
      </c>
      <c r="S4602">
        <v>6</v>
      </c>
      <c r="T4602" s="108">
        <v>24</v>
      </c>
      <c r="U4602">
        <v>1</v>
      </c>
      <c r="V4602" t="s">
        <v>270</v>
      </c>
      <c r="W4602" t="s">
        <v>167</v>
      </c>
      <c r="X4602">
        <v>1</v>
      </c>
      <c r="Y4602">
        <v>1</v>
      </c>
      <c r="Z4602">
        <v>1</v>
      </c>
      <c r="AA4602">
        <v>1</v>
      </c>
      <c r="AB4602">
        <v>1</v>
      </c>
      <c r="AC4602">
        <v>1</v>
      </c>
      <c r="AD4602">
        <v>1</v>
      </c>
      <c r="AE4602">
        <v>0</v>
      </c>
    </row>
    <row r="4603" spans="1:31" x14ac:dyDescent="0.3">
      <c r="A4603" t="s">
        <v>268</v>
      </c>
      <c r="B4603" t="s">
        <v>17996</v>
      </c>
      <c r="C4603" t="s">
        <v>274</v>
      </c>
      <c r="D4603" t="s">
        <v>7236</v>
      </c>
      <c r="E4603" t="s">
        <v>13660</v>
      </c>
      <c r="F4603" t="s">
        <v>7237</v>
      </c>
      <c r="G4603" t="s">
        <v>292</v>
      </c>
      <c r="I4603" t="s">
        <v>265</v>
      </c>
      <c r="J4603" t="s">
        <v>266</v>
      </c>
      <c r="K4603" t="s">
        <v>7223</v>
      </c>
      <c r="L4603" t="s">
        <v>17929</v>
      </c>
      <c r="M4603" t="s">
        <v>271</v>
      </c>
      <c r="N4603" t="s">
        <v>268</v>
      </c>
      <c r="O4603">
        <v>2</v>
      </c>
      <c r="P4603" t="s">
        <v>272</v>
      </c>
      <c r="Q4603">
        <v>2</v>
      </c>
      <c r="S4603">
        <v>3</v>
      </c>
      <c r="T4603" s="108">
        <v>6</v>
      </c>
      <c r="U4603">
        <v>1</v>
      </c>
      <c r="V4603" t="s">
        <v>270</v>
      </c>
      <c r="W4603" t="s">
        <v>167</v>
      </c>
      <c r="X4603">
        <v>1</v>
      </c>
      <c r="Y4603">
        <v>1</v>
      </c>
      <c r="Z4603">
        <v>0</v>
      </c>
      <c r="AA4603">
        <v>1</v>
      </c>
      <c r="AB4603">
        <v>0</v>
      </c>
      <c r="AC4603">
        <v>1</v>
      </c>
      <c r="AD4603">
        <v>0</v>
      </c>
      <c r="AE4603">
        <v>0</v>
      </c>
    </row>
    <row r="4604" spans="1:31" x14ac:dyDescent="0.3">
      <c r="A4604" t="s">
        <v>268</v>
      </c>
      <c r="B4604" t="s">
        <v>17996</v>
      </c>
      <c r="C4604" t="s">
        <v>274</v>
      </c>
      <c r="D4604" t="s">
        <v>7236</v>
      </c>
      <c r="E4604" t="s">
        <v>13660</v>
      </c>
      <c r="F4604" t="s">
        <v>7237</v>
      </c>
      <c r="G4604" t="s">
        <v>292</v>
      </c>
      <c r="I4604" t="s">
        <v>265</v>
      </c>
      <c r="J4604" t="s">
        <v>266</v>
      </c>
      <c r="K4604" t="s">
        <v>7223</v>
      </c>
      <c r="L4604" t="s">
        <v>17929</v>
      </c>
      <c r="M4604" t="s">
        <v>271</v>
      </c>
      <c r="N4604" t="s">
        <v>268</v>
      </c>
      <c r="O4604">
        <v>2</v>
      </c>
      <c r="P4604" t="s">
        <v>272</v>
      </c>
      <c r="Q4604">
        <v>2</v>
      </c>
      <c r="S4604">
        <v>3</v>
      </c>
      <c r="T4604" s="108">
        <v>6</v>
      </c>
      <c r="U4604">
        <v>1</v>
      </c>
      <c r="V4604" t="s">
        <v>270</v>
      </c>
      <c r="W4604" t="s">
        <v>167</v>
      </c>
      <c r="X4604">
        <v>1</v>
      </c>
      <c r="Y4604">
        <v>1</v>
      </c>
      <c r="Z4604">
        <v>0</v>
      </c>
      <c r="AA4604">
        <v>1</v>
      </c>
      <c r="AB4604">
        <v>0</v>
      </c>
      <c r="AC4604">
        <v>1</v>
      </c>
      <c r="AD4604">
        <v>0</v>
      </c>
      <c r="AE4604">
        <v>0</v>
      </c>
    </row>
    <row r="4605" spans="1:31" x14ac:dyDescent="0.3">
      <c r="A4605" t="s">
        <v>16630</v>
      </c>
      <c r="B4605" t="s">
        <v>17997</v>
      </c>
      <c r="C4605" t="s">
        <v>274</v>
      </c>
      <c r="D4605" t="s">
        <v>17998</v>
      </c>
      <c r="E4605" t="s">
        <v>17256</v>
      </c>
      <c r="F4605" t="s">
        <v>7237</v>
      </c>
      <c r="G4605" t="s">
        <v>292</v>
      </c>
      <c r="I4605" t="s">
        <v>265</v>
      </c>
      <c r="J4605" t="s">
        <v>266</v>
      </c>
      <c r="K4605" t="s">
        <v>7223</v>
      </c>
      <c r="L4605" t="s">
        <v>18077</v>
      </c>
      <c r="M4605" t="s">
        <v>2312</v>
      </c>
      <c r="N4605" t="s">
        <v>16630</v>
      </c>
      <c r="O4605">
        <v>4</v>
      </c>
      <c r="P4605" t="s">
        <v>3206</v>
      </c>
      <c r="Q4605">
        <v>20</v>
      </c>
      <c r="R4605" t="s">
        <v>389</v>
      </c>
      <c r="S4605">
        <v>1</v>
      </c>
      <c r="T4605" s="108">
        <v>20</v>
      </c>
      <c r="U4605">
        <v>1</v>
      </c>
      <c r="V4605" t="s">
        <v>270</v>
      </c>
      <c r="W4605" t="s">
        <v>167</v>
      </c>
      <c r="X4605">
        <v>1</v>
      </c>
      <c r="Y4605">
        <v>0</v>
      </c>
      <c r="Z4605">
        <v>0</v>
      </c>
      <c r="AA4605">
        <v>0</v>
      </c>
      <c r="AB4605">
        <v>1</v>
      </c>
      <c r="AC4605">
        <v>0</v>
      </c>
      <c r="AD4605">
        <v>0</v>
      </c>
      <c r="AE4605">
        <v>0</v>
      </c>
    </row>
    <row r="4606" spans="1:31" x14ac:dyDescent="0.3">
      <c r="A4606" t="s">
        <v>268</v>
      </c>
      <c r="B4606" t="s">
        <v>7163</v>
      </c>
      <c r="C4606" t="s">
        <v>274</v>
      </c>
      <c r="D4606" t="s">
        <v>8175</v>
      </c>
      <c r="E4606" t="s">
        <v>13660</v>
      </c>
      <c r="F4606" t="s">
        <v>7237</v>
      </c>
      <c r="G4606" t="s">
        <v>292</v>
      </c>
      <c r="I4606" t="s">
        <v>265</v>
      </c>
      <c r="J4606" t="s">
        <v>266</v>
      </c>
      <c r="K4606" t="s">
        <v>7223</v>
      </c>
      <c r="L4606" t="s">
        <v>6378</v>
      </c>
      <c r="M4606" t="s">
        <v>267</v>
      </c>
      <c r="N4606" t="s">
        <v>268</v>
      </c>
      <c r="O4606">
        <v>1</v>
      </c>
      <c r="P4606" t="s">
        <v>282</v>
      </c>
      <c r="Q4606">
        <v>4</v>
      </c>
      <c r="S4606">
        <v>4</v>
      </c>
      <c r="T4606" s="108">
        <v>16</v>
      </c>
      <c r="U4606">
        <v>1</v>
      </c>
      <c r="V4606" t="s">
        <v>270</v>
      </c>
      <c r="W4606" t="s">
        <v>167</v>
      </c>
      <c r="X4606">
        <v>1</v>
      </c>
      <c r="Y4606">
        <v>1</v>
      </c>
      <c r="Z4606">
        <v>1</v>
      </c>
      <c r="AA4606">
        <v>1</v>
      </c>
      <c r="AB4606">
        <v>0</v>
      </c>
      <c r="AC4606">
        <v>1</v>
      </c>
      <c r="AD4606">
        <v>0</v>
      </c>
      <c r="AE4606">
        <v>0</v>
      </c>
    </row>
    <row r="4607" spans="1:31" x14ac:dyDescent="0.3">
      <c r="A4607" t="s">
        <v>268</v>
      </c>
      <c r="B4607" t="s">
        <v>7163</v>
      </c>
      <c r="C4607" t="s">
        <v>274</v>
      </c>
      <c r="D4607" t="s">
        <v>8175</v>
      </c>
      <c r="E4607" t="s">
        <v>13660</v>
      </c>
      <c r="F4607" t="s">
        <v>7237</v>
      </c>
      <c r="G4607" t="s">
        <v>292</v>
      </c>
      <c r="I4607" t="s">
        <v>265</v>
      </c>
      <c r="J4607" t="s">
        <v>266</v>
      </c>
      <c r="K4607" t="s">
        <v>7223</v>
      </c>
      <c r="L4607" t="s">
        <v>6378</v>
      </c>
      <c r="M4607" t="s">
        <v>271</v>
      </c>
      <c r="N4607" t="s">
        <v>268</v>
      </c>
      <c r="O4607">
        <v>2</v>
      </c>
      <c r="P4607" t="s">
        <v>272</v>
      </c>
      <c r="Q4607">
        <v>3</v>
      </c>
      <c r="S4607">
        <v>6</v>
      </c>
      <c r="T4607" s="108">
        <v>18</v>
      </c>
      <c r="U4607">
        <v>1</v>
      </c>
      <c r="V4607" t="s">
        <v>270</v>
      </c>
      <c r="W4607" t="s">
        <v>167</v>
      </c>
      <c r="X4607">
        <v>1</v>
      </c>
      <c r="Y4607">
        <v>1</v>
      </c>
      <c r="Z4607">
        <v>1</v>
      </c>
      <c r="AA4607">
        <v>1</v>
      </c>
      <c r="AB4607">
        <v>1</v>
      </c>
      <c r="AC4607">
        <v>1</v>
      </c>
      <c r="AD4607">
        <v>1</v>
      </c>
      <c r="AE4607">
        <v>0</v>
      </c>
    </row>
    <row r="4608" spans="1:31" x14ac:dyDescent="0.3">
      <c r="A4608" t="s">
        <v>268</v>
      </c>
      <c r="B4608" t="s">
        <v>7163</v>
      </c>
      <c r="C4608" t="s">
        <v>581</v>
      </c>
      <c r="D4608" t="s">
        <v>9273</v>
      </c>
      <c r="E4608" t="s">
        <v>13661</v>
      </c>
      <c r="F4608" t="s">
        <v>7256</v>
      </c>
      <c r="G4608" t="s">
        <v>292</v>
      </c>
      <c r="I4608" t="s">
        <v>265</v>
      </c>
      <c r="J4608" t="s">
        <v>266</v>
      </c>
      <c r="K4608" t="s">
        <v>7223</v>
      </c>
      <c r="L4608" t="s">
        <v>6378</v>
      </c>
      <c r="M4608" t="s">
        <v>267</v>
      </c>
      <c r="N4608" t="s">
        <v>268</v>
      </c>
      <c r="O4608">
        <v>1</v>
      </c>
      <c r="P4608" t="s">
        <v>282</v>
      </c>
      <c r="Q4608">
        <v>4</v>
      </c>
      <c r="S4608">
        <v>1</v>
      </c>
      <c r="T4608" s="108">
        <v>4</v>
      </c>
      <c r="U4608">
        <v>1</v>
      </c>
      <c r="V4608" t="s">
        <v>270</v>
      </c>
      <c r="W4608" t="s">
        <v>167</v>
      </c>
      <c r="X4608">
        <v>1</v>
      </c>
      <c r="Y4608">
        <v>0</v>
      </c>
      <c r="Z4608">
        <v>1</v>
      </c>
      <c r="AA4608">
        <v>0</v>
      </c>
      <c r="AB4608">
        <v>0</v>
      </c>
      <c r="AC4608">
        <v>0</v>
      </c>
      <c r="AD4608">
        <v>0</v>
      </c>
      <c r="AE4608">
        <v>0</v>
      </c>
    </row>
    <row r="4609" spans="1:31" x14ac:dyDescent="0.3">
      <c r="A4609" t="s">
        <v>268</v>
      </c>
      <c r="B4609" t="s">
        <v>7163</v>
      </c>
      <c r="C4609" t="s">
        <v>581</v>
      </c>
      <c r="D4609" t="s">
        <v>9273</v>
      </c>
      <c r="E4609" t="s">
        <v>13661</v>
      </c>
      <c r="F4609" t="s">
        <v>7256</v>
      </c>
      <c r="G4609" t="s">
        <v>292</v>
      </c>
      <c r="I4609" t="s">
        <v>265</v>
      </c>
      <c r="J4609" t="s">
        <v>266</v>
      </c>
      <c r="K4609" t="s">
        <v>7223</v>
      </c>
      <c r="L4609" t="s">
        <v>6378</v>
      </c>
      <c r="M4609" t="s">
        <v>271</v>
      </c>
      <c r="N4609" t="s">
        <v>268</v>
      </c>
      <c r="O4609">
        <v>20</v>
      </c>
      <c r="P4609" t="s">
        <v>425</v>
      </c>
      <c r="Q4609">
        <v>0.32</v>
      </c>
      <c r="S4609">
        <v>4</v>
      </c>
      <c r="T4609" s="108">
        <v>1.28</v>
      </c>
      <c r="U4609">
        <v>1</v>
      </c>
      <c r="V4609" t="s">
        <v>270</v>
      </c>
      <c r="W4609" t="s">
        <v>167</v>
      </c>
      <c r="X4609">
        <v>2</v>
      </c>
      <c r="Y4609">
        <v>2</v>
      </c>
      <c r="Z4609">
        <v>0</v>
      </c>
      <c r="AA4609">
        <v>0</v>
      </c>
      <c r="AB4609">
        <v>0</v>
      </c>
      <c r="AC4609">
        <v>2</v>
      </c>
      <c r="AD4609">
        <v>0</v>
      </c>
      <c r="AE4609">
        <v>0</v>
      </c>
    </row>
    <row r="4610" spans="1:31" x14ac:dyDescent="0.3">
      <c r="A4610" t="s">
        <v>268</v>
      </c>
      <c r="B4610" t="s">
        <v>7163</v>
      </c>
      <c r="C4610" t="s">
        <v>581</v>
      </c>
      <c r="D4610" t="s">
        <v>9273</v>
      </c>
      <c r="E4610" t="s">
        <v>13661</v>
      </c>
      <c r="F4610" t="s">
        <v>7256</v>
      </c>
      <c r="G4610" t="s">
        <v>292</v>
      </c>
      <c r="I4610" t="s">
        <v>265</v>
      </c>
      <c r="J4610" t="s">
        <v>266</v>
      </c>
      <c r="K4610" t="s">
        <v>7223</v>
      </c>
      <c r="L4610" t="s">
        <v>6378</v>
      </c>
      <c r="M4610" t="s">
        <v>271</v>
      </c>
      <c r="N4610" t="s">
        <v>268</v>
      </c>
      <c r="O4610">
        <v>2</v>
      </c>
      <c r="P4610" t="s">
        <v>272</v>
      </c>
      <c r="Q4610">
        <v>4</v>
      </c>
      <c r="S4610">
        <v>1</v>
      </c>
      <c r="T4610" s="108">
        <v>4</v>
      </c>
      <c r="U4610">
        <v>1</v>
      </c>
      <c r="V4610" t="s">
        <v>270</v>
      </c>
      <c r="W4610" t="s">
        <v>167</v>
      </c>
      <c r="X4610">
        <v>1</v>
      </c>
      <c r="Y4610">
        <v>1</v>
      </c>
      <c r="Z4610">
        <v>0</v>
      </c>
      <c r="AA4610">
        <v>0</v>
      </c>
      <c r="AB4610">
        <v>0</v>
      </c>
      <c r="AC4610">
        <v>0</v>
      </c>
      <c r="AD4610">
        <v>0</v>
      </c>
      <c r="AE4610">
        <v>0</v>
      </c>
    </row>
    <row r="4611" spans="1:31" x14ac:dyDescent="0.3">
      <c r="A4611" t="s">
        <v>268</v>
      </c>
      <c r="B4611" t="s">
        <v>7163</v>
      </c>
      <c r="C4611" t="s">
        <v>1683</v>
      </c>
      <c r="D4611" t="s">
        <v>9272</v>
      </c>
      <c r="E4611" t="s">
        <v>13656</v>
      </c>
      <c r="F4611" t="s">
        <v>1893</v>
      </c>
      <c r="G4611" t="s">
        <v>292</v>
      </c>
      <c r="I4611" t="s">
        <v>265</v>
      </c>
      <c r="J4611" t="s">
        <v>266</v>
      </c>
      <c r="K4611" t="s">
        <v>3186</v>
      </c>
      <c r="L4611" t="s">
        <v>6378</v>
      </c>
      <c r="M4611" t="s">
        <v>267</v>
      </c>
      <c r="N4611" t="s">
        <v>268</v>
      </c>
      <c r="O4611">
        <v>1</v>
      </c>
      <c r="P4611" t="s">
        <v>282</v>
      </c>
      <c r="Q4611">
        <v>4</v>
      </c>
      <c r="S4611">
        <v>2</v>
      </c>
      <c r="T4611" s="108">
        <v>8</v>
      </c>
      <c r="U4611">
        <v>1</v>
      </c>
      <c r="V4611" t="s">
        <v>270</v>
      </c>
      <c r="W4611" t="s">
        <v>167</v>
      </c>
      <c r="X4611">
        <v>1</v>
      </c>
      <c r="Y4611">
        <v>1</v>
      </c>
      <c r="Z4611">
        <v>0</v>
      </c>
      <c r="AA4611">
        <v>0</v>
      </c>
      <c r="AB4611">
        <v>1</v>
      </c>
      <c r="AC4611">
        <v>0</v>
      </c>
      <c r="AD4611">
        <v>0</v>
      </c>
      <c r="AE4611">
        <v>0</v>
      </c>
    </row>
    <row r="4612" spans="1:31" x14ac:dyDescent="0.3">
      <c r="A4612" t="s">
        <v>268</v>
      </c>
      <c r="B4612" t="s">
        <v>7163</v>
      </c>
      <c r="C4612" t="s">
        <v>1683</v>
      </c>
      <c r="D4612" t="s">
        <v>9272</v>
      </c>
      <c r="E4612" t="s">
        <v>13656</v>
      </c>
      <c r="F4612" t="s">
        <v>1893</v>
      </c>
      <c r="G4612" t="s">
        <v>292</v>
      </c>
      <c r="I4612" t="s">
        <v>265</v>
      </c>
      <c r="J4612" t="s">
        <v>266</v>
      </c>
      <c r="K4612" t="s">
        <v>3186</v>
      </c>
      <c r="L4612" t="s">
        <v>6378</v>
      </c>
      <c r="M4612" t="s">
        <v>271</v>
      </c>
      <c r="N4612" t="s">
        <v>268</v>
      </c>
      <c r="O4612">
        <v>2</v>
      </c>
      <c r="P4612" t="s">
        <v>272</v>
      </c>
      <c r="Q4612">
        <v>4</v>
      </c>
      <c r="S4612">
        <v>1</v>
      </c>
      <c r="T4612" s="108">
        <v>4</v>
      </c>
      <c r="U4612">
        <v>1</v>
      </c>
      <c r="V4612" t="s">
        <v>270</v>
      </c>
      <c r="W4612" t="s">
        <v>167</v>
      </c>
      <c r="X4612">
        <v>1</v>
      </c>
      <c r="Y4612">
        <v>0</v>
      </c>
      <c r="Z4612">
        <v>1</v>
      </c>
      <c r="AA4612">
        <v>0</v>
      </c>
      <c r="AB4612">
        <v>0</v>
      </c>
      <c r="AC4612">
        <v>0</v>
      </c>
      <c r="AD4612">
        <v>0</v>
      </c>
      <c r="AE4612">
        <v>0</v>
      </c>
    </row>
    <row r="4613" spans="1:31" x14ac:dyDescent="0.3">
      <c r="A4613" t="s">
        <v>268</v>
      </c>
      <c r="B4613" t="s">
        <v>7163</v>
      </c>
      <c r="C4613" t="s">
        <v>1683</v>
      </c>
      <c r="D4613" t="s">
        <v>9272</v>
      </c>
      <c r="E4613" t="s">
        <v>13656</v>
      </c>
      <c r="F4613" t="s">
        <v>1893</v>
      </c>
      <c r="G4613" t="s">
        <v>292</v>
      </c>
      <c r="I4613" t="s">
        <v>265</v>
      </c>
      <c r="J4613" t="s">
        <v>266</v>
      </c>
      <c r="K4613" t="s">
        <v>3186</v>
      </c>
      <c r="L4613" t="s">
        <v>6378</v>
      </c>
      <c r="M4613" t="s">
        <v>271</v>
      </c>
      <c r="N4613" t="s">
        <v>268</v>
      </c>
      <c r="O4613">
        <v>20</v>
      </c>
      <c r="P4613" t="s">
        <v>425</v>
      </c>
      <c r="Q4613">
        <v>0.32</v>
      </c>
      <c r="S4613">
        <v>20</v>
      </c>
      <c r="T4613" s="108">
        <v>6.4</v>
      </c>
      <c r="U4613">
        <v>1</v>
      </c>
      <c r="V4613" t="s">
        <v>270</v>
      </c>
      <c r="W4613" t="s">
        <v>167</v>
      </c>
      <c r="X4613">
        <v>4</v>
      </c>
      <c r="Y4613">
        <v>4</v>
      </c>
      <c r="Z4613">
        <v>4</v>
      </c>
      <c r="AA4613">
        <v>4</v>
      </c>
      <c r="AB4613">
        <v>4</v>
      </c>
      <c r="AC4613">
        <v>4</v>
      </c>
      <c r="AD4613">
        <v>0</v>
      </c>
      <c r="AE4613">
        <v>0</v>
      </c>
    </row>
    <row r="4614" spans="1:31" x14ac:dyDescent="0.3">
      <c r="A4614" t="s">
        <v>268</v>
      </c>
      <c r="B4614" t="s">
        <v>7163</v>
      </c>
      <c r="C4614" t="s">
        <v>2356</v>
      </c>
      <c r="D4614" t="s">
        <v>11813</v>
      </c>
      <c r="E4614" t="s">
        <v>13659</v>
      </c>
      <c r="F4614" t="s">
        <v>7214</v>
      </c>
      <c r="G4614" t="s">
        <v>292</v>
      </c>
      <c r="I4614" t="s">
        <v>265</v>
      </c>
      <c r="J4614" t="s">
        <v>266</v>
      </c>
      <c r="K4614" t="s">
        <v>3186</v>
      </c>
      <c r="L4614" t="s">
        <v>6378</v>
      </c>
      <c r="M4614" t="s">
        <v>267</v>
      </c>
      <c r="N4614" t="s">
        <v>268</v>
      </c>
      <c r="O4614">
        <v>1</v>
      </c>
      <c r="P4614" t="s">
        <v>266</v>
      </c>
      <c r="Q4614">
        <v>0.32</v>
      </c>
      <c r="S4614">
        <v>1</v>
      </c>
      <c r="T4614" s="108">
        <v>0.32</v>
      </c>
      <c r="U4614">
        <v>1</v>
      </c>
      <c r="V4614" t="s">
        <v>270</v>
      </c>
      <c r="W4614" t="s">
        <v>167</v>
      </c>
      <c r="X4614">
        <v>1</v>
      </c>
      <c r="Y4614">
        <v>0</v>
      </c>
      <c r="Z4614">
        <v>0</v>
      </c>
      <c r="AA4614">
        <v>0</v>
      </c>
      <c r="AB4614">
        <v>0</v>
      </c>
      <c r="AC4614">
        <v>1</v>
      </c>
      <c r="AD4614">
        <v>0</v>
      </c>
      <c r="AE4614">
        <v>0</v>
      </c>
    </row>
    <row r="4615" spans="1:31" x14ac:dyDescent="0.3">
      <c r="A4615" t="s">
        <v>268</v>
      </c>
      <c r="B4615" t="s">
        <v>7163</v>
      </c>
      <c r="C4615" t="s">
        <v>2356</v>
      </c>
      <c r="D4615" t="s">
        <v>11813</v>
      </c>
      <c r="E4615" t="s">
        <v>13659</v>
      </c>
      <c r="F4615" t="s">
        <v>7214</v>
      </c>
      <c r="G4615" t="s">
        <v>292</v>
      </c>
      <c r="I4615" t="s">
        <v>265</v>
      </c>
      <c r="J4615" t="s">
        <v>266</v>
      </c>
      <c r="K4615" t="s">
        <v>3186</v>
      </c>
      <c r="L4615" t="s">
        <v>6378</v>
      </c>
      <c r="M4615" t="s">
        <v>271</v>
      </c>
      <c r="N4615" t="s">
        <v>268</v>
      </c>
      <c r="O4615">
        <v>2</v>
      </c>
      <c r="P4615" t="s">
        <v>272</v>
      </c>
      <c r="Q4615">
        <v>4</v>
      </c>
      <c r="S4615">
        <v>6</v>
      </c>
      <c r="T4615" s="108">
        <v>24</v>
      </c>
      <c r="U4615">
        <v>1</v>
      </c>
      <c r="V4615" t="s">
        <v>270</v>
      </c>
      <c r="W4615" t="s">
        <v>167</v>
      </c>
      <c r="X4615">
        <v>1</v>
      </c>
      <c r="Y4615">
        <v>1</v>
      </c>
      <c r="Z4615">
        <v>1</v>
      </c>
      <c r="AA4615">
        <v>1</v>
      </c>
      <c r="AB4615">
        <v>1</v>
      </c>
      <c r="AC4615">
        <v>1</v>
      </c>
      <c r="AD4615">
        <v>1</v>
      </c>
      <c r="AE4615">
        <v>0</v>
      </c>
    </row>
    <row r="4616" spans="1:31" x14ac:dyDescent="0.3">
      <c r="A4616" t="s">
        <v>268</v>
      </c>
      <c r="B4616" t="s">
        <v>7163</v>
      </c>
      <c r="C4616" t="s">
        <v>2356</v>
      </c>
      <c r="D4616" t="s">
        <v>11813</v>
      </c>
      <c r="E4616" t="s">
        <v>13659</v>
      </c>
      <c r="F4616" t="s">
        <v>7214</v>
      </c>
      <c r="G4616" t="s">
        <v>292</v>
      </c>
      <c r="I4616" t="s">
        <v>265</v>
      </c>
      <c r="J4616" t="s">
        <v>266</v>
      </c>
      <c r="K4616" t="s">
        <v>3186</v>
      </c>
      <c r="L4616" t="s">
        <v>6378</v>
      </c>
      <c r="M4616" t="s">
        <v>271</v>
      </c>
      <c r="N4616" t="s">
        <v>268</v>
      </c>
      <c r="O4616">
        <v>17</v>
      </c>
      <c r="P4616" t="s">
        <v>273</v>
      </c>
      <c r="Q4616">
        <v>0.32</v>
      </c>
      <c r="S4616">
        <v>1</v>
      </c>
      <c r="T4616" s="108">
        <v>0.32</v>
      </c>
      <c r="U4616">
        <v>1</v>
      </c>
      <c r="V4616" t="s">
        <v>270</v>
      </c>
      <c r="W4616" t="s">
        <v>167</v>
      </c>
      <c r="X4616">
        <v>1</v>
      </c>
      <c r="Y4616">
        <v>0</v>
      </c>
      <c r="Z4616">
        <v>0</v>
      </c>
      <c r="AA4616">
        <v>0</v>
      </c>
      <c r="AB4616">
        <v>1</v>
      </c>
      <c r="AC4616">
        <v>0</v>
      </c>
      <c r="AD4616">
        <v>0</v>
      </c>
      <c r="AE4616">
        <v>0</v>
      </c>
    </row>
    <row r="4617" spans="1:31" x14ac:dyDescent="0.3">
      <c r="A4617" t="s">
        <v>268</v>
      </c>
      <c r="B4617" t="s">
        <v>6376</v>
      </c>
      <c r="C4617" t="s">
        <v>274</v>
      </c>
      <c r="D4617" t="s">
        <v>6377</v>
      </c>
      <c r="E4617" t="s">
        <v>13635</v>
      </c>
      <c r="F4617" t="s">
        <v>6413</v>
      </c>
      <c r="G4617" t="s">
        <v>292</v>
      </c>
      <c r="I4617" t="s">
        <v>265</v>
      </c>
      <c r="J4617" t="s">
        <v>266</v>
      </c>
      <c r="K4617" t="s">
        <v>6367</v>
      </c>
      <c r="L4617" t="s">
        <v>15852</v>
      </c>
      <c r="M4617" t="s">
        <v>267</v>
      </c>
      <c r="N4617" t="s">
        <v>268</v>
      </c>
      <c r="O4617">
        <v>1</v>
      </c>
      <c r="P4617" t="s">
        <v>282</v>
      </c>
      <c r="Q4617">
        <v>4</v>
      </c>
      <c r="S4617">
        <v>3</v>
      </c>
      <c r="T4617" s="108">
        <v>12</v>
      </c>
      <c r="U4617">
        <v>1</v>
      </c>
      <c r="V4617" t="s">
        <v>270</v>
      </c>
      <c r="W4617" t="s">
        <v>167</v>
      </c>
      <c r="X4617">
        <v>1</v>
      </c>
      <c r="Y4617">
        <v>1</v>
      </c>
      <c r="Z4617">
        <v>0</v>
      </c>
      <c r="AA4617">
        <v>1</v>
      </c>
      <c r="AB4617">
        <v>0</v>
      </c>
      <c r="AC4617">
        <v>1</v>
      </c>
      <c r="AD4617">
        <v>0</v>
      </c>
      <c r="AE4617">
        <v>0</v>
      </c>
    </row>
    <row r="4618" spans="1:31" x14ac:dyDescent="0.3">
      <c r="A4618" t="s">
        <v>268</v>
      </c>
      <c r="B4618" t="s">
        <v>6376</v>
      </c>
      <c r="C4618" t="s">
        <v>274</v>
      </c>
      <c r="D4618" t="s">
        <v>6377</v>
      </c>
      <c r="E4618" t="s">
        <v>13635</v>
      </c>
      <c r="F4618" t="s">
        <v>6413</v>
      </c>
      <c r="G4618" t="s">
        <v>292</v>
      </c>
      <c r="I4618" t="s">
        <v>265</v>
      </c>
      <c r="J4618" t="s">
        <v>266</v>
      </c>
      <c r="K4618" t="s">
        <v>6367</v>
      </c>
      <c r="L4618" t="s">
        <v>15852</v>
      </c>
      <c r="M4618" t="s">
        <v>271</v>
      </c>
      <c r="N4618" t="s">
        <v>268</v>
      </c>
      <c r="O4618">
        <v>2</v>
      </c>
      <c r="P4618" t="s">
        <v>272</v>
      </c>
      <c r="Q4618">
        <v>3</v>
      </c>
      <c r="S4618">
        <v>2</v>
      </c>
      <c r="T4618" s="108">
        <v>6</v>
      </c>
      <c r="U4618">
        <v>1</v>
      </c>
      <c r="V4618" t="s">
        <v>270</v>
      </c>
      <c r="W4618" t="s">
        <v>167</v>
      </c>
      <c r="X4618">
        <v>1</v>
      </c>
      <c r="Y4618">
        <v>0</v>
      </c>
      <c r="Z4618">
        <v>1</v>
      </c>
      <c r="AA4618">
        <v>0</v>
      </c>
      <c r="AB4618">
        <v>0</v>
      </c>
      <c r="AC4618">
        <v>1</v>
      </c>
      <c r="AD4618">
        <v>0</v>
      </c>
      <c r="AE4618">
        <v>0</v>
      </c>
    </row>
    <row r="4619" spans="1:31" x14ac:dyDescent="0.3">
      <c r="A4619" t="s">
        <v>268</v>
      </c>
      <c r="B4619" t="s">
        <v>6376</v>
      </c>
      <c r="C4619" t="s">
        <v>274</v>
      </c>
      <c r="D4619" t="s">
        <v>6377</v>
      </c>
      <c r="E4619" t="s">
        <v>13635</v>
      </c>
      <c r="F4619" t="s">
        <v>6413</v>
      </c>
      <c r="G4619" t="s">
        <v>292</v>
      </c>
      <c r="I4619" t="s">
        <v>265</v>
      </c>
      <c r="J4619" t="s">
        <v>266</v>
      </c>
      <c r="K4619" t="s">
        <v>6367</v>
      </c>
      <c r="L4619" t="s">
        <v>15852</v>
      </c>
      <c r="M4619" t="s">
        <v>271</v>
      </c>
      <c r="N4619" t="s">
        <v>268</v>
      </c>
      <c r="O4619">
        <v>20</v>
      </c>
      <c r="P4619" t="s">
        <v>425</v>
      </c>
      <c r="Q4619">
        <v>0.32</v>
      </c>
      <c r="S4619">
        <v>4</v>
      </c>
      <c r="T4619" s="108">
        <v>1.28</v>
      </c>
      <c r="U4619">
        <v>1</v>
      </c>
      <c r="V4619" t="s">
        <v>270</v>
      </c>
      <c r="W4619" t="s">
        <v>167</v>
      </c>
      <c r="X4619">
        <v>2</v>
      </c>
      <c r="Y4619">
        <v>0</v>
      </c>
      <c r="Z4619">
        <v>2</v>
      </c>
      <c r="AA4619">
        <v>0</v>
      </c>
      <c r="AB4619">
        <v>0</v>
      </c>
      <c r="AC4619">
        <v>2</v>
      </c>
      <c r="AD4619">
        <v>0</v>
      </c>
      <c r="AE4619">
        <v>0</v>
      </c>
    </row>
    <row r="4620" spans="1:31" x14ac:dyDescent="0.3">
      <c r="A4620" t="s">
        <v>268</v>
      </c>
      <c r="B4620" t="s">
        <v>6376</v>
      </c>
      <c r="C4620" t="s">
        <v>274</v>
      </c>
      <c r="D4620" t="s">
        <v>6377</v>
      </c>
      <c r="E4620" t="s">
        <v>13635</v>
      </c>
      <c r="F4620" t="s">
        <v>6413</v>
      </c>
      <c r="G4620" t="s">
        <v>292</v>
      </c>
      <c r="I4620" t="s">
        <v>265</v>
      </c>
      <c r="J4620" t="s">
        <v>266</v>
      </c>
      <c r="K4620" t="s">
        <v>6367</v>
      </c>
      <c r="L4620" t="s">
        <v>15852</v>
      </c>
      <c r="M4620" t="s">
        <v>271</v>
      </c>
      <c r="N4620" t="s">
        <v>268</v>
      </c>
      <c r="O4620">
        <v>2</v>
      </c>
      <c r="P4620" t="s">
        <v>272</v>
      </c>
      <c r="Q4620">
        <v>3</v>
      </c>
      <c r="S4620">
        <v>2</v>
      </c>
      <c r="T4620" s="108">
        <v>6</v>
      </c>
      <c r="U4620">
        <v>1</v>
      </c>
      <c r="V4620" t="s">
        <v>270</v>
      </c>
      <c r="W4620" t="s">
        <v>167</v>
      </c>
      <c r="X4620">
        <v>1</v>
      </c>
      <c r="Y4620">
        <v>0</v>
      </c>
      <c r="Z4620">
        <v>1</v>
      </c>
      <c r="AA4620">
        <v>0</v>
      </c>
      <c r="AB4620">
        <v>0</v>
      </c>
      <c r="AC4620">
        <v>1</v>
      </c>
      <c r="AD4620">
        <v>0</v>
      </c>
      <c r="AE4620">
        <v>0</v>
      </c>
    </row>
    <row r="4621" spans="1:31" x14ac:dyDescent="0.3">
      <c r="A4621" t="s">
        <v>268</v>
      </c>
      <c r="B4621" t="s">
        <v>6376</v>
      </c>
      <c r="C4621" t="s">
        <v>294</v>
      </c>
      <c r="D4621" t="s">
        <v>6377</v>
      </c>
      <c r="E4621" t="s">
        <v>13631</v>
      </c>
      <c r="F4621" t="s">
        <v>1671</v>
      </c>
      <c r="G4621" t="s">
        <v>292</v>
      </c>
      <c r="I4621" t="s">
        <v>265</v>
      </c>
      <c r="J4621" t="s">
        <v>266</v>
      </c>
      <c r="K4621" t="s">
        <v>3147</v>
      </c>
      <c r="L4621" t="s">
        <v>6386</v>
      </c>
      <c r="M4621" t="s">
        <v>267</v>
      </c>
      <c r="N4621" t="s">
        <v>268</v>
      </c>
      <c r="O4621">
        <v>1</v>
      </c>
      <c r="P4621" t="s">
        <v>282</v>
      </c>
      <c r="Q4621">
        <v>4</v>
      </c>
      <c r="S4621">
        <v>6</v>
      </c>
      <c r="T4621" s="108">
        <v>24</v>
      </c>
      <c r="U4621">
        <v>1</v>
      </c>
      <c r="V4621" t="s">
        <v>270</v>
      </c>
      <c r="W4621" t="s">
        <v>167</v>
      </c>
      <c r="X4621">
        <v>1</v>
      </c>
      <c r="Y4621">
        <v>1</v>
      </c>
      <c r="Z4621">
        <v>1</v>
      </c>
      <c r="AA4621">
        <v>1</v>
      </c>
      <c r="AB4621">
        <v>1</v>
      </c>
      <c r="AC4621">
        <v>1</v>
      </c>
      <c r="AD4621">
        <v>1</v>
      </c>
      <c r="AE4621">
        <v>0</v>
      </c>
    </row>
    <row r="4622" spans="1:31" x14ac:dyDescent="0.3">
      <c r="A4622" t="s">
        <v>268</v>
      </c>
      <c r="B4622" t="s">
        <v>6376</v>
      </c>
      <c r="C4622" t="s">
        <v>294</v>
      </c>
      <c r="D4622" t="s">
        <v>6377</v>
      </c>
      <c r="E4622" t="s">
        <v>13631</v>
      </c>
      <c r="F4622" t="s">
        <v>1671</v>
      </c>
      <c r="G4622" t="s">
        <v>292</v>
      </c>
      <c r="I4622" t="s">
        <v>265</v>
      </c>
      <c r="J4622" t="s">
        <v>266</v>
      </c>
      <c r="K4622" t="s">
        <v>3147</v>
      </c>
      <c r="L4622" t="s">
        <v>6386</v>
      </c>
      <c r="M4622" t="s">
        <v>271</v>
      </c>
      <c r="N4622" t="s">
        <v>268</v>
      </c>
      <c r="O4622">
        <v>2</v>
      </c>
      <c r="P4622" t="s">
        <v>272</v>
      </c>
      <c r="Q4622">
        <v>4</v>
      </c>
      <c r="S4622">
        <v>8</v>
      </c>
      <c r="T4622" s="108">
        <v>32</v>
      </c>
      <c r="U4622">
        <v>1</v>
      </c>
      <c r="V4622" t="s">
        <v>270</v>
      </c>
      <c r="W4622" t="s">
        <v>167</v>
      </c>
      <c r="X4622">
        <v>2</v>
      </c>
      <c r="Y4622">
        <v>2</v>
      </c>
      <c r="Z4622">
        <v>0</v>
      </c>
      <c r="AA4622">
        <v>2</v>
      </c>
      <c r="AB4622">
        <v>2</v>
      </c>
      <c r="AC4622">
        <v>2</v>
      </c>
      <c r="AD4622">
        <v>0</v>
      </c>
      <c r="AE4622">
        <v>0</v>
      </c>
    </row>
    <row r="4623" spans="1:31" x14ac:dyDescent="0.3">
      <c r="A4623" t="s">
        <v>268</v>
      </c>
      <c r="B4623" t="s">
        <v>6376</v>
      </c>
      <c r="C4623" t="s">
        <v>294</v>
      </c>
      <c r="D4623" t="s">
        <v>6377</v>
      </c>
      <c r="E4623" t="s">
        <v>13631</v>
      </c>
      <c r="F4623" t="s">
        <v>1671</v>
      </c>
      <c r="G4623" t="s">
        <v>292</v>
      </c>
      <c r="I4623" t="s">
        <v>265</v>
      </c>
      <c r="J4623" t="s">
        <v>266</v>
      </c>
      <c r="K4623" t="s">
        <v>3147</v>
      </c>
      <c r="L4623" t="s">
        <v>6386</v>
      </c>
      <c r="M4623" t="s">
        <v>271</v>
      </c>
      <c r="N4623" t="s">
        <v>268</v>
      </c>
      <c r="O4623">
        <v>20</v>
      </c>
      <c r="P4623" t="s">
        <v>425</v>
      </c>
      <c r="Q4623">
        <v>0.32</v>
      </c>
      <c r="S4623">
        <v>6</v>
      </c>
      <c r="T4623" s="108">
        <v>1.92</v>
      </c>
      <c r="U4623">
        <v>1</v>
      </c>
      <c r="V4623" t="s">
        <v>270</v>
      </c>
      <c r="W4623" t="s">
        <v>167</v>
      </c>
      <c r="X4623">
        <v>3</v>
      </c>
      <c r="Y4623">
        <v>0</v>
      </c>
      <c r="Z4623">
        <v>3</v>
      </c>
      <c r="AA4623">
        <v>0</v>
      </c>
      <c r="AB4623">
        <v>0</v>
      </c>
      <c r="AC4623">
        <v>3</v>
      </c>
      <c r="AD4623">
        <v>0</v>
      </c>
      <c r="AE4623">
        <v>0</v>
      </c>
    </row>
    <row r="4624" spans="1:31" x14ac:dyDescent="0.3">
      <c r="A4624" t="s">
        <v>268</v>
      </c>
      <c r="B4624" t="s">
        <v>6376</v>
      </c>
      <c r="C4624" t="s">
        <v>294</v>
      </c>
      <c r="D4624" t="s">
        <v>6377</v>
      </c>
      <c r="E4624" t="s">
        <v>13631</v>
      </c>
      <c r="F4624" t="s">
        <v>1671</v>
      </c>
      <c r="G4624" t="s">
        <v>292</v>
      </c>
      <c r="I4624" t="s">
        <v>265</v>
      </c>
      <c r="J4624" t="s">
        <v>266</v>
      </c>
      <c r="K4624" t="s">
        <v>3147</v>
      </c>
      <c r="L4624" t="s">
        <v>6386</v>
      </c>
      <c r="M4624" t="s">
        <v>267</v>
      </c>
      <c r="N4624" t="s">
        <v>268</v>
      </c>
      <c r="O4624">
        <v>1</v>
      </c>
      <c r="P4624" t="s">
        <v>282</v>
      </c>
      <c r="Q4624">
        <v>3</v>
      </c>
      <c r="S4624">
        <v>2</v>
      </c>
      <c r="T4624" s="108">
        <v>6</v>
      </c>
      <c r="U4624">
        <v>1</v>
      </c>
      <c r="V4624" t="s">
        <v>270</v>
      </c>
      <c r="W4624" t="s">
        <v>167</v>
      </c>
      <c r="X4624">
        <v>1</v>
      </c>
      <c r="Y4624">
        <v>1</v>
      </c>
      <c r="Z4624">
        <v>0</v>
      </c>
      <c r="AA4624">
        <v>0</v>
      </c>
      <c r="AB4624">
        <v>1</v>
      </c>
      <c r="AC4624">
        <v>0</v>
      </c>
      <c r="AD4624">
        <v>0</v>
      </c>
      <c r="AE4624">
        <v>0</v>
      </c>
    </row>
    <row r="4625" spans="1:31" x14ac:dyDescent="0.3">
      <c r="A4625" t="s">
        <v>268</v>
      </c>
      <c r="B4625" t="s">
        <v>6376</v>
      </c>
      <c r="C4625" t="s">
        <v>302</v>
      </c>
      <c r="D4625" t="s">
        <v>6377</v>
      </c>
      <c r="E4625" t="s">
        <v>13629</v>
      </c>
      <c r="F4625" t="s">
        <v>1854</v>
      </c>
      <c r="G4625" t="s">
        <v>292</v>
      </c>
      <c r="I4625" t="s">
        <v>265</v>
      </c>
      <c r="J4625" t="s">
        <v>266</v>
      </c>
      <c r="K4625" t="s">
        <v>6367</v>
      </c>
      <c r="L4625" t="s">
        <v>6378</v>
      </c>
      <c r="M4625" t="s">
        <v>267</v>
      </c>
      <c r="N4625" t="s">
        <v>268</v>
      </c>
      <c r="O4625">
        <v>1</v>
      </c>
      <c r="P4625" t="s">
        <v>282</v>
      </c>
      <c r="Q4625">
        <v>1</v>
      </c>
      <c r="S4625">
        <v>2</v>
      </c>
      <c r="T4625" s="108">
        <v>2</v>
      </c>
      <c r="U4625">
        <v>1</v>
      </c>
      <c r="V4625" t="s">
        <v>270</v>
      </c>
      <c r="W4625" t="s">
        <v>167</v>
      </c>
      <c r="X4625">
        <v>1</v>
      </c>
      <c r="Y4625">
        <v>1</v>
      </c>
      <c r="Z4625">
        <v>0</v>
      </c>
      <c r="AA4625">
        <v>0</v>
      </c>
      <c r="AB4625">
        <v>1</v>
      </c>
      <c r="AC4625">
        <v>0</v>
      </c>
      <c r="AD4625">
        <v>0</v>
      </c>
      <c r="AE4625">
        <v>0</v>
      </c>
    </row>
    <row r="4626" spans="1:31" x14ac:dyDescent="0.3">
      <c r="A4626" t="s">
        <v>268</v>
      </c>
      <c r="B4626" t="s">
        <v>6376</v>
      </c>
      <c r="C4626" t="s">
        <v>302</v>
      </c>
      <c r="D4626" t="s">
        <v>6377</v>
      </c>
      <c r="E4626" t="s">
        <v>13629</v>
      </c>
      <c r="F4626" t="s">
        <v>1854</v>
      </c>
      <c r="G4626" t="s">
        <v>292</v>
      </c>
      <c r="I4626" t="s">
        <v>265</v>
      </c>
      <c r="J4626" t="s">
        <v>266</v>
      </c>
      <c r="K4626" t="s">
        <v>6367</v>
      </c>
      <c r="L4626" t="s">
        <v>6378</v>
      </c>
      <c r="M4626" t="s">
        <v>271</v>
      </c>
      <c r="N4626" t="s">
        <v>268</v>
      </c>
      <c r="O4626">
        <v>2</v>
      </c>
      <c r="P4626" t="s">
        <v>272</v>
      </c>
      <c r="Q4626">
        <v>4</v>
      </c>
      <c r="S4626">
        <v>6</v>
      </c>
      <c r="T4626" s="108">
        <v>24</v>
      </c>
      <c r="U4626">
        <v>1</v>
      </c>
      <c r="V4626" t="s">
        <v>270</v>
      </c>
      <c r="W4626" t="s">
        <v>167</v>
      </c>
      <c r="X4626">
        <v>2</v>
      </c>
      <c r="Y4626">
        <v>2</v>
      </c>
      <c r="Z4626">
        <v>0</v>
      </c>
      <c r="AA4626">
        <v>2</v>
      </c>
      <c r="AB4626">
        <v>0</v>
      </c>
      <c r="AC4626">
        <v>2</v>
      </c>
      <c r="AD4626">
        <v>0</v>
      </c>
      <c r="AE4626">
        <v>0</v>
      </c>
    </row>
    <row r="4627" spans="1:31" x14ac:dyDescent="0.3">
      <c r="A4627" t="s">
        <v>268</v>
      </c>
      <c r="B4627" t="s">
        <v>6376</v>
      </c>
      <c r="C4627" t="s">
        <v>302</v>
      </c>
      <c r="D4627" t="s">
        <v>6377</v>
      </c>
      <c r="E4627" t="s">
        <v>13629</v>
      </c>
      <c r="F4627" t="s">
        <v>1854</v>
      </c>
      <c r="G4627" t="s">
        <v>292</v>
      </c>
      <c r="I4627" t="s">
        <v>265</v>
      </c>
      <c r="J4627" t="s">
        <v>266</v>
      </c>
      <c r="K4627" t="s">
        <v>6367</v>
      </c>
      <c r="L4627" t="s">
        <v>6378</v>
      </c>
      <c r="M4627" t="s">
        <v>271</v>
      </c>
      <c r="N4627" t="s">
        <v>268</v>
      </c>
      <c r="O4627">
        <v>20</v>
      </c>
      <c r="P4627" t="s">
        <v>425</v>
      </c>
      <c r="Q4627">
        <v>0.32</v>
      </c>
      <c r="S4627">
        <v>9</v>
      </c>
      <c r="T4627" s="108">
        <v>2.88</v>
      </c>
      <c r="U4627">
        <v>1</v>
      </c>
      <c r="V4627" t="s">
        <v>270</v>
      </c>
      <c r="W4627" t="s">
        <v>167</v>
      </c>
      <c r="X4627">
        <v>3</v>
      </c>
      <c r="Y4627">
        <v>3</v>
      </c>
      <c r="Z4627">
        <v>0</v>
      </c>
      <c r="AA4627">
        <v>3</v>
      </c>
      <c r="AB4627">
        <v>0</v>
      </c>
      <c r="AC4627">
        <v>3</v>
      </c>
      <c r="AD4627">
        <v>0</v>
      </c>
      <c r="AE4627">
        <v>0</v>
      </c>
    </row>
    <row r="4628" spans="1:31" x14ac:dyDescent="0.3">
      <c r="A4628" t="s">
        <v>268</v>
      </c>
      <c r="B4628" t="s">
        <v>6376</v>
      </c>
      <c r="C4628" t="s">
        <v>302</v>
      </c>
      <c r="D4628" t="s">
        <v>6377</v>
      </c>
      <c r="E4628" t="s">
        <v>13629</v>
      </c>
      <c r="F4628" t="s">
        <v>1854</v>
      </c>
      <c r="G4628" t="s">
        <v>292</v>
      </c>
      <c r="I4628" t="s">
        <v>265</v>
      </c>
      <c r="J4628" t="s">
        <v>266</v>
      </c>
      <c r="K4628" t="s">
        <v>6367</v>
      </c>
      <c r="L4628" t="s">
        <v>6378</v>
      </c>
      <c r="M4628" t="s">
        <v>267</v>
      </c>
      <c r="N4628" t="s">
        <v>268</v>
      </c>
      <c r="O4628">
        <v>1</v>
      </c>
      <c r="P4628" t="s">
        <v>282</v>
      </c>
      <c r="Q4628">
        <v>4</v>
      </c>
      <c r="S4628">
        <v>3</v>
      </c>
      <c r="T4628" s="108">
        <v>12</v>
      </c>
      <c r="U4628">
        <v>1</v>
      </c>
      <c r="V4628" t="s">
        <v>270</v>
      </c>
      <c r="W4628" t="s">
        <v>167</v>
      </c>
      <c r="X4628">
        <v>1</v>
      </c>
      <c r="Y4628">
        <v>1</v>
      </c>
      <c r="Z4628">
        <v>0</v>
      </c>
      <c r="AA4628">
        <v>1</v>
      </c>
      <c r="AB4628">
        <v>0</v>
      </c>
      <c r="AC4628">
        <v>1</v>
      </c>
      <c r="AD4628">
        <v>0</v>
      </c>
      <c r="AE4628">
        <v>0</v>
      </c>
    </row>
    <row r="4629" spans="1:31" x14ac:dyDescent="0.3">
      <c r="A4629" t="s">
        <v>268</v>
      </c>
      <c r="B4629" t="s">
        <v>6376</v>
      </c>
      <c r="C4629" t="s">
        <v>302</v>
      </c>
      <c r="D4629" t="s">
        <v>6377</v>
      </c>
      <c r="E4629" t="s">
        <v>13629</v>
      </c>
      <c r="F4629" t="s">
        <v>1854</v>
      </c>
      <c r="G4629" t="s">
        <v>292</v>
      </c>
      <c r="I4629" t="s">
        <v>265</v>
      </c>
      <c r="J4629" t="s">
        <v>266</v>
      </c>
      <c r="K4629" t="s">
        <v>6367</v>
      </c>
      <c r="L4629" t="s">
        <v>6378</v>
      </c>
      <c r="M4629" t="s">
        <v>271</v>
      </c>
      <c r="N4629" t="s">
        <v>268</v>
      </c>
      <c r="O4629">
        <v>2</v>
      </c>
      <c r="P4629" t="s">
        <v>272</v>
      </c>
      <c r="Q4629">
        <v>4</v>
      </c>
      <c r="S4629">
        <v>4</v>
      </c>
      <c r="T4629" s="108">
        <v>16</v>
      </c>
      <c r="U4629">
        <v>1</v>
      </c>
      <c r="V4629" t="s">
        <v>270</v>
      </c>
      <c r="W4629" t="s">
        <v>167</v>
      </c>
      <c r="X4629">
        <v>1</v>
      </c>
      <c r="Y4629">
        <v>1</v>
      </c>
      <c r="Z4629">
        <v>1</v>
      </c>
      <c r="AA4629">
        <v>1</v>
      </c>
      <c r="AB4629">
        <v>0</v>
      </c>
      <c r="AC4629">
        <v>1</v>
      </c>
      <c r="AD4629">
        <v>0</v>
      </c>
      <c r="AE4629">
        <v>0</v>
      </c>
    </row>
    <row r="4630" spans="1:31" x14ac:dyDescent="0.3">
      <c r="A4630" t="s">
        <v>268</v>
      </c>
      <c r="B4630" t="s">
        <v>6376</v>
      </c>
      <c r="C4630" t="s">
        <v>581</v>
      </c>
      <c r="D4630" t="s">
        <v>6377</v>
      </c>
      <c r="E4630" t="s">
        <v>13636</v>
      </c>
      <c r="F4630" t="s">
        <v>6448</v>
      </c>
      <c r="G4630" t="s">
        <v>292</v>
      </c>
      <c r="I4630" t="s">
        <v>265</v>
      </c>
      <c r="J4630" t="s">
        <v>266</v>
      </c>
      <c r="K4630" t="s">
        <v>6367</v>
      </c>
      <c r="L4630" t="s">
        <v>6378</v>
      </c>
      <c r="M4630" t="s">
        <v>267</v>
      </c>
      <c r="N4630" t="s">
        <v>268</v>
      </c>
      <c r="O4630">
        <v>1</v>
      </c>
      <c r="P4630" t="s">
        <v>282</v>
      </c>
      <c r="Q4630">
        <v>1</v>
      </c>
      <c r="S4630">
        <v>1</v>
      </c>
      <c r="T4630" s="108">
        <v>1</v>
      </c>
      <c r="U4630">
        <v>1</v>
      </c>
      <c r="V4630" t="s">
        <v>270</v>
      </c>
      <c r="W4630" t="s">
        <v>167</v>
      </c>
      <c r="X4630">
        <v>1</v>
      </c>
      <c r="Y4630">
        <v>0</v>
      </c>
      <c r="Z4630">
        <v>0</v>
      </c>
      <c r="AA4630">
        <v>0</v>
      </c>
      <c r="AB4630">
        <v>0</v>
      </c>
      <c r="AC4630">
        <v>1</v>
      </c>
      <c r="AD4630">
        <v>0</v>
      </c>
      <c r="AE4630">
        <v>0</v>
      </c>
    </row>
    <row r="4631" spans="1:31" x14ac:dyDescent="0.3">
      <c r="A4631" t="s">
        <v>268</v>
      </c>
      <c r="B4631" t="s">
        <v>6376</v>
      </c>
      <c r="C4631" t="s">
        <v>581</v>
      </c>
      <c r="D4631" t="s">
        <v>6377</v>
      </c>
      <c r="E4631" t="s">
        <v>13636</v>
      </c>
      <c r="F4631" t="s">
        <v>6448</v>
      </c>
      <c r="G4631" t="s">
        <v>292</v>
      </c>
      <c r="I4631" t="s">
        <v>265</v>
      </c>
      <c r="J4631" t="s">
        <v>266</v>
      </c>
      <c r="K4631" t="s">
        <v>6367</v>
      </c>
      <c r="L4631" t="s">
        <v>6378</v>
      </c>
      <c r="M4631" t="s">
        <v>271</v>
      </c>
      <c r="N4631" t="s">
        <v>268</v>
      </c>
      <c r="O4631">
        <v>2</v>
      </c>
      <c r="P4631" t="s">
        <v>272</v>
      </c>
      <c r="Q4631">
        <v>1</v>
      </c>
      <c r="S4631">
        <v>2</v>
      </c>
      <c r="T4631" s="108">
        <v>2</v>
      </c>
      <c r="U4631">
        <v>1</v>
      </c>
      <c r="V4631" t="s">
        <v>270</v>
      </c>
      <c r="W4631" t="s">
        <v>167</v>
      </c>
      <c r="X4631">
        <v>1</v>
      </c>
      <c r="Y4631">
        <v>0</v>
      </c>
      <c r="Z4631">
        <v>1</v>
      </c>
      <c r="AA4631">
        <v>0</v>
      </c>
      <c r="AB4631">
        <v>0</v>
      </c>
      <c r="AC4631">
        <v>1</v>
      </c>
      <c r="AD4631">
        <v>0</v>
      </c>
      <c r="AE4631">
        <v>0</v>
      </c>
    </row>
    <row r="4632" spans="1:31" x14ac:dyDescent="0.3">
      <c r="A4632" t="s">
        <v>268</v>
      </c>
      <c r="B4632" t="s">
        <v>6376</v>
      </c>
      <c r="C4632" t="s">
        <v>262</v>
      </c>
      <c r="D4632" t="s">
        <v>6377</v>
      </c>
      <c r="E4632" t="s">
        <v>13632</v>
      </c>
      <c r="F4632" t="s">
        <v>1860</v>
      </c>
      <c r="G4632" t="s">
        <v>292</v>
      </c>
      <c r="I4632" t="s">
        <v>265</v>
      </c>
      <c r="J4632" t="s">
        <v>266</v>
      </c>
      <c r="K4632" t="s">
        <v>6367</v>
      </c>
      <c r="L4632" t="s">
        <v>6378</v>
      </c>
      <c r="M4632" t="s">
        <v>267</v>
      </c>
      <c r="N4632" t="s">
        <v>268</v>
      </c>
      <c r="O4632">
        <v>1</v>
      </c>
      <c r="P4632" t="s">
        <v>282</v>
      </c>
      <c r="Q4632">
        <v>3</v>
      </c>
      <c r="S4632">
        <v>4</v>
      </c>
      <c r="T4632" s="108">
        <v>12</v>
      </c>
      <c r="U4632">
        <v>1</v>
      </c>
      <c r="V4632" t="s">
        <v>270</v>
      </c>
      <c r="W4632" t="s">
        <v>167</v>
      </c>
      <c r="X4632">
        <v>1</v>
      </c>
      <c r="Y4632">
        <v>1</v>
      </c>
      <c r="Z4632">
        <v>1</v>
      </c>
      <c r="AA4632">
        <v>0</v>
      </c>
      <c r="AB4632">
        <v>1</v>
      </c>
      <c r="AC4632">
        <v>1</v>
      </c>
      <c r="AD4632">
        <v>0</v>
      </c>
      <c r="AE4632">
        <v>0</v>
      </c>
    </row>
    <row r="4633" spans="1:31" x14ac:dyDescent="0.3">
      <c r="A4633" t="s">
        <v>268</v>
      </c>
      <c r="B4633" t="s">
        <v>6376</v>
      </c>
      <c r="C4633" t="s">
        <v>525</v>
      </c>
      <c r="D4633" t="s">
        <v>6377</v>
      </c>
      <c r="E4633" t="s">
        <v>13632</v>
      </c>
      <c r="F4633" t="s">
        <v>1860</v>
      </c>
      <c r="G4633" t="s">
        <v>292</v>
      </c>
      <c r="I4633" t="s">
        <v>265</v>
      </c>
      <c r="J4633" t="s">
        <v>266</v>
      </c>
      <c r="K4633" t="s">
        <v>6367</v>
      </c>
      <c r="L4633" t="s">
        <v>6386</v>
      </c>
      <c r="M4633" t="s">
        <v>271</v>
      </c>
      <c r="N4633" t="s">
        <v>268</v>
      </c>
      <c r="O4633">
        <v>2</v>
      </c>
      <c r="P4633" t="s">
        <v>272</v>
      </c>
      <c r="Q4633">
        <v>4</v>
      </c>
      <c r="S4633">
        <v>6</v>
      </c>
      <c r="T4633" s="108">
        <v>24</v>
      </c>
      <c r="U4633">
        <v>1</v>
      </c>
      <c r="V4633" t="s">
        <v>270</v>
      </c>
      <c r="W4633" t="s">
        <v>167</v>
      </c>
      <c r="X4633">
        <v>2</v>
      </c>
      <c r="Y4633">
        <v>2</v>
      </c>
      <c r="Z4633">
        <v>0</v>
      </c>
      <c r="AA4633">
        <v>2</v>
      </c>
      <c r="AB4633">
        <v>0</v>
      </c>
      <c r="AC4633">
        <v>2</v>
      </c>
      <c r="AD4633">
        <v>0</v>
      </c>
      <c r="AE4633">
        <v>0</v>
      </c>
    </row>
    <row r="4634" spans="1:31" x14ac:dyDescent="0.3">
      <c r="A4634" t="s">
        <v>268</v>
      </c>
      <c r="B4634" t="s">
        <v>5927</v>
      </c>
      <c r="C4634" t="s">
        <v>274</v>
      </c>
      <c r="D4634" t="s">
        <v>5928</v>
      </c>
      <c r="E4634" t="s">
        <v>13513</v>
      </c>
      <c r="F4634" t="s">
        <v>1731</v>
      </c>
      <c r="G4634" t="s">
        <v>1034</v>
      </c>
      <c r="I4634" t="s">
        <v>265</v>
      </c>
      <c r="J4634" t="s">
        <v>266</v>
      </c>
      <c r="K4634" t="s">
        <v>5929</v>
      </c>
      <c r="L4634" t="s">
        <v>5930</v>
      </c>
      <c r="M4634" t="s">
        <v>271</v>
      </c>
      <c r="N4634" t="s">
        <v>268</v>
      </c>
      <c r="O4634">
        <v>2</v>
      </c>
      <c r="P4634" t="s">
        <v>272</v>
      </c>
      <c r="Q4634">
        <v>4</v>
      </c>
      <c r="S4634">
        <v>5</v>
      </c>
      <c r="T4634" s="108">
        <v>20</v>
      </c>
      <c r="U4634">
        <v>1</v>
      </c>
      <c r="V4634" t="s">
        <v>270</v>
      </c>
      <c r="W4634" t="s">
        <v>167</v>
      </c>
      <c r="X4634">
        <v>1</v>
      </c>
      <c r="Y4634">
        <v>1</v>
      </c>
      <c r="Z4634">
        <v>1</v>
      </c>
      <c r="AA4634">
        <v>1</v>
      </c>
      <c r="AB4634">
        <v>1</v>
      </c>
      <c r="AC4634">
        <v>1</v>
      </c>
      <c r="AD4634">
        <v>0</v>
      </c>
      <c r="AE4634">
        <v>0</v>
      </c>
    </row>
    <row r="4635" spans="1:31" x14ac:dyDescent="0.3">
      <c r="A4635" t="s">
        <v>268</v>
      </c>
      <c r="B4635" t="s">
        <v>5702</v>
      </c>
      <c r="C4635" t="s">
        <v>274</v>
      </c>
      <c r="D4635" t="s">
        <v>5703</v>
      </c>
      <c r="E4635" t="s">
        <v>13621</v>
      </c>
      <c r="F4635" t="s">
        <v>1679</v>
      </c>
      <c r="G4635" t="s">
        <v>292</v>
      </c>
      <c r="I4635" t="s">
        <v>265</v>
      </c>
      <c r="J4635" t="s">
        <v>266</v>
      </c>
      <c r="K4635" t="s">
        <v>5704</v>
      </c>
      <c r="L4635" t="s">
        <v>5705</v>
      </c>
      <c r="M4635" t="s">
        <v>271</v>
      </c>
      <c r="N4635" t="s">
        <v>268</v>
      </c>
      <c r="O4635">
        <v>2</v>
      </c>
      <c r="P4635" t="s">
        <v>272</v>
      </c>
      <c r="Q4635">
        <v>4</v>
      </c>
      <c r="S4635">
        <v>3</v>
      </c>
      <c r="T4635" s="108">
        <v>12</v>
      </c>
      <c r="U4635">
        <v>1</v>
      </c>
      <c r="V4635" t="s">
        <v>270</v>
      </c>
      <c r="W4635" t="s">
        <v>167</v>
      </c>
      <c r="X4635">
        <v>1</v>
      </c>
      <c r="Y4635">
        <v>1</v>
      </c>
      <c r="Z4635">
        <v>0</v>
      </c>
      <c r="AA4635">
        <v>1</v>
      </c>
      <c r="AB4635">
        <v>0</v>
      </c>
      <c r="AC4635">
        <v>1</v>
      </c>
      <c r="AD4635">
        <v>0</v>
      </c>
      <c r="AE4635">
        <v>0</v>
      </c>
    </row>
    <row r="4636" spans="1:31" x14ac:dyDescent="0.3">
      <c r="A4636" t="s">
        <v>268</v>
      </c>
      <c r="B4636" t="s">
        <v>5702</v>
      </c>
      <c r="C4636" t="s">
        <v>274</v>
      </c>
      <c r="D4636" t="s">
        <v>5703</v>
      </c>
      <c r="E4636" t="s">
        <v>13621</v>
      </c>
      <c r="F4636" t="s">
        <v>1679</v>
      </c>
      <c r="G4636" t="s">
        <v>292</v>
      </c>
      <c r="I4636" t="s">
        <v>265</v>
      </c>
      <c r="J4636" t="s">
        <v>266</v>
      </c>
      <c r="K4636" t="s">
        <v>5704</v>
      </c>
      <c r="L4636" t="s">
        <v>5705</v>
      </c>
      <c r="M4636" t="s">
        <v>271</v>
      </c>
      <c r="N4636" t="s">
        <v>268</v>
      </c>
      <c r="O4636">
        <v>20</v>
      </c>
      <c r="P4636" t="s">
        <v>17796</v>
      </c>
      <c r="Q4636">
        <v>2</v>
      </c>
      <c r="S4636">
        <v>2</v>
      </c>
      <c r="T4636" s="108">
        <v>4</v>
      </c>
      <c r="U4636">
        <v>1</v>
      </c>
      <c r="V4636" t="s">
        <v>270</v>
      </c>
      <c r="W4636" t="s">
        <v>167</v>
      </c>
      <c r="X4636">
        <v>1</v>
      </c>
      <c r="Y4636">
        <v>1</v>
      </c>
      <c r="Z4636">
        <v>0</v>
      </c>
      <c r="AA4636">
        <v>0</v>
      </c>
      <c r="AB4636">
        <v>0</v>
      </c>
      <c r="AC4636">
        <v>1</v>
      </c>
      <c r="AD4636">
        <v>0</v>
      </c>
      <c r="AE4636">
        <v>0</v>
      </c>
    </row>
    <row r="4637" spans="1:31" x14ac:dyDescent="0.3">
      <c r="A4637" t="s">
        <v>268</v>
      </c>
      <c r="B4637" t="s">
        <v>5702</v>
      </c>
      <c r="C4637" t="s">
        <v>274</v>
      </c>
      <c r="D4637" t="s">
        <v>5703</v>
      </c>
      <c r="E4637" t="s">
        <v>13621</v>
      </c>
      <c r="F4637" t="s">
        <v>1679</v>
      </c>
      <c r="G4637" t="s">
        <v>292</v>
      </c>
      <c r="I4637" t="s">
        <v>265</v>
      </c>
      <c r="J4637" t="s">
        <v>266</v>
      </c>
      <c r="K4637" t="s">
        <v>5704</v>
      </c>
      <c r="L4637" t="s">
        <v>5705</v>
      </c>
      <c r="M4637" t="s">
        <v>267</v>
      </c>
      <c r="N4637" t="s">
        <v>268</v>
      </c>
      <c r="O4637">
        <v>1</v>
      </c>
      <c r="P4637" t="s">
        <v>282</v>
      </c>
      <c r="Q4637">
        <v>4</v>
      </c>
      <c r="S4637">
        <v>6</v>
      </c>
      <c r="T4637" s="108">
        <v>24</v>
      </c>
      <c r="U4637">
        <v>1</v>
      </c>
      <c r="V4637" t="s">
        <v>270</v>
      </c>
      <c r="W4637" t="s">
        <v>167</v>
      </c>
      <c r="X4637">
        <v>1</v>
      </c>
      <c r="Y4637">
        <v>1</v>
      </c>
      <c r="Z4637">
        <v>1</v>
      </c>
      <c r="AA4637">
        <v>1</v>
      </c>
      <c r="AB4637">
        <v>1</v>
      </c>
      <c r="AC4637">
        <v>1</v>
      </c>
      <c r="AD4637">
        <v>1</v>
      </c>
      <c r="AE4637">
        <v>0</v>
      </c>
    </row>
    <row r="4638" spans="1:31" x14ac:dyDescent="0.3">
      <c r="A4638" t="s">
        <v>16630</v>
      </c>
      <c r="B4638" t="s">
        <v>8528</v>
      </c>
      <c r="C4638" t="s">
        <v>3622</v>
      </c>
      <c r="D4638" t="s">
        <v>10644</v>
      </c>
      <c r="E4638" t="s">
        <v>17266</v>
      </c>
      <c r="F4638" t="s">
        <v>535</v>
      </c>
      <c r="G4638" t="s">
        <v>2337</v>
      </c>
      <c r="I4638" t="s">
        <v>265</v>
      </c>
      <c r="J4638" t="s">
        <v>266</v>
      </c>
      <c r="K4638" t="s">
        <v>6067</v>
      </c>
      <c r="L4638" t="s">
        <v>6068</v>
      </c>
      <c r="M4638" t="s">
        <v>2312</v>
      </c>
      <c r="N4638" t="s">
        <v>16630</v>
      </c>
      <c r="O4638">
        <v>17</v>
      </c>
      <c r="P4638" t="s">
        <v>3206</v>
      </c>
      <c r="Q4638">
        <v>20</v>
      </c>
      <c r="S4638">
        <v>0</v>
      </c>
      <c r="T4638" s="108">
        <v>0</v>
      </c>
      <c r="U4638">
        <v>0</v>
      </c>
      <c r="W4638" t="s">
        <v>171</v>
      </c>
      <c r="X4638">
        <v>1</v>
      </c>
      <c r="Y4638">
        <v>0</v>
      </c>
      <c r="Z4638">
        <v>0</v>
      </c>
      <c r="AA4638">
        <v>0</v>
      </c>
      <c r="AB4638">
        <v>0</v>
      </c>
      <c r="AC4638">
        <v>0</v>
      </c>
      <c r="AD4638">
        <v>0</v>
      </c>
      <c r="AE4638">
        <v>0</v>
      </c>
    </row>
    <row r="4639" spans="1:31" x14ac:dyDescent="0.3">
      <c r="A4639" t="s">
        <v>268</v>
      </c>
      <c r="B4639" t="s">
        <v>10098</v>
      </c>
      <c r="C4639" t="s">
        <v>274</v>
      </c>
      <c r="D4639" t="s">
        <v>16805</v>
      </c>
      <c r="E4639" t="s">
        <v>13628</v>
      </c>
      <c r="F4639" t="s">
        <v>1850</v>
      </c>
      <c r="G4639" t="s">
        <v>292</v>
      </c>
      <c r="I4639" t="s">
        <v>265</v>
      </c>
      <c r="J4639" t="s">
        <v>266</v>
      </c>
      <c r="K4639" t="s">
        <v>6367</v>
      </c>
      <c r="L4639" t="s">
        <v>2306</v>
      </c>
      <c r="M4639" t="s">
        <v>271</v>
      </c>
      <c r="N4639" t="s">
        <v>268</v>
      </c>
      <c r="O4639">
        <v>20</v>
      </c>
      <c r="P4639" t="s">
        <v>425</v>
      </c>
      <c r="Q4639">
        <v>0.32</v>
      </c>
      <c r="S4639">
        <v>1</v>
      </c>
      <c r="T4639" s="108">
        <v>0.32</v>
      </c>
      <c r="U4639">
        <v>1</v>
      </c>
      <c r="V4639" t="s">
        <v>270</v>
      </c>
      <c r="W4639" t="s">
        <v>167</v>
      </c>
      <c r="X4639">
        <v>1</v>
      </c>
      <c r="Y4639">
        <v>0</v>
      </c>
      <c r="Z4639">
        <v>0</v>
      </c>
      <c r="AA4639">
        <v>0</v>
      </c>
      <c r="AB4639">
        <v>1</v>
      </c>
      <c r="AC4639">
        <v>0</v>
      </c>
      <c r="AD4639">
        <v>0</v>
      </c>
      <c r="AE4639">
        <v>0</v>
      </c>
    </row>
    <row r="4640" spans="1:31" x14ac:dyDescent="0.3">
      <c r="A4640" t="s">
        <v>268</v>
      </c>
      <c r="B4640" t="s">
        <v>6368</v>
      </c>
      <c r="C4640" t="s">
        <v>274</v>
      </c>
      <c r="D4640" t="s">
        <v>6369</v>
      </c>
      <c r="E4640" t="s">
        <v>13628</v>
      </c>
      <c r="F4640" t="s">
        <v>1850</v>
      </c>
      <c r="G4640" t="s">
        <v>292</v>
      </c>
      <c r="I4640" t="s">
        <v>265</v>
      </c>
      <c r="J4640" t="s">
        <v>266</v>
      </c>
      <c r="K4640" t="s">
        <v>6367</v>
      </c>
      <c r="L4640" t="s">
        <v>385</v>
      </c>
      <c r="M4640" t="s">
        <v>271</v>
      </c>
      <c r="N4640" t="s">
        <v>268</v>
      </c>
      <c r="O4640">
        <v>2</v>
      </c>
      <c r="P4640" t="s">
        <v>272</v>
      </c>
      <c r="Q4640">
        <v>2</v>
      </c>
      <c r="S4640">
        <v>5</v>
      </c>
      <c r="T4640" s="108">
        <v>10</v>
      </c>
      <c r="U4640">
        <v>1</v>
      </c>
      <c r="V4640" t="s">
        <v>270</v>
      </c>
      <c r="W4640" t="s">
        <v>167</v>
      </c>
      <c r="X4640">
        <v>1</v>
      </c>
      <c r="Y4640">
        <v>1</v>
      </c>
      <c r="Z4640">
        <v>1</v>
      </c>
      <c r="AA4640">
        <v>1</v>
      </c>
      <c r="AB4640">
        <v>1</v>
      </c>
      <c r="AC4640">
        <v>1</v>
      </c>
      <c r="AD4640">
        <v>0</v>
      </c>
      <c r="AE4640">
        <v>0</v>
      </c>
    </row>
    <row r="4641" spans="1:31" x14ac:dyDescent="0.3">
      <c r="A4641" t="s">
        <v>268</v>
      </c>
      <c r="B4641" t="s">
        <v>9516</v>
      </c>
      <c r="C4641" t="s">
        <v>274</v>
      </c>
      <c r="D4641" t="s">
        <v>9517</v>
      </c>
      <c r="E4641" t="s">
        <v>12984</v>
      </c>
      <c r="F4641" t="s">
        <v>1731</v>
      </c>
      <c r="G4641" t="s">
        <v>1036</v>
      </c>
      <c r="I4641" t="s">
        <v>265</v>
      </c>
      <c r="J4641" t="s">
        <v>266</v>
      </c>
      <c r="K4641" t="s">
        <v>5825</v>
      </c>
      <c r="L4641" t="s">
        <v>2306</v>
      </c>
      <c r="M4641" t="s">
        <v>271</v>
      </c>
      <c r="N4641" t="s">
        <v>268</v>
      </c>
      <c r="O4641">
        <v>2</v>
      </c>
      <c r="P4641" t="s">
        <v>272</v>
      </c>
      <c r="Q4641">
        <v>4</v>
      </c>
      <c r="S4641">
        <v>4</v>
      </c>
      <c r="T4641" s="108">
        <v>16</v>
      </c>
      <c r="U4641">
        <v>1</v>
      </c>
      <c r="V4641" t="s">
        <v>270</v>
      </c>
      <c r="W4641" t="s">
        <v>167</v>
      </c>
      <c r="X4641">
        <v>1</v>
      </c>
      <c r="Y4641">
        <v>1</v>
      </c>
      <c r="Z4641">
        <v>1</v>
      </c>
      <c r="AA4641">
        <v>1</v>
      </c>
      <c r="AB4641">
        <v>0</v>
      </c>
      <c r="AC4641">
        <v>1</v>
      </c>
      <c r="AD4641">
        <v>0</v>
      </c>
      <c r="AE4641">
        <v>0</v>
      </c>
    </row>
    <row r="4642" spans="1:31" x14ac:dyDescent="0.3">
      <c r="A4642" t="s">
        <v>16630</v>
      </c>
      <c r="B4642" t="s">
        <v>9518</v>
      </c>
      <c r="C4642" t="s">
        <v>274</v>
      </c>
      <c r="D4642" t="s">
        <v>16806</v>
      </c>
      <c r="E4642" t="s">
        <v>17265</v>
      </c>
      <c r="F4642" t="s">
        <v>1731</v>
      </c>
      <c r="G4642" t="s">
        <v>1036</v>
      </c>
      <c r="I4642" t="s">
        <v>265</v>
      </c>
      <c r="J4642" t="s">
        <v>266</v>
      </c>
      <c r="K4642" t="s">
        <v>5825</v>
      </c>
      <c r="L4642" t="s">
        <v>27215</v>
      </c>
      <c r="M4642" t="s">
        <v>387</v>
      </c>
      <c r="N4642" t="s">
        <v>16630</v>
      </c>
      <c r="O4642">
        <v>3</v>
      </c>
      <c r="P4642" t="s">
        <v>388</v>
      </c>
      <c r="Q4642">
        <v>30</v>
      </c>
      <c r="R4642" t="s">
        <v>389</v>
      </c>
      <c r="S4642">
        <v>0</v>
      </c>
      <c r="T4642" s="108">
        <v>0</v>
      </c>
      <c r="U4642">
        <v>0</v>
      </c>
      <c r="W4642" t="s">
        <v>171</v>
      </c>
      <c r="X4642">
        <v>1</v>
      </c>
      <c r="Y4642">
        <v>0</v>
      </c>
      <c r="Z4642">
        <v>0</v>
      </c>
      <c r="AA4642">
        <v>0</v>
      </c>
      <c r="AB4642">
        <v>0</v>
      </c>
      <c r="AC4642">
        <v>0</v>
      </c>
      <c r="AD4642">
        <v>0</v>
      </c>
      <c r="AE4642">
        <v>0</v>
      </c>
    </row>
    <row r="4643" spans="1:31" x14ac:dyDescent="0.3">
      <c r="A4643" t="s">
        <v>16630</v>
      </c>
      <c r="B4643" t="s">
        <v>19703</v>
      </c>
      <c r="C4643" t="s">
        <v>274</v>
      </c>
      <c r="D4643" t="s">
        <v>19704</v>
      </c>
      <c r="E4643" t="s">
        <v>17265</v>
      </c>
      <c r="F4643" t="s">
        <v>1731</v>
      </c>
      <c r="G4643" t="s">
        <v>1036</v>
      </c>
      <c r="I4643" t="s">
        <v>265</v>
      </c>
      <c r="J4643" t="s">
        <v>266</v>
      </c>
      <c r="K4643" t="s">
        <v>5825</v>
      </c>
      <c r="L4643" t="s">
        <v>2306</v>
      </c>
      <c r="M4643" t="s">
        <v>2312</v>
      </c>
      <c r="N4643" t="s">
        <v>16630</v>
      </c>
      <c r="O4643">
        <v>4</v>
      </c>
      <c r="P4643" t="s">
        <v>3206</v>
      </c>
      <c r="Q4643">
        <v>30</v>
      </c>
      <c r="S4643">
        <v>0</v>
      </c>
      <c r="T4643" s="108">
        <v>0</v>
      </c>
      <c r="U4643">
        <v>0</v>
      </c>
      <c r="W4643" t="s">
        <v>171</v>
      </c>
      <c r="X4643">
        <v>1</v>
      </c>
      <c r="Y4643">
        <v>0</v>
      </c>
      <c r="Z4643">
        <v>0</v>
      </c>
      <c r="AA4643">
        <v>0</v>
      </c>
      <c r="AB4643">
        <v>0</v>
      </c>
      <c r="AC4643">
        <v>0</v>
      </c>
      <c r="AD4643">
        <v>0</v>
      </c>
      <c r="AE4643">
        <v>0</v>
      </c>
    </row>
    <row r="4644" spans="1:31" x14ac:dyDescent="0.3">
      <c r="A4644" t="s">
        <v>268</v>
      </c>
      <c r="B4644" t="s">
        <v>16096</v>
      </c>
      <c r="C4644" t="s">
        <v>274</v>
      </c>
      <c r="D4644" t="s">
        <v>16097</v>
      </c>
      <c r="E4644" t="s">
        <v>12985</v>
      </c>
      <c r="F4644" t="s">
        <v>6050</v>
      </c>
      <c r="G4644" t="s">
        <v>1036</v>
      </c>
      <c r="I4644" t="s">
        <v>265</v>
      </c>
      <c r="J4644" t="s">
        <v>266</v>
      </c>
      <c r="K4644" t="s">
        <v>6051</v>
      </c>
      <c r="L4644" t="s">
        <v>16189</v>
      </c>
      <c r="M4644" t="s">
        <v>267</v>
      </c>
      <c r="N4644" t="s">
        <v>268</v>
      </c>
      <c r="O4644">
        <v>1</v>
      </c>
      <c r="P4644" t="s">
        <v>282</v>
      </c>
      <c r="Q4644">
        <v>8</v>
      </c>
      <c r="S4644">
        <v>6</v>
      </c>
      <c r="T4644" s="108">
        <v>48</v>
      </c>
      <c r="U4644">
        <v>1</v>
      </c>
      <c r="V4644" t="s">
        <v>270</v>
      </c>
      <c r="W4644" t="s">
        <v>167</v>
      </c>
      <c r="X4644">
        <v>1</v>
      </c>
      <c r="Y4644">
        <v>1</v>
      </c>
      <c r="Z4644">
        <v>1</v>
      </c>
      <c r="AA4644">
        <v>1</v>
      </c>
      <c r="AB4644">
        <v>1</v>
      </c>
      <c r="AC4644">
        <v>1</v>
      </c>
      <c r="AD4644">
        <v>1</v>
      </c>
      <c r="AE4644">
        <v>0</v>
      </c>
    </row>
    <row r="4645" spans="1:31" x14ac:dyDescent="0.3">
      <c r="A4645" t="s">
        <v>268</v>
      </c>
      <c r="B4645" t="s">
        <v>16096</v>
      </c>
      <c r="C4645" t="s">
        <v>274</v>
      </c>
      <c r="D4645" t="s">
        <v>16097</v>
      </c>
      <c r="E4645" t="s">
        <v>12985</v>
      </c>
      <c r="F4645" t="s">
        <v>6050</v>
      </c>
      <c r="G4645" t="s">
        <v>1036</v>
      </c>
      <c r="I4645" t="s">
        <v>265</v>
      </c>
      <c r="J4645" t="s">
        <v>266</v>
      </c>
      <c r="K4645" t="s">
        <v>6051</v>
      </c>
      <c r="L4645" t="s">
        <v>16189</v>
      </c>
      <c r="M4645" t="s">
        <v>271</v>
      </c>
      <c r="N4645" t="s">
        <v>268</v>
      </c>
      <c r="O4645">
        <v>2</v>
      </c>
      <c r="P4645" t="s">
        <v>272</v>
      </c>
      <c r="Q4645">
        <v>8</v>
      </c>
      <c r="S4645">
        <v>3</v>
      </c>
      <c r="T4645" s="108">
        <v>24</v>
      </c>
      <c r="U4645">
        <v>1</v>
      </c>
      <c r="V4645" t="s">
        <v>270</v>
      </c>
      <c r="W4645" t="s">
        <v>167</v>
      </c>
      <c r="X4645">
        <v>1</v>
      </c>
      <c r="Y4645">
        <v>1</v>
      </c>
      <c r="Z4645">
        <v>0</v>
      </c>
      <c r="AA4645">
        <v>1</v>
      </c>
      <c r="AB4645">
        <v>0</v>
      </c>
      <c r="AC4645">
        <v>1</v>
      </c>
      <c r="AD4645">
        <v>0</v>
      </c>
      <c r="AE4645">
        <v>0</v>
      </c>
    </row>
    <row r="4646" spans="1:31" x14ac:dyDescent="0.3">
      <c r="A4646" t="s">
        <v>268</v>
      </c>
      <c r="B4646" t="s">
        <v>16096</v>
      </c>
      <c r="C4646" t="s">
        <v>274</v>
      </c>
      <c r="D4646" t="s">
        <v>16097</v>
      </c>
      <c r="E4646" t="s">
        <v>12985</v>
      </c>
      <c r="F4646" t="s">
        <v>6050</v>
      </c>
      <c r="G4646" t="s">
        <v>1036</v>
      </c>
      <c r="I4646" t="s">
        <v>265</v>
      </c>
      <c r="J4646" t="s">
        <v>266</v>
      </c>
      <c r="K4646" t="s">
        <v>6051</v>
      </c>
      <c r="L4646" t="s">
        <v>16189</v>
      </c>
      <c r="M4646" t="s">
        <v>271</v>
      </c>
      <c r="N4646" t="s">
        <v>268</v>
      </c>
      <c r="O4646">
        <v>20</v>
      </c>
      <c r="P4646" t="s">
        <v>17796</v>
      </c>
      <c r="Q4646">
        <v>1</v>
      </c>
      <c r="S4646">
        <v>2</v>
      </c>
      <c r="T4646" s="108">
        <v>2</v>
      </c>
      <c r="U4646">
        <v>1</v>
      </c>
      <c r="V4646" t="s">
        <v>270</v>
      </c>
      <c r="W4646" t="s">
        <v>167</v>
      </c>
      <c r="X4646">
        <v>1</v>
      </c>
      <c r="Y4646">
        <v>0</v>
      </c>
      <c r="Z4646">
        <v>1</v>
      </c>
      <c r="AA4646">
        <v>0</v>
      </c>
      <c r="AB4646">
        <v>0</v>
      </c>
      <c r="AC4646">
        <v>1</v>
      </c>
      <c r="AD4646">
        <v>0</v>
      </c>
      <c r="AE4646">
        <v>0</v>
      </c>
    </row>
    <row r="4647" spans="1:31" x14ac:dyDescent="0.3">
      <c r="A4647" t="s">
        <v>268</v>
      </c>
      <c r="B4647" t="s">
        <v>6521</v>
      </c>
      <c r="C4647" t="s">
        <v>274</v>
      </c>
      <c r="D4647" t="s">
        <v>6522</v>
      </c>
      <c r="E4647" t="s">
        <v>13376</v>
      </c>
      <c r="F4647" t="s">
        <v>1401</v>
      </c>
      <c r="G4647" t="s">
        <v>2321</v>
      </c>
      <c r="I4647" t="s">
        <v>265</v>
      </c>
      <c r="J4647" t="s">
        <v>266</v>
      </c>
      <c r="K4647" t="s">
        <v>6523</v>
      </c>
      <c r="L4647" t="s">
        <v>6524</v>
      </c>
      <c r="M4647" t="s">
        <v>271</v>
      </c>
      <c r="N4647" t="s">
        <v>268</v>
      </c>
      <c r="O4647">
        <v>2</v>
      </c>
      <c r="P4647" t="s">
        <v>272</v>
      </c>
      <c r="Q4647">
        <v>1</v>
      </c>
      <c r="S4647">
        <v>1</v>
      </c>
      <c r="T4647" s="108">
        <v>1</v>
      </c>
      <c r="U4647">
        <v>1</v>
      </c>
      <c r="V4647" t="s">
        <v>270</v>
      </c>
      <c r="W4647" t="s">
        <v>167</v>
      </c>
      <c r="X4647">
        <v>1</v>
      </c>
      <c r="Y4647">
        <v>0</v>
      </c>
      <c r="Z4647">
        <v>1</v>
      </c>
      <c r="AA4647">
        <v>0</v>
      </c>
      <c r="AB4647">
        <v>0</v>
      </c>
      <c r="AC4647">
        <v>0</v>
      </c>
      <c r="AD4647">
        <v>0</v>
      </c>
      <c r="AE4647">
        <v>0</v>
      </c>
    </row>
    <row r="4648" spans="1:31" x14ac:dyDescent="0.3">
      <c r="A4648" t="s">
        <v>268</v>
      </c>
      <c r="B4648" t="s">
        <v>7157</v>
      </c>
      <c r="C4648" t="s">
        <v>274</v>
      </c>
      <c r="D4648" t="s">
        <v>7158</v>
      </c>
      <c r="E4648" t="s">
        <v>13652</v>
      </c>
      <c r="F4648" t="s">
        <v>2303</v>
      </c>
      <c r="G4648" t="s">
        <v>292</v>
      </c>
      <c r="I4648" t="s">
        <v>265</v>
      </c>
      <c r="J4648" t="s">
        <v>266</v>
      </c>
      <c r="K4648" t="s">
        <v>2423</v>
      </c>
      <c r="L4648" t="s">
        <v>9440</v>
      </c>
      <c r="M4648" t="s">
        <v>271</v>
      </c>
      <c r="N4648" t="s">
        <v>268</v>
      </c>
      <c r="O4648">
        <v>2</v>
      </c>
      <c r="P4648" t="s">
        <v>272</v>
      </c>
      <c r="Q4648">
        <v>6</v>
      </c>
      <c r="S4648">
        <v>3</v>
      </c>
      <c r="T4648" s="108">
        <v>18</v>
      </c>
      <c r="U4648">
        <v>1</v>
      </c>
      <c r="V4648" t="s">
        <v>270</v>
      </c>
      <c r="W4648" t="s">
        <v>167</v>
      </c>
      <c r="X4648">
        <v>1</v>
      </c>
      <c r="Y4648">
        <v>1</v>
      </c>
      <c r="Z4648">
        <v>0</v>
      </c>
      <c r="AA4648">
        <v>1</v>
      </c>
      <c r="AB4648">
        <v>0</v>
      </c>
      <c r="AC4648">
        <v>1</v>
      </c>
      <c r="AD4648">
        <v>0</v>
      </c>
      <c r="AE4648">
        <v>0</v>
      </c>
    </row>
    <row r="4649" spans="1:31" x14ac:dyDescent="0.3">
      <c r="A4649" t="s">
        <v>268</v>
      </c>
      <c r="B4649" t="s">
        <v>7157</v>
      </c>
      <c r="C4649" t="s">
        <v>274</v>
      </c>
      <c r="D4649" t="s">
        <v>7158</v>
      </c>
      <c r="E4649" t="s">
        <v>13652</v>
      </c>
      <c r="F4649" t="s">
        <v>2303</v>
      </c>
      <c r="G4649" t="s">
        <v>292</v>
      </c>
      <c r="I4649" t="s">
        <v>265</v>
      </c>
      <c r="J4649" t="s">
        <v>266</v>
      </c>
      <c r="K4649" t="s">
        <v>2423</v>
      </c>
      <c r="L4649" t="s">
        <v>9440</v>
      </c>
      <c r="M4649" t="s">
        <v>271</v>
      </c>
      <c r="N4649" t="s">
        <v>268</v>
      </c>
      <c r="O4649">
        <v>20</v>
      </c>
      <c r="P4649" t="s">
        <v>17796</v>
      </c>
      <c r="Q4649">
        <v>2</v>
      </c>
      <c r="S4649">
        <v>4</v>
      </c>
      <c r="T4649" s="108">
        <v>8</v>
      </c>
      <c r="U4649">
        <v>1</v>
      </c>
      <c r="V4649" t="s">
        <v>270</v>
      </c>
      <c r="W4649" t="s">
        <v>167</v>
      </c>
      <c r="X4649">
        <v>2</v>
      </c>
      <c r="Y4649">
        <v>0</v>
      </c>
      <c r="Z4649">
        <v>2</v>
      </c>
      <c r="AA4649">
        <v>0</v>
      </c>
      <c r="AB4649">
        <v>2</v>
      </c>
      <c r="AC4649">
        <v>0</v>
      </c>
      <c r="AD4649">
        <v>0</v>
      </c>
      <c r="AE4649">
        <v>0</v>
      </c>
    </row>
    <row r="4650" spans="1:31" x14ac:dyDescent="0.3">
      <c r="A4650" t="s">
        <v>268</v>
      </c>
      <c r="B4650" t="s">
        <v>7157</v>
      </c>
      <c r="C4650" t="s">
        <v>274</v>
      </c>
      <c r="D4650" t="s">
        <v>7158</v>
      </c>
      <c r="E4650" t="s">
        <v>13652</v>
      </c>
      <c r="F4650" t="s">
        <v>2303</v>
      </c>
      <c r="G4650" t="s">
        <v>292</v>
      </c>
      <c r="I4650" t="s">
        <v>265</v>
      </c>
      <c r="J4650" t="s">
        <v>266</v>
      </c>
      <c r="K4650" t="s">
        <v>2423</v>
      </c>
      <c r="L4650" t="s">
        <v>9440</v>
      </c>
      <c r="M4650" t="s">
        <v>271</v>
      </c>
      <c r="N4650" t="s">
        <v>268</v>
      </c>
      <c r="O4650">
        <v>2</v>
      </c>
      <c r="P4650" t="s">
        <v>272</v>
      </c>
      <c r="Q4650">
        <v>8</v>
      </c>
      <c r="S4650">
        <v>2</v>
      </c>
      <c r="T4650" s="108">
        <v>16</v>
      </c>
      <c r="U4650">
        <v>1</v>
      </c>
      <c r="V4650" t="s">
        <v>270</v>
      </c>
      <c r="W4650" t="s">
        <v>167</v>
      </c>
      <c r="X4650">
        <v>1</v>
      </c>
      <c r="Y4650">
        <v>0</v>
      </c>
      <c r="Z4650">
        <v>1</v>
      </c>
      <c r="AA4650">
        <v>0</v>
      </c>
      <c r="AB4650">
        <v>0</v>
      </c>
      <c r="AC4650">
        <v>0</v>
      </c>
      <c r="AD4650">
        <v>1</v>
      </c>
      <c r="AE4650">
        <v>0</v>
      </c>
    </row>
    <row r="4651" spans="1:31" x14ac:dyDescent="0.3">
      <c r="A4651" t="s">
        <v>268</v>
      </c>
      <c r="B4651" t="s">
        <v>7157</v>
      </c>
      <c r="C4651" t="s">
        <v>274</v>
      </c>
      <c r="D4651" t="s">
        <v>7158</v>
      </c>
      <c r="E4651" t="s">
        <v>13652</v>
      </c>
      <c r="F4651" t="s">
        <v>2303</v>
      </c>
      <c r="G4651" t="s">
        <v>292</v>
      </c>
      <c r="I4651" t="s">
        <v>265</v>
      </c>
      <c r="J4651" t="s">
        <v>266</v>
      </c>
      <c r="K4651" t="s">
        <v>2423</v>
      </c>
      <c r="L4651" t="s">
        <v>9440</v>
      </c>
      <c r="M4651" t="s">
        <v>271</v>
      </c>
      <c r="N4651" t="s">
        <v>268</v>
      </c>
      <c r="O4651">
        <v>2</v>
      </c>
      <c r="P4651" t="s">
        <v>272</v>
      </c>
      <c r="Q4651">
        <v>4</v>
      </c>
      <c r="S4651">
        <v>6</v>
      </c>
      <c r="T4651" s="108">
        <v>24</v>
      </c>
      <c r="U4651">
        <v>1</v>
      </c>
      <c r="V4651" t="s">
        <v>270</v>
      </c>
      <c r="W4651" t="s">
        <v>167</v>
      </c>
      <c r="X4651">
        <v>1</v>
      </c>
      <c r="Y4651">
        <v>1</v>
      </c>
      <c r="Z4651">
        <v>1</v>
      </c>
      <c r="AA4651">
        <v>1</v>
      </c>
      <c r="AB4651">
        <v>1</v>
      </c>
      <c r="AC4651">
        <v>1</v>
      </c>
      <c r="AD4651">
        <v>1</v>
      </c>
      <c r="AE4651">
        <v>0</v>
      </c>
    </row>
    <row r="4652" spans="1:31" x14ac:dyDescent="0.3">
      <c r="A4652" t="s">
        <v>268</v>
      </c>
      <c r="B4652" t="s">
        <v>7157</v>
      </c>
      <c r="C4652" t="s">
        <v>274</v>
      </c>
      <c r="D4652" t="s">
        <v>7158</v>
      </c>
      <c r="E4652" t="s">
        <v>13652</v>
      </c>
      <c r="F4652" t="s">
        <v>2303</v>
      </c>
      <c r="G4652" t="s">
        <v>292</v>
      </c>
      <c r="I4652" t="s">
        <v>265</v>
      </c>
      <c r="J4652" t="s">
        <v>266</v>
      </c>
      <c r="K4652" t="s">
        <v>2423</v>
      </c>
      <c r="L4652" t="s">
        <v>9440</v>
      </c>
      <c r="M4652" t="s">
        <v>267</v>
      </c>
      <c r="N4652" t="s">
        <v>268</v>
      </c>
      <c r="O4652">
        <v>1</v>
      </c>
      <c r="P4652" t="s">
        <v>282</v>
      </c>
      <c r="Q4652">
        <v>2</v>
      </c>
      <c r="S4652">
        <v>4</v>
      </c>
      <c r="T4652" s="108">
        <v>8</v>
      </c>
      <c r="U4652">
        <v>1</v>
      </c>
      <c r="V4652" t="s">
        <v>270</v>
      </c>
      <c r="W4652" t="s">
        <v>167</v>
      </c>
      <c r="X4652">
        <v>1</v>
      </c>
      <c r="Y4652">
        <v>1</v>
      </c>
      <c r="Z4652">
        <v>0</v>
      </c>
      <c r="AA4652">
        <v>2</v>
      </c>
      <c r="AB4652">
        <v>0</v>
      </c>
      <c r="AC4652">
        <v>1</v>
      </c>
      <c r="AD4652">
        <v>0</v>
      </c>
      <c r="AE4652">
        <v>0</v>
      </c>
    </row>
    <row r="4653" spans="1:31" x14ac:dyDescent="0.3">
      <c r="A4653" t="s">
        <v>268</v>
      </c>
      <c r="B4653" t="s">
        <v>7157</v>
      </c>
      <c r="C4653" t="s">
        <v>302</v>
      </c>
      <c r="D4653" t="s">
        <v>8608</v>
      </c>
      <c r="E4653" t="s">
        <v>13652</v>
      </c>
      <c r="F4653" t="s">
        <v>2303</v>
      </c>
      <c r="G4653" t="s">
        <v>292</v>
      </c>
      <c r="I4653" t="s">
        <v>265</v>
      </c>
      <c r="J4653" t="s">
        <v>266</v>
      </c>
      <c r="K4653" t="s">
        <v>2423</v>
      </c>
      <c r="L4653" t="s">
        <v>15951</v>
      </c>
      <c r="M4653" t="s">
        <v>271</v>
      </c>
      <c r="N4653" t="s">
        <v>268</v>
      </c>
      <c r="O4653">
        <v>20</v>
      </c>
      <c r="P4653" t="s">
        <v>17796</v>
      </c>
      <c r="Q4653">
        <v>2</v>
      </c>
      <c r="S4653">
        <v>2</v>
      </c>
      <c r="T4653" s="108">
        <v>4</v>
      </c>
      <c r="U4653">
        <v>1</v>
      </c>
      <c r="V4653" t="s">
        <v>270</v>
      </c>
      <c r="W4653" t="s">
        <v>167</v>
      </c>
      <c r="X4653">
        <v>1</v>
      </c>
      <c r="Y4653">
        <v>0</v>
      </c>
      <c r="Z4653">
        <v>1</v>
      </c>
      <c r="AA4653">
        <v>0</v>
      </c>
      <c r="AB4653">
        <v>0</v>
      </c>
      <c r="AC4653">
        <v>1</v>
      </c>
      <c r="AD4653">
        <v>0</v>
      </c>
      <c r="AE4653">
        <v>0</v>
      </c>
    </row>
    <row r="4654" spans="1:31" x14ac:dyDescent="0.3">
      <c r="A4654" t="s">
        <v>268</v>
      </c>
      <c r="B4654" t="s">
        <v>7157</v>
      </c>
      <c r="C4654" t="s">
        <v>302</v>
      </c>
      <c r="D4654" t="s">
        <v>8608</v>
      </c>
      <c r="E4654" t="s">
        <v>13652</v>
      </c>
      <c r="F4654" t="s">
        <v>2303</v>
      </c>
      <c r="G4654" t="s">
        <v>292</v>
      </c>
      <c r="I4654" t="s">
        <v>265</v>
      </c>
      <c r="J4654" t="s">
        <v>266</v>
      </c>
      <c r="K4654" t="s">
        <v>2423</v>
      </c>
      <c r="L4654" t="s">
        <v>15951</v>
      </c>
      <c r="M4654" t="s">
        <v>271</v>
      </c>
      <c r="N4654" t="s">
        <v>268</v>
      </c>
      <c r="O4654">
        <v>2</v>
      </c>
      <c r="P4654" t="s">
        <v>272</v>
      </c>
      <c r="Q4654">
        <v>4</v>
      </c>
      <c r="S4654">
        <v>12</v>
      </c>
      <c r="T4654" s="108">
        <v>48</v>
      </c>
      <c r="U4654">
        <v>1</v>
      </c>
      <c r="V4654" t="s">
        <v>270</v>
      </c>
      <c r="W4654" t="s">
        <v>167</v>
      </c>
      <c r="X4654">
        <v>2</v>
      </c>
      <c r="Y4654">
        <v>2</v>
      </c>
      <c r="Z4654">
        <v>2</v>
      </c>
      <c r="AA4654">
        <v>2</v>
      </c>
      <c r="AB4654">
        <v>2</v>
      </c>
      <c r="AC4654">
        <v>2</v>
      </c>
      <c r="AD4654">
        <v>2</v>
      </c>
      <c r="AE4654">
        <v>0</v>
      </c>
    </row>
    <row r="4655" spans="1:31" x14ac:dyDescent="0.3">
      <c r="A4655" t="s">
        <v>268</v>
      </c>
      <c r="B4655" t="s">
        <v>7157</v>
      </c>
      <c r="C4655" t="s">
        <v>581</v>
      </c>
      <c r="D4655" t="s">
        <v>7159</v>
      </c>
      <c r="E4655" t="s">
        <v>13652</v>
      </c>
      <c r="F4655" t="s">
        <v>2303</v>
      </c>
      <c r="G4655" t="s">
        <v>292</v>
      </c>
      <c r="I4655" t="s">
        <v>265</v>
      </c>
      <c r="J4655" t="s">
        <v>266</v>
      </c>
      <c r="K4655" t="s">
        <v>2423</v>
      </c>
      <c r="L4655" t="s">
        <v>9440</v>
      </c>
      <c r="M4655" t="s">
        <v>271</v>
      </c>
      <c r="N4655" t="s">
        <v>268</v>
      </c>
      <c r="O4655">
        <v>2</v>
      </c>
      <c r="P4655" t="s">
        <v>272</v>
      </c>
      <c r="Q4655">
        <v>4</v>
      </c>
      <c r="S4655">
        <v>18</v>
      </c>
      <c r="T4655" s="108">
        <v>72</v>
      </c>
      <c r="U4655">
        <v>1</v>
      </c>
      <c r="V4655" t="s">
        <v>270</v>
      </c>
      <c r="W4655" t="s">
        <v>167</v>
      </c>
      <c r="X4655">
        <v>3</v>
      </c>
      <c r="Y4655">
        <v>3</v>
      </c>
      <c r="Z4655">
        <v>3</v>
      </c>
      <c r="AA4655">
        <v>3</v>
      </c>
      <c r="AB4655">
        <v>3</v>
      </c>
      <c r="AC4655">
        <v>3</v>
      </c>
      <c r="AD4655">
        <v>3</v>
      </c>
      <c r="AE4655">
        <v>0</v>
      </c>
    </row>
    <row r="4656" spans="1:31" x14ac:dyDescent="0.3">
      <c r="A4656" t="s">
        <v>268</v>
      </c>
      <c r="B4656" t="s">
        <v>7157</v>
      </c>
      <c r="C4656" t="s">
        <v>581</v>
      </c>
      <c r="D4656" t="s">
        <v>7159</v>
      </c>
      <c r="E4656" t="s">
        <v>13652</v>
      </c>
      <c r="F4656" t="s">
        <v>2303</v>
      </c>
      <c r="G4656" t="s">
        <v>292</v>
      </c>
      <c r="I4656" t="s">
        <v>265</v>
      </c>
      <c r="J4656" t="s">
        <v>266</v>
      </c>
      <c r="K4656" t="s">
        <v>2423</v>
      </c>
      <c r="L4656" t="s">
        <v>9440</v>
      </c>
      <c r="M4656" t="s">
        <v>267</v>
      </c>
      <c r="N4656" t="s">
        <v>268</v>
      </c>
      <c r="O4656">
        <v>1</v>
      </c>
      <c r="P4656" t="s">
        <v>282</v>
      </c>
      <c r="Q4656">
        <v>2</v>
      </c>
      <c r="S4656">
        <v>5</v>
      </c>
      <c r="T4656" s="108">
        <v>10</v>
      </c>
      <c r="U4656">
        <v>1</v>
      </c>
      <c r="V4656" t="s">
        <v>270</v>
      </c>
      <c r="W4656" t="s">
        <v>167</v>
      </c>
      <c r="X4656">
        <v>1</v>
      </c>
      <c r="Y4656">
        <v>1</v>
      </c>
      <c r="Z4656">
        <v>0</v>
      </c>
      <c r="AA4656">
        <v>2</v>
      </c>
      <c r="AB4656">
        <v>0</v>
      </c>
      <c r="AC4656">
        <v>2</v>
      </c>
      <c r="AD4656">
        <v>0</v>
      </c>
      <c r="AE4656">
        <v>0</v>
      </c>
    </row>
    <row r="4657" spans="1:31" x14ac:dyDescent="0.3">
      <c r="A4657" t="s">
        <v>268</v>
      </c>
      <c r="B4657" t="s">
        <v>7157</v>
      </c>
      <c r="C4657" t="s">
        <v>581</v>
      </c>
      <c r="D4657" t="s">
        <v>7159</v>
      </c>
      <c r="E4657" t="s">
        <v>13652</v>
      </c>
      <c r="F4657" t="s">
        <v>2303</v>
      </c>
      <c r="G4657" t="s">
        <v>292</v>
      </c>
      <c r="I4657" t="s">
        <v>265</v>
      </c>
      <c r="J4657" t="s">
        <v>266</v>
      </c>
      <c r="K4657" t="s">
        <v>2423</v>
      </c>
      <c r="L4657" t="s">
        <v>9440</v>
      </c>
      <c r="M4657" t="s">
        <v>271</v>
      </c>
      <c r="N4657" t="s">
        <v>268</v>
      </c>
      <c r="O4657">
        <v>20</v>
      </c>
      <c r="P4657" t="s">
        <v>17796</v>
      </c>
      <c r="Q4657">
        <v>2</v>
      </c>
      <c r="S4657">
        <v>5</v>
      </c>
      <c r="T4657" s="108">
        <v>10</v>
      </c>
      <c r="U4657">
        <v>1</v>
      </c>
      <c r="V4657" t="s">
        <v>270</v>
      </c>
      <c r="W4657" t="s">
        <v>167</v>
      </c>
      <c r="X4657">
        <v>1</v>
      </c>
      <c r="Y4657">
        <v>1</v>
      </c>
      <c r="Z4657">
        <v>1</v>
      </c>
      <c r="AA4657">
        <v>1</v>
      </c>
      <c r="AB4657">
        <v>0</v>
      </c>
      <c r="AC4657">
        <v>2</v>
      </c>
      <c r="AD4657">
        <v>0</v>
      </c>
      <c r="AE4657">
        <v>0</v>
      </c>
    </row>
    <row r="4658" spans="1:31" x14ac:dyDescent="0.3">
      <c r="A4658" t="s">
        <v>268</v>
      </c>
      <c r="B4658" t="s">
        <v>7157</v>
      </c>
      <c r="C4658" t="s">
        <v>1683</v>
      </c>
      <c r="D4658" t="s">
        <v>15950</v>
      </c>
      <c r="E4658" t="s">
        <v>13652</v>
      </c>
      <c r="F4658" t="s">
        <v>2303</v>
      </c>
      <c r="G4658" t="s">
        <v>292</v>
      </c>
      <c r="I4658" t="s">
        <v>265</v>
      </c>
      <c r="J4658" t="s">
        <v>266</v>
      </c>
      <c r="K4658" t="s">
        <v>2423</v>
      </c>
      <c r="L4658" t="s">
        <v>15951</v>
      </c>
      <c r="M4658" t="s">
        <v>267</v>
      </c>
      <c r="N4658" t="s">
        <v>268</v>
      </c>
      <c r="O4658">
        <v>1</v>
      </c>
      <c r="P4658" t="s">
        <v>282</v>
      </c>
      <c r="Q4658">
        <v>2</v>
      </c>
      <c r="S4658">
        <v>4</v>
      </c>
      <c r="T4658" s="108">
        <v>8</v>
      </c>
      <c r="U4658">
        <v>1</v>
      </c>
      <c r="V4658" t="s">
        <v>270</v>
      </c>
      <c r="W4658" t="s">
        <v>167</v>
      </c>
      <c r="X4658">
        <v>1</v>
      </c>
      <c r="Y4658">
        <v>1</v>
      </c>
      <c r="Z4658">
        <v>0</v>
      </c>
      <c r="AA4658">
        <v>2</v>
      </c>
      <c r="AB4658">
        <v>0</v>
      </c>
      <c r="AC4658">
        <v>1</v>
      </c>
      <c r="AD4658">
        <v>0</v>
      </c>
      <c r="AE4658">
        <v>0</v>
      </c>
    </row>
    <row r="4659" spans="1:31" x14ac:dyDescent="0.3">
      <c r="A4659" t="s">
        <v>268</v>
      </c>
      <c r="B4659" t="s">
        <v>7263</v>
      </c>
      <c r="C4659" t="s">
        <v>274</v>
      </c>
      <c r="D4659" t="s">
        <v>7264</v>
      </c>
      <c r="E4659" t="s">
        <v>13662</v>
      </c>
      <c r="F4659" t="s">
        <v>7265</v>
      </c>
      <c r="G4659" t="s">
        <v>292</v>
      </c>
      <c r="I4659" t="s">
        <v>265</v>
      </c>
      <c r="J4659" t="s">
        <v>266</v>
      </c>
      <c r="K4659" t="s">
        <v>7223</v>
      </c>
      <c r="L4659" t="s">
        <v>4536</v>
      </c>
      <c r="M4659" t="s">
        <v>267</v>
      </c>
      <c r="N4659" t="s">
        <v>268</v>
      </c>
      <c r="O4659">
        <v>1</v>
      </c>
      <c r="P4659" t="s">
        <v>282</v>
      </c>
      <c r="Q4659">
        <v>4</v>
      </c>
      <c r="S4659">
        <v>1</v>
      </c>
      <c r="T4659" s="108">
        <v>4</v>
      </c>
      <c r="U4659">
        <v>1</v>
      </c>
      <c r="V4659" t="s">
        <v>270</v>
      </c>
      <c r="W4659" t="s">
        <v>167</v>
      </c>
      <c r="X4659">
        <v>1</v>
      </c>
      <c r="Y4659">
        <v>0</v>
      </c>
      <c r="Z4659">
        <v>0</v>
      </c>
      <c r="AA4659">
        <v>1</v>
      </c>
      <c r="AB4659">
        <v>0</v>
      </c>
      <c r="AC4659">
        <v>0</v>
      </c>
      <c r="AD4659">
        <v>0</v>
      </c>
      <c r="AE4659">
        <v>0</v>
      </c>
    </row>
    <row r="4660" spans="1:31" x14ac:dyDescent="0.3">
      <c r="A4660" t="s">
        <v>268</v>
      </c>
      <c r="B4660" t="s">
        <v>7263</v>
      </c>
      <c r="C4660" t="s">
        <v>274</v>
      </c>
      <c r="D4660" t="s">
        <v>7264</v>
      </c>
      <c r="E4660" t="s">
        <v>13662</v>
      </c>
      <c r="F4660" t="s">
        <v>7265</v>
      </c>
      <c r="G4660" t="s">
        <v>292</v>
      </c>
      <c r="I4660" t="s">
        <v>265</v>
      </c>
      <c r="J4660" t="s">
        <v>266</v>
      </c>
      <c r="K4660" t="s">
        <v>7223</v>
      </c>
      <c r="L4660" t="s">
        <v>4536</v>
      </c>
      <c r="M4660" t="s">
        <v>271</v>
      </c>
      <c r="N4660" t="s">
        <v>268</v>
      </c>
      <c r="O4660">
        <v>20</v>
      </c>
      <c r="P4660" t="s">
        <v>425</v>
      </c>
      <c r="Q4660">
        <v>0.32</v>
      </c>
      <c r="S4660">
        <v>1</v>
      </c>
      <c r="T4660" s="108">
        <v>0.32</v>
      </c>
      <c r="U4660">
        <v>1</v>
      </c>
      <c r="V4660" t="s">
        <v>270</v>
      </c>
      <c r="W4660" t="s">
        <v>167</v>
      </c>
      <c r="X4660">
        <v>1</v>
      </c>
      <c r="Y4660">
        <v>0</v>
      </c>
      <c r="Z4660">
        <v>0</v>
      </c>
      <c r="AA4660">
        <v>0</v>
      </c>
      <c r="AB4660">
        <v>0</v>
      </c>
      <c r="AC4660">
        <v>1</v>
      </c>
      <c r="AD4660">
        <v>0</v>
      </c>
      <c r="AE4660">
        <v>0</v>
      </c>
    </row>
    <row r="4661" spans="1:31" x14ac:dyDescent="0.3">
      <c r="A4661" t="s">
        <v>268</v>
      </c>
      <c r="B4661" t="s">
        <v>7263</v>
      </c>
      <c r="C4661" t="s">
        <v>274</v>
      </c>
      <c r="D4661" t="s">
        <v>7264</v>
      </c>
      <c r="E4661" t="s">
        <v>13662</v>
      </c>
      <c r="F4661" t="s">
        <v>7265</v>
      </c>
      <c r="G4661" t="s">
        <v>292</v>
      </c>
      <c r="I4661" t="s">
        <v>265</v>
      </c>
      <c r="J4661" t="s">
        <v>266</v>
      </c>
      <c r="K4661" t="s">
        <v>7223</v>
      </c>
      <c r="L4661" t="s">
        <v>4536</v>
      </c>
      <c r="M4661" t="s">
        <v>271</v>
      </c>
      <c r="N4661" t="s">
        <v>268</v>
      </c>
      <c r="O4661">
        <v>2</v>
      </c>
      <c r="P4661" t="s">
        <v>272</v>
      </c>
      <c r="Q4661">
        <v>8</v>
      </c>
      <c r="S4661">
        <v>3</v>
      </c>
      <c r="T4661" s="108">
        <v>24</v>
      </c>
      <c r="U4661">
        <v>1</v>
      </c>
      <c r="V4661" t="s">
        <v>270</v>
      </c>
      <c r="W4661" t="s">
        <v>167</v>
      </c>
      <c r="X4661">
        <v>1</v>
      </c>
      <c r="Y4661">
        <v>1</v>
      </c>
      <c r="Z4661">
        <v>0</v>
      </c>
      <c r="AA4661">
        <v>1</v>
      </c>
      <c r="AB4661">
        <v>0</v>
      </c>
      <c r="AC4661">
        <v>1</v>
      </c>
      <c r="AD4661">
        <v>0</v>
      </c>
      <c r="AE4661">
        <v>0</v>
      </c>
    </row>
    <row r="4662" spans="1:31" x14ac:dyDescent="0.3">
      <c r="A4662" t="s">
        <v>268</v>
      </c>
      <c r="B4662" t="s">
        <v>19259</v>
      </c>
      <c r="C4662" t="s">
        <v>274</v>
      </c>
      <c r="D4662" t="s">
        <v>27216</v>
      </c>
      <c r="E4662" t="s">
        <v>12863</v>
      </c>
      <c r="F4662" t="s">
        <v>4663</v>
      </c>
      <c r="G4662" t="s">
        <v>439</v>
      </c>
      <c r="I4662" t="s">
        <v>265</v>
      </c>
      <c r="J4662" t="s">
        <v>266</v>
      </c>
      <c r="K4662" t="s">
        <v>2316</v>
      </c>
      <c r="L4662" t="s">
        <v>19204</v>
      </c>
      <c r="M4662" t="s">
        <v>267</v>
      </c>
      <c r="N4662" t="s">
        <v>268</v>
      </c>
      <c r="O4662">
        <v>1</v>
      </c>
      <c r="P4662" t="s">
        <v>282</v>
      </c>
      <c r="Q4662">
        <v>3</v>
      </c>
      <c r="S4662">
        <v>5</v>
      </c>
      <c r="T4662" s="108">
        <v>15</v>
      </c>
      <c r="U4662">
        <v>1</v>
      </c>
      <c r="V4662" t="s">
        <v>270</v>
      </c>
      <c r="W4662" t="s">
        <v>167</v>
      </c>
      <c r="X4662">
        <v>1</v>
      </c>
      <c r="Y4662">
        <v>1</v>
      </c>
      <c r="Z4662">
        <v>1</v>
      </c>
      <c r="AA4662">
        <v>1</v>
      </c>
      <c r="AB4662">
        <v>1</v>
      </c>
      <c r="AC4662">
        <v>1</v>
      </c>
      <c r="AD4662">
        <v>0</v>
      </c>
      <c r="AE4662">
        <v>0</v>
      </c>
    </row>
    <row r="4663" spans="1:31" x14ac:dyDescent="0.3">
      <c r="A4663" t="s">
        <v>268</v>
      </c>
      <c r="B4663" t="s">
        <v>19259</v>
      </c>
      <c r="C4663" t="s">
        <v>274</v>
      </c>
      <c r="D4663" t="s">
        <v>27216</v>
      </c>
      <c r="E4663" t="s">
        <v>12863</v>
      </c>
      <c r="F4663" t="s">
        <v>4663</v>
      </c>
      <c r="G4663" t="s">
        <v>439</v>
      </c>
      <c r="I4663" t="s">
        <v>265</v>
      </c>
      <c r="J4663" t="s">
        <v>266</v>
      </c>
      <c r="K4663" t="s">
        <v>2316</v>
      </c>
      <c r="L4663" t="s">
        <v>19204</v>
      </c>
      <c r="M4663" t="s">
        <v>271</v>
      </c>
      <c r="N4663" t="s">
        <v>268</v>
      </c>
      <c r="O4663">
        <v>2</v>
      </c>
      <c r="P4663" t="s">
        <v>272</v>
      </c>
      <c r="Q4663">
        <v>3</v>
      </c>
      <c r="S4663">
        <v>3</v>
      </c>
      <c r="T4663" s="108">
        <v>9</v>
      </c>
      <c r="U4663">
        <v>1</v>
      </c>
      <c r="V4663" t="s">
        <v>270</v>
      </c>
      <c r="W4663" t="s">
        <v>167</v>
      </c>
      <c r="X4663">
        <v>1</v>
      </c>
      <c r="Y4663">
        <v>1</v>
      </c>
      <c r="Z4663">
        <v>0</v>
      </c>
      <c r="AA4663">
        <v>1</v>
      </c>
      <c r="AB4663">
        <v>0</v>
      </c>
      <c r="AC4663">
        <v>1</v>
      </c>
      <c r="AD4663">
        <v>0</v>
      </c>
      <c r="AE4663">
        <v>0</v>
      </c>
    </row>
    <row r="4664" spans="1:31" x14ac:dyDescent="0.3">
      <c r="A4664" t="s">
        <v>268</v>
      </c>
      <c r="B4664" t="s">
        <v>10709</v>
      </c>
      <c r="C4664" t="s">
        <v>274</v>
      </c>
      <c r="D4664" t="s">
        <v>10710</v>
      </c>
      <c r="E4664" t="s">
        <v>13651</v>
      </c>
      <c r="F4664" t="s">
        <v>1453</v>
      </c>
      <c r="G4664" t="s">
        <v>292</v>
      </c>
      <c r="I4664" t="s">
        <v>265</v>
      </c>
      <c r="J4664" t="s">
        <v>266</v>
      </c>
      <c r="K4664" t="s">
        <v>7068</v>
      </c>
      <c r="L4664" t="s">
        <v>17639</v>
      </c>
      <c r="M4664" t="s">
        <v>267</v>
      </c>
      <c r="N4664" t="s">
        <v>268</v>
      </c>
      <c r="O4664">
        <v>1</v>
      </c>
      <c r="P4664" t="s">
        <v>282</v>
      </c>
      <c r="Q4664">
        <v>2</v>
      </c>
      <c r="S4664">
        <v>3</v>
      </c>
      <c r="T4664" s="108">
        <v>6</v>
      </c>
      <c r="U4664">
        <v>1</v>
      </c>
      <c r="V4664" t="s">
        <v>270</v>
      </c>
      <c r="W4664" t="s">
        <v>167</v>
      </c>
      <c r="X4664">
        <v>1</v>
      </c>
      <c r="Y4664">
        <v>1</v>
      </c>
      <c r="Z4664">
        <v>0</v>
      </c>
      <c r="AA4664">
        <v>1</v>
      </c>
      <c r="AB4664">
        <v>0</v>
      </c>
      <c r="AC4664">
        <v>1</v>
      </c>
      <c r="AD4664">
        <v>0</v>
      </c>
      <c r="AE4664">
        <v>0</v>
      </c>
    </row>
    <row r="4665" spans="1:31" x14ac:dyDescent="0.3">
      <c r="A4665" t="s">
        <v>268</v>
      </c>
      <c r="B4665" t="s">
        <v>10709</v>
      </c>
      <c r="C4665" t="s">
        <v>274</v>
      </c>
      <c r="D4665" t="s">
        <v>10710</v>
      </c>
      <c r="E4665" t="s">
        <v>13651</v>
      </c>
      <c r="F4665" t="s">
        <v>1453</v>
      </c>
      <c r="G4665" t="s">
        <v>292</v>
      </c>
      <c r="I4665" t="s">
        <v>265</v>
      </c>
      <c r="J4665" t="s">
        <v>266</v>
      </c>
      <c r="K4665" t="s">
        <v>7068</v>
      </c>
      <c r="L4665" t="s">
        <v>17639</v>
      </c>
      <c r="M4665" t="s">
        <v>271</v>
      </c>
      <c r="N4665" t="s">
        <v>268</v>
      </c>
      <c r="O4665">
        <v>2</v>
      </c>
      <c r="P4665" t="s">
        <v>272</v>
      </c>
      <c r="Q4665">
        <v>6</v>
      </c>
      <c r="S4665">
        <v>2</v>
      </c>
      <c r="T4665" s="108">
        <v>12</v>
      </c>
      <c r="U4665">
        <v>1</v>
      </c>
      <c r="V4665" t="s">
        <v>270</v>
      </c>
      <c r="W4665" t="s">
        <v>167</v>
      </c>
      <c r="X4665">
        <v>1</v>
      </c>
      <c r="Y4665">
        <v>0</v>
      </c>
      <c r="Z4665">
        <v>1</v>
      </c>
      <c r="AA4665">
        <v>0</v>
      </c>
      <c r="AB4665">
        <v>1</v>
      </c>
      <c r="AC4665">
        <v>0</v>
      </c>
      <c r="AD4665">
        <v>0</v>
      </c>
      <c r="AE4665">
        <v>0</v>
      </c>
    </row>
    <row r="4666" spans="1:31" x14ac:dyDescent="0.3">
      <c r="A4666" t="s">
        <v>268</v>
      </c>
      <c r="B4666" t="s">
        <v>10709</v>
      </c>
      <c r="C4666" t="s">
        <v>274</v>
      </c>
      <c r="D4666" t="s">
        <v>10710</v>
      </c>
      <c r="E4666" t="s">
        <v>13651</v>
      </c>
      <c r="F4666" t="s">
        <v>1453</v>
      </c>
      <c r="G4666" t="s">
        <v>292</v>
      </c>
      <c r="I4666" t="s">
        <v>265</v>
      </c>
      <c r="J4666" t="s">
        <v>266</v>
      </c>
      <c r="K4666" t="s">
        <v>7068</v>
      </c>
      <c r="L4666" t="s">
        <v>17639</v>
      </c>
      <c r="M4666" t="s">
        <v>271</v>
      </c>
      <c r="N4666" t="s">
        <v>268</v>
      </c>
      <c r="O4666">
        <v>17</v>
      </c>
      <c r="P4666" t="s">
        <v>273</v>
      </c>
      <c r="Q4666">
        <v>0.32</v>
      </c>
      <c r="S4666">
        <v>3</v>
      </c>
      <c r="T4666" s="108">
        <v>0.96</v>
      </c>
      <c r="U4666">
        <v>1</v>
      </c>
      <c r="V4666" t="s">
        <v>270</v>
      </c>
      <c r="W4666" t="s">
        <v>167</v>
      </c>
      <c r="X4666">
        <v>3</v>
      </c>
      <c r="Y4666">
        <v>0</v>
      </c>
      <c r="Z4666">
        <v>0</v>
      </c>
      <c r="AA4666">
        <v>0</v>
      </c>
      <c r="AB4666">
        <v>3</v>
      </c>
      <c r="AC4666">
        <v>0</v>
      </c>
      <c r="AD4666">
        <v>0</v>
      </c>
      <c r="AE4666">
        <v>0</v>
      </c>
    </row>
    <row r="4667" spans="1:31" x14ac:dyDescent="0.3">
      <c r="A4667" t="s">
        <v>268</v>
      </c>
      <c r="B4667" t="s">
        <v>6324</v>
      </c>
      <c r="C4667" t="s">
        <v>274</v>
      </c>
      <c r="D4667" t="s">
        <v>6325</v>
      </c>
      <c r="E4667" t="s">
        <v>13626</v>
      </c>
      <c r="F4667" t="s">
        <v>6326</v>
      </c>
      <c r="G4667" t="s">
        <v>292</v>
      </c>
      <c r="I4667" t="s">
        <v>265</v>
      </c>
      <c r="J4667" t="s">
        <v>266</v>
      </c>
      <c r="K4667" t="s">
        <v>6327</v>
      </c>
      <c r="L4667" t="s">
        <v>6328</v>
      </c>
      <c r="M4667" t="s">
        <v>271</v>
      </c>
      <c r="N4667" t="s">
        <v>268</v>
      </c>
      <c r="O4667">
        <v>2</v>
      </c>
      <c r="P4667" t="s">
        <v>272</v>
      </c>
      <c r="Q4667">
        <v>2</v>
      </c>
      <c r="S4667">
        <v>1</v>
      </c>
      <c r="T4667" s="108">
        <v>2</v>
      </c>
      <c r="U4667">
        <v>1</v>
      </c>
      <c r="V4667" t="s">
        <v>270</v>
      </c>
      <c r="W4667" t="s">
        <v>167</v>
      </c>
      <c r="X4667">
        <v>1</v>
      </c>
      <c r="Y4667">
        <v>0</v>
      </c>
      <c r="Z4667">
        <v>0</v>
      </c>
      <c r="AA4667">
        <v>0</v>
      </c>
      <c r="AB4667">
        <v>1</v>
      </c>
      <c r="AC4667">
        <v>0</v>
      </c>
      <c r="AD4667">
        <v>0</v>
      </c>
      <c r="AE4667">
        <v>0</v>
      </c>
    </row>
    <row r="4668" spans="1:31" x14ac:dyDescent="0.3">
      <c r="A4668" t="s">
        <v>268</v>
      </c>
      <c r="B4668" t="s">
        <v>9236</v>
      </c>
      <c r="C4668" t="s">
        <v>274</v>
      </c>
      <c r="D4668" t="s">
        <v>9237</v>
      </c>
      <c r="E4668" t="s">
        <v>13622</v>
      </c>
      <c r="F4668" t="s">
        <v>9238</v>
      </c>
      <c r="G4668" t="s">
        <v>292</v>
      </c>
      <c r="I4668" t="s">
        <v>265</v>
      </c>
      <c r="J4668" t="s">
        <v>266</v>
      </c>
      <c r="K4668" t="s">
        <v>9239</v>
      </c>
      <c r="L4668" t="s">
        <v>9240</v>
      </c>
      <c r="M4668" t="s">
        <v>267</v>
      </c>
      <c r="N4668" t="s">
        <v>268</v>
      </c>
      <c r="O4668">
        <v>1</v>
      </c>
      <c r="P4668" t="s">
        <v>282</v>
      </c>
      <c r="Q4668">
        <v>2</v>
      </c>
      <c r="S4668">
        <v>3</v>
      </c>
      <c r="T4668" s="108">
        <v>6</v>
      </c>
      <c r="U4668">
        <v>1</v>
      </c>
      <c r="V4668" t="s">
        <v>270</v>
      </c>
      <c r="W4668" t="s">
        <v>167</v>
      </c>
      <c r="X4668">
        <v>1</v>
      </c>
      <c r="Y4668">
        <v>1</v>
      </c>
      <c r="Z4668">
        <v>0</v>
      </c>
      <c r="AA4668">
        <v>1</v>
      </c>
      <c r="AB4668">
        <v>0</v>
      </c>
      <c r="AC4668">
        <v>1</v>
      </c>
      <c r="AD4668">
        <v>0</v>
      </c>
      <c r="AE4668">
        <v>0</v>
      </c>
    </row>
    <row r="4669" spans="1:31" x14ac:dyDescent="0.3">
      <c r="A4669" t="s">
        <v>268</v>
      </c>
      <c r="B4669" t="s">
        <v>9236</v>
      </c>
      <c r="C4669" t="s">
        <v>274</v>
      </c>
      <c r="D4669" t="s">
        <v>9237</v>
      </c>
      <c r="E4669" t="s">
        <v>13622</v>
      </c>
      <c r="F4669" t="s">
        <v>9238</v>
      </c>
      <c r="G4669" t="s">
        <v>292</v>
      </c>
      <c r="I4669" t="s">
        <v>265</v>
      </c>
      <c r="J4669" t="s">
        <v>266</v>
      </c>
      <c r="K4669" t="s">
        <v>9239</v>
      </c>
      <c r="L4669" t="s">
        <v>9240</v>
      </c>
      <c r="M4669" t="s">
        <v>271</v>
      </c>
      <c r="N4669" t="s">
        <v>268</v>
      </c>
      <c r="O4669">
        <v>2</v>
      </c>
      <c r="P4669" t="s">
        <v>272</v>
      </c>
      <c r="Q4669">
        <v>2</v>
      </c>
      <c r="S4669">
        <v>3</v>
      </c>
      <c r="T4669" s="108">
        <v>6</v>
      </c>
      <c r="U4669">
        <v>1</v>
      </c>
      <c r="V4669" t="s">
        <v>270</v>
      </c>
      <c r="W4669" t="s">
        <v>167</v>
      </c>
      <c r="X4669">
        <v>1</v>
      </c>
      <c r="Y4669">
        <v>1</v>
      </c>
      <c r="Z4669">
        <v>0</v>
      </c>
      <c r="AA4669">
        <v>1</v>
      </c>
      <c r="AB4669">
        <v>0</v>
      </c>
      <c r="AC4669">
        <v>1</v>
      </c>
      <c r="AD4669">
        <v>0</v>
      </c>
      <c r="AE4669">
        <v>0</v>
      </c>
    </row>
    <row r="4670" spans="1:31" x14ac:dyDescent="0.3">
      <c r="A4670" t="s">
        <v>268</v>
      </c>
      <c r="B4670" t="s">
        <v>5919</v>
      </c>
      <c r="C4670" t="s">
        <v>274</v>
      </c>
      <c r="D4670" t="s">
        <v>5920</v>
      </c>
      <c r="E4670" t="s">
        <v>12866</v>
      </c>
      <c r="F4670" t="s">
        <v>1731</v>
      </c>
      <c r="G4670" t="s">
        <v>478</v>
      </c>
      <c r="I4670" t="s">
        <v>265</v>
      </c>
      <c r="J4670" t="s">
        <v>266</v>
      </c>
      <c r="K4670" t="s">
        <v>5855</v>
      </c>
      <c r="L4670" t="s">
        <v>3446</v>
      </c>
      <c r="M4670" t="s">
        <v>267</v>
      </c>
      <c r="N4670" t="s">
        <v>268</v>
      </c>
      <c r="O4670">
        <v>1</v>
      </c>
      <c r="P4670" t="s">
        <v>282</v>
      </c>
      <c r="Q4670">
        <v>4</v>
      </c>
      <c r="S4670">
        <v>3</v>
      </c>
      <c r="T4670" s="108">
        <v>12</v>
      </c>
      <c r="U4670">
        <v>1</v>
      </c>
      <c r="V4670" t="s">
        <v>270</v>
      </c>
      <c r="W4670" t="s">
        <v>167</v>
      </c>
      <c r="X4670">
        <v>1</v>
      </c>
      <c r="Y4670">
        <v>1</v>
      </c>
      <c r="Z4670">
        <v>0</v>
      </c>
      <c r="AA4670">
        <v>1</v>
      </c>
      <c r="AB4670">
        <v>0</v>
      </c>
      <c r="AC4670">
        <v>1</v>
      </c>
      <c r="AD4670">
        <v>0</v>
      </c>
      <c r="AE4670">
        <v>0</v>
      </c>
    </row>
    <row r="4671" spans="1:31" x14ac:dyDescent="0.3">
      <c r="A4671" t="s">
        <v>268</v>
      </c>
      <c r="B4671" t="s">
        <v>5919</v>
      </c>
      <c r="C4671" t="s">
        <v>274</v>
      </c>
      <c r="D4671" t="s">
        <v>5920</v>
      </c>
      <c r="E4671" t="s">
        <v>12866</v>
      </c>
      <c r="F4671" t="s">
        <v>1731</v>
      </c>
      <c r="G4671" t="s">
        <v>478</v>
      </c>
      <c r="I4671" t="s">
        <v>265</v>
      </c>
      <c r="J4671" t="s">
        <v>266</v>
      </c>
      <c r="K4671" t="s">
        <v>5855</v>
      </c>
      <c r="L4671" t="s">
        <v>3446</v>
      </c>
      <c r="M4671" t="s">
        <v>271</v>
      </c>
      <c r="N4671" t="s">
        <v>268</v>
      </c>
      <c r="O4671">
        <v>20</v>
      </c>
      <c r="P4671" t="s">
        <v>425</v>
      </c>
      <c r="Q4671">
        <v>0.32</v>
      </c>
      <c r="S4671">
        <v>15</v>
      </c>
      <c r="T4671" s="108">
        <v>4.8</v>
      </c>
      <c r="U4671">
        <v>1</v>
      </c>
      <c r="V4671" t="s">
        <v>270</v>
      </c>
      <c r="W4671" t="s">
        <v>167</v>
      </c>
      <c r="X4671">
        <v>3</v>
      </c>
      <c r="Y4671">
        <v>3</v>
      </c>
      <c r="Z4671">
        <v>3</v>
      </c>
      <c r="AA4671">
        <v>3</v>
      </c>
      <c r="AB4671">
        <v>3</v>
      </c>
      <c r="AC4671">
        <v>3</v>
      </c>
      <c r="AD4671">
        <v>0</v>
      </c>
      <c r="AE4671">
        <v>0</v>
      </c>
    </row>
    <row r="4672" spans="1:31" x14ac:dyDescent="0.3">
      <c r="A4672" t="s">
        <v>268</v>
      </c>
      <c r="B4672" t="s">
        <v>5919</v>
      </c>
      <c r="C4672" t="s">
        <v>274</v>
      </c>
      <c r="D4672" t="s">
        <v>5920</v>
      </c>
      <c r="E4672" t="s">
        <v>12866</v>
      </c>
      <c r="F4672" t="s">
        <v>1731</v>
      </c>
      <c r="G4672" t="s">
        <v>478</v>
      </c>
      <c r="I4672" t="s">
        <v>265</v>
      </c>
      <c r="J4672" t="s">
        <v>266</v>
      </c>
      <c r="K4672" t="s">
        <v>5855</v>
      </c>
      <c r="L4672" t="s">
        <v>3446</v>
      </c>
      <c r="M4672" t="s">
        <v>267</v>
      </c>
      <c r="N4672" t="s">
        <v>268</v>
      </c>
      <c r="O4672">
        <v>1</v>
      </c>
      <c r="P4672" t="s">
        <v>282</v>
      </c>
      <c r="Q4672">
        <v>3</v>
      </c>
      <c r="S4672">
        <v>3</v>
      </c>
      <c r="T4672" s="108">
        <v>9</v>
      </c>
      <c r="U4672">
        <v>1</v>
      </c>
      <c r="V4672" t="s">
        <v>270</v>
      </c>
      <c r="W4672" t="s">
        <v>167</v>
      </c>
      <c r="X4672">
        <v>1</v>
      </c>
      <c r="Y4672">
        <v>1</v>
      </c>
      <c r="Z4672">
        <v>0</v>
      </c>
      <c r="AA4672">
        <v>1</v>
      </c>
      <c r="AB4672">
        <v>0</v>
      </c>
      <c r="AC4672">
        <v>1</v>
      </c>
      <c r="AD4672">
        <v>0</v>
      </c>
      <c r="AE4672">
        <v>0</v>
      </c>
    </row>
    <row r="4673" spans="1:31" x14ac:dyDescent="0.3">
      <c r="A4673" t="s">
        <v>268</v>
      </c>
      <c r="B4673" t="s">
        <v>5919</v>
      </c>
      <c r="C4673" t="s">
        <v>274</v>
      </c>
      <c r="D4673" t="s">
        <v>5920</v>
      </c>
      <c r="E4673" t="s">
        <v>12866</v>
      </c>
      <c r="F4673" t="s">
        <v>1731</v>
      </c>
      <c r="G4673" t="s">
        <v>478</v>
      </c>
      <c r="I4673" t="s">
        <v>265</v>
      </c>
      <c r="J4673" t="s">
        <v>266</v>
      </c>
      <c r="K4673" t="s">
        <v>5855</v>
      </c>
      <c r="L4673" t="s">
        <v>3446</v>
      </c>
      <c r="M4673" t="s">
        <v>271</v>
      </c>
      <c r="N4673" t="s">
        <v>268</v>
      </c>
      <c r="O4673">
        <v>2</v>
      </c>
      <c r="P4673" t="s">
        <v>272</v>
      </c>
      <c r="Q4673">
        <v>3</v>
      </c>
      <c r="S4673">
        <v>6</v>
      </c>
      <c r="T4673" s="108">
        <v>18</v>
      </c>
      <c r="U4673">
        <v>1</v>
      </c>
      <c r="V4673" t="s">
        <v>270</v>
      </c>
      <c r="W4673" t="s">
        <v>167</v>
      </c>
      <c r="X4673">
        <v>1</v>
      </c>
      <c r="Y4673">
        <v>1</v>
      </c>
      <c r="Z4673">
        <v>1</v>
      </c>
      <c r="AA4673">
        <v>1</v>
      </c>
      <c r="AB4673">
        <v>1</v>
      </c>
      <c r="AC4673">
        <v>1</v>
      </c>
      <c r="AD4673">
        <v>1</v>
      </c>
      <c r="AE4673">
        <v>0</v>
      </c>
    </row>
    <row r="4674" spans="1:31" x14ac:dyDescent="0.3">
      <c r="A4674" t="s">
        <v>268</v>
      </c>
      <c r="B4674" t="s">
        <v>5919</v>
      </c>
      <c r="C4674" t="s">
        <v>274</v>
      </c>
      <c r="D4674" t="s">
        <v>5920</v>
      </c>
      <c r="E4674" t="s">
        <v>12866</v>
      </c>
      <c r="F4674" t="s">
        <v>1731</v>
      </c>
      <c r="G4674" t="s">
        <v>478</v>
      </c>
      <c r="I4674" t="s">
        <v>265</v>
      </c>
      <c r="J4674" t="s">
        <v>266</v>
      </c>
      <c r="K4674" t="s">
        <v>5855</v>
      </c>
      <c r="L4674" t="s">
        <v>3446</v>
      </c>
      <c r="M4674" t="s">
        <v>271</v>
      </c>
      <c r="N4674" t="s">
        <v>268</v>
      </c>
      <c r="O4674">
        <v>2</v>
      </c>
      <c r="P4674" t="s">
        <v>272</v>
      </c>
      <c r="Q4674">
        <v>3</v>
      </c>
      <c r="S4674">
        <v>4</v>
      </c>
      <c r="T4674" s="108">
        <v>12</v>
      </c>
      <c r="U4674">
        <v>1</v>
      </c>
      <c r="V4674" t="s">
        <v>270</v>
      </c>
      <c r="W4674" t="s">
        <v>167</v>
      </c>
      <c r="X4674">
        <v>1</v>
      </c>
      <c r="Y4674">
        <v>1</v>
      </c>
      <c r="Z4674">
        <v>0</v>
      </c>
      <c r="AA4674">
        <v>1</v>
      </c>
      <c r="AB4674">
        <v>0</v>
      </c>
      <c r="AC4674">
        <v>1</v>
      </c>
      <c r="AD4674">
        <v>1</v>
      </c>
      <c r="AE4674">
        <v>0</v>
      </c>
    </row>
    <row r="4675" spans="1:31" x14ac:dyDescent="0.3">
      <c r="A4675" t="s">
        <v>268</v>
      </c>
      <c r="B4675" t="s">
        <v>17744</v>
      </c>
      <c r="C4675" t="s">
        <v>274</v>
      </c>
      <c r="D4675" t="s">
        <v>17745</v>
      </c>
      <c r="E4675" t="s">
        <v>17746</v>
      </c>
      <c r="F4675" t="s">
        <v>437</v>
      </c>
      <c r="G4675" t="s">
        <v>1541</v>
      </c>
      <c r="I4675" t="s">
        <v>265</v>
      </c>
      <c r="J4675" t="s">
        <v>266</v>
      </c>
      <c r="K4675" t="s">
        <v>5408</v>
      </c>
      <c r="L4675" t="s">
        <v>17747</v>
      </c>
      <c r="M4675" t="s">
        <v>267</v>
      </c>
      <c r="N4675" t="s">
        <v>268</v>
      </c>
      <c r="O4675">
        <v>1</v>
      </c>
      <c r="P4675" t="s">
        <v>282</v>
      </c>
      <c r="Q4675">
        <v>1</v>
      </c>
      <c r="S4675">
        <v>2</v>
      </c>
      <c r="T4675" s="108">
        <v>2</v>
      </c>
      <c r="U4675">
        <v>1</v>
      </c>
      <c r="V4675" t="s">
        <v>270</v>
      </c>
      <c r="W4675" t="s">
        <v>167</v>
      </c>
      <c r="X4675">
        <v>1</v>
      </c>
      <c r="Y4675">
        <v>1</v>
      </c>
      <c r="Z4675">
        <v>0</v>
      </c>
      <c r="AA4675">
        <v>0</v>
      </c>
      <c r="AB4675">
        <v>0</v>
      </c>
      <c r="AC4675">
        <v>1</v>
      </c>
      <c r="AD4675">
        <v>0</v>
      </c>
      <c r="AE4675">
        <v>0</v>
      </c>
    </row>
    <row r="4676" spans="1:31" x14ac:dyDescent="0.3">
      <c r="A4676" t="s">
        <v>268</v>
      </c>
      <c r="B4676" t="s">
        <v>17744</v>
      </c>
      <c r="C4676" t="s">
        <v>274</v>
      </c>
      <c r="D4676" t="s">
        <v>17745</v>
      </c>
      <c r="E4676" t="s">
        <v>17746</v>
      </c>
      <c r="F4676" t="s">
        <v>437</v>
      </c>
      <c r="G4676" t="s">
        <v>1541</v>
      </c>
      <c r="I4676" t="s">
        <v>265</v>
      </c>
      <c r="J4676" t="s">
        <v>266</v>
      </c>
      <c r="K4676" t="s">
        <v>5408</v>
      </c>
      <c r="L4676" t="s">
        <v>17747</v>
      </c>
      <c r="M4676" t="s">
        <v>271</v>
      </c>
      <c r="N4676" t="s">
        <v>268</v>
      </c>
      <c r="O4676">
        <v>20</v>
      </c>
      <c r="P4676" t="s">
        <v>425</v>
      </c>
      <c r="Q4676">
        <v>0.32</v>
      </c>
      <c r="S4676">
        <v>2</v>
      </c>
      <c r="T4676" s="108">
        <v>0.64</v>
      </c>
      <c r="U4676">
        <v>1</v>
      </c>
      <c r="V4676" t="s">
        <v>270</v>
      </c>
      <c r="W4676" t="s">
        <v>167</v>
      </c>
      <c r="X4676">
        <v>1</v>
      </c>
      <c r="Y4676">
        <v>1</v>
      </c>
      <c r="Z4676">
        <v>0</v>
      </c>
      <c r="AA4676">
        <v>0</v>
      </c>
      <c r="AB4676">
        <v>0</v>
      </c>
      <c r="AC4676">
        <v>1</v>
      </c>
      <c r="AD4676">
        <v>0</v>
      </c>
      <c r="AE4676">
        <v>0</v>
      </c>
    </row>
    <row r="4677" spans="1:31" x14ac:dyDescent="0.3">
      <c r="A4677" t="s">
        <v>268</v>
      </c>
      <c r="B4677" t="s">
        <v>17744</v>
      </c>
      <c r="C4677" t="s">
        <v>274</v>
      </c>
      <c r="D4677" t="s">
        <v>17745</v>
      </c>
      <c r="E4677" t="s">
        <v>17746</v>
      </c>
      <c r="F4677" t="s">
        <v>437</v>
      </c>
      <c r="G4677" t="s">
        <v>1541</v>
      </c>
      <c r="I4677" t="s">
        <v>265</v>
      </c>
      <c r="J4677" t="s">
        <v>266</v>
      </c>
      <c r="K4677" t="s">
        <v>5408</v>
      </c>
      <c r="L4677" t="s">
        <v>17747</v>
      </c>
      <c r="M4677" t="s">
        <v>271</v>
      </c>
      <c r="N4677" t="s">
        <v>268</v>
      </c>
      <c r="O4677">
        <v>2</v>
      </c>
      <c r="P4677" t="s">
        <v>272</v>
      </c>
      <c r="Q4677">
        <v>1</v>
      </c>
      <c r="S4677">
        <v>2</v>
      </c>
      <c r="T4677" s="108">
        <v>2</v>
      </c>
      <c r="U4677">
        <v>1</v>
      </c>
      <c r="V4677" t="s">
        <v>270</v>
      </c>
      <c r="W4677" t="s">
        <v>167</v>
      </c>
      <c r="X4677">
        <v>1</v>
      </c>
      <c r="Y4677">
        <v>1</v>
      </c>
      <c r="Z4677">
        <v>0</v>
      </c>
      <c r="AA4677">
        <v>0</v>
      </c>
      <c r="AB4677">
        <v>0</v>
      </c>
      <c r="AC4677">
        <v>1</v>
      </c>
      <c r="AD4677">
        <v>0</v>
      </c>
      <c r="AE4677">
        <v>0</v>
      </c>
    </row>
    <row r="4678" spans="1:31" x14ac:dyDescent="0.3">
      <c r="A4678" t="s">
        <v>268</v>
      </c>
      <c r="B4678" t="s">
        <v>6116</v>
      </c>
      <c r="C4678" t="s">
        <v>294</v>
      </c>
      <c r="D4678" t="s">
        <v>6117</v>
      </c>
      <c r="E4678" t="s">
        <v>12868</v>
      </c>
      <c r="F4678" t="s">
        <v>6118</v>
      </c>
      <c r="G4678" t="s">
        <v>478</v>
      </c>
      <c r="I4678" t="s">
        <v>265</v>
      </c>
      <c r="J4678" t="s">
        <v>266</v>
      </c>
      <c r="K4678" t="s">
        <v>6119</v>
      </c>
      <c r="L4678" t="s">
        <v>6120</v>
      </c>
      <c r="M4678" t="s">
        <v>271</v>
      </c>
      <c r="N4678" t="s">
        <v>268</v>
      </c>
      <c r="O4678">
        <v>2</v>
      </c>
      <c r="P4678" t="s">
        <v>272</v>
      </c>
      <c r="Q4678">
        <v>3</v>
      </c>
      <c r="S4678">
        <v>4</v>
      </c>
      <c r="T4678" s="108">
        <v>12</v>
      </c>
      <c r="U4678">
        <v>1</v>
      </c>
      <c r="V4678" t="s">
        <v>270</v>
      </c>
      <c r="W4678" t="s">
        <v>167</v>
      </c>
      <c r="X4678">
        <v>1</v>
      </c>
      <c r="Y4678">
        <v>1</v>
      </c>
      <c r="Z4678">
        <v>0</v>
      </c>
      <c r="AA4678">
        <v>1</v>
      </c>
      <c r="AB4678">
        <v>1</v>
      </c>
      <c r="AC4678">
        <v>1</v>
      </c>
      <c r="AD4678">
        <v>0</v>
      </c>
      <c r="AE4678">
        <v>0</v>
      </c>
    </row>
    <row r="4679" spans="1:31" x14ac:dyDescent="0.3">
      <c r="A4679" t="s">
        <v>268</v>
      </c>
      <c r="B4679" t="s">
        <v>6116</v>
      </c>
      <c r="C4679" t="s">
        <v>294</v>
      </c>
      <c r="D4679" t="s">
        <v>6117</v>
      </c>
      <c r="E4679" t="s">
        <v>12868</v>
      </c>
      <c r="F4679" t="s">
        <v>6118</v>
      </c>
      <c r="G4679" t="s">
        <v>478</v>
      </c>
      <c r="I4679" t="s">
        <v>265</v>
      </c>
      <c r="J4679" t="s">
        <v>266</v>
      </c>
      <c r="K4679" t="s">
        <v>6119</v>
      </c>
      <c r="L4679" t="s">
        <v>6120</v>
      </c>
      <c r="M4679" t="s">
        <v>271</v>
      </c>
      <c r="N4679" t="s">
        <v>268</v>
      </c>
      <c r="O4679">
        <v>20</v>
      </c>
      <c r="P4679" t="s">
        <v>425</v>
      </c>
      <c r="Q4679">
        <v>0.32</v>
      </c>
      <c r="S4679">
        <v>3</v>
      </c>
      <c r="T4679" s="108">
        <v>0.96</v>
      </c>
      <c r="U4679">
        <v>1</v>
      </c>
      <c r="V4679" t="s">
        <v>270</v>
      </c>
      <c r="W4679" t="s">
        <v>167</v>
      </c>
      <c r="X4679">
        <v>1</v>
      </c>
      <c r="Y4679">
        <v>1</v>
      </c>
      <c r="Z4679">
        <v>0</v>
      </c>
      <c r="AA4679">
        <v>1</v>
      </c>
      <c r="AB4679">
        <v>0</v>
      </c>
      <c r="AC4679">
        <v>1</v>
      </c>
      <c r="AD4679">
        <v>0</v>
      </c>
      <c r="AE4679">
        <v>0</v>
      </c>
    </row>
    <row r="4680" spans="1:31" x14ac:dyDescent="0.3">
      <c r="A4680" t="s">
        <v>268</v>
      </c>
      <c r="B4680" t="s">
        <v>5343</v>
      </c>
      <c r="C4680" t="s">
        <v>274</v>
      </c>
      <c r="D4680" t="s">
        <v>5344</v>
      </c>
      <c r="E4680" t="s">
        <v>13456</v>
      </c>
      <c r="F4680" t="s">
        <v>5341</v>
      </c>
      <c r="G4680" t="s">
        <v>2918</v>
      </c>
      <c r="I4680" t="s">
        <v>265</v>
      </c>
      <c r="J4680" t="s">
        <v>266</v>
      </c>
      <c r="K4680" t="s">
        <v>5345</v>
      </c>
      <c r="L4680" t="s">
        <v>5346</v>
      </c>
      <c r="M4680" t="s">
        <v>271</v>
      </c>
      <c r="N4680" t="s">
        <v>268</v>
      </c>
      <c r="O4680">
        <v>2</v>
      </c>
      <c r="P4680" t="s">
        <v>288</v>
      </c>
      <c r="Q4680">
        <v>0.48</v>
      </c>
      <c r="S4680">
        <v>1</v>
      </c>
      <c r="T4680" s="108">
        <v>0.48</v>
      </c>
      <c r="U4680">
        <v>1</v>
      </c>
      <c r="V4680" t="s">
        <v>270</v>
      </c>
      <c r="W4680" t="s">
        <v>167</v>
      </c>
      <c r="X4680">
        <v>1</v>
      </c>
      <c r="Y4680">
        <v>0</v>
      </c>
      <c r="Z4680">
        <v>1</v>
      </c>
      <c r="AA4680">
        <v>0</v>
      </c>
      <c r="AB4680">
        <v>0</v>
      </c>
      <c r="AC4680">
        <v>0</v>
      </c>
      <c r="AD4680">
        <v>0</v>
      </c>
      <c r="AE4680">
        <v>0</v>
      </c>
    </row>
    <row r="4681" spans="1:31" x14ac:dyDescent="0.3">
      <c r="A4681" t="s">
        <v>268</v>
      </c>
      <c r="B4681" t="s">
        <v>5343</v>
      </c>
      <c r="C4681" t="s">
        <v>274</v>
      </c>
      <c r="D4681" t="s">
        <v>5344</v>
      </c>
      <c r="E4681" t="s">
        <v>13456</v>
      </c>
      <c r="F4681" t="s">
        <v>5341</v>
      </c>
      <c r="G4681" t="s">
        <v>2918</v>
      </c>
      <c r="I4681" t="s">
        <v>265</v>
      </c>
      <c r="J4681" t="s">
        <v>266</v>
      </c>
      <c r="K4681" t="s">
        <v>5345</v>
      </c>
      <c r="L4681" t="s">
        <v>5346</v>
      </c>
      <c r="M4681" t="s">
        <v>267</v>
      </c>
      <c r="N4681" t="s">
        <v>268</v>
      </c>
      <c r="O4681">
        <v>1</v>
      </c>
      <c r="P4681" t="s">
        <v>266</v>
      </c>
      <c r="Q4681">
        <v>0.32</v>
      </c>
      <c r="S4681">
        <v>1</v>
      </c>
      <c r="T4681" s="108">
        <v>0.32</v>
      </c>
      <c r="U4681">
        <v>1</v>
      </c>
      <c r="V4681" t="s">
        <v>270</v>
      </c>
      <c r="W4681" t="s">
        <v>167</v>
      </c>
      <c r="X4681">
        <v>1</v>
      </c>
      <c r="Y4681">
        <v>0</v>
      </c>
      <c r="Z4681">
        <v>0</v>
      </c>
      <c r="AA4681">
        <v>1</v>
      </c>
      <c r="AB4681">
        <v>0</v>
      </c>
      <c r="AC4681">
        <v>0</v>
      </c>
      <c r="AD4681">
        <v>0</v>
      </c>
      <c r="AE4681">
        <v>0</v>
      </c>
    </row>
    <row r="4682" spans="1:31" x14ac:dyDescent="0.3">
      <c r="A4682" t="s">
        <v>268</v>
      </c>
      <c r="B4682" t="s">
        <v>11873</v>
      </c>
      <c r="C4682" t="s">
        <v>274</v>
      </c>
      <c r="D4682" t="s">
        <v>11874</v>
      </c>
      <c r="E4682" t="s">
        <v>13050</v>
      </c>
      <c r="F4682" t="s">
        <v>5409</v>
      </c>
      <c r="G4682" t="s">
        <v>1541</v>
      </c>
      <c r="I4682" t="s">
        <v>265</v>
      </c>
      <c r="J4682" t="s">
        <v>266</v>
      </c>
      <c r="K4682" t="s">
        <v>5379</v>
      </c>
      <c r="L4682" t="s">
        <v>11863</v>
      </c>
      <c r="M4682" t="s">
        <v>267</v>
      </c>
      <c r="N4682" t="s">
        <v>268</v>
      </c>
      <c r="O4682">
        <v>1</v>
      </c>
      <c r="P4682" t="s">
        <v>282</v>
      </c>
      <c r="Q4682">
        <v>1</v>
      </c>
      <c r="S4682">
        <v>3</v>
      </c>
      <c r="T4682" s="108">
        <v>3</v>
      </c>
      <c r="U4682">
        <v>1</v>
      </c>
      <c r="V4682" t="s">
        <v>270</v>
      </c>
      <c r="W4682" t="s">
        <v>167</v>
      </c>
      <c r="X4682">
        <v>1</v>
      </c>
      <c r="Y4682">
        <v>1</v>
      </c>
      <c r="Z4682">
        <v>0</v>
      </c>
      <c r="AA4682">
        <v>1</v>
      </c>
      <c r="AB4682">
        <v>0</v>
      </c>
      <c r="AC4682">
        <v>1</v>
      </c>
      <c r="AD4682">
        <v>0</v>
      </c>
      <c r="AE4682">
        <v>0</v>
      </c>
    </row>
    <row r="4683" spans="1:31" x14ac:dyDescent="0.3">
      <c r="A4683" t="s">
        <v>268</v>
      </c>
      <c r="B4683" t="s">
        <v>11873</v>
      </c>
      <c r="C4683" t="s">
        <v>274</v>
      </c>
      <c r="D4683" t="s">
        <v>11874</v>
      </c>
      <c r="E4683" t="s">
        <v>13050</v>
      </c>
      <c r="F4683" t="s">
        <v>5409</v>
      </c>
      <c r="G4683" t="s">
        <v>1541</v>
      </c>
      <c r="I4683" t="s">
        <v>265</v>
      </c>
      <c r="J4683" t="s">
        <v>266</v>
      </c>
      <c r="K4683" t="s">
        <v>5379</v>
      </c>
      <c r="L4683" t="s">
        <v>11863</v>
      </c>
      <c r="M4683" t="s">
        <v>271</v>
      </c>
      <c r="N4683" t="s">
        <v>268</v>
      </c>
      <c r="O4683">
        <v>20</v>
      </c>
      <c r="P4683" t="s">
        <v>425</v>
      </c>
      <c r="Q4683">
        <v>0.32</v>
      </c>
      <c r="S4683">
        <v>5</v>
      </c>
      <c r="T4683" s="108">
        <v>1.6</v>
      </c>
      <c r="U4683">
        <v>1</v>
      </c>
      <c r="V4683" t="s">
        <v>270</v>
      </c>
      <c r="W4683" t="s">
        <v>167</v>
      </c>
      <c r="X4683">
        <v>1</v>
      </c>
      <c r="Y4683">
        <v>1</v>
      </c>
      <c r="Z4683">
        <v>1</v>
      </c>
      <c r="AA4683">
        <v>1</v>
      </c>
      <c r="AB4683">
        <v>1</v>
      </c>
      <c r="AC4683">
        <v>1</v>
      </c>
      <c r="AD4683">
        <v>0</v>
      </c>
      <c r="AE4683">
        <v>0</v>
      </c>
    </row>
    <row r="4684" spans="1:31" x14ac:dyDescent="0.3">
      <c r="A4684" t="s">
        <v>268</v>
      </c>
      <c r="B4684" t="s">
        <v>11873</v>
      </c>
      <c r="C4684" t="s">
        <v>274</v>
      </c>
      <c r="D4684" t="s">
        <v>11874</v>
      </c>
      <c r="E4684" t="s">
        <v>13050</v>
      </c>
      <c r="F4684" t="s">
        <v>5409</v>
      </c>
      <c r="G4684" t="s">
        <v>1541</v>
      </c>
      <c r="I4684" t="s">
        <v>265</v>
      </c>
      <c r="J4684" t="s">
        <v>266</v>
      </c>
      <c r="K4684" t="s">
        <v>5379</v>
      </c>
      <c r="L4684" t="s">
        <v>11863</v>
      </c>
      <c r="M4684" t="s">
        <v>271</v>
      </c>
      <c r="N4684" t="s">
        <v>268</v>
      </c>
      <c r="O4684">
        <v>2</v>
      </c>
      <c r="P4684" t="s">
        <v>272</v>
      </c>
      <c r="Q4684">
        <v>4</v>
      </c>
      <c r="S4684">
        <v>5</v>
      </c>
      <c r="T4684" s="108">
        <v>20</v>
      </c>
      <c r="U4684">
        <v>1</v>
      </c>
      <c r="V4684" t="s">
        <v>270</v>
      </c>
      <c r="W4684" t="s">
        <v>167</v>
      </c>
      <c r="X4684">
        <v>1</v>
      </c>
      <c r="Y4684">
        <v>1</v>
      </c>
      <c r="Z4684">
        <v>1</v>
      </c>
      <c r="AA4684">
        <v>1</v>
      </c>
      <c r="AB4684">
        <v>1</v>
      </c>
      <c r="AC4684">
        <v>1</v>
      </c>
      <c r="AD4684">
        <v>0</v>
      </c>
      <c r="AE4684">
        <v>0</v>
      </c>
    </row>
    <row r="4685" spans="1:31" x14ac:dyDescent="0.3">
      <c r="A4685" t="s">
        <v>268</v>
      </c>
      <c r="B4685" t="s">
        <v>15832</v>
      </c>
      <c r="C4685" t="s">
        <v>274</v>
      </c>
      <c r="D4685" t="s">
        <v>15833</v>
      </c>
      <c r="E4685" t="s">
        <v>15834</v>
      </c>
      <c r="F4685" t="s">
        <v>15835</v>
      </c>
      <c r="G4685" t="s">
        <v>1541</v>
      </c>
      <c r="I4685" t="s">
        <v>265</v>
      </c>
      <c r="J4685" t="s">
        <v>266</v>
      </c>
      <c r="K4685" t="s">
        <v>5379</v>
      </c>
      <c r="L4685" t="s">
        <v>15836</v>
      </c>
      <c r="M4685" t="s">
        <v>267</v>
      </c>
      <c r="N4685" t="s">
        <v>268</v>
      </c>
      <c r="O4685">
        <v>1</v>
      </c>
      <c r="P4685" t="s">
        <v>266</v>
      </c>
      <c r="Q4685">
        <v>0.32</v>
      </c>
      <c r="S4685">
        <v>2</v>
      </c>
      <c r="T4685" s="108">
        <v>0.64</v>
      </c>
      <c r="U4685">
        <v>1</v>
      </c>
      <c r="V4685" t="s">
        <v>270</v>
      </c>
      <c r="W4685" t="s">
        <v>167</v>
      </c>
      <c r="X4685">
        <v>1</v>
      </c>
      <c r="Y4685">
        <v>0</v>
      </c>
      <c r="Z4685">
        <v>1</v>
      </c>
      <c r="AA4685">
        <v>0</v>
      </c>
      <c r="AB4685">
        <v>0</v>
      </c>
      <c r="AC4685">
        <v>1</v>
      </c>
      <c r="AD4685">
        <v>0</v>
      </c>
      <c r="AE4685">
        <v>0</v>
      </c>
    </row>
    <row r="4686" spans="1:31" x14ac:dyDescent="0.3">
      <c r="A4686" t="s">
        <v>268</v>
      </c>
      <c r="B4686" t="s">
        <v>15832</v>
      </c>
      <c r="C4686" t="s">
        <v>274</v>
      </c>
      <c r="D4686" t="s">
        <v>15833</v>
      </c>
      <c r="E4686" t="s">
        <v>15834</v>
      </c>
      <c r="F4686" t="s">
        <v>15835</v>
      </c>
      <c r="G4686" t="s">
        <v>1541</v>
      </c>
      <c r="I4686" t="s">
        <v>265</v>
      </c>
      <c r="J4686" t="s">
        <v>266</v>
      </c>
      <c r="K4686" t="s">
        <v>5379</v>
      </c>
      <c r="L4686" t="s">
        <v>15836</v>
      </c>
      <c r="M4686" t="s">
        <v>271</v>
      </c>
      <c r="N4686" t="s">
        <v>268</v>
      </c>
      <c r="O4686">
        <v>2</v>
      </c>
      <c r="P4686" t="s">
        <v>288</v>
      </c>
      <c r="Q4686">
        <v>0.32</v>
      </c>
      <c r="S4686">
        <v>2</v>
      </c>
      <c r="T4686" s="108">
        <v>0.64</v>
      </c>
      <c r="U4686">
        <v>1</v>
      </c>
      <c r="V4686" t="s">
        <v>270</v>
      </c>
      <c r="W4686" t="s">
        <v>167</v>
      </c>
      <c r="X4686">
        <v>1</v>
      </c>
      <c r="Y4686">
        <v>0</v>
      </c>
      <c r="Z4686">
        <v>1</v>
      </c>
      <c r="AA4686">
        <v>0</v>
      </c>
      <c r="AB4686">
        <v>0</v>
      </c>
      <c r="AC4686">
        <v>1</v>
      </c>
      <c r="AD4686">
        <v>0</v>
      </c>
      <c r="AE4686">
        <v>0</v>
      </c>
    </row>
    <row r="4687" spans="1:31" x14ac:dyDescent="0.3">
      <c r="A4687" t="s">
        <v>268</v>
      </c>
      <c r="B4687" t="s">
        <v>11586</v>
      </c>
      <c r="C4687" t="s">
        <v>274</v>
      </c>
      <c r="D4687" t="s">
        <v>11587</v>
      </c>
      <c r="E4687" t="s">
        <v>13051</v>
      </c>
      <c r="F4687" t="s">
        <v>5412</v>
      </c>
      <c r="G4687" t="s">
        <v>1541</v>
      </c>
      <c r="I4687" t="s">
        <v>265</v>
      </c>
      <c r="J4687" t="s">
        <v>266</v>
      </c>
      <c r="K4687" t="s">
        <v>5379</v>
      </c>
      <c r="L4687" t="s">
        <v>11588</v>
      </c>
      <c r="M4687" t="s">
        <v>267</v>
      </c>
      <c r="N4687" t="s">
        <v>268</v>
      </c>
      <c r="O4687">
        <v>1</v>
      </c>
      <c r="P4687" t="s">
        <v>266</v>
      </c>
      <c r="Q4687">
        <v>0.48</v>
      </c>
      <c r="S4687">
        <v>1</v>
      </c>
      <c r="T4687" s="108">
        <v>0.48</v>
      </c>
      <c r="U4687">
        <v>1</v>
      </c>
      <c r="V4687" t="s">
        <v>270</v>
      </c>
      <c r="W4687" t="s">
        <v>167</v>
      </c>
      <c r="X4687">
        <v>1</v>
      </c>
      <c r="Y4687">
        <v>0</v>
      </c>
      <c r="Z4687">
        <v>0</v>
      </c>
      <c r="AA4687">
        <v>0</v>
      </c>
      <c r="AB4687">
        <v>0</v>
      </c>
      <c r="AC4687">
        <v>1</v>
      </c>
      <c r="AD4687">
        <v>0</v>
      </c>
      <c r="AE4687">
        <v>0</v>
      </c>
    </row>
    <row r="4688" spans="1:31" x14ac:dyDescent="0.3">
      <c r="A4688" t="s">
        <v>268</v>
      </c>
      <c r="B4688" t="s">
        <v>11586</v>
      </c>
      <c r="C4688" t="s">
        <v>274</v>
      </c>
      <c r="D4688" t="s">
        <v>11587</v>
      </c>
      <c r="E4688" t="s">
        <v>13051</v>
      </c>
      <c r="F4688" t="s">
        <v>5412</v>
      </c>
      <c r="G4688" t="s">
        <v>1541</v>
      </c>
      <c r="I4688" t="s">
        <v>265</v>
      </c>
      <c r="J4688" t="s">
        <v>266</v>
      </c>
      <c r="K4688" t="s">
        <v>5379</v>
      </c>
      <c r="L4688" t="s">
        <v>11588</v>
      </c>
      <c r="M4688" t="s">
        <v>271</v>
      </c>
      <c r="N4688" t="s">
        <v>268</v>
      </c>
      <c r="O4688">
        <v>2</v>
      </c>
      <c r="P4688" t="s">
        <v>288</v>
      </c>
      <c r="Q4688">
        <v>0.48</v>
      </c>
      <c r="S4688">
        <v>1</v>
      </c>
      <c r="T4688" s="108">
        <v>0.48</v>
      </c>
      <c r="U4688">
        <v>1</v>
      </c>
      <c r="V4688" t="s">
        <v>270</v>
      </c>
      <c r="W4688" t="s">
        <v>167</v>
      </c>
      <c r="X4688">
        <v>1</v>
      </c>
      <c r="Y4688">
        <v>1</v>
      </c>
      <c r="Z4688">
        <v>0</v>
      </c>
      <c r="AA4688">
        <v>0</v>
      </c>
      <c r="AB4688">
        <v>0</v>
      </c>
      <c r="AC4688">
        <v>0</v>
      </c>
      <c r="AD4688">
        <v>0</v>
      </c>
      <c r="AE4688">
        <v>0</v>
      </c>
    </row>
    <row r="4689" spans="1:31" x14ac:dyDescent="0.3">
      <c r="A4689" t="s">
        <v>268</v>
      </c>
      <c r="B4689" t="s">
        <v>5424</v>
      </c>
      <c r="C4689" t="s">
        <v>274</v>
      </c>
      <c r="D4689" t="s">
        <v>5425</v>
      </c>
      <c r="E4689" t="s">
        <v>13052</v>
      </c>
      <c r="F4689" t="s">
        <v>5426</v>
      </c>
      <c r="G4689" t="s">
        <v>1541</v>
      </c>
      <c r="I4689" t="s">
        <v>265</v>
      </c>
      <c r="J4689" t="s">
        <v>266</v>
      </c>
      <c r="K4689" t="s">
        <v>5379</v>
      </c>
      <c r="L4689" t="s">
        <v>5427</v>
      </c>
      <c r="M4689" t="s">
        <v>271</v>
      </c>
      <c r="N4689" t="s">
        <v>268</v>
      </c>
      <c r="O4689">
        <v>20</v>
      </c>
      <c r="P4689" t="s">
        <v>425</v>
      </c>
      <c r="Q4689">
        <v>0.32</v>
      </c>
      <c r="S4689">
        <v>1</v>
      </c>
      <c r="T4689" s="108">
        <v>0.32</v>
      </c>
      <c r="U4689">
        <v>1</v>
      </c>
      <c r="V4689" t="s">
        <v>270</v>
      </c>
      <c r="W4689" t="s">
        <v>167</v>
      </c>
      <c r="X4689">
        <v>1</v>
      </c>
      <c r="Y4689">
        <v>0</v>
      </c>
      <c r="Z4689">
        <v>0</v>
      </c>
      <c r="AA4689">
        <v>0</v>
      </c>
      <c r="AB4689">
        <v>1</v>
      </c>
      <c r="AC4689">
        <v>0</v>
      </c>
      <c r="AD4689">
        <v>0</v>
      </c>
      <c r="AE4689">
        <v>0</v>
      </c>
    </row>
    <row r="4690" spans="1:31" x14ac:dyDescent="0.3">
      <c r="A4690" t="s">
        <v>268</v>
      </c>
      <c r="B4690" t="s">
        <v>19270</v>
      </c>
      <c r="C4690" t="s">
        <v>274</v>
      </c>
      <c r="D4690" t="s">
        <v>19271</v>
      </c>
      <c r="E4690" t="s">
        <v>13055</v>
      </c>
      <c r="F4690" t="s">
        <v>3010</v>
      </c>
      <c r="G4690" t="s">
        <v>1541</v>
      </c>
      <c r="I4690" t="s">
        <v>265</v>
      </c>
      <c r="J4690" t="s">
        <v>266</v>
      </c>
      <c r="K4690" t="s">
        <v>5379</v>
      </c>
      <c r="L4690" t="s">
        <v>19272</v>
      </c>
      <c r="M4690" t="s">
        <v>267</v>
      </c>
      <c r="N4690" t="s">
        <v>268</v>
      </c>
      <c r="O4690">
        <v>1</v>
      </c>
      <c r="P4690" t="s">
        <v>282</v>
      </c>
      <c r="Q4690">
        <v>1</v>
      </c>
      <c r="S4690">
        <v>1</v>
      </c>
      <c r="T4690" s="108">
        <v>1</v>
      </c>
      <c r="U4690">
        <v>1</v>
      </c>
      <c r="V4690" t="s">
        <v>270</v>
      </c>
      <c r="W4690" t="s">
        <v>167</v>
      </c>
      <c r="X4690">
        <v>1</v>
      </c>
      <c r="Y4690">
        <v>0</v>
      </c>
      <c r="Z4690">
        <v>1</v>
      </c>
      <c r="AA4690">
        <v>0</v>
      </c>
      <c r="AB4690">
        <v>0</v>
      </c>
      <c r="AC4690">
        <v>0</v>
      </c>
      <c r="AD4690">
        <v>0</v>
      </c>
      <c r="AE4690">
        <v>0</v>
      </c>
    </row>
    <row r="4691" spans="1:31" x14ac:dyDescent="0.3">
      <c r="A4691" t="s">
        <v>268</v>
      </c>
      <c r="B4691" t="s">
        <v>19270</v>
      </c>
      <c r="C4691" t="s">
        <v>274</v>
      </c>
      <c r="D4691" t="s">
        <v>19271</v>
      </c>
      <c r="E4691" t="s">
        <v>13055</v>
      </c>
      <c r="F4691" t="s">
        <v>3010</v>
      </c>
      <c r="G4691" t="s">
        <v>1541</v>
      </c>
      <c r="I4691" t="s">
        <v>265</v>
      </c>
      <c r="J4691" t="s">
        <v>266</v>
      </c>
      <c r="K4691" t="s">
        <v>5379</v>
      </c>
      <c r="L4691" t="s">
        <v>19272</v>
      </c>
      <c r="M4691" t="s">
        <v>271</v>
      </c>
      <c r="N4691" t="s">
        <v>268</v>
      </c>
      <c r="O4691">
        <v>2</v>
      </c>
      <c r="P4691" t="s">
        <v>272</v>
      </c>
      <c r="Q4691">
        <v>3</v>
      </c>
      <c r="S4691">
        <v>4</v>
      </c>
      <c r="T4691" s="108">
        <v>12</v>
      </c>
      <c r="U4691">
        <v>1</v>
      </c>
      <c r="V4691" t="s">
        <v>270</v>
      </c>
      <c r="W4691" t="s">
        <v>167</v>
      </c>
      <c r="X4691">
        <v>1</v>
      </c>
      <c r="Y4691">
        <v>1</v>
      </c>
      <c r="Z4691">
        <v>0</v>
      </c>
      <c r="AA4691">
        <v>1</v>
      </c>
      <c r="AB4691">
        <v>1</v>
      </c>
      <c r="AC4691">
        <v>1</v>
      </c>
      <c r="AD4691">
        <v>0</v>
      </c>
      <c r="AE4691">
        <v>0</v>
      </c>
    </row>
    <row r="4692" spans="1:31" x14ac:dyDescent="0.3">
      <c r="A4692" t="s">
        <v>268</v>
      </c>
      <c r="B4692" t="s">
        <v>19270</v>
      </c>
      <c r="C4692" t="s">
        <v>274</v>
      </c>
      <c r="D4692" t="s">
        <v>19271</v>
      </c>
      <c r="E4692" t="s">
        <v>13055</v>
      </c>
      <c r="F4692" t="s">
        <v>3010</v>
      </c>
      <c r="G4692" t="s">
        <v>1541</v>
      </c>
      <c r="I4692" t="s">
        <v>265</v>
      </c>
      <c r="J4692" t="s">
        <v>266</v>
      </c>
      <c r="K4692" t="s">
        <v>5379</v>
      </c>
      <c r="L4692" t="s">
        <v>19272</v>
      </c>
      <c r="M4692" t="s">
        <v>271</v>
      </c>
      <c r="N4692" t="s">
        <v>268</v>
      </c>
      <c r="O4692">
        <v>20</v>
      </c>
      <c r="P4692" t="s">
        <v>425</v>
      </c>
      <c r="Q4692">
        <v>0.32</v>
      </c>
      <c r="S4692">
        <v>4</v>
      </c>
      <c r="T4692" s="108">
        <v>1.28</v>
      </c>
      <c r="U4692">
        <v>1</v>
      </c>
      <c r="V4692" t="s">
        <v>270</v>
      </c>
      <c r="W4692" t="s">
        <v>167</v>
      </c>
      <c r="X4692">
        <v>2</v>
      </c>
      <c r="Y4692">
        <v>0</v>
      </c>
      <c r="Z4692">
        <v>0</v>
      </c>
      <c r="AA4692">
        <v>2</v>
      </c>
      <c r="AB4692">
        <v>0</v>
      </c>
      <c r="AC4692">
        <v>2</v>
      </c>
      <c r="AD4692">
        <v>0</v>
      </c>
      <c r="AE4692">
        <v>0</v>
      </c>
    </row>
    <row r="4693" spans="1:31" x14ac:dyDescent="0.3">
      <c r="A4693" t="s">
        <v>268</v>
      </c>
      <c r="B4693" t="s">
        <v>9573</v>
      </c>
      <c r="C4693" t="s">
        <v>274</v>
      </c>
      <c r="D4693" t="s">
        <v>9574</v>
      </c>
      <c r="E4693" t="s">
        <v>13061</v>
      </c>
      <c r="F4693" t="s">
        <v>5551</v>
      </c>
      <c r="G4693" t="s">
        <v>1541</v>
      </c>
      <c r="I4693" t="s">
        <v>265</v>
      </c>
      <c r="J4693" t="s">
        <v>266</v>
      </c>
      <c r="K4693" t="s">
        <v>5408</v>
      </c>
      <c r="L4693" t="s">
        <v>17974</v>
      </c>
      <c r="M4693" t="s">
        <v>267</v>
      </c>
      <c r="N4693" t="s">
        <v>268</v>
      </c>
      <c r="O4693">
        <v>1</v>
      </c>
      <c r="P4693" t="s">
        <v>266</v>
      </c>
      <c r="Q4693">
        <v>0.48</v>
      </c>
      <c r="S4693">
        <v>9</v>
      </c>
      <c r="T4693" s="108">
        <v>4.32</v>
      </c>
      <c r="U4693">
        <v>1</v>
      </c>
      <c r="V4693" t="s">
        <v>270</v>
      </c>
      <c r="W4693" t="s">
        <v>167</v>
      </c>
      <c r="X4693">
        <v>3</v>
      </c>
      <c r="Y4693">
        <v>3</v>
      </c>
      <c r="Z4693">
        <v>0</v>
      </c>
      <c r="AA4693">
        <v>0</v>
      </c>
      <c r="AB4693">
        <v>3</v>
      </c>
      <c r="AC4693">
        <v>3</v>
      </c>
      <c r="AD4693">
        <v>0</v>
      </c>
      <c r="AE4693">
        <v>0</v>
      </c>
    </row>
    <row r="4694" spans="1:31" x14ac:dyDescent="0.3">
      <c r="A4694" t="s">
        <v>268</v>
      </c>
      <c r="B4694" t="s">
        <v>9573</v>
      </c>
      <c r="C4694" t="s">
        <v>274</v>
      </c>
      <c r="D4694" t="s">
        <v>9574</v>
      </c>
      <c r="E4694" t="s">
        <v>13061</v>
      </c>
      <c r="F4694" t="s">
        <v>5551</v>
      </c>
      <c r="G4694" t="s">
        <v>1541</v>
      </c>
      <c r="I4694" t="s">
        <v>265</v>
      </c>
      <c r="J4694" t="s">
        <v>266</v>
      </c>
      <c r="K4694" t="s">
        <v>5408</v>
      </c>
      <c r="L4694" t="s">
        <v>17974</v>
      </c>
      <c r="M4694" t="s">
        <v>271</v>
      </c>
      <c r="N4694" t="s">
        <v>268</v>
      </c>
      <c r="O4694">
        <v>2</v>
      </c>
      <c r="P4694" t="s">
        <v>288</v>
      </c>
      <c r="Q4694">
        <v>0.48</v>
      </c>
      <c r="S4694">
        <v>30</v>
      </c>
      <c r="T4694" s="108">
        <v>14.399999999999999</v>
      </c>
      <c r="U4694">
        <v>1</v>
      </c>
      <c r="V4694" t="s">
        <v>270</v>
      </c>
      <c r="W4694" t="s">
        <v>167</v>
      </c>
      <c r="X4694">
        <v>6</v>
      </c>
      <c r="Y4694">
        <v>6</v>
      </c>
      <c r="Z4694">
        <v>6</v>
      </c>
      <c r="AA4694">
        <v>6</v>
      </c>
      <c r="AB4694">
        <v>6</v>
      </c>
      <c r="AC4694">
        <v>6</v>
      </c>
      <c r="AD4694">
        <v>0</v>
      </c>
      <c r="AE4694">
        <v>0</v>
      </c>
    </row>
    <row r="4695" spans="1:31" x14ac:dyDescent="0.3">
      <c r="A4695" t="s">
        <v>268</v>
      </c>
      <c r="B4695" t="s">
        <v>9573</v>
      </c>
      <c r="C4695" t="s">
        <v>274</v>
      </c>
      <c r="D4695" t="s">
        <v>9574</v>
      </c>
      <c r="E4695" t="s">
        <v>13061</v>
      </c>
      <c r="F4695" t="s">
        <v>5551</v>
      </c>
      <c r="G4695" t="s">
        <v>1541</v>
      </c>
      <c r="I4695" t="s">
        <v>265</v>
      </c>
      <c r="J4695" t="s">
        <v>266</v>
      </c>
      <c r="K4695" t="s">
        <v>5408</v>
      </c>
      <c r="L4695" t="s">
        <v>17974</v>
      </c>
      <c r="M4695" t="s">
        <v>271</v>
      </c>
      <c r="N4695" t="s">
        <v>268</v>
      </c>
      <c r="O4695">
        <v>20</v>
      </c>
      <c r="P4695" t="s">
        <v>425</v>
      </c>
      <c r="Q4695">
        <v>0.32</v>
      </c>
      <c r="S4695">
        <v>16</v>
      </c>
      <c r="T4695" s="108">
        <v>5.12</v>
      </c>
      <c r="U4695">
        <v>1</v>
      </c>
      <c r="V4695" t="s">
        <v>270</v>
      </c>
      <c r="W4695" t="s">
        <v>167</v>
      </c>
      <c r="X4695">
        <v>4</v>
      </c>
      <c r="Y4695">
        <v>4</v>
      </c>
      <c r="Z4695">
        <v>4</v>
      </c>
      <c r="AA4695">
        <v>0</v>
      </c>
      <c r="AB4695">
        <v>4</v>
      </c>
      <c r="AC4695">
        <v>4</v>
      </c>
      <c r="AD4695">
        <v>0</v>
      </c>
      <c r="AE4695">
        <v>0</v>
      </c>
    </row>
    <row r="4696" spans="1:31" x14ac:dyDescent="0.3">
      <c r="A4696" t="s">
        <v>268</v>
      </c>
      <c r="B4696" t="s">
        <v>5612</v>
      </c>
      <c r="C4696" t="s">
        <v>274</v>
      </c>
      <c r="D4696" t="s">
        <v>5613</v>
      </c>
      <c r="E4696" t="s">
        <v>13062</v>
      </c>
      <c r="F4696" t="s">
        <v>1085</v>
      </c>
      <c r="G4696" t="s">
        <v>1541</v>
      </c>
      <c r="I4696" t="s">
        <v>265</v>
      </c>
      <c r="J4696" t="s">
        <v>266</v>
      </c>
      <c r="K4696" t="s">
        <v>5614</v>
      </c>
      <c r="L4696" t="s">
        <v>15692</v>
      </c>
      <c r="M4696" t="s">
        <v>267</v>
      </c>
      <c r="N4696" t="s">
        <v>268</v>
      </c>
      <c r="O4696">
        <v>1</v>
      </c>
      <c r="P4696" t="s">
        <v>282</v>
      </c>
      <c r="Q4696">
        <v>4</v>
      </c>
      <c r="S4696">
        <v>3</v>
      </c>
      <c r="T4696" s="108">
        <v>12</v>
      </c>
      <c r="U4696">
        <v>1</v>
      </c>
      <c r="V4696" t="s">
        <v>270</v>
      </c>
      <c r="W4696" t="s">
        <v>167</v>
      </c>
      <c r="X4696">
        <v>1</v>
      </c>
      <c r="Y4696">
        <v>1</v>
      </c>
      <c r="Z4696">
        <v>0</v>
      </c>
      <c r="AA4696">
        <v>1</v>
      </c>
      <c r="AB4696">
        <v>0</v>
      </c>
      <c r="AC4696">
        <v>1</v>
      </c>
      <c r="AD4696">
        <v>0</v>
      </c>
      <c r="AE4696">
        <v>0</v>
      </c>
    </row>
    <row r="4697" spans="1:31" x14ac:dyDescent="0.3">
      <c r="A4697" t="s">
        <v>268</v>
      </c>
      <c r="B4697" t="s">
        <v>5612</v>
      </c>
      <c r="C4697" t="s">
        <v>274</v>
      </c>
      <c r="D4697" t="s">
        <v>5613</v>
      </c>
      <c r="E4697" t="s">
        <v>13062</v>
      </c>
      <c r="F4697" t="s">
        <v>1085</v>
      </c>
      <c r="G4697" t="s">
        <v>1541</v>
      </c>
      <c r="I4697" t="s">
        <v>265</v>
      </c>
      <c r="J4697" t="s">
        <v>266</v>
      </c>
      <c r="K4697" t="s">
        <v>5614</v>
      </c>
      <c r="L4697" t="s">
        <v>15692</v>
      </c>
      <c r="M4697" t="s">
        <v>271</v>
      </c>
      <c r="N4697" t="s">
        <v>268</v>
      </c>
      <c r="O4697">
        <v>2</v>
      </c>
      <c r="P4697" t="s">
        <v>272</v>
      </c>
      <c r="Q4697">
        <v>4</v>
      </c>
      <c r="S4697">
        <v>5</v>
      </c>
      <c r="T4697" s="108">
        <v>20</v>
      </c>
      <c r="U4697">
        <v>1</v>
      </c>
      <c r="V4697" t="s">
        <v>270</v>
      </c>
      <c r="W4697" t="s">
        <v>167</v>
      </c>
      <c r="X4697">
        <v>1</v>
      </c>
      <c r="Y4697">
        <v>1</v>
      </c>
      <c r="Z4697">
        <v>1</v>
      </c>
      <c r="AA4697">
        <v>1</v>
      </c>
      <c r="AB4697">
        <v>1</v>
      </c>
      <c r="AC4697">
        <v>1</v>
      </c>
      <c r="AD4697">
        <v>0</v>
      </c>
      <c r="AE4697">
        <v>0</v>
      </c>
    </row>
    <row r="4698" spans="1:31" x14ac:dyDescent="0.3">
      <c r="A4698" t="s">
        <v>268</v>
      </c>
      <c r="B4698" t="s">
        <v>5612</v>
      </c>
      <c r="C4698" t="s">
        <v>274</v>
      </c>
      <c r="D4698" t="s">
        <v>5613</v>
      </c>
      <c r="E4698" t="s">
        <v>13062</v>
      </c>
      <c r="F4698" t="s">
        <v>1085</v>
      </c>
      <c r="G4698" t="s">
        <v>1541</v>
      </c>
      <c r="I4698" t="s">
        <v>265</v>
      </c>
      <c r="J4698" t="s">
        <v>266</v>
      </c>
      <c r="K4698" t="s">
        <v>5614</v>
      </c>
      <c r="L4698" t="s">
        <v>15692</v>
      </c>
      <c r="M4698" t="s">
        <v>271</v>
      </c>
      <c r="N4698" t="s">
        <v>268</v>
      </c>
      <c r="O4698">
        <v>20</v>
      </c>
      <c r="P4698" t="s">
        <v>425</v>
      </c>
      <c r="Q4698">
        <v>0.32</v>
      </c>
      <c r="S4698">
        <v>15</v>
      </c>
      <c r="T4698" s="108">
        <v>4.8</v>
      </c>
      <c r="U4698">
        <v>1</v>
      </c>
      <c r="V4698" t="s">
        <v>270</v>
      </c>
      <c r="W4698" t="s">
        <v>167</v>
      </c>
      <c r="X4698">
        <v>3</v>
      </c>
      <c r="Y4698">
        <v>3</v>
      </c>
      <c r="Z4698">
        <v>3</v>
      </c>
      <c r="AA4698">
        <v>3</v>
      </c>
      <c r="AB4698">
        <v>3</v>
      </c>
      <c r="AC4698">
        <v>3</v>
      </c>
      <c r="AD4698">
        <v>0</v>
      </c>
      <c r="AE4698">
        <v>0</v>
      </c>
    </row>
    <row r="4699" spans="1:31" x14ac:dyDescent="0.3">
      <c r="A4699" t="s">
        <v>268</v>
      </c>
      <c r="B4699" t="s">
        <v>17856</v>
      </c>
      <c r="C4699" t="s">
        <v>274</v>
      </c>
      <c r="D4699" t="s">
        <v>17857</v>
      </c>
      <c r="E4699" t="s">
        <v>17858</v>
      </c>
      <c r="F4699" t="s">
        <v>17859</v>
      </c>
      <c r="G4699" t="s">
        <v>1541</v>
      </c>
      <c r="I4699" t="s">
        <v>265</v>
      </c>
      <c r="J4699" t="s">
        <v>266</v>
      </c>
      <c r="K4699" t="s">
        <v>5897</v>
      </c>
      <c r="L4699" t="s">
        <v>17860</v>
      </c>
      <c r="M4699" t="s">
        <v>267</v>
      </c>
      <c r="N4699" t="s">
        <v>268</v>
      </c>
      <c r="O4699">
        <v>1</v>
      </c>
      <c r="P4699" t="s">
        <v>282</v>
      </c>
      <c r="Q4699">
        <v>2</v>
      </c>
      <c r="S4699">
        <v>1</v>
      </c>
      <c r="T4699" s="108">
        <v>2</v>
      </c>
      <c r="U4699">
        <v>1</v>
      </c>
      <c r="V4699" t="s">
        <v>270</v>
      </c>
      <c r="W4699" t="s">
        <v>167</v>
      </c>
      <c r="X4699">
        <v>1</v>
      </c>
      <c r="Y4699">
        <v>1</v>
      </c>
      <c r="Z4699">
        <v>0</v>
      </c>
      <c r="AA4699">
        <v>0</v>
      </c>
      <c r="AB4699">
        <v>0</v>
      </c>
      <c r="AC4699">
        <v>0</v>
      </c>
      <c r="AD4699">
        <v>0</v>
      </c>
      <c r="AE4699">
        <v>0</v>
      </c>
    </row>
    <row r="4700" spans="1:31" x14ac:dyDescent="0.3">
      <c r="A4700" t="s">
        <v>268</v>
      </c>
      <c r="B4700" t="s">
        <v>17856</v>
      </c>
      <c r="C4700" t="s">
        <v>274</v>
      </c>
      <c r="D4700" t="s">
        <v>17857</v>
      </c>
      <c r="E4700" t="s">
        <v>17858</v>
      </c>
      <c r="F4700" t="s">
        <v>17859</v>
      </c>
      <c r="G4700" t="s">
        <v>1541</v>
      </c>
      <c r="I4700" t="s">
        <v>265</v>
      </c>
      <c r="J4700" t="s">
        <v>266</v>
      </c>
      <c r="K4700" t="s">
        <v>5897</v>
      </c>
      <c r="L4700" t="s">
        <v>17860</v>
      </c>
      <c r="M4700" t="s">
        <v>271</v>
      </c>
      <c r="N4700" t="s">
        <v>268</v>
      </c>
      <c r="O4700">
        <v>2</v>
      </c>
      <c r="P4700" t="s">
        <v>272</v>
      </c>
      <c r="Q4700">
        <v>2</v>
      </c>
      <c r="S4700">
        <v>1</v>
      </c>
      <c r="T4700" s="108">
        <v>2</v>
      </c>
      <c r="U4700">
        <v>1</v>
      </c>
      <c r="V4700" t="s">
        <v>270</v>
      </c>
      <c r="W4700" t="s">
        <v>167</v>
      </c>
      <c r="X4700">
        <v>1</v>
      </c>
      <c r="Y4700">
        <v>0</v>
      </c>
      <c r="Z4700">
        <v>0</v>
      </c>
      <c r="AA4700">
        <v>0</v>
      </c>
      <c r="AB4700">
        <v>1</v>
      </c>
      <c r="AC4700">
        <v>0</v>
      </c>
      <c r="AD4700">
        <v>0</v>
      </c>
      <c r="AE4700">
        <v>0</v>
      </c>
    </row>
    <row r="4701" spans="1:31" x14ac:dyDescent="0.3">
      <c r="A4701" t="s">
        <v>268</v>
      </c>
      <c r="B4701" t="s">
        <v>17856</v>
      </c>
      <c r="C4701" t="s">
        <v>274</v>
      </c>
      <c r="D4701" t="s">
        <v>17857</v>
      </c>
      <c r="E4701" t="s">
        <v>17858</v>
      </c>
      <c r="F4701" t="s">
        <v>17859</v>
      </c>
      <c r="G4701" t="s">
        <v>1541</v>
      </c>
      <c r="I4701" t="s">
        <v>265</v>
      </c>
      <c r="J4701" t="s">
        <v>266</v>
      </c>
      <c r="K4701" t="s">
        <v>5897</v>
      </c>
      <c r="L4701" t="s">
        <v>17860</v>
      </c>
      <c r="M4701" t="s">
        <v>271</v>
      </c>
      <c r="N4701" t="s">
        <v>268</v>
      </c>
      <c r="O4701">
        <v>20</v>
      </c>
      <c r="P4701" t="s">
        <v>425</v>
      </c>
      <c r="Q4701">
        <v>0.32</v>
      </c>
      <c r="S4701">
        <v>1</v>
      </c>
      <c r="T4701" s="108">
        <v>0.32</v>
      </c>
      <c r="U4701">
        <v>1</v>
      </c>
      <c r="V4701" t="s">
        <v>270</v>
      </c>
      <c r="W4701" t="s">
        <v>167</v>
      </c>
      <c r="X4701">
        <v>1</v>
      </c>
      <c r="Y4701">
        <v>0</v>
      </c>
      <c r="Z4701">
        <v>0</v>
      </c>
      <c r="AA4701">
        <v>0</v>
      </c>
      <c r="AB4701">
        <v>1</v>
      </c>
      <c r="AC4701">
        <v>0</v>
      </c>
      <c r="AD4701">
        <v>0</v>
      </c>
      <c r="AE4701">
        <v>0</v>
      </c>
    </row>
    <row r="4702" spans="1:31" x14ac:dyDescent="0.3">
      <c r="A4702" t="s">
        <v>268</v>
      </c>
      <c r="B4702" t="s">
        <v>5870</v>
      </c>
      <c r="C4702" t="s">
        <v>274</v>
      </c>
      <c r="D4702" t="s">
        <v>5871</v>
      </c>
      <c r="E4702" t="s">
        <v>12974</v>
      </c>
      <c r="F4702" t="s">
        <v>5869</v>
      </c>
      <c r="G4702" t="s">
        <v>5621</v>
      </c>
      <c r="I4702" t="s">
        <v>265</v>
      </c>
      <c r="J4702" t="s">
        <v>266</v>
      </c>
      <c r="K4702" t="s">
        <v>5872</v>
      </c>
      <c r="L4702" t="s">
        <v>5873</v>
      </c>
      <c r="M4702" t="s">
        <v>267</v>
      </c>
      <c r="N4702" t="s">
        <v>268</v>
      </c>
      <c r="O4702">
        <v>1</v>
      </c>
      <c r="P4702" t="s">
        <v>266</v>
      </c>
      <c r="Q4702">
        <v>0.32</v>
      </c>
      <c r="S4702">
        <v>1</v>
      </c>
      <c r="T4702" s="108">
        <v>0.32</v>
      </c>
      <c r="U4702">
        <v>1</v>
      </c>
      <c r="V4702" t="s">
        <v>270</v>
      </c>
      <c r="W4702" t="s">
        <v>167</v>
      </c>
      <c r="X4702">
        <v>1</v>
      </c>
      <c r="Y4702">
        <v>1</v>
      </c>
      <c r="Z4702">
        <v>0</v>
      </c>
      <c r="AA4702">
        <v>0</v>
      </c>
      <c r="AB4702">
        <v>0</v>
      </c>
      <c r="AC4702">
        <v>0</v>
      </c>
      <c r="AD4702">
        <v>0</v>
      </c>
      <c r="AE4702">
        <v>0</v>
      </c>
    </row>
    <row r="4703" spans="1:31" x14ac:dyDescent="0.3">
      <c r="A4703" t="s">
        <v>268</v>
      </c>
      <c r="B4703" t="s">
        <v>5870</v>
      </c>
      <c r="C4703" t="s">
        <v>294</v>
      </c>
      <c r="D4703" t="s">
        <v>5871</v>
      </c>
      <c r="E4703" t="s">
        <v>12974</v>
      </c>
      <c r="F4703" t="s">
        <v>5869</v>
      </c>
      <c r="G4703" t="s">
        <v>5621</v>
      </c>
      <c r="I4703" t="s">
        <v>265</v>
      </c>
      <c r="J4703" t="s">
        <v>266</v>
      </c>
      <c r="K4703" t="s">
        <v>5872</v>
      </c>
      <c r="L4703" t="s">
        <v>5873</v>
      </c>
      <c r="M4703" t="s">
        <v>271</v>
      </c>
      <c r="N4703" t="s">
        <v>268</v>
      </c>
      <c r="O4703">
        <v>2</v>
      </c>
      <c r="P4703" t="s">
        <v>288</v>
      </c>
      <c r="Q4703">
        <v>0.48</v>
      </c>
      <c r="S4703">
        <v>1</v>
      </c>
      <c r="T4703" s="108">
        <v>0.48</v>
      </c>
      <c r="U4703">
        <v>1</v>
      </c>
      <c r="V4703" t="s">
        <v>270</v>
      </c>
      <c r="W4703" t="s">
        <v>167</v>
      </c>
      <c r="X4703">
        <v>1</v>
      </c>
      <c r="Y4703">
        <v>0</v>
      </c>
      <c r="Z4703">
        <v>0</v>
      </c>
      <c r="AA4703">
        <v>1</v>
      </c>
      <c r="AB4703">
        <v>0</v>
      </c>
      <c r="AC4703">
        <v>0</v>
      </c>
      <c r="AD4703">
        <v>0</v>
      </c>
      <c r="AE4703">
        <v>0</v>
      </c>
    </row>
    <row r="4704" spans="1:31" x14ac:dyDescent="0.3">
      <c r="A4704" t="s">
        <v>268</v>
      </c>
      <c r="B4704" t="s">
        <v>16091</v>
      </c>
      <c r="C4704" t="s">
        <v>274</v>
      </c>
      <c r="D4704" t="s">
        <v>16911</v>
      </c>
      <c r="E4704" t="s">
        <v>13063</v>
      </c>
      <c r="F4704" t="s">
        <v>3029</v>
      </c>
      <c r="G4704" t="s">
        <v>1541</v>
      </c>
      <c r="I4704" t="s">
        <v>265</v>
      </c>
      <c r="J4704" t="s">
        <v>266</v>
      </c>
      <c r="K4704" t="s">
        <v>1150</v>
      </c>
      <c r="L4704" t="s">
        <v>16092</v>
      </c>
      <c r="M4704" t="s">
        <v>267</v>
      </c>
      <c r="N4704" t="s">
        <v>268</v>
      </c>
      <c r="O4704">
        <v>1</v>
      </c>
      <c r="P4704" t="s">
        <v>266</v>
      </c>
      <c r="Q4704">
        <v>0.48</v>
      </c>
      <c r="S4704">
        <v>1</v>
      </c>
      <c r="T4704" s="108">
        <v>0.48</v>
      </c>
      <c r="U4704">
        <v>1</v>
      </c>
      <c r="V4704" t="s">
        <v>270</v>
      </c>
      <c r="W4704" t="s">
        <v>167</v>
      </c>
      <c r="X4704">
        <v>1</v>
      </c>
      <c r="Y4704">
        <v>1</v>
      </c>
      <c r="Z4704">
        <v>0</v>
      </c>
      <c r="AA4704">
        <v>0</v>
      </c>
      <c r="AB4704">
        <v>0</v>
      </c>
      <c r="AC4704">
        <v>0</v>
      </c>
      <c r="AD4704">
        <v>0</v>
      </c>
      <c r="AE4704">
        <v>0</v>
      </c>
    </row>
    <row r="4705" spans="1:31" x14ac:dyDescent="0.3">
      <c r="A4705" t="s">
        <v>268</v>
      </c>
      <c r="B4705" t="s">
        <v>16091</v>
      </c>
      <c r="C4705" t="s">
        <v>274</v>
      </c>
      <c r="D4705" t="s">
        <v>16911</v>
      </c>
      <c r="E4705" t="s">
        <v>13063</v>
      </c>
      <c r="F4705" t="s">
        <v>3029</v>
      </c>
      <c r="G4705" t="s">
        <v>1541</v>
      </c>
      <c r="I4705" t="s">
        <v>265</v>
      </c>
      <c r="J4705" t="s">
        <v>266</v>
      </c>
      <c r="K4705" t="s">
        <v>1150</v>
      </c>
      <c r="L4705" t="s">
        <v>16092</v>
      </c>
      <c r="M4705" t="s">
        <v>271</v>
      </c>
      <c r="N4705" t="s">
        <v>268</v>
      </c>
      <c r="O4705">
        <v>20</v>
      </c>
      <c r="P4705" t="s">
        <v>17796</v>
      </c>
      <c r="Q4705">
        <v>1</v>
      </c>
      <c r="S4705">
        <v>1</v>
      </c>
      <c r="T4705" s="108">
        <v>1</v>
      </c>
      <c r="U4705">
        <v>1</v>
      </c>
      <c r="V4705" t="s">
        <v>270</v>
      </c>
      <c r="W4705" t="s">
        <v>167</v>
      </c>
      <c r="X4705">
        <v>1</v>
      </c>
      <c r="Y4705">
        <v>0</v>
      </c>
      <c r="Z4705">
        <v>0</v>
      </c>
      <c r="AA4705">
        <v>1</v>
      </c>
      <c r="AB4705">
        <v>0</v>
      </c>
      <c r="AC4705">
        <v>0</v>
      </c>
      <c r="AD4705">
        <v>0</v>
      </c>
      <c r="AE4705">
        <v>0</v>
      </c>
    </row>
    <row r="4706" spans="1:31" x14ac:dyDescent="0.3">
      <c r="A4706" t="s">
        <v>268</v>
      </c>
      <c r="B4706" t="s">
        <v>16091</v>
      </c>
      <c r="C4706" t="s">
        <v>274</v>
      </c>
      <c r="D4706" t="s">
        <v>16911</v>
      </c>
      <c r="E4706" t="s">
        <v>13063</v>
      </c>
      <c r="F4706" t="s">
        <v>3029</v>
      </c>
      <c r="G4706" t="s">
        <v>1541</v>
      </c>
      <c r="I4706" t="s">
        <v>265</v>
      </c>
      <c r="J4706" t="s">
        <v>266</v>
      </c>
      <c r="K4706" t="s">
        <v>1150</v>
      </c>
      <c r="L4706" t="s">
        <v>16092</v>
      </c>
      <c r="M4706" t="s">
        <v>271</v>
      </c>
      <c r="N4706" t="s">
        <v>268</v>
      </c>
      <c r="O4706">
        <v>2</v>
      </c>
      <c r="P4706" t="s">
        <v>272</v>
      </c>
      <c r="Q4706">
        <v>4</v>
      </c>
      <c r="S4706">
        <v>4</v>
      </c>
      <c r="T4706" s="108">
        <v>16</v>
      </c>
      <c r="U4706">
        <v>1</v>
      </c>
      <c r="V4706" t="s">
        <v>270</v>
      </c>
      <c r="W4706" t="s">
        <v>167</v>
      </c>
      <c r="X4706">
        <v>1</v>
      </c>
      <c r="Y4706">
        <v>1</v>
      </c>
      <c r="Z4706">
        <v>0</v>
      </c>
      <c r="AA4706">
        <v>1</v>
      </c>
      <c r="AB4706">
        <v>0</v>
      </c>
      <c r="AC4706">
        <v>1</v>
      </c>
      <c r="AD4706">
        <v>1</v>
      </c>
      <c r="AE4706">
        <v>0</v>
      </c>
    </row>
    <row r="4707" spans="1:31" x14ac:dyDescent="0.3">
      <c r="A4707" t="s">
        <v>268</v>
      </c>
      <c r="B4707" t="s">
        <v>5895</v>
      </c>
      <c r="C4707" t="s">
        <v>274</v>
      </c>
      <c r="D4707" t="s">
        <v>5896</v>
      </c>
      <c r="E4707" t="s">
        <v>13064</v>
      </c>
      <c r="F4707" t="s">
        <v>5892</v>
      </c>
      <c r="G4707" t="s">
        <v>1541</v>
      </c>
      <c r="I4707" t="s">
        <v>265</v>
      </c>
      <c r="J4707" t="s">
        <v>266</v>
      </c>
      <c r="K4707" t="s">
        <v>5897</v>
      </c>
      <c r="L4707" t="s">
        <v>10565</v>
      </c>
      <c r="M4707" t="s">
        <v>271</v>
      </c>
      <c r="N4707" t="s">
        <v>268</v>
      </c>
      <c r="O4707">
        <v>20</v>
      </c>
      <c r="P4707" t="s">
        <v>17796</v>
      </c>
      <c r="Q4707">
        <v>1</v>
      </c>
      <c r="S4707">
        <v>3</v>
      </c>
      <c r="T4707" s="108">
        <v>3</v>
      </c>
      <c r="U4707">
        <v>1</v>
      </c>
      <c r="V4707" t="s">
        <v>270</v>
      </c>
      <c r="W4707" t="s">
        <v>167</v>
      </c>
      <c r="X4707">
        <v>1</v>
      </c>
      <c r="Y4707">
        <v>1</v>
      </c>
      <c r="Z4707">
        <v>0</v>
      </c>
      <c r="AA4707">
        <v>1</v>
      </c>
      <c r="AB4707">
        <v>0</v>
      </c>
      <c r="AC4707">
        <v>1</v>
      </c>
      <c r="AD4707">
        <v>0</v>
      </c>
      <c r="AE4707">
        <v>0</v>
      </c>
    </row>
    <row r="4708" spans="1:31" x14ac:dyDescent="0.3">
      <c r="A4708" t="s">
        <v>268</v>
      </c>
      <c r="B4708" t="s">
        <v>5895</v>
      </c>
      <c r="C4708" t="s">
        <v>274</v>
      </c>
      <c r="D4708" t="s">
        <v>5896</v>
      </c>
      <c r="E4708" t="s">
        <v>13064</v>
      </c>
      <c r="F4708" t="s">
        <v>5892</v>
      </c>
      <c r="G4708" t="s">
        <v>1541</v>
      </c>
      <c r="I4708" t="s">
        <v>265</v>
      </c>
      <c r="J4708" t="s">
        <v>266</v>
      </c>
      <c r="K4708" t="s">
        <v>5897</v>
      </c>
      <c r="L4708" t="s">
        <v>10565</v>
      </c>
      <c r="M4708" t="s">
        <v>267</v>
      </c>
      <c r="N4708" t="s">
        <v>268</v>
      </c>
      <c r="O4708">
        <v>1</v>
      </c>
      <c r="P4708" t="s">
        <v>266</v>
      </c>
      <c r="Q4708">
        <v>0.48</v>
      </c>
      <c r="S4708">
        <v>4</v>
      </c>
      <c r="T4708" s="108">
        <v>1.92</v>
      </c>
      <c r="U4708">
        <v>1</v>
      </c>
      <c r="V4708" t="s">
        <v>270</v>
      </c>
      <c r="W4708" t="s">
        <v>167</v>
      </c>
      <c r="X4708">
        <v>2</v>
      </c>
      <c r="Y4708">
        <v>2</v>
      </c>
      <c r="Z4708">
        <v>0</v>
      </c>
      <c r="AA4708">
        <v>0</v>
      </c>
      <c r="AB4708">
        <v>0</v>
      </c>
      <c r="AC4708">
        <v>2</v>
      </c>
      <c r="AD4708">
        <v>0</v>
      </c>
      <c r="AE4708">
        <v>0</v>
      </c>
    </row>
    <row r="4709" spans="1:31" x14ac:dyDescent="0.3">
      <c r="A4709" t="s">
        <v>268</v>
      </c>
      <c r="B4709" t="s">
        <v>5895</v>
      </c>
      <c r="C4709" t="s">
        <v>274</v>
      </c>
      <c r="D4709" t="s">
        <v>5896</v>
      </c>
      <c r="E4709" t="s">
        <v>13064</v>
      </c>
      <c r="F4709" t="s">
        <v>5892</v>
      </c>
      <c r="G4709" t="s">
        <v>1541</v>
      </c>
      <c r="I4709" t="s">
        <v>265</v>
      </c>
      <c r="J4709" t="s">
        <v>266</v>
      </c>
      <c r="K4709" t="s">
        <v>5897</v>
      </c>
      <c r="L4709" t="s">
        <v>10565</v>
      </c>
      <c r="M4709" t="s">
        <v>271</v>
      </c>
      <c r="N4709" t="s">
        <v>268</v>
      </c>
      <c r="O4709">
        <v>2</v>
      </c>
      <c r="P4709" t="s">
        <v>272</v>
      </c>
      <c r="Q4709">
        <v>4</v>
      </c>
      <c r="S4709">
        <v>3</v>
      </c>
      <c r="T4709" s="108">
        <v>12</v>
      </c>
      <c r="U4709">
        <v>1</v>
      </c>
      <c r="V4709" t="s">
        <v>270</v>
      </c>
      <c r="W4709" t="s">
        <v>167</v>
      </c>
      <c r="X4709">
        <v>1</v>
      </c>
      <c r="Y4709">
        <v>1</v>
      </c>
      <c r="Z4709">
        <v>0</v>
      </c>
      <c r="AA4709">
        <v>1</v>
      </c>
      <c r="AB4709">
        <v>0</v>
      </c>
      <c r="AC4709">
        <v>1</v>
      </c>
      <c r="AD4709">
        <v>0</v>
      </c>
      <c r="AE4709">
        <v>0</v>
      </c>
    </row>
    <row r="4710" spans="1:31" x14ac:dyDescent="0.3">
      <c r="A4710" t="s">
        <v>268</v>
      </c>
      <c r="B4710" t="s">
        <v>5906</v>
      </c>
      <c r="C4710" t="s">
        <v>274</v>
      </c>
      <c r="D4710" t="s">
        <v>5907</v>
      </c>
      <c r="E4710" t="s">
        <v>13065</v>
      </c>
      <c r="F4710" t="s">
        <v>5905</v>
      </c>
      <c r="G4710" t="s">
        <v>1541</v>
      </c>
      <c r="I4710" t="s">
        <v>265</v>
      </c>
      <c r="J4710" t="s">
        <v>266</v>
      </c>
      <c r="K4710" t="s">
        <v>5839</v>
      </c>
      <c r="L4710" t="s">
        <v>15693</v>
      </c>
      <c r="M4710" t="s">
        <v>271</v>
      </c>
      <c r="N4710" t="s">
        <v>268</v>
      </c>
      <c r="O4710">
        <v>20</v>
      </c>
      <c r="P4710" t="s">
        <v>425</v>
      </c>
      <c r="Q4710">
        <v>0.32</v>
      </c>
      <c r="S4710">
        <v>1</v>
      </c>
      <c r="T4710" s="108">
        <v>0.32</v>
      </c>
      <c r="U4710">
        <v>1</v>
      </c>
      <c r="V4710" t="s">
        <v>270</v>
      </c>
      <c r="W4710" t="s">
        <v>167</v>
      </c>
      <c r="X4710">
        <v>1</v>
      </c>
      <c r="Y4710">
        <v>0</v>
      </c>
      <c r="Z4710">
        <v>0</v>
      </c>
      <c r="AA4710">
        <v>0</v>
      </c>
      <c r="AB4710">
        <v>1</v>
      </c>
      <c r="AC4710">
        <v>0</v>
      </c>
      <c r="AD4710">
        <v>0</v>
      </c>
      <c r="AE4710">
        <v>0</v>
      </c>
    </row>
    <row r="4711" spans="1:31" x14ac:dyDescent="0.3">
      <c r="A4711" t="s">
        <v>268</v>
      </c>
      <c r="B4711" t="s">
        <v>5906</v>
      </c>
      <c r="C4711" t="s">
        <v>262</v>
      </c>
      <c r="D4711" t="s">
        <v>5907</v>
      </c>
      <c r="E4711" t="s">
        <v>13065</v>
      </c>
      <c r="F4711" t="s">
        <v>5905</v>
      </c>
      <c r="G4711" t="s">
        <v>1541</v>
      </c>
      <c r="I4711" t="s">
        <v>265</v>
      </c>
      <c r="J4711" t="s">
        <v>266</v>
      </c>
      <c r="K4711" t="s">
        <v>5839</v>
      </c>
      <c r="L4711" t="s">
        <v>16516</v>
      </c>
      <c r="M4711" t="s">
        <v>267</v>
      </c>
      <c r="N4711" t="s">
        <v>268</v>
      </c>
      <c r="O4711">
        <v>1</v>
      </c>
      <c r="P4711" t="s">
        <v>282</v>
      </c>
      <c r="Q4711">
        <v>1</v>
      </c>
      <c r="S4711">
        <v>2</v>
      </c>
      <c r="T4711" s="108">
        <v>2</v>
      </c>
      <c r="U4711">
        <v>1</v>
      </c>
      <c r="V4711" t="s">
        <v>270</v>
      </c>
      <c r="W4711" t="s">
        <v>167</v>
      </c>
      <c r="X4711">
        <v>1</v>
      </c>
      <c r="Y4711">
        <v>0</v>
      </c>
      <c r="Z4711">
        <v>1</v>
      </c>
      <c r="AA4711">
        <v>0</v>
      </c>
      <c r="AB4711">
        <v>0</v>
      </c>
      <c r="AC4711">
        <v>1</v>
      </c>
      <c r="AD4711">
        <v>0</v>
      </c>
      <c r="AE4711">
        <v>0</v>
      </c>
    </row>
    <row r="4712" spans="1:31" x14ac:dyDescent="0.3">
      <c r="A4712" t="s">
        <v>268</v>
      </c>
      <c r="B4712" t="s">
        <v>5906</v>
      </c>
      <c r="C4712" t="s">
        <v>262</v>
      </c>
      <c r="D4712" t="s">
        <v>5907</v>
      </c>
      <c r="E4712" t="s">
        <v>13065</v>
      </c>
      <c r="F4712" t="s">
        <v>5905</v>
      </c>
      <c r="G4712" t="s">
        <v>1541</v>
      </c>
      <c r="I4712" t="s">
        <v>265</v>
      </c>
      <c r="J4712" t="s">
        <v>266</v>
      </c>
      <c r="K4712" t="s">
        <v>5839</v>
      </c>
      <c r="L4712" t="s">
        <v>16516</v>
      </c>
      <c r="M4712" t="s">
        <v>271</v>
      </c>
      <c r="N4712" t="s">
        <v>268</v>
      </c>
      <c r="O4712">
        <v>2</v>
      </c>
      <c r="P4712" t="s">
        <v>272</v>
      </c>
      <c r="Q4712">
        <v>1</v>
      </c>
      <c r="S4712">
        <v>2</v>
      </c>
      <c r="T4712" s="108">
        <v>2</v>
      </c>
      <c r="U4712">
        <v>1</v>
      </c>
      <c r="V4712" t="s">
        <v>270</v>
      </c>
      <c r="W4712" t="s">
        <v>167</v>
      </c>
      <c r="X4712">
        <v>1</v>
      </c>
      <c r="Y4712">
        <v>0</v>
      </c>
      <c r="Z4712">
        <v>1</v>
      </c>
      <c r="AA4712">
        <v>0</v>
      </c>
      <c r="AB4712">
        <v>0</v>
      </c>
      <c r="AC4712">
        <v>1</v>
      </c>
      <c r="AD4712">
        <v>0</v>
      </c>
      <c r="AE4712">
        <v>0</v>
      </c>
    </row>
    <row r="4713" spans="1:31" x14ac:dyDescent="0.3">
      <c r="A4713" t="s">
        <v>268</v>
      </c>
      <c r="B4713" t="s">
        <v>5912</v>
      </c>
      <c r="C4713" t="s">
        <v>274</v>
      </c>
      <c r="D4713" t="s">
        <v>5913</v>
      </c>
      <c r="E4713" t="s">
        <v>13066</v>
      </c>
      <c r="F4713" t="s">
        <v>5914</v>
      </c>
      <c r="G4713" t="s">
        <v>1541</v>
      </c>
      <c r="I4713" t="s">
        <v>265</v>
      </c>
      <c r="J4713" t="s">
        <v>266</v>
      </c>
      <c r="K4713" t="s">
        <v>1150</v>
      </c>
      <c r="L4713" t="s">
        <v>5915</v>
      </c>
      <c r="M4713" t="s">
        <v>267</v>
      </c>
      <c r="N4713" t="s">
        <v>268</v>
      </c>
      <c r="O4713">
        <v>1</v>
      </c>
      <c r="P4713" t="s">
        <v>282</v>
      </c>
      <c r="Q4713">
        <v>1</v>
      </c>
      <c r="S4713">
        <v>3</v>
      </c>
      <c r="T4713" s="108">
        <v>3</v>
      </c>
      <c r="U4713">
        <v>1</v>
      </c>
      <c r="V4713" t="s">
        <v>270</v>
      </c>
      <c r="W4713" t="s">
        <v>167</v>
      </c>
      <c r="X4713">
        <v>1</v>
      </c>
      <c r="Y4713">
        <v>1</v>
      </c>
      <c r="Z4713">
        <v>0</v>
      </c>
      <c r="AA4713">
        <v>0</v>
      </c>
      <c r="AB4713">
        <v>1</v>
      </c>
      <c r="AC4713">
        <v>0</v>
      </c>
      <c r="AD4713">
        <v>1</v>
      </c>
      <c r="AE4713">
        <v>0</v>
      </c>
    </row>
    <row r="4714" spans="1:31" x14ac:dyDescent="0.3">
      <c r="A4714" t="s">
        <v>268</v>
      </c>
      <c r="B4714" t="s">
        <v>5912</v>
      </c>
      <c r="C4714" t="s">
        <v>274</v>
      </c>
      <c r="D4714" t="s">
        <v>5913</v>
      </c>
      <c r="E4714" t="s">
        <v>13066</v>
      </c>
      <c r="F4714" t="s">
        <v>5914</v>
      </c>
      <c r="G4714" t="s">
        <v>1541</v>
      </c>
      <c r="I4714" t="s">
        <v>265</v>
      </c>
      <c r="J4714" t="s">
        <v>266</v>
      </c>
      <c r="K4714" t="s">
        <v>1150</v>
      </c>
      <c r="L4714" t="s">
        <v>5915</v>
      </c>
      <c r="M4714" t="s">
        <v>271</v>
      </c>
      <c r="N4714" t="s">
        <v>268</v>
      </c>
      <c r="O4714">
        <v>20</v>
      </c>
      <c r="P4714" t="s">
        <v>425</v>
      </c>
      <c r="Q4714">
        <v>0.32</v>
      </c>
      <c r="S4714">
        <v>2</v>
      </c>
      <c r="T4714" s="108">
        <v>0.64</v>
      </c>
      <c r="U4714">
        <v>1</v>
      </c>
      <c r="V4714" t="s">
        <v>270</v>
      </c>
      <c r="W4714" t="s">
        <v>167</v>
      </c>
      <c r="X4714">
        <v>1</v>
      </c>
      <c r="Y4714">
        <v>1</v>
      </c>
      <c r="Z4714">
        <v>0</v>
      </c>
      <c r="AA4714">
        <v>0</v>
      </c>
      <c r="AB4714">
        <v>1</v>
      </c>
      <c r="AC4714">
        <v>0</v>
      </c>
      <c r="AD4714">
        <v>0</v>
      </c>
      <c r="AE4714">
        <v>0</v>
      </c>
    </row>
    <row r="4715" spans="1:31" x14ac:dyDescent="0.3">
      <c r="A4715" t="s">
        <v>268</v>
      </c>
      <c r="B4715" t="s">
        <v>5912</v>
      </c>
      <c r="C4715" t="s">
        <v>274</v>
      </c>
      <c r="D4715" t="s">
        <v>5913</v>
      </c>
      <c r="E4715" t="s">
        <v>13066</v>
      </c>
      <c r="F4715" t="s">
        <v>5914</v>
      </c>
      <c r="G4715" t="s">
        <v>1541</v>
      </c>
      <c r="I4715" t="s">
        <v>265</v>
      </c>
      <c r="J4715" t="s">
        <v>266</v>
      </c>
      <c r="K4715" t="s">
        <v>1150</v>
      </c>
      <c r="L4715" t="s">
        <v>5915</v>
      </c>
      <c r="M4715" t="s">
        <v>271</v>
      </c>
      <c r="N4715" t="s">
        <v>268</v>
      </c>
      <c r="O4715">
        <v>2</v>
      </c>
      <c r="P4715" t="s">
        <v>272</v>
      </c>
      <c r="Q4715">
        <v>1</v>
      </c>
      <c r="S4715">
        <v>3</v>
      </c>
      <c r="T4715" s="108">
        <v>3</v>
      </c>
      <c r="U4715">
        <v>1</v>
      </c>
      <c r="V4715" t="s">
        <v>270</v>
      </c>
      <c r="W4715" t="s">
        <v>167</v>
      </c>
      <c r="X4715">
        <v>1</v>
      </c>
      <c r="Y4715">
        <v>1</v>
      </c>
      <c r="Z4715">
        <v>0</v>
      </c>
      <c r="AA4715">
        <v>0</v>
      </c>
      <c r="AB4715">
        <v>1</v>
      </c>
      <c r="AC4715">
        <v>0</v>
      </c>
      <c r="AD4715">
        <v>1</v>
      </c>
      <c r="AE4715">
        <v>0</v>
      </c>
    </row>
    <row r="4716" spans="1:31" x14ac:dyDescent="0.3">
      <c r="A4716" t="s">
        <v>268</v>
      </c>
      <c r="B4716" t="s">
        <v>16990</v>
      </c>
      <c r="C4716" t="s">
        <v>274</v>
      </c>
      <c r="D4716" t="s">
        <v>16991</v>
      </c>
      <c r="E4716" t="s">
        <v>16992</v>
      </c>
      <c r="F4716" t="s">
        <v>1731</v>
      </c>
      <c r="G4716" t="s">
        <v>1541</v>
      </c>
      <c r="I4716" t="s">
        <v>265</v>
      </c>
      <c r="J4716" t="s">
        <v>266</v>
      </c>
      <c r="K4716" t="s">
        <v>5897</v>
      </c>
      <c r="L4716" t="s">
        <v>16993</v>
      </c>
      <c r="M4716" t="s">
        <v>267</v>
      </c>
      <c r="N4716" t="s">
        <v>268</v>
      </c>
      <c r="O4716">
        <v>1</v>
      </c>
      <c r="P4716" t="s">
        <v>266</v>
      </c>
      <c r="Q4716">
        <v>0.32</v>
      </c>
      <c r="S4716">
        <v>1</v>
      </c>
      <c r="T4716" s="108">
        <v>0.32</v>
      </c>
      <c r="U4716">
        <v>1</v>
      </c>
      <c r="V4716" t="s">
        <v>270</v>
      </c>
      <c r="W4716" t="s">
        <v>167</v>
      </c>
      <c r="X4716">
        <v>1</v>
      </c>
      <c r="Y4716">
        <v>0</v>
      </c>
      <c r="Z4716">
        <v>0</v>
      </c>
      <c r="AA4716">
        <v>0</v>
      </c>
      <c r="AB4716">
        <v>0</v>
      </c>
      <c r="AC4716">
        <v>1</v>
      </c>
      <c r="AD4716">
        <v>0</v>
      </c>
      <c r="AE4716">
        <v>0</v>
      </c>
    </row>
    <row r="4717" spans="1:31" x14ac:dyDescent="0.3">
      <c r="A4717" t="s">
        <v>268</v>
      </c>
      <c r="B4717" t="s">
        <v>16990</v>
      </c>
      <c r="C4717" t="s">
        <v>274</v>
      </c>
      <c r="D4717" t="s">
        <v>16991</v>
      </c>
      <c r="E4717" t="s">
        <v>16992</v>
      </c>
      <c r="F4717" t="s">
        <v>1731</v>
      </c>
      <c r="G4717" t="s">
        <v>1541</v>
      </c>
      <c r="I4717" t="s">
        <v>265</v>
      </c>
      <c r="J4717" t="s">
        <v>266</v>
      </c>
      <c r="K4717" t="s">
        <v>5897</v>
      </c>
      <c r="L4717" t="s">
        <v>16993</v>
      </c>
      <c r="M4717" t="s">
        <v>271</v>
      </c>
      <c r="N4717" t="s">
        <v>268</v>
      </c>
      <c r="O4717">
        <v>2</v>
      </c>
      <c r="P4717" t="s">
        <v>288</v>
      </c>
      <c r="Q4717">
        <v>0.48</v>
      </c>
      <c r="S4717">
        <v>1</v>
      </c>
      <c r="T4717" s="108">
        <v>0.48</v>
      </c>
      <c r="U4717">
        <v>1</v>
      </c>
      <c r="V4717" t="s">
        <v>270</v>
      </c>
      <c r="W4717" t="s">
        <v>167</v>
      </c>
      <c r="X4717">
        <v>1</v>
      </c>
      <c r="Y4717">
        <v>0</v>
      </c>
      <c r="Z4717">
        <v>0</v>
      </c>
      <c r="AA4717">
        <v>0</v>
      </c>
      <c r="AB4717">
        <v>1</v>
      </c>
      <c r="AC4717">
        <v>0</v>
      </c>
      <c r="AD4717">
        <v>0</v>
      </c>
      <c r="AE4717">
        <v>0</v>
      </c>
    </row>
    <row r="4718" spans="1:31" x14ac:dyDescent="0.3">
      <c r="A4718" t="s">
        <v>268</v>
      </c>
      <c r="B4718" t="s">
        <v>16990</v>
      </c>
      <c r="C4718" t="s">
        <v>274</v>
      </c>
      <c r="D4718" t="s">
        <v>16991</v>
      </c>
      <c r="E4718" t="s">
        <v>16992</v>
      </c>
      <c r="F4718" t="s">
        <v>1731</v>
      </c>
      <c r="G4718" t="s">
        <v>1541</v>
      </c>
      <c r="I4718" t="s">
        <v>265</v>
      </c>
      <c r="J4718" t="s">
        <v>266</v>
      </c>
      <c r="K4718" t="s">
        <v>5897</v>
      </c>
      <c r="L4718" t="s">
        <v>16993</v>
      </c>
      <c r="M4718" t="s">
        <v>271</v>
      </c>
      <c r="N4718" t="s">
        <v>268</v>
      </c>
      <c r="O4718">
        <v>17</v>
      </c>
      <c r="P4718" t="s">
        <v>273</v>
      </c>
      <c r="Q4718">
        <v>0.32</v>
      </c>
      <c r="S4718">
        <v>1</v>
      </c>
      <c r="T4718" s="108">
        <v>0.32</v>
      </c>
      <c r="U4718">
        <v>1</v>
      </c>
      <c r="V4718" t="s">
        <v>270</v>
      </c>
      <c r="W4718" t="s">
        <v>167</v>
      </c>
      <c r="X4718">
        <v>1</v>
      </c>
      <c r="Y4718">
        <v>0</v>
      </c>
      <c r="Z4718">
        <v>0</v>
      </c>
      <c r="AA4718">
        <v>0</v>
      </c>
      <c r="AB4718">
        <v>1</v>
      </c>
      <c r="AC4718">
        <v>0</v>
      </c>
      <c r="AD4718">
        <v>0</v>
      </c>
      <c r="AE4718">
        <v>0</v>
      </c>
    </row>
    <row r="4719" spans="1:31" x14ac:dyDescent="0.3">
      <c r="A4719" t="s">
        <v>268</v>
      </c>
      <c r="B4719" t="s">
        <v>10700</v>
      </c>
      <c r="C4719" t="s">
        <v>274</v>
      </c>
      <c r="D4719" t="s">
        <v>10701</v>
      </c>
      <c r="E4719" t="s">
        <v>13067</v>
      </c>
      <c r="F4719" t="s">
        <v>10702</v>
      </c>
      <c r="G4719" t="s">
        <v>1541</v>
      </c>
      <c r="I4719" t="s">
        <v>265</v>
      </c>
      <c r="J4719" t="s">
        <v>266</v>
      </c>
      <c r="K4719" t="s">
        <v>5897</v>
      </c>
      <c r="L4719" t="s">
        <v>10703</v>
      </c>
      <c r="M4719" t="s">
        <v>267</v>
      </c>
      <c r="N4719" t="s">
        <v>268</v>
      </c>
      <c r="O4719">
        <v>1</v>
      </c>
      <c r="P4719" t="s">
        <v>266</v>
      </c>
      <c r="Q4719">
        <v>0.32</v>
      </c>
      <c r="S4719">
        <v>2</v>
      </c>
      <c r="T4719" s="108">
        <v>0.64</v>
      </c>
      <c r="U4719">
        <v>1</v>
      </c>
      <c r="V4719" t="s">
        <v>270</v>
      </c>
      <c r="W4719" t="s">
        <v>167</v>
      </c>
      <c r="X4719">
        <v>1</v>
      </c>
      <c r="Y4719">
        <v>0</v>
      </c>
      <c r="Z4719">
        <v>0</v>
      </c>
      <c r="AA4719">
        <v>1</v>
      </c>
      <c r="AB4719">
        <v>0</v>
      </c>
      <c r="AC4719">
        <v>1</v>
      </c>
      <c r="AD4719">
        <v>0</v>
      </c>
      <c r="AE4719">
        <v>0</v>
      </c>
    </row>
    <row r="4720" spans="1:31" x14ac:dyDescent="0.3">
      <c r="A4720" t="s">
        <v>268</v>
      </c>
      <c r="B4720" t="s">
        <v>10700</v>
      </c>
      <c r="C4720" t="s">
        <v>274</v>
      </c>
      <c r="D4720" t="s">
        <v>10701</v>
      </c>
      <c r="E4720" t="s">
        <v>13067</v>
      </c>
      <c r="F4720" t="s">
        <v>10702</v>
      </c>
      <c r="G4720" t="s">
        <v>1541</v>
      </c>
      <c r="I4720" t="s">
        <v>265</v>
      </c>
      <c r="J4720" t="s">
        <v>266</v>
      </c>
      <c r="K4720" t="s">
        <v>5897</v>
      </c>
      <c r="L4720" t="s">
        <v>10703</v>
      </c>
      <c r="M4720" t="s">
        <v>271</v>
      </c>
      <c r="N4720" t="s">
        <v>268</v>
      </c>
      <c r="O4720">
        <v>2</v>
      </c>
      <c r="P4720" t="s">
        <v>288</v>
      </c>
      <c r="Q4720">
        <v>0.32</v>
      </c>
      <c r="S4720">
        <v>1</v>
      </c>
      <c r="T4720" s="108">
        <v>0.32</v>
      </c>
      <c r="U4720">
        <v>1</v>
      </c>
      <c r="V4720" t="s">
        <v>270</v>
      </c>
      <c r="W4720" t="s">
        <v>167</v>
      </c>
      <c r="X4720">
        <v>1</v>
      </c>
      <c r="Y4720">
        <v>0</v>
      </c>
      <c r="Z4720">
        <v>0</v>
      </c>
      <c r="AA4720">
        <v>1</v>
      </c>
      <c r="AB4720">
        <v>0</v>
      </c>
      <c r="AC4720">
        <v>0</v>
      </c>
      <c r="AD4720">
        <v>0</v>
      </c>
      <c r="AE4720">
        <v>0</v>
      </c>
    </row>
    <row r="4721" spans="1:31" x14ac:dyDescent="0.3">
      <c r="A4721" t="s">
        <v>268</v>
      </c>
      <c r="B4721" t="s">
        <v>5943</v>
      </c>
      <c r="C4721" t="s">
        <v>274</v>
      </c>
      <c r="D4721" t="s">
        <v>5944</v>
      </c>
      <c r="E4721" t="s">
        <v>13069</v>
      </c>
      <c r="F4721" t="s">
        <v>1507</v>
      </c>
      <c r="G4721" t="s">
        <v>1541</v>
      </c>
      <c r="I4721" t="s">
        <v>265</v>
      </c>
      <c r="J4721" t="s">
        <v>266</v>
      </c>
      <c r="K4721" t="s">
        <v>5839</v>
      </c>
      <c r="L4721" t="s">
        <v>5945</v>
      </c>
      <c r="M4721" t="s">
        <v>271</v>
      </c>
      <c r="N4721" t="s">
        <v>268</v>
      </c>
      <c r="O4721">
        <v>20</v>
      </c>
      <c r="P4721" t="s">
        <v>425</v>
      </c>
      <c r="Q4721">
        <v>0.32</v>
      </c>
      <c r="S4721">
        <v>1</v>
      </c>
      <c r="T4721" s="108">
        <v>0.32</v>
      </c>
      <c r="U4721">
        <v>1</v>
      </c>
      <c r="V4721" t="s">
        <v>270</v>
      </c>
      <c r="W4721" t="s">
        <v>167</v>
      </c>
      <c r="X4721">
        <v>1</v>
      </c>
      <c r="Y4721">
        <v>0</v>
      </c>
      <c r="Z4721">
        <v>0</v>
      </c>
      <c r="AA4721">
        <v>0</v>
      </c>
      <c r="AB4721">
        <v>1</v>
      </c>
      <c r="AC4721">
        <v>0</v>
      </c>
      <c r="AD4721">
        <v>0</v>
      </c>
      <c r="AE4721">
        <v>0</v>
      </c>
    </row>
    <row r="4722" spans="1:31" x14ac:dyDescent="0.3">
      <c r="A4722" t="s">
        <v>268</v>
      </c>
      <c r="B4722" t="s">
        <v>5943</v>
      </c>
      <c r="C4722" t="s">
        <v>274</v>
      </c>
      <c r="D4722" t="s">
        <v>5944</v>
      </c>
      <c r="E4722" t="s">
        <v>13069</v>
      </c>
      <c r="F4722" t="s">
        <v>1507</v>
      </c>
      <c r="G4722" t="s">
        <v>1541</v>
      </c>
      <c r="I4722" t="s">
        <v>265</v>
      </c>
      <c r="J4722" t="s">
        <v>266</v>
      </c>
      <c r="K4722" t="s">
        <v>5839</v>
      </c>
      <c r="L4722" t="s">
        <v>5945</v>
      </c>
      <c r="M4722" t="s">
        <v>267</v>
      </c>
      <c r="N4722" t="s">
        <v>268</v>
      </c>
      <c r="O4722">
        <v>1</v>
      </c>
      <c r="P4722" t="s">
        <v>266</v>
      </c>
      <c r="Q4722">
        <v>0.48</v>
      </c>
      <c r="S4722">
        <v>3</v>
      </c>
      <c r="T4722" s="108">
        <v>1.44</v>
      </c>
      <c r="U4722">
        <v>1</v>
      </c>
      <c r="V4722" t="s">
        <v>270</v>
      </c>
      <c r="W4722" t="s">
        <v>167</v>
      </c>
      <c r="X4722">
        <v>3</v>
      </c>
      <c r="Y4722">
        <v>3</v>
      </c>
      <c r="Z4722">
        <v>0</v>
      </c>
      <c r="AA4722">
        <v>0</v>
      </c>
      <c r="AB4722">
        <v>0</v>
      </c>
      <c r="AC4722">
        <v>0</v>
      </c>
      <c r="AD4722">
        <v>0</v>
      </c>
      <c r="AE4722">
        <v>0</v>
      </c>
    </row>
    <row r="4723" spans="1:31" x14ac:dyDescent="0.3">
      <c r="A4723" t="s">
        <v>268</v>
      </c>
      <c r="B4723" t="s">
        <v>5943</v>
      </c>
      <c r="C4723" t="s">
        <v>274</v>
      </c>
      <c r="D4723" t="s">
        <v>5944</v>
      </c>
      <c r="E4723" t="s">
        <v>13069</v>
      </c>
      <c r="F4723" t="s">
        <v>1507</v>
      </c>
      <c r="G4723" t="s">
        <v>1541</v>
      </c>
      <c r="I4723" t="s">
        <v>265</v>
      </c>
      <c r="J4723" t="s">
        <v>266</v>
      </c>
      <c r="K4723" t="s">
        <v>5839</v>
      </c>
      <c r="L4723" t="s">
        <v>5945</v>
      </c>
      <c r="M4723" t="s">
        <v>271</v>
      </c>
      <c r="N4723" t="s">
        <v>268</v>
      </c>
      <c r="O4723">
        <v>2</v>
      </c>
      <c r="P4723" t="s">
        <v>288</v>
      </c>
      <c r="Q4723">
        <v>0.48</v>
      </c>
      <c r="S4723">
        <v>6</v>
      </c>
      <c r="T4723" s="108">
        <v>2.88</v>
      </c>
      <c r="U4723">
        <v>1</v>
      </c>
      <c r="V4723" t="s">
        <v>270</v>
      </c>
      <c r="W4723" t="s">
        <v>167</v>
      </c>
      <c r="X4723">
        <v>3</v>
      </c>
      <c r="Y4723">
        <v>3</v>
      </c>
      <c r="Z4723">
        <v>0</v>
      </c>
      <c r="AA4723">
        <v>0</v>
      </c>
      <c r="AB4723">
        <v>3</v>
      </c>
      <c r="AC4723">
        <v>0</v>
      </c>
      <c r="AD4723">
        <v>0</v>
      </c>
      <c r="AE4723">
        <v>0</v>
      </c>
    </row>
    <row r="4724" spans="1:31" x14ac:dyDescent="0.3">
      <c r="A4724" t="s">
        <v>268</v>
      </c>
      <c r="B4724" t="s">
        <v>5959</v>
      </c>
      <c r="C4724" t="s">
        <v>274</v>
      </c>
      <c r="D4724" t="s">
        <v>5960</v>
      </c>
      <c r="E4724" t="s">
        <v>13070</v>
      </c>
      <c r="F4724" t="s">
        <v>5961</v>
      </c>
      <c r="G4724" t="s">
        <v>1541</v>
      </c>
      <c r="I4724" t="s">
        <v>265</v>
      </c>
      <c r="J4724" t="s">
        <v>266</v>
      </c>
      <c r="K4724" t="s">
        <v>5897</v>
      </c>
      <c r="L4724" t="s">
        <v>5962</v>
      </c>
      <c r="M4724" t="s">
        <v>267</v>
      </c>
      <c r="N4724" t="s">
        <v>268</v>
      </c>
      <c r="O4724">
        <v>1</v>
      </c>
      <c r="P4724" t="s">
        <v>266</v>
      </c>
      <c r="Q4724">
        <v>0.48</v>
      </c>
      <c r="S4724">
        <v>1</v>
      </c>
      <c r="T4724" s="108">
        <v>0.48</v>
      </c>
      <c r="U4724">
        <v>1</v>
      </c>
      <c r="V4724" t="s">
        <v>270</v>
      </c>
      <c r="W4724" t="s">
        <v>167</v>
      </c>
      <c r="X4724">
        <v>1</v>
      </c>
      <c r="Y4724">
        <v>0</v>
      </c>
      <c r="Z4724">
        <v>0</v>
      </c>
      <c r="AA4724">
        <v>0</v>
      </c>
      <c r="AB4724">
        <v>0</v>
      </c>
      <c r="AC4724">
        <v>1</v>
      </c>
      <c r="AD4724">
        <v>0</v>
      </c>
      <c r="AE4724">
        <v>0</v>
      </c>
    </row>
    <row r="4725" spans="1:31" x14ac:dyDescent="0.3">
      <c r="A4725" t="s">
        <v>268</v>
      </c>
      <c r="B4725" t="s">
        <v>5959</v>
      </c>
      <c r="C4725" t="s">
        <v>274</v>
      </c>
      <c r="D4725" t="s">
        <v>5960</v>
      </c>
      <c r="E4725" t="s">
        <v>13070</v>
      </c>
      <c r="F4725" t="s">
        <v>5961</v>
      </c>
      <c r="G4725" t="s">
        <v>1541</v>
      </c>
      <c r="I4725" t="s">
        <v>265</v>
      </c>
      <c r="J4725" t="s">
        <v>266</v>
      </c>
      <c r="K4725" t="s">
        <v>5897</v>
      </c>
      <c r="L4725" t="s">
        <v>5962</v>
      </c>
      <c r="M4725" t="s">
        <v>271</v>
      </c>
      <c r="N4725" t="s">
        <v>268</v>
      </c>
      <c r="O4725">
        <v>2</v>
      </c>
      <c r="P4725" t="s">
        <v>288</v>
      </c>
      <c r="Q4725">
        <v>0.48</v>
      </c>
      <c r="S4725">
        <v>1</v>
      </c>
      <c r="T4725" s="108">
        <v>0.48</v>
      </c>
      <c r="U4725">
        <v>1</v>
      </c>
      <c r="V4725" t="s">
        <v>270</v>
      </c>
      <c r="W4725" t="s">
        <v>167</v>
      </c>
      <c r="X4725">
        <v>1</v>
      </c>
      <c r="Y4725">
        <v>0</v>
      </c>
      <c r="Z4725">
        <v>0</v>
      </c>
      <c r="AA4725">
        <v>0</v>
      </c>
      <c r="AB4725">
        <v>1</v>
      </c>
      <c r="AC4725">
        <v>0</v>
      </c>
      <c r="AD4725">
        <v>0</v>
      </c>
      <c r="AE4725">
        <v>0</v>
      </c>
    </row>
    <row r="4726" spans="1:31" x14ac:dyDescent="0.3">
      <c r="A4726" t="s">
        <v>268</v>
      </c>
      <c r="B4726" t="s">
        <v>5977</v>
      </c>
      <c r="C4726" t="s">
        <v>274</v>
      </c>
      <c r="D4726" t="s">
        <v>5978</v>
      </c>
      <c r="E4726" t="s">
        <v>13071</v>
      </c>
      <c r="F4726" t="s">
        <v>5979</v>
      </c>
      <c r="G4726" t="s">
        <v>1541</v>
      </c>
      <c r="I4726" t="s">
        <v>265</v>
      </c>
      <c r="J4726" t="s">
        <v>266</v>
      </c>
      <c r="K4726" t="s">
        <v>5897</v>
      </c>
      <c r="L4726" t="s">
        <v>16912</v>
      </c>
      <c r="M4726" t="s">
        <v>267</v>
      </c>
      <c r="N4726" t="s">
        <v>268</v>
      </c>
      <c r="O4726">
        <v>1</v>
      </c>
      <c r="P4726" t="s">
        <v>282</v>
      </c>
      <c r="Q4726">
        <v>1</v>
      </c>
      <c r="S4726">
        <v>2</v>
      </c>
      <c r="T4726" s="108">
        <v>2</v>
      </c>
      <c r="U4726">
        <v>1</v>
      </c>
      <c r="V4726" t="s">
        <v>270</v>
      </c>
      <c r="W4726" t="s">
        <v>167</v>
      </c>
      <c r="X4726">
        <v>1</v>
      </c>
      <c r="Y4726">
        <v>1</v>
      </c>
      <c r="Z4726">
        <v>0</v>
      </c>
      <c r="AA4726">
        <v>0</v>
      </c>
      <c r="AB4726">
        <v>1</v>
      </c>
      <c r="AC4726">
        <v>0</v>
      </c>
      <c r="AD4726">
        <v>0</v>
      </c>
      <c r="AE4726">
        <v>0</v>
      </c>
    </row>
    <row r="4727" spans="1:31" x14ac:dyDescent="0.3">
      <c r="A4727" t="s">
        <v>268</v>
      </c>
      <c r="B4727" t="s">
        <v>5977</v>
      </c>
      <c r="C4727" t="s">
        <v>274</v>
      </c>
      <c r="D4727" t="s">
        <v>5978</v>
      </c>
      <c r="E4727" t="s">
        <v>13071</v>
      </c>
      <c r="F4727" t="s">
        <v>5979</v>
      </c>
      <c r="G4727" t="s">
        <v>1541</v>
      </c>
      <c r="I4727" t="s">
        <v>265</v>
      </c>
      <c r="J4727" t="s">
        <v>266</v>
      </c>
      <c r="K4727" t="s">
        <v>5897</v>
      </c>
      <c r="L4727" t="s">
        <v>16912</v>
      </c>
      <c r="M4727" t="s">
        <v>271</v>
      </c>
      <c r="N4727" t="s">
        <v>268</v>
      </c>
      <c r="O4727">
        <v>2</v>
      </c>
      <c r="P4727" t="s">
        <v>272</v>
      </c>
      <c r="Q4727">
        <v>2</v>
      </c>
      <c r="S4727">
        <v>6</v>
      </c>
      <c r="T4727" s="108">
        <v>12</v>
      </c>
      <c r="U4727">
        <v>1</v>
      </c>
      <c r="V4727" t="s">
        <v>270</v>
      </c>
      <c r="W4727" t="s">
        <v>167</v>
      </c>
      <c r="X4727">
        <v>1</v>
      </c>
      <c r="Y4727">
        <v>1</v>
      </c>
      <c r="Z4727">
        <v>1</v>
      </c>
      <c r="AA4727">
        <v>1</v>
      </c>
      <c r="AB4727">
        <v>1</v>
      </c>
      <c r="AC4727">
        <v>1</v>
      </c>
      <c r="AD4727">
        <v>1</v>
      </c>
      <c r="AE4727">
        <v>0</v>
      </c>
    </row>
    <row r="4728" spans="1:31" x14ac:dyDescent="0.3">
      <c r="A4728" t="s">
        <v>268</v>
      </c>
      <c r="B4728" t="s">
        <v>5977</v>
      </c>
      <c r="C4728" t="s">
        <v>274</v>
      </c>
      <c r="D4728" t="s">
        <v>5978</v>
      </c>
      <c r="E4728" t="s">
        <v>13071</v>
      </c>
      <c r="F4728" t="s">
        <v>5979</v>
      </c>
      <c r="G4728" t="s">
        <v>1541</v>
      </c>
      <c r="I4728" t="s">
        <v>265</v>
      </c>
      <c r="J4728" t="s">
        <v>266</v>
      </c>
      <c r="K4728" t="s">
        <v>5897</v>
      </c>
      <c r="L4728" t="s">
        <v>16912</v>
      </c>
      <c r="M4728" t="s">
        <v>271</v>
      </c>
      <c r="N4728" t="s">
        <v>268</v>
      </c>
      <c r="O4728">
        <v>20</v>
      </c>
      <c r="P4728" t="s">
        <v>425</v>
      </c>
      <c r="Q4728">
        <v>0.32</v>
      </c>
      <c r="S4728">
        <v>1</v>
      </c>
      <c r="T4728" s="108">
        <v>0.32</v>
      </c>
      <c r="U4728">
        <v>1</v>
      </c>
      <c r="V4728" t="s">
        <v>270</v>
      </c>
      <c r="W4728" t="s">
        <v>167</v>
      </c>
      <c r="X4728">
        <v>1</v>
      </c>
      <c r="Y4728">
        <v>0</v>
      </c>
      <c r="Z4728">
        <v>0</v>
      </c>
      <c r="AA4728">
        <v>0</v>
      </c>
      <c r="AB4728">
        <v>0</v>
      </c>
      <c r="AC4728">
        <v>1</v>
      </c>
      <c r="AD4728">
        <v>0</v>
      </c>
      <c r="AE4728">
        <v>0</v>
      </c>
    </row>
    <row r="4729" spans="1:31" x14ac:dyDescent="0.3">
      <c r="A4729" t="s">
        <v>268</v>
      </c>
      <c r="B4729" t="s">
        <v>6002</v>
      </c>
      <c r="C4729" t="s">
        <v>274</v>
      </c>
      <c r="D4729" t="s">
        <v>6003</v>
      </c>
      <c r="E4729" t="s">
        <v>12867</v>
      </c>
      <c r="F4729" t="s">
        <v>275</v>
      </c>
      <c r="G4729" t="s">
        <v>478</v>
      </c>
      <c r="I4729" t="s">
        <v>265</v>
      </c>
      <c r="J4729" t="s">
        <v>266</v>
      </c>
      <c r="K4729" t="s">
        <v>5935</v>
      </c>
      <c r="L4729" t="s">
        <v>17537</v>
      </c>
      <c r="M4729" t="s">
        <v>271</v>
      </c>
      <c r="N4729" t="s">
        <v>268</v>
      </c>
      <c r="O4729">
        <v>20</v>
      </c>
      <c r="P4729" t="s">
        <v>17796</v>
      </c>
      <c r="Q4729">
        <v>1</v>
      </c>
      <c r="S4729">
        <v>3</v>
      </c>
      <c r="T4729" s="108">
        <v>3</v>
      </c>
      <c r="U4729">
        <v>1</v>
      </c>
      <c r="V4729" t="s">
        <v>270</v>
      </c>
      <c r="W4729" t="s">
        <v>167</v>
      </c>
      <c r="X4729">
        <v>1</v>
      </c>
      <c r="Y4729">
        <v>1</v>
      </c>
      <c r="Z4729">
        <v>0</v>
      </c>
      <c r="AA4729">
        <v>1</v>
      </c>
      <c r="AB4729">
        <v>0</v>
      </c>
      <c r="AC4729">
        <v>1</v>
      </c>
      <c r="AD4729">
        <v>0</v>
      </c>
      <c r="AE4729">
        <v>0</v>
      </c>
    </row>
    <row r="4730" spans="1:31" x14ac:dyDescent="0.3">
      <c r="A4730" t="s">
        <v>268</v>
      </c>
      <c r="B4730" t="s">
        <v>17655</v>
      </c>
      <c r="C4730" t="s">
        <v>274</v>
      </c>
      <c r="D4730" t="s">
        <v>9199</v>
      </c>
      <c r="E4730" t="s">
        <v>13073</v>
      </c>
      <c r="F4730" t="s">
        <v>6097</v>
      </c>
      <c r="G4730" t="s">
        <v>1541</v>
      </c>
      <c r="I4730" t="s">
        <v>265</v>
      </c>
      <c r="J4730" t="s">
        <v>266</v>
      </c>
      <c r="K4730" t="s">
        <v>6098</v>
      </c>
      <c r="L4730" t="s">
        <v>6099</v>
      </c>
      <c r="M4730" t="s">
        <v>267</v>
      </c>
      <c r="N4730" t="s">
        <v>268</v>
      </c>
      <c r="O4730">
        <v>1</v>
      </c>
      <c r="P4730" t="s">
        <v>282</v>
      </c>
      <c r="Q4730">
        <v>1</v>
      </c>
      <c r="S4730">
        <v>2</v>
      </c>
      <c r="T4730" s="108">
        <v>2</v>
      </c>
      <c r="U4730">
        <v>1</v>
      </c>
      <c r="V4730" t="s">
        <v>270</v>
      </c>
      <c r="W4730" t="s">
        <v>167</v>
      </c>
      <c r="X4730">
        <v>1</v>
      </c>
      <c r="Y4730">
        <v>1</v>
      </c>
      <c r="Z4730">
        <v>0</v>
      </c>
      <c r="AA4730">
        <v>0</v>
      </c>
      <c r="AB4730">
        <v>1</v>
      </c>
      <c r="AC4730">
        <v>0</v>
      </c>
      <c r="AD4730">
        <v>0</v>
      </c>
      <c r="AE4730">
        <v>0</v>
      </c>
    </row>
    <row r="4731" spans="1:31" x14ac:dyDescent="0.3">
      <c r="A4731" t="s">
        <v>268</v>
      </c>
      <c r="B4731" t="s">
        <v>17655</v>
      </c>
      <c r="C4731" t="s">
        <v>274</v>
      </c>
      <c r="D4731" t="s">
        <v>9199</v>
      </c>
      <c r="E4731" t="s">
        <v>13073</v>
      </c>
      <c r="F4731" t="s">
        <v>6097</v>
      </c>
      <c r="G4731" t="s">
        <v>1541</v>
      </c>
      <c r="I4731" t="s">
        <v>265</v>
      </c>
      <c r="J4731" t="s">
        <v>266</v>
      </c>
      <c r="K4731" t="s">
        <v>6098</v>
      </c>
      <c r="L4731" t="s">
        <v>6099</v>
      </c>
      <c r="M4731" t="s">
        <v>271</v>
      </c>
      <c r="N4731" t="s">
        <v>268</v>
      </c>
      <c r="O4731">
        <v>2</v>
      </c>
      <c r="P4731" t="s">
        <v>272</v>
      </c>
      <c r="Q4731">
        <v>3</v>
      </c>
      <c r="S4731">
        <v>5</v>
      </c>
      <c r="T4731" s="108">
        <v>15</v>
      </c>
      <c r="U4731">
        <v>1</v>
      </c>
      <c r="V4731" t="s">
        <v>270</v>
      </c>
      <c r="W4731" t="s">
        <v>167</v>
      </c>
      <c r="X4731">
        <v>1</v>
      </c>
      <c r="Y4731">
        <v>1</v>
      </c>
      <c r="Z4731">
        <v>1</v>
      </c>
      <c r="AA4731">
        <v>1</v>
      </c>
      <c r="AB4731">
        <v>1</v>
      </c>
      <c r="AC4731">
        <v>1</v>
      </c>
      <c r="AD4731">
        <v>0</v>
      </c>
      <c r="AE4731">
        <v>0</v>
      </c>
    </row>
    <row r="4732" spans="1:31" x14ac:dyDescent="0.3">
      <c r="A4732" t="s">
        <v>268</v>
      </c>
      <c r="B4732" t="s">
        <v>17655</v>
      </c>
      <c r="C4732" t="s">
        <v>274</v>
      </c>
      <c r="D4732" t="s">
        <v>9199</v>
      </c>
      <c r="E4732" t="s">
        <v>13073</v>
      </c>
      <c r="F4732" t="s">
        <v>6097</v>
      </c>
      <c r="G4732" t="s">
        <v>1541</v>
      </c>
      <c r="I4732" t="s">
        <v>265</v>
      </c>
      <c r="J4732" t="s">
        <v>266</v>
      </c>
      <c r="K4732" t="s">
        <v>6098</v>
      </c>
      <c r="L4732" t="s">
        <v>6099</v>
      </c>
      <c r="M4732" t="s">
        <v>271</v>
      </c>
      <c r="N4732" t="s">
        <v>268</v>
      </c>
      <c r="O4732">
        <v>20</v>
      </c>
      <c r="P4732" t="s">
        <v>425</v>
      </c>
      <c r="Q4732">
        <v>0.32</v>
      </c>
      <c r="S4732">
        <v>3</v>
      </c>
      <c r="T4732" s="108">
        <v>0.96</v>
      </c>
      <c r="U4732">
        <v>1</v>
      </c>
      <c r="V4732" t="s">
        <v>270</v>
      </c>
      <c r="W4732" t="s">
        <v>167</v>
      </c>
      <c r="X4732">
        <v>1</v>
      </c>
      <c r="Y4732">
        <v>1</v>
      </c>
      <c r="Z4732">
        <v>0</v>
      </c>
      <c r="AA4732">
        <v>1</v>
      </c>
      <c r="AB4732">
        <v>0</v>
      </c>
      <c r="AC4732">
        <v>1</v>
      </c>
      <c r="AD4732">
        <v>0</v>
      </c>
      <c r="AE4732">
        <v>0</v>
      </c>
    </row>
    <row r="4733" spans="1:31" x14ac:dyDescent="0.3">
      <c r="A4733" t="s">
        <v>268</v>
      </c>
      <c r="B4733" t="s">
        <v>5508</v>
      </c>
      <c r="C4733" t="s">
        <v>274</v>
      </c>
      <c r="D4733" t="s">
        <v>4379</v>
      </c>
      <c r="E4733" t="s">
        <v>13057</v>
      </c>
      <c r="F4733" t="s">
        <v>1077</v>
      </c>
      <c r="G4733" t="s">
        <v>1541</v>
      </c>
      <c r="I4733" t="s">
        <v>265</v>
      </c>
      <c r="J4733" t="s">
        <v>266</v>
      </c>
      <c r="K4733" t="s">
        <v>5408</v>
      </c>
      <c r="L4733" t="s">
        <v>5509</v>
      </c>
      <c r="M4733" t="s">
        <v>271</v>
      </c>
      <c r="N4733" t="s">
        <v>268</v>
      </c>
      <c r="O4733">
        <v>2</v>
      </c>
      <c r="P4733" t="s">
        <v>272</v>
      </c>
      <c r="Q4733">
        <v>3</v>
      </c>
      <c r="S4733">
        <v>6</v>
      </c>
      <c r="T4733" s="108">
        <v>18</v>
      </c>
      <c r="U4733">
        <v>1</v>
      </c>
      <c r="V4733" t="s">
        <v>270</v>
      </c>
      <c r="W4733" t="s">
        <v>167</v>
      </c>
      <c r="X4733">
        <v>1</v>
      </c>
      <c r="Y4733">
        <v>1</v>
      </c>
      <c r="Z4733">
        <v>1</v>
      </c>
      <c r="AA4733">
        <v>1</v>
      </c>
      <c r="AB4733">
        <v>1</v>
      </c>
      <c r="AC4733">
        <v>1</v>
      </c>
      <c r="AD4733">
        <v>1</v>
      </c>
      <c r="AE4733">
        <v>0</v>
      </c>
    </row>
    <row r="4734" spans="1:31" x14ac:dyDescent="0.3">
      <c r="A4734" t="s">
        <v>268</v>
      </c>
      <c r="B4734" t="s">
        <v>5508</v>
      </c>
      <c r="C4734" t="s">
        <v>274</v>
      </c>
      <c r="D4734" t="s">
        <v>4379</v>
      </c>
      <c r="E4734" t="s">
        <v>13057</v>
      </c>
      <c r="F4734" t="s">
        <v>1077</v>
      </c>
      <c r="G4734" t="s">
        <v>1541</v>
      </c>
      <c r="I4734" t="s">
        <v>265</v>
      </c>
      <c r="J4734" t="s">
        <v>266</v>
      </c>
      <c r="K4734" t="s">
        <v>5408</v>
      </c>
      <c r="L4734" t="s">
        <v>5509</v>
      </c>
      <c r="M4734" t="s">
        <v>271</v>
      </c>
      <c r="N4734" t="s">
        <v>268</v>
      </c>
      <c r="O4734">
        <v>2</v>
      </c>
      <c r="P4734" t="s">
        <v>272</v>
      </c>
      <c r="Q4734">
        <v>2</v>
      </c>
      <c r="S4734">
        <v>6</v>
      </c>
      <c r="T4734" s="108">
        <v>12</v>
      </c>
      <c r="U4734">
        <v>1</v>
      </c>
      <c r="V4734" t="s">
        <v>270</v>
      </c>
      <c r="W4734" t="s">
        <v>167</v>
      </c>
      <c r="X4734">
        <v>1</v>
      </c>
      <c r="Y4734">
        <v>1</v>
      </c>
      <c r="Z4734">
        <v>1</v>
      </c>
      <c r="AA4734">
        <v>1</v>
      </c>
      <c r="AB4734">
        <v>1</v>
      </c>
      <c r="AC4734">
        <v>1</v>
      </c>
      <c r="AD4734">
        <v>1</v>
      </c>
      <c r="AE4734">
        <v>0</v>
      </c>
    </row>
    <row r="4735" spans="1:31" x14ac:dyDescent="0.3">
      <c r="A4735" t="s">
        <v>268</v>
      </c>
      <c r="B4735" t="s">
        <v>5508</v>
      </c>
      <c r="C4735" t="s">
        <v>274</v>
      </c>
      <c r="D4735" t="s">
        <v>4379</v>
      </c>
      <c r="E4735" t="s">
        <v>13057</v>
      </c>
      <c r="F4735" t="s">
        <v>1077</v>
      </c>
      <c r="G4735" t="s">
        <v>1541</v>
      </c>
      <c r="I4735" t="s">
        <v>265</v>
      </c>
      <c r="J4735" t="s">
        <v>266</v>
      </c>
      <c r="K4735" t="s">
        <v>5408</v>
      </c>
      <c r="L4735" t="s">
        <v>5509</v>
      </c>
      <c r="M4735" t="s">
        <v>271</v>
      </c>
      <c r="N4735" t="s">
        <v>268</v>
      </c>
      <c r="O4735">
        <v>20</v>
      </c>
      <c r="P4735" t="s">
        <v>17796</v>
      </c>
      <c r="Q4735">
        <v>1</v>
      </c>
      <c r="S4735">
        <v>10</v>
      </c>
      <c r="T4735" s="108">
        <v>10</v>
      </c>
      <c r="U4735">
        <v>1</v>
      </c>
      <c r="V4735" t="s">
        <v>270</v>
      </c>
      <c r="W4735" t="s">
        <v>167</v>
      </c>
      <c r="X4735">
        <v>2</v>
      </c>
      <c r="Y4735">
        <v>2</v>
      </c>
      <c r="Z4735">
        <v>2</v>
      </c>
      <c r="AA4735">
        <v>2</v>
      </c>
      <c r="AB4735">
        <v>2</v>
      </c>
      <c r="AC4735">
        <v>2</v>
      </c>
      <c r="AD4735">
        <v>0</v>
      </c>
      <c r="AE4735">
        <v>0</v>
      </c>
    </row>
    <row r="4736" spans="1:31" x14ac:dyDescent="0.3">
      <c r="A4736" t="s">
        <v>268</v>
      </c>
      <c r="B4736" t="s">
        <v>5508</v>
      </c>
      <c r="C4736" t="s">
        <v>262</v>
      </c>
      <c r="D4736" t="s">
        <v>4379</v>
      </c>
      <c r="E4736" t="s">
        <v>13057</v>
      </c>
      <c r="F4736" t="s">
        <v>1077</v>
      </c>
      <c r="G4736" t="s">
        <v>1541</v>
      </c>
      <c r="I4736" t="s">
        <v>265</v>
      </c>
      <c r="J4736" t="s">
        <v>266</v>
      </c>
      <c r="K4736" t="s">
        <v>5408</v>
      </c>
      <c r="L4736" t="s">
        <v>5509</v>
      </c>
      <c r="M4736" t="s">
        <v>267</v>
      </c>
      <c r="N4736" t="s">
        <v>268</v>
      </c>
      <c r="O4736">
        <v>1</v>
      </c>
      <c r="P4736" t="s">
        <v>282</v>
      </c>
      <c r="Q4736">
        <v>3</v>
      </c>
      <c r="S4736">
        <v>5</v>
      </c>
      <c r="T4736" s="108">
        <v>15</v>
      </c>
      <c r="U4736">
        <v>1</v>
      </c>
      <c r="V4736" t="s">
        <v>270</v>
      </c>
      <c r="W4736" t="s">
        <v>167</v>
      </c>
      <c r="X4736">
        <v>1</v>
      </c>
      <c r="Y4736">
        <v>1</v>
      </c>
      <c r="Z4736">
        <v>1</v>
      </c>
      <c r="AA4736">
        <v>0</v>
      </c>
      <c r="AB4736">
        <v>1</v>
      </c>
      <c r="AC4736">
        <v>1</v>
      </c>
      <c r="AD4736">
        <v>1</v>
      </c>
      <c r="AE4736">
        <v>0</v>
      </c>
    </row>
    <row r="4737" spans="1:31" x14ac:dyDescent="0.3">
      <c r="A4737" t="s">
        <v>268</v>
      </c>
      <c r="B4737" t="s">
        <v>6209</v>
      </c>
      <c r="C4737" t="s">
        <v>262</v>
      </c>
      <c r="D4737" t="s">
        <v>6210</v>
      </c>
      <c r="E4737" t="s">
        <v>13080</v>
      </c>
      <c r="F4737" t="s">
        <v>6211</v>
      </c>
      <c r="G4737" t="s">
        <v>1541</v>
      </c>
      <c r="I4737" t="s">
        <v>265</v>
      </c>
      <c r="J4737" t="s">
        <v>266</v>
      </c>
      <c r="K4737" t="s">
        <v>6204</v>
      </c>
      <c r="L4737" t="s">
        <v>27217</v>
      </c>
      <c r="M4737" t="s">
        <v>271</v>
      </c>
      <c r="N4737" t="s">
        <v>268</v>
      </c>
      <c r="O4737">
        <v>17</v>
      </c>
      <c r="P4737" t="s">
        <v>273</v>
      </c>
      <c r="Q4737">
        <v>0.48</v>
      </c>
      <c r="S4737">
        <v>4</v>
      </c>
      <c r="T4737" s="108">
        <v>1.92</v>
      </c>
      <c r="U4737">
        <v>1</v>
      </c>
      <c r="V4737" t="s">
        <v>270</v>
      </c>
      <c r="W4737" t="s">
        <v>167</v>
      </c>
      <c r="X4737">
        <v>4</v>
      </c>
      <c r="Y4737">
        <v>0</v>
      </c>
      <c r="Z4737">
        <v>0</v>
      </c>
      <c r="AA4737">
        <v>0</v>
      </c>
      <c r="AB4737">
        <v>4</v>
      </c>
      <c r="AC4737">
        <v>0</v>
      </c>
      <c r="AD4737">
        <v>0</v>
      </c>
      <c r="AE4737">
        <v>0</v>
      </c>
    </row>
    <row r="4738" spans="1:31" x14ac:dyDescent="0.3">
      <c r="A4738" t="s">
        <v>268</v>
      </c>
      <c r="B4738" t="s">
        <v>6209</v>
      </c>
      <c r="C4738" t="s">
        <v>262</v>
      </c>
      <c r="D4738" t="s">
        <v>6210</v>
      </c>
      <c r="E4738" t="s">
        <v>13080</v>
      </c>
      <c r="F4738" t="s">
        <v>6211</v>
      </c>
      <c r="G4738" t="s">
        <v>1541</v>
      </c>
      <c r="I4738" t="s">
        <v>265</v>
      </c>
      <c r="J4738" t="s">
        <v>266</v>
      </c>
      <c r="K4738" t="s">
        <v>6204</v>
      </c>
      <c r="L4738" t="s">
        <v>27217</v>
      </c>
      <c r="M4738" t="s">
        <v>267</v>
      </c>
      <c r="N4738" t="s">
        <v>268</v>
      </c>
      <c r="O4738">
        <v>1</v>
      </c>
      <c r="P4738" t="s">
        <v>282</v>
      </c>
      <c r="Q4738">
        <v>2</v>
      </c>
      <c r="S4738">
        <v>1</v>
      </c>
      <c r="T4738" s="108">
        <v>2</v>
      </c>
      <c r="U4738">
        <v>1</v>
      </c>
      <c r="V4738" t="s">
        <v>270</v>
      </c>
      <c r="W4738" t="s">
        <v>167</v>
      </c>
      <c r="X4738">
        <v>1</v>
      </c>
      <c r="Y4738">
        <v>1</v>
      </c>
      <c r="Z4738">
        <v>0</v>
      </c>
      <c r="AA4738">
        <v>0</v>
      </c>
      <c r="AB4738">
        <v>0</v>
      </c>
      <c r="AC4738">
        <v>0</v>
      </c>
      <c r="AD4738">
        <v>0</v>
      </c>
      <c r="AE4738">
        <v>0</v>
      </c>
    </row>
    <row r="4739" spans="1:31" x14ac:dyDescent="0.3">
      <c r="A4739" t="s">
        <v>268</v>
      </c>
      <c r="B4739" t="s">
        <v>6238</v>
      </c>
      <c r="C4739" t="s">
        <v>274</v>
      </c>
      <c r="D4739" t="s">
        <v>6239</v>
      </c>
      <c r="E4739" t="s">
        <v>13082</v>
      </c>
      <c r="F4739" t="s">
        <v>6240</v>
      </c>
      <c r="G4739" t="s">
        <v>1541</v>
      </c>
      <c r="I4739" t="s">
        <v>265</v>
      </c>
      <c r="J4739" t="s">
        <v>266</v>
      </c>
      <c r="K4739" t="s">
        <v>6204</v>
      </c>
      <c r="L4739" t="s">
        <v>6241</v>
      </c>
      <c r="M4739" t="s">
        <v>267</v>
      </c>
      <c r="N4739" t="s">
        <v>268</v>
      </c>
      <c r="O4739">
        <v>1</v>
      </c>
      <c r="P4739" t="s">
        <v>266</v>
      </c>
      <c r="Q4739">
        <v>0.48</v>
      </c>
      <c r="S4739">
        <v>2</v>
      </c>
      <c r="T4739" s="108">
        <v>0.96</v>
      </c>
      <c r="U4739">
        <v>1</v>
      </c>
      <c r="V4739" t="s">
        <v>270</v>
      </c>
      <c r="W4739" t="s">
        <v>167</v>
      </c>
      <c r="X4739">
        <v>1</v>
      </c>
      <c r="Y4739">
        <v>1</v>
      </c>
      <c r="Z4739">
        <v>0</v>
      </c>
      <c r="AA4739">
        <v>0</v>
      </c>
      <c r="AB4739">
        <v>0</v>
      </c>
      <c r="AC4739">
        <v>1</v>
      </c>
      <c r="AD4739">
        <v>0</v>
      </c>
      <c r="AE4739">
        <v>0</v>
      </c>
    </row>
    <row r="4740" spans="1:31" x14ac:dyDescent="0.3">
      <c r="A4740" t="s">
        <v>268</v>
      </c>
      <c r="B4740" t="s">
        <v>6238</v>
      </c>
      <c r="C4740" t="s">
        <v>274</v>
      </c>
      <c r="D4740" t="s">
        <v>6239</v>
      </c>
      <c r="E4740" t="s">
        <v>13082</v>
      </c>
      <c r="F4740" t="s">
        <v>6240</v>
      </c>
      <c r="G4740" t="s">
        <v>1541</v>
      </c>
      <c r="I4740" t="s">
        <v>265</v>
      </c>
      <c r="J4740" t="s">
        <v>266</v>
      </c>
      <c r="K4740" t="s">
        <v>6204</v>
      </c>
      <c r="L4740" t="s">
        <v>6241</v>
      </c>
      <c r="M4740" t="s">
        <v>271</v>
      </c>
      <c r="N4740" t="s">
        <v>268</v>
      </c>
      <c r="O4740">
        <v>2</v>
      </c>
      <c r="P4740" t="s">
        <v>288</v>
      </c>
      <c r="Q4740">
        <v>0.48</v>
      </c>
      <c r="S4740">
        <v>1</v>
      </c>
      <c r="T4740" s="108">
        <v>0.48</v>
      </c>
      <c r="U4740">
        <v>1</v>
      </c>
      <c r="V4740" t="s">
        <v>270</v>
      </c>
      <c r="W4740" t="s">
        <v>167</v>
      </c>
      <c r="X4740">
        <v>1</v>
      </c>
      <c r="Y4740">
        <v>0</v>
      </c>
      <c r="Z4740">
        <v>0</v>
      </c>
      <c r="AA4740">
        <v>1</v>
      </c>
      <c r="AB4740">
        <v>0</v>
      </c>
      <c r="AC4740">
        <v>0</v>
      </c>
      <c r="AD4740">
        <v>0</v>
      </c>
      <c r="AE4740">
        <v>0</v>
      </c>
    </row>
    <row r="4741" spans="1:31" x14ac:dyDescent="0.3">
      <c r="A4741" t="s">
        <v>268</v>
      </c>
      <c r="B4741" t="s">
        <v>6238</v>
      </c>
      <c r="C4741" t="s">
        <v>274</v>
      </c>
      <c r="D4741" t="s">
        <v>6239</v>
      </c>
      <c r="E4741" t="s">
        <v>13082</v>
      </c>
      <c r="F4741" t="s">
        <v>6240</v>
      </c>
      <c r="G4741" t="s">
        <v>1541</v>
      </c>
      <c r="I4741" t="s">
        <v>265</v>
      </c>
      <c r="J4741" t="s">
        <v>266</v>
      </c>
      <c r="K4741" t="s">
        <v>6204</v>
      </c>
      <c r="L4741" t="s">
        <v>6241</v>
      </c>
      <c r="M4741" t="s">
        <v>271</v>
      </c>
      <c r="N4741" t="s">
        <v>268</v>
      </c>
      <c r="O4741">
        <v>27</v>
      </c>
      <c r="P4741" t="s">
        <v>425</v>
      </c>
      <c r="Q4741">
        <v>0.32</v>
      </c>
      <c r="S4741">
        <v>2</v>
      </c>
      <c r="T4741" s="108">
        <v>0.64</v>
      </c>
      <c r="U4741">
        <v>1</v>
      </c>
      <c r="V4741" t="s">
        <v>270</v>
      </c>
      <c r="W4741" t="s">
        <v>167</v>
      </c>
      <c r="X4741">
        <v>1</v>
      </c>
      <c r="Y4741">
        <v>1</v>
      </c>
      <c r="Z4741">
        <v>0</v>
      </c>
      <c r="AA4741">
        <v>0</v>
      </c>
      <c r="AB4741">
        <v>1</v>
      </c>
      <c r="AC4741">
        <v>0</v>
      </c>
      <c r="AD4741">
        <v>0</v>
      </c>
      <c r="AE4741">
        <v>0</v>
      </c>
    </row>
    <row r="4742" spans="1:31" x14ac:dyDescent="0.3">
      <c r="A4742" t="s">
        <v>268</v>
      </c>
      <c r="B4742" t="s">
        <v>16332</v>
      </c>
      <c r="C4742" t="s">
        <v>274</v>
      </c>
      <c r="D4742" t="s">
        <v>16333</v>
      </c>
      <c r="E4742" t="s">
        <v>16334</v>
      </c>
      <c r="F4742" t="s">
        <v>16335</v>
      </c>
      <c r="G4742" t="s">
        <v>1541</v>
      </c>
      <c r="I4742" t="s">
        <v>265</v>
      </c>
      <c r="J4742" t="s">
        <v>266</v>
      </c>
      <c r="K4742" t="s">
        <v>6204</v>
      </c>
      <c r="L4742" t="s">
        <v>16381</v>
      </c>
      <c r="M4742" t="s">
        <v>267</v>
      </c>
      <c r="N4742" t="s">
        <v>268</v>
      </c>
      <c r="O4742">
        <v>1</v>
      </c>
      <c r="P4742" t="s">
        <v>266</v>
      </c>
      <c r="Q4742">
        <v>0.48</v>
      </c>
      <c r="S4742">
        <v>6</v>
      </c>
      <c r="T4742" s="108">
        <v>2.88</v>
      </c>
      <c r="U4742">
        <v>1</v>
      </c>
      <c r="V4742" t="s">
        <v>270</v>
      </c>
      <c r="W4742" t="s">
        <v>167</v>
      </c>
      <c r="X4742">
        <v>2</v>
      </c>
      <c r="Y4742">
        <v>2</v>
      </c>
      <c r="Z4742">
        <v>0</v>
      </c>
      <c r="AA4742">
        <v>2</v>
      </c>
      <c r="AB4742">
        <v>0</v>
      </c>
      <c r="AC4742">
        <v>2</v>
      </c>
      <c r="AD4742">
        <v>0</v>
      </c>
      <c r="AE4742">
        <v>0</v>
      </c>
    </row>
    <row r="4743" spans="1:31" x14ac:dyDescent="0.3">
      <c r="A4743" t="s">
        <v>268</v>
      </c>
      <c r="B4743" t="s">
        <v>16332</v>
      </c>
      <c r="C4743" t="s">
        <v>274</v>
      </c>
      <c r="D4743" t="s">
        <v>16333</v>
      </c>
      <c r="E4743" t="s">
        <v>16334</v>
      </c>
      <c r="F4743" t="s">
        <v>16335</v>
      </c>
      <c r="G4743" t="s">
        <v>1541</v>
      </c>
      <c r="I4743" t="s">
        <v>265</v>
      </c>
      <c r="J4743" t="s">
        <v>266</v>
      </c>
      <c r="K4743" t="s">
        <v>6204</v>
      </c>
      <c r="L4743" t="s">
        <v>16381</v>
      </c>
      <c r="M4743" t="s">
        <v>271</v>
      </c>
      <c r="N4743" t="s">
        <v>268</v>
      </c>
      <c r="O4743">
        <v>2</v>
      </c>
      <c r="P4743" t="s">
        <v>288</v>
      </c>
      <c r="Q4743">
        <v>0.48</v>
      </c>
      <c r="S4743">
        <v>3</v>
      </c>
      <c r="T4743" s="108">
        <v>1.44</v>
      </c>
      <c r="U4743">
        <v>1</v>
      </c>
      <c r="V4743" t="s">
        <v>270</v>
      </c>
      <c r="W4743" t="s">
        <v>167</v>
      </c>
      <c r="X4743">
        <v>1</v>
      </c>
      <c r="Y4743">
        <v>1</v>
      </c>
      <c r="Z4743">
        <v>0</v>
      </c>
      <c r="AA4743">
        <v>1</v>
      </c>
      <c r="AB4743">
        <v>0</v>
      </c>
      <c r="AC4743">
        <v>1</v>
      </c>
      <c r="AD4743">
        <v>0</v>
      </c>
      <c r="AE4743">
        <v>0</v>
      </c>
    </row>
    <row r="4744" spans="1:31" x14ac:dyDescent="0.3">
      <c r="A4744" t="s">
        <v>268</v>
      </c>
      <c r="B4744" t="s">
        <v>16332</v>
      </c>
      <c r="C4744" t="s">
        <v>274</v>
      </c>
      <c r="D4744" t="s">
        <v>16333</v>
      </c>
      <c r="E4744" t="s">
        <v>16334</v>
      </c>
      <c r="F4744" t="s">
        <v>16335</v>
      </c>
      <c r="G4744" t="s">
        <v>1541</v>
      </c>
      <c r="I4744" t="s">
        <v>265</v>
      </c>
      <c r="J4744" t="s">
        <v>266</v>
      </c>
      <c r="K4744" t="s">
        <v>6204</v>
      </c>
      <c r="L4744" t="s">
        <v>16381</v>
      </c>
      <c r="M4744" t="s">
        <v>271</v>
      </c>
      <c r="N4744" t="s">
        <v>268</v>
      </c>
      <c r="O4744">
        <v>20</v>
      </c>
      <c r="P4744" t="s">
        <v>425</v>
      </c>
      <c r="Q4744">
        <v>0.32</v>
      </c>
      <c r="S4744">
        <v>3</v>
      </c>
      <c r="T4744" s="108">
        <v>0.96</v>
      </c>
      <c r="U4744">
        <v>1</v>
      </c>
      <c r="V4744" t="s">
        <v>270</v>
      </c>
      <c r="W4744" t="s">
        <v>167</v>
      </c>
      <c r="X4744">
        <v>1</v>
      </c>
      <c r="Y4744">
        <v>1</v>
      </c>
      <c r="Z4744">
        <v>0</v>
      </c>
      <c r="AA4744">
        <v>1</v>
      </c>
      <c r="AB4744">
        <v>0</v>
      </c>
      <c r="AC4744">
        <v>1</v>
      </c>
      <c r="AD4744">
        <v>0</v>
      </c>
      <c r="AE4744">
        <v>0</v>
      </c>
    </row>
    <row r="4745" spans="1:31" x14ac:dyDescent="0.3">
      <c r="A4745" t="s">
        <v>268</v>
      </c>
      <c r="B4745" t="s">
        <v>10225</v>
      </c>
      <c r="C4745" t="s">
        <v>274</v>
      </c>
      <c r="D4745" t="s">
        <v>10226</v>
      </c>
      <c r="E4745" t="s">
        <v>13083</v>
      </c>
      <c r="F4745" t="s">
        <v>9916</v>
      </c>
      <c r="G4745" t="s">
        <v>1541</v>
      </c>
      <c r="I4745" t="s">
        <v>265</v>
      </c>
      <c r="J4745" t="s">
        <v>266</v>
      </c>
      <c r="K4745" t="s">
        <v>6204</v>
      </c>
      <c r="L4745" t="s">
        <v>10227</v>
      </c>
      <c r="M4745" t="s">
        <v>271</v>
      </c>
      <c r="N4745" t="s">
        <v>268</v>
      </c>
      <c r="O4745">
        <v>20</v>
      </c>
      <c r="P4745" t="s">
        <v>425</v>
      </c>
      <c r="Q4745">
        <v>0.32</v>
      </c>
      <c r="S4745">
        <v>5</v>
      </c>
      <c r="T4745" s="108">
        <v>1.6</v>
      </c>
      <c r="U4745">
        <v>1</v>
      </c>
      <c r="V4745" t="s">
        <v>270</v>
      </c>
      <c r="W4745" t="s">
        <v>167</v>
      </c>
      <c r="X4745">
        <v>1</v>
      </c>
      <c r="Y4745">
        <v>1</v>
      </c>
      <c r="Z4745">
        <v>1</v>
      </c>
      <c r="AA4745">
        <v>1</v>
      </c>
      <c r="AB4745">
        <v>1</v>
      </c>
      <c r="AC4745">
        <v>1</v>
      </c>
      <c r="AD4745">
        <v>0</v>
      </c>
      <c r="AE4745">
        <v>0</v>
      </c>
    </row>
    <row r="4746" spans="1:31" x14ac:dyDescent="0.3">
      <c r="A4746" t="s">
        <v>268</v>
      </c>
      <c r="B4746" t="s">
        <v>10225</v>
      </c>
      <c r="C4746" t="s">
        <v>274</v>
      </c>
      <c r="D4746" t="s">
        <v>10226</v>
      </c>
      <c r="E4746" t="s">
        <v>13083</v>
      </c>
      <c r="F4746" t="s">
        <v>9916</v>
      </c>
      <c r="G4746" t="s">
        <v>1541</v>
      </c>
      <c r="I4746" t="s">
        <v>265</v>
      </c>
      <c r="J4746" t="s">
        <v>266</v>
      </c>
      <c r="K4746" t="s">
        <v>6204</v>
      </c>
      <c r="L4746" t="s">
        <v>10227</v>
      </c>
      <c r="M4746" t="s">
        <v>267</v>
      </c>
      <c r="N4746" t="s">
        <v>268</v>
      </c>
      <c r="O4746">
        <v>1</v>
      </c>
      <c r="P4746" t="s">
        <v>266</v>
      </c>
      <c r="Q4746">
        <v>0.48</v>
      </c>
      <c r="S4746">
        <v>3</v>
      </c>
      <c r="T4746" s="108">
        <v>1.44</v>
      </c>
      <c r="U4746">
        <v>1</v>
      </c>
      <c r="V4746" t="s">
        <v>270</v>
      </c>
      <c r="W4746" t="s">
        <v>167</v>
      </c>
      <c r="X4746">
        <v>1</v>
      </c>
      <c r="Y4746">
        <v>0</v>
      </c>
      <c r="Z4746">
        <v>0</v>
      </c>
      <c r="AA4746">
        <v>1</v>
      </c>
      <c r="AB4746">
        <v>1</v>
      </c>
      <c r="AC4746">
        <v>1</v>
      </c>
      <c r="AD4746">
        <v>0</v>
      </c>
      <c r="AE4746">
        <v>0</v>
      </c>
    </row>
    <row r="4747" spans="1:31" x14ac:dyDescent="0.3">
      <c r="A4747" t="s">
        <v>268</v>
      </c>
      <c r="B4747" t="s">
        <v>10225</v>
      </c>
      <c r="C4747" t="s">
        <v>274</v>
      </c>
      <c r="D4747" t="s">
        <v>10226</v>
      </c>
      <c r="E4747" t="s">
        <v>13083</v>
      </c>
      <c r="F4747" t="s">
        <v>9916</v>
      </c>
      <c r="G4747" t="s">
        <v>1541</v>
      </c>
      <c r="I4747" t="s">
        <v>265</v>
      </c>
      <c r="J4747" t="s">
        <v>266</v>
      </c>
      <c r="K4747" t="s">
        <v>6204</v>
      </c>
      <c r="L4747" t="s">
        <v>10227</v>
      </c>
      <c r="M4747" t="s">
        <v>271</v>
      </c>
      <c r="N4747" t="s">
        <v>268</v>
      </c>
      <c r="O4747">
        <v>2</v>
      </c>
      <c r="P4747" t="s">
        <v>288</v>
      </c>
      <c r="Q4747">
        <v>0.48</v>
      </c>
      <c r="S4747">
        <v>5</v>
      </c>
      <c r="T4747" s="108">
        <v>2.4</v>
      </c>
      <c r="U4747">
        <v>1</v>
      </c>
      <c r="V4747" t="s">
        <v>270</v>
      </c>
      <c r="W4747" t="s">
        <v>167</v>
      </c>
      <c r="X4747">
        <v>1</v>
      </c>
      <c r="Y4747">
        <v>1</v>
      </c>
      <c r="Z4747">
        <v>1</v>
      </c>
      <c r="AA4747">
        <v>1</v>
      </c>
      <c r="AB4747">
        <v>1</v>
      </c>
      <c r="AC4747">
        <v>1</v>
      </c>
      <c r="AD4747">
        <v>0</v>
      </c>
      <c r="AE4747">
        <v>0</v>
      </c>
    </row>
    <row r="4748" spans="1:31" x14ac:dyDescent="0.3">
      <c r="A4748" t="s">
        <v>268</v>
      </c>
      <c r="B4748" t="s">
        <v>16098</v>
      </c>
      <c r="C4748" t="s">
        <v>274</v>
      </c>
      <c r="D4748" t="s">
        <v>16099</v>
      </c>
      <c r="E4748" t="s">
        <v>16100</v>
      </c>
      <c r="F4748" t="s">
        <v>1837</v>
      </c>
      <c r="G4748" t="s">
        <v>478</v>
      </c>
      <c r="I4748" t="s">
        <v>265</v>
      </c>
      <c r="J4748" t="s">
        <v>266</v>
      </c>
      <c r="K4748" t="s">
        <v>6297</v>
      </c>
      <c r="L4748" t="s">
        <v>16101</v>
      </c>
      <c r="M4748" t="s">
        <v>267</v>
      </c>
      <c r="N4748" t="s">
        <v>268</v>
      </c>
      <c r="O4748">
        <v>1</v>
      </c>
      <c r="P4748" t="s">
        <v>266</v>
      </c>
      <c r="Q4748">
        <v>0.48</v>
      </c>
      <c r="S4748">
        <v>4</v>
      </c>
      <c r="T4748" s="108">
        <v>1.92</v>
      </c>
      <c r="U4748">
        <v>1</v>
      </c>
      <c r="V4748" t="s">
        <v>270</v>
      </c>
      <c r="W4748" t="s">
        <v>167</v>
      </c>
      <c r="X4748">
        <v>4</v>
      </c>
      <c r="Y4748">
        <v>0</v>
      </c>
      <c r="Z4748">
        <v>0</v>
      </c>
      <c r="AA4748">
        <v>4</v>
      </c>
      <c r="AB4748">
        <v>0</v>
      </c>
      <c r="AC4748">
        <v>0</v>
      </c>
      <c r="AD4748">
        <v>0</v>
      </c>
      <c r="AE4748">
        <v>0</v>
      </c>
    </row>
    <row r="4749" spans="1:31" x14ac:dyDescent="0.3">
      <c r="A4749" t="s">
        <v>268</v>
      </c>
      <c r="B4749" t="s">
        <v>16098</v>
      </c>
      <c r="C4749" t="s">
        <v>274</v>
      </c>
      <c r="D4749" t="s">
        <v>16099</v>
      </c>
      <c r="E4749" t="s">
        <v>16100</v>
      </c>
      <c r="F4749" t="s">
        <v>1837</v>
      </c>
      <c r="G4749" t="s">
        <v>478</v>
      </c>
      <c r="I4749" t="s">
        <v>265</v>
      </c>
      <c r="J4749" t="s">
        <v>266</v>
      </c>
      <c r="K4749" t="s">
        <v>6297</v>
      </c>
      <c r="L4749" t="s">
        <v>16101</v>
      </c>
      <c r="M4749" t="s">
        <v>271</v>
      </c>
      <c r="N4749" t="s">
        <v>268</v>
      </c>
      <c r="O4749">
        <v>2</v>
      </c>
      <c r="P4749" t="s">
        <v>288</v>
      </c>
      <c r="Q4749">
        <v>0.48</v>
      </c>
      <c r="S4749">
        <v>4</v>
      </c>
      <c r="T4749" s="108">
        <v>1.92</v>
      </c>
      <c r="U4749">
        <v>1</v>
      </c>
      <c r="V4749" t="s">
        <v>270</v>
      </c>
      <c r="W4749" t="s">
        <v>167</v>
      </c>
      <c r="X4749">
        <v>4</v>
      </c>
      <c r="Y4749">
        <v>0</v>
      </c>
      <c r="Z4749">
        <v>0</v>
      </c>
      <c r="AA4749">
        <v>4</v>
      </c>
      <c r="AB4749">
        <v>0</v>
      </c>
      <c r="AC4749">
        <v>0</v>
      </c>
      <c r="AD4749">
        <v>0</v>
      </c>
      <c r="AE4749">
        <v>0</v>
      </c>
    </row>
    <row r="4750" spans="1:31" x14ac:dyDescent="0.3">
      <c r="A4750" t="s">
        <v>268</v>
      </c>
      <c r="B4750" t="s">
        <v>16098</v>
      </c>
      <c r="C4750" t="s">
        <v>274</v>
      </c>
      <c r="D4750" t="s">
        <v>16099</v>
      </c>
      <c r="E4750" t="s">
        <v>16100</v>
      </c>
      <c r="F4750" t="s">
        <v>1837</v>
      </c>
      <c r="G4750" t="s">
        <v>478</v>
      </c>
      <c r="I4750" t="s">
        <v>265</v>
      </c>
      <c r="J4750" t="s">
        <v>266</v>
      </c>
      <c r="K4750" t="s">
        <v>6297</v>
      </c>
      <c r="L4750" t="s">
        <v>16101</v>
      </c>
      <c r="M4750" t="s">
        <v>271</v>
      </c>
      <c r="N4750" t="s">
        <v>268</v>
      </c>
      <c r="O4750">
        <v>17</v>
      </c>
      <c r="P4750" t="s">
        <v>273</v>
      </c>
      <c r="Q4750">
        <v>0.48</v>
      </c>
      <c r="S4750">
        <v>1</v>
      </c>
      <c r="T4750" s="108">
        <v>0.48</v>
      </c>
      <c r="U4750">
        <v>1</v>
      </c>
      <c r="V4750" t="s">
        <v>270</v>
      </c>
      <c r="W4750" t="s">
        <v>167</v>
      </c>
      <c r="X4750">
        <v>1</v>
      </c>
      <c r="Y4750">
        <v>0</v>
      </c>
      <c r="Z4750">
        <v>0</v>
      </c>
      <c r="AA4750">
        <v>0</v>
      </c>
      <c r="AB4750">
        <v>1</v>
      </c>
      <c r="AC4750">
        <v>0</v>
      </c>
      <c r="AD4750">
        <v>0</v>
      </c>
      <c r="AE4750">
        <v>0</v>
      </c>
    </row>
    <row r="4751" spans="1:31" x14ac:dyDescent="0.3">
      <c r="A4751" t="s">
        <v>268</v>
      </c>
      <c r="B4751" t="s">
        <v>6387</v>
      </c>
      <c r="C4751" t="s">
        <v>274</v>
      </c>
      <c r="D4751" t="s">
        <v>6388</v>
      </c>
      <c r="E4751" t="s">
        <v>12872</v>
      </c>
      <c r="F4751" t="s">
        <v>1859</v>
      </c>
      <c r="G4751" t="s">
        <v>478</v>
      </c>
      <c r="I4751" t="s">
        <v>265</v>
      </c>
      <c r="J4751" t="s">
        <v>266</v>
      </c>
      <c r="K4751" t="s">
        <v>6389</v>
      </c>
      <c r="L4751" t="s">
        <v>6390</v>
      </c>
      <c r="M4751" t="s">
        <v>271</v>
      </c>
      <c r="N4751" t="s">
        <v>268</v>
      </c>
      <c r="O4751">
        <v>2</v>
      </c>
      <c r="P4751" t="s">
        <v>272</v>
      </c>
      <c r="Q4751">
        <v>1</v>
      </c>
      <c r="S4751">
        <v>2</v>
      </c>
      <c r="T4751" s="108">
        <v>2</v>
      </c>
      <c r="U4751">
        <v>1</v>
      </c>
      <c r="V4751" t="s">
        <v>270</v>
      </c>
      <c r="W4751" t="s">
        <v>167</v>
      </c>
      <c r="X4751">
        <v>1</v>
      </c>
      <c r="Y4751">
        <v>0</v>
      </c>
      <c r="Z4751">
        <v>1</v>
      </c>
      <c r="AA4751">
        <v>0</v>
      </c>
      <c r="AB4751">
        <v>1</v>
      </c>
      <c r="AC4751">
        <v>0</v>
      </c>
      <c r="AD4751">
        <v>0</v>
      </c>
      <c r="AE4751">
        <v>0</v>
      </c>
    </row>
    <row r="4752" spans="1:31" x14ac:dyDescent="0.3">
      <c r="A4752" t="s">
        <v>268</v>
      </c>
      <c r="B4752" t="s">
        <v>6387</v>
      </c>
      <c r="C4752" t="s">
        <v>274</v>
      </c>
      <c r="D4752" t="s">
        <v>6388</v>
      </c>
      <c r="E4752" t="s">
        <v>12872</v>
      </c>
      <c r="F4752" t="s">
        <v>1859</v>
      </c>
      <c r="G4752" t="s">
        <v>478</v>
      </c>
      <c r="I4752" t="s">
        <v>265</v>
      </c>
      <c r="J4752" t="s">
        <v>266</v>
      </c>
      <c r="K4752" t="s">
        <v>6389</v>
      </c>
      <c r="L4752" t="s">
        <v>6390</v>
      </c>
      <c r="M4752" t="s">
        <v>267</v>
      </c>
      <c r="N4752" t="s">
        <v>268</v>
      </c>
      <c r="O4752">
        <v>1</v>
      </c>
      <c r="P4752" t="s">
        <v>282</v>
      </c>
      <c r="Q4752">
        <v>2</v>
      </c>
      <c r="S4752">
        <v>2</v>
      </c>
      <c r="T4752" s="108">
        <v>4</v>
      </c>
      <c r="U4752">
        <v>1</v>
      </c>
      <c r="V4752" t="s">
        <v>270</v>
      </c>
      <c r="W4752" t="s">
        <v>167</v>
      </c>
      <c r="X4752">
        <v>1</v>
      </c>
      <c r="Y4752">
        <v>0</v>
      </c>
      <c r="Z4752">
        <v>1</v>
      </c>
      <c r="AA4752">
        <v>0</v>
      </c>
      <c r="AB4752">
        <v>0</v>
      </c>
      <c r="AC4752">
        <v>1</v>
      </c>
      <c r="AD4752">
        <v>0</v>
      </c>
      <c r="AE4752">
        <v>0</v>
      </c>
    </row>
    <row r="4753" spans="1:31" x14ac:dyDescent="0.3">
      <c r="A4753" t="s">
        <v>268</v>
      </c>
      <c r="B4753" t="s">
        <v>6387</v>
      </c>
      <c r="C4753" t="s">
        <v>274</v>
      </c>
      <c r="D4753" t="s">
        <v>6388</v>
      </c>
      <c r="E4753" t="s">
        <v>12872</v>
      </c>
      <c r="F4753" t="s">
        <v>1859</v>
      </c>
      <c r="G4753" t="s">
        <v>478</v>
      </c>
      <c r="I4753" t="s">
        <v>265</v>
      </c>
      <c r="J4753" t="s">
        <v>266</v>
      </c>
      <c r="K4753" t="s">
        <v>6389</v>
      </c>
      <c r="L4753" t="s">
        <v>6390</v>
      </c>
      <c r="M4753" t="s">
        <v>271</v>
      </c>
      <c r="N4753" t="s">
        <v>268</v>
      </c>
      <c r="O4753">
        <v>17</v>
      </c>
      <c r="P4753" t="s">
        <v>273</v>
      </c>
      <c r="Q4753">
        <v>0.48</v>
      </c>
      <c r="S4753">
        <v>2</v>
      </c>
      <c r="T4753" s="108">
        <v>0.96</v>
      </c>
      <c r="U4753">
        <v>1</v>
      </c>
      <c r="V4753" t="s">
        <v>270</v>
      </c>
      <c r="W4753" t="s">
        <v>167</v>
      </c>
      <c r="X4753">
        <v>2</v>
      </c>
      <c r="Y4753">
        <v>0</v>
      </c>
      <c r="Z4753">
        <v>0</v>
      </c>
      <c r="AA4753">
        <v>0</v>
      </c>
      <c r="AB4753">
        <v>2</v>
      </c>
      <c r="AC4753">
        <v>0</v>
      </c>
      <c r="AD4753">
        <v>0</v>
      </c>
      <c r="AE4753">
        <v>0</v>
      </c>
    </row>
    <row r="4754" spans="1:31" x14ac:dyDescent="0.3">
      <c r="A4754" t="s">
        <v>268</v>
      </c>
      <c r="B4754" t="s">
        <v>16596</v>
      </c>
      <c r="C4754" t="s">
        <v>274</v>
      </c>
      <c r="D4754" t="s">
        <v>16597</v>
      </c>
      <c r="E4754" t="s">
        <v>16598</v>
      </c>
      <c r="F4754" t="s">
        <v>16599</v>
      </c>
      <c r="G4754" t="s">
        <v>478</v>
      </c>
      <c r="I4754" t="s">
        <v>265</v>
      </c>
      <c r="J4754" t="s">
        <v>266</v>
      </c>
      <c r="K4754" t="s">
        <v>6427</v>
      </c>
      <c r="L4754" t="s">
        <v>16600</v>
      </c>
      <c r="M4754" t="s">
        <v>267</v>
      </c>
      <c r="N4754" t="s">
        <v>268</v>
      </c>
      <c r="O4754">
        <v>1</v>
      </c>
      <c r="P4754" t="s">
        <v>266</v>
      </c>
      <c r="Q4754">
        <v>0.48</v>
      </c>
      <c r="S4754">
        <v>1</v>
      </c>
      <c r="T4754" s="108">
        <v>0.48</v>
      </c>
      <c r="U4754">
        <v>1</v>
      </c>
      <c r="V4754" t="s">
        <v>270</v>
      </c>
      <c r="W4754" t="s">
        <v>167</v>
      </c>
      <c r="X4754">
        <v>1</v>
      </c>
      <c r="Y4754">
        <v>0</v>
      </c>
      <c r="Z4754">
        <v>0</v>
      </c>
      <c r="AA4754">
        <v>1</v>
      </c>
      <c r="AB4754">
        <v>0</v>
      </c>
      <c r="AC4754">
        <v>0</v>
      </c>
      <c r="AD4754">
        <v>0</v>
      </c>
      <c r="AE4754">
        <v>0</v>
      </c>
    </row>
    <row r="4755" spans="1:31" x14ac:dyDescent="0.3">
      <c r="A4755" t="s">
        <v>268</v>
      </c>
      <c r="B4755" t="s">
        <v>16596</v>
      </c>
      <c r="C4755" t="s">
        <v>274</v>
      </c>
      <c r="D4755" t="s">
        <v>16597</v>
      </c>
      <c r="E4755" t="s">
        <v>16598</v>
      </c>
      <c r="F4755" t="s">
        <v>16599</v>
      </c>
      <c r="G4755" t="s">
        <v>478</v>
      </c>
      <c r="I4755" t="s">
        <v>265</v>
      </c>
      <c r="J4755" t="s">
        <v>266</v>
      </c>
      <c r="K4755" t="s">
        <v>6427</v>
      </c>
      <c r="L4755" t="s">
        <v>16600</v>
      </c>
      <c r="M4755" t="s">
        <v>271</v>
      </c>
      <c r="N4755" t="s">
        <v>268</v>
      </c>
      <c r="O4755">
        <v>2</v>
      </c>
      <c r="P4755" t="s">
        <v>288</v>
      </c>
      <c r="Q4755">
        <v>0.48</v>
      </c>
      <c r="S4755">
        <v>1</v>
      </c>
      <c r="T4755" s="108">
        <v>0.48</v>
      </c>
      <c r="U4755">
        <v>1</v>
      </c>
      <c r="V4755" t="s">
        <v>270</v>
      </c>
      <c r="W4755" t="s">
        <v>167</v>
      </c>
      <c r="X4755">
        <v>1</v>
      </c>
      <c r="Y4755">
        <v>0</v>
      </c>
      <c r="Z4755">
        <v>0</v>
      </c>
      <c r="AA4755">
        <v>1</v>
      </c>
      <c r="AB4755">
        <v>0</v>
      </c>
      <c r="AC4755">
        <v>0</v>
      </c>
      <c r="AD4755">
        <v>0</v>
      </c>
      <c r="AE4755">
        <v>0</v>
      </c>
    </row>
    <row r="4756" spans="1:31" x14ac:dyDescent="0.3">
      <c r="A4756" t="s">
        <v>268</v>
      </c>
      <c r="B4756" t="s">
        <v>16596</v>
      </c>
      <c r="C4756" t="s">
        <v>274</v>
      </c>
      <c r="D4756" t="s">
        <v>16597</v>
      </c>
      <c r="E4756" t="s">
        <v>16598</v>
      </c>
      <c r="F4756" t="s">
        <v>16599</v>
      </c>
      <c r="G4756" t="s">
        <v>478</v>
      </c>
      <c r="I4756" t="s">
        <v>265</v>
      </c>
      <c r="J4756" t="s">
        <v>266</v>
      </c>
      <c r="K4756" t="s">
        <v>6427</v>
      </c>
      <c r="L4756" t="s">
        <v>16600</v>
      </c>
      <c r="M4756" t="s">
        <v>271</v>
      </c>
      <c r="N4756" t="s">
        <v>268</v>
      </c>
      <c r="O4756">
        <v>17</v>
      </c>
      <c r="P4756" t="s">
        <v>425</v>
      </c>
      <c r="Q4756">
        <v>0.32</v>
      </c>
      <c r="S4756">
        <v>1</v>
      </c>
      <c r="T4756" s="108">
        <v>0.32</v>
      </c>
      <c r="U4756">
        <v>1</v>
      </c>
      <c r="V4756" t="s">
        <v>270</v>
      </c>
      <c r="W4756" t="s">
        <v>167</v>
      </c>
      <c r="X4756">
        <v>1</v>
      </c>
      <c r="Y4756">
        <v>1</v>
      </c>
      <c r="Z4756">
        <v>0</v>
      </c>
      <c r="AA4756">
        <v>0</v>
      </c>
      <c r="AB4756">
        <v>0</v>
      </c>
      <c r="AC4756">
        <v>0</v>
      </c>
      <c r="AD4756">
        <v>0</v>
      </c>
      <c r="AE4756">
        <v>0</v>
      </c>
    </row>
    <row r="4757" spans="1:31" x14ac:dyDescent="0.3">
      <c r="A4757" t="s">
        <v>268</v>
      </c>
      <c r="B4757" t="s">
        <v>19705</v>
      </c>
      <c r="C4757" t="s">
        <v>274</v>
      </c>
      <c r="D4757" t="s">
        <v>19706</v>
      </c>
      <c r="E4757" t="s">
        <v>19707</v>
      </c>
      <c r="F4757" t="s">
        <v>2839</v>
      </c>
      <c r="G4757" t="s">
        <v>478</v>
      </c>
      <c r="I4757" t="s">
        <v>265</v>
      </c>
      <c r="J4757" t="s">
        <v>266</v>
      </c>
      <c r="K4757" t="s">
        <v>1150</v>
      </c>
      <c r="L4757" t="s">
        <v>19708</v>
      </c>
      <c r="M4757" t="s">
        <v>267</v>
      </c>
      <c r="N4757" t="s">
        <v>268</v>
      </c>
      <c r="O4757">
        <v>1</v>
      </c>
      <c r="P4757" t="s">
        <v>266</v>
      </c>
      <c r="Q4757">
        <v>0.32</v>
      </c>
      <c r="S4757">
        <v>1</v>
      </c>
      <c r="T4757" s="108">
        <v>0.32</v>
      </c>
      <c r="U4757">
        <v>1</v>
      </c>
      <c r="V4757" t="s">
        <v>270</v>
      </c>
      <c r="W4757" t="s">
        <v>167</v>
      </c>
      <c r="X4757">
        <v>1</v>
      </c>
      <c r="Y4757">
        <v>0</v>
      </c>
      <c r="Z4757">
        <v>0</v>
      </c>
      <c r="AA4757">
        <v>2</v>
      </c>
      <c r="AB4757">
        <v>0</v>
      </c>
      <c r="AC4757">
        <v>0</v>
      </c>
      <c r="AD4757">
        <v>0</v>
      </c>
      <c r="AE4757">
        <v>0</v>
      </c>
    </row>
    <row r="4758" spans="1:31" x14ac:dyDescent="0.3">
      <c r="A4758" t="s">
        <v>268</v>
      </c>
      <c r="B4758" t="s">
        <v>19705</v>
      </c>
      <c r="C4758" t="s">
        <v>274</v>
      </c>
      <c r="D4758" t="s">
        <v>19706</v>
      </c>
      <c r="E4758" t="s">
        <v>19707</v>
      </c>
      <c r="F4758" t="s">
        <v>2839</v>
      </c>
      <c r="G4758" t="s">
        <v>478</v>
      </c>
      <c r="I4758" t="s">
        <v>265</v>
      </c>
      <c r="J4758" t="s">
        <v>266</v>
      </c>
      <c r="K4758" t="s">
        <v>1150</v>
      </c>
      <c r="L4758" t="s">
        <v>19708</v>
      </c>
      <c r="M4758" t="s">
        <v>271</v>
      </c>
      <c r="N4758" t="s">
        <v>268</v>
      </c>
      <c r="O4758">
        <v>2</v>
      </c>
      <c r="P4758" t="s">
        <v>288</v>
      </c>
      <c r="Q4758">
        <v>0.32</v>
      </c>
      <c r="S4758">
        <v>1</v>
      </c>
      <c r="T4758" s="108">
        <v>0.32</v>
      </c>
      <c r="U4758">
        <v>1</v>
      </c>
      <c r="V4758" t="s">
        <v>270</v>
      </c>
      <c r="W4758" t="s">
        <v>167</v>
      </c>
      <c r="X4758">
        <v>1</v>
      </c>
      <c r="Y4758">
        <v>0</v>
      </c>
      <c r="Z4758">
        <v>0</v>
      </c>
      <c r="AA4758">
        <v>2</v>
      </c>
      <c r="AB4758">
        <v>0</v>
      </c>
      <c r="AC4758">
        <v>0</v>
      </c>
      <c r="AD4758">
        <v>0</v>
      </c>
      <c r="AE4758">
        <v>0</v>
      </c>
    </row>
    <row r="4759" spans="1:31" x14ac:dyDescent="0.3">
      <c r="A4759" t="s">
        <v>268</v>
      </c>
      <c r="B4759" t="s">
        <v>19705</v>
      </c>
      <c r="C4759" t="s">
        <v>274</v>
      </c>
      <c r="D4759" t="s">
        <v>19706</v>
      </c>
      <c r="E4759" t="s">
        <v>19707</v>
      </c>
      <c r="F4759" t="s">
        <v>2839</v>
      </c>
      <c r="G4759" t="s">
        <v>478</v>
      </c>
      <c r="I4759" t="s">
        <v>265</v>
      </c>
      <c r="J4759" t="s">
        <v>266</v>
      </c>
      <c r="K4759" t="s">
        <v>1150</v>
      </c>
      <c r="L4759" t="s">
        <v>19708</v>
      </c>
      <c r="M4759" t="s">
        <v>271</v>
      </c>
      <c r="N4759" t="s">
        <v>268</v>
      </c>
      <c r="O4759">
        <v>20</v>
      </c>
      <c r="P4759" t="s">
        <v>425</v>
      </c>
      <c r="Q4759">
        <v>0.32</v>
      </c>
      <c r="S4759">
        <v>1</v>
      </c>
      <c r="T4759" s="108">
        <v>0.32</v>
      </c>
      <c r="U4759">
        <v>1</v>
      </c>
      <c r="V4759" t="s">
        <v>270</v>
      </c>
      <c r="W4759" t="s">
        <v>167</v>
      </c>
      <c r="X4759">
        <v>1</v>
      </c>
      <c r="Y4759">
        <v>0</v>
      </c>
      <c r="Z4759">
        <v>0</v>
      </c>
      <c r="AA4759">
        <v>0</v>
      </c>
      <c r="AB4759">
        <v>0</v>
      </c>
      <c r="AC4759">
        <v>2</v>
      </c>
      <c r="AD4759">
        <v>0</v>
      </c>
      <c r="AE4759">
        <v>0</v>
      </c>
    </row>
    <row r="4760" spans="1:31" x14ac:dyDescent="0.3">
      <c r="A4760" t="s">
        <v>268</v>
      </c>
      <c r="B4760" t="s">
        <v>5667</v>
      </c>
      <c r="C4760" t="s">
        <v>274</v>
      </c>
      <c r="D4760" t="s">
        <v>5668</v>
      </c>
      <c r="E4760" t="s">
        <v>13469</v>
      </c>
      <c r="F4760" t="s">
        <v>5669</v>
      </c>
      <c r="G4760" t="s">
        <v>2918</v>
      </c>
      <c r="I4760" t="s">
        <v>265</v>
      </c>
      <c r="J4760" t="s">
        <v>266</v>
      </c>
      <c r="K4760" t="s">
        <v>5670</v>
      </c>
      <c r="L4760" t="s">
        <v>5671</v>
      </c>
      <c r="M4760" t="s">
        <v>271</v>
      </c>
      <c r="N4760" t="s">
        <v>268</v>
      </c>
      <c r="O4760">
        <v>2</v>
      </c>
      <c r="P4760" t="s">
        <v>272</v>
      </c>
      <c r="Q4760">
        <v>8</v>
      </c>
      <c r="S4760">
        <v>2</v>
      </c>
      <c r="T4760" s="108">
        <v>16</v>
      </c>
      <c r="U4760">
        <v>1</v>
      </c>
      <c r="V4760" t="s">
        <v>270</v>
      </c>
      <c r="W4760" t="s">
        <v>167</v>
      </c>
      <c r="X4760">
        <v>1</v>
      </c>
      <c r="Y4760">
        <v>0</v>
      </c>
      <c r="Z4760">
        <v>1</v>
      </c>
      <c r="AA4760">
        <v>0</v>
      </c>
      <c r="AB4760">
        <v>1</v>
      </c>
      <c r="AC4760">
        <v>0</v>
      </c>
      <c r="AD4760">
        <v>0</v>
      </c>
      <c r="AE4760">
        <v>0</v>
      </c>
    </row>
    <row r="4761" spans="1:31" x14ac:dyDescent="0.3">
      <c r="A4761" t="s">
        <v>268</v>
      </c>
      <c r="B4761" t="s">
        <v>5347</v>
      </c>
      <c r="C4761" t="s">
        <v>274</v>
      </c>
      <c r="D4761" t="s">
        <v>5348</v>
      </c>
      <c r="E4761" t="s">
        <v>13456</v>
      </c>
      <c r="F4761" t="s">
        <v>5341</v>
      </c>
      <c r="G4761" t="s">
        <v>2918</v>
      </c>
      <c r="I4761" t="s">
        <v>265</v>
      </c>
      <c r="J4761" t="s">
        <v>266</v>
      </c>
      <c r="K4761" t="s">
        <v>5345</v>
      </c>
      <c r="L4761" t="s">
        <v>5349</v>
      </c>
      <c r="M4761" t="s">
        <v>267</v>
      </c>
      <c r="N4761" t="s">
        <v>268</v>
      </c>
      <c r="O4761">
        <v>1</v>
      </c>
      <c r="P4761" t="s">
        <v>266</v>
      </c>
      <c r="Q4761">
        <v>0.48</v>
      </c>
      <c r="S4761">
        <v>1</v>
      </c>
      <c r="T4761" s="108">
        <v>0.48</v>
      </c>
      <c r="U4761">
        <v>1</v>
      </c>
      <c r="V4761" t="s">
        <v>270</v>
      </c>
      <c r="W4761" t="s">
        <v>167</v>
      </c>
      <c r="X4761">
        <v>1</v>
      </c>
      <c r="Y4761">
        <v>0</v>
      </c>
      <c r="Z4761">
        <v>0</v>
      </c>
      <c r="AA4761">
        <v>1</v>
      </c>
      <c r="AB4761">
        <v>0</v>
      </c>
      <c r="AC4761">
        <v>0</v>
      </c>
      <c r="AD4761">
        <v>0</v>
      </c>
      <c r="AE4761">
        <v>0</v>
      </c>
    </row>
    <row r="4762" spans="1:31" x14ac:dyDescent="0.3">
      <c r="A4762" t="s">
        <v>268</v>
      </c>
      <c r="B4762" t="s">
        <v>5347</v>
      </c>
      <c r="C4762" t="s">
        <v>274</v>
      </c>
      <c r="D4762" t="s">
        <v>5348</v>
      </c>
      <c r="E4762" t="s">
        <v>13456</v>
      </c>
      <c r="F4762" t="s">
        <v>5341</v>
      </c>
      <c r="G4762" t="s">
        <v>2918</v>
      </c>
      <c r="I4762" t="s">
        <v>265</v>
      </c>
      <c r="J4762" t="s">
        <v>266</v>
      </c>
      <c r="K4762" t="s">
        <v>5345</v>
      </c>
      <c r="L4762" t="s">
        <v>5349</v>
      </c>
      <c r="M4762" t="s">
        <v>271</v>
      </c>
      <c r="N4762" t="s">
        <v>268</v>
      </c>
      <c r="O4762">
        <v>2</v>
      </c>
      <c r="P4762" t="s">
        <v>288</v>
      </c>
      <c r="Q4762">
        <v>0.48</v>
      </c>
      <c r="S4762">
        <v>1</v>
      </c>
      <c r="T4762" s="108">
        <v>0.48</v>
      </c>
      <c r="U4762">
        <v>1</v>
      </c>
      <c r="V4762" t="s">
        <v>270</v>
      </c>
      <c r="W4762" t="s">
        <v>167</v>
      </c>
      <c r="X4762">
        <v>1</v>
      </c>
      <c r="Y4762">
        <v>0</v>
      </c>
      <c r="Z4762">
        <v>1</v>
      </c>
      <c r="AA4762">
        <v>0</v>
      </c>
      <c r="AB4762">
        <v>0</v>
      </c>
      <c r="AC4762">
        <v>0</v>
      </c>
      <c r="AD4762">
        <v>0</v>
      </c>
      <c r="AE4762">
        <v>0</v>
      </c>
    </row>
    <row r="4763" spans="1:31" x14ac:dyDescent="0.3">
      <c r="A4763" t="s">
        <v>268</v>
      </c>
      <c r="B4763" t="s">
        <v>19709</v>
      </c>
      <c r="C4763" t="s">
        <v>274</v>
      </c>
      <c r="D4763" t="s">
        <v>19710</v>
      </c>
      <c r="E4763" t="s">
        <v>19711</v>
      </c>
      <c r="G4763" t="s">
        <v>19712</v>
      </c>
      <c r="I4763" t="s">
        <v>265</v>
      </c>
      <c r="J4763" t="s">
        <v>266</v>
      </c>
      <c r="K4763" t="s">
        <v>1150</v>
      </c>
      <c r="L4763" t="s">
        <v>19713</v>
      </c>
      <c r="M4763" t="s">
        <v>267</v>
      </c>
      <c r="N4763" t="s">
        <v>268</v>
      </c>
      <c r="O4763">
        <v>1</v>
      </c>
      <c r="P4763" t="s">
        <v>282</v>
      </c>
      <c r="Q4763">
        <v>2</v>
      </c>
      <c r="S4763">
        <v>1</v>
      </c>
      <c r="T4763" s="108">
        <v>2</v>
      </c>
      <c r="U4763">
        <v>1</v>
      </c>
      <c r="V4763" t="s">
        <v>270</v>
      </c>
      <c r="W4763" t="s">
        <v>167</v>
      </c>
      <c r="X4763">
        <v>1</v>
      </c>
      <c r="Y4763">
        <v>1</v>
      </c>
      <c r="Z4763">
        <v>0</v>
      </c>
      <c r="AA4763">
        <v>1</v>
      </c>
      <c r="AB4763">
        <v>0</v>
      </c>
      <c r="AC4763">
        <v>0</v>
      </c>
      <c r="AD4763">
        <v>0</v>
      </c>
      <c r="AE4763">
        <v>0</v>
      </c>
    </row>
    <row r="4764" spans="1:31" x14ac:dyDescent="0.3">
      <c r="A4764" t="s">
        <v>268</v>
      </c>
      <c r="B4764" t="s">
        <v>19709</v>
      </c>
      <c r="C4764" t="s">
        <v>274</v>
      </c>
      <c r="D4764" t="s">
        <v>19710</v>
      </c>
      <c r="E4764" t="s">
        <v>19711</v>
      </c>
      <c r="G4764" t="s">
        <v>19712</v>
      </c>
      <c r="I4764" t="s">
        <v>265</v>
      </c>
      <c r="J4764" t="s">
        <v>266</v>
      </c>
      <c r="K4764" t="s">
        <v>1150</v>
      </c>
      <c r="L4764" t="s">
        <v>19713</v>
      </c>
      <c r="M4764" t="s">
        <v>271</v>
      </c>
      <c r="N4764" t="s">
        <v>268</v>
      </c>
      <c r="O4764">
        <v>2</v>
      </c>
      <c r="P4764" t="s">
        <v>272</v>
      </c>
      <c r="Q4764">
        <v>2</v>
      </c>
      <c r="S4764">
        <v>1</v>
      </c>
      <c r="T4764" s="108">
        <v>2</v>
      </c>
      <c r="U4764">
        <v>1</v>
      </c>
      <c r="V4764" t="s">
        <v>270</v>
      </c>
      <c r="W4764" t="s">
        <v>167</v>
      </c>
      <c r="X4764">
        <v>1</v>
      </c>
      <c r="Y4764">
        <v>0</v>
      </c>
      <c r="Z4764">
        <v>2</v>
      </c>
      <c r="AA4764">
        <v>0</v>
      </c>
      <c r="AB4764">
        <v>0</v>
      </c>
      <c r="AC4764">
        <v>0</v>
      </c>
      <c r="AD4764">
        <v>0</v>
      </c>
      <c r="AE4764">
        <v>0</v>
      </c>
    </row>
    <row r="4765" spans="1:31" x14ac:dyDescent="0.3">
      <c r="A4765" t="s">
        <v>268</v>
      </c>
      <c r="B4765" t="s">
        <v>19709</v>
      </c>
      <c r="C4765" t="s">
        <v>274</v>
      </c>
      <c r="D4765" t="s">
        <v>19710</v>
      </c>
      <c r="E4765" t="s">
        <v>19711</v>
      </c>
      <c r="G4765" t="s">
        <v>19712</v>
      </c>
      <c r="I4765" t="s">
        <v>265</v>
      </c>
      <c r="J4765" t="s">
        <v>266</v>
      </c>
      <c r="K4765" t="s">
        <v>1150</v>
      </c>
      <c r="L4765" t="s">
        <v>19713</v>
      </c>
      <c r="M4765" t="s">
        <v>271</v>
      </c>
      <c r="N4765" t="s">
        <v>268</v>
      </c>
      <c r="O4765">
        <v>20</v>
      </c>
      <c r="P4765" t="s">
        <v>425</v>
      </c>
      <c r="Q4765">
        <v>0.32</v>
      </c>
      <c r="S4765">
        <v>1</v>
      </c>
      <c r="T4765" s="108">
        <v>0.32</v>
      </c>
      <c r="U4765">
        <v>1</v>
      </c>
      <c r="V4765" t="s">
        <v>270</v>
      </c>
      <c r="W4765" t="s">
        <v>167</v>
      </c>
      <c r="X4765">
        <v>1</v>
      </c>
      <c r="Y4765">
        <v>1</v>
      </c>
      <c r="Z4765">
        <v>0</v>
      </c>
      <c r="AA4765">
        <v>0</v>
      </c>
      <c r="AB4765">
        <v>1</v>
      </c>
      <c r="AC4765">
        <v>0</v>
      </c>
      <c r="AD4765">
        <v>0</v>
      </c>
      <c r="AE4765">
        <v>0</v>
      </c>
    </row>
    <row r="4766" spans="1:31" x14ac:dyDescent="0.3">
      <c r="A4766" t="s">
        <v>268</v>
      </c>
      <c r="B4766" t="s">
        <v>10757</v>
      </c>
      <c r="C4766" t="s">
        <v>274</v>
      </c>
      <c r="D4766" t="s">
        <v>10758</v>
      </c>
      <c r="E4766" t="s">
        <v>13454</v>
      </c>
      <c r="F4766" t="s">
        <v>5266</v>
      </c>
      <c r="G4766" t="s">
        <v>2918</v>
      </c>
      <c r="I4766" t="s">
        <v>265</v>
      </c>
      <c r="J4766" t="s">
        <v>266</v>
      </c>
      <c r="K4766" t="s">
        <v>5311</v>
      </c>
      <c r="L4766" t="s">
        <v>10759</v>
      </c>
      <c r="M4766" t="s">
        <v>267</v>
      </c>
      <c r="N4766" t="s">
        <v>268</v>
      </c>
      <c r="O4766">
        <v>1</v>
      </c>
      <c r="P4766" t="s">
        <v>266</v>
      </c>
      <c r="Q4766">
        <v>0.48</v>
      </c>
      <c r="S4766">
        <v>1</v>
      </c>
      <c r="T4766" s="108">
        <v>0.48</v>
      </c>
      <c r="U4766">
        <v>1</v>
      </c>
      <c r="V4766" t="s">
        <v>270</v>
      </c>
      <c r="W4766" t="s">
        <v>167</v>
      </c>
      <c r="X4766">
        <v>1</v>
      </c>
      <c r="Y4766">
        <v>1</v>
      </c>
      <c r="Z4766">
        <v>0</v>
      </c>
      <c r="AA4766">
        <v>0</v>
      </c>
      <c r="AB4766">
        <v>0</v>
      </c>
      <c r="AC4766">
        <v>0</v>
      </c>
      <c r="AD4766">
        <v>0</v>
      </c>
      <c r="AE4766">
        <v>0</v>
      </c>
    </row>
    <row r="4767" spans="1:31" x14ac:dyDescent="0.3">
      <c r="A4767" t="s">
        <v>268</v>
      </c>
      <c r="B4767" t="s">
        <v>10757</v>
      </c>
      <c r="C4767" t="s">
        <v>274</v>
      </c>
      <c r="D4767" t="s">
        <v>10758</v>
      </c>
      <c r="E4767" t="s">
        <v>13454</v>
      </c>
      <c r="F4767" t="s">
        <v>5266</v>
      </c>
      <c r="G4767" t="s">
        <v>2918</v>
      </c>
      <c r="I4767" t="s">
        <v>265</v>
      </c>
      <c r="J4767" t="s">
        <v>266</v>
      </c>
      <c r="K4767" t="s">
        <v>5311</v>
      </c>
      <c r="L4767" t="s">
        <v>10759</v>
      </c>
      <c r="M4767" t="s">
        <v>271</v>
      </c>
      <c r="N4767" t="s">
        <v>268</v>
      </c>
      <c r="O4767">
        <v>2</v>
      </c>
      <c r="P4767" t="s">
        <v>288</v>
      </c>
      <c r="Q4767">
        <v>0.48</v>
      </c>
      <c r="S4767">
        <v>4</v>
      </c>
      <c r="T4767" s="108">
        <v>1.92</v>
      </c>
      <c r="U4767">
        <v>1</v>
      </c>
      <c r="V4767" t="s">
        <v>270</v>
      </c>
      <c r="W4767" t="s">
        <v>167</v>
      </c>
      <c r="X4767">
        <v>2</v>
      </c>
      <c r="Y4767">
        <v>0</v>
      </c>
      <c r="Z4767">
        <v>2</v>
      </c>
      <c r="AA4767">
        <v>0</v>
      </c>
      <c r="AB4767">
        <v>0</v>
      </c>
      <c r="AC4767">
        <v>2</v>
      </c>
      <c r="AD4767">
        <v>0</v>
      </c>
      <c r="AE4767">
        <v>0</v>
      </c>
    </row>
    <row r="4768" spans="1:31" x14ac:dyDescent="0.3">
      <c r="A4768" t="s">
        <v>268</v>
      </c>
      <c r="B4768" t="s">
        <v>5532</v>
      </c>
      <c r="C4768" t="s">
        <v>262</v>
      </c>
      <c r="D4768" t="s">
        <v>5533</v>
      </c>
      <c r="E4768" t="s">
        <v>13059</v>
      </c>
      <c r="F4768" t="s">
        <v>2811</v>
      </c>
      <c r="G4768" t="s">
        <v>1541</v>
      </c>
      <c r="I4768" t="s">
        <v>265</v>
      </c>
      <c r="J4768" t="s">
        <v>266</v>
      </c>
      <c r="K4768" t="s">
        <v>2812</v>
      </c>
      <c r="L4768" t="s">
        <v>529</v>
      </c>
      <c r="M4768" t="s">
        <v>267</v>
      </c>
      <c r="N4768" t="s">
        <v>268</v>
      </c>
      <c r="O4768">
        <v>1</v>
      </c>
      <c r="P4768" t="s">
        <v>282</v>
      </c>
      <c r="Q4768">
        <v>4</v>
      </c>
      <c r="S4768">
        <v>1</v>
      </c>
      <c r="T4768" s="108">
        <v>4</v>
      </c>
      <c r="U4768">
        <v>1</v>
      </c>
      <c r="V4768" t="s">
        <v>270</v>
      </c>
      <c r="W4768" t="s">
        <v>167</v>
      </c>
      <c r="X4768">
        <v>1</v>
      </c>
      <c r="Y4768">
        <v>0</v>
      </c>
      <c r="Z4768">
        <v>1</v>
      </c>
      <c r="AA4768">
        <v>0</v>
      </c>
      <c r="AB4768">
        <v>0</v>
      </c>
      <c r="AC4768">
        <v>0</v>
      </c>
      <c r="AD4768">
        <v>0</v>
      </c>
      <c r="AE4768">
        <v>0</v>
      </c>
    </row>
    <row r="4769" spans="1:31" x14ac:dyDescent="0.3">
      <c r="A4769" t="s">
        <v>268</v>
      </c>
      <c r="B4769" t="s">
        <v>5532</v>
      </c>
      <c r="C4769" t="s">
        <v>262</v>
      </c>
      <c r="D4769" t="s">
        <v>5533</v>
      </c>
      <c r="E4769" t="s">
        <v>13059</v>
      </c>
      <c r="F4769" t="s">
        <v>2811</v>
      </c>
      <c r="G4769" t="s">
        <v>1541</v>
      </c>
      <c r="I4769" t="s">
        <v>265</v>
      </c>
      <c r="J4769" t="s">
        <v>266</v>
      </c>
      <c r="K4769" t="s">
        <v>2812</v>
      </c>
      <c r="L4769" t="s">
        <v>529</v>
      </c>
      <c r="M4769" t="s">
        <v>271</v>
      </c>
      <c r="N4769" t="s">
        <v>268</v>
      </c>
      <c r="O4769">
        <v>2</v>
      </c>
      <c r="P4769" t="s">
        <v>272</v>
      </c>
      <c r="Q4769">
        <v>4</v>
      </c>
      <c r="S4769">
        <v>1</v>
      </c>
      <c r="T4769" s="108">
        <v>4</v>
      </c>
      <c r="U4769">
        <v>1</v>
      </c>
      <c r="V4769" t="s">
        <v>270</v>
      </c>
      <c r="W4769" t="s">
        <v>167</v>
      </c>
      <c r="X4769">
        <v>1</v>
      </c>
      <c r="Y4769">
        <v>0</v>
      </c>
      <c r="Z4769">
        <v>1</v>
      </c>
      <c r="AA4769">
        <v>0</v>
      </c>
      <c r="AB4769">
        <v>0</v>
      </c>
      <c r="AC4769">
        <v>0</v>
      </c>
      <c r="AD4769">
        <v>0</v>
      </c>
      <c r="AE4769">
        <v>0</v>
      </c>
    </row>
    <row r="4770" spans="1:31" x14ac:dyDescent="0.3">
      <c r="A4770" t="s">
        <v>268</v>
      </c>
      <c r="B4770" t="s">
        <v>9525</v>
      </c>
      <c r="C4770" t="s">
        <v>274</v>
      </c>
      <c r="D4770" t="s">
        <v>9526</v>
      </c>
      <c r="E4770" t="s">
        <v>12873</v>
      </c>
      <c r="F4770" t="s">
        <v>722</v>
      </c>
      <c r="G4770" t="s">
        <v>478</v>
      </c>
      <c r="I4770" t="s">
        <v>265</v>
      </c>
      <c r="J4770" t="s">
        <v>266</v>
      </c>
      <c r="K4770" t="s">
        <v>6427</v>
      </c>
      <c r="L4770" t="s">
        <v>11867</v>
      </c>
      <c r="M4770" t="s">
        <v>267</v>
      </c>
      <c r="N4770" t="s">
        <v>268</v>
      </c>
      <c r="O4770">
        <v>1</v>
      </c>
      <c r="P4770" t="s">
        <v>266</v>
      </c>
      <c r="Q4770">
        <v>0.17</v>
      </c>
      <c r="S4770">
        <v>1</v>
      </c>
      <c r="T4770" s="108">
        <v>0.17</v>
      </c>
      <c r="U4770">
        <v>1</v>
      </c>
      <c r="V4770" t="s">
        <v>270</v>
      </c>
      <c r="W4770" t="s">
        <v>167</v>
      </c>
      <c r="X4770">
        <v>1</v>
      </c>
      <c r="Y4770">
        <v>0</v>
      </c>
      <c r="Z4770">
        <v>0</v>
      </c>
      <c r="AA4770">
        <v>0</v>
      </c>
      <c r="AB4770">
        <v>1</v>
      </c>
      <c r="AC4770">
        <v>0</v>
      </c>
      <c r="AD4770">
        <v>0</v>
      </c>
      <c r="AE4770">
        <v>0</v>
      </c>
    </row>
    <row r="4771" spans="1:31" x14ac:dyDescent="0.3">
      <c r="A4771" t="s">
        <v>268</v>
      </c>
      <c r="B4771" t="s">
        <v>9525</v>
      </c>
      <c r="C4771" t="s">
        <v>274</v>
      </c>
      <c r="D4771" t="s">
        <v>9526</v>
      </c>
      <c r="E4771" t="s">
        <v>12873</v>
      </c>
      <c r="F4771" t="s">
        <v>722</v>
      </c>
      <c r="G4771" t="s">
        <v>478</v>
      </c>
      <c r="I4771" t="s">
        <v>265</v>
      </c>
      <c r="J4771" t="s">
        <v>266</v>
      </c>
      <c r="K4771" t="s">
        <v>6427</v>
      </c>
      <c r="L4771" t="s">
        <v>11867</v>
      </c>
      <c r="M4771" t="s">
        <v>271</v>
      </c>
      <c r="N4771" t="s">
        <v>268</v>
      </c>
      <c r="O4771">
        <v>2</v>
      </c>
      <c r="P4771" t="s">
        <v>288</v>
      </c>
      <c r="Q4771">
        <v>0.48</v>
      </c>
      <c r="S4771">
        <v>1</v>
      </c>
      <c r="T4771" s="108">
        <v>0.48</v>
      </c>
      <c r="U4771">
        <v>1</v>
      </c>
      <c r="V4771" t="s">
        <v>270</v>
      </c>
      <c r="W4771" t="s">
        <v>167</v>
      </c>
      <c r="X4771">
        <v>1</v>
      </c>
      <c r="Y4771">
        <v>0</v>
      </c>
      <c r="Z4771">
        <v>0</v>
      </c>
      <c r="AA4771">
        <v>1</v>
      </c>
      <c r="AB4771">
        <v>0</v>
      </c>
      <c r="AC4771">
        <v>0</v>
      </c>
      <c r="AD4771">
        <v>0</v>
      </c>
      <c r="AE4771">
        <v>0</v>
      </c>
    </row>
    <row r="4772" spans="1:31" x14ac:dyDescent="0.3">
      <c r="A4772" t="s">
        <v>268</v>
      </c>
      <c r="B4772" t="s">
        <v>5464</v>
      </c>
      <c r="C4772" t="s">
        <v>274</v>
      </c>
      <c r="D4772" t="s">
        <v>5465</v>
      </c>
      <c r="E4772" t="s">
        <v>13054</v>
      </c>
      <c r="F4772" t="s">
        <v>5466</v>
      </c>
      <c r="G4772" t="s">
        <v>1541</v>
      </c>
      <c r="I4772" t="s">
        <v>265</v>
      </c>
      <c r="J4772" t="s">
        <v>266</v>
      </c>
      <c r="K4772" t="s">
        <v>5379</v>
      </c>
      <c r="L4772" t="s">
        <v>5467</v>
      </c>
      <c r="M4772" t="s">
        <v>267</v>
      </c>
      <c r="N4772" t="s">
        <v>268</v>
      </c>
      <c r="O4772">
        <v>1</v>
      </c>
      <c r="P4772" t="s">
        <v>282</v>
      </c>
      <c r="Q4772">
        <v>2</v>
      </c>
      <c r="S4772">
        <v>1</v>
      </c>
      <c r="T4772" s="108">
        <v>2</v>
      </c>
      <c r="U4772">
        <v>1</v>
      </c>
      <c r="V4772" t="s">
        <v>270</v>
      </c>
      <c r="W4772" t="s">
        <v>167</v>
      </c>
      <c r="X4772">
        <v>1</v>
      </c>
      <c r="Y4772">
        <v>0</v>
      </c>
      <c r="Z4772">
        <v>1</v>
      </c>
      <c r="AA4772">
        <v>0</v>
      </c>
      <c r="AB4772">
        <v>0</v>
      </c>
      <c r="AC4772">
        <v>0</v>
      </c>
      <c r="AD4772">
        <v>0</v>
      </c>
      <c r="AE4772">
        <v>0</v>
      </c>
    </row>
    <row r="4773" spans="1:31" x14ac:dyDescent="0.3">
      <c r="A4773" t="s">
        <v>268</v>
      </c>
      <c r="B4773" t="s">
        <v>5464</v>
      </c>
      <c r="C4773" t="s">
        <v>274</v>
      </c>
      <c r="D4773" t="s">
        <v>5465</v>
      </c>
      <c r="E4773" t="s">
        <v>13054</v>
      </c>
      <c r="F4773" t="s">
        <v>5466</v>
      </c>
      <c r="G4773" t="s">
        <v>1541</v>
      </c>
      <c r="I4773" t="s">
        <v>265</v>
      </c>
      <c r="J4773" t="s">
        <v>266</v>
      </c>
      <c r="K4773" t="s">
        <v>5379</v>
      </c>
      <c r="L4773" t="s">
        <v>5467</v>
      </c>
      <c r="M4773" t="s">
        <v>271</v>
      </c>
      <c r="N4773" t="s">
        <v>268</v>
      </c>
      <c r="O4773">
        <v>2</v>
      </c>
      <c r="P4773" t="s">
        <v>272</v>
      </c>
      <c r="Q4773">
        <v>2</v>
      </c>
      <c r="S4773">
        <v>1</v>
      </c>
      <c r="T4773" s="108">
        <v>2</v>
      </c>
      <c r="U4773">
        <v>1</v>
      </c>
      <c r="V4773" t="s">
        <v>270</v>
      </c>
      <c r="W4773" t="s">
        <v>167</v>
      </c>
      <c r="X4773">
        <v>1</v>
      </c>
      <c r="Y4773">
        <v>0</v>
      </c>
      <c r="Z4773">
        <v>1</v>
      </c>
      <c r="AA4773">
        <v>0</v>
      </c>
      <c r="AB4773">
        <v>0</v>
      </c>
      <c r="AC4773">
        <v>0</v>
      </c>
      <c r="AD4773">
        <v>0</v>
      </c>
      <c r="AE4773">
        <v>0</v>
      </c>
    </row>
    <row r="4774" spans="1:31" x14ac:dyDescent="0.3">
      <c r="A4774" t="s">
        <v>268</v>
      </c>
      <c r="B4774" t="s">
        <v>5464</v>
      </c>
      <c r="C4774" t="s">
        <v>294</v>
      </c>
      <c r="D4774" t="s">
        <v>5468</v>
      </c>
      <c r="E4774" t="s">
        <v>13054</v>
      </c>
      <c r="F4774" t="s">
        <v>5466</v>
      </c>
      <c r="G4774" t="s">
        <v>1541</v>
      </c>
      <c r="I4774" t="s">
        <v>265</v>
      </c>
      <c r="J4774" t="s">
        <v>266</v>
      </c>
      <c r="K4774" t="s">
        <v>5379</v>
      </c>
      <c r="L4774" t="s">
        <v>18680</v>
      </c>
      <c r="M4774" t="s">
        <v>271</v>
      </c>
      <c r="N4774" t="s">
        <v>268</v>
      </c>
      <c r="O4774">
        <v>20</v>
      </c>
      <c r="P4774" t="s">
        <v>425</v>
      </c>
      <c r="Q4774">
        <v>0.32</v>
      </c>
      <c r="S4774">
        <v>2</v>
      </c>
      <c r="T4774" s="108">
        <v>0.64</v>
      </c>
      <c r="U4774">
        <v>1</v>
      </c>
      <c r="V4774" t="s">
        <v>270</v>
      </c>
      <c r="W4774" t="s">
        <v>167</v>
      </c>
      <c r="X4774">
        <v>2</v>
      </c>
      <c r="Y4774">
        <v>0</v>
      </c>
      <c r="Z4774">
        <v>0</v>
      </c>
      <c r="AA4774">
        <v>2</v>
      </c>
      <c r="AB4774">
        <v>0</v>
      </c>
      <c r="AC4774">
        <v>0</v>
      </c>
      <c r="AD4774">
        <v>0</v>
      </c>
      <c r="AE4774">
        <v>0</v>
      </c>
    </row>
    <row r="4775" spans="1:31" x14ac:dyDescent="0.3">
      <c r="A4775" t="s">
        <v>268</v>
      </c>
      <c r="B4775" t="s">
        <v>15784</v>
      </c>
      <c r="C4775" t="s">
        <v>274</v>
      </c>
      <c r="D4775" t="s">
        <v>15785</v>
      </c>
      <c r="E4775" t="s">
        <v>15786</v>
      </c>
      <c r="F4775" t="s">
        <v>5850</v>
      </c>
      <c r="G4775" t="s">
        <v>1541</v>
      </c>
      <c r="I4775" t="s">
        <v>265</v>
      </c>
      <c r="J4775" t="s">
        <v>266</v>
      </c>
      <c r="K4775" t="s">
        <v>16195</v>
      </c>
      <c r="L4775" t="s">
        <v>3609</v>
      </c>
      <c r="M4775" t="s">
        <v>267</v>
      </c>
      <c r="N4775" t="s">
        <v>268</v>
      </c>
      <c r="O4775">
        <v>1</v>
      </c>
      <c r="P4775" t="s">
        <v>266</v>
      </c>
      <c r="Q4775">
        <v>0.48</v>
      </c>
      <c r="S4775">
        <v>4</v>
      </c>
      <c r="T4775" s="108">
        <v>1.92</v>
      </c>
      <c r="U4775">
        <v>1</v>
      </c>
      <c r="V4775" t="s">
        <v>270</v>
      </c>
      <c r="W4775" t="s">
        <v>167</v>
      </c>
      <c r="X4775">
        <v>2</v>
      </c>
      <c r="Y4775">
        <v>0</v>
      </c>
      <c r="Z4775">
        <v>2</v>
      </c>
      <c r="AA4775">
        <v>0</v>
      </c>
      <c r="AB4775">
        <v>0</v>
      </c>
      <c r="AC4775">
        <v>2</v>
      </c>
      <c r="AD4775">
        <v>0</v>
      </c>
      <c r="AE4775">
        <v>0</v>
      </c>
    </row>
    <row r="4776" spans="1:31" x14ac:dyDescent="0.3">
      <c r="A4776" t="s">
        <v>268</v>
      </c>
      <c r="B4776" t="s">
        <v>15784</v>
      </c>
      <c r="C4776" t="s">
        <v>274</v>
      </c>
      <c r="D4776" t="s">
        <v>15785</v>
      </c>
      <c r="E4776" t="s">
        <v>15786</v>
      </c>
      <c r="F4776" t="s">
        <v>5850</v>
      </c>
      <c r="G4776" t="s">
        <v>1541</v>
      </c>
      <c r="I4776" t="s">
        <v>265</v>
      </c>
      <c r="J4776" t="s">
        <v>266</v>
      </c>
      <c r="K4776" t="s">
        <v>16195</v>
      </c>
      <c r="L4776" t="s">
        <v>3609</v>
      </c>
      <c r="M4776" t="s">
        <v>271</v>
      </c>
      <c r="N4776" t="s">
        <v>268</v>
      </c>
      <c r="O4776">
        <v>2</v>
      </c>
      <c r="P4776" t="s">
        <v>288</v>
      </c>
      <c r="Q4776">
        <v>0.48</v>
      </c>
      <c r="S4776">
        <v>9</v>
      </c>
      <c r="T4776" s="108">
        <v>4.32</v>
      </c>
      <c r="U4776">
        <v>1</v>
      </c>
      <c r="V4776" t="s">
        <v>270</v>
      </c>
      <c r="W4776" t="s">
        <v>167</v>
      </c>
      <c r="X4776">
        <v>3</v>
      </c>
      <c r="Y4776">
        <v>3</v>
      </c>
      <c r="Z4776">
        <v>0</v>
      </c>
      <c r="AA4776">
        <v>3</v>
      </c>
      <c r="AB4776">
        <v>0</v>
      </c>
      <c r="AC4776">
        <v>3</v>
      </c>
      <c r="AD4776">
        <v>0</v>
      </c>
      <c r="AE4776">
        <v>0</v>
      </c>
    </row>
    <row r="4777" spans="1:31" x14ac:dyDescent="0.3">
      <c r="A4777" t="s">
        <v>268</v>
      </c>
      <c r="B4777" t="s">
        <v>15784</v>
      </c>
      <c r="C4777" t="s">
        <v>274</v>
      </c>
      <c r="D4777" t="s">
        <v>15785</v>
      </c>
      <c r="E4777" t="s">
        <v>15786</v>
      </c>
      <c r="F4777" t="s">
        <v>5850</v>
      </c>
      <c r="G4777" t="s">
        <v>1541</v>
      </c>
      <c r="I4777" t="s">
        <v>265</v>
      </c>
      <c r="J4777" t="s">
        <v>266</v>
      </c>
      <c r="K4777" t="s">
        <v>16195</v>
      </c>
      <c r="L4777" t="s">
        <v>3609</v>
      </c>
      <c r="M4777" t="s">
        <v>271</v>
      </c>
      <c r="N4777" t="s">
        <v>268</v>
      </c>
      <c r="O4777">
        <v>17</v>
      </c>
      <c r="P4777" t="s">
        <v>273</v>
      </c>
      <c r="Q4777">
        <v>0.48</v>
      </c>
      <c r="S4777">
        <v>1</v>
      </c>
      <c r="T4777" s="108">
        <v>0.48</v>
      </c>
      <c r="U4777">
        <v>1</v>
      </c>
      <c r="V4777" t="s">
        <v>270</v>
      </c>
      <c r="W4777" t="s">
        <v>167</v>
      </c>
      <c r="X4777">
        <v>1</v>
      </c>
      <c r="Y4777">
        <v>0</v>
      </c>
      <c r="Z4777">
        <v>0</v>
      </c>
      <c r="AA4777">
        <v>0</v>
      </c>
      <c r="AB4777">
        <v>1</v>
      </c>
      <c r="AC4777">
        <v>0</v>
      </c>
      <c r="AD4777">
        <v>0</v>
      </c>
      <c r="AE4777">
        <v>0</v>
      </c>
    </row>
    <row r="4778" spans="1:31" x14ac:dyDescent="0.3">
      <c r="A4778" t="s">
        <v>268</v>
      </c>
      <c r="B4778" t="s">
        <v>6152</v>
      </c>
      <c r="C4778" t="s">
        <v>274</v>
      </c>
      <c r="D4778" t="s">
        <v>6153</v>
      </c>
      <c r="E4778" t="s">
        <v>13078</v>
      </c>
      <c r="F4778" t="s">
        <v>6154</v>
      </c>
      <c r="G4778" t="s">
        <v>1541</v>
      </c>
      <c r="I4778" t="s">
        <v>265</v>
      </c>
      <c r="J4778" t="s">
        <v>266</v>
      </c>
      <c r="K4778" t="s">
        <v>6098</v>
      </c>
      <c r="L4778" t="s">
        <v>6155</v>
      </c>
      <c r="M4778" t="s">
        <v>271</v>
      </c>
      <c r="N4778" t="s">
        <v>268</v>
      </c>
      <c r="O4778">
        <v>20</v>
      </c>
      <c r="P4778" t="s">
        <v>425</v>
      </c>
      <c r="Q4778">
        <v>0.32</v>
      </c>
      <c r="S4778">
        <v>15</v>
      </c>
      <c r="T4778" s="108">
        <v>4.8</v>
      </c>
      <c r="U4778">
        <v>1</v>
      </c>
      <c r="V4778" t="s">
        <v>270</v>
      </c>
      <c r="W4778" t="s">
        <v>167</v>
      </c>
      <c r="X4778">
        <v>3</v>
      </c>
      <c r="Y4778">
        <v>3</v>
      </c>
      <c r="Z4778">
        <v>3</v>
      </c>
      <c r="AA4778">
        <v>3</v>
      </c>
      <c r="AB4778">
        <v>3</v>
      </c>
      <c r="AC4778">
        <v>3</v>
      </c>
      <c r="AD4778">
        <v>0</v>
      </c>
      <c r="AE4778">
        <v>0</v>
      </c>
    </row>
    <row r="4779" spans="1:31" x14ac:dyDescent="0.3">
      <c r="A4779" t="s">
        <v>268</v>
      </c>
      <c r="B4779" t="s">
        <v>6152</v>
      </c>
      <c r="C4779" t="s">
        <v>274</v>
      </c>
      <c r="D4779" t="s">
        <v>6153</v>
      </c>
      <c r="E4779" t="s">
        <v>13078</v>
      </c>
      <c r="F4779" t="s">
        <v>6154</v>
      </c>
      <c r="G4779" t="s">
        <v>1541</v>
      </c>
      <c r="I4779" t="s">
        <v>265</v>
      </c>
      <c r="J4779" t="s">
        <v>266</v>
      </c>
      <c r="K4779" t="s">
        <v>6098</v>
      </c>
      <c r="L4779" t="s">
        <v>6155</v>
      </c>
      <c r="M4779" t="s">
        <v>271</v>
      </c>
      <c r="N4779" t="s">
        <v>268</v>
      </c>
      <c r="O4779">
        <v>2</v>
      </c>
      <c r="P4779" t="s">
        <v>272</v>
      </c>
      <c r="Q4779">
        <v>2</v>
      </c>
      <c r="S4779">
        <v>6</v>
      </c>
      <c r="T4779" s="108">
        <v>12</v>
      </c>
      <c r="U4779">
        <v>1</v>
      </c>
      <c r="V4779" t="s">
        <v>270</v>
      </c>
      <c r="W4779" t="s">
        <v>167</v>
      </c>
      <c r="X4779">
        <v>1</v>
      </c>
      <c r="Y4779">
        <v>1</v>
      </c>
      <c r="Z4779">
        <v>1</v>
      </c>
      <c r="AA4779">
        <v>1</v>
      </c>
      <c r="AB4779">
        <v>1</v>
      </c>
      <c r="AC4779">
        <v>1</v>
      </c>
      <c r="AD4779">
        <v>1</v>
      </c>
      <c r="AE4779">
        <v>0</v>
      </c>
    </row>
    <row r="4780" spans="1:31" x14ac:dyDescent="0.3">
      <c r="A4780" t="s">
        <v>268</v>
      </c>
      <c r="B4780" t="s">
        <v>6152</v>
      </c>
      <c r="C4780" t="s">
        <v>274</v>
      </c>
      <c r="D4780" t="s">
        <v>6153</v>
      </c>
      <c r="E4780" t="s">
        <v>13078</v>
      </c>
      <c r="F4780" t="s">
        <v>6154</v>
      </c>
      <c r="G4780" t="s">
        <v>1541</v>
      </c>
      <c r="I4780" t="s">
        <v>265</v>
      </c>
      <c r="J4780" t="s">
        <v>266</v>
      </c>
      <c r="K4780" t="s">
        <v>6098</v>
      </c>
      <c r="L4780" t="s">
        <v>6155</v>
      </c>
      <c r="M4780" t="s">
        <v>267</v>
      </c>
      <c r="N4780" t="s">
        <v>268</v>
      </c>
      <c r="O4780">
        <v>1</v>
      </c>
      <c r="P4780" t="s">
        <v>282</v>
      </c>
      <c r="Q4780">
        <v>1</v>
      </c>
      <c r="S4780">
        <v>3</v>
      </c>
      <c r="T4780" s="108">
        <v>3</v>
      </c>
      <c r="U4780">
        <v>1</v>
      </c>
      <c r="V4780" t="s">
        <v>270</v>
      </c>
      <c r="W4780" t="s">
        <v>167</v>
      </c>
      <c r="X4780">
        <v>1</v>
      </c>
      <c r="Y4780">
        <v>1</v>
      </c>
      <c r="Z4780">
        <v>0</v>
      </c>
      <c r="AA4780">
        <v>1</v>
      </c>
      <c r="AB4780">
        <v>0</v>
      </c>
      <c r="AC4780">
        <v>1</v>
      </c>
      <c r="AD4780">
        <v>0</v>
      </c>
      <c r="AE4780">
        <v>0</v>
      </c>
    </row>
    <row r="4781" spans="1:31" x14ac:dyDescent="0.3">
      <c r="A4781" t="s">
        <v>268</v>
      </c>
      <c r="B4781" t="s">
        <v>10636</v>
      </c>
      <c r="C4781" t="s">
        <v>274</v>
      </c>
      <c r="D4781" t="s">
        <v>10637</v>
      </c>
      <c r="E4781" t="s">
        <v>13056</v>
      </c>
      <c r="F4781" t="s">
        <v>5504</v>
      </c>
      <c r="G4781" t="s">
        <v>1541</v>
      </c>
      <c r="I4781" t="s">
        <v>265</v>
      </c>
      <c r="J4781" t="s">
        <v>266</v>
      </c>
      <c r="K4781" t="s">
        <v>5379</v>
      </c>
      <c r="L4781" t="s">
        <v>16515</v>
      </c>
      <c r="M4781" t="s">
        <v>271</v>
      </c>
      <c r="N4781" t="s">
        <v>268</v>
      </c>
      <c r="O4781">
        <v>20</v>
      </c>
      <c r="P4781" t="s">
        <v>425</v>
      </c>
      <c r="Q4781">
        <v>0.32</v>
      </c>
      <c r="S4781">
        <v>1</v>
      </c>
      <c r="T4781" s="108">
        <v>0.32</v>
      </c>
      <c r="U4781">
        <v>1</v>
      </c>
      <c r="V4781" t="s">
        <v>270</v>
      </c>
      <c r="W4781" t="s">
        <v>167</v>
      </c>
      <c r="X4781">
        <v>1</v>
      </c>
      <c r="Y4781">
        <v>0</v>
      </c>
      <c r="Z4781">
        <v>0</v>
      </c>
      <c r="AA4781">
        <v>1</v>
      </c>
      <c r="AB4781">
        <v>0</v>
      </c>
      <c r="AC4781">
        <v>0</v>
      </c>
      <c r="AD4781">
        <v>0</v>
      </c>
      <c r="AE4781">
        <v>0</v>
      </c>
    </row>
    <row r="4782" spans="1:31" x14ac:dyDescent="0.3">
      <c r="A4782" t="s">
        <v>268</v>
      </c>
      <c r="B4782" t="s">
        <v>10636</v>
      </c>
      <c r="C4782" t="s">
        <v>274</v>
      </c>
      <c r="D4782" t="s">
        <v>10637</v>
      </c>
      <c r="E4782" t="s">
        <v>13056</v>
      </c>
      <c r="F4782" t="s">
        <v>5504</v>
      </c>
      <c r="G4782" t="s">
        <v>1541</v>
      </c>
      <c r="I4782" t="s">
        <v>265</v>
      </c>
      <c r="J4782" t="s">
        <v>266</v>
      </c>
      <c r="K4782" t="s">
        <v>5379</v>
      </c>
      <c r="L4782" t="s">
        <v>16515</v>
      </c>
      <c r="M4782" t="s">
        <v>267</v>
      </c>
      <c r="N4782" t="s">
        <v>268</v>
      </c>
      <c r="O4782">
        <v>1</v>
      </c>
      <c r="P4782" t="s">
        <v>282</v>
      </c>
      <c r="Q4782">
        <v>2</v>
      </c>
      <c r="S4782">
        <v>1</v>
      </c>
      <c r="T4782" s="108">
        <v>2</v>
      </c>
      <c r="U4782">
        <v>1</v>
      </c>
      <c r="V4782" t="s">
        <v>270</v>
      </c>
      <c r="W4782" t="s">
        <v>167</v>
      </c>
      <c r="X4782">
        <v>1</v>
      </c>
      <c r="Y4782">
        <v>0</v>
      </c>
      <c r="Z4782">
        <v>0</v>
      </c>
      <c r="AA4782">
        <v>0</v>
      </c>
      <c r="AB4782">
        <v>0</v>
      </c>
      <c r="AC4782">
        <v>1</v>
      </c>
      <c r="AD4782">
        <v>0</v>
      </c>
      <c r="AE4782">
        <v>0</v>
      </c>
    </row>
    <row r="4783" spans="1:31" x14ac:dyDescent="0.3">
      <c r="A4783" t="s">
        <v>268</v>
      </c>
      <c r="B4783" t="s">
        <v>10636</v>
      </c>
      <c r="C4783" t="s">
        <v>274</v>
      </c>
      <c r="D4783" t="s">
        <v>10637</v>
      </c>
      <c r="E4783" t="s">
        <v>13056</v>
      </c>
      <c r="F4783" t="s">
        <v>5504</v>
      </c>
      <c r="G4783" t="s">
        <v>1541</v>
      </c>
      <c r="I4783" t="s">
        <v>265</v>
      </c>
      <c r="J4783" t="s">
        <v>266</v>
      </c>
      <c r="K4783" t="s">
        <v>5379</v>
      </c>
      <c r="L4783" t="s">
        <v>16515</v>
      </c>
      <c r="M4783" t="s">
        <v>271</v>
      </c>
      <c r="N4783" t="s">
        <v>268</v>
      </c>
      <c r="O4783">
        <v>2</v>
      </c>
      <c r="P4783" t="s">
        <v>272</v>
      </c>
      <c r="Q4783">
        <v>4</v>
      </c>
      <c r="S4783">
        <v>1</v>
      </c>
      <c r="T4783" s="108">
        <v>4</v>
      </c>
      <c r="U4783">
        <v>1</v>
      </c>
      <c r="V4783" t="s">
        <v>270</v>
      </c>
      <c r="W4783" t="s">
        <v>167</v>
      </c>
      <c r="X4783">
        <v>1</v>
      </c>
      <c r="Y4783">
        <v>0</v>
      </c>
      <c r="Z4783">
        <v>0</v>
      </c>
      <c r="AA4783">
        <v>1</v>
      </c>
      <c r="AB4783">
        <v>0</v>
      </c>
      <c r="AC4783">
        <v>0</v>
      </c>
      <c r="AD4783">
        <v>0</v>
      </c>
      <c r="AE4783">
        <v>0</v>
      </c>
    </row>
    <row r="4784" spans="1:31" x14ac:dyDescent="0.3">
      <c r="A4784" t="s">
        <v>268</v>
      </c>
      <c r="B4784" t="s">
        <v>17651</v>
      </c>
      <c r="C4784" t="s">
        <v>274</v>
      </c>
      <c r="D4784" t="s">
        <v>17652</v>
      </c>
      <c r="E4784" t="s">
        <v>13048</v>
      </c>
      <c r="F4784" t="s">
        <v>2311</v>
      </c>
      <c r="G4784" t="s">
        <v>1541</v>
      </c>
      <c r="I4784" t="s">
        <v>265</v>
      </c>
      <c r="J4784" t="s">
        <v>266</v>
      </c>
      <c r="K4784" t="s">
        <v>2391</v>
      </c>
      <c r="L4784" t="s">
        <v>17653</v>
      </c>
      <c r="M4784" t="s">
        <v>271</v>
      </c>
      <c r="N4784" t="s">
        <v>268</v>
      </c>
      <c r="O4784">
        <v>2</v>
      </c>
      <c r="P4784" t="s">
        <v>288</v>
      </c>
      <c r="Q4784">
        <v>0.48</v>
      </c>
      <c r="S4784">
        <v>10</v>
      </c>
      <c r="T4784" s="108">
        <v>4.8</v>
      </c>
      <c r="U4784">
        <v>1</v>
      </c>
      <c r="V4784" t="s">
        <v>270</v>
      </c>
      <c r="W4784" t="s">
        <v>167</v>
      </c>
      <c r="X4784">
        <v>5</v>
      </c>
      <c r="Y4784">
        <v>5</v>
      </c>
      <c r="Z4784">
        <v>0</v>
      </c>
      <c r="AA4784">
        <v>0</v>
      </c>
      <c r="AB4784">
        <v>0</v>
      </c>
      <c r="AC4784">
        <v>5</v>
      </c>
      <c r="AD4784">
        <v>0</v>
      </c>
      <c r="AE4784">
        <v>0</v>
      </c>
    </row>
    <row r="4785" spans="1:31" x14ac:dyDescent="0.3">
      <c r="A4785" t="s">
        <v>268</v>
      </c>
      <c r="B4785" t="s">
        <v>17651</v>
      </c>
      <c r="C4785" t="s">
        <v>274</v>
      </c>
      <c r="D4785" t="s">
        <v>17652</v>
      </c>
      <c r="E4785" t="s">
        <v>13048</v>
      </c>
      <c r="F4785" t="s">
        <v>2311</v>
      </c>
      <c r="G4785" t="s">
        <v>1541</v>
      </c>
      <c r="I4785" t="s">
        <v>265</v>
      </c>
      <c r="J4785" t="s">
        <v>266</v>
      </c>
      <c r="K4785" t="s">
        <v>2391</v>
      </c>
      <c r="L4785" t="s">
        <v>17653</v>
      </c>
      <c r="M4785" t="s">
        <v>271</v>
      </c>
      <c r="N4785" t="s">
        <v>268</v>
      </c>
      <c r="O4785">
        <v>20</v>
      </c>
      <c r="P4785" t="s">
        <v>425</v>
      </c>
      <c r="Q4785">
        <v>0.32</v>
      </c>
      <c r="S4785">
        <v>39</v>
      </c>
      <c r="T4785" s="108">
        <v>12.48</v>
      </c>
      <c r="U4785">
        <v>1</v>
      </c>
      <c r="V4785" t="s">
        <v>270</v>
      </c>
      <c r="W4785" t="s">
        <v>167</v>
      </c>
      <c r="X4785">
        <v>13</v>
      </c>
      <c r="Y4785">
        <v>13</v>
      </c>
      <c r="Z4785">
        <v>0</v>
      </c>
      <c r="AA4785">
        <v>13</v>
      </c>
      <c r="AB4785">
        <v>0</v>
      </c>
      <c r="AC4785">
        <v>13</v>
      </c>
      <c r="AD4785">
        <v>0</v>
      </c>
      <c r="AE4785">
        <v>0</v>
      </c>
    </row>
    <row r="4786" spans="1:31" x14ac:dyDescent="0.3">
      <c r="A4786" t="s">
        <v>16630</v>
      </c>
      <c r="B4786" t="s">
        <v>17654</v>
      </c>
      <c r="C4786" t="s">
        <v>274</v>
      </c>
      <c r="D4786" t="s">
        <v>17652</v>
      </c>
      <c r="E4786" t="s">
        <v>17273</v>
      </c>
      <c r="F4786" t="s">
        <v>2311</v>
      </c>
      <c r="G4786" t="s">
        <v>1541</v>
      </c>
      <c r="I4786" t="s">
        <v>265</v>
      </c>
      <c r="J4786" t="s">
        <v>266</v>
      </c>
      <c r="K4786" t="s">
        <v>2391</v>
      </c>
      <c r="L4786" t="s">
        <v>17653</v>
      </c>
      <c r="M4786" t="s">
        <v>2312</v>
      </c>
      <c r="N4786" t="s">
        <v>16630</v>
      </c>
      <c r="O4786">
        <v>4</v>
      </c>
      <c r="P4786" t="s">
        <v>3206</v>
      </c>
      <c r="Q4786">
        <v>30</v>
      </c>
      <c r="S4786">
        <v>3</v>
      </c>
      <c r="T4786" s="108">
        <v>90</v>
      </c>
      <c r="U4786">
        <v>1</v>
      </c>
      <c r="V4786" t="s">
        <v>270</v>
      </c>
      <c r="W4786" t="s">
        <v>167</v>
      </c>
      <c r="X4786">
        <v>1</v>
      </c>
      <c r="Y4786">
        <v>1</v>
      </c>
      <c r="Z4786">
        <v>0</v>
      </c>
      <c r="AA4786">
        <v>1</v>
      </c>
      <c r="AB4786">
        <v>0</v>
      </c>
      <c r="AC4786">
        <v>1</v>
      </c>
      <c r="AD4786">
        <v>0</v>
      </c>
      <c r="AE4786">
        <v>0</v>
      </c>
    </row>
    <row r="4787" spans="1:31" x14ac:dyDescent="0.3">
      <c r="A4787" t="s">
        <v>16630</v>
      </c>
      <c r="B4787" t="s">
        <v>17654</v>
      </c>
      <c r="C4787" t="s">
        <v>274</v>
      </c>
      <c r="D4787" t="s">
        <v>17652</v>
      </c>
      <c r="E4787" t="s">
        <v>17273</v>
      </c>
      <c r="F4787" t="s">
        <v>2311</v>
      </c>
      <c r="G4787" t="s">
        <v>1541</v>
      </c>
      <c r="I4787" t="s">
        <v>265</v>
      </c>
      <c r="J4787" t="s">
        <v>266</v>
      </c>
      <c r="K4787" t="s">
        <v>2391</v>
      </c>
      <c r="L4787" t="s">
        <v>17653</v>
      </c>
      <c r="M4787" t="s">
        <v>387</v>
      </c>
      <c r="N4787" t="s">
        <v>16630</v>
      </c>
      <c r="O4787">
        <v>3</v>
      </c>
      <c r="P4787" t="s">
        <v>388</v>
      </c>
      <c r="Q4787">
        <v>20</v>
      </c>
      <c r="S4787">
        <v>3</v>
      </c>
      <c r="T4787" s="108">
        <v>60</v>
      </c>
      <c r="U4787">
        <v>1</v>
      </c>
      <c r="V4787" t="s">
        <v>270</v>
      </c>
      <c r="W4787" t="s">
        <v>167</v>
      </c>
      <c r="X4787">
        <v>1</v>
      </c>
      <c r="Y4787">
        <v>1</v>
      </c>
      <c r="Z4787">
        <v>0</v>
      </c>
      <c r="AA4787">
        <v>1</v>
      </c>
      <c r="AB4787">
        <v>0</v>
      </c>
      <c r="AC4787">
        <v>1</v>
      </c>
      <c r="AD4787">
        <v>0</v>
      </c>
      <c r="AE4787">
        <v>0</v>
      </c>
    </row>
    <row r="4788" spans="1:31" x14ac:dyDescent="0.3">
      <c r="A4788" t="s">
        <v>16630</v>
      </c>
      <c r="B4788" t="s">
        <v>17654</v>
      </c>
      <c r="C4788" t="s">
        <v>274</v>
      </c>
      <c r="D4788" t="s">
        <v>17652</v>
      </c>
      <c r="E4788" t="s">
        <v>17273</v>
      </c>
      <c r="F4788" t="s">
        <v>2311</v>
      </c>
      <c r="G4788" t="s">
        <v>1541</v>
      </c>
      <c r="I4788" t="s">
        <v>265</v>
      </c>
      <c r="J4788" t="s">
        <v>266</v>
      </c>
      <c r="K4788" t="s">
        <v>2391</v>
      </c>
      <c r="L4788" t="s">
        <v>17653</v>
      </c>
      <c r="M4788" t="s">
        <v>387</v>
      </c>
      <c r="N4788" t="s">
        <v>16630</v>
      </c>
      <c r="O4788">
        <v>3</v>
      </c>
      <c r="P4788" t="s">
        <v>388</v>
      </c>
      <c r="Q4788">
        <v>20</v>
      </c>
      <c r="S4788">
        <v>3</v>
      </c>
      <c r="T4788" s="108">
        <v>60</v>
      </c>
      <c r="U4788">
        <v>1</v>
      </c>
      <c r="V4788" t="s">
        <v>270</v>
      </c>
      <c r="W4788" t="s">
        <v>167</v>
      </c>
      <c r="X4788">
        <v>1</v>
      </c>
      <c r="Y4788">
        <v>1</v>
      </c>
      <c r="Z4788">
        <v>0</v>
      </c>
      <c r="AA4788">
        <v>1</v>
      </c>
      <c r="AB4788">
        <v>0</v>
      </c>
      <c r="AC4788">
        <v>1</v>
      </c>
      <c r="AD4788">
        <v>0</v>
      </c>
      <c r="AE4788">
        <v>0</v>
      </c>
    </row>
    <row r="4789" spans="1:31" x14ac:dyDescent="0.3">
      <c r="A4789" t="s">
        <v>16630</v>
      </c>
      <c r="B4789" t="s">
        <v>17654</v>
      </c>
      <c r="C4789" t="s">
        <v>274</v>
      </c>
      <c r="D4789" t="s">
        <v>17652</v>
      </c>
      <c r="E4789" t="s">
        <v>17273</v>
      </c>
      <c r="F4789" t="s">
        <v>2311</v>
      </c>
      <c r="G4789" t="s">
        <v>1541</v>
      </c>
      <c r="I4789" t="s">
        <v>265</v>
      </c>
      <c r="J4789" t="s">
        <v>266</v>
      </c>
      <c r="K4789" t="s">
        <v>2391</v>
      </c>
      <c r="L4789" t="s">
        <v>17653</v>
      </c>
      <c r="M4789" t="s">
        <v>2312</v>
      </c>
      <c r="N4789" t="s">
        <v>16630</v>
      </c>
      <c r="O4789">
        <v>4</v>
      </c>
      <c r="P4789" t="s">
        <v>3206</v>
      </c>
      <c r="Q4789">
        <v>30</v>
      </c>
      <c r="S4789">
        <v>3</v>
      </c>
      <c r="T4789" s="108">
        <v>90</v>
      </c>
      <c r="U4789">
        <v>1</v>
      </c>
      <c r="V4789" t="s">
        <v>270</v>
      </c>
      <c r="W4789" t="s">
        <v>167</v>
      </c>
      <c r="X4789">
        <v>1</v>
      </c>
      <c r="Y4789">
        <v>1</v>
      </c>
      <c r="Z4789">
        <v>0</v>
      </c>
      <c r="AA4789">
        <v>1</v>
      </c>
      <c r="AB4789">
        <v>0</v>
      </c>
      <c r="AC4789">
        <v>1</v>
      </c>
      <c r="AD4789">
        <v>0</v>
      </c>
      <c r="AE4789">
        <v>0</v>
      </c>
    </row>
    <row r="4790" spans="1:31" x14ac:dyDescent="0.3">
      <c r="A4790" t="s">
        <v>268</v>
      </c>
      <c r="B4790" t="s">
        <v>10375</v>
      </c>
      <c r="C4790" t="s">
        <v>274</v>
      </c>
      <c r="D4790" t="s">
        <v>10526</v>
      </c>
      <c r="E4790" t="s">
        <v>13466</v>
      </c>
      <c r="F4790" t="s">
        <v>1096</v>
      </c>
      <c r="G4790" t="s">
        <v>2918</v>
      </c>
      <c r="I4790" t="s">
        <v>265</v>
      </c>
      <c r="J4790" t="s">
        <v>266</v>
      </c>
      <c r="K4790" t="s">
        <v>5628</v>
      </c>
      <c r="L4790" t="s">
        <v>398</v>
      </c>
      <c r="M4790" t="s">
        <v>267</v>
      </c>
      <c r="N4790" t="s">
        <v>268</v>
      </c>
      <c r="O4790">
        <v>1</v>
      </c>
      <c r="P4790" t="s">
        <v>282</v>
      </c>
      <c r="Q4790">
        <v>4</v>
      </c>
      <c r="S4790">
        <v>1</v>
      </c>
      <c r="T4790" s="108">
        <v>4</v>
      </c>
      <c r="U4790">
        <v>1</v>
      </c>
      <c r="V4790" t="s">
        <v>270</v>
      </c>
      <c r="W4790" t="s">
        <v>167</v>
      </c>
      <c r="X4790">
        <v>1</v>
      </c>
      <c r="Y4790">
        <v>0</v>
      </c>
      <c r="Z4790">
        <v>0</v>
      </c>
      <c r="AA4790">
        <v>0</v>
      </c>
      <c r="AB4790">
        <v>0</v>
      </c>
      <c r="AC4790">
        <v>1</v>
      </c>
      <c r="AD4790">
        <v>0</v>
      </c>
      <c r="AE4790">
        <v>0</v>
      </c>
    </row>
    <row r="4791" spans="1:31" x14ac:dyDescent="0.3">
      <c r="A4791" t="s">
        <v>268</v>
      </c>
      <c r="B4791" t="s">
        <v>10374</v>
      </c>
      <c r="C4791" t="s">
        <v>274</v>
      </c>
      <c r="D4791" t="s">
        <v>16086</v>
      </c>
      <c r="E4791" t="s">
        <v>13466</v>
      </c>
      <c r="F4791" t="s">
        <v>1096</v>
      </c>
      <c r="G4791" t="s">
        <v>2918</v>
      </c>
      <c r="I4791" t="s">
        <v>265</v>
      </c>
      <c r="J4791" t="s">
        <v>266</v>
      </c>
      <c r="K4791" t="s">
        <v>5628</v>
      </c>
      <c r="L4791" t="s">
        <v>11808</v>
      </c>
      <c r="M4791" t="s">
        <v>271</v>
      </c>
      <c r="N4791" t="s">
        <v>268</v>
      </c>
      <c r="O4791">
        <v>2</v>
      </c>
      <c r="P4791" t="s">
        <v>272</v>
      </c>
      <c r="Q4791">
        <v>3</v>
      </c>
      <c r="S4791">
        <v>3</v>
      </c>
      <c r="T4791" s="108">
        <v>9</v>
      </c>
      <c r="U4791">
        <v>1</v>
      </c>
      <c r="V4791" t="s">
        <v>270</v>
      </c>
      <c r="W4791" t="s">
        <v>167</v>
      </c>
      <c r="X4791">
        <v>1</v>
      </c>
      <c r="Y4791">
        <v>1</v>
      </c>
      <c r="Z4791">
        <v>0</v>
      </c>
      <c r="AA4791">
        <v>1</v>
      </c>
      <c r="AB4791">
        <v>0</v>
      </c>
      <c r="AC4791">
        <v>1</v>
      </c>
      <c r="AD4791">
        <v>0</v>
      </c>
      <c r="AE4791">
        <v>0</v>
      </c>
    </row>
    <row r="4792" spans="1:31" x14ac:dyDescent="0.3">
      <c r="A4792" t="s">
        <v>268</v>
      </c>
      <c r="B4792" t="s">
        <v>17861</v>
      </c>
      <c r="C4792" t="s">
        <v>274</v>
      </c>
      <c r="D4792" t="s">
        <v>5168</v>
      </c>
      <c r="E4792" t="s">
        <v>13042</v>
      </c>
      <c r="F4792" t="s">
        <v>5169</v>
      </c>
      <c r="G4792" t="s">
        <v>1541</v>
      </c>
      <c r="I4792" t="s">
        <v>265</v>
      </c>
      <c r="J4792" t="s">
        <v>266</v>
      </c>
      <c r="K4792" t="s">
        <v>1150</v>
      </c>
      <c r="L4792" t="s">
        <v>6378</v>
      </c>
      <c r="M4792" t="s">
        <v>271</v>
      </c>
      <c r="N4792" t="s">
        <v>268</v>
      </c>
      <c r="O4792">
        <v>20</v>
      </c>
      <c r="P4792" t="s">
        <v>425</v>
      </c>
      <c r="Q4792">
        <v>0.32</v>
      </c>
      <c r="S4792">
        <v>12</v>
      </c>
      <c r="T4792" s="108">
        <v>3.84</v>
      </c>
      <c r="U4792">
        <v>1</v>
      </c>
      <c r="V4792" t="s">
        <v>270</v>
      </c>
      <c r="W4792" t="s">
        <v>167</v>
      </c>
      <c r="X4792">
        <v>4</v>
      </c>
      <c r="Y4792">
        <v>4</v>
      </c>
      <c r="Z4792">
        <v>0</v>
      </c>
      <c r="AA4792">
        <v>4</v>
      </c>
      <c r="AB4792">
        <v>0</v>
      </c>
      <c r="AC4792">
        <v>4</v>
      </c>
      <c r="AD4792">
        <v>0</v>
      </c>
      <c r="AE4792">
        <v>0</v>
      </c>
    </row>
    <row r="4793" spans="1:31" x14ac:dyDescent="0.3">
      <c r="A4793" t="s">
        <v>268</v>
      </c>
      <c r="B4793" t="s">
        <v>17861</v>
      </c>
      <c r="C4793" t="s">
        <v>274</v>
      </c>
      <c r="D4793" t="s">
        <v>5168</v>
      </c>
      <c r="E4793" t="s">
        <v>13042</v>
      </c>
      <c r="F4793" t="s">
        <v>5169</v>
      </c>
      <c r="G4793" t="s">
        <v>1541</v>
      </c>
      <c r="I4793" t="s">
        <v>265</v>
      </c>
      <c r="J4793" t="s">
        <v>266</v>
      </c>
      <c r="K4793" t="s">
        <v>1150</v>
      </c>
      <c r="L4793" t="s">
        <v>6378</v>
      </c>
      <c r="M4793" t="s">
        <v>271</v>
      </c>
      <c r="N4793" t="s">
        <v>268</v>
      </c>
      <c r="O4793">
        <v>20</v>
      </c>
      <c r="P4793" t="s">
        <v>17796</v>
      </c>
      <c r="Q4793">
        <v>2</v>
      </c>
      <c r="S4793">
        <v>9</v>
      </c>
      <c r="T4793" s="108">
        <v>18</v>
      </c>
      <c r="U4793">
        <v>1</v>
      </c>
      <c r="V4793" t="s">
        <v>270</v>
      </c>
      <c r="W4793" t="s">
        <v>167</v>
      </c>
      <c r="X4793">
        <v>3</v>
      </c>
      <c r="Y4793">
        <v>3</v>
      </c>
      <c r="Z4793">
        <v>0</v>
      </c>
      <c r="AA4793">
        <v>3</v>
      </c>
      <c r="AB4793">
        <v>0</v>
      </c>
      <c r="AC4793">
        <v>3</v>
      </c>
      <c r="AD4793">
        <v>0</v>
      </c>
      <c r="AE4793">
        <v>0</v>
      </c>
    </row>
    <row r="4794" spans="1:31" x14ac:dyDescent="0.3">
      <c r="A4794" t="s">
        <v>16630</v>
      </c>
      <c r="B4794" t="s">
        <v>8542</v>
      </c>
      <c r="C4794" t="s">
        <v>274</v>
      </c>
      <c r="D4794" t="s">
        <v>8543</v>
      </c>
      <c r="E4794" t="s">
        <v>17274</v>
      </c>
      <c r="F4794" t="s">
        <v>5169</v>
      </c>
      <c r="G4794" t="s">
        <v>1541</v>
      </c>
      <c r="I4794" t="s">
        <v>265</v>
      </c>
      <c r="J4794" t="s">
        <v>266</v>
      </c>
      <c r="K4794" t="s">
        <v>1150</v>
      </c>
      <c r="L4794" t="s">
        <v>5170</v>
      </c>
      <c r="M4794" t="s">
        <v>387</v>
      </c>
      <c r="N4794" t="s">
        <v>16630</v>
      </c>
      <c r="O4794">
        <v>3</v>
      </c>
      <c r="P4794" t="s">
        <v>388</v>
      </c>
      <c r="Q4794">
        <v>20</v>
      </c>
      <c r="S4794">
        <v>3</v>
      </c>
      <c r="T4794" s="108">
        <v>60</v>
      </c>
      <c r="U4794">
        <v>1</v>
      </c>
      <c r="V4794" t="s">
        <v>270</v>
      </c>
      <c r="W4794" t="s">
        <v>167</v>
      </c>
      <c r="X4794">
        <v>1</v>
      </c>
      <c r="Y4794">
        <v>1</v>
      </c>
      <c r="Z4794">
        <v>0</v>
      </c>
      <c r="AA4794">
        <v>1</v>
      </c>
      <c r="AB4794">
        <v>0</v>
      </c>
      <c r="AC4794">
        <v>1</v>
      </c>
      <c r="AD4794">
        <v>0</v>
      </c>
      <c r="AE4794">
        <v>0</v>
      </c>
    </row>
    <row r="4795" spans="1:31" x14ac:dyDescent="0.3">
      <c r="A4795" t="s">
        <v>16630</v>
      </c>
      <c r="B4795" t="s">
        <v>8542</v>
      </c>
      <c r="C4795" t="s">
        <v>274</v>
      </c>
      <c r="D4795" t="s">
        <v>8543</v>
      </c>
      <c r="E4795" t="s">
        <v>17274</v>
      </c>
      <c r="F4795" t="s">
        <v>5169</v>
      </c>
      <c r="G4795" t="s">
        <v>1541</v>
      </c>
      <c r="I4795" t="s">
        <v>265</v>
      </c>
      <c r="J4795" t="s">
        <v>266</v>
      </c>
      <c r="K4795" t="s">
        <v>1150</v>
      </c>
      <c r="L4795" t="s">
        <v>5170</v>
      </c>
      <c r="M4795" t="s">
        <v>2312</v>
      </c>
      <c r="N4795" t="s">
        <v>16630</v>
      </c>
      <c r="O4795">
        <v>4</v>
      </c>
      <c r="P4795" t="s">
        <v>3206</v>
      </c>
      <c r="Q4795">
        <v>30</v>
      </c>
      <c r="R4795" t="s">
        <v>389</v>
      </c>
      <c r="S4795">
        <v>1</v>
      </c>
      <c r="T4795" s="108">
        <v>30</v>
      </c>
      <c r="U4795">
        <v>1</v>
      </c>
      <c r="V4795" t="s">
        <v>270</v>
      </c>
      <c r="W4795" t="s">
        <v>167</v>
      </c>
      <c r="X4795">
        <v>1</v>
      </c>
      <c r="Y4795">
        <v>0</v>
      </c>
      <c r="Z4795">
        <v>0</v>
      </c>
      <c r="AA4795">
        <v>0</v>
      </c>
      <c r="AB4795">
        <v>1</v>
      </c>
      <c r="AC4795">
        <v>0</v>
      </c>
      <c r="AD4795">
        <v>0</v>
      </c>
      <c r="AE4795">
        <v>0</v>
      </c>
    </row>
    <row r="4796" spans="1:31" x14ac:dyDescent="0.3">
      <c r="A4796" t="s">
        <v>268</v>
      </c>
      <c r="B4796" t="s">
        <v>5224</v>
      </c>
      <c r="C4796" t="s">
        <v>274</v>
      </c>
      <c r="D4796" t="s">
        <v>16827</v>
      </c>
      <c r="E4796" t="s">
        <v>13047</v>
      </c>
      <c r="F4796" t="s">
        <v>5221</v>
      </c>
      <c r="G4796" t="s">
        <v>1541</v>
      </c>
      <c r="I4796" t="s">
        <v>265</v>
      </c>
      <c r="J4796" t="s">
        <v>266</v>
      </c>
      <c r="K4796" t="s">
        <v>5130</v>
      </c>
      <c r="L4796" t="s">
        <v>5225</v>
      </c>
      <c r="M4796" t="s">
        <v>267</v>
      </c>
      <c r="N4796" t="s">
        <v>268</v>
      </c>
      <c r="O4796">
        <v>1</v>
      </c>
      <c r="P4796" t="s">
        <v>282</v>
      </c>
      <c r="Q4796">
        <v>4</v>
      </c>
      <c r="S4796">
        <v>5</v>
      </c>
      <c r="T4796" s="108">
        <v>20</v>
      </c>
      <c r="U4796">
        <v>1</v>
      </c>
      <c r="V4796" t="s">
        <v>270</v>
      </c>
      <c r="W4796" t="s">
        <v>167</v>
      </c>
      <c r="X4796">
        <v>1</v>
      </c>
      <c r="Y4796">
        <v>1</v>
      </c>
      <c r="Z4796">
        <v>1</v>
      </c>
      <c r="AA4796">
        <v>1</v>
      </c>
      <c r="AB4796">
        <v>1</v>
      </c>
      <c r="AC4796">
        <v>1</v>
      </c>
      <c r="AD4796">
        <v>0</v>
      </c>
      <c r="AE4796">
        <v>0</v>
      </c>
    </row>
    <row r="4797" spans="1:31" x14ac:dyDescent="0.3">
      <c r="A4797" t="s">
        <v>268</v>
      </c>
      <c r="B4797" t="s">
        <v>5226</v>
      </c>
      <c r="C4797" t="s">
        <v>274</v>
      </c>
      <c r="D4797" t="s">
        <v>16827</v>
      </c>
      <c r="E4797" t="s">
        <v>13047</v>
      </c>
      <c r="F4797" t="s">
        <v>5221</v>
      </c>
      <c r="G4797" t="s">
        <v>1541</v>
      </c>
      <c r="I4797" t="s">
        <v>265</v>
      </c>
      <c r="J4797" t="s">
        <v>266</v>
      </c>
      <c r="K4797" t="s">
        <v>5130</v>
      </c>
      <c r="L4797" t="s">
        <v>5227</v>
      </c>
      <c r="M4797" t="s">
        <v>267</v>
      </c>
      <c r="N4797" t="s">
        <v>268</v>
      </c>
      <c r="O4797">
        <v>1</v>
      </c>
      <c r="P4797" t="s">
        <v>282</v>
      </c>
      <c r="Q4797">
        <v>4</v>
      </c>
      <c r="S4797">
        <v>4</v>
      </c>
      <c r="T4797" s="108">
        <v>16</v>
      </c>
      <c r="U4797">
        <v>1</v>
      </c>
      <c r="V4797" t="s">
        <v>270</v>
      </c>
      <c r="W4797" t="s">
        <v>167</v>
      </c>
      <c r="X4797">
        <v>1</v>
      </c>
      <c r="Y4797">
        <v>1</v>
      </c>
      <c r="Z4797">
        <v>0</v>
      </c>
      <c r="AA4797">
        <v>1</v>
      </c>
      <c r="AB4797">
        <v>0</v>
      </c>
      <c r="AC4797">
        <v>1</v>
      </c>
      <c r="AD4797">
        <v>1</v>
      </c>
      <c r="AE4797">
        <v>0</v>
      </c>
    </row>
    <row r="4798" spans="1:31" x14ac:dyDescent="0.3">
      <c r="A4798" t="s">
        <v>268</v>
      </c>
      <c r="B4798" t="s">
        <v>5228</v>
      </c>
      <c r="C4798" t="s">
        <v>274</v>
      </c>
      <c r="D4798" t="s">
        <v>16828</v>
      </c>
      <c r="E4798" t="s">
        <v>13047</v>
      </c>
      <c r="F4798" t="s">
        <v>5221</v>
      </c>
      <c r="G4798" t="s">
        <v>1541</v>
      </c>
      <c r="I4798" t="s">
        <v>265</v>
      </c>
      <c r="J4798" t="s">
        <v>266</v>
      </c>
      <c r="K4798" t="s">
        <v>5130</v>
      </c>
      <c r="L4798" t="s">
        <v>5227</v>
      </c>
      <c r="M4798" t="s">
        <v>271</v>
      </c>
      <c r="N4798" t="s">
        <v>268</v>
      </c>
      <c r="O4798">
        <v>2</v>
      </c>
      <c r="P4798" t="s">
        <v>272</v>
      </c>
      <c r="Q4798">
        <v>4</v>
      </c>
      <c r="S4798">
        <v>12</v>
      </c>
      <c r="T4798" s="108">
        <v>48</v>
      </c>
      <c r="U4798">
        <v>1</v>
      </c>
      <c r="V4798" t="s">
        <v>270</v>
      </c>
      <c r="W4798" t="s">
        <v>167</v>
      </c>
      <c r="X4798">
        <v>2</v>
      </c>
      <c r="Y4798">
        <v>2</v>
      </c>
      <c r="Z4798">
        <v>2</v>
      </c>
      <c r="AA4798">
        <v>2</v>
      </c>
      <c r="AB4798">
        <v>2</v>
      </c>
      <c r="AC4798">
        <v>2</v>
      </c>
      <c r="AD4798">
        <v>2</v>
      </c>
      <c r="AE4798">
        <v>0</v>
      </c>
    </row>
    <row r="4799" spans="1:31" x14ac:dyDescent="0.3">
      <c r="A4799" t="s">
        <v>268</v>
      </c>
      <c r="B4799" t="s">
        <v>6307</v>
      </c>
      <c r="C4799" t="s">
        <v>274</v>
      </c>
      <c r="D4799" t="s">
        <v>16829</v>
      </c>
      <c r="E4799" t="s">
        <v>13084</v>
      </c>
      <c r="F4799" t="s">
        <v>2239</v>
      </c>
      <c r="G4799" t="s">
        <v>1541</v>
      </c>
      <c r="I4799" t="s">
        <v>265</v>
      </c>
      <c r="J4799" t="s">
        <v>266</v>
      </c>
      <c r="K4799" t="s">
        <v>6308</v>
      </c>
      <c r="L4799" t="s">
        <v>11802</v>
      </c>
      <c r="M4799" t="s">
        <v>267</v>
      </c>
      <c r="N4799" t="s">
        <v>268</v>
      </c>
      <c r="O4799">
        <v>1</v>
      </c>
      <c r="P4799" t="s">
        <v>282</v>
      </c>
      <c r="Q4799">
        <v>3</v>
      </c>
      <c r="S4799">
        <v>2</v>
      </c>
      <c r="T4799" s="108">
        <v>6</v>
      </c>
      <c r="U4799">
        <v>1</v>
      </c>
      <c r="V4799" t="s">
        <v>270</v>
      </c>
      <c r="W4799" t="s">
        <v>167</v>
      </c>
      <c r="X4799">
        <v>1</v>
      </c>
      <c r="Y4799">
        <v>1</v>
      </c>
      <c r="Z4799">
        <v>0</v>
      </c>
      <c r="AA4799">
        <v>0</v>
      </c>
      <c r="AB4799">
        <v>1</v>
      </c>
      <c r="AC4799">
        <v>0</v>
      </c>
      <c r="AD4799">
        <v>0</v>
      </c>
      <c r="AE4799">
        <v>0</v>
      </c>
    </row>
    <row r="4800" spans="1:31" x14ac:dyDescent="0.3">
      <c r="A4800" t="s">
        <v>268</v>
      </c>
      <c r="B4800" t="s">
        <v>6309</v>
      </c>
      <c r="C4800" t="s">
        <v>274</v>
      </c>
      <c r="D4800" t="s">
        <v>10704</v>
      </c>
      <c r="E4800" t="s">
        <v>13084</v>
      </c>
      <c r="F4800" t="s">
        <v>2239</v>
      </c>
      <c r="G4800" t="s">
        <v>1541</v>
      </c>
      <c r="I4800" t="s">
        <v>265</v>
      </c>
      <c r="J4800" t="s">
        <v>266</v>
      </c>
      <c r="K4800" t="s">
        <v>6308</v>
      </c>
      <c r="L4800" t="s">
        <v>16291</v>
      </c>
      <c r="M4800" t="s">
        <v>271</v>
      </c>
      <c r="N4800" t="s">
        <v>268</v>
      </c>
      <c r="O4800">
        <v>2</v>
      </c>
      <c r="P4800" t="s">
        <v>272</v>
      </c>
      <c r="Q4800">
        <v>2</v>
      </c>
      <c r="S4800">
        <v>1</v>
      </c>
      <c r="T4800" s="108">
        <v>2</v>
      </c>
      <c r="U4800">
        <v>1</v>
      </c>
      <c r="V4800" t="s">
        <v>270</v>
      </c>
      <c r="W4800" t="s">
        <v>167</v>
      </c>
      <c r="X4800">
        <v>1</v>
      </c>
      <c r="Y4800">
        <v>0</v>
      </c>
      <c r="Z4800">
        <v>1</v>
      </c>
      <c r="AA4800">
        <v>0</v>
      </c>
      <c r="AB4800">
        <v>0</v>
      </c>
      <c r="AC4800">
        <v>0</v>
      </c>
      <c r="AD4800">
        <v>0</v>
      </c>
      <c r="AE4800">
        <v>0</v>
      </c>
    </row>
    <row r="4801" spans="1:31" x14ac:dyDescent="0.3">
      <c r="A4801" t="s">
        <v>268</v>
      </c>
      <c r="B4801" t="s">
        <v>5378</v>
      </c>
      <c r="C4801" t="s">
        <v>274</v>
      </c>
      <c r="D4801" t="s">
        <v>16830</v>
      </c>
      <c r="E4801" t="s">
        <v>13457</v>
      </c>
      <c r="F4801" t="s">
        <v>704</v>
      </c>
      <c r="G4801" t="s">
        <v>2918</v>
      </c>
      <c r="I4801" t="s">
        <v>265</v>
      </c>
      <c r="J4801" t="s">
        <v>266</v>
      </c>
      <c r="K4801" t="s">
        <v>5377</v>
      </c>
      <c r="L4801" t="s">
        <v>2306</v>
      </c>
      <c r="M4801" t="s">
        <v>271</v>
      </c>
      <c r="N4801" t="s">
        <v>268</v>
      </c>
      <c r="O4801">
        <v>2</v>
      </c>
      <c r="P4801" t="s">
        <v>272</v>
      </c>
      <c r="Q4801">
        <v>4</v>
      </c>
      <c r="S4801">
        <v>2</v>
      </c>
      <c r="T4801" s="108">
        <v>8</v>
      </c>
      <c r="U4801">
        <v>1</v>
      </c>
      <c r="V4801" t="s">
        <v>270</v>
      </c>
      <c r="W4801" t="s">
        <v>167</v>
      </c>
      <c r="X4801">
        <v>1</v>
      </c>
      <c r="Y4801">
        <v>1</v>
      </c>
      <c r="Z4801">
        <v>0</v>
      </c>
      <c r="AA4801">
        <v>0</v>
      </c>
      <c r="AB4801">
        <v>1</v>
      </c>
      <c r="AC4801">
        <v>0</v>
      </c>
      <c r="AD4801">
        <v>0</v>
      </c>
      <c r="AE4801">
        <v>0</v>
      </c>
    </row>
    <row r="4802" spans="1:31" x14ac:dyDescent="0.3">
      <c r="A4802" t="s">
        <v>268</v>
      </c>
      <c r="B4802" t="s">
        <v>5229</v>
      </c>
      <c r="C4802" t="s">
        <v>274</v>
      </c>
      <c r="D4802" t="s">
        <v>16831</v>
      </c>
      <c r="E4802" t="s">
        <v>13047</v>
      </c>
      <c r="F4802" t="s">
        <v>5221</v>
      </c>
      <c r="G4802" t="s">
        <v>1541</v>
      </c>
      <c r="I4802" t="s">
        <v>265</v>
      </c>
      <c r="J4802" t="s">
        <v>266</v>
      </c>
      <c r="K4802" t="s">
        <v>5130</v>
      </c>
      <c r="L4802" t="s">
        <v>5227</v>
      </c>
      <c r="M4802" t="s">
        <v>271</v>
      </c>
      <c r="N4802" t="s">
        <v>268</v>
      </c>
      <c r="O4802">
        <v>20</v>
      </c>
      <c r="P4802" t="s">
        <v>17796</v>
      </c>
      <c r="Q4802">
        <v>2</v>
      </c>
      <c r="S4802">
        <v>2</v>
      </c>
      <c r="T4802" s="108">
        <v>4</v>
      </c>
      <c r="U4802">
        <v>1</v>
      </c>
      <c r="V4802" t="s">
        <v>270</v>
      </c>
      <c r="W4802" t="s">
        <v>167</v>
      </c>
      <c r="X4802">
        <v>1</v>
      </c>
      <c r="Y4802">
        <v>1</v>
      </c>
      <c r="Z4802">
        <v>0</v>
      </c>
      <c r="AA4802">
        <v>0</v>
      </c>
      <c r="AB4802">
        <v>0</v>
      </c>
      <c r="AC4802">
        <v>1</v>
      </c>
      <c r="AD4802">
        <v>0</v>
      </c>
      <c r="AE4802">
        <v>0</v>
      </c>
    </row>
    <row r="4803" spans="1:31" x14ac:dyDescent="0.3">
      <c r="A4803" t="s">
        <v>268</v>
      </c>
      <c r="B4803" t="s">
        <v>8379</v>
      </c>
      <c r="C4803" t="s">
        <v>274</v>
      </c>
      <c r="D4803" t="s">
        <v>16832</v>
      </c>
      <c r="E4803" t="s">
        <v>13465</v>
      </c>
      <c r="F4803" t="s">
        <v>1077</v>
      </c>
      <c r="G4803" t="s">
        <v>2918</v>
      </c>
      <c r="I4803" t="s">
        <v>265</v>
      </c>
      <c r="J4803" t="s">
        <v>266</v>
      </c>
      <c r="K4803" t="s">
        <v>5377</v>
      </c>
      <c r="L4803" t="s">
        <v>398</v>
      </c>
      <c r="M4803" t="s">
        <v>271</v>
      </c>
      <c r="N4803" t="s">
        <v>268</v>
      </c>
      <c r="O4803">
        <v>2</v>
      </c>
      <c r="P4803" t="s">
        <v>288</v>
      </c>
      <c r="Q4803">
        <v>0.48</v>
      </c>
      <c r="S4803">
        <v>1</v>
      </c>
      <c r="T4803" s="108">
        <v>0.48</v>
      </c>
      <c r="U4803">
        <v>1</v>
      </c>
      <c r="V4803" t="s">
        <v>270</v>
      </c>
      <c r="W4803" t="s">
        <v>167</v>
      </c>
      <c r="X4803">
        <v>1</v>
      </c>
      <c r="Y4803">
        <v>0</v>
      </c>
      <c r="Z4803">
        <v>1</v>
      </c>
      <c r="AA4803">
        <v>0</v>
      </c>
      <c r="AB4803">
        <v>0</v>
      </c>
      <c r="AC4803">
        <v>0</v>
      </c>
      <c r="AD4803">
        <v>0</v>
      </c>
      <c r="AE4803">
        <v>0</v>
      </c>
    </row>
    <row r="4804" spans="1:31" x14ac:dyDescent="0.3">
      <c r="A4804" t="s">
        <v>268</v>
      </c>
      <c r="B4804" t="s">
        <v>19273</v>
      </c>
      <c r="C4804" t="s">
        <v>274</v>
      </c>
      <c r="D4804" t="s">
        <v>19274</v>
      </c>
      <c r="E4804" t="s">
        <v>13457</v>
      </c>
      <c r="F4804" t="s">
        <v>704</v>
      </c>
      <c r="G4804" t="s">
        <v>2918</v>
      </c>
      <c r="I4804" t="s">
        <v>265</v>
      </c>
      <c r="J4804" t="s">
        <v>266</v>
      </c>
      <c r="K4804" t="s">
        <v>5377</v>
      </c>
      <c r="L4804" t="s">
        <v>2306</v>
      </c>
      <c r="M4804" t="s">
        <v>307</v>
      </c>
      <c r="N4804" t="s">
        <v>268</v>
      </c>
      <c r="O4804">
        <v>20</v>
      </c>
      <c r="P4804" t="s">
        <v>19255</v>
      </c>
      <c r="Q4804">
        <v>0.32</v>
      </c>
      <c r="S4804">
        <v>1</v>
      </c>
      <c r="T4804" s="108">
        <v>0.32</v>
      </c>
      <c r="U4804">
        <v>1</v>
      </c>
      <c r="V4804" t="s">
        <v>270</v>
      </c>
      <c r="W4804" t="s">
        <v>167</v>
      </c>
      <c r="X4804">
        <v>1</v>
      </c>
      <c r="Y4804">
        <v>0</v>
      </c>
      <c r="Z4804">
        <v>0</v>
      </c>
      <c r="AA4804">
        <v>1</v>
      </c>
      <c r="AB4804">
        <v>0</v>
      </c>
      <c r="AC4804">
        <v>0</v>
      </c>
      <c r="AD4804">
        <v>0</v>
      </c>
      <c r="AE4804">
        <v>0</v>
      </c>
    </row>
    <row r="4805" spans="1:31" x14ac:dyDescent="0.3">
      <c r="A4805" t="s">
        <v>268</v>
      </c>
      <c r="B4805" t="s">
        <v>5510</v>
      </c>
      <c r="C4805" t="s">
        <v>274</v>
      </c>
      <c r="D4805" t="s">
        <v>16833</v>
      </c>
      <c r="E4805" t="s">
        <v>13465</v>
      </c>
      <c r="F4805" t="s">
        <v>1077</v>
      </c>
      <c r="G4805" t="s">
        <v>2918</v>
      </c>
      <c r="I4805" t="s">
        <v>265</v>
      </c>
      <c r="J4805" t="s">
        <v>266</v>
      </c>
      <c r="K4805" t="s">
        <v>5377</v>
      </c>
      <c r="L4805" t="s">
        <v>398</v>
      </c>
      <c r="M4805" t="s">
        <v>267</v>
      </c>
      <c r="N4805" t="s">
        <v>268</v>
      </c>
      <c r="O4805">
        <v>1</v>
      </c>
      <c r="P4805" t="s">
        <v>282</v>
      </c>
      <c r="Q4805">
        <v>2</v>
      </c>
      <c r="S4805">
        <v>1</v>
      </c>
      <c r="T4805" s="108">
        <v>2</v>
      </c>
      <c r="U4805">
        <v>1</v>
      </c>
      <c r="V4805" t="s">
        <v>270</v>
      </c>
      <c r="W4805" t="s">
        <v>167</v>
      </c>
      <c r="X4805">
        <v>1</v>
      </c>
      <c r="Y4805">
        <v>0</v>
      </c>
      <c r="Z4805">
        <v>0</v>
      </c>
      <c r="AA4805">
        <v>1</v>
      </c>
      <c r="AB4805">
        <v>0</v>
      </c>
      <c r="AC4805">
        <v>0</v>
      </c>
      <c r="AD4805">
        <v>0</v>
      </c>
      <c r="AE4805">
        <v>0</v>
      </c>
    </row>
    <row r="4806" spans="1:31" x14ac:dyDescent="0.3">
      <c r="A4806" t="s">
        <v>268</v>
      </c>
      <c r="B4806" t="s">
        <v>5376</v>
      </c>
      <c r="C4806" t="s">
        <v>274</v>
      </c>
      <c r="D4806" t="s">
        <v>16834</v>
      </c>
      <c r="E4806" t="s">
        <v>13457</v>
      </c>
      <c r="F4806" t="s">
        <v>704</v>
      </c>
      <c r="G4806" t="s">
        <v>2918</v>
      </c>
      <c r="I4806" t="s">
        <v>265</v>
      </c>
      <c r="J4806" t="s">
        <v>266</v>
      </c>
      <c r="K4806" t="s">
        <v>5377</v>
      </c>
      <c r="L4806" t="s">
        <v>398</v>
      </c>
      <c r="M4806" t="s">
        <v>267</v>
      </c>
      <c r="N4806" t="s">
        <v>268</v>
      </c>
      <c r="O4806">
        <v>1</v>
      </c>
      <c r="P4806" t="s">
        <v>282</v>
      </c>
      <c r="Q4806">
        <v>4</v>
      </c>
      <c r="S4806">
        <v>1</v>
      </c>
      <c r="T4806" s="108">
        <v>4</v>
      </c>
      <c r="U4806">
        <v>1</v>
      </c>
      <c r="V4806" t="s">
        <v>270</v>
      </c>
      <c r="W4806" t="s">
        <v>167</v>
      </c>
      <c r="X4806">
        <v>1</v>
      </c>
      <c r="Y4806">
        <v>0</v>
      </c>
      <c r="Z4806">
        <v>0</v>
      </c>
      <c r="AA4806">
        <v>1</v>
      </c>
      <c r="AB4806">
        <v>0</v>
      </c>
      <c r="AC4806">
        <v>0</v>
      </c>
      <c r="AD4806">
        <v>0</v>
      </c>
      <c r="AE4806">
        <v>0</v>
      </c>
    </row>
    <row r="4807" spans="1:31" x14ac:dyDescent="0.3">
      <c r="A4807" t="s">
        <v>268</v>
      </c>
      <c r="B4807" t="s">
        <v>9426</v>
      </c>
      <c r="C4807" t="s">
        <v>274</v>
      </c>
      <c r="D4807" t="s">
        <v>16835</v>
      </c>
      <c r="E4807" t="s">
        <v>13463</v>
      </c>
      <c r="F4807" t="s">
        <v>1776</v>
      </c>
      <c r="G4807" t="s">
        <v>2918</v>
      </c>
      <c r="I4807" t="s">
        <v>265</v>
      </c>
      <c r="J4807" t="s">
        <v>266</v>
      </c>
      <c r="K4807" t="s">
        <v>5377</v>
      </c>
      <c r="L4807" t="s">
        <v>2306</v>
      </c>
      <c r="M4807" t="s">
        <v>271</v>
      </c>
      <c r="N4807" t="s">
        <v>268</v>
      </c>
      <c r="O4807">
        <v>2</v>
      </c>
      <c r="P4807" t="s">
        <v>272</v>
      </c>
      <c r="Q4807">
        <v>4</v>
      </c>
      <c r="S4807">
        <v>1</v>
      </c>
      <c r="T4807" s="108">
        <v>4</v>
      </c>
      <c r="U4807">
        <v>1</v>
      </c>
      <c r="V4807" t="s">
        <v>270</v>
      </c>
      <c r="W4807" t="s">
        <v>167</v>
      </c>
      <c r="X4807">
        <v>1</v>
      </c>
      <c r="Y4807">
        <v>0</v>
      </c>
      <c r="Z4807">
        <v>0</v>
      </c>
      <c r="AA4807">
        <v>0</v>
      </c>
      <c r="AB4807">
        <v>1</v>
      </c>
      <c r="AC4807">
        <v>0</v>
      </c>
      <c r="AD4807">
        <v>0</v>
      </c>
      <c r="AE4807">
        <v>0</v>
      </c>
    </row>
    <row r="4808" spans="1:31" x14ac:dyDescent="0.3">
      <c r="A4808" t="s">
        <v>268</v>
      </c>
      <c r="B4808" t="s">
        <v>9425</v>
      </c>
      <c r="C4808" t="s">
        <v>274</v>
      </c>
      <c r="D4808" t="s">
        <v>16836</v>
      </c>
      <c r="E4808" t="s">
        <v>13463</v>
      </c>
      <c r="F4808" t="s">
        <v>1776</v>
      </c>
      <c r="G4808" t="s">
        <v>2918</v>
      </c>
      <c r="I4808" t="s">
        <v>265</v>
      </c>
      <c r="J4808" t="s">
        <v>266</v>
      </c>
      <c r="K4808" t="s">
        <v>5377</v>
      </c>
      <c r="L4808" t="s">
        <v>2306</v>
      </c>
      <c r="M4808" t="s">
        <v>267</v>
      </c>
      <c r="N4808" t="s">
        <v>268</v>
      </c>
      <c r="O4808">
        <v>1</v>
      </c>
      <c r="P4808" t="s">
        <v>282</v>
      </c>
      <c r="Q4808">
        <v>2</v>
      </c>
      <c r="S4808">
        <v>1</v>
      </c>
      <c r="T4808" s="108">
        <v>2</v>
      </c>
      <c r="U4808">
        <v>1</v>
      </c>
      <c r="V4808" t="s">
        <v>270</v>
      </c>
      <c r="W4808" t="s">
        <v>167</v>
      </c>
      <c r="X4808">
        <v>1</v>
      </c>
      <c r="Y4808">
        <v>0</v>
      </c>
      <c r="Z4808">
        <v>0</v>
      </c>
      <c r="AA4808">
        <v>0</v>
      </c>
      <c r="AB4808">
        <v>1</v>
      </c>
      <c r="AC4808">
        <v>0</v>
      </c>
      <c r="AD4808">
        <v>0</v>
      </c>
      <c r="AE4808">
        <v>0</v>
      </c>
    </row>
    <row r="4809" spans="1:31" x14ac:dyDescent="0.3">
      <c r="A4809" t="s">
        <v>268</v>
      </c>
      <c r="B4809" t="s">
        <v>5742</v>
      </c>
      <c r="C4809" t="s">
        <v>262</v>
      </c>
      <c r="D4809" t="s">
        <v>5743</v>
      </c>
      <c r="E4809" t="s">
        <v>12977</v>
      </c>
      <c r="F4809" t="s">
        <v>482</v>
      </c>
      <c r="G4809" t="s">
        <v>5744</v>
      </c>
      <c r="I4809" t="s">
        <v>265</v>
      </c>
      <c r="J4809" t="s">
        <v>266</v>
      </c>
      <c r="K4809" t="s">
        <v>5745</v>
      </c>
      <c r="L4809" t="s">
        <v>5746</v>
      </c>
      <c r="M4809" t="s">
        <v>267</v>
      </c>
      <c r="N4809" t="s">
        <v>268</v>
      </c>
      <c r="O4809">
        <v>1</v>
      </c>
      <c r="P4809" t="s">
        <v>282</v>
      </c>
      <c r="Q4809">
        <v>1.5</v>
      </c>
      <c r="S4809">
        <v>18</v>
      </c>
      <c r="T4809" s="108">
        <v>27</v>
      </c>
      <c r="U4809">
        <v>1</v>
      </c>
      <c r="V4809" t="s">
        <v>270</v>
      </c>
      <c r="W4809" t="s">
        <v>167</v>
      </c>
      <c r="X4809">
        <v>3</v>
      </c>
      <c r="Y4809">
        <v>3</v>
      </c>
      <c r="Z4809">
        <v>3</v>
      </c>
      <c r="AA4809">
        <v>3</v>
      </c>
      <c r="AB4809">
        <v>3</v>
      </c>
      <c r="AC4809">
        <v>3</v>
      </c>
      <c r="AD4809">
        <v>3</v>
      </c>
      <c r="AE4809">
        <v>0</v>
      </c>
    </row>
    <row r="4810" spans="1:31" x14ac:dyDescent="0.3">
      <c r="A4810" t="s">
        <v>268</v>
      </c>
      <c r="B4810" t="s">
        <v>17748</v>
      </c>
      <c r="C4810" t="s">
        <v>274</v>
      </c>
      <c r="D4810" t="s">
        <v>17749</v>
      </c>
      <c r="E4810" t="s">
        <v>17750</v>
      </c>
      <c r="F4810" t="s">
        <v>9475</v>
      </c>
      <c r="G4810" t="s">
        <v>1418</v>
      </c>
      <c r="I4810" t="s">
        <v>265</v>
      </c>
      <c r="J4810" t="s">
        <v>266</v>
      </c>
      <c r="K4810" t="s">
        <v>17751</v>
      </c>
      <c r="L4810" t="s">
        <v>11765</v>
      </c>
      <c r="M4810" t="s">
        <v>271</v>
      </c>
      <c r="N4810" t="s">
        <v>268</v>
      </c>
      <c r="O4810">
        <v>2</v>
      </c>
      <c r="P4810" t="s">
        <v>272</v>
      </c>
      <c r="Q4810">
        <v>4</v>
      </c>
      <c r="S4810">
        <v>1</v>
      </c>
      <c r="T4810" s="108">
        <v>4</v>
      </c>
      <c r="U4810">
        <v>1</v>
      </c>
      <c r="V4810" t="s">
        <v>270</v>
      </c>
      <c r="W4810" t="s">
        <v>167</v>
      </c>
      <c r="X4810">
        <v>1</v>
      </c>
      <c r="Y4810">
        <v>0</v>
      </c>
      <c r="Z4810">
        <v>1</v>
      </c>
      <c r="AA4810">
        <v>0</v>
      </c>
      <c r="AB4810">
        <v>0</v>
      </c>
      <c r="AC4810">
        <v>0</v>
      </c>
      <c r="AD4810">
        <v>0</v>
      </c>
      <c r="AE4810">
        <v>0</v>
      </c>
    </row>
    <row r="4811" spans="1:31" x14ac:dyDescent="0.3">
      <c r="A4811" t="s">
        <v>268</v>
      </c>
      <c r="B4811" t="s">
        <v>17748</v>
      </c>
      <c r="C4811" t="s">
        <v>274</v>
      </c>
      <c r="D4811" t="s">
        <v>17749</v>
      </c>
      <c r="E4811" t="s">
        <v>17750</v>
      </c>
      <c r="F4811" t="s">
        <v>9475</v>
      </c>
      <c r="G4811" t="s">
        <v>1418</v>
      </c>
      <c r="I4811" t="s">
        <v>265</v>
      </c>
      <c r="J4811" t="s">
        <v>266</v>
      </c>
      <c r="K4811" t="s">
        <v>17751</v>
      </c>
      <c r="L4811" t="s">
        <v>11765</v>
      </c>
      <c r="M4811" t="s">
        <v>271</v>
      </c>
      <c r="N4811" t="s">
        <v>268</v>
      </c>
      <c r="O4811">
        <v>27</v>
      </c>
      <c r="P4811" t="s">
        <v>425</v>
      </c>
      <c r="Q4811">
        <v>0.32</v>
      </c>
      <c r="S4811">
        <v>2</v>
      </c>
      <c r="T4811" s="108">
        <v>0.64</v>
      </c>
      <c r="U4811">
        <v>1</v>
      </c>
      <c r="V4811" t="s">
        <v>270</v>
      </c>
      <c r="W4811" t="s">
        <v>167</v>
      </c>
      <c r="X4811">
        <v>2</v>
      </c>
      <c r="Y4811">
        <v>2</v>
      </c>
      <c r="Z4811">
        <v>0</v>
      </c>
      <c r="AA4811">
        <v>0</v>
      </c>
      <c r="AB4811">
        <v>0</v>
      </c>
      <c r="AC4811">
        <v>0</v>
      </c>
      <c r="AD4811">
        <v>0</v>
      </c>
      <c r="AE4811">
        <v>0</v>
      </c>
    </row>
    <row r="4812" spans="1:31" x14ac:dyDescent="0.3">
      <c r="A4812" t="s">
        <v>16630</v>
      </c>
      <c r="B4812" t="s">
        <v>17752</v>
      </c>
      <c r="C4812" t="s">
        <v>274</v>
      </c>
      <c r="D4812" t="s">
        <v>17749</v>
      </c>
      <c r="E4812" t="s">
        <v>17753</v>
      </c>
      <c r="F4812" t="s">
        <v>9475</v>
      </c>
      <c r="G4812" t="s">
        <v>1418</v>
      </c>
      <c r="I4812" t="s">
        <v>265</v>
      </c>
      <c r="J4812" t="s">
        <v>266</v>
      </c>
      <c r="K4812" t="s">
        <v>17751</v>
      </c>
      <c r="L4812" t="s">
        <v>11765</v>
      </c>
      <c r="M4812" t="s">
        <v>387</v>
      </c>
      <c r="N4812" t="s">
        <v>16630</v>
      </c>
      <c r="O4812">
        <v>3</v>
      </c>
      <c r="P4812" t="s">
        <v>388</v>
      </c>
      <c r="Q4812">
        <v>32</v>
      </c>
      <c r="R4812" t="s">
        <v>389</v>
      </c>
      <c r="S4812">
        <v>1</v>
      </c>
      <c r="T4812" s="108">
        <v>32</v>
      </c>
      <c r="U4812">
        <v>1</v>
      </c>
      <c r="V4812" t="s">
        <v>270</v>
      </c>
      <c r="W4812" t="s">
        <v>167</v>
      </c>
      <c r="X4812">
        <v>1</v>
      </c>
      <c r="Y4812">
        <v>0</v>
      </c>
      <c r="Z4812">
        <v>0</v>
      </c>
      <c r="AA4812">
        <v>0</v>
      </c>
      <c r="AB4812">
        <v>0</v>
      </c>
      <c r="AC4812">
        <v>1</v>
      </c>
      <c r="AD4812">
        <v>0</v>
      </c>
      <c r="AE4812">
        <v>0</v>
      </c>
    </row>
    <row r="4813" spans="1:31" x14ac:dyDescent="0.3">
      <c r="A4813" t="s">
        <v>268</v>
      </c>
      <c r="B4813" t="s">
        <v>3670</v>
      </c>
      <c r="C4813" t="s">
        <v>294</v>
      </c>
      <c r="D4813" t="s">
        <v>10823</v>
      </c>
      <c r="E4813" t="s">
        <v>13005</v>
      </c>
      <c r="F4813" t="s">
        <v>1637</v>
      </c>
      <c r="G4813" t="s">
        <v>1418</v>
      </c>
      <c r="I4813" t="s">
        <v>265</v>
      </c>
      <c r="J4813" t="s">
        <v>266</v>
      </c>
      <c r="K4813" t="s">
        <v>3671</v>
      </c>
      <c r="L4813" t="s">
        <v>3672</v>
      </c>
      <c r="M4813" t="s">
        <v>271</v>
      </c>
      <c r="N4813" t="s">
        <v>268</v>
      </c>
      <c r="O4813">
        <v>2</v>
      </c>
      <c r="P4813" t="s">
        <v>272</v>
      </c>
      <c r="Q4813">
        <v>4</v>
      </c>
      <c r="S4813">
        <v>3</v>
      </c>
      <c r="T4813" s="108">
        <v>12</v>
      </c>
      <c r="U4813">
        <v>1</v>
      </c>
      <c r="V4813" t="s">
        <v>270</v>
      </c>
      <c r="W4813" t="s">
        <v>167</v>
      </c>
      <c r="X4813">
        <v>1</v>
      </c>
      <c r="Y4813">
        <v>1</v>
      </c>
      <c r="Z4813">
        <v>0</v>
      </c>
      <c r="AA4813">
        <v>1</v>
      </c>
      <c r="AB4813">
        <v>0</v>
      </c>
      <c r="AC4813">
        <v>1</v>
      </c>
      <c r="AD4813">
        <v>0</v>
      </c>
      <c r="AE4813">
        <v>0</v>
      </c>
    </row>
    <row r="4814" spans="1:31" x14ac:dyDescent="0.3">
      <c r="A4814" t="s">
        <v>268</v>
      </c>
      <c r="B4814" t="s">
        <v>10301</v>
      </c>
      <c r="C4814" t="s">
        <v>274</v>
      </c>
      <c r="D4814" t="s">
        <v>27218</v>
      </c>
      <c r="E4814" t="s">
        <v>13004</v>
      </c>
      <c r="F4814" t="s">
        <v>1517</v>
      </c>
      <c r="G4814" t="s">
        <v>1418</v>
      </c>
      <c r="I4814" t="s">
        <v>265</v>
      </c>
      <c r="J4814" t="s">
        <v>266</v>
      </c>
      <c r="K4814" t="s">
        <v>3649</v>
      </c>
      <c r="L4814" t="s">
        <v>17862</v>
      </c>
      <c r="M4814" t="s">
        <v>267</v>
      </c>
      <c r="N4814" t="s">
        <v>268</v>
      </c>
      <c r="O4814">
        <v>1</v>
      </c>
      <c r="P4814" t="s">
        <v>282</v>
      </c>
      <c r="Q4814">
        <v>3</v>
      </c>
      <c r="S4814">
        <v>1</v>
      </c>
      <c r="T4814" s="108">
        <v>3</v>
      </c>
      <c r="U4814">
        <v>1</v>
      </c>
      <c r="V4814" t="s">
        <v>270</v>
      </c>
      <c r="W4814" t="s">
        <v>167</v>
      </c>
      <c r="X4814">
        <v>1</v>
      </c>
      <c r="Y4814">
        <v>0</v>
      </c>
      <c r="Z4814">
        <v>0</v>
      </c>
      <c r="AA4814">
        <v>1</v>
      </c>
      <c r="AB4814">
        <v>0</v>
      </c>
      <c r="AC4814">
        <v>0</v>
      </c>
      <c r="AD4814">
        <v>0</v>
      </c>
      <c r="AE4814">
        <v>0</v>
      </c>
    </row>
    <row r="4815" spans="1:31" x14ac:dyDescent="0.3">
      <c r="A4815" t="s">
        <v>268</v>
      </c>
      <c r="B4815" t="s">
        <v>10301</v>
      </c>
      <c r="C4815" t="s">
        <v>274</v>
      </c>
      <c r="D4815" t="s">
        <v>27218</v>
      </c>
      <c r="E4815" t="s">
        <v>13004</v>
      </c>
      <c r="F4815" t="s">
        <v>1517</v>
      </c>
      <c r="G4815" t="s">
        <v>1418</v>
      </c>
      <c r="I4815" t="s">
        <v>265</v>
      </c>
      <c r="J4815" t="s">
        <v>266</v>
      </c>
      <c r="K4815" t="s">
        <v>3649</v>
      </c>
      <c r="L4815" t="s">
        <v>17862</v>
      </c>
      <c r="M4815" t="s">
        <v>271</v>
      </c>
      <c r="N4815" t="s">
        <v>268</v>
      </c>
      <c r="O4815">
        <v>2</v>
      </c>
      <c r="P4815" t="s">
        <v>272</v>
      </c>
      <c r="Q4815">
        <v>2</v>
      </c>
      <c r="S4815">
        <v>1</v>
      </c>
      <c r="T4815" s="108">
        <v>2</v>
      </c>
      <c r="U4815">
        <v>1</v>
      </c>
      <c r="V4815" t="s">
        <v>270</v>
      </c>
      <c r="W4815" t="s">
        <v>167</v>
      </c>
      <c r="X4815">
        <v>1</v>
      </c>
      <c r="Y4815">
        <v>0</v>
      </c>
      <c r="Z4815">
        <v>1</v>
      </c>
      <c r="AA4815">
        <v>0</v>
      </c>
      <c r="AB4815">
        <v>0</v>
      </c>
      <c r="AC4815">
        <v>0</v>
      </c>
      <c r="AD4815">
        <v>0</v>
      </c>
      <c r="AE4815">
        <v>0</v>
      </c>
    </row>
    <row r="4816" spans="1:31" x14ac:dyDescent="0.3">
      <c r="A4816" t="s">
        <v>268</v>
      </c>
      <c r="B4816" t="s">
        <v>10301</v>
      </c>
      <c r="C4816" t="s">
        <v>274</v>
      </c>
      <c r="D4816" t="s">
        <v>27218</v>
      </c>
      <c r="E4816" t="s">
        <v>13004</v>
      </c>
      <c r="F4816" t="s">
        <v>1517</v>
      </c>
      <c r="G4816" t="s">
        <v>1418</v>
      </c>
      <c r="I4816" t="s">
        <v>265</v>
      </c>
      <c r="J4816" t="s">
        <v>266</v>
      </c>
      <c r="K4816" t="s">
        <v>3649</v>
      </c>
      <c r="L4816" t="s">
        <v>17862</v>
      </c>
      <c r="M4816" t="s">
        <v>271</v>
      </c>
      <c r="N4816" t="s">
        <v>268</v>
      </c>
      <c r="O4816">
        <v>17</v>
      </c>
      <c r="P4816" t="s">
        <v>273</v>
      </c>
      <c r="Q4816">
        <v>0.32</v>
      </c>
      <c r="S4816">
        <v>1</v>
      </c>
      <c r="T4816" s="108">
        <v>0.32</v>
      </c>
      <c r="U4816">
        <v>1</v>
      </c>
      <c r="V4816" t="s">
        <v>270</v>
      </c>
      <c r="W4816" t="s">
        <v>167</v>
      </c>
      <c r="X4816">
        <v>1</v>
      </c>
      <c r="Y4816">
        <v>0</v>
      </c>
      <c r="Z4816">
        <v>0</v>
      </c>
      <c r="AA4816">
        <v>0</v>
      </c>
      <c r="AB4816">
        <v>1</v>
      </c>
      <c r="AC4816">
        <v>0</v>
      </c>
      <c r="AD4816">
        <v>0</v>
      </c>
      <c r="AE4816">
        <v>0</v>
      </c>
    </row>
    <row r="4817" spans="1:31" x14ac:dyDescent="0.3">
      <c r="A4817" t="s">
        <v>268</v>
      </c>
      <c r="B4817" t="s">
        <v>10299</v>
      </c>
      <c r="C4817" t="s">
        <v>274</v>
      </c>
      <c r="D4817" t="s">
        <v>27218</v>
      </c>
      <c r="E4817" t="s">
        <v>13002</v>
      </c>
      <c r="F4817" t="s">
        <v>3618</v>
      </c>
      <c r="G4817" t="s">
        <v>1418</v>
      </c>
      <c r="I4817" t="s">
        <v>265</v>
      </c>
      <c r="J4817" t="s">
        <v>266</v>
      </c>
      <c r="K4817" t="s">
        <v>3628</v>
      </c>
      <c r="L4817" t="s">
        <v>10282</v>
      </c>
      <c r="M4817" t="s">
        <v>267</v>
      </c>
      <c r="N4817" t="s">
        <v>268</v>
      </c>
      <c r="O4817">
        <v>1</v>
      </c>
      <c r="P4817" t="s">
        <v>282</v>
      </c>
      <c r="Q4817">
        <v>3</v>
      </c>
      <c r="S4817">
        <v>1</v>
      </c>
      <c r="T4817" s="108">
        <v>3</v>
      </c>
      <c r="U4817">
        <v>1</v>
      </c>
      <c r="V4817" t="s">
        <v>270</v>
      </c>
      <c r="W4817" t="s">
        <v>167</v>
      </c>
      <c r="X4817">
        <v>1</v>
      </c>
      <c r="Y4817">
        <v>0</v>
      </c>
      <c r="Z4817">
        <v>0</v>
      </c>
      <c r="AA4817">
        <v>0</v>
      </c>
      <c r="AB4817">
        <v>1</v>
      </c>
      <c r="AC4817">
        <v>0</v>
      </c>
      <c r="AD4817">
        <v>0</v>
      </c>
      <c r="AE4817">
        <v>0</v>
      </c>
    </row>
    <row r="4818" spans="1:31" x14ac:dyDescent="0.3">
      <c r="A4818" t="s">
        <v>268</v>
      </c>
      <c r="B4818" t="s">
        <v>10299</v>
      </c>
      <c r="C4818" t="s">
        <v>274</v>
      </c>
      <c r="D4818" t="s">
        <v>27218</v>
      </c>
      <c r="E4818" t="s">
        <v>13002</v>
      </c>
      <c r="F4818" t="s">
        <v>3618</v>
      </c>
      <c r="G4818" t="s">
        <v>1418</v>
      </c>
      <c r="I4818" t="s">
        <v>265</v>
      </c>
      <c r="J4818" t="s">
        <v>266</v>
      </c>
      <c r="K4818" t="s">
        <v>3628</v>
      </c>
      <c r="L4818" t="s">
        <v>10282</v>
      </c>
      <c r="M4818" t="s">
        <v>271</v>
      </c>
      <c r="N4818" t="s">
        <v>268</v>
      </c>
      <c r="O4818">
        <v>2</v>
      </c>
      <c r="P4818" t="s">
        <v>288</v>
      </c>
      <c r="Q4818">
        <v>0.48</v>
      </c>
      <c r="S4818">
        <v>1</v>
      </c>
      <c r="T4818" s="108">
        <v>0.48</v>
      </c>
      <c r="U4818">
        <v>1</v>
      </c>
      <c r="V4818" t="s">
        <v>270</v>
      </c>
      <c r="W4818" t="s">
        <v>167</v>
      </c>
      <c r="X4818">
        <v>1</v>
      </c>
      <c r="Y4818">
        <v>0</v>
      </c>
      <c r="Z4818">
        <v>0</v>
      </c>
      <c r="AA4818">
        <v>0</v>
      </c>
      <c r="AB4818">
        <v>1</v>
      </c>
      <c r="AC4818">
        <v>0</v>
      </c>
      <c r="AD4818">
        <v>0</v>
      </c>
      <c r="AE4818">
        <v>0</v>
      </c>
    </row>
    <row r="4819" spans="1:31" x14ac:dyDescent="0.3">
      <c r="A4819" t="s">
        <v>268</v>
      </c>
      <c r="B4819" t="s">
        <v>10299</v>
      </c>
      <c r="C4819" t="s">
        <v>274</v>
      </c>
      <c r="D4819" t="s">
        <v>27218</v>
      </c>
      <c r="E4819" t="s">
        <v>13002</v>
      </c>
      <c r="F4819" t="s">
        <v>3618</v>
      </c>
      <c r="G4819" t="s">
        <v>1418</v>
      </c>
      <c r="I4819" t="s">
        <v>265</v>
      </c>
      <c r="J4819" t="s">
        <v>266</v>
      </c>
      <c r="K4819" t="s">
        <v>3628</v>
      </c>
      <c r="L4819" t="s">
        <v>10282</v>
      </c>
      <c r="M4819" t="s">
        <v>271</v>
      </c>
      <c r="N4819" t="s">
        <v>268</v>
      </c>
      <c r="O4819">
        <v>20</v>
      </c>
      <c r="P4819" t="s">
        <v>425</v>
      </c>
      <c r="Q4819">
        <v>0.32</v>
      </c>
      <c r="S4819">
        <v>1</v>
      </c>
      <c r="T4819" s="108">
        <v>0.32</v>
      </c>
      <c r="U4819">
        <v>1</v>
      </c>
      <c r="V4819" t="s">
        <v>270</v>
      </c>
      <c r="W4819" t="s">
        <v>167</v>
      </c>
      <c r="X4819">
        <v>1</v>
      </c>
      <c r="Y4819">
        <v>1</v>
      </c>
      <c r="Z4819">
        <v>0</v>
      </c>
      <c r="AA4819">
        <v>0</v>
      </c>
      <c r="AB4819">
        <v>0</v>
      </c>
      <c r="AC4819">
        <v>0</v>
      </c>
      <c r="AD4819">
        <v>0</v>
      </c>
      <c r="AE4819">
        <v>0</v>
      </c>
    </row>
    <row r="4820" spans="1:31" x14ac:dyDescent="0.3">
      <c r="A4820" t="s">
        <v>268</v>
      </c>
      <c r="B4820" t="s">
        <v>10300</v>
      </c>
      <c r="C4820" t="s">
        <v>274</v>
      </c>
      <c r="D4820" t="s">
        <v>27218</v>
      </c>
      <c r="E4820" t="s">
        <v>13003</v>
      </c>
      <c r="F4820" t="s">
        <v>3641</v>
      </c>
      <c r="G4820" t="s">
        <v>1418</v>
      </c>
      <c r="I4820" t="s">
        <v>265</v>
      </c>
      <c r="J4820" t="s">
        <v>266</v>
      </c>
      <c r="K4820" t="s">
        <v>3644</v>
      </c>
      <c r="L4820" t="s">
        <v>17862</v>
      </c>
      <c r="M4820" t="s">
        <v>267</v>
      </c>
      <c r="N4820" t="s">
        <v>268</v>
      </c>
      <c r="O4820">
        <v>1</v>
      </c>
      <c r="P4820" t="s">
        <v>282</v>
      </c>
      <c r="Q4820">
        <v>4</v>
      </c>
      <c r="S4820">
        <v>2</v>
      </c>
      <c r="T4820" s="108">
        <v>8</v>
      </c>
      <c r="U4820">
        <v>1</v>
      </c>
      <c r="V4820" t="s">
        <v>270</v>
      </c>
      <c r="W4820" t="s">
        <v>167</v>
      </c>
      <c r="X4820">
        <v>1</v>
      </c>
      <c r="Y4820">
        <v>0</v>
      </c>
      <c r="Z4820">
        <v>1</v>
      </c>
      <c r="AA4820">
        <v>0</v>
      </c>
      <c r="AB4820">
        <v>1</v>
      </c>
      <c r="AC4820">
        <v>0</v>
      </c>
      <c r="AD4820">
        <v>0</v>
      </c>
      <c r="AE4820">
        <v>0</v>
      </c>
    </row>
    <row r="4821" spans="1:31" x14ac:dyDescent="0.3">
      <c r="A4821" t="s">
        <v>268</v>
      </c>
      <c r="B4821" t="s">
        <v>10300</v>
      </c>
      <c r="C4821" t="s">
        <v>274</v>
      </c>
      <c r="D4821" t="s">
        <v>27218</v>
      </c>
      <c r="E4821" t="s">
        <v>13003</v>
      </c>
      <c r="F4821" t="s">
        <v>3641</v>
      </c>
      <c r="G4821" t="s">
        <v>1418</v>
      </c>
      <c r="I4821" t="s">
        <v>265</v>
      </c>
      <c r="J4821" t="s">
        <v>266</v>
      </c>
      <c r="K4821" t="s">
        <v>3644</v>
      </c>
      <c r="L4821" t="s">
        <v>17862</v>
      </c>
      <c r="M4821" t="s">
        <v>271</v>
      </c>
      <c r="N4821" t="s">
        <v>268</v>
      </c>
      <c r="O4821">
        <v>2</v>
      </c>
      <c r="P4821" t="s">
        <v>272</v>
      </c>
      <c r="Q4821">
        <v>2</v>
      </c>
      <c r="S4821">
        <v>2</v>
      </c>
      <c r="T4821" s="108">
        <v>4</v>
      </c>
      <c r="U4821">
        <v>1</v>
      </c>
      <c r="V4821" t="s">
        <v>270</v>
      </c>
      <c r="W4821" t="s">
        <v>167</v>
      </c>
      <c r="X4821">
        <v>1</v>
      </c>
      <c r="Y4821">
        <v>0</v>
      </c>
      <c r="Z4821">
        <v>1</v>
      </c>
      <c r="AA4821">
        <v>0</v>
      </c>
      <c r="AB4821">
        <v>1</v>
      </c>
      <c r="AC4821">
        <v>0</v>
      </c>
      <c r="AD4821">
        <v>0</v>
      </c>
      <c r="AE4821">
        <v>0</v>
      </c>
    </row>
    <row r="4822" spans="1:31" x14ac:dyDescent="0.3">
      <c r="A4822" t="s">
        <v>268</v>
      </c>
      <c r="B4822" t="s">
        <v>10300</v>
      </c>
      <c r="C4822" t="s">
        <v>274</v>
      </c>
      <c r="D4822" t="s">
        <v>27218</v>
      </c>
      <c r="E4822" t="s">
        <v>13003</v>
      </c>
      <c r="F4822" t="s">
        <v>3641</v>
      </c>
      <c r="G4822" t="s">
        <v>1418</v>
      </c>
      <c r="I4822" t="s">
        <v>265</v>
      </c>
      <c r="J4822" t="s">
        <v>266</v>
      </c>
      <c r="K4822" t="s">
        <v>3644</v>
      </c>
      <c r="L4822" t="s">
        <v>17862</v>
      </c>
      <c r="M4822" t="s">
        <v>271</v>
      </c>
      <c r="N4822" t="s">
        <v>268</v>
      </c>
      <c r="O4822">
        <v>17</v>
      </c>
      <c r="P4822" t="s">
        <v>273</v>
      </c>
      <c r="Q4822">
        <v>0.32</v>
      </c>
      <c r="S4822">
        <v>1</v>
      </c>
      <c r="T4822" s="108">
        <v>0.32</v>
      </c>
      <c r="U4822">
        <v>1</v>
      </c>
      <c r="V4822" t="s">
        <v>270</v>
      </c>
      <c r="W4822" t="s">
        <v>167</v>
      </c>
      <c r="X4822">
        <v>1</v>
      </c>
      <c r="Y4822">
        <v>0</v>
      </c>
      <c r="Z4822">
        <v>0</v>
      </c>
      <c r="AA4822">
        <v>0</v>
      </c>
      <c r="AB4822">
        <v>1</v>
      </c>
      <c r="AC4822">
        <v>0</v>
      </c>
      <c r="AD4822">
        <v>0</v>
      </c>
      <c r="AE4822">
        <v>0</v>
      </c>
    </row>
    <row r="4823" spans="1:31" x14ac:dyDescent="0.3">
      <c r="A4823" t="s">
        <v>268</v>
      </c>
      <c r="B4823" t="s">
        <v>10298</v>
      </c>
      <c r="C4823" t="s">
        <v>274</v>
      </c>
      <c r="D4823" t="s">
        <v>27218</v>
      </c>
      <c r="E4823" t="s">
        <v>13001</v>
      </c>
      <c r="F4823" t="s">
        <v>3616</v>
      </c>
      <c r="G4823" t="s">
        <v>1418</v>
      </c>
      <c r="I4823" t="s">
        <v>265</v>
      </c>
      <c r="J4823" t="s">
        <v>266</v>
      </c>
      <c r="K4823" t="s">
        <v>3617</v>
      </c>
      <c r="L4823" t="s">
        <v>10282</v>
      </c>
      <c r="M4823" t="s">
        <v>267</v>
      </c>
      <c r="N4823" t="s">
        <v>268</v>
      </c>
      <c r="O4823">
        <v>1</v>
      </c>
      <c r="P4823" t="s">
        <v>282</v>
      </c>
      <c r="Q4823">
        <v>3</v>
      </c>
      <c r="S4823">
        <v>4</v>
      </c>
      <c r="T4823" s="108">
        <v>12</v>
      </c>
      <c r="U4823">
        <v>1</v>
      </c>
      <c r="V4823" t="s">
        <v>270</v>
      </c>
      <c r="W4823" t="s">
        <v>167</v>
      </c>
      <c r="X4823">
        <v>1</v>
      </c>
      <c r="Y4823">
        <v>1</v>
      </c>
      <c r="Z4823">
        <v>0</v>
      </c>
      <c r="AA4823">
        <v>1</v>
      </c>
      <c r="AB4823">
        <v>1</v>
      </c>
      <c r="AC4823">
        <v>1</v>
      </c>
      <c r="AD4823">
        <v>0</v>
      </c>
      <c r="AE4823">
        <v>0</v>
      </c>
    </row>
    <row r="4824" spans="1:31" x14ac:dyDescent="0.3">
      <c r="A4824" t="s">
        <v>268</v>
      </c>
      <c r="B4824" t="s">
        <v>10298</v>
      </c>
      <c r="C4824" t="s">
        <v>274</v>
      </c>
      <c r="D4824" t="s">
        <v>27218</v>
      </c>
      <c r="E4824" t="s">
        <v>13001</v>
      </c>
      <c r="F4824" t="s">
        <v>3616</v>
      </c>
      <c r="G4824" t="s">
        <v>1418</v>
      </c>
      <c r="I4824" t="s">
        <v>265</v>
      </c>
      <c r="J4824" t="s">
        <v>266</v>
      </c>
      <c r="K4824" t="s">
        <v>3617</v>
      </c>
      <c r="L4824" t="s">
        <v>10282</v>
      </c>
      <c r="M4824" t="s">
        <v>271</v>
      </c>
      <c r="N4824" t="s">
        <v>268</v>
      </c>
      <c r="O4824">
        <v>2</v>
      </c>
      <c r="P4824" t="s">
        <v>288</v>
      </c>
      <c r="Q4824">
        <v>0.32</v>
      </c>
      <c r="S4824">
        <v>2</v>
      </c>
      <c r="T4824" s="108">
        <v>0.64</v>
      </c>
      <c r="U4824">
        <v>1</v>
      </c>
      <c r="V4824" t="s">
        <v>270</v>
      </c>
      <c r="W4824" t="s">
        <v>167</v>
      </c>
      <c r="X4824">
        <v>1</v>
      </c>
      <c r="Y4824">
        <v>1</v>
      </c>
      <c r="Z4824">
        <v>0</v>
      </c>
      <c r="AA4824">
        <v>0</v>
      </c>
      <c r="AB4824">
        <v>1</v>
      </c>
      <c r="AC4824">
        <v>0</v>
      </c>
      <c r="AD4824">
        <v>0</v>
      </c>
      <c r="AE4824">
        <v>0</v>
      </c>
    </row>
    <row r="4825" spans="1:31" x14ac:dyDescent="0.3">
      <c r="A4825" t="s">
        <v>268</v>
      </c>
      <c r="B4825" t="s">
        <v>10298</v>
      </c>
      <c r="C4825" t="s">
        <v>274</v>
      </c>
      <c r="D4825" t="s">
        <v>27218</v>
      </c>
      <c r="E4825" t="s">
        <v>13001</v>
      </c>
      <c r="F4825" t="s">
        <v>3616</v>
      </c>
      <c r="G4825" t="s">
        <v>1418</v>
      </c>
      <c r="I4825" t="s">
        <v>265</v>
      </c>
      <c r="J4825" t="s">
        <v>266</v>
      </c>
      <c r="K4825" t="s">
        <v>3617</v>
      </c>
      <c r="L4825" t="s">
        <v>10282</v>
      </c>
      <c r="M4825" t="s">
        <v>271</v>
      </c>
      <c r="N4825" t="s">
        <v>268</v>
      </c>
      <c r="O4825">
        <v>20</v>
      </c>
      <c r="P4825" t="s">
        <v>425</v>
      </c>
      <c r="Q4825">
        <v>0.32</v>
      </c>
      <c r="S4825">
        <v>1</v>
      </c>
      <c r="T4825" s="108">
        <v>0.32</v>
      </c>
      <c r="U4825">
        <v>1</v>
      </c>
      <c r="V4825" t="s">
        <v>270</v>
      </c>
      <c r="W4825" t="s">
        <v>167</v>
      </c>
      <c r="X4825">
        <v>1</v>
      </c>
      <c r="Y4825">
        <v>1</v>
      </c>
      <c r="Z4825">
        <v>0</v>
      </c>
      <c r="AA4825">
        <v>0</v>
      </c>
      <c r="AB4825">
        <v>0</v>
      </c>
      <c r="AC4825">
        <v>0</v>
      </c>
      <c r="AD4825">
        <v>0</v>
      </c>
      <c r="AE4825">
        <v>0</v>
      </c>
    </row>
    <row r="4826" spans="1:31" x14ac:dyDescent="0.3">
      <c r="A4826" t="s">
        <v>268</v>
      </c>
      <c r="B4826" t="s">
        <v>3782</v>
      </c>
      <c r="C4826" t="s">
        <v>274</v>
      </c>
      <c r="D4826" t="s">
        <v>3783</v>
      </c>
      <c r="E4826" t="s">
        <v>13010</v>
      </c>
      <c r="F4826" t="s">
        <v>2716</v>
      </c>
      <c r="G4826" t="s">
        <v>1418</v>
      </c>
      <c r="I4826" t="s">
        <v>265</v>
      </c>
      <c r="J4826" t="s">
        <v>266</v>
      </c>
      <c r="K4826" t="s">
        <v>3784</v>
      </c>
      <c r="L4826" t="s">
        <v>3785</v>
      </c>
      <c r="M4826" t="s">
        <v>271</v>
      </c>
      <c r="N4826" t="s">
        <v>268</v>
      </c>
      <c r="O4826">
        <v>2</v>
      </c>
      <c r="P4826" t="s">
        <v>272</v>
      </c>
      <c r="Q4826">
        <v>4</v>
      </c>
      <c r="S4826">
        <v>2</v>
      </c>
      <c r="T4826" s="108">
        <v>8</v>
      </c>
      <c r="U4826">
        <v>1</v>
      </c>
      <c r="V4826" t="s">
        <v>270</v>
      </c>
      <c r="W4826" t="s">
        <v>167</v>
      </c>
      <c r="X4826">
        <v>1</v>
      </c>
      <c r="Y4826">
        <v>0</v>
      </c>
      <c r="Z4826">
        <v>1</v>
      </c>
      <c r="AA4826">
        <v>0</v>
      </c>
      <c r="AB4826">
        <v>1</v>
      </c>
      <c r="AC4826">
        <v>0</v>
      </c>
      <c r="AD4826">
        <v>0</v>
      </c>
      <c r="AE4826">
        <v>0</v>
      </c>
    </row>
    <row r="4827" spans="1:31" x14ac:dyDescent="0.3">
      <c r="A4827" t="s">
        <v>16630</v>
      </c>
      <c r="B4827" t="s">
        <v>8536</v>
      </c>
      <c r="C4827" t="s">
        <v>274</v>
      </c>
      <c r="D4827" t="s">
        <v>3783</v>
      </c>
      <c r="E4827" t="s">
        <v>17275</v>
      </c>
      <c r="F4827" t="s">
        <v>2716</v>
      </c>
      <c r="G4827" t="s">
        <v>1418</v>
      </c>
      <c r="I4827" t="s">
        <v>265</v>
      </c>
      <c r="J4827" t="s">
        <v>266</v>
      </c>
      <c r="K4827" t="s">
        <v>3784</v>
      </c>
      <c r="L4827" t="s">
        <v>3785</v>
      </c>
      <c r="M4827" t="s">
        <v>387</v>
      </c>
      <c r="N4827" t="s">
        <v>16630</v>
      </c>
      <c r="O4827">
        <v>3</v>
      </c>
      <c r="P4827" t="s">
        <v>388</v>
      </c>
      <c r="Q4827">
        <v>10</v>
      </c>
      <c r="R4827" t="s">
        <v>389</v>
      </c>
      <c r="S4827">
        <v>0</v>
      </c>
      <c r="T4827" s="108">
        <v>0</v>
      </c>
      <c r="U4827">
        <v>0</v>
      </c>
      <c r="W4827" t="s">
        <v>171</v>
      </c>
      <c r="X4827">
        <v>1</v>
      </c>
      <c r="Y4827">
        <v>0</v>
      </c>
      <c r="Z4827">
        <v>0</v>
      </c>
      <c r="AA4827">
        <v>0</v>
      </c>
      <c r="AB4827">
        <v>0</v>
      </c>
      <c r="AC4827">
        <v>0</v>
      </c>
      <c r="AD4827">
        <v>0</v>
      </c>
      <c r="AE4827">
        <v>0</v>
      </c>
    </row>
    <row r="4828" spans="1:31" x14ac:dyDescent="0.3">
      <c r="A4828" t="s">
        <v>268</v>
      </c>
      <c r="B4828" t="s">
        <v>16535</v>
      </c>
      <c r="C4828" t="s">
        <v>274</v>
      </c>
      <c r="D4828" t="s">
        <v>16536</v>
      </c>
      <c r="E4828" t="s">
        <v>16537</v>
      </c>
      <c r="F4828" t="s">
        <v>16538</v>
      </c>
      <c r="G4828" t="s">
        <v>427</v>
      </c>
      <c r="I4828" t="s">
        <v>265</v>
      </c>
      <c r="J4828" t="s">
        <v>266</v>
      </c>
      <c r="K4828" t="s">
        <v>16085</v>
      </c>
      <c r="L4828" t="s">
        <v>16539</v>
      </c>
      <c r="M4828" t="s">
        <v>267</v>
      </c>
      <c r="N4828" t="s">
        <v>268</v>
      </c>
      <c r="O4828">
        <v>1</v>
      </c>
      <c r="P4828" t="s">
        <v>282</v>
      </c>
      <c r="Q4828">
        <v>2</v>
      </c>
      <c r="S4828">
        <v>1</v>
      </c>
      <c r="T4828" s="108">
        <v>2</v>
      </c>
      <c r="U4828">
        <v>1</v>
      </c>
      <c r="V4828" t="s">
        <v>270</v>
      </c>
      <c r="W4828" t="s">
        <v>167</v>
      </c>
      <c r="X4828">
        <v>1</v>
      </c>
      <c r="Y4828">
        <v>0</v>
      </c>
      <c r="Z4828">
        <v>0</v>
      </c>
      <c r="AA4828">
        <v>0</v>
      </c>
      <c r="AB4828">
        <v>0</v>
      </c>
      <c r="AC4828">
        <v>1</v>
      </c>
      <c r="AD4828">
        <v>0</v>
      </c>
      <c r="AE4828">
        <v>0</v>
      </c>
    </row>
    <row r="4829" spans="1:31" x14ac:dyDescent="0.3">
      <c r="A4829" t="s">
        <v>268</v>
      </c>
      <c r="B4829" t="s">
        <v>16535</v>
      </c>
      <c r="C4829" t="s">
        <v>274</v>
      </c>
      <c r="D4829" t="s">
        <v>16536</v>
      </c>
      <c r="E4829" t="s">
        <v>16537</v>
      </c>
      <c r="F4829" t="s">
        <v>16538</v>
      </c>
      <c r="G4829" t="s">
        <v>427</v>
      </c>
      <c r="I4829" t="s">
        <v>265</v>
      </c>
      <c r="J4829" t="s">
        <v>266</v>
      </c>
      <c r="K4829" t="s">
        <v>16085</v>
      </c>
      <c r="L4829" t="s">
        <v>16539</v>
      </c>
      <c r="M4829" t="s">
        <v>271</v>
      </c>
      <c r="N4829" t="s">
        <v>268</v>
      </c>
      <c r="O4829">
        <v>2</v>
      </c>
      <c r="P4829" t="s">
        <v>272</v>
      </c>
      <c r="Q4829">
        <v>4</v>
      </c>
      <c r="S4829">
        <v>1</v>
      </c>
      <c r="T4829" s="108">
        <v>4</v>
      </c>
      <c r="U4829">
        <v>1</v>
      </c>
      <c r="V4829" t="s">
        <v>270</v>
      </c>
      <c r="W4829" t="s">
        <v>167</v>
      </c>
      <c r="X4829">
        <v>1</v>
      </c>
      <c r="Y4829">
        <v>1</v>
      </c>
      <c r="Z4829">
        <v>0</v>
      </c>
      <c r="AA4829">
        <v>0</v>
      </c>
      <c r="AB4829">
        <v>0</v>
      </c>
      <c r="AC4829">
        <v>0</v>
      </c>
      <c r="AD4829">
        <v>0</v>
      </c>
      <c r="AE4829">
        <v>0</v>
      </c>
    </row>
    <row r="4830" spans="1:31" x14ac:dyDescent="0.3">
      <c r="A4830" t="s">
        <v>268</v>
      </c>
      <c r="B4830" t="s">
        <v>16535</v>
      </c>
      <c r="C4830" t="s">
        <v>274</v>
      </c>
      <c r="D4830" t="s">
        <v>16536</v>
      </c>
      <c r="E4830" t="s">
        <v>16537</v>
      </c>
      <c r="F4830" t="s">
        <v>16538</v>
      </c>
      <c r="G4830" t="s">
        <v>427</v>
      </c>
      <c r="I4830" t="s">
        <v>265</v>
      </c>
      <c r="J4830" t="s">
        <v>266</v>
      </c>
      <c r="K4830" t="s">
        <v>16085</v>
      </c>
      <c r="L4830" t="s">
        <v>16539</v>
      </c>
      <c r="M4830" t="s">
        <v>271</v>
      </c>
      <c r="N4830" t="s">
        <v>268</v>
      </c>
      <c r="O4830">
        <v>17</v>
      </c>
      <c r="P4830" t="s">
        <v>273</v>
      </c>
      <c r="Q4830">
        <v>0.32</v>
      </c>
      <c r="S4830">
        <v>1</v>
      </c>
      <c r="T4830" s="108">
        <v>0.32</v>
      </c>
      <c r="U4830">
        <v>1</v>
      </c>
      <c r="V4830" t="s">
        <v>270</v>
      </c>
      <c r="W4830" t="s">
        <v>167</v>
      </c>
      <c r="X4830">
        <v>1</v>
      </c>
      <c r="Y4830">
        <v>0</v>
      </c>
      <c r="Z4830">
        <v>0</v>
      </c>
      <c r="AA4830">
        <v>1</v>
      </c>
      <c r="AB4830">
        <v>0</v>
      </c>
      <c r="AC4830">
        <v>0</v>
      </c>
      <c r="AD4830">
        <v>0</v>
      </c>
      <c r="AE4830">
        <v>0</v>
      </c>
    </row>
    <row r="4831" spans="1:31" x14ac:dyDescent="0.3">
      <c r="A4831" t="s">
        <v>268</v>
      </c>
      <c r="B4831" t="s">
        <v>16535</v>
      </c>
      <c r="C4831" t="s">
        <v>274</v>
      </c>
      <c r="D4831" t="s">
        <v>16536</v>
      </c>
      <c r="E4831" t="s">
        <v>16537</v>
      </c>
      <c r="F4831" t="s">
        <v>16538</v>
      </c>
      <c r="G4831" t="s">
        <v>427</v>
      </c>
      <c r="I4831" t="s">
        <v>265</v>
      </c>
      <c r="J4831" t="s">
        <v>266</v>
      </c>
      <c r="K4831" t="s">
        <v>16085</v>
      </c>
      <c r="L4831" t="s">
        <v>16539</v>
      </c>
      <c r="M4831" t="s">
        <v>271</v>
      </c>
      <c r="N4831" t="s">
        <v>268</v>
      </c>
      <c r="O4831">
        <v>20</v>
      </c>
      <c r="P4831" t="s">
        <v>17796</v>
      </c>
      <c r="Q4831">
        <v>1</v>
      </c>
      <c r="S4831">
        <v>1</v>
      </c>
      <c r="T4831" s="108">
        <v>1</v>
      </c>
      <c r="U4831">
        <v>1</v>
      </c>
      <c r="V4831" t="s">
        <v>270</v>
      </c>
      <c r="W4831" t="s">
        <v>167</v>
      </c>
      <c r="X4831">
        <v>1</v>
      </c>
      <c r="Y4831">
        <v>0</v>
      </c>
      <c r="Z4831">
        <v>0</v>
      </c>
      <c r="AA4831">
        <v>1</v>
      </c>
      <c r="AB4831">
        <v>0</v>
      </c>
      <c r="AC4831">
        <v>0</v>
      </c>
      <c r="AD4831">
        <v>0</v>
      </c>
      <c r="AE4831">
        <v>0</v>
      </c>
    </row>
    <row r="4832" spans="1:31" x14ac:dyDescent="0.3">
      <c r="A4832" t="s">
        <v>16630</v>
      </c>
      <c r="B4832" t="s">
        <v>8544</v>
      </c>
      <c r="C4832" t="s">
        <v>274</v>
      </c>
      <c r="D4832" t="s">
        <v>222</v>
      </c>
      <c r="E4832" t="s">
        <v>17276</v>
      </c>
      <c r="F4832" t="s">
        <v>1459</v>
      </c>
      <c r="G4832" t="s">
        <v>1785</v>
      </c>
      <c r="I4832" t="s">
        <v>265</v>
      </c>
      <c r="J4832" t="s">
        <v>266</v>
      </c>
      <c r="K4832" t="s">
        <v>1786</v>
      </c>
      <c r="L4832" t="s">
        <v>11834</v>
      </c>
      <c r="M4832" t="s">
        <v>2312</v>
      </c>
      <c r="N4832" t="s">
        <v>16630</v>
      </c>
      <c r="O4832">
        <v>4</v>
      </c>
      <c r="P4832" t="s">
        <v>3206</v>
      </c>
      <c r="Q4832">
        <v>20</v>
      </c>
      <c r="S4832">
        <v>0</v>
      </c>
      <c r="T4832" s="108">
        <v>0</v>
      </c>
      <c r="U4832">
        <v>0</v>
      </c>
      <c r="W4832" t="s">
        <v>171</v>
      </c>
      <c r="X4832">
        <v>1</v>
      </c>
      <c r="Y4832">
        <v>0</v>
      </c>
      <c r="Z4832">
        <v>0</v>
      </c>
      <c r="AA4832">
        <v>0</v>
      </c>
      <c r="AB4832">
        <v>0</v>
      </c>
      <c r="AC4832">
        <v>0</v>
      </c>
      <c r="AD4832">
        <v>0</v>
      </c>
      <c r="AE4832">
        <v>0</v>
      </c>
    </row>
    <row r="4833" spans="1:31" x14ac:dyDescent="0.3">
      <c r="A4833" t="s">
        <v>268</v>
      </c>
      <c r="B4833" t="s">
        <v>3835</v>
      </c>
      <c r="C4833" t="s">
        <v>274</v>
      </c>
      <c r="D4833" t="s">
        <v>3836</v>
      </c>
      <c r="E4833" t="s">
        <v>13093</v>
      </c>
      <c r="F4833" t="s">
        <v>553</v>
      </c>
      <c r="G4833" t="s">
        <v>1785</v>
      </c>
      <c r="I4833" t="s">
        <v>265</v>
      </c>
      <c r="J4833" t="s">
        <v>266</v>
      </c>
      <c r="K4833" t="s">
        <v>3837</v>
      </c>
      <c r="L4833" t="s">
        <v>3838</v>
      </c>
      <c r="M4833" t="s">
        <v>271</v>
      </c>
      <c r="N4833" t="s">
        <v>268</v>
      </c>
      <c r="O4833">
        <v>2</v>
      </c>
      <c r="P4833" t="s">
        <v>288</v>
      </c>
      <c r="Q4833">
        <v>0.48</v>
      </c>
      <c r="S4833">
        <v>3</v>
      </c>
      <c r="T4833" s="108">
        <v>1.44</v>
      </c>
      <c r="U4833">
        <v>1</v>
      </c>
      <c r="V4833" t="s">
        <v>270</v>
      </c>
      <c r="W4833" t="s">
        <v>167</v>
      </c>
      <c r="X4833">
        <v>3</v>
      </c>
      <c r="Y4833">
        <v>0</v>
      </c>
      <c r="Z4833">
        <v>0</v>
      </c>
      <c r="AA4833">
        <v>0</v>
      </c>
      <c r="AB4833">
        <v>0</v>
      </c>
      <c r="AC4833">
        <v>3</v>
      </c>
      <c r="AD4833">
        <v>0</v>
      </c>
      <c r="AE4833">
        <v>0</v>
      </c>
    </row>
    <row r="4834" spans="1:31" x14ac:dyDescent="0.3">
      <c r="A4834" t="s">
        <v>268</v>
      </c>
      <c r="B4834" t="s">
        <v>3835</v>
      </c>
      <c r="C4834" t="s">
        <v>274</v>
      </c>
      <c r="D4834" t="s">
        <v>3836</v>
      </c>
      <c r="E4834" t="s">
        <v>13093</v>
      </c>
      <c r="F4834" t="s">
        <v>553</v>
      </c>
      <c r="G4834" t="s">
        <v>1785</v>
      </c>
      <c r="I4834" t="s">
        <v>265</v>
      </c>
      <c r="J4834" t="s">
        <v>266</v>
      </c>
      <c r="K4834" t="s">
        <v>3837</v>
      </c>
      <c r="L4834" t="s">
        <v>3838</v>
      </c>
      <c r="M4834" t="s">
        <v>271</v>
      </c>
      <c r="N4834" t="s">
        <v>268</v>
      </c>
      <c r="O4834">
        <v>27</v>
      </c>
      <c r="P4834" t="s">
        <v>273</v>
      </c>
      <c r="Q4834">
        <v>0.48</v>
      </c>
      <c r="S4834">
        <v>1</v>
      </c>
      <c r="T4834" s="108">
        <v>0.48</v>
      </c>
      <c r="U4834">
        <v>1</v>
      </c>
      <c r="V4834" t="s">
        <v>270</v>
      </c>
      <c r="W4834" t="s">
        <v>167</v>
      </c>
      <c r="X4834">
        <v>1</v>
      </c>
      <c r="Y4834">
        <v>0</v>
      </c>
      <c r="Z4834">
        <v>0</v>
      </c>
      <c r="AA4834">
        <v>0</v>
      </c>
      <c r="AB4834">
        <v>0</v>
      </c>
      <c r="AC4834">
        <v>1</v>
      </c>
      <c r="AD4834">
        <v>0</v>
      </c>
      <c r="AE4834">
        <v>0</v>
      </c>
    </row>
    <row r="4835" spans="1:31" x14ac:dyDescent="0.3">
      <c r="A4835" t="s">
        <v>268</v>
      </c>
      <c r="B4835" t="s">
        <v>3835</v>
      </c>
      <c r="C4835" t="s">
        <v>274</v>
      </c>
      <c r="D4835" t="s">
        <v>3836</v>
      </c>
      <c r="E4835" t="s">
        <v>13093</v>
      </c>
      <c r="F4835" t="s">
        <v>553</v>
      </c>
      <c r="G4835" t="s">
        <v>1785</v>
      </c>
      <c r="I4835" t="s">
        <v>265</v>
      </c>
      <c r="J4835" t="s">
        <v>266</v>
      </c>
      <c r="K4835" t="s">
        <v>3837</v>
      </c>
      <c r="L4835" t="s">
        <v>3838</v>
      </c>
      <c r="M4835" t="s">
        <v>267</v>
      </c>
      <c r="N4835" t="s">
        <v>268</v>
      </c>
      <c r="O4835">
        <v>1</v>
      </c>
      <c r="P4835" t="s">
        <v>282</v>
      </c>
      <c r="Q4835">
        <v>2</v>
      </c>
      <c r="S4835">
        <v>2</v>
      </c>
      <c r="T4835" s="108">
        <v>4</v>
      </c>
      <c r="U4835">
        <v>1</v>
      </c>
      <c r="V4835" t="s">
        <v>270</v>
      </c>
      <c r="W4835" t="s">
        <v>167</v>
      </c>
      <c r="X4835">
        <v>1</v>
      </c>
      <c r="Y4835">
        <v>0</v>
      </c>
      <c r="Z4835">
        <v>1</v>
      </c>
      <c r="AA4835">
        <v>0</v>
      </c>
      <c r="AB4835">
        <v>0</v>
      </c>
      <c r="AC4835">
        <v>1</v>
      </c>
      <c r="AD4835">
        <v>0</v>
      </c>
      <c r="AE4835">
        <v>0</v>
      </c>
    </row>
    <row r="4836" spans="1:31" x14ac:dyDescent="0.3">
      <c r="A4836" t="s">
        <v>268</v>
      </c>
      <c r="B4836" t="s">
        <v>4399</v>
      </c>
      <c r="C4836" t="s">
        <v>274</v>
      </c>
      <c r="D4836" t="s">
        <v>4400</v>
      </c>
      <c r="E4836" t="s">
        <v>13026</v>
      </c>
      <c r="F4836" t="s">
        <v>2355</v>
      </c>
      <c r="G4836" t="s">
        <v>4330</v>
      </c>
      <c r="I4836" t="s">
        <v>265</v>
      </c>
      <c r="J4836" t="s">
        <v>266</v>
      </c>
      <c r="K4836" t="s">
        <v>4380</v>
      </c>
      <c r="L4836" t="s">
        <v>4401</v>
      </c>
      <c r="M4836" t="s">
        <v>271</v>
      </c>
      <c r="N4836" t="s">
        <v>268</v>
      </c>
      <c r="O4836">
        <v>14</v>
      </c>
      <c r="P4836" t="s">
        <v>272</v>
      </c>
      <c r="Q4836">
        <v>4</v>
      </c>
      <c r="S4836">
        <v>1</v>
      </c>
      <c r="T4836" s="108">
        <v>4</v>
      </c>
      <c r="U4836">
        <v>1</v>
      </c>
      <c r="V4836" t="s">
        <v>270</v>
      </c>
      <c r="W4836" t="s">
        <v>167</v>
      </c>
      <c r="X4836">
        <v>1</v>
      </c>
      <c r="Y4836">
        <v>1</v>
      </c>
      <c r="Z4836">
        <v>0</v>
      </c>
      <c r="AA4836">
        <v>0</v>
      </c>
      <c r="AB4836">
        <v>0</v>
      </c>
      <c r="AC4836">
        <v>0</v>
      </c>
      <c r="AD4836">
        <v>0</v>
      </c>
      <c r="AE4836">
        <v>0</v>
      </c>
    </row>
    <row r="4837" spans="1:31" x14ac:dyDescent="0.3">
      <c r="A4837" t="s">
        <v>268</v>
      </c>
      <c r="B4837" t="s">
        <v>4399</v>
      </c>
      <c r="C4837" t="s">
        <v>274</v>
      </c>
      <c r="D4837" t="s">
        <v>4400</v>
      </c>
      <c r="E4837" t="s">
        <v>13026</v>
      </c>
      <c r="F4837" t="s">
        <v>2355</v>
      </c>
      <c r="G4837" t="s">
        <v>4330</v>
      </c>
      <c r="I4837" t="s">
        <v>265</v>
      </c>
      <c r="J4837" t="s">
        <v>266</v>
      </c>
      <c r="K4837" t="s">
        <v>4380</v>
      </c>
      <c r="L4837" t="s">
        <v>4401</v>
      </c>
      <c r="M4837" t="s">
        <v>271</v>
      </c>
      <c r="N4837" t="s">
        <v>268</v>
      </c>
      <c r="O4837">
        <v>23</v>
      </c>
      <c r="P4837" t="s">
        <v>425</v>
      </c>
      <c r="Q4837">
        <v>0.32</v>
      </c>
      <c r="S4837">
        <v>1</v>
      </c>
      <c r="T4837" s="108">
        <v>0.32</v>
      </c>
      <c r="U4837">
        <v>1</v>
      </c>
      <c r="V4837" t="s">
        <v>270</v>
      </c>
      <c r="W4837" t="s">
        <v>167</v>
      </c>
      <c r="X4837">
        <v>1</v>
      </c>
      <c r="Y4837">
        <v>0</v>
      </c>
      <c r="Z4837">
        <v>0</v>
      </c>
      <c r="AA4837">
        <v>0</v>
      </c>
      <c r="AB4837">
        <v>1</v>
      </c>
      <c r="AC4837">
        <v>0</v>
      </c>
      <c r="AD4837">
        <v>0</v>
      </c>
      <c r="AE4837">
        <v>0</v>
      </c>
    </row>
    <row r="4838" spans="1:31" x14ac:dyDescent="0.3">
      <c r="A4838" t="s">
        <v>268</v>
      </c>
      <c r="B4838" t="s">
        <v>10913</v>
      </c>
      <c r="C4838" t="s">
        <v>274</v>
      </c>
      <c r="D4838" t="s">
        <v>10914</v>
      </c>
      <c r="E4838" t="s">
        <v>12889</v>
      </c>
      <c r="F4838" t="s">
        <v>1108</v>
      </c>
      <c r="G4838" t="s">
        <v>427</v>
      </c>
      <c r="I4838" t="s">
        <v>265</v>
      </c>
      <c r="J4838" t="s">
        <v>266</v>
      </c>
      <c r="K4838" t="s">
        <v>5120</v>
      </c>
      <c r="L4838" t="s">
        <v>10915</v>
      </c>
      <c r="M4838" t="s">
        <v>267</v>
      </c>
      <c r="N4838" t="s">
        <v>268</v>
      </c>
      <c r="O4838">
        <v>1</v>
      </c>
      <c r="P4838" t="s">
        <v>282</v>
      </c>
      <c r="Q4838">
        <v>1</v>
      </c>
      <c r="S4838">
        <v>1</v>
      </c>
      <c r="T4838" s="108">
        <v>1</v>
      </c>
      <c r="U4838">
        <v>1</v>
      </c>
      <c r="V4838" t="s">
        <v>270</v>
      </c>
      <c r="W4838" t="s">
        <v>167</v>
      </c>
      <c r="X4838">
        <v>1</v>
      </c>
      <c r="Y4838">
        <v>0</v>
      </c>
      <c r="Z4838">
        <v>0</v>
      </c>
      <c r="AA4838">
        <v>0</v>
      </c>
      <c r="AB4838">
        <v>0</v>
      </c>
      <c r="AC4838">
        <v>1</v>
      </c>
      <c r="AD4838">
        <v>0</v>
      </c>
      <c r="AE4838">
        <v>0</v>
      </c>
    </row>
    <row r="4839" spans="1:31" x14ac:dyDescent="0.3">
      <c r="A4839" t="s">
        <v>268</v>
      </c>
      <c r="B4839" t="s">
        <v>10913</v>
      </c>
      <c r="C4839" t="s">
        <v>274</v>
      </c>
      <c r="D4839" t="s">
        <v>10914</v>
      </c>
      <c r="E4839" t="s">
        <v>12889</v>
      </c>
      <c r="F4839" t="s">
        <v>1108</v>
      </c>
      <c r="G4839" t="s">
        <v>427</v>
      </c>
      <c r="I4839" t="s">
        <v>265</v>
      </c>
      <c r="J4839" t="s">
        <v>266</v>
      </c>
      <c r="K4839" t="s">
        <v>5120</v>
      </c>
      <c r="L4839" t="s">
        <v>10915</v>
      </c>
      <c r="M4839" t="s">
        <v>271</v>
      </c>
      <c r="N4839" t="s">
        <v>268</v>
      </c>
      <c r="O4839">
        <v>17</v>
      </c>
      <c r="P4839" t="s">
        <v>273</v>
      </c>
      <c r="Q4839">
        <v>0.48</v>
      </c>
      <c r="S4839">
        <v>1</v>
      </c>
      <c r="T4839" s="108">
        <v>0.48</v>
      </c>
      <c r="U4839">
        <v>1</v>
      </c>
      <c r="V4839" t="s">
        <v>270</v>
      </c>
      <c r="W4839" t="s">
        <v>167</v>
      </c>
      <c r="X4839">
        <v>1</v>
      </c>
      <c r="Y4839">
        <v>0</v>
      </c>
      <c r="Z4839">
        <v>0</v>
      </c>
      <c r="AA4839">
        <v>1</v>
      </c>
      <c r="AB4839">
        <v>0</v>
      </c>
      <c r="AC4839">
        <v>0</v>
      </c>
      <c r="AD4839">
        <v>0</v>
      </c>
      <c r="AE4839">
        <v>0</v>
      </c>
    </row>
    <row r="4840" spans="1:31" x14ac:dyDescent="0.3">
      <c r="A4840" t="s">
        <v>268</v>
      </c>
      <c r="B4840" t="s">
        <v>10913</v>
      </c>
      <c r="C4840" t="s">
        <v>274</v>
      </c>
      <c r="D4840" t="s">
        <v>10914</v>
      </c>
      <c r="E4840" t="s">
        <v>12889</v>
      </c>
      <c r="F4840" t="s">
        <v>1108</v>
      </c>
      <c r="G4840" t="s">
        <v>427</v>
      </c>
      <c r="I4840" t="s">
        <v>265</v>
      </c>
      <c r="J4840" t="s">
        <v>266</v>
      </c>
      <c r="K4840" t="s">
        <v>5120</v>
      </c>
      <c r="L4840" t="s">
        <v>10915</v>
      </c>
      <c r="M4840" t="s">
        <v>271</v>
      </c>
      <c r="N4840" t="s">
        <v>268</v>
      </c>
      <c r="O4840">
        <v>2</v>
      </c>
      <c r="P4840" t="s">
        <v>272</v>
      </c>
      <c r="Q4840">
        <v>8</v>
      </c>
      <c r="S4840">
        <v>1</v>
      </c>
      <c r="T4840" s="108">
        <v>8</v>
      </c>
      <c r="U4840">
        <v>1</v>
      </c>
      <c r="V4840" t="s">
        <v>270</v>
      </c>
      <c r="W4840" t="s">
        <v>167</v>
      </c>
      <c r="X4840">
        <v>1</v>
      </c>
      <c r="Y4840">
        <v>0</v>
      </c>
      <c r="Z4840">
        <v>0</v>
      </c>
      <c r="AA4840">
        <v>1</v>
      </c>
      <c r="AB4840">
        <v>0</v>
      </c>
      <c r="AC4840">
        <v>0</v>
      </c>
      <c r="AD4840">
        <v>0</v>
      </c>
      <c r="AE4840">
        <v>0</v>
      </c>
    </row>
    <row r="4841" spans="1:31" x14ac:dyDescent="0.3">
      <c r="A4841" t="s">
        <v>268</v>
      </c>
      <c r="B4841" t="s">
        <v>5208</v>
      </c>
      <c r="C4841" t="s">
        <v>274</v>
      </c>
      <c r="D4841" t="s">
        <v>5209</v>
      </c>
      <c r="E4841" t="s">
        <v>12890</v>
      </c>
      <c r="F4841" t="s">
        <v>5210</v>
      </c>
      <c r="G4841" t="s">
        <v>427</v>
      </c>
      <c r="I4841" t="s">
        <v>265</v>
      </c>
      <c r="J4841" t="s">
        <v>266</v>
      </c>
      <c r="K4841" t="s">
        <v>5211</v>
      </c>
      <c r="L4841" t="s">
        <v>5212</v>
      </c>
      <c r="M4841" t="s">
        <v>271</v>
      </c>
      <c r="N4841" t="s">
        <v>268</v>
      </c>
      <c r="O4841">
        <v>2</v>
      </c>
      <c r="P4841" t="s">
        <v>288</v>
      </c>
      <c r="Q4841">
        <v>0.48</v>
      </c>
      <c r="S4841">
        <v>1</v>
      </c>
      <c r="T4841" s="108">
        <v>0.48</v>
      </c>
      <c r="U4841">
        <v>1</v>
      </c>
      <c r="V4841" t="s">
        <v>270</v>
      </c>
      <c r="W4841" t="s">
        <v>167</v>
      </c>
      <c r="X4841">
        <v>1</v>
      </c>
      <c r="Y4841">
        <v>0</v>
      </c>
      <c r="Z4841">
        <v>0</v>
      </c>
      <c r="AA4841">
        <v>1</v>
      </c>
      <c r="AB4841">
        <v>0</v>
      </c>
      <c r="AC4841">
        <v>0</v>
      </c>
      <c r="AD4841">
        <v>0</v>
      </c>
      <c r="AE4841">
        <v>0</v>
      </c>
    </row>
    <row r="4842" spans="1:31" x14ac:dyDescent="0.3">
      <c r="A4842" t="s">
        <v>268</v>
      </c>
      <c r="B4842" t="s">
        <v>5208</v>
      </c>
      <c r="C4842" t="s">
        <v>274</v>
      </c>
      <c r="D4842" t="s">
        <v>5209</v>
      </c>
      <c r="E4842" t="s">
        <v>12890</v>
      </c>
      <c r="F4842" t="s">
        <v>5210</v>
      </c>
      <c r="G4842" t="s">
        <v>427</v>
      </c>
      <c r="I4842" t="s">
        <v>265</v>
      </c>
      <c r="J4842" t="s">
        <v>266</v>
      </c>
      <c r="K4842" t="s">
        <v>5211</v>
      </c>
      <c r="L4842" t="s">
        <v>5212</v>
      </c>
      <c r="M4842" t="s">
        <v>267</v>
      </c>
      <c r="N4842" t="s">
        <v>268</v>
      </c>
      <c r="O4842">
        <v>1</v>
      </c>
      <c r="P4842" t="s">
        <v>266</v>
      </c>
      <c r="Q4842">
        <v>0.17</v>
      </c>
      <c r="S4842">
        <v>1</v>
      </c>
      <c r="T4842" s="108">
        <v>0.17</v>
      </c>
      <c r="U4842">
        <v>1</v>
      </c>
      <c r="V4842" t="s">
        <v>270</v>
      </c>
      <c r="W4842" t="s">
        <v>167</v>
      </c>
      <c r="X4842">
        <v>1</v>
      </c>
      <c r="Y4842">
        <v>0</v>
      </c>
      <c r="Z4842">
        <v>0</v>
      </c>
      <c r="AA4842">
        <v>1</v>
      </c>
      <c r="AB4842">
        <v>0</v>
      </c>
      <c r="AC4842">
        <v>0</v>
      </c>
      <c r="AD4842">
        <v>0</v>
      </c>
      <c r="AE4842">
        <v>0</v>
      </c>
    </row>
    <row r="4843" spans="1:31" x14ac:dyDescent="0.3">
      <c r="A4843" t="s">
        <v>268</v>
      </c>
      <c r="B4843" t="s">
        <v>5208</v>
      </c>
      <c r="C4843" t="s">
        <v>274</v>
      </c>
      <c r="D4843" t="s">
        <v>5209</v>
      </c>
      <c r="E4843" t="s">
        <v>12890</v>
      </c>
      <c r="F4843" t="s">
        <v>5210</v>
      </c>
      <c r="G4843" t="s">
        <v>427</v>
      </c>
      <c r="I4843" t="s">
        <v>265</v>
      </c>
      <c r="J4843" t="s">
        <v>266</v>
      </c>
      <c r="K4843" t="s">
        <v>5211</v>
      </c>
      <c r="L4843" t="s">
        <v>5212</v>
      </c>
      <c r="M4843" t="s">
        <v>271</v>
      </c>
      <c r="N4843" t="s">
        <v>268</v>
      </c>
      <c r="O4843">
        <v>17</v>
      </c>
      <c r="P4843" t="s">
        <v>273</v>
      </c>
      <c r="Q4843">
        <v>0.32</v>
      </c>
      <c r="S4843">
        <v>1</v>
      </c>
      <c r="T4843" s="108">
        <v>0.32</v>
      </c>
      <c r="U4843">
        <v>1</v>
      </c>
      <c r="V4843" t="s">
        <v>270</v>
      </c>
      <c r="W4843" t="s">
        <v>167</v>
      </c>
      <c r="X4843">
        <v>1</v>
      </c>
      <c r="Y4843">
        <v>0</v>
      </c>
      <c r="Z4843">
        <v>0</v>
      </c>
      <c r="AA4843">
        <v>1</v>
      </c>
      <c r="AB4843">
        <v>0</v>
      </c>
      <c r="AC4843">
        <v>0</v>
      </c>
      <c r="AD4843">
        <v>0</v>
      </c>
      <c r="AE4843">
        <v>0</v>
      </c>
    </row>
    <row r="4844" spans="1:31" x14ac:dyDescent="0.3">
      <c r="A4844" t="s">
        <v>268</v>
      </c>
      <c r="B4844" t="s">
        <v>5287</v>
      </c>
      <c r="C4844" t="s">
        <v>274</v>
      </c>
      <c r="D4844" t="s">
        <v>5288</v>
      </c>
      <c r="E4844" t="s">
        <v>12897</v>
      </c>
      <c r="F4844" t="s">
        <v>5289</v>
      </c>
      <c r="G4844" t="s">
        <v>427</v>
      </c>
      <c r="I4844" t="s">
        <v>265</v>
      </c>
      <c r="J4844" t="s">
        <v>266</v>
      </c>
      <c r="K4844" t="s">
        <v>3003</v>
      </c>
      <c r="L4844" t="s">
        <v>5290</v>
      </c>
      <c r="M4844" t="s">
        <v>267</v>
      </c>
      <c r="N4844" t="s">
        <v>268</v>
      </c>
      <c r="O4844">
        <v>1</v>
      </c>
      <c r="P4844" t="s">
        <v>266</v>
      </c>
      <c r="Q4844">
        <v>0.17</v>
      </c>
      <c r="S4844">
        <v>1</v>
      </c>
      <c r="T4844" s="108">
        <v>0.17</v>
      </c>
      <c r="U4844">
        <v>1</v>
      </c>
      <c r="V4844" t="s">
        <v>270</v>
      </c>
      <c r="W4844" t="s">
        <v>167</v>
      </c>
      <c r="X4844">
        <v>1</v>
      </c>
      <c r="Y4844">
        <v>0</v>
      </c>
      <c r="Z4844">
        <v>0</v>
      </c>
      <c r="AA4844">
        <v>1</v>
      </c>
      <c r="AB4844">
        <v>0</v>
      </c>
      <c r="AC4844">
        <v>0</v>
      </c>
      <c r="AD4844">
        <v>0</v>
      </c>
      <c r="AE4844">
        <v>0</v>
      </c>
    </row>
    <row r="4845" spans="1:31" x14ac:dyDescent="0.3">
      <c r="A4845" t="s">
        <v>268</v>
      </c>
      <c r="B4845" t="s">
        <v>5287</v>
      </c>
      <c r="C4845" t="s">
        <v>274</v>
      </c>
      <c r="D4845" t="s">
        <v>5288</v>
      </c>
      <c r="E4845" t="s">
        <v>12897</v>
      </c>
      <c r="F4845" t="s">
        <v>5289</v>
      </c>
      <c r="G4845" t="s">
        <v>427</v>
      </c>
      <c r="I4845" t="s">
        <v>265</v>
      </c>
      <c r="J4845" t="s">
        <v>266</v>
      </c>
      <c r="K4845" t="s">
        <v>3003</v>
      </c>
      <c r="L4845" t="s">
        <v>5290</v>
      </c>
      <c r="M4845" t="s">
        <v>271</v>
      </c>
      <c r="N4845" t="s">
        <v>268</v>
      </c>
      <c r="O4845">
        <v>2</v>
      </c>
      <c r="P4845" t="s">
        <v>288</v>
      </c>
      <c r="Q4845">
        <v>0.32</v>
      </c>
      <c r="S4845">
        <v>1</v>
      </c>
      <c r="T4845" s="108">
        <v>0.32</v>
      </c>
      <c r="U4845">
        <v>1</v>
      </c>
      <c r="V4845" t="s">
        <v>270</v>
      </c>
      <c r="W4845" t="s">
        <v>167</v>
      </c>
      <c r="X4845">
        <v>1</v>
      </c>
      <c r="Y4845">
        <v>0</v>
      </c>
      <c r="Z4845">
        <v>0</v>
      </c>
      <c r="AA4845">
        <v>1</v>
      </c>
      <c r="AB4845">
        <v>0</v>
      </c>
      <c r="AC4845">
        <v>0</v>
      </c>
      <c r="AD4845">
        <v>0</v>
      </c>
      <c r="AE4845">
        <v>0</v>
      </c>
    </row>
    <row r="4846" spans="1:31" x14ac:dyDescent="0.3">
      <c r="A4846" t="s">
        <v>268</v>
      </c>
      <c r="B4846" t="s">
        <v>5287</v>
      </c>
      <c r="C4846" t="s">
        <v>274</v>
      </c>
      <c r="D4846" t="s">
        <v>5288</v>
      </c>
      <c r="E4846" t="s">
        <v>12897</v>
      </c>
      <c r="F4846" t="s">
        <v>5289</v>
      </c>
      <c r="G4846" t="s">
        <v>427</v>
      </c>
      <c r="I4846" t="s">
        <v>265</v>
      </c>
      <c r="J4846" t="s">
        <v>266</v>
      </c>
      <c r="K4846" t="s">
        <v>3003</v>
      </c>
      <c r="L4846" t="s">
        <v>5290</v>
      </c>
      <c r="M4846" t="s">
        <v>271</v>
      </c>
      <c r="N4846" t="s">
        <v>268</v>
      </c>
      <c r="O4846">
        <v>20</v>
      </c>
      <c r="P4846" t="s">
        <v>425</v>
      </c>
      <c r="Q4846">
        <v>0.32</v>
      </c>
      <c r="S4846">
        <v>1</v>
      </c>
      <c r="T4846" s="108">
        <v>0.32</v>
      </c>
      <c r="U4846">
        <v>1</v>
      </c>
      <c r="V4846" t="s">
        <v>270</v>
      </c>
      <c r="W4846" t="s">
        <v>167</v>
      </c>
      <c r="X4846">
        <v>1</v>
      </c>
      <c r="Y4846">
        <v>0</v>
      </c>
      <c r="Z4846">
        <v>0</v>
      </c>
      <c r="AA4846">
        <v>1</v>
      </c>
      <c r="AB4846">
        <v>0</v>
      </c>
      <c r="AC4846">
        <v>0</v>
      </c>
      <c r="AD4846">
        <v>0</v>
      </c>
      <c r="AE4846">
        <v>0</v>
      </c>
    </row>
    <row r="4847" spans="1:31" x14ac:dyDescent="0.3">
      <c r="A4847" t="s">
        <v>268</v>
      </c>
      <c r="B4847" t="s">
        <v>5291</v>
      </c>
      <c r="C4847" t="s">
        <v>274</v>
      </c>
      <c r="D4847" t="s">
        <v>5292</v>
      </c>
      <c r="E4847" t="s">
        <v>12898</v>
      </c>
      <c r="F4847" t="s">
        <v>5293</v>
      </c>
      <c r="G4847" t="s">
        <v>427</v>
      </c>
      <c r="I4847" t="s">
        <v>265</v>
      </c>
      <c r="J4847" t="s">
        <v>266</v>
      </c>
      <c r="K4847" t="s">
        <v>3003</v>
      </c>
      <c r="L4847" t="s">
        <v>5294</v>
      </c>
      <c r="M4847" t="s">
        <v>267</v>
      </c>
      <c r="N4847" t="s">
        <v>268</v>
      </c>
      <c r="O4847">
        <v>1</v>
      </c>
      <c r="P4847" t="s">
        <v>266</v>
      </c>
      <c r="Q4847">
        <v>0.17</v>
      </c>
      <c r="S4847">
        <v>1</v>
      </c>
      <c r="T4847" s="108">
        <v>0.17</v>
      </c>
      <c r="U4847">
        <v>1</v>
      </c>
      <c r="V4847" t="s">
        <v>270</v>
      </c>
      <c r="W4847" t="s">
        <v>167</v>
      </c>
      <c r="X4847">
        <v>1</v>
      </c>
      <c r="Y4847">
        <v>0</v>
      </c>
      <c r="Z4847">
        <v>0</v>
      </c>
      <c r="AA4847">
        <v>1</v>
      </c>
      <c r="AB4847">
        <v>0</v>
      </c>
      <c r="AC4847">
        <v>0</v>
      </c>
      <c r="AD4847">
        <v>0</v>
      </c>
      <c r="AE4847">
        <v>0</v>
      </c>
    </row>
    <row r="4848" spans="1:31" x14ac:dyDescent="0.3">
      <c r="A4848" t="s">
        <v>268</v>
      </c>
      <c r="B4848" t="s">
        <v>10414</v>
      </c>
      <c r="C4848" t="s">
        <v>274</v>
      </c>
      <c r="D4848" t="s">
        <v>10415</v>
      </c>
      <c r="E4848" t="s">
        <v>12900</v>
      </c>
      <c r="F4848" t="s">
        <v>8808</v>
      </c>
      <c r="G4848" t="s">
        <v>427</v>
      </c>
      <c r="I4848" t="s">
        <v>265</v>
      </c>
      <c r="J4848" t="s">
        <v>266</v>
      </c>
      <c r="K4848" t="s">
        <v>3003</v>
      </c>
      <c r="L4848" t="s">
        <v>10416</v>
      </c>
      <c r="M4848" t="s">
        <v>271</v>
      </c>
      <c r="N4848" t="s">
        <v>268</v>
      </c>
      <c r="O4848">
        <v>2</v>
      </c>
      <c r="P4848" t="s">
        <v>272</v>
      </c>
      <c r="Q4848">
        <v>2</v>
      </c>
      <c r="S4848">
        <v>1</v>
      </c>
      <c r="T4848" s="108">
        <v>2</v>
      </c>
      <c r="U4848">
        <v>1</v>
      </c>
      <c r="V4848" t="s">
        <v>270</v>
      </c>
      <c r="W4848" t="s">
        <v>167</v>
      </c>
      <c r="X4848">
        <v>1</v>
      </c>
      <c r="Y4848">
        <v>1</v>
      </c>
      <c r="Z4848">
        <v>0</v>
      </c>
      <c r="AA4848">
        <v>0</v>
      </c>
      <c r="AB4848">
        <v>0</v>
      </c>
      <c r="AC4848">
        <v>0</v>
      </c>
      <c r="AD4848">
        <v>0</v>
      </c>
      <c r="AE4848">
        <v>0</v>
      </c>
    </row>
    <row r="4849" spans="1:31" x14ac:dyDescent="0.3">
      <c r="A4849" t="s">
        <v>268</v>
      </c>
      <c r="B4849" t="s">
        <v>10414</v>
      </c>
      <c r="C4849" t="s">
        <v>274</v>
      </c>
      <c r="D4849" t="s">
        <v>10415</v>
      </c>
      <c r="E4849" t="s">
        <v>12900</v>
      </c>
      <c r="F4849" t="s">
        <v>8808</v>
      </c>
      <c r="G4849" t="s">
        <v>427</v>
      </c>
      <c r="I4849" t="s">
        <v>265</v>
      </c>
      <c r="J4849" t="s">
        <v>266</v>
      </c>
      <c r="K4849" t="s">
        <v>3003</v>
      </c>
      <c r="L4849" t="s">
        <v>10416</v>
      </c>
      <c r="M4849" t="s">
        <v>267</v>
      </c>
      <c r="N4849" t="s">
        <v>268</v>
      </c>
      <c r="O4849">
        <v>1</v>
      </c>
      <c r="P4849" t="s">
        <v>282</v>
      </c>
      <c r="Q4849">
        <v>1</v>
      </c>
      <c r="S4849">
        <v>1</v>
      </c>
      <c r="T4849" s="108">
        <v>1</v>
      </c>
      <c r="U4849">
        <v>1</v>
      </c>
      <c r="V4849" t="s">
        <v>270</v>
      </c>
      <c r="W4849" t="s">
        <v>167</v>
      </c>
      <c r="X4849">
        <v>1</v>
      </c>
      <c r="Y4849">
        <v>0</v>
      </c>
      <c r="Z4849">
        <v>0</v>
      </c>
      <c r="AA4849">
        <v>1</v>
      </c>
      <c r="AB4849">
        <v>0</v>
      </c>
      <c r="AC4849">
        <v>0</v>
      </c>
      <c r="AD4849">
        <v>0</v>
      </c>
      <c r="AE4849">
        <v>0</v>
      </c>
    </row>
    <row r="4850" spans="1:31" x14ac:dyDescent="0.3">
      <c r="A4850" t="s">
        <v>268</v>
      </c>
      <c r="B4850" t="s">
        <v>17277</v>
      </c>
      <c r="C4850" t="s">
        <v>274</v>
      </c>
      <c r="D4850" t="s">
        <v>17656</v>
      </c>
      <c r="E4850" t="s">
        <v>12850</v>
      </c>
      <c r="F4850" t="s">
        <v>5334</v>
      </c>
      <c r="G4850" t="s">
        <v>1438</v>
      </c>
      <c r="I4850" t="s">
        <v>265</v>
      </c>
      <c r="J4850" t="s">
        <v>266</v>
      </c>
      <c r="K4850" t="s">
        <v>5335</v>
      </c>
      <c r="L4850" t="s">
        <v>17278</v>
      </c>
      <c r="M4850" t="s">
        <v>271</v>
      </c>
      <c r="N4850" t="s">
        <v>268</v>
      </c>
      <c r="O4850">
        <v>2</v>
      </c>
      <c r="P4850" t="s">
        <v>288</v>
      </c>
      <c r="Q4850">
        <v>0.48</v>
      </c>
      <c r="S4850">
        <v>2</v>
      </c>
      <c r="T4850" s="108">
        <v>0.96</v>
      </c>
      <c r="U4850">
        <v>1</v>
      </c>
      <c r="V4850" t="s">
        <v>270</v>
      </c>
      <c r="W4850" t="s">
        <v>167</v>
      </c>
      <c r="X4850">
        <v>2</v>
      </c>
      <c r="Y4850">
        <v>0</v>
      </c>
      <c r="Z4850">
        <v>0</v>
      </c>
      <c r="AA4850">
        <v>0</v>
      </c>
      <c r="AB4850">
        <v>2</v>
      </c>
      <c r="AC4850">
        <v>0</v>
      </c>
      <c r="AD4850">
        <v>0</v>
      </c>
      <c r="AE4850">
        <v>0</v>
      </c>
    </row>
    <row r="4851" spans="1:31" x14ac:dyDescent="0.3">
      <c r="A4851" t="s">
        <v>268</v>
      </c>
      <c r="B4851" t="s">
        <v>17277</v>
      </c>
      <c r="C4851" t="s">
        <v>274</v>
      </c>
      <c r="D4851" t="s">
        <v>17656</v>
      </c>
      <c r="E4851" t="s">
        <v>12850</v>
      </c>
      <c r="F4851" t="s">
        <v>5334</v>
      </c>
      <c r="G4851" t="s">
        <v>1438</v>
      </c>
      <c r="I4851" t="s">
        <v>265</v>
      </c>
      <c r="J4851" t="s">
        <v>266</v>
      </c>
      <c r="K4851" t="s">
        <v>5335</v>
      </c>
      <c r="L4851" t="s">
        <v>17278</v>
      </c>
      <c r="M4851" t="s">
        <v>271</v>
      </c>
      <c r="N4851" t="s">
        <v>268</v>
      </c>
      <c r="O4851">
        <v>17</v>
      </c>
      <c r="P4851" t="s">
        <v>273</v>
      </c>
      <c r="Q4851">
        <v>0.32</v>
      </c>
      <c r="S4851">
        <v>1</v>
      </c>
      <c r="T4851" s="108">
        <v>0.32</v>
      </c>
      <c r="U4851">
        <v>1</v>
      </c>
      <c r="V4851" t="s">
        <v>270</v>
      </c>
      <c r="W4851" t="s">
        <v>167</v>
      </c>
      <c r="X4851">
        <v>1</v>
      </c>
      <c r="Y4851">
        <v>0</v>
      </c>
      <c r="Z4851">
        <v>0</v>
      </c>
      <c r="AA4851">
        <v>0</v>
      </c>
      <c r="AB4851">
        <v>1</v>
      </c>
      <c r="AC4851">
        <v>0</v>
      </c>
      <c r="AD4851">
        <v>0</v>
      </c>
      <c r="AE4851">
        <v>0</v>
      </c>
    </row>
    <row r="4852" spans="1:31" x14ac:dyDescent="0.3">
      <c r="A4852" t="s">
        <v>268</v>
      </c>
      <c r="B4852" t="s">
        <v>17277</v>
      </c>
      <c r="C4852" t="s">
        <v>274</v>
      </c>
      <c r="D4852" t="s">
        <v>17656</v>
      </c>
      <c r="E4852" t="s">
        <v>12850</v>
      </c>
      <c r="F4852" t="s">
        <v>5334</v>
      </c>
      <c r="G4852" t="s">
        <v>1438</v>
      </c>
      <c r="I4852" t="s">
        <v>265</v>
      </c>
      <c r="J4852" t="s">
        <v>266</v>
      </c>
      <c r="K4852" t="s">
        <v>5335</v>
      </c>
      <c r="L4852" t="s">
        <v>17278</v>
      </c>
      <c r="M4852" t="s">
        <v>267</v>
      </c>
      <c r="N4852" t="s">
        <v>268</v>
      </c>
      <c r="O4852">
        <v>1</v>
      </c>
      <c r="P4852" t="s">
        <v>282</v>
      </c>
      <c r="Q4852">
        <v>3</v>
      </c>
      <c r="S4852">
        <v>1</v>
      </c>
      <c r="T4852" s="108">
        <v>3</v>
      </c>
      <c r="U4852">
        <v>1</v>
      </c>
      <c r="V4852" t="s">
        <v>270</v>
      </c>
      <c r="W4852" t="s">
        <v>167</v>
      </c>
      <c r="X4852">
        <v>1</v>
      </c>
      <c r="Y4852">
        <v>0</v>
      </c>
      <c r="Z4852">
        <v>0</v>
      </c>
      <c r="AA4852">
        <v>0</v>
      </c>
      <c r="AB4852">
        <v>1</v>
      </c>
      <c r="AC4852">
        <v>0</v>
      </c>
      <c r="AD4852">
        <v>0</v>
      </c>
      <c r="AE4852">
        <v>0</v>
      </c>
    </row>
    <row r="4853" spans="1:31" x14ac:dyDescent="0.3">
      <c r="A4853" t="s">
        <v>268</v>
      </c>
      <c r="B4853" t="s">
        <v>5352</v>
      </c>
      <c r="C4853" t="s">
        <v>274</v>
      </c>
      <c r="D4853" t="s">
        <v>5353</v>
      </c>
      <c r="E4853" t="s">
        <v>12906</v>
      </c>
      <c r="F4853" t="s">
        <v>3002</v>
      </c>
      <c r="G4853" t="s">
        <v>427</v>
      </c>
      <c r="I4853" t="s">
        <v>265</v>
      </c>
      <c r="J4853" t="s">
        <v>266</v>
      </c>
      <c r="K4853" t="s">
        <v>3003</v>
      </c>
      <c r="L4853" t="s">
        <v>5354</v>
      </c>
      <c r="M4853" t="s">
        <v>267</v>
      </c>
      <c r="N4853" t="s">
        <v>268</v>
      </c>
      <c r="O4853">
        <v>1</v>
      </c>
      <c r="P4853" t="s">
        <v>266</v>
      </c>
      <c r="Q4853">
        <v>0.17</v>
      </c>
      <c r="S4853">
        <v>1</v>
      </c>
      <c r="T4853" s="108">
        <v>0.17</v>
      </c>
      <c r="U4853">
        <v>1</v>
      </c>
      <c r="V4853" t="s">
        <v>270</v>
      </c>
      <c r="W4853" t="s">
        <v>167</v>
      </c>
      <c r="X4853">
        <v>1</v>
      </c>
      <c r="Y4853">
        <v>0</v>
      </c>
      <c r="Z4853">
        <v>0</v>
      </c>
      <c r="AA4853">
        <v>1</v>
      </c>
      <c r="AB4853">
        <v>0</v>
      </c>
      <c r="AC4853">
        <v>0</v>
      </c>
      <c r="AD4853">
        <v>0</v>
      </c>
      <c r="AE4853">
        <v>0</v>
      </c>
    </row>
    <row r="4854" spans="1:31" x14ac:dyDescent="0.3">
      <c r="A4854" t="s">
        <v>268</v>
      </c>
      <c r="B4854" t="s">
        <v>5352</v>
      </c>
      <c r="C4854" t="s">
        <v>274</v>
      </c>
      <c r="D4854" t="s">
        <v>5353</v>
      </c>
      <c r="E4854" t="s">
        <v>12906</v>
      </c>
      <c r="F4854" t="s">
        <v>3002</v>
      </c>
      <c r="G4854" t="s">
        <v>427</v>
      </c>
      <c r="I4854" t="s">
        <v>265</v>
      </c>
      <c r="J4854" t="s">
        <v>266</v>
      </c>
      <c r="K4854" t="s">
        <v>3003</v>
      </c>
      <c r="L4854" t="s">
        <v>5354</v>
      </c>
      <c r="M4854" t="s">
        <v>271</v>
      </c>
      <c r="N4854" t="s">
        <v>268</v>
      </c>
      <c r="O4854">
        <v>2</v>
      </c>
      <c r="P4854" t="s">
        <v>288</v>
      </c>
      <c r="Q4854">
        <v>0.48</v>
      </c>
      <c r="S4854">
        <v>1</v>
      </c>
      <c r="T4854" s="108">
        <v>0.48</v>
      </c>
      <c r="U4854">
        <v>1</v>
      </c>
      <c r="V4854" t="s">
        <v>270</v>
      </c>
      <c r="W4854" t="s">
        <v>167</v>
      </c>
      <c r="X4854">
        <v>1</v>
      </c>
      <c r="Y4854">
        <v>0</v>
      </c>
      <c r="Z4854">
        <v>0</v>
      </c>
      <c r="AA4854">
        <v>1</v>
      </c>
      <c r="AB4854">
        <v>0</v>
      </c>
      <c r="AC4854">
        <v>0</v>
      </c>
      <c r="AD4854">
        <v>0</v>
      </c>
      <c r="AE4854">
        <v>0</v>
      </c>
    </row>
    <row r="4855" spans="1:31" x14ac:dyDescent="0.3">
      <c r="A4855" t="s">
        <v>268</v>
      </c>
      <c r="B4855" t="s">
        <v>8529</v>
      </c>
      <c r="C4855" t="s">
        <v>274</v>
      </c>
      <c r="D4855" t="s">
        <v>8530</v>
      </c>
      <c r="E4855" t="s">
        <v>16083</v>
      </c>
      <c r="F4855" t="s">
        <v>16084</v>
      </c>
      <c r="G4855" t="s">
        <v>427</v>
      </c>
      <c r="I4855" t="s">
        <v>265</v>
      </c>
      <c r="J4855" t="s">
        <v>266</v>
      </c>
      <c r="K4855" t="s">
        <v>16085</v>
      </c>
      <c r="L4855" t="s">
        <v>8531</v>
      </c>
      <c r="M4855" t="s">
        <v>271</v>
      </c>
      <c r="N4855" t="s">
        <v>268</v>
      </c>
      <c r="O4855">
        <v>2</v>
      </c>
      <c r="P4855" t="s">
        <v>272</v>
      </c>
      <c r="Q4855">
        <v>3</v>
      </c>
      <c r="S4855">
        <v>1</v>
      </c>
      <c r="T4855" s="108">
        <v>3</v>
      </c>
      <c r="U4855">
        <v>1</v>
      </c>
      <c r="V4855" t="s">
        <v>270</v>
      </c>
      <c r="W4855" t="s">
        <v>167</v>
      </c>
      <c r="X4855">
        <v>1</v>
      </c>
      <c r="Y4855">
        <v>1</v>
      </c>
      <c r="Z4855">
        <v>0</v>
      </c>
      <c r="AA4855">
        <v>0</v>
      </c>
      <c r="AB4855">
        <v>0</v>
      </c>
      <c r="AC4855">
        <v>0</v>
      </c>
      <c r="AD4855">
        <v>0</v>
      </c>
      <c r="AE4855">
        <v>0</v>
      </c>
    </row>
    <row r="4856" spans="1:31" x14ac:dyDescent="0.3">
      <c r="A4856" t="s">
        <v>268</v>
      </c>
      <c r="B4856" t="s">
        <v>8529</v>
      </c>
      <c r="C4856" t="s">
        <v>274</v>
      </c>
      <c r="D4856" t="s">
        <v>8530</v>
      </c>
      <c r="E4856" t="s">
        <v>16083</v>
      </c>
      <c r="F4856" t="s">
        <v>16084</v>
      </c>
      <c r="G4856" t="s">
        <v>427</v>
      </c>
      <c r="I4856" t="s">
        <v>265</v>
      </c>
      <c r="J4856" t="s">
        <v>266</v>
      </c>
      <c r="K4856" t="s">
        <v>16085</v>
      </c>
      <c r="L4856" t="s">
        <v>8531</v>
      </c>
      <c r="M4856" t="s">
        <v>267</v>
      </c>
      <c r="N4856" t="s">
        <v>268</v>
      </c>
      <c r="O4856">
        <v>1</v>
      </c>
      <c r="P4856" t="s">
        <v>282</v>
      </c>
      <c r="Q4856">
        <v>1</v>
      </c>
      <c r="S4856">
        <v>1</v>
      </c>
      <c r="T4856" s="108">
        <v>1</v>
      </c>
      <c r="U4856">
        <v>1</v>
      </c>
      <c r="V4856" t="s">
        <v>270</v>
      </c>
      <c r="W4856" t="s">
        <v>167</v>
      </c>
      <c r="X4856">
        <v>1</v>
      </c>
      <c r="Y4856">
        <v>1</v>
      </c>
      <c r="Z4856">
        <v>0</v>
      </c>
      <c r="AA4856">
        <v>0</v>
      </c>
      <c r="AB4856">
        <v>0</v>
      </c>
      <c r="AC4856">
        <v>0</v>
      </c>
      <c r="AD4856">
        <v>0</v>
      </c>
      <c r="AE4856">
        <v>0</v>
      </c>
    </row>
    <row r="4857" spans="1:31" x14ac:dyDescent="0.3">
      <c r="A4857" t="s">
        <v>268</v>
      </c>
      <c r="B4857" t="s">
        <v>10417</v>
      </c>
      <c r="C4857" t="s">
        <v>274</v>
      </c>
      <c r="D4857" t="s">
        <v>10418</v>
      </c>
      <c r="E4857" t="s">
        <v>13019</v>
      </c>
      <c r="F4857" t="s">
        <v>5438</v>
      </c>
      <c r="G4857" t="s">
        <v>9336</v>
      </c>
      <c r="I4857" t="s">
        <v>265</v>
      </c>
      <c r="J4857" t="s">
        <v>266</v>
      </c>
      <c r="K4857" t="s">
        <v>5439</v>
      </c>
      <c r="L4857" t="s">
        <v>10419</v>
      </c>
      <c r="M4857" t="s">
        <v>267</v>
      </c>
      <c r="N4857" t="s">
        <v>268</v>
      </c>
      <c r="O4857">
        <v>1</v>
      </c>
      <c r="P4857" t="s">
        <v>282</v>
      </c>
      <c r="Q4857">
        <v>2</v>
      </c>
      <c r="S4857">
        <v>1</v>
      </c>
      <c r="T4857" s="108">
        <v>2</v>
      </c>
      <c r="U4857">
        <v>1</v>
      </c>
      <c r="V4857" t="s">
        <v>270</v>
      </c>
      <c r="W4857" t="s">
        <v>167</v>
      </c>
      <c r="X4857">
        <v>1</v>
      </c>
      <c r="Y4857">
        <v>0</v>
      </c>
      <c r="Z4857">
        <v>1</v>
      </c>
      <c r="AA4857">
        <v>0</v>
      </c>
      <c r="AB4857">
        <v>0</v>
      </c>
      <c r="AC4857">
        <v>0</v>
      </c>
      <c r="AD4857">
        <v>0</v>
      </c>
      <c r="AE4857">
        <v>0</v>
      </c>
    </row>
    <row r="4858" spans="1:31" x14ac:dyDescent="0.3">
      <c r="A4858" t="s">
        <v>268</v>
      </c>
      <c r="B4858" t="s">
        <v>10417</v>
      </c>
      <c r="C4858" t="s">
        <v>274</v>
      </c>
      <c r="D4858" t="s">
        <v>10418</v>
      </c>
      <c r="E4858" t="s">
        <v>13019</v>
      </c>
      <c r="F4858" t="s">
        <v>5438</v>
      </c>
      <c r="G4858" t="s">
        <v>9336</v>
      </c>
      <c r="I4858" t="s">
        <v>265</v>
      </c>
      <c r="J4858" t="s">
        <v>266</v>
      </c>
      <c r="K4858" t="s">
        <v>5439</v>
      </c>
      <c r="L4858" t="s">
        <v>10419</v>
      </c>
      <c r="M4858" t="s">
        <v>271</v>
      </c>
      <c r="N4858" t="s">
        <v>268</v>
      </c>
      <c r="O4858">
        <v>2</v>
      </c>
      <c r="P4858" t="s">
        <v>288</v>
      </c>
      <c r="Q4858">
        <v>0.48</v>
      </c>
      <c r="S4858">
        <v>2</v>
      </c>
      <c r="T4858" s="108">
        <v>0.96</v>
      </c>
      <c r="U4858">
        <v>1</v>
      </c>
      <c r="V4858" t="s">
        <v>270</v>
      </c>
      <c r="W4858" t="s">
        <v>167</v>
      </c>
      <c r="X4858">
        <v>2</v>
      </c>
      <c r="Y4858">
        <v>0</v>
      </c>
      <c r="Z4858">
        <v>2</v>
      </c>
      <c r="AA4858">
        <v>0</v>
      </c>
      <c r="AB4858">
        <v>0</v>
      </c>
      <c r="AC4858">
        <v>0</v>
      </c>
      <c r="AD4858">
        <v>0</v>
      </c>
      <c r="AE4858">
        <v>0</v>
      </c>
    </row>
    <row r="4859" spans="1:31" x14ac:dyDescent="0.3">
      <c r="A4859" t="s">
        <v>268</v>
      </c>
      <c r="B4859" t="s">
        <v>10417</v>
      </c>
      <c r="C4859" t="s">
        <v>274</v>
      </c>
      <c r="D4859" t="s">
        <v>10418</v>
      </c>
      <c r="E4859" t="s">
        <v>13019</v>
      </c>
      <c r="F4859" t="s">
        <v>5438</v>
      </c>
      <c r="G4859" t="s">
        <v>9336</v>
      </c>
      <c r="I4859" t="s">
        <v>265</v>
      </c>
      <c r="J4859" t="s">
        <v>266</v>
      </c>
      <c r="K4859" t="s">
        <v>5439</v>
      </c>
      <c r="L4859" t="s">
        <v>10419</v>
      </c>
      <c r="M4859" t="s">
        <v>271</v>
      </c>
      <c r="N4859" t="s">
        <v>268</v>
      </c>
      <c r="O4859">
        <v>17</v>
      </c>
      <c r="P4859" t="s">
        <v>273</v>
      </c>
      <c r="Q4859">
        <v>0.48</v>
      </c>
      <c r="S4859">
        <v>1</v>
      </c>
      <c r="T4859" s="108">
        <v>0.48</v>
      </c>
      <c r="U4859">
        <v>1</v>
      </c>
      <c r="V4859" t="s">
        <v>270</v>
      </c>
      <c r="W4859" t="s">
        <v>167</v>
      </c>
      <c r="X4859">
        <v>1</v>
      </c>
      <c r="Y4859">
        <v>0</v>
      </c>
      <c r="Z4859">
        <v>0</v>
      </c>
      <c r="AA4859">
        <v>0</v>
      </c>
      <c r="AB4859">
        <v>0</v>
      </c>
      <c r="AC4859">
        <v>1</v>
      </c>
      <c r="AD4859">
        <v>0</v>
      </c>
      <c r="AE4859">
        <v>0</v>
      </c>
    </row>
    <row r="4860" spans="1:31" x14ac:dyDescent="0.3">
      <c r="A4860" t="s">
        <v>268</v>
      </c>
      <c r="B4860" t="s">
        <v>16444</v>
      </c>
      <c r="C4860" t="s">
        <v>274</v>
      </c>
      <c r="D4860" t="s">
        <v>16445</v>
      </c>
      <c r="E4860" t="s">
        <v>16446</v>
      </c>
      <c r="F4860" t="s">
        <v>16447</v>
      </c>
      <c r="G4860" t="s">
        <v>427</v>
      </c>
      <c r="I4860" t="s">
        <v>265</v>
      </c>
      <c r="J4860" t="s">
        <v>266</v>
      </c>
      <c r="K4860" t="s">
        <v>16448</v>
      </c>
      <c r="L4860" t="s">
        <v>16449</v>
      </c>
      <c r="M4860" t="s">
        <v>267</v>
      </c>
      <c r="N4860" t="s">
        <v>268</v>
      </c>
      <c r="O4860">
        <v>1</v>
      </c>
      <c r="P4860" t="s">
        <v>282</v>
      </c>
      <c r="Q4860">
        <v>3</v>
      </c>
      <c r="S4860">
        <v>1</v>
      </c>
      <c r="T4860" s="108">
        <v>3</v>
      </c>
      <c r="U4860">
        <v>1</v>
      </c>
      <c r="V4860" t="s">
        <v>270</v>
      </c>
      <c r="W4860" t="s">
        <v>167</v>
      </c>
      <c r="X4860">
        <v>1</v>
      </c>
      <c r="Y4860">
        <v>0</v>
      </c>
      <c r="Z4860">
        <v>0</v>
      </c>
      <c r="AA4860">
        <v>0</v>
      </c>
      <c r="AB4860">
        <v>0</v>
      </c>
      <c r="AC4860">
        <v>1</v>
      </c>
      <c r="AD4860">
        <v>0</v>
      </c>
      <c r="AE4860">
        <v>0</v>
      </c>
    </row>
    <row r="4861" spans="1:31" x14ac:dyDescent="0.3">
      <c r="A4861" t="s">
        <v>268</v>
      </c>
      <c r="B4861" t="s">
        <v>16444</v>
      </c>
      <c r="C4861" t="s">
        <v>274</v>
      </c>
      <c r="D4861" t="s">
        <v>16445</v>
      </c>
      <c r="E4861" t="s">
        <v>16446</v>
      </c>
      <c r="F4861" t="s">
        <v>16447</v>
      </c>
      <c r="G4861" t="s">
        <v>427</v>
      </c>
      <c r="I4861" t="s">
        <v>265</v>
      </c>
      <c r="J4861" t="s">
        <v>266</v>
      </c>
      <c r="K4861" t="s">
        <v>16448</v>
      </c>
      <c r="L4861" t="s">
        <v>16449</v>
      </c>
      <c r="M4861" t="s">
        <v>271</v>
      </c>
      <c r="N4861" t="s">
        <v>268</v>
      </c>
      <c r="O4861">
        <v>2</v>
      </c>
      <c r="P4861" t="s">
        <v>272</v>
      </c>
      <c r="Q4861">
        <v>2</v>
      </c>
      <c r="S4861">
        <v>1</v>
      </c>
      <c r="T4861" s="108">
        <v>2</v>
      </c>
      <c r="U4861">
        <v>1</v>
      </c>
      <c r="V4861" t="s">
        <v>270</v>
      </c>
      <c r="W4861" t="s">
        <v>167</v>
      </c>
      <c r="X4861">
        <v>1</v>
      </c>
      <c r="Y4861">
        <v>0</v>
      </c>
      <c r="Z4861">
        <v>0</v>
      </c>
      <c r="AA4861">
        <v>1</v>
      </c>
      <c r="AB4861">
        <v>0</v>
      </c>
      <c r="AC4861">
        <v>0</v>
      </c>
      <c r="AD4861">
        <v>0</v>
      </c>
      <c r="AE4861">
        <v>0</v>
      </c>
    </row>
    <row r="4862" spans="1:31" x14ac:dyDescent="0.3">
      <c r="A4862" t="s">
        <v>268</v>
      </c>
      <c r="B4862" t="s">
        <v>16074</v>
      </c>
      <c r="C4862" t="s">
        <v>274</v>
      </c>
      <c r="D4862" t="s">
        <v>16075</v>
      </c>
      <c r="E4862" t="s">
        <v>16076</v>
      </c>
      <c r="F4862" t="s">
        <v>622</v>
      </c>
      <c r="G4862" t="s">
        <v>9336</v>
      </c>
      <c r="I4862" t="s">
        <v>265</v>
      </c>
      <c r="J4862" t="s">
        <v>266</v>
      </c>
      <c r="K4862" t="s">
        <v>3474</v>
      </c>
      <c r="L4862" t="s">
        <v>16077</v>
      </c>
      <c r="M4862" t="s">
        <v>267</v>
      </c>
      <c r="N4862" t="s">
        <v>268</v>
      </c>
      <c r="O4862">
        <v>1</v>
      </c>
      <c r="P4862" t="s">
        <v>266</v>
      </c>
      <c r="Q4862">
        <v>0.32</v>
      </c>
      <c r="S4862">
        <v>1</v>
      </c>
      <c r="T4862" s="108">
        <v>0.32</v>
      </c>
      <c r="U4862">
        <v>1</v>
      </c>
      <c r="V4862" t="s">
        <v>270</v>
      </c>
      <c r="W4862" t="s">
        <v>167</v>
      </c>
      <c r="X4862">
        <v>1</v>
      </c>
      <c r="Y4862">
        <v>0</v>
      </c>
      <c r="Z4862">
        <v>0</v>
      </c>
      <c r="AA4862">
        <v>0</v>
      </c>
      <c r="AB4862">
        <v>0</v>
      </c>
      <c r="AC4862">
        <v>1</v>
      </c>
      <c r="AD4862">
        <v>0</v>
      </c>
      <c r="AE4862">
        <v>0</v>
      </c>
    </row>
    <row r="4863" spans="1:31" x14ac:dyDescent="0.3">
      <c r="A4863" t="s">
        <v>268</v>
      </c>
      <c r="B4863" t="s">
        <v>16074</v>
      </c>
      <c r="C4863" t="s">
        <v>274</v>
      </c>
      <c r="D4863" t="s">
        <v>16075</v>
      </c>
      <c r="E4863" t="s">
        <v>16076</v>
      </c>
      <c r="F4863" t="s">
        <v>622</v>
      </c>
      <c r="G4863" t="s">
        <v>9336</v>
      </c>
      <c r="I4863" t="s">
        <v>265</v>
      </c>
      <c r="J4863" t="s">
        <v>266</v>
      </c>
      <c r="K4863" t="s">
        <v>3474</v>
      </c>
      <c r="L4863" t="s">
        <v>16077</v>
      </c>
      <c r="M4863" t="s">
        <v>271</v>
      </c>
      <c r="N4863" t="s">
        <v>268</v>
      </c>
      <c r="O4863">
        <v>2</v>
      </c>
      <c r="P4863" t="s">
        <v>288</v>
      </c>
      <c r="Q4863">
        <v>0.32</v>
      </c>
      <c r="S4863">
        <v>1</v>
      </c>
      <c r="T4863" s="108">
        <v>0.32</v>
      </c>
      <c r="U4863">
        <v>1</v>
      </c>
      <c r="V4863" t="s">
        <v>270</v>
      </c>
      <c r="W4863" t="s">
        <v>167</v>
      </c>
      <c r="X4863">
        <v>1</v>
      </c>
      <c r="Y4863">
        <v>0</v>
      </c>
      <c r="Z4863">
        <v>0</v>
      </c>
      <c r="AA4863">
        <v>0</v>
      </c>
      <c r="AB4863">
        <v>0</v>
      </c>
      <c r="AC4863">
        <v>1</v>
      </c>
      <c r="AD4863">
        <v>0</v>
      </c>
      <c r="AE4863">
        <v>0</v>
      </c>
    </row>
    <row r="4864" spans="1:31" x14ac:dyDescent="0.3">
      <c r="A4864" t="s">
        <v>268</v>
      </c>
      <c r="B4864" t="s">
        <v>16074</v>
      </c>
      <c r="C4864" t="s">
        <v>274</v>
      </c>
      <c r="D4864" t="s">
        <v>16075</v>
      </c>
      <c r="E4864" t="s">
        <v>16076</v>
      </c>
      <c r="F4864" t="s">
        <v>622</v>
      </c>
      <c r="G4864" t="s">
        <v>9336</v>
      </c>
      <c r="I4864" t="s">
        <v>265</v>
      </c>
      <c r="J4864" t="s">
        <v>266</v>
      </c>
      <c r="K4864" t="s">
        <v>3474</v>
      </c>
      <c r="L4864" t="s">
        <v>16077</v>
      </c>
      <c r="M4864" t="s">
        <v>271</v>
      </c>
      <c r="N4864" t="s">
        <v>268</v>
      </c>
      <c r="O4864">
        <v>20</v>
      </c>
      <c r="P4864" t="s">
        <v>425</v>
      </c>
      <c r="Q4864">
        <v>0.32</v>
      </c>
      <c r="S4864">
        <v>1</v>
      </c>
      <c r="T4864" s="108">
        <v>0.32</v>
      </c>
      <c r="U4864">
        <v>1</v>
      </c>
      <c r="V4864" t="s">
        <v>270</v>
      </c>
      <c r="W4864" t="s">
        <v>167</v>
      </c>
      <c r="X4864">
        <v>1</v>
      </c>
      <c r="Y4864">
        <v>0</v>
      </c>
      <c r="Z4864">
        <v>0</v>
      </c>
      <c r="AA4864">
        <v>0</v>
      </c>
      <c r="AB4864">
        <v>0</v>
      </c>
      <c r="AC4864">
        <v>1</v>
      </c>
      <c r="AD4864">
        <v>0</v>
      </c>
      <c r="AE4864">
        <v>0</v>
      </c>
    </row>
    <row r="4865" spans="1:31" x14ac:dyDescent="0.3">
      <c r="A4865" t="s">
        <v>16630</v>
      </c>
      <c r="B4865" t="s">
        <v>16078</v>
      </c>
      <c r="C4865" t="s">
        <v>274</v>
      </c>
      <c r="D4865" t="s">
        <v>16075</v>
      </c>
      <c r="E4865" t="s">
        <v>17279</v>
      </c>
      <c r="F4865" t="s">
        <v>622</v>
      </c>
      <c r="G4865" t="s">
        <v>9336</v>
      </c>
      <c r="I4865" t="s">
        <v>265</v>
      </c>
      <c r="J4865" t="s">
        <v>266</v>
      </c>
      <c r="K4865" t="s">
        <v>3474</v>
      </c>
      <c r="L4865" t="s">
        <v>16077</v>
      </c>
      <c r="M4865" t="s">
        <v>3521</v>
      </c>
      <c r="N4865" t="s">
        <v>16630</v>
      </c>
      <c r="O4865">
        <v>20</v>
      </c>
      <c r="P4865" t="s">
        <v>3206</v>
      </c>
      <c r="Q4865">
        <v>30</v>
      </c>
      <c r="S4865">
        <v>0</v>
      </c>
      <c r="T4865" s="108">
        <v>0</v>
      </c>
      <c r="U4865">
        <v>0</v>
      </c>
      <c r="W4865" t="s">
        <v>171</v>
      </c>
      <c r="X4865">
        <v>1</v>
      </c>
      <c r="Y4865">
        <v>0</v>
      </c>
      <c r="Z4865">
        <v>0</v>
      </c>
      <c r="AA4865">
        <v>0</v>
      </c>
      <c r="AB4865">
        <v>0</v>
      </c>
      <c r="AC4865">
        <v>0</v>
      </c>
      <c r="AD4865">
        <v>0</v>
      </c>
      <c r="AE4865">
        <v>0</v>
      </c>
    </row>
    <row r="4866" spans="1:31" x14ac:dyDescent="0.3">
      <c r="A4866" t="s">
        <v>16630</v>
      </c>
      <c r="B4866" t="s">
        <v>11713</v>
      </c>
      <c r="C4866" t="s">
        <v>274</v>
      </c>
      <c r="D4866" t="s">
        <v>11714</v>
      </c>
      <c r="E4866" t="s">
        <v>17280</v>
      </c>
      <c r="F4866" t="s">
        <v>1700</v>
      </c>
      <c r="G4866" t="s">
        <v>11715</v>
      </c>
      <c r="I4866" t="s">
        <v>265</v>
      </c>
      <c r="J4866" t="s">
        <v>266</v>
      </c>
      <c r="K4866" t="s">
        <v>11716</v>
      </c>
      <c r="L4866" t="s">
        <v>11717</v>
      </c>
      <c r="M4866" t="s">
        <v>387</v>
      </c>
      <c r="N4866" t="s">
        <v>16630</v>
      </c>
      <c r="O4866">
        <v>3</v>
      </c>
      <c r="P4866" t="s">
        <v>388</v>
      </c>
      <c r="Q4866">
        <v>40</v>
      </c>
      <c r="S4866">
        <v>0</v>
      </c>
      <c r="T4866" s="108">
        <v>0</v>
      </c>
      <c r="U4866">
        <v>0</v>
      </c>
      <c r="W4866" t="s">
        <v>171</v>
      </c>
      <c r="X4866">
        <v>1</v>
      </c>
      <c r="Y4866">
        <v>0</v>
      </c>
      <c r="Z4866">
        <v>0</v>
      </c>
      <c r="AA4866">
        <v>0</v>
      </c>
      <c r="AB4866">
        <v>0</v>
      </c>
      <c r="AC4866">
        <v>0</v>
      </c>
      <c r="AD4866">
        <v>0</v>
      </c>
      <c r="AE4866">
        <v>0</v>
      </c>
    </row>
    <row r="4867" spans="1:31" x14ac:dyDescent="0.3">
      <c r="A4867" t="s">
        <v>16630</v>
      </c>
      <c r="B4867" t="s">
        <v>13020</v>
      </c>
      <c r="C4867" t="s">
        <v>274</v>
      </c>
      <c r="D4867" t="s">
        <v>13021</v>
      </c>
      <c r="E4867" t="s">
        <v>17281</v>
      </c>
      <c r="F4867" t="s">
        <v>13022</v>
      </c>
      <c r="G4867" t="s">
        <v>4330</v>
      </c>
      <c r="I4867" t="s">
        <v>265</v>
      </c>
      <c r="J4867" t="s">
        <v>266</v>
      </c>
      <c r="K4867" t="s">
        <v>13023</v>
      </c>
      <c r="L4867" t="s">
        <v>13024</v>
      </c>
      <c r="M4867" t="s">
        <v>3521</v>
      </c>
      <c r="N4867" t="s">
        <v>16630</v>
      </c>
      <c r="O4867">
        <v>20</v>
      </c>
      <c r="P4867" t="s">
        <v>3206</v>
      </c>
      <c r="Q4867">
        <v>40</v>
      </c>
      <c r="S4867">
        <v>0</v>
      </c>
      <c r="T4867" s="108">
        <v>0</v>
      </c>
      <c r="U4867">
        <v>0</v>
      </c>
      <c r="W4867" t="s">
        <v>171</v>
      </c>
      <c r="X4867">
        <v>1</v>
      </c>
      <c r="Y4867">
        <v>0</v>
      </c>
      <c r="Z4867">
        <v>0</v>
      </c>
      <c r="AA4867">
        <v>0</v>
      </c>
      <c r="AB4867">
        <v>0</v>
      </c>
      <c r="AC4867">
        <v>0</v>
      </c>
      <c r="AD4867">
        <v>0</v>
      </c>
      <c r="AE4867">
        <v>0</v>
      </c>
    </row>
    <row r="4868" spans="1:31" x14ac:dyDescent="0.3">
      <c r="A4868" t="s">
        <v>16630</v>
      </c>
      <c r="B4868" t="s">
        <v>27219</v>
      </c>
      <c r="C4868" t="s">
        <v>274</v>
      </c>
      <c r="D4868" t="s">
        <v>27220</v>
      </c>
      <c r="E4868" t="s">
        <v>27221</v>
      </c>
      <c r="F4868" t="s">
        <v>1784</v>
      </c>
      <c r="G4868" t="s">
        <v>1785</v>
      </c>
      <c r="I4868" t="s">
        <v>265</v>
      </c>
      <c r="J4868" t="s">
        <v>266</v>
      </c>
      <c r="K4868" t="s">
        <v>1786</v>
      </c>
      <c r="L4868" t="s">
        <v>27222</v>
      </c>
      <c r="M4868" t="s">
        <v>3521</v>
      </c>
      <c r="N4868" t="s">
        <v>16630</v>
      </c>
      <c r="O4868">
        <v>20</v>
      </c>
      <c r="P4868" t="s">
        <v>3206</v>
      </c>
      <c r="Q4868">
        <v>40</v>
      </c>
      <c r="S4868">
        <v>0</v>
      </c>
      <c r="T4868" s="108">
        <v>0</v>
      </c>
      <c r="U4868">
        <v>0</v>
      </c>
      <c r="W4868" t="s">
        <v>171</v>
      </c>
      <c r="X4868">
        <v>1</v>
      </c>
      <c r="Y4868">
        <v>0</v>
      </c>
      <c r="Z4868">
        <v>0</v>
      </c>
      <c r="AA4868">
        <v>0</v>
      </c>
      <c r="AB4868">
        <v>0</v>
      </c>
      <c r="AC4868">
        <v>0</v>
      </c>
      <c r="AD4868">
        <v>0</v>
      </c>
      <c r="AE4868">
        <v>0</v>
      </c>
    </row>
    <row r="4869" spans="1:31" x14ac:dyDescent="0.3">
      <c r="A4869" t="s">
        <v>16630</v>
      </c>
      <c r="B4869" t="s">
        <v>27219</v>
      </c>
      <c r="C4869" t="s">
        <v>274</v>
      </c>
      <c r="D4869" t="s">
        <v>27220</v>
      </c>
      <c r="E4869" t="s">
        <v>27221</v>
      </c>
      <c r="F4869" t="s">
        <v>1784</v>
      </c>
      <c r="G4869" t="s">
        <v>1785</v>
      </c>
      <c r="I4869" t="s">
        <v>265</v>
      </c>
      <c r="J4869" t="s">
        <v>266</v>
      </c>
      <c r="K4869" t="s">
        <v>1786</v>
      </c>
      <c r="L4869" t="s">
        <v>27222</v>
      </c>
      <c r="M4869" t="s">
        <v>3521</v>
      </c>
      <c r="N4869" t="s">
        <v>16630</v>
      </c>
      <c r="O4869">
        <v>20</v>
      </c>
      <c r="P4869" t="s">
        <v>3206</v>
      </c>
      <c r="Q4869">
        <v>40</v>
      </c>
      <c r="S4869">
        <v>0</v>
      </c>
      <c r="T4869" s="108">
        <v>0</v>
      </c>
      <c r="U4869">
        <v>0</v>
      </c>
      <c r="W4869" t="s">
        <v>171</v>
      </c>
      <c r="X4869">
        <v>1</v>
      </c>
      <c r="Y4869">
        <v>0</v>
      </c>
      <c r="Z4869">
        <v>0</v>
      </c>
      <c r="AA4869">
        <v>0</v>
      </c>
      <c r="AB4869">
        <v>0</v>
      </c>
      <c r="AC4869">
        <v>0</v>
      </c>
      <c r="AD4869">
        <v>0</v>
      </c>
      <c r="AE4869">
        <v>0</v>
      </c>
    </row>
    <row r="4870" spans="1:31" x14ac:dyDescent="0.3">
      <c r="A4870" t="s">
        <v>268</v>
      </c>
      <c r="B4870" t="s">
        <v>10092</v>
      </c>
      <c r="C4870" t="s">
        <v>274</v>
      </c>
      <c r="D4870" t="s">
        <v>10093</v>
      </c>
      <c r="E4870" t="s">
        <v>12894</v>
      </c>
      <c r="F4870" t="s">
        <v>1021</v>
      </c>
      <c r="G4870" t="s">
        <v>427</v>
      </c>
      <c r="I4870" t="s">
        <v>265</v>
      </c>
      <c r="J4870" t="s">
        <v>266</v>
      </c>
      <c r="K4870" t="s">
        <v>5235</v>
      </c>
      <c r="L4870" t="s">
        <v>10094</v>
      </c>
      <c r="M4870" t="s">
        <v>271</v>
      </c>
      <c r="N4870" t="s">
        <v>268</v>
      </c>
      <c r="O4870">
        <v>2</v>
      </c>
      <c r="P4870" t="s">
        <v>288</v>
      </c>
      <c r="Q4870">
        <v>0.48</v>
      </c>
      <c r="S4870">
        <v>3</v>
      </c>
      <c r="T4870" s="108">
        <v>1.44</v>
      </c>
      <c r="U4870">
        <v>1</v>
      </c>
      <c r="V4870" t="s">
        <v>270</v>
      </c>
      <c r="W4870" t="s">
        <v>167</v>
      </c>
      <c r="X4870">
        <v>3</v>
      </c>
      <c r="Y4870">
        <v>0</v>
      </c>
      <c r="Z4870">
        <v>0</v>
      </c>
      <c r="AA4870">
        <v>3</v>
      </c>
      <c r="AB4870">
        <v>0</v>
      </c>
      <c r="AC4870">
        <v>0</v>
      </c>
      <c r="AD4870">
        <v>0</v>
      </c>
      <c r="AE4870">
        <v>0</v>
      </c>
    </row>
    <row r="4871" spans="1:31" x14ac:dyDescent="0.3">
      <c r="A4871" t="s">
        <v>268</v>
      </c>
      <c r="B4871" t="s">
        <v>10092</v>
      </c>
      <c r="C4871" t="s">
        <v>274</v>
      </c>
      <c r="D4871" t="s">
        <v>10093</v>
      </c>
      <c r="E4871" t="s">
        <v>12894</v>
      </c>
      <c r="F4871" t="s">
        <v>1021</v>
      </c>
      <c r="G4871" t="s">
        <v>427</v>
      </c>
      <c r="I4871" t="s">
        <v>265</v>
      </c>
      <c r="J4871" t="s">
        <v>266</v>
      </c>
      <c r="K4871" t="s">
        <v>5235</v>
      </c>
      <c r="L4871" t="s">
        <v>10094</v>
      </c>
      <c r="M4871" t="s">
        <v>271</v>
      </c>
      <c r="N4871" t="s">
        <v>268</v>
      </c>
      <c r="O4871">
        <v>17</v>
      </c>
      <c r="P4871" t="s">
        <v>273</v>
      </c>
      <c r="Q4871">
        <v>0.48</v>
      </c>
      <c r="S4871">
        <v>1</v>
      </c>
      <c r="T4871" s="108">
        <v>0.48</v>
      </c>
      <c r="U4871">
        <v>1</v>
      </c>
      <c r="V4871" t="s">
        <v>270</v>
      </c>
      <c r="W4871" t="s">
        <v>167</v>
      </c>
      <c r="X4871">
        <v>1</v>
      </c>
      <c r="Y4871">
        <v>0</v>
      </c>
      <c r="Z4871">
        <v>0</v>
      </c>
      <c r="AA4871">
        <v>1</v>
      </c>
      <c r="AB4871">
        <v>0</v>
      </c>
      <c r="AC4871">
        <v>0</v>
      </c>
      <c r="AD4871">
        <v>0</v>
      </c>
      <c r="AE4871">
        <v>0</v>
      </c>
    </row>
    <row r="4872" spans="1:31" x14ac:dyDescent="0.3">
      <c r="A4872" t="s">
        <v>268</v>
      </c>
      <c r="B4872" t="s">
        <v>10092</v>
      </c>
      <c r="C4872" t="s">
        <v>274</v>
      </c>
      <c r="D4872" t="s">
        <v>10093</v>
      </c>
      <c r="E4872" t="s">
        <v>12894</v>
      </c>
      <c r="F4872" t="s">
        <v>1021</v>
      </c>
      <c r="G4872" t="s">
        <v>427</v>
      </c>
      <c r="I4872" t="s">
        <v>265</v>
      </c>
      <c r="J4872" t="s">
        <v>266</v>
      </c>
      <c r="K4872" t="s">
        <v>5235</v>
      </c>
      <c r="L4872" t="s">
        <v>10094</v>
      </c>
      <c r="M4872" t="s">
        <v>267</v>
      </c>
      <c r="N4872" t="s">
        <v>268</v>
      </c>
      <c r="O4872">
        <v>1</v>
      </c>
      <c r="P4872" t="s">
        <v>266</v>
      </c>
      <c r="Q4872">
        <v>0.48</v>
      </c>
      <c r="S4872">
        <v>2</v>
      </c>
      <c r="T4872" s="108">
        <v>0.96</v>
      </c>
      <c r="U4872">
        <v>1</v>
      </c>
      <c r="V4872" t="s">
        <v>270</v>
      </c>
      <c r="W4872" t="s">
        <v>167</v>
      </c>
      <c r="X4872">
        <v>2</v>
      </c>
      <c r="Y4872">
        <v>2</v>
      </c>
      <c r="Z4872">
        <v>0</v>
      </c>
      <c r="AA4872">
        <v>0</v>
      </c>
      <c r="AB4872">
        <v>0</v>
      </c>
      <c r="AC4872">
        <v>0</v>
      </c>
      <c r="AD4872">
        <v>0</v>
      </c>
      <c r="AE4872">
        <v>0</v>
      </c>
    </row>
    <row r="4873" spans="1:31" x14ac:dyDescent="0.3">
      <c r="A4873" t="s">
        <v>268</v>
      </c>
      <c r="B4873" t="s">
        <v>10634</v>
      </c>
      <c r="C4873" t="s">
        <v>274</v>
      </c>
      <c r="D4873" t="s">
        <v>11537</v>
      </c>
      <c r="E4873" t="s">
        <v>12901</v>
      </c>
      <c r="F4873" t="s">
        <v>5298</v>
      </c>
      <c r="G4873" t="s">
        <v>427</v>
      </c>
      <c r="I4873" t="s">
        <v>265</v>
      </c>
      <c r="J4873" t="s">
        <v>266</v>
      </c>
      <c r="K4873" t="s">
        <v>10635</v>
      </c>
      <c r="L4873" t="s">
        <v>10367</v>
      </c>
      <c r="M4873" t="s">
        <v>267</v>
      </c>
      <c r="N4873" t="s">
        <v>268</v>
      </c>
      <c r="O4873">
        <v>1</v>
      </c>
      <c r="P4873" t="s">
        <v>282</v>
      </c>
      <c r="Q4873">
        <v>1</v>
      </c>
      <c r="S4873">
        <v>1</v>
      </c>
      <c r="T4873" s="108">
        <v>1</v>
      </c>
      <c r="U4873">
        <v>1</v>
      </c>
      <c r="V4873" t="s">
        <v>270</v>
      </c>
      <c r="W4873" t="s">
        <v>167</v>
      </c>
      <c r="X4873">
        <v>1</v>
      </c>
      <c r="Y4873">
        <v>0</v>
      </c>
      <c r="Z4873">
        <v>0</v>
      </c>
      <c r="AA4873">
        <v>0</v>
      </c>
      <c r="AB4873">
        <v>0</v>
      </c>
      <c r="AC4873">
        <v>1</v>
      </c>
      <c r="AD4873">
        <v>0</v>
      </c>
      <c r="AE4873">
        <v>0</v>
      </c>
    </row>
    <row r="4874" spans="1:31" x14ac:dyDescent="0.3">
      <c r="A4874" t="s">
        <v>268</v>
      </c>
      <c r="B4874" t="s">
        <v>10634</v>
      </c>
      <c r="C4874" t="s">
        <v>274</v>
      </c>
      <c r="D4874" t="s">
        <v>11537</v>
      </c>
      <c r="E4874" t="s">
        <v>12901</v>
      </c>
      <c r="F4874" t="s">
        <v>5298</v>
      </c>
      <c r="G4874" t="s">
        <v>427</v>
      </c>
      <c r="I4874" t="s">
        <v>265</v>
      </c>
      <c r="J4874" t="s">
        <v>266</v>
      </c>
      <c r="K4874" t="s">
        <v>10635</v>
      </c>
      <c r="L4874" t="s">
        <v>10367</v>
      </c>
      <c r="M4874" t="s">
        <v>271</v>
      </c>
      <c r="N4874" t="s">
        <v>268</v>
      </c>
      <c r="O4874">
        <v>2</v>
      </c>
      <c r="P4874" t="s">
        <v>288</v>
      </c>
      <c r="Q4874">
        <v>0.48</v>
      </c>
      <c r="S4874">
        <v>1</v>
      </c>
      <c r="T4874" s="108">
        <v>0.48</v>
      </c>
      <c r="U4874">
        <v>1</v>
      </c>
      <c r="V4874" t="s">
        <v>270</v>
      </c>
      <c r="W4874" t="s">
        <v>167</v>
      </c>
      <c r="X4874">
        <v>1</v>
      </c>
      <c r="Y4874">
        <v>0</v>
      </c>
      <c r="Z4874">
        <v>0</v>
      </c>
      <c r="AA4874">
        <v>1</v>
      </c>
      <c r="AB4874">
        <v>0</v>
      </c>
      <c r="AC4874">
        <v>0</v>
      </c>
      <c r="AD4874">
        <v>0</v>
      </c>
      <c r="AE4874">
        <v>0</v>
      </c>
    </row>
    <row r="4875" spans="1:31" x14ac:dyDescent="0.3">
      <c r="A4875" t="s">
        <v>268</v>
      </c>
      <c r="B4875" t="s">
        <v>12849</v>
      </c>
      <c r="C4875" t="s">
        <v>274</v>
      </c>
      <c r="D4875" t="s">
        <v>16913</v>
      </c>
      <c r="E4875" t="s">
        <v>12848</v>
      </c>
      <c r="F4875" t="s">
        <v>5332</v>
      </c>
      <c r="G4875" t="s">
        <v>1438</v>
      </c>
      <c r="I4875" t="s">
        <v>265</v>
      </c>
      <c r="J4875" t="s">
        <v>266</v>
      </c>
      <c r="K4875" t="s">
        <v>5333</v>
      </c>
      <c r="L4875" t="s">
        <v>398</v>
      </c>
      <c r="M4875" t="s">
        <v>271</v>
      </c>
      <c r="N4875" t="s">
        <v>268</v>
      </c>
      <c r="O4875">
        <v>17</v>
      </c>
      <c r="P4875" t="s">
        <v>273</v>
      </c>
      <c r="Q4875">
        <v>0.48</v>
      </c>
      <c r="S4875">
        <v>1</v>
      </c>
      <c r="T4875" s="108">
        <v>0.48</v>
      </c>
      <c r="U4875">
        <v>1</v>
      </c>
      <c r="V4875" t="s">
        <v>270</v>
      </c>
      <c r="W4875" t="s">
        <v>167</v>
      </c>
      <c r="X4875">
        <v>1</v>
      </c>
      <c r="Y4875">
        <v>0</v>
      </c>
      <c r="Z4875">
        <v>0</v>
      </c>
      <c r="AA4875">
        <v>0</v>
      </c>
      <c r="AB4875">
        <v>1</v>
      </c>
      <c r="AC4875">
        <v>0</v>
      </c>
      <c r="AD4875">
        <v>0</v>
      </c>
      <c r="AE4875">
        <v>0</v>
      </c>
    </row>
    <row r="4876" spans="1:31" x14ac:dyDescent="0.3">
      <c r="A4876" t="s">
        <v>268</v>
      </c>
      <c r="B4876" t="s">
        <v>5355</v>
      </c>
      <c r="C4876" t="s">
        <v>274</v>
      </c>
      <c r="D4876" t="s">
        <v>5356</v>
      </c>
      <c r="E4876" t="s">
        <v>12907</v>
      </c>
      <c r="F4876" t="s">
        <v>5357</v>
      </c>
      <c r="G4876" t="s">
        <v>427</v>
      </c>
      <c r="I4876" t="s">
        <v>265</v>
      </c>
      <c r="J4876" t="s">
        <v>266</v>
      </c>
      <c r="K4876" t="s">
        <v>3003</v>
      </c>
      <c r="L4876" t="s">
        <v>16079</v>
      </c>
      <c r="M4876" t="s">
        <v>271</v>
      </c>
      <c r="N4876" t="s">
        <v>268</v>
      </c>
      <c r="O4876">
        <v>2</v>
      </c>
      <c r="P4876" t="s">
        <v>288</v>
      </c>
      <c r="Q4876">
        <v>0.48</v>
      </c>
      <c r="S4876">
        <v>2</v>
      </c>
      <c r="T4876" s="108">
        <v>0.96</v>
      </c>
      <c r="U4876">
        <v>1</v>
      </c>
      <c r="V4876" t="s">
        <v>270</v>
      </c>
      <c r="W4876" t="s">
        <v>167</v>
      </c>
      <c r="X4876">
        <v>2</v>
      </c>
      <c r="Y4876">
        <v>0</v>
      </c>
      <c r="Z4876">
        <v>0</v>
      </c>
      <c r="AA4876">
        <v>2</v>
      </c>
      <c r="AB4876">
        <v>0</v>
      </c>
      <c r="AC4876">
        <v>0</v>
      </c>
      <c r="AD4876">
        <v>0</v>
      </c>
      <c r="AE4876">
        <v>0</v>
      </c>
    </row>
    <row r="4877" spans="1:31" x14ac:dyDescent="0.3">
      <c r="A4877" t="s">
        <v>268</v>
      </c>
      <c r="B4877" t="s">
        <v>5355</v>
      </c>
      <c r="C4877" t="s">
        <v>274</v>
      </c>
      <c r="D4877" t="s">
        <v>5356</v>
      </c>
      <c r="E4877" t="s">
        <v>12907</v>
      </c>
      <c r="F4877" t="s">
        <v>5357</v>
      </c>
      <c r="G4877" t="s">
        <v>427</v>
      </c>
      <c r="I4877" t="s">
        <v>265</v>
      </c>
      <c r="J4877" t="s">
        <v>266</v>
      </c>
      <c r="K4877" t="s">
        <v>3003</v>
      </c>
      <c r="L4877" t="s">
        <v>16079</v>
      </c>
      <c r="M4877" t="s">
        <v>267</v>
      </c>
      <c r="N4877" t="s">
        <v>268</v>
      </c>
      <c r="O4877">
        <v>1</v>
      </c>
      <c r="P4877" t="s">
        <v>266</v>
      </c>
      <c r="Q4877">
        <v>0.48</v>
      </c>
      <c r="S4877">
        <v>2</v>
      </c>
      <c r="T4877" s="108">
        <v>0.96</v>
      </c>
      <c r="U4877">
        <v>1</v>
      </c>
      <c r="V4877" t="s">
        <v>270</v>
      </c>
      <c r="W4877" t="s">
        <v>167</v>
      </c>
      <c r="X4877">
        <v>2</v>
      </c>
      <c r="Y4877">
        <v>0</v>
      </c>
      <c r="Z4877">
        <v>0</v>
      </c>
      <c r="AA4877">
        <v>2</v>
      </c>
      <c r="AB4877">
        <v>0</v>
      </c>
      <c r="AC4877">
        <v>0</v>
      </c>
      <c r="AD4877">
        <v>0</v>
      </c>
      <c r="AE4877">
        <v>0</v>
      </c>
    </row>
    <row r="4878" spans="1:31" x14ac:dyDescent="0.3">
      <c r="A4878" t="s">
        <v>268</v>
      </c>
      <c r="B4878" t="s">
        <v>5366</v>
      </c>
      <c r="C4878" t="s">
        <v>274</v>
      </c>
      <c r="D4878" t="s">
        <v>5367</v>
      </c>
      <c r="E4878" t="s">
        <v>12909</v>
      </c>
      <c r="F4878" t="s">
        <v>3006</v>
      </c>
      <c r="G4878" t="s">
        <v>427</v>
      </c>
      <c r="I4878" t="s">
        <v>265</v>
      </c>
      <c r="J4878" t="s">
        <v>266</v>
      </c>
      <c r="K4878" t="s">
        <v>3003</v>
      </c>
      <c r="L4878" t="s">
        <v>1619</v>
      </c>
      <c r="M4878" t="s">
        <v>267</v>
      </c>
      <c r="N4878" t="s">
        <v>268</v>
      </c>
      <c r="O4878">
        <v>1</v>
      </c>
      <c r="P4878" t="s">
        <v>282</v>
      </c>
      <c r="Q4878">
        <v>1</v>
      </c>
      <c r="S4878">
        <v>1</v>
      </c>
      <c r="T4878" s="108">
        <v>1</v>
      </c>
      <c r="U4878">
        <v>1</v>
      </c>
      <c r="V4878" t="s">
        <v>270</v>
      </c>
      <c r="W4878" t="s">
        <v>167</v>
      </c>
      <c r="X4878">
        <v>1</v>
      </c>
      <c r="Y4878">
        <v>0</v>
      </c>
      <c r="Z4878">
        <v>1</v>
      </c>
      <c r="AA4878">
        <v>0</v>
      </c>
      <c r="AB4878">
        <v>0</v>
      </c>
      <c r="AC4878">
        <v>0</v>
      </c>
      <c r="AD4878">
        <v>0</v>
      </c>
      <c r="AE4878">
        <v>0</v>
      </c>
    </row>
    <row r="4879" spans="1:31" x14ac:dyDescent="0.3">
      <c r="A4879" t="s">
        <v>268</v>
      </c>
      <c r="B4879" t="s">
        <v>5366</v>
      </c>
      <c r="C4879" t="s">
        <v>294</v>
      </c>
      <c r="D4879" t="s">
        <v>5367</v>
      </c>
      <c r="E4879" t="s">
        <v>12909</v>
      </c>
      <c r="F4879" t="s">
        <v>3006</v>
      </c>
      <c r="G4879" t="s">
        <v>427</v>
      </c>
      <c r="I4879" t="s">
        <v>265</v>
      </c>
      <c r="J4879" t="s">
        <v>266</v>
      </c>
      <c r="K4879" t="s">
        <v>3003</v>
      </c>
      <c r="L4879" t="s">
        <v>1619</v>
      </c>
      <c r="M4879" t="s">
        <v>271</v>
      </c>
      <c r="N4879" t="s">
        <v>268</v>
      </c>
      <c r="O4879">
        <v>2</v>
      </c>
      <c r="P4879" t="s">
        <v>272</v>
      </c>
      <c r="Q4879">
        <v>3</v>
      </c>
      <c r="S4879">
        <v>1</v>
      </c>
      <c r="T4879" s="108">
        <v>3</v>
      </c>
      <c r="U4879">
        <v>1</v>
      </c>
      <c r="V4879" t="s">
        <v>270</v>
      </c>
      <c r="W4879" t="s">
        <v>167</v>
      </c>
      <c r="X4879">
        <v>1</v>
      </c>
      <c r="Y4879">
        <v>1</v>
      </c>
      <c r="Z4879">
        <v>0</v>
      </c>
      <c r="AA4879">
        <v>0</v>
      </c>
      <c r="AB4879">
        <v>0</v>
      </c>
      <c r="AC4879">
        <v>0</v>
      </c>
      <c r="AD4879">
        <v>0</v>
      </c>
      <c r="AE4879">
        <v>0</v>
      </c>
    </row>
    <row r="4880" spans="1:31" x14ac:dyDescent="0.3">
      <c r="A4880" t="s">
        <v>268</v>
      </c>
      <c r="B4880" t="s">
        <v>3242</v>
      </c>
      <c r="C4880" t="s">
        <v>262</v>
      </c>
      <c r="D4880" t="s">
        <v>3243</v>
      </c>
      <c r="E4880" t="s">
        <v>12978</v>
      </c>
      <c r="F4880" t="s">
        <v>377</v>
      </c>
      <c r="G4880" t="s">
        <v>3244</v>
      </c>
      <c r="I4880" t="s">
        <v>265</v>
      </c>
      <c r="J4880" t="s">
        <v>266</v>
      </c>
      <c r="K4880" t="s">
        <v>3245</v>
      </c>
      <c r="L4880" t="s">
        <v>16386</v>
      </c>
      <c r="M4880" t="s">
        <v>267</v>
      </c>
      <c r="N4880" t="s">
        <v>268</v>
      </c>
      <c r="O4880">
        <v>1</v>
      </c>
      <c r="P4880" t="s">
        <v>266</v>
      </c>
      <c r="Q4880">
        <v>0.48</v>
      </c>
      <c r="S4880">
        <v>1</v>
      </c>
      <c r="T4880" s="108">
        <v>0.48</v>
      </c>
      <c r="U4880">
        <v>1</v>
      </c>
      <c r="V4880" t="s">
        <v>270</v>
      </c>
      <c r="W4880" t="s">
        <v>167</v>
      </c>
      <c r="X4880">
        <v>1</v>
      </c>
      <c r="Y4880">
        <v>0</v>
      </c>
      <c r="Z4880">
        <v>0</v>
      </c>
      <c r="AA4880">
        <v>0</v>
      </c>
      <c r="AB4880">
        <v>1</v>
      </c>
      <c r="AC4880">
        <v>0</v>
      </c>
      <c r="AD4880">
        <v>0</v>
      </c>
      <c r="AE4880">
        <v>0</v>
      </c>
    </row>
    <row r="4881" spans="1:31" x14ac:dyDescent="0.3">
      <c r="A4881" t="s">
        <v>268</v>
      </c>
      <c r="B4881" t="s">
        <v>3242</v>
      </c>
      <c r="C4881" t="s">
        <v>262</v>
      </c>
      <c r="D4881" t="s">
        <v>3243</v>
      </c>
      <c r="E4881" t="s">
        <v>12978</v>
      </c>
      <c r="F4881" t="s">
        <v>377</v>
      </c>
      <c r="G4881" t="s">
        <v>3244</v>
      </c>
      <c r="I4881" t="s">
        <v>265</v>
      </c>
      <c r="J4881" t="s">
        <v>266</v>
      </c>
      <c r="K4881" t="s">
        <v>3245</v>
      </c>
      <c r="L4881" t="s">
        <v>16386</v>
      </c>
      <c r="M4881" t="s">
        <v>271</v>
      </c>
      <c r="N4881" t="s">
        <v>268</v>
      </c>
      <c r="O4881">
        <v>2</v>
      </c>
      <c r="P4881" t="s">
        <v>288</v>
      </c>
      <c r="Q4881">
        <v>0.48</v>
      </c>
      <c r="S4881">
        <v>1</v>
      </c>
      <c r="T4881" s="108">
        <v>0.48</v>
      </c>
      <c r="U4881">
        <v>1</v>
      </c>
      <c r="V4881" t="s">
        <v>270</v>
      </c>
      <c r="W4881" t="s">
        <v>167</v>
      </c>
      <c r="X4881">
        <v>1</v>
      </c>
      <c r="Y4881">
        <v>0</v>
      </c>
      <c r="Z4881">
        <v>0</v>
      </c>
      <c r="AA4881">
        <v>0</v>
      </c>
      <c r="AB4881">
        <v>1</v>
      </c>
      <c r="AC4881">
        <v>0</v>
      </c>
      <c r="AD4881">
        <v>0</v>
      </c>
      <c r="AE4881">
        <v>0</v>
      </c>
    </row>
    <row r="4882" spans="1:31" x14ac:dyDescent="0.3">
      <c r="A4882" t="s">
        <v>268</v>
      </c>
      <c r="B4882" t="s">
        <v>3242</v>
      </c>
      <c r="C4882" t="s">
        <v>262</v>
      </c>
      <c r="D4882" t="s">
        <v>3243</v>
      </c>
      <c r="E4882" t="s">
        <v>12978</v>
      </c>
      <c r="F4882" t="s">
        <v>377</v>
      </c>
      <c r="G4882" t="s">
        <v>3244</v>
      </c>
      <c r="I4882" t="s">
        <v>265</v>
      </c>
      <c r="J4882" t="s">
        <v>266</v>
      </c>
      <c r="K4882" t="s">
        <v>3245</v>
      </c>
      <c r="L4882" t="s">
        <v>16386</v>
      </c>
      <c r="M4882" t="s">
        <v>271</v>
      </c>
      <c r="N4882" t="s">
        <v>268</v>
      </c>
      <c r="O4882">
        <v>17</v>
      </c>
      <c r="P4882" t="s">
        <v>273</v>
      </c>
      <c r="Q4882">
        <v>0.32</v>
      </c>
      <c r="S4882">
        <v>4</v>
      </c>
      <c r="T4882" s="108">
        <v>1.28</v>
      </c>
      <c r="U4882">
        <v>1</v>
      </c>
      <c r="V4882" t="s">
        <v>270</v>
      </c>
      <c r="W4882" t="s">
        <v>167</v>
      </c>
      <c r="X4882">
        <v>4</v>
      </c>
      <c r="Y4882">
        <v>0</v>
      </c>
      <c r="Z4882">
        <v>0</v>
      </c>
      <c r="AA4882">
        <v>0</v>
      </c>
      <c r="AB4882">
        <v>4</v>
      </c>
      <c r="AC4882">
        <v>0</v>
      </c>
      <c r="AD4882">
        <v>0</v>
      </c>
      <c r="AE4882">
        <v>0</v>
      </c>
    </row>
    <row r="4883" spans="1:31" x14ac:dyDescent="0.3">
      <c r="A4883" t="s">
        <v>268</v>
      </c>
      <c r="B4883" t="s">
        <v>3437</v>
      </c>
      <c r="C4883" t="s">
        <v>262</v>
      </c>
      <c r="D4883" t="s">
        <v>3438</v>
      </c>
      <c r="E4883" t="s">
        <v>12969</v>
      </c>
      <c r="F4883" t="s">
        <v>3439</v>
      </c>
      <c r="G4883" t="s">
        <v>9449</v>
      </c>
      <c r="I4883" t="s">
        <v>265</v>
      </c>
      <c r="J4883" t="s">
        <v>266</v>
      </c>
      <c r="K4883" t="s">
        <v>3440</v>
      </c>
      <c r="L4883" t="s">
        <v>10535</v>
      </c>
      <c r="M4883" t="s">
        <v>267</v>
      </c>
      <c r="N4883" t="s">
        <v>268</v>
      </c>
      <c r="O4883">
        <v>1</v>
      </c>
      <c r="P4883" t="s">
        <v>282</v>
      </c>
      <c r="Q4883">
        <v>1</v>
      </c>
      <c r="S4883">
        <v>1</v>
      </c>
      <c r="T4883" s="108">
        <v>1</v>
      </c>
      <c r="U4883">
        <v>1</v>
      </c>
      <c r="V4883" t="s">
        <v>270</v>
      </c>
      <c r="W4883" t="s">
        <v>167</v>
      </c>
      <c r="X4883">
        <v>1</v>
      </c>
      <c r="Y4883">
        <v>0</v>
      </c>
      <c r="Z4883">
        <v>1</v>
      </c>
      <c r="AA4883">
        <v>0</v>
      </c>
      <c r="AB4883">
        <v>0</v>
      </c>
      <c r="AC4883">
        <v>0</v>
      </c>
      <c r="AD4883">
        <v>0</v>
      </c>
      <c r="AE4883">
        <v>0</v>
      </c>
    </row>
    <row r="4884" spans="1:31" x14ac:dyDescent="0.3">
      <c r="A4884" t="s">
        <v>268</v>
      </c>
      <c r="B4884" t="s">
        <v>3629</v>
      </c>
      <c r="C4884" t="s">
        <v>262</v>
      </c>
      <c r="D4884" t="s">
        <v>3630</v>
      </c>
      <c r="E4884" t="s">
        <v>13554</v>
      </c>
      <c r="F4884" t="s">
        <v>3618</v>
      </c>
      <c r="G4884" t="s">
        <v>9421</v>
      </c>
      <c r="I4884" t="s">
        <v>265</v>
      </c>
      <c r="J4884" t="s">
        <v>266</v>
      </c>
      <c r="K4884" t="s">
        <v>3631</v>
      </c>
      <c r="L4884" t="s">
        <v>3632</v>
      </c>
      <c r="M4884" t="s">
        <v>267</v>
      </c>
      <c r="N4884" t="s">
        <v>268</v>
      </c>
      <c r="O4884">
        <v>1</v>
      </c>
      <c r="P4884" t="s">
        <v>282</v>
      </c>
      <c r="Q4884">
        <v>4</v>
      </c>
      <c r="S4884">
        <v>3</v>
      </c>
      <c r="T4884" s="108">
        <v>12</v>
      </c>
      <c r="U4884">
        <v>1</v>
      </c>
      <c r="V4884" t="s">
        <v>270</v>
      </c>
      <c r="W4884" t="s">
        <v>167</v>
      </c>
      <c r="X4884">
        <v>1</v>
      </c>
      <c r="Y4884">
        <v>1</v>
      </c>
      <c r="Z4884">
        <v>0</v>
      </c>
      <c r="AA4884">
        <v>1</v>
      </c>
      <c r="AB4884">
        <v>0</v>
      </c>
      <c r="AC4884">
        <v>1</v>
      </c>
      <c r="AD4884">
        <v>0</v>
      </c>
      <c r="AE4884">
        <v>0</v>
      </c>
    </row>
    <row r="4885" spans="1:31" x14ac:dyDescent="0.3">
      <c r="A4885" t="s">
        <v>268</v>
      </c>
      <c r="B4885" t="s">
        <v>3629</v>
      </c>
      <c r="C4885" t="s">
        <v>262</v>
      </c>
      <c r="D4885" t="s">
        <v>3630</v>
      </c>
      <c r="E4885" t="s">
        <v>13554</v>
      </c>
      <c r="F4885" t="s">
        <v>3618</v>
      </c>
      <c r="G4885" t="s">
        <v>9421</v>
      </c>
      <c r="I4885" t="s">
        <v>265</v>
      </c>
      <c r="J4885" t="s">
        <v>266</v>
      </c>
      <c r="K4885" t="s">
        <v>3631</v>
      </c>
      <c r="L4885" t="s">
        <v>3632</v>
      </c>
      <c r="M4885" t="s">
        <v>271</v>
      </c>
      <c r="N4885" t="s">
        <v>268</v>
      </c>
      <c r="O4885">
        <v>2</v>
      </c>
      <c r="P4885" t="s">
        <v>272</v>
      </c>
      <c r="Q4885">
        <v>2</v>
      </c>
      <c r="S4885">
        <v>1</v>
      </c>
      <c r="T4885" s="108">
        <v>2</v>
      </c>
      <c r="U4885">
        <v>1</v>
      </c>
      <c r="V4885" t="s">
        <v>270</v>
      </c>
      <c r="W4885" t="s">
        <v>167</v>
      </c>
      <c r="X4885">
        <v>1</v>
      </c>
      <c r="Y4885">
        <v>0</v>
      </c>
      <c r="Z4885">
        <v>1</v>
      </c>
      <c r="AA4885">
        <v>0</v>
      </c>
      <c r="AB4885">
        <v>0</v>
      </c>
      <c r="AC4885">
        <v>0</v>
      </c>
      <c r="AD4885">
        <v>0</v>
      </c>
      <c r="AE4885">
        <v>0</v>
      </c>
    </row>
    <row r="4886" spans="1:31" x14ac:dyDescent="0.3">
      <c r="A4886" t="s">
        <v>268</v>
      </c>
      <c r="B4886" t="s">
        <v>11627</v>
      </c>
      <c r="C4886" t="s">
        <v>294</v>
      </c>
      <c r="D4886" t="s">
        <v>11628</v>
      </c>
      <c r="E4886" t="s">
        <v>13599</v>
      </c>
      <c r="F4886" t="s">
        <v>1756</v>
      </c>
      <c r="G4886" t="s">
        <v>11629</v>
      </c>
      <c r="I4886" t="s">
        <v>265</v>
      </c>
      <c r="J4886" t="s">
        <v>266</v>
      </c>
      <c r="K4886" t="s">
        <v>11630</v>
      </c>
      <c r="L4886" t="s">
        <v>11631</v>
      </c>
      <c r="M4886" t="s">
        <v>267</v>
      </c>
      <c r="N4886" t="s">
        <v>268</v>
      </c>
      <c r="O4886">
        <v>1</v>
      </c>
      <c r="P4886" t="s">
        <v>282</v>
      </c>
      <c r="Q4886">
        <v>1</v>
      </c>
      <c r="S4886">
        <v>1</v>
      </c>
      <c r="T4886" s="108">
        <v>1</v>
      </c>
      <c r="U4886">
        <v>1</v>
      </c>
      <c r="V4886" t="s">
        <v>270</v>
      </c>
      <c r="W4886" t="s">
        <v>167</v>
      </c>
      <c r="X4886">
        <v>1</v>
      </c>
      <c r="Y4886">
        <v>0</v>
      </c>
      <c r="Z4886">
        <v>1</v>
      </c>
      <c r="AA4886">
        <v>0</v>
      </c>
      <c r="AB4886">
        <v>0</v>
      </c>
      <c r="AC4886">
        <v>0</v>
      </c>
      <c r="AD4886">
        <v>0</v>
      </c>
      <c r="AE4886">
        <v>0</v>
      </c>
    </row>
    <row r="4887" spans="1:31" x14ac:dyDescent="0.3">
      <c r="A4887" t="s">
        <v>268</v>
      </c>
      <c r="B4887" t="s">
        <v>11627</v>
      </c>
      <c r="C4887" t="s">
        <v>294</v>
      </c>
      <c r="D4887" t="s">
        <v>11628</v>
      </c>
      <c r="E4887" t="s">
        <v>13599</v>
      </c>
      <c r="F4887" t="s">
        <v>1756</v>
      </c>
      <c r="G4887" t="s">
        <v>11629</v>
      </c>
      <c r="I4887" t="s">
        <v>265</v>
      </c>
      <c r="J4887" t="s">
        <v>266</v>
      </c>
      <c r="K4887" t="s">
        <v>11630</v>
      </c>
      <c r="L4887" t="s">
        <v>11631</v>
      </c>
      <c r="M4887" t="s">
        <v>271</v>
      </c>
      <c r="N4887" t="s">
        <v>268</v>
      </c>
      <c r="O4887">
        <v>2</v>
      </c>
      <c r="P4887" t="s">
        <v>288</v>
      </c>
      <c r="Q4887">
        <v>0.48</v>
      </c>
      <c r="S4887">
        <v>2</v>
      </c>
      <c r="T4887" s="108">
        <v>0.96</v>
      </c>
      <c r="U4887">
        <v>1</v>
      </c>
      <c r="V4887" t="s">
        <v>270</v>
      </c>
      <c r="W4887" t="s">
        <v>167</v>
      </c>
      <c r="X4887">
        <v>2</v>
      </c>
      <c r="Y4887">
        <v>0</v>
      </c>
      <c r="Z4887">
        <v>0</v>
      </c>
      <c r="AA4887">
        <v>0</v>
      </c>
      <c r="AB4887">
        <v>2</v>
      </c>
      <c r="AC4887">
        <v>0</v>
      </c>
      <c r="AD4887">
        <v>0</v>
      </c>
      <c r="AE4887">
        <v>0</v>
      </c>
    </row>
    <row r="4888" spans="1:31" x14ac:dyDescent="0.3">
      <c r="A4888" t="s">
        <v>268</v>
      </c>
      <c r="B4888" t="s">
        <v>11627</v>
      </c>
      <c r="C4888" t="s">
        <v>294</v>
      </c>
      <c r="D4888" t="s">
        <v>11628</v>
      </c>
      <c r="E4888" t="s">
        <v>13599</v>
      </c>
      <c r="F4888" t="s">
        <v>1756</v>
      </c>
      <c r="G4888" t="s">
        <v>11629</v>
      </c>
      <c r="I4888" t="s">
        <v>265</v>
      </c>
      <c r="J4888" t="s">
        <v>266</v>
      </c>
      <c r="K4888" t="s">
        <v>11630</v>
      </c>
      <c r="L4888" t="s">
        <v>11631</v>
      </c>
      <c r="M4888" t="s">
        <v>271</v>
      </c>
      <c r="N4888" t="s">
        <v>268</v>
      </c>
      <c r="O4888">
        <v>17</v>
      </c>
      <c r="P4888" t="s">
        <v>273</v>
      </c>
      <c r="Q4888">
        <v>0.48</v>
      </c>
      <c r="S4888">
        <v>1</v>
      </c>
      <c r="T4888" s="108">
        <v>0.48</v>
      </c>
      <c r="U4888">
        <v>1</v>
      </c>
      <c r="V4888" t="s">
        <v>270</v>
      </c>
      <c r="W4888" t="s">
        <v>167</v>
      </c>
      <c r="X4888">
        <v>1</v>
      </c>
      <c r="Y4888">
        <v>0</v>
      </c>
      <c r="Z4888">
        <v>0</v>
      </c>
      <c r="AA4888">
        <v>0</v>
      </c>
      <c r="AB4888">
        <v>1</v>
      </c>
      <c r="AC4888">
        <v>0</v>
      </c>
      <c r="AD4888">
        <v>0</v>
      </c>
      <c r="AE4888">
        <v>0</v>
      </c>
    </row>
    <row r="4889" spans="1:31" x14ac:dyDescent="0.3">
      <c r="A4889" t="s">
        <v>268</v>
      </c>
      <c r="B4889" t="s">
        <v>5247</v>
      </c>
      <c r="C4889" t="s">
        <v>262</v>
      </c>
      <c r="D4889" t="s">
        <v>5248</v>
      </c>
      <c r="E4889" t="s">
        <v>13446</v>
      </c>
      <c r="F4889" t="s">
        <v>5249</v>
      </c>
      <c r="G4889" t="s">
        <v>2294</v>
      </c>
      <c r="I4889" t="s">
        <v>265</v>
      </c>
      <c r="J4889" t="s">
        <v>266</v>
      </c>
      <c r="K4889" t="s">
        <v>5250</v>
      </c>
      <c r="L4889" t="s">
        <v>3995</v>
      </c>
      <c r="M4889" t="s">
        <v>267</v>
      </c>
      <c r="N4889" t="s">
        <v>268</v>
      </c>
      <c r="O4889">
        <v>1</v>
      </c>
      <c r="P4889" t="s">
        <v>282</v>
      </c>
      <c r="Q4889">
        <v>2</v>
      </c>
      <c r="S4889">
        <v>3</v>
      </c>
      <c r="T4889" s="108">
        <v>6</v>
      </c>
      <c r="U4889">
        <v>1</v>
      </c>
      <c r="V4889" t="s">
        <v>270</v>
      </c>
      <c r="W4889" t="s">
        <v>167</v>
      </c>
      <c r="X4889">
        <v>1</v>
      </c>
      <c r="Y4889">
        <v>1</v>
      </c>
      <c r="Z4889">
        <v>0</v>
      </c>
      <c r="AA4889">
        <v>1</v>
      </c>
      <c r="AB4889">
        <v>0</v>
      </c>
      <c r="AC4889">
        <v>1</v>
      </c>
      <c r="AD4889">
        <v>0</v>
      </c>
      <c r="AE4889">
        <v>0</v>
      </c>
    </row>
    <row r="4890" spans="1:31" x14ac:dyDescent="0.3">
      <c r="A4890" t="s">
        <v>268</v>
      </c>
      <c r="B4890" t="s">
        <v>5247</v>
      </c>
      <c r="C4890" t="s">
        <v>262</v>
      </c>
      <c r="D4890" t="s">
        <v>5248</v>
      </c>
      <c r="E4890" t="s">
        <v>13446</v>
      </c>
      <c r="F4890" t="s">
        <v>5249</v>
      </c>
      <c r="G4890" t="s">
        <v>2294</v>
      </c>
      <c r="I4890" t="s">
        <v>265</v>
      </c>
      <c r="J4890" t="s">
        <v>266</v>
      </c>
      <c r="K4890" t="s">
        <v>5250</v>
      </c>
      <c r="L4890" t="s">
        <v>3995</v>
      </c>
      <c r="M4890" t="s">
        <v>267</v>
      </c>
      <c r="N4890" t="s">
        <v>268</v>
      </c>
      <c r="O4890">
        <v>1</v>
      </c>
      <c r="P4890" t="s">
        <v>282</v>
      </c>
      <c r="Q4890">
        <v>2</v>
      </c>
      <c r="S4890">
        <v>6</v>
      </c>
      <c r="T4890" s="108">
        <v>12</v>
      </c>
      <c r="U4890">
        <v>1</v>
      </c>
      <c r="V4890" t="s">
        <v>270</v>
      </c>
      <c r="W4890" t="s">
        <v>167</v>
      </c>
      <c r="X4890">
        <v>1</v>
      </c>
      <c r="Y4890">
        <v>1</v>
      </c>
      <c r="Z4890">
        <v>1</v>
      </c>
      <c r="AA4890">
        <v>1</v>
      </c>
      <c r="AB4890">
        <v>1</v>
      </c>
      <c r="AC4890">
        <v>1</v>
      </c>
      <c r="AD4890">
        <v>1</v>
      </c>
      <c r="AE4890">
        <v>0</v>
      </c>
    </row>
    <row r="4891" spans="1:31" x14ac:dyDescent="0.3">
      <c r="A4891" t="s">
        <v>268</v>
      </c>
      <c r="B4891" t="s">
        <v>5247</v>
      </c>
      <c r="C4891" t="s">
        <v>262</v>
      </c>
      <c r="D4891" t="s">
        <v>5248</v>
      </c>
      <c r="E4891" t="s">
        <v>13446</v>
      </c>
      <c r="F4891" t="s">
        <v>5249</v>
      </c>
      <c r="G4891" t="s">
        <v>2294</v>
      </c>
      <c r="I4891" t="s">
        <v>265</v>
      </c>
      <c r="J4891" t="s">
        <v>266</v>
      </c>
      <c r="K4891" t="s">
        <v>5250</v>
      </c>
      <c r="L4891" t="s">
        <v>3995</v>
      </c>
      <c r="M4891" t="s">
        <v>267</v>
      </c>
      <c r="N4891" t="s">
        <v>268</v>
      </c>
      <c r="O4891">
        <v>1</v>
      </c>
      <c r="P4891" t="s">
        <v>282</v>
      </c>
      <c r="Q4891">
        <v>3</v>
      </c>
      <c r="S4891">
        <v>5</v>
      </c>
      <c r="T4891" s="108">
        <v>15</v>
      </c>
      <c r="U4891">
        <v>1</v>
      </c>
      <c r="V4891" t="s">
        <v>270</v>
      </c>
      <c r="W4891" t="s">
        <v>167</v>
      </c>
      <c r="X4891">
        <v>1</v>
      </c>
      <c r="Y4891">
        <v>1</v>
      </c>
      <c r="Z4891">
        <v>0</v>
      </c>
      <c r="AA4891">
        <v>1</v>
      </c>
      <c r="AB4891">
        <v>1</v>
      </c>
      <c r="AC4891">
        <v>1</v>
      </c>
      <c r="AD4891">
        <v>1</v>
      </c>
      <c r="AE4891">
        <v>0</v>
      </c>
    </row>
    <row r="4892" spans="1:31" x14ac:dyDescent="0.3">
      <c r="A4892" t="s">
        <v>268</v>
      </c>
      <c r="B4892" t="s">
        <v>5309</v>
      </c>
      <c r="C4892" t="s">
        <v>262</v>
      </c>
      <c r="D4892" t="s">
        <v>5310</v>
      </c>
      <c r="E4892" t="s">
        <v>13455</v>
      </c>
      <c r="F4892" t="s">
        <v>622</v>
      </c>
      <c r="G4892" t="s">
        <v>2918</v>
      </c>
      <c r="I4892" t="s">
        <v>265</v>
      </c>
      <c r="J4892" t="s">
        <v>266</v>
      </c>
      <c r="K4892" t="s">
        <v>5311</v>
      </c>
      <c r="L4892" t="s">
        <v>17541</v>
      </c>
      <c r="M4892" t="s">
        <v>267</v>
      </c>
      <c r="N4892" t="s">
        <v>268</v>
      </c>
      <c r="O4892">
        <v>1</v>
      </c>
      <c r="P4892" t="s">
        <v>282</v>
      </c>
      <c r="Q4892">
        <v>4</v>
      </c>
      <c r="S4892">
        <v>1</v>
      </c>
      <c r="T4892" s="108">
        <v>4</v>
      </c>
      <c r="U4892">
        <v>1</v>
      </c>
      <c r="V4892" t="s">
        <v>270</v>
      </c>
      <c r="W4892" t="s">
        <v>167</v>
      </c>
      <c r="X4892">
        <v>1</v>
      </c>
      <c r="Y4892">
        <v>0</v>
      </c>
      <c r="Z4892">
        <v>0</v>
      </c>
      <c r="AA4892">
        <v>1</v>
      </c>
      <c r="AB4892">
        <v>0</v>
      </c>
      <c r="AC4892">
        <v>0</v>
      </c>
      <c r="AD4892">
        <v>0</v>
      </c>
      <c r="AE4892">
        <v>0</v>
      </c>
    </row>
    <row r="4893" spans="1:31" x14ac:dyDescent="0.3">
      <c r="A4893" t="s">
        <v>268</v>
      </c>
      <c r="B4893" t="s">
        <v>5309</v>
      </c>
      <c r="C4893" t="s">
        <v>262</v>
      </c>
      <c r="D4893" t="s">
        <v>5310</v>
      </c>
      <c r="E4893" t="s">
        <v>13455</v>
      </c>
      <c r="F4893" t="s">
        <v>622</v>
      </c>
      <c r="G4893" t="s">
        <v>2918</v>
      </c>
      <c r="I4893" t="s">
        <v>265</v>
      </c>
      <c r="J4893" t="s">
        <v>266</v>
      </c>
      <c r="K4893" t="s">
        <v>5311</v>
      </c>
      <c r="L4893" t="s">
        <v>17541</v>
      </c>
      <c r="M4893" t="s">
        <v>271</v>
      </c>
      <c r="N4893" t="s">
        <v>268</v>
      </c>
      <c r="O4893">
        <v>2</v>
      </c>
      <c r="P4893" t="s">
        <v>288</v>
      </c>
      <c r="Q4893">
        <v>0.32</v>
      </c>
      <c r="S4893">
        <v>1</v>
      </c>
      <c r="T4893" s="108">
        <v>0.32</v>
      </c>
      <c r="U4893">
        <v>1</v>
      </c>
      <c r="V4893" t="s">
        <v>270</v>
      </c>
      <c r="W4893" t="s">
        <v>167</v>
      </c>
      <c r="X4893">
        <v>1</v>
      </c>
      <c r="Y4893">
        <v>0</v>
      </c>
      <c r="Z4893">
        <v>1</v>
      </c>
      <c r="AA4893">
        <v>0</v>
      </c>
      <c r="AB4893">
        <v>0</v>
      </c>
      <c r="AC4893">
        <v>0</v>
      </c>
      <c r="AD4893">
        <v>0</v>
      </c>
      <c r="AE4893">
        <v>0</v>
      </c>
    </row>
    <row r="4894" spans="1:31" x14ac:dyDescent="0.3">
      <c r="A4894" t="s">
        <v>268</v>
      </c>
      <c r="B4894" t="s">
        <v>5309</v>
      </c>
      <c r="C4894" t="s">
        <v>262</v>
      </c>
      <c r="D4894" t="s">
        <v>5310</v>
      </c>
      <c r="E4894" t="s">
        <v>13455</v>
      </c>
      <c r="F4894" t="s">
        <v>622</v>
      </c>
      <c r="G4894" t="s">
        <v>2918</v>
      </c>
      <c r="I4894" t="s">
        <v>265</v>
      </c>
      <c r="J4894" t="s">
        <v>266</v>
      </c>
      <c r="K4894" t="s">
        <v>5311</v>
      </c>
      <c r="L4894" t="s">
        <v>17541</v>
      </c>
      <c r="M4894" t="s">
        <v>271</v>
      </c>
      <c r="N4894" t="s">
        <v>268</v>
      </c>
      <c r="O4894">
        <v>17</v>
      </c>
      <c r="P4894" t="s">
        <v>273</v>
      </c>
      <c r="Q4894">
        <v>0.32</v>
      </c>
      <c r="S4894">
        <v>1</v>
      </c>
      <c r="T4894" s="108">
        <v>0.32</v>
      </c>
      <c r="U4894">
        <v>1</v>
      </c>
      <c r="V4894" t="s">
        <v>270</v>
      </c>
      <c r="W4894" t="s">
        <v>167</v>
      </c>
      <c r="X4894">
        <v>1</v>
      </c>
      <c r="Y4894">
        <v>0</v>
      </c>
      <c r="Z4894">
        <v>0</v>
      </c>
      <c r="AA4894">
        <v>0</v>
      </c>
      <c r="AB4894">
        <v>1</v>
      </c>
      <c r="AC4894">
        <v>0</v>
      </c>
      <c r="AD4894">
        <v>0</v>
      </c>
      <c r="AE4894">
        <v>0</v>
      </c>
    </row>
    <row r="4895" spans="1:31" x14ac:dyDescent="0.3">
      <c r="A4895" t="s">
        <v>268</v>
      </c>
      <c r="B4895" t="s">
        <v>3701</v>
      </c>
      <c r="C4895" t="s">
        <v>294</v>
      </c>
      <c r="D4895" t="s">
        <v>3702</v>
      </c>
      <c r="E4895" t="s">
        <v>13555</v>
      </c>
      <c r="F4895" t="s">
        <v>983</v>
      </c>
      <c r="G4895" t="s">
        <v>9421</v>
      </c>
      <c r="I4895" t="s">
        <v>265</v>
      </c>
      <c r="J4895" t="s">
        <v>266</v>
      </c>
      <c r="K4895" t="s">
        <v>3703</v>
      </c>
      <c r="L4895" t="s">
        <v>3704</v>
      </c>
      <c r="M4895" t="s">
        <v>267</v>
      </c>
      <c r="N4895" t="s">
        <v>268</v>
      </c>
      <c r="O4895">
        <v>1</v>
      </c>
      <c r="P4895" t="s">
        <v>282</v>
      </c>
      <c r="Q4895">
        <v>4</v>
      </c>
      <c r="S4895">
        <v>6</v>
      </c>
      <c r="T4895" s="108">
        <v>24</v>
      </c>
      <c r="U4895">
        <v>1</v>
      </c>
      <c r="V4895" t="s">
        <v>270</v>
      </c>
      <c r="W4895" t="s">
        <v>167</v>
      </c>
      <c r="X4895">
        <v>2</v>
      </c>
      <c r="Y4895">
        <v>2</v>
      </c>
      <c r="Z4895">
        <v>0</v>
      </c>
      <c r="AA4895">
        <v>2</v>
      </c>
      <c r="AB4895">
        <v>0</v>
      </c>
      <c r="AC4895">
        <v>2</v>
      </c>
      <c r="AD4895">
        <v>0</v>
      </c>
      <c r="AE4895">
        <v>0</v>
      </c>
    </row>
    <row r="4896" spans="1:31" x14ac:dyDescent="0.3">
      <c r="A4896" t="s">
        <v>268</v>
      </c>
      <c r="B4896" t="s">
        <v>3701</v>
      </c>
      <c r="C4896" t="s">
        <v>294</v>
      </c>
      <c r="D4896" t="s">
        <v>3702</v>
      </c>
      <c r="E4896" t="s">
        <v>13555</v>
      </c>
      <c r="F4896" t="s">
        <v>983</v>
      </c>
      <c r="G4896" t="s">
        <v>9421</v>
      </c>
      <c r="I4896" t="s">
        <v>265</v>
      </c>
      <c r="J4896" t="s">
        <v>266</v>
      </c>
      <c r="K4896" t="s">
        <v>3703</v>
      </c>
      <c r="L4896" t="s">
        <v>3704</v>
      </c>
      <c r="M4896" t="s">
        <v>271</v>
      </c>
      <c r="N4896" t="s">
        <v>268</v>
      </c>
      <c r="O4896">
        <v>2</v>
      </c>
      <c r="P4896" t="s">
        <v>272</v>
      </c>
      <c r="Q4896">
        <v>4</v>
      </c>
      <c r="S4896">
        <v>2</v>
      </c>
      <c r="T4896" s="108">
        <v>8</v>
      </c>
      <c r="U4896">
        <v>1</v>
      </c>
      <c r="V4896" t="s">
        <v>270</v>
      </c>
      <c r="W4896" t="s">
        <v>167</v>
      </c>
      <c r="X4896">
        <v>1</v>
      </c>
      <c r="Y4896">
        <v>1</v>
      </c>
      <c r="Z4896">
        <v>0</v>
      </c>
      <c r="AA4896">
        <v>0</v>
      </c>
      <c r="AB4896">
        <v>1</v>
      </c>
      <c r="AC4896">
        <v>0</v>
      </c>
      <c r="AD4896">
        <v>0</v>
      </c>
      <c r="AE4896">
        <v>0</v>
      </c>
    </row>
    <row r="4897" spans="1:31" x14ac:dyDescent="0.3">
      <c r="A4897" t="s">
        <v>268</v>
      </c>
      <c r="B4897" t="s">
        <v>3701</v>
      </c>
      <c r="C4897" t="s">
        <v>294</v>
      </c>
      <c r="D4897" t="s">
        <v>3702</v>
      </c>
      <c r="E4897" t="s">
        <v>13555</v>
      </c>
      <c r="F4897" t="s">
        <v>983</v>
      </c>
      <c r="G4897" t="s">
        <v>9421</v>
      </c>
      <c r="I4897" t="s">
        <v>265</v>
      </c>
      <c r="J4897" t="s">
        <v>266</v>
      </c>
      <c r="K4897" t="s">
        <v>3703</v>
      </c>
      <c r="L4897" t="s">
        <v>3704</v>
      </c>
      <c r="M4897" t="s">
        <v>271</v>
      </c>
      <c r="N4897" t="s">
        <v>268</v>
      </c>
      <c r="O4897">
        <v>20</v>
      </c>
      <c r="P4897" t="s">
        <v>425</v>
      </c>
      <c r="Q4897">
        <v>0.32</v>
      </c>
      <c r="S4897">
        <v>6</v>
      </c>
      <c r="T4897" s="108">
        <v>1.92</v>
      </c>
      <c r="U4897">
        <v>1</v>
      </c>
      <c r="V4897" t="s">
        <v>270</v>
      </c>
      <c r="W4897" t="s">
        <v>167</v>
      </c>
      <c r="X4897">
        <v>2</v>
      </c>
      <c r="Y4897">
        <v>2</v>
      </c>
      <c r="Z4897">
        <v>0</v>
      </c>
      <c r="AA4897">
        <v>2</v>
      </c>
      <c r="AB4897">
        <v>0</v>
      </c>
      <c r="AC4897">
        <v>2</v>
      </c>
      <c r="AD4897">
        <v>0</v>
      </c>
      <c r="AE4897">
        <v>0</v>
      </c>
    </row>
    <row r="4898" spans="1:31" x14ac:dyDescent="0.3">
      <c r="A4898" t="s">
        <v>268</v>
      </c>
      <c r="B4898" t="s">
        <v>3718</v>
      </c>
      <c r="C4898" t="s">
        <v>262</v>
      </c>
      <c r="D4898" t="s">
        <v>3719</v>
      </c>
      <c r="E4898" t="s">
        <v>13204</v>
      </c>
      <c r="F4898" t="s">
        <v>885</v>
      </c>
      <c r="G4898" t="s">
        <v>580</v>
      </c>
      <c r="I4898" t="s">
        <v>265</v>
      </c>
      <c r="J4898" t="s">
        <v>266</v>
      </c>
      <c r="K4898" t="s">
        <v>3720</v>
      </c>
      <c r="L4898" t="s">
        <v>11762</v>
      </c>
      <c r="M4898" t="s">
        <v>267</v>
      </c>
      <c r="N4898" t="s">
        <v>268</v>
      </c>
      <c r="O4898">
        <v>1</v>
      </c>
      <c r="P4898" t="s">
        <v>282</v>
      </c>
      <c r="Q4898">
        <v>1</v>
      </c>
      <c r="S4898">
        <v>1</v>
      </c>
      <c r="T4898" s="108">
        <v>1</v>
      </c>
      <c r="U4898">
        <v>1</v>
      </c>
      <c r="V4898" t="s">
        <v>270</v>
      </c>
      <c r="W4898" t="s">
        <v>167</v>
      </c>
      <c r="X4898">
        <v>1</v>
      </c>
      <c r="Y4898">
        <v>0</v>
      </c>
      <c r="Z4898">
        <v>1</v>
      </c>
      <c r="AA4898">
        <v>0</v>
      </c>
      <c r="AB4898">
        <v>0</v>
      </c>
      <c r="AC4898">
        <v>0</v>
      </c>
      <c r="AD4898">
        <v>0</v>
      </c>
      <c r="AE4898">
        <v>0</v>
      </c>
    </row>
    <row r="4899" spans="1:31" x14ac:dyDescent="0.3">
      <c r="A4899" t="s">
        <v>268</v>
      </c>
      <c r="B4899" t="s">
        <v>6924</v>
      </c>
      <c r="C4899" t="s">
        <v>262</v>
      </c>
      <c r="D4899" t="s">
        <v>19283</v>
      </c>
      <c r="E4899" t="s">
        <v>13383</v>
      </c>
      <c r="F4899" t="s">
        <v>6925</v>
      </c>
      <c r="G4899" t="s">
        <v>2321</v>
      </c>
      <c r="I4899" t="s">
        <v>265</v>
      </c>
      <c r="J4899" t="s">
        <v>266</v>
      </c>
      <c r="K4899" t="s">
        <v>6926</v>
      </c>
      <c r="L4899" t="s">
        <v>6927</v>
      </c>
      <c r="M4899" t="s">
        <v>267</v>
      </c>
      <c r="N4899" t="s">
        <v>268</v>
      </c>
      <c r="O4899">
        <v>1</v>
      </c>
      <c r="P4899" t="s">
        <v>282</v>
      </c>
      <c r="Q4899">
        <v>4</v>
      </c>
      <c r="S4899">
        <v>1</v>
      </c>
      <c r="T4899" s="108">
        <v>4</v>
      </c>
      <c r="U4899">
        <v>1</v>
      </c>
      <c r="V4899" t="s">
        <v>270</v>
      </c>
      <c r="W4899" t="s">
        <v>167</v>
      </c>
      <c r="X4899">
        <v>1</v>
      </c>
      <c r="Y4899">
        <v>0</v>
      </c>
      <c r="Z4899">
        <v>0</v>
      </c>
      <c r="AA4899">
        <v>0</v>
      </c>
      <c r="AB4899">
        <v>1</v>
      </c>
      <c r="AC4899">
        <v>0</v>
      </c>
      <c r="AD4899">
        <v>0</v>
      </c>
      <c r="AE4899">
        <v>0</v>
      </c>
    </row>
    <row r="4900" spans="1:31" x14ac:dyDescent="0.3">
      <c r="A4900" t="s">
        <v>268</v>
      </c>
      <c r="B4900" t="s">
        <v>6924</v>
      </c>
      <c r="C4900" t="s">
        <v>262</v>
      </c>
      <c r="D4900" t="s">
        <v>19283</v>
      </c>
      <c r="E4900" t="s">
        <v>13383</v>
      </c>
      <c r="F4900" t="s">
        <v>6925</v>
      </c>
      <c r="G4900" t="s">
        <v>2321</v>
      </c>
      <c r="I4900" t="s">
        <v>265</v>
      </c>
      <c r="J4900" t="s">
        <v>266</v>
      </c>
      <c r="K4900" t="s">
        <v>6926</v>
      </c>
      <c r="L4900" t="s">
        <v>6927</v>
      </c>
      <c r="M4900" t="s">
        <v>271</v>
      </c>
      <c r="N4900" t="s">
        <v>268</v>
      </c>
      <c r="O4900">
        <v>2</v>
      </c>
      <c r="P4900" t="s">
        <v>272</v>
      </c>
      <c r="Q4900">
        <v>1</v>
      </c>
      <c r="S4900">
        <v>2</v>
      </c>
      <c r="T4900" s="108">
        <v>2</v>
      </c>
      <c r="U4900">
        <v>1</v>
      </c>
      <c r="V4900" t="s">
        <v>270</v>
      </c>
      <c r="W4900" t="s">
        <v>167</v>
      </c>
      <c r="X4900">
        <v>1</v>
      </c>
      <c r="Y4900">
        <v>0</v>
      </c>
      <c r="Z4900">
        <v>1</v>
      </c>
      <c r="AA4900">
        <v>0</v>
      </c>
      <c r="AB4900">
        <v>1</v>
      </c>
      <c r="AC4900">
        <v>0</v>
      </c>
      <c r="AD4900">
        <v>0</v>
      </c>
      <c r="AE4900">
        <v>0</v>
      </c>
    </row>
    <row r="4901" spans="1:31" x14ac:dyDescent="0.3">
      <c r="A4901" t="s">
        <v>268</v>
      </c>
      <c r="B4901" t="s">
        <v>6924</v>
      </c>
      <c r="C4901" t="s">
        <v>262</v>
      </c>
      <c r="D4901" t="s">
        <v>19283</v>
      </c>
      <c r="E4901" t="s">
        <v>13383</v>
      </c>
      <c r="F4901" t="s">
        <v>6925</v>
      </c>
      <c r="G4901" t="s">
        <v>2321</v>
      </c>
      <c r="I4901" t="s">
        <v>265</v>
      </c>
      <c r="J4901" t="s">
        <v>266</v>
      </c>
      <c r="K4901" t="s">
        <v>6926</v>
      </c>
      <c r="L4901" t="s">
        <v>6927</v>
      </c>
      <c r="M4901" t="s">
        <v>271</v>
      </c>
      <c r="N4901" t="s">
        <v>268</v>
      </c>
      <c r="O4901">
        <v>17</v>
      </c>
      <c r="P4901" t="s">
        <v>273</v>
      </c>
      <c r="Q4901">
        <v>0.48</v>
      </c>
      <c r="S4901">
        <v>1</v>
      </c>
      <c r="T4901" s="108">
        <v>0.48</v>
      </c>
      <c r="U4901">
        <v>1</v>
      </c>
      <c r="V4901" t="s">
        <v>270</v>
      </c>
      <c r="W4901" t="s">
        <v>167</v>
      </c>
      <c r="X4901">
        <v>1</v>
      </c>
      <c r="Y4901">
        <v>0</v>
      </c>
      <c r="Z4901">
        <v>0</v>
      </c>
      <c r="AA4901">
        <v>0</v>
      </c>
      <c r="AB4901">
        <v>0</v>
      </c>
      <c r="AC4901">
        <v>1</v>
      </c>
      <c r="AD4901">
        <v>0</v>
      </c>
      <c r="AE4901">
        <v>0</v>
      </c>
    </row>
    <row r="4902" spans="1:31" x14ac:dyDescent="0.3">
      <c r="A4902" t="s">
        <v>268</v>
      </c>
      <c r="B4902" t="s">
        <v>3831</v>
      </c>
      <c r="C4902" t="s">
        <v>262</v>
      </c>
      <c r="D4902" t="s">
        <v>3832</v>
      </c>
      <c r="E4902" t="s">
        <v>13011</v>
      </c>
      <c r="F4902" t="s">
        <v>553</v>
      </c>
      <c r="G4902" t="s">
        <v>1418</v>
      </c>
      <c r="I4902" t="s">
        <v>265</v>
      </c>
      <c r="J4902" t="s">
        <v>266</v>
      </c>
      <c r="K4902" t="s">
        <v>3833</v>
      </c>
      <c r="L4902" t="s">
        <v>3834</v>
      </c>
      <c r="M4902" t="s">
        <v>267</v>
      </c>
      <c r="N4902" t="s">
        <v>268</v>
      </c>
      <c r="O4902">
        <v>1</v>
      </c>
      <c r="P4902" t="s">
        <v>266</v>
      </c>
      <c r="Q4902">
        <v>0.48</v>
      </c>
      <c r="S4902">
        <v>4</v>
      </c>
      <c r="T4902" s="108">
        <v>1.92</v>
      </c>
      <c r="U4902">
        <v>1</v>
      </c>
      <c r="V4902" t="s">
        <v>270</v>
      </c>
      <c r="W4902" t="s">
        <v>167</v>
      </c>
      <c r="X4902">
        <v>2</v>
      </c>
      <c r="Y4902">
        <v>0</v>
      </c>
      <c r="Z4902">
        <v>2</v>
      </c>
      <c r="AA4902">
        <v>0</v>
      </c>
      <c r="AB4902">
        <v>2</v>
      </c>
      <c r="AC4902">
        <v>0</v>
      </c>
      <c r="AD4902">
        <v>0</v>
      </c>
      <c r="AE4902">
        <v>0</v>
      </c>
    </row>
    <row r="4903" spans="1:31" x14ac:dyDescent="0.3">
      <c r="A4903" t="s">
        <v>268</v>
      </c>
      <c r="B4903" t="s">
        <v>3831</v>
      </c>
      <c r="C4903" t="s">
        <v>262</v>
      </c>
      <c r="D4903" t="s">
        <v>3832</v>
      </c>
      <c r="E4903" t="s">
        <v>13011</v>
      </c>
      <c r="F4903" t="s">
        <v>553</v>
      </c>
      <c r="G4903" t="s">
        <v>1418</v>
      </c>
      <c r="I4903" t="s">
        <v>265</v>
      </c>
      <c r="J4903" t="s">
        <v>266</v>
      </c>
      <c r="K4903" t="s">
        <v>3833</v>
      </c>
      <c r="L4903" t="s">
        <v>3834</v>
      </c>
      <c r="M4903" t="s">
        <v>271</v>
      </c>
      <c r="N4903" t="s">
        <v>268</v>
      </c>
      <c r="O4903">
        <v>2</v>
      </c>
      <c r="P4903" t="s">
        <v>288</v>
      </c>
      <c r="Q4903">
        <v>0.48</v>
      </c>
      <c r="S4903">
        <v>2</v>
      </c>
      <c r="T4903" s="108">
        <v>0.96</v>
      </c>
      <c r="U4903">
        <v>1</v>
      </c>
      <c r="V4903" t="s">
        <v>270</v>
      </c>
      <c r="W4903" t="s">
        <v>167</v>
      </c>
      <c r="X4903">
        <v>2</v>
      </c>
      <c r="Y4903">
        <v>0</v>
      </c>
      <c r="Z4903">
        <v>0</v>
      </c>
      <c r="AA4903">
        <v>0</v>
      </c>
      <c r="AB4903">
        <v>2</v>
      </c>
      <c r="AC4903">
        <v>0</v>
      </c>
      <c r="AD4903">
        <v>0</v>
      </c>
      <c r="AE4903">
        <v>0</v>
      </c>
    </row>
    <row r="4904" spans="1:31" x14ac:dyDescent="0.3">
      <c r="A4904" t="s">
        <v>268</v>
      </c>
      <c r="B4904" t="s">
        <v>3831</v>
      </c>
      <c r="C4904" t="s">
        <v>262</v>
      </c>
      <c r="D4904" t="s">
        <v>3832</v>
      </c>
      <c r="E4904" t="s">
        <v>13011</v>
      </c>
      <c r="F4904" t="s">
        <v>553</v>
      </c>
      <c r="G4904" t="s">
        <v>1418</v>
      </c>
      <c r="I4904" t="s">
        <v>265</v>
      </c>
      <c r="J4904" t="s">
        <v>266</v>
      </c>
      <c r="K4904" t="s">
        <v>3833</v>
      </c>
      <c r="L4904" t="s">
        <v>3834</v>
      </c>
      <c r="M4904" t="s">
        <v>271</v>
      </c>
      <c r="N4904" t="s">
        <v>268</v>
      </c>
      <c r="O4904">
        <v>17</v>
      </c>
      <c r="P4904" t="s">
        <v>273</v>
      </c>
      <c r="Q4904">
        <v>0.48</v>
      </c>
      <c r="S4904">
        <v>3</v>
      </c>
      <c r="T4904" s="108">
        <v>1.44</v>
      </c>
      <c r="U4904">
        <v>1</v>
      </c>
      <c r="V4904" t="s">
        <v>270</v>
      </c>
      <c r="W4904" t="s">
        <v>167</v>
      </c>
      <c r="X4904">
        <v>3</v>
      </c>
      <c r="Y4904">
        <v>0</v>
      </c>
      <c r="Z4904">
        <v>0</v>
      </c>
      <c r="AA4904">
        <v>0</v>
      </c>
      <c r="AB4904">
        <v>3</v>
      </c>
      <c r="AC4904">
        <v>0</v>
      </c>
      <c r="AD4904">
        <v>0</v>
      </c>
      <c r="AE4904">
        <v>0</v>
      </c>
    </row>
    <row r="4905" spans="1:31" x14ac:dyDescent="0.3">
      <c r="A4905" t="s">
        <v>268</v>
      </c>
      <c r="B4905" t="s">
        <v>3926</v>
      </c>
      <c r="C4905" t="s">
        <v>262</v>
      </c>
      <c r="D4905" t="s">
        <v>141</v>
      </c>
      <c r="E4905" t="s">
        <v>12981</v>
      </c>
      <c r="F4905" t="s">
        <v>607</v>
      </c>
      <c r="G4905" t="s">
        <v>9436</v>
      </c>
      <c r="I4905" t="s">
        <v>265</v>
      </c>
      <c r="J4905" t="s">
        <v>266</v>
      </c>
      <c r="K4905" t="s">
        <v>3927</v>
      </c>
      <c r="L4905" t="s">
        <v>3928</v>
      </c>
      <c r="M4905" t="s">
        <v>271</v>
      </c>
      <c r="N4905" t="s">
        <v>268</v>
      </c>
      <c r="O4905">
        <v>2</v>
      </c>
      <c r="P4905" t="s">
        <v>272</v>
      </c>
      <c r="Q4905">
        <v>4</v>
      </c>
      <c r="S4905">
        <v>1</v>
      </c>
      <c r="T4905" s="108">
        <v>4</v>
      </c>
      <c r="U4905">
        <v>1</v>
      </c>
      <c r="V4905" t="s">
        <v>270</v>
      </c>
      <c r="W4905" t="s">
        <v>167</v>
      </c>
      <c r="X4905">
        <v>1</v>
      </c>
      <c r="Y4905">
        <v>0</v>
      </c>
      <c r="Z4905">
        <v>0</v>
      </c>
      <c r="AA4905">
        <v>0</v>
      </c>
      <c r="AB4905">
        <v>1</v>
      </c>
      <c r="AC4905">
        <v>0</v>
      </c>
      <c r="AD4905">
        <v>0</v>
      </c>
      <c r="AE4905">
        <v>0</v>
      </c>
    </row>
    <row r="4906" spans="1:31" x14ac:dyDescent="0.3">
      <c r="A4906" t="s">
        <v>268</v>
      </c>
      <c r="B4906" t="s">
        <v>3926</v>
      </c>
      <c r="C4906" t="s">
        <v>262</v>
      </c>
      <c r="D4906" t="s">
        <v>141</v>
      </c>
      <c r="E4906" t="s">
        <v>12981</v>
      </c>
      <c r="F4906" t="s">
        <v>607</v>
      </c>
      <c r="G4906" t="s">
        <v>9436</v>
      </c>
      <c r="I4906" t="s">
        <v>265</v>
      </c>
      <c r="J4906" t="s">
        <v>266</v>
      </c>
      <c r="K4906" t="s">
        <v>3927</v>
      </c>
      <c r="L4906" t="s">
        <v>3928</v>
      </c>
      <c r="M4906" t="s">
        <v>267</v>
      </c>
      <c r="N4906" t="s">
        <v>268</v>
      </c>
      <c r="O4906">
        <v>1</v>
      </c>
      <c r="P4906" t="s">
        <v>282</v>
      </c>
      <c r="Q4906">
        <v>2</v>
      </c>
      <c r="S4906">
        <v>1</v>
      </c>
      <c r="T4906" s="108">
        <v>2</v>
      </c>
      <c r="U4906">
        <v>1</v>
      </c>
      <c r="V4906" t="s">
        <v>270</v>
      </c>
      <c r="W4906" t="s">
        <v>167</v>
      </c>
      <c r="X4906">
        <v>1</v>
      </c>
      <c r="Y4906">
        <v>0</v>
      </c>
      <c r="Z4906">
        <v>0</v>
      </c>
      <c r="AA4906">
        <v>0</v>
      </c>
      <c r="AB4906">
        <v>1</v>
      </c>
      <c r="AC4906">
        <v>0</v>
      </c>
      <c r="AD4906">
        <v>0</v>
      </c>
      <c r="AE4906">
        <v>0</v>
      </c>
    </row>
    <row r="4907" spans="1:31" x14ac:dyDescent="0.3">
      <c r="A4907" t="s">
        <v>268</v>
      </c>
      <c r="B4907" t="s">
        <v>3926</v>
      </c>
      <c r="C4907" t="s">
        <v>262</v>
      </c>
      <c r="D4907" t="s">
        <v>141</v>
      </c>
      <c r="E4907" t="s">
        <v>12981</v>
      </c>
      <c r="F4907" t="s">
        <v>607</v>
      </c>
      <c r="G4907" t="s">
        <v>9436</v>
      </c>
      <c r="I4907" t="s">
        <v>265</v>
      </c>
      <c r="J4907" t="s">
        <v>266</v>
      </c>
      <c r="K4907" t="s">
        <v>3927</v>
      </c>
      <c r="L4907" t="s">
        <v>3928</v>
      </c>
      <c r="M4907" t="s">
        <v>271</v>
      </c>
      <c r="N4907" t="s">
        <v>268</v>
      </c>
      <c r="O4907">
        <v>20</v>
      </c>
      <c r="P4907" t="s">
        <v>425</v>
      </c>
      <c r="Q4907">
        <v>0.32</v>
      </c>
      <c r="S4907">
        <v>1</v>
      </c>
      <c r="T4907" s="108">
        <v>0.32</v>
      </c>
      <c r="U4907">
        <v>1</v>
      </c>
      <c r="V4907" t="s">
        <v>270</v>
      </c>
      <c r="W4907" t="s">
        <v>167</v>
      </c>
      <c r="X4907">
        <v>1</v>
      </c>
      <c r="Y4907">
        <v>0</v>
      </c>
      <c r="Z4907">
        <v>1</v>
      </c>
      <c r="AA4907">
        <v>0</v>
      </c>
      <c r="AB4907">
        <v>0</v>
      </c>
      <c r="AC4907">
        <v>0</v>
      </c>
      <c r="AD4907">
        <v>0</v>
      </c>
      <c r="AE4907">
        <v>0</v>
      </c>
    </row>
    <row r="4908" spans="1:31" x14ac:dyDescent="0.3">
      <c r="A4908" t="s">
        <v>268</v>
      </c>
      <c r="B4908" t="s">
        <v>2344</v>
      </c>
      <c r="C4908" t="s">
        <v>262</v>
      </c>
      <c r="D4908" t="s">
        <v>144</v>
      </c>
      <c r="E4908" t="s">
        <v>13173</v>
      </c>
      <c r="F4908" t="s">
        <v>2345</v>
      </c>
      <c r="G4908" t="s">
        <v>2318</v>
      </c>
      <c r="I4908" t="s">
        <v>265</v>
      </c>
      <c r="J4908" t="s">
        <v>266</v>
      </c>
      <c r="K4908" t="s">
        <v>2346</v>
      </c>
      <c r="L4908" t="s">
        <v>2347</v>
      </c>
      <c r="M4908" t="s">
        <v>267</v>
      </c>
      <c r="N4908" t="s">
        <v>268</v>
      </c>
      <c r="O4908">
        <v>1</v>
      </c>
      <c r="P4908" t="s">
        <v>282</v>
      </c>
      <c r="Q4908">
        <v>4</v>
      </c>
      <c r="S4908">
        <v>1</v>
      </c>
      <c r="T4908" s="108">
        <v>4</v>
      </c>
      <c r="U4908">
        <v>1</v>
      </c>
      <c r="V4908" t="s">
        <v>270</v>
      </c>
      <c r="W4908" t="s">
        <v>167</v>
      </c>
      <c r="X4908">
        <v>1</v>
      </c>
      <c r="Y4908">
        <v>0</v>
      </c>
      <c r="Z4908">
        <v>1</v>
      </c>
      <c r="AA4908">
        <v>0</v>
      </c>
      <c r="AB4908">
        <v>0</v>
      </c>
      <c r="AC4908">
        <v>0</v>
      </c>
      <c r="AD4908">
        <v>0</v>
      </c>
      <c r="AE4908">
        <v>0</v>
      </c>
    </row>
    <row r="4909" spans="1:31" x14ac:dyDescent="0.3">
      <c r="A4909" t="s">
        <v>268</v>
      </c>
      <c r="B4909" t="s">
        <v>2344</v>
      </c>
      <c r="C4909" t="s">
        <v>262</v>
      </c>
      <c r="D4909" t="s">
        <v>144</v>
      </c>
      <c r="E4909" t="s">
        <v>13173</v>
      </c>
      <c r="F4909" t="s">
        <v>2345</v>
      </c>
      <c r="G4909" t="s">
        <v>2318</v>
      </c>
      <c r="I4909" t="s">
        <v>265</v>
      </c>
      <c r="J4909" t="s">
        <v>266</v>
      </c>
      <c r="K4909" t="s">
        <v>2346</v>
      </c>
      <c r="L4909" t="s">
        <v>2347</v>
      </c>
      <c r="M4909" t="s">
        <v>271</v>
      </c>
      <c r="N4909" t="s">
        <v>268</v>
      </c>
      <c r="O4909">
        <v>2</v>
      </c>
      <c r="P4909" t="s">
        <v>272</v>
      </c>
      <c r="Q4909">
        <v>1</v>
      </c>
      <c r="S4909">
        <v>1</v>
      </c>
      <c r="T4909" s="108">
        <v>1</v>
      </c>
      <c r="U4909">
        <v>1</v>
      </c>
      <c r="V4909" t="s">
        <v>270</v>
      </c>
      <c r="W4909" t="s">
        <v>167</v>
      </c>
      <c r="X4909">
        <v>1</v>
      </c>
      <c r="Y4909">
        <v>0</v>
      </c>
      <c r="Z4909">
        <v>0</v>
      </c>
      <c r="AA4909">
        <v>1</v>
      </c>
      <c r="AB4909">
        <v>0</v>
      </c>
      <c r="AC4909">
        <v>0</v>
      </c>
      <c r="AD4909">
        <v>0</v>
      </c>
      <c r="AE4909">
        <v>0</v>
      </c>
    </row>
    <row r="4910" spans="1:31" x14ac:dyDescent="0.3">
      <c r="A4910" t="s">
        <v>268</v>
      </c>
      <c r="B4910" t="s">
        <v>2344</v>
      </c>
      <c r="C4910" t="s">
        <v>262</v>
      </c>
      <c r="D4910" t="s">
        <v>144</v>
      </c>
      <c r="E4910" t="s">
        <v>13173</v>
      </c>
      <c r="F4910" t="s">
        <v>2345</v>
      </c>
      <c r="G4910" t="s">
        <v>2318</v>
      </c>
      <c r="I4910" t="s">
        <v>265</v>
      </c>
      <c r="J4910" t="s">
        <v>266</v>
      </c>
      <c r="K4910" t="s">
        <v>2346</v>
      </c>
      <c r="L4910" t="s">
        <v>2347</v>
      </c>
      <c r="M4910" t="s">
        <v>271</v>
      </c>
      <c r="N4910" t="s">
        <v>268</v>
      </c>
      <c r="O4910">
        <v>20</v>
      </c>
      <c r="P4910" t="s">
        <v>425</v>
      </c>
      <c r="Q4910">
        <v>0.32</v>
      </c>
      <c r="S4910">
        <v>1</v>
      </c>
      <c r="T4910" s="108">
        <v>0.32</v>
      </c>
      <c r="U4910">
        <v>1</v>
      </c>
      <c r="V4910" t="s">
        <v>270</v>
      </c>
      <c r="W4910" t="s">
        <v>167</v>
      </c>
      <c r="X4910">
        <v>1</v>
      </c>
      <c r="Y4910">
        <v>0</v>
      </c>
      <c r="Z4910">
        <v>0</v>
      </c>
      <c r="AA4910">
        <v>0</v>
      </c>
      <c r="AB4910">
        <v>1</v>
      </c>
      <c r="AC4910">
        <v>0</v>
      </c>
      <c r="AD4910">
        <v>0</v>
      </c>
      <c r="AE4910">
        <v>0</v>
      </c>
    </row>
    <row r="4911" spans="1:31" x14ac:dyDescent="0.3">
      <c r="A4911" t="s">
        <v>268</v>
      </c>
      <c r="B4911" t="s">
        <v>7037</v>
      </c>
      <c r="C4911" t="s">
        <v>262</v>
      </c>
      <c r="D4911" t="s">
        <v>10352</v>
      </c>
      <c r="E4911" t="s">
        <v>13385</v>
      </c>
      <c r="F4911" t="s">
        <v>10353</v>
      </c>
      <c r="G4911" t="s">
        <v>2321</v>
      </c>
      <c r="I4911" t="s">
        <v>265</v>
      </c>
      <c r="J4911" t="s">
        <v>266</v>
      </c>
      <c r="K4911" t="s">
        <v>7036</v>
      </c>
      <c r="L4911" t="s">
        <v>7038</v>
      </c>
      <c r="M4911" t="s">
        <v>267</v>
      </c>
      <c r="N4911" t="s">
        <v>268</v>
      </c>
      <c r="O4911">
        <v>1</v>
      </c>
      <c r="P4911" t="s">
        <v>282</v>
      </c>
      <c r="Q4911">
        <v>2</v>
      </c>
      <c r="S4911">
        <v>1</v>
      </c>
      <c r="T4911" s="108">
        <v>2</v>
      </c>
      <c r="U4911">
        <v>1</v>
      </c>
      <c r="V4911" t="s">
        <v>270</v>
      </c>
      <c r="W4911" t="s">
        <v>167</v>
      </c>
      <c r="X4911">
        <v>1</v>
      </c>
      <c r="Y4911">
        <v>0</v>
      </c>
      <c r="Z4911">
        <v>0</v>
      </c>
      <c r="AA4911">
        <v>0</v>
      </c>
      <c r="AB4911">
        <v>1</v>
      </c>
      <c r="AC4911">
        <v>0</v>
      </c>
      <c r="AD4911">
        <v>0</v>
      </c>
      <c r="AE4911">
        <v>0</v>
      </c>
    </row>
    <row r="4912" spans="1:31" x14ac:dyDescent="0.3">
      <c r="A4912" t="s">
        <v>268</v>
      </c>
      <c r="B4912" t="s">
        <v>7037</v>
      </c>
      <c r="C4912" t="s">
        <v>262</v>
      </c>
      <c r="D4912" t="s">
        <v>10352</v>
      </c>
      <c r="E4912" t="s">
        <v>13385</v>
      </c>
      <c r="F4912" t="s">
        <v>10353</v>
      </c>
      <c r="G4912" t="s">
        <v>2321</v>
      </c>
      <c r="I4912" t="s">
        <v>265</v>
      </c>
      <c r="J4912" t="s">
        <v>266</v>
      </c>
      <c r="K4912" t="s">
        <v>7036</v>
      </c>
      <c r="L4912" t="s">
        <v>7038</v>
      </c>
      <c r="M4912" t="s">
        <v>271</v>
      </c>
      <c r="N4912" t="s">
        <v>268</v>
      </c>
      <c r="O4912">
        <v>2</v>
      </c>
      <c r="P4912" t="s">
        <v>272</v>
      </c>
      <c r="Q4912">
        <v>1</v>
      </c>
      <c r="S4912">
        <v>1</v>
      </c>
      <c r="T4912" s="108">
        <v>1</v>
      </c>
      <c r="U4912">
        <v>1</v>
      </c>
      <c r="V4912" t="s">
        <v>270</v>
      </c>
      <c r="W4912" t="s">
        <v>167</v>
      </c>
      <c r="X4912">
        <v>1</v>
      </c>
      <c r="Y4912">
        <v>0</v>
      </c>
      <c r="Z4912">
        <v>0</v>
      </c>
      <c r="AA4912">
        <v>0</v>
      </c>
      <c r="AB4912">
        <v>1</v>
      </c>
      <c r="AC4912">
        <v>0</v>
      </c>
      <c r="AD4912">
        <v>0</v>
      </c>
      <c r="AE4912">
        <v>0</v>
      </c>
    </row>
    <row r="4913" spans="1:31" x14ac:dyDescent="0.3">
      <c r="A4913" t="s">
        <v>268</v>
      </c>
      <c r="B4913" t="s">
        <v>7037</v>
      </c>
      <c r="C4913" t="s">
        <v>262</v>
      </c>
      <c r="D4913" t="s">
        <v>10352</v>
      </c>
      <c r="E4913" t="s">
        <v>13385</v>
      </c>
      <c r="F4913" t="s">
        <v>10353</v>
      </c>
      <c r="G4913" t="s">
        <v>2321</v>
      </c>
      <c r="I4913" t="s">
        <v>265</v>
      </c>
      <c r="J4913" t="s">
        <v>266</v>
      </c>
      <c r="K4913" t="s">
        <v>7036</v>
      </c>
      <c r="L4913" t="s">
        <v>7038</v>
      </c>
      <c r="M4913" t="s">
        <v>271</v>
      </c>
      <c r="N4913" t="s">
        <v>268</v>
      </c>
      <c r="O4913">
        <v>20</v>
      </c>
      <c r="P4913" t="s">
        <v>425</v>
      </c>
      <c r="Q4913">
        <v>0.32</v>
      </c>
      <c r="S4913">
        <v>1</v>
      </c>
      <c r="T4913" s="108">
        <v>0.32</v>
      </c>
      <c r="U4913">
        <v>1</v>
      </c>
      <c r="V4913" t="s">
        <v>270</v>
      </c>
      <c r="W4913" t="s">
        <v>167</v>
      </c>
      <c r="X4913">
        <v>1</v>
      </c>
      <c r="Y4913">
        <v>0</v>
      </c>
      <c r="Z4913">
        <v>0</v>
      </c>
      <c r="AA4913">
        <v>0</v>
      </c>
      <c r="AB4913">
        <v>1</v>
      </c>
      <c r="AC4913">
        <v>0</v>
      </c>
      <c r="AD4913">
        <v>0</v>
      </c>
      <c r="AE4913">
        <v>0</v>
      </c>
    </row>
    <row r="4914" spans="1:31" x14ac:dyDescent="0.3">
      <c r="A4914" t="s">
        <v>268</v>
      </c>
      <c r="B4914" t="s">
        <v>4294</v>
      </c>
      <c r="C4914" t="s">
        <v>262</v>
      </c>
      <c r="D4914" t="s">
        <v>4046</v>
      </c>
      <c r="E4914" t="s">
        <v>13615</v>
      </c>
      <c r="F4914" t="s">
        <v>4284</v>
      </c>
      <c r="G4914" t="s">
        <v>4179</v>
      </c>
      <c r="I4914" t="s">
        <v>265</v>
      </c>
      <c r="J4914" t="s">
        <v>266</v>
      </c>
      <c r="K4914" t="s">
        <v>4048</v>
      </c>
      <c r="L4914" t="s">
        <v>4295</v>
      </c>
      <c r="M4914" t="s">
        <v>267</v>
      </c>
      <c r="N4914" t="s">
        <v>268</v>
      </c>
      <c r="O4914">
        <v>1</v>
      </c>
      <c r="P4914" t="s">
        <v>282</v>
      </c>
      <c r="Q4914">
        <v>4</v>
      </c>
      <c r="S4914">
        <v>5</v>
      </c>
      <c r="T4914" s="108">
        <v>20</v>
      </c>
      <c r="U4914">
        <v>1</v>
      </c>
      <c r="V4914" t="s">
        <v>270</v>
      </c>
      <c r="W4914" t="s">
        <v>167</v>
      </c>
      <c r="X4914">
        <v>1</v>
      </c>
      <c r="Y4914">
        <v>1</v>
      </c>
      <c r="Z4914">
        <v>1</v>
      </c>
      <c r="AA4914">
        <v>1</v>
      </c>
      <c r="AB4914">
        <v>1</v>
      </c>
      <c r="AC4914">
        <v>1</v>
      </c>
      <c r="AD4914">
        <v>0</v>
      </c>
      <c r="AE4914">
        <v>0</v>
      </c>
    </row>
    <row r="4915" spans="1:31" x14ac:dyDescent="0.3">
      <c r="A4915" t="s">
        <v>268</v>
      </c>
      <c r="B4915" t="s">
        <v>4294</v>
      </c>
      <c r="C4915" t="s">
        <v>262</v>
      </c>
      <c r="D4915" t="s">
        <v>4046</v>
      </c>
      <c r="E4915" t="s">
        <v>13615</v>
      </c>
      <c r="F4915" t="s">
        <v>4284</v>
      </c>
      <c r="G4915" t="s">
        <v>4179</v>
      </c>
      <c r="I4915" t="s">
        <v>265</v>
      </c>
      <c r="J4915" t="s">
        <v>266</v>
      </c>
      <c r="K4915" t="s">
        <v>4048</v>
      </c>
      <c r="L4915" t="s">
        <v>4295</v>
      </c>
      <c r="M4915" t="s">
        <v>271</v>
      </c>
      <c r="N4915" t="s">
        <v>268</v>
      </c>
      <c r="O4915">
        <v>2</v>
      </c>
      <c r="P4915" t="s">
        <v>272</v>
      </c>
      <c r="Q4915">
        <v>3</v>
      </c>
      <c r="S4915">
        <v>2</v>
      </c>
      <c r="T4915" s="108">
        <v>6</v>
      </c>
      <c r="U4915">
        <v>1</v>
      </c>
      <c r="V4915" t="s">
        <v>270</v>
      </c>
      <c r="W4915" t="s">
        <v>167</v>
      </c>
      <c r="X4915">
        <v>1</v>
      </c>
      <c r="Y4915">
        <v>1</v>
      </c>
      <c r="Z4915">
        <v>0</v>
      </c>
      <c r="AA4915">
        <v>0</v>
      </c>
      <c r="AB4915">
        <v>1</v>
      </c>
      <c r="AC4915">
        <v>0</v>
      </c>
      <c r="AD4915">
        <v>0</v>
      </c>
      <c r="AE4915">
        <v>0</v>
      </c>
    </row>
    <row r="4916" spans="1:31" x14ac:dyDescent="0.3">
      <c r="A4916" t="s">
        <v>268</v>
      </c>
      <c r="B4916" t="s">
        <v>4430</v>
      </c>
      <c r="C4916" t="s">
        <v>262</v>
      </c>
      <c r="D4916" t="s">
        <v>4431</v>
      </c>
      <c r="E4916" t="s">
        <v>13607</v>
      </c>
      <c r="F4916" t="s">
        <v>2152</v>
      </c>
      <c r="G4916" t="s">
        <v>3938</v>
      </c>
      <c r="I4916" t="s">
        <v>265</v>
      </c>
      <c r="J4916" t="s">
        <v>266</v>
      </c>
      <c r="K4916" t="s">
        <v>4432</v>
      </c>
      <c r="L4916" t="s">
        <v>11644</v>
      </c>
      <c r="M4916" t="s">
        <v>271</v>
      </c>
      <c r="N4916" t="s">
        <v>268</v>
      </c>
      <c r="O4916">
        <v>27</v>
      </c>
      <c r="P4916" t="s">
        <v>273</v>
      </c>
      <c r="Q4916">
        <v>0.48</v>
      </c>
      <c r="S4916">
        <v>1</v>
      </c>
      <c r="T4916" s="108">
        <v>0.48</v>
      </c>
      <c r="U4916">
        <v>1</v>
      </c>
      <c r="V4916" t="s">
        <v>270</v>
      </c>
      <c r="W4916" t="s">
        <v>167</v>
      </c>
      <c r="X4916">
        <v>1</v>
      </c>
      <c r="Y4916">
        <v>0</v>
      </c>
      <c r="Z4916">
        <v>0</v>
      </c>
      <c r="AA4916">
        <v>0</v>
      </c>
      <c r="AB4916">
        <v>0</v>
      </c>
      <c r="AC4916">
        <v>1</v>
      </c>
      <c r="AD4916">
        <v>0</v>
      </c>
      <c r="AE4916">
        <v>0</v>
      </c>
    </row>
    <row r="4917" spans="1:31" x14ac:dyDescent="0.3">
      <c r="A4917" t="s">
        <v>268</v>
      </c>
      <c r="B4917" t="s">
        <v>4430</v>
      </c>
      <c r="C4917" t="s">
        <v>262</v>
      </c>
      <c r="D4917" t="s">
        <v>4431</v>
      </c>
      <c r="E4917" t="s">
        <v>13607</v>
      </c>
      <c r="F4917" t="s">
        <v>2152</v>
      </c>
      <c r="G4917" t="s">
        <v>3938</v>
      </c>
      <c r="I4917" t="s">
        <v>265</v>
      </c>
      <c r="J4917" t="s">
        <v>266</v>
      </c>
      <c r="K4917" t="s">
        <v>4432</v>
      </c>
      <c r="L4917" t="s">
        <v>11644</v>
      </c>
      <c r="M4917" t="s">
        <v>267</v>
      </c>
      <c r="N4917" t="s">
        <v>268</v>
      </c>
      <c r="O4917">
        <v>1</v>
      </c>
      <c r="P4917" t="s">
        <v>282</v>
      </c>
      <c r="Q4917">
        <v>2</v>
      </c>
      <c r="S4917">
        <v>1</v>
      </c>
      <c r="T4917" s="108">
        <v>2</v>
      </c>
      <c r="U4917">
        <v>1</v>
      </c>
      <c r="V4917" t="s">
        <v>270</v>
      </c>
      <c r="W4917" t="s">
        <v>167</v>
      </c>
      <c r="X4917">
        <v>1</v>
      </c>
      <c r="Y4917">
        <v>0</v>
      </c>
      <c r="Z4917">
        <v>0</v>
      </c>
      <c r="AA4917">
        <v>0</v>
      </c>
      <c r="AB4917">
        <v>1</v>
      </c>
      <c r="AC4917">
        <v>0</v>
      </c>
      <c r="AD4917">
        <v>0</v>
      </c>
      <c r="AE4917">
        <v>0</v>
      </c>
    </row>
    <row r="4918" spans="1:31" x14ac:dyDescent="0.3">
      <c r="A4918" t="s">
        <v>268</v>
      </c>
      <c r="B4918" t="s">
        <v>4430</v>
      </c>
      <c r="C4918" t="s">
        <v>262</v>
      </c>
      <c r="D4918" t="s">
        <v>4431</v>
      </c>
      <c r="E4918" t="s">
        <v>13607</v>
      </c>
      <c r="F4918" t="s">
        <v>2152</v>
      </c>
      <c r="G4918" t="s">
        <v>3938</v>
      </c>
      <c r="I4918" t="s">
        <v>265</v>
      </c>
      <c r="J4918" t="s">
        <v>266</v>
      </c>
      <c r="K4918" t="s">
        <v>4432</v>
      </c>
      <c r="L4918" t="s">
        <v>11644</v>
      </c>
      <c r="M4918" t="s">
        <v>271</v>
      </c>
      <c r="N4918" t="s">
        <v>268</v>
      </c>
      <c r="O4918">
        <v>2</v>
      </c>
      <c r="P4918" t="s">
        <v>272</v>
      </c>
      <c r="Q4918">
        <v>1</v>
      </c>
      <c r="S4918">
        <v>1</v>
      </c>
      <c r="T4918" s="108">
        <v>1</v>
      </c>
      <c r="U4918">
        <v>1</v>
      </c>
      <c r="V4918" t="s">
        <v>270</v>
      </c>
      <c r="W4918" t="s">
        <v>167</v>
      </c>
      <c r="X4918">
        <v>1</v>
      </c>
      <c r="Y4918">
        <v>0</v>
      </c>
      <c r="Z4918">
        <v>0</v>
      </c>
      <c r="AA4918">
        <v>0</v>
      </c>
      <c r="AB4918">
        <v>1</v>
      </c>
      <c r="AC4918">
        <v>0</v>
      </c>
      <c r="AD4918">
        <v>0</v>
      </c>
      <c r="AE4918">
        <v>0</v>
      </c>
    </row>
    <row r="4919" spans="1:31" x14ac:dyDescent="0.3">
      <c r="A4919" t="s">
        <v>268</v>
      </c>
      <c r="B4919" t="s">
        <v>6362</v>
      </c>
      <c r="C4919" t="s">
        <v>262</v>
      </c>
      <c r="D4919" t="s">
        <v>6363</v>
      </c>
      <c r="E4919" t="s">
        <v>13199</v>
      </c>
      <c r="F4919" t="s">
        <v>1845</v>
      </c>
      <c r="G4919" t="s">
        <v>1180</v>
      </c>
      <c r="I4919" t="s">
        <v>265</v>
      </c>
      <c r="J4919" t="s">
        <v>266</v>
      </c>
      <c r="K4919" t="s">
        <v>6364</v>
      </c>
      <c r="L4919" t="s">
        <v>6365</v>
      </c>
      <c r="M4919" t="s">
        <v>267</v>
      </c>
      <c r="N4919" t="s">
        <v>268</v>
      </c>
      <c r="O4919">
        <v>1</v>
      </c>
      <c r="P4919" t="s">
        <v>282</v>
      </c>
      <c r="Q4919">
        <v>3</v>
      </c>
      <c r="S4919">
        <v>3</v>
      </c>
      <c r="T4919" s="108">
        <v>9</v>
      </c>
      <c r="U4919">
        <v>1</v>
      </c>
      <c r="V4919" t="s">
        <v>270</v>
      </c>
      <c r="W4919" t="s">
        <v>167</v>
      </c>
      <c r="X4919">
        <v>1</v>
      </c>
      <c r="Y4919">
        <v>1</v>
      </c>
      <c r="Z4919">
        <v>0</v>
      </c>
      <c r="AA4919">
        <v>1</v>
      </c>
      <c r="AB4919">
        <v>0</v>
      </c>
      <c r="AC4919">
        <v>1</v>
      </c>
      <c r="AD4919">
        <v>0</v>
      </c>
      <c r="AE4919">
        <v>0</v>
      </c>
    </row>
    <row r="4920" spans="1:31" x14ac:dyDescent="0.3">
      <c r="A4920" t="s">
        <v>268</v>
      </c>
      <c r="B4920" t="s">
        <v>6362</v>
      </c>
      <c r="C4920" t="s">
        <v>262</v>
      </c>
      <c r="D4920" t="s">
        <v>6363</v>
      </c>
      <c r="E4920" t="s">
        <v>13199</v>
      </c>
      <c r="F4920" t="s">
        <v>1845</v>
      </c>
      <c r="G4920" t="s">
        <v>1180</v>
      </c>
      <c r="I4920" t="s">
        <v>265</v>
      </c>
      <c r="J4920" t="s">
        <v>266</v>
      </c>
      <c r="K4920" t="s">
        <v>6364</v>
      </c>
      <c r="L4920" t="s">
        <v>6365</v>
      </c>
      <c r="M4920" t="s">
        <v>271</v>
      </c>
      <c r="N4920" t="s">
        <v>268</v>
      </c>
      <c r="O4920">
        <v>2</v>
      </c>
      <c r="P4920" t="s">
        <v>272</v>
      </c>
      <c r="Q4920">
        <v>1</v>
      </c>
      <c r="S4920">
        <v>1</v>
      </c>
      <c r="T4920" s="108">
        <v>1</v>
      </c>
      <c r="U4920">
        <v>1</v>
      </c>
      <c r="V4920" t="s">
        <v>270</v>
      </c>
      <c r="W4920" t="s">
        <v>167</v>
      </c>
      <c r="X4920">
        <v>1</v>
      </c>
      <c r="Y4920">
        <v>0</v>
      </c>
      <c r="Z4920">
        <v>1</v>
      </c>
      <c r="AA4920">
        <v>0</v>
      </c>
      <c r="AB4920">
        <v>0</v>
      </c>
      <c r="AC4920">
        <v>0</v>
      </c>
      <c r="AD4920">
        <v>0</v>
      </c>
      <c r="AE4920">
        <v>0</v>
      </c>
    </row>
    <row r="4921" spans="1:31" x14ac:dyDescent="0.3">
      <c r="A4921" t="s">
        <v>268</v>
      </c>
      <c r="B4921" t="s">
        <v>6362</v>
      </c>
      <c r="C4921" t="s">
        <v>262</v>
      </c>
      <c r="D4921" t="s">
        <v>6363</v>
      </c>
      <c r="E4921" t="s">
        <v>13199</v>
      </c>
      <c r="F4921" t="s">
        <v>1845</v>
      </c>
      <c r="G4921" t="s">
        <v>1180</v>
      </c>
      <c r="I4921" t="s">
        <v>265</v>
      </c>
      <c r="J4921" t="s">
        <v>266</v>
      </c>
      <c r="K4921" t="s">
        <v>6364</v>
      </c>
      <c r="L4921" t="s">
        <v>6365</v>
      </c>
      <c r="M4921" t="s">
        <v>271</v>
      </c>
      <c r="N4921" t="s">
        <v>268</v>
      </c>
      <c r="O4921">
        <v>17</v>
      </c>
      <c r="P4921" t="s">
        <v>273</v>
      </c>
      <c r="Q4921">
        <v>0.32</v>
      </c>
      <c r="S4921">
        <v>1</v>
      </c>
      <c r="T4921" s="108">
        <v>0.32</v>
      </c>
      <c r="U4921">
        <v>1</v>
      </c>
      <c r="V4921" t="s">
        <v>270</v>
      </c>
      <c r="W4921" t="s">
        <v>167</v>
      </c>
      <c r="X4921">
        <v>1</v>
      </c>
      <c r="Y4921">
        <v>0</v>
      </c>
      <c r="Z4921">
        <v>0</v>
      </c>
      <c r="AA4921">
        <v>0</v>
      </c>
      <c r="AB4921">
        <v>1</v>
      </c>
      <c r="AC4921">
        <v>0</v>
      </c>
      <c r="AD4921">
        <v>0</v>
      </c>
      <c r="AE4921">
        <v>0</v>
      </c>
    </row>
    <row r="4922" spans="1:31" x14ac:dyDescent="0.3">
      <c r="A4922" t="s">
        <v>268</v>
      </c>
      <c r="B4922" t="s">
        <v>6116</v>
      </c>
      <c r="C4922" t="s">
        <v>262</v>
      </c>
      <c r="D4922" t="s">
        <v>6117</v>
      </c>
      <c r="E4922" t="s">
        <v>12868</v>
      </c>
      <c r="F4922" t="s">
        <v>6118</v>
      </c>
      <c r="G4922" t="s">
        <v>478</v>
      </c>
      <c r="I4922" t="s">
        <v>265</v>
      </c>
      <c r="J4922" t="s">
        <v>266</v>
      </c>
      <c r="K4922" t="s">
        <v>6119</v>
      </c>
      <c r="L4922" t="s">
        <v>6120</v>
      </c>
      <c r="M4922" t="s">
        <v>267</v>
      </c>
      <c r="N4922" t="s">
        <v>268</v>
      </c>
      <c r="O4922">
        <v>1</v>
      </c>
      <c r="P4922" t="s">
        <v>282</v>
      </c>
      <c r="Q4922">
        <v>2</v>
      </c>
      <c r="S4922">
        <v>2</v>
      </c>
      <c r="T4922" s="108">
        <v>4</v>
      </c>
      <c r="U4922">
        <v>1</v>
      </c>
      <c r="V4922" t="s">
        <v>270</v>
      </c>
      <c r="W4922" t="s">
        <v>167</v>
      </c>
      <c r="X4922">
        <v>1</v>
      </c>
      <c r="Y4922">
        <v>0</v>
      </c>
      <c r="Z4922">
        <v>1</v>
      </c>
      <c r="AA4922">
        <v>0</v>
      </c>
      <c r="AB4922">
        <v>0</v>
      </c>
      <c r="AC4922">
        <v>1</v>
      </c>
      <c r="AD4922">
        <v>0</v>
      </c>
      <c r="AE4922">
        <v>0</v>
      </c>
    </row>
    <row r="4923" spans="1:31" x14ac:dyDescent="0.3">
      <c r="A4923" t="s">
        <v>268</v>
      </c>
      <c r="B4923" t="s">
        <v>4591</v>
      </c>
      <c r="C4923" t="s">
        <v>262</v>
      </c>
      <c r="D4923" t="s">
        <v>4592</v>
      </c>
      <c r="E4923" t="s">
        <v>13674</v>
      </c>
      <c r="F4923" t="s">
        <v>4593</v>
      </c>
      <c r="G4923" t="s">
        <v>292</v>
      </c>
      <c r="I4923" t="s">
        <v>265</v>
      </c>
      <c r="J4923" t="s">
        <v>266</v>
      </c>
      <c r="K4923" t="s">
        <v>4594</v>
      </c>
      <c r="L4923" t="s">
        <v>4596</v>
      </c>
      <c r="M4923" t="s">
        <v>267</v>
      </c>
      <c r="N4923" t="s">
        <v>268</v>
      </c>
      <c r="O4923">
        <v>1</v>
      </c>
      <c r="P4923" t="s">
        <v>282</v>
      </c>
      <c r="Q4923">
        <v>2</v>
      </c>
      <c r="S4923">
        <v>3</v>
      </c>
      <c r="T4923" s="108">
        <v>6</v>
      </c>
      <c r="U4923">
        <v>1</v>
      </c>
      <c r="V4923" t="s">
        <v>270</v>
      </c>
      <c r="W4923" t="s">
        <v>167</v>
      </c>
      <c r="X4923">
        <v>1</v>
      </c>
      <c r="Y4923">
        <v>1</v>
      </c>
      <c r="Z4923">
        <v>0</v>
      </c>
      <c r="AA4923">
        <v>1</v>
      </c>
      <c r="AB4923">
        <v>0</v>
      </c>
      <c r="AC4923">
        <v>1</v>
      </c>
      <c r="AD4923">
        <v>0</v>
      </c>
      <c r="AE4923">
        <v>0</v>
      </c>
    </row>
    <row r="4924" spans="1:31" x14ac:dyDescent="0.3">
      <c r="A4924" t="s">
        <v>268</v>
      </c>
      <c r="B4924" t="s">
        <v>6201</v>
      </c>
      <c r="C4924" t="s">
        <v>262</v>
      </c>
      <c r="D4924" t="s">
        <v>6202</v>
      </c>
      <c r="E4924" t="s">
        <v>13079</v>
      </c>
      <c r="F4924" t="s">
        <v>6203</v>
      </c>
      <c r="G4924" t="s">
        <v>1541</v>
      </c>
      <c r="I4924" t="s">
        <v>265</v>
      </c>
      <c r="J4924" t="s">
        <v>266</v>
      </c>
      <c r="K4924" t="s">
        <v>6204</v>
      </c>
      <c r="L4924" t="s">
        <v>6205</v>
      </c>
      <c r="M4924" t="s">
        <v>267</v>
      </c>
      <c r="N4924" t="s">
        <v>268</v>
      </c>
      <c r="O4924">
        <v>1</v>
      </c>
      <c r="P4924" t="s">
        <v>282</v>
      </c>
      <c r="Q4924">
        <v>2</v>
      </c>
      <c r="S4924">
        <v>1</v>
      </c>
      <c r="T4924" s="108">
        <v>2</v>
      </c>
      <c r="U4924">
        <v>1</v>
      </c>
      <c r="V4924" t="s">
        <v>270</v>
      </c>
      <c r="W4924" t="s">
        <v>167</v>
      </c>
      <c r="X4924">
        <v>1</v>
      </c>
      <c r="Y4924">
        <v>0</v>
      </c>
      <c r="Z4924">
        <v>0</v>
      </c>
      <c r="AA4924">
        <v>1</v>
      </c>
      <c r="AB4924">
        <v>0</v>
      </c>
      <c r="AC4924">
        <v>0</v>
      </c>
      <c r="AD4924">
        <v>0</v>
      </c>
      <c r="AE4924">
        <v>0</v>
      </c>
    </row>
    <row r="4925" spans="1:31" x14ac:dyDescent="0.3">
      <c r="A4925" t="s">
        <v>268</v>
      </c>
      <c r="B4925" t="s">
        <v>5059</v>
      </c>
      <c r="C4925" t="s">
        <v>262</v>
      </c>
      <c r="D4925" t="s">
        <v>5060</v>
      </c>
      <c r="E4925" t="s">
        <v>12941</v>
      </c>
      <c r="F4925" t="s">
        <v>1620</v>
      </c>
      <c r="G4925" t="s">
        <v>2337</v>
      </c>
      <c r="I4925" t="s">
        <v>265</v>
      </c>
      <c r="J4925" t="s">
        <v>266</v>
      </c>
      <c r="K4925" t="s">
        <v>5061</v>
      </c>
      <c r="L4925" t="s">
        <v>17542</v>
      </c>
      <c r="M4925" t="s">
        <v>271</v>
      </c>
      <c r="N4925" t="s">
        <v>268</v>
      </c>
      <c r="O4925">
        <v>14</v>
      </c>
      <c r="P4925" t="s">
        <v>272</v>
      </c>
      <c r="Q4925">
        <v>3</v>
      </c>
      <c r="S4925">
        <v>1</v>
      </c>
      <c r="T4925" s="108">
        <v>3</v>
      </c>
      <c r="U4925">
        <v>1</v>
      </c>
      <c r="V4925" t="s">
        <v>270</v>
      </c>
      <c r="W4925" t="s">
        <v>167</v>
      </c>
      <c r="X4925">
        <v>1</v>
      </c>
      <c r="Y4925">
        <v>0</v>
      </c>
      <c r="Z4925">
        <v>0</v>
      </c>
      <c r="AA4925">
        <v>0</v>
      </c>
      <c r="AB4925">
        <v>1</v>
      </c>
      <c r="AC4925">
        <v>0</v>
      </c>
      <c r="AD4925">
        <v>0</v>
      </c>
      <c r="AE4925">
        <v>0</v>
      </c>
    </row>
    <row r="4926" spans="1:31" x14ac:dyDescent="0.3">
      <c r="A4926" t="s">
        <v>268</v>
      </c>
      <c r="B4926" t="s">
        <v>5059</v>
      </c>
      <c r="C4926" t="s">
        <v>262</v>
      </c>
      <c r="D4926" t="s">
        <v>5060</v>
      </c>
      <c r="E4926" t="s">
        <v>12941</v>
      </c>
      <c r="F4926" t="s">
        <v>1620</v>
      </c>
      <c r="G4926" t="s">
        <v>2337</v>
      </c>
      <c r="I4926" t="s">
        <v>265</v>
      </c>
      <c r="J4926" t="s">
        <v>266</v>
      </c>
      <c r="K4926" t="s">
        <v>5061</v>
      </c>
      <c r="L4926" t="s">
        <v>17542</v>
      </c>
      <c r="M4926" t="s">
        <v>267</v>
      </c>
      <c r="N4926" t="s">
        <v>268</v>
      </c>
      <c r="O4926">
        <v>13</v>
      </c>
      <c r="P4926" t="s">
        <v>282</v>
      </c>
      <c r="Q4926">
        <v>8</v>
      </c>
      <c r="S4926">
        <v>1</v>
      </c>
      <c r="T4926" s="108">
        <v>8</v>
      </c>
      <c r="U4926">
        <v>1</v>
      </c>
      <c r="V4926" t="s">
        <v>270</v>
      </c>
      <c r="W4926" t="s">
        <v>167</v>
      </c>
      <c r="X4926">
        <v>1</v>
      </c>
      <c r="Y4926">
        <v>0</v>
      </c>
      <c r="Z4926">
        <v>0</v>
      </c>
      <c r="AA4926">
        <v>0</v>
      </c>
      <c r="AB4926">
        <v>1</v>
      </c>
      <c r="AC4926">
        <v>0</v>
      </c>
      <c r="AD4926">
        <v>0</v>
      </c>
      <c r="AE4926">
        <v>0</v>
      </c>
    </row>
    <row r="4927" spans="1:31" x14ac:dyDescent="0.3">
      <c r="A4927" t="s">
        <v>268</v>
      </c>
      <c r="B4927" t="s">
        <v>5059</v>
      </c>
      <c r="C4927" t="s">
        <v>262</v>
      </c>
      <c r="D4927" t="s">
        <v>5060</v>
      </c>
      <c r="E4927" t="s">
        <v>12941</v>
      </c>
      <c r="F4927" t="s">
        <v>1620</v>
      </c>
      <c r="G4927" t="s">
        <v>2337</v>
      </c>
      <c r="I4927" t="s">
        <v>265</v>
      </c>
      <c r="J4927" t="s">
        <v>266</v>
      </c>
      <c r="K4927" t="s">
        <v>5061</v>
      </c>
      <c r="L4927" t="s">
        <v>17542</v>
      </c>
      <c r="M4927" t="s">
        <v>271</v>
      </c>
      <c r="N4927" t="s">
        <v>268</v>
      </c>
      <c r="O4927">
        <v>15</v>
      </c>
      <c r="P4927" t="s">
        <v>273</v>
      </c>
      <c r="Q4927">
        <v>0.48</v>
      </c>
      <c r="S4927">
        <v>5</v>
      </c>
      <c r="T4927" s="108">
        <v>2.4</v>
      </c>
      <c r="U4927">
        <v>1</v>
      </c>
      <c r="V4927" t="s">
        <v>270</v>
      </c>
      <c r="W4927" t="s">
        <v>167</v>
      </c>
      <c r="X4927">
        <v>5</v>
      </c>
      <c r="Y4927">
        <v>0</v>
      </c>
      <c r="Z4927">
        <v>0</v>
      </c>
      <c r="AA4927">
        <v>0</v>
      </c>
      <c r="AB4927">
        <v>0</v>
      </c>
      <c r="AC4927">
        <v>5</v>
      </c>
      <c r="AD4927">
        <v>0</v>
      </c>
      <c r="AE4927">
        <v>0</v>
      </c>
    </row>
    <row r="4928" spans="1:31" x14ac:dyDescent="0.3">
      <c r="A4928" t="s">
        <v>268</v>
      </c>
      <c r="B4928" t="s">
        <v>6081</v>
      </c>
      <c r="C4928" t="s">
        <v>262</v>
      </c>
      <c r="D4928" t="s">
        <v>6082</v>
      </c>
      <c r="E4928" t="s">
        <v>12968</v>
      </c>
      <c r="F4928" t="s">
        <v>1664</v>
      </c>
      <c r="G4928" t="s">
        <v>2732</v>
      </c>
      <c r="I4928" t="s">
        <v>265</v>
      </c>
      <c r="J4928" t="s">
        <v>266</v>
      </c>
      <c r="K4928" t="s">
        <v>6083</v>
      </c>
      <c r="L4928" t="s">
        <v>6084</v>
      </c>
      <c r="M4928" t="s">
        <v>267</v>
      </c>
      <c r="N4928" t="s">
        <v>268</v>
      </c>
      <c r="O4928">
        <v>13</v>
      </c>
      <c r="P4928" t="s">
        <v>282</v>
      </c>
      <c r="Q4928">
        <v>4</v>
      </c>
      <c r="S4928">
        <v>2</v>
      </c>
      <c r="T4928" s="108">
        <v>8</v>
      </c>
      <c r="U4928">
        <v>1</v>
      </c>
      <c r="V4928" t="s">
        <v>270</v>
      </c>
      <c r="W4928" t="s">
        <v>167</v>
      </c>
      <c r="X4928">
        <v>1</v>
      </c>
      <c r="Y4928">
        <v>1</v>
      </c>
      <c r="Z4928">
        <v>0</v>
      </c>
      <c r="AA4928">
        <v>0</v>
      </c>
      <c r="AB4928">
        <v>1</v>
      </c>
      <c r="AC4928">
        <v>0</v>
      </c>
      <c r="AD4928">
        <v>0</v>
      </c>
      <c r="AE4928">
        <v>0</v>
      </c>
    </row>
    <row r="4929" spans="1:31" x14ac:dyDescent="0.3">
      <c r="A4929" t="s">
        <v>268</v>
      </c>
      <c r="B4929" t="s">
        <v>6081</v>
      </c>
      <c r="C4929" t="s">
        <v>262</v>
      </c>
      <c r="D4929" t="s">
        <v>6082</v>
      </c>
      <c r="E4929" t="s">
        <v>12968</v>
      </c>
      <c r="F4929" t="s">
        <v>1664</v>
      </c>
      <c r="G4929" t="s">
        <v>2732</v>
      </c>
      <c r="I4929" t="s">
        <v>265</v>
      </c>
      <c r="J4929" t="s">
        <v>266</v>
      </c>
      <c r="K4929" t="s">
        <v>6083</v>
      </c>
      <c r="L4929" t="s">
        <v>6084</v>
      </c>
      <c r="M4929" t="s">
        <v>271</v>
      </c>
      <c r="N4929" t="s">
        <v>268</v>
      </c>
      <c r="O4929">
        <v>14</v>
      </c>
      <c r="P4929" t="s">
        <v>272</v>
      </c>
      <c r="Q4929">
        <v>4</v>
      </c>
      <c r="S4929">
        <v>1</v>
      </c>
      <c r="T4929" s="108">
        <v>4</v>
      </c>
      <c r="U4929">
        <v>1</v>
      </c>
      <c r="V4929" t="s">
        <v>270</v>
      </c>
      <c r="W4929" t="s">
        <v>167</v>
      </c>
      <c r="X4929">
        <v>1</v>
      </c>
      <c r="Y4929">
        <v>0</v>
      </c>
      <c r="Z4929">
        <v>1</v>
      </c>
      <c r="AA4929">
        <v>0</v>
      </c>
      <c r="AB4929">
        <v>0</v>
      </c>
      <c r="AC4929">
        <v>0</v>
      </c>
      <c r="AD4929">
        <v>0</v>
      </c>
      <c r="AE4929">
        <v>0</v>
      </c>
    </row>
    <row r="4930" spans="1:31" x14ac:dyDescent="0.3">
      <c r="A4930" t="s">
        <v>268</v>
      </c>
      <c r="B4930" t="s">
        <v>6081</v>
      </c>
      <c r="C4930" t="s">
        <v>262</v>
      </c>
      <c r="D4930" t="s">
        <v>6082</v>
      </c>
      <c r="E4930" t="s">
        <v>12968</v>
      </c>
      <c r="F4930" t="s">
        <v>1664</v>
      </c>
      <c r="G4930" t="s">
        <v>2732</v>
      </c>
      <c r="I4930" t="s">
        <v>265</v>
      </c>
      <c r="J4930" t="s">
        <v>266</v>
      </c>
      <c r="K4930" t="s">
        <v>6083</v>
      </c>
      <c r="L4930" t="s">
        <v>6084</v>
      </c>
      <c r="M4930" t="s">
        <v>271</v>
      </c>
      <c r="N4930" t="s">
        <v>268</v>
      </c>
      <c r="O4930">
        <v>17</v>
      </c>
      <c r="P4930" t="s">
        <v>273</v>
      </c>
      <c r="Q4930">
        <v>0.48</v>
      </c>
      <c r="S4930">
        <v>4</v>
      </c>
      <c r="T4930" s="108">
        <v>1.92</v>
      </c>
      <c r="U4930">
        <v>1</v>
      </c>
      <c r="V4930" t="s">
        <v>270</v>
      </c>
      <c r="W4930" t="s">
        <v>167</v>
      </c>
      <c r="X4930">
        <v>2</v>
      </c>
      <c r="Y4930">
        <v>2</v>
      </c>
      <c r="Z4930">
        <v>0</v>
      </c>
      <c r="AA4930">
        <v>0</v>
      </c>
      <c r="AB4930">
        <v>2</v>
      </c>
      <c r="AC4930">
        <v>0</v>
      </c>
      <c r="AD4930">
        <v>0</v>
      </c>
      <c r="AE4930">
        <v>0</v>
      </c>
    </row>
    <row r="4931" spans="1:31" x14ac:dyDescent="0.3">
      <c r="A4931" t="s">
        <v>268</v>
      </c>
      <c r="B4931" t="s">
        <v>6303</v>
      </c>
      <c r="C4931" t="s">
        <v>262</v>
      </c>
      <c r="D4931" t="s">
        <v>6304</v>
      </c>
      <c r="E4931" t="s">
        <v>12995</v>
      </c>
      <c r="F4931" t="s">
        <v>6305</v>
      </c>
      <c r="G4931" t="s">
        <v>9430</v>
      </c>
      <c r="I4931" t="s">
        <v>265</v>
      </c>
      <c r="J4931" t="s">
        <v>266</v>
      </c>
      <c r="K4931" t="s">
        <v>6306</v>
      </c>
      <c r="L4931" t="s">
        <v>4381</v>
      </c>
      <c r="M4931" t="s">
        <v>271</v>
      </c>
      <c r="N4931" t="s">
        <v>268</v>
      </c>
      <c r="O4931">
        <v>14</v>
      </c>
      <c r="P4931" t="s">
        <v>272</v>
      </c>
      <c r="Q4931">
        <v>3</v>
      </c>
      <c r="S4931">
        <v>1</v>
      </c>
      <c r="T4931" s="108">
        <v>3</v>
      </c>
      <c r="U4931">
        <v>1</v>
      </c>
      <c r="V4931" t="s">
        <v>270</v>
      </c>
      <c r="W4931" t="s">
        <v>167</v>
      </c>
      <c r="X4931">
        <v>1</v>
      </c>
      <c r="Y4931">
        <v>0</v>
      </c>
      <c r="Z4931">
        <v>0</v>
      </c>
      <c r="AA4931">
        <v>0</v>
      </c>
      <c r="AB4931">
        <v>1</v>
      </c>
      <c r="AC4931">
        <v>0</v>
      </c>
      <c r="AD4931">
        <v>0</v>
      </c>
      <c r="AE4931">
        <v>0</v>
      </c>
    </row>
    <row r="4932" spans="1:31" x14ac:dyDescent="0.3">
      <c r="A4932" t="s">
        <v>268</v>
      </c>
      <c r="B4932" t="s">
        <v>6303</v>
      </c>
      <c r="C4932" t="s">
        <v>262</v>
      </c>
      <c r="D4932" t="s">
        <v>6304</v>
      </c>
      <c r="E4932" t="s">
        <v>12995</v>
      </c>
      <c r="F4932" t="s">
        <v>6305</v>
      </c>
      <c r="G4932" t="s">
        <v>9430</v>
      </c>
      <c r="I4932" t="s">
        <v>265</v>
      </c>
      <c r="J4932" t="s">
        <v>266</v>
      </c>
      <c r="K4932" t="s">
        <v>6306</v>
      </c>
      <c r="L4932" t="s">
        <v>4381</v>
      </c>
      <c r="M4932" t="s">
        <v>267</v>
      </c>
      <c r="N4932" t="s">
        <v>268</v>
      </c>
      <c r="O4932">
        <v>13</v>
      </c>
      <c r="P4932" t="s">
        <v>282</v>
      </c>
      <c r="Q4932">
        <v>4</v>
      </c>
      <c r="S4932">
        <v>2</v>
      </c>
      <c r="T4932" s="108">
        <v>8</v>
      </c>
      <c r="U4932">
        <v>1</v>
      </c>
      <c r="V4932" t="s">
        <v>270</v>
      </c>
      <c r="W4932" t="s">
        <v>167</v>
      </c>
      <c r="X4932">
        <v>1</v>
      </c>
      <c r="Y4932">
        <v>1</v>
      </c>
      <c r="Z4932">
        <v>0</v>
      </c>
      <c r="AA4932">
        <v>0</v>
      </c>
      <c r="AB4932">
        <v>0</v>
      </c>
      <c r="AC4932">
        <v>1</v>
      </c>
      <c r="AD4932">
        <v>0</v>
      </c>
      <c r="AE4932">
        <v>0</v>
      </c>
    </row>
    <row r="4933" spans="1:31" x14ac:dyDescent="0.3">
      <c r="A4933" t="s">
        <v>268</v>
      </c>
      <c r="B4933" t="s">
        <v>5121</v>
      </c>
      <c r="C4933" t="s">
        <v>262</v>
      </c>
      <c r="D4933" t="s">
        <v>5386</v>
      </c>
      <c r="E4933" t="s">
        <v>13156</v>
      </c>
      <c r="F4933" t="s">
        <v>632</v>
      </c>
      <c r="G4933" t="s">
        <v>2318</v>
      </c>
      <c r="I4933" t="s">
        <v>265</v>
      </c>
      <c r="J4933" t="s">
        <v>266</v>
      </c>
      <c r="K4933" t="s">
        <v>5553</v>
      </c>
      <c r="L4933" t="s">
        <v>16338</v>
      </c>
      <c r="M4933" t="s">
        <v>267</v>
      </c>
      <c r="N4933" t="s">
        <v>268</v>
      </c>
      <c r="O4933">
        <v>13</v>
      </c>
      <c r="P4933" t="s">
        <v>282</v>
      </c>
      <c r="Q4933">
        <v>1</v>
      </c>
      <c r="S4933">
        <v>3</v>
      </c>
      <c r="T4933" s="108">
        <v>3</v>
      </c>
      <c r="U4933">
        <v>1</v>
      </c>
      <c r="V4933" t="s">
        <v>270</v>
      </c>
      <c r="W4933" t="s">
        <v>167</v>
      </c>
      <c r="X4933">
        <v>1</v>
      </c>
      <c r="Y4933">
        <v>0</v>
      </c>
      <c r="Z4933">
        <v>1</v>
      </c>
      <c r="AA4933">
        <v>0</v>
      </c>
      <c r="AB4933">
        <v>0</v>
      </c>
      <c r="AC4933">
        <v>2</v>
      </c>
      <c r="AD4933">
        <v>0</v>
      </c>
      <c r="AE4933">
        <v>0</v>
      </c>
    </row>
    <row r="4934" spans="1:31" x14ac:dyDescent="0.3">
      <c r="A4934" t="s">
        <v>268</v>
      </c>
      <c r="B4934" t="s">
        <v>5121</v>
      </c>
      <c r="C4934" t="s">
        <v>262</v>
      </c>
      <c r="D4934" t="s">
        <v>5386</v>
      </c>
      <c r="E4934" t="s">
        <v>13156</v>
      </c>
      <c r="F4934" t="s">
        <v>632</v>
      </c>
      <c r="G4934" t="s">
        <v>2318</v>
      </c>
      <c r="I4934" t="s">
        <v>265</v>
      </c>
      <c r="J4934" t="s">
        <v>266</v>
      </c>
      <c r="K4934" t="s">
        <v>5553</v>
      </c>
      <c r="L4934" t="s">
        <v>16338</v>
      </c>
      <c r="M4934" t="s">
        <v>271</v>
      </c>
      <c r="N4934" t="s">
        <v>268</v>
      </c>
      <c r="O4934">
        <v>14</v>
      </c>
      <c r="P4934" t="s">
        <v>272</v>
      </c>
      <c r="Q4934">
        <v>1</v>
      </c>
      <c r="S4934">
        <v>1</v>
      </c>
      <c r="T4934" s="108">
        <v>1</v>
      </c>
      <c r="U4934">
        <v>1</v>
      </c>
      <c r="V4934" t="s">
        <v>270</v>
      </c>
      <c r="W4934" t="s">
        <v>167</v>
      </c>
      <c r="X4934">
        <v>1</v>
      </c>
      <c r="Y4934">
        <v>0</v>
      </c>
      <c r="Z4934">
        <v>1</v>
      </c>
      <c r="AA4934">
        <v>0</v>
      </c>
      <c r="AB4934">
        <v>0</v>
      </c>
      <c r="AC4934">
        <v>0</v>
      </c>
      <c r="AD4934">
        <v>0</v>
      </c>
      <c r="AE4934">
        <v>0</v>
      </c>
    </row>
    <row r="4935" spans="1:31" x14ac:dyDescent="0.3">
      <c r="A4935" t="s">
        <v>268</v>
      </c>
      <c r="B4935" t="s">
        <v>5121</v>
      </c>
      <c r="C4935" t="s">
        <v>525</v>
      </c>
      <c r="D4935" t="s">
        <v>5386</v>
      </c>
      <c r="E4935" t="s">
        <v>12913</v>
      </c>
      <c r="F4935" t="s">
        <v>600</v>
      </c>
      <c r="G4935" t="s">
        <v>5152</v>
      </c>
      <c r="I4935" t="s">
        <v>265</v>
      </c>
      <c r="J4935" t="s">
        <v>266</v>
      </c>
      <c r="K4935" t="s">
        <v>4639</v>
      </c>
      <c r="L4935" t="s">
        <v>5124</v>
      </c>
      <c r="M4935" t="s">
        <v>267</v>
      </c>
      <c r="N4935" t="s">
        <v>268</v>
      </c>
      <c r="O4935">
        <v>13</v>
      </c>
      <c r="P4935" t="s">
        <v>266</v>
      </c>
      <c r="Q4935">
        <v>0.17</v>
      </c>
      <c r="S4935">
        <v>3</v>
      </c>
      <c r="T4935" s="108">
        <v>0.51</v>
      </c>
      <c r="U4935">
        <v>1</v>
      </c>
      <c r="V4935" t="s">
        <v>270</v>
      </c>
      <c r="W4935" t="s">
        <v>167</v>
      </c>
      <c r="X4935">
        <v>1</v>
      </c>
      <c r="Y4935">
        <v>1</v>
      </c>
      <c r="Z4935">
        <v>0</v>
      </c>
      <c r="AA4935">
        <v>1</v>
      </c>
      <c r="AB4935">
        <v>0</v>
      </c>
      <c r="AC4935">
        <v>1</v>
      </c>
      <c r="AD4935">
        <v>0</v>
      </c>
      <c r="AE4935">
        <v>0</v>
      </c>
    </row>
    <row r="4936" spans="1:31" x14ac:dyDescent="0.3">
      <c r="A4936" t="s">
        <v>268</v>
      </c>
      <c r="B4936" t="s">
        <v>5121</v>
      </c>
      <c r="C4936" t="s">
        <v>808</v>
      </c>
      <c r="D4936" t="s">
        <v>5386</v>
      </c>
      <c r="E4936" t="s">
        <v>13215</v>
      </c>
      <c r="F4936" t="s">
        <v>1776</v>
      </c>
      <c r="G4936" t="s">
        <v>402</v>
      </c>
      <c r="I4936" t="s">
        <v>265</v>
      </c>
      <c r="J4936" t="s">
        <v>266</v>
      </c>
      <c r="K4936" t="s">
        <v>5481</v>
      </c>
      <c r="L4936" t="s">
        <v>5124</v>
      </c>
      <c r="M4936" t="s">
        <v>267</v>
      </c>
      <c r="N4936" t="s">
        <v>268</v>
      </c>
      <c r="O4936">
        <v>13</v>
      </c>
      <c r="P4936" t="s">
        <v>266</v>
      </c>
      <c r="Q4936">
        <v>0.17</v>
      </c>
      <c r="S4936">
        <v>3</v>
      </c>
      <c r="T4936" s="108">
        <v>0.51</v>
      </c>
      <c r="U4936">
        <v>1</v>
      </c>
      <c r="V4936" t="s">
        <v>270</v>
      </c>
      <c r="W4936" t="s">
        <v>167</v>
      </c>
      <c r="X4936">
        <v>1</v>
      </c>
      <c r="Y4936">
        <v>1</v>
      </c>
      <c r="Z4936">
        <v>0</v>
      </c>
      <c r="AA4936">
        <v>1</v>
      </c>
      <c r="AB4936">
        <v>0</v>
      </c>
      <c r="AC4936">
        <v>1</v>
      </c>
      <c r="AD4936">
        <v>0</v>
      </c>
      <c r="AE4936">
        <v>0</v>
      </c>
    </row>
    <row r="4937" spans="1:31" x14ac:dyDescent="0.3">
      <c r="A4937" t="s">
        <v>268</v>
      </c>
      <c r="B4937" t="s">
        <v>5121</v>
      </c>
      <c r="C4937" t="s">
        <v>825</v>
      </c>
      <c r="D4937" t="s">
        <v>5386</v>
      </c>
      <c r="E4937" t="s">
        <v>13217</v>
      </c>
      <c r="F4937" t="s">
        <v>5493</v>
      </c>
      <c r="G4937" t="s">
        <v>402</v>
      </c>
      <c r="I4937" t="s">
        <v>265</v>
      </c>
      <c r="J4937" t="s">
        <v>266</v>
      </c>
      <c r="K4937" t="s">
        <v>5481</v>
      </c>
      <c r="L4937" t="s">
        <v>5124</v>
      </c>
      <c r="M4937" t="s">
        <v>267</v>
      </c>
      <c r="N4937" t="s">
        <v>268</v>
      </c>
      <c r="O4937">
        <v>13</v>
      </c>
      <c r="P4937" t="s">
        <v>266</v>
      </c>
      <c r="Q4937">
        <v>0.17</v>
      </c>
      <c r="S4937">
        <v>3</v>
      </c>
      <c r="T4937" s="108">
        <v>0.51</v>
      </c>
      <c r="U4937">
        <v>1</v>
      </c>
      <c r="V4937" t="s">
        <v>270</v>
      </c>
      <c r="W4937" t="s">
        <v>167</v>
      </c>
      <c r="X4937">
        <v>1</v>
      </c>
      <c r="Y4937">
        <v>1</v>
      </c>
      <c r="Z4937">
        <v>0</v>
      </c>
      <c r="AA4937">
        <v>1</v>
      </c>
      <c r="AB4937">
        <v>0</v>
      </c>
      <c r="AC4937">
        <v>1</v>
      </c>
      <c r="AD4937">
        <v>0</v>
      </c>
      <c r="AE4937">
        <v>0</v>
      </c>
    </row>
    <row r="4938" spans="1:31" x14ac:dyDescent="0.3">
      <c r="A4938" t="s">
        <v>268</v>
      </c>
      <c r="B4938" t="s">
        <v>5121</v>
      </c>
      <c r="C4938" t="s">
        <v>825</v>
      </c>
      <c r="D4938" t="s">
        <v>5386</v>
      </c>
      <c r="E4938" t="s">
        <v>13217</v>
      </c>
      <c r="F4938" t="s">
        <v>5493</v>
      </c>
      <c r="G4938" t="s">
        <v>402</v>
      </c>
      <c r="I4938" t="s">
        <v>265</v>
      </c>
      <c r="J4938" t="s">
        <v>266</v>
      </c>
      <c r="K4938" t="s">
        <v>5481</v>
      </c>
      <c r="L4938" t="s">
        <v>5124</v>
      </c>
      <c r="M4938" t="s">
        <v>271</v>
      </c>
      <c r="N4938" t="s">
        <v>268</v>
      </c>
      <c r="O4938">
        <v>14</v>
      </c>
      <c r="P4938" t="s">
        <v>288</v>
      </c>
      <c r="Q4938">
        <v>0.48</v>
      </c>
      <c r="S4938">
        <v>1</v>
      </c>
      <c r="T4938" s="108">
        <v>0.48</v>
      </c>
      <c r="U4938">
        <v>1</v>
      </c>
      <c r="V4938" t="s">
        <v>270</v>
      </c>
      <c r="W4938" t="s">
        <v>167</v>
      </c>
      <c r="X4938">
        <v>1</v>
      </c>
      <c r="Y4938">
        <v>0</v>
      </c>
      <c r="Z4938">
        <v>0</v>
      </c>
      <c r="AA4938">
        <v>1</v>
      </c>
      <c r="AB4938">
        <v>0</v>
      </c>
      <c r="AC4938">
        <v>0</v>
      </c>
      <c r="AD4938">
        <v>0</v>
      </c>
      <c r="AE4938">
        <v>0</v>
      </c>
    </row>
    <row r="4939" spans="1:31" x14ac:dyDescent="0.3">
      <c r="A4939" t="s">
        <v>268</v>
      </c>
      <c r="B4939" t="s">
        <v>5121</v>
      </c>
      <c r="C4939" t="s">
        <v>827</v>
      </c>
      <c r="D4939" t="s">
        <v>5386</v>
      </c>
      <c r="E4939" t="s">
        <v>13219</v>
      </c>
      <c r="F4939" t="s">
        <v>5502</v>
      </c>
      <c r="G4939" t="s">
        <v>402</v>
      </c>
      <c r="I4939" t="s">
        <v>265</v>
      </c>
      <c r="J4939" t="s">
        <v>266</v>
      </c>
      <c r="K4939" t="s">
        <v>5481</v>
      </c>
      <c r="L4939" t="s">
        <v>5124</v>
      </c>
      <c r="M4939" t="s">
        <v>267</v>
      </c>
      <c r="N4939" t="s">
        <v>268</v>
      </c>
      <c r="O4939">
        <v>13</v>
      </c>
      <c r="P4939" t="s">
        <v>266</v>
      </c>
      <c r="Q4939">
        <v>0.17</v>
      </c>
      <c r="S4939">
        <v>3</v>
      </c>
      <c r="T4939" s="108">
        <v>0.51</v>
      </c>
      <c r="U4939">
        <v>1</v>
      </c>
      <c r="V4939" t="s">
        <v>270</v>
      </c>
      <c r="W4939" t="s">
        <v>167</v>
      </c>
      <c r="X4939">
        <v>1</v>
      </c>
      <c r="Y4939">
        <v>1</v>
      </c>
      <c r="Z4939">
        <v>0</v>
      </c>
      <c r="AA4939">
        <v>1</v>
      </c>
      <c r="AB4939">
        <v>0</v>
      </c>
      <c r="AC4939">
        <v>1</v>
      </c>
      <c r="AD4939">
        <v>0</v>
      </c>
      <c r="AE4939">
        <v>0</v>
      </c>
    </row>
    <row r="4940" spans="1:31" x14ac:dyDescent="0.3">
      <c r="A4940" t="s">
        <v>268</v>
      </c>
      <c r="B4940" t="s">
        <v>5121</v>
      </c>
      <c r="C4940" t="s">
        <v>827</v>
      </c>
      <c r="D4940" t="s">
        <v>5386</v>
      </c>
      <c r="E4940" t="s">
        <v>13219</v>
      </c>
      <c r="F4940" t="s">
        <v>5502</v>
      </c>
      <c r="G4940" t="s">
        <v>402</v>
      </c>
      <c r="I4940" t="s">
        <v>265</v>
      </c>
      <c r="J4940" t="s">
        <v>266</v>
      </c>
      <c r="K4940" t="s">
        <v>5481</v>
      </c>
      <c r="L4940" t="s">
        <v>5124</v>
      </c>
      <c r="M4940" t="s">
        <v>271</v>
      </c>
      <c r="N4940" t="s">
        <v>268</v>
      </c>
      <c r="O4940">
        <v>14</v>
      </c>
      <c r="P4940" t="s">
        <v>288</v>
      </c>
      <c r="Q4940">
        <v>0.48</v>
      </c>
      <c r="S4940">
        <v>1</v>
      </c>
      <c r="T4940" s="108">
        <v>0.48</v>
      </c>
      <c r="U4940">
        <v>1</v>
      </c>
      <c r="V4940" t="s">
        <v>270</v>
      </c>
      <c r="W4940" t="s">
        <v>167</v>
      </c>
      <c r="X4940">
        <v>1</v>
      </c>
      <c r="Y4940">
        <v>0</v>
      </c>
      <c r="Z4940">
        <v>0</v>
      </c>
      <c r="AA4940">
        <v>1</v>
      </c>
      <c r="AB4940">
        <v>0</v>
      </c>
      <c r="AC4940">
        <v>0</v>
      </c>
      <c r="AD4940">
        <v>0</v>
      </c>
      <c r="AE4940">
        <v>0</v>
      </c>
    </row>
    <row r="4941" spans="1:31" x14ac:dyDescent="0.3">
      <c r="A4941" t="s">
        <v>268</v>
      </c>
      <c r="B4941" t="s">
        <v>5121</v>
      </c>
      <c r="C4941" t="s">
        <v>829</v>
      </c>
      <c r="D4941" t="s">
        <v>5386</v>
      </c>
      <c r="E4941" t="s">
        <v>13224</v>
      </c>
      <c r="F4941" t="s">
        <v>5545</v>
      </c>
      <c r="G4941" t="s">
        <v>402</v>
      </c>
      <c r="I4941" t="s">
        <v>265</v>
      </c>
      <c r="J4941" t="s">
        <v>266</v>
      </c>
      <c r="K4941" t="s">
        <v>5400</v>
      </c>
      <c r="L4941" t="s">
        <v>5124</v>
      </c>
      <c r="M4941" t="s">
        <v>267</v>
      </c>
      <c r="N4941" t="s">
        <v>268</v>
      </c>
      <c r="O4941">
        <v>13</v>
      </c>
      <c r="P4941" t="s">
        <v>266</v>
      </c>
      <c r="Q4941">
        <v>0.17</v>
      </c>
      <c r="S4941">
        <v>3</v>
      </c>
      <c r="T4941" s="108">
        <v>0.51</v>
      </c>
      <c r="U4941">
        <v>1</v>
      </c>
      <c r="V4941" t="s">
        <v>270</v>
      </c>
      <c r="W4941" t="s">
        <v>167</v>
      </c>
      <c r="X4941">
        <v>1</v>
      </c>
      <c r="Y4941">
        <v>1</v>
      </c>
      <c r="Z4941">
        <v>0</v>
      </c>
      <c r="AA4941">
        <v>1</v>
      </c>
      <c r="AB4941">
        <v>0</v>
      </c>
      <c r="AC4941">
        <v>1</v>
      </c>
      <c r="AD4941">
        <v>0</v>
      </c>
      <c r="AE4941">
        <v>0</v>
      </c>
    </row>
    <row r="4942" spans="1:31" x14ac:dyDescent="0.3">
      <c r="A4942" t="s">
        <v>268</v>
      </c>
      <c r="B4942" t="s">
        <v>5121</v>
      </c>
      <c r="C4942" t="s">
        <v>831</v>
      </c>
      <c r="D4942" t="s">
        <v>5386</v>
      </c>
      <c r="E4942" t="s">
        <v>13230</v>
      </c>
      <c r="F4942" t="s">
        <v>5555</v>
      </c>
      <c r="G4942" t="s">
        <v>402</v>
      </c>
      <c r="I4942" t="s">
        <v>265</v>
      </c>
      <c r="J4942" t="s">
        <v>266</v>
      </c>
      <c r="K4942" t="s">
        <v>5481</v>
      </c>
      <c r="L4942" t="s">
        <v>5124</v>
      </c>
      <c r="M4942" t="s">
        <v>267</v>
      </c>
      <c r="N4942" t="s">
        <v>268</v>
      </c>
      <c r="O4942">
        <v>13</v>
      </c>
      <c r="P4942" t="s">
        <v>266</v>
      </c>
      <c r="Q4942">
        <v>0.17</v>
      </c>
      <c r="S4942">
        <v>3</v>
      </c>
      <c r="T4942" s="108">
        <v>0.51</v>
      </c>
      <c r="U4942">
        <v>1</v>
      </c>
      <c r="V4942" t="s">
        <v>270</v>
      </c>
      <c r="W4942" t="s">
        <v>167</v>
      </c>
      <c r="X4942">
        <v>1</v>
      </c>
      <c r="Y4942">
        <v>1</v>
      </c>
      <c r="Z4942">
        <v>0</v>
      </c>
      <c r="AA4942">
        <v>1</v>
      </c>
      <c r="AB4942">
        <v>0</v>
      </c>
      <c r="AC4942">
        <v>1</v>
      </c>
      <c r="AD4942">
        <v>0</v>
      </c>
      <c r="AE4942">
        <v>0</v>
      </c>
    </row>
    <row r="4943" spans="1:31" x14ac:dyDescent="0.3">
      <c r="A4943" t="s">
        <v>268</v>
      </c>
      <c r="B4943" t="s">
        <v>5121</v>
      </c>
      <c r="C4943" t="s">
        <v>833</v>
      </c>
      <c r="D4943" t="s">
        <v>5386</v>
      </c>
      <c r="E4943" t="s">
        <v>13233</v>
      </c>
      <c r="F4943" t="s">
        <v>3018</v>
      </c>
      <c r="G4943" t="s">
        <v>402</v>
      </c>
      <c r="I4943" t="s">
        <v>265</v>
      </c>
      <c r="J4943" t="s">
        <v>266</v>
      </c>
      <c r="K4943" t="s">
        <v>5592</v>
      </c>
      <c r="L4943" t="s">
        <v>5124</v>
      </c>
      <c r="M4943" t="s">
        <v>267</v>
      </c>
      <c r="N4943" t="s">
        <v>268</v>
      </c>
      <c r="O4943">
        <v>13</v>
      </c>
      <c r="P4943" t="s">
        <v>266</v>
      </c>
      <c r="Q4943">
        <v>0.17</v>
      </c>
      <c r="S4943">
        <v>3</v>
      </c>
      <c r="T4943" s="108">
        <v>0.51</v>
      </c>
      <c r="U4943">
        <v>1</v>
      </c>
      <c r="V4943" t="s">
        <v>270</v>
      </c>
      <c r="W4943" t="s">
        <v>167</v>
      </c>
      <c r="X4943">
        <v>1</v>
      </c>
      <c r="Y4943">
        <v>1</v>
      </c>
      <c r="Z4943">
        <v>0</v>
      </c>
      <c r="AA4943">
        <v>1</v>
      </c>
      <c r="AB4943">
        <v>0</v>
      </c>
      <c r="AC4943">
        <v>1</v>
      </c>
      <c r="AD4943">
        <v>0</v>
      </c>
      <c r="AE4943">
        <v>0</v>
      </c>
    </row>
    <row r="4944" spans="1:31" x14ac:dyDescent="0.3">
      <c r="A4944" t="s">
        <v>268</v>
      </c>
      <c r="B4944" t="s">
        <v>5121</v>
      </c>
      <c r="C4944" t="s">
        <v>835</v>
      </c>
      <c r="D4944" t="s">
        <v>5386</v>
      </c>
      <c r="E4944" t="s">
        <v>13237</v>
      </c>
      <c r="F4944" t="s">
        <v>5692</v>
      </c>
      <c r="G4944" t="s">
        <v>402</v>
      </c>
      <c r="I4944" t="s">
        <v>265</v>
      </c>
      <c r="J4944" t="s">
        <v>266</v>
      </c>
      <c r="K4944" t="s">
        <v>5589</v>
      </c>
      <c r="L4944" t="s">
        <v>5124</v>
      </c>
      <c r="M4944" t="s">
        <v>267</v>
      </c>
      <c r="N4944" t="s">
        <v>268</v>
      </c>
      <c r="O4944">
        <v>13</v>
      </c>
      <c r="P4944" t="s">
        <v>266</v>
      </c>
      <c r="Q4944">
        <v>0.17</v>
      </c>
      <c r="S4944">
        <v>3</v>
      </c>
      <c r="T4944" s="108">
        <v>0.51</v>
      </c>
      <c r="U4944">
        <v>1</v>
      </c>
      <c r="V4944" t="s">
        <v>270</v>
      </c>
      <c r="W4944" t="s">
        <v>167</v>
      </c>
      <c r="X4944">
        <v>1</v>
      </c>
      <c r="Y4944">
        <v>1</v>
      </c>
      <c r="Z4944">
        <v>0</v>
      </c>
      <c r="AA4944">
        <v>1</v>
      </c>
      <c r="AB4944">
        <v>0</v>
      </c>
      <c r="AC4944">
        <v>1</v>
      </c>
      <c r="AD4944">
        <v>0</v>
      </c>
      <c r="AE4944">
        <v>0</v>
      </c>
    </row>
    <row r="4945" spans="1:31" x14ac:dyDescent="0.3">
      <c r="A4945" t="s">
        <v>268</v>
      </c>
      <c r="B4945" t="s">
        <v>5121</v>
      </c>
      <c r="C4945" t="s">
        <v>857</v>
      </c>
      <c r="D4945" t="s">
        <v>5386</v>
      </c>
      <c r="E4945" t="s">
        <v>13238</v>
      </c>
      <c r="F4945" t="s">
        <v>5695</v>
      </c>
      <c r="G4945" t="s">
        <v>402</v>
      </c>
      <c r="I4945" t="s">
        <v>265</v>
      </c>
      <c r="J4945" t="s">
        <v>266</v>
      </c>
      <c r="K4945" t="s">
        <v>5696</v>
      </c>
      <c r="L4945" t="s">
        <v>5124</v>
      </c>
      <c r="M4945" t="s">
        <v>267</v>
      </c>
      <c r="N4945" t="s">
        <v>268</v>
      </c>
      <c r="O4945">
        <v>13</v>
      </c>
      <c r="P4945" t="s">
        <v>266</v>
      </c>
      <c r="Q4945">
        <v>0.17</v>
      </c>
      <c r="S4945">
        <v>3</v>
      </c>
      <c r="T4945" s="108">
        <v>0.51</v>
      </c>
      <c r="U4945">
        <v>1</v>
      </c>
      <c r="V4945" t="s">
        <v>270</v>
      </c>
      <c r="W4945" t="s">
        <v>167</v>
      </c>
      <c r="X4945">
        <v>1</v>
      </c>
      <c r="Y4945">
        <v>1</v>
      </c>
      <c r="Z4945">
        <v>0</v>
      </c>
      <c r="AA4945">
        <v>1</v>
      </c>
      <c r="AB4945">
        <v>0</v>
      </c>
      <c r="AC4945">
        <v>1</v>
      </c>
      <c r="AD4945">
        <v>0</v>
      </c>
      <c r="AE4945">
        <v>0</v>
      </c>
    </row>
    <row r="4946" spans="1:31" x14ac:dyDescent="0.3">
      <c r="A4946" t="s">
        <v>268</v>
      </c>
      <c r="B4946" t="s">
        <v>5121</v>
      </c>
      <c r="C4946" t="s">
        <v>861</v>
      </c>
      <c r="D4946" t="s">
        <v>5386</v>
      </c>
      <c r="E4946" t="s">
        <v>13239</v>
      </c>
      <c r="F4946" t="s">
        <v>2793</v>
      </c>
      <c r="G4946" t="s">
        <v>402</v>
      </c>
      <c r="I4946" t="s">
        <v>265</v>
      </c>
      <c r="J4946" t="s">
        <v>266</v>
      </c>
      <c r="K4946" t="s">
        <v>5592</v>
      </c>
      <c r="L4946" t="s">
        <v>5124</v>
      </c>
      <c r="M4946" t="s">
        <v>267</v>
      </c>
      <c r="N4946" t="s">
        <v>268</v>
      </c>
      <c r="O4946">
        <v>13</v>
      </c>
      <c r="P4946" t="s">
        <v>266</v>
      </c>
      <c r="Q4946">
        <v>0.17</v>
      </c>
      <c r="S4946">
        <v>6</v>
      </c>
      <c r="T4946" s="108">
        <v>1.02</v>
      </c>
      <c r="U4946">
        <v>1</v>
      </c>
      <c r="V4946" t="s">
        <v>270</v>
      </c>
      <c r="W4946" t="s">
        <v>167</v>
      </c>
      <c r="X4946">
        <v>2</v>
      </c>
      <c r="Y4946">
        <v>2</v>
      </c>
      <c r="Z4946">
        <v>0</v>
      </c>
      <c r="AA4946">
        <v>2</v>
      </c>
      <c r="AB4946">
        <v>0</v>
      </c>
      <c r="AC4946">
        <v>2</v>
      </c>
      <c r="AD4946">
        <v>0</v>
      </c>
      <c r="AE4946">
        <v>0</v>
      </c>
    </row>
    <row r="4947" spans="1:31" x14ac:dyDescent="0.3">
      <c r="A4947" t="s">
        <v>268</v>
      </c>
      <c r="B4947" t="s">
        <v>5121</v>
      </c>
      <c r="C4947" t="s">
        <v>861</v>
      </c>
      <c r="D4947" t="s">
        <v>5386</v>
      </c>
      <c r="E4947" t="s">
        <v>13239</v>
      </c>
      <c r="F4947" t="s">
        <v>2793</v>
      </c>
      <c r="G4947" t="s">
        <v>402</v>
      </c>
      <c r="I4947" t="s">
        <v>265</v>
      </c>
      <c r="J4947" t="s">
        <v>266</v>
      </c>
      <c r="K4947" t="s">
        <v>5592</v>
      </c>
      <c r="L4947" t="s">
        <v>5124</v>
      </c>
      <c r="M4947" t="s">
        <v>271</v>
      </c>
      <c r="N4947" t="s">
        <v>268</v>
      </c>
      <c r="O4947">
        <v>14</v>
      </c>
      <c r="P4947" t="s">
        <v>288</v>
      </c>
      <c r="Q4947">
        <v>0.48</v>
      </c>
      <c r="S4947">
        <v>1</v>
      </c>
      <c r="T4947" s="108">
        <v>0.48</v>
      </c>
      <c r="U4947">
        <v>1</v>
      </c>
      <c r="V4947" t="s">
        <v>270</v>
      </c>
      <c r="W4947" t="s">
        <v>167</v>
      </c>
      <c r="X4947">
        <v>1</v>
      </c>
      <c r="Y4947">
        <v>0</v>
      </c>
      <c r="Z4947">
        <v>0</v>
      </c>
      <c r="AA4947">
        <v>1</v>
      </c>
      <c r="AB4947">
        <v>0</v>
      </c>
      <c r="AC4947">
        <v>0</v>
      </c>
      <c r="AD4947">
        <v>0</v>
      </c>
      <c r="AE4947">
        <v>0</v>
      </c>
    </row>
    <row r="4948" spans="1:31" x14ac:dyDescent="0.3">
      <c r="A4948" t="s">
        <v>268</v>
      </c>
      <c r="B4948" t="s">
        <v>5121</v>
      </c>
      <c r="C4948" t="s">
        <v>863</v>
      </c>
      <c r="D4948" t="s">
        <v>5386</v>
      </c>
      <c r="E4948" t="s">
        <v>13240</v>
      </c>
      <c r="F4948" t="s">
        <v>2759</v>
      </c>
      <c r="G4948" t="s">
        <v>402</v>
      </c>
      <c r="I4948" t="s">
        <v>265</v>
      </c>
      <c r="J4948" t="s">
        <v>266</v>
      </c>
      <c r="K4948" t="s">
        <v>5821</v>
      </c>
      <c r="L4948" t="s">
        <v>5124</v>
      </c>
      <c r="M4948" t="s">
        <v>267</v>
      </c>
      <c r="N4948" t="s">
        <v>268</v>
      </c>
      <c r="O4948">
        <v>13</v>
      </c>
      <c r="P4948" t="s">
        <v>266</v>
      </c>
      <c r="Q4948">
        <v>0.17</v>
      </c>
      <c r="S4948">
        <v>3</v>
      </c>
      <c r="T4948" s="108">
        <v>0.51</v>
      </c>
      <c r="U4948">
        <v>1</v>
      </c>
      <c r="V4948" t="s">
        <v>270</v>
      </c>
      <c r="W4948" t="s">
        <v>167</v>
      </c>
      <c r="X4948">
        <v>1</v>
      </c>
      <c r="Y4948">
        <v>1</v>
      </c>
      <c r="Z4948">
        <v>0</v>
      </c>
      <c r="AA4948">
        <v>1</v>
      </c>
      <c r="AB4948">
        <v>0</v>
      </c>
      <c r="AC4948">
        <v>1</v>
      </c>
      <c r="AD4948">
        <v>0</v>
      </c>
      <c r="AE4948">
        <v>0</v>
      </c>
    </row>
    <row r="4949" spans="1:31" x14ac:dyDescent="0.3">
      <c r="A4949" t="s">
        <v>268</v>
      </c>
      <c r="B4949" t="s">
        <v>5121</v>
      </c>
      <c r="C4949" t="s">
        <v>865</v>
      </c>
      <c r="D4949" t="s">
        <v>5386</v>
      </c>
      <c r="E4949" t="s">
        <v>13245</v>
      </c>
      <c r="F4949" t="s">
        <v>2975</v>
      </c>
      <c r="G4949" t="s">
        <v>402</v>
      </c>
      <c r="I4949" t="s">
        <v>265</v>
      </c>
      <c r="J4949" t="s">
        <v>266</v>
      </c>
      <c r="K4949" t="s">
        <v>5821</v>
      </c>
      <c r="L4949" t="s">
        <v>5124</v>
      </c>
      <c r="M4949" t="s">
        <v>267</v>
      </c>
      <c r="N4949" t="s">
        <v>268</v>
      </c>
      <c r="O4949">
        <v>13</v>
      </c>
      <c r="P4949" t="s">
        <v>266</v>
      </c>
      <c r="Q4949">
        <v>0.17</v>
      </c>
      <c r="S4949">
        <v>3</v>
      </c>
      <c r="T4949" s="108">
        <v>0.51</v>
      </c>
      <c r="U4949">
        <v>1</v>
      </c>
      <c r="V4949" t="s">
        <v>270</v>
      </c>
      <c r="W4949" t="s">
        <v>167</v>
      </c>
      <c r="X4949">
        <v>1</v>
      </c>
      <c r="Y4949">
        <v>1</v>
      </c>
      <c r="Z4949">
        <v>0</v>
      </c>
      <c r="AA4949">
        <v>1</v>
      </c>
      <c r="AB4949">
        <v>0</v>
      </c>
      <c r="AC4949">
        <v>1</v>
      </c>
      <c r="AD4949">
        <v>0</v>
      </c>
      <c r="AE4949">
        <v>0</v>
      </c>
    </row>
    <row r="4950" spans="1:31" x14ac:dyDescent="0.3">
      <c r="A4950" t="s">
        <v>268</v>
      </c>
      <c r="B4950" t="s">
        <v>5121</v>
      </c>
      <c r="C4950" t="s">
        <v>867</v>
      </c>
      <c r="D4950" t="s">
        <v>5386</v>
      </c>
      <c r="E4950" t="s">
        <v>13248</v>
      </c>
      <c r="F4950" t="s">
        <v>6095</v>
      </c>
      <c r="G4950" t="s">
        <v>402</v>
      </c>
      <c r="I4950" t="s">
        <v>265</v>
      </c>
      <c r="J4950" t="s">
        <v>266</v>
      </c>
      <c r="K4950" t="s">
        <v>6096</v>
      </c>
      <c r="L4950" t="s">
        <v>5124</v>
      </c>
      <c r="M4950" t="s">
        <v>267</v>
      </c>
      <c r="N4950" t="s">
        <v>268</v>
      </c>
      <c r="O4950">
        <v>13</v>
      </c>
      <c r="P4950" t="s">
        <v>266</v>
      </c>
      <c r="Q4950">
        <v>0.17</v>
      </c>
      <c r="S4950">
        <v>3</v>
      </c>
      <c r="T4950" s="108">
        <v>0.51</v>
      </c>
      <c r="U4950">
        <v>1</v>
      </c>
      <c r="V4950" t="s">
        <v>270</v>
      </c>
      <c r="W4950" t="s">
        <v>167</v>
      </c>
      <c r="X4950">
        <v>1</v>
      </c>
      <c r="Y4950">
        <v>1</v>
      </c>
      <c r="Z4950">
        <v>0</v>
      </c>
      <c r="AA4950">
        <v>1</v>
      </c>
      <c r="AB4950">
        <v>0</v>
      </c>
      <c r="AC4950">
        <v>1</v>
      </c>
      <c r="AD4950">
        <v>0</v>
      </c>
      <c r="AE4950">
        <v>0</v>
      </c>
    </row>
    <row r="4951" spans="1:31" x14ac:dyDescent="0.3">
      <c r="A4951" t="s">
        <v>268</v>
      </c>
      <c r="B4951" t="s">
        <v>5121</v>
      </c>
      <c r="C4951" t="s">
        <v>869</v>
      </c>
      <c r="D4951" t="s">
        <v>5386</v>
      </c>
      <c r="E4951" t="s">
        <v>13252</v>
      </c>
      <c r="F4951" t="s">
        <v>1179</v>
      </c>
      <c r="G4951" t="s">
        <v>402</v>
      </c>
      <c r="I4951" t="s">
        <v>265</v>
      </c>
      <c r="J4951" t="s">
        <v>266</v>
      </c>
      <c r="K4951" t="s">
        <v>6186</v>
      </c>
      <c r="L4951" t="s">
        <v>5124</v>
      </c>
      <c r="M4951" t="s">
        <v>267</v>
      </c>
      <c r="N4951" t="s">
        <v>268</v>
      </c>
      <c r="O4951">
        <v>13</v>
      </c>
      <c r="P4951" t="s">
        <v>266</v>
      </c>
      <c r="Q4951">
        <v>0.17</v>
      </c>
      <c r="S4951">
        <v>3</v>
      </c>
      <c r="T4951" s="108">
        <v>0.51</v>
      </c>
      <c r="U4951">
        <v>1</v>
      </c>
      <c r="V4951" t="s">
        <v>270</v>
      </c>
      <c r="W4951" t="s">
        <v>167</v>
      </c>
      <c r="X4951">
        <v>1</v>
      </c>
      <c r="Y4951">
        <v>1</v>
      </c>
      <c r="Z4951">
        <v>0</v>
      </c>
      <c r="AA4951">
        <v>1</v>
      </c>
      <c r="AB4951">
        <v>0</v>
      </c>
      <c r="AC4951">
        <v>1</v>
      </c>
      <c r="AD4951">
        <v>0</v>
      </c>
      <c r="AE4951">
        <v>0</v>
      </c>
    </row>
    <row r="4952" spans="1:31" x14ac:dyDescent="0.3">
      <c r="A4952" t="s">
        <v>268</v>
      </c>
      <c r="B4952" t="s">
        <v>5121</v>
      </c>
      <c r="C4952" t="s">
        <v>871</v>
      </c>
      <c r="D4952" t="s">
        <v>5386</v>
      </c>
      <c r="E4952" t="s">
        <v>13255</v>
      </c>
      <c r="F4952" t="s">
        <v>6329</v>
      </c>
      <c r="G4952" t="s">
        <v>402</v>
      </c>
      <c r="I4952" t="s">
        <v>265</v>
      </c>
      <c r="J4952" t="s">
        <v>266</v>
      </c>
      <c r="K4952" t="s">
        <v>6270</v>
      </c>
      <c r="L4952" t="s">
        <v>5124</v>
      </c>
      <c r="M4952" t="s">
        <v>267</v>
      </c>
      <c r="N4952" t="s">
        <v>268</v>
      </c>
      <c r="O4952">
        <v>13</v>
      </c>
      <c r="P4952" t="s">
        <v>266</v>
      </c>
      <c r="Q4952">
        <v>0.17</v>
      </c>
      <c r="S4952">
        <v>3</v>
      </c>
      <c r="T4952" s="108">
        <v>0.51</v>
      </c>
      <c r="U4952">
        <v>1</v>
      </c>
      <c r="V4952" t="s">
        <v>270</v>
      </c>
      <c r="W4952" t="s">
        <v>167</v>
      </c>
      <c r="X4952">
        <v>1</v>
      </c>
      <c r="Y4952">
        <v>1</v>
      </c>
      <c r="Z4952">
        <v>0</v>
      </c>
      <c r="AA4952">
        <v>1</v>
      </c>
      <c r="AB4952">
        <v>0</v>
      </c>
      <c r="AC4952">
        <v>1</v>
      </c>
      <c r="AD4952">
        <v>0</v>
      </c>
      <c r="AE4952">
        <v>0</v>
      </c>
    </row>
    <row r="4953" spans="1:31" x14ac:dyDescent="0.3">
      <c r="A4953" t="s">
        <v>268</v>
      </c>
      <c r="B4953" t="s">
        <v>5121</v>
      </c>
      <c r="C4953" t="s">
        <v>873</v>
      </c>
      <c r="D4953" t="s">
        <v>5386</v>
      </c>
      <c r="E4953" t="s">
        <v>13050</v>
      </c>
      <c r="F4953" t="s">
        <v>5409</v>
      </c>
      <c r="G4953" t="s">
        <v>1541</v>
      </c>
      <c r="I4953" t="s">
        <v>265</v>
      </c>
      <c r="J4953" t="s">
        <v>266</v>
      </c>
      <c r="K4953" t="s">
        <v>5379</v>
      </c>
      <c r="L4953" t="s">
        <v>5124</v>
      </c>
      <c r="M4953" t="s">
        <v>267</v>
      </c>
      <c r="N4953" t="s">
        <v>268</v>
      </c>
      <c r="O4953">
        <v>13</v>
      </c>
      <c r="P4953" t="s">
        <v>266</v>
      </c>
      <c r="Q4953">
        <v>0.17</v>
      </c>
      <c r="S4953">
        <v>3</v>
      </c>
      <c r="T4953" s="108">
        <v>0.51</v>
      </c>
      <c r="U4953">
        <v>1</v>
      </c>
      <c r="V4953" t="s">
        <v>270</v>
      </c>
      <c r="W4953" t="s">
        <v>167</v>
      </c>
      <c r="X4953">
        <v>1</v>
      </c>
      <c r="Y4953">
        <v>1</v>
      </c>
      <c r="Z4953">
        <v>0</v>
      </c>
      <c r="AA4953">
        <v>1</v>
      </c>
      <c r="AB4953">
        <v>0</v>
      </c>
      <c r="AC4953">
        <v>1</v>
      </c>
      <c r="AD4953">
        <v>0</v>
      </c>
      <c r="AE4953">
        <v>0</v>
      </c>
    </row>
    <row r="4954" spans="1:31" x14ac:dyDescent="0.3">
      <c r="A4954" t="s">
        <v>268</v>
      </c>
      <c r="B4954" t="s">
        <v>5121</v>
      </c>
      <c r="C4954" t="s">
        <v>875</v>
      </c>
      <c r="D4954" t="s">
        <v>5386</v>
      </c>
      <c r="E4954" t="s">
        <v>13054</v>
      </c>
      <c r="F4954" t="s">
        <v>5466</v>
      </c>
      <c r="G4954" t="s">
        <v>1541</v>
      </c>
      <c r="I4954" t="s">
        <v>265</v>
      </c>
      <c r="J4954" t="s">
        <v>266</v>
      </c>
      <c r="K4954" t="s">
        <v>5379</v>
      </c>
      <c r="L4954" t="s">
        <v>5124</v>
      </c>
      <c r="M4954" t="s">
        <v>267</v>
      </c>
      <c r="N4954" t="s">
        <v>268</v>
      </c>
      <c r="O4954">
        <v>13</v>
      </c>
      <c r="P4954" t="s">
        <v>266</v>
      </c>
      <c r="Q4954">
        <v>0.17</v>
      </c>
      <c r="S4954">
        <v>3</v>
      </c>
      <c r="T4954" s="108">
        <v>0.51</v>
      </c>
      <c r="U4954">
        <v>1</v>
      </c>
      <c r="V4954" t="s">
        <v>270</v>
      </c>
      <c r="W4954" t="s">
        <v>167</v>
      </c>
      <c r="X4954">
        <v>1</v>
      </c>
      <c r="Y4954">
        <v>1</v>
      </c>
      <c r="Z4954">
        <v>0</v>
      </c>
      <c r="AA4954">
        <v>1</v>
      </c>
      <c r="AB4954">
        <v>0</v>
      </c>
      <c r="AC4954">
        <v>1</v>
      </c>
      <c r="AD4954">
        <v>0</v>
      </c>
      <c r="AE4954">
        <v>0</v>
      </c>
    </row>
    <row r="4955" spans="1:31" x14ac:dyDescent="0.3">
      <c r="A4955" t="s">
        <v>268</v>
      </c>
      <c r="B4955" t="s">
        <v>5121</v>
      </c>
      <c r="C4955" t="s">
        <v>875</v>
      </c>
      <c r="D4955" t="s">
        <v>5386</v>
      </c>
      <c r="E4955" t="s">
        <v>13054</v>
      </c>
      <c r="F4955" t="s">
        <v>5466</v>
      </c>
      <c r="G4955" t="s">
        <v>1541</v>
      </c>
      <c r="I4955" t="s">
        <v>265</v>
      </c>
      <c r="J4955" t="s">
        <v>266</v>
      </c>
      <c r="K4955" t="s">
        <v>5379</v>
      </c>
      <c r="L4955" t="s">
        <v>5124</v>
      </c>
      <c r="M4955" t="s">
        <v>271</v>
      </c>
      <c r="N4955" t="s">
        <v>268</v>
      </c>
      <c r="O4955">
        <v>14</v>
      </c>
      <c r="P4955" t="s">
        <v>288</v>
      </c>
      <c r="Q4955">
        <v>0.48</v>
      </c>
      <c r="S4955">
        <v>1</v>
      </c>
      <c r="T4955" s="108">
        <v>0.48</v>
      </c>
      <c r="U4955">
        <v>1</v>
      </c>
      <c r="V4955" t="s">
        <v>270</v>
      </c>
      <c r="W4955" t="s">
        <v>167</v>
      </c>
      <c r="X4955">
        <v>1</v>
      </c>
      <c r="Y4955">
        <v>0</v>
      </c>
      <c r="Z4955">
        <v>0</v>
      </c>
      <c r="AA4955">
        <v>1</v>
      </c>
      <c r="AB4955">
        <v>0</v>
      </c>
      <c r="AC4955">
        <v>0</v>
      </c>
      <c r="AD4955">
        <v>0</v>
      </c>
      <c r="AE4955">
        <v>0</v>
      </c>
    </row>
    <row r="4956" spans="1:31" x14ac:dyDescent="0.3">
      <c r="A4956" t="s">
        <v>268</v>
      </c>
      <c r="B4956" t="s">
        <v>5121</v>
      </c>
      <c r="C4956" t="s">
        <v>859</v>
      </c>
      <c r="D4956" t="s">
        <v>5386</v>
      </c>
      <c r="E4956" t="s">
        <v>13060</v>
      </c>
      <c r="F4956" t="s">
        <v>5545</v>
      </c>
      <c r="G4956" t="s">
        <v>1541</v>
      </c>
      <c r="I4956" t="s">
        <v>265</v>
      </c>
      <c r="J4956" t="s">
        <v>266</v>
      </c>
      <c r="K4956" t="s">
        <v>5379</v>
      </c>
      <c r="L4956" t="s">
        <v>5124</v>
      </c>
      <c r="M4956" t="s">
        <v>267</v>
      </c>
      <c r="N4956" t="s">
        <v>268</v>
      </c>
      <c r="O4956">
        <v>13</v>
      </c>
      <c r="P4956" t="s">
        <v>266</v>
      </c>
      <c r="Q4956">
        <v>0.17</v>
      </c>
      <c r="S4956">
        <v>3</v>
      </c>
      <c r="T4956" s="108">
        <v>0.51</v>
      </c>
      <c r="U4956">
        <v>1</v>
      </c>
      <c r="V4956" t="s">
        <v>270</v>
      </c>
      <c r="W4956" t="s">
        <v>167</v>
      </c>
      <c r="X4956">
        <v>1</v>
      </c>
      <c r="Y4956">
        <v>1</v>
      </c>
      <c r="Z4956">
        <v>0</v>
      </c>
      <c r="AA4956">
        <v>1</v>
      </c>
      <c r="AB4956">
        <v>0</v>
      </c>
      <c r="AC4956">
        <v>1</v>
      </c>
      <c r="AD4956">
        <v>0</v>
      </c>
      <c r="AE4956">
        <v>0</v>
      </c>
    </row>
    <row r="4957" spans="1:31" x14ac:dyDescent="0.3">
      <c r="A4957" t="s">
        <v>268</v>
      </c>
      <c r="B4957" t="s">
        <v>5121</v>
      </c>
      <c r="C4957" t="s">
        <v>877</v>
      </c>
      <c r="D4957" t="s">
        <v>5386</v>
      </c>
      <c r="E4957" t="s">
        <v>13068</v>
      </c>
      <c r="F4957" t="s">
        <v>5939</v>
      </c>
      <c r="G4957" t="s">
        <v>1541</v>
      </c>
      <c r="I4957" t="s">
        <v>265</v>
      </c>
      <c r="J4957" t="s">
        <v>266</v>
      </c>
      <c r="K4957" t="s">
        <v>5897</v>
      </c>
      <c r="L4957" t="s">
        <v>5124</v>
      </c>
      <c r="M4957" t="s">
        <v>267</v>
      </c>
      <c r="N4957" t="s">
        <v>268</v>
      </c>
      <c r="O4957">
        <v>13</v>
      </c>
      <c r="P4957" t="s">
        <v>266</v>
      </c>
      <c r="Q4957">
        <v>0.17</v>
      </c>
      <c r="S4957">
        <v>3</v>
      </c>
      <c r="T4957" s="108">
        <v>0.51</v>
      </c>
      <c r="U4957">
        <v>1</v>
      </c>
      <c r="V4957" t="s">
        <v>270</v>
      </c>
      <c r="W4957" t="s">
        <v>167</v>
      </c>
      <c r="X4957">
        <v>1</v>
      </c>
      <c r="Y4957">
        <v>1</v>
      </c>
      <c r="Z4957">
        <v>0</v>
      </c>
      <c r="AA4957">
        <v>1</v>
      </c>
      <c r="AB4957">
        <v>0</v>
      </c>
      <c r="AC4957">
        <v>1</v>
      </c>
      <c r="AD4957">
        <v>0</v>
      </c>
      <c r="AE4957">
        <v>0</v>
      </c>
    </row>
    <row r="4958" spans="1:31" x14ac:dyDescent="0.3">
      <c r="A4958" t="s">
        <v>268</v>
      </c>
      <c r="B4958" t="s">
        <v>5121</v>
      </c>
      <c r="C4958" t="s">
        <v>879</v>
      </c>
      <c r="D4958" t="s">
        <v>5386</v>
      </c>
      <c r="E4958" t="s">
        <v>13071</v>
      </c>
      <c r="F4958" t="s">
        <v>5979</v>
      </c>
      <c r="G4958" t="s">
        <v>1541</v>
      </c>
      <c r="I4958" t="s">
        <v>265</v>
      </c>
      <c r="J4958" t="s">
        <v>266</v>
      </c>
      <c r="K4958" t="s">
        <v>5897</v>
      </c>
      <c r="L4958" t="s">
        <v>5124</v>
      </c>
      <c r="M4958" t="s">
        <v>267</v>
      </c>
      <c r="N4958" t="s">
        <v>268</v>
      </c>
      <c r="O4958">
        <v>13</v>
      </c>
      <c r="P4958" t="s">
        <v>266</v>
      </c>
      <c r="Q4958">
        <v>0.17</v>
      </c>
      <c r="S4958">
        <v>3</v>
      </c>
      <c r="T4958" s="108">
        <v>0.51</v>
      </c>
      <c r="U4958">
        <v>1</v>
      </c>
      <c r="V4958" t="s">
        <v>270</v>
      </c>
      <c r="W4958" t="s">
        <v>167</v>
      </c>
      <c r="X4958">
        <v>1</v>
      </c>
      <c r="Y4958">
        <v>1</v>
      </c>
      <c r="Z4958">
        <v>0</v>
      </c>
      <c r="AA4958">
        <v>1</v>
      </c>
      <c r="AB4958">
        <v>0</v>
      </c>
      <c r="AC4958">
        <v>1</v>
      </c>
      <c r="AD4958">
        <v>0</v>
      </c>
      <c r="AE4958">
        <v>0</v>
      </c>
    </row>
    <row r="4959" spans="1:31" x14ac:dyDescent="0.3">
      <c r="A4959" t="s">
        <v>268</v>
      </c>
      <c r="B4959" t="s">
        <v>5121</v>
      </c>
      <c r="C4959" t="s">
        <v>752</v>
      </c>
      <c r="D4959" t="s">
        <v>5386</v>
      </c>
      <c r="E4959" t="s">
        <v>13072</v>
      </c>
      <c r="F4959" t="s">
        <v>5998</v>
      </c>
      <c r="G4959" t="s">
        <v>1541</v>
      </c>
      <c r="I4959" t="s">
        <v>265</v>
      </c>
      <c r="J4959" t="s">
        <v>266</v>
      </c>
      <c r="K4959" t="s">
        <v>5897</v>
      </c>
      <c r="L4959" t="s">
        <v>5124</v>
      </c>
      <c r="M4959" t="s">
        <v>267</v>
      </c>
      <c r="N4959" t="s">
        <v>268</v>
      </c>
      <c r="O4959">
        <v>13</v>
      </c>
      <c r="P4959" t="s">
        <v>266</v>
      </c>
      <c r="Q4959">
        <v>0.17</v>
      </c>
      <c r="S4959">
        <v>3</v>
      </c>
      <c r="T4959" s="108">
        <v>0.51</v>
      </c>
      <c r="U4959">
        <v>1</v>
      </c>
      <c r="V4959" t="s">
        <v>270</v>
      </c>
      <c r="W4959" t="s">
        <v>167</v>
      </c>
      <c r="X4959">
        <v>1</v>
      </c>
      <c r="Y4959">
        <v>1</v>
      </c>
      <c r="Z4959">
        <v>0</v>
      </c>
      <c r="AA4959">
        <v>1</v>
      </c>
      <c r="AB4959">
        <v>0</v>
      </c>
      <c r="AC4959">
        <v>1</v>
      </c>
      <c r="AD4959">
        <v>0</v>
      </c>
      <c r="AE4959">
        <v>0</v>
      </c>
    </row>
    <row r="4960" spans="1:31" x14ac:dyDescent="0.3">
      <c r="A4960" t="s">
        <v>268</v>
      </c>
      <c r="B4960" t="s">
        <v>5121</v>
      </c>
      <c r="C4960" t="s">
        <v>754</v>
      </c>
      <c r="D4960" t="s">
        <v>5386</v>
      </c>
      <c r="E4960" t="s">
        <v>13074</v>
      </c>
      <c r="F4960" t="s">
        <v>6103</v>
      </c>
      <c r="G4960" t="s">
        <v>1541</v>
      </c>
      <c r="I4960" t="s">
        <v>265</v>
      </c>
      <c r="J4960" t="s">
        <v>266</v>
      </c>
      <c r="K4960" t="s">
        <v>6106</v>
      </c>
      <c r="L4960" t="s">
        <v>5124</v>
      </c>
      <c r="M4960" t="s">
        <v>267</v>
      </c>
      <c r="N4960" t="s">
        <v>268</v>
      </c>
      <c r="O4960">
        <v>13</v>
      </c>
      <c r="P4960" t="s">
        <v>266</v>
      </c>
      <c r="Q4960">
        <v>0.17</v>
      </c>
      <c r="S4960">
        <v>3</v>
      </c>
      <c r="T4960" s="108">
        <v>0.51</v>
      </c>
      <c r="U4960">
        <v>1</v>
      </c>
      <c r="V4960" t="s">
        <v>270</v>
      </c>
      <c r="W4960" t="s">
        <v>167</v>
      </c>
      <c r="X4960">
        <v>1</v>
      </c>
      <c r="Y4960">
        <v>1</v>
      </c>
      <c r="Z4960">
        <v>0</v>
      </c>
      <c r="AA4960">
        <v>1</v>
      </c>
      <c r="AB4960">
        <v>0</v>
      </c>
      <c r="AC4960">
        <v>1</v>
      </c>
      <c r="AD4960">
        <v>0</v>
      </c>
      <c r="AE4960">
        <v>0</v>
      </c>
    </row>
    <row r="4961" spans="1:31" x14ac:dyDescent="0.3">
      <c r="A4961" t="s">
        <v>268</v>
      </c>
      <c r="B4961" t="s">
        <v>5121</v>
      </c>
      <c r="C4961" t="s">
        <v>757</v>
      </c>
      <c r="D4961" t="s">
        <v>5386</v>
      </c>
      <c r="E4961" t="s">
        <v>13075</v>
      </c>
      <c r="F4961" t="s">
        <v>6115</v>
      </c>
      <c r="G4961" t="s">
        <v>1541</v>
      </c>
      <c r="I4961" t="s">
        <v>265</v>
      </c>
      <c r="J4961" t="s">
        <v>266</v>
      </c>
      <c r="K4961" t="s">
        <v>6106</v>
      </c>
      <c r="L4961" t="s">
        <v>5124</v>
      </c>
      <c r="M4961" t="s">
        <v>267</v>
      </c>
      <c r="N4961" t="s">
        <v>268</v>
      </c>
      <c r="O4961">
        <v>13</v>
      </c>
      <c r="P4961" t="s">
        <v>266</v>
      </c>
      <c r="Q4961">
        <v>0.17</v>
      </c>
      <c r="S4961">
        <v>3</v>
      </c>
      <c r="T4961" s="108">
        <v>0.51</v>
      </c>
      <c r="U4961">
        <v>1</v>
      </c>
      <c r="V4961" t="s">
        <v>270</v>
      </c>
      <c r="W4961" t="s">
        <v>167</v>
      </c>
      <c r="X4961">
        <v>1</v>
      </c>
      <c r="Y4961">
        <v>1</v>
      </c>
      <c r="Z4961">
        <v>0</v>
      </c>
      <c r="AA4961">
        <v>1</v>
      </c>
      <c r="AB4961">
        <v>0</v>
      </c>
      <c r="AC4961">
        <v>1</v>
      </c>
      <c r="AD4961">
        <v>0</v>
      </c>
      <c r="AE4961">
        <v>0</v>
      </c>
    </row>
    <row r="4962" spans="1:31" x14ac:dyDescent="0.3">
      <c r="A4962" t="s">
        <v>268</v>
      </c>
      <c r="B4962" t="s">
        <v>5121</v>
      </c>
      <c r="C4962" t="s">
        <v>759</v>
      </c>
      <c r="D4962" t="s">
        <v>5386</v>
      </c>
      <c r="E4962" t="s">
        <v>12973</v>
      </c>
      <c r="F4962" t="s">
        <v>698</v>
      </c>
      <c r="G4962" t="s">
        <v>5621</v>
      </c>
      <c r="I4962" t="s">
        <v>265</v>
      </c>
      <c r="J4962" t="s">
        <v>266</v>
      </c>
      <c r="K4962" t="s">
        <v>5706</v>
      </c>
      <c r="L4962" t="s">
        <v>5124</v>
      </c>
      <c r="M4962" t="s">
        <v>267</v>
      </c>
      <c r="N4962" t="s">
        <v>268</v>
      </c>
      <c r="O4962">
        <v>13</v>
      </c>
      <c r="P4962" t="s">
        <v>266</v>
      </c>
      <c r="Q4962">
        <v>0.17</v>
      </c>
      <c r="S4962">
        <v>3</v>
      </c>
      <c r="T4962" s="108">
        <v>0.51</v>
      </c>
      <c r="U4962">
        <v>1</v>
      </c>
      <c r="V4962" t="s">
        <v>270</v>
      </c>
      <c r="W4962" t="s">
        <v>167</v>
      </c>
      <c r="X4962">
        <v>1</v>
      </c>
      <c r="Y4962">
        <v>1</v>
      </c>
      <c r="Z4962">
        <v>0</v>
      </c>
      <c r="AA4962">
        <v>1</v>
      </c>
      <c r="AB4962">
        <v>0</v>
      </c>
      <c r="AC4962">
        <v>1</v>
      </c>
      <c r="AD4962">
        <v>0</v>
      </c>
      <c r="AE4962">
        <v>0</v>
      </c>
    </row>
    <row r="4963" spans="1:31" x14ac:dyDescent="0.3">
      <c r="A4963" t="s">
        <v>268</v>
      </c>
      <c r="B4963" t="s">
        <v>5121</v>
      </c>
      <c r="C4963" t="s">
        <v>837</v>
      </c>
      <c r="D4963" t="s">
        <v>5386</v>
      </c>
      <c r="E4963" t="s">
        <v>15954</v>
      </c>
      <c r="G4963" t="s">
        <v>9453</v>
      </c>
      <c r="I4963" t="s">
        <v>265</v>
      </c>
      <c r="J4963" t="s">
        <v>266</v>
      </c>
      <c r="K4963" t="s">
        <v>8169</v>
      </c>
      <c r="L4963" t="s">
        <v>5124</v>
      </c>
      <c r="M4963" t="s">
        <v>267</v>
      </c>
      <c r="N4963" t="s">
        <v>268</v>
      </c>
      <c r="O4963">
        <v>13</v>
      </c>
      <c r="P4963" t="s">
        <v>266</v>
      </c>
      <c r="Q4963">
        <v>0.17</v>
      </c>
      <c r="S4963">
        <v>3</v>
      </c>
      <c r="T4963" s="108">
        <v>0.51</v>
      </c>
      <c r="U4963">
        <v>1</v>
      </c>
      <c r="V4963" t="s">
        <v>270</v>
      </c>
      <c r="W4963" t="s">
        <v>167</v>
      </c>
      <c r="X4963">
        <v>1</v>
      </c>
      <c r="Y4963">
        <v>1</v>
      </c>
      <c r="Z4963">
        <v>0</v>
      </c>
      <c r="AA4963">
        <v>1</v>
      </c>
      <c r="AB4963">
        <v>0</v>
      </c>
      <c r="AC4963">
        <v>1</v>
      </c>
      <c r="AD4963">
        <v>0</v>
      </c>
      <c r="AE4963">
        <v>0</v>
      </c>
    </row>
    <row r="4964" spans="1:31" x14ac:dyDescent="0.3">
      <c r="A4964" t="s">
        <v>268</v>
      </c>
      <c r="B4964" t="s">
        <v>5121</v>
      </c>
      <c r="C4964" t="s">
        <v>809</v>
      </c>
      <c r="D4964" t="s">
        <v>5386</v>
      </c>
      <c r="E4964" t="s">
        <v>12868</v>
      </c>
      <c r="F4964" t="s">
        <v>6118</v>
      </c>
      <c r="G4964" t="s">
        <v>478</v>
      </c>
      <c r="I4964" t="s">
        <v>265</v>
      </c>
      <c r="J4964" t="s">
        <v>266</v>
      </c>
      <c r="K4964" t="s">
        <v>6119</v>
      </c>
      <c r="L4964" t="s">
        <v>5124</v>
      </c>
      <c r="M4964" t="s">
        <v>267</v>
      </c>
      <c r="N4964" t="s">
        <v>268</v>
      </c>
      <c r="O4964">
        <v>13</v>
      </c>
      <c r="P4964" t="s">
        <v>266</v>
      </c>
      <c r="Q4964">
        <v>0.17</v>
      </c>
      <c r="S4964">
        <v>3</v>
      </c>
      <c r="T4964" s="108">
        <v>0.51</v>
      </c>
      <c r="U4964">
        <v>1</v>
      </c>
      <c r="V4964" t="s">
        <v>270</v>
      </c>
      <c r="W4964" t="s">
        <v>167</v>
      </c>
      <c r="X4964">
        <v>1</v>
      </c>
      <c r="Y4964">
        <v>1</v>
      </c>
      <c r="Z4964">
        <v>0</v>
      </c>
      <c r="AA4964">
        <v>1</v>
      </c>
      <c r="AB4964">
        <v>0</v>
      </c>
      <c r="AC4964">
        <v>1</v>
      </c>
      <c r="AD4964">
        <v>0</v>
      </c>
      <c r="AE4964">
        <v>0</v>
      </c>
    </row>
    <row r="4965" spans="1:31" x14ac:dyDescent="0.3">
      <c r="A4965" t="s">
        <v>268</v>
      </c>
      <c r="B4965" t="s">
        <v>5121</v>
      </c>
      <c r="C4965" t="s">
        <v>811</v>
      </c>
      <c r="D4965" t="s">
        <v>5386</v>
      </c>
      <c r="E4965" t="s">
        <v>13501</v>
      </c>
      <c r="F4965" t="s">
        <v>632</v>
      </c>
      <c r="G4965" t="s">
        <v>2315</v>
      </c>
      <c r="I4965" t="s">
        <v>265</v>
      </c>
      <c r="J4965" t="s">
        <v>266</v>
      </c>
      <c r="K4965" t="s">
        <v>5554</v>
      </c>
      <c r="L4965" t="s">
        <v>5124</v>
      </c>
      <c r="M4965" t="s">
        <v>267</v>
      </c>
      <c r="N4965" t="s">
        <v>268</v>
      </c>
      <c r="O4965">
        <v>13</v>
      </c>
      <c r="P4965" t="s">
        <v>266</v>
      </c>
      <c r="Q4965">
        <v>0.17</v>
      </c>
      <c r="S4965">
        <v>3</v>
      </c>
      <c r="T4965" s="108">
        <v>0.51</v>
      </c>
      <c r="U4965">
        <v>1</v>
      </c>
      <c r="V4965" t="s">
        <v>270</v>
      </c>
      <c r="W4965" t="s">
        <v>167</v>
      </c>
      <c r="X4965">
        <v>1</v>
      </c>
      <c r="Y4965">
        <v>1</v>
      </c>
      <c r="Z4965">
        <v>0</v>
      </c>
      <c r="AA4965">
        <v>1</v>
      </c>
      <c r="AB4965">
        <v>0</v>
      </c>
      <c r="AC4965">
        <v>1</v>
      </c>
      <c r="AD4965">
        <v>0</v>
      </c>
      <c r="AE4965">
        <v>0</v>
      </c>
    </row>
    <row r="4966" spans="1:31" x14ac:dyDescent="0.3">
      <c r="A4966" t="s">
        <v>268</v>
      </c>
      <c r="B4966" t="s">
        <v>5121</v>
      </c>
      <c r="C4966" t="s">
        <v>813</v>
      </c>
      <c r="D4966" t="s">
        <v>5386</v>
      </c>
      <c r="E4966" t="s">
        <v>13491</v>
      </c>
      <c r="F4966" t="s">
        <v>896</v>
      </c>
      <c r="G4966" t="s">
        <v>2324</v>
      </c>
      <c r="I4966" t="s">
        <v>265</v>
      </c>
      <c r="J4966" t="s">
        <v>266</v>
      </c>
      <c r="K4966" t="s">
        <v>5384</v>
      </c>
      <c r="L4966" t="s">
        <v>5124</v>
      </c>
      <c r="M4966" t="s">
        <v>267</v>
      </c>
      <c r="N4966" t="s">
        <v>268</v>
      </c>
      <c r="O4966">
        <v>13</v>
      </c>
      <c r="P4966" t="s">
        <v>266</v>
      </c>
      <c r="Q4966">
        <v>0.17</v>
      </c>
      <c r="S4966">
        <v>3</v>
      </c>
      <c r="T4966" s="108">
        <v>0.51</v>
      </c>
      <c r="U4966">
        <v>1</v>
      </c>
      <c r="V4966" t="s">
        <v>270</v>
      </c>
      <c r="W4966" t="s">
        <v>167</v>
      </c>
      <c r="X4966">
        <v>1</v>
      </c>
      <c r="Y4966">
        <v>1</v>
      </c>
      <c r="Z4966">
        <v>0</v>
      </c>
      <c r="AA4966">
        <v>1</v>
      </c>
      <c r="AB4966">
        <v>0</v>
      </c>
      <c r="AC4966">
        <v>1</v>
      </c>
      <c r="AD4966">
        <v>0</v>
      </c>
      <c r="AE4966">
        <v>0</v>
      </c>
    </row>
    <row r="4967" spans="1:31" x14ac:dyDescent="0.3">
      <c r="A4967" t="s">
        <v>268</v>
      </c>
      <c r="B4967" t="s">
        <v>5121</v>
      </c>
      <c r="C4967" t="s">
        <v>815</v>
      </c>
      <c r="D4967" t="s">
        <v>5386</v>
      </c>
      <c r="E4967" t="s">
        <v>13360</v>
      </c>
      <c r="F4967" t="s">
        <v>2867</v>
      </c>
      <c r="G4967" t="s">
        <v>742</v>
      </c>
      <c r="I4967" t="s">
        <v>265</v>
      </c>
      <c r="J4967" t="s">
        <v>266</v>
      </c>
      <c r="K4967" t="s">
        <v>5434</v>
      </c>
      <c r="L4967" t="s">
        <v>5124</v>
      </c>
      <c r="M4967" t="s">
        <v>267</v>
      </c>
      <c r="N4967" t="s">
        <v>268</v>
      </c>
      <c r="O4967">
        <v>13</v>
      </c>
      <c r="P4967" t="s">
        <v>266</v>
      </c>
      <c r="Q4967">
        <v>0.17</v>
      </c>
      <c r="S4967">
        <v>3</v>
      </c>
      <c r="T4967" s="108">
        <v>0.51</v>
      </c>
      <c r="U4967">
        <v>1</v>
      </c>
      <c r="V4967" t="s">
        <v>270</v>
      </c>
      <c r="W4967" t="s">
        <v>167</v>
      </c>
      <c r="X4967">
        <v>1</v>
      </c>
      <c r="Y4967">
        <v>1</v>
      </c>
      <c r="Z4967">
        <v>0</v>
      </c>
      <c r="AA4967">
        <v>1</v>
      </c>
      <c r="AB4967">
        <v>0</v>
      </c>
      <c r="AC4967">
        <v>1</v>
      </c>
      <c r="AD4967">
        <v>0</v>
      </c>
      <c r="AE4967">
        <v>0</v>
      </c>
    </row>
    <row r="4968" spans="1:31" x14ac:dyDescent="0.3">
      <c r="A4968" t="s">
        <v>268</v>
      </c>
      <c r="B4968" t="s">
        <v>5121</v>
      </c>
      <c r="C4968" t="s">
        <v>817</v>
      </c>
      <c r="D4968" t="s">
        <v>5386</v>
      </c>
      <c r="E4968" t="s">
        <v>15955</v>
      </c>
      <c r="G4968" t="s">
        <v>2318</v>
      </c>
      <c r="I4968" t="s">
        <v>265</v>
      </c>
      <c r="J4968" t="s">
        <v>266</v>
      </c>
      <c r="K4968" t="s">
        <v>370</v>
      </c>
      <c r="L4968" t="s">
        <v>5124</v>
      </c>
      <c r="M4968" t="s">
        <v>267</v>
      </c>
      <c r="N4968" t="s">
        <v>268</v>
      </c>
      <c r="O4968">
        <v>13</v>
      </c>
      <c r="P4968" t="s">
        <v>266</v>
      </c>
      <c r="Q4968">
        <v>0.17</v>
      </c>
      <c r="S4968">
        <v>3</v>
      </c>
      <c r="T4968" s="108">
        <v>0.51</v>
      </c>
      <c r="U4968">
        <v>1</v>
      </c>
      <c r="V4968" t="s">
        <v>270</v>
      </c>
      <c r="W4968" t="s">
        <v>167</v>
      </c>
      <c r="X4968">
        <v>1</v>
      </c>
      <c r="Y4968">
        <v>1</v>
      </c>
      <c r="Z4968">
        <v>0</v>
      </c>
      <c r="AA4968">
        <v>1</v>
      </c>
      <c r="AB4968">
        <v>0</v>
      </c>
      <c r="AC4968">
        <v>1</v>
      </c>
      <c r="AD4968">
        <v>0</v>
      </c>
      <c r="AE4968">
        <v>0</v>
      </c>
    </row>
    <row r="4969" spans="1:31" x14ac:dyDescent="0.3">
      <c r="A4969" t="s">
        <v>268</v>
      </c>
      <c r="B4969" t="s">
        <v>5121</v>
      </c>
      <c r="C4969" t="s">
        <v>819</v>
      </c>
      <c r="D4969" t="s">
        <v>5386</v>
      </c>
      <c r="E4969" t="s">
        <v>13157</v>
      </c>
      <c r="F4969" t="s">
        <v>5578</v>
      </c>
      <c r="G4969" t="s">
        <v>2318</v>
      </c>
      <c r="I4969" t="s">
        <v>265</v>
      </c>
      <c r="J4969" t="s">
        <v>266</v>
      </c>
      <c r="K4969" t="s">
        <v>5583</v>
      </c>
      <c r="L4969" t="s">
        <v>5124</v>
      </c>
      <c r="M4969" t="s">
        <v>267</v>
      </c>
      <c r="N4969" t="s">
        <v>268</v>
      </c>
      <c r="O4969">
        <v>13</v>
      </c>
      <c r="P4969" t="s">
        <v>266</v>
      </c>
      <c r="Q4969">
        <v>0.17</v>
      </c>
      <c r="S4969">
        <v>3</v>
      </c>
      <c r="T4969" s="108">
        <v>0.51</v>
      </c>
      <c r="U4969">
        <v>1</v>
      </c>
      <c r="V4969" t="s">
        <v>270</v>
      </c>
      <c r="W4969" t="s">
        <v>167</v>
      </c>
      <c r="X4969">
        <v>1</v>
      </c>
      <c r="Y4969">
        <v>1</v>
      </c>
      <c r="Z4969">
        <v>0</v>
      </c>
      <c r="AA4969">
        <v>1</v>
      </c>
      <c r="AB4969">
        <v>0</v>
      </c>
      <c r="AC4969">
        <v>1</v>
      </c>
      <c r="AD4969">
        <v>0</v>
      </c>
      <c r="AE4969">
        <v>0</v>
      </c>
    </row>
    <row r="4970" spans="1:31" x14ac:dyDescent="0.3">
      <c r="A4970" t="s">
        <v>268</v>
      </c>
      <c r="B4970" t="s">
        <v>5121</v>
      </c>
      <c r="C4970" t="s">
        <v>839</v>
      </c>
      <c r="D4970" t="s">
        <v>5386</v>
      </c>
      <c r="E4970" t="s">
        <v>13162</v>
      </c>
      <c r="F4970" t="s">
        <v>5759</v>
      </c>
      <c r="G4970" t="s">
        <v>2318</v>
      </c>
      <c r="I4970" t="s">
        <v>265</v>
      </c>
      <c r="J4970" t="s">
        <v>266</v>
      </c>
      <c r="K4970" t="s">
        <v>5767</v>
      </c>
      <c r="L4970" t="s">
        <v>5124</v>
      </c>
      <c r="M4970" t="s">
        <v>267</v>
      </c>
      <c r="N4970" t="s">
        <v>268</v>
      </c>
      <c r="O4970">
        <v>13</v>
      </c>
      <c r="P4970" t="s">
        <v>266</v>
      </c>
      <c r="Q4970">
        <v>0.17</v>
      </c>
      <c r="S4970">
        <v>3</v>
      </c>
      <c r="T4970" s="108">
        <v>0.51</v>
      </c>
      <c r="U4970">
        <v>1</v>
      </c>
      <c r="V4970" t="s">
        <v>270</v>
      </c>
      <c r="W4970" t="s">
        <v>167</v>
      </c>
      <c r="X4970">
        <v>1</v>
      </c>
      <c r="Y4970">
        <v>1</v>
      </c>
      <c r="Z4970">
        <v>0</v>
      </c>
      <c r="AA4970">
        <v>1</v>
      </c>
      <c r="AB4970">
        <v>0</v>
      </c>
      <c r="AC4970">
        <v>1</v>
      </c>
      <c r="AD4970">
        <v>0</v>
      </c>
      <c r="AE4970">
        <v>0</v>
      </c>
    </row>
    <row r="4971" spans="1:31" x14ac:dyDescent="0.3">
      <c r="A4971" t="s">
        <v>268</v>
      </c>
      <c r="B4971" t="s">
        <v>5121</v>
      </c>
      <c r="C4971" t="s">
        <v>849</v>
      </c>
      <c r="D4971" t="s">
        <v>5122</v>
      </c>
      <c r="E4971" t="s">
        <v>13040</v>
      </c>
      <c r="F4971" t="s">
        <v>1108</v>
      </c>
      <c r="G4971" t="s">
        <v>1541</v>
      </c>
      <c r="I4971" t="s">
        <v>265</v>
      </c>
      <c r="J4971" t="s">
        <v>266</v>
      </c>
      <c r="K4971" t="s">
        <v>5123</v>
      </c>
      <c r="L4971" t="s">
        <v>5124</v>
      </c>
      <c r="M4971" t="s">
        <v>267</v>
      </c>
      <c r="N4971" t="s">
        <v>268</v>
      </c>
      <c r="O4971">
        <v>13</v>
      </c>
      <c r="P4971" t="s">
        <v>266</v>
      </c>
      <c r="Q4971">
        <v>0.17</v>
      </c>
      <c r="S4971">
        <v>3</v>
      </c>
      <c r="T4971" s="108">
        <v>0.51</v>
      </c>
      <c r="U4971">
        <v>1</v>
      </c>
      <c r="V4971" t="s">
        <v>270</v>
      </c>
      <c r="W4971" t="s">
        <v>167</v>
      </c>
      <c r="X4971">
        <v>1</v>
      </c>
      <c r="Y4971">
        <v>1</v>
      </c>
      <c r="Z4971">
        <v>0</v>
      </c>
      <c r="AA4971">
        <v>1</v>
      </c>
      <c r="AB4971">
        <v>0</v>
      </c>
      <c r="AC4971">
        <v>1</v>
      </c>
      <c r="AD4971">
        <v>0</v>
      </c>
      <c r="AE4971">
        <v>0</v>
      </c>
    </row>
    <row r="4972" spans="1:31" x14ac:dyDescent="0.3">
      <c r="A4972" t="s">
        <v>268</v>
      </c>
      <c r="B4972" t="s">
        <v>5121</v>
      </c>
      <c r="C4972" t="s">
        <v>841</v>
      </c>
      <c r="D4972" t="s">
        <v>5122</v>
      </c>
      <c r="E4972" t="s">
        <v>13043</v>
      </c>
      <c r="F4972" t="s">
        <v>5179</v>
      </c>
      <c r="G4972" t="s">
        <v>1541</v>
      </c>
      <c r="I4972" t="s">
        <v>265</v>
      </c>
      <c r="J4972" t="s">
        <v>266</v>
      </c>
      <c r="K4972" t="s">
        <v>5123</v>
      </c>
      <c r="L4972" t="s">
        <v>5124</v>
      </c>
      <c r="M4972" t="s">
        <v>267</v>
      </c>
      <c r="N4972" t="s">
        <v>268</v>
      </c>
      <c r="O4972">
        <v>13</v>
      </c>
      <c r="P4972" t="s">
        <v>266</v>
      </c>
      <c r="Q4972">
        <v>0.17</v>
      </c>
      <c r="S4972">
        <v>3</v>
      </c>
      <c r="T4972" s="108">
        <v>0.51</v>
      </c>
      <c r="U4972">
        <v>1</v>
      </c>
      <c r="V4972" t="s">
        <v>270</v>
      </c>
      <c r="W4972" t="s">
        <v>167</v>
      </c>
      <c r="X4972">
        <v>1</v>
      </c>
      <c r="Y4972">
        <v>1</v>
      </c>
      <c r="Z4972">
        <v>0</v>
      </c>
      <c r="AA4972">
        <v>1</v>
      </c>
      <c r="AB4972">
        <v>0</v>
      </c>
      <c r="AC4972">
        <v>1</v>
      </c>
      <c r="AD4972">
        <v>0</v>
      </c>
      <c r="AE4972">
        <v>0</v>
      </c>
    </row>
    <row r="4973" spans="1:31" x14ac:dyDescent="0.3">
      <c r="A4973" t="s">
        <v>268</v>
      </c>
      <c r="B4973" t="s">
        <v>5121</v>
      </c>
      <c r="C4973" t="s">
        <v>843</v>
      </c>
      <c r="D4973" t="s">
        <v>5205</v>
      </c>
      <c r="E4973" t="s">
        <v>13044</v>
      </c>
      <c r="F4973" t="s">
        <v>5206</v>
      </c>
      <c r="G4973" t="s">
        <v>1541</v>
      </c>
      <c r="I4973" t="s">
        <v>265</v>
      </c>
      <c r="J4973" t="s">
        <v>266</v>
      </c>
      <c r="K4973" t="s">
        <v>5123</v>
      </c>
      <c r="L4973" t="s">
        <v>5124</v>
      </c>
      <c r="M4973" t="s">
        <v>267</v>
      </c>
      <c r="N4973" t="s">
        <v>268</v>
      </c>
      <c r="O4973">
        <v>13</v>
      </c>
      <c r="P4973" t="s">
        <v>266</v>
      </c>
      <c r="Q4973">
        <v>0.17</v>
      </c>
      <c r="S4973">
        <v>3</v>
      </c>
      <c r="T4973" s="108">
        <v>0.51</v>
      </c>
      <c r="U4973">
        <v>1</v>
      </c>
      <c r="V4973" t="s">
        <v>270</v>
      </c>
      <c r="W4973" t="s">
        <v>167</v>
      </c>
      <c r="X4973">
        <v>1</v>
      </c>
      <c r="Y4973">
        <v>1</v>
      </c>
      <c r="Z4973">
        <v>0</v>
      </c>
      <c r="AA4973">
        <v>1</v>
      </c>
      <c r="AB4973">
        <v>0</v>
      </c>
      <c r="AC4973">
        <v>1</v>
      </c>
      <c r="AD4973">
        <v>0</v>
      </c>
      <c r="AE4973">
        <v>0</v>
      </c>
    </row>
    <row r="4974" spans="1:31" x14ac:dyDescent="0.3">
      <c r="A4974" t="s">
        <v>268</v>
      </c>
      <c r="B4974" t="s">
        <v>5121</v>
      </c>
      <c r="C4974" t="s">
        <v>845</v>
      </c>
      <c r="D4974" t="s">
        <v>5125</v>
      </c>
      <c r="E4974" t="s">
        <v>13046</v>
      </c>
      <c r="F4974" t="s">
        <v>1618</v>
      </c>
      <c r="G4974" t="s">
        <v>1541</v>
      </c>
      <c r="I4974" t="s">
        <v>265</v>
      </c>
      <c r="J4974" t="s">
        <v>266</v>
      </c>
      <c r="K4974" t="s">
        <v>5123</v>
      </c>
      <c r="L4974" t="s">
        <v>5124</v>
      </c>
      <c r="M4974" t="s">
        <v>267</v>
      </c>
      <c r="N4974" t="s">
        <v>268</v>
      </c>
      <c r="O4974">
        <v>13</v>
      </c>
      <c r="P4974" t="s">
        <v>266</v>
      </c>
      <c r="Q4974">
        <v>0.17</v>
      </c>
      <c r="S4974">
        <v>3</v>
      </c>
      <c r="T4974" s="108">
        <v>0.51</v>
      </c>
      <c r="U4974">
        <v>1</v>
      </c>
      <c r="V4974" t="s">
        <v>270</v>
      </c>
      <c r="W4974" t="s">
        <v>167</v>
      </c>
      <c r="X4974">
        <v>1</v>
      </c>
      <c r="Y4974">
        <v>1</v>
      </c>
      <c r="Z4974">
        <v>0</v>
      </c>
      <c r="AA4974">
        <v>1</v>
      </c>
      <c r="AB4974">
        <v>0</v>
      </c>
      <c r="AC4974">
        <v>1</v>
      </c>
      <c r="AD4974">
        <v>0</v>
      </c>
      <c r="AE4974">
        <v>0</v>
      </c>
    </row>
    <row r="4975" spans="1:31" x14ac:dyDescent="0.3">
      <c r="A4975" t="s">
        <v>268</v>
      </c>
      <c r="B4975" t="s">
        <v>5121</v>
      </c>
      <c r="C4975" t="s">
        <v>847</v>
      </c>
      <c r="D4975" t="s">
        <v>5125</v>
      </c>
      <c r="E4975" t="s">
        <v>13045</v>
      </c>
      <c r="F4975" t="s">
        <v>5207</v>
      </c>
      <c r="G4975" t="s">
        <v>1541</v>
      </c>
      <c r="I4975" t="s">
        <v>265</v>
      </c>
      <c r="J4975" t="s">
        <v>266</v>
      </c>
      <c r="K4975" t="s">
        <v>5130</v>
      </c>
      <c r="L4975" t="s">
        <v>5124</v>
      </c>
      <c r="M4975" t="s">
        <v>267</v>
      </c>
      <c r="N4975" t="s">
        <v>268</v>
      </c>
      <c r="O4975">
        <v>13</v>
      </c>
      <c r="P4975" t="s">
        <v>266</v>
      </c>
      <c r="Q4975">
        <v>0.17</v>
      </c>
      <c r="S4975">
        <v>3</v>
      </c>
      <c r="T4975" s="108">
        <v>0.51</v>
      </c>
      <c r="U4975">
        <v>1</v>
      </c>
      <c r="V4975" t="s">
        <v>270</v>
      </c>
      <c r="W4975" t="s">
        <v>167</v>
      </c>
      <c r="X4975">
        <v>1</v>
      </c>
      <c r="Y4975">
        <v>1</v>
      </c>
      <c r="Z4975">
        <v>0</v>
      </c>
      <c r="AA4975">
        <v>1</v>
      </c>
      <c r="AB4975">
        <v>0</v>
      </c>
      <c r="AC4975">
        <v>1</v>
      </c>
      <c r="AD4975">
        <v>0</v>
      </c>
      <c r="AE4975">
        <v>0</v>
      </c>
    </row>
    <row r="4976" spans="1:31" x14ac:dyDescent="0.3">
      <c r="A4976" t="s">
        <v>268</v>
      </c>
      <c r="B4976" t="s">
        <v>5121</v>
      </c>
      <c r="C4976" t="s">
        <v>851</v>
      </c>
      <c r="D4976" t="s">
        <v>5125</v>
      </c>
      <c r="E4976" t="s">
        <v>13047</v>
      </c>
      <c r="F4976" t="s">
        <v>5221</v>
      </c>
      <c r="G4976" t="s">
        <v>1541</v>
      </c>
      <c r="I4976" t="s">
        <v>265</v>
      </c>
      <c r="J4976" t="s">
        <v>266</v>
      </c>
      <c r="K4976" t="s">
        <v>5130</v>
      </c>
      <c r="L4976" t="s">
        <v>5124</v>
      </c>
      <c r="M4976" t="s">
        <v>267</v>
      </c>
      <c r="N4976" t="s">
        <v>268</v>
      </c>
      <c r="O4976">
        <v>13</v>
      </c>
      <c r="P4976" t="s">
        <v>266</v>
      </c>
      <c r="Q4976">
        <v>0.17</v>
      </c>
      <c r="S4976">
        <v>27</v>
      </c>
      <c r="T4976" s="108">
        <v>4.5900000000000007</v>
      </c>
      <c r="U4976">
        <v>1</v>
      </c>
      <c r="V4976" t="s">
        <v>270</v>
      </c>
      <c r="W4976" t="s">
        <v>167</v>
      </c>
      <c r="X4976">
        <v>9</v>
      </c>
      <c r="Y4976">
        <v>9</v>
      </c>
      <c r="Z4976">
        <v>0</v>
      </c>
      <c r="AA4976">
        <v>9</v>
      </c>
      <c r="AB4976">
        <v>0</v>
      </c>
      <c r="AC4976">
        <v>9</v>
      </c>
      <c r="AD4976">
        <v>0</v>
      </c>
      <c r="AE4976">
        <v>0</v>
      </c>
    </row>
    <row r="4977" spans="1:31" x14ac:dyDescent="0.3">
      <c r="A4977" t="s">
        <v>268</v>
      </c>
      <c r="B4977" t="s">
        <v>5121</v>
      </c>
      <c r="C4977" t="s">
        <v>854</v>
      </c>
      <c r="D4977" t="s">
        <v>5125</v>
      </c>
      <c r="E4977" t="s">
        <v>12882</v>
      </c>
      <c r="F4977" t="s">
        <v>5350</v>
      </c>
      <c r="G4977" t="s">
        <v>9424</v>
      </c>
      <c r="I4977" t="s">
        <v>265</v>
      </c>
      <c r="J4977" t="s">
        <v>266</v>
      </c>
      <c r="K4977" t="s">
        <v>370</v>
      </c>
      <c r="L4977" t="s">
        <v>5124</v>
      </c>
      <c r="M4977" t="s">
        <v>267</v>
      </c>
      <c r="N4977" t="s">
        <v>268</v>
      </c>
      <c r="O4977">
        <v>13</v>
      </c>
      <c r="P4977" t="s">
        <v>266</v>
      </c>
      <c r="Q4977">
        <v>0.17</v>
      </c>
      <c r="S4977">
        <v>3</v>
      </c>
      <c r="T4977" s="108">
        <v>0.51</v>
      </c>
      <c r="U4977">
        <v>1</v>
      </c>
      <c r="V4977" t="s">
        <v>270</v>
      </c>
      <c r="W4977" t="s">
        <v>167</v>
      </c>
      <c r="X4977">
        <v>1</v>
      </c>
      <c r="Y4977">
        <v>1</v>
      </c>
      <c r="Z4977">
        <v>0</v>
      </c>
      <c r="AA4977">
        <v>1</v>
      </c>
      <c r="AB4977">
        <v>0</v>
      </c>
      <c r="AC4977">
        <v>1</v>
      </c>
      <c r="AD4977">
        <v>0</v>
      </c>
      <c r="AE4977">
        <v>0</v>
      </c>
    </row>
    <row r="4978" spans="1:31" x14ac:dyDescent="0.3">
      <c r="A4978" t="s">
        <v>268</v>
      </c>
      <c r="B4978" t="s">
        <v>5121</v>
      </c>
      <c r="C4978" t="s">
        <v>856</v>
      </c>
      <c r="D4978" t="s">
        <v>5125</v>
      </c>
      <c r="E4978" t="s">
        <v>13041</v>
      </c>
      <c r="F4978" t="s">
        <v>5128</v>
      </c>
      <c r="G4978" t="s">
        <v>1541</v>
      </c>
      <c r="I4978" t="s">
        <v>265</v>
      </c>
      <c r="J4978" t="s">
        <v>266</v>
      </c>
      <c r="K4978" t="s">
        <v>5130</v>
      </c>
      <c r="L4978" t="s">
        <v>5124</v>
      </c>
      <c r="M4978" t="s">
        <v>267</v>
      </c>
      <c r="N4978" t="s">
        <v>268</v>
      </c>
      <c r="O4978">
        <v>13</v>
      </c>
      <c r="P4978" t="s">
        <v>266</v>
      </c>
      <c r="Q4978">
        <v>0.17</v>
      </c>
      <c r="S4978">
        <v>3</v>
      </c>
      <c r="T4978" s="108">
        <v>0.51</v>
      </c>
      <c r="U4978">
        <v>1</v>
      </c>
      <c r="V4978" t="s">
        <v>270</v>
      </c>
      <c r="W4978" t="s">
        <v>167</v>
      </c>
      <c r="X4978">
        <v>1</v>
      </c>
      <c r="Y4978">
        <v>1</v>
      </c>
      <c r="Z4978">
        <v>0</v>
      </c>
      <c r="AA4978">
        <v>1</v>
      </c>
      <c r="AB4978">
        <v>0</v>
      </c>
      <c r="AC4978">
        <v>1</v>
      </c>
      <c r="AD4978">
        <v>0</v>
      </c>
      <c r="AE4978">
        <v>0</v>
      </c>
    </row>
    <row r="4979" spans="1:31" x14ac:dyDescent="0.3">
      <c r="A4979" t="s">
        <v>268</v>
      </c>
      <c r="B4979" t="s">
        <v>5121</v>
      </c>
      <c r="C4979" t="s">
        <v>805</v>
      </c>
      <c r="D4979" t="s">
        <v>5125</v>
      </c>
      <c r="E4979" t="s">
        <v>13040</v>
      </c>
      <c r="F4979" t="s">
        <v>1108</v>
      </c>
      <c r="G4979" t="s">
        <v>1541</v>
      </c>
      <c r="I4979" t="s">
        <v>265</v>
      </c>
      <c r="J4979" t="s">
        <v>266</v>
      </c>
      <c r="K4979" t="s">
        <v>5123</v>
      </c>
      <c r="L4979" t="s">
        <v>5124</v>
      </c>
      <c r="M4979" t="s">
        <v>267</v>
      </c>
      <c r="N4979" t="s">
        <v>268</v>
      </c>
      <c r="O4979">
        <v>13</v>
      </c>
      <c r="P4979" t="s">
        <v>266</v>
      </c>
      <c r="Q4979">
        <v>0.17</v>
      </c>
      <c r="S4979">
        <v>9</v>
      </c>
      <c r="T4979" s="108">
        <v>1.53</v>
      </c>
      <c r="U4979">
        <v>1</v>
      </c>
      <c r="V4979" t="s">
        <v>270</v>
      </c>
      <c r="W4979" t="s">
        <v>167</v>
      </c>
      <c r="X4979">
        <v>3</v>
      </c>
      <c r="Y4979">
        <v>3</v>
      </c>
      <c r="Z4979">
        <v>0</v>
      </c>
      <c r="AA4979">
        <v>3</v>
      </c>
      <c r="AB4979">
        <v>0</v>
      </c>
      <c r="AC4979">
        <v>3</v>
      </c>
      <c r="AD4979">
        <v>0</v>
      </c>
      <c r="AE4979">
        <v>0</v>
      </c>
    </row>
    <row r="4980" spans="1:31" x14ac:dyDescent="0.3">
      <c r="A4980" t="s">
        <v>268</v>
      </c>
      <c r="B4980" t="s">
        <v>5121</v>
      </c>
      <c r="C4980" t="s">
        <v>760</v>
      </c>
      <c r="D4980" t="s">
        <v>5125</v>
      </c>
      <c r="E4980" t="s">
        <v>13499</v>
      </c>
      <c r="F4980" t="s">
        <v>2352</v>
      </c>
      <c r="G4980" t="s">
        <v>2315</v>
      </c>
      <c r="I4980" t="s">
        <v>265</v>
      </c>
      <c r="J4980" t="s">
        <v>266</v>
      </c>
      <c r="K4980" t="s">
        <v>2351</v>
      </c>
      <c r="L4980" t="s">
        <v>5124</v>
      </c>
      <c r="M4980" t="s">
        <v>267</v>
      </c>
      <c r="N4980" t="s">
        <v>268</v>
      </c>
      <c r="O4980">
        <v>13</v>
      </c>
      <c r="P4980" t="s">
        <v>266</v>
      </c>
      <c r="Q4980">
        <v>0.17</v>
      </c>
      <c r="S4980">
        <v>3</v>
      </c>
      <c r="T4980" s="108">
        <v>0.51</v>
      </c>
      <c r="U4980">
        <v>1</v>
      </c>
      <c r="V4980" t="s">
        <v>270</v>
      </c>
      <c r="W4980" t="s">
        <v>167</v>
      </c>
      <c r="X4980">
        <v>1</v>
      </c>
      <c r="Y4980">
        <v>1</v>
      </c>
      <c r="Z4980">
        <v>0</v>
      </c>
      <c r="AA4980">
        <v>1</v>
      </c>
      <c r="AB4980">
        <v>0</v>
      </c>
      <c r="AC4980">
        <v>1</v>
      </c>
      <c r="AD4980">
        <v>0</v>
      </c>
      <c r="AE4980">
        <v>0</v>
      </c>
    </row>
    <row r="4981" spans="1:31" x14ac:dyDescent="0.3">
      <c r="A4981" t="s">
        <v>268</v>
      </c>
      <c r="B4981" t="s">
        <v>5121</v>
      </c>
      <c r="C4981" t="s">
        <v>763</v>
      </c>
      <c r="D4981" t="s">
        <v>5125</v>
      </c>
      <c r="E4981" t="s">
        <v>13047</v>
      </c>
      <c r="F4981" t="s">
        <v>5221</v>
      </c>
      <c r="G4981" t="s">
        <v>1541</v>
      </c>
      <c r="I4981" t="s">
        <v>265</v>
      </c>
      <c r="J4981" t="s">
        <v>266</v>
      </c>
      <c r="K4981" t="s">
        <v>5130</v>
      </c>
      <c r="L4981" t="s">
        <v>5124</v>
      </c>
      <c r="M4981" t="s">
        <v>267</v>
      </c>
      <c r="N4981" t="s">
        <v>268</v>
      </c>
      <c r="O4981">
        <v>13</v>
      </c>
      <c r="P4981" t="s">
        <v>266</v>
      </c>
      <c r="Q4981">
        <v>0.17</v>
      </c>
      <c r="S4981">
        <v>3</v>
      </c>
      <c r="T4981" s="108">
        <v>0.51</v>
      </c>
      <c r="U4981">
        <v>1</v>
      </c>
      <c r="V4981" t="s">
        <v>270</v>
      </c>
      <c r="W4981" t="s">
        <v>167</v>
      </c>
      <c r="X4981">
        <v>1</v>
      </c>
      <c r="Y4981">
        <v>1</v>
      </c>
      <c r="Z4981">
        <v>0</v>
      </c>
      <c r="AA4981">
        <v>1</v>
      </c>
      <c r="AB4981">
        <v>0</v>
      </c>
      <c r="AC4981">
        <v>1</v>
      </c>
      <c r="AD4981">
        <v>0</v>
      </c>
      <c r="AE4981">
        <v>0</v>
      </c>
    </row>
    <row r="4982" spans="1:31" x14ac:dyDescent="0.3">
      <c r="A4982" t="s">
        <v>268</v>
      </c>
      <c r="B4982" t="s">
        <v>5121</v>
      </c>
      <c r="C4982" t="s">
        <v>765</v>
      </c>
      <c r="D4982" t="s">
        <v>5125</v>
      </c>
      <c r="E4982" t="s">
        <v>13046</v>
      </c>
      <c r="F4982" t="s">
        <v>1618</v>
      </c>
      <c r="G4982" t="s">
        <v>1541</v>
      </c>
      <c r="I4982" t="s">
        <v>265</v>
      </c>
      <c r="J4982" t="s">
        <v>266</v>
      </c>
      <c r="K4982" t="s">
        <v>5123</v>
      </c>
      <c r="L4982" t="s">
        <v>5124</v>
      </c>
      <c r="M4982" t="s">
        <v>267</v>
      </c>
      <c r="N4982" t="s">
        <v>268</v>
      </c>
      <c r="O4982">
        <v>13</v>
      </c>
      <c r="P4982" t="s">
        <v>266</v>
      </c>
      <c r="Q4982">
        <v>0.17</v>
      </c>
      <c r="S4982">
        <v>3</v>
      </c>
      <c r="T4982" s="108">
        <v>0.51</v>
      </c>
      <c r="U4982">
        <v>1</v>
      </c>
      <c r="V4982" t="s">
        <v>270</v>
      </c>
      <c r="W4982" t="s">
        <v>167</v>
      </c>
      <c r="X4982">
        <v>1</v>
      </c>
      <c r="Y4982">
        <v>1</v>
      </c>
      <c r="Z4982">
        <v>0</v>
      </c>
      <c r="AA4982">
        <v>1</v>
      </c>
      <c r="AB4982">
        <v>0</v>
      </c>
      <c r="AC4982">
        <v>1</v>
      </c>
      <c r="AD4982">
        <v>0</v>
      </c>
      <c r="AE4982">
        <v>0</v>
      </c>
    </row>
    <row r="4983" spans="1:31" x14ac:dyDescent="0.3">
      <c r="A4983" t="s">
        <v>268</v>
      </c>
      <c r="B4983" t="s">
        <v>5121</v>
      </c>
      <c r="C4983" t="s">
        <v>767</v>
      </c>
      <c r="D4983" t="s">
        <v>5122</v>
      </c>
      <c r="E4983" t="s">
        <v>13490</v>
      </c>
      <c r="F4983" t="s">
        <v>5350</v>
      </c>
      <c r="G4983" t="s">
        <v>2324</v>
      </c>
      <c r="I4983" t="s">
        <v>265</v>
      </c>
      <c r="J4983" t="s">
        <v>266</v>
      </c>
      <c r="K4983" t="s">
        <v>5351</v>
      </c>
      <c r="L4983" t="s">
        <v>5124</v>
      </c>
      <c r="M4983" t="s">
        <v>267</v>
      </c>
      <c r="N4983" t="s">
        <v>268</v>
      </c>
      <c r="O4983">
        <v>13</v>
      </c>
      <c r="P4983" t="s">
        <v>266</v>
      </c>
      <c r="Q4983">
        <v>0.17</v>
      </c>
      <c r="S4983">
        <v>3</v>
      </c>
      <c r="T4983" s="108">
        <v>0.51</v>
      </c>
      <c r="U4983">
        <v>1</v>
      </c>
      <c r="V4983" t="s">
        <v>270</v>
      </c>
      <c r="W4983" t="s">
        <v>167</v>
      </c>
      <c r="X4983">
        <v>1</v>
      </c>
      <c r="Y4983">
        <v>1</v>
      </c>
      <c r="Z4983">
        <v>0</v>
      </c>
      <c r="AA4983">
        <v>1</v>
      </c>
      <c r="AB4983">
        <v>0</v>
      </c>
      <c r="AC4983">
        <v>1</v>
      </c>
      <c r="AD4983">
        <v>0</v>
      </c>
      <c r="AE4983">
        <v>0</v>
      </c>
    </row>
    <row r="4984" spans="1:31" x14ac:dyDescent="0.3">
      <c r="A4984" t="s">
        <v>268</v>
      </c>
      <c r="B4984" t="s">
        <v>5121</v>
      </c>
      <c r="C4984" t="s">
        <v>769</v>
      </c>
      <c r="D4984" t="s">
        <v>5125</v>
      </c>
      <c r="E4984" t="s">
        <v>13498</v>
      </c>
      <c r="F4984" t="s">
        <v>2311</v>
      </c>
      <c r="G4984" t="s">
        <v>2315</v>
      </c>
      <c r="I4984" t="s">
        <v>265</v>
      </c>
      <c r="J4984" t="s">
        <v>266</v>
      </c>
      <c r="K4984" t="s">
        <v>2351</v>
      </c>
      <c r="L4984" t="s">
        <v>5124</v>
      </c>
      <c r="M4984" t="s">
        <v>267</v>
      </c>
      <c r="N4984" t="s">
        <v>268</v>
      </c>
      <c r="O4984">
        <v>13</v>
      </c>
      <c r="P4984" t="s">
        <v>266</v>
      </c>
      <c r="Q4984">
        <v>0.17</v>
      </c>
      <c r="S4984">
        <v>3</v>
      </c>
      <c r="T4984" s="108">
        <v>0.51</v>
      </c>
      <c r="U4984">
        <v>1</v>
      </c>
      <c r="V4984" t="s">
        <v>270</v>
      </c>
      <c r="W4984" t="s">
        <v>167</v>
      </c>
      <c r="X4984">
        <v>1</v>
      </c>
      <c r="Y4984">
        <v>1</v>
      </c>
      <c r="Z4984">
        <v>0</v>
      </c>
      <c r="AA4984">
        <v>1</v>
      </c>
      <c r="AB4984">
        <v>0</v>
      </c>
      <c r="AC4984">
        <v>1</v>
      </c>
      <c r="AD4984">
        <v>0</v>
      </c>
      <c r="AE4984">
        <v>0</v>
      </c>
    </row>
    <row r="4985" spans="1:31" x14ac:dyDescent="0.3">
      <c r="A4985" t="s">
        <v>268</v>
      </c>
      <c r="B4985" t="s">
        <v>5121</v>
      </c>
      <c r="C4985" t="s">
        <v>771</v>
      </c>
      <c r="D4985" t="s">
        <v>5122</v>
      </c>
      <c r="E4985" t="s">
        <v>13120</v>
      </c>
      <c r="F4985" t="s">
        <v>6254</v>
      </c>
      <c r="G4985" t="s">
        <v>451</v>
      </c>
      <c r="I4985" t="s">
        <v>265</v>
      </c>
      <c r="J4985" t="s">
        <v>266</v>
      </c>
      <c r="K4985" t="s">
        <v>6127</v>
      </c>
      <c r="L4985" t="s">
        <v>5124</v>
      </c>
      <c r="M4985" t="s">
        <v>267</v>
      </c>
      <c r="N4985" t="s">
        <v>268</v>
      </c>
      <c r="O4985">
        <v>13</v>
      </c>
      <c r="P4985" t="s">
        <v>266</v>
      </c>
      <c r="Q4985">
        <v>0.17</v>
      </c>
      <c r="S4985">
        <v>3</v>
      </c>
      <c r="T4985" s="108">
        <v>0.51</v>
      </c>
      <c r="U4985">
        <v>1</v>
      </c>
      <c r="V4985" t="s">
        <v>270</v>
      </c>
      <c r="W4985" t="s">
        <v>167</v>
      </c>
      <c r="X4985">
        <v>1</v>
      </c>
      <c r="Y4985">
        <v>1</v>
      </c>
      <c r="Z4985">
        <v>0</v>
      </c>
      <c r="AA4985">
        <v>1</v>
      </c>
      <c r="AB4985">
        <v>0</v>
      </c>
      <c r="AC4985">
        <v>1</v>
      </c>
      <c r="AD4985">
        <v>0</v>
      </c>
      <c r="AE4985">
        <v>0</v>
      </c>
    </row>
    <row r="4986" spans="1:31" x14ac:dyDescent="0.3">
      <c r="A4986" t="s">
        <v>268</v>
      </c>
      <c r="B4986" t="s">
        <v>5121</v>
      </c>
      <c r="C4986" t="s">
        <v>773</v>
      </c>
      <c r="D4986" t="s">
        <v>6199</v>
      </c>
      <c r="E4986" t="s">
        <v>13118</v>
      </c>
      <c r="F4986" t="s">
        <v>6200</v>
      </c>
      <c r="G4986" t="s">
        <v>451</v>
      </c>
      <c r="I4986" t="s">
        <v>265</v>
      </c>
      <c r="J4986" t="s">
        <v>266</v>
      </c>
      <c r="K4986" t="s">
        <v>6127</v>
      </c>
      <c r="L4986" t="s">
        <v>5124</v>
      </c>
      <c r="M4986" t="s">
        <v>267</v>
      </c>
      <c r="N4986" t="s">
        <v>268</v>
      </c>
      <c r="O4986">
        <v>13</v>
      </c>
      <c r="P4986" t="s">
        <v>266</v>
      </c>
      <c r="Q4986">
        <v>0.17</v>
      </c>
      <c r="S4986">
        <v>3</v>
      </c>
      <c r="T4986" s="108">
        <v>0.51</v>
      </c>
      <c r="U4986">
        <v>1</v>
      </c>
      <c r="V4986" t="s">
        <v>270</v>
      </c>
      <c r="W4986" t="s">
        <v>167</v>
      </c>
      <c r="X4986">
        <v>1</v>
      </c>
      <c r="Y4986">
        <v>1</v>
      </c>
      <c r="Z4986">
        <v>0</v>
      </c>
      <c r="AA4986">
        <v>1</v>
      </c>
      <c r="AB4986">
        <v>0</v>
      </c>
      <c r="AC4986">
        <v>1</v>
      </c>
      <c r="AD4986">
        <v>0</v>
      </c>
      <c r="AE4986">
        <v>0</v>
      </c>
    </row>
    <row r="4987" spans="1:31" x14ac:dyDescent="0.3">
      <c r="A4987" t="s">
        <v>268</v>
      </c>
      <c r="B4987" t="s">
        <v>5121</v>
      </c>
      <c r="C4987" t="s">
        <v>781</v>
      </c>
      <c r="D4987" t="s">
        <v>5125</v>
      </c>
      <c r="E4987" t="s">
        <v>13117</v>
      </c>
      <c r="F4987" t="s">
        <v>543</v>
      </c>
      <c r="G4987" t="s">
        <v>451</v>
      </c>
      <c r="I4987" t="s">
        <v>265</v>
      </c>
      <c r="J4987" t="s">
        <v>266</v>
      </c>
      <c r="K4987" t="s">
        <v>6127</v>
      </c>
      <c r="L4987" t="s">
        <v>5124</v>
      </c>
      <c r="M4987" t="s">
        <v>267</v>
      </c>
      <c r="N4987" t="s">
        <v>268</v>
      </c>
      <c r="O4987">
        <v>13</v>
      </c>
      <c r="P4987" t="s">
        <v>266</v>
      </c>
      <c r="Q4987">
        <v>0.17</v>
      </c>
      <c r="S4987">
        <v>3</v>
      </c>
      <c r="T4987" s="108">
        <v>0.51</v>
      </c>
      <c r="U4987">
        <v>1</v>
      </c>
      <c r="V4987" t="s">
        <v>270</v>
      </c>
      <c r="W4987" t="s">
        <v>167</v>
      </c>
      <c r="X4987">
        <v>1</v>
      </c>
      <c r="Y4987">
        <v>1</v>
      </c>
      <c r="Z4987">
        <v>0</v>
      </c>
      <c r="AA4987">
        <v>1</v>
      </c>
      <c r="AB4987">
        <v>0</v>
      </c>
      <c r="AC4987">
        <v>1</v>
      </c>
      <c r="AD4987">
        <v>0</v>
      </c>
      <c r="AE4987">
        <v>0</v>
      </c>
    </row>
    <row r="4988" spans="1:31" x14ac:dyDescent="0.3">
      <c r="A4988" t="s">
        <v>268</v>
      </c>
      <c r="B4988" t="s">
        <v>5121</v>
      </c>
      <c r="C4988" t="s">
        <v>783</v>
      </c>
      <c r="D4988" t="s">
        <v>5125</v>
      </c>
      <c r="E4988" t="s">
        <v>13114</v>
      </c>
      <c r="F4988" t="s">
        <v>6126</v>
      </c>
      <c r="G4988" t="s">
        <v>451</v>
      </c>
      <c r="I4988" t="s">
        <v>265</v>
      </c>
      <c r="J4988" t="s">
        <v>266</v>
      </c>
      <c r="K4988" t="s">
        <v>6127</v>
      </c>
      <c r="L4988" t="s">
        <v>5124</v>
      </c>
      <c r="M4988" t="s">
        <v>267</v>
      </c>
      <c r="N4988" t="s">
        <v>268</v>
      </c>
      <c r="O4988">
        <v>13</v>
      </c>
      <c r="P4988" t="s">
        <v>266</v>
      </c>
      <c r="Q4988">
        <v>0.17</v>
      </c>
      <c r="S4988">
        <v>3</v>
      </c>
      <c r="T4988" s="108">
        <v>0.51</v>
      </c>
      <c r="U4988">
        <v>1</v>
      </c>
      <c r="V4988" t="s">
        <v>270</v>
      </c>
      <c r="W4988" t="s">
        <v>167</v>
      </c>
      <c r="X4988">
        <v>1</v>
      </c>
      <c r="Y4988">
        <v>1</v>
      </c>
      <c r="Z4988">
        <v>0</v>
      </c>
      <c r="AA4988">
        <v>1</v>
      </c>
      <c r="AB4988">
        <v>0</v>
      </c>
      <c r="AC4988">
        <v>1</v>
      </c>
      <c r="AD4988">
        <v>0</v>
      </c>
      <c r="AE4988">
        <v>0</v>
      </c>
    </row>
    <row r="4989" spans="1:31" x14ac:dyDescent="0.3">
      <c r="A4989" t="s">
        <v>268</v>
      </c>
      <c r="B4989" t="s">
        <v>5121</v>
      </c>
      <c r="C4989" t="s">
        <v>785</v>
      </c>
      <c r="D4989" t="s">
        <v>5125</v>
      </c>
      <c r="E4989" t="s">
        <v>13049</v>
      </c>
      <c r="F4989" t="s">
        <v>896</v>
      </c>
      <c r="G4989" t="s">
        <v>1541</v>
      </c>
      <c r="I4989" t="s">
        <v>265</v>
      </c>
      <c r="J4989" t="s">
        <v>266</v>
      </c>
      <c r="K4989" t="s">
        <v>5379</v>
      </c>
      <c r="L4989" t="s">
        <v>5124</v>
      </c>
      <c r="M4989" t="s">
        <v>267</v>
      </c>
      <c r="N4989" t="s">
        <v>268</v>
      </c>
      <c r="O4989">
        <v>13</v>
      </c>
      <c r="P4989" t="s">
        <v>266</v>
      </c>
      <c r="Q4989">
        <v>0.17</v>
      </c>
      <c r="S4989">
        <v>12</v>
      </c>
      <c r="T4989" s="108">
        <v>2.04</v>
      </c>
      <c r="U4989">
        <v>1</v>
      </c>
      <c r="V4989" t="s">
        <v>270</v>
      </c>
      <c r="W4989" t="s">
        <v>167</v>
      </c>
      <c r="X4989">
        <v>4</v>
      </c>
      <c r="Y4989">
        <v>4</v>
      </c>
      <c r="Z4989">
        <v>0</v>
      </c>
      <c r="AA4989">
        <v>4</v>
      </c>
      <c r="AB4989">
        <v>0</v>
      </c>
      <c r="AC4989">
        <v>4</v>
      </c>
      <c r="AD4989">
        <v>0</v>
      </c>
      <c r="AE4989">
        <v>0</v>
      </c>
    </row>
    <row r="4990" spans="1:31" x14ac:dyDescent="0.3">
      <c r="A4990" t="s">
        <v>268</v>
      </c>
      <c r="B4990" t="s">
        <v>5121</v>
      </c>
      <c r="C4990" t="s">
        <v>787</v>
      </c>
      <c r="D4990" t="s">
        <v>5125</v>
      </c>
      <c r="E4990" t="s">
        <v>13049</v>
      </c>
      <c r="F4990" t="s">
        <v>896</v>
      </c>
      <c r="G4990" t="s">
        <v>1541</v>
      </c>
      <c r="I4990" t="s">
        <v>265</v>
      </c>
      <c r="J4990" t="s">
        <v>266</v>
      </c>
      <c r="K4990" t="s">
        <v>5379</v>
      </c>
      <c r="L4990" t="s">
        <v>5124</v>
      </c>
      <c r="M4990" t="s">
        <v>267</v>
      </c>
      <c r="N4990" t="s">
        <v>268</v>
      </c>
      <c r="O4990">
        <v>13</v>
      </c>
      <c r="P4990" t="s">
        <v>266</v>
      </c>
      <c r="Q4990">
        <v>0.17</v>
      </c>
      <c r="S4990">
        <v>3</v>
      </c>
      <c r="T4990" s="108">
        <v>0.51</v>
      </c>
      <c r="U4990">
        <v>1</v>
      </c>
      <c r="V4990" t="s">
        <v>270</v>
      </c>
      <c r="W4990" t="s">
        <v>167</v>
      </c>
      <c r="X4990">
        <v>1</v>
      </c>
      <c r="Y4990">
        <v>1</v>
      </c>
      <c r="Z4990">
        <v>0</v>
      </c>
      <c r="AA4990">
        <v>1</v>
      </c>
      <c r="AB4990">
        <v>0</v>
      </c>
      <c r="AC4990">
        <v>1</v>
      </c>
      <c r="AD4990">
        <v>0</v>
      </c>
      <c r="AE4990">
        <v>0</v>
      </c>
    </row>
    <row r="4991" spans="1:31" x14ac:dyDescent="0.3">
      <c r="A4991" t="s">
        <v>268</v>
      </c>
      <c r="B4991" t="s">
        <v>5121</v>
      </c>
      <c r="C4991" t="s">
        <v>789</v>
      </c>
      <c r="D4991" t="s">
        <v>5125</v>
      </c>
      <c r="E4991" t="s">
        <v>13488</v>
      </c>
      <c r="F4991" t="s">
        <v>5199</v>
      </c>
      <c r="G4991" t="s">
        <v>2324</v>
      </c>
      <c r="I4991" t="s">
        <v>265</v>
      </c>
      <c r="J4991" t="s">
        <v>266</v>
      </c>
      <c r="K4991" t="s">
        <v>5136</v>
      </c>
      <c r="L4991" t="s">
        <v>5124</v>
      </c>
      <c r="M4991" t="s">
        <v>267</v>
      </c>
      <c r="N4991" t="s">
        <v>268</v>
      </c>
      <c r="O4991">
        <v>13</v>
      </c>
      <c r="P4991" t="s">
        <v>266</v>
      </c>
      <c r="Q4991">
        <v>0.17</v>
      </c>
      <c r="S4991">
        <v>3</v>
      </c>
      <c r="T4991" s="108">
        <v>0.51</v>
      </c>
      <c r="U4991">
        <v>1</v>
      </c>
      <c r="V4991" t="s">
        <v>270</v>
      </c>
      <c r="W4991" t="s">
        <v>167</v>
      </c>
      <c r="X4991">
        <v>1</v>
      </c>
      <c r="Y4991">
        <v>1</v>
      </c>
      <c r="Z4991">
        <v>0</v>
      </c>
      <c r="AA4991">
        <v>1</v>
      </c>
      <c r="AB4991">
        <v>0</v>
      </c>
      <c r="AC4991">
        <v>1</v>
      </c>
      <c r="AD4991">
        <v>0</v>
      </c>
      <c r="AE4991">
        <v>0</v>
      </c>
    </row>
    <row r="4992" spans="1:31" x14ac:dyDescent="0.3">
      <c r="A4992" t="s">
        <v>268</v>
      </c>
      <c r="B4992" t="s">
        <v>5121</v>
      </c>
      <c r="C4992" t="s">
        <v>791</v>
      </c>
      <c r="D4992" t="s">
        <v>5125</v>
      </c>
      <c r="E4992" t="s">
        <v>13192</v>
      </c>
      <c r="F4992" t="s">
        <v>5695</v>
      </c>
      <c r="G4992" t="s">
        <v>1180</v>
      </c>
      <c r="I4992" t="s">
        <v>265</v>
      </c>
      <c r="J4992" t="s">
        <v>266</v>
      </c>
      <c r="K4992" t="s">
        <v>5615</v>
      </c>
      <c r="L4992" t="s">
        <v>5124</v>
      </c>
      <c r="M4992" t="s">
        <v>267</v>
      </c>
      <c r="N4992" t="s">
        <v>268</v>
      </c>
      <c r="O4992">
        <v>13</v>
      </c>
      <c r="P4992" t="s">
        <v>266</v>
      </c>
      <c r="Q4992">
        <v>0.17</v>
      </c>
      <c r="S4992">
        <v>6</v>
      </c>
      <c r="T4992" s="108">
        <v>1.02</v>
      </c>
      <c r="U4992">
        <v>1</v>
      </c>
      <c r="V4992" t="s">
        <v>270</v>
      </c>
      <c r="W4992" t="s">
        <v>167</v>
      </c>
      <c r="X4992">
        <v>2</v>
      </c>
      <c r="Y4992">
        <v>2</v>
      </c>
      <c r="Z4992">
        <v>0</v>
      </c>
      <c r="AA4992">
        <v>2</v>
      </c>
      <c r="AB4992">
        <v>0</v>
      </c>
      <c r="AC4992">
        <v>2</v>
      </c>
      <c r="AD4992">
        <v>0</v>
      </c>
      <c r="AE4992">
        <v>0</v>
      </c>
    </row>
    <row r="4993" spans="1:31" x14ac:dyDescent="0.3">
      <c r="A4993" t="s">
        <v>268</v>
      </c>
      <c r="B4993" t="s">
        <v>5121</v>
      </c>
      <c r="C4993" t="s">
        <v>793</v>
      </c>
      <c r="D4993" t="s">
        <v>5125</v>
      </c>
      <c r="E4993" t="s">
        <v>12869</v>
      </c>
      <c r="F4993" t="s">
        <v>6161</v>
      </c>
      <c r="G4993" t="s">
        <v>478</v>
      </c>
      <c r="I4993" t="s">
        <v>265</v>
      </c>
      <c r="J4993" t="s">
        <v>266</v>
      </c>
      <c r="K4993" t="s">
        <v>6162</v>
      </c>
      <c r="L4993" t="s">
        <v>5124</v>
      </c>
      <c r="M4993" t="s">
        <v>267</v>
      </c>
      <c r="N4993" t="s">
        <v>268</v>
      </c>
      <c r="O4993">
        <v>13</v>
      </c>
      <c r="P4993" t="s">
        <v>266</v>
      </c>
      <c r="Q4993">
        <v>0.17</v>
      </c>
      <c r="S4993">
        <v>3</v>
      </c>
      <c r="T4993" s="108">
        <v>0.51</v>
      </c>
      <c r="U4993">
        <v>1</v>
      </c>
      <c r="V4993" t="s">
        <v>270</v>
      </c>
      <c r="W4993" t="s">
        <v>167</v>
      </c>
      <c r="X4993">
        <v>1</v>
      </c>
      <c r="Y4993">
        <v>1</v>
      </c>
      <c r="Z4993">
        <v>0</v>
      </c>
      <c r="AA4993">
        <v>1</v>
      </c>
      <c r="AB4993">
        <v>0</v>
      </c>
      <c r="AC4993">
        <v>1</v>
      </c>
      <c r="AD4993">
        <v>0</v>
      </c>
      <c r="AE4993">
        <v>0</v>
      </c>
    </row>
    <row r="4994" spans="1:31" x14ac:dyDescent="0.3">
      <c r="A4994" t="s">
        <v>268</v>
      </c>
      <c r="B4994" t="s">
        <v>5121</v>
      </c>
      <c r="C4994" t="s">
        <v>795</v>
      </c>
      <c r="D4994" t="s">
        <v>5125</v>
      </c>
      <c r="E4994" t="s">
        <v>13191</v>
      </c>
      <c r="F4994" t="s">
        <v>1085</v>
      </c>
      <c r="G4994" t="s">
        <v>1180</v>
      </c>
      <c r="I4994" t="s">
        <v>265</v>
      </c>
      <c r="J4994" t="s">
        <v>266</v>
      </c>
      <c r="K4994" t="s">
        <v>5615</v>
      </c>
      <c r="L4994" t="s">
        <v>5124</v>
      </c>
      <c r="M4994" t="s">
        <v>267</v>
      </c>
      <c r="N4994" t="s">
        <v>268</v>
      </c>
      <c r="O4994">
        <v>13</v>
      </c>
      <c r="P4994" t="s">
        <v>266</v>
      </c>
      <c r="Q4994">
        <v>0.17</v>
      </c>
      <c r="S4994">
        <v>3</v>
      </c>
      <c r="T4994" s="108">
        <v>0.51</v>
      </c>
      <c r="U4994">
        <v>1</v>
      </c>
      <c r="V4994" t="s">
        <v>270</v>
      </c>
      <c r="W4994" t="s">
        <v>167</v>
      </c>
      <c r="X4994">
        <v>1</v>
      </c>
      <c r="Y4994">
        <v>1</v>
      </c>
      <c r="Z4994">
        <v>0</v>
      </c>
      <c r="AA4994">
        <v>1</v>
      </c>
      <c r="AB4994">
        <v>0</v>
      </c>
      <c r="AC4994">
        <v>1</v>
      </c>
      <c r="AD4994">
        <v>0</v>
      </c>
      <c r="AE4994">
        <v>0</v>
      </c>
    </row>
    <row r="4995" spans="1:31" x14ac:dyDescent="0.3">
      <c r="A4995" t="s">
        <v>268</v>
      </c>
      <c r="B4995" t="s">
        <v>5121</v>
      </c>
      <c r="C4995" t="s">
        <v>797</v>
      </c>
      <c r="D4995" t="s">
        <v>5125</v>
      </c>
      <c r="E4995" t="s">
        <v>13495</v>
      </c>
      <c r="F4995" t="s">
        <v>5153</v>
      </c>
      <c r="G4995" t="s">
        <v>2315</v>
      </c>
      <c r="I4995" t="s">
        <v>265</v>
      </c>
      <c r="J4995" t="s">
        <v>266</v>
      </c>
      <c r="K4995" t="s">
        <v>5154</v>
      </c>
      <c r="L4995" t="s">
        <v>5124</v>
      </c>
      <c r="M4995" t="s">
        <v>267</v>
      </c>
      <c r="N4995" t="s">
        <v>268</v>
      </c>
      <c r="O4995">
        <v>13</v>
      </c>
      <c r="P4995" t="s">
        <v>266</v>
      </c>
      <c r="Q4995">
        <v>0.17</v>
      </c>
      <c r="S4995">
        <v>3</v>
      </c>
      <c r="T4995" s="108">
        <v>0.51</v>
      </c>
      <c r="U4995">
        <v>1</v>
      </c>
      <c r="V4995" t="s">
        <v>270</v>
      </c>
      <c r="W4995" t="s">
        <v>167</v>
      </c>
      <c r="X4995">
        <v>1</v>
      </c>
      <c r="Y4995">
        <v>1</v>
      </c>
      <c r="Z4995">
        <v>0</v>
      </c>
      <c r="AA4995">
        <v>1</v>
      </c>
      <c r="AB4995">
        <v>0</v>
      </c>
      <c r="AC4995">
        <v>1</v>
      </c>
      <c r="AD4995">
        <v>0</v>
      </c>
      <c r="AE4995">
        <v>0</v>
      </c>
    </row>
    <row r="4996" spans="1:31" x14ac:dyDescent="0.3">
      <c r="A4996" t="s">
        <v>268</v>
      </c>
      <c r="B4996" t="s">
        <v>5121</v>
      </c>
      <c r="C4996" t="s">
        <v>799</v>
      </c>
      <c r="D4996" t="s">
        <v>5125</v>
      </c>
      <c r="E4996" t="s">
        <v>13106</v>
      </c>
      <c r="F4996" t="s">
        <v>5199</v>
      </c>
      <c r="G4996" t="s">
        <v>451</v>
      </c>
      <c r="I4996" t="s">
        <v>265</v>
      </c>
      <c r="J4996" t="s">
        <v>266</v>
      </c>
      <c r="K4996" t="s">
        <v>5200</v>
      </c>
      <c r="L4996" t="s">
        <v>5124</v>
      </c>
      <c r="M4996" t="s">
        <v>267</v>
      </c>
      <c r="N4996" t="s">
        <v>268</v>
      </c>
      <c r="O4996">
        <v>13</v>
      </c>
      <c r="P4996" t="s">
        <v>266</v>
      </c>
      <c r="Q4996">
        <v>0.17</v>
      </c>
      <c r="S4996">
        <v>3</v>
      </c>
      <c r="T4996" s="108">
        <v>0.51</v>
      </c>
      <c r="U4996">
        <v>1</v>
      </c>
      <c r="V4996" t="s">
        <v>270</v>
      </c>
      <c r="W4996" t="s">
        <v>167</v>
      </c>
      <c r="X4996">
        <v>1</v>
      </c>
      <c r="Y4996">
        <v>1</v>
      </c>
      <c r="Z4996">
        <v>0</v>
      </c>
      <c r="AA4996">
        <v>1</v>
      </c>
      <c r="AB4996">
        <v>0</v>
      </c>
      <c r="AC4996">
        <v>1</v>
      </c>
      <c r="AD4996">
        <v>0</v>
      </c>
      <c r="AE4996">
        <v>0</v>
      </c>
    </row>
    <row r="4997" spans="1:31" x14ac:dyDescent="0.3">
      <c r="A4997" t="s">
        <v>268</v>
      </c>
      <c r="B4997" t="s">
        <v>4378</v>
      </c>
      <c r="C4997" t="s">
        <v>262</v>
      </c>
      <c r="D4997" t="s">
        <v>4379</v>
      </c>
      <c r="E4997" t="s">
        <v>13025</v>
      </c>
      <c r="F4997" t="s">
        <v>2100</v>
      </c>
      <c r="G4997" t="s">
        <v>4330</v>
      </c>
      <c r="I4997" t="s">
        <v>265</v>
      </c>
      <c r="J4997" t="s">
        <v>266</v>
      </c>
      <c r="K4997" t="s">
        <v>4380</v>
      </c>
      <c r="L4997" t="s">
        <v>6084</v>
      </c>
      <c r="M4997" t="s">
        <v>267</v>
      </c>
      <c r="N4997" t="s">
        <v>268</v>
      </c>
      <c r="O4997">
        <v>13</v>
      </c>
      <c r="P4997" t="s">
        <v>282</v>
      </c>
      <c r="Q4997">
        <v>1</v>
      </c>
      <c r="S4997">
        <v>1</v>
      </c>
      <c r="T4997" s="108">
        <v>1</v>
      </c>
      <c r="U4997">
        <v>1</v>
      </c>
      <c r="V4997" t="s">
        <v>270</v>
      </c>
      <c r="W4997" t="s">
        <v>167</v>
      </c>
      <c r="X4997">
        <v>1</v>
      </c>
      <c r="Y4997">
        <v>0</v>
      </c>
      <c r="Z4997">
        <v>0</v>
      </c>
      <c r="AA4997">
        <v>1</v>
      </c>
      <c r="AB4997">
        <v>0</v>
      </c>
      <c r="AC4997">
        <v>0</v>
      </c>
      <c r="AD4997">
        <v>0</v>
      </c>
      <c r="AE4997">
        <v>0</v>
      </c>
    </row>
    <row r="4998" spans="1:31" x14ac:dyDescent="0.3">
      <c r="A4998" t="s">
        <v>268</v>
      </c>
      <c r="B4998" t="s">
        <v>4378</v>
      </c>
      <c r="C4998" t="s">
        <v>262</v>
      </c>
      <c r="D4998" t="s">
        <v>4379</v>
      </c>
      <c r="E4998" t="s">
        <v>13025</v>
      </c>
      <c r="F4998" t="s">
        <v>2100</v>
      </c>
      <c r="G4998" t="s">
        <v>4330</v>
      </c>
      <c r="I4998" t="s">
        <v>265</v>
      </c>
      <c r="J4998" t="s">
        <v>266</v>
      </c>
      <c r="K4998" t="s">
        <v>4380</v>
      </c>
      <c r="L4998" t="s">
        <v>6084</v>
      </c>
      <c r="M4998" t="s">
        <v>271</v>
      </c>
      <c r="N4998" t="s">
        <v>268</v>
      </c>
      <c r="O4998">
        <v>14</v>
      </c>
      <c r="P4998" t="s">
        <v>288</v>
      </c>
      <c r="Q4998">
        <v>0.48</v>
      </c>
      <c r="S4998">
        <v>1</v>
      </c>
      <c r="T4998" s="108">
        <v>0.48</v>
      </c>
      <c r="U4998">
        <v>1</v>
      </c>
      <c r="V4998" t="s">
        <v>270</v>
      </c>
      <c r="W4998" t="s">
        <v>167</v>
      </c>
      <c r="X4998">
        <v>1</v>
      </c>
      <c r="Y4998">
        <v>0</v>
      </c>
      <c r="Z4998">
        <v>1</v>
      </c>
      <c r="AA4998">
        <v>0</v>
      </c>
      <c r="AB4998">
        <v>0</v>
      </c>
      <c r="AC4998">
        <v>0</v>
      </c>
      <c r="AD4998">
        <v>0</v>
      </c>
      <c r="AE4998">
        <v>0</v>
      </c>
    </row>
    <row r="4999" spans="1:31" x14ac:dyDescent="0.3">
      <c r="A4999" t="s">
        <v>268</v>
      </c>
      <c r="B4999" t="s">
        <v>6206</v>
      </c>
      <c r="C4999" t="s">
        <v>262</v>
      </c>
      <c r="D4999" t="s">
        <v>6207</v>
      </c>
      <c r="E4999" t="s">
        <v>13253</v>
      </c>
      <c r="F4999" t="s">
        <v>6203</v>
      </c>
      <c r="G4999" t="s">
        <v>402</v>
      </c>
      <c r="I4999" t="s">
        <v>265</v>
      </c>
      <c r="J4999" t="s">
        <v>266</v>
      </c>
      <c r="K4999" t="s">
        <v>6096</v>
      </c>
      <c r="L4999" t="s">
        <v>6208</v>
      </c>
      <c r="M4999" t="s">
        <v>267</v>
      </c>
      <c r="N4999" t="s">
        <v>268</v>
      </c>
      <c r="O4999">
        <v>13</v>
      </c>
      <c r="P4999" t="s">
        <v>282</v>
      </c>
      <c r="Q4999">
        <v>4</v>
      </c>
      <c r="S4999">
        <v>2</v>
      </c>
      <c r="T4999" s="108">
        <v>8</v>
      </c>
      <c r="U4999">
        <v>1</v>
      </c>
      <c r="V4999" t="s">
        <v>270</v>
      </c>
      <c r="W4999" t="s">
        <v>167</v>
      </c>
      <c r="X4999">
        <v>1</v>
      </c>
      <c r="Y4999">
        <v>0</v>
      </c>
      <c r="Z4999">
        <v>1</v>
      </c>
      <c r="AA4999">
        <v>0</v>
      </c>
      <c r="AB4999">
        <v>0</v>
      </c>
      <c r="AC4999">
        <v>1</v>
      </c>
      <c r="AD4999">
        <v>0</v>
      </c>
      <c r="AE4999">
        <v>0</v>
      </c>
    </row>
    <row r="5000" spans="1:31" x14ac:dyDescent="0.3">
      <c r="A5000" t="s">
        <v>268</v>
      </c>
      <c r="B5000" t="s">
        <v>6206</v>
      </c>
      <c r="C5000" t="s">
        <v>262</v>
      </c>
      <c r="D5000" t="s">
        <v>6207</v>
      </c>
      <c r="E5000" t="s">
        <v>13253</v>
      </c>
      <c r="F5000" t="s">
        <v>6203</v>
      </c>
      <c r="G5000" t="s">
        <v>402</v>
      </c>
      <c r="I5000" t="s">
        <v>265</v>
      </c>
      <c r="J5000" t="s">
        <v>266</v>
      </c>
      <c r="K5000" t="s">
        <v>6096</v>
      </c>
      <c r="L5000" t="s">
        <v>6208</v>
      </c>
      <c r="M5000" t="s">
        <v>271</v>
      </c>
      <c r="N5000" t="s">
        <v>268</v>
      </c>
      <c r="O5000">
        <v>14</v>
      </c>
      <c r="P5000" t="s">
        <v>272</v>
      </c>
      <c r="Q5000">
        <v>2</v>
      </c>
      <c r="S5000">
        <v>4</v>
      </c>
      <c r="T5000" s="108">
        <v>8</v>
      </c>
      <c r="U5000">
        <v>1</v>
      </c>
      <c r="V5000" t="s">
        <v>270</v>
      </c>
      <c r="W5000" t="s">
        <v>167</v>
      </c>
      <c r="X5000">
        <v>1</v>
      </c>
      <c r="Y5000">
        <v>1</v>
      </c>
      <c r="Z5000">
        <v>1</v>
      </c>
      <c r="AA5000">
        <v>1</v>
      </c>
      <c r="AB5000">
        <v>1</v>
      </c>
      <c r="AC5000">
        <v>0</v>
      </c>
      <c r="AD5000">
        <v>0</v>
      </c>
      <c r="AE5000">
        <v>0</v>
      </c>
    </row>
    <row r="5001" spans="1:31" x14ac:dyDescent="0.3">
      <c r="A5001" t="s">
        <v>268</v>
      </c>
      <c r="B5001" t="s">
        <v>6206</v>
      </c>
      <c r="C5001" t="s">
        <v>262</v>
      </c>
      <c r="D5001" t="s">
        <v>6207</v>
      </c>
      <c r="E5001" t="s">
        <v>13253</v>
      </c>
      <c r="F5001" t="s">
        <v>6203</v>
      </c>
      <c r="G5001" t="s">
        <v>402</v>
      </c>
      <c r="I5001" t="s">
        <v>265</v>
      </c>
      <c r="J5001" t="s">
        <v>266</v>
      </c>
      <c r="K5001" t="s">
        <v>6096</v>
      </c>
      <c r="L5001" t="s">
        <v>6208</v>
      </c>
      <c r="M5001" t="s">
        <v>271</v>
      </c>
      <c r="N5001" t="s">
        <v>268</v>
      </c>
      <c r="O5001">
        <v>20</v>
      </c>
      <c r="P5001" t="s">
        <v>425</v>
      </c>
      <c r="Q5001">
        <v>0.32</v>
      </c>
      <c r="S5001">
        <v>4</v>
      </c>
      <c r="T5001" s="108">
        <v>1.28</v>
      </c>
      <c r="U5001">
        <v>1</v>
      </c>
      <c r="V5001" t="s">
        <v>270</v>
      </c>
      <c r="W5001" t="s">
        <v>167</v>
      </c>
      <c r="X5001">
        <v>4</v>
      </c>
      <c r="Y5001">
        <v>0</v>
      </c>
      <c r="Z5001">
        <v>0</v>
      </c>
      <c r="AA5001">
        <v>0</v>
      </c>
      <c r="AB5001">
        <v>4</v>
      </c>
      <c r="AC5001">
        <v>0</v>
      </c>
      <c r="AD5001">
        <v>0</v>
      </c>
      <c r="AE5001">
        <v>0</v>
      </c>
    </row>
    <row r="5002" spans="1:31" x14ac:dyDescent="0.3">
      <c r="A5002" t="s">
        <v>268</v>
      </c>
      <c r="B5002" t="s">
        <v>4003</v>
      </c>
      <c r="C5002" t="s">
        <v>262</v>
      </c>
      <c r="D5002" t="s">
        <v>147</v>
      </c>
      <c r="E5002" t="s">
        <v>13344</v>
      </c>
      <c r="F5002" t="s">
        <v>2981</v>
      </c>
      <c r="G5002" t="s">
        <v>4004</v>
      </c>
      <c r="I5002" t="s">
        <v>265</v>
      </c>
      <c r="J5002" t="s">
        <v>266</v>
      </c>
      <c r="K5002" t="s">
        <v>4005</v>
      </c>
      <c r="L5002" t="s">
        <v>17841</v>
      </c>
      <c r="M5002" t="s">
        <v>267</v>
      </c>
      <c r="N5002" t="s">
        <v>268</v>
      </c>
      <c r="O5002">
        <v>13</v>
      </c>
      <c r="P5002" t="s">
        <v>282</v>
      </c>
      <c r="Q5002">
        <v>4</v>
      </c>
      <c r="S5002">
        <v>2</v>
      </c>
      <c r="T5002" s="108">
        <v>8</v>
      </c>
      <c r="U5002">
        <v>1</v>
      </c>
      <c r="V5002" t="s">
        <v>270</v>
      </c>
      <c r="W5002" t="s">
        <v>167</v>
      </c>
      <c r="X5002">
        <v>1</v>
      </c>
      <c r="Y5002">
        <v>1</v>
      </c>
      <c r="Z5002">
        <v>0</v>
      </c>
      <c r="AA5002">
        <v>0</v>
      </c>
      <c r="AB5002">
        <v>0</v>
      </c>
      <c r="AC5002">
        <v>1</v>
      </c>
      <c r="AD5002">
        <v>0</v>
      </c>
      <c r="AE5002">
        <v>0</v>
      </c>
    </row>
    <row r="5003" spans="1:31" x14ac:dyDescent="0.3">
      <c r="A5003" t="s">
        <v>268</v>
      </c>
      <c r="B5003" t="s">
        <v>4003</v>
      </c>
      <c r="C5003" t="s">
        <v>262</v>
      </c>
      <c r="D5003" t="s">
        <v>147</v>
      </c>
      <c r="E5003" t="s">
        <v>13344</v>
      </c>
      <c r="F5003" t="s">
        <v>2981</v>
      </c>
      <c r="G5003" t="s">
        <v>4004</v>
      </c>
      <c r="I5003" t="s">
        <v>265</v>
      </c>
      <c r="J5003" t="s">
        <v>266</v>
      </c>
      <c r="K5003" t="s">
        <v>4005</v>
      </c>
      <c r="L5003" t="s">
        <v>17841</v>
      </c>
      <c r="M5003" t="s">
        <v>271</v>
      </c>
      <c r="N5003" t="s">
        <v>268</v>
      </c>
      <c r="O5003">
        <v>14</v>
      </c>
      <c r="P5003" t="s">
        <v>272</v>
      </c>
      <c r="Q5003">
        <v>4</v>
      </c>
      <c r="S5003">
        <v>1</v>
      </c>
      <c r="T5003" s="108">
        <v>4</v>
      </c>
      <c r="U5003">
        <v>1</v>
      </c>
      <c r="V5003" t="s">
        <v>270</v>
      </c>
      <c r="W5003" t="s">
        <v>167</v>
      </c>
      <c r="X5003">
        <v>1</v>
      </c>
      <c r="Y5003">
        <v>0</v>
      </c>
      <c r="Z5003">
        <v>1</v>
      </c>
      <c r="AA5003">
        <v>0</v>
      </c>
      <c r="AB5003">
        <v>0</v>
      </c>
      <c r="AC5003">
        <v>0</v>
      </c>
      <c r="AD5003">
        <v>0</v>
      </c>
      <c r="AE5003">
        <v>0</v>
      </c>
    </row>
    <row r="5004" spans="1:31" x14ac:dyDescent="0.3">
      <c r="A5004" t="s">
        <v>268</v>
      </c>
      <c r="B5004" t="s">
        <v>4003</v>
      </c>
      <c r="C5004" t="s">
        <v>262</v>
      </c>
      <c r="D5004" t="s">
        <v>147</v>
      </c>
      <c r="E5004" t="s">
        <v>13344</v>
      </c>
      <c r="F5004" t="s">
        <v>2981</v>
      </c>
      <c r="G5004" t="s">
        <v>4004</v>
      </c>
      <c r="I5004" t="s">
        <v>265</v>
      </c>
      <c r="J5004" t="s">
        <v>266</v>
      </c>
      <c r="K5004" t="s">
        <v>4005</v>
      </c>
      <c r="L5004" t="s">
        <v>17841</v>
      </c>
      <c r="M5004" t="s">
        <v>271</v>
      </c>
      <c r="N5004" t="s">
        <v>268</v>
      </c>
      <c r="O5004">
        <v>20</v>
      </c>
      <c r="P5004" t="s">
        <v>425</v>
      </c>
      <c r="Q5004">
        <v>0.32</v>
      </c>
      <c r="S5004">
        <v>2</v>
      </c>
      <c r="T5004" s="108">
        <v>0.64</v>
      </c>
      <c r="U5004">
        <v>1</v>
      </c>
      <c r="V5004" t="s">
        <v>270</v>
      </c>
      <c r="W5004" t="s">
        <v>167</v>
      </c>
      <c r="X5004">
        <v>1</v>
      </c>
      <c r="Y5004">
        <v>0</v>
      </c>
      <c r="Z5004">
        <v>1</v>
      </c>
      <c r="AA5004">
        <v>0</v>
      </c>
      <c r="AB5004">
        <v>0</v>
      </c>
      <c r="AC5004">
        <v>1</v>
      </c>
      <c r="AD5004">
        <v>0</v>
      </c>
      <c r="AE5004">
        <v>0</v>
      </c>
    </row>
    <row r="5005" spans="1:31" x14ac:dyDescent="0.3">
      <c r="A5005" t="s">
        <v>268</v>
      </c>
      <c r="B5005" t="s">
        <v>5511</v>
      </c>
      <c r="C5005" t="s">
        <v>262</v>
      </c>
      <c r="D5005" t="s">
        <v>5528</v>
      </c>
      <c r="E5005" t="s">
        <v>12965</v>
      </c>
      <c r="F5005" t="s">
        <v>2811</v>
      </c>
      <c r="G5005" t="s">
        <v>2732</v>
      </c>
      <c r="I5005" t="s">
        <v>265</v>
      </c>
      <c r="J5005" t="s">
        <v>266</v>
      </c>
      <c r="K5005" t="s">
        <v>5529</v>
      </c>
      <c r="L5005" t="s">
        <v>5530</v>
      </c>
      <c r="M5005" t="s">
        <v>267</v>
      </c>
      <c r="N5005" t="s">
        <v>268</v>
      </c>
      <c r="O5005">
        <v>13</v>
      </c>
      <c r="P5005" t="s">
        <v>282</v>
      </c>
      <c r="Q5005">
        <v>4</v>
      </c>
      <c r="S5005">
        <v>2</v>
      </c>
      <c r="T5005" s="108">
        <v>8</v>
      </c>
      <c r="U5005">
        <v>1</v>
      </c>
      <c r="V5005" t="s">
        <v>270</v>
      </c>
      <c r="W5005" t="s">
        <v>167</v>
      </c>
      <c r="X5005">
        <v>1</v>
      </c>
      <c r="Y5005">
        <v>1</v>
      </c>
      <c r="Z5005">
        <v>0</v>
      </c>
      <c r="AA5005">
        <v>0</v>
      </c>
      <c r="AB5005">
        <v>1</v>
      </c>
      <c r="AC5005">
        <v>0</v>
      </c>
      <c r="AD5005">
        <v>0</v>
      </c>
      <c r="AE5005">
        <v>0</v>
      </c>
    </row>
    <row r="5006" spans="1:31" x14ac:dyDescent="0.3">
      <c r="A5006" t="s">
        <v>268</v>
      </c>
      <c r="B5006" t="s">
        <v>5511</v>
      </c>
      <c r="C5006" t="s">
        <v>262</v>
      </c>
      <c r="D5006" t="s">
        <v>5528</v>
      </c>
      <c r="E5006" t="s">
        <v>12965</v>
      </c>
      <c r="F5006" t="s">
        <v>2811</v>
      </c>
      <c r="G5006" t="s">
        <v>2732</v>
      </c>
      <c r="I5006" t="s">
        <v>265</v>
      </c>
      <c r="J5006" t="s">
        <v>266</v>
      </c>
      <c r="K5006" t="s">
        <v>5529</v>
      </c>
      <c r="L5006" t="s">
        <v>5530</v>
      </c>
      <c r="M5006" t="s">
        <v>271</v>
      </c>
      <c r="N5006" t="s">
        <v>268</v>
      </c>
      <c r="O5006">
        <v>2</v>
      </c>
      <c r="P5006" t="s">
        <v>272</v>
      </c>
      <c r="Q5006">
        <v>2</v>
      </c>
      <c r="S5006">
        <v>1</v>
      </c>
      <c r="T5006" s="108">
        <v>2</v>
      </c>
      <c r="U5006">
        <v>1</v>
      </c>
      <c r="V5006" t="s">
        <v>270</v>
      </c>
      <c r="W5006" t="s">
        <v>167</v>
      </c>
      <c r="X5006">
        <v>1</v>
      </c>
      <c r="Y5006">
        <v>0</v>
      </c>
      <c r="Z5006">
        <v>0</v>
      </c>
      <c r="AA5006">
        <v>0</v>
      </c>
      <c r="AB5006">
        <v>1</v>
      </c>
      <c r="AC5006">
        <v>0</v>
      </c>
      <c r="AD5006">
        <v>0</v>
      </c>
      <c r="AE5006">
        <v>0</v>
      </c>
    </row>
    <row r="5007" spans="1:31" x14ac:dyDescent="0.3">
      <c r="A5007" t="s">
        <v>268</v>
      </c>
      <c r="B5007" t="s">
        <v>3636</v>
      </c>
      <c r="C5007" t="s">
        <v>262</v>
      </c>
      <c r="D5007" t="s">
        <v>146</v>
      </c>
      <c r="E5007" t="s">
        <v>13349</v>
      </c>
      <c r="F5007" t="s">
        <v>1131</v>
      </c>
      <c r="G5007" t="s">
        <v>3607</v>
      </c>
      <c r="I5007" t="s">
        <v>265</v>
      </c>
      <c r="J5007" t="s">
        <v>266</v>
      </c>
      <c r="K5007" t="s">
        <v>3637</v>
      </c>
      <c r="L5007" t="s">
        <v>3638</v>
      </c>
      <c r="M5007" t="s">
        <v>267</v>
      </c>
      <c r="N5007" t="s">
        <v>268</v>
      </c>
      <c r="O5007">
        <v>13</v>
      </c>
      <c r="P5007" t="s">
        <v>282</v>
      </c>
      <c r="Q5007">
        <v>4</v>
      </c>
      <c r="S5007">
        <v>1</v>
      </c>
      <c r="T5007" s="108">
        <v>4</v>
      </c>
      <c r="U5007">
        <v>1</v>
      </c>
      <c r="V5007" t="s">
        <v>270</v>
      </c>
      <c r="W5007" t="s">
        <v>167</v>
      </c>
      <c r="X5007">
        <v>1</v>
      </c>
      <c r="Y5007">
        <v>0</v>
      </c>
      <c r="Z5007">
        <v>0</v>
      </c>
      <c r="AA5007">
        <v>0</v>
      </c>
      <c r="AB5007">
        <v>0</v>
      </c>
      <c r="AC5007">
        <v>1</v>
      </c>
      <c r="AD5007">
        <v>0</v>
      </c>
      <c r="AE5007">
        <v>0</v>
      </c>
    </row>
    <row r="5008" spans="1:31" x14ac:dyDescent="0.3">
      <c r="A5008" t="s">
        <v>268</v>
      </c>
      <c r="B5008" t="s">
        <v>3636</v>
      </c>
      <c r="C5008" t="s">
        <v>262</v>
      </c>
      <c r="D5008" t="s">
        <v>146</v>
      </c>
      <c r="E5008" t="s">
        <v>13349</v>
      </c>
      <c r="F5008" t="s">
        <v>1131</v>
      </c>
      <c r="G5008" t="s">
        <v>3607</v>
      </c>
      <c r="I5008" t="s">
        <v>265</v>
      </c>
      <c r="J5008" t="s">
        <v>266</v>
      </c>
      <c r="K5008" t="s">
        <v>3637</v>
      </c>
      <c r="L5008" t="s">
        <v>3638</v>
      </c>
      <c r="M5008" t="s">
        <v>271</v>
      </c>
      <c r="N5008" t="s">
        <v>268</v>
      </c>
      <c r="O5008">
        <v>14</v>
      </c>
      <c r="P5008" t="s">
        <v>272</v>
      </c>
      <c r="Q5008">
        <v>4</v>
      </c>
      <c r="S5008">
        <v>2</v>
      </c>
      <c r="T5008" s="108">
        <v>8</v>
      </c>
      <c r="U5008">
        <v>1</v>
      </c>
      <c r="V5008" t="s">
        <v>270</v>
      </c>
      <c r="W5008" t="s">
        <v>167</v>
      </c>
      <c r="X5008">
        <v>1</v>
      </c>
      <c r="Y5008">
        <v>0</v>
      </c>
      <c r="Z5008">
        <v>1</v>
      </c>
      <c r="AA5008">
        <v>0</v>
      </c>
      <c r="AB5008">
        <v>1</v>
      </c>
      <c r="AC5008">
        <v>0</v>
      </c>
      <c r="AD5008">
        <v>0</v>
      </c>
      <c r="AE5008">
        <v>0</v>
      </c>
    </row>
    <row r="5009" spans="1:31" x14ac:dyDescent="0.3">
      <c r="A5009" t="s">
        <v>268</v>
      </c>
      <c r="B5009" t="s">
        <v>3636</v>
      </c>
      <c r="C5009" t="s">
        <v>262</v>
      </c>
      <c r="D5009" t="s">
        <v>146</v>
      </c>
      <c r="E5009" t="s">
        <v>13349</v>
      </c>
      <c r="F5009" t="s">
        <v>1131</v>
      </c>
      <c r="G5009" t="s">
        <v>3607</v>
      </c>
      <c r="I5009" t="s">
        <v>265</v>
      </c>
      <c r="J5009" t="s">
        <v>266</v>
      </c>
      <c r="K5009" t="s">
        <v>3637</v>
      </c>
      <c r="L5009" t="s">
        <v>3638</v>
      </c>
      <c r="M5009" t="s">
        <v>271</v>
      </c>
      <c r="N5009" t="s">
        <v>268</v>
      </c>
      <c r="O5009">
        <v>20</v>
      </c>
      <c r="P5009" t="s">
        <v>425</v>
      </c>
      <c r="Q5009">
        <v>0.32</v>
      </c>
      <c r="S5009">
        <v>2</v>
      </c>
      <c r="T5009" s="108">
        <v>0.64</v>
      </c>
      <c r="U5009">
        <v>1</v>
      </c>
      <c r="V5009" t="s">
        <v>270</v>
      </c>
      <c r="W5009" t="s">
        <v>167</v>
      </c>
      <c r="X5009">
        <v>2</v>
      </c>
      <c r="Y5009">
        <v>0</v>
      </c>
      <c r="Z5009">
        <v>0</v>
      </c>
      <c r="AA5009">
        <v>2</v>
      </c>
      <c r="AB5009">
        <v>0</v>
      </c>
      <c r="AC5009">
        <v>0</v>
      </c>
      <c r="AD5009">
        <v>0</v>
      </c>
      <c r="AE5009">
        <v>0</v>
      </c>
    </row>
    <row r="5010" spans="1:31" x14ac:dyDescent="0.3">
      <c r="A5010" t="s">
        <v>268</v>
      </c>
      <c r="B5010" t="s">
        <v>6664</v>
      </c>
      <c r="C5010" t="s">
        <v>262</v>
      </c>
      <c r="D5010" t="s">
        <v>6665</v>
      </c>
      <c r="E5010" t="s">
        <v>13576</v>
      </c>
      <c r="F5010" t="s">
        <v>446</v>
      </c>
      <c r="G5010" t="s">
        <v>514</v>
      </c>
      <c r="I5010" t="s">
        <v>265</v>
      </c>
      <c r="J5010" t="s">
        <v>266</v>
      </c>
      <c r="K5010" t="s">
        <v>6666</v>
      </c>
      <c r="L5010" t="s">
        <v>5531</v>
      </c>
      <c r="M5010" t="s">
        <v>271</v>
      </c>
      <c r="N5010" t="s">
        <v>268</v>
      </c>
      <c r="O5010">
        <v>14</v>
      </c>
      <c r="P5010" t="s">
        <v>272</v>
      </c>
      <c r="Q5010">
        <v>2</v>
      </c>
      <c r="S5010">
        <v>2</v>
      </c>
      <c r="T5010" s="108">
        <v>4</v>
      </c>
      <c r="U5010">
        <v>1</v>
      </c>
      <c r="V5010" t="s">
        <v>270</v>
      </c>
      <c r="W5010" t="s">
        <v>167</v>
      </c>
      <c r="X5010">
        <v>2</v>
      </c>
      <c r="Y5010">
        <v>0</v>
      </c>
      <c r="Z5010">
        <v>0</v>
      </c>
      <c r="AA5010">
        <v>0</v>
      </c>
      <c r="AB5010">
        <v>2</v>
      </c>
      <c r="AC5010">
        <v>0</v>
      </c>
      <c r="AD5010">
        <v>0</v>
      </c>
      <c r="AE5010">
        <v>0</v>
      </c>
    </row>
    <row r="5011" spans="1:31" x14ac:dyDescent="0.3">
      <c r="A5011" t="s">
        <v>268</v>
      </c>
      <c r="B5011" t="s">
        <v>6664</v>
      </c>
      <c r="C5011" t="s">
        <v>262</v>
      </c>
      <c r="D5011" t="s">
        <v>6665</v>
      </c>
      <c r="E5011" t="s">
        <v>13576</v>
      </c>
      <c r="F5011" t="s">
        <v>446</v>
      </c>
      <c r="G5011" t="s">
        <v>514</v>
      </c>
      <c r="I5011" t="s">
        <v>265</v>
      </c>
      <c r="J5011" t="s">
        <v>266</v>
      </c>
      <c r="K5011" t="s">
        <v>6666</v>
      </c>
      <c r="L5011" t="s">
        <v>5531</v>
      </c>
      <c r="M5011" t="s">
        <v>267</v>
      </c>
      <c r="N5011" t="s">
        <v>268</v>
      </c>
      <c r="O5011">
        <v>13</v>
      </c>
      <c r="P5011" t="s">
        <v>282</v>
      </c>
      <c r="Q5011">
        <v>4</v>
      </c>
      <c r="S5011">
        <v>2</v>
      </c>
      <c r="T5011" s="108">
        <v>8</v>
      </c>
      <c r="U5011">
        <v>1</v>
      </c>
      <c r="V5011" t="s">
        <v>270</v>
      </c>
      <c r="W5011" t="s">
        <v>167</v>
      </c>
      <c r="X5011">
        <v>1</v>
      </c>
      <c r="Y5011">
        <v>0</v>
      </c>
      <c r="Z5011">
        <v>1</v>
      </c>
      <c r="AA5011">
        <v>0</v>
      </c>
      <c r="AB5011">
        <v>0</v>
      </c>
      <c r="AC5011">
        <v>1</v>
      </c>
      <c r="AD5011">
        <v>0</v>
      </c>
      <c r="AE5011">
        <v>0</v>
      </c>
    </row>
    <row r="5012" spans="1:31" x14ac:dyDescent="0.3">
      <c r="A5012" t="s">
        <v>16630</v>
      </c>
      <c r="B5012" t="s">
        <v>2353</v>
      </c>
      <c r="C5012" t="s">
        <v>262</v>
      </c>
      <c r="D5012" t="s">
        <v>145</v>
      </c>
      <c r="E5012" t="s">
        <v>17287</v>
      </c>
      <c r="G5012" t="s">
        <v>2354</v>
      </c>
      <c r="I5012" t="s">
        <v>265</v>
      </c>
      <c r="J5012" t="s">
        <v>266</v>
      </c>
      <c r="K5012" t="s">
        <v>370</v>
      </c>
      <c r="L5012" t="s">
        <v>16402</v>
      </c>
      <c r="M5012" t="s">
        <v>387</v>
      </c>
      <c r="N5012" t="s">
        <v>16630</v>
      </c>
      <c r="O5012">
        <v>13</v>
      </c>
      <c r="P5012" t="s">
        <v>388</v>
      </c>
      <c r="Q5012">
        <v>20</v>
      </c>
      <c r="S5012">
        <v>0</v>
      </c>
      <c r="T5012" s="108">
        <v>0</v>
      </c>
      <c r="U5012">
        <v>0</v>
      </c>
      <c r="W5012" t="s">
        <v>171</v>
      </c>
      <c r="X5012">
        <v>1</v>
      </c>
      <c r="Y5012">
        <v>0</v>
      </c>
      <c r="Z5012">
        <v>0</v>
      </c>
      <c r="AA5012">
        <v>0</v>
      </c>
      <c r="AB5012">
        <v>0</v>
      </c>
      <c r="AC5012">
        <v>0</v>
      </c>
      <c r="AD5012">
        <v>0</v>
      </c>
      <c r="AE5012">
        <v>0</v>
      </c>
    </row>
    <row r="5013" spans="1:31" x14ac:dyDescent="0.3">
      <c r="A5013" t="s">
        <v>16630</v>
      </c>
      <c r="B5013" t="s">
        <v>8539</v>
      </c>
      <c r="C5013" t="s">
        <v>262</v>
      </c>
      <c r="D5013" t="s">
        <v>8540</v>
      </c>
      <c r="E5013" t="s">
        <v>17288</v>
      </c>
      <c r="F5013" t="s">
        <v>2355</v>
      </c>
      <c r="G5013" t="s">
        <v>4330</v>
      </c>
      <c r="I5013" t="s">
        <v>265</v>
      </c>
      <c r="J5013" t="s">
        <v>266</v>
      </c>
      <c r="K5013" t="s">
        <v>4380</v>
      </c>
      <c r="L5013" t="s">
        <v>8541</v>
      </c>
      <c r="M5013" t="s">
        <v>387</v>
      </c>
      <c r="N5013" t="s">
        <v>16630</v>
      </c>
      <c r="O5013">
        <v>13</v>
      </c>
      <c r="P5013" t="s">
        <v>388</v>
      </c>
      <c r="Q5013">
        <v>20</v>
      </c>
      <c r="S5013">
        <v>2</v>
      </c>
      <c r="T5013" s="108">
        <v>40</v>
      </c>
      <c r="U5013">
        <v>1</v>
      </c>
      <c r="V5013" t="s">
        <v>270</v>
      </c>
      <c r="W5013" t="s">
        <v>167</v>
      </c>
      <c r="X5013">
        <v>1</v>
      </c>
      <c r="Y5013">
        <v>0</v>
      </c>
      <c r="Z5013">
        <v>1</v>
      </c>
      <c r="AA5013">
        <v>0</v>
      </c>
      <c r="AB5013">
        <v>0</v>
      </c>
      <c r="AC5013">
        <v>1</v>
      </c>
      <c r="AD5013">
        <v>0</v>
      </c>
      <c r="AE5013">
        <v>0</v>
      </c>
    </row>
    <row r="5014" spans="1:31" x14ac:dyDescent="0.3">
      <c r="A5014" t="s">
        <v>268</v>
      </c>
      <c r="B5014" t="s">
        <v>4359</v>
      </c>
      <c r="C5014" t="s">
        <v>262</v>
      </c>
      <c r="D5014" t="s">
        <v>4360</v>
      </c>
      <c r="E5014" t="s">
        <v>13097</v>
      </c>
      <c r="F5014" t="s">
        <v>2848</v>
      </c>
      <c r="G5014" t="s">
        <v>9451</v>
      </c>
      <c r="I5014" t="s">
        <v>265</v>
      </c>
      <c r="J5014" t="s">
        <v>266</v>
      </c>
      <c r="K5014" t="s">
        <v>4361</v>
      </c>
      <c r="L5014" t="s">
        <v>4362</v>
      </c>
      <c r="M5014" t="s">
        <v>267</v>
      </c>
      <c r="N5014" t="s">
        <v>268</v>
      </c>
      <c r="O5014">
        <v>1</v>
      </c>
      <c r="P5014" t="s">
        <v>282</v>
      </c>
      <c r="Q5014">
        <v>2</v>
      </c>
      <c r="S5014">
        <v>1</v>
      </c>
      <c r="T5014" s="108">
        <v>2</v>
      </c>
      <c r="U5014">
        <v>1</v>
      </c>
      <c r="V5014" t="s">
        <v>270</v>
      </c>
      <c r="W5014" t="s">
        <v>167</v>
      </c>
      <c r="X5014">
        <v>1</v>
      </c>
      <c r="Y5014">
        <v>0</v>
      </c>
      <c r="Z5014">
        <v>0</v>
      </c>
      <c r="AA5014">
        <v>1</v>
      </c>
      <c r="AB5014">
        <v>0</v>
      </c>
      <c r="AC5014">
        <v>0</v>
      </c>
      <c r="AD5014">
        <v>0</v>
      </c>
      <c r="AE5014">
        <v>0</v>
      </c>
    </row>
    <row r="5015" spans="1:31" x14ac:dyDescent="0.3">
      <c r="A5015" t="s">
        <v>268</v>
      </c>
      <c r="B5015" t="s">
        <v>4359</v>
      </c>
      <c r="C5015" t="s">
        <v>262</v>
      </c>
      <c r="D5015" t="s">
        <v>4360</v>
      </c>
      <c r="E5015" t="s">
        <v>13097</v>
      </c>
      <c r="F5015" t="s">
        <v>2848</v>
      </c>
      <c r="G5015" t="s">
        <v>9451</v>
      </c>
      <c r="I5015" t="s">
        <v>265</v>
      </c>
      <c r="J5015" t="s">
        <v>266</v>
      </c>
      <c r="K5015" t="s">
        <v>4361</v>
      </c>
      <c r="L5015" t="s">
        <v>4362</v>
      </c>
      <c r="M5015" t="s">
        <v>271</v>
      </c>
      <c r="N5015" t="s">
        <v>268</v>
      </c>
      <c r="O5015">
        <v>2</v>
      </c>
      <c r="P5015" t="s">
        <v>272</v>
      </c>
      <c r="Q5015">
        <v>2</v>
      </c>
      <c r="S5015">
        <v>1</v>
      </c>
      <c r="T5015" s="108">
        <v>2</v>
      </c>
      <c r="U5015">
        <v>1</v>
      </c>
      <c r="V5015" t="s">
        <v>270</v>
      </c>
      <c r="W5015" t="s">
        <v>167</v>
      </c>
      <c r="X5015">
        <v>1</v>
      </c>
      <c r="Y5015">
        <v>0</v>
      </c>
      <c r="Z5015">
        <v>0</v>
      </c>
      <c r="AA5015">
        <v>0</v>
      </c>
      <c r="AB5015">
        <v>1</v>
      </c>
      <c r="AC5015">
        <v>0</v>
      </c>
      <c r="AD5015">
        <v>0</v>
      </c>
      <c r="AE5015">
        <v>0</v>
      </c>
    </row>
    <row r="5016" spans="1:31" x14ac:dyDescent="0.3">
      <c r="A5016" t="s">
        <v>268</v>
      </c>
      <c r="B5016" t="s">
        <v>4359</v>
      </c>
      <c r="C5016" t="s">
        <v>262</v>
      </c>
      <c r="D5016" t="s">
        <v>4360</v>
      </c>
      <c r="E5016" t="s">
        <v>13097</v>
      </c>
      <c r="F5016" t="s">
        <v>2848</v>
      </c>
      <c r="G5016" t="s">
        <v>9451</v>
      </c>
      <c r="I5016" t="s">
        <v>265</v>
      </c>
      <c r="J5016" t="s">
        <v>266</v>
      </c>
      <c r="K5016" t="s">
        <v>4361</v>
      </c>
      <c r="L5016" t="s">
        <v>4362</v>
      </c>
      <c r="M5016" t="s">
        <v>271</v>
      </c>
      <c r="N5016" t="s">
        <v>268</v>
      </c>
      <c r="O5016">
        <v>27</v>
      </c>
      <c r="P5016" t="s">
        <v>273</v>
      </c>
      <c r="Q5016">
        <v>0.48</v>
      </c>
      <c r="S5016">
        <v>3</v>
      </c>
      <c r="T5016" s="108">
        <v>1.44</v>
      </c>
      <c r="U5016">
        <v>1</v>
      </c>
      <c r="V5016" t="s">
        <v>270</v>
      </c>
      <c r="W5016" t="s">
        <v>167</v>
      </c>
      <c r="X5016">
        <v>3</v>
      </c>
      <c r="Y5016">
        <v>0</v>
      </c>
      <c r="Z5016">
        <v>0</v>
      </c>
      <c r="AA5016">
        <v>0</v>
      </c>
      <c r="AB5016">
        <v>0</v>
      </c>
      <c r="AC5016">
        <v>3</v>
      </c>
      <c r="AD5016">
        <v>0</v>
      </c>
      <c r="AE5016">
        <v>0</v>
      </c>
    </row>
    <row r="5017" spans="1:31" x14ac:dyDescent="0.3">
      <c r="A5017" t="s">
        <v>268</v>
      </c>
      <c r="B5017" t="s">
        <v>6267</v>
      </c>
      <c r="C5017" t="s">
        <v>262</v>
      </c>
      <c r="D5017" t="s">
        <v>6268</v>
      </c>
      <c r="E5017" t="s">
        <v>13166</v>
      </c>
      <c r="F5017" t="s">
        <v>460</v>
      </c>
      <c r="G5017" t="s">
        <v>2318</v>
      </c>
      <c r="I5017" t="s">
        <v>265</v>
      </c>
      <c r="J5017" t="s">
        <v>266</v>
      </c>
      <c r="K5017" t="s">
        <v>6269</v>
      </c>
      <c r="L5017" t="s">
        <v>8192</v>
      </c>
      <c r="M5017" t="s">
        <v>271</v>
      </c>
      <c r="N5017" t="s">
        <v>268</v>
      </c>
      <c r="O5017">
        <v>2</v>
      </c>
      <c r="P5017" t="s">
        <v>288</v>
      </c>
      <c r="Q5017">
        <v>0.48</v>
      </c>
      <c r="S5017">
        <v>2</v>
      </c>
      <c r="T5017" s="108">
        <v>0.96</v>
      </c>
      <c r="U5017">
        <v>1</v>
      </c>
      <c r="V5017" t="s">
        <v>270</v>
      </c>
      <c r="W5017" t="s">
        <v>167</v>
      </c>
      <c r="X5017">
        <v>2</v>
      </c>
      <c r="Y5017">
        <v>0</v>
      </c>
      <c r="Z5017">
        <v>0</v>
      </c>
      <c r="AA5017">
        <v>2</v>
      </c>
      <c r="AB5017">
        <v>0</v>
      </c>
      <c r="AC5017">
        <v>0</v>
      </c>
      <c r="AD5017">
        <v>0</v>
      </c>
      <c r="AE5017">
        <v>0</v>
      </c>
    </row>
    <row r="5018" spans="1:31" x14ac:dyDescent="0.3">
      <c r="A5018" t="s">
        <v>268</v>
      </c>
      <c r="B5018" t="s">
        <v>6267</v>
      </c>
      <c r="C5018" t="s">
        <v>262</v>
      </c>
      <c r="D5018" t="s">
        <v>6268</v>
      </c>
      <c r="E5018" t="s">
        <v>13166</v>
      </c>
      <c r="F5018" t="s">
        <v>460</v>
      </c>
      <c r="G5018" t="s">
        <v>2318</v>
      </c>
      <c r="I5018" t="s">
        <v>265</v>
      </c>
      <c r="J5018" t="s">
        <v>266</v>
      </c>
      <c r="K5018" t="s">
        <v>6269</v>
      </c>
      <c r="L5018" t="s">
        <v>8192</v>
      </c>
      <c r="M5018" t="s">
        <v>267</v>
      </c>
      <c r="N5018" t="s">
        <v>268</v>
      </c>
      <c r="O5018">
        <v>1</v>
      </c>
      <c r="P5018" t="s">
        <v>269</v>
      </c>
      <c r="Q5018">
        <v>1</v>
      </c>
      <c r="S5018">
        <v>1</v>
      </c>
      <c r="T5018" s="108">
        <v>1</v>
      </c>
      <c r="U5018">
        <v>1</v>
      </c>
      <c r="V5018" t="s">
        <v>270</v>
      </c>
      <c r="W5018" t="s">
        <v>167</v>
      </c>
      <c r="X5018">
        <v>1</v>
      </c>
      <c r="Y5018">
        <v>0</v>
      </c>
      <c r="Z5018">
        <v>0</v>
      </c>
      <c r="AA5018">
        <v>1</v>
      </c>
      <c r="AB5018">
        <v>0</v>
      </c>
      <c r="AC5018">
        <v>0</v>
      </c>
      <c r="AD5018">
        <v>0</v>
      </c>
      <c r="AE5018">
        <v>0</v>
      </c>
    </row>
    <row r="5019" spans="1:31" x14ac:dyDescent="0.3">
      <c r="A5019" t="s">
        <v>268</v>
      </c>
      <c r="B5019" t="s">
        <v>4526</v>
      </c>
      <c r="C5019" t="s">
        <v>262</v>
      </c>
      <c r="D5019" t="s">
        <v>4527</v>
      </c>
      <c r="E5019" t="s">
        <v>13670</v>
      </c>
      <c r="F5019" t="s">
        <v>2201</v>
      </c>
      <c r="G5019" t="s">
        <v>292</v>
      </c>
      <c r="I5019" t="s">
        <v>265</v>
      </c>
      <c r="J5019" t="s">
        <v>266</v>
      </c>
      <c r="K5019" t="s">
        <v>4528</v>
      </c>
      <c r="L5019" t="s">
        <v>4529</v>
      </c>
      <c r="M5019" t="s">
        <v>267</v>
      </c>
      <c r="N5019" t="s">
        <v>268</v>
      </c>
      <c r="O5019">
        <v>1</v>
      </c>
      <c r="P5019" t="s">
        <v>282</v>
      </c>
      <c r="Q5019">
        <v>3</v>
      </c>
      <c r="S5019">
        <v>2</v>
      </c>
      <c r="T5019" s="108">
        <v>6</v>
      </c>
      <c r="U5019">
        <v>1</v>
      </c>
      <c r="V5019" t="s">
        <v>270</v>
      </c>
      <c r="W5019" t="s">
        <v>167</v>
      </c>
      <c r="X5019">
        <v>1</v>
      </c>
      <c r="Y5019">
        <v>0</v>
      </c>
      <c r="Z5019">
        <v>1</v>
      </c>
      <c r="AA5019">
        <v>0</v>
      </c>
      <c r="AB5019">
        <v>0</v>
      </c>
      <c r="AC5019">
        <v>1</v>
      </c>
      <c r="AD5019">
        <v>0</v>
      </c>
      <c r="AE5019">
        <v>0</v>
      </c>
    </row>
    <row r="5020" spans="1:31" x14ac:dyDescent="0.3">
      <c r="A5020" t="s">
        <v>268</v>
      </c>
      <c r="B5020" t="s">
        <v>4526</v>
      </c>
      <c r="C5020" t="s">
        <v>262</v>
      </c>
      <c r="D5020" t="s">
        <v>4527</v>
      </c>
      <c r="E5020" t="s">
        <v>13670</v>
      </c>
      <c r="F5020" t="s">
        <v>2201</v>
      </c>
      <c r="G5020" t="s">
        <v>292</v>
      </c>
      <c r="I5020" t="s">
        <v>265</v>
      </c>
      <c r="J5020" t="s">
        <v>266</v>
      </c>
      <c r="K5020" t="s">
        <v>4528</v>
      </c>
      <c r="L5020" t="s">
        <v>4529</v>
      </c>
      <c r="M5020" t="s">
        <v>271</v>
      </c>
      <c r="N5020" t="s">
        <v>268</v>
      </c>
      <c r="O5020">
        <v>2</v>
      </c>
      <c r="P5020" t="s">
        <v>288</v>
      </c>
      <c r="Q5020">
        <v>0.48</v>
      </c>
      <c r="S5020">
        <v>2</v>
      </c>
      <c r="T5020" s="108">
        <v>0.96</v>
      </c>
      <c r="U5020">
        <v>1</v>
      </c>
      <c r="V5020" t="s">
        <v>270</v>
      </c>
      <c r="W5020" t="s">
        <v>167</v>
      </c>
      <c r="X5020">
        <v>2</v>
      </c>
      <c r="Y5020">
        <v>0</v>
      </c>
      <c r="Z5020">
        <v>2</v>
      </c>
      <c r="AA5020">
        <v>0</v>
      </c>
      <c r="AB5020">
        <v>0</v>
      </c>
      <c r="AC5020">
        <v>0</v>
      </c>
      <c r="AD5020">
        <v>0</v>
      </c>
      <c r="AE5020">
        <v>0</v>
      </c>
    </row>
    <row r="5021" spans="1:31" x14ac:dyDescent="0.3">
      <c r="A5021" t="s">
        <v>268</v>
      </c>
      <c r="B5021" t="s">
        <v>4526</v>
      </c>
      <c r="C5021" t="s">
        <v>262</v>
      </c>
      <c r="D5021" t="s">
        <v>4527</v>
      </c>
      <c r="E5021" t="s">
        <v>13670</v>
      </c>
      <c r="F5021" t="s">
        <v>2201</v>
      </c>
      <c r="G5021" t="s">
        <v>292</v>
      </c>
      <c r="I5021" t="s">
        <v>265</v>
      </c>
      <c r="J5021" t="s">
        <v>266</v>
      </c>
      <c r="K5021" t="s">
        <v>4528</v>
      </c>
      <c r="L5021" t="s">
        <v>4529</v>
      </c>
      <c r="M5021" t="s">
        <v>271</v>
      </c>
      <c r="N5021" t="s">
        <v>268</v>
      </c>
      <c r="O5021">
        <v>17</v>
      </c>
      <c r="P5021" t="s">
        <v>273</v>
      </c>
      <c r="Q5021">
        <v>0.17</v>
      </c>
      <c r="S5021">
        <v>1</v>
      </c>
      <c r="T5021" s="108">
        <v>0.17</v>
      </c>
      <c r="U5021">
        <v>1</v>
      </c>
      <c r="V5021" t="s">
        <v>270</v>
      </c>
      <c r="W5021" t="s">
        <v>167</v>
      </c>
      <c r="X5021">
        <v>1</v>
      </c>
      <c r="Y5021">
        <v>0</v>
      </c>
      <c r="Z5021">
        <v>0</v>
      </c>
      <c r="AA5021">
        <v>0</v>
      </c>
      <c r="AB5021">
        <v>1</v>
      </c>
      <c r="AC5021">
        <v>0</v>
      </c>
      <c r="AD5021">
        <v>0</v>
      </c>
      <c r="AE5021">
        <v>0</v>
      </c>
    </row>
    <row r="5022" spans="1:31" x14ac:dyDescent="0.3">
      <c r="A5022" t="s">
        <v>268</v>
      </c>
      <c r="B5022" t="s">
        <v>4581</v>
      </c>
      <c r="C5022" t="s">
        <v>262</v>
      </c>
      <c r="D5022" t="s">
        <v>9929</v>
      </c>
      <c r="E5022" t="s">
        <v>13673</v>
      </c>
      <c r="F5022" t="s">
        <v>1011</v>
      </c>
      <c r="G5022" t="s">
        <v>292</v>
      </c>
      <c r="I5022" t="s">
        <v>265</v>
      </c>
      <c r="J5022" t="s">
        <v>266</v>
      </c>
      <c r="K5022" t="s">
        <v>2339</v>
      </c>
      <c r="L5022" t="s">
        <v>17994</v>
      </c>
      <c r="M5022" t="s">
        <v>267</v>
      </c>
      <c r="N5022" t="s">
        <v>268</v>
      </c>
      <c r="O5022">
        <v>1</v>
      </c>
      <c r="P5022" t="s">
        <v>282</v>
      </c>
      <c r="Q5022">
        <v>3</v>
      </c>
      <c r="S5022">
        <v>2</v>
      </c>
      <c r="T5022" s="108">
        <v>6</v>
      </c>
      <c r="U5022">
        <v>1</v>
      </c>
      <c r="V5022" t="s">
        <v>270</v>
      </c>
      <c r="W5022" t="s">
        <v>167</v>
      </c>
      <c r="X5022">
        <v>1</v>
      </c>
      <c r="Y5022">
        <v>0</v>
      </c>
      <c r="Z5022">
        <v>1</v>
      </c>
      <c r="AA5022">
        <v>0</v>
      </c>
      <c r="AB5022">
        <v>0</v>
      </c>
      <c r="AC5022">
        <v>1</v>
      </c>
      <c r="AD5022">
        <v>0</v>
      </c>
      <c r="AE5022">
        <v>0</v>
      </c>
    </row>
    <row r="5023" spans="1:31" x14ac:dyDescent="0.3">
      <c r="A5023" t="s">
        <v>268</v>
      </c>
      <c r="B5023" t="s">
        <v>4581</v>
      </c>
      <c r="C5023" t="s">
        <v>262</v>
      </c>
      <c r="D5023" t="s">
        <v>9929</v>
      </c>
      <c r="E5023" t="s">
        <v>13673</v>
      </c>
      <c r="F5023" t="s">
        <v>1011</v>
      </c>
      <c r="G5023" t="s">
        <v>292</v>
      </c>
      <c r="I5023" t="s">
        <v>265</v>
      </c>
      <c r="J5023" t="s">
        <v>266</v>
      </c>
      <c r="K5023" t="s">
        <v>2339</v>
      </c>
      <c r="L5023" t="s">
        <v>17994</v>
      </c>
      <c r="M5023" t="s">
        <v>271</v>
      </c>
      <c r="N5023" t="s">
        <v>268</v>
      </c>
      <c r="O5023">
        <v>2</v>
      </c>
      <c r="P5023" t="s">
        <v>272</v>
      </c>
      <c r="Q5023">
        <v>3</v>
      </c>
      <c r="S5023">
        <v>2</v>
      </c>
      <c r="T5023" s="108">
        <v>6</v>
      </c>
      <c r="U5023">
        <v>1</v>
      </c>
      <c r="V5023" t="s">
        <v>270</v>
      </c>
      <c r="W5023" t="s">
        <v>167</v>
      </c>
      <c r="X5023">
        <v>1</v>
      </c>
      <c r="Y5023">
        <v>1</v>
      </c>
      <c r="Z5023">
        <v>0</v>
      </c>
      <c r="AA5023">
        <v>0</v>
      </c>
      <c r="AB5023">
        <v>0</v>
      </c>
      <c r="AC5023">
        <v>1</v>
      </c>
      <c r="AD5023">
        <v>0</v>
      </c>
      <c r="AE5023">
        <v>0</v>
      </c>
    </row>
    <row r="5024" spans="1:31" x14ac:dyDescent="0.3">
      <c r="A5024" t="s">
        <v>268</v>
      </c>
      <c r="B5024" t="s">
        <v>5903</v>
      </c>
      <c r="C5024" t="s">
        <v>262</v>
      </c>
      <c r="D5024" t="s">
        <v>5904</v>
      </c>
      <c r="E5024" t="s">
        <v>12975</v>
      </c>
      <c r="F5024" t="s">
        <v>5905</v>
      </c>
      <c r="G5024" t="s">
        <v>5621</v>
      </c>
      <c r="I5024" t="s">
        <v>265</v>
      </c>
      <c r="J5024" t="s">
        <v>266</v>
      </c>
      <c r="K5024" t="s">
        <v>5872</v>
      </c>
      <c r="L5024" t="s">
        <v>10922</v>
      </c>
      <c r="M5024" t="s">
        <v>267</v>
      </c>
      <c r="N5024" t="s">
        <v>268</v>
      </c>
      <c r="O5024">
        <v>1</v>
      </c>
      <c r="P5024" t="s">
        <v>282</v>
      </c>
      <c r="Q5024">
        <v>1</v>
      </c>
      <c r="S5024">
        <v>1</v>
      </c>
      <c r="T5024" s="108">
        <v>1</v>
      </c>
      <c r="U5024">
        <v>1</v>
      </c>
      <c r="V5024" t="s">
        <v>270</v>
      </c>
      <c r="W5024" t="s">
        <v>167</v>
      </c>
      <c r="X5024">
        <v>1</v>
      </c>
      <c r="Y5024">
        <v>0</v>
      </c>
      <c r="Z5024">
        <v>0</v>
      </c>
      <c r="AA5024">
        <v>0</v>
      </c>
      <c r="AB5024">
        <v>1</v>
      </c>
      <c r="AC5024">
        <v>0</v>
      </c>
      <c r="AD5024">
        <v>0</v>
      </c>
      <c r="AE5024">
        <v>0</v>
      </c>
    </row>
    <row r="5025" spans="1:31" x14ac:dyDescent="0.3">
      <c r="A5025" t="s">
        <v>268</v>
      </c>
      <c r="B5025" t="s">
        <v>5903</v>
      </c>
      <c r="C5025" t="s">
        <v>262</v>
      </c>
      <c r="D5025" t="s">
        <v>5904</v>
      </c>
      <c r="E5025" t="s">
        <v>12975</v>
      </c>
      <c r="F5025" t="s">
        <v>5905</v>
      </c>
      <c r="G5025" t="s">
        <v>5621</v>
      </c>
      <c r="I5025" t="s">
        <v>265</v>
      </c>
      <c r="J5025" t="s">
        <v>266</v>
      </c>
      <c r="K5025" t="s">
        <v>5872</v>
      </c>
      <c r="L5025" t="s">
        <v>10922</v>
      </c>
      <c r="M5025" t="s">
        <v>271</v>
      </c>
      <c r="N5025" t="s">
        <v>268</v>
      </c>
      <c r="O5025">
        <v>2</v>
      </c>
      <c r="P5025" t="s">
        <v>288</v>
      </c>
      <c r="Q5025">
        <v>0.48</v>
      </c>
      <c r="S5025">
        <v>1</v>
      </c>
      <c r="T5025" s="108">
        <v>0.48</v>
      </c>
      <c r="U5025">
        <v>1</v>
      </c>
      <c r="V5025" t="s">
        <v>270</v>
      </c>
      <c r="W5025" t="s">
        <v>167</v>
      </c>
      <c r="X5025">
        <v>1</v>
      </c>
      <c r="Y5025">
        <v>0</v>
      </c>
      <c r="Z5025">
        <v>0</v>
      </c>
      <c r="AA5025">
        <v>1</v>
      </c>
      <c r="AB5025">
        <v>0</v>
      </c>
      <c r="AC5025">
        <v>0</v>
      </c>
      <c r="AD5025">
        <v>0</v>
      </c>
      <c r="AE5025">
        <v>0</v>
      </c>
    </row>
    <row r="5026" spans="1:31" x14ac:dyDescent="0.3">
      <c r="A5026" t="s">
        <v>268</v>
      </c>
      <c r="B5026" t="s">
        <v>5336</v>
      </c>
      <c r="C5026" t="s">
        <v>262</v>
      </c>
      <c r="D5026" t="s">
        <v>5337</v>
      </c>
      <c r="E5026" t="s">
        <v>13542</v>
      </c>
      <c r="F5026" t="s">
        <v>5334</v>
      </c>
      <c r="G5026" t="s">
        <v>5314</v>
      </c>
      <c r="I5026" t="s">
        <v>265</v>
      </c>
      <c r="J5026" t="s">
        <v>266</v>
      </c>
      <c r="K5026" t="s">
        <v>5338</v>
      </c>
      <c r="L5026" t="s">
        <v>19217</v>
      </c>
      <c r="M5026" t="s">
        <v>267</v>
      </c>
      <c r="N5026" t="s">
        <v>268</v>
      </c>
      <c r="O5026">
        <v>1</v>
      </c>
      <c r="P5026" t="s">
        <v>282</v>
      </c>
      <c r="Q5026">
        <v>1</v>
      </c>
      <c r="S5026">
        <v>1</v>
      </c>
      <c r="T5026" s="108">
        <v>1</v>
      </c>
      <c r="U5026">
        <v>1</v>
      </c>
      <c r="V5026" t="s">
        <v>270</v>
      </c>
      <c r="W5026" t="s">
        <v>167</v>
      </c>
      <c r="X5026">
        <v>1</v>
      </c>
      <c r="Y5026">
        <v>0</v>
      </c>
      <c r="Z5026">
        <v>0</v>
      </c>
      <c r="AA5026">
        <v>0</v>
      </c>
      <c r="AB5026">
        <v>1</v>
      </c>
      <c r="AC5026">
        <v>0</v>
      </c>
      <c r="AD5026">
        <v>0</v>
      </c>
      <c r="AE5026">
        <v>0</v>
      </c>
    </row>
    <row r="5027" spans="1:31" x14ac:dyDescent="0.3">
      <c r="A5027" t="s">
        <v>268</v>
      </c>
      <c r="B5027" t="s">
        <v>5336</v>
      </c>
      <c r="C5027" t="s">
        <v>262</v>
      </c>
      <c r="D5027" t="s">
        <v>5337</v>
      </c>
      <c r="E5027" t="s">
        <v>13542</v>
      </c>
      <c r="F5027" t="s">
        <v>5334</v>
      </c>
      <c r="G5027" t="s">
        <v>5314</v>
      </c>
      <c r="I5027" t="s">
        <v>265</v>
      </c>
      <c r="J5027" t="s">
        <v>266</v>
      </c>
      <c r="K5027" t="s">
        <v>5338</v>
      </c>
      <c r="L5027" t="s">
        <v>19217</v>
      </c>
      <c r="M5027" t="s">
        <v>271</v>
      </c>
      <c r="N5027" t="s">
        <v>268</v>
      </c>
      <c r="O5027">
        <v>2</v>
      </c>
      <c r="P5027" t="s">
        <v>272</v>
      </c>
      <c r="Q5027">
        <v>2</v>
      </c>
      <c r="S5027">
        <v>1</v>
      </c>
      <c r="T5027" s="108">
        <v>2</v>
      </c>
      <c r="U5027">
        <v>1</v>
      </c>
      <c r="V5027" t="s">
        <v>270</v>
      </c>
      <c r="W5027" t="s">
        <v>167</v>
      </c>
      <c r="X5027">
        <v>1</v>
      </c>
      <c r="Y5027">
        <v>1</v>
      </c>
      <c r="Z5027">
        <v>0</v>
      </c>
      <c r="AA5027">
        <v>0</v>
      </c>
      <c r="AB5027">
        <v>0</v>
      </c>
      <c r="AC5027">
        <v>0</v>
      </c>
      <c r="AD5027">
        <v>0</v>
      </c>
      <c r="AE5027">
        <v>0</v>
      </c>
    </row>
    <row r="5028" spans="1:31" x14ac:dyDescent="0.3">
      <c r="A5028" t="s">
        <v>268</v>
      </c>
      <c r="B5028" t="s">
        <v>5336</v>
      </c>
      <c r="C5028" t="s">
        <v>262</v>
      </c>
      <c r="D5028" t="s">
        <v>5337</v>
      </c>
      <c r="E5028" t="s">
        <v>13542</v>
      </c>
      <c r="F5028" t="s">
        <v>5334</v>
      </c>
      <c r="G5028" t="s">
        <v>5314</v>
      </c>
      <c r="I5028" t="s">
        <v>265</v>
      </c>
      <c r="J5028" t="s">
        <v>266</v>
      </c>
      <c r="K5028" t="s">
        <v>5338</v>
      </c>
      <c r="L5028" t="s">
        <v>19217</v>
      </c>
      <c r="M5028" t="s">
        <v>271</v>
      </c>
      <c r="N5028" t="s">
        <v>268</v>
      </c>
      <c r="O5028">
        <v>17</v>
      </c>
      <c r="P5028" t="s">
        <v>273</v>
      </c>
      <c r="Q5028">
        <v>0.48</v>
      </c>
      <c r="S5028">
        <v>1</v>
      </c>
      <c r="T5028" s="108">
        <v>0.48</v>
      </c>
      <c r="U5028">
        <v>1</v>
      </c>
      <c r="V5028" t="s">
        <v>270</v>
      </c>
      <c r="W5028" t="s">
        <v>167</v>
      </c>
      <c r="X5028">
        <v>1</v>
      </c>
      <c r="Y5028">
        <v>0</v>
      </c>
      <c r="Z5028">
        <v>0</v>
      </c>
      <c r="AA5028">
        <v>1</v>
      </c>
      <c r="AB5028">
        <v>0</v>
      </c>
      <c r="AC5028">
        <v>0</v>
      </c>
      <c r="AD5028">
        <v>0</v>
      </c>
      <c r="AE5028">
        <v>0</v>
      </c>
    </row>
    <row r="5029" spans="1:31" x14ac:dyDescent="0.3">
      <c r="A5029" t="s">
        <v>268</v>
      </c>
      <c r="B5029" t="s">
        <v>4707</v>
      </c>
      <c r="C5029" t="s">
        <v>262</v>
      </c>
      <c r="D5029" t="s">
        <v>11797</v>
      </c>
      <c r="E5029" t="s">
        <v>12998</v>
      </c>
      <c r="F5029" t="s">
        <v>1441</v>
      </c>
      <c r="G5029" t="s">
        <v>4708</v>
      </c>
      <c r="I5029" t="s">
        <v>265</v>
      </c>
      <c r="J5029" t="s">
        <v>266</v>
      </c>
      <c r="K5029" t="s">
        <v>4709</v>
      </c>
      <c r="L5029" t="s">
        <v>11798</v>
      </c>
      <c r="M5029" t="s">
        <v>267</v>
      </c>
      <c r="N5029" t="s">
        <v>268</v>
      </c>
      <c r="O5029">
        <v>10</v>
      </c>
      <c r="P5029" t="s">
        <v>282</v>
      </c>
      <c r="Q5029">
        <v>3</v>
      </c>
      <c r="S5029">
        <v>1</v>
      </c>
      <c r="T5029" s="108">
        <v>3</v>
      </c>
      <c r="U5029">
        <v>1</v>
      </c>
      <c r="V5029" t="s">
        <v>270</v>
      </c>
      <c r="W5029" t="s">
        <v>167</v>
      </c>
      <c r="X5029">
        <v>1</v>
      </c>
      <c r="Y5029">
        <v>0</v>
      </c>
      <c r="Z5029">
        <v>0</v>
      </c>
      <c r="AA5029">
        <v>1</v>
      </c>
      <c r="AB5029">
        <v>0</v>
      </c>
      <c r="AC5029">
        <v>0</v>
      </c>
      <c r="AD5029">
        <v>0</v>
      </c>
      <c r="AE5029">
        <v>0</v>
      </c>
    </row>
    <row r="5030" spans="1:31" x14ac:dyDescent="0.3">
      <c r="A5030" t="s">
        <v>268</v>
      </c>
      <c r="B5030" t="s">
        <v>4707</v>
      </c>
      <c r="C5030" t="s">
        <v>262</v>
      </c>
      <c r="D5030" t="s">
        <v>11797</v>
      </c>
      <c r="E5030" t="s">
        <v>12998</v>
      </c>
      <c r="F5030" t="s">
        <v>1441</v>
      </c>
      <c r="G5030" t="s">
        <v>4708</v>
      </c>
      <c r="I5030" t="s">
        <v>265</v>
      </c>
      <c r="J5030" t="s">
        <v>266</v>
      </c>
      <c r="K5030" t="s">
        <v>4709</v>
      </c>
      <c r="L5030" t="s">
        <v>11798</v>
      </c>
      <c r="M5030" t="s">
        <v>271</v>
      </c>
      <c r="N5030" t="s">
        <v>268</v>
      </c>
      <c r="O5030">
        <v>11</v>
      </c>
      <c r="P5030" t="s">
        <v>272</v>
      </c>
      <c r="Q5030">
        <v>4</v>
      </c>
      <c r="S5030">
        <v>1</v>
      </c>
      <c r="T5030" s="108">
        <v>4</v>
      </c>
      <c r="U5030">
        <v>1</v>
      </c>
      <c r="V5030" t="s">
        <v>270</v>
      </c>
      <c r="W5030" t="s">
        <v>167</v>
      </c>
      <c r="X5030">
        <v>1</v>
      </c>
      <c r="Y5030">
        <v>0</v>
      </c>
      <c r="Z5030">
        <v>0</v>
      </c>
      <c r="AA5030">
        <v>0</v>
      </c>
      <c r="AB5030">
        <v>1</v>
      </c>
      <c r="AC5030">
        <v>0</v>
      </c>
      <c r="AD5030">
        <v>0</v>
      </c>
      <c r="AE5030">
        <v>0</v>
      </c>
    </row>
    <row r="5031" spans="1:31" x14ac:dyDescent="0.3">
      <c r="A5031" t="s">
        <v>268</v>
      </c>
      <c r="B5031" t="s">
        <v>4707</v>
      </c>
      <c r="C5031" t="s">
        <v>262</v>
      </c>
      <c r="D5031" t="s">
        <v>11797</v>
      </c>
      <c r="E5031" t="s">
        <v>12998</v>
      </c>
      <c r="F5031" t="s">
        <v>1441</v>
      </c>
      <c r="G5031" t="s">
        <v>4708</v>
      </c>
      <c r="I5031" t="s">
        <v>265</v>
      </c>
      <c r="J5031" t="s">
        <v>266</v>
      </c>
      <c r="K5031" t="s">
        <v>4709</v>
      </c>
      <c r="L5031" t="s">
        <v>11798</v>
      </c>
      <c r="M5031" t="s">
        <v>271</v>
      </c>
      <c r="N5031" t="s">
        <v>268</v>
      </c>
      <c r="O5031">
        <v>28</v>
      </c>
      <c r="P5031" t="s">
        <v>273</v>
      </c>
      <c r="Q5031">
        <v>0.48</v>
      </c>
      <c r="S5031">
        <v>9</v>
      </c>
      <c r="T5031" s="108">
        <v>4.32</v>
      </c>
      <c r="U5031">
        <v>1</v>
      </c>
      <c r="V5031" t="s">
        <v>270</v>
      </c>
      <c r="W5031" t="s">
        <v>167</v>
      </c>
      <c r="X5031">
        <v>9</v>
      </c>
      <c r="Y5031">
        <v>0</v>
      </c>
      <c r="Z5031">
        <v>0</v>
      </c>
      <c r="AA5031">
        <v>0</v>
      </c>
      <c r="AB5031">
        <v>0</v>
      </c>
      <c r="AC5031">
        <v>9</v>
      </c>
      <c r="AD5031">
        <v>0</v>
      </c>
      <c r="AE5031">
        <v>0</v>
      </c>
    </row>
    <row r="5032" spans="1:31" x14ac:dyDescent="0.3">
      <c r="A5032" t="s">
        <v>268</v>
      </c>
      <c r="B5032" t="s">
        <v>2602</v>
      </c>
      <c r="C5032" t="s">
        <v>274</v>
      </c>
      <c r="D5032" t="s">
        <v>2603</v>
      </c>
      <c r="E5032" t="s">
        <v>13545</v>
      </c>
      <c r="F5032" t="s">
        <v>1199</v>
      </c>
      <c r="G5032" t="s">
        <v>1200</v>
      </c>
      <c r="I5032" t="s">
        <v>265</v>
      </c>
      <c r="J5032" t="s">
        <v>266</v>
      </c>
      <c r="K5032" t="s">
        <v>1201</v>
      </c>
      <c r="L5032" t="s">
        <v>1202</v>
      </c>
      <c r="M5032" t="s">
        <v>271</v>
      </c>
      <c r="N5032" t="s">
        <v>268</v>
      </c>
      <c r="O5032">
        <v>20</v>
      </c>
      <c r="P5032" t="s">
        <v>425</v>
      </c>
      <c r="Q5032">
        <v>0.32</v>
      </c>
      <c r="S5032">
        <v>3</v>
      </c>
      <c r="T5032" s="108">
        <v>0.96</v>
      </c>
      <c r="U5032">
        <v>1</v>
      </c>
      <c r="V5032" t="s">
        <v>270</v>
      </c>
      <c r="W5032" t="s">
        <v>167</v>
      </c>
      <c r="X5032">
        <v>3</v>
      </c>
      <c r="Y5032">
        <v>0</v>
      </c>
      <c r="Z5032">
        <v>0</v>
      </c>
      <c r="AA5032">
        <v>0</v>
      </c>
      <c r="AB5032">
        <v>3</v>
      </c>
      <c r="AC5032">
        <v>0</v>
      </c>
      <c r="AD5032">
        <v>0</v>
      </c>
      <c r="AE5032">
        <v>0</v>
      </c>
    </row>
    <row r="5033" spans="1:31" x14ac:dyDescent="0.3">
      <c r="A5033" t="s">
        <v>268</v>
      </c>
      <c r="B5033" t="s">
        <v>4754</v>
      </c>
      <c r="C5033" t="s">
        <v>262</v>
      </c>
      <c r="D5033" t="s">
        <v>4755</v>
      </c>
      <c r="E5033" t="s">
        <v>12864</v>
      </c>
      <c r="F5033" t="s">
        <v>4756</v>
      </c>
      <c r="G5033" t="s">
        <v>439</v>
      </c>
      <c r="I5033" t="s">
        <v>265</v>
      </c>
      <c r="J5033" t="s">
        <v>266</v>
      </c>
      <c r="K5033" t="s">
        <v>4757</v>
      </c>
      <c r="L5033" t="s">
        <v>19280</v>
      </c>
      <c r="M5033" t="s">
        <v>267</v>
      </c>
      <c r="N5033" t="s">
        <v>268</v>
      </c>
      <c r="O5033">
        <v>1</v>
      </c>
      <c r="P5033" t="s">
        <v>282</v>
      </c>
      <c r="Q5033">
        <v>2</v>
      </c>
      <c r="S5033">
        <v>1</v>
      </c>
      <c r="T5033" s="108">
        <v>2</v>
      </c>
      <c r="U5033">
        <v>1</v>
      </c>
      <c r="V5033" t="s">
        <v>270</v>
      </c>
      <c r="W5033" t="s">
        <v>167</v>
      </c>
      <c r="X5033">
        <v>1</v>
      </c>
      <c r="Y5033">
        <v>0</v>
      </c>
      <c r="Z5033">
        <v>0</v>
      </c>
      <c r="AA5033">
        <v>0</v>
      </c>
      <c r="AB5033">
        <v>0</v>
      </c>
      <c r="AC5033">
        <v>1</v>
      </c>
      <c r="AD5033">
        <v>0</v>
      </c>
      <c r="AE5033">
        <v>0</v>
      </c>
    </row>
    <row r="5034" spans="1:31" x14ac:dyDescent="0.3">
      <c r="A5034" t="s">
        <v>268</v>
      </c>
      <c r="B5034" t="s">
        <v>4754</v>
      </c>
      <c r="C5034" t="s">
        <v>262</v>
      </c>
      <c r="D5034" t="s">
        <v>4755</v>
      </c>
      <c r="E5034" t="s">
        <v>12864</v>
      </c>
      <c r="F5034" t="s">
        <v>4756</v>
      </c>
      <c r="G5034" t="s">
        <v>439</v>
      </c>
      <c r="I5034" t="s">
        <v>265</v>
      </c>
      <c r="J5034" t="s">
        <v>266</v>
      </c>
      <c r="K5034" t="s">
        <v>4757</v>
      </c>
      <c r="L5034" t="s">
        <v>19280</v>
      </c>
      <c r="M5034" t="s">
        <v>271</v>
      </c>
      <c r="N5034" t="s">
        <v>268</v>
      </c>
      <c r="O5034">
        <v>2</v>
      </c>
      <c r="P5034" t="s">
        <v>272</v>
      </c>
      <c r="Q5034">
        <v>2</v>
      </c>
      <c r="S5034">
        <v>1</v>
      </c>
      <c r="T5034" s="108">
        <v>2</v>
      </c>
      <c r="U5034">
        <v>1</v>
      </c>
      <c r="V5034" t="s">
        <v>270</v>
      </c>
      <c r="W5034" t="s">
        <v>167</v>
      </c>
      <c r="X5034">
        <v>1</v>
      </c>
      <c r="Y5034">
        <v>0</v>
      </c>
      <c r="Z5034">
        <v>0</v>
      </c>
      <c r="AA5034">
        <v>0</v>
      </c>
      <c r="AB5034">
        <v>0</v>
      </c>
      <c r="AC5034">
        <v>1</v>
      </c>
      <c r="AD5034">
        <v>0</v>
      </c>
      <c r="AE5034">
        <v>0</v>
      </c>
    </row>
    <row r="5035" spans="1:31" x14ac:dyDescent="0.3">
      <c r="A5035" t="s">
        <v>268</v>
      </c>
      <c r="B5035" t="s">
        <v>4754</v>
      </c>
      <c r="C5035" t="s">
        <v>262</v>
      </c>
      <c r="D5035" t="s">
        <v>4755</v>
      </c>
      <c r="E5035" t="s">
        <v>12864</v>
      </c>
      <c r="F5035" t="s">
        <v>4756</v>
      </c>
      <c r="G5035" t="s">
        <v>439</v>
      </c>
      <c r="I5035" t="s">
        <v>265</v>
      </c>
      <c r="J5035" t="s">
        <v>266</v>
      </c>
      <c r="K5035" t="s">
        <v>4757</v>
      </c>
      <c r="L5035" t="s">
        <v>19280</v>
      </c>
      <c r="M5035" t="s">
        <v>271</v>
      </c>
      <c r="N5035" t="s">
        <v>268</v>
      </c>
      <c r="O5035">
        <v>17</v>
      </c>
      <c r="P5035" t="s">
        <v>273</v>
      </c>
      <c r="Q5035">
        <v>0.32</v>
      </c>
      <c r="S5035">
        <v>2</v>
      </c>
      <c r="T5035" s="108">
        <v>0.64</v>
      </c>
      <c r="U5035">
        <v>1</v>
      </c>
      <c r="V5035" t="s">
        <v>270</v>
      </c>
      <c r="W5035" t="s">
        <v>167</v>
      </c>
      <c r="X5035">
        <v>2</v>
      </c>
      <c r="Y5035">
        <v>0</v>
      </c>
      <c r="Z5035">
        <v>0</v>
      </c>
      <c r="AA5035">
        <v>0</v>
      </c>
      <c r="AB5035">
        <v>0</v>
      </c>
      <c r="AC5035">
        <v>2</v>
      </c>
      <c r="AD5035">
        <v>0</v>
      </c>
      <c r="AE5035">
        <v>0</v>
      </c>
    </row>
    <row r="5036" spans="1:31" x14ac:dyDescent="0.3">
      <c r="A5036" t="s">
        <v>268</v>
      </c>
      <c r="B5036" t="s">
        <v>5681</v>
      </c>
      <c r="C5036" t="s">
        <v>262</v>
      </c>
      <c r="D5036" t="s">
        <v>5682</v>
      </c>
      <c r="E5036" t="s">
        <v>13158</v>
      </c>
      <c r="F5036" t="s">
        <v>5674</v>
      </c>
      <c r="G5036" t="s">
        <v>2318</v>
      </c>
      <c r="I5036" t="s">
        <v>265</v>
      </c>
      <c r="J5036" t="s">
        <v>266</v>
      </c>
      <c r="K5036" t="s">
        <v>5683</v>
      </c>
      <c r="L5036" t="s">
        <v>5684</v>
      </c>
      <c r="M5036" t="s">
        <v>267</v>
      </c>
      <c r="N5036" t="s">
        <v>268</v>
      </c>
      <c r="O5036">
        <v>1</v>
      </c>
      <c r="P5036" t="s">
        <v>282</v>
      </c>
      <c r="Q5036">
        <v>4</v>
      </c>
      <c r="S5036">
        <v>1</v>
      </c>
      <c r="T5036" s="108">
        <v>4</v>
      </c>
      <c r="U5036">
        <v>1</v>
      </c>
      <c r="V5036" t="s">
        <v>270</v>
      </c>
      <c r="W5036" t="s">
        <v>167</v>
      </c>
      <c r="X5036">
        <v>1</v>
      </c>
      <c r="Y5036">
        <v>0</v>
      </c>
      <c r="Z5036">
        <v>1</v>
      </c>
      <c r="AA5036">
        <v>0</v>
      </c>
      <c r="AB5036">
        <v>0</v>
      </c>
      <c r="AC5036">
        <v>0</v>
      </c>
      <c r="AD5036">
        <v>0</v>
      </c>
      <c r="AE5036">
        <v>0</v>
      </c>
    </row>
    <row r="5037" spans="1:31" x14ac:dyDescent="0.3">
      <c r="A5037" t="s">
        <v>268</v>
      </c>
      <c r="B5037" t="s">
        <v>5472</v>
      </c>
      <c r="C5037" t="s">
        <v>262</v>
      </c>
      <c r="D5037" t="s">
        <v>5473</v>
      </c>
      <c r="E5037" t="s">
        <v>12937</v>
      </c>
      <c r="F5037" t="s">
        <v>1776</v>
      </c>
      <c r="G5037" t="s">
        <v>5474</v>
      </c>
      <c r="I5037" t="s">
        <v>265</v>
      </c>
      <c r="J5037" t="s">
        <v>266</v>
      </c>
      <c r="K5037" t="s">
        <v>5475</v>
      </c>
      <c r="L5037" t="s">
        <v>19279</v>
      </c>
      <c r="M5037" t="s">
        <v>267</v>
      </c>
      <c r="N5037" t="s">
        <v>268</v>
      </c>
      <c r="O5037">
        <v>1</v>
      </c>
      <c r="P5037" t="s">
        <v>282</v>
      </c>
      <c r="Q5037">
        <v>4</v>
      </c>
      <c r="S5037">
        <v>3</v>
      </c>
      <c r="T5037" s="108">
        <v>12</v>
      </c>
      <c r="U5037">
        <v>1</v>
      </c>
      <c r="V5037" t="s">
        <v>270</v>
      </c>
      <c r="W5037" t="s">
        <v>167</v>
      </c>
      <c r="X5037">
        <v>1</v>
      </c>
      <c r="Y5037">
        <v>1</v>
      </c>
      <c r="Z5037">
        <v>0</v>
      </c>
      <c r="AA5037">
        <v>1</v>
      </c>
      <c r="AB5037">
        <v>0</v>
      </c>
      <c r="AC5037">
        <v>1</v>
      </c>
      <c r="AD5037">
        <v>0</v>
      </c>
      <c r="AE5037">
        <v>0</v>
      </c>
    </row>
    <row r="5038" spans="1:31" x14ac:dyDescent="0.3">
      <c r="A5038" t="s">
        <v>268</v>
      </c>
      <c r="B5038" t="s">
        <v>5472</v>
      </c>
      <c r="C5038" t="s">
        <v>262</v>
      </c>
      <c r="D5038" t="s">
        <v>5473</v>
      </c>
      <c r="E5038" t="s">
        <v>12937</v>
      </c>
      <c r="F5038" t="s">
        <v>1776</v>
      </c>
      <c r="G5038" t="s">
        <v>5474</v>
      </c>
      <c r="I5038" t="s">
        <v>265</v>
      </c>
      <c r="J5038" t="s">
        <v>266</v>
      </c>
      <c r="K5038" t="s">
        <v>5475</v>
      </c>
      <c r="L5038" t="s">
        <v>19279</v>
      </c>
      <c r="M5038" t="s">
        <v>271</v>
      </c>
      <c r="N5038" t="s">
        <v>268</v>
      </c>
      <c r="O5038">
        <v>2</v>
      </c>
      <c r="P5038" t="s">
        <v>272</v>
      </c>
      <c r="Q5038">
        <v>4</v>
      </c>
      <c r="S5038">
        <v>1</v>
      </c>
      <c r="T5038" s="108">
        <v>4</v>
      </c>
      <c r="U5038">
        <v>1</v>
      </c>
      <c r="V5038" t="s">
        <v>270</v>
      </c>
      <c r="W5038" t="s">
        <v>167</v>
      </c>
      <c r="X5038">
        <v>1</v>
      </c>
      <c r="Y5038">
        <v>0</v>
      </c>
      <c r="Z5038">
        <v>1</v>
      </c>
      <c r="AA5038">
        <v>0</v>
      </c>
      <c r="AB5038">
        <v>0</v>
      </c>
      <c r="AC5038">
        <v>0</v>
      </c>
      <c r="AD5038">
        <v>0</v>
      </c>
      <c r="AE5038">
        <v>0</v>
      </c>
    </row>
    <row r="5039" spans="1:31" x14ac:dyDescent="0.3">
      <c r="A5039" t="s">
        <v>268</v>
      </c>
      <c r="B5039" t="s">
        <v>5472</v>
      </c>
      <c r="C5039" t="s">
        <v>262</v>
      </c>
      <c r="D5039" t="s">
        <v>5473</v>
      </c>
      <c r="E5039" t="s">
        <v>12937</v>
      </c>
      <c r="F5039" t="s">
        <v>1776</v>
      </c>
      <c r="G5039" t="s">
        <v>5474</v>
      </c>
      <c r="I5039" t="s">
        <v>265</v>
      </c>
      <c r="J5039" t="s">
        <v>266</v>
      </c>
      <c r="K5039" t="s">
        <v>5475</v>
      </c>
      <c r="L5039" t="s">
        <v>19279</v>
      </c>
      <c r="M5039" t="s">
        <v>271</v>
      </c>
      <c r="N5039" t="s">
        <v>268</v>
      </c>
      <c r="O5039">
        <v>17</v>
      </c>
      <c r="P5039" t="s">
        <v>273</v>
      </c>
      <c r="Q5039">
        <v>0.48</v>
      </c>
      <c r="S5039">
        <v>1</v>
      </c>
      <c r="T5039" s="108">
        <v>0.48</v>
      </c>
      <c r="U5039">
        <v>1</v>
      </c>
      <c r="V5039" t="s">
        <v>270</v>
      </c>
      <c r="W5039" t="s">
        <v>167</v>
      </c>
      <c r="X5039">
        <v>1</v>
      </c>
      <c r="Y5039">
        <v>0</v>
      </c>
      <c r="Z5039">
        <v>0</v>
      </c>
      <c r="AA5039">
        <v>0</v>
      </c>
      <c r="AB5039">
        <v>1</v>
      </c>
      <c r="AC5039">
        <v>0</v>
      </c>
      <c r="AD5039">
        <v>0</v>
      </c>
      <c r="AE5039">
        <v>0</v>
      </c>
    </row>
    <row r="5040" spans="1:31" x14ac:dyDescent="0.3">
      <c r="A5040" t="s">
        <v>268</v>
      </c>
      <c r="B5040" t="s">
        <v>7111</v>
      </c>
      <c r="C5040" t="s">
        <v>262</v>
      </c>
      <c r="D5040" t="s">
        <v>7112</v>
      </c>
      <c r="E5040" t="s">
        <v>13322</v>
      </c>
      <c r="F5040" t="s">
        <v>7113</v>
      </c>
      <c r="G5040" t="s">
        <v>402</v>
      </c>
      <c r="I5040" t="s">
        <v>265</v>
      </c>
      <c r="J5040" t="s">
        <v>266</v>
      </c>
      <c r="K5040" t="s">
        <v>7114</v>
      </c>
      <c r="L5040" t="s">
        <v>17543</v>
      </c>
      <c r="M5040" t="s">
        <v>267</v>
      </c>
      <c r="N5040" t="s">
        <v>268</v>
      </c>
      <c r="O5040">
        <v>1</v>
      </c>
      <c r="P5040" t="s">
        <v>282</v>
      </c>
      <c r="Q5040">
        <v>2</v>
      </c>
      <c r="S5040">
        <v>1</v>
      </c>
      <c r="T5040" s="108">
        <v>2</v>
      </c>
      <c r="U5040">
        <v>1</v>
      </c>
      <c r="V5040" t="s">
        <v>270</v>
      </c>
      <c r="W5040" t="s">
        <v>167</v>
      </c>
      <c r="X5040">
        <v>1</v>
      </c>
      <c r="Y5040">
        <v>0</v>
      </c>
      <c r="Z5040">
        <v>1</v>
      </c>
      <c r="AA5040">
        <v>0</v>
      </c>
      <c r="AB5040">
        <v>0</v>
      </c>
      <c r="AC5040">
        <v>0</v>
      </c>
      <c r="AD5040">
        <v>0</v>
      </c>
      <c r="AE5040">
        <v>0</v>
      </c>
    </row>
    <row r="5041" spans="1:31" x14ac:dyDescent="0.3">
      <c r="A5041" t="s">
        <v>268</v>
      </c>
      <c r="B5041" t="s">
        <v>7111</v>
      </c>
      <c r="C5041" t="s">
        <v>262</v>
      </c>
      <c r="D5041" t="s">
        <v>7112</v>
      </c>
      <c r="E5041" t="s">
        <v>13322</v>
      </c>
      <c r="F5041" t="s">
        <v>7113</v>
      </c>
      <c r="G5041" t="s">
        <v>402</v>
      </c>
      <c r="I5041" t="s">
        <v>265</v>
      </c>
      <c r="J5041" t="s">
        <v>266</v>
      </c>
      <c r="K5041" t="s">
        <v>7114</v>
      </c>
      <c r="L5041" t="s">
        <v>17543</v>
      </c>
      <c r="M5041" t="s">
        <v>271</v>
      </c>
      <c r="N5041" t="s">
        <v>268</v>
      </c>
      <c r="O5041">
        <v>2</v>
      </c>
      <c r="P5041" t="s">
        <v>272</v>
      </c>
      <c r="Q5041">
        <v>2</v>
      </c>
      <c r="S5041">
        <v>1</v>
      </c>
      <c r="T5041" s="108">
        <v>2</v>
      </c>
      <c r="U5041">
        <v>1</v>
      </c>
      <c r="V5041" t="s">
        <v>270</v>
      </c>
      <c r="W5041" t="s">
        <v>167</v>
      </c>
      <c r="X5041">
        <v>1</v>
      </c>
      <c r="Y5041">
        <v>0</v>
      </c>
      <c r="Z5041">
        <v>0</v>
      </c>
      <c r="AA5041">
        <v>0</v>
      </c>
      <c r="AB5041">
        <v>1</v>
      </c>
      <c r="AC5041">
        <v>0</v>
      </c>
      <c r="AD5041">
        <v>0</v>
      </c>
      <c r="AE5041">
        <v>0</v>
      </c>
    </row>
    <row r="5042" spans="1:31" x14ac:dyDescent="0.3">
      <c r="A5042" t="s">
        <v>268</v>
      </c>
      <c r="B5042" t="s">
        <v>7111</v>
      </c>
      <c r="C5042" t="s">
        <v>262</v>
      </c>
      <c r="D5042" t="s">
        <v>7112</v>
      </c>
      <c r="E5042" t="s">
        <v>13322</v>
      </c>
      <c r="F5042" t="s">
        <v>7113</v>
      </c>
      <c r="G5042" t="s">
        <v>402</v>
      </c>
      <c r="I5042" t="s">
        <v>265</v>
      </c>
      <c r="J5042" t="s">
        <v>266</v>
      </c>
      <c r="K5042" t="s">
        <v>7114</v>
      </c>
      <c r="L5042" t="s">
        <v>17543</v>
      </c>
      <c r="M5042" t="s">
        <v>271</v>
      </c>
      <c r="N5042" t="s">
        <v>268</v>
      </c>
      <c r="O5042">
        <v>17</v>
      </c>
      <c r="P5042" t="s">
        <v>273</v>
      </c>
      <c r="Q5042">
        <v>0.48</v>
      </c>
      <c r="S5042">
        <v>1</v>
      </c>
      <c r="T5042" s="108">
        <v>0.48</v>
      </c>
      <c r="U5042">
        <v>1</v>
      </c>
      <c r="V5042" t="s">
        <v>270</v>
      </c>
      <c r="W5042" t="s">
        <v>167</v>
      </c>
      <c r="X5042">
        <v>1</v>
      </c>
      <c r="Y5042">
        <v>0</v>
      </c>
      <c r="Z5042">
        <v>0</v>
      </c>
      <c r="AA5042">
        <v>0</v>
      </c>
      <c r="AB5042">
        <v>0</v>
      </c>
      <c r="AC5042">
        <v>1</v>
      </c>
      <c r="AD5042">
        <v>0</v>
      </c>
      <c r="AE5042">
        <v>0</v>
      </c>
    </row>
    <row r="5043" spans="1:31" x14ac:dyDescent="0.3">
      <c r="A5043" t="s">
        <v>268</v>
      </c>
      <c r="B5043" t="s">
        <v>6213</v>
      </c>
      <c r="C5043" t="s">
        <v>262</v>
      </c>
      <c r="D5043" t="s">
        <v>6214</v>
      </c>
      <c r="E5043" t="s">
        <v>13476</v>
      </c>
      <c r="F5043" t="s">
        <v>6215</v>
      </c>
      <c r="G5043" t="s">
        <v>276</v>
      </c>
      <c r="I5043" t="s">
        <v>265</v>
      </c>
      <c r="J5043" t="s">
        <v>266</v>
      </c>
      <c r="K5043" t="s">
        <v>6216</v>
      </c>
      <c r="L5043" t="s">
        <v>6217</v>
      </c>
      <c r="M5043" t="s">
        <v>271</v>
      </c>
      <c r="N5043" t="s">
        <v>268</v>
      </c>
      <c r="O5043">
        <v>2</v>
      </c>
      <c r="P5043" t="s">
        <v>288</v>
      </c>
      <c r="Q5043">
        <v>0.48</v>
      </c>
      <c r="S5043">
        <v>2</v>
      </c>
      <c r="T5043" s="108">
        <v>0.96</v>
      </c>
      <c r="U5043">
        <v>1</v>
      </c>
      <c r="V5043" t="s">
        <v>270</v>
      </c>
      <c r="W5043" t="s">
        <v>167</v>
      </c>
      <c r="X5043">
        <v>2</v>
      </c>
      <c r="Y5043">
        <v>0</v>
      </c>
      <c r="Z5043">
        <v>0</v>
      </c>
      <c r="AA5043">
        <v>2</v>
      </c>
      <c r="AB5043">
        <v>0</v>
      </c>
      <c r="AC5043">
        <v>0</v>
      </c>
      <c r="AD5043">
        <v>0</v>
      </c>
      <c r="AE5043">
        <v>0</v>
      </c>
    </row>
    <row r="5044" spans="1:31" x14ac:dyDescent="0.3">
      <c r="A5044" t="s">
        <v>268</v>
      </c>
      <c r="B5044" t="s">
        <v>6213</v>
      </c>
      <c r="C5044" t="s">
        <v>262</v>
      </c>
      <c r="D5044" t="s">
        <v>6214</v>
      </c>
      <c r="E5044" t="s">
        <v>13476</v>
      </c>
      <c r="F5044" t="s">
        <v>6215</v>
      </c>
      <c r="G5044" t="s">
        <v>276</v>
      </c>
      <c r="I5044" t="s">
        <v>265</v>
      </c>
      <c r="J5044" t="s">
        <v>266</v>
      </c>
      <c r="K5044" t="s">
        <v>6216</v>
      </c>
      <c r="L5044" t="s">
        <v>6217</v>
      </c>
      <c r="M5044" t="s">
        <v>267</v>
      </c>
      <c r="N5044" t="s">
        <v>268</v>
      </c>
      <c r="O5044">
        <v>1</v>
      </c>
      <c r="P5044" t="s">
        <v>266</v>
      </c>
      <c r="Q5044">
        <v>0.48</v>
      </c>
      <c r="S5044">
        <v>1</v>
      </c>
      <c r="T5044" s="108">
        <v>0.48</v>
      </c>
      <c r="U5044">
        <v>1</v>
      </c>
      <c r="V5044" t="s">
        <v>270</v>
      </c>
      <c r="W5044" t="s">
        <v>167</v>
      </c>
      <c r="X5044">
        <v>1</v>
      </c>
      <c r="Y5044">
        <v>0</v>
      </c>
      <c r="Z5044">
        <v>0</v>
      </c>
      <c r="AA5044">
        <v>1</v>
      </c>
      <c r="AB5044">
        <v>0</v>
      </c>
      <c r="AC5044">
        <v>0</v>
      </c>
      <c r="AD5044">
        <v>0</v>
      </c>
      <c r="AE5044">
        <v>0</v>
      </c>
    </row>
    <row r="5045" spans="1:31" x14ac:dyDescent="0.3">
      <c r="A5045" t="s">
        <v>268</v>
      </c>
      <c r="B5045" t="s">
        <v>6213</v>
      </c>
      <c r="C5045" t="s">
        <v>262</v>
      </c>
      <c r="D5045" t="s">
        <v>6214</v>
      </c>
      <c r="E5045" t="s">
        <v>13476</v>
      </c>
      <c r="F5045" t="s">
        <v>6215</v>
      </c>
      <c r="G5045" t="s">
        <v>276</v>
      </c>
      <c r="I5045" t="s">
        <v>265</v>
      </c>
      <c r="J5045" t="s">
        <v>266</v>
      </c>
      <c r="K5045" t="s">
        <v>6216</v>
      </c>
      <c r="L5045" t="s">
        <v>6217</v>
      </c>
      <c r="M5045" t="s">
        <v>271</v>
      </c>
      <c r="N5045" t="s">
        <v>268</v>
      </c>
      <c r="O5045">
        <v>27</v>
      </c>
      <c r="P5045" t="s">
        <v>273</v>
      </c>
      <c r="Q5045">
        <v>0.48</v>
      </c>
      <c r="S5045">
        <v>1</v>
      </c>
      <c r="T5045" s="108">
        <v>0.48</v>
      </c>
      <c r="U5045">
        <v>1</v>
      </c>
      <c r="V5045" t="s">
        <v>270</v>
      </c>
      <c r="W5045" t="s">
        <v>167</v>
      </c>
      <c r="X5045">
        <v>1</v>
      </c>
      <c r="Y5045">
        <v>0</v>
      </c>
      <c r="Z5045">
        <v>0</v>
      </c>
      <c r="AA5045">
        <v>1</v>
      </c>
      <c r="AB5045">
        <v>0</v>
      </c>
      <c r="AC5045">
        <v>0</v>
      </c>
      <c r="AD5045">
        <v>0</v>
      </c>
      <c r="AE5045">
        <v>0</v>
      </c>
    </row>
    <row r="5046" spans="1:31" x14ac:dyDescent="0.3">
      <c r="A5046" t="s">
        <v>268</v>
      </c>
      <c r="B5046" t="s">
        <v>6929</v>
      </c>
      <c r="C5046" t="s">
        <v>262</v>
      </c>
      <c r="D5046" t="s">
        <v>6930</v>
      </c>
      <c r="E5046" t="s">
        <v>13608</v>
      </c>
      <c r="F5046" t="s">
        <v>6928</v>
      </c>
      <c r="G5046" t="s">
        <v>1711</v>
      </c>
      <c r="I5046" t="s">
        <v>265</v>
      </c>
      <c r="J5046" t="s">
        <v>266</v>
      </c>
      <c r="K5046" t="s">
        <v>6931</v>
      </c>
      <c r="L5046" t="s">
        <v>4445</v>
      </c>
      <c r="M5046" t="s">
        <v>271</v>
      </c>
      <c r="N5046" t="s">
        <v>268</v>
      </c>
      <c r="O5046">
        <v>11</v>
      </c>
      <c r="P5046" t="s">
        <v>272</v>
      </c>
      <c r="Q5046">
        <v>5</v>
      </c>
      <c r="S5046">
        <v>2</v>
      </c>
      <c r="T5046" s="108">
        <v>10</v>
      </c>
      <c r="U5046">
        <v>1</v>
      </c>
      <c r="V5046" t="s">
        <v>270</v>
      </c>
      <c r="W5046" t="s">
        <v>167</v>
      </c>
      <c r="X5046">
        <v>1</v>
      </c>
      <c r="Y5046">
        <v>0</v>
      </c>
      <c r="Z5046">
        <v>1</v>
      </c>
      <c r="AA5046">
        <v>0</v>
      </c>
      <c r="AB5046">
        <v>0</v>
      </c>
      <c r="AC5046">
        <v>1</v>
      </c>
      <c r="AD5046">
        <v>0</v>
      </c>
      <c r="AE5046">
        <v>0</v>
      </c>
    </row>
    <row r="5047" spans="1:31" x14ac:dyDescent="0.3">
      <c r="A5047" t="s">
        <v>268</v>
      </c>
      <c r="B5047" t="s">
        <v>6929</v>
      </c>
      <c r="C5047" t="s">
        <v>262</v>
      </c>
      <c r="D5047" t="s">
        <v>6930</v>
      </c>
      <c r="E5047" t="s">
        <v>13608</v>
      </c>
      <c r="F5047" t="s">
        <v>6928</v>
      </c>
      <c r="G5047" t="s">
        <v>1711</v>
      </c>
      <c r="I5047" t="s">
        <v>265</v>
      </c>
      <c r="J5047" t="s">
        <v>266</v>
      </c>
      <c r="K5047" t="s">
        <v>6931</v>
      </c>
      <c r="L5047" t="s">
        <v>4445</v>
      </c>
      <c r="M5047" t="s">
        <v>271</v>
      </c>
      <c r="N5047" t="s">
        <v>268</v>
      </c>
      <c r="O5047">
        <v>24</v>
      </c>
      <c r="P5047" t="s">
        <v>17796</v>
      </c>
      <c r="Q5047">
        <v>1</v>
      </c>
      <c r="S5047">
        <v>1</v>
      </c>
      <c r="T5047" s="108">
        <v>1</v>
      </c>
      <c r="U5047">
        <v>1</v>
      </c>
      <c r="V5047" t="s">
        <v>270</v>
      </c>
      <c r="W5047" t="s">
        <v>167</v>
      </c>
      <c r="X5047">
        <v>1</v>
      </c>
      <c r="Y5047">
        <v>0</v>
      </c>
      <c r="Z5047">
        <v>0</v>
      </c>
      <c r="AA5047">
        <v>0</v>
      </c>
      <c r="AB5047">
        <v>1</v>
      </c>
      <c r="AC5047">
        <v>0</v>
      </c>
      <c r="AD5047">
        <v>0</v>
      </c>
      <c r="AE5047">
        <v>0</v>
      </c>
    </row>
    <row r="5048" spans="1:31" x14ac:dyDescent="0.3">
      <c r="A5048" t="s">
        <v>268</v>
      </c>
      <c r="B5048" t="s">
        <v>6929</v>
      </c>
      <c r="C5048" t="s">
        <v>262</v>
      </c>
      <c r="D5048" t="s">
        <v>6930</v>
      </c>
      <c r="E5048" t="s">
        <v>13608</v>
      </c>
      <c r="F5048" t="s">
        <v>6928</v>
      </c>
      <c r="G5048" t="s">
        <v>1711</v>
      </c>
      <c r="I5048" t="s">
        <v>265</v>
      </c>
      <c r="J5048" t="s">
        <v>266</v>
      </c>
      <c r="K5048" t="s">
        <v>6931</v>
      </c>
      <c r="L5048" t="s">
        <v>4445</v>
      </c>
      <c r="M5048" t="s">
        <v>271</v>
      </c>
      <c r="N5048" t="s">
        <v>268</v>
      </c>
      <c r="O5048">
        <v>11</v>
      </c>
      <c r="P5048" t="s">
        <v>272</v>
      </c>
      <c r="Q5048">
        <v>5</v>
      </c>
      <c r="S5048">
        <v>2</v>
      </c>
      <c r="T5048" s="108">
        <v>10</v>
      </c>
      <c r="U5048">
        <v>1</v>
      </c>
      <c r="V5048" t="s">
        <v>270</v>
      </c>
      <c r="W5048" t="s">
        <v>167</v>
      </c>
      <c r="X5048">
        <v>1</v>
      </c>
      <c r="Y5048">
        <v>0</v>
      </c>
      <c r="Z5048">
        <v>1</v>
      </c>
      <c r="AA5048">
        <v>0</v>
      </c>
      <c r="AB5048">
        <v>0</v>
      </c>
      <c r="AC5048">
        <v>1</v>
      </c>
      <c r="AD5048">
        <v>0</v>
      </c>
      <c r="AE5048">
        <v>0</v>
      </c>
    </row>
    <row r="5049" spans="1:31" x14ac:dyDescent="0.3">
      <c r="A5049" t="s">
        <v>268</v>
      </c>
      <c r="B5049" t="s">
        <v>6929</v>
      </c>
      <c r="C5049" t="s">
        <v>262</v>
      </c>
      <c r="D5049" t="s">
        <v>6930</v>
      </c>
      <c r="E5049" t="s">
        <v>13608</v>
      </c>
      <c r="F5049" t="s">
        <v>6928</v>
      </c>
      <c r="G5049" t="s">
        <v>1711</v>
      </c>
      <c r="I5049" t="s">
        <v>265</v>
      </c>
      <c r="J5049" t="s">
        <v>266</v>
      </c>
      <c r="K5049" t="s">
        <v>6931</v>
      </c>
      <c r="L5049" t="s">
        <v>4445</v>
      </c>
      <c r="M5049" t="s">
        <v>271</v>
      </c>
      <c r="N5049" t="s">
        <v>268</v>
      </c>
      <c r="O5049">
        <v>28</v>
      </c>
      <c r="P5049" t="s">
        <v>273</v>
      </c>
      <c r="Q5049">
        <v>0.48</v>
      </c>
      <c r="S5049">
        <v>4</v>
      </c>
      <c r="T5049" s="108">
        <v>1.92</v>
      </c>
      <c r="U5049">
        <v>1</v>
      </c>
      <c r="V5049" t="s">
        <v>270</v>
      </c>
      <c r="W5049" t="s">
        <v>167</v>
      </c>
      <c r="X5049">
        <v>4</v>
      </c>
      <c r="Y5049">
        <v>0</v>
      </c>
      <c r="Z5049">
        <v>0</v>
      </c>
      <c r="AA5049">
        <v>0</v>
      </c>
      <c r="AB5049">
        <v>4</v>
      </c>
      <c r="AC5049">
        <v>0</v>
      </c>
      <c r="AD5049">
        <v>0</v>
      </c>
      <c r="AE5049">
        <v>0</v>
      </c>
    </row>
    <row r="5050" spans="1:31" x14ac:dyDescent="0.3">
      <c r="A5050" t="s">
        <v>268</v>
      </c>
      <c r="B5050" t="s">
        <v>6929</v>
      </c>
      <c r="C5050" t="s">
        <v>262</v>
      </c>
      <c r="D5050" t="s">
        <v>6930</v>
      </c>
      <c r="E5050" t="s">
        <v>13608</v>
      </c>
      <c r="F5050" t="s">
        <v>6928</v>
      </c>
      <c r="G5050" t="s">
        <v>1711</v>
      </c>
      <c r="I5050" t="s">
        <v>265</v>
      </c>
      <c r="J5050" t="s">
        <v>266</v>
      </c>
      <c r="K5050" t="s">
        <v>6931</v>
      </c>
      <c r="L5050" t="s">
        <v>4445</v>
      </c>
      <c r="M5050" t="s">
        <v>267</v>
      </c>
      <c r="N5050" t="s">
        <v>268</v>
      </c>
      <c r="O5050">
        <v>10</v>
      </c>
      <c r="P5050" t="s">
        <v>282</v>
      </c>
      <c r="Q5050">
        <v>2</v>
      </c>
      <c r="S5050">
        <v>2</v>
      </c>
      <c r="T5050" s="108">
        <v>4</v>
      </c>
      <c r="U5050">
        <v>1</v>
      </c>
      <c r="V5050" t="s">
        <v>270</v>
      </c>
      <c r="W5050" t="s">
        <v>167</v>
      </c>
      <c r="X5050">
        <v>1</v>
      </c>
      <c r="Y5050">
        <v>1</v>
      </c>
      <c r="Z5050">
        <v>0</v>
      </c>
      <c r="AA5050">
        <v>1</v>
      </c>
      <c r="AB5050">
        <v>0</v>
      </c>
      <c r="AC5050">
        <v>0</v>
      </c>
      <c r="AD5050">
        <v>0</v>
      </c>
      <c r="AE5050">
        <v>0</v>
      </c>
    </row>
    <row r="5051" spans="1:31" x14ac:dyDescent="0.3">
      <c r="A5051" t="s">
        <v>268</v>
      </c>
      <c r="B5051" t="s">
        <v>4900</v>
      </c>
      <c r="C5051" t="s">
        <v>262</v>
      </c>
      <c r="D5051" t="s">
        <v>4901</v>
      </c>
      <c r="E5051" t="s">
        <v>13683</v>
      </c>
      <c r="F5051" t="s">
        <v>4899</v>
      </c>
      <c r="G5051" t="s">
        <v>292</v>
      </c>
      <c r="I5051" t="s">
        <v>265</v>
      </c>
      <c r="J5051" t="s">
        <v>266</v>
      </c>
      <c r="K5051" t="s">
        <v>4844</v>
      </c>
      <c r="L5051" t="s">
        <v>4902</v>
      </c>
      <c r="M5051" t="s">
        <v>267</v>
      </c>
      <c r="N5051" t="s">
        <v>268</v>
      </c>
      <c r="O5051">
        <v>1</v>
      </c>
      <c r="P5051" t="s">
        <v>282</v>
      </c>
      <c r="Q5051">
        <v>1</v>
      </c>
      <c r="S5051">
        <v>1</v>
      </c>
      <c r="T5051" s="108">
        <v>1</v>
      </c>
      <c r="U5051">
        <v>1</v>
      </c>
      <c r="V5051" t="s">
        <v>270</v>
      </c>
      <c r="W5051" t="s">
        <v>167</v>
      </c>
      <c r="X5051">
        <v>1</v>
      </c>
      <c r="Y5051">
        <v>0</v>
      </c>
      <c r="Z5051">
        <v>0</v>
      </c>
      <c r="AA5051">
        <v>1</v>
      </c>
      <c r="AB5051">
        <v>0</v>
      </c>
      <c r="AC5051">
        <v>0</v>
      </c>
      <c r="AD5051">
        <v>0</v>
      </c>
      <c r="AE5051">
        <v>0</v>
      </c>
    </row>
    <row r="5052" spans="1:31" x14ac:dyDescent="0.3">
      <c r="A5052" t="s">
        <v>268</v>
      </c>
      <c r="B5052" t="s">
        <v>4900</v>
      </c>
      <c r="C5052" t="s">
        <v>262</v>
      </c>
      <c r="D5052" t="s">
        <v>4901</v>
      </c>
      <c r="E5052" t="s">
        <v>13683</v>
      </c>
      <c r="F5052" t="s">
        <v>4899</v>
      </c>
      <c r="G5052" t="s">
        <v>292</v>
      </c>
      <c r="I5052" t="s">
        <v>265</v>
      </c>
      <c r="J5052" t="s">
        <v>266</v>
      </c>
      <c r="K5052" t="s">
        <v>4844</v>
      </c>
      <c r="L5052" t="s">
        <v>4902</v>
      </c>
      <c r="M5052" t="s">
        <v>271</v>
      </c>
      <c r="N5052" t="s">
        <v>268</v>
      </c>
      <c r="O5052">
        <v>2</v>
      </c>
      <c r="P5052" t="s">
        <v>288</v>
      </c>
      <c r="Q5052">
        <v>0.48</v>
      </c>
      <c r="S5052">
        <v>1</v>
      </c>
      <c r="T5052" s="108">
        <v>0.48</v>
      </c>
      <c r="U5052">
        <v>1</v>
      </c>
      <c r="V5052" t="s">
        <v>270</v>
      </c>
      <c r="W5052" t="s">
        <v>167</v>
      </c>
      <c r="X5052">
        <v>1</v>
      </c>
      <c r="Y5052">
        <v>1</v>
      </c>
      <c r="Z5052">
        <v>0</v>
      </c>
      <c r="AA5052">
        <v>0</v>
      </c>
      <c r="AB5052">
        <v>0</v>
      </c>
      <c r="AC5052">
        <v>0</v>
      </c>
      <c r="AD5052">
        <v>0</v>
      </c>
      <c r="AE5052">
        <v>0</v>
      </c>
    </row>
    <row r="5053" spans="1:31" x14ac:dyDescent="0.3">
      <c r="A5053" t="s">
        <v>268</v>
      </c>
      <c r="B5053" t="s">
        <v>5126</v>
      </c>
      <c r="C5053" t="s">
        <v>262</v>
      </c>
      <c r="D5053" t="s">
        <v>5127</v>
      </c>
      <c r="E5053" t="s">
        <v>13000</v>
      </c>
      <c r="F5053" t="s">
        <v>5128</v>
      </c>
      <c r="G5053" t="s">
        <v>9422</v>
      </c>
      <c r="I5053" t="s">
        <v>265</v>
      </c>
      <c r="J5053" t="s">
        <v>266</v>
      </c>
      <c r="K5053" t="s">
        <v>5129</v>
      </c>
      <c r="L5053" t="s">
        <v>10224</v>
      </c>
      <c r="M5053" t="s">
        <v>267</v>
      </c>
      <c r="N5053" t="s">
        <v>268</v>
      </c>
      <c r="O5053">
        <v>1</v>
      </c>
      <c r="P5053" t="s">
        <v>282</v>
      </c>
      <c r="Q5053">
        <v>2</v>
      </c>
      <c r="S5053">
        <v>1</v>
      </c>
      <c r="T5053" s="108">
        <v>2</v>
      </c>
      <c r="U5053">
        <v>1</v>
      </c>
      <c r="V5053" t="s">
        <v>270</v>
      </c>
      <c r="W5053" t="s">
        <v>167</v>
      </c>
      <c r="X5053">
        <v>1</v>
      </c>
      <c r="Y5053">
        <v>0</v>
      </c>
      <c r="Z5053">
        <v>0</v>
      </c>
      <c r="AA5053">
        <v>1</v>
      </c>
      <c r="AB5053">
        <v>0</v>
      </c>
      <c r="AC5053">
        <v>0</v>
      </c>
      <c r="AD5053">
        <v>0</v>
      </c>
      <c r="AE5053">
        <v>0</v>
      </c>
    </row>
    <row r="5054" spans="1:31" x14ac:dyDescent="0.3">
      <c r="A5054" t="s">
        <v>268</v>
      </c>
      <c r="B5054" t="s">
        <v>5126</v>
      </c>
      <c r="C5054" t="s">
        <v>262</v>
      </c>
      <c r="D5054" t="s">
        <v>5127</v>
      </c>
      <c r="E5054" t="s">
        <v>13000</v>
      </c>
      <c r="F5054" t="s">
        <v>5128</v>
      </c>
      <c r="G5054" t="s">
        <v>9422</v>
      </c>
      <c r="I5054" t="s">
        <v>265</v>
      </c>
      <c r="J5054" t="s">
        <v>266</v>
      </c>
      <c r="K5054" t="s">
        <v>5129</v>
      </c>
      <c r="L5054" t="s">
        <v>10224</v>
      </c>
      <c r="M5054" t="s">
        <v>271</v>
      </c>
      <c r="N5054" t="s">
        <v>268</v>
      </c>
      <c r="O5054">
        <v>2</v>
      </c>
      <c r="P5054" t="s">
        <v>288</v>
      </c>
      <c r="Q5054">
        <v>0.48</v>
      </c>
      <c r="S5054">
        <v>2</v>
      </c>
      <c r="T5054" s="108">
        <v>0.96</v>
      </c>
      <c r="U5054">
        <v>1</v>
      </c>
      <c r="V5054" t="s">
        <v>270</v>
      </c>
      <c r="W5054" t="s">
        <v>167</v>
      </c>
      <c r="X5054">
        <v>2</v>
      </c>
      <c r="Y5054">
        <v>0</v>
      </c>
      <c r="Z5054">
        <v>0</v>
      </c>
      <c r="AA5054">
        <v>0</v>
      </c>
      <c r="AB5054">
        <v>0</v>
      </c>
      <c r="AC5054">
        <v>2</v>
      </c>
      <c r="AD5054">
        <v>0</v>
      </c>
      <c r="AE5054">
        <v>0</v>
      </c>
    </row>
    <row r="5055" spans="1:31" x14ac:dyDescent="0.3">
      <c r="A5055" t="s">
        <v>268</v>
      </c>
      <c r="B5055" t="s">
        <v>5126</v>
      </c>
      <c r="C5055" t="s">
        <v>262</v>
      </c>
      <c r="D5055" t="s">
        <v>5127</v>
      </c>
      <c r="E5055" t="s">
        <v>13000</v>
      </c>
      <c r="F5055" t="s">
        <v>5128</v>
      </c>
      <c r="G5055" t="s">
        <v>9422</v>
      </c>
      <c r="I5055" t="s">
        <v>265</v>
      </c>
      <c r="J5055" t="s">
        <v>266</v>
      </c>
      <c r="K5055" t="s">
        <v>5129</v>
      </c>
      <c r="L5055" t="s">
        <v>10224</v>
      </c>
      <c r="M5055" t="s">
        <v>271</v>
      </c>
      <c r="N5055" t="s">
        <v>268</v>
      </c>
      <c r="O5055">
        <v>27</v>
      </c>
      <c r="P5055" t="s">
        <v>273</v>
      </c>
      <c r="Q5055">
        <v>0.48</v>
      </c>
      <c r="S5055">
        <v>2</v>
      </c>
      <c r="T5055" s="108">
        <v>0.96</v>
      </c>
      <c r="U5055">
        <v>1</v>
      </c>
      <c r="V5055" t="s">
        <v>270</v>
      </c>
      <c r="W5055" t="s">
        <v>167</v>
      </c>
      <c r="X5055">
        <v>2</v>
      </c>
      <c r="Y5055">
        <v>0</v>
      </c>
      <c r="Z5055">
        <v>0</v>
      </c>
      <c r="AA5055">
        <v>0</v>
      </c>
      <c r="AB5055">
        <v>0</v>
      </c>
      <c r="AC5055">
        <v>2</v>
      </c>
      <c r="AD5055">
        <v>0</v>
      </c>
      <c r="AE5055">
        <v>0</v>
      </c>
    </row>
    <row r="5056" spans="1:31" x14ac:dyDescent="0.3">
      <c r="A5056" t="s">
        <v>268</v>
      </c>
      <c r="B5056" t="s">
        <v>5489</v>
      </c>
      <c r="C5056" t="s">
        <v>262</v>
      </c>
      <c r="D5056" t="s">
        <v>5490</v>
      </c>
      <c r="E5056" t="s">
        <v>13604</v>
      </c>
      <c r="F5056" t="s">
        <v>456</v>
      </c>
      <c r="G5056" t="s">
        <v>9350</v>
      </c>
      <c r="I5056" t="s">
        <v>265</v>
      </c>
      <c r="J5056" t="s">
        <v>266</v>
      </c>
      <c r="K5056" t="s">
        <v>5491</v>
      </c>
      <c r="L5056" t="s">
        <v>5492</v>
      </c>
      <c r="M5056" t="s">
        <v>267</v>
      </c>
      <c r="N5056" t="s">
        <v>268</v>
      </c>
      <c r="O5056">
        <v>1</v>
      </c>
      <c r="P5056" t="s">
        <v>282</v>
      </c>
      <c r="Q5056">
        <v>1</v>
      </c>
      <c r="S5056">
        <v>1</v>
      </c>
      <c r="T5056" s="108">
        <v>1</v>
      </c>
      <c r="U5056">
        <v>1</v>
      </c>
      <c r="V5056" t="s">
        <v>270</v>
      </c>
      <c r="W5056" t="s">
        <v>167</v>
      </c>
      <c r="X5056">
        <v>1</v>
      </c>
      <c r="Y5056">
        <v>0</v>
      </c>
      <c r="Z5056">
        <v>0</v>
      </c>
      <c r="AA5056">
        <v>1</v>
      </c>
      <c r="AB5056">
        <v>0</v>
      </c>
      <c r="AC5056">
        <v>0</v>
      </c>
      <c r="AD5056">
        <v>0</v>
      </c>
      <c r="AE5056">
        <v>0</v>
      </c>
    </row>
    <row r="5057" spans="1:31" x14ac:dyDescent="0.3">
      <c r="A5057" t="s">
        <v>268</v>
      </c>
      <c r="B5057" t="s">
        <v>5489</v>
      </c>
      <c r="C5057" t="s">
        <v>262</v>
      </c>
      <c r="D5057" t="s">
        <v>5490</v>
      </c>
      <c r="E5057" t="s">
        <v>13604</v>
      </c>
      <c r="F5057" t="s">
        <v>456</v>
      </c>
      <c r="G5057" t="s">
        <v>9350</v>
      </c>
      <c r="I5057" t="s">
        <v>265</v>
      </c>
      <c r="J5057" t="s">
        <v>266</v>
      </c>
      <c r="K5057" t="s">
        <v>5491</v>
      </c>
      <c r="L5057" t="s">
        <v>5492</v>
      </c>
      <c r="M5057" t="s">
        <v>271</v>
      </c>
      <c r="N5057" t="s">
        <v>268</v>
      </c>
      <c r="O5057">
        <v>2</v>
      </c>
      <c r="P5057" t="s">
        <v>272</v>
      </c>
      <c r="Q5057">
        <v>1</v>
      </c>
      <c r="S5057">
        <v>1</v>
      </c>
      <c r="T5057" s="108">
        <v>1</v>
      </c>
      <c r="U5057">
        <v>1</v>
      </c>
      <c r="V5057" t="s">
        <v>270</v>
      </c>
      <c r="W5057" t="s">
        <v>167</v>
      </c>
      <c r="X5057">
        <v>1</v>
      </c>
      <c r="Y5057">
        <v>0</v>
      </c>
      <c r="Z5057">
        <v>1</v>
      </c>
      <c r="AA5057">
        <v>0</v>
      </c>
      <c r="AB5057">
        <v>0</v>
      </c>
      <c r="AC5057">
        <v>0</v>
      </c>
      <c r="AD5057">
        <v>0</v>
      </c>
      <c r="AE5057">
        <v>0</v>
      </c>
    </row>
    <row r="5058" spans="1:31" x14ac:dyDescent="0.3">
      <c r="A5058" t="s">
        <v>268</v>
      </c>
      <c r="B5058" t="s">
        <v>5489</v>
      </c>
      <c r="C5058" t="s">
        <v>262</v>
      </c>
      <c r="D5058" t="s">
        <v>5490</v>
      </c>
      <c r="E5058" t="s">
        <v>13604</v>
      </c>
      <c r="F5058" t="s">
        <v>456</v>
      </c>
      <c r="G5058" t="s">
        <v>9350</v>
      </c>
      <c r="I5058" t="s">
        <v>265</v>
      </c>
      <c r="J5058" t="s">
        <v>266</v>
      </c>
      <c r="K5058" t="s">
        <v>5491</v>
      </c>
      <c r="L5058" t="s">
        <v>5492</v>
      </c>
      <c r="M5058" t="s">
        <v>271</v>
      </c>
      <c r="N5058" t="s">
        <v>268</v>
      </c>
      <c r="O5058">
        <v>27</v>
      </c>
      <c r="P5058" t="s">
        <v>273</v>
      </c>
      <c r="Q5058">
        <v>0.48</v>
      </c>
      <c r="S5058">
        <v>1</v>
      </c>
      <c r="T5058" s="108">
        <v>0.48</v>
      </c>
      <c r="U5058">
        <v>1</v>
      </c>
      <c r="V5058" t="s">
        <v>270</v>
      </c>
      <c r="W5058" t="s">
        <v>167</v>
      </c>
      <c r="X5058">
        <v>1</v>
      </c>
      <c r="Y5058">
        <v>0</v>
      </c>
      <c r="Z5058">
        <v>0</v>
      </c>
      <c r="AA5058">
        <v>0</v>
      </c>
      <c r="AB5058">
        <v>1</v>
      </c>
      <c r="AC5058">
        <v>0</v>
      </c>
      <c r="AD5058">
        <v>0</v>
      </c>
      <c r="AE5058">
        <v>0</v>
      </c>
    </row>
    <row r="5059" spans="1:31" x14ac:dyDescent="0.3">
      <c r="A5059" t="s">
        <v>268</v>
      </c>
      <c r="B5059" t="s">
        <v>5163</v>
      </c>
      <c r="C5059" t="s">
        <v>262</v>
      </c>
      <c r="D5059" t="s">
        <v>5164</v>
      </c>
      <c r="E5059" t="s">
        <v>12875</v>
      </c>
      <c r="F5059" t="s">
        <v>5161</v>
      </c>
      <c r="G5059" t="s">
        <v>5143</v>
      </c>
      <c r="I5059" t="s">
        <v>265</v>
      </c>
      <c r="J5059" t="s">
        <v>266</v>
      </c>
      <c r="K5059" t="s">
        <v>5144</v>
      </c>
      <c r="L5059" t="s">
        <v>5165</v>
      </c>
      <c r="M5059" t="s">
        <v>271</v>
      </c>
      <c r="N5059" t="s">
        <v>268</v>
      </c>
      <c r="O5059">
        <v>2</v>
      </c>
      <c r="P5059" t="s">
        <v>288</v>
      </c>
      <c r="Q5059">
        <v>0.48</v>
      </c>
      <c r="S5059">
        <v>1</v>
      </c>
      <c r="T5059" s="108">
        <v>0.48</v>
      </c>
      <c r="U5059">
        <v>1</v>
      </c>
      <c r="V5059" t="s">
        <v>270</v>
      </c>
      <c r="W5059" t="s">
        <v>167</v>
      </c>
      <c r="X5059">
        <v>1</v>
      </c>
      <c r="Y5059">
        <v>0</v>
      </c>
      <c r="Z5059">
        <v>0</v>
      </c>
      <c r="AA5059">
        <v>1</v>
      </c>
      <c r="AB5059">
        <v>0</v>
      </c>
      <c r="AC5059">
        <v>0</v>
      </c>
      <c r="AD5059">
        <v>0</v>
      </c>
      <c r="AE5059">
        <v>0</v>
      </c>
    </row>
    <row r="5060" spans="1:31" x14ac:dyDescent="0.3">
      <c r="A5060" t="s">
        <v>268</v>
      </c>
      <c r="B5060" t="s">
        <v>5163</v>
      </c>
      <c r="C5060" t="s">
        <v>262</v>
      </c>
      <c r="D5060" t="s">
        <v>5164</v>
      </c>
      <c r="E5060" t="s">
        <v>12875</v>
      </c>
      <c r="F5060" t="s">
        <v>5161</v>
      </c>
      <c r="G5060" t="s">
        <v>5143</v>
      </c>
      <c r="I5060" t="s">
        <v>265</v>
      </c>
      <c r="J5060" t="s">
        <v>266</v>
      </c>
      <c r="K5060" t="s">
        <v>5144</v>
      </c>
      <c r="L5060" t="s">
        <v>5165</v>
      </c>
      <c r="M5060" t="s">
        <v>267</v>
      </c>
      <c r="N5060" t="s">
        <v>268</v>
      </c>
      <c r="O5060">
        <v>1</v>
      </c>
      <c r="P5060" t="s">
        <v>266</v>
      </c>
      <c r="Q5060">
        <v>0.48</v>
      </c>
      <c r="S5060">
        <v>1</v>
      </c>
      <c r="T5060" s="108">
        <v>0.48</v>
      </c>
      <c r="U5060">
        <v>1</v>
      </c>
      <c r="V5060" t="s">
        <v>270</v>
      </c>
      <c r="W5060" t="s">
        <v>167</v>
      </c>
      <c r="X5060">
        <v>1</v>
      </c>
      <c r="Y5060">
        <v>0</v>
      </c>
      <c r="Z5060">
        <v>0</v>
      </c>
      <c r="AA5060">
        <v>0</v>
      </c>
      <c r="AB5060">
        <v>1</v>
      </c>
      <c r="AC5060">
        <v>0</v>
      </c>
      <c r="AD5060">
        <v>0</v>
      </c>
      <c r="AE5060">
        <v>0</v>
      </c>
    </row>
    <row r="5061" spans="1:31" x14ac:dyDescent="0.3">
      <c r="A5061" t="s">
        <v>268</v>
      </c>
      <c r="B5061" t="s">
        <v>5183</v>
      </c>
      <c r="C5061" t="s">
        <v>262</v>
      </c>
      <c r="D5061" t="s">
        <v>5184</v>
      </c>
      <c r="E5061" t="s">
        <v>12877</v>
      </c>
      <c r="F5061" t="s">
        <v>5185</v>
      </c>
      <c r="G5061" t="s">
        <v>5143</v>
      </c>
      <c r="I5061" t="s">
        <v>265</v>
      </c>
      <c r="J5061" t="s">
        <v>266</v>
      </c>
      <c r="K5061" t="s">
        <v>5144</v>
      </c>
      <c r="L5061" t="s">
        <v>5186</v>
      </c>
      <c r="M5061" t="s">
        <v>267</v>
      </c>
      <c r="N5061" t="s">
        <v>268</v>
      </c>
      <c r="O5061">
        <v>1</v>
      </c>
      <c r="P5061" t="s">
        <v>282</v>
      </c>
      <c r="Q5061">
        <v>1</v>
      </c>
      <c r="S5061">
        <v>1</v>
      </c>
      <c r="T5061" s="108">
        <v>1</v>
      </c>
      <c r="U5061">
        <v>1</v>
      </c>
      <c r="V5061" t="s">
        <v>270</v>
      </c>
      <c r="W5061" t="s">
        <v>167</v>
      </c>
      <c r="X5061">
        <v>1</v>
      </c>
      <c r="Y5061">
        <v>0</v>
      </c>
      <c r="Z5061">
        <v>0</v>
      </c>
      <c r="AA5061">
        <v>0</v>
      </c>
      <c r="AB5061">
        <v>1</v>
      </c>
      <c r="AC5061">
        <v>0</v>
      </c>
      <c r="AD5061">
        <v>0</v>
      </c>
      <c r="AE5061">
        <v>0</v>
      </c>
    </row>
    <row r="5062" spans="1:31" x14ac:dyDescent="0.3">
      <c r="A5062" t="s">
        <v>268</v>
      </c>
      <c r="B5062" t="s">
        <v>5183</v>
      </c>
      <c r="C5062" t="s">
        <v>262</v>
      </c>
      <c r="D5062" t="s">
        <v>5184</v>
      </c>
      <c r="E5062" t="s">
        <v>12877</v>
      </c>
      <c r="F5062" t="s">
        <v>5185</v>
      </c>
      <c r="G5062" t="s">
        <v>5143</v>
      </c>
      <c r="I5062" t="s">
        <v>265</v>
      </c>
      <c r="J5062" t="s">
        <v>266</v>
      </c>
      <c r="K5062" t="s">
        <v>5144</v>
      </c>
      <c r="L5062" t="s">
        <v>5186</v>
      </c>
      <c r="M5062" t="s">
        <v>271</v>
      </c>
      <c r="N5062" t="s">
        <v>268</v>
      </c>
      <c r="O5062">
        <v>2</v>
      </c>
      <c r="P5062" t="s">
        <v>288</v>
      </c>
      <c r="Q5062">
        <v>0.48</v>
      </c>
      <c r="S5062">
        <v>3</v>
      </c>
      <c r="T5062" s="108">
        <v>1.44</v>
      </c>
      <c r="U5062">
        <v>1</v>
      </c>
      <c r="V5062" t="s">
        <v>270</v>
      </c>
      <c r="W5062" t="s">
        <v>167</v>
      </c>
      <c r="X5062">
        <v>3</v>
      </c>
      <c r="Y5062">
        <v>0</v>
      </c>
      <c r="Z5062">
        <v>0</v>
      </c>
      <c r="AA5062">
        <v>3</v>
      </c>
      <c r="AB5062">
        <v>0</v>
      </c>
      <c r="AC5062">
        <v>0</v>
      </c>
      <c r="AD5062">
        <v>0</v>
      </c>
      <c r="AE5062">
        <v>0</v>
      </c>
    </row>
    <row r="5063" spans="1:31" x14ac:dyDescent="0.3">
      <c r="A5063" t="s">
        <v>268</v>
      </c>
      <c r="B5063" t="s">
        <v>5183</v>
      </c>
      <c r="C5063" t="s">
        <v>262</v>
      </c>
      <c r="D5063" t="s">
        <v>5184</v>
      </c>
      <c r="E5063" t="s">
        <v>12877</v>
      </c>
      <c r="F5063" t="s">
        <v>5185</v>
      </c>
      <c r="G5063" t="s">
        <v>5143</v>
      </c>
      <c r="I5063" t="s">
        <v>265</v>
      </c>
      <c r="J5063" t="s">
        <v>266</v>
      </c>
      <c r="K5063" t="s">
        <v>5144</v>
      </c>
      <c r="L5063" t="s">
        <v>5186</v>
      </c>
      <c r="M5063" t="s">
        <v>271</v>
      </c>
      <c r="N5063" t="s">
        <v>268</v>
      </c>
      <c r="O5063">
        <v>17</v>
      </c>
      <c r="P5063" t="s">
        <v>273</v>
      </c>
      <c r="Q5063">
        <v>0.48</v>
      </c>
      <c r="S5063">
        <v>1</v>
      </c>
      <c r="T5063" s="108">
        <v>0.48</v>
      </c>
      <c r="U5063">
        <v>1</v>
      </c>
      <c r="V5063" t="s">
        <v>270</v>
      </c>
      <c r="W5063" t="s">
        <v>167</v>
      </c>
      <c r="X5063">
        <v>1</v>
      </c>
      <c r="Y5063">
        <v>0</v>
      </c>
      <c r="Z5063">
        <v>0</v>
      </c>
      <c r="AA5063">
        <v>1</v>
      </c>
      <c r="AB5063">
        <v>0</v>
      </c>
      <c r="AC5063">
        <v>0</v>
      </c>
      <c r="AD5063">
        <v>0</v>
      </c>
      <c r="AE5063">
        <v>0</v>
      </c>
    </row>
    <row r="5064" spans="1:31" x14ac:dyDescent="0.3">
      <c r="A5064" t="s">
        <v>268</v>
      </c>
      <c r="B5064" t="s">
        <v>6564</v>
      </c>
      <c r="C5064" t="s">
        <v>262</v>
      </c>
      <c r="D5064" t="s">
        <v>6565</v>
      </c>
      <c r="E5064" t="s">
        <v>13568</v>
      </c>
      <c r="F5064" t="s">
        <v>490</v>
      </c>
      <c r="G5064" t="s">
        <v>514</v>
      </c>
      <c r="I5064" t="s">
        <v>265</v>
      </c>
      <c r="J5064" t="s">
        <v>266</v>
      </c>
      <c r="K5064" t="s">
        <v>2359</v>
      </c>
      <c r="L5064" t="s">
        <v>10832</v>
      </c>
      <c r="M5064" t="s">
        <v>267</v>
      </c>
      <c r="N5064" t="s">
        <v>268</v>
      </c>
      <c r="O5064">
        <v>10</v>
      </c>
      <c r="P5064" t="s">
        <v>282</v>
      </c>
      <c r="Q5064">
        <v>6</v>
      </c>
      <c r="S5064">
        <v>1</v>
      </c>
      <c r="T5064" s="108">
        <v>6</v>
      </c>
      <c r="U5064">
        <v>1</v>
      </c>
      <c r="V5064" t="s">
        <v>270</v>
      </c>
      <c r="W5064" t="s">
        <v>167</v>
      </c>
      <c r="X5064">
        <v>1</v>
      </c>
      <c r="Y5064">
        <v>0</v>
      </c>
      <c r="Z5064">
        <v>0</v>
      </c>
      <c r="AA5064">
        <v>0</v>
      </c>
      <c r="AB5064">
        <v>0</v>
      </c>
      <c r="AC5064">
        <v>1</v>
      </c>
      <c r="AD5064">
        <v>0</v>
      </c>
      <c r="AE5064">
        <v>0</v>
      </c>
    </row>
    <row r="5065" spans="1:31" x14ac:dyDescent="0.3">
      <c r="A5065" t="s">
        <v>268</v>
      </c>
      <c r="B5065" t="s">
        <v>6564</v>
      </c>
      <c r="C5065" t="s">
        <v>262</v>
      </c>
      <c r="D5065" t="s">
        <v>6565</v>
      </c>
      <c r="E5065" t="s">
        <v>13568</v>
      </c>
      <c r="F5065" t="s">
        <v>490</v>
      </c>
      <c r="G5065" t="s">
        <v>514</v>
      </c>
      <c r="I5065" t="s">
        <v>265</v>
      </c>
      <c r="J5065" t="s">
        <v>266</v>
      </c>
      <c r="K5065" t="s">
        <v>2359</v>
      </c>
      <c r="L5065" t="s">
        <v>10832</v>
      </c>
      <c r="M5065" t="s">
        <v>271</v>
      </c>
      <c r="N5065" t="s">
        <v>268</v>
      </c>
      <c r="O5065">
        <v>11</v>
      </c>
      <c r="P5065" t="s">
        <v>272</v>
      </c>
      <c r="Q5065">
        <v>4</v>
      </c>
      <c r="S5065">
        <v>1</v>
      </c>
      <c r="T5065" s="108">
        <v>4</v>
      </c>
      <c r="U5065">
        <v>1</v>
      </c>
      <c r="V5065" t="s">
        <v>270</v>
      </c>
      <c r="W5065" t="s">
        <v>167</v>
      </c>
      <c r="X5065">
        <v>1</v>
      </c>
      <c r="Y5065">
        <v>0</v>
      </c>
      <c r="Z5065">
        <v>0</v>
      </c>
      <c r="AA5065">
        <v>0</v>
      </c>
      <c r="AB5065">
        <v>1</v>
      </c>
      <c r="AC5065">
        <v>0</v>
      </c>
      <c r="AD5065">
        <v>0</v>
      </c>
      <c r="AE5065">
        <v>0</v>
      </c>
    </row>
    <row r="5066" spans="1:31" x14ac:dyDescent="0.3">
      <c r="A5066" t="s">
        <v>268</v>
      </c>
      <c r="B5066" t="s">
        <v>6564</v>
      </c>
      <c r="C5066" t="s">
        <v>262</v>
      </c>
      <c r="D5066" t="s">
        <v>6565</v>
      </c>
      <c r="E5066" t="s">
        <v>13568</v>
      </c>
      <c r="F5066" t="s">
        <v>490</v>
      </c>
      <c r="G5066" t="s">
        <v>514</v>
      </c>
      <c r="I5066" t="s">
        <v>265</v>
      </c>
      <c r="J5066" t="s">
        <v>266</v>
      </c>
      <c r="K5066" t="s">
        <v>2359</v>
      </c>
      <c r="L5066" t="s">
        <v>10832</v>
      </c>
      <c r="M5066" t="s">
        <v>271</v>
      </c>
      <c r="N5066" t="s">
        <v>268</v>
      </c>
      <c r="O5066">
        <v>25</v>
      </c>
      <c r="P5066" t="s">
        <v>273</v>
      </c>
      <c r="Q5066">
        <v>0.48</v>
      </c>
      <c r="S5066">
        <v>8</v>
      </c>
      <c r="T5066" s="108">
        <v>3.84</v>
      </c>
      <c r="U5066">
        <v>1</v>
      </c>
      <c r="V5066" t="s">
        <v>270</v>
      </c>
      <c r="W5066" t="s">
        <v>167</v>
      </c>
      <c r="X5066">
        <v>8</v>
      </c>
      <c r="Y5066">
        <v>0</v>
      </c>
      <c r="Z5066">
        <v>0</v>
      </c>
      <c r="AA5066">
        <v>8</v>
      </c>
      <c r="AB5066">
        <v>0</v>
      </c>
      <c r="AC5066">
        <v>0</v>
      </c>
      <c r="AD5066">
        <v>0</v>
      </c>
      <c r="AE5066">
        <v>0</v>
      </c>
    </row>
    <row r="5067" spans="1:31" x14ac:dyDescent="0.3">
      <c r="A5067" t="s">
        <v>268</v>
      </c>
      <c r="B5067" t="s">
        <v>6564</v>
      </c>
      <c r="C5067" t="s">
        <v>262</v>
      </c>
      <c r="D5067" t="s">
        <v>6565</v>
      </c>
      <c r="E5067" t="s">
        <v>13568</v>
      </c>
      <c r="F5067" t="s">
        <v>490</v>
      </c>
      <c r="G5067" t="s">
        <v>514</v>
      </c>
      <c r="I5067" t="s">
        <v>265</v>
      </c>
      <c r="J5067" t="s">
        <v>266</v>
      </c>
      <c r="K5067" t="s">
        <v>2359</v>
      </c>
      <c r="L5067" t="s">
        <v>10832</v>
      </c>
      <c r="M5067" t="s">
        <v>271</v>
      </c>
      <c r="N5067" t="s">
        <v>268</v>
      </c>
      <c r="O5067">
        <v>24</v>
      </c>
      <c r="P5067" t="s">
        <v>425</v>
      </c>
      <c r="Q5067">
        <v>0.32</v>
      </c>
      <c r="S5067">
        <v>2</v>
      </c>
      <c r="T5067" s="108">
        <v>0.64</v>
      </c>
      <c r="U5067">
        <v>1</v>
      </c>
      <c r="V5067" t="s">
        <v>270</v>
      </c>
      <c r="W5067" t="s">
        <v>167</v>
      </c>
      <c r="X5067">
        <v>2</v>
      </c>
      <c r="Y5067">
        <v>0</v>
      </c>
      <c r="Z5067">
        <v>0</v>
      </c>
      <c r="AA5067">
        <v>0</v>
      </c>
      <c r="AB5067">
        <v>2</v>
      </c>
      <c r="AC5067">
        <v>0</v>
      </c>
      <c r="AD5067">
        <v>0</v>
      </c>
      <c r="AE5067">
        <v>0</v>
      </c>
    </row>
    <row r="5068" spans="1:31" x14ac:dyDescent="0.3">
      <c r="A5068" t="s">
        <v>268</v>
      </c>
      <c r="B5068" t="s">
        <v>5254</v>
      </c>
      <c r="C5068" t="s">
        <v>262</v>
      </c>
      <c r="D5068" t="s">
        <v>5255</v>
      </c>
      <c r="E5068" t="s">
        <v>13477</v>
      </c>
      <c r="F5068" t="s">
        <v>5256</v>
      </c>
      <c r="G5068" t="s">
        <v>5243</v>
      </c>
      <c r="I5068" t="s">
        <v>265</v>
      </c>
      <c r="J5068" t="s">
        <v>266</v>
      </c>
      <c r="K5068" t="s">
        <v>5244</v>
      </c>
      <c r="L5068" t="s">
        <v>5257</v>
      </c>
      <c r="M5068" t="s">
        <v>267</v>
      </c>
      <c r="N5068" t="s">
        <v>268</v>
      </c>
      <c r="O5068">
        <v>1</v>
      </c>
      <c r="P5068" t="s">
        <v>282</v>
      </c>
      <c r="Q5068">
        <v>4</v>
      </c>
      <c r="S5068">
        <v>1</v>
      </c>
      <c r="T5068" s="108">
        <v>4</v>
      </c>
      <c r="U5068">
        <v>1</v>
      </c>
      <c r="V5068" t="s">
        <v>270</v>
      </c>
      <c r="W5068" t="s">
        <v>167</v>
      </c>
      <c r="X5068">
        <v>1</v>
      </c>
      <c r="Y5068">
        <v>0</v>
      </c>
      <c r="Z5068">
        <v>0</v>
      </c>
      <c r="AA5068">
        <v>0</v>
      </c>
      <c r="AB5068">
        <v>1</v>
      </c>
      <c r="AC5068">
        <v>0</v>
      </c>
      <c r="AD5068">
        <v>0</v>
      </c>
      <c r="AE5068">
        <v>0</v>
      </c>
    </row>
    <row r="5069" spans="1:31" x14ac:dyDescent="0.3">
      <c r="A5069" t="s">
        <v>268</v>
      </c>
      <c r="B5069" t="s">
        <v>5254</v>
      </c>
      <c r="C5069" t="s">
        <v>262</v>
      </c>
      <c r="D5069" t="s">
        <v>5255</v>
      </c>
      <c r="E5069" t="s">
        <v>13477</v>
      </c>
      <c r="F5069" t="s">
        <v>5256</v>
      </c>
      <c r="G5069" t="s">
        <v>5243</v>
      </c>
      <c r="I5069" t="s">
        <v>265</v>
      </c>
      <c r="J5069" t="s">
        <v>266</v>
      </c>
      <c r="K5069" t="s">
        <v>5244</v>
      </c>
      <c r="L5069" t="s">
        <v>5257</v>
      </c>
      <c r="M5069" t="s">
        <v>271</v>
      </c>
      <c r="N5069" t="s">
        <v>268</v>
      </c>
      <c r="O5069">
        <v>2</v>
      </c>
      <c r="P5069" t="s">
        <v>272</v>
      </c>
      <c r="Q5069">
        <v>2</v>
      </c>
      <c r="S5069">
        <v>1</v>
      </c>
      <c r="T5069" s="108">
        <v>2</v>
      </c>
      <c r="U5069">
        <v>1</v>
      </c>
      <c r="V5069" t="s">
        <v>270</v>
      </c>
      <c r="W5069" t="s">
        <v>167</v>
      </c>
      <c r="X5069">
        <v>1</v>
      </c>
      <c r="Y5069">
        <v>0</v>
      </c>
      <c r="Z5069">
        <v>0</v>
      </c>
      <c r="AA5069">
        <v>0</v>
      </c>
      <c r="AB5069">
        <v>1</v>
      </c>
      <c r="AC5069">
        <v>0</v>
      </c>
      <c r="AD5069">
        <v>0</v>
      </c>
      <c r="AE5069">
        <v>0</v>
      </c>
    </row>
    <row r="5070" spans="1:31" x14ac:dyDescent="0.3">
      <c r="A5070" t="s">
        <v>268</v>
      </c>
      <c r="B5070" t="s">
        <v>5254</v>
      </c>
      <c r="C5070" t="s">
        <v>262</v>
      </c>
      <c r="D5070" t="s">
        <v>5255</v>
      </c>
      <c r="E5070" t="s">
        <v>13477</v>
      </c>
      <c r="F5070" t="s">
        <v>5256</v>
      </c>
      <c r="G5070" t="s">
        <v>5243</v>
      </c>
      <c r="I5070" t="s">
        <v>265</v>
      </c>
      <c r="J5070" t="s">
        <v>266</v>
      </c>
      <c r="K5070" t="s">
        <v>5244</v>
      </c>
      <c r="L5070" t="s">
        <v>5257</v>
      </c>
      <c r="M5070" t="s">
        <v>271</v>
      </c>
      <c r="N5070" t="s">
        <v>268</v>
      </c>
      <c r="O5070">
        <v>17</v>
      </c>
      <c r="P5070" t="s">
        <v>273</v>
      </c>
      <c r="Q5070">
        <v>0.48</v>
      </c>
      <c r="S5070">
        <v>1</v>
      </c>
      <c r="T5070" s="108">
        <v>0.48</v>
      </c>
      <c r="U5070">
        <v>1</v>
      </c>
      <c r="V5070" t="s">
        <v>270</v>
      </c>
      <c r="W5070" t="s">
        <v>167</v>
      </c>
      <c r="X5070">
        <v>1</v>
      </c>
      <c r="Y5070">
        <v>0</v>
      </c>
      <c r="Z5070">
        <v>1</v>
      </c>
      <c r="AA5070">
        <v>0</v>
      </c>
      <c r="AB5070">
        <v>0</v>
      </c>
      <c r="AC5070">
        <v>0</v>
      </c>
      <c r="AD5070">
        <v>0</v>
      </c>
      <c r="AE5070">
        <v>0</v>
      </c>
    </row>
    <row r="5071" spans="1:31" x14ac:dyDescent="0.3">
      <c r="A5071" t="s">
        <v>268</v>
      </c>
      <c r="B5071" t="s">
        <v>6078</v>
      </c>
      <c r="C5071" t="s">
        <v>262</v>
      </c>
      <c r="D5071" t="s">
        <v>6079</v>
      </c>
      <c r="E5071" t="s">
        <v>13510</v>
      </c>
      <c r="F5071" t="s">
        <v>535</v>
      </c>
      <c r="G5071" t="s">
        <v>2315</v>
      </c>
      <c r="I5071" t="s">
        <v>265</v>
      </c>
      <c r="J5071" t="s">
        <v>266</v>
      </c>
      <c r="K5071" t="s">
        <v>6080</v>
      </c>
      <c r="L5071" t="s">
        <v>17544</v>
      </c>
      <c r="M5071" t="s">
        <v>271</v>
      </c>
      <c r="N5071" t="s">
        <v>268</v>
      </c>
      <c r="O5071">
        <v>2</v>
      </c>
      <c r="P5071" t="s">
        <v>272</v>
      </c>
      <c r="Q5071">
        <v>4</v>
      </c>
      <c r="S5071">
        <v>3</v>
      </c>
      <c r="T5071" s="108">
        <v>12</v>
      </c>
      <c r="U5071">
        <v>1</v>
      </c>
      <c r="V5071" t="s">
        <v>270</v>
      </c>
      <c r="W5071" t="s">
        <v>167</v>
      </c>
      <c r="X5071">
        <v>1</v>
      </c>
      <c r="Y5071">
        <v>1</v>
      </c>
      <c r="Z5071">
        <v>0</v>
      </c>
      <c r="AA5071">
        <v>1</v>
      </c>
      <c r="AB5071">
        <v>0</v>
      </c>
      <c r="AC5071">
        <v>1</v>
      </c>
      <c r="AD5071">
        <v>0</v>
      </c>
      <c r="AE5071">
        <v>0</v>
      </c>
    </row>
    <row r="5072" spans="1:31" x14ac:dyDescent="0.3">
      <c r="A5072" t="s">
        <v>268</v>
      </c>
      <c r="B5072" t="s">
        <v>6078</v>
      </c>
      <c r="C5072" t="s">
        <v>262</v>
      </c>
      <c r="D5072" t="s">
        <v>6079</v>
      </c>
      <c r="E5072" t="s">
        <v>13510</v>
      </c>
      <c r="F5072" t="s">
        <v>535</v>
      </c>
      <c r="G5072" t="s">
        <v>2315</v>
      </c>
      <c r="I5072" t="s">
        <v>265</v>
      </c>
      <c r="J5072" t="s">
        <v>266</v>
      </c>
      <c r="K5072" t="s">
        <v>6080</v>
      </c>
      <c r="L5072" t="s">
        <v>17544</v>
      </c>
      <c r="M5072" t="s">
        <v>267</v>
      </c>
      <c r="N5072" t="s">
        <v>268</v>
      </c>
      <c r="O5072">
        <v>1</v>
      </c>
      <c r="P5072" t="s">
        <v>282</v>
      </c>
      <c r="Q5072">
        <v>4</v>
      </c>
      <c r="S5072">
        <v>2</v>
      </c>
      <c r="T5072" s="108">
        <v>8</v>
      </c>
      <c r="U5072">
        <v>1</v>
      </c>
      <c r="V5072" t="s">
        <v>270</v>
      </c>
      <c r="W5072" t="s">
        <v>167</v>
      </c>
      <c r="X5072">
        <v>1</v>
      </c>
      <c r="Y5072">
        <v>0</v>
      </c>
      <c r="Z5072">
        <v>1</v>
      </c>
      <c r="AA5072">
        <v>0</v>
      </c>
      <c r="AB5072">
        <v>0</v>
      </c>
      <c r="AC5072">
        <v>1</v>
      </c>
      <c r="AD5072">
        <v>0</v>
      </c>
      <c r="AE5072">
        <v>0</v>
      </c>
    </row>
    <row r="5073" spans="1:31" x14ac:dyDescent="0.3">
      <c r="A5073" t="s">
        <v>268</v>
      </c>
      <c r="B5073" t="s">
        <v>6078</v>
      </c>
      <c r="C5073" t="s">
        <v>262</v>
      </c>
      <c r="D5073" t="s">
        <v>6079</v>
      </c>
      <c r="E5073" t="s">
        <v>13510</v>
      </c>
      <c r="F5073" t="s">
        <v>535</v>
      </c>
      <c r="G5073" t="s">
        <v>2315</v>
      </c>
      <c r="I5073" t="s">
        <v>265</v>
      </c>
      <c r="J5073" t="s">
        <v>266</v>
      </c>
      <c r="K5073" t="s">
        <v>6080</v>
      </c>
      <c r="L5073" t="s">
        <v>17544</v>
      </c>
      <c r="M5073" t="s">
        <v>271</v>
      </c>
      <c r="N5073" t="s">
        <v>268</v>
      </c>
      <c r="O5073">
        <v>17</v>
      </c>
      <c r="P5073" t="s">
        <v>273</v>
      </c>
      <c r="Q5073">
        <v>0.48</v>
      </c>
      <c r="S5073">
        <v>1</v>
      </c>
      <c r="T5073" s="108">
        <v>0.48</v>
      </c>
      <c r="U5073">
        <v>1</v>
      </c>
      <c r="V5073" t="s">
        <v>270</v>
      </c>
      <c r="W5073" t="s">
        <v>167</v>
      </c>
      <c r="X5073">
        <v>1</v>
      </c>
      <c r="Y5073">
        <v>0</v>
      </c>
      <c r="Z5073">
        <v>0</v>
      </c>
      <c r="AA5073">
        <v>0</v>
      </c>
      <c r="AB5073">
        <v>0</v>
      </c>
      <c r="AC5073">
        <v>1</v>
      </c>
      <c r="AD5073">
        <v>0</v>
      </c>
      <c r="AE5073">
        <v>0</v>
      </c>
    </row>
    <row r="5074" spans="1:31" x14ac:dyDescent="0.3">
      <c r="A5074" t="s">
        <v>268</v>
      </c>
      <c r="B5074" t="s">
        <v>6967</v>
      </c>
      <c r="C5074" t="s">
        <v>262</v>
      </c>
      <c r="D5074" t="s">
        <v>6968</v>
      </c>
      <c r="E5074" t="s">
        <v>13291</v>
      </c>
      <c r="F5074" t="s">
        <v>6969</v>
      </c>
      <c r="G5074" t="s">
        <v>402</v>
      </c>
      <c r="I5074" t="s">
        <v>265</v>
      </c>
      <c r="J5074" t="s">
        <v>266</v>
      </c>
      <c r="K5074" t="s">
        <v>6954</v>
      </c>
      <c r="L5074" t="s">
        <v>6970</v>
      </c>
      <c r="M5074" t="s">
        <v>267</v>
      </c>
      <c r="N5074" t="s">
        <v>268</v>
      </c>
      <c r="O5074">
        <v>1</v>
      </c>
      <c r="P5074" t="s">
        <v>282</v>
      </c>
      <c r="Q5074">
        <v>2</v>
      </c>
      <c r="S5074">
        <v>1</v>
      </c>
      <c r="T5074" s="108">
        <v>2</v>
      </c>
      <c r="U5074">
        <v>1</v>
      </c>
      <c r="V5074" t="s">
        <v>270</v>
      </c>
      <c r="W5074" t="s">
        <v>167</v>
      </c>
      <c r="X5074">
        <v>1</v>
      </c>
      <c r="Y5074">
        <v>0</v>
      </c>
      <c r="Z5074">
        <v>1</v>
      </c>
      <c r="AA5074">
        <v>0</v>
      </c>
      <c r="AB5074">
        <v>0</v>
      </c>
      <c r="AC5074">
        <v>0</v>
      </c>
      <c r="AD5074">
        <v>0</v>
      </c>
      <c r="AE5074">
        <v>0</v>
      </c>
    </row>
    <row r="5075" spans="1:31" x14ac:dyDescent="0.3">
      <c r="A5075" t="s">
        <v>268</v>
      </c>
      <c r="B5075" t="s">
        <v>6967</v>
      </c>
      <c r="C5075" t="s">
        <v>262</v>
      </c>
      <c r="D5075" t="s">
        <v>6968</v>
      </c>
      <c r="E5075" t="s">
        <v>13291</v>
      </c>
      <c r="F5075" t="s">
        <v>6969</v>
      </c>
      <c r="G5075" t="s">
        <v>402</v>
      </c>
      <c r="I5075" t="s">
        <v>265</v>
      </c>
      <c r="J5075" t="s">
        <v>266</v>
      </c>
      <c r="K5075" t="s">
        <v>6954</v>
      </c>
      <c r="L5075" t="s">
        <v>6970</v>
      </c>
      <c r="M5075" t="s">
        <v>271</v>
      </c>
      <c r="N5075" t="s">
        <v>268</v>
      </c>
      <c r="O5075">
        <v>2</v>
      </c>
      <c r="P5075" t="s">
        <v>272</v>
      </c>
      <c r="Q5075">
        <v>2</v>
      </c>
      <c r="S5075">
        <v>2</v>
      </c>
      <c r="T5075" s="108">
        <v>4</v>
      </c>
      <c r="U5075">
        <v>1</v>
      </c>
      <c r="V5075" t="s">
        <v>270</v>
      </c>
      <c r="W5075" t="s">
        <v>167</v>
      </c>
      <c r="X5075">
        <v>1</v>
      </c>
      <c r="Y5075">
        <v>0</v>
      </c>
      <c r="Z5075">
        <v>1</v>
      </c>
      <c r="AA5075">
        <v>0</v>
      </c>
      <c r="AB5075">
        <v>1</v>
      </c>
      <c r="AC5075">
        <v>0</v>
      </c>
      <c r="AD5075">
        <v>0</v>
      </c>
      <c r="AE5075">
        <v>0</v>
      </c>
    </row>
    <row r="5076" spans="1:31" x14ac:dyDescent="0.3">
      <c r="A5076" t="s">
        <v>268</v>
      </c>
      <c r="B5076" t="s">
        <v>6967</v>
      </c>
      <c r="C5076" t="s">
        <v>262</v>
      </c>
      <c r="D5076" t="s">
        <v>6968</v>
      </c>
      <c r="E5076" t="s">
        <v>13291</v>
      </c>
      <c r="F5076" t="s">
        <v>6969</v>
      </c>
      <c r="G5076" t="s">
        <v>402</v>
      </c>
      <c r="I5076" t="s">
        <v>265</v>
      </c>
      <c r="J5076" t="s">
        <v>266</v>
      </c>
      <c r="K5076" t="s">
        <v>6954</v>
      </c>
      <c r="L5076" t="s">
        <v>6970</v>
      </c>
      <c r="M5076" t="s">
        <v>271</v>
      </c>
      <c r="N5076" t="s">
        <v>268</v>
      </c>
      <c r="O5076">
        <v>20</v>
      </c>
      <c r="P5076" t="s">
        <v>425</v>
      </c>
      <c r="Q5076">
        <v>0.32</v>
      </c>
      <c r="S5076">
        <v>1</v>
      </c>
      <c r="T5076" s="108">
        <v>0.32</v>
      </c>
      <c r="U5076">
        <v>1</v>
      </c>
      <c r="V5076" t="s">
        <v>270</v>
      </c>
      <c r="W5076" t="s">
        <v>167</v>
      </c>
      <c r="X5076">
        <v>1</v>
      </c>
      <c r="Y5076">
        <v>0</v>
      </c>
      <c r="Z5076">
        <v>0</v>
      </c>
      <c r="AA5076">
        <v>0</v>
      </c>
      <c r="AB5076">
        <v>0</v>
      </c>
      <c r="AC5076">
        <v>1</v>
      </c>
      <c r="AD5076">
        <v>0</v>
      </c>
      <c r="AE5076">
        <v>0</v>
      </c>
    </row>
    <row r="5077" spans="1:31" x14ac:dyDescent="0.3">
      <c r="A5077" t="s">
        <v>268</v>
      </c>
      <c r="B5077" t="s">
        <v>5279</v>
      </c>
      <c r="C5077" t="s">
        <v>262</v>
      </c>
      <c r="D5077" t="s">
        <v>5280</v>
      </c>
      <c r="E5077" t="s">
        <v>13394</v>
      </c>
      <c r="F5077" t="s">
        <v>5281</v>
      </c>
      <c r="G5077" t="s">
        <v>1097</v>
      </c>
      <c r="I5077" t="s">
        <v>265</v>
      </c>
      <c r="J5077" t="s">
        <v>266</v>
      </c>
      <c r="K5077" t="s">
        <v>3007</v>
      </c>
      <c r="L5077" t="s">
        <v>5282</v>
      </c>
      <c r="M5077" t="s">
        <v>267</v>
      </c>
      <c r="N5077" t="s">
        <v>268</v>
      </c>
      <c r="O5077">
        <v>1</v>
      </c>
      <c r="P5077" t="s">
        <v>266</v>
      </c>
      <c r="Q5077">
        <v>0.48</v>
      </c>
      <c r="S5077">
        <v>1</v>
      </c>
      <c r="T5077" s="108">
        <v>0.48</v>
      </c>
      <c r="U5077">
        <v>1</v>
      </c>
      <c r="V5077" t="s">
        <v>270</v>
      </c>
      <c r="W5077" t="s">
        <v>167</v>
      </c>
      <c r="X5077">
        <v>1</v>
      </c>
      <c r="Y5077">
        <v>0</v>
      </c>
      <c r="Z5077">
        <v>0</v>
      </c>
      <c r="AA5077">
        <v>1</v>
      </c>
      <c r="AB5077">
        <v>0</v>
      </c>
      <c r="AC5077">
        <v>0</v>
      </c>
      <c r="AD5077">
        <v>0</v>
      </c>
      <c r="AE5077">
        <v>0</v>
      </c>
    </row>
    <row r="5078" spans="1:31" x14ac:dyDescent="0.3">
      <c r="A5078" t="s">
        <v>268</v>
      </c>
      <c r="B5078" t="s">
        <v>5279</v>
      </c>
      <c r="C5078" t="s">
        <v>262</v>
      </c>
      <c r="D5078" t="s">
        <v>5280</v>
      </c>
      <c r="E5078" t="s">
        <v>13394</v>
      </c>
      <c r="F5078" t="s">
        <v>5281</v>
      </c>
      <c r="G5078" t="s">
        <v>1097</v>
      </c>
      <c r="I5078" t="s">
        <v>265</v>
      </c>
      <c r="J5078" t="s">
        <v>266</v>
      </c>
      <c r="K5078" t="s">
        <v>3007</v>
      </c>
      <c r="L5078" t="s">
        <v>5282</v>
      </c>
      <c r="M5078" t="s">
        <v>271</v>
      </c>
      <c r="N5078" t="s">
        <v>268</v>
      </c>
      <c r="O5078">
        <v>2</v>
      </c>
      <c r="P5078" t="s">
        <v>288</v>
      </c>
      <c r="Q5078">
        <v>0.48</v>
      </c>
      <c r="S5078">
        <v>2</v>
      </c>
      <c r="T5078" s="108">
        <v>0.96</v>
      </c>
      <c r="U5078">
        <v>1</v>
      </c>
      <c r="V5078" t="s">
        <v>270</v>
      </c>
      <c r="W5078" t="s">
        <v>167</v>
      </c>
      <c r="X5078">
        <v>2</v>
      </c>
      <c r="Y5078">
        <v>0</v>
      </c>
      <c r="Z5078">
        <v>0</v>
      </c>
      <c r="AA5078">
        <v>2</v>
      </c>
      <c r="AB5078">
        <v>0</v>
      </c>
      <c r="AC5078">
        <v>0</v>
      </c>
      <c r="AD5078">
        <v>0</v>
      </c>
      <c r="AE5078">
        <v>0</v>
      </c>
    </row>
    <row r="5079" spans="1:31" x14ac:dyDescent="0.3">
      <c r="A5079" t="s">
        <v>268</v>
      </c>
      <c r="B5079" t="s">
        <v>5283</v>
      </c>
      <c r="C5079" t="s">
        <v>262</v>
      </c>
      <c r="D5079" t="s">
        <v>5284</v>
      </c>
      <c r="E5079" t="s">
        <v>12844</v>
      </c>
      <c r="F5079" t="s">
        <v>1600</v>
      </c>
      <c r="G5079" t="s">
        <v>362</v>
      </c>
      <c r="I5079" t="s">
        <v>265</v>
      </c>
      <c r="J5079" t="s">
        <v>266</v>
      </c>
      <c r="K5079" t="s">
        <v>5285</v>
      </c>
      <c r="L5079" t="s">
        <v>5286</v>
      </c>
      <c r="M5079" t="s">
        <v>267</v>
      </c>
      <c r="N5079" t="s">
        <v>268</v>
      </c>
      <c r="O5079">
        <v>1</v>
      </c>
      <c r="P5079" t="s">
        <v>269</v>
      </c>
      <c r="Q5079">
        <v>1</v>
      </c>
      <c r="S5079">
        <v>1</v>
      </c>
      <c r="T5079" s="108">
        <v>1</v>
      </c>
      <c r="U5079">
        <v>1</v>
      </c>
      <c r="V5079" t="s">
        <v>270</v>
      </c>
      <c r="W5079" t="s">
        <v>167</v>
      </c>
      <c r="X5079">
        <v>1</v>
      </c>
      <c r="Y5079">
        <v>0</v>
      </c>
      <c r="Z5079">
        <v>1</v>
      </c>
      <c r="AA5079">
        <v>0</v>
      </c>
      <c r="AB5079">
        <v>0</v>
      </c>
      <c r="AC5079">
        <v>0</v>
      </c>
      <c r="AD5079">
        <v>0</v>
      </c>
      <c r="AE5079">
        <v>0</v>
      </c>
    </row>
    <row r="5080" spans="1:31" x14ac:dyDescent="0.3">
      <c r="A5080" t="s">
        <v>268</v>
      </c>
      <c r="B5080" t="s">
        <v>5283</v>
      </c>
      <c r="C5080" t="s">
        <v>262</v>
      </c>
      <c r="D5080" t="s">
        <v>5284</v>
      </c>
      <c r="E5080" t="s">
        <v>12844</v>
      </c>
      <c r="F5080" t="s">
        <v>1600</v>
      </c>
      <c r="G5080" t="s">
        <v>362</v>
      </c>
      <c r="I5080" t="s">
        <v>265</v>
      </c>
      <c r="J5080" t="s">
        <v>266</v>
      </c>
      <c r="K5080" t="s">
        <v>5285</v>
      </c>
      <c r="L5080" t="s">
        <v>5286</v>
      </c>
      <c r="M5080" t="s">
        <v>271</v>
      </c>
      <c r="N5080" t="s">
        <v>268</v>
      </c>
      <c r="O5080">
        <v>2</v>
      </c>
      <c r="P5080" t="s">
        <v>288</v>
      </c>
      <c r="Q5080">
        <v>0.48</v>
      </c>
      <c r="S5080">
        <v>2</v>
      </c>
      <c r="T5080" s="108">
        <v>0.96</v>
      </c>
      <c r="U5080">
        <v>1</v>
      </c>
      <c r="V5080" t="s">
        <v>270</v>
      </c>
      <c r="W5080" t="s">
        <v>167</v>
      </c>
      <c r="X5080">
        <v>2</v>
      </c>
      <c r="Y5080">
        <v>0</v>
      </c>
      <c r="Z5080">
        <v>0</v>
      </c>
      <c r="AA5080">
        <v>2</v>
      </c>
      <c r="AB5080">
        <v>0</v>
      </c>
      <c r="AC5080">
        <v>0</v>
      </c>
      <c r="AD5080">
        <v>0</v>
      </c>
      <c r="AE5080">
        <v>0</v>
      </c>
    </row>
    <row r="5081" spans="1:31" x14ac:dyDescent="0.3">
      <c r="A5081" t="s">
        <v>268</v>
      </c>
      <c r="B5081" t="s">
        <v>5283</v>
      </c>
      <c r="C5081" t="s">
        <v>262</v>
      </c>
      <c r="D5081" t="s">
        <v>5284</v>
      </c>
      <c r="E5081" t="s">
        <v>12844</v>
      </c>
      <c r="F5081" t="s">
        <v>1600</v>
      </c>
      <c r="G5081" t="s">
        <v>362</v>
      </c>
      <c r="I5081" t="s">
        <v>265</v>
      </c>
      <c r="J5081" t="s">
        <v>266</v>
      </c>
      <c r="K5081" t="s">
        <v>5285</v>
      </c>
      <c r="L5081" t="s">
        <v>5286</v>
      </c>
      <c r="M5081" t="s">
        <v>271</v>
      </c>
      <c r="N5081" t="s">
        <v>268</v>
      </c>
      <c r="O5081">
        <v>17</v>
      </c>
      <c r="P5081" t="s">
        <v>273</v>
      </c>
      <c r="Q5081">
        <v>0.32</v>
      </c>
      <c r="S5081">
        <v>1</v>
      </c>
      <c r="T5081" s="108">
        <v>0.32</v>
      </c>
      <c r="U5081">
        <v>1</v>
      </c>
      <c r="V5081" t="s">
        <v>270</v>
      </c>
      <c r="W5081" t="s">
        <v>167</v>
      </c>
      <c r="X5081">
        <v>1</v>
      </c>
      <c r="Y5081">
        <v>0</v>
      </c>
      <c r="Z5081">
        <v>0</v>
      </c>
      <c r="AA5081">
        <v>0</v>
      </c>
      <c r="AB5081">
        <v>1</v>
      </c>
      <c r="AC5081">
        <v>0</v>
      </c>
      <c r="AD5081">
        <v>0</v>
      </c>
      <c r="AE5081">
        <v>0</v>
      </c>
    </row>
    <row r="5082" spans="1:31" x14ac:dyDescent="0.3">
      <c r="A5082" t="s">
        <v>268</v>
      </c>
      <c r="B5082" t="s">
        <v>5316</v>
      </c>
      <c r="C5082" t="s">
        <v>262</v>
      </c>
      <c r="D5082" t="s">
        <v>5317</v>
      </c>
      <c r="E5082" t="s">
        <v>12960</v>
      </c>
      <c r="F5082" t="s">
        <v>2311</v>
      </c>
      <c r="G5082" t="s">
        <v>2732</v>
      </c>
      <c r="I5082" t="s">
        <v>265</v>
      </c>
      <c r="J5082" t="s">
        <v>266</v>
      </c>
      <c r="K5082" t="s">
        <v>5318</v>
      </c>
      <c r="L5082" t="s">
        <v>5319</v>
      </c>
      <c r="M5082" t="s">
        <v>267</v>
      </c>
      <c r="N5082" t="s">
        <v>268</v>
      </c>
      <c r="O5082">
        <v>1</v>
      </c>
      <c r="P5082" t="s">
        <v>266</v>
      </c>
      <c r="Q5082">
        <v>0.32</v>
      </c>
      <c r="S5082">
        <v>1</v>
      </c>
      <c r="T5082" s="108">
        <v>0.32</v>
      </c>
      <c r="U5082">
        <v>1</v>
      </c>
      <c r="V5082" t="s">
        <v>270</v>
      </c>
      <c r="W5082" t="s">
        <v>167</v>
      </c>
      <c r="X5082">
        <v>1</v>
      </c>
      <c r="Y5082">
        <v>1</v>
      </c>
      <c r="Z5082">
        <v>0</v>
      </c>
      <c r="AA5082">
        <v>0</v>
      </c>
      <c r="AB5082">
        <v>0</v>
      </c>
      <c r="AC5082">
        <v>0</v>
      </c>
      <c r="AD5082">
        <v>0</v>
      </c>
      <c r="AE5082">
        <v>0</v>
      </c>
    </row>
    <row r="5083" spans="1:31" x14ac:dyDescent="0.3">
      <c r="A5083" t="s">
        <v>268</v>
      </c>
      <c r="B5083" t="s">
        <v>5316</v>
      </c>
      <c r="C5083" t="s">
        <v>262</v>
      </c>
      <c r="D5083" t="s">
        <v>5317</v>
      </c>
      <c r="E5083" t="s">
        <v>12960</v>
      </c>
      <c r="F5083" t="s">
        <v>2311</v>
      </c>
      <c r="G5083" t="s">
        <v>2732</v>
      </c>
      <c r="I5083" t="s">
        <v>265</v>
      </c>
      <c r="J5083" t="s">
        <v>266</v>
      </c>
      <c r="K5083" t="s">
        <v>5318</v>
      </c>
      <c r="L5083" t="s">
        <v>5319</v>
      </c>
      <c r="M5083" t="s">
        <v>271</v>
      </c>
      <c r="N5083" t="s">
        <v>268</v>
      </c>
      <c r="O5083">
        <v>2</v>
      </c>
      <c r="P5083" t="s">
        <v>288</v>
      </c>
      <c r="Q5083">
        <v>0.48</v>
      </c>
      <c r="S5083">
        <v>1</v>
      </c>
      <c r="T5083" s="108">
        <v>0.48</v>
      </c>
      <c r="U5083">
        <v>1</v>
      </c>
      <c r="V5083" t="s">
        <v>270</v>
      </c>
      <c r="W5083" t="s">
        <v>167</v>
      </c>
      <c r="X5083">
        <v>1</v>
      </c>
      <c r="Y5083">
        <v>1</v>
      </c>
      <c r="Z5083">
        <v>0</v>
      </c>
      <c r="AA5083">
        <v>0</v>
      </c>
      <c r="AB5083">
        <v>0</v>
      </c>
      <c r="AC5083">
        <v>0</v>
      </c>
      <c r="AD5083">
        <v>0</v>
      </c>
      <c r="AE5083">
        <v>0</v>
      </c>
    </row>
    <row r="5084" spans="1:31" x14ac:dyDescent="0.3">
      <c r="A5084" t="s">
        <v>268</v>
      </c>
      <c r="B5084" t="s">
        <v>5316</v>
      </c>
      <c r="C5084" t="s">
        <v>262</v>
      </c>
      <c r="D5084" t="s">
        <v>5317</v>
      </c>
      <c r="E5084" t="s">
        <v>12960</v>
      </c>
      <c r="F5084" t="s">
        <v>2311</v>
      </c>
      <c r="G5084" t="s">
        <v>2732</v>
      </c>
      <c r="I5084" t="s">
        <v>265</v>
      </c>
      <c r="J5084" t="s">
        <v>266</v>
      </c>
      <c r="K5084" t="s">
        <v>5318</v>
      </c>
      <c r="L5084" t="s">
        <v>5319</v>
      </c>
      <c r="M5084" t="s">
        <v>271</v>
      </c>
      <c r="N5084" t="s">
        <v>268</v>
      </c>
      <c r="O5084">
        <v>17</v>
      </c>
      <c r="P5084" t="s">
        <v>273</v>
      </c>
      <c r="Q5084">
        <v>0.48</v>
      </c>
      <c r="S5084">
        <v>1</v>
      </c>
      <c r="T5084" s="108">
        <v>0.48</v>
      </c>
      <c r="U5084">
        <v>1</v>
      </c>
      <c r="V5084" t="s">
        <v>270</v>
      </c>
      <c r="W5084" t="s">
        <v>167</v>
      </c>
      <c r="X5084">
        <v>1</v>
      </c>
      <c r="Y5084">
        <v>0</v>
      </c>
      <c r="Z5084">
        <v>0</v>
      </c>
      <c r="AA5084">
        <v>0</v>
      </c>
      <c r="AB5084">
        <v>1</v>
      </c>
      <c r="AC5084">
        <v>0</v>
      </c>
      <c r="AD5084">
        <v>0</v>
      </c>
      <c r="AE5084">
        <v>0</v>
      </c>
    </row>
    <row r="5085" spans="1:31" x14ac:dyDescent="0.3">
      <c r="A5085" t="s">
        <v>268</v>
      </c>
      <c r="B5085" t="s">
        <v>6959</v>
      </c>
      <c r="C5085" t="s">
        <v>262</v>
      </c>
      <c r="D5085" t="s">
        <v>6960</v>
      </c>
      <c r="E5085" t="s">
        <v>12924</v>
      </c>
      <c r="F5085" t="s">
        <v>6961</v>
      </c>
      <c r="G5085" t="s">
        <v>9312</v>
      </c>
      <c r="I5085" t="s">
        <v>265</v>
      </c>
      <c r="J5085" t="s">
        <v>266</v>
      </c>
      <c r="K5085" t="s">
        <v>6962</v>
      </c>
      <c r="L5085" t="s">
        <v>3265</v>
      </c>
      <c r="M5085" t="s">
        <v>267</v>
      </c>
      <c r="N5085" t="s">
        <v>268</v>
      </c>
      <c r="O5085">
        <v>1</v>
      </c>
      <c r="P5085" t="s">
        <v>282</v>
      </c>
      <c r="Q5085">
        <v>3</v>
      </c>
      <c r="S5085">
        <v>2</v>
      </c>
      <c r="T5085" s="108">
        <v>6</v>
      </c>
      <c r="U5085">
        <v>1</v>
      </c>
      <c r="V5085" t="s">
        <v>270</v>
      </c>
      <c r="W5085" t="s">
        <v>167</v>
      </c>
      <c r="X5085">
        <v>1</v>
      </c>
      <c r="Y5085">
        <v>0</v>
      </c>
      <c r="Z5085">
        <v>1</v>
      </c>
      <c r="AA5085">
        <v>0</v>
      </c>
      <c r="AB5085">
        <v>0</v>
      </c>
      <c r="AC5085">
        <v>1</v>
      </c>
      <c r="AD5085">
        <v>0</v>
      </c>
      <c r="AE5085">
        <v>0</v>
      </c>
    </row>
    <row r="5086" spans="1:31" x14ac:dyDescent="0.3">
      <c r="A5086" t="s">
        <v>268</v>
      </c>
      <c r="B5086" t="s">
        <v>6959</v>
      </c>
      <c r="C5086" t="s">
        <v>262</v>
      </c>
      <c r="D5086" t="s">
        <v>6960</v>
      </c>
      <c r="E5086" t="s">
        <v>12924</v>
      </c>
      <c r="F5086" t="s">
        <v>6961</v>
      </c>
      <c r="G5086" t="s">
        <v>9312</v>
      </c>
      <c r="I5086" t="s">
        <v>265</v>
      </c>
      <c r="J5086" t="s">
        <v>266</v>
      </c>
      <c r="K5086" t="s">
        <v>6962</v>
      </c>
      <c r="L5086" t="s">
        <v>3265</v>
      </c>
      <c r="M5086" t="s">
        <v>271</v>
      </c>
      <c r="N5086" t="s">
        <v>268</v>
      </c>
      <c r="O5086">
        <v>2</v>
      </c>
      <c r="P5086" t="s">
        <v>272</v>
      </c>
      <c r="Q5086">
        <v>3</v>
      </c>
      <c r="S5086">
        <v>3</v>
      </c>
      <c r="T5086" s="108">
        <v>9</v>
      </c>
      <c r="U5086">
        <v>1</v>
      </c>
      <c r="V5086" t="s">
        <v>270</v>
      </c>
      <c r="W5086" t="s">
        <v>167</v>
      </c>
      <c r="X5086">
        <v>1</v>
      </c>
      <c r="Y5086">
        <v>1</v>
      </c>
      <c r="Z5086">
        <v>0</v>
      </c>
      <c r="AA5086">
        <v>1</v>
      </c>
      <c r="AB5086">
        <v>0</v>
      </c>
      <c r="AC5086">
        <v>1</v>
      </c>
      <c r="AD5086">
        <v>0</v>
      </c>
      <c r="AE5086">
        <v>0</v>
      </c>
    </row>
    <row r="5087" spans="1:31" x14ac:dyDescent="0.3">
      <c r="A5087" t="s">
        <v>268</v>
      </c>
      <c r="B5087" t="s">
        <v>5391</v>
      </c>
      <c r="C5087" t="s">
        <v>262</v>
      </c>
      <c r="D5087" t="s">
        <v>5392</v>
      </c>
      <c r="E5087" t="s">
        <v>13458</v>
      </c>
      <c r="F5087" t="s">
        <v>5393</v>
      </c>
      <c r="G5087" t="s">
        <v>2918</v>
      </c>
      <c r="I5087" t="s">
        <v>265</v>
      </c>
      <c r="J5087" t="s">
        <v>266</v>
      </c>
      <c r="K5087" t="s">
        <v>5394</v>
      </c>
      <c r="L5087" t="s">
        <v>5395</v>
      </c>
      <c r="M5087" t="s">
        <v>267</v>
      </c>
      <c r="N5087" t="s">
        <v>268</v>
      </c>
      <c r="O5087">
        <v>1</v>
      </c>
      <c r="P5087" t="s">
        <v>282</v>
      </c>
      <c r="Q5087">
        <v>1</v>
      </c>
      <c r="S5087">
        <v>1</v>
      </c>
      <c r="T5087" s="108">
        <v>1</v>
      </c>
      <c r="U5087">
        <v>1</v>
      </c>
      <c r="V5087" t="s">
        <v>270</v>
      </c>
      <c r="W5087" t="s">
        <v>167</v>
      </c>
      <c r="X5087">
        <v>1</v>
      </c>
      <c r="Y5087">
        <v>0</v>
      </c>
      <c r="Z5087">
        <v>0</v>
      </c>
      <c r="AA5087">
        <v>1</v>
      </c>
      <c r="AB5087">
        <v>0</v>
      </c>
      <c r="AC5087">
        <v>0</v>
      </c>
      <c r="AD5087">
        <v>0</v>
      </c>
      <c r="AE5087">
        <v>0</v>
      </c>
    </row>
    <row r="5088" spans="1:31" x14ac:dyDescent="0.3">
      <c r="A5088" t="s">
        <v>268</v>
      </c>
      <c r="B5088" t="s">
        <v>5391</v>
      </c>
      <c r="C5088" t="s">
        <v>262</v>
      </c>
      <c r="D5088" t="s">
        <v>5392</v>
      </c>
      <c r="E5088" t="s">
        <v>13458</v>
      </c>
      <c r="F5088" t="s">
        <v>5393</v>
      </c>
      <c r="G5088" t="s">
        <v>2918</v>
      </c>
      <c r="I5088" t="s">
        <v>265</v>
      </c>
      <c r="J5088" t="s">
        <v>266</v>
      </c>
      <c r="K5088" t="s">
        <v>5394</v>
      </c>
      <c r="L5088" t="s">
        <v>5395</v>
      </c>
      <c r="M5088" t="s">
        <v>271</v>
      </c>
      <c r="N5088" t="s">
        <v>268</v>
      </c>
      <c r="O5088">
        <v>2</v>
      </c>
      <c r="P5088" t="s">
        <v>288</v>
      </c>
      <c r="Q5088">
        <v>0.48</v>
      </c>
      <c r="S5088">
        <v>1</v>
      </c>
      <c r="T5088" s="108">
        <v>0.48</v>
      </c>
      <c r="U5088">
        <v>1</v>
      </c>
      <c r="V5088" t="s">
        <v>270</v>
      </c>
      <c r="W5088" t="s">
        <v>167</v>
      </c>
      <c r="X5088">
        <v>1</v>
      </c>
      <c r="Y5088">
        <v>0</v>
      </c>
      <c r="Z5088">
        <v>1</v>
      </c>
      <c r="AA5088">
        <v>0</v>
      </c>
      <c r="AB5088">
        <v>0</v>
      </c>
      <c r="AC5088">
        <v>0</v>
      </c>
      <c r="AD5088">
        <v>0</v>
      </c>
      <c r="AE5088">
        <v>0</v>
      </c>
    </row>
    <row r="5089" spans="1:31" x14ac:dyDescent="0.3">
      <c r="A5089" t="s">
        <v>268</v>
      </c>
      <c r="B5089" t="s">
        <v>5424</v>
      </c>
      <c r="C5089" t="s">
        <v>262</v>
      </c>
      <c r="D5089" t="s">
        <v>5425</v>
      </c>
      <c r="E5089" t="s">
        <v>13052</v>
      </c>
      <c r="F5089" t="s">
        <v>5426</v>
      </c>
      <c r="G5089" t="s">
        <v>1541</v>
      </c>
      <c r="I5089" t="s">
        <v>265</v>
      </c>
      <c r="J5089" t="s">
        <v>266</v>
      </c>
      <c r="K5089" t="s">
        <v>5379</v>
      </c>
      <c r="L5089" t="s">
        <v>16601</v>
      </c>
      <c r="M5089" t="s">
        <v>267</v>
      </c>
      <c r="N5089" t="s">
        <v>268</v>
      </c>
      <c r="O5089">
        <v>1</v>
      </c>
      <c r="P5089" t="s">
        <v>266</v>
      </c>
      <c r="Q5089">
        <v>0.48</v>
      </c>
      <c r="S5089">
        <v>1</v>
      </c>
      <c r="T5089" s="108">
        <v>0.48</v>
      </c>
      <c r="U5089">
        <v>1</v>
      </c>
      <c r="V5089" t="s">
        <v>270</v>
      </c>
      <c r="W5089" t="s">
        <v>167</v>
      </c>
      <c r="X5089">
        <v>1</v>
      </c>
      <c r="Y5089">
        <v>0</v>
      </c>
      <c r="Z5089">
        <v>0</v>
      </c>
      <c r="AA5089">
        <v>0</v>
      </c>
      <c r="AB5089">
        <v>0</v>
      </c>
      <c r="AC5089">
        <v>1</v>
      </c>
      <c r="AD5089">
        <v>0</v>
      </c>
      <c r="AE5089">
        <v>0</v>
      </c>
    </row>
    <row r="5090" spans="1:31" x14ac:dyDescent="0.3">
      <c r="A5090" t="s">
        <v>268</v>
      </c>
      <c r="B5090" t="s">
        <v>5424</v>
      </c>
      <c r="C5090" t="s">
        <v>262</v>
      </c>
      <c r="D5090" t="s">
        <v>5425</v>
      </c>
      <c r="E5090" t="s">
        <v>13052</v>
      </c>
      <c r="F5090" t="s">
        <v>5426</v>
      </c>
      <c r="G5090" t="s">
        <v>1541</v>
      </c>
      <c r="I5090" t="s">
        <v>265</v>
      </c>
      <c r="J5090" t="s">
        <v>266</v>
      </c>
      <c r="K5090" t="s">
        <v>5379</v>
      </c>
      <c r="L5090" t="s">
        <v>16601</v>
      </c>
      <c r="M5090" t="s">
        <v>271</v>
      </c>
      <c r="N5090" t="s">
        <v>268</v>
      </c>
      <c r="O5090">
        <v>2</v>
      </c>
      <c r="P5090" t="s">
        <v>288</v>
      </c>
      <c r="Q5090">
        <v>0.48</v>
      </c>
      <c r="S5090">
        <v>2</v>
      </c>
      <c r="T5090" s="108">
        <v>0.96</v>
      </c>
      <c r="U5090">
        <v>1</v>
      </c>
      <c r="V5090" t="s">
        <v>270</v>
      </c>
      <c r="W5090" t="s">
        <v>167</v>
      </c>
      <c r="X5090">
        <v>1</v>
      </c>
      <c r="Y5090">
        <v>1</v>
      </c>
      <c r="Z5090">
        <v>0</v>
      </c>
      <c r="AA5090">
        <v>0</v>
      </c>
      <c r="AB5090">
        <v>1</v>
      </c>
      <c r="AC5090">
        <v>0</v>
      </c>
      <c r="AD5090">
        <v>0</v>
      </c>
      <c r="AE5090">
        <v>0</v>
      </c>
    </row>
    <row r="5091" spans="1:31" x14ac:dyDescent="0.3">
      <c r="A5091" t="s">
        <v>268</v>
      </c>
      <c r="B5091" t="s">
        <v>5428</v>
      </c>
      <c r="C5091" t="s">
        <v>262</v>
      </c>
      <c r="D5091" t="s">
        <v>5429</v>
      </c>
      <c r="E5091" t="s">
        <v>13460</v>
      </c>
      <c r="F5091" t="s">
        <v>5430</v>
      </c>
      <c r="G5091" t="s">
        <v>2918</v>
      </c>
      <c r="I5091" t="s">
        <v>265</v>
      </c>
      <c r="J5091" t="s">
        <v>266</v>
      </c>
      <c r="K5091" t="s">
        <v>5377</v>
      </c>
      <c r="L5091" t="s">
        <v>5431</v>
      </c>
      <c r="M5091" t="s">
        <v>267</v>
      </c>
      <c r="N5091" t="s">
        <v>268</v>
      </c>
      <c r="O5091">
        <v>1</v>
      </c>
      <c r="P5091" t="s">
        <v>266</v>
      </c>
      <c r="Q5091">
        <v>0.32</v>
      </c>
      <c r="S5091">
        <v>1</v>
      </c>
      <c r="T5091" s="108">
        <v>0.32</v>
      </c>
      <c r="U5091">
        <v>1</v>
      </c>
      <c r="V5091" t="s">
        <v>270</v>
      </c>
      <c r="W5091" t="s">
        <v>167</v>
      </c>
      <c r="X5091">
        <v>1</v>
      </c>
      <c r="Y5091">
        <v>0</v>
      </c>
      <c r="Z5091">
        <v>0</v>
      </c>
      <c r="AA5091">
        <v>1</v>
      </c>
      <c r="AB5091">
        <v>0</v>
      </c>
      <c r="AC5091">
        <v>0</v>
      </c>
      <c r="AD5091">
        <v>0</v>
      </c>
      <c r="AE5091">
        <v>0</v>
      </c>
    </row>
    <row r="5092" spans="1:31" x14ac:dyDescent="0.3">
      <c r="A5092" t="s">
        <v>268</v>
      </c>
      <c r="B5092" t="s">
        <v>5428</v>
      </c>
      <c r="C5092" t="s">
        <v>262</v>
      </c>
      <c r="D5092" t="s">
        <v>5429</v>
      </c>
      <c r="E5092" t="s">
        <v>13460</v>
      </c>
      <c r="F5092" t="s">
        <v>5430</v>
      </c>
      <c r="G5092" t="s">
        <v>2918</v>
      </c>
      <c r="I5092" t="s">
        <v>265</v>
      </c>
      <c r="J5092" t="s">
        <v>266</v>
      </c>
      <c r="K5092" t="s">
        <v>5377</v>
      </c>
      <c r="L5092" t="s">
        <v>5431</v>
      </c>
      <c r="M5092" t="s">
        <v>271</v>
      </c>
      <c r="N5092" t="s">
        <v>268</v>
      </c>
      <c r="O5092">
        <v>2</v>
      </c>
      <c r="P5092" t="s">
        <v>288</v>
      </c>
      <c r="Q5092">
        <v>0.48</v>
      </c>
      <c r="S5092">
        <v>1</v>
      </c>
      <c r="T5092" s="108">
        <v>0.48</v>
      </c>
      <c r="U5092">
        <v>1</v>
      </c>
      <c r="V5092" t="s">
        <v>270</v>
      </c>
      <c r="W5092" t="s">
        <v>167</v>
      </c>
      <c r="X5092">
        <v>1</v>
      </c>
      <c r="Y5092">
        <v>0</v>
      </c>
      <c r="Z5092">
        <v>1</v>
      </c>
      <c r="AA5092">
        <v>0</v>
      </c>
      <c r="AB5092">
        <v>0</v>
      </c>
      <c r="AC5092">
        <v>0</v>
      </c>
      <c r="AD5092">
        <v>0</v>
      </c>
      <c r="AE5092">
        <v>0</v>
      </c>
    </row>
    <row r="5093" spans="1:31" x14ac:dyDescent="0.3">
      <c r="A5093" t="s">
        <v>268</v>
      </c>
      <c r="B5093" t="s">
        <v>5432</v>
      </c>
      <c r="C5093" t="s">
        <v>262</v>
      </c>
      <c r="D5093" t="s">
        <v>5433</v>
      </c>
      <c r="E5093" t="s">
        <v>13212</v>
      </c>
      <c r="F5093" t="s">
        <v>2867</v>
      </c>
      <c r="G5093" t="s">
        <v>402</v>
      </c>
      <c r="I5093" t="s">
        <v>265</v>
      </c>
      <c r="J5093" t="s">
        <v>266</v>
      </c>
      <c r="K5093" t="s">
        <v>5400</v>
      </c>
      <c r="L5093" t="s">
        <v>19284</v>
      </c>
      <c r="M5093" t="s">
        <v>267</v>
      </c>
      <c r="N5093" t="s">
        <v>268</v>
      </c>
      <c r="O5093">
        <v>1</v>
      </c>
      <c r="P5093" t="s">
        <v>282</v>
      </c>
      <c r="Q5093">
        <v>1</v>
      </c>
      <c r="S5093">
        <v>1</v>
      </c>
      <c r="T5093" s="108">
        <v>1</v>
      </c>
      <c r="U5093">
        <v>1</v>
      </c>
      <c r="V5093" t="s">
        <v>270</v>
      </c>
      <c r="W5093" t="s">
        <v>167</v>
      </c>
      <c r="X5093">
        <v>1</v>
      </c>
      <c r="Y5093">
        <v>0</v>
      </c>
      <c r="Z5093">
        <v>1</v>
      </c>
      <c r="AA5093">
        <v>0</v>
      </c>
      <c r="AB5093">
        <v>0</v>
      </c>
      <c r="AC5093">
        <v>0</v>
      </c>
      <c r="AD5093">
        <v>0</v>
      </c>
      <c r="AE5093">
        <v>0</v>
      </c>
    </row>
    <row r="5094" spans="1:31" x14ac:dyDescent="0.3">
      <c r="A5094" t="s">
        <v>268</v>
      </c>
      <c r="B5094" t="s">
        <v>5432</v>
      </c>
      <c r="C5094" t="s">
        <v>262</v>
      </c>
      <c r="D5094" t="s">
        <v>5433</v>
      </c>
      <c r="E5094" t="s">
        <v>13212</v>
      </c>
      <c r="F5094" t="s">
        <v>2867</v>
      </c>
      <c r="G5094" t="s">
        <v>402</v>
      </c>
      <c r="I5094" t="s">
        <v>265</v>
      </c>
      <c r="J5094" t="s">
        <v>266</v>
      </c>
      <c r="K5094" t="s">
        <v>5400</v>
      </c>
      <c r="L5094" t="s">
        <v>19284</v>
      </c>
      <c r="M5094" t="s">
        <v>271</v>
      </c>
      <c r="N5094" t="s">
        <v>268</v>
      </c>
      <c r="O5094">
        <v>2</v>
      </c>
      <c r="P5094" t="s">
        <v>272</v>
      </c>
      <c r="Q5094">
        <v>1</v>
      </c>
      <c r="S5094">
        <v>2</v>
      </c>
      <c r="T5094" s="108">
        <v>2</v>
      </c>
      <c r="U5094">
        <v>1</v>
      </c>
      <c r="V5094" t="s">
        <v>270</v>
      </c>
      <c r="W5094" t="s">
        <v>167</v>
      </c>
      <c r="X5094">
        <v>1</v>
      </c>
      <c r="Y5094">
        <v>0</v>
      </c>
      <c r="Z5094">
        <v>1</v>
      </c>
      <c r="AA5094">
        <v>0</v>
      </c>
      <c r="AB5094">
        <v>0</v>
      </c>
      <c r="AC5094">
        <v>1</v>
      </c>
      <c r="AD5094">
        <v>0</v>
      </c>
      <c r="AE5094">
        <v>0</v>
      </c>
    </row>
    <row r="5095" spans="1:31" x14ac:dyDescent="0.3">
      <c r="A5095" t="s">
        <v>268</v>
      </c>
      <c r="B5095" t="s">
        <v>5456</v>
      </c>
      <c r="C5095" t="s">
        <v>262</v>
      </c>
      <c r="D5095" t="s">
        <v>5457</v>
      </c>
      <c r="E5095" t="s">
        <v>13462</v>
      </c>
      <c r="F5095" t="s">
        <v>5454</v>
      </c>
      <c r="G5095" t="s">
        <v>2918</v>
      </c>
      <c r="I5095" t="s">
        <v>265</v>
      </c>
      <c r="J5095" t="s">
        <v>266</v>
      </c>
      <c r="K5095" t="s">
        <v>5458</v>
      </c>
      <c r="L5095" t="s">
        <v>5459</v>
      </c>
      <c r="M5095" t="s">
        <v>267</v>
      </c>
      <c r="N5095" t="s">
        <v>268</v>
      </c>
      <c r="O5095">
        <v>1</v>
      </c>
      <c r="P5095" t="s">
        <v>282</v>
      </c>
      <c r="Q5095">
        <v>1</v>
      </c>
      <c r="S5095">
        <v>1</v>
      </c>
      <c r="T5095" s="108">
        <v>1</v>
      </c>
      <c r="U5095">
        <v>1</v>
      </c>
      <c r="V5095" t="s">
        <v>270</v>
      </c>
      <c r="W5095" t="s">
        <v>167</v>
      </c>
      <c r="X5095">
        <v>1</v>
      </c>
      <c r="Y5095">
        <v>0</v>
      </c>
      <c r="Z5095">
        <v>0</v>
      </c>
      <c r="AA5095">
        <v>0</v>
      </c>
      <c r="AB5095">
        <v>1</v>
      </c>
      <c r="AC5095">
        <v>0</v>
      </c>
      <c r="AD5095">
        <v>0</v>
      </c>
      <c r="AE5095">
        <v>0</v>
      </c>
    </row>
    <row r="5096" spans="1:31" x14ac:dyDescent="0.3">
      <c r="A5096" t="s">
        <v>268</v>
      </c>
      <c r="B5096" t="s">
        <v>5456</v>
      </c>
      <c r="C5096" t="s">
        <v>262</v>
      </c>
      <c r="D5096" t="s">
        <v>5457</v>
      </c>
      <c r="E5096" t="s">
        <v>13462</v>
      </c>
      <c r="F5096" t="s">
        <v>5454</v>
      </c>
      <c r="G5096" t="s">
        <v>2918</v>
      </c>
      <c r="I5096" t="s">
        <v>265</v>
      </c>
      <c r="J5096" t="s">
        <v>266</v>
      </c>
      <c r="K5096" t="s">
        <v>5458</v>
      </c>
      <c r="L5096" t="s">
        <v>5459</v>
      </c>
      <c r="M5096" t="s">
        <v>271</v>
      </c>
      <c r="N5096" t="s">
        <v>268</v>
      </c>
      <c r="O5096">
        <v>2</v>
      </c>
      <c r="P5096" t="s">
        <v>288</v>
      </c>
      <c r="Q5096">
        <v>0.48</v>
      </c>
      <c r="S5096">
        <v>3</v>
      </c>
      <c r="T5096" s="108">
        <v>1.44</v>
      </c>
      <c r="U5096">
        <v>1</v>
      </c>
      <c r="V5096" t="s">
        <v>270</v>
      </c>
      <c r="W5096" t="s">
        <v>167</v>
      </c>
      <c r="X5096">
        <v>3</v>
      </c>
      <c r="Y5096">
        <v>0</v>
      </c>
      <c r="Z5096">
        <v>3</v>
      </c>
      <c r="AA5096">
        <v>0</v>
      </c>
      <c r="AB5096">
        <v>0</v>
      </c>
      <c r="AC5096">
        <v>0</v>
      </c>
      <c r="AD5096">
        <v>0</v>
      </c>
      <c r="AE5096">
        <v>0</v>
      </c>
    </row>
    <row r="5097" spans="1:31" x14ac:dyDescent="0.3">
      <c r="A5097" t="s">
        <v>268</v>
      </c>
      <c r="B5097" t="s">
        <v>5519</v>
      </c>
      <c r="C5097" t="s">
        <v>262</v>
      </c>
      <c r="D5097" t="s">
        <v>5520</v>
      </c>
      <c r="E5097" t="s">
        <v>13058</v>
      </c>
      <c r="F5097" t="s">
        <v>333</v>
      </c>
      <c r="G5097" t="s">
        <v>1541</v>
      </c>
      <c r="I5097" t="s">
        <v>265</v>
      </c>
      <c r="J5097" t="s">
        <v>266</v>
      </c>
      <c r="K5097" t="s">
        <v>5408</v>
      </c>
      <c r="L5097" t="s">
        <v>5521</v>
      </c>
      <c r="M5097" t="s">
        <v>271</v>
      </c>
      <c r="N5097" t="s">
        <v>268</v>
      </c>
      <c r="O5097">
        <v>2</v>
      </c>
      <c r="P5097" t="s">
        <v>272</v>
      </c>
      <c r="Q5097">
        <v>2</v>
      </c>
      <c r="S5097">
        <v>1</v>
      </c>
      <c r="T5097" s="108">
        <v>2</v>
      </c>
      <c r="U5097">
        <v>1</v>
      </c>
      <c r="V5097" t="s">
        <v>270</v>
      </c>
      <c r="W5097" t="s">
        <v>167</v>
      </c>
      <c r="X5097">
        <v>1</v>
      </c>
      <c r="Y5097">
        <v>1</v>
      </c>
      <c r="Z5097">
        <v>0</v>
      </c>
      <c r="AA5097">
        <v>0</v>
      </c>
      <c r="AB5097">
        <v>0</v>
      </c>
      <c r="AC5097">
        <v>0</v>
      </c>
      <c r="AD5097">
        <v>0</v>
      </c>
      <c r="AE5097">
        <v>0</v>
      </c>
    </row>
    <row r="5098" spans="1:31" x14ac:dyDescent="0.3">
      <c r="A5098" t="s">
        <v>268</v>
      </c>
      <c r="B5098" t="s">
        <v>5519</v>
      </c>
      <c r="C5098" t="s">
        <v>262</v>
      </c>
      <c r="D5098" t="s">
        <v>5520</v>
      </c>
      <c r="E5098" t="s">
        <v>13058</v>
      </c>
      <c r="F5098" t="s">
        <v>333</v>
      </c>
      <c r="G5098" t="s">
        <v>1541</v>
      </c>
      <c r="I5098" t="s">
        <v>265</v>
      </c>
      <c r="J5098" t="s">
        <v>266</v>
      </c>
      <c r="K5098" t="s">
        <v>5408</v>
      </c>
      <c r="L5098" t="s">
        <v>5521</v>
      </c>
      <c r="M5098" t="s">
        <v>271</v>
      </c>
      <c r="N5098" t="s">
        <v>268</v>
      </c>
      <c r="O5098">
        <v>20</v>
      </c>
      <c r="P5098" t="s">
        <v>425</v>
      </c>
      <c r="Q5098">
        <v>0.32</v>
      </c>
      <c r="S5098">
        <v>2</v>
      </c>
      <c r="T5098" s="108">
        <v>0.64</v>
      </c>
      <c r="U5098">
        <v>1</v>
      </c>
      <c r="V5098" t="s">
        <v>270</v>
      </c>
      <c r="W5098" t="s">
        <v>167</v>
      </c>
      <c r="X5098">
        <v>2</v>
      </c>
      <c r="Y5098">
        <v>2</v>
      </c>
      <c r="Z5098">
        <v>0</v>
      </c>
      <c r="AA5098">
        <v>0</v>
      </c>
      <c r="AB5098">
        <v>0</v>
      </c>
      <c r="AC5098">
        <v>0</v>
      </c>
      <c r="AD5098">
        <v>0</v>
      </c>
      <c r="AE5098">
        <v>0</v>
      </c>
    </row>
    <row r="5099" spans="1:31" x14ac:dyDescent="0.3">
      <c r="A5099" t="s">
        <v>268</v>
      </c>
      <c r="B5099" t="s">
        <v>5519</v>
      </c>
      <c r="C5099" t="s">
        <v>262</v>
      </c>
      <c r="D5099" t="s">
        <v>5520</v>
      </c>
      <c r="E5099" t="s">
        <v>13058</v>
      </c>
      <c r="F5099" t="s">
        <v>333</v>
      </c>
      <c r="G5099" t="s">
        <v>1541</v>
      </c>
      <c r="I5099" t="s">
        <v>265</v>
      </c>
      <c r="J5099" t="s">
        <v>266</v>
      </c>
      <c r="K5099" t="s">
        <v>5408</v>
      </c>
      <c r="L5099" t="s">
        <v>5521</v>
      </c>
      <c r="M5099" t="s">
        <v>267</v>
      </c>
      <c r="N5099" t="s">
        <v>268</v>
      </c>
      <c r="O5099">
        <v>1</v>
      </c>
      <c r="P5099" t="s">
        <v>282</v>
      </c>
      <c r="Q5099">
        <v>2</v>
      </c>
      <c r="S5099">
        <v>1</v>
      </c>
      <c r="T5099" s="108">
        <v>2</v>
      </c>
      <c r="U5099">
        <v>1</v>
      </c>
      <c r="V5099" t="s">
        <v>270</v>
      </c>
      <c r="W5099" t="s">
        <v>167</v>
      </c>
      <c r="X5099">
        <v>1</v>
      </c>
      <c r="Y5099">
        <v>0</v>
      </c>
      <c r="Z5099">
        <v>0</v>
      </c>
      <c r="AA5099">
        <v>0</v>
      </c>
      <c r="AB5099">
        <v>0</v>
      </c>
      <c r="AC5099">
        <v>1</v>
      </c>
      <c r="AD5099">
        <v>0</v>
      </c>
      <c r="AE5099">
        <v>0</v>
      </c>
    </row>
    <row r="5100" spans="1:31" x14ac:dyDescent="0.3">
      <c r="A5100" t="s">
        <v>268</v>
      </c>
      <c r="B5100" t="s">
        <v>5536</v>
      </c>
      <c r="C5100" t="s">
        <v>262</v>
      </c>
      <c r="D5100" t="s">
        <v>5537</v>
      </c>
      <c r="E5100" t="s">
        <v>13362</v>
      </c>
      <c r="F5100" t="s">
        <v>5538</v>
      </c>
      <c r="G5100" t="s">
        <v>742</v>
      </c>
      <c r="I5100" t="s">
        <v>265</v>
      </c>
      <c r="J5100" t="s">
        <v>266</v>
      </c>
      <c r="K5100" t="s">
        <v>5539</v>
      </c>
      <c r="L5100" t="s">
        <v>5540</v>
      </c>
      <c r="M5100" t="s">
        <v>267</v>
      </c>
      <c r="N5100" t="s">
        <v>268</v>
      </c>
      <c r="O5100">
        <v>1</v>
      </c>
      <c r="P5100" t="s">
        <v>282</v>
      </c>
      <c r="Q5100">
        <v>1</v>
      </c>
      <c r="S5100">
        <v>1</v>
      </c>
      <c r="T5100" s="108">
        <v>1</v>
      </c>
      <c r="U5100">
        <v>1</v>
      </c>
      <c r="V5100" t="s">
        <v>270</v>
      </c>
      <c r="W5100" t="s">
        <v>167</v>
      </c>
      <c r="X5100">
        <v>1</v>
      </c>
      <c r="Y5100">
        <v>0</v>
      </c>
      <c r="Z5100">
        <v>0</v>
      </c>
      <c r="AA5100">
        <v>1</v>
      </c>
      <c r="AB5100">
        <v>0</v>
      </c>
      <c r="AC5100">
        <v>0</v>
      </c>
      <c r="AD5100">
        <v>0</v>
      </c>
      <c r="AE5100">
        <v>0</v>
      </c>
    </row>
    <row r="5101" spans="1:31" x14ac:dyDescent="0.3">
      <c r="A5101" t="s">
        <v>268</v>
      </c>
      <c r="B5101" t="s">
        <v>5548</v>
      </c>
      <c r="C5101" t="s">
        <v>262</v>
      </c>
      <c r="D5101" t="s">
        <v>5549</v>
      </c>
      <c r="E5101" t="s">
        <v>13493</v>
      </c>
      <c r="F5101" t="s">
        <v>5545</v>
      </c>
      <c r="G5101" t="s">
        <v>2324</v>
      </c>
      <c r="I5101" t="s">
        <v>265</v>
      </c>
      <c r="J5101" t="s">
        <v>266</v>
      </c>
      <c r="K5101" t="s">
        <v>5384</v>
      </c>
      <c r="L5101" t="s">
        <v>11542</v>
      </c>
      <c r="M5101" t="s">
        <v>271</v>
      </c>
      <c r="N5101" t="s">
        <v>268</v>
      </c>
      <c r="O5101">
        <v>2</v>
      </c>
      <c r="P5101" t="s">
        <v>288</v>
      </c>
      <c r="Q5101">
        <v>0.48</v>
      </c>
      <c r="S5101">
        <v>3</v>
      </c>
      <c r="T5101" s="108">
        <v>1.44</v>
      </c>
      <c r="U5101">
        <v>1</v>
      </c>
      <c r="V5101" t="s">
        <v>270</v>
      </c>
      <c r="W5101" t="s">
        <v>167</v>
      </c>
      <c r="X5101">
        <v>3</v>
      </c>
      <c r="Y5101">
        <v>0</v>
      </c>
      <c r="Z5101">
        <v>0</v>
      </c>
      <c r="AA5101">
        <v>0</v>
      </c>
      <c r="AB5101">
        <v>3</v>
      </c>
      <c r="AC5101">
        <v>0</v>
      </c>
      <c r="AD5101">
        <v>0</v>
      </c>
      <c r="AE5101">
        <v>0</v>
      </c>
    </row>
    <row r="5102" spans="1:31" x14ac:dyDescent="0.3">
      <c r="A5102" t="s">
        <v>268</v>
      </c>
      <c r="B5102" t="s">
        <v>5548</v>
      </c>
      <c r="C5102" t="s">
        <v>262</v>
      </c>
      <c r="D5102" t="s">
        <v>5549</v>
      </c>
      <c r="E5102" t="s">
        <v>13493</v>
      </c>
      <c r="F5102" t="s">
        <v>5545</v>
      </c>
      <c r="G5102" t="s">
        <v>2324</v>
      </c>
      <c r="I5102" t="s">
        <v>265</v>
      </c>
      <c r="J5102" t="s">
        <v>266</v>
      </c>
      <c r="K5102" t="s">
        <v>5384</v>
      </c>
      <c r="L5102" t="s">
        <v>11542</v>
      </c>
      <c r="M5102" t="s">
        <v>267</v>
      </c>
      <c r="N5102" t="s">
        <v>268</v>
      </c>
      <c r="O5102">
        <v>1</v>
      </c>
      <c r="P5102" t="s">
        <v>282</v>
      </c>
      <c r="Q5102">
        <v>3</v>
      </c>
      <c r="S5102">
        <v>1</v>
      </c>
      <c r="T5102" s="108">
        <v>3</v>
      </c>
      <c r="U5102">
        <v>1</v>
      </c>
      <c r="V5102" t="s">
        <v>270</v>
      </c>
      <c r="W5102" t="s">
        <v>167</v>
      </c>
      <c r="X5102">
        <v>1</v>
      </c>
      <c r="Y5102">
        <v>0</v>
      </c>
      <c r="Z5102">
        <v>0</v>
      </c>
      <c r="AA5102">
        <v>0</v>
      </c>
      <c r="AB5102">
        <v>1</v>
      </c>
      <c r="AC5102">
        <v>0</v>
      </c>
      <c r="AD5102">
        <v>0</v>
      </c>
      <c r="AE5102">
        <v>0</v>
      </c>
    </row>
    <row r="5103" spans="1:31" x14ac:dyDescent="0.3">
      <c r="A5103" t="s">
        <v>268</v>
      </c>
      <c r="B5103" t="s">
        <v>5587</v>
      </c>
      <c r="C5103" t="s">
        <v>262</v>
      </c>
      <c r="D5103" t="s">
        <v>5588</v>
      </c>
      <c r="E5103" t="s">
        <v>13232</v>
      </c>
      <c r="F5103" t="s">
        <v>5584</v>
      </c>
      <c r="G5103" t="s">
        <v>402</v>
      </c>
      <c r="I5103" t="s">
        <v>265</v>
      </c>
      <c r="J5103" t="s">
        <v>266</v>
      </c>
      <c r="K5103" t="s">
        <v>5589</v>
      </c>
      <c r="L5103" t="s">
        <v>6212</v>
      </c>
      <c r="M5103" t="s">
        <v>267</v>
      </c>
      <c r="N5103" t="s">
        <v>268</v>
      </c>
      <c r="O5103">
        <v>1</v>
      </c>
      <c r="P5103" t="s">
        <v>282</v>
      </c>
      <c r="Q5103">
        <v>1</v>
      </c>
      <c r="S5103">
        <v>2</v>
      </c>
      <c r="T5103" s="108">
        <v>2</v>
      </c>
      <c r="U5103">
        <v>1</v>
      </c>
      <c r="V5103" t="s">
        <v>270</v>
      </c>
      <c r="W5103" t="s">
        <v>167</v>
      </c>
      <c r="X5103">
        <v>1</v>
      </c>
      <c r="Y5103">
        <v>0</v>
      </c>
      <c r="Z5103">
        <v>1</v>
      </c>
      <c r="AA5103">
        <v>0</v>
      </c>
      <c r="AB5103">
        <v>0</v>
      </c>
      <c r="AC5103">
        <v>1</v>
      </c>
      <c r="AD5103">
        <v>0</v>
      </c>
      <c r="AE5103">
        <v>0</v>
      </c>
    </row>
    <row r="5104" spans="1:31" x14ac:dyDescent="0.3">
      <c r="A5104" t="s">
        <v>268</v>
      </c>
      <c r="B5104" t="s">
        <v>5587</v>
      </c>
      <c r="C5104" t="s">
        <v>262</v>
      </c>
      <c r="D5104" t="s">
        <v>5588</v>
      </c>
      <c r="E5104" t="s">
        <v>13232</v>
      </c>
      <c r="F5104" t="s">
        <v>5584</v>
      </c>
      <c r="G5104" t="s">
        <v>402</v>
      </c>
      <c r="I5104" t="s">
        <v>265</v>
      </c>
      <c r="J5104" t="s">
        <v>266</v>
      </c>
      <c r="K5104" t="s">
        <v>5589</v>
      </c>
      <c r="L5104" t="s">
        <v>6212</v>
      </c>
      <c r="M5104" t="s">
        <v>271</v>
      </c>
      <c r="N5104" t="s">
        <v>268</v>
      </c>
      <c r="O5104">
        <v>2</v>
      </c>
      <c r="P5104" t="s">
        <v>272</v>
      </c>
      <c r="Q5104">
        <v>1</v>
      </c>
      <c r="S5104">
        <v>6</v>
      </c>
      <c r="T5104" s="108">
        <v>6</v>
      </c>
      <c r="U5104">
        <v>1</v>
      </c>
      <c r="V5104" t="s">
        <v>270</v>
      </c>
      <c r="W5104" t="s">
        <v>167</v>
      </c>
      <c r="X5104">
        <v>1</v>
      </c>
      <c r="Y5104">
        <v>1</v>
      </c>
      <c r="Z5104">
        <v>1</v>
      </c>
      <c r="AA5104">
        <v>1</v>
      </c>
      <c r="AB5104">
        <v>1</v>
      </c>
      <c r="AC5104">
        <v>1</v>
      </c>
      <c r="AD5104">
        <v>1</v>
      </c>
      <c r="AE5104">
        <v>0</v>
      </c>
    </row>
    <row r="5105" spans="1:31" x14ac:dyDescent="0.3">
      <c r="A5105" t="s">
        <v>268</v>
      </c>
      <c r="B5105" t="s">
        <v>5587</v>
      </c>
      <c r="C5105" t="s">
        <v>262</v>
      </c>
      <c r="D5105" t="s">
        <v>5588</v>
      </c>
      <c r="E5105" t="s">
        <v>13232</v>
      </c>
      <c r="F5105" t="s">
        <v>5584</v>
      </c>
      <c r="G5105" t="s">
        <v>402</v>
      </c>
      <c r="I5105" t="s">
        <v>265</v>
      </c>
      <c r="J5105" t="s">
        <v>266</v>
      </c>
      <c r="K5105" t="s">
        <v>5589</v>
      </c>
      <c r="L5105" t="s">
        <v>6212</v>
      </c>
      <c r="M5105" t="s">
        <v>271</v>
      </c>
      <c r="N5105" t="s">
        <v>268</v>
      </c>
      <c r="O5105">
        <v>17</v>
      </c>
      <c r="P5105" t="s">
        <v>273</v>
      </c>
      <c r="Q5105">
        <v>0.32</v>
      </c>
      <c r="S5105">
        <v>2</v>
      </c>
      <c r="T5105" s="108">
        <v>0.64</v>
      </c>
      <c r="U5105">
        <v>1</v>
      </c>
      <c r="V5105" t="s">
        <v>270</v>
      </c>
      <c r="W5105" t="s">
        <v>167</v>
      </c>
      <c r="X5105">
        <v>2</v>
      </c>
      <c r="Y5105">
        <v>0</v>
      </c>
      <c r="Z5105">
        <v>0</v>
      </c>
      <c r="AA5105">
        <v>0</v>
      </c>
      <c r="AB5105">
        <v>0</v>
      </c>
      <c r="AC5105">
        <v>2</v>
      </c>
      <c r="AD5105">
        <v>0</v>
      </c>
      <c r="AE5105">
        <v>0</v>
      </c>
    </row>
    <row r="5106" spans="1:31" x14ac:dyDescent="0.3">
      <c r="A5106" t="s">
        <v>268</v>
      </c>
      <c r="B5106" t="s">
        <v>5587</v>
      </c>
      <c r="C5106" t="s">
        <v>262</v>
      </c>
      <c r="D5106" t="s">
        <v>5588</v>
      </c>
      <c r="E5106" t="s">
        <v>13232</v>
      </c>
      <c r="F5106" t="s">
        <v>5584</v>
      </c>
      <c r="G5106" t="s">
        <v>402</v>
      </c>
      <c r="I5106" t="s">
        <v>265</v>
      </c>
      <c r="J5106" t="s">
        <v>266</v>
      </c>
      <c r="K5106" t="s">
        <v>5589</v>
      </c>
      <c r="L5106" t="s">
        <v>6212</v>
      </c>
      <c r="M5106" t="s">
        <v>271</v>
      </c>
      <c r="N5106" t="s">
        <v>268</v>
      </c>
      <c r="O5106">
        <v>20</v>
      </c>
      <c r="P5106" t="s">
        <v>425</v>
      </c>
      <c r="Q5106">
        <v>0.32</v>
      </c>
      <c r="S5106">
        <v>6</v>
      </c>
      <c r="T5106" s="108">
        <v>1.92</v>
      </c>
      <c r="U5106">
        <v>1</v>
      </c>
      <c r="V5106" t="s">
        <v>270</v>
      </c>
      <c r="W5106" t="s">
        <v>167</v>
      </c>
      <c r="X5106">
        <v>2</v>
      </c>
      <c r="Y5106">
        <v>2</v>
      </c>
      <c r="Z5106">
        <v>0</v>
      </c>
      <c r="AA5106">
        <v>2</v>
      </c>
      <c r="AB5106">
        <v>0</v>
      </c>
      <c r="AC5106">
        <v>2</v>
      </c>
      <c r="AD5106">
        <v>0</v>
      </c>
      <c r="AE5106">
        <v>0</v>
      </c>
    </row>
    <row r="5107" spans="1:31" x14ac:dyDescent="0.3">
      <c r="A5107" t="s">
        <v>268</v>
      </c>
      <c r="B5107" t="s">
        <v>5590</v>
      </c>
      <c r="C5107" t="s">
        <v>262</v>
      </c>
      <c r="D5107" t="s">
        <v>5591</v>
      </c>
      <c r="E5107" t="s">
        <v>12853</v>
      </c>
      <c r="F5107" t="s">
        <v>3018</v>
      </c>
      <c r="G5107" t="s">
        <v>3019</v>
      </c>
      <c r="I5107" t="s">
        <v>265</v>
      </c>
      <c r="J5107" t="s">
        <v>266</v>
      </c>
      <c r="K5107" t="s">
        <v>3020</v>
      </c>
      <c r="L5107" t="s">
        <v>11725</v>
      </c>
      <c r="M5107" t="s">
        <v>267</v>
      </c>
      <c r="N5107" t="s">
        <v>268</v>
      </c>
      <c r="O5107">
        <v>1</v>
      </c>
      <c r="P5107" t="s">
        <v>282</v>
      </c>
      <c r="Q5107">
        <v>2</v>
      </c>
      <c r="S5107">
        <v>1</v>
      </c>
      <c r="T5107" s="108">
        <v>2</v>
      </c>
      <c r="U5107">
        <v>1</v>
      </c>
      <c r="V5107" t="s">
        <v>270</v>
      </c>
      <c r="W5107" t="s">
        <v>167</v>
      </c>
      <c r="X5107">
        <v>1</v>
      </c>
      <c r="Y5107">
        <v>0</v>
      </c>
      <c r="Z5107">
        <v>0</v>
      </c>
      <c r="AA5107">
        <v>0</v>
      </c>
      <c r="AB5107">
        <v>1</v>
      </c>
      <c r="AC5107">
        <v>0</v>
      </c>
      <c r="AD5107">
        <v>0</v>
      </c>
      <c r="AE5107">
        <v>0</v>
      </c>
    </row>
    <row r="5108" spans="1:31" x14ac:dyDescent="0.3">
      <c r="A5108" t="s">
        <v>268</v>
      </c>
      <c r="B5108" t="s">
        <v>5590</v>
      </c>
      <c r="C5108" t="s">
        <v>262</v>
      </c>
      <c r="D5108" t="s">
        <v>5591</v>
      </c>
      <c r="E5108" t="s">
        <v>12853</v>
      </c>
      <c r="F5108" t="s">
        <v>3018</v>
      </c>
      <c r="G5108" t="s">
        <v>3019</v>
      </c>
      <c r="I5108" t="s">
        <v>265</v>
      </c>
      <c r="J5108" t="s">
        <v>266</v>
      </c>
      <c r="K5108" t="s">
        <v>3020</v>
      </c>
      <c r="L5108" t="s">
        <v>11725</v>
      </c>
      <c r="M5108" t="s">
        <v>271</v>
      </c>
      <c r="N5108" t="s">
        <v>268</v>
      </c>
      <c r="O5108">
        <v>2</v>
      </c>
      <c r="P5108" t="s">
        <v>288</v>
      </c>
      <c r="Q5108">
        <v>0.48</v>
      </c>
      <c r="S5108">
        <v>4</v>
      </c>
      <c r="T5108" s="108">
        <v>1.92</v>
      </c>
      <c r="U5108">
        <v>1</v>
      </c>
      <c r="V5108" t="s">
        <v>270</v>
      </c>
      <c r="W5108" t="s">
        <v>167</v>
      </c>
      <c r="X5108">
        <v>2</v>
      </c>
      <c r="Y5108">
        <v>0</v>
      </c>
      <c r="Z5108">
        <v>2</v>
      </c>
      <c r="AA5108">
        <v>0</v>
      </c>
      <c r="AB5108">
        <v>0</v>
      </c>
      <c r="AC5108">
        <v>2</v>
      </c>
      <c r="AD5108">
        <v>0</v>
      </c>
      <c r="AE5108">
        <v>0</v>
      </c>
    </row>
    <row r="5109" spans="1:31" x14ac:dyDescent="0.3">
      <c r="A5109" t="s">
        <v>268</v>
      </c>
      <c r="B5109" t="s">
        <v>5590</v>
      </c>
      <c r="C5109" t="s">
        <v>262</v>
      </c>
      <c r="D5109" t="s">
        <v>5591</v>
      </c>
      <c r="E5109" t="s">
        <v>12853</v>
      </c>
      <c r="F5109" t="s">
        <v>3018</v>
      </c>
      <c r="G5109" t="s">
        <v>3019</v>
      </c>
      <c r="I5109" t="s">
        <v>265</v>
      </c>
      <c r="J5109" t="s">
        <v>266</v>
      </c>
      <c r="K5109" t="s">
        <v>3020</v>
      </c>
      <c r="L5109" t="s">
        <v>11725</v>
      </c>
      <c r="M5109" t="s">
        <v>271</v>
      </c>
      <c r="N5109" t="s">
        <v>268</v>
      </c>
      <c r="O5109">
        <v>2</v>
      </c>
      <c r="P5109" t="s">
        <v>272</v>
      </c>
      <c r="Q5109">
        <v>4</v>
      </c>
      <c r="S5109">
        <v>1</v>
      </c>
      <c r="T5109" s="108">
        <v>4</v>
      </c>
      <c r="U5109">
        <v>1</v>
      </c>
      <c r="V5109" t="s">
        <v>270</v>
      </c>
      <c r="W5109" t="s">
        <v>167</v>
      </c>
      <c r="X5109">
        <v>1</v>
      </c>
      <c r="Y5109">
        <v>0</v>
      </c>
      <c r="Z5109">
        <v>0</v>
      </c>
      <c r="AA5109">
        <v>0</v>
      </c>
      <c r="AB5109">
        <v>1</v>
      </c>
      <c r="AC5109">
        <v>0</v>
      </c>
      <c r="AD5109">
        <v>0</v>
      </c>
      <c r="AE5109">
        <v>0</v>
      </c>
    </row>
    <row r="5110" spans="1:31" x14ac:dyDescent="0.3">
      <c r="A5110" t="s">
        <v>268</v>
      </c>
      <c r="B5110" t="s">
        <v>5686</v>
      </c>
      <c r="C5110" t="s">
        <v>262</v>
      </c>
      <c r="D5110" t="s">
        <v>5687</v>
      </c>
      <c r="E5110" t="s">
        <v>13236</v>
      </c>
      <c r="F5110" t="s">
        <v>694</v>
      </c>
      <c r="G5110" t="s">
        <v>402</v>
      </c>
      <c r="I5110" t="s">
        <v>265</v>
      </c>
      <c r="J5110" t="s">
        <v>266</v>
      </c>
      <c r="K5110" t="s">
        <v>5688</v>
      </c>
      <c r="L5110" t="s">
        <v>15639</v>
      </c>
      <c r="M5110" t="s">
        <v>267</v>
      </c>
      <c r="N5110" t="s">
        <v>268</v>
      </c>
      <c r="O5110">
        <v>1</v>
      </c>
      <c r="P5110" t="s">
        <v>282</v>
      </c>
      <c r="Q5110">
        <v>1</v>
      </c>
      <c r="S5110">
        <v>2</v>
      </c>
      <c r="T5110" s="108">
        <v>2</v>
      </c>
      <c r="U5110">
        <v>1</v>
      </c>
      <c r="V5110" t="s">
        <v>270</v>
      </c>
      <c r="W5110" t="s">
        <v>167</v>
      </c>
      <c r="X5110">
        <v>1</v>
      </c>
      <c r="Y5110">
        <v>0</v>
      </c>
      <c r="Z5110">
        <v>1</v>
      </c>
      <c r="AA5110">
        <v>0</v>
      </c>
      <c r="AB5110">
        <v>0</v>
      </c>
      <c r="AC5110">
        <v>1</v>
      </c>
      <c r="AD5110">
        <v>0</v>
      </c>
      <c r="AE5110">
        <v>0</v>
      </c>
    </row>
    <row r="5111" spans="1:31" x14ac:dyDescent="0.3">
      <c r="A5111" t="s">
        <v>268</v>
      </c>
      <c r="B5111" t="s">
        <v>5762</v>
      </c>
      <c r="C5111" t="s">
        <v>262</v>
      </c>
      <c r="D5111" t="s">
        <v>5763</v>
      </c>
      <c r="E5111" t="s">
        <v>12972</v>
      </c>
      <c r="F5111" t="s">
        <v>5759</v>
      </c>
      <c r="G5111" t="s">
        <v>264</v>
      </c>
      <c r="I5111" t="s">
        <v>265</v>
      </c>
      <c r="J5111" t="s">
        <v>266</v>
      </c>
      <c r="K5111" t="s">
        <v>5764</v>
      </c>
      <c r="L5111" t="s">
        <v>8590</v>
      </c>
      <c r="M5111" t="s">
        <v>267</v>
      </c>
      <c r="N5111" t="s">
        <v>268</v>
      </c>
      <c r="O5111">
        <v>1</v>
      </c>
      <c r="P5111" t="s">
        <v>282</v>
      </c>
      <c r="Q5111">
        <v>2</v>
      </c>
      <c r="S5111">
        <v>1</v>
      </c>
      <c r="T5111" s="108">
        <v>2</v>
      </c>
      <c r="U5111">
        <v>1</v>
      </c>
      <c r="V5111" t="s">
        <v>270</v>
      </c>
      <c r="W5111" t="s">
        <v>167</v>
      </c>
      <c r="X5111">
        <v>1</v>
      </c>
      <c r="Y5111">
        <v>1</v>
      </c>
      <c r="Z5111">
        <v>0</v>
      </c>
      <c r="AA5111">
        <v>0</v>
      </c>
      <c r="AB5111">
        <v>0</v>
      </c>
      <c r="AC5111">
        <v>0</v>
      </c>
      <c r="AD5111">
        <v>0</v>
      </c>
      <c r="AE5111">
        <v>0</v>
      </c>
    </row>
    <row r="5112" spans="1:31" x14ac:dyDescent="0.3">
      <c r="A5112" t="s">
        <v>268</v>
      </c>
      <c r="B5112" t="s">
        <v>3793</v>
      </c>
      <c r="C5112" t="s">
        <v>262</v>
      </c>
      <c r="D5112" t="s">
        <v>3794</v>
      </c>
      <c r="E5112" t="s">
        <v>12952</v>
      </c>
      <c r="F5112" t="s">
        <v>1417</v>
      </c>
      <c r="G5112" t="s">
        <v>3795</v>
      </c>
      <c r="I5112" t="s">
        <v>265</v>
      </c>
      <c r="J5112" t="s">
        <v>266</v>
      </c>
      <c r="K5112" t="s">
        <v>3796</v>
      </c>
      <c r="L5112" t="s">
        <v>4236</v>
      </c>
      <c r="M5112" t="s">
        <v>271</v>
      </c>
      <c r="N5112" t="s">
        <v>268</v>
      </c>
      <c r="O5112">
        <v>11</v>
      </c>
      <c r="P5112" t="s">
        <v>272</v>
      </c>
      <c r="Q5112">
        <v>6</v>
      </c>
      <c r="S5112">
        <v>2</v>
      </c>
      <c r="T5112" s="108">
        <v>12</v>
      </c>
      <c r="U5112">
        <v>1</v>
      </c>
      <c r="V5112" t="s">
        <v>270</v>
      </c>
      <c r="W5112" t="s">
        <v>167</v>
      </c>
      <c r="X5112">
        <v>1</v>
      </c>
      <c r="Y5112">
        <v>1</v>
      </c>
      <c r="Z5112">
        <v>0</v>
      </c>
      <c r="AA5112">
        <v>1</v>
      </c>
      <c r="AB5112">
        <v>0</v>
      </c>
      <c r="AC5112">
        <v>0</v>
      </c>
      <c r="AD5112">
        <v>0</v>
      </c>
      <c r="AE5112">
        <v>0</v>
      </c>
    </row>
    <row r="5113" spans="1:31" x14ac:dyDescent="0.3">
      <c r="A5113" t="s">
        <v>268</v>
      </c>
      <c r="B5113" t="s">
        <v>3793</v>
      </c>
      <c r="C5113" t="s">
        <v>262</v>
      </c>
      <c r="D5113" t="s">
        <v>3794</v>
      </c>
      <c r="E5113" t="s">
        <v>12952</v>
      </c>
      <c r="F5113" t="s">
        <v>1417</v>
      </c>
      <c r="G5113" t="s">
        <v>3795</v>
      </c>
      <c r="I5113" t="s">
        <v>265</v>
      </c>
      <c r="J5113" t="s">
        <v>266</v>
      </c>
      <c r="K5113" t="s">
        <v>3796</v>
      </c>
      <c r="L5113" t="s">
        <v>4236</v>
      </c>
      <c r="M5113" t="s">
        <v>267</v>
      </c>
      <c r="N5113" t="s">
        <v>268</v>
      </c>
      <c r="O5113">
        <v>10</v>
      </c>
      <c r="P5113" t="s">
        <v>282</v>
      </c>
      <c r="Q5113">
        <v>4</v>
      </c>
      <c r="S5113">
        <v>2</v>
      </c>
      <c r="T5113" s="108">
        <v>8</v>
      </c>
      <c r="U5113">
        <v>1</v>
      </c>
      <c r="V5113" t="s">
        <v>270</v>
      </c>
      <c r="W5113" t="s">
        <v>167</v>
      </c>
      <c r="X5113">
        <v>1</v>
      </c>
      <c r="Y5113">
        <v>0</v>
      </c>
      <c r="Z5113">
        <v>1</v>
      </c>
      <c r="AA5113">
        <v>0</v>
      </c>
      <c r="AB5113">
        <v>1</v>
      </c>
      <c r="AC5113">
        <v>0</v>
      </c>
      <c r="AD5113">
        <v>0</v>
      </c>
      <c r="AE5113">
        <v>0</v>
      </c>
    </row>
    <row r="5114" spans="1:31" x14ac:dyDescent="0.3">
      <c r="A5114" t="s">
        <v>268</v>
      </c>
      <c r="B5114" t="s">
        <v>7417</v>
      </c>
      <c r="C5114" t="s">
        <v>274</v>
      </c>
      <c r="D5114" t="s">
        <v>7418</v>
      </c>
      <c r="E5114" t="s">
        <v>13451</v>
      </c>
      <c r="F5114" t="s">
        <v>7419</v>
      </c>
      <c r="G5114" t="s">
        <v>9445</v>
      </c>
      <c r="I5114" t="s">
        <v>265</v>
      </c>
      <c r="J5114" t="s">
        <v>266</v>
      </c>
      <c r="K5114" t="s">
        <v>7420</v>
      </c>
      <c r="L5114" t="s">
        <v>4236</v>
      </c>
      <c r="M5114" t="s">
        <v>271</v>
      </c>
      <c r="N5114" t="s">
        <v>268</v>
      </c>
      <c r="O5114">
        <v>24</v>
      </c>
      <c r="P5114" t="s">
        <v>17796</v>
      </c>
      <c r="Q5114">
        <v>2</v>
      </c>
      <c r="S5114">
        <v>1</v>
      </c>
      <c r="T5114" s="108">
        <v>2</v>
      </c>
      <c r="U5114">
        <v>1</v>
      </c>
      <c r="V5114" t="s">
        <v>270</v>
      </c>
      <c r="W5114" t="s">
        <v>167</v>
      </c>
      <c r="X5114">
        <v>1</v>
      </c>
      <c r="Y5114">
        <v>0</v>
      </c>
      <c r="Z5114">
        <v>0</v>
      </c>
      <c r="AA5114">
        <v>0</v>
      </c>
      <c r="AB5114">
        <v>1</v>
      </c>
      <c r="AC5114">
        <v>0</v>
      </c>
      <c r="AD5114">
        <v>0</v>
      </c>
      <c r="AE5114">
        <v>0</v>
      </c>
    </row>
    <row r="5115" spans="1:31" x14ac:dyDescent="0.3">
      <c r="A5115" t="s">
        <v>268</v>
      </c>
      <c r="B5115" t="s">
        <v>7417</v>
      </c>
      <c r="C5115" t="s">
        <v>274</v>
      </c>
      <c r="D5115" t="s">
        <v>7418</v>
      </c>
      <c r="E5115" t="s">
        <v>13451</v>
      </c>
      <c r="F5115" t="s">
        <v>7419</v>
      </c>
      <c r="G5115" t="s">
        <v>9445</v>
      </c>
      <c r="I5115" t="s">
        <v>265</v>
      </c>
      <c r="J5115" t="s">
        <v>266</v>
      </c>
      <c r="K5115" t="s">
        <v>7420</v>
      </c>
      <c r="L5115" t="s">
        <v>4236</v>
      </c>
      <c r="M5115" t="s">
        <v>271</v>
      </c>
      <c r="N5115" t="s">
        <v>268</v>
      </c>
      <c r="O5115">
        <v>28</v>
      </c>
      <c r="P5115" t="s">
        <v>273</v>
      </c>
      <c r="Q5115">
        <v>0.48</v>
      </c>
      <c r="S5115">
        <v>3</v>
      </c>
      <c r="T5115" s="108">
        <v>1.44</v>
      </c>
      <c r="U5115">
        <v>1</v>
      </c>
      <c r="V5115" t="s">
        <v>270</v>
      </c>
      <c r="W5115" t="s">
        <v>167</v>
      </c>
      <c r="X5115">
        <v>3</v>
      </c>
      <c r="Y5115">
        <v>0</v>
      </c>
      <c r="Z5115">
        <v>0</v>
      </c>
      <c r="AA5115">
        <v>0</v>
      </c>
      <c r="AB5115">
        <v>0</v>
      </c>
      <c r="AC5115">
        <v>3</v>
      </c>
      <c r="AD5115">
        <v>0</v>
      </c>
      <c r="AE5115">
        <v>0</v>
      </c>
    </row>
    <row r="5116" spans="1:31" x14ac:dyDescent="0.3">
      <c r="A5116" t="s">
        <v>268</v>
      </c>
      <c r="B5116" t="s">
        <v>7417</v>
      </c>
      <c r="C5116" t="s">
        <v>262</v>
      </c>
      <c r="D5116" t="s">
        <v>7418</v>
      </c>
      <c r="E5116" t="s">
        <v>13451</v>
      </c>
      <c r="F5116" t="s">
        <v>7419</v>
      </c>
      <c r="G5116" t="s">
        <v>9445</v>
      </c>
      <c r="I5116" t="s">
        <v>265</v>
      </c>
      <c r="J5116" t="s">
        <v>266</v>
      </c>
      <c r="K5116" t="s">
        <v>7420</v>
      </c>
      <c r="L5116" t="s">
        <v>7421</v>
      </c>
      <c r="M5116" t="s">
        <v>267</v>
      </c>
      <c r="N5116" t="s">
        <v>268</v>
      </c>
      <c r="O5116">
        <v>10</v>
      </c>
      <c r="P5116" t="s">
        <v>282</v>
      </c>
      <c r="Q5116">
        <v>8</v>
      </c>
      <c r="S5116">
        <v>1</v>
      </c>
      <c r="T5116" s="108">
        <v>8</v>
      </c>
      <c r="U5116">
        <v>1</v>
      </c>
      <c r="V5116" t="s">
        <v>270</v>
      </c>
      <c r="W5116" t="s">
        <v>167</v>
      </c>
      <c r="X5116">
        <v>1</v>
      </c>
      <c r="Y5116">
        <v>0</v>
      </c>
      <c r="Z5116">
        <v>0</v>
      </c>
      <c r="AA5116">
        <v>0</v>
      </c>
      <c r="AB5116">
        <v>1</v>
      </c>
      <c r="AC5116">
        <v>0</v>
      </c>
      <c r="AD5116">
        <v>0</v>
      </c>
      <c r="AE5116">
        <v>0</v>
      </c>
    </row>
    <row r="5117" spans="1:31" x14ac:dyDescent="0.3">
      <c r="A5117" t="s">
        <v>268</v>
      </c>
      <c r="B5117" t="s">
        <v>7417</v>
      </c>
      <c r="C5117" t="s">
        <v>262</v>
      </c>
      <c r="D5117" t="s">
        <v>7418</v>
      </c>
      <c r="E5117" t="s">
        <v>13451</v>
      </c>
      <c r="F5117" t="s">
        <v>7419</v>
      </c>
      <c r="G5117" t="s">
        <v>9445</v>
      </c>
      <c r="I5117" t="s">
        <v>265</v>
      </c>
      <c r="J5117" t="s">
        <v>266</v>
      </c>
      <c r="K5117" t="s">
        <v>7420</v>
      </c>
      <c r="L5117" t="s">
        <v>7421</v>
      </c>
      <c r="M5117" t="s">
        <v>271</v>
      </c>
      <c r="N5117" t="s">
        <v>268</v>
      </c>
      <c r="O5117">
        <v>11</v>
      </c>
      <c r="P5117" t="s">
        <v>272</v>
      </c>
      <c r="Q5117">
        <v>4</v>
      </c>
      <c r="S5117">
        <v>1</v>
      </c>
      <c r="T5117" s="108">
        <v>4</v>
      </c>
      <c r="U5117">
        <v>1</v>
      </c>
      <c r="V5117" t="s">
        <v>270</v>
      </c>
      <c r="W5117" t="s">
        <v>167</v>
      </c>
      <c r="X5117">
        <v>1</v>
      </c>
      <c r="Y5117">
        <v>0</v>
      </c>
      <c r="Z5117">
        <v>0</v>
      </c>
      <c r="AA5117">
        <v>0</v>
      </c>
      <c r="AB5117">
        <v>1</v>
      </c>
      <c r="AC5117">
        <v>0</v>
      </c>
      <c r="AD5117">
        <v>0</v>
      </c>
      <c r="AE5117">
        <v>0</v>
      </c>
    </row>
    <row r="5118" spans="1:31" x14ac:dyDescent="0.3">
      <c r="A5118" t="s">
        <v>268</v>
      </c>
      <c r="B5118" t="s">
        <v>5819</v>
      </c>
      <c r="C5118" t="s">
        <v>262</v>
      </c>
      <c r="D5118" t="s">
        <v>5820</v>
      </c>
      <c r="E5118" t="s">
        <v>13240</v>
      </c>
      <c r="F5118" t="s">
        <v>2759</v>
      </c>
      <c r="G5118" t="s">
        <v>402</v>
      </c>
      <c r="I5118" t="s">
        <v>265</v>
      </c>
      <c r="J5118" t="s">
        <v>266</v>
      </c>
      <c r="K5118" t="s">
        <v>5821</v>
      </c>
      <c r="L5118" t="s">
        <v>5822</v>
      </c>
      <c r="M5118" t="s">
        <v>267</v>
      </c>
      <c r="N5118" t="s">
        <v>268</v>
      </c>
      <c r="O5118">
        <v>1</v>
      </c>
      <c r="P5118" t="s">
        <v>266</v>
      </c>
      <c r="Q5118">
        <v>0.17</v>
      </c>
      <c r="S5118">
        <v>1</v>
      </c>
      <c r="T5118" s="108">
        <v>0.17</v>
      </c>
      <c r="U5118">
        <v>1</v>
      </c>
      <c r="V5118" t="s">
        <v>270</v>
      </c>
      <c r="W5118" t="s">
        <v>167</v>
      </c>
      <c r="X5118">
        <v>1</v>
      </c>
      <c r="Y5118">
        <v>0</v>
      </c>
      <c r="Z5118">
        <v>0</v>
      </c>
      <c r="AA5118">
        <v>0</v>
      </c>
      <c r="AB5118">
        <v>1</v>
      </c>
      <c r="AC5118">
        <v>0</v>
      </c>
      <c r="AD5118">
        <v>0</v>
      </c>
      <c r="AE5118">
        <v>0</v>
      </c>
    </row>
    <row r="5119" spans="1:31" x14ac:dyDescent="0.3">
      <c r="A5119" t="s">
        <v>268</v>
      </c>
      <c r="B5119" t="s">
        <v>5819</v>
      </c>
      <c r="C5119" t="s">
        <v>262</v>
      </c>
      <c r="D5119" t="s">
        <v>5820</v>
      </c>
      <c r="E5119" t="s">
        <v>13240</v>
      </c>
      <c r="F5119" t="s">
        <v>2759</v>
      </c>
      <c r="G5119" t="s">
        <v>402</v>
      </c>
      <c r="I5119" t="s">
        <v>265</v>
      </c>
      <c r="J5119" t="s">
        <v>266</v>
      </c>
      <c r="K5119" t="s">
        <v>5821</v>
      </c>
      <c r="L5119" t="s">
        <v>5822</v>
      </c>
      <c r="M5119" t="s">
        <v>271</v>
      </c>
      <c r="N5119" t="s">
        <v>268</v>
      </c>
      <c r="O5119">
        <v>2</v>
      </c>
      <c r="P5119" t="s">
        <v>288</v>
      </c>
      <c r="Q5119">
        <v>0.32</v>
      </c>
      <c r="S5119">
        <v>1</v>
      </c>
      <c r="T5119" s="108">
        <v>0.32</v>
      </c>
      <c r="U5119">
        <v>1</v>
      </c>
      <c r="V5119" t="s">
        <v>270</v>
      </c>
      <c r="W5119" t="s">
        <v>167</v>
      </c>
      <c r="X5119">
        <v>1</v>
      </c>
      <c r="Y5119">
        <v>0</v>
      </c>
      <c r="Z5119">
        <v>0</v>
      </c>
      <c r="AA5119">
        <v>1</v>
      </c>
      <c r="AB5119">
        <v>0</v>
      </c>
      <c r="AC5119">
        <v>0</v>
      </c>
      <c r="AD5119">
        <v>0</v>
      </c>
      <c r="AE5119">
        <v>0</v>
      </c>
    </row>
    <row r="5120" spans="1:31" x14ac:dyDescent="0.3">
      <c r="A5120" t="s">
        <v>268</v>
      </c>
      <c r="B5120" t="s">
        <v>5845</v>
      </c>
      <c r="C5120" t="s">
        <v>793</v>
      </c>
      <c r="D5120" t="s">
        <v>5846</v>
      </c>
      <c r="E5120" t="s">
        <v>13241</v>
      </c>
      <c r="F5120" t="s">
        <v>1151</v>
      </c>
      <c r="G5120" t="s">
        <v>402</v>
      </c>
      <c r="I5120" t="s">
        <v>265</v>
      </c>
      <c r="J5120" t="s">
        <v>266</v>
      </c>
      <c r="K5120" t="s">
        <v>5838</v>
      </c>
      <c r="L5120" t="s">
        <v>5847</v>
      </c>
      <c r="M5120" t="s">
        <v>267</v>
      </c>
      <c r="N5120" t="s">
        <v>268</v>
      </c>
      <c r="O5120">
        <v>1</v>
      </c>
      <c r="P5120" t="s">
        <v>282</v>
      </c>
      <c r="Q5120">
        <v>1</v>
      </c>
      <c r="S5120">
        <v>1</v>
      </c>
      <c r="T5120" s="108">
        <v>1</v>
      </c>
      <c r="U5120">
        <v>1</v>
      </c>
      <c r="V5120" t="s">
        <v>270</v>
      </c>
      <c r="W5120" t="s">
        <v>167</v>
      </c>
      <c r="X5120">
        <v>1</v>
      </c>
      <c r="Y5120">
        <v>0</v>
      </c>
      <c r="Z5120">
        <v>0</v>
      </c>
      <c r="AA5120">
        <v>1</v>
      </c>
      <c r="AB5120">
        <v>0</v>
      </c>
      <c r="AC5120">
        <v>0</v>
      </c>
      <c r="AD5120">
        <v>0</v>
      </c>
      <c r="AE5120">
        <v>0</v>
      </c>
    </row>
    <row r="5121" spans="1:31" x14ac:dyDescent="0.3">
      <c r="A5121" t="s">
        <v>268</v>
      </c>
      <c r="B5121" t="s">
        <v>5845</v>
      </c>
      <c r="C5121" t="s">
        <v>793</v>
      </c>
      <c r="D5121" t="s">
        <v>5846</v>
      </c>
      <c r="E5121" t="s">
        <v>13241</v>
      </c>
      <c r="F5121" t="s">
        <v>1151</v>
      </c>
      <c r="G5121" t="s">
        <v>402</v>
      </c>
      <c r="I5121" t="s">
        <v>265</v>
      </c>
      <c r="J5121" t="s">
        <v>266</v>
      </c>
      <c r="K5121" t="s">
        <v>5838</v>
      </c>
      <c r="L5121" t="s">
        <v>5847</v>
      </c>
      <c r="M5121" t="s">
        <v>271</v>
      </c>
      <c r="N5121" t="s">
        <v>268</v>
      </c>
      <c r="O5121">
        <v>2</v>
      </c>
      <c r="P5121" t="s">
        <v>272</v>
      </c>
      <c r="Q5121">
        <v>2</v>
      </c>
      <c r="S5121">
        <v>3</v>
      </c>
      <c r="T5121" s="108">
        <v>6</v>
      </c>
      <c r="U5121">
        <v>1</v>
      </c>
      <c r="V5121" t="s">
        <v>270</v>
      </c>
      <c r="W5121" t="s">
        <v>167</v>
      </c>
      <c r="X5121">
        <v>1</v>
      </c>
      <c r="Y5121">
        <v>1</v>
      </c>
      <c r="Z5121">
        <v>0</v>
      </c>
      <c r="AA5121">
        <v>1</v>
      </c>
      <c r="AB5121">
        <v>0</v>
      </c>
      <c r="AC5121">
        <v>1</v>
      </c>
      <c r="AD5121">
        <v>0</v>
      </c>
      <c r="AE5121">
        <v>0</v>
      </c>
    </row>
    <row r="5122" spans="1:31" x14ac:dyDescent="0.3">
      <c r="A5122" t="s">
        <v>268</v>
      </c>
      <c r="B5122" t="s">
        <v>5845</v>
      </c>
      <c r="C5122" t="s">
        <v>793</v>
      </c>
      <c r="D5122" t="s">
        <v>5846</v>
      </c>
      <c r="E5122" t="s">
        <v>13241</v>
      </c>
      <c r="F5122" t="s">
        <v>1151</v>
      </c>
      <c r="G5122" t="s">
        <v>402</v>
      </c>
      <c r="I5122" t="s">
        <v>265</v>
      </c>
      <c r="J5122" t="s">
        <v>266</v>
      </c>
      <c r="K5122" t="s">
        <v>5838</v>
      </c>
      <c r="L5122" t="s">
        <v>5847</v>
      </c>
      <c r="M5122" t="s">
        <v>271</v>
      </c>
      <c r="N5122" t="s">
        <v>268</v>
      </c>
      <c r="O5122">
        <v>20</v>
      </c>
      <c r="P5122" t="s">
        <v>425</v>
      </c>
      <c r="Q5122">
        <v>0.32</v>
      </c>
      <c r="S5122">
        <v>1</v>
      </c>
      <c r="T5122" s="108">
        <v>0.32</v>
      </c>
      <c r="U5122">
        <v>1</v>
      </c>
      <c r="V5122" t="s">
        <v>270</v>
      </c>
      <c r="W5122" t="s">
        <v>167</v>
      </c>
      <c r="X5122">
        <v>1</v>
      </c>
      <c r="Y5122">
        <v>0</v>
      </c>
      <c r="Z5122">
        <v>0</v>
      </c>
      <c r="AA5122">
        <v>0</v>
      </c>
      <c r="AB5122">
        <v>0</v>
      </c>
      <c r="AC5122">
        <v>1</v>
      </c>
      <c r="AD5122">
        <v>0</v>
      </c>
      <c r="AE5122">
        <v>0</v>
      </c>
    </row>
    <row r="5123" spans="1:31" x14ac:dyDescent="0.3">
      <c r="A5123" t="s">
        <v>268</v>
      </c>
      <c r="B5123" t="s">
        <v>5853</v>
      </c>
      <c r="C5123" t="s">
        <v>262</v>
      </c>
      <c r="D5123" t="s">
        <v>5854</v>
      </c>
      <c r="E5123" t="s">
        <v>12865</v>
      </c>
      <c r="F5123" t="s">
        <v>2925</v>
      </c>
      <c r="G5123" t="s">
        <v>478</v>
      </c>
      <c r="I5123" t="s">
        <v>265</v>
      </c>
      <c r="J5123" t="s">
        <v>266</v>
      </c>
      <c r="K5123" t="s">
        <v>5855</v>
      </c>
      <c r="L5123" t="s">
        <v>5856</v>
      </c>
      <c r="M5123" t="s">
        <v>267</v>
      </c>
      <c r="N5123" t="s">
        <v>268</v>
      </c>
      <c r="O5123">
        <v>1</v>
      </c>
      <c r="P5123" t="s">
        <v>266</v>
      </c>
      <c r="Q5123">
        <v>0.17</v>
      </c>
      <c r="S5123">
        <v>1</v>
      </c>
      <c r="T5123" s="108">
        <v>0.17</v>
      </c>
      <c r="U5123">
        <v>1</v>
      </c>
      <c r="V5123" t="s">
        <v>270</v>
      </c>
      <c r="W5123" t="s">
        <v>167</v>
      </c>
      <c r="X5123">
        <v>1</v>
      </c>
      <c r="Y5123">
        <v>0</v>
      </c>
      <c r="Z5123">
        <v>0</v>
      </c>
      <c r="AA5123">
        <v>0</v>
      </c>
      <c r="AB5123">
        <v>1</v>
      </c>
      <c r="AC5123">
        <v>0</v>
      </c>
      <c r="AD5123">
        <v>0</v>
      </c>
      <c r="AE5123">
        <v>0</v>
      </c>
    </row>
    <row r="5124" spans="1:31" x14ac:dyDescent="0.3">
      <c r="A5124" t="s">
        <v>268</v>
      </c>
      <c r="B5124" t="s">
        <v>5853</v>
      </c>
      <c r="C5124" t="s">
        <v>262</v>
      </c>
      <c r="D5124" t="s">
        <v>5854</v>
      </c>
      <c r="E5124" t="s">
        <v>12865</v>
      </c>
      <c r="F5124" t="s">
        <v>2925</v>
      </c>
      <c r="G5124" t="s">
        <v>478</v>
      </c>
      <c r="I5124" t="s">
        <v>265</v>
      </c>
      <c r="J5124" t="s">
        <v>266</v>
      </c>
      <c r="K5124" t="s">
        <v>5855</v>
      </c>
      <c r="L5124" t="s">
        <v>5856</v>
      </c>
      <c r="M5124" t="s">
        <v>271</v>
      </c>
      <c r="N5124" t="s">
        <v>268</v>
      </c>
      <c r="O5124">
        <v>2</v>
      </c>
      <c r="P5124" t="s">
        <v>288</v>
      </c>
      <c r="Q5124">
        <v>0.17</v>
      </c>
      <c r="S5124">
        <v>1</v>
      </c>
      <c r="T5124" s="108">
        <v>0.17</v>
      </c>
      <c r="U5124">
        <v>1</v>
      </c>
      <c r="V5124" t="s">
        <v>270</v>
      </c>
      <c r="W5124" t="s">
        <v>167</v>
      </c>
      <c r="X5124">
        <v>1</v>
      </c>
      <c r="Y5124">
        <v>0</v>
      </c>
      <c r="Z5124">
        <v>0</v>
      </c>
      <c r="AA5124">
        <v>1</v>
      </c>
      <c r="AB5124">
        <v>0</v>
      </c>
      <c r="AC5124">
        <v>0</v>
      </c>
      <c r="AD5124">
        <v>0</v>
      </c>
      <c r="AE5124">
        <v>0</v>
      </c>
    </row>
    <row r="5125" spans="1:31" x14ac:dyDescent="0.3">
      <c r="A5125" t="s">
        <v>268</v>
      </c>
      <c r="B5125" t="s">
        <v>5890</v>
      </c>
      <c r="C5125" t="s">
        <v>262</v>
      </c>
      <c r="D5125" t="s">
        <v>5891</v>
      </c>
      <c r="E5125" t="s">
        <v>12966</v>
      </c>
      <c r="F5125" t="s">
        <v>5892</v>
      </c>
      <c r="G5125" t="s">
        <v>2732</v>
      </c>
      <c r="I5125" t="s">
        <v>265</v>
      </c>
      <c r="J5125" t="s">
        <v>266</v>
      </c>
      <c r="K5125" t="s">
        <v>5893</v>
      </c>
      <c r="L5125" t="s">
        <v>5894</v>
      </c>
      <c r="M5125" t="s">
        <v>271</v>
      </c>
      <c r="N5125" t="s">
        <v>268</v>
      </c>
      <c r="O5125">
        <v>2</v>
      </c>
      <c r="P5125" t="s">
        <v>272</v>
      </c>
      <c r="Q5125">
        <v>4</v>
      </c>
      <c r="S5125">
        <v>12</v>
      </c>
      <c r="T5125" s="108">
        <v>48</v>
      </c>
      <c r="U5125">
        <v>1</v>
      </c>
      <c r="V5125" t="s">
        <v>270</v>
      </c>
      <c r="W5125" t="s">
        <v>167</v>
      </c>
      <c r="X5125">
        <v>2</v>
      </c>
      <c r="Y5125">
        <v>2</v>
      </c>
      <c r="Z5125">
        <v>2</v>
      </c>
      <c r="AA5125">
        <v>2</v>
      </c>
      <c r="AB5125">
        <v>2</v>
      </c>
      <c r="AC5125">
        <v>2</v>
      </c>
      <c r="AD5125">
        <v>2</v>
      </c>
      <c r="AE5125">
        <v>0</v>
      </c>
    </row>
    <row r="5126" spans="1:31" x14ac:dyDescent="0.3">
      <c r="A5126" t="s">
        <v>268</v>
      </c>
      <c r="B5126" t="s">
        <v>5890</v>
      </c>
      <c r="C5126" t="s">
        <v>262</v>
      </c>
      <c r="D5126" t="s">
        <v>5891</v>
      </c>
      <c r="E5126" t="s">
        <v>12966</v>
      </c>
      <c r="F5126" t="s">
        <v>5892</v>
      </c>
      <c r="G5126" t="s">
        <v>2732</v>
      </c>
      <c r="I5126" t="s">
        <v>265</v>
      </c>
      <c r="J5126" t="s">
        <v>266</v>
      </c>
      <c r="K5126" t="s">
        <v>5893</v>
      </c>
      <c r="L5126" t="s">
        <v>5894</v>
      </c>
      <c r="M5126" t="s">
        <v>271</v>
      </c>
      <c r="N5126" t="s">
        <v>268</v>
      </c>
      <c r="O5126">
        <v>20</v>
      </c>
      <c r="P5126" t="s">
        <v>425</v>
      </c>
      <c r="Q5126">
        <v>0.32</v>
      </c>
      <c r="S5126">
        <v>6</v>
      </c>
      <c r="T5126" s="108">
        <v>1.92</v>
      </c>
      <c r="U5126">
        <v>1</v>
      </c>
      <c r="V5126" t="s">
        <v>270</v>
      </c>
      <c r="W5126" t="s">
        <v>167</v>
      </c>
      <c r="X5126">
        <v>3</v>
      </c>
      <c r="Y5126">
        <v>3</v>
      </c>
      <c r="Z5126">
        <v>0</v>
      </c>
      <c r="AA5126">
        <v>0</v>
      </c>
      <c r="AB5126">
        <v>0</v>
      </c>
      <c r="AC5126">
        <v>3</v>
      </c>
      <c r="AD5126">
        <v>0</v>
      </c>
      <c r="AE5126">
        <v>0</v>
      </c>
    </row>
    <row r="5127" spans="1:31" x14ac:dyDescent="0.3">
      <c r="A5127" t="s">
        <v>268</v>
      </c>
      <c r="B5127" t="s">
        <v>5890</v>
      </c>
      <c r="C5127" t="s">
        <v>262</v>
      </c>
      <c r="D5127" t="s">
        <v>5891</v>
      </c>
      <c r="E5127" t="s">
        <v>12966</v>
      </c>
      <c r="F5127" t="s">
        <v>5892</v>
      </c>
      <c r="G5127" t="s">
        <v>2732</v>
      </c>
      <c r="I5127" t="s">
        <v>265</v>
      </c>
      <c r="J5127" t="s">
        <v>266</v>
      </c>
      <c r="K5127" t="s">
        <v>5893</v>
      </c>
      <c r="L5127" t="s">
        <v>5894</v>
      </c>
      <c r="M5127" t="s">
        <v>267</v>
      </c>
      <c r="N5127" t="s">
        <v>268</v>
      </c>
      <c r="O5127">
        <v>1</v>
      </c>
      <c r="P5127" t="s">
        <v>266</v>
      </c>
      <c r="Q5127">
        <v>0.48</v>
      </c>
      <c r="S5127">
        <v>2</v>
      </c>
      <c r="T5127" s="108">
        <v>0.96</v>
      </c>
      <c r="U5127">
        <v>1</v>
      </c>
      <c r="V5127" t="s">
        <v>270</v>
      </c>
      <c r="W5127" t="s">
        <v>167</v>
      </c>
      <c r="X5127">
        <v>2</v>
      </c>
      <c r="Y5127">
        <v>0</v>
      </c>
      <c r="Z5127">
        <v>2</v>
      </c>
      <c r="AA5127">
        <v>0</v>
      </c>
      <c r="AB5127">
        <v>0</v>
      </c>
      <c r="AC5127">
        <v>0</v>
      </c>
      <c r="AD5127">
        <v>0</v>
      </c>
      <c r="AE5127">
        <v>0</v>
      </c>
    </row>
    <row r="5128" spans="1:31" x14ac:dyDescent="0.3">
      <c r="A5128" t="s">
        <v>268</v>
      </c>
      <c r="B5128" t="s">
        <v>5916</v>
      </c>
      <c r="C5128" t="s">
        <v>262</v>
      </c>
      <c r="D5128" t="s">
        <v>5917</v>
      </c>
      <c r="E5128" t="s">
        <v>12836</v>
      </c>
      <c r="F5128" t="s">
        <v>1731</v>
      </c>
      <c r="G5128" t="s">
        <v>285</v>
      </c>
      <c r="I5128" t="s">
        <v>265</v>
      </c>
      <c r="J5128" t="s">
        <v>266</v>
      </c>
      <c r="K5128" t="s">
        <v>5843</v>
      </c>
      <c r="L5128" t="s">
        <v>5918</v>
      </c>
      <c r="M5128" t="s">
        <v>267</v>
      </c>
      <c r="N5128" t="s">
        <v>268</v>
      </c>
      <c r="O5128">
        <v>1</v>
      </c>
      <c r="P5128" t="s">
        <v>282</v>
      </c>
      <c r="Q5128">
        <v>2</v>
      </c>
      <c r="S5128">
        <v>1</v>
      </c>
      <c r="T5128" s="108">
        <v>2</v>
      </c>
      <c r="U5128">
        <v>1</v>
      </c>
      <c r="V5128" t="s">
        <v>270</v>
      </c>
      <c r="W5128" t="s">
        <v>167</v>
      </c>
      <c r="X5128">
        <v>1</v>
      </c>
      <c r="Y5128">
        <v>0</v>
      </c>
      <c r="Z5128">
        <v>0</v>
      </c>
      <c r="AA5128">
        <v>0</v>
      </c>
      <c r="AB5128">
        <v>0</v>
      </c>
      <c r="AC5128">
        <v>1</v>
      </c>
      <c r="AD5128">
        <v>0</v>
      </c>
      <c r="AE5128">
        <v>0</v>
      </c>
    </row>
    <row r="5129" spans="1:31" x14ac:dyDescent="0.3">
      <c r="A5129" t="s">
        <v>268</v>
      </c>
      <c r="B5129" t="s">
        <v>5916</v>
      </c>
      <c r="C5129" t="s">
        <v>262</v>
      </c>
      <c r="D5129" t="s">
        <v>5917</v>
      </c>
      <c r="E5129" t="s">
        <v>12836</v>
      </c>
      <c r="F5129" t="s">
        <v>1731</v>
      </c>
      <c r="G5129" t="s">
        <v>285</v>
      </c>
      <c r="I5129" t="s">
        <v>265</v>
      </c>
      <c r="J5129" t="s">
        <v>266</v>
      </c>
      <c r="K5129" t="s">
        <v>5843</v>
      </c>
      <c r="L5129" t="s">
        <v>5918</v>
      </c>
      <c r="M5129" t="s">
        <v>271</v>
      </c>
      <c r="N5129" t="s">
        <v>268</v>
      </c>
      <c r="O5129">
        <v>2</v>
      </c>
      <c r="P5129" t="s">
        <v>272</v>
      </c>
      <c r="Q5129">
        <v>3</v>
      </c>
      <c r="S5129">
        <v>1</v>
      </c>
      <c r="T5129" s="108">
        <v>3</v>
      </c>
      <c r="U5129">
        <v>1</v>
      </c>
      <c r="V5129" t="s">
        <v>270</v>
      </c>
      <c r="W5129" t="s">
        <v>167</v>
      </c>
      <c r="X5129">
        <v>1</v>
      </c>
      <c r="Y5129">
        <v>0</v>
      </c>
      <c r="Z5129">
        <v>0</v>
      </c>
      <c r="AA5129">
        <v>0</v>
      </c>
      <c r="AB5129">
        <v>1</v>
      </c>
      <c r="AC5129">
        <v>0</v>
      </c>
      <c r="AD5129">
        <v>0</v>
      </c>
      <c r="AE5129">
        <v>0</v>
      </c>
    </row>
    <row r="5130" spans="1:31" x14ac:dyDescent="0.3">
      <c r="A5130" t="s">
        <v>268</v>
      </c>
      <c r="B5130" t="s">
        <v>5949</v>
      </c>
      <c r="C5130" t="s">
        <v>262</v>
      </c>
      <c r="D5130" t="s">
        <v>5950</v>
      </c>
      <c r="E5130" t="s">
        <v>13088</v>
      </c>
      <c r="F5130" t="s">
        <v>5951</v>
      </c>
      <c r="G5130" t="s">
        <v>686</v>
      </c>
      <c r="I5130" t="s">
        <v>265</v>
      </c>
      <c r="J5130" t="s">
        <v>266</v>
      </c>
      <c r="K5130" t="s">
        <v>5952</v>
      </c>
      <c r="L5130" t="s">
        <v>16093</v>
      </c>
      <c r="M5130" t="s">
        <v>271</v>
      </c>
      <c r="N5130" t="s">
        <v>268</v>
      </c>
      <c r="O5130">
        <v>2</v>
      </c>
      <c r="P5130" t="s">
        <v>272</v>
      </c>
      <c r="Q5130">
        <v>2</v>
      </c>
      <c r="S5130">
        <v>2</v>
      </c>
      <c r="T5130" s="108">
        <v>4</v>
      </c>
      <c r="U5130">
        <v>1</v>
      </c>
      <c r="V5130" t="s">
        <v>270</v>
      </c>
      <c r="W5130" t="s">
        <v>167</v>
      </c>
      <c r="X5130">
        <v>1</v>
      </c>
      <c r="Y5130">
        <v>1</v>
      </c>
      <c r="Z5130">
        <v>0</v>
      </c>
      <c r="AA5130">
        <v>0</v>
      </c>
      <c r="AB5130">
        <v>1</v>
      </c>
      <c r="AC5130">
        <v>0</v>
      </c>
      <c r="AD5130">
        <v>0</v>
      </c>
      <c r="AE5130">
        <v>0</v>
      </c>
    </row>
    <row r="5131" spans="1:31" x14ac:dyDescent="0.3">
      <c r="A5131" t="s">
        <v>268</v>
      </c>
      <c r="B5131" t="s">
        <v>5949</v>
      </c>
      <c r="C5131" t="s">
        <v>262</v>
      </c>
      <c r="D5131" t="s">
        <v>5950</v>
      </c>
      <c r="E5131" t="s">
        <v>13088</v>
      </c>
      <c r="F5131" t="s">
        <v>5951</v>
      </c>
      <c r="G5131" t="s">
        <v>686</v>
      </c>
      <c r="I5131" t="s">
        <v>265</v>
      </c>
      <c r="J5131" t="s">
        <v>266</v>
      </c>
      <c r="K5131" t="s">
        <v>5952</v>
      </c>
      <c r="L5131" t="s">
        <v>16093</v>
      </c>
      <c r="M5131" t="s">
        <v>267</v>
      </c>
      <c r="N5131" t="s">
        <v>268</v>
      </c>
      <c r="O5131">
        <v>1</v>
      </c>
      <c r="P5131" t="s">
        <v>282</v>
      </c>
      <c r="Q5131">
        <v>3</v>
      </c>
      <c r="S5131">
        <v>1</v>
      </c>
      <c r="T5131" s="108">
        <v>3</v>
      </c>
      <c r="U5131">
        <v>1</v>
      </c>
      <c r="V5131" t="s">
        <v>270</v>
      </c>
      <c r="W5131" t="s">
        <v>167</v>
      </c>
      <c r="X5131">
        <v>1</v>
      </c>
      <c r="Y5131">
        <v>0</v>
      </c>
      <c r="Z5131">
        <v>1</v>
      </c>
      <c r="AA5131">
        <v>0</v>
      </c>
      <c r="AB5131">
        <v>0</v>
      </c>
      <c r="AC5131">
        <v>0</v>
      </c>
      <c r="AD5131">
        <v>0</v>
      </c>
      <c r="AE5131">
        <v>0</v>
      </c>
    </row>
    <row r="5132" spans="1:31" x14ac:dyDescent="0.3">
      <c r="A5132" t="s">
        <v>268</v>
      </c>
      <c r="B5132" t="s">
        <v>5949</v>
      </c>
      <c r="C5132" t="s">
        <v>262</v>
      </c>
      <c r="D5132" t="s">
        <v>5950</v>
      </c>
      <c r="E5132" t="s">
        <v>13088</v>
      </c>
      <c r="F5132" t="s">
        <v>5951</v>
      </c>
      <c r="G5132" t="s">
        <v>686</v>
      </c>
      <c r="I5132" t="s">
        <v>265</v>
      </c>
      <c r="J5132" t="s">
        <v>266</v>
      </c>
      <c r="K5132" t="s">
        <v>5952</v>
      </c>
      <c r="L5132" t="s">
        <v>16093</v>
      </c>
      <c r="M5132" t="s">
        <v>271</v>
      </c>
      <c r="N5132" t="s">
        <v>268</v>
      </c>
      <c r="O5132">
        <v>20</v>
      </c>
      <c r="P5132" t="s">
        <v>425</v>
      </c>
      <c r="Q5132">
        <v>0.32</v>
      </c>
      <c r="S5132">
        <v>1</v>
      </c>
      <c r="T5132" s="108">
        <v>0.32</v>
      </c>
      <c r="U5132">
        <v>1</v>
      </c>
      <c r="V5132" t="s">
        <v>270</v>
      </c>
      <c r="W5132" t="s">
        <v>167</v>
      </c>
      <c r="X5132">
        <v>1</v>
      </c>
      <c r="Y5132">
        <v>0</v>
      </c>
      <c r="Z5132">
        <v>1</v>
      </c>
      <c r="AA5132">
        <v>0</v>
      </c>
      <c r="AB5132">
        <v>0</v>
      </c>
      <c r="AC5132">
        <v>0</v>
      </c>
      <c r="AD5132">
        <v>0</v>
      </c>
      <c r="AE5132">
        <v>0</v>
      </c>
    </row>
    <row r="5133" spans="1:31" x14ac:dyDescent="0.3">
      <c r="A5133" t="s">
        <v>268</v>
      </c>
      <c r="B5133" t="s">
        <v>5949</v>
      </c>
      <c r="C5133" t="s">
        <v>262</v>
      </c>
      <c r="D5133" t="s">
        <v>5950</v>
      </c>
      <c r="E5133" t="s">
        <v>13088</v>
      </c>
      <c r="F5133" t="s">
        <v>5951</v>
      </c>
      <c r="G5133" t="s">
        <v>686</v>
      </c>
      <c r="I5133" t="s">
        <v>265</v>
      </c>
      <c r="J5133" t="s">
        <v>266</v>
      </c>
      <c r="K5133" t="s">
        <v>5952</v>
      </c>
      <c r="L5133" t="s">
        <v>16093</v>
      </c>
      <c r="M5133" t="s">
        <v>271</v>
      </c>
      <c r="N5133" t="s">
        <v>268</v>
      </c>
      <c r="O5133">
        <v>17</v>
      </c>
      <c r="P5133" t="s">
        <v>273</v>
      </c>
      <c r="Q5133">
        <v>0.48</v>
      </c>
      <c r="S5133">
        <v>1</v>
      </c>
      <c r="T5133" s="108">
        <v>0.48</v>
      </c>
      <c r="U5133">
        <v>1</v>
      </c>
      <c r="V5133" t="s">
        <v>270</v>
      </c>
      <c r="W5133" t="s">
        <v>167</v>
      </c>
      <c r="X5133">
        <v>1</v>
      </c>
      <c r="Y5133">
        <v>0</v>
      </c>
      <c r="Z5133">
        <v>0</v>
      </c>
      <c r="AA5133">
        <v>0</v>
      </c>
      <c r="AB5133">
        <v>1</v>
      </c>
      <c r="AC5133">
        <v>0</v>
      </c>
      <c r="AD5133">
        <v>0</v>
      </c>
      <c r="AE5133">
        <v>0</v>
      </c>
    </row>
    <row r="5134" spans="1:31" x14ac:dyDescent="0.3">
      <c r="A5134" t="s">
        <v>268</v>
      </c>
      <c r="B5134" t="s">
        <v>5953</v>
      </c>
      <c r="C5134" t="s">
        <v>262</v>
      </c>
      <c r="D5134" t="s">
        <v>5954</v>
      </c>
      <c r="E5134" t="s">
        <v>13552</v>
      </c>
      <c r="F5134" t="s">
        <v>5955</v>
      </c>
      <c r="G5134" t="s">
        <v>625</v>
      </c>
      <c r="I5134" t="s">
        <v>265</v>
      </c>
      <c r="J5134" t="s">
        <v>266</v>
      </c>
      <c r="K5134" t="s">
        <v>5956</v>
      </c>
      <c r="L5134" t="s">
        <v>5957</v>
      </c>
      <c r="M5134" t="s">
        <v>267</v>
      </c>
      <c r="N5134" t="s">
        <v>268</v>
      </c>
      <c r="O5134">
        <v>1</v>
      </c>
      <c r="P5134" t="s">
        <v>282</v>
      </c>
      <c r="Q5134">
        <v>3</v>
      </c>
      <c r="S5134">
        <v>1</v>
      </c>
      <c r="T5134" s="108">
        <v>3</v>
      </c>
      <c r="U5134">
        <v>1</v>
      </c>
      <c r="V5134" t="s">
        <v>270</v>
      </c>
      <c r="W5134" t="s">
        <v>167</v>
      </c>
      <c r="X5134">
        <v>1</v>
      </c>
      <c r="Y5134">
        <v>0</v>
      </c>
      <c r="Z5134">
        <v>0</v>
      </c>
      <c r="AA5134">
        <v>0</v>
      </c>
      <c r="AB5134">
        <v>1</v>
      </c>
      <c r="AC5134">
        <v>0</v>
      </c>
      <c r="AD5134">
        <v>0</v>
      </c>
      <c r="AE5134">
        <v>0</v>
      </c>
    </row>
    <row r="5135" spans="1:31" x14ac:dyDescent="0.3">
      <c r="A5135" t="s">
        <v>268</v>
      </c>
      <c r="B5135" t="s">
        <v>6002</v>
      </c>
      <c r="C5135" t="s">
        <v>262</v>
      </c>
      <c r="D5135" t="s">
        <v>6003</v>
      </c>
      <c r="E5135" t="s">
        <v>12867</v>
      </c>
      <c r="F5135" t="s">
        <v>275</v>
      </c>
      <c r="G5135" t="s">
        <v>478</v>
      </c>
      <c r="I5135" t="s">
        <v>265</v>
      </c>
      <c r="J5135" t="s">
        <v>266</v>
      </c>
      <c r="K5135" t="s">
        <v>5935</v>
      </c>
      <c r="L5135" t="s">
        <v>6004</v>
      </c>
      <c r="M5135" t="s">
        <v>271</v>
      </c>
      <c r="N5135" t="s">
        <v>268</v>
      </c>
      <c r="O5135">
        <v>2</v>
      </c>
      <c r="P5135" t="s">
        <v>272</v>
      </c>
      <c r="Q5135">
        <v>4</v>
      </c>
      <c r="S5135">
        <v>3</v>
      </c>
      <c r="T5135" s="108">
        <v>12</v>
      </c>
      <c r="U5135">
        <v>1</v>
      </c>
      <c r="V5135" t="s">
        <v>270</v>
      </c>
      <c r="W5135" t="s">
        <v>167</v>
      </c>
      <c r="X5135">
        <v>1</v>
      </c>
      <c r="Y5135">
        <v>1</v>
      </c>
      <c r="Z5135">
        <v>0</v>
      </c>
      <c r="AA5135">
        <v>1</v>
      </c>
      <c r="AB5135">
        <v>0</v>
      </c>
      <c r="AC5135">
        <v>1</v>
      </c>
      <c r="AD5135">
        <v>0</v>
      </c>
      <c r="AE5135">
        <v>0</v>
      </c>
    </row>
    <row r="5136" spans="1:31" x14ac:dyDescent="0.3">
      <c r="A5136" t="s">
        <v>268</v>
      </c>
      <c r="B5136" t="s">
        <v>6002</v>
      </c>
      <c r="C5136" t="s">
        <v>262</v>
      </c>
      <c r="D5136" t="s">
        <v>6003</v>
      </c>
      <c r="E5136" t="s">
        <v>12867</v>
      </c>
      <c r="F5136" t="s">
        <v>275</v>
      </c>
      <c r="G5136" t="s">
        <v>478</v>
      </c>
      <c r="I5136" t="s">
        <v>265</v>
      </c>
      <c r="J5136" t="s">
        <v>266</v>
      </c>
      <c r="K5136" t="s">
        <v>5935</v>
      </c>
      <c r="L5136" t="s">
        <v>6004</v>
      </c>
      <c r="M5136" t="s">
        <v>267</v>
      </c>
      <c r="N5136" t="s">
        <v>268</v>
      </c>
      <c r="O5136">
        <v>1</v>
      </c>
      <c r="P5136" t="s">
        <v>282</v>
      </c>
      <c r="Q5136">
        <v>1</v>
      </c>
      <c r="S5136">
        <v>3</v>
      </c>
      <c r="T5136" s="108">
        <v>3</v>
      </c>
      <c r="U5136">
        <v>1</v>
      </c>
      <c r="V5136" t="s">
        <v>270</v>
      </c>
      <c r="W5136" t="s">
        <v>167</v>
      </c>
      <c r="X5136">
        <v>1</v>
      </c>
      <c r="Y5136">
        <v>1</v>
      </c>
      <c r="Z5136">
        <v>0</v>
      </c>
      <c r="AA5136">
        <v>1</v>
      </c>
      <c r="AB5136">
        <v>0</v>
      </c>
      <c r="AC5136">
        <v>1</v>
      </c>
      <c r="AD5136">
        <v>0</v>
      </c>
      <c r="AE5136">
        <v>0</v>
      </c>
    </row>
    <row r="5137" spans="1:31" x14ac:dyDescent="0.3">
      <c r="A5137" t="s">
        <v>268</v>
      </c>
      <c r="B5137" t="s">
        <v>6011</v>
      </c>
      <c r="C5137" t="s">
        <v>262</v>
      </c>
      <c r="D5137" t="s">
        <v>6012</v>
      </c>
      <c r="E5137" t="s">
        <v>13450</v>
      </c>
      <c r="F5137" t="s">
        <v>6010</v>
      </c>
      <c r="G5137" t="s">
        <v>2294</v>
      </c>
      <c r="I5137" t="s">
        <v>265</v>
      </c>
      <c r="J5137" t="s">
        <v>266</v>
      </c>
      <c r="K5137" t="s">
        <v>6013</v>
      </c>
      <c r="L5137" t="s">
        <v>6014</v>
      </c>
      <c r="M5137" t="s">
        <v>267</v>
      </c>
      <c r="N5137" t="s">
        <v>268</v>
      </c>
      <c r="O5137">
        <v>1</v>
      </c>
      <c r="P5137" t="s">
        <v>266</v>
      </c>
      <c r="Q5137">
        <v>0.48</v>
      </c>
      <c r="S5137">
        <v>2</v>
      </c>
      <c r="T5137" s="108">
        <v>0.96</v>
      </c>
      <c r="U5137">
        <v>1</v>
      </c>
      <c r="V5137" t="s">
        <v>270</v>
      </c>
      <c r="W5137" t="s">
        <v>167</v>
      </c>
      <c r="X5137">
        <v>1</v>
      </c>
      <c r="Y5137">
        <v>0</v>
      </c>
      <c r="Z5137">
        <v>1</v>
      </c>
      <c r="AA5137">
        <v>0</v>
      </c>
      <c r="AB5137">
        <v>0</v>
      </c>
      <c r="AC5137">
        <v>1</v>
      </c>
      <c r="AD5137">
        <v>0</v>
      </c>
      <c r="AE5137">
        <v>0</v>
      </c>
    </row>
    <row r="5138" spans="1:31" x14ac:dyDescent="0.3">
      <c r="A5138" t="s">
        <v>268</v>
      </c>
      <c r="B5138" t="s">
        <v>6011</v>
      </c>
      <c r="C5138" t="s">
        <v>262</v>
      </c>
      <c r="D5138" t="s">
        <v>6012</v>
      </c>
      <c r="E5138" t="s">
        <v>13450</v>
      </c>
      <c r="F5138" t="s">
        <v>6010</v>
      </c>
      <c r="G5138" t="s">
        <v>2294</v>
      </c>
      <c r="I5138" t="s">
        <v>265</v>
      </c>
      <c r="J5138" t="s">
        <v>266</v>
      </c>
      <c r="K5138" t="s">
        <v>6013</v>
      </c>
      <c r="L5138" t="s">
        <v>6014</v>
      </c>
      <c r="M5138" t="s">
        <v>271</v>
      </c>
      <c r="N5138" t="s">
        <v>268</v>
      </c>
      <c r="O5138">
        <v>2</v>
      </c>
      <c r="P5138" t="s">
        <v>288</v>
      </c>
      <c r="Q5138">
        <v>0.48</v>
      </c>
      <c r="S5138">
        <v>2</v>
      </c>
      <c r="T5138" s="108">
        <v>0.96</v>
      </c>
      <c r="U5138">
        <v>1</v>
      </c>
      <c r="V5138" t="s">
        <v>270</v>
      </c>
      <c r="W5138" t="s">
        <v>167</v>
      </c>
      <c r="X5138">
        <v>1</v>
      </c>
      <c r="Y5138">
        <v>0</v>
      </c>
      <c r="Z5138">
        <v>1</v>
      </c>
      <c r="AA5138">
        <v>0</v>
      </c>
      <c r="AB5138">
        <v>0</v>
      </c>
      <c r="AC5138">
        <v>1</v>
      </c>
      <c r="AD5138">
        <v>0</v>
      </c>
      <c r="AE5138">
        <v>0</v>
      </c>
    </row>
    <row r="5139" spans="1:31" x14ac:dyDescent="0.3">
      <c r="A5139" t="s">
        <v>268</v>
      </c>
      <c r="B5139" t="s">
        <v>6030</v>
      </c>
      <c r="C5139" t="s">
        <v>262</v>
      </c>
      <c r="D5139" t="s">
        <v>6031</v>
      </c>
      <c r="E5139" t="s">
        <v>13439</v>
      </c>
      <c r="F5139" t="s">
        <v>6032</v>
      </c>
      <c r="G5139" t="s">
        <v>2314</v>
      </c>
      <c r="I5139" t="s">
        <v>265</v>
      </c>
      <c r="J5139" t="s">
        <v>266</v>
      </c>
      <c r="K5139" t="s">
        <v>5859</v>
      </c>
      <c r="L5139" t="s">
        <v>15699</v>
      </c>
      <c r="M5139" t="s">
        <v>267</v>
      </c>
      <c r="N5139" t="s">
        <v>268</v>
      </c>
      <c r="O5139">
        <v>1</v>
      </c>
      <c r="P5139" t="s">
        <v>266</v>
      </c>
      <c r="Q5139">
        <v>0.17</v>
      </c>
      <c r="S5139">
        <v>1</v>
      </c>
      <c r="T5139" s="108">
        <v>0.17</v>
      </c>
      <c r="U5139">
        <v>1</v>
      </c>
      <c r="V5139" t="s">
        <v>270</v>
      </c>
      <c r="W5139" t="s">
        <v>167</v>
      </c>
      <c r="X5139">
        <v>1</v>
      </c>
      <c r="Y5139">
        <v>0</v>
      </c>
      <c r="Z5139">
        <v>0</v>
      </c>
      <c r="AA5139">
        <v>1</v>
      </c>
      <c r="AB5139">
        <v>0</v>
      </c>
      <c r="AC5139">
        <v>0</v>
      </c>
      <c r="AD5139">
        <v>0</v>
      </c>
      <c r="AE5139">
        <v>0</v>
      </c>
    </row>
    <row r="5140" spans="1:31" x14ac:dyDescent="0.3">
      <c r="A5140" t="s">
        <v>268</v>
      </c>
      <c r="B5140" t="s">
        <v>6030</v>
      </c>
      <c r="C5140" t="s">
        <v>262</v>
      </c>
      <c r="D5140" t="s">
        <v>6031</v>
      </c>
      <c r="E5140" t="s">
        <v>13439</v>
      </c>
      <c r="F5140" t="s">
        <v>6032</v>
      </c>
      <c r="G5140" t="s">
        <v>2314</v>
      </c>
      <c r="I5140" t="s">
        <v>265</v>
      </c>
      <c r="J5140" t="s">
        <v>266</v>
      </c>
      <c r="K5140" t="s">
        <v>5859</v>
      </c>
      <c r="L5140" t="s">
        <v>15699</v>
      </c>
      <c r="M5140" t="s">
        <v>271</v>
      </c>
      <c r="N5140" t="s">
        <v>268</v>
      </c>
      <c r="O5140">
        <v>2</v>
      </c>
      <c r="P5140" t="s">
        <v>288</v>
      </c>
      <c r="Q5140">
        <v>0.48</v>
      </c>
      <c r="S5140">
        <v>1</v>
      </c>
      <c r="T5140" s="108">
        <v>0.48</v>
      </c>
      <c r="U5140">
        <v>1</v>
      </c>
      <c r="V5140" t="s">
        <v>270</v>
      </c>
      <c r="W5140" t="s">
        <v>167</v>
      </c>
      <c r="X5140">
        <v>1</v>
      </c>
      <c r="Y5140">
        <v>0</v>
      </c>
      <c r="Z5140">
        <v>0</v>
      </c>
      <c r="AA5140">
        <v>0</v>
      </c>
      <c r="AB5140">
        <v>0</v>
      </c>
      <c r="AC5140">
        <v>1</v>
      </c>
      <c r="AD5140">
        <v>0</v>
      </c>
      <c r="AE5140">
        <v>0</v>
      </c>
    </row>
    <row r="5141" spans="1:31" x14ac:dyDescent="0.3">
      <c r="A5141" t="s">
        <v>268</v>
      </c>
      <c r="B5141" t="s">
        <v>6037</v>
      </c>
      <c r="C5141" t="s">
        <v>262</v>
      </c>
      <c r="D5141" t="s">
        <v>6038</v>
      </c>
      <c r="E5141" t="s">
        <v>12840</v>
      </c>
      <c r="F5141" t="s">
        <v>6039</v>
      </c>
      <c r="G5141" t="s">
        <v>285</v>
      </c>
      <c r="I5141" t="s">
        <v>265</v>
      </c>
      <c r="J5141" t="s">
        <v>266</v>
      </c>
      <c r="K5141" t="s">
        <v>5933</v>
      </c>
      <c r="L5141" t="s">
        <v>6040</v>
      </c>
      <c r="M5141" t="s">
        <v>271</v>
      </c>
      <c r="N5141" t="s">
        <v>268</v>
      </c>
      <c r="O5141">
        <v>2</v>
      </c>
      <c r="P5141" t="s">
        <v>288</v>
      </c>
      <c r="Q5141">
        <v>0.48</v>
      </c>
      <c r="S5141">
        <v>2</v>
      </c>
      <c r="T5141" s="108">
        <v>0.96</v>
      </c>
      <c r="U5141">
        <v>1</v>
      </c>
      <c r="V5141" t="s">
        <v>270</v>
      </c>
      <c r="W5141" t="s">
        <v>167</v>
      </c>
      <c r="X5141">
        <v>2</v>
      </c>
      <c r="Y5141">
        <v>0</v>
      </c>
      <c r="Z5141">
        <v>0</v>
      </c>
      <c r="AA5141">
        <v>0</v>
      </c>
      <c r="AB5141">
        <v>2</v>
      </c>
      <c r="AC5141">
        <v>0</v>
      </c>
      <c r="AD5141">
        <v>0</v>
      </c>
      <c r="AE5141">
        <v>0</v>
      </c>
    </row>
    <row r="5142" spans="1:31" x14ac:dyDescent="0.3">
      <c r="A5142" t="s">
        <v>268</v>
      </c>
      <c r="B5142" t="s">
        <v>6037</v>
      </c>
      <c r="C5142" t="s">
        <v>262</v>
      </c>
      <c r="D5142" t="s">
        <v>6038</v>
      </c>
      <c r="E5142" t="s">
        <v>12840</v>
      </c>
      <c r="F5142" t="s">
        <v>6039</v>
      </c>
      <c r="G5142" t="s">
        <v>285</v>
      </c>
      <c r="I5142" t="s">
        <v>265</v>
      </c>
      <c r="J5142" t="s">
        <v>266</v>
      </c>
      <c r="K5142" t="s">
        <v>5933</v>
      </c>
      <c r="L5142" t="s">
        <v>6040</v>
      </c>
      <c r="M5142" t="s">
        <v>267</v>
      </c>
      <c r="N5142" t="s">
        <v>268</v>
      </c>
      <c r="O5142">
        <v>1</v>
      </c>
      <c r="P5142" t="s">
        <v>266</v>
      </c>
      <c r="Q5142">
        <v>0.17</v>
      </c>
      <c r="S5142">
        <v>1</v>
      </c>
      <c r="T5142" s="108">
        <v>0.17</v>
      </c>
      <c r="U5142">
        <v>1</v>
      </c>
      <c r="V5142" t="s">
        <v>270</v>
      </c>
      <c r="W5142" t="s">
        <v>167</v>
      </c>
      <c r="X5142">
        <v>1</v>
      </c>
      <c r="Y5142">
        <v>0</v>
      </c>
      <c r="Z5142">
        <v>0</v>
      </c>
      <c r="AA5142">
        <v>0</v>
      </c>
      <c r="AB5142">
        <v>1</v>
      </c>
      <c r="AC5142">
        <v>0</v>
      </c>
      <c r="AD5142">
        <v>0</v>
      </c>
      <c r="AE5142">
        <v>0</v>
      </c>
    </row>
    <row r="5143" spans="1:31" x14ac:dyDescent="0.3">
      <c r="A5143" t="s">
        <v>268</v>
      </c>
      <c r="B5143" t="s">
        <v>16292</v>
      </c>
      <c r="C5143" t="s">
        <v>262</v>
      </c>
      <c r="D5143" t="s">
        <v>16293</v>
      </c>
      <c r="E5143" t="s">
        <v>16294</v>
      </c>
      <c r="F5143" t="s">
        <v>16295</v>
      </c>
      <c r="G5143" t="s">
        <v>742</v>
      </c>
      <c r="I5143" t="s">
        <v>265</v>
      </c>
      <c r="J5143" t="s">
        <v>266</v>
      </c>
      <c r="K5143" t="s">
        <v>16296</v>
      </c>
      <c r="L5143" t="s">
        <v>16297</v>
      </c>
      <c r="M5143" t="s">
        <v>267</v>
      </c>
      <c r="N5143" t="s">
        <v>268</v>
      </c>
      <c r="O5143">
        <v>1</v>
      </c>
      <c r="P5143" t="s">
        <v>282</v>
      </c>
      <c r="Q5143">
        <v>2</v>
      </c>
      <c r="S5143">
        <v>1</v>
      </c>
      <c r="T5143" s="108">
        <v>2</v>
      </c>
      <c r="U5143">
        <v>1</v>
      </c>
      <c r="V5143" t="s">
        <v>270</v>
      </c>
      <c r="W5143" t="s">
        <v>167</v>
      </c>
      <c r="X5143">
        <v>1</v>
      </c>
      <c r="Y5143">
        <v>0</v>
      </c>
      <c r="Z5143">
        <v>0</v>
      </c>
      <c r="AA5143">
        <v>0</v>
      </c>
      <c r="AB5143">
        <v>1</v>
      </c>
      <c r="AC5143">
        <v>0</v>
      </c>
      <c r="AD5143">
        <v>0</v>
      </c>
      <c r="AE5143">
        <v>0</v>
      </c>
    </row>
    <row r="5144" spans="1:31" x14ac:dyDescent="0.3">
      <c r="A5144" t="s">
        <v>268</v>
      </c>
      <c r="B5144" t="s">
        <v>16292</v>
      </c>
      <c r="C5144" t="s">
        <v>262</v>
      </c>
      <c r="D5144" t="s">
        <v>16293</v>
      </c>
      <c r="E5144" t="s">
        <v>16294</v>
      </c>
      <c r="F5144" t="s">
        <v>16295</v>
      </c>
      <c r="G5144" t="s">
        <v>742</v>
      </c>
      <c r="I5144" t="s">
        <v>265</v>
      </c>
      <c r="J5144" t="s">
        <v>266</v>
      </c>
      <c r="K5144" t="s">
        <v>16296</v>
      </c>
      <c r="L5144" t="s">
        <v>16297</v>
      </c>
      <c r="M5144" t="s">
        <v>271</v>
      </c>
      <c r="N5144" t="s">
        <v>268</v>
      </c>
      <c r="O5144">
        <v>2</v>
      </c>
      <c r="P5144" t="s">
        <v>272</v>
      </c>
      <c r="Q5144">
        <v>1</v>
      </c>
      <c r="S5144">
        <v>2</v>
      </c>
      <c r="T5144" s="108">
        <v>2</v>
      </c>
      <c r="U5144">
        <v>1</v>
      </c>
      <c r="V5144" t="s">
        <v>270</v>
      </c>
      <c r="W5144" t="s">
        <v>167</v>
      </c>
      <c r="X5144">
        <v>1</v>
      </c>
      <c r="Y5144">
        <v>1</v>
      </c>
      <c r="Z5144">
        <v>0</v>
      </c>
      <c r="AA5144">
        <v>0</v>
      </c>
      <c r="AB5144">
        <v>1</v>
      </c>
      <c r="AC5144">
        <v>0</v>
      </c>
      <c r="AD5144">
        <v>0</v>
      </c>
      <c r="AE5144">
        <v>0</v>
      </c>
    </row>
    <row r="5145" spans="1:31" x14ac:dyDescent="0.3">
      <c r="A5145" t="s">
        <v>268</v>
      </c>
      <c r="B5145" t="s">
        <v>6085</v>
      </c>
      <c r="C5145" t="s">
        <v>262</v>
      </c>
      <c r="D5145" t="s">
        <v>10422</v>
      </c>
      <c r="E5145" t="s">
        <v>13193</v>
      </c>
      <c r="F5145" t="s">
        <v>1664</v>
      </c>
      <c r="G5145" t="s">
        <v>1180</v>
      </c>
      <c r="I5145" t="s">
        <v>265</v>
      </c>
      <c r="J5145" t="s">
        <v>266</v>
      </c>
      <c r="K5145" t="s">
        <v>6086</v>
      </c>
      <c r="L5145" t="s">
        <v>6087</v>
      </c>
      <c r="M5145" t="s">
        <v>271</v>
      </c>
      <c r="N5145" t="s">
        <v>268</v>
      </c>
      <c r="O5145">
        <v>2</v>
      </c>
      <c r="P5145" t="s">
        <v>272</v>
      </c>
      <c r="Q5145">
        <v>1</v>
      </c>
      <c r="S5145">
        <v>1</v>
      </c>
      <c r="T5145" s="108">
        <v>1</v>
      </c>
      <c r="U5145">
        <v>1</v>
      </c>
      <c r="V5145" t="s">
        <v>270</v>
      </c>
      <c r="W5145" t="s">
        <v>167</v>
      </c>
      <c r="X5145">
        <v>1</v>
      </c>
      <c r="Y5145">
        <v>0</v>
      </c>
      <c r="Z5145">
        <v>0</v>
      </c>
      <c r="AA5145">
        <v>1</v>
      </c>
      <c r="AB5145">
        <v>0</v>
      </c>
      <c r="AC5145">
        <v>0</v>
      </c>
      <c r="AD5145">
        <v>0</v>
      </c>
      <c r="AE5145">
        <v>0</v>
      </c>
    </row>
    <row r="5146" spans="1:31" x14ac:dyDescent="0.3">
      <c r="A5146" t="s">
        <v>268</v>
      </c>
      <c r="B5146" t="s">
        <v>6085</v>
      </c>
      <c r="C5146" t="s">
        <v>262</v>
      </c>
      <c r="D5146" t="s">
        <v>10422</v>
      </c>
      <c r="E5146" t="s">
        <v>13193</v>
      </c>
      <c r="F5146" t="s">
        <v>1664</v>
      </c>
      <c r="G5146" t="s">
        <v>1180</v>
      </c>
      <c r="I5146" t="s">
        <v>265</v>
      </c>
      <c r="J5146" t="s">
        <v>266</v>
      </c>
      <c r="K5146" t="s">
        <v>6086</v>
      </c>
      <c r="L5146" t="s">
        <v>6087</v>
      </c>
      <c r="M5146" t="s">
        <v>271</v>
      </c>
      <c r="N5146" t="s">
        <v>268</v>
      </c>
      <c r="O5146">
        <v>17</v>
      </c>
      <c r="P5146" t="s">
        <v>273</v>
      </c>
      <c r="Q5146">
        <v>0.32</v>
      </c>
      <c r="S5146">
        <v>2</v>
      </c>
      <c r="T5146" s="108">
        <v>0.64</v>
      </c>
      <c r="U5146">
        <v>1</v>
      </c>
      <c r="V5146" t="s">
        <v>270</v>
      </c>
      <c r="W5146" t="s">
        <v>167</v>
      </c>
      <c r="X5146">
        <v>2</v>
      </c>
      <c r="Y5146">
        <v>0</v>
      </c>
      <c r="Z5146">
        <v>0</v>
      </c>
      <c r="AA5146">
        <v>0</v>
      </c>
      <c r="AB5146">
        <v>2</v>
      </c>
      <c r="AC5146">
        <v>0</v>
      </c>
      <c r="AD5146">
        <v>0</v>
      </c>
      <c r="AE5146">
        <v>0</v>
      </c>
    </row>
    <row r="5147" spans="1:31" x14ac:dyDescent="0.3">
      <c r="A5147" t="s">
        <v>268</v>
      </c>
      <c r="B5147" t="s">
        <v>6085</v>
      </c>
      <c r="C5147" t="s">
        <v>262</v>
      </c>
      <c r="D5147" t="s">
        <v>10422</v>
      </c>
      <c r="E5147" t="s">
        <v>13193</v>
      </c>
      <c r="F5147" t="s">
        <v>1664</v>
      </c>
      <c r="G5147" t="s">
        <v>1180</v>
      </c>
      <c r="I5147" t="s">
        <v>265</v>
      </c>
      <c r="J5147" t="s">
        <v>266</v>
      </c>
      <c r="K5147" t="s">
        <v>6086</v>
      </c>
      <c r="L5147" t="s">
        <v>6087</v>
      </c>
      <c r="M5147" t="s">
        <v>267</v>
      </c>
      <c r="N5147" t="s">
        <v>268</v>
      </c>
      <c r="O5147">
        <v>1</v>
      </c>
      <c r="P5147" t="s">
        <v>282</v>
      </c>
      <c r="Q5147">
        <v>1</v>
      </c>
      <c r="S5147">
        <v>2</v>
      </c>
      <c r="T5147" s="108">
        <v>2</v>
      </c>
      <c r="U5147">
        <v>1</v>
      </c>
      <c r="V5147" t="s">
        <v>270</v>
      </c>
      <c r="W5147" t="s">
        <v>167</v>
      </c>
      <c r="X5147">
        <v>1</v>
      </c>
      <c r="Y5147">
        <v>1</v>
      </c>
      <c r="Z5147">
        <v>0</v>
      </c>
      <c r="AA5147">
        <v>0</v>
      </c>
      <c r="AB5147">
        <v>1</v>
      </c>
      <c r="AC5147">
        <v>0</v>
      </c>
      <c r="AD5147">
        <v>0</v>
      </c>
      <c r="AE5147">
        <v>0</v>
      </c>
    </row>
    <row r="5148" spans="1:31" x14ac:dyDescent="0.3">
      <c r="A5148" t="s">
        <v>268</v>
      </c>
      <c r="B5148" t="s">
        <v>6124</v>
      </c>
      <c r="C5148" t="s">
        <v>262</v>
      </c>
      <c r="D5148" t="s">
        <v>6125</v>
      </c>
      <c r="E5148" t="s">
        <v>13250</v>
      </c>
      <c r="F5148" t="s">
        <v>6123</v>
      </c>
      <c r="G5148" t="s">
        <v>402</v>
      </c>
      <c r="I5148" t="s">
        <v>265</v>
      </c>
      <c r="J5148" t="s">
        <v>266</v>
      </c>
      <c r="K5148" t="s">
        <v>6096</v>
      </c>
      <c r="L5148" t="s">
        <v>11803</v>
      </c>
      <c r="M5148" t="s">
        <v>267</v>
      </c>
      <c r="N5148" t="s">
        <v>268</v>
      </c>
      <c r="O5148">
        <v>1</v>
      </c>
      <c r="P5148" t="s">
        <v>282</v>
      </c>
      <c r="Q5148">
        <v>2</v>
      </c>
      <c r="S5148">
        <v>2</v>
      </c>
      <c r="T5148" s="108">
        <v>4</v>
      </c>
      <c r="U5148">
        <v>1</v>
      </c>
      <c r="V5148" t="s">
        <v>270</v>
      </c>
      <c r="W5148" t="s">
        <v>167</v>
      </c>
      <c r="X5148">
        <v>1</v>
      </c>
      <c r="Y5148">
        <v>1</v>
      </c>
      <c r="Z5148">
        <v>0</v>
      </c>
      <c r="AA5148">
        <v>0</v>
      </c>
      <c r="AB5148">
        <v>0</v>
      </c>
      <c r="AC5148">
        <v>1</v>
      </c>
      <c r="AD5148">
        <v>0</v>
      </c>
      <c r="AE5148">
        <v>0</v>
      </c>
    </row>
    <row r="5149" spans="1:31" x14ac:dyDescent="0.3">
      <c r="A5149" t="s">
        <v>268</v>
      </c>
      <c r="B5149" t="s">
        <v>6124</v>
      </c>
      <c r="C5149" t="s">
        <v>262</v>
      </c>
      <c r="D5149" t="s">
        <v>6125</v>
      </c>
      <c r="E5149" t="s">
        <v>13250</v>
      </c>
      <c r="F5149" t="s">
        <v>6123</v>
      </c>
      <c r="G5149" t="s">
        <v>402</v>
      </c>
      <c r="I5149" t="s">
        <v>265</v>
      </c>
      <c r="J5149" t="s">
        <v>266</v>
      </c>
      <c r="K5149" t="s">
        <v>6096</v>
      </c>
      <c r="L5149" t="s">
        <v>11803</v>
      </c>
      <c r="M5149" t="s">
        <v>271</v>
      </c>
      <c r="N5149" t="s">
        <v>268</v>
      </c>
      <c r="O5149">
        <v>20</v>
      </c>
      <c r="P5149" t="s">
        <v>425</v>
      </c>
      <c r="Q5149">
        <v>0.32</v>
      </c>
      <c r="S5149">
        <v>4</v>
      </c>
      <c r="T5149" s="108">
        <v>1.28</v>
      </c>
      <c r="U5149">
        <v>1</v>
      </c>
      <c r="V5149" t="s">
        <v>270</v>
      </c>
      <c r="W5149" t="s">
        <v>167</v>
      </c>
      <c r="X5149">
        <v>4</v>
      </c>
      <c r="Y5149">
        <v>0</v>
      </c>
      <c r="Z5149">
        <v>0</v>
      </c>
      <c r="AA5149">
        <v>0</v>
      </c>
      <c r="AB5149">
        <v>4</v>
      </c>
      <c r="AC5149">
        <v>0</v>
      </c>
      <c r="AD5149">
        <v>0</v>
      </c>
      <c r="AE5149">
        <v>0</v>
      </c>
    </row>
    <row r="5150" spans="1:31" x14ac:dyDescent="0.3">
      <c r="A5150" t="s">
        <v>268</v>
      </c>
      <c r="B5150" t="s">
        <v>6124</v>
      </c>
      <c r="C5150" t="s">
        <v>262</v>
      </c>
      <c r="D5150" t="s">
        <v>6125</v>
      </c>
      <c r="E5150" t="s">
        <v>13250</v>
      </c>
      <c r="F5150" t="s">
        <v>6123</v>
      </c>
      <c r="G5150" t="s">
        <v>402</v>
      </c>
      <c r="I5150" t="s">
        <v>265</v>
      </c>
      <c r="J5150" t="s">
        <v>266</v>
      </c>
      <c r="K5150" t="s">
        <v>6096</v>
      </c>
      <c r="L5150" t="s">
        <v>11803</v>
      </c>
      <c r="M5150" t="s">
        <v>271</v>
      </c>
      <c r="N5150" t="s">
        <v>268</v>
      </c>
      <c r="O5150">
        <v>2</v>
      </c>
      <c r="P5150" t="s">
        <v>272</v>
      </c>
      <c r="Q5150">
        <v>2</v>
      </c>
      <c r="S5150">
        <v>3</v>
      </c>
      <c r="T5150" s="108">
        <v>6</v>
      </c>
      <c r="U5150">
        <v>1</v>
      </c>
      <c r="V5150" t="s">
        <v>270</v>
      </c>
      <c r="W5150" t="s">
        <v>167</v>
      </c>
      <c r="X5150">
        <v>1</v>
      </c>
      <c r="Y5150">
        <v>1</v>
      </c>
      <c r="Z5150">
        <v>0</v>
      </c>
      <c r="AA5150">
        <v>1</v>
      </c>
      <c r="AB5150">
        <v>0</v>
      </c>
      <c r="AC5150">
        <v>1</v>
      </c>
      <c r="AD5150">
        <v>0</v>
      </c>
      <c r="AE5150">
        <v>0</v>
      </c>
    </row>
    <row r="5151" spans="1:31" x14ac:dyDescent="0.3">
      <c r="A5151" t="s">
        <v>268</v>
      </c>
      <c r="B5151" t="s">
        <v>5772</v>
      </c>
      <c r="C5151" t="s">
        <v>262</v>
      </c>
      <c r="D5151" t="s">
        <v>5773</v>
      </c>
      <c r="E5151" t="s">
        <v>13537</v>
      </c>
      <c r="F5151" t="s">
        <v>626</v>
      </c>
      <c r="G5151" t="s">
        <v>5700</v>
      </c>
      <c r="I5151" t="s">
        <v>265</v>
      </c>
      <c r="J5151" t="s">
        <v>266</v>
      </c>
      <c r="K5151" t="s">
        <v>5732</v>
      </c>
      <c r="L5151" t="s">
        <v>5774</v>
      </c>
      <c r="M5151" t="s">
        <v>267</v>
      </c>
      <c r="N5151" t="s">
        <v>268</v>
      </c>
      <c r="O5151">
        <v>1</v>
      </c>
      <c r="P5151" t="s">
        <v>266</v>
      </c>
      <c r="Q5151">
        <v>0.17</v>
      </c>
      <c r="S5151">
        <v>1</v>
      </c>
      <c r="T5151" s="108">
        <v>0.17</v>
      </c>
      <c r="U5151">
        <v>1</v>
      </c>
      <c r="V5151" t="s">
        <v>270</v>
      </c>
      <c r="W5151" t="s">
        <v>167</v>
      </c>
      <c r="X5151">
        <v>1</v>
      </c>
      <c r="Y5151">
        <v>1</v>
      </c>
      <c r="Z5151">
        <v>0</v>
      </c>
      <c r="AA5151">
        <v>0</v>
      </c>
      <c r="AB5151">
        <v>0</v>
      </c>
      <c r="AC5151">
        <v>0</v>
      </c>
      <c r="AD5151">
        <v>0</v>
      </c>
      <c r="AE5151">
        <v>0</v>
      </c>
    </row>
    <row r="5152" spans="1:31" x14ac:dyDescent="0.3">
      <c r="A5152" t="s">
        <v>268</v>
      </c>
      <c r="B5152" t="s">
        <v>5772</v>
      </c>
      <c r="C5152" t="s">
        <v>262</v>
      </c>
      <c r="D5152" t="s">
        <v>5773</v>
      </c>
      <c r="E5152" t="s">
        <v>13537</v>
      </c>
      <c r="F5152" t="s">
        <v>626</v>
      </c>
      <c r="G5152" t="s">
        <v>5700</v>
      </c>
      <c r="I5152" t="s">
        <v>265</v>
      </c>
      <c r="J5152" t="s">
        <v>266</v>
      </c>
      <c r="K5152" t="s">
        <v>5732</v>
      </c>
      <c r="L5152" t="s">
        <v>5774</v>
      </c>
      <c r="M5152" t="s">
        <v>271</v>
      </c>
      <c r="N5152" t="s">
        <v>268</v>
      </c>
      <c r="O5152">
        <v>2</v>
      </c>
      <c r="P5152" t="s">
        <v>288</v>
      </c>
      <c r="Q5152">
        <v>0.48</v>
      </c>
      <c r="S5152">
        <v>1</v>
      </c>
      <c r="T5152" s="108">
        <v>0.48</v>
      </c>
      <c r="U5152">
        <v>1</v>
      </c>
      <c r="V5152" t="s">
        <v>270</v>
      </c>
      <c r="W5152" t="s">
        <v>167</v>
      </c>
      <c r="X5152">
        <v>1</v>
      </c>
      <c r="Y5152">
        <v>0</v>
      </c>
      <c r="Z5152">
        <v>0</v>
      </c>
      <c r="AA5152">
        <v>0</v>
      </c>
      <c r="AB5152">
        <v>0</v>
      </c>
      <c r="AC5152">
        <v>1</v>
      </c>
      <c r="AD5152">
        <v>0</v>
      </c>
      <c r="AE5152">
        <v>0</v>
      </c>
    </row>
    <row r="5153" spans="1:31" x14ac:dyDescent="0.3">
      <c r="A5153" t="s">
        <v>268</v>
      </c>
      <c r="B5153" t="s">
        <v>5772</v>
      </c>
      <c r="C5153" t="s">
        <v>262</v>
      </c>
      <c r="D5153" t="s">
        <v>5773</v>
      </c>
      <c r="E5153" t="s">
        <v>13537</v>
      </c>
      <c r="F5153" t="s">
        <v>626</v>
      </c>
      <c r="G5153" t="s">
        <v>5700</v>
      </c>
      <c r="I5153" t="s">
        <v>265</v>
      </c>
      <c r="J5153" t="s">
        <v>266</v>
      </c>
      <c r="K5153" t="s">
        <v>5732</v>
      </c>
      <c r="L5153" t="s">
        <v>5774</v>
      </c>
      <c r="M5153" t="s">
        <v>271</v>
      </c>
      <c r="N5153" t="s">
        <v>268</v>
      </c>
      <c r="O5153">
        <v>27</v>
      </c>
      <c r="P5153" t="s">
        <v>273</v>
      </c>
      <c r="Q5153">
        <v>0.48</v>
      </c>
      <c r="S5153">
        <v>1</v>
      </c>
      <c r="T5153" s="108">
        <v>0.48</v>
      </c>
      <c r="U5153">
        <v>1</v>
      </c>
      <c r="V5153" t="s">
        <v>270</v>
      </c>
      <c r="W5153" t="s">
        <v>167</v>
      </c>
      <c r="X5153">
        <v>1</v>
      </c>
      <c r="Y5153">
        <v>0</v>
      </c>
      <c r="Z5153">
        <v>0</v>
      </c>
      <c r="AA5153">
        <v>0</v>
      </c>
      <c r="AB5153">
        <v>0</v>
      </c>
      <c r="AC5153">
        <v>1</v>
      </c>
      <c r="AD5153">
        <v>0</v>
      </c>
      <c r="AE5153">
        <v>0</v>
      </c>
    </row>
    <row r="5154" spans="1:31" x14ac:dyDescent="0.3">
      <c r="A5154" t="s">
        <v>268</v>
      </c>
      <c r="B5154" t="s">
        <v>7961</v>
      </c>
      <c r="C5154" t="s">
        <v>262</v>
      </c>
      <c r="D5154" t="s">
        <v>7962</v>
      </c>
      <c r="E5154" t="s">
        <v>13603</v>
      </c>
      <c r="F5154" t="s">
        <v>7959</v>
      </c>
      <c r="G5154" t="s">
        <v>7774</v>
      </c>
      <c r="I5154" t="s">
        <v>265</v>
      </c>
      <c r="J5154" t="s">
        <v>266</v>
      </c>
      <c r="K5154" t="s">
        <v>7775</v>
      </c>
      <c r="L5154" t="s">
        <v>7963</v>
      </c>
      <c r="M5154" t="s">
        <v>267</v>
      </c>
      <c r="N5154" t="s">
        <v>268</v>
      </c>
      <c r="O5154">
        <v>1</v>
      </c>
      <c r="P5154" t="s">
        <v>282</v>
      </c>
      <c r="Q5154">
        <v>2</v>
      </c>
      <c r="S5154">
        <v>1</v>
      </c>
      <c r="T5154" s="108">
        <v>2</v>
      </c>
      <c r="U5154">
        <v>1</v>
      </c>
      <c r="V5154" t="s">
        <v>270</v>
      </c>
      <c r="W5154" t="s">
        <v>167</v>
      </c>
      <c r="X5154">
        <v>1</v>
      </c>
      <c r="Y5154">
        <v>0</v>
      </c>
      <c r="Z5154">
        <v>0</v>
      </c>
      <c r="AA5154">
        <v>0</v>
      </c>
      <c r="AB5154">
        <v>1</v>
      </c>
      <c r="AC5154">
        <v>0</v>
      </c>
      <c r="AD5154">
        <v>0</v>
      </c>
      <c r="AE5154">
        <v>0</v>
      </c>
    </row>
    <row r="5155" spans="1:31" x14ac:dyDescent="0.3">
      <c r="A5155" t="s">
        <v>268</v>
      </c>
      <c r="B5155" t="s">
        <v>7961</v>
      </c>
      <c r="C5155" t="s">
        <v>262</v>
      </c>
      <c r="D5155" t="s">
        <v>7962</v>
      </c>
      <c r="E5155" t="s">
        <v>13603</v>
      </c>
      <c r="F5155" t="s">
        <v>7959</v>
      </c>
      <c r="G5155" t="s">
        <v>7774</v>
      </c>
      <c r="I5155" t="s">
        <v>265</v>
      </c>
      <c r="J5155" t="s">
        <v>266</v>
      </c>
      <c r="K5155" t="s">
        <v>7775</v>
      </c>
      <c r="L5155" t="s">
        <v>7963</v>
      </c>
      <c r="M5155" t="s">
        <v>271</v>
      </c>
      <c r="N5155" t="s">
        <v>268</v>
      </c>
      <c r="O5155">
        <v>2</v>
      </c>
      <c r="P5155" t="s">
        <v>272</v>
      </c>
      <c r="Q5155">
        <v>3</v>
      </c>
      <c r="S5155">
        <v>1</v>
      </c>
      <c r="T5155" s="108">
        <v>3</v>
      </c>
      <c r="U5155">
        <v>1</v>
      </c>
      <c r="V5155" t="s">
        <v>270</v>
      </c>
      <c r="W5155" t="s">
        <v>167</v>
      </c>
      <c r="X5155">
        <v>1</v>
      </c>
      <c r="Y5155">
        <v>0</v>
      </c>
      <c r="Z5155">
        <v>0</v>
      </c>
      <c r="AA5155">
        <v>0</v>
      </c>
      <c r="AB5155">
        <v>1</v>
      </c>
      <c r="AC5155">
        <v>0</v>
      </c>
      <c r="AD5155">
        <v>0</v>
      </c>
      <c r="AE5155">
        <v>0</v>
      </c>
    </row>
    <row r="5156" spans="1:31" x14ac:dyDescent="0.3">
      <c r="A5156" t="s">
        <v>268</v>
      </c>
      <c r="B5156" t="s">
        <v>7049</v>
      </c>
      <c r="C5156" t="s">
        <v>262</v>
      </c>
      <c r="D5156" t="s">
        <v>7050</v>
      </c>
      <c r="E5156" t="s">
        <v>13650</v>
      </c>
      <c r="F5156" t="s">
        <v>7047</v>
      </c>
      <c r="G5156" t="s">
        <v>292</v>
      </c>
      <c r="I5156" t="s">
        <v>265</v>
      </c>
      <c r="J5156" t="s">
        <v>266</v>
      </c>
      <c r="K5156" t="s">
        <v>7051</v>
      </c>
      <c r="L5156" t="s">
        <v>4331</v>
      </c>
      <c r="M5156" t="s">
        <v>267</v>
      </c>
      <c r="N5156" t="s">
        <v>268</v>
      </c>
      <c r="O5156">
        <v>1</v>
      </c>
      <c r="P5156" t="s">
        <v>282</v>
      </c>
      <c r="Q5156">
        <v>2</v>
      </c>
      <c r="S5156">
        <v>1</v>
      </c>
      <c r="T5156" s="108">
        <v>2</v>
      </c>
      <c r="U5156">
        <v>1</v>
      </c>
      <c r="V5156" t="s">
        <v>270</v>
      </c>
      <c r="W5156" t="s">
        <v>167</v>
      </c>
      <c r="X5156">
        <v>1</v>
      </c>
      <c r="Y5156">
        <v>0</v>
      </c>
      <c r="Z5156">
        <v>0</v>
      </c>
      <c r="AA5156">
        <v>0</v>
      </c>
      <c r="AB5156">
        <v>1</v>
      </c>
      <c r="AC5156">
        <v>0</v>
      </c>
      <c r="AD5156">
        <v>0</v>
      </c>
      <c r="AE5156">
        <v>0</v>
      </c>
    </row>
    <row r="5157" spans="1:31" x14ac:dyDescent="0.3">
      <c r="A5157" t="s">
        <v>268</v>
      </c>
      <c r="B5157" t="s">
        <v>7049</v>
      </c>
      <c r="C5157" t="s">
        <v>262</v>
      </c>
      <c r="D5157" t="s">
        <v>7050</v>
      </c>
      <c r="E5157" t="s">
        <v>13650</v>
      </c>
      <c r="F5157" t="s">
        <v>7047</v>
      </c>
      <c r="G5157" t="s">
        <v>292</v>
      </c>
      <c r="I5157" t="s">
        <v>265</v>
      </c>
      <c r="J5157" t="s">
        <v>266</v>
      </c>
      <c r="K5157" t="s">
        <v>7051</v>
      </c>
      <c r="L5157" t="s">
        <v>4331</v>
      </c>
      <c r="M5157" t="s">
        <v>271</v>
      </c>
      <c r="N5157" t="s">
        <v>268</v>
      </c>
      <c r="O5157">
        <v>20</v>
      </c>
      <c r="P5157" t="s">
        <v>17796</v>
      </c>
      <c r="Q5157">
        <v>1</v>
      </c>
      <c r="S5157">
        <v>1</v>
      </c>
      <c r="T5157" s="108">
        <v>1</v>
      </c>
      <c r="U5157">
        <v>1</v>
      </c>
      <c r="V5157" t="s">
        <v>270</v>
      </c>
      <c r="W5157" t="s">
        <v>167</v>
      </c>
      <c r="X5157">
        <v>1</v>
      </c>
      <c r="Y5157">
        <v>0</v>
      </c>
      <c r="Z5157">
        <v>0</v>
      </c>
      <c r="AA5157">
        <v>1</v>
      </c>
      <c r="AB5157">
        <v>0</v>
      </c>
      <c r="AC5157">
        <v>0</v>
      </c>
      <c r="AD5157">
        <v>0</v>
      </c>
      <c r="AE5157">
        <v>0</v>
      </c>
    </row>
    <row r="5158" spans="1:31" x14ac:dyDescent="0.3">
      <c r="A5158" t="s">
        <v>268</v>
      </c>
      <c r="B5158" t="s">
        <v>7049</v>
      </c>
      <c r="C5158" t="s">
        <v>262</v>
      </c>
      <c r="D5158" t="s">
        <v>7050</v>
      </c>
      <c r="E5158" t="s">
        <v>13650</v>
      </c>
      <c r="F5158" t="s">
        <v>7047</v>
      </c>
      <c r="G5158" t="s">
        <v>292</v>
      </c>
      <c r="I5158" t="s">
        <v>265</v>
      </c>
      <c r="J5158" t="s">
        <v>266</v>
      </c>
      <c r="K5158" t="s">
        <v>7051</v>
      </c>
      <c r="L5158" t="s">
        <v>4331</v>
      </c>
      <c r="M5158" t="s">
        <v>271</v>
      </c>
      <c r="N5158" t="s">
        <v>268</v>
      </c>
      <c r="O5158">
        <v>2</v>
      </c>
      <c r="P5158" t="s">
        <v>272</v>
      </c>
      <c r="Q5158">
        <v>3</v>
      </c>
      <c r="S5158">
        <v>1</v>
      </c>
      <c r="T5158" s="108">
        <v>3</v>
      </c>
      <c r="U5158">
        <v>1</v>
      </c>
      <c r="V5158" t="s">
        <v>270</v>
      </c>
      <c r="W5158" t="s">
        <v>167</v>
      </c>
      <c r="X5158">
        <v>1</v>
      </c>
      <c r="Y5158">
        <v>0</v>
      </c>
      <c r="Z5158">
        <v>0</v>
      </c>
      <c r="AA5158">
        <v>0</v>
      </c>
      <c r="AB5158">
        <v>1</v>
      </c>
      <c r="AC5158">
        <v>0</v>
      </c>
      <c r="AD5158">
        <v>0</v>
      </c>
      <c r="AE5158">
        <v>0</v>
      </c>
    </row>
    <row r="5159" spans="1:31" x14ac:dyDescent="0.3">
      <c r="A5159" t="s">
        <v>268</v>
      </c>
      <c r="B5159" t="s">
        <v>6137</v>
      </c>
      <c r="C5159" t="s">
        <v>262</v>
      </c>
      <c r="D5159" t="s">
        <v>6138</v>
      </c>
      <c r="E5159" t="s">
        <v>13077</v>
      </c>
      <c r="F5159" t="s">
        <v>6139</v>
      </c>
      <c r="G5159" t="s">
        <v>1541</v>
      </c>
      <c r="I5159" t="s">
        <v>265</v>
      </c>
      <c r="J5159" t="s">
        <v>266</v>
      </c>
      <c r="K5159" t="s">
        <v>6106</v>
      </c>
      <c r="L5159" t="s">
        <v>16338</v>
      </c>
      <c r="M5159" t="s">
        <v>267</v>
      </c>
      <c r="N5159" t="s">
        <v>268</v>
      </c>
      <c r="O5159">
        <v>1</v>
      </c>
      <c r="P5159" t="s">
        <v>282</v>
      </c>
      <c r="Q5159">
        <v>2</v>
      </c>
      <c r="S5159">
        <v>1</v>
      </c>
      <c r="T5159" s="108">
        <v>2</v>
      </c>
      <c r="U5159">
        <v>1</v>
      </c>
      <c r="V5159" t="s">
        <v>270</v>
      </c>
      <c r="W5159" t="s">
        <v>167</v>
      </c>
      <c r="X5159">
        <v>1</v>
      </c>
      <c r="Y5159">
        <v>0</v>
      </c>
      <c r="Z5159">
        <v>1</v>
      </c>
      <c r="AA5159">
        <v>0</v>
      </c>
      <c r="AB5159">
        <v>0</v>
      </c>
      <c r="AC5159">
        <v>0</v>
      </c>
      <c r="AD5159">
        <v>0</v>
      </c>
      <c r="AE5159">
        <v>0</v>
      </c>
    </row>
    <row r="5160" spans="1:31" x14ac:dyDescent="0.3">
      <c r="A5160" t="s">
        <v>268</v>
      </c>
      <c r="B5160" t="s">
        <v>6137</v>
      </c>
      <c r="C5160" t="s">
        <v>262</v>
      </c>
      <c r="D5160" t="s">
        <v>6138</v>
      </c>
      <c r="E5160" t="s">
        <v>13077</v>
      </c>
      <c r="F5160" t="s">
        <v>6139</v>
      </c>
      <c r="G5160" t="s">
        <v>1541</v>
      </c>
      <c r="I5160" t="s">
        <v>265</v>
      </c>
      <c r="J5160" t="s">
        <v>266</v>
      </c>
      <c r="K5160" t="s">
        <v>6106</v>
      </c>
      <c r="L5160" t="s">
        <v>16338</v>
      </c>
      <c r="M5160" t="s">
        <v>271</v>
      </c>
      <c r="N5160" t="s">
        <v>268</v>
      </c>
      <c r="O5160">
        <v>2</v>
      </c>
      <c r="P5160" t="s">
        <v>272</v>
      </c>
      <c r="Q5160">
        <v>2</v>
      </c>
      <c r="S5160">
        <v>1</v>
      </c>
      <c r="T5160" s="108">
        <v>2</v>
      </c>
      <c r="U5160">
        <v>1</v>
      </c>
      <c r="V5160" t="s">
        <v>270</v>
      </c>
      <c r="W5160" t="s">
        <v>167</v>
      </c>
      <c r="X5160">
        <v>1</v>
      </c>
      <c r="Y5160">
        <v>0</v>
      </c>
      <c r="Z5160">
        <v>1</v>
      </c>
      <c r="AA5160">
        <v>0</v>
      </c>
      <c r="AB5160">
        <v>0</v>
      </c>
      <c r="AC5160">
        <v>0</v>
      </c>
      <c r="AD5160">
        <v>0</v>
      </c>
      <c r="AE5160">
        <v>0</v>
      </c>
    </row>
    <row r="5161" spans="1:31" x14ac:dyDescent="0.3">
      <c r="A5161" t="s">
        <v>268</v>
      </c>
      <c r="B5161" t="s">
        <v>6284</v>
      </c>
      <c r="C5161" t="s">
        <v>262</v>
      </c>
      <c r="D5161" t="s">
        <v>6285</v>
      </c>
      <c r="E5161" t="s">
        <v>12970</v>
      </c>
      <c r="F5161" t="s">
        <v>1827</v>
      </c>
      <c r="G5161" t="s">
        <v>9429</v>
      </c>
      <c r="I5161" t="s">
        <v>265</v>
      </c>
      <c r="J5161" t="s">
        <v>266</v>
      </c>
      <c r="K5161" t="s">
        <v>6286</v>
      </c>
      <c r="L5161" t="s">
        <v>6287</v>
      </c>
      <c r="M5161" t="s">
        <v>267</v>
      </c>
      <c r="N5161" t="s">
        <v>268</v>
      </c>
      <c r="O5161">
        <v>1</v>
      </c>
      <c r="P5161" t="s">
        <v>266</v>
      </c>
      <c r="Q5161">
        <v>0.32</v>
      </c>
      <c r="S5161">
        <v>1</v>
      </c>
      <c r="T5161" s="108">
        <v>0.32</v>
      </c>
      <c r="U5161">
        <v>1</v>
      </c>
      <c r="V5161" t="s">
        <v>270</v>
      </c>
      <c r="W5161" t="s">
        <v>167</v>
      </c>
      <c r="X5161">
        <v>1</v>
      </c>
      <c r="Y5161">
        <v>0</v>
      </c>
      <c r="Z5161">
        <v>0</v>
      </c>
      <c r="AA5161">
        <v>0</v>
      </c>
      <c r="AB5161">
        <v>0</v>
      </c>
      <c r="AC5161">
        <v>1</v>
      </c>
      <c r="AD5161">
        <v>0</v>
      </c>
      <c r="AE5161">
        <v>0</v>
      </c>
    </row>
    <row r="5162" spans="1:31" x14ac:dyDescent="0.3">
      <c r="A5162" t="s">
        <v>268</v>
      </c>
      <c r="B5162" t="s">
        <v>6284</v>
      </c>
      <c r="C5162" t="s">
        <v>262</v>
      </c>
      <c r="D5162" t="s">
        <v>6285</v>
      </c>
      <c r="E5162" t="s">
        <v>12970</v>
      </c>
      <c r="F5162" t="s">
        <v>1827</v>
      </c>
      <c r="G5162" t="s">
        <v>9429</v>
      </c>
      <c r="I5162" t="s">
        <v>265</v>
      </c>
      <c r="J5162" t="s">
        <v>266</v>
      </c>
      <c r="K5162" t="s">
        <v>6286</v>
      </c>
      <c r="L5162" t="s">
        <v>6287</v>
      </c>
      <c r="M5162" t="s">
        <v>271</v>
      </c>
      <c r="N5162" t="s">
        <v>268</v>
      </c>
      <c r="O5162">
        <v>2</v>
      </c>
      <c r="P5162" t="s">
        <v>288</v>
      </c>
      <c r="Q5162">
        <v>0.32</v>
      </c>
      <c r="S5162">
        <v>1</v>
      </c>
      <c r="T5162" s="108">
        <v>0.32</v>
      </c>
      <c r="U5162">
        <v>1</v>
      </c>
      <c r="V5162" t="s">
        <v>270</v>
      </c>
      <c r="W5162" t="s">
        <v>167</v>
      </c>
      <c r="X5162">
        <v>1</v>
      </c>
      <c r="Y5162">
        <v>0</v>
      </c>
      <c r="Z5162">
        <v>0</v>
      </c>
      <c r="AA5162">
        <v>0</v>
      </c>
      <c r="AB5162">
        <v>0</v>
      </c>
      <c r="AC5162">
        <v>1</v>
      </c>
      <c r="AD5162">
        <v>0</v>
      </c>
      <c r="AE5162">
        <v>0</v>
      </c>
    </row>
    <row r="5163" spans="1:31" x14ac:dyDescent="0.3">
      <c r="A5163" t="s">
        <v>268</v>
      </c>
      <c r="B5163" t="s">
        <v>6284</v>
      </c>
      <c r="C5163" t="s">
        <v>262</v>
      </c>
      <c r="D5163" t="s">
        <v>6285</v>
      </c>
      <c r="E5163" t="s">
        <v>12970</v>
      </c>
      <c r="F5163" t="s">
        <v>1827</v>
      </c>
      <c r="G5163" t="s">
        <v>9429</v>
      </c>
      <c r="I5163" t="s">
        <v>265</v>
      </c>
      <c r="J5163" t="s">
        <v>266</v>
      </c>
      <c r="K5163" t="s">
        <v>6286</v>
      </c>
      <c r="L5163" t="s">
        <v>6287</v>
      </c>
      <c r="M5163" t="s">
        <v>271</v>
      </c>
      <c r="N5163" t="s">
        <v>268</v>
      </c>
      <c r="O5163">
        <v>17</v>
      </c>
      <c r="P5163" t="s">
        <v>273</v>
      </c>
      <c r="Q5163">
        <v>0.48</v>
      </c>
      <c r="S5163">
        <v>1</v>
      </c>
      <c r="T5163" s="108">
        <v>0.48</v>
      </c>
      <c r="U5163">
        <v>1</v>
      </c>
      <c r="V5163" t="s">
        <v>270</v>
      </c>
      <c r="W5163" t="s">
        <v>167</v>
      </c>
      <c r="X5163">
        <v>1</v>
      </c>
      <c r="Y5163">
        <v>0</v>
      </c>
      <c r="Z5163">
        <v>0</v>
      </c>
      <c r="AA5163">
        <v>0</v>
      </c>
      <c r="AB5163">
        <v>0</v>
      </c>
      <c r="AC5163">
        <v>1</v>
      </c>
      <c r="AD5163">
        <v>0</v>
      </c>
      <c r="AE5163">
        <v>0</v>
      </c>
    </row>
    <row r="5164" spans="1:31" x14ac:dyDescent="0.3">
      <c r="A5164" t="s">
        <v>16630</v>
      </c>
      <c r="B5164" t="s">
        <v>8170</v>
      </c>
      <c r="C5164" t="s">
        <v>302</v>
      </c>
      <c r="D5164" t="s">
        <v>8171</v>
      </c>
      <c r="E5164" t="s">
        <v>17289</v>
      </c>
      <c r="G5164" t="s">
        <v>9454</v>
      </c>
      <c r="I5164" t="s">
        <v>265</v>
      </c>
      <c r="J5164" t="s">
        <v>266</v>
      </c>
      <c r="K5164" t="s">
        <v>6286</v>
      </c>
      <c r="L5164" t="s">
        <v>8172</v>
      </c>
      <c r="M5164" t="s">
        <v>2312</v>
      </c>
      <c r="N5164" t="s">
        <v>16630</v>
      </c>
      <c r="O5164">
        <v>4</v>
      </c>
      <c r="P5164" t="s">
        <v>3206</v>
      </c>
      <c r="Q5164">
        <v>40</v>
      </c>
      <c r="S5164">
        <v>0</v>
      </c>
      <c r="T5164" s="108">
        <v>0</v>
      </c>
      <c r="U5164">
        <v>0</v>
      </c>
      <c r="W5164" t="s">
        <v>171</v>
      </c>
      <c r="X5164">
        <v>1</v>
      </c>
      <c r="Y5164">
        <v>0</v>
      </c>
      <c r="Z5164">
        <v>0</v>
      </c>
      <c r="AA5164">
        <v>0</v>
      </c>
      <c r="AB5164">
        <v>0</v>
      </c>
      <c r="AC5164">
        <v>0</v>
      </c>
      <c r="AD5164">
        <v>0</v>
      </c>
      <c r="AE5164">
        <v>0</v>
      </c>
    </row>
    <row r="5165" spans="1:31" x14ac:dyDescent="0.3">
      <c r="A5165" t="s">
        <v>268</v>
      </c>
      <c r="B5165" t="s">
        <v>6288</v>
      </c>
      <c r="C5165" t="s">
        <v>262</v>
      </c>
      <c r="D5165" t="s">
        <v>6289</v>
      </c>
      <c r="E5165" t="s">
        <v>13254</v>
      </c>
      <c r="F5165" t="s">
        <v>1828</v>
      </c>
      <c r="G5165" t="s">
        <v>402</v>
      </c>
      <c r="I5165" t="s">
        <v>265</v>
      </c>
      <c r="J5165" t="s">
        <v>266</v>
      </c>
      <c r="K5165" t="s">
        <v>6290</v>
      </c>
      <c r="L5165" t="s">
        <v>17545</v>
      </c>
      <c r="M5165" t="s">
        <v>271</v>
      </c>
      <c r="N5165" t="s">
        <v>268</v>
      </c>
      <c r="O5165">
        <v>17</v>
      </c>
      <c r="P5165" t="s">
        <v>273</v>
      </c>
      <c r="Q5165">
        <v>0.48</v>
      </c>
      <c r="S5165">
        <v>1</v>
      </c>
      <c r="T5165" s="108">
        <v>0.48</v>
      </c>
      <c r="U5165">
        <v>1</v>
      </c>
      <c r="V5165" t="s">
        <v>270</v>
      </c>
      <c r="W5165" t="s">
        <v>167</v>
      </c>
      <c r="X5165">
        <v>1</v>
      </c>
      <c r="Y5165">
        <v>0</v>
      </c>
      <c r="Z5165">
        <v>0</v>
      </c>
      <c r="AA5165">
        <v>0</v>
      </c>
      <c r="AB5165">
        <v>1</v>
      </c>
      <c r="AC5165">
        <v>0</v>
      </c>
      <c r="AD5165">
        <v>0</v>
      </c>
      <c r="AE5165">
        <v>0</v>
      </c>
    </row>
    <row r="5166" spans="1:31" x14ac:dyDescent="0.3">
      <c r="A5166" t="s">
        <v>268</v>
      </c>
      <c r="B5166" t="s">
        <v>6288</v>
      </c>
      <c r="C5166" t="s">
        <v>262</v>
      </c>
      <c r="D5166" t="s">
        <v>6289</v>
      </c>
      <c r="E5166" t="s">
        <v>13254</v>
      </c>
      <c r="F5166" t="s">
        <v>1828</v>
      </c>
      <c r="G5166" t="s">
        <v>402</v>
      </c>
      <c r="I5166" t="s">
        <v>265</v>
      </c>
      <c r="J5166" t="s">
        <v>266</v>
      </c>
      <c r="K5166" t="s">
        <v>6290</v>
      </c>
      <c r="L5166" t="s">
        <v>17545</v>
      </c>
      <c r="M5166" t="s">
        <v>267</v>
      </c>
      <c r="N5166" t="s">
        <v>268</v>
      </c>
      <c r="O5166">
        <v>1</v>
      </c>
      <c r="P5166" t="s">
        <v>282</v>
      </c>
      <c r="Q5166">
        <v>4</v>
      </c>
      <c r="S5166">
        <v>2</v>
      </c>
      <c r="T5166" s="108">
        <v>8</v>
      </c>
      <c r="U5166">
        <v>1</v>
      </c>
      <c r="V5166" t="s">
        <v>270</v>
      </c>
      <c r="W5166" t="s">
        <v>167</v>
      </c>
      <c r="X5166">
        <v>1</v>
      </c>
      <c r="Y5166">
        <v>0</v>
      </c>
      <c r="Z5166">
        <v>1</v>
      </c>
      <c r="AA5166">
        <v>0</v>
      </c>
      <c r="AB5166">
        <v>0</v>
      </c>
      <c r="AC5166">
        <v>1</v>
      </c>
      <c r="AD5166">
        <v>0</v>
      </c>
      <c r="AE5166">
        <v>0</v>
      </c>
    </row>
    <row r="5167" spans="1:31" x14ac:dyDescent="0.3">
      <c r="A5167" t="s">
        <v>268</v>
      </c>
      <c r="B5167" t="s">
        <v>5606</v>
      </c>
      <c r="C5167" t="s">
        <v>262</v>
      </c>
      <c r="D5167" t="s">
        <v>5607</v>
      </c>
      <c r="E5167" t="s">
        <v>12851</v>
      </c>
      <c r="F5167" t="s">
        <v>1085</v>
      </c>
      <c r="G5167" t="s">
        <v>1438</v>
      </c>
      <c r="I5167" t="s">
        <v>265</v>
      </c>
      <c r="J5167" t="s">
        <v>266</v>
      </c>
      <c r="K5167" t="s">
        <v>5608</v>
      </c>
      <c r="L5167" t="s">
        <v>17545</v>
      </c>
      <c r="M5167" t="s">
        <v>271</v>
      </c>
      <c r="N5167" t="s">
        <v>268</v>
      </c>
      <c r="O5167">
        <v>2</v>
      </c>
      <c r="P5167" t="s">
        <v>272</v>
      </c>
      <c r="Q5167">
        <v>2</v>
      </c>
      <c r="S5167">
        <v>1</v>
      </c>
      <c r="T5167" s="108">
        <v>2</v>
      </c>
      <c r="U5167">
        <v>1</v>
      </c>
      <c r="V5167" t="s">
        <v>270</v>
      </c>
      <c r="W5167" t="s">
        <v>167</v>
      </c>
      <c r="X5167">
        <v>1</v>
      </c>
      <c r="Y5167">
        <v>0</v>
      </c>
      <c r="Z5167">
        <v>0</v>
      </c>
      <c r="AA5167">
        <v>1</v>
      </c>
      <c r="AB5167">
        <v>0</v>
      </c>
      <c r="AC5167">
        <v>0</v>
      </c>
      <c r="AD5167">
        <v>0</v>
      </c>
      <c r="AE5167">
        <v>0</v>
      </c>
    </row>
    <row r="5168" spans="1:31" x14ac:dyDescent="0.3">
      <c r="A5168" t="s">
        <v>268</v>
      </c>
      <c r="B5168" t="s">
        <v>5606</v>
      </c>
      <c r="C5168" t="s">
        <v>262</v>
      </c>
      <c r="D5168" t="s">
        <v>5607</v>
      </c>
      <c r="E5168" t="s">
        <v>12851</v>
      </c>
      <c r="F5168" t="s">
        <v>1085</v>
      </c>
      <c r="G5168" t="s">
        <v>1438</v>
      </c>
      <c r="I5168" t="s">
        <v>265</v>
      </c>
      <c r="J5168" t="s">
        <v>266</v>
      </c>
      <c r="K5168" t="s">
        <v>5608</v>
      </c>
      <c r="L5168" t="s">
        <v>17545</v>
      </c>
      <c r="M5168" t="s">
        <v>267</v>
      </c>
      <c r="N5168" t="s">
        <v>268</v>
      </c>
      <c r="O5168">
        <v>1</v>
      </c>
      <c r="P5168" t="s">
        <v>282</v>
      </c>
      <c r="Q5168">
        <v>2</v>
      </c>
      <c r="S5168">
        <v>1</v>
      </c>
      <c r="T5168" s="108">
        <v>2</v>
      </c>
      <c r="U5168">
        <v>1</v>
      </c>
      <c r="V5168" t="s">
        <v>270</v>
      </c>
      <c r="W5168" t="s">
        <v>167</v>
      </c>
      <c r="X5168">
        <v>1</v>
      </c>
      <c r="Y5168">
        <v>0</v>
      </c>
      <c r="Z5168">
        <v>0</v>
      </c>
      <c r="AA5168">
        <v>1</v>
      </c>
      <c r="AB5168">
        <v>0</v>
      </c>
      <c r="AC5168">
        <v>0</v>
      </c>
      <c r="AD5168">
        <v>0</v>
      </c>
      <c r="AE5168">
        <v>0</v>
      </c>
    </row>
    <row r="5169" spans="1:31" x14ac:dyDescent="0.3">
      <c r="A5169" t="s">
        <v>268</v>
      </c>
      <c r="B5169" t="s">
        <v>5606</v>
      </c>
      <c r="C5169" t="s">
        <v>262</v>
      </c>
      <c r="D5169" t="s">
        <v>5607</v>
      </c>
      <c r="E5169" t="s">
        <v>12851</v>
      </c>
      <c r="F5169" t="s">
        <v>1085</v>
      </c>
      <c r="G5169" t="s">
        <v>1438</v>
      </c>
      <c r="I5169" t="s">
        <v>265</v>
      </c>
      <c r="J5169" t="s">
        <v>266</v>
      </c>
      <c r="K5169" t="s">
        <v>5608</v>
      </c>
      <c r="L5169" t="s">
        <v>17545</v>
      </c>
      <c r="M5169" t="s">
        <v>271</v>
      </c>
      <c r="N5169" t="s">
        <v>268</v>
      </c>
      <c r="O5169">
        <v>27</v>
      </c>
      <c r="P5169" t="s">
        <v>273</v>
      </c>
      <c r="Q5169">
        <v>0.48</v>
      </c>
      <c r="S5169">
        <v>3</v>
      </c>
      <c r="T5169" s="108">
        <v>1.44</v>
      </c>
      <c r="U5169">
        <v>1</v>
      </c>
      <c r="V5169" t="s">
        <v>270</v>
      </c>
      <c r="W5169" t="s">
        <v>167</v>
      </c>
      <c r="X5169">
        <v>3</v>
      </c>
      <c r="Y5169">
        <v>0</v>
      </c>
      <c r="Z5169">
        <v>0</v>
      </c>
      <c r="AA5169">
        <v>0</v>
      </c>
      <c r="AB5169">
        <v>3</v>
      </c>
      <c r="AC5169">
        <v>0</v>
      </c>
      <c r="AD5169">
        <v>0</v>
      </c>
      <c r="AE5169">
        <v>0</v>
      </c>
    </row>
    <row r="5170" spans="1:31" x14ac:dyDescent="0.3">
      <c r="A5170" t="s">
        <v>268</v>
      </c>
      <c r="B5170" t="s">
        <v>6295</v>
      </c>
      <c r="C5170" t="s">
        <v>262</v>
      </c>
      <c r="D5170" t="s">
        <v>6296</v>
      </c>
      <c r="E5170" t="s">
        <v>12870</v>
      </c>
      <c r="F5170" t="s">
        <v>278</v>
      </c>
      <c r="G5170" t="s">
        <v>478</v>
      </c>
      <c r="I5170" t="s">
        <v>265</v>
      </c>
      <c r="J5170" t="s">
        <v>266</v>
      </c>
      <c r="K5170" t="s">
        <v>6297</v>
      </c>
      <c r="L5170" t="s">
        <v>6298</v>
      </c>
      <c r="M5170" t="s">
        <v>267</v>
      </c>
      <c r="N5170" t="s">
        <v>268</v>
      </c>
      <c r="O5170">
        <v>1</v>
      </c>
      <c r="P5170" t="s">
        <v>266</v>
      </c>
      <c r="Q5170">
        <v>0.17</v>
      </c>
      <c r="S5170">
        <v>1</v>
      </c>
      <c r="T5170" s="108">
        <v>0.17</v>
      </c>
      <c r="U5170">
        <v>1</v>
      </c>
      <c r="V5170" t="s">
        <v>270</v>
      </c>
      <c r="W5170" t="s">
        <v>167</v>
      </c>
      <c r="X5170">
        <v>1</v>
      </c>
      <c r="Y5170">
        <v>0</v>
      </c>
      <c r="Z5170">
        <v>0</v>
      </c>
      <c r="AA5170">
        <v>0</v>
      </c>
      <c r="AB5170">
        <v>1</v>
      </c>
      <c r="AC5170">
        <v>0</v>
      </c>
      <c r="AD5170">
        <v>0</v>
      </c>
      <c r="AE5170">
        <v>0</v>
      </c>
    </row>
    <row r="5171" spans="1:31" x14ac:dyDescent="0.3">
      <c r="A5171" t="s">
        <v>268</v>
      </c>
      <c r="B5171" t="s">
        <v>6295</v>
      </c>
      <c r="C5171" t="s">
        <v>262</v>
      </c>
      <c r="D5171" t="s">
        <v>6296</v>
      </c>
      <c r="E5171" t="s">
        <v>12870</v>
      </c>
      <c r="F5171" t="s">
        <v>278</v>
      </c>
      <c r="G5171" t="s">
        <v>478</v>
      </c>
      <c r="I5171" t="s">
        <v>265</v>
      </c>
      <c r="J5171" t="s">
        <v>266</v>
      </c>
      <c r="K5171" t="s">
        <v>6297</v>
      </c>
      <c r="L5171" t="s">
        <v>6298</v>
      </c>
      <c r="M5171" t="s">
        <v>271</v>
      </c>
      <c r="N5171" t="s">
        <v>268</v>
      </c>
      <c r="O5171">
        <v>2</v>
      </c>
      <c r="P5171" t="s">
        <v>288</v>
      </c>
      <c r="Q5171">
        <v>0.48</v>
      </c>
      <c r="S5171">
        <v>1</v>
      </c>
      <c r="T5171" s="108">
        <v>0.48</v>
      </c>
      <c r="U5171">
        <v>1</v>
      </c>
      <c r="V5171" t="s">
        <v>270</v>
      </c>
      <c r="W5171" t="s">
        <v>167</v>
      </c>
      <c r="X5171">
        <v>1</v>
      </c>
      <c r="Y5171">
        <v>0</v>
      </c>
      <c r="Z5171">
        <v>0</v>
      </c>
      <c r="AA5171">
        <v>1</v>
      </c>
      <c r="AB5171">
        <v>0</v>
      </c>
      <c r="AC5171">
        <v>0</v>
      </c>
      <c r="AD5171">
        <v>0</v>
      </c>
      <c r="AE5171">
        <v>0</v>
      </c>
    </row>
    <row r="5172" spans="1:31" x14ac:dyDescent="0.3">
      <c r="A5172" t="s">
        <v>268</v>
      </c>
      <c r="B5172" t="s">
        <v>6295</v>
      </c>
      <c r="C5172" t="s">
        <v>262</v>
      </c>
      <c r="D5172" t="s">
        <v>6296</v>
      </c>
      <c r="E5172" t="s">
        <v>12870</v>
      </c>
      <c r="F5172" t="s">
        <v>278</v>
      </c>
      <c r="G5172" t="s">
        <v>478</v>
      </c>
      <c r="I5172" t="s">
        <v>265</v>
      </c>
      <c r="J5172" t="s">
        <v>266</v>
      </c>
      <c r="K5172" t="s">
        <v>6297</v>
      </c>
      <c r="L5172" t="s">
        <v>6298</v>
      </c>
      <c r="M5172" t="s">
        <v>271</v>
      </c>
      <c r="N5172" t="s">
        <v>268</v>
      </c>
      <c r="O5172">
        <v>17</v>
      </c>
      <c r="P5172" t="s">
        <v>273</v>
      </c>
      <c r="Q5172">
        <v>0.17</v>
      </c>
      <c r="S5172">
        <v>1</v>
      </c>
      <c r="T5172" s="108">
        <v>0.17</v>
      </c>
      <c r="U5172">
        <v>1</v>
      </c>
      <c r="V5172" t="s">
        <v>270</v>
      </c>
      <c r="W5172" t="s">
        <v>167</v>
      </c>
      <c r="X5172">
        <v>1</v>
      </c>
      <c r="Y5172">
        <v>0</v>
      </c>
      <c r="Z5172">
        <v>0</v>
      </c>
      <c r="AA5172">
        <v>0</v>
      </c>
      <c r="AB5172">
        <v>1</v>
      </c>
      <c r="AC5172">
        <v>0</v>
      </c>
      <c r="AD5172">
        <v>0</v>
      </c>
      <c r="AE5172">
        <v>0</v>
      </c>
    </row>
    <row r="5173" spans="1:31" x14ac:dyDescent="0.3">
      <c r="A5173" t="s">
        <v>268</v>
      </c>
      <c r="B5173" t="s">
        <v>6330</v>
      </c>
      <c r="C5173" t="s">
        <v>262</v>
      </c>
      <c r="D5173" t="s">
        <v>6331</v>
      </c>
      <c r="E5173" t="s">
        <v>12831</v>
      </c>
      <c r="F5173" t="s">
        <v>6332</v>
      </c>
      <c r="G5173" t="s">
        <v>1550</v>
      </c>
      <c r="I5173" t="s">
        <v>265</v>
      </c>
      <c r="J5173" t="s">
        <v>266</v>
      </c>
      <c r="K5173" t="s">
        <v>6333</v>
      </c>
      <c r="L5173" t="s">
        <v>6334</v>
      </c>
      <c r="M5173" t="s">
        <v>267</v>
      </c>
      <c r="N5173" t="s">
        <v>268</v>
      </c>
      <c r="O5173">
        <v>1</v>
      </c>
      <c r="P5173" t="s">
        <v>266</v>
      </c>
      <c r="Q5173">
        <v>0.32</v>
      </c>
      <c r="S5173">
        <v>1</v>
      </c>
      <c r="T5173" s="108">
        <v>0.32</v>
      </c>
      <c r="U5173">
        <v>1</v>
      </c>
      <c r="V5173" t="s">
        <v>270</v>
      </c>
      <c r="W5173" t="s">
        <v>167</v>
      </c>
      <c r="X5173">
        <v>1</v>
      </c>
      <c r="Y5173">
        <v>0</v>
      </c>
      <c r="Z5173">
        <v>0</v>
      </c>
      <c r="AA5173">
        <v>0</v>
      </c>
      <c r="AB5173">
        <v>0</v>
      </c>
      <c r="AC5173">
        <v>1</v>
      </c>
      <c r="AD5173">
        <v>0</v>
      </c>
      <c r="AE5173">
        <v>0</v>
      </c>
    </row>
    <row r="5174" spans="1:31" x14ac:dyDescent="0.3">
      <c r="A5174" t="s">
        <v>268</v>
      </c>
      <c r="B5174" t="s">
        <v>6330</v>
      </c>
      <c r="C5174" t="s">
        <v>262</v>
      </c>
      <c r="D5174" t="s">
        <v>6331</v>
      </c>
      <c r="E5174" t="s">
        <v>12831</v>
      </c>
      <c r="F5174" t="s">
        <v>6332</v>
      </c>
      <c r="G5174" t="s">
        <v>1550</v>
      </c>
      <c r="I5174" t="s">
        <v>265</v>
      </c>
      <c r="J5174" t="s">
        <v>266</v>
      </c>
      <c r="K5174" t="s">
        <v>6333</v>
      </c>
      <c r="L5174" t="s">
        <v>6334</v>
      </c>
      <c r="M5174" t="s">
        <v>271</v>
      </c>
      <c r="N5174" t="s">
        <v>268</v>
      </c>
      <c r="O5174">
        <v>2</v>
      </c>
      <c r="P5174" t="s">
        <v>288</v>
      </c>
      <c r="Q5174">
        <v>0.48</v>
      </c>
      <c r="S5174">
        <v>1</v>
      </c>
      <c r="T5174" s="108">
        <v>0.48</v>
      </c>
      <c r="U5174">
        <v>1</v>
      </c>
      <c r="V5174" t="s">
        <v>270</v>
      </c>
      <c r="W5174" t="s">
        <v>167</v>
      </c>
      <c r="X5174">
        <v>1</v>
      </c>
      <c r="Y5174">
        <v>0</v>
      </c>
      <c r="Z5174">
        <v>0</v>
      </c>
      <c r="AA5174">
        <v>0</v>
      </c>
      <c r="AB5174">
        <v>0</v>
      </c>
      <c r="AC5174">
        <v>1</v>
      </c>
      <c r="AD5174">
        <v>0</v>
      </c>
      <c r="AE5174">
        <v>0</v>
      </c>
    </row>
    <row r="5175" spans="1:31" x14ac:dyDescent="0.3">
      <c r="A5175" t="s">
        <v>268</v>
      </c>
      <c r="B5175" t="s">
        <v>6330</v>
      </c>
      <c r="C5175" t="s">
        <v>262</v>
      </c>
      <c r="D5175" t="s">
        <v>6331</v>
      </c>
      <c r="E5175" t="s">
        <v>12831</v>
      </c>
      <c r="F5175" t="s">
        <v>6332</v>
      </c>
      <c r="G5175" t="s">
        <v>1550</v>
      </c>
      <c r="I5175" t="s">
        <v>265</v>
      </c>
      <c r="J5175" t="s">
        <v>266</v>
      </c>
      <c r="K5175" t="s">
        <v>6333</v>
      </c>
      <c r="L5175" t="s">
        <v>6334</v>
      </c>
      <c r="M5175" t="s">
        <v>271</v>
      </c>
      <c r="N5175" t="s">
        <v>268</v>
      </c>
      <c r="O5175">
        <v>27</v>
      </c>
      <c r="P5175" t="s">
        <v>273</v>
      </c>
      <c r="Q5175">
        <v>0.48</v>
      </c>
      <c r="S5175">
        <v>2</v>
      </c>
      <c r="T5175" s="108">
        <v>0.96</v>
      </c>
      <c r="U5175">
        <v>1</v>
      </c>
      <c r="V5175" t="s">
        <v>270</v>
      </c>
      <c r="W5175" t="s">
        <v>167</v>
      </c>
      <c r="X5175">
        <v>2</v>
      </c>
      <c r="Y5175">
        <v>0</v>
      </c>
      <c r="Z5175">
        <v>0</v>
      </c>
      <c r="AA5175">
        <v>0</v>
      </c>
      <c r="AB5175">
        <v>0</v>
      </c>
      <c r="AC5175">
        <v>2</v>
      </c>
      <c r="AD5175">
        <v>0</v>
      </c>
      <c r="AE5175">
        <v>0</v>
      </c>
    </row>
    <row r="5176" spans="1:31" x14ac:dyDescent="0.3">
      <c r="A5176" t="s">
        <v>268</v>
      </c>
      <c r="B5176" t="s">
        <v>5569</v>
      </c>
      <c r="C5176" t="s">
        <v>262</v>
      </c>
      <c r="D5176" t="s">
        <v>5570</v>
      </c>
      <c r="E5176" t="s">
        <v>12938</v>
      </c>
      <c r="F5176" t="s">
        <v>263</v>
      </c>
      <c r="G5176" t="s">
        <v>5474</v>
      </c>
      <c r="I5176" t="s">
        <v>265</v>
      </c>
      <c r="J5176" t="s">
        <v>266</v>
      </c>
      <c r="K5176" t="s">
        <v>5571</v>
      </c>
      <c r="L5176" t="s">
        <v>5572</v>
      </c>
      <c r="M5176" t="s">
        <v>271</v>
      </c>
      <c r="N5176" t="s">
        <v>268</v>
      </c>
      <c r="O5176">
        <v>2</v>
      </c>
      <c r="P5176" t="s">
        <v>272</v>
      </c>
      <c r="Q5176">
        <v>4</v>
      </c>
      <c r="S5176">
        <v>2</v>
      </c>
      <c r="T5176" s="108">
        <v>8</v>
      </c>
      <c r="U5176">
        <v>1</v>
      </c>
      <c r="V5176" t="s">
        <v>270</v>
      </c>
      <c r="W5176" t="s">
        <v>167</v>
      </c>
      <c r="X5176">
        <v>1</v>
      </c>
      <c r="Y5176">
        <v>0</v>
      </c>
      <c r="Z5176">
        <v>1</v>
      </c>
      <c r="AA5176">
        <v>0</v>
      </c>
      <c r="AB5176">
        <v>1</v>
      </c>
      <c r="AC5176">
        <v>0</v>
      </c>
      <c r="AD5176">
        <v>0</v>
      </c>
      <c r="AE5176">
        <v>0</v>
      </c>
    </row>
    <row r="5177" spans="1:31" x14ac:dyDescent="0.3">
      <c r="A5177" t="s">
        <v>268</v>
      </c>
      <c r="B5177" t="s">
        <v>5569</v>
      </c>
      <c r="C5177" t="s">
        <v>262</v>
      </c>
      <c r="D5177" t="s">
        <v>5570</v>
      </c>
      <c r="E5177" t="s">
        <v>12938</v>
      </c>
      <c r="F5177" t="s">
        <v>263</v>
      </c>
      <c r="G5177" t="s">
        <v>5474</v>
      </c>
      <c r="I5177" t="s">
        <v>265</v>
      </c>
      <c r="J5177" t="s">
        <v>266</v>
      </c>
      <c r="K5177" t="s">
        <v>5571</v>
      </c>
      <c r="L5177" t="s">
        <v>5572</v>
      </c>
      <c r="M5177" t="s">
        <v>267</v>
      </c>
      <c r="N5177" t="s">
        <v>268</v>
      </c>
      <c r="O5177">
        <v>1</v>
      </c>
      <c r="P5177" t="s">
        <v>282</v>
      </c>
      <c r="Q5177">
        <v>4</v>
      </c>
      <c r="S5177">
        <v>2</v>
      </c>
      <c r="T5177" s="108">
        <v>8</v>
      </c>
      <c r="U5177">
        <v>1</v>
      </c>
      <c r="V5177" t="s">
        <v>270</v>
      </c>
      <c r="W5177" t="s">
        <v>167</v>
      </c>
      <c r="X5177">
        <v>1</v>
      </c>
      <c r="Y5177">
        <v>0</v>
      </c>
      <c r="Z5177">
        <v>1</v>
      </c>
      <c r="AA5177">
        <v>0</v>
      </c>
      <c r="AB5177">
        <v>1</v>
      </c>
      <c r="AC5177">
        <v>0</v>
      </c>
      <c r="AD5177">
        <v>0</v>
      </c>
      <c r="AE5177">
        <v>0</v>
      </c>
    </row>
    <row r="5178" spans="1:31" x14ac:dyDescent="0.3">
      <c r="A5178" t="s">
        <v>268</v>
      </c>
      <c r="B5178" t="s">
        <v>5569</v>
      </c>
      <c r="C5178" t="s">
        <v>262</v>
      </c>
      <c r="D5178" t="s">
        <v>5570</v>
      </c>
      <c r="E5178" t="s">
        <v>12938</v>
      </c>
      <c r="F5178" t="s">
        <v>263</v>
      </c>
      <c r="G5178" t="s">
        <v>5474</v>
      </c>
      <c r="I5178" t="s">
        <v>265</v>
      </c>
      <c r="J5178" t="s">
        <v>266</v>
      </c>
      <c r="K5178" t="s">
        <v>5571</v>
      </c>
      <c r="L5178" t="s">
        <v>5572</v>
      </c>
      <c r="M5178" t="s">
        <v>271</v>
      </c>
      <c r="N5178" t="s">
        <v>268</v>
      </c>
      <c r="O5178">
        <v>27</v>
      </c>
      <c r="P5178" t="s">
        <v>273</v>
      </c>
      <c r="Q5178">
        <v>0.48</v>
      </c>
      <c r="S5178">
        <v>1</v>
      </c>
      <c r="T5178" s="108">
        <v>0.48</v>
      </c>
      <c r="U5178">
        <v>1</v>
      </c>
      <c r="V5178" t="s">
        <v>270</v>
      </c>
      <c r="W5178" t="s">
        <v>167</v>
      </c>
      <c r="X5178">
        <v>1</v>
      </c>
      <c r="Y5178">
        <v>0</v>
      </c>
      <c r="Z5178">
        <v>0</v>
      </c>
      <c r="AA5178">
        <v>0</v>
      </c>
      <c r="AB5178">
        <v>1</v>
      </c>
      <c r="AC5178">
        <v>0</v>
      </c>
      <c r="AD5178">
        <v>0</v>
      </c>
      <c r="AE5178">
        <v>0</v>
      </c>
    </row>
    <row r="5179" spans="1:31" x14ac:dyDescent="0.3">
      <c r="A5179" t="s">
        <v>268</v>
      </c>
      <c r="B5179" t="s">
        <v>6353</v>
      </c>
      <c r="C5179" t="s">
        <v>262</v>
      </c>
      <c r="D5179" t="s">
        <v>5570</v>
      </c>
      <c r="E5179" t="s">
        <v>13256</v>
      </c>
      <c r="F5179" t="s">
        <v>431</v>
      </c>
      <c r="G5179" t="s">
        <v>402</v>
      </c>
      <c r="I5179" t="s">
        <v>265</v>
      </c>
      <c r="J5179" t="s">
        <v>266</v>
      </c>
      <c r="K5179" t="s">
        <v>6354</v>
      </c>
      <c r="L5179" t="s">
        <v>5572</v>
      </c>
      <c r="M5179" t="s">
        <v>271</v>
      </c>
      <c r="N5179" t="s">
        <v>268</v>
      </c>
      <c r="O5179">
        <v>2</v>
      </c>
      <c r="P5179" t="s">
        <v>272</v>
      </c>
      <c r="Q5179">
        <v>4</v>
      </c>
      <c r="S5179">
        <v>2</v>
      </c>
      <c r="T5179" s="108">
        <v>8</v>
      </c>
      <c r="U5179">
        <v>1</v>
      </c>
      <c r="V5179" t="s">
        <v>270</v>
      </c>
      <c r="W5179" t="s">
        <v>167</v>
      </c>
      <c r="X5179">
        <v>1</v>
      </c>
      <c r="Y5179">
        <v>1</v>
      </c>
      <c r="Z5179">
        <v>0</v>
      </c>
      <c r="AA5179">
        <v>0</v>
      </c>
      <c r="AB5179">
        <v>1</v>
      </c>
      <c r="AC5179">
        <v>0</v>
      </c>
      <c r="AD5179">
        <v>0</v>
      </c>
      <c r="AE5179">
        <v>0</v>
      </c>
    </row>
    <row r="5180" spans="1:31" x14ac:dyDescent="0.3">
      <c r="A5180" t="s">
        <v>268</v>
      </c>
      <c r="B5180" t="s">
        <v>6353</v>
      </c>
      <c r="C5180" t="s">
        <v>262</v>
      </c>
      <c r="D5180" t="s">
        <v>5570</v>
      </c>
      <c r="E5180" t="s">
        <v>13256</v>
      </c>
      <c r="F5180" t="s">
        <v>431</v>
      </c>
      <c r="G5180" t="s">
        <v>402</v>
      </c>
      <c r="I5180" t="s">
        <v>265</v>
      </c>
      <c r="J5180" t="s">
        <v>266</v>
      </c>
      <c r="K5180" t="s">
        <v>6354</v>
      </c>
      <c r="L5180" t="s">
        <v>5572</v>
      </c>
      <c r="M5180" t="s">
        <v>271</v>
      </c>
      <c r="N5180" t="s">
        <v>268</v>
      </c>
      <c r="O5180">
        <v>17</v>
      </c>
      <c r="P5180" t="s">
        <v>273</v>
      </c>
      <c r="Q5180">
        <v>0.48</v>
      </c>
      <c r="S5180">
        <v>1</v>
      </c>
      <c r="T5180" s="108">
        <v>0.48</v>
      </c>
      <c r="U5180">
        <v>1</v>
      </c>
      <c r="V5180" t="s">
        <v>270</v>
      </c>
      <c r="W5180" t="s">
        <v>167</v>
      </c>
      <c r="X5180">
        <v>1</v>
      </c>
      <c r="Y5180">
        <v>0</v>
      </c>
      <c r="Z5180">
        <v>0</v>
      </c>
      <c r="AA5180">
        <v>0</v>
      </c>
      <c r="AB5180">
        <v>1</v>
      </c>
      <c r="AC5180">
        <v>0</v>
      </c>
      <c r="AD5180">
        <v>0</v>
      </c>
      <c r="AE5180">
        <v>0</v>
      </c>
    </row>
    <row r="5181" spans="1:31" x14ac:dyDescent="0.3">
      <c r="A5181" t="s">
        <v>268</v>
      </c>
      <c r="B5181" t="s">
        <v>6353</v>
      </c>
      <c r="C5181" t="s">
        <v>262</v>
      </c>
      <c r="D5181" t="s">
        <v>5570</v>
      </c>
      <c r="E5181" t="s">
        <v>13256</v>
      </c>
      <c r="F5181" t="s">
        <v>431</v>
      </c>
      <c r="G5181" t="s">
        <v>402</v>
      </c>
      <c r="I5181" t="s">
        <v>265</v>
      </c>
      <c r="J5181" t="s">
        <v>266</v>
      </c>
      <c r="K5181" t="s">
        <v>6354</v>
      </c>
      <c r="L5181" t="s">
        <v>5572</v>
      </c>
      <c r="M5181" t="s">
        <v>267</v>
      </c>
      <c r="N5181" t="s">
        <v>268</v>
      </c>
      <c r="O5181">
        <v>1</v>
      </c>
      <c r="P5181" t="s">
        <v>282</v>
      </c>
      <c r="Q5181">
        <v>2</v>
      </c>
      <c r="S5181">
        <v>2</v>
      </c>
      <c r="T5181" s="108">
        <v>4</v>
      </c>
      <c r="U5181">
        <v>1</v>
      </c>
      <c r="V5181" t="s">
        <v>270</v>
      </c>
      <c r="W5181" t="s">
        <v>167</v>
      </c>
      <c r="X5181">
        <v>1</v>
      </c>
      <c r="Y5181">
        <v>1</v>
      </c>
      <c r="Z5181">
        <v>0</v>
      </c>
      <c r="AA5181">
        <v>0</v>
      </c>
      <c r="AB5181">
        <v>1</v>
      </c>
      <c r="AC5181">
        <v>0</v>
      </c>
      <c r="AD5181">
        <v>0</v>
      </c>
      <c r="AE5181">
        <v>0</v>
      </c>
    </row>
    <row r="5182" spans="1:31" x14ac:dyDescent="0.3">
      <c r="A5182" t="s">
        <v>268</v>
      </c>
      <c r="B5182" t="s">
        <v>6418</v>
      </c>
      <c r="C5182" t="s">
        <v>262</v>
      </c>
      <c r="D5182" t="s">
        <v>6419</v>
      </c>
      <c r="E5182" t="s">
        <v>12986</v>
      </c>
      <c r="F5182" t="s">
        <v>6420</v>
      </c>
      <c r="G5182" t="s">
        <v>1036</v>
      </c>
      <c r="I5182" t="s">
        <v>265</v>
      </c>
      <c r="J5182" t="s">
        <v>266</v>
      </c>
      <c r="K5182" t="s">
        <v>6421</v>
      </c>
      <c r="L5182" t="s">
        <v>6422</v>
      </c>
      <c r="M5182" t="s">
        <v>267</v>
      </c>
      <c r="N5182" t="s">
        <v>268</v>
      </c>
      <c r="O5182">
        <v>1</v>
      </c>
      <c r="P5182" t="s">
        <v>282</v>
      </c>
      <c r="Q5182">
        <v>2</v>
      </c>
      <c r="S5182">
        <v>1</v>
      </c>
      <c r="T5182" s="108">
        <v>2</v>
      </c>
      <c r="U5182">
        <v>1</v>
      </c>
      <c r="V5182" t="s">
        <v>270</v>
      </c>
      <c r="W5182" t="s">
        <v>167</v>
      </c>
      <c r="X5182">
        <v>1</v>
      </c>
      <c r="Y5182">
        <v>0</v>
      </c>
      <c r="Z5182">
        <v>0</v>
      </c>
      <c r="AA5182">
        <v>0</v>
      </c>
      <c r="AB5182">
        <v>1</v>
      </c>
      <c r="AC5182">
        <v>0</v>
      </c>
      <c r="AD5182">
        <v>0</v>
      </c>
      <c r="AE5182">
        <v>0</v>
      </c>
    </row>
    <row r="5183" spans="1:31" x14ac:dyDescent="0.3">
      <c r="A5183" t="s">
        <v>268</v>
      </c>
      <c r="B5183" t="s">
        <v>6418</v>
      </c>
      <c r="C5183" t="s">
        <v>262</v>
      </c>
      <c r="D5183" t="s">
        <v>6419</v>
      </c>
      <c r="E5183" t="s">
        <v>12986</v>
      </c>
      <c r="F5183" t="s">
        <v>6420</v>
      </c>
      <c r="G5183" t="s">
        <v>1036</v>
      </c>
      <c r="I5183" t="s">
        <v>265</v>
      </c>
      <c r="J5183" t="s">
        <v>266</v>
      </c>
      <c r="K5183" t="s">
        <v>6421</v>
      </c>
      <c r="L5183" t="s">
        <v>6422</v>
      </c>
      <c r="M5183" t="s">
        <v>271</v>
      </c>
      <c r="N5183" t="s">
        <v>268</v>
      </c>
      <c r="O5183">
        <v>17</v>
      </c>
      <c r="P5183" t="s">
        <v>273</v>
      </c>
      <c r="Q5183">
        <v>0.48</v>
      </c>
      <c r="S5183">
        <v>1</v>
      </c>
      <c r="T5183" s="108">
        <v>0.48</v>
      </c>
      <c r="U5183">
        <v>1</v>
      </c>
      <c r="V5183" t="s">
        <v>270</v>
      </c>
      <c r="W5183" t="s">
        <v>167</v>
      </c>
      <c r="X5183">
        <v>1</v>
      </c>
      <c r="Y5183">
        <v>0</v>
      </c>
      <c r="Z5183">
        <v>0</v>
      </c>
      <c r="AA5183">
        <v>0</v>
      </c>
      <c r="AB5183">
        <v>0</v>
      </c>
      <c r="AC5183">
        <v>1</v>
      </c>
      <c r="AD5183">
        <v>0</v>
      </c>
      <c r="AE5183">
        <v>0</v>
      </c>
    </row>
    <row r="5184" spans="1:31" x14ac:dyDescent="0.3">
      <c r="A5184" t="s">
        <v>268</v>
      </c>
      <c r="B5184" t="s">
        <v>6418</v>
      </c>
      <c r="C5184" t="s">
        <v>262</v>
      </c>
      <c r="D5184" t="s">
        <v>6419</v>
      </c>
      <c r="E5184" t="s">
        <v>12986</v>
      </c>
      <c r="F5184" t="s">
        <v>6420</v>
      </c>
      <c r="G5184" t="s">
        <v>1036</v>
      </c>
      <c r="I5184" t="s">
        <v>265</v>
      </c>
      <c r="J5184" t="s">
        <v>266</v>
      </c>
      <c r="K5184" t="s">
        <v>6421</v>
      </c>
      <c r="L5184" t="s">
        <v>6422</v>
      </c>
      <c r="M5184" t="s">
        <v>271</v>
      </c>
      <c r="N5184" t="s">
        <v>268</v>
      </c>
      <c r="O5184">
        <v>2</v>
      </c>
      <c r="P5184" t="s">
        <v>272</v>
      </c>
      <c r="Q5184">
        <v>2</v>
      </c>
      <c r="S5184">
        <v>1</v>
      </c>
      <c r="T5184" s="108">
        <v>2</v>
      </c>
      <c r="U5184">
        <v>1</v>
      </c>
      <c r="V5184" t="s">
        <v>270</v>
      </c>
      <c r="W5184" t="s">
        <v>167</v>
      </c>
      <c r="X5184">
        <v>1</v>
      </c>
      <c r="Y5184">
        <v>0</v>
      </c>
      <c r="Z5184">
        <v>0</v>
      </c>
      <c r="AA5184">
        <v>1</v>
      </c>
      <c r="AB5184">
        <v>0</v>
      </c>
      <c r="AC5184">
        <v>0</v>
      </c>
      <c r="AD5184">
        <v>0</v>
      </c>
      <c r="AE5184">
        <v>0</v>
      </c>
    </row>
    <row r="5185" spans="1:31" x14ac:dyDescent="0.3">
      <c r="A5185" t="s">
        <v>268</v>
      </c>
      <c r="B5185" t="s">
        <v>6370</v>
      </c>
      <c r="C5185" t="s">
        <v>262</v>
      </c>
      <c r="D5185" t="s">
        <v>6371</v>
      </c>
      <c r="E5185" t="s">
        <v>12871</v>
      </c>
      <c r="F5185" t="s">
        <v>6372</v>
      </c>
      <c r="G5185" t="s">
        <v>478</v>
      </c>
      <c r="I5185" t="s">
        <v>265</v>
      </c>
      <c r="J5185" t="s">
        <v>266</v>
      </c>
      <c r="K5185" t="s">
        <v>6373</v>
      </c>
      <c r="L5185" t="s">
        <v>6374</v>
      </c>
      <c r="M5185" t="s">
        <v>267</v>
      </c>
      <c r="N5185" t="s">
        <v>268</v>
      </c>
      <c r="O5185">
        <v>1</v>
      </c>
      <c r="P5185" t="s">
        <v>266</v>
      </c>
      <c r="Q5185">
        <v>0.32</v>
      </c>
      <c r="S5185">
        <v>2</v>
      </c>
      <c r="T5185" s="108">
        <v>0.64</v>
      </c>
      <c r="U5185">
        <v>1</v>
      </c>
      <c r="V5185" t="s">
        <v>270</v>
      </c>
      <c r="W5185" t="s">
        <v>167</v>
      </c>
      <c r="X5185">
        <v>2</v>
      </c>
      <c r="Y5185">
        <v>0</v>
      </c>
      <c r="Z5185">
        <v>0</v>
      </c>
      <c r="AA5185">
        <v>2</v>
      </c>
      <c r="AB5185">
        <v>0</v>
      </c>
      <c r="AC5185">
        <v>0</v>
      </c>
      <c r="AD5185">
        <v>0</v>
      </c>
      <c r="AE5185">
        <v>0</v>
      </c>
    </row>
    <row r="5186" spans="1:31" x14ac:dyDescent="0.3">
      <c r="A5186" t="s">
        <v>268</v>
      </c>
      <c r="B5186" t="s">
        <v>6370</v>
      </c>
      <c r="C5186" t="s">
        <v>262</v>
      </c>
      <c r="D5186" t="s">
        <v>6371</v>
      </c>
      <c r="E5186" t="s">
        <v>12871</v>
      </c>
      <c r="F5186" t="s">
        <v>6372</v>
      </c>
      <c r="G5186" t="s">
        <v>478</v>
      </c>
      <c r="I5186" t="s">
        <v>265</v>
      </c>
      <c r="J5186" t="s">
        <v>266</v>
      </c>
      <c r="K5186" t="s">
        <v>6373</v>
      </c>
      <c r="L5186" t="s">
        <v>6374</v>
      </c>
      <c r="M5186" t="s">
        <v>271</v>
      </c>
      <c r="N5186" t="s">
        <v>268</v>
      </c>
      <c r="O5186">
        <v>2</v>
      </c>
      <c r="P5186" t="s">
        <v>288</v>
      </c>
      <c r="Q5186">
        <v>0.48</v>
      </c>
      <c r="S5186">
        <v>2</v>
      </c>
      <c r="T5186" s="108">
        <v>0.96</v>
      </c>
      <c r="U5186">
        <v>1</v>
      </c>
      <c r="V5186" t="s">
        <v>270</v>
      </c>
      <c r="W5186" t="s">
        <v>167</v>
      </c>
      <c r="X5186">
        <v>2</v>
      </c>
      <c r="Y5186">
        <v>0</v>
      </c>
      <c r="Z5186">
        <v>0</v>
      </c>
      <c r="AA5186">
        <v>2</v>
      </c>
      <c r="AB5186">
        <v>0</v>
      </c>
      <c r="AC5186">
        <v>0</v>
      </c>
      <c r="AD5186">
        <v>0</v>
      </c>
      <c r="AE5186">
        <v>0</v>
      </c>
    </row>
    <row r="5187" spans="1:31" x14ac:dyDescent="0.3">
      <c r="A5187" t="s">
        <v>268</v>
      </c>
      <c r="B5187" t="s">
        <v>6393</v>
      </c>
      <c r="C5187" t="s">
        <v>262</v>
      </c>
      <c r="D5187" t="s">
        <v>6394</v>
      </c>
      <c r="E5187" t="s">
        <v>13125</v>
      </c>
      <c r="F5187" t="s">
        <v>6395</v>
      </c>
      <c r="G5187" t="s">
        <v>451</v>
      </c>
      <c r="I5187" t="s">
        <v>265</v>
      </c>
      <c r="J5187" t="s">
        <v>266</v>
      </c>
      <c r="K5187" t="s">
        <v>3035</v>
      </c>
      <c r="L5187" t="s">
        <v>6396</v>
      </c>
      <c r="M5187" t="s">
        <v>267</v>
      </c>
      <c r="N5187" t="s">
        <v>268</v>
      </c>
      <c r="O5187">
        <v>1</v>
      </c>
      <c r="P5187" t="s">
        <v>282</v>
      </c>
      <c r="Q5187">
        <v>2</v>
      </c>
      <c r="S5187">
        <v>1</v>
      </c>
      <c r="T5187" s="108">
        <v>2</v>
      </c>
      <c r="U5187">
        <v>1</v>
      </c>
      <c r="V5187" t="s">
        <v>270</v>
      </c>
      <c r="W5187" t="s">
        <v>167</v>
      </c>
      <c r="X5187">
        <v>1</v>
      </c>
      <c r="Y5187">
        <v>0</v>
      </c>
      <c r="Z5187">
        <v>1</v>
      </c>
      <c r="AA5187">
        <v>0</v>
      </c>
      <c r="AB5187">
        <v>0</v>
      </c>
      <c r="AC5187">
        <v>0</v>
      </c>
      <c r="AD5187">
        <v>0</v>
      </c>
      <c r="AE5187">
        <v>0</v>
      </c>
    </row>
    <row r="5188" spans="1:31" x14ac:dyDescent="0.3">
      <c r="A5188" t="s">
        <v>268</v>
      </c>
      <c r="B5188" t="s">
        <v>6393</v>
      </c>
      <c r="C5188" t="s">
        <v>262</v>
      </c>
      <c r="D5188" t="s">
        <v>6394</v>
      </c>
      <c r="E5188" t="s">
        <v>13125</v>
      </c>
      <c r="F5188" t="s">
        <v>6395</v>
      </c>
      <c r="G5188" t="s">
        <v>451</v>
      </c>
      <c r="I5188" t="s">
        <v>265</v>
      </c>
      <c r="J5188" t="s">
        <v>266</v>
      </c>
      <c r="K5188" t="s">
        <v>3035</v>
      </c>
      <c r="L5188" t="s">
        <v>6396</v>
      </c>
      <c r="M5188" t="s">
        <v>271</v>
      </c>
      <c r="N5188" t="s">
        <v>268</v>
      </c>
      <c r="O5188">
        <v>2</v>
      </c>
      <c r="P5188" t="s">
        <v>272</v>
      </c>
      <c r="Q5188">
        <v>2</v>
      </c>
      <c r="S5188">
        <v>1</v>
      </c>
      <c r="T5188" s="108">
        <v>2</v>
      </c>
      <c r="U5188">
        <v>1</v>
      </c>
      <c r="V5188" t="s">
        <v>270</v>
      </c>
      <c r="W5188" t="s">
        <v>167</v>
      </c>
      <c r="X5188">
        <v>1</v>
      </c>
      <c r="Y5188">
        <v>0</v>
      </c>
      <c r="Z5188">
        <v>1</v>
      </c>
      <c r="AA5188">
        <v>0</v>
      </c>
      <c r="AB5188">
        <v>0</v>
      </c>
      <c r="AC5188">
        <v>0</v>
      </c>
      <c r="AD5188">
        <v>0</v>
      </c>
      <c r="AE5188">
        <v>0</v>
      </c>
    </row>
    <row r="5189" spans="1:31" x14ac:dyDescent="0.3">
      <c r="A5189" t="s">
        <v>268</v>
      </c>
      <c r="B5189" t="s">
        <v>6393</v>
      </c>
      <c r="C5189" t="s">
        <v>262</v>
      </c>
      <c r="D5189" t="s">
        <v>6394</v>
      </c>
      <c r="E5189" t="s">
        <v>13125</v>
      </c>
      <c r="F5189" t="s">
        <v>6395</v>
      </c>
      <c r="G5189" t="s">
        <v>451</v>
      </c>
      <c r="I5189" t="s">
        <v>265</v>
      </c>
      <c r="J5189" t="s">
        <v>266</v>
      </c>
      <c r="K5189" t="s">
        <v>3035</v>
      </c>
      <c r="L5189" t="s">
        <v>6396</v>
      </c>
      <c r="M5189" t="s">
        <v>271</v>
      </c>
      <c r="N5189" t="s">
        <v>268</v>
      </c>
      <c r="O5189">
        <v>17</v>
      </c>
      <c r="P5189" t="s">
        <v>273</v>
      </c>
      <c r="Q5189">
        <v>0.48</v>
      </c>
      <c r="S5189">
        <v>1</v>
      </c>
      <c r="T5189" s="108">
        <v>0.48</v>
      </c>
      <c r="U5189">
        <v>1</v>
      </c>
      <c r="V5189" t="s">
        <v>270</v>
      </c>
      <c r="W5189" t="s">
        <v>167</v>
      </c>
      <c r="X5189">
        <v>1</v>
      </c>
      <c r="Y5189">
        <v>0</v>
      </c>
      <c r="Z5189">
        <v>0</v>
      </c>
      <c r="AA5189">
        <v>0</v>
      </c>
      <c r="AB5189">
        <v>1</v>
      </c>
      <c r="AC5189">
        <v>0</v>
      </c>
      <c r="AD5189">
        <v>0</v>
      </c>
      <c r="AE5189">
        <v>0</v>
      </c>
    </row>
    <row r="5190" spans="1:31" x14ac:dyDescent="0.3">
      <c r="A5190" t="s">
        <v>268</v>
      </c>
      <c r="B5190" t="s">
        <v>6428</v>
      </c>
      <c r="C5190" t="s">
        <v>262</v>
      </c>
      <c r="D5190" t="s">
        <v>6429</v>
      </c>
      <c r="E5190" t="s">
        <v>13129</v>
      </c>
      <c r="F5190" t="s">
        <v>722</v>
      </c>
      <c r="G5190" t="s">
        <v>451</v>
      </c>
      <c r="I5190" t="s">
        <v>265</v>
      </c>
      <c r="J5190" t="s">
        <v>266</v>
      </c>
      <c r="K5190" t="s">
        <v>6375</v>
      </c>
      <c r="L5190" t="s">
        <v>6430</v>
      </c>
      <c r="M5190" t="s">
        <v>267</v>
      </c>
      <c r="N5190" t="s">
        <v>268</v>
      </c>
      <c r="O5190">
        <v>1</v>
      </c>
      <c r="P5190" t="s">
        <v>282</v>
      </c>
      <c r="Q5190">
        <v>1</v>
      </c>
      <c r="S5190">
        <v>1</v>
      </c>
      <c r="T5190" s="108">
        <v>1</v>
      </c>
      <c r="U5190">
        <v>1</v>
      </c>
      <c r="V5190" t="s">
        <v>270</v>
      </c>
      <c r="W5190" t="s">
        <v>167</v>
      </c>
      <c r="X5190">
        <v>1</v>
      </c>
      <c r="Y5190">
        <v>0</v>
      </c>
      <c r="Z5190">
        <v>0</v>
      </c>
      <c r="AA5190">
        <v>0</v>
      </c>
      <c r="AB5190">
        <v>1</v>
      </c>
      <c r="AC5190">
        <v>0</v>
      </c>
      <c r="AD5190">
        <v>0</v>
      </c>
      <c r="AE5190">
        <v>0</v>
      </c>
    </row>
    <row r="5191" spans="1:31" x14ac:dyDescent="0.3">
      <c r="A5191" t="s">
        <v>268</v>
      </c>
      <c r="B5191" t="s">
        <v>6428</v>
      </c>
      <c r="C5191" t="s">
        <v>262</v>
      </c>
      <c r="D5191" t="s">
        <v>6429</v>
      </c>
      <c r="E5191" t="s">
        <v>13129</v>
      </c>
      <c r="F5191" t="s">
        <v>722</v>
      </c>
      <c r="G5191" t="s">
        <v>451</v>
      </c>
      <c r="I5191" t="s">
        <v>265</v>
      </c>
      <c r="J5191" t="s">
        <v>266</v>
      </c>
      <c r="K5191" t="s">
        <v>6375</v>
      </c>
      <c r="L5191" t="s">
        <v>6430</v>
      </c>
      <c r="M5191" t="s">
        <v>271</v>
      </c>
      <c r="N5191" t="s">
        <v>268</v>
      </c>
      <c r="O5191">
        <v>2</v>
      </c>
      <c r="P5191" t="s">
        <v>288</v>
      </c>
      <c r="Q5191">
        <v>0.48</v>
      </c>
      <c r="S5191">
        <v>2</v>
      </c>
      <c r="T5191" s="108">
        <v>0.96</v>
      </c>
      <c r="U5191">
        <v>1</v>
      </c>
      <c r="V5191" t="s">
        <v>270</v>
      </c>
      <c r="W5191" t="s">
        <v>167</v>
      </c>
      <c r="X5191">
        <v>1</v>
      </c>
      <c r="Y5191">
        <v>0</v>
      </c>
      <c r="Z5191">
        <v>0</v>
      </c>
      <c r="AA5191">
        <v>1</v>
      </c>
      <c r="AB5191">
        <v>0</v>
      </c>
      <c r="AC5191">
        <v>1</v>
      </c>
      <c r="AD5191">
        <v>0</v>
      </c>
      <c r="AE5191">
        <v>0</v>
      </c>
    </row>
    <row r="5192" spans="1:31" x14ac:dyDescent="0.3">
      <c r="A5192" t="s">
        <v>268</v>
      </c>
      <c r="B5192" t="s">
        <v>6428</v>
      </c>
      <c r="C5192" t="s">
        <v>262</v>
      </c>
      <c r="D5192" t="s">
        <v>6429</v>
      </c>
      <c r="E5192" t="s">
        <v>13129</v>
      </c>
      <c r="F5192" t="s">
        <v>722</v>
      </c>
      <c r="G5192" t="s">
        <v>451</v>
      </c>
      <c r="I5192" t="s">
        <v>265</v>
      </c>
      <c r="J5192" t="s">
        <v>266</v>
      </c>
      <c r="K5192" t="s">
        <v>6375</v>
      </c>
      <c r="L5192" t="s">
        <v>6430</v>
      </c>
      <c r="M5192" t="s">
        <v>271</v>
      </c>
      <c r="N5192" t="s">
        <v>268</v>
      </c>
      <c r="O5192">
        <v>20</v>
      </c>
      <c r="P5192" t="s">
        <v>425</v>
      </c>
      <c r="Q5192">
        <v>0.32</v>
      </c>
      <c r="S5192">
        <v>1</v>
      </c>
      <c r="T5192" s="108">
        <v>0.32</v>
      </c>
      <c r="U5192">
        <v>1</v>
      </c>
      <c r="V5192" t="s">
        <v>270</v>
      </c>
      <c r="W5192" t="s">
        <v>167</v>
      </c>
      <c r="X5192">
        <v>1</v>
      </c>
      <c r="Y5192">
        <v>1</v>
      </c>
      <c r="Z5192">
        <v>0</v>
      </c>
      <c r="AA5192">
        <v>0</v>
      </c>
      <c r="AB5192">
        <v>0</v>
      </c>
      <c r="AC5192">
        <v>0</v>
      </c>
      <c r="AD5192">
        <v>0</v>
      </c>
      <c r="AE5192">
        <v>0</v>
      </c>
    </row>
    <row r="5193" spans="1:31" x14ac:dyDescent="0.3">
      <c r="A5193" t="s">
        <v>268</v>
      </c>
      <c r="B5193" t="s">
        <v>2442</v>
      </c>
      <c r="C5193" t="s">
        <v>262</v>
      </c>
      <c r="D5193" t="s">
        <v>8195</v>
      </c>
      <c r="E5193" t="s">
        <v>13271</v>
      </c>
      <c r="F5193" t="s">
        <v>2443</v>
      </c>
      <c r="G5193" t="s">
        <v>402</v>
      </c>
      <c r="I5193" t="s">
        <v>265</v>
      </c>
      <c r="J5193" t="s">
        <v>266</v>
      </c>
      <c r="K5193" t="s">
        <v>2341</v>
      </c>
      <c r="L5193" t="s">
        <v>10795</v>
      </c>
      <c r="M5193" t="s">
        <v>267</v>
      </c>
      <c r="N5193" t="s">
        <v>268</v>
      </c>
      <c r="O5193">
        <v>1</v>
      </c>
      <c r="P5193" t="s">
        <v>282</v>
      </c>
      <c r="Q5193">
        <v>4</v>
      </c>
      <c r="S5193">
        <v>1</v>
      </c>
      <c r="T5193" s="108">
        <v>4</v>
      </c>
      <c r="U5193">
        <v>1</v>
      </c>
      <c r="V5193" t="s">
        <v>270</v>
      </c>
      <c r="W5193" t="s">
        <v>167</v>
      </c>
      <c r="X5193">
        <v>1</v>
      </c>
      <c r="Y5193">
        <v>0</v>
      </c>
      <c r="Z5193">
        <v>1</v>
      </c>
      <c r="AA5193">
        <v>0</v>
      </c>
      <c r="AB5193">
        <v>0</v>
      </c>
      <c r="AC5193">
        <v>0</v>
      </c>
      <c r="AD5193">
        <v>0</v>
      </c>
      <c r="AE5193">
        <v>0</v>
      </c>
    </row>
    <row r="5194" spans="1:31" x14ac:dyDescent="0.3">
      <c r="A5194" t="s">
        <v>268</v>
      </c>
      <c r="B5194" t="s">
        <v>6485</v>
      </c>
      <c r="C5194" t="s">
        <v>262</v>
      </c>
      <c r="D5194" t="s">
        <v>6486</v>
      </c>
      <c r="E5194" t="s">
        <v>13413</v>
      </c>
      <c r="F5194" t="s">
        <v>1388</v>
      </c>
      <c r="G5194" t="s">
        <v>2304</v>
      </c>
      <c r="I5194" t="s">
        <v>265</v>
      </c>
      <c r="J5194" t="s">
        <v>266</v>
      </c>
      <c r="K5194" t="s">
        <v>6487</v>
      </c>
      <c r="L5194" t="s">
        <v>6488</v>
      </c>
      <c r="M5194" t="s">
        <v>267</v>
      </c>
      <c r="N5194" t="s">
        <v>268</v>
      </c>
      <c r="O5194">
        <v>1</v>
      </c>
      <c r="P5194" t="s">
        <v>282</v>
      </c>
      <c r="Q5194">
        <v>3</v>
      </c>
      <c r="S5194">
        <v>1</v>
      </c>
      <c r="T5194" s="108">
        <v>3</v>
      </c>
      <c r="U5194">
        <v>1</v>
      </c>
      <c r="V5194" t="s">
        <v>270</v>
      </c>
      <c r="W5194" t="s">
        <v>167</v>
      </c>
      <c r="X5194">
        <v>1</v>
      </c>
      <c r="Y5194">
        <v>0</v>
      </c>
      <c r="Z5194">
        <v>0</v>
      </c>
      <c r="AA5194">
        <v>1</v>
      </c>
      <c r="AB5194">
        <v>0</v>
      </c>
      <c r="AC5194">
        <v>0</v>
      </c>
      <c r="AD5194">
        <v>0</v>
      </c>
      <c r="AE5194">
        <v>0</v>
      </c>
    </row>
    <row r="5195" spans="1:31" x14ac:dyDescent="0.3">
      <c r="A5195" t="s">
        <v>268</v>
      </c>
      <c r="B5195" t="s">
        <v>6485</v>
      </c>
      <c r="C5195" t="s">
        <v>262</v>
      </c>
      <c r="D5195" t="s">
        <v>6486</v>
      </c>
      <c r="E5195" t="s">
        <v>13413</v>
      </c>
      <c r="F5195" t="s">
        <v>1388</v>
      </c>
      <c r="G5195" t="s">
        <v>2304</v>
      </c>
      <c r="I5195" t="s">
        <v>265</v>
      </c>
      <c r="J5195" t="s">
        <v>266</v>
      </c>
      <c r="K5195" t="s">
        <v>6487</v>
      </c>
      <c r="L5195" t="s">
        <v>6488</v>
      </c>
      <c r="M5195" t="s">
        <v>271</v>
      </c>
      <c r="N5195" t="s">
        <v>268</v>
      </c>
      <c r="O5195">
        <v>2</v>
      </c>
      <c r="P5195" t="s">
        <v>272</v>
      </c>
      <c r="Q5195">
        <v>3</v>
      </c>
      <c r="S5195">
        <v>2</v>
      </c>
      <c r="T5195" s="108">
        <v>6</v>
      </c>
      <c r="U5195">
        <v>1</v>
      </c>
      <c r="V5195" t="s">
        <v>270</v>
      </c>
      <c r="W5195" t="s">
        <v>167</v>
      </c>
      <c r="X5195">
        <v>1</v>
      </c>
      <c r="Y5195">
        <v>0</v>
      </c>
      <c r="Z5195">
        <v>1</v>
      </c>
      <c r="AA5195">
        <v>0</v>
      </c>
      <c r="AB5195">
        <v>0</v>
      </c>
      <c r="AC5195">
        <v>1</v>
      </c>
      <c r="AD5195">
        <v>0</v>
      </c>
      <c r="AE5195">
        <v>0</v>
      </c>
    </row>
    <row r="5196" spans="1:31" x14ac:dyDescent="0.3">
      <c r="A5196" t="s">
        <v>268</v>
      </c>
      <c r="B5196" t="s">
        <v>6485</v>
      </c>
      <c r="C5196" t="s">
        <v>262</v>
      </c>
      <c r="D5196" t="s">
        <v>6486</v>
      </c>
      <c r="E5196" t="s">
        <v>13413</v>
      </c>
      <c r="F5196" t="s">
        <v>1388</v>
      </c>
      <c r="G5196" t="s">
        <v>2304</v>
      </c>
      <c r="I5196" t="s">
        <v>265</v>
      </c>
      <c r="J5196" t="s">
        <v>266</v>
      </c>
      <c r="K5196" t="s">
        <v>6487</v>
      </c>
      <c r="L5196" t="s">
        <v>6488</v>
      </c>
      <c r="M5196" t="s">
        <v>271</v>
      </c>
      <c r="N5196" t="s">
        <v>268</v>
      </c>
      <c r="O5196">
        <v>27</v>
      </c>
      <c r="P5196" t="s">
        <v>273</v>
      </c>
      <c r="Q5196">
        <v>0.48</v>
      </c>
      <c r="S5196">
        <v>2</v>
      </c>
      <c r="T5196" s="108">
        <v>0.96</v>
      </c>
      <c r="U5196">
        <v>1</v>
      </c>
      <c r="V5196" t="s">
        <v>270</v>
      </c>
      <c r="W5196" t="s">
        <v>167</v>
      </c>
      <c r="X5196">
        <v>2</v>
      </c>
      <c r="Y5196">
        <v>0</v>
      </c>
      <c r="Z5196">
        <v>0</v>
      </c>
      <c r="AA5196">
        <v>0</v>
      </c>
      <c r="AB5196">
        <v>2</v>
      </c>
      <c r="AC5196">
        <v>0</v>
      </c>
      <c r="AD5196">
        <v>0</v>
      </c>
      <c r="AE5196">
        <v>0</v>
      </c>
    </row>
    <row r="5197" spans="1:31" x14ac:dyDescent="0.3">
      <c r="A5197" t="s">
        <v>268</v>
      </c>
      <c r="B5197" t="s">
        <v>6509</v>
      </c>
      <c r="C5197" t="s">
        <v>262</v>
      </c>
      <c r="D5197" t="s">
        <v>6510</v>
      </c>
      <c r="E5197" t="s">
        <v>12988</v>
      </c>
      <c r="F5197" t="s">
        <v>1397</v>
      </c>
      <c r="G5197" t="s">
        <v>1036</v>
      </c>
      <c r="I5197" t="s">
        <v>265</v>
      </c>
      <c r="J5197" t="s">
        <v>266</v>
      </c>
      <c r="K5197" t="s">
        <v>6511</v>
      </c>
      <c r="L5197" t="s">
        <v>6512</v>
      </c>
      <c r="M5197" t="s">
        <v>267</v>
      </c>
      <c r="N5197" t="s">
        <v>268</v>
      </c>
      <c r="O5197">
        <v>1</v>
      </c>
      <c r="P5197" t="s">
        <v>282</v>
      </c>
      <c r="Q5197">
        <v>1</v>
      </c>
      <c r="S5197">
        <v>1</v>
      </c>
      <c r="T5197" s="108">
        <v>1</v>
      </c>
      <c r="U5197">
        <v>1</v>
      </c>
      <c r="V5197" t="s">
        <v>270</v>
      </c>
      <c r="W5197" t="s">
        <v>167</v>
      </c>
      <c r="X5197">
        <v>1</v>
      </c>
      <c r="Y5197">
        <v>0</v>
      </c>
      <c r="Z5197">
        <v>0</v>
      </c>
      <c r="AA5197">
        <v>0</v>
      </c>
      <c r="AB5197">
        <v>0</v>
      </c>
      <c r="AC5197">
        <v>1</v>
      </c>
      <c r="AD5197">
        <v>0</v>
      </c>
      <c r="AE5197">
        <v>0</v>
      </c>
    </row>
    <row r="5198" spans="1:31" x14ac:dyDescent="0.3">
      <c r="A5198" t="s">
        <v>268</v>
      </c>
      <c r="B5198" t="s">
        <v>6509</v>
      </c>
      <c r="C5198" t="s">
        <v>262</v>
      </c>
      <c r="D5198" t="s">
        <v>6510</v>
      </c>
      <c r="E5198" t="s">
        <v>12988</v>
      </c>
      <c r="F5198" t="s">
        <v>1397</v>
      </c>
      <c r="G5198" t="s">
        <v>1036</v>
      </c>
      <c r="I5198" t="s">
        <v>265</v>
      </c>
      <c r="J5198" t="s">
        <v>266</v>
      </c>
      <c r="K5198" t="s">
        <v>6511</v>
      </c>
      <c r="L5198" t="s">
        <v>6512</v>
      </c>
      <c r="M5198" t="s">
        <v>271</v>
      </c>
      <c r="N5198" t="s">
        <v>268</v>
      </c>
      <c r="O5198">
        <v>2</v>
      </c>
      <c r="P5198" t="s">
        <v>272</v>
      </c>
      <c r="Q5198">
        <v>1</v>
      </c>
      <c r="S5198">
        <v>1</v>
      </c>
      <c r="T5198" s="108">
        <v>1</v>
      </c>
      <c r="U5198">
        <v>1</v>
      </c>
      <c r="V5198" t="s">
        <v>270</v>
      </c>
      <c r="W5198" t="s">
        <v>167</v>
      </c>
      <c r="X5198">
        <v>1</v>
      </c>
      <c r="Y5198">
        <v>0</v>
      </c>
      <c r="Z5198">
        <v>1</v>
      </c>
      <c r="AA5198">
        <v>0</v>
      </c>
      <c r="AB5198">
        <v>0</v>
      </c>
      <c r="AC5198">
        <v>0</v>
      </c>
      <c r="AD5198">
        <v>0</v>
      </c>
      <c r="AE5198">
        <v>0</v>
      </c>
    </row>
    <row r="5199" spans="1:31" x14ac:dyDescent="0.3">
      <c r="A5199" t="s">
        <v>268</v>
      </c>
      <c r="B5199" t="s">
        <v>6509</v>
      </c>
      <c r="C5199" t="s">
        <v>262</v>
      </c>
      <c r="D5199" t="s">
        <v>6510</v>
      </c>
      <c r="E5199" t="s">
        <v>12988</v>
      </c>
      <c r="F5199" t="s">
        <v>1397</v>
      </c>
      <c r="G5199" t="s">
        <v>1036</v>
      </c>
      <c r="I5199" t="s">
        <v>265</v>
      </c>
      <c r="J5199" t="s">
        <v>266</v>
      </c>
      <c r="K5199" t="s">
        <v>6511</v>
      </c>
      <c r="L5199" t="s">
        <v>6512</v>
      </c>
      <c r="M5199" t="s">
        <v>271</v>
      </c>
      <c r="N5199" t="s">
        <v>268</v>
      </c>
      <c r="O5199">
        <v>17</v>
      </c>
      <c r="P5199" t="s">
        <v>273</v>
      </c>
      <c r="Q5199">
        <v>0.48</v>
      </c>
      <c r="S5199">
        <v>2</v>
      </c>
      <c r="T5199" s="108">
        <v>0.96</v>
      </c>
      <c r="U5199">
        <v>1</v>
      </c>
      <c r="V5199" t="s">
        <v>270</v>
      </c>
      <c r="W5199" t="s">
        <v>167</v>
      </c>
      <c r="X5199">
        <v>2</v>
      </c>
      <c r="Y5199">
        <v>0</v>
      </c>
      <c r="Z5199">
        <v>0</v>
      </c>
      <c r="AA5199">
        <v>0</v>
      </c>
      <c r="AB5199">
        <v>0</v>
      </c>
      <c r="AC5199">
        <v>2</v>
      </c>
      <c r="AD5199">
        <v>0</v>
      </c>
      <c r="AE5199">
        <v>0</v>
      </c>
    </row>
    <row r="5200" spans="1:31" x14ac:dyDescent="0.3">
      <c r="A5200" t="s">
        <v>268</v>
      </c>
      <c r="B5200" t="s">
        <v>6535</v>
      </c>
      <c r="C5200" t="s">
        <v>262</v>
      </c>
      <c r="D5200" t="s">
        <v>6536</v>
      </c>
      <c r="E5200" t="s">
        <v>12828</v>
      </c>
      <c r="F5200" t="s">
        <v>1405</v>
      </c>
      <c r="G5200" t="s">
        <v>6537</v>
      </c>
      <c r="I5200" t="s">
        <v>265</v>
      </c>
      <c r="J5200" t="s">
        <v>266</v>
      </c>
      <c r="K5200" t="s">
        <v>6538</v>
      </c>
      <c r="L5200" t="s">
        <v>6539</v>
      </c>
      <c r="M5200" t="s">
        <v>267</v>
      </c>
      <c r="N5200" t="s">
        <v>268</v>
      </c>
      <c r="O5200">
        <v>1</v>
      </c>
      <c r="P5200" t="s">
        <v>282</v>
      </c>
      <c r="Q5200">
        <v>2</v>
      </c>
      <c r="S5200">
        <v>2</v>
      </c>
      <c r="T5200" s="108">
        <v>4</v>
      </c>
      <c r="U5200">
        <v>1</v>
      </c>
      <c r="V5200" t="s">
        <v>270</v>
      </c>
      <c r="W5200" t="s">
        <v>167</v>
      </c>
      <c r="X5200">
        <v>1</v>
      </c>
      <c r="Y5200">
        <v>1</v>
      </c>
      <c r="Z5200">
        <v>0</v>
      </c>
      <c r="AA5200">
        <v>0</v>
      </c>
      <c r="AB5200">
        <v>0</v>
      </c>
      <c r="AC5200">
        <v>1</v>
      </c>
      <c r="AD5200">
        <v>0</v>
      </c>
      <c r="AE5200">
        <v>0</v>
      </c>
    </row>
    <row r="5201" spans="1:31" x14ac:dyDescent="0.3">
      <c r="A5201" t="s">
        <v>268</v>
      </c>
      <c r="B5201" t="s">
        <v>6535</v>
      </c>
      <c r="C5201" t="s">
        <v>262</v>
      </c>
      <c r="D5201" t="s">
        <v>6536</v>
      </c>
      <c r="E5201" t="s">
        <v>12828</v>
      </c>
      <c r="F5201" t="s">
        <v>1405</v>
      </c>
      <c r="G5201" t="s">
        <v>6537</v>
      </c>
      <c r="I5201" t="s">
        <v>265</v>
      </c>
      <c r="J5201" t="s">
        <v>266</v>
      </c>
      <c r="K5201" t="s">
        <v>6538</v>
      </c>
      <c r="L5201" t="s">
        <v>6539</v>
      </c>
      <c r="M5201" t="s">
        <v>267</v>
      </c>
      <c r="N5201" t="s">
        <v>268</v>
      </c>
      <c r="O5201">
        <v>1</v>
      </c>
      <c r="P5201" t="s">
        <v>282</v>
      </c>
      <c r="Q5201">
        <v>2</v>
      </c>
      <c r="S5201">
        <v>2</v>
      </c>
      <c r="T5201" s="108">
        <v>4</v>
      </c>
      <c r="U5201">
        <v>1</v>
      </c>
      <c r="V5201" t="s">
        <v>270</v>
      </c>
      <c r="W5201" t="s">
        <v>167</v>
      </c>
      <c r="X5201">
        <v>1</v>
      </c>
      <c r="Y5201">
        <v>1</v>
      </c>
      <c r="Z5201">
        <v>0</v>
      </c>
      <c r="AA5201">
        <v>0</v>
      </c>
      <c r="AB5201">
        <v>0</v>
      </c>
      <c r="AC5201">
        <v>1</v>
      </c>
      <c r="AD5201">
        <v>0</v>
      </c>
      <c r="AE5201">
        <v>0</v>
      </c>
    </row>
    <row r="5202" spans="1:31" x14ac:dyDescent="0.3">
      <c r="A5202" t="s">
        <v>268</v>
      </c>
      <c r="B5202" t="s">
        <v>6549</v>
      </c>
      <c r="C5202" t="s">
        <v>262</v>
      </c>
      <c r="D5202" t="s">
        <v>6550</v>
      </c>
      <c r="E5202" t="s">
        <v>12829</v>
      </c>
      <c r="F5202" t="s">
        <v>6551</v>
      </c>
      <c r="G5202" t="s">
        <v>6537</v>
      </c>
      <c r="I5202" t="s">
        <v>265</v>
      </c>
      <c r="J5202" t="s">
        <v>266</v>
      </c>
      <c r="K5202" t="s">
        <v>6552</v>
      </c>
      <c r="L5202" t="s">
        <v>6553</v>
      </c>
      <c r="M5202" t="s">
        <v>267</v>
      </c>
      <c r="N5202" t="s">
        <v>268</v>
      </c>
      <c r="O5202">
        <v>1</v>
      </c>
      <c r="P5202" t="s">
        <v>266</v>
      </c>
      <c r="Q5202">
        <v>0.32</v>
      </c>
      <c r="S5202">
        <v>2</v>
      </c>
      <c r="T5202" s="108">
        <v>0.64</v>
      </c>
      <c r="U5202">
        <v>1</v>
      </c>
      <c r="V5202" t="s">
        <v>270</v>
      </c>
      <c r="W5202" t="s">
        <v>167</v>
      </c>
      <c r="X5202">
        <v>2</v>
      </c>
      <c r="Y5202">
        <v>0</v>
      </c>
      <c r="Z5202">
        <v>0</v>
      </c>
      <c r="AA5202">
        <v>0</v>
      </c>
      <c r="AB5202">
        <v>0</v>
      </c>
      <c r="AC5202">
        <v>2</v>
      </c>
      <c r="AD5202">
        <v>0</v>
      </c>
      <c r="AE5202">
        <v>0</v>
      </c>
    </row>
    <row r="5203" spans="1:31" x14ac:dyDescent="0.3">
      <c r="A5203" t="s">
        <v>268</v>
      </c>
      <c r="B5203" t="s">
        <v>6549</v>
      </c>
      <c r="C5203" t="s">
        <v>262</v>
      </c>
      <c r="D5203" t="s">
        <v>6550</v>
      </c>
      <c r="E5203" t="s">
        <v>12829</v>
      </c>
      <c r="F5203" t="s">
        <v>6551</v>
      </c>
      <c r="G5203" t="s">
        <v>6537</v>
      </c>
      <c r="I5203" t="s">
        <v>265</v>
      </c>
      <c r="J5203" t="s">
        <v>266</v>
      </c>
      <c r="K5203" t="s">
        <v>6552</v>
      </c>
      <c r="L5203" t="s">
        <v>6553</v>
      </c>
      <c r="M5203" t="s">
        <v>271</v>
      </c>
      <c r="N5203" t="s">
        <v>268</v>
      </c>
      <c r="O5203">
        <v>2</v>
      </c>
      <c r="P5203" t="s">
        <v>288</v>
      </c>
      <c r="Q5203">
        <v>0.32</v>
      </c>
      <c r="S5203">
        <v>2</v>
      </c>
      <c r="T5203" s="108">
        <v>0.64</v>
      </c>
      <c r="U5203">
        <v>1</v>
      </c>
      <c r="V5203" t="s">
        <v>270</v>
      </c>
      <c r="W5203" t="s">
        <v>167</v>
      </c>
      <c r="X5203">
        <v>2</v>
      </c>
      <c r="Y5203">
        <v>0</v>
      </c>
      <c r="Z5203">
        <v>0</v>
      </c>
      <c r="AA5203">
        <v>0</v>
      </c>
      <c r="AB5203">
        <v>0</v>
      </c>
      <c r="AC5203">
        <v>2</v>
      </c>
      <c r="AD5203">
        <v>0</v>
      </c>
      <c r="AE5203">
        <v>0</v>
      </c>
    </row>
    <row r="5204" spans="1:31" x14ac:dyDescent="0.3">
      <c r="A5204" t="s">
        <v>268</v>
      </c>
      <c r="B5204" t="s">
        <v>6549</v>
      </c>
      <c r="C5204" t="s">
        <v>262</v>
      </c>
      <c r="D5204" t="s">
        <v>6550</v>
      </c>
      <c r="E5204" t="s">
        <v>12829</v>
      </c>
      <c r="F5204" t="s">
        <v>6551</v>
      </c>
      <c r="G5204" t="s">
        <v>6537</v>
      </c>
      <c r="I5204" t="s">
        <v>265</v>
      </c>
      <c r="J5204" t="s">
        <v>266</v>
      </c>
      <c r="K5204" t="s">
        <v>6552</v>
      </c>
      <c r="L5204" t="s">
        <v>6553</v>
      </c>
      <c r="M5204" t="s">
        <v>271</v>
      </c>
      <c r="N5204" t="s">
        <v>268</v>
      </c>
      <c r="O5204">
        <v>27</v>
      </c>
      <c r="P5204" t="s">
        <v>273</v>
      </c>
      <c r="Q5204">
        <v>0.48</v>
      </c>
      <c r="S5204">
        <v>3</v>
      </c>
      <c r="T5204" s="108">
        <v>1.44</v>
      </c>
      <c r="U5204">
        <v>1</v>
      </c>
      <c r="V5204" t="s">
        <v>270</v>
      </c>
      <c r="W5204" t="s">
        <v>167</v>
      </c>
      <c r="X5204">
        <v>3</v>
      </c>
      <c r="Y5204">
        <v>0</v>
      </c>
      <c r="Z5204">
        <v>0</v>
      </c>
      <c r="AA5204">
        <v>0</v>
      </c>
      <c r="AB5204">
        <v>0</v>
      </c>
      <c r="AC5204">
        <v>3</v>
      </c>
      <c r="AD5204">
        <v>0</v>
      </c>
      <c r="AE5204">
        <v>0</v>
      </c>
    </row>
    <row r="5205" spans="1:31" x14ac:dyDescent="0.3">
      <c r="A5205" t="s">
        <v>268</v>
      </c>
      <c r="B5205" t="s">
        <v>6556</v>
      </c>
      <c r="C5205" t="s">
        <v>262</v>
      </c>
      <c r="D5205" t="s">
        <v>6557</v>
      </c>
      <c r="E5205" t="s">
        <v>12989</v>
      </c>
      <c r="F5205" t="s">
        <v>6558</v>
      </c>
      <c r="G5205" t="s">
        <v>1036</v>
      </c>
      <c r="I5205" t="s">
        <v>265</v>
      </c>
      <c r="J5205" t="s">
        <v>266</v>
      </c>
      <c r="K5205" t="s">
        <v>6559</v>
      </c>
      <c r="L5205" t="s">
        <v>6560</v>
      </c>
      <c r="M5205" t="s">
        <v>271</v>
      </c>
      <c r="N5205" t="s">
        <v>268</v>
      </c>
      <c r="O5205">
        <v>2</v>
      </c>
      <c r="P5205" t="s">
        <v>288</v>
      </c>
      <c r="Q5205">
        <v>0.48</v>
      </c>
      <c r="S5205">
        <v>2</v>
      </c>
      <c r="T5205" s="108">
        <v>0.96</v>
      </c>
      <c r="U5205">
        <v>1</v>
      </c>
      <c r="V5205" t="s">
        <v>270</v>
      </c>
      <c r="W5205" t="s">
        <v>167</v>
      </c>
      <c r="X5205">
        <v>2</v>
      </c>
      <c r="Y5205">
        <v>0</v>
      </c>
      <c r="Z5205">
        <v>0</v>
      </c>
      <c r="AA5205">
        <v>0</v>
      </c>
      <c r="AB5205">
        <v>0</v>
      </c>
      <c r="AC5205">
        <v>2</v>
      </c>
      <c r="AD5205">
        <v>0</v>
      </c>
      <c r="AE5205">
        <v>0</v>
      </c>
    </row>
    <row r="5206" spans="1:31" x14ac:dyDescent="0.3">
      <c r="A5206" t="s">
        <v>268</v>
      </c>
      <c r="B5206" t="s">
        <v>6556</v>
      </c>
      <c r="C5206" t="s">
        <v>262</v>
      </c>
      <c r="D5206" t="s">
        <v>6557</v>
      </c>
      <c r="E5206" t="s">
        <v>12989</v>
      </c>
      <c r="F5206" t="s">
        <v>6558</v>
      </c>
      <c r="G5206" t="s">
        <v>1036</v>
      </c>
      <c r="I5206" t="s">
        <v>265</v>
      </c>
      <c r="J5206" t="s">
        <v>266</v>
      </c>
      <c r="K5206" t="s">
        <v>6559</v>
      </c>
      <c r="L5206" t="s">
        <v>6560</v>
      </c>
      <c r="M5206" t="s">
        <v>271</v>
      </c>
      <c r="N5206" t="s">
        <v>268</v>
      </c>
      <c r="O5206">
        <v>17</v>
      </c>
      <c r="P5206" t="s">
        <v>273</v>
      </c>
      <c r="Q5206">
        <v>0.48</v>
      </c>
      <c r="S5206">
        <v>2</v>
      </c>
      <c r="T5206" s="108">
        <v>0.96</v>
      </c>
      <c r="U5206">
        <v>1</v>
      </c>
      <c r="V5206" t="s">
        <v>270</v>
      </c>
      <c r="W5206" t="s">
        <v>167</v>
      </c>
      <c r="X5206">
        <v>2</v>
      </c>
      <c r="Y5206">
        <v>0</v>
      </c>
      <c r="Z5206">
        <v>0</v>
      </c>
      <c r="AA5206">
        <v>0</v>
      </c>
      <c r="AB5206">
        <v>0</v>
      </c>
      <c r="AC5206">
        <v>2</v>
      </c>
      <c r="AD5206">
        <v>0</v>
      </c>
      <c r="AE5206">
        <v>0</v>
      </c>
    </row>
    <row r="5207" spans="1:31" x14ac:dyDescent="0.3">
      <c r="A5207" t="s">
        <v>268</v>
      </c>
      <c r="B5207" t="s">
        <v>6556</v>
      </c>
      <c r="C5207" t="s">
        <v>262</v>
      </c>
      <c r="D5207" t="s">
        <v>6557</v>
      </c>
      <c r="E5207" t="s">
        <v>12989</v>
      </c>
      <c r="F5207" t="s">
        <v>6558</v>
      </c>
      <c r="G5207" t="s">
        <v>1036</v>
      </c>
      <c r="I5207" t="s">
        <v>265</v>
      </c>
      <c r="J5207" t="s">
        <v>266</v>
      </c>
      <c r="K5207" t="s">
        <v>6559</v>
      </c>
      <c r="L5207" t="s">
        <v>6560</v>
      </c>
      <c r="M5207" t="s">
        <v>267</v>
      </c>
      <c r="N5207" t="s">
        <v>268</v>
      </c>
      <c r="O5207">
        <v>1</v>
      </c>
      <c r="P5207" t="s">
        <v>266</v>
      </c>
      <c r="Q5207">
        <v>0.48</v>
      </c>
      <c r="S5207">
        <v>1</v>
      </c>
      <c r="T5207" s="108">
        <v>0.48</v>
      </c>
      <c r="U5207">
        <v>1</v>
      </c>
      <c r="V5207" t="s">
        <v>270</v>
      </c>
      <c r="W5207" t="s">
        <v>167</v>
      </c>
      <c r="X5207">
        <v>1</v>
      </c>
      <c r="Y5207">
        <v>0</v>
      </c>
      <c r="Z5207">
        <v>0</v>
      </c>
      <c r="AA5207">
        <v>0</v>
      </c>
      <c r="AB5207">
        <v>0</v>
      </c>
      <c r="AC5207">
        <v>1</v>
      </c>
      <c r="AD5207">
        <v>0</v>
      </c>
      <c r="AE5207">
        <v>0</v>
      </c>
    </row>
    <row r="5208" spans="1:31" x14ac:dyDescent="0.3">
      <c r="A5208" t="s">
        <v>268</v>
      </c>
      <c r="B5208" t="s">
        <v>6561</v>
      </c>
      <c r="C5208" t="s">
        <v>262</v>
      </c>
      <c r="D5208" t="s">
        <v>6562</v>
      </c>
      <c r="E5208" t="s">
        <v>13136</v>
      </c>
      <c r="F5208" t="s">
        <v>401</v>
      </c>
      <c r="G5208" t="s">
        <v>451</v>
      </c>
      <c r="I5208" t="s">
        <v>265</v>
      </c>
      <c r="J5208" t="s">
        <v>266</v>
      </c>
      <c r="K5208" t="s">
        <v>6484</v>
      </c>
      <c r="L5208" t="s">
        <v>6563</v>
      </c>
      <c r="M5208" t="s">
        <v>267</v>
      </c>
      <c r="N5208" t="s">
        <v>268</v>
      </c>
      <c r="O5208">
        <v>1</v>
      </c>
      <c r="P5208" t="s">
        <v>282</v>
      </c>
      <c r="Q5208">
        <v>1</v>
      </c>
      <c r="S5208">
        <v>2</v>
      </c>
      <c r="T5208" s="108">
        <v>2</v>
      </c>
      <c r="U5208">
        <v>1</v>
      </c>
      <c r="V5208" t="s">
        <v>270</v>
      </c>
      <c r="W5208" t="s">
        <v>167</v>
      </c>
      <c r="X5208">
        <v>1</v>
      </c>
      <c r="Y5208">
        <v>0</v>
      </c>
      <c r="Z5208">
        <v>0</v>
      </c>
      <c r="AA5208">
        <v>1</v>
      </c>
      <c r="AB5208">
        <v>0</v>
      </c>
      <c r="AC5208">
        <v>1</v>
      </c>
      <c r="AD5208">
        <v>0</v>
      </c>
      <c r="AE5208">
        <v>0</v>
      </c>
    </row>
    <row r="5209" spans="1:31" x14ac:dyDescent="0.3">
      <c r="A5209" t="s">
        <v>268</v>
      </c>
      <c r="B5209" t="s">
        <v>6561</v>
      </c>
      <c r="C5209" t="s">
        <v>262</v>
      </c>
      <c r="D5209" t="s">
        <v>6562</v>
      </c>
      <c r="E5209" t="s">
        <v>13136</v>
      </c>
      <c r="F5209" t="s">
        <v>401</v>
      </c>
      <c r="G5209" t="s">
        <v>451</v>
      </c>
      <c r="I5209" t="s">
        <v>265</v>
      </c>
      <c r="J5209" t="s">
        <v>266</v>
      </c>
      <c r="K5209" t="s">
        <v>6484</v>
      </c>
      <c r="L5209" t="s">
        <v>6563</v>
      </c>
      <c r="M5209" t="s">
        <v>271</v>
      </c>
      <c r="N5209" t="s">
        <v>268</v>
      </c>
      <c r="O5209">
        <v>2</v>
      </c>
      <c r="P5209" t="s">
        <v>272</v>
      </c>
      <c r="Q5209">
        <v>1</v>
      </c>
      <c r="S5209">
        <v>2</v>
      </c>
      <c r="T5209" s="108">
        <v>2</v>
      </c>
      <c r="U5209">
        <v>1</v>
      </c>
      <c r="V5209" t="s">
        <v>270</v>
      </c>
      <c r="W5209" t="s">
        <v>167</v>
      </c>
      <c r="X5209">
        <v>1</v>
      </c>
      <c r="Y5209">
        <v>0</v>
      </c>
      <c r="Z5209">
        <v>0</v>
      </c>
      <c r="AA5209">
        <v>1</v>
      </c>
      <c r="AB5209">
        <v>0</v>
      </c>
      <c r="AC5209">
        <v>1</v>
      </c>
      <c r="AD5209">
        <v>0</v>
      </c>
      <c r="AE5209">
        <v>0</v>
      </c>
    </row>
    <row r="5210" spans="1:31" x14ac:dyDescent="0.3">
      <c r="A5210" t="s">
        <v>268</v>
      </c>
      <c r="B5210" t="s">
        <v>6574</v>
      </c>
      <c r="C5210" t="s">
        <v>262</v>
      </c>
      <c r="D5210" t="s">
        <v>6575</v>
      </c>
      <c r="E5210" t="s">
        <v>13569</v>
      </c>
      <c r="F5210" t="s">
        <v>6576</v>
      </c>
      <c r="G5210" t="s">
        <v>514</v>
      </c>
      <c r="I5210" t="s">
        <v>265</v>
      </c>
      <c r="J5210" t="s">
        <v>266</v>
      </c>
      <c r="K5210" t="s">
        <v>2326</v>
      </c>
      <c r="L5210" t="s">
        <v>6577</v>
      </c>
      <c r="M5210" t="s">
        <v>267</v>
      </c>
      <c r="N5210" t="s">
        <v>268</v>
      </c>
      <c r="O5210">
        <v>1</v>
      </c>
      <c r="P5210" t="s">
        <v>282</v>
      </c>
      <c r="Q5210">
        <v>1</v>
      </c>
      <c r="S5210">
        <v>1</v>
      </c>
      <c r="T5210" s="108">
        <v>1</v>
      </c>
      <c r="U5210">
        <v>1</v>
      </c>
      <c r="V5210" t="s">
        <v>270</v>
      </c>
      <c r="W5210" t="s">
        <v>167</v>
      </c>
      <c r="X5210">
        <v>1</v>
      </c>
      <c r="Y5210">
        <v>0</v>
      </c>
      <c r="Z5210">
        <v>0</v>
      </c>
      <c r="AA5210">
        <v>0</v>
      </c>
      <c r="AB5210">
        <v>1</v>
      </c>
      <c r="AC5210">
        <v>0</v>
      </c>
      <c r="AD5210">
        <v>0</v>
      </c>
      <c r="AE5210">
        <v>0</v>
      </c>
    </row>
    <row r="5211" spans="1:31" x14ac:dyDescent="0.3">
      <c r="A5211" t="s">
        <v>268</v>
      </c>
      <c r="B5211" t="s">
        <v>6588</v>
      </c>
      <c r="C5211" t="s">
        <v>262</v>
      </c>
      <c r="D5211" t="s">
        <v>6589</v>
      </c>
      <c r="E5211" t="s">
        <v>12990</v>
      </c>
      <c r="F5211" t="s">
        <v>6590</v>
      </c>
      <c r="G5211" t="s">
        <v>1036</v>
      </c>
      <c r="I5211" t="s">
        <v>265</v>
      </c>
      <c r="J5211" t="s">
        <v>266</v>
      </c>
      <c r="K5211" t="s">
        <v>6591</v>
      </c>
      <c r="L5211" t="s">
        <v>6592</v>
      </c>
      <c r="M5211" t="s">
        <v>267</v>
      </c>
      <c r="N5211" t="s">
        <v>268</v>
      </c>
      <c r="O5211">
        <v>1</v>
      </c>
      <c r="P5211" t="s">
        <v>282</v>
      </c>
      <c r="Q5211">
        <v>1</v>
      </c>
      <c r="S5211">
        <v>2</v>
      </c>
      <c r="T5211" s="108">
        <v>2</v>
      </c>
      <c r="U5211">
        <v>1</v>
      </c>
      <c r="V5211" t="s">
        <v>270</v>
      </c>
      <c r="W5211" t="s">
        <v>167</v>
      </c>
      <c r="X5211">
        <v>1</v>
      </c>
      <c r="Y5211">
        <v>0</v>
      </c>
      <c r="Z5211">
        <v>1</v>
      </c>
      <c r="AA5211">
        <v>0</v>
      </c>
      <c r="AB5211">
        <v>0</v>
      </c>
      <c r="AC5211">
        <v>1</v>
      </c>
      <c r="AD5211">
        <v>0</v>
      </c>
      <c r="AE5211">
        <v>0</v>
      </c>
    </row>
    <row r="5212" spans="1:31" x14ac:dyDescent="0.3">
      <c r="A5212" t="s">
        <v>268</v>
      </c>
      <c r="B5212" t="s">
        <v>6588</v>
      </c>
      <c r="C5212" t="s">
        <v>262</v>
      </c>
      <c r="D5212" t="s">
        <v>6589</v>
      </c>
      <c r="E5212" t="s">
        <v>12990</v>
      </c>
      <c r="F5212" t="s">
        <v>6590</v>
      </c>
      <c r="G5212" t="s">
        <v>1036</v>
      </c>
      <c r="I5212" t="s">
        <v>265</v>
      </c>
      <c r="J5212" t="s">
        <v>266</v>
      </c>
      <c r="K5212" t="s">
        <v>6591</v>
      </c>
      <c r="L5212" t="s">
        <v>6592</v>
      </c>
      <c r="M5212" t="s">
        <v>271</v>
      </c>
      <c r="N5212" t="s">
        <v>268</v>
      </c>
      <c r="O5212">
        <v>2</v>
      </c>
      <c r="P5212" t="s">
        <v>272</v>
      </c>
      <c r="Q5212">
        <v>1</v>
      </c>
      <c r="S5212">
        <v>2</v>
      </c>
      <c r="T5212" s="108">
        <v>2</v>
      </c>
      <c r="U5212">
        <v>1</v>
      </c>
      <c r="V5212" t="s">
        <v>270</v>
      </c>
      <c r="W5212" t="s">
        <v>167</v>
      </c>
      <c r="X5212">
        <v>1</v>
      </c>
      <c r="Y5212">
        <v>0</v>
      </c>
      <c r="Z5212">
        <v>1</v>
      </c>
      <c r="AA5212">
        <v>0</v>
      </c>
      <c r="AB5212">
        <v>1</v>
      </c>
      <c r="AC5212">
        <v>0</v>
      </c>
      <c r="AD5212">
        <v>0</v>
      </c>
      <c r="AE5212">
        <v>0</v>
      </c>
    </row>
    <row r="5213" spans="1:31" x14ac:dyDescent="0.3">
      <c r="A5213" t="s">
        <v>268</v>
      </c>
      <c r="B5213" t="s">
        <v>6588</v>
      </c>
      <c r="C5213" t="s">
        <v>262</v>
      </c>
      <c r="D5213" t="s">
        <v>6589</v>
      </c>
      <c r="E5213" t="s">
        <v>12990</v>
      </c>
      <c r="F5213" t="s">
        <v>6590</v>
      </c>
      <c r="G5213" t="s">
        <v>1036</v>
      </c>
      <c r="I5213" t="s">
        <v>265</v>
      </c>
      <c r="J5213" t="s">
        <v>266</v>
      </c>
      <c r="K5213" t="s">
        <v>6591</v>
      </c>
      <c r="L5213" t="s">
        <v>6592</v>
      </c>
      <c r="M5213" t="s">
        <v>271</v>
      </c>
      <c r="N5213" t="s">
        <v>268</v>
      </c>
      <c r="O5213">
        <v>17</v>
      </c>
      <c r="P5213" t="s">
        <v>273</v>
      </c>
      <c r="Q5213">
        <v>0.48</v>
      </c>
      <c r="S5213">
        <v>2</v>
      </c>
      <c r="T5213" s="108">
        <v>0.96</v>
      </c>
      <c r="U5213">
        <v>1</v>
      </c>
      <c r="V5213" t="s">
        <v>270</v>
      </c>
      <c r="W5213" t="s">
        <v>167</v>
      </c>
      <c r="X5213">
        <v>2</v>
      </c>
      <c r="Y5213">
        <v>0</v>
      </c>
      <c r="Z5213">
        <v>0</v>
      </c>
      <c r="AA5213">
        <v>0</v>
      </c>
      <c r="AB5213">
        <v>0</v>
      </c>
      <c r="AC5213">
        <v>2</v>
      </c>
      <c r="AD5213">
        <v>0</v>
      </c>
      <c r="AE5213">
        <v>0</v>
      </c>
    </row>
    <row r="5214" spans="1:31" x14ac:dyDescent="0.3">
      <c r="A5214" t="s">
        <v>268</v>
      </c>
      <c r="B5214" t="s">
        <v>6601</v>
      </c>
      <c r="C5214" t="s">
        <v>262</v>
      </c>
      <c r="D5214" t="s">
        <v>6602</v>
      </c>
      <c r="E5214" t="s">
        <v>13575</v>
      </c>
      <c r="F5214" t="s">
        <v>6603</v>
      </c>
      <c r="G5214" t="s">
        <v>514</v>
      </c>
      <c r="I5214" t="s">
        <v>265</v>
      </c>
      <c r="J5214" t="s">
        <v>266</v>
      </c>
      <c r="K5214" t="s">
        <v>2326</v>
      </c>
      <c r="L5214" t="s">
        <v>6604</v>
      </c>
      <c r="M5214" t="s">
        <v>267</v>
      </c>
      <c r="N5214" t="s">
        <v>268</v>
      </c>
      <c r="O5214">
        <v>1</v>
      </c>
      <c r="P5214" t="s">
        <v>282</v>
      </c>
      <c r="Q5214">
        <v>2</v>
      </c>
      <c r="S5214">
        <v>1</v>
      </c>
      <c r="T5214" s="108">
        <v>2</v>
      </c>
      <c r="U5214">
        <v>1</v>
      </c>
      <c r="V5214" t="s">
        <v>270</v>
      </c>
      <c r="W5214" t="s">
        <v>167</v>
      </c>
      <c r="X5214">
        <v>1</v>
      </c>
      <c r="Y5214">
        <v>0</v>
      </c>
      <c r="Z5214">
        <v>0</v>
      </c>
      <c r="AA5214">
        <v>0</v>
      </c>
      <c r="AB5214">
        <v>0</v>
      </c>
      <c r="AC5214">
        <v>1</v>
      </c>
      <c r="AD5214">
        <v>0</v>
      </c>
      <c r="AE5214">
        <v>0</v>
      </c>
    </row>
    <row r="5215" spans="1:31" x14ac:dyDescent="0.3">
      <c r="A5215" t="s">
        <v>268</v>
      </c>
      <c r="B5215" t="s">
        <v>6601</v>
      </c>
      <c r="C5215" t="s">
        <v>262</v>
      </c>
      <c r="D5215" t="s">
        <v>6602</v>
      </c>
      <c r="E5215" t="s">
        <v>13575</v>
      </c>
      <c r="F5215" t="s">
        <v>6603</v>
      </c>
      <c r="G5215" t="s">
        <v>514</v>
      </c>
      <c r="I5215" t="s">
        <v>265</v>
      </c>
      <c r="J5215" t="s">
        <v>266</v>
      </c>
      <c r="K5215" t="s">
        <v>2326</v>
      </c>
      <c r="L5215" t="s">
        <v>6604</v>
      </c>
      <c r="M5215" t="s">
        <v>271</v>
      </c>
      <c r="N5215" t="s">
        <v>268</v>
      </c>
      <c r="O5215">
        <v>2</v>
      </c>
      <c r="P5215" t="s">
        <v>272</v>
      </c>
      <c r="Q5215">
        <v>2</v>
      </c>
      <c r="S5215">
        <v>1</v>
      </c>
      <c r="T5215" s="108">
        <v>2</v>
      </c>
      <c r="U5215">
        <v>1</v>
      </c>
      <c r="V5215" t="s">
        <v>270</v>
      </c>
      <c r="W5215" t="s">
        <v>167</v>
      </c>
      <c r="X5215">
        <v>1</v>
      </c>
      <c r="Y5215">
        <v>0</v>
      </c>
      <c r="Z5215">
        <v>0</v>
      </c>
      <c r="AA5215">
        <v>1</v>
      </c>
      <c r="AB5215">
        <v>0</v>
      </c>
      <c r="AC5215">
        <v>0</v>
      </c>
      <c r="AD5215">
        <v>0</v>
      </c>
      <c r="AE5215">
        <v>0</v>
      </c>
    </row>
    <row r="5216" spans="1:31" x14ac:dyDescent="0.3">
      <c r="A5216" t="s">
        <v>268</v>
      </c>
      <c r="B5216" t="s">
        <v>6620</v>
      </c>
      <c r="C5216" t="s">
        <v>262</v>
      </c>
      <c r="D5216" t="s">
        <v>6621</v>
      </c>
      <c r="E5216" t="s">
        <v>13138</v>
      </c>
      <c r="F5216" t="s">
        <v>6622</v>
      </c>
      <c r="G5216" t="s">
        <v>451</v>
      </c>
      <c r="I5216" t="s">
        <v>265</v>
      </c>
      <c r="J5216" t="s">
        <v>266</v>
      </c>
      <c r="K5216" t="s">
        <v>6623</v>
      </c>
      <c r="L5216" t="s">
        <v>6624</v>
      </c>
      <c r="M5216" t="s">
        <v>267</v>
      </c>
      <c r="N5216" t="s">
        <v>268</v>
      </c>
      <c r="O5216">
        <v>1</v>
      </c>
      <c r="P5216" t="s">
        <v>282</v>
      </c>
      <c r="Q5216">
        <v>1</v>
      </c>
      <c r="S5216">
        <v>1</v>
      </c>
      <c r="T5216" s="108">
        <v>1</v>
      </c>
      <c r="U5216">
        <v>1</v>
      </c>
      <c r="V5216" t="s">
        <v>270</v>
      </c>
      <c r="W5216" t="s">
        <v>167</v>
      </c>
      <c r="X5216">
        <v>1</v>
      </c>
      <c r="Y5216">
        <v>0</v>
      </c>
      <c r="Z5216">
        <v>0</v>
      </c>
      <c r="AA5216">
        <v>0</v>
      </c>
      <c r="AB5216">
        <v>1</v>
      </c>
      <c r="AC5216">
        <v>0</v>
      </c>
      <c r="AD5216">
        <v>0</v>
      </c>
      <c r="AE5216">
        <v>0</v>
      </c>
    </row>
    <row r="5217" spans="1:31" x14ac:dyDescent="0.3">
      <c r="A5217" t="s">
        <v>268</v>
      </c>
      <c r="B5217" t="s">
        <v>6620</v>
      </c>
      <c r="C5217" t="s">
        <v>262</v>
      </c>
      <c r="D5217" t="s">
        <v>6621</v>
      </c>
      <c r="E5217" t="s">
        <v>13138</v>
      </c>
      <c r="F5217" t="s">
        <v>6622</v>
      </c>
      <c r="G5217" t="s">
        <v>451</v>
      </c>
      <c r="I5217" t="s">
        <v>265</v>
      </c>
      <c r="J5217" t="s">
        <v>266</v>
      </c>
      <c r="K5217" t="s">
        <v>6623</v>
      </c>
      <c r="L5217" t="s">
        <v>6624</v>
      </c>
      <c r="M5217" t="s">
        <v>271</v>
      </c>
      <c r="N5217" t="s">
        <v>268</v>
      </c>
      <c r="O5217">
        <v>2</v>
      </c>
      <c r="P5217" t="s">
        <v>272</v>
      </c>
      <c r="Q5217">
        <v>3</v>
      </c>
      <c r="S5217">
        <v>1</v>
      </c>
      <c r="T5217" s="108">
        <v>3</v>
      </c>
      <c r="U5217">
        <v>1</v>
      </c>
      <c r="V5217" t="s">
        <v>270</v>
      </c>
      <c r="W5217" t="s">
        <v>167</v>
      </c>
      <c r="X5217">
        <v>1</v>
      </c>
      <c r="Y5217">
        <v>0</v>
      </c>
      <c r="Z5217">
        <v>0</v>
      </c>
      <c r="AA5217">
        <v>0</v>
      </c>
      <c r="AB5217">
        <v>1</v>
      </c>
      <c r="AC5217">
        <v>0</v>
      </c>
      <c r="AD5217">
        <v>0</v>
      </c>
      <c r="AE5217">
        <v>0</v>
      </c>
    </row>
    <row r="5218" spans="1:31" x14ac:dyDescent="0.3">
      <c r="A5218" t="s">
        <v>268</v>
      </c>
      <c r="B5218" t="s">
        <v>6625</v>
      </c>
      <c r="C5218" t="s">
        <v>262</v>
      </c>
      <c r="D5218" t="s">
        <v>6626</v>
      </c>
      <c r="E5218" t="s">
        <v>13138</v>
      </c>
      <c r="F5218" t="s">
        <v>6622</v>
      </c>
      <c r="G5218" t="s">
        <v>451</v>
      </c>
      <c r="I5218" t="s">
        <v>265</v>
      </c>
      <c r="J5218" t="s">
        <v>266</v>
      </c>
      <c r="K5218" t="s">
        <v>6623</v>
      </c>
      <c r="L5218" t="s">
        <v>6627</v>
      </c>
      <c r="M5218" t="s">
        <v>267</v>
      </c>
      <c r="N5218" t="s">
        <v>268</v>
      </c>
      <c r="O5218">
        <v>1</v>
      </c>
      <c r="P5218" t="s">
        <v>282</v>
      </c>
      <c r="Q5218">
        <v>1</v>
      </c>
      <c r="S5218">
        <v>1</v>
      </c>
      <c r="T5218" s="108">
        <v>1</v>
      </c>
      <c r="U5218">
        <v>1</v>
      </c>
      <c r="V5218" t="s">
        <v>270</v>
      </c>
      <c r="W5218" t="s">
        <v>167</v>
      </c>
      <c r="X5218">
        <v>1</v>
      </c>
      <c r="Y5218">
        <v>0</v>
      </c>
      <c r="Z5218">
        <v>0</v>
      </c>
      <c r="AA5218">
        <v>0</v>
      </c>
      <c r="AB5218">
        <v>1</v>
      </c>
      <c r="AC5218">
        <v>0</v>
      </c>
      <c r="AD5218">
        <v>0</v>
      </c>
      <c r="AE5218">
        <v>0</v>
      </c>
    </row>
    <row r="5219" spans="1:31" x14ac:dyDescent="0.3">
      <c r="A5219" t="s">
        <v>268</v>
      </c>
      <c r="B5219" t="s">
        <v>6625</v>
      </c>
      <c r="C5219" t="s">
        <v>262</v>
      </c>
      <c r="D5219" t="s">
        <v>6626</v>
      </c>
      <c r="E5219" t="s">
        <v>13138</v>
      </c>
      <c r="F5219" t="s">
        <v>6622</v>
      </c>
      <c r="G5219" t="s">
        <v>451</v>
      </c>
      <c r="I5219" t="s">
        <v>265</v>
      </c>
      <c r="J5219" t="s">
        <v>266</v>
      </c>
      <c r="K5219" t="s">
        <v>6623</v>
      </c>
      <c r="L5219" t="s">
        <v>6627</v>
      </c>
      <c r="M5219" t="s">
        <v>271</v>
      </c>
      <c r="N5219" t="s">
        <v>268</v>
      </c>
      <c r="O5219">
        <v>2</v>
      </c>
      <c r="P5219" t="s">
        <v>272</v>
      </c>
      <c r="Q5219">
        <v>3</v>
      </c>
      <c r="S5219">
        <v>1</v>
      </c>
      <c r="T5219" s="108">
        <v>3</v>
      </c>
      <c r="U5219">
        <v>1</v>
      </c>
      <c r="V5219" t="s">
        <v>270</v>
      </c>
      <c r="W5219" t="s">
        <v>167</v>
      </c>
      <c r="X5219">
        <v>1</v>
      </c>
      <c r="Y5219">
        <v>0</v>
      </c>
      <c r="Z5219">
        <v>0</v>
      </c>
      <c r="AA5219">
        <v>0</v>
      </c>
      <c r="AB5219">
        <v>1</v>
      </c>
      <c r="AC5219">
        <v>0</v>
      </c>
      <c r="AD5219">
        <v>0</v>
      </c>
      <c r="AE5219">
        <v>0</v>
      </c>
    </row>
    <row r="5220" spans="1:31" x14ac:dyDescent="0.3">
      <c r="A5220" t="s">
        <v>268</v>
      </c>
      <c r="B5220" t="s">
        <v>6651</v>
      </c>
      <c r="C5220" t="s">
        <v>262</v>
      </c>
      <c r="D5220" t="s">
        <v>6652</v>
      </c>
      <c r="E5220" t="s">
        <v>13176</v>
      </c>
      <c r="F5220" t="s">
        <v>2710</v>
      </c>
      <c r="G5220" t="s">
        <v>2318</v>
      </c>
      <c r="I5220" t="s">
        <v>265</v>
      </c>
      <c r="J5220" t="s">
        <v>266</v>
      </c>
      <c r="K5220" t="s">
        <v>6638</v>
      </c>
      <c r="L5220" t="s">
        <v>6653</v>
      </c>
      <c r="M5220" t="s">
        <v>267</v>
      </c>
      <c r="N5220" t="s">
        <v>268</v>
      </c>
      <c r="O5220">
        <v>1</v>
      </c>
      <c r="P5220" t="s">
        <v>282</v>
      </c>
      <c r="Q5220">
        <v>1</v>
      </c>
      <c r="S5220">
        <v>1</v>
      </c>
      <c r="T5220" s="108">
        <v>1</v>
      </c>
      <c r="U5220">
        <v>1</v>
      </c>
      <c r="V5220" t="s">
        <v>270</v>
      </c>
      <c r="W5220" t="s">
        <v>167</v>
      </c>
      <c r="X5220">
        <v>1</v>
      </c>
      <c r="Y5220">
        <v>0</v>
      </c>
      <c r="Z5220">
        <v>1</v>
      </c>
      <c r="AA5220">
        <v>0</v>
      </c>
      <c r="AB5220">
        <v>0</v>
      </c>
      <c r="AC5220">
        <v>0</v>
      </c>
      <c r="AD5220">
        <v>0</v>
      </c>
      <c r="AE5220">
        <v>0</v>
      </c>
    </row>
    <row r="5221" spans="1:31" x14ac:dyDescent="0.3">
      <c r="A5221" t="s">
        <v>268</v>
      </c>
      <c r="B5221" t="s">
        <v>6651</v>
      </c>
      <c r="C5221" t="s">
        <v>262</v>
      </c>
      <c r="D5221" t="s">
        <v>6652</v>
      </c>
      <c r="E5221" t="s">
        <v>13176</v>
      </c>
      <c r="F5221" t="s">
        <v>2710</v>
      </c>
      <c r="G5221" t="s">
        <v>2318</v>
      </c>
      <c r="I5221" t="s">
        <v>265</v>
      </c>
      <c r="J5221" t="s">
        <v>266</v>
      </c>
      <c r="K5221" t="s">
        <v>6638</v>
      </c>
      <c r="L5221" t="s">
        <v>6653</v>
      </c>
      <c r="M5221" t="s">
        <v>271</v>
      </c>
      <c r="N5221" t="s">
        <v>268</v>
      </c>
      <c r="O5221">
        <v>2</v>
      </c>
      <c r="P5221" t="s">
        <v>288</v>
      </c>
      <c r="Q5221">
        <v>0.48</v>
      </c>
      <c r="S5221">
        <v>1</v>
      </c>
      <c r="T5221" s="108">
        <v>0.48</v>
      </c>
      <c r="U5221">
        <v>1</v>
      </c>
      <c r="V5221" t="s">
        <v>270</v>
      </c>
      <c r="W5221" t="s">
        <v>167</v>
      </c>
      <c r="X5221">
        <v>1</v>
      </c>
      <c r="Y5221">
        <v>0</v>
      </c>
      <c r="Z5221">
        <v>1</v>
      </c>
      <c r="AA5221">
        <v>0</v>
      </c>
      <c r="AB5221">
        <v>0</v>
      </c>
      <c r="AC5221">
        <v>0</v>
      </c>
      <c r="AD5221">
        <v>0</v>
      </c>
      <c r="AE5221">
        <v>0</v>
      </c>
    </row>
    <row r="5222" spans="1:31" x14ac:dyDescent="0.3">
      <c r="A5222" t="s">
        <v>268</v>
      </c>
      <c r="B5222" t="s">
        <v>6655</v>
      </c>
      <c r="C5222" t="s">
        <v>262</v>
      </c>
      <c r="D5222" t="s">
        <v>6656</v>
      </c>
      <c r="E5222" t="s">
        <v>13142</v>
      </c>
      <c r="F5222" t="s">
        <v>464</v>
      </c>
      <c r="G5222" t="s">
        <v>451</v>
      </c>
      <c r="I5222" t="s">
        <v>265</v>
      </c>
      <c r="J5222" t="s">
        <v>266</v>
      </c>
      <c r="K5222" t="s">
        <v>6623</v>
      </c>
      <c r="L5222" t="s">
        <v>17519</v>
      </c>
      <c r="M5222" t="s">
        <v>267</v>
      </c>
      <c r="N5222" t="s">
        <v>268</v>
      </c>
      <c r="O5222">
        <v>1</v>
      </c>
      <c r="P5222" t="s">
        <v>282</v>
      </c>
      <c r="Q5222">
        <v>4</v>
      </c>
      <c r="S5222">
        <v>3</v>
      </c>
      <c r="T5222" s="108">
        <v>12</v>
      </c>
      <c r="U5222">
        <v>1</v>
      </c>
      <c r="V5222" t="s">
        <v>270</v>
      </c>
      <c r="W5222" t="s">
        <v>167</v>
      </c>
      <c r="X5222">
        <v>1</v>
      </c>
      <c r="Y5222">
        <v>1</v>
      </c>
      <c r="Z5222">
        <v>0</v>
      </c>
      <c r="AA5222">
        <v>1</v>
      </c>
      <c r="AB5222">
        <v>0</v>
      </c>
      <c r="AC5222">
        <v>1</v>
      </c>
      <c r="AD5222">
        <v>0</v>
      </c>
      <c r="AE5222">
        <v>0</v>
      </c>
    </row>
    <row r="5223" spans="1:31" x14ac:dyDescent="0.3">
      <c r="A5223" t="s">
        <v>268</v>
      </c>
      <c r="B5223" t="s">
        <v>5230</v>
      </c>
      <c r="C5223" t="s">
        <v>525</v>
      </c>
      <c r="D5223" t="s">
        <v>5231</v>
      </c>
      <c r="E5223" t="s">
        <v>12878</v>
      </c>
      <c r="F5223" t="s">
        <v>5232</v>
      </c>
      <c r="G5223" t="s">
        <v>5143</v>
      </c>
      <c r="I5223" t="s">
        <v>265</v>
      </c>
      <c r="J5223" t="s">
        <v>266</v>
      </c>
      <c r="K5223" t="s">
        <v>5233</v>
      </c>
      <c r="L5223" t="s">
        <v>5234</v>
      </c>
      <c r="M5223" t="s">
        <v>267</v>
      </c>
      <c r="N5223" t="s">
        <v>268</v>
      </c>
      <c r="O5223">
        <v>1</v>
      </c>
      <c r="P5223" t="s">
        <v>282</v>
      </c>
      <c r="Q5223">
        <v>2</v>
      </c>
      <c r="S5223">
        <v>1</v>
      </c>
      <c r="T5223" s="108">
        <v>2</v>
      </c>
      <c r="U5223">
        <v>1</v>
      </c>
      <c r="V5223" t="s">
        <v>270</v>
      </c>
      <c r="W5223" t="s">
        <v>167</v>
      </c>
      <c r="X5223">
        <v>1</v>
      </c>
      <c r="Y5223">
        <v>0</v>
      </c>
      <c r="Z5223">
        <v>0</v>
      </c>
      <c r="AA5223">
        <v>0</v>
      </c>
      <c r="AB5223">
        <v>1</v>
      </c>
      <c r="AC5223">
        <v>0</v>
      </c>
      <c r="AD5223">
        <v>0</v>
      </c>
      <c r="AE5223">
        <v>0</v>
      </c>
    </row>
    <row r="5224" spans="1:31" x14ac:dyDescent="0.3">
      <c r="A5224" t="s">
        <v>268</v>
      </c>
      <c r="B5224" t="s">
        <v>6812</v>
      </c>
      <c r="C5224" t="s">
        <v>525</v>
      </c>
      <c r="D5224" t="s">
        <v>155</v>
      </c>
      <c r="E5224" t="s">
        <v>13381</v>
      </c>
      <c r="F5224" t="s">
        <v>6809</v>
      </c>
      <c r="G5224" t="s">
        <v>2321</v>
      </c>
      <c r="I5224" t="s">
        <v>265</v>
      </c>
      <c r="J5224" t="s">
        <v>266</v>
      </c>
      <c r="K5224" t="s">
        <v>2322</v>
      </c>
      <c r="L5224" t="s">
        <v>2400</v>
      </c>
      <c r="M5224" t="s">
        <v>267</v>
      </c>
      <c r="N5224" t="s">
        <v>268</v>
      </c>
      <c r="O5224">
        <v>1</v>
      </c>
      <c r="P5224" t="s">
        <v>282</v>
      </c>
      <c r="Q5224">
        <v>1</v>
      </c>
      <c r="S5224">
        <v>1</v>
      </c>
      <c r="T5224" s="108">
        <v>1</v>
      </c>
      <c r="U5224">
        <v>1</v>
      </c>
      <c r="V5224" t="s">
        <v>270</v>
      </c>
      <c r="W5224" t="s">
        <v>167</v>
      </c>
      <c r="X5224">
        <v>1</v>
      </c>
      <c r="Y5224">
        <v>0</v>
      </c>
      <c r="Z5224">
        <v>0</v>
      </c>
      <c r="AA5224">
        <v>0</v>
      </c>
      <c r="AB5224">
        <v>1</v>
      </c>
      <c r="AC5224">
        <v>0</v>
      </c>
      <c r="AD5224">
        <v>0</v>
      </c>
      <c r="AE5224">
        <v>0</v>
      </c>
    </row>
    <row r="5225" spans="1:31" x14ac:dyDescent="0.3">
      <c r="A5225" t="s">
        <v>268</v>
      </c>
      <c r="B5225" t="s">
        <v>6812</v>
      </c>
      <c r="C5225" t="s">
        <v>525</v>
      </c>
      <c r="D5225" t="s">
        <v>155</v>
      </c>
      <c r="E5225" t="s">
        <v>13381</v>
      </c>
      <c r="F5225" t="s">
        <v>6809</v>
      </c>
      <c r="G5225" t="s">
        <v>2321</v>
      </c>
      <c r="I5225" t="s">
        <v>265</v>
      </c>
      <c r="J5225" t="s">
        <v>266</v>
      </c>
      <c r="K5225" t="s">
        <v>2322</v>
      </c>
      <c r="L5225" t="s">
        <v>2400</v>
      </c>
      <c r="M5225" t="s">
        <v>271</v>
      </c>
      <c r="N5225" t="s">
        <v>268</v>
      </c>
      <c r="O5225">
        <v>2</v>
      </c>
      <c r="P5225" t="s">
        <v>272</v>
      </c>
      <c r="Q5225">
        <v>1</v>
      </c>
      <c r="S5225">
        <v>1</v>
      </c>
      <c r="T5225" s="108">
        <v>1</v>
      </c>
      <c r="U5225">
        <v>1</v>
      </c>
      <c r="V5225" t="s">
        <v>270</v>
      </c>
      <c r="W5225" t="s">
        <v>167</v>
      </c>
      <c r="X5225">
        <v>1</v>
      </c>
      <c r="Y5225">
        <v>0</v>
      </c>
      <c r="Z5225">
        <v>0</v>
      </c>
      <c r="AA5225">
        <v>1</v>
      </c>
      <c r="AB5225">
        <v>0</v>
      </c>
      <c r="AC5225">
        <v>0</v>
      </c>
      <c r="AD5225">
        <v>0</v>
      </c>
      <c r="AE5225">
        <v>0</v>
      </c>
    </row>
    <row r="5226" spans="1:31" x14ac:dyDescent="0.3">
      <c r="A5226" t="s">
        <v>268</v>
      </c>
      <c r="B5226" t="s">
        <v>6678</v>
      </c>
      <c r="C5226" t="s">
        <v>262</v>
      </c>
      <c r="D5226" t="s">
        <v>6679</v>
      </c>
      <c r="E5226" t="s">
        <v>13180</v>
      </c>
      <c r="F5226" t="s">
        <v>6680</v>
      </c>
      <c r="G5226" t="s">
        <v>2318</v>
      </c>
      <c r="I5226" t="s">
        <v>265</v>
      </c>
      <c r="J5226" t="s">
        <v>266</v>
      </c>
      <c r="K5226" t="s">
        <v>6681</v>
      </c>
      <c r="L5226" t="s">
        <v>10150</v>
      </c>
      <c r="M5226" t="s">
        <v>267</v>
      </c>
      <c r="N5226" t="s">
        <v>268</v>
      </c>
      <c r="O5226">
        <v>1</v>
      </c>
      <c r="P5226" t="s">
        <v>282</v>
      </c>
      <c r="Q5226">
        <v>1</v>
      </c>
      <c r="S5226">
        <v>1</v>
      </c>
      <c r="T5226" s="108">
        <v>1</v>
      </c>
      <c r="U5226">
        <v>1</v>
      </c>
      <c r="V5226" t="s">
        <v>270</v>
      </c>
      <c r="W5226" t="s">
        <v>167</v>
      </c>
      <c r="X5226">
        <v>1</v>
      </c>
      <c r="Y5226">
        <v>0</v>
      </c>
      <c r="Z5226">
        <v>1</v>
      </c>
      <c r="AA5226">
        <v>0</v>
      </c>
      <c r="AB5226">
        <v>0</v>
      </c>
      <c r="AC5226">
        <v>0</v>
      </c>
      <c r="AD5226">
        <v>0</v>
      </c>
      <c r="AE5226">
        <v>0</v>
      </c>
    </row>
    <row r="5227" spans="1:31" x14ac:dyDescent="0.3">
      <c r="A5227" t="s">
        <v>268</v>
      </c>
      <c r="B5227" t="s">
        <v>6678</v>
      </c>
      <c r="C5227" t="s">
        <v>262</v>
      </c>
      <c r="D5227" t="s">
        <v>6679</v>
      </c>
      <c r="E5227" t="s">
        <v>13180</v>
      </c>
      <c r="F5227" t="s">
        <v>6680</v>
      </c>
      <c r="G5227" t="s">
        <v>2318</v>
      </c>
      <c r="I5227" t="s">
        <v>265</v>
      </c>
      <c r="J5227" t="s">
        <v>266</v>
      </c>
      <c r="K5227" t="s">
        <v>6681</v>
      </c>
      <c r="L5227" t="s">
        <v>10150</v>
      </c>
      <c r="M5227" t="s">
        <v>271</v>
      </c>
      <c r="N5227" t="s">
        <v>268</v>
      </c>
      <c r="O5227">
        <v>2</v>
      </c>
      <c r="P5227" t="s">
        <v>272</v>
      </c>
      <c r="Q5227">
        <v>3</v>
      </c>
      <c r="S5227">
        <v>1</v>
      </c>
      <c r="T5227" s="108">
        <v>3</v>
      </c>
      <c r="U5227">
        <v>1</v>
      </c>
      <c r="V5227" t="s">
        <v>270</v>
      </c>
      <c r="W5227" t="s">
        <v>167</v>
      </c>
      <c r="X5227">
        <v>1</v>
      </c>
      <c r="Y5227">
        <v>1</v>
      </c>
      <c r="Z5227">
        <v>0</v>
      </c>
      <c r="AA5227">
        <v>0</v>
      </c>
      <c r="AB5227">
        <v>0</v>
      </c>
      <c r="AC5227">
        <v>0</v>
      </c>
      <c r="AD5227">
        <v>0</v>
      </c>
      <c r="AE5227">
        <v>0</v>
      </c>
    </row>
    <row r="5228" spans="1:31" x14ac:dyDescent="0.3">
      <c r="A5228" t="s">
        <v>268</v>
      </c>
      <c r="B5228" t="s">
        <v>6682</v>
      </c>
      <c r="C5228" t="s">
        <v>262</v>
      </c>
      <c r="D5228" t="s">
        <v>6683</v>
      </c>
      <c r="E5228" t="s">
        <v>13144</v>
      </c>
      <c r="F5228" t="s">
        <v>6684</v>
      </c>
      <c r="G5228" t="s">
        <v>451</v>
      </c>
      <c r="I5228" t="s">
        <v>265</v>
      </c>
      <c r="J5228" t="s">
        <v>266</v>
      </c>
      <c r="K5228" t="s">
        <v>6670</v>
      </c>
      <c r="L5228" t="s">
        <v>6685</v>
      </c>
      <c r="M5228" t="s">
        <v>267</v>
      </c>
      <c r="N5228" t="s">
        <v>268</v>
      </c>
      <c r="O5228">
        <v>1</v>
      </c>
      <c r="P5228" t="s">
        <v>282</v>
      </c>
      <c r="Q5228">
        <v>4</v>
      </c>
      <c r="S5228">
        <v>1</v>
      </c>
      <c r="T5228" s="108">
        <v>4</v>
      </c>
      <c r="U5228">
        <v>1</v>
      </c>
      <c r="V5228" t="s">
        <v>270</v>
      </c>
      <c r="W5228" t="s">
        <v>167</v>
      </c>
      <c r="X5228">
        <v>1</v>
      </c>
      <c r="Y5228">
        <v>0</v>
      </c>
      <c r="Z5228">
        <v>0</v>
      </c>
      <c r="AA5228">
        <v>0</v>
      </c>
      <c r="AB5228">
        <v>1</v>
      </c>
      <c r="AC5228">
        <v>0</v>
      </c>
      <c r="AD5228">
        <v>0</v>
      </c>
      <c r="AE5228">
        <v>0</v>
      </c>
    </row>
    <row r="5229" spans="1:31" x14ac:dyDescent="0.3">
      <c r="A5229" t="s">
        <v>268</v>
      </c>
      <c r="B5229" t="s">
        <v>6682</v>
      </c>
      <c r="C5229" t="s">
        <v>262</v>
      </c>
      <c r="D5229" t="s">
        <v>6683</v>
      </c>
      <c r="E5229" t="s">
        <v>13144</v>
      </c>
      <c r="F5229" t="s">
        <v>6684</v>
      </c>
      <c r="G5229" t="s">
        <v>451</v>
      </c>
      <c r="I5229" t="s">
        <v>265</v>
      </c>
      <c r="J5229" t="s">
        <v>266</v>
      </c>
      <c r="K5229" t="s">
        <v>6670</v>
      </c>
      <c r="L5229" t="s">
        <v>6685</v>
      </c>
      <c r="M5229" t="s">
        <v>271</v>
      </c>
      <c r="N5229" t="s">
        <v>268</v>
      </c>
      <c r="O5229">
        <v>2</v>
      </c>
      <c r="P5229" t="s">
        <v>288</v>
      </c>
      <c r="Q5229">
        <v>0.48</v>
      </c>
      <c r="S5229">
        <v>3</v>
      </c>
      <c r="T5229" s="108">
        <v>1.44</v>
      </c>
      <c r="U5229">
        <v>1</v>
      </c>
      <c r="V5229" t="s">
        <v>270</v>
      </c>
      <c r="W5229" t="s">
        <v>167</v>
      </c>
      <c r="X5229">
        <v>3</v>
      </c>
      <c r="Y5229">
        <v>0</v>
      </c>
      <c r="Z5229">
        <v>0</v>
      </c>
      <c r="AA5229">
        <v>3</v>
      </c>
      <c r="AB5229">
        <v>0</v>
      </c>
      <c r="AC5229">
        <v>0</v>
      </c>
      <c r="AD5229">
        <v>0</v>
      </c>
      <c r="AE5229">
        <v>0</v>
      </c>
    </row>
    <row r="5230" spans="1:31" x14ac:dyDescent="0.3">
      <c r="A5230" t="s">
        <v>268</v>
      </c>
      <c r="B5230" t="s">
        <v>6682</v>
      </c>
      <c r="C5230" t="s">
        <v>262</v>
      </c>
      <c r="D5230" t="s">
        <v>6683</v>
      </c>
      <c r="E5230" t="s">
        <v>13144</v>
      </c>
      <c r="F5230" t="s">
        <v>6684</v>
      </c>
      <c r="G5230" t="s">
        <v>451</v>
      </c>
      <c r="I5230" t="s">
        <v>265</v>
      </c>
      <c r="J5230" t="s">
        <v>266</v>
      </c>
      <c r="K5230" t="s">
        <v>6670</v>
      </c>
      <c r="L5230" t="s">
        <v>6685</v>
      </c>
      <c r="M5230" t="s">
        <v>271</v>
      </c>
      <c r="N5230" t="s">
        <v>268</v>
      </c>
      <c r="O5230">
        <v>27</v>
      </c>
      <c r="P5230" t="s">
        <v>273</v>
      </c>
      <c r="Q5230">
        <v>0.48</v>
      </c>
      <c r="S5230">
        <v>1</v>
      </c>
      <c r="T5230" s="108">
        <v>0.48</v>
      </c>
      <c r="U5230">
        <v>1</v>
      </c>
      <c r="V5230" t="s">
        <v>270</v>
      </c>
      <c r="W5230" t="s">
        <v>167</v>
      </c>
      <c r="X5230">
        <v>1</v>
      </c>
      <c r="Y5230">
        <v>0</v>
      </c>
      <c r="Z5230">
        <v>0</v>
      </c>
      <c r="AA5230">
        <v>1</v>
      </c>
      <c r="AB5230">
        <v>0</v>
      </c>
      <c r="AC5230">
        <v>0</v>
      </c>
      <c r="AD5230">
        <v>0</v>
      </c>
      <c r="AE5230">
        <v>0</v>
      </c>
    </row>
    <row r="5231" spans="1:31" x14ac:dyDescent="0.3">
      <c r="A5231" t="s">
        <v>268</v>
      </c>
      <c r="B5231" t="s">
        <v>6714</v>
      </c>
      <c r="C5231" t="s">
        <v>262</v>
      </c>
      <c r="D5231" t="s">
        <v>6715</v>
      </c>
      <c r="E5231" t="s">
        <v>13577</v>
      </c>
      <c r="F5231" t="s">
        <v>6702</v>
      </c>
      <c r="G5231" t="s">
        <v>514</v>
      </c>
      <c r="I5231" t="s">
        <v>265</v>
      </c>
      <c r="J5231" t="s">
        <v>266</v>
      </c>
      <c r="K5231" t="s">
        <v>6716</v>
      </c>
      <c r="L5231" t="s">
        <v>19277</v>
      </c>
      <c r="M5231" t="s">
        <v>267</v>
      </c>
      <c r="N5231" t="s">
        <v>268</v>
      </c>
      <c r="O5231">
        <v>1</v>
      </c>
      <c r="P5231" t="s">
        <v>282</v>
      </c>
      <c r="Q5231">
        <v>1</v>
      </c>
      <c r="S5231">
        <v>1</v>
      </c>
      <c r="T5231" s="108">
        <v>1</v>
      </c>
      <c r="U5231">
        <v>1</v>
      </c>
      <c r="V5231" t="s">
        <v>270</v>
      </c>
      <c r="W5231" t="s">
        <v>167</v>
      </c>
      <c r="X5231">
        <v>1</v>
      </c>
      <c r="Y5231">
        <v>0</v>
      </c>
      <c r="Z5231">
        <v>0</v>
      </c>
      <c r="AA5231">
        <v>0</v>
      </c>
      <c r="AB5231">
        <v>1</v>
      </c>
      <c r="AC5231">
        <v>0</v>
      </c>
      <c r="AD5231">
        <v>0</v>
      </c>
      <c r="AE5231">
        <v>0</v>
      </c>
    </row>
    <row r="5232" spans="1:31" x14ac:dyDescent="0.3">
      <c r="A5232" t="s">
        <v>268</v>
      </c>
      <c r="B5232" t="s">
        <v>6714</v>
      </c>
      <c r="C5232" t="s">
        <v>262</v>
      </c>
      <c r="D5232" t="s">
        <v>6715</v>
      </c>
      <c r="E5232" t="s">
        <v>13577</v>
      </c>
      <c r="F5232" t="s">
        <v>6702</v>
      </c>
      <c r="G5232" t="s">
        <v>514</v>
      </c>
      <c r="I5232" t="s">
        <v>265</v>
      </c>
      <c r="J5232" t="s">
        <v>266</v>
      </c>
      <c r="K5232" t="s">
        <v>6716</v>
      </c>
      <c r="L5232" t="s">
        <v>19277</v>
      </c>
      <c r="M5232" t="s">
        <v>271</v>
      </c>
      <c r="N5232" t="s">
        <v>268</v>
      </c>
      <c r="O5232">
        <v>2</v>
      </c>
      <c r="P5232" t="s">
        <v>288</v>
      </c>
      <c r="Q5232">
        <v>0.48</v>
      </c>
      <c r="S5232">
        <v>1</v>
      </c>
      <c r="T5232" s="108">
        <v>0.48</v>
      </c>
      <c r="U5232">
        <v>1</v>
      </c>
      <c r="V5232" t="s">
        <v>270</v>
      </c>
      <c r="W5232" t="s">
        <v>167</v>
      </c>
      <c r="X5232">
        <v>1</v>
      </c>
      <c r="Y5232">
        <v>0</v>
      </c>
      <c r="Z5232">
        <v>0</v>
      </c>
      <c r="AA5232">
        <v>0</v>
      </c>
      <c r="AB5232">
        <v>0</v>
      </c>
      <c r="AC5232">
        <v>1</v>
      </c>
      <c r="AD5232">
        <v>0</v>
      </c>
      <c r="AE5232">
        <v>0</v>
      </c>
    </row>
    <row r="5233" spans="1:31" x14ac:dyDescent="0.3">
      <c r="A5233" t="s">
        <v>268</v>
      </c>
      <c r="B5233" t="s">
        <v>6714</v>
      </c>
      <c r="C5233" t="s">
        <v>262</v>
      </c>
      <c r="D5233" t="s">
        <v>6715</v>
      </c>
      <c r="E5233" t="s">
        <v>13577</v>
      </c>
      <c r="F5233" t="s">
        <v>6702</v>
      </c>
      <c r="G5233" t="s">
        <v>514</v>
      </c>
      <c r="I5233" t="s">
        <v>265</v>
      </c>
      <c r="J5233" t="s">
        <v>266</v>
      </c>
      <c r="K5233" t="s">
        <v>6716</v>
      </c>
      <c r="L5233" t="s">
        <v>19277</v>
      </c>
      <c r="M5233" t="s">
        <v>271</v>
      </c>
      <c r="N5233" t="s">
        <v>268</v>
      </c>
      <c r="O5233">
        <v>17</v>
      </c>
      <c r="P5233" t="s">
        <v>273</v>
      </c>
      <c r="Q5233">
        <v>0.48</v>
      </c>
      <c r="S5233">
        <v>1</v>
      </c>
      <c r="T5233" s="108">
        <v>0.48</v>
      </c>
      <c r="U5233">
        <v>1</v>
      </c>
      <c r="V5233" t="s">
        <v>270</v>
      </c>
      <c r="W5233" t="s">
        <v>167</v>
      </c>
      <c r="X5233">
        <v>1</v>
      </c>
      <c r="Y5233">
        <v>0</v>
      </c>
      <c r="Z5233">
        <v>0</v>
      </c>
      <c r="AA5233">
        <v>0</v>
      </c>
      <c r="AB5233">
        <v>0</v>
      </c>
      <c r="AC5233">
        <v>1</v>
      </c>
      <c r="AD5233">
        <v>0</v>
      </c>
      <c r="AE5233">
        <v>0</v>
      </c>
    </row>
    <row r="5234" spans="1:31" x14ac:dyDescent="0.3">
      <c r="A5234" t="s">
        <v>268</v>
      </c>
      <c r="B5234" t="s">
        <v>6727</v>
      </c>
      <c r="C5234" t="s">
        <v>262</v>
      </c>
      <c r="D5234" t="s">
        <v>6728</v>
      </c>
      <c r="E5234" t="s">
        <v>13644</v>
      </c>
      <c r="F5234" t="s">
        <v>6729</v>
      </c>
      <c r="G5234" t="s">
        <v>292</v>
      </c>
      <c r="I5234" t="s">
        <v>265</v>
      </c>
      <c r="J5234" t="s">
        <v>266</v>
      </c>
      <c r="K5234" t="s">
        <v>6730</v>
      </c>
      <c r="L5234" t="s">
        <v>6731</v>
      </c>
      <c r="M5234" t="s">
        <v>267</v>
      </c>
      <c r="N5234" t="s">
        <v>268</v>
      </c>
      <c r="O5234">
        <v>1</v>
      </c>
      <c r="P5234" t="s">
        <v>282</v>
      </c>
      <c r="Q5234">
        <v>2</v>
      </c>
      <c r="S5234">
        <v>1</v>
      </c>
      <c r="T5234" s="108">
        <v>2</v>
      </c>
      <c r="U5234">
        <v>1</v>
      </c>
      <c r="V5234" t="s">
        <v>270</v>
      </c>
      <c r="W5234" t="s">
        <v>167</v>
      </c>
      <c r="X5234">
        <v>1</v>
      </c>
      <c r="Y5234">
        <v>0</v>
      </c>
      <c r="Z5234">
        <v>1</v>
      </c>
      <c r="AA5234">
        <v>0</v>
      </c>
      <c r="AB5234">
        <v>0</v>
      </c>
      <c r="AC5234">
        <v>0</v>
      </c>
      <c r="AD5234">
        <v>0</v>
      </c>
      <c r="AE5234">
        <v>0</v>
      </c>
    </row>
    <row r="5235" spans="1:31" x14ac:dyDescent="0.3">
      <c r="A5235" t="s">
        <v>268</v>
      </c>
      <c r="B5235" t="s">
        <v>6727</v>
      </c>
      <c r="C5235" t="s">
        <v>262</v>
      </c>
      <c r="D5235" t="s">
        <v>6728</v>
      </c>
      <c r="E5235" t="s">
        <v>13644</v>
      </c>
      <c r="F5235" t="s">
        <v>6729</v>
      </c>
      <c r="G5235" t="s">
        <v>292</v>
      </c>
      <c r="I5235" t="s">
        <v>265</v>
      </c>
      <c r="J5235" t="s">
        <v>266</v>
      </c>
      <c r="K5235" t="s">
        <v>6730</v>
      </c>
      <c r="L5235" t="s">
        <v>6731</v>
      </c>
      <c r="M5235" t="s">
        <v>271</v>
      </c>
      <c r="N5235" t="s">
        <v>268</v>
      </c>
      <c r="O5235">
        <v>20</v>
      </c>
      <c r="P5235" t="s">
        <v>425</v>
      </c>
      <c r="Q5235">
        <v>0.32</v>
      </c>
      <c r="S5235">
        <v>1</v>
      </c>
      <c r="T5235" s="108">
        <v>0.32</v>
      </c>
      <c r="U5235">
        <v>1</v>
      </c>
      <c r="V5235" t="s">
        <v>270</v>
      </c>
      <c r="W5235" t="s">
        <v>167</v>
      </c>
      <c r="X5235">
        <v>1</v>
      </c>
      <c r="Y5235">
        <v>1</v>
      </c>
      <c r="Z5235">
        <v>0</v>
      </c>
      <c r="AA5235">
        <v>0</v>
      </c>
      <c r="AB5235">
        <v>0</v>
      </c>
      <c r="AC5235">
        <v>0</v>
      </c>
      <c r="AD5235">
        <v>0</v>
      </c>
      <c r="AE5235">
        <v>0</v>
      </c>
    </row>
    <row r="5236" spans="1:31" x14ac:dyDescent="0.3">
      <c r="A5236" t="s">
        <v>268</v>
      </c>
      <c r="B5236" t="s">
        <v>6727</v>
      </c>
      <c r="C5236" t="s">
        <v>262</v>
      </c>
      <c r="D5236" t="s">
        <v>6728</v>
      </c>
      <c r="E5236" t="s">
        <v>13644</v>
      </c>
      <c r="F5236" t="s">
        <v>6729</v>
      </c>
      <c r="G5236" t="s">
        <v>292</v>
      </c>
      <c r="I5236" t="s">
        <v>265</v>
      </c>
      <c r="J5236" t="s">
        <v>266</v>
      </c>
      <c r="K5236" t="s">
        <v>6730</v>
      </c>
      <c r="L5236" t="s">
        <v>6731</v>
      </c>
      <c r="M5236" t="s">
        <v>271</v>
      </c>
      <c r="N5236" t="s">
        <v>268</v>
      </c>
      <c r="O5236">
        <v>2</v>
      </c>
      <c r="P5236" t="s">
        <v>272</v>
      </c>
      <c r="Q5236">
        <v>3</v>
      </c>
      <c r="S5236">
        <v>1</v>
      </c>
      <c r="T5236" s="108">
        <v>3</v>
      </c>
      <c r="U5236">
        <v>1</v>
      </c>
      <c r="V5236" t="s">
        <v>270</v>
      </c>
      <c r="W5236" t="s">
        <v>167</v>
      </c>
      <c r="X5236">
        <v>1</v>
      </c>
      <c r="Y5236">
        <v>1</v>
      </c>
      <c r="Z5236">
        <v>0</v>
      </c>
      <c r="AA5236">
        <v>0</v>
      </c>
      <c r="AB5236">
        <v>0</v>
      </c>
      <c r="AC5236">
        <v>0</v>
      </c>
      <c r="AD5236">
        <v>0</v>
      </c>
      <c r="AE5236">
        <v>0</v>
      </c>
    </row>
    <row r="5237" spans="1:31" x14ac:dyDescent="0.3">
      <c r="A5237" t="s">
        <v>268</v>
      </c>
      <c r="B5237" t="s">
        <v>6727</v>
      </c>
      <c r="C5237" t="s">
        <v>262</v>
      </c>
      <c r="D5237" t="s">
        <v>6728</v>
      </c>
      <c r="E5237" t="s">
        <v>13644</v>
      </c>
      <c r="F5237" t="s">
        <v>6729</v>
      </c>
      <c r="G5237" t="s">
        <v>292</v>
      </c>
      <c r="I5237" t="s">
        <v>265</v>
      </c>
      <c r="J5237" t="s">
        <v>266</v>
      </c>
      <c r="K5237" t="s">
        <v>6730</v>
      </c>
      <c r="L5237" t="s">
        <v>6731</v>
      </c>
      <c r="M5237" t="s">
        <v>271</v>
      </c>
      <c r="N5237" t="s">
        <v>268</v>
      </c>
      <c r="O5237">
        <v>27</v>
      </c>
      <c r="P5237" t="s">
        <v>273</v>
      </c>
      <c r="Q5237">
        <v>0.48</v>
      </c>
      <c r="S5237">
        <v>3</v>
      </c>
      <c r="T5237" s="108">
        <v>1.44</v>
      </c>
      <c r="U5237">
        <v>1</v>
      </c>
      <c r="V5237" t="s">
        <v>270</v>
      </c>
      <c r="W5237" t="s">
        <v>167</v>
      </c>
      <c r="X5237">
        <v>3</v>
      </c>
      <c r="Y5237">
        <v>0</v>
      </c>
      <c r="Z5237">
        <v>0</v>
      </c>
      <c r="AA5237">
        <v>0</v>
      </c>
      <c r="AB5237">
        <v>3</v>
      </c>
      <c r="AC5237">
        <v>0</v>
      </c>
      <c r="AD5237">
        <v>0</v>
      </c>
      <c r="AE5237">
        <v>0</v>
      </c>
    </row>
    <row r="5238" spans="1:31" x14ac:dyDescent="0.3">
      <c r="A5238" t="s">
        <v>268</v>
      </c>
      <c r="B5238" t="s">
        <v>6771</v>
      </c>
      <c r="C5238" t="s">
        <v>262</v>
      </c>
      <c r="D5238" t="s">
        <v>6772</v>
      </c>
      <c r="E5238" t="s">
        <v>12915</v>
      </c>
      <c r="F5238" t="s">
        <v>6773</v>
      </c>
      <c r="G5238" t="s">
        <v>1555</v>
      </c>
      <c r="I5238" t="s">
        <v>265</v>
      </c>
      <c r="J5238" t="s">
        <v>266</v>
      </c>
      <c r="K5238" t="s">
        <v>6774</v>
      </c>
      <c r="L5238" t="s">
        <v>17546</v>
      </c>
      <c r="M5238" t="s">
        <v>267</v>
      </c>
      <c r="N5238" t="s">
        <v>268</v>
      </c>
      <c r="O5238">
        <v>1</v>
      </c>
      <c r="P5238" t="s">
        <v>266</v>
      </c>
      <c r="Q5238">
        <v>0.32</v>
      </c>
      <c r="S5238">
        <v>1</v>
      </c>
      <c r="T5238" s="108">
        <v>0.32</v>
      </c>
      <c r="U5238">
        <v>1</v>
      </c>
      <c r="V5238" t="s">
        <v>270</v>
      </c>
      <c r="W5238" t="s">
        <v>167</v>
      </c>
      <c r="X5238">
        <v>1</v>
      </c>
      <c r="Y5238">
        <v>0</v>
      </c>
      <c r="Z5238">
        <v>0</v>
      </c>
      <c r="AA5238">
        <v>1</v>
      </c>
      <c r="AB5238">
        <v>0</v>
      </c>
      <c r="AC5238">
        <v>0</v>
      </c>
      <c r="AD5238">
        <v>0</v>
      </c>
      <c r="AE5238">
        <v>0</v>
      </c>
    </row>
    <row r="5239" spans="1:31" x14ac:dyDescent="0.3">
      <c r="A5239" t="s">
        <v>268</v>
      </c>
      <c r="B5239" t="s">
        <v>6771</v>
      </c>
      <c r="C5239" t="s">
        <v>262</v>
      </c>
      <c r="D5239" t="s">
        <v>6772</v>
      </c>
      <c r="E5239" t="s">
        <v>12915</v>
      </c>
      <c r="F5239" t="s">
        <v>6773</v>
      </c>
      <c r="G5239" t="s">
        <v>1555</v>
      </c>
      <c r="I5239" t="s">
        <v>265</v>
      </c>
      <c r="J5239" t="s">
        <v>266</v>
      </c>
      <c r="K5239" t="s">
        <v>6774</v>
      </c>
      <c r="L5239" t="s">
        <v>17546</v>
      </c>
      <c r="M5239" t="s">
        <v>271</v>
      </c>
      <c r="N5239" t="s">
        <v>268</v>
      </c>
      <c r="O5239">
        <v>2</v>
      </c>
      <c r="P5239" t="s">
        <v>288</v>
      </c>
      <c r="Q5239">
        <v>0.48</v>
      </c>
      <c r="S5239">
        <v>1</v>
      </c>
      <c r="T5239" s="108">
        <v>0.48</v>
      </c>
      <c r="U5239">
        <v>1</v>
      </c>
      <c r="V5239" t="s">
        <v>270</v>
      </c>
      <c r="W5239" t="s">
        <v>167</v>
      </c>
      <c r="X5239">
        <v>1</v>
      </c>
      <c r="Y5239">
        <v>0</v>
      </c>
      <c r="Z5239">
        <v>0</v>
      </c>
      <c r="AA5239">
        <v>1</v>
      </c>
      <c r="AB5239">
        <v>0</v>
      </c>
      <c r="AC5239">
        <v>0</v>
      </c>
      <c r="AD5239">
        <v>0</v>
      </c>
      <c r="AE5239">
        <v>0</v>
      </c>
    </row>
    <row r="5240" spans="1:31" x14ac:dyDescent="0.3">
      <c r="A5240" t="s">
        <v>268</v>
      </c>
      <c r="B5240" t="s">
        <v>6771</v>
      </c>
      <c r="C5240" t="s">
        <v>262</v>
      </c>
      <c r="D5240" t="s">
        <v>6772</v>
      </c>
      <c r="E5240" t="s">
        <v>12915</v>
      </c>
      <c r="F5240" t="s">
        <v>6773</v>
      </c>
      <c r="G5240" t="s">
        <v>1555</v>
      </c>
      <c r="I5240" t="s">
        <v>265</v>
      </c>
      <c r="J5240" t="s">
        <v>266</v>
      </c>
      <c r="K5240" t="s">
        <v>6774</v>
      </c>
      <c r="L5240" t="s">
        <v>17546</v>
      </c>
      <c r="M5240" t="s">
        <v>271</v>
      </c>
      <c r="N5240" t="s">
        <v>268</v>
      </c>
      <c r="O5240">
        <v>17</v>
      </c>
      <c r="P5240" t="s">
        <v>273</v>
      </c>
      <c r="Q5240">
        <v>0.48</v>
      </c>
      <c r="S5240">
        <v>2</v>
      </c>
      <c r="T5240" s="108">
        <v>0.96</v>
      </c>
      <c r="U5240">
        <v>1</v>
      </c>
      <c r="V5240" t="s">
        <v>270</v>
      </c>
      <c r="W5240" t="s">
        <v>167</v>
      </c>
      <c r="X5240">
        <v>2</v>
      </c>
      <c r="Y5240">
        <v>0</v>
      </c>
      <c r="Z5240">
        <v>0</v>
      </c>
      <c r="AA5240">
        <v>0</v>
      </c>
      <c r="AB5240">
        <v>0</v>
      </c>
      <c r="AC5240">
        <v>2</v>
      </c>
      <c r="AD5240">
        <v>0</v>
      </c>
      <c r="AE5240">
        <v>0</v>
      </c>
    </row>
    <row r="5241" spans="1:31" x14ac:dyDescent="0.3">
      <c r="A5241" t="s">
        <v>268</v>
      </c>
      <c r="B5241" t="s">
        <v>6781</v>
      </c>
      <c r="C5241" t="s">
        <v>262</v>
      </c>
      <c r="D5241" t="s">
        <v>6782</v>
      </c>
      <c r="E5241" t="s">
        <v>13274</v>
      </c>
      <c r="F5241" t="s">
        <v>6783</v>
      </c>
      <c r="G5241" t="s">
        <v>402</v>
      </c>
      <c r="I5241" t="s">
        <v>265</v>
      </c>
      <c r="J5241" t="s">
        <v>266</v>
      </c>
      <c r="K5241" t="s">
        <v>6784</v>
      </c>
      <c r="L5241" t="s">
        <v>6785</v>
      </c>
      <c r="M5241" t="s">
        <v>267</v>
      </c>
      <c r="N5241" t="s">
        <v>268</v>
      </c>
      <c r="O5241">
        <v>1</v>
      </c>
      <c r="P5241" t="s">
        <v>282</v>
      </c>
      <c r="Q5241">
        <v>1</v>
      </c>
      <c r="S5241">
        <v>1</v>
      </c>
      <c r="T5241" s="108">
        <v>1</v>
      </c>
      <c r="U5241">
        <v>1</v>
      </c>
      <c r="V5241" t="s">
        <v>270</v>
      </c>
      <c r="W5241" t="s">
        <v>167</v>
      </c>
      <c r="X5241">
        <v>1</v>
      </c>
      <c r="Y5241">
        <v>0</v>
      </c>
      <c r="Z5241">
        <v>0</v>
      </c>
      <c r="AA5241">
        <v>1</v>
      </c>
      <c r="AB5241">
        <v>0</v>
      </c>
      <c r="AC5241">
        <v>0</v>
      </c>
      <c r="AD5241">
        <v>0</v>
      </c>
      <c r="AE5241">
        <v>0</v>
      </c>
    </row>
    <row r="5242" spans="1:31" x14ac:dyDescent="0.3">
      <c r="A5242" t="s">
        <v>268</v>
      </c>
      <c r="B5242" t="s">
        <v>6781</v>
      </c>
      <c r="C5242" t="s">
        <v>262</v>
      </c>
      <c r="D5242" t="s">
        <v>6782</v>
      </c>
      <c r="E5242" t="s">
        <v>13274</v>
      </c>
      <c r="F5242" t="s">
        <v>6783</v>
      </c>
      <c r="G5242" t="s">
        <v>402</v>
      </c>
      <c r="I5242" t="s">
        <v>265</v>
      </c>
      <c r="J5242" t="s">
        <v>266</v>
      </c>
      <c r="K5242" t="s">
        <v>6784</v>
      </c>
      <c r="L5242" t="s">
        <v>6785</v>
      </c>
      <c r="M5242" t="s">
        <v>271</v>
      </c>
      <c r="N5242" t="s">
        <v>268</v>
      </c>
      <c r="O5242">
        <v>2</v>
      </c>
      <c r="P5242" t="s">
        <v>272</v>
      </c>
      <c r="Q5242">
        <v>2</v>
      </c>
      <c r="S5242">
        <v>1</v>
      </c>
      <c r="T5242" s="108">
        <v>2</v>
      </c>
      <c r="U5242">
        <v>1</v>
      </c>
      <c r="V5242" t="s">
        <v>270</v>
      </c>
      <c r="W5242" t="s">
        <v>167</v>
      </c>
      <c r="X5242">
        <v>1</v>
      </c>
      <c r="Y5242">
        <v>1</v>
      </c>
      <c r="Z5242">
        <v>0</v>
      </c>
      <c r="AA5242">
        <v>0</v>
      </c>
      <c r="AB5242">
        <v>0</v>
      </c>
      <c r="AC5242">
        <v>0</v>
      </c>
      <c r="AD5242">
        <v>0</v>
      </c>
      <c r="AE5242">
        <v>0</v>
      </c>
    </row>
    <row r="5243" spans="1:31" x14ac:dyDescent="0.3">
      <c r="A5243" t="s">
        <v>16630</v>
      </c>
      <c r="B5243" t="s">
        <v>11018</v>
      </c>
      <c r="C5243" t="s">
        <v>274</v>
      </c>
      <c r="D5243" t="s">
        <v>11019</v>
      </c>
      <c r="E5243" t="s">
        <v>17290</v>
      </c>
      <c r="G5243" t="s">
        <v>11020</v>
      </c>
      <c r="I5243" t="s">
        <v>265</v>
      </c>
      <c r="J5243" t="s">
        <v>266</v>
      </c>
      <c r="K5243" t="s">
        <v>11021</v>
      </c>
      <c r="L5243" t="s">
        <v>4565</v>
      </c>
      <c r="M5243" t="s">
        <v>3521</v>
      </c>
      <c r="N5243" t="s">
        <v>16630</v>
      </c>
      <c r="O5243">
        <v>17</v>
      </c>
      <c r="P5243" t="s">
        <v>3206</v>
      </c>
      <c r="Q5243">
        <v>30</v>
      </c>
      <c r="S5243">
        <v>1</v>
      </c>
      <c r="T5243" s="108">
        <v>30</v>
      </c>
      <c r="U5243">
        <v>1</v>
      </c>
      <c r="V5243" t="s">
        <v>270</v>
      </c>
      <c r="W5243" t="s">
        <v>167</v>
      </c>
      <c r="X5243">
        <v>1</v>
      </c>
      <c r="Y5243">
        <v>0</v>
      </c>
      <c r="Z5243">
        <v>0</v>
      </c>
      <c r="AA5243">
        <v>0</v>
      </c>
      <c r="AB5243">
        <v>1</v>
      </c>
      <c r="AC5243">
        <v>0</v>
      </c>
      <c r="AD5243">
        <v>0</v>
      </c>
      <c r="AE5243">
        <v>0</v>
      </c>
    </row>
    <row r="5244" spans="1:31" x14ac:dyDescent="0.3">
      <c r="A5244" t="s">
        <v>268</v>
      </c>
      <c r="B5244" t="s">
        <v>6581</v>
      </c>
      <c r="C5244" t="s">
        <v>262</v>
      </c>
      <c r="D5244" t="s">
        <v>6582</v>
      </c>
      <c r="E5244" t="s">
        <v>13258</v>
      </c>
      <c r="F5244" t="s">
        <v>1545</v>
      </c>
      <c r="G5244" t="s">
        <v>402</v>
      </c>
      <c r="I5244" t="s">
        <v>265</v>
      </c>
      <c r="J5244" t="s">
        <v>266</v>
      </c>
      <c r="K5244" t="s">
        <v>6545</v>
      </c>
      <c r="L5244" t="s">
        <v>6583</v>
      </c>
      <c r="M5244" t="s">
        <v>267</v>
      </c>
      <c r="N5244" t="s">
        <v>268</v>
      </c>
      <c r="O5244">
        <v>1</v>
      </c>
      <c r="P5244" t="s">
        <v>282</v>
      </c>
      <c r="Q5244">
        <v>2</v>
      </c>
      <c r="S5244">
        <v>2</v>
      </c>
      <c r="T5244" s="108">
        <v>4</v>
      </c>
      <c r="U5244">
        <v>1</v>
      </c>
      <c r="V5244" t="s">
        <v>270</v>
      </c>
      <c r="W5244" t="s">
        <v>167</v>
      </c>
      <c r="X5244">
        <v>1</v>
      </c>
      <c r="Y5244">
        <v>0</v>
      </c>
      <c r="Z5244">
        <v>1</v>
      </c>
      <c r="AA5244">
        <v>0</v>
      </c>
      <c r="AB5244">
        <v>0</v>
      </c>
      <c r="AC5244">
        <v>1</v>
      </c>
      <c r="AD5244">
        <v>0</v>
      </c>
      <c r="AE5244">
        <v>0</v>
      </c>
    </row>
    <row r="5245" spans="1:31" x14ac:dyDescent="0.3">
      <c r="A5245" t="s">
        <v>268</v>
      </c>
      <c r="B5245" t="s">
        <v>6581</v>
      </c>
      <c r="C5245" t="s">
        <v>262</v>
      </c>
      <c r="D5245" t="s">
        <v>6582</v>
      </c>
      <c r="E5245" t="s">
        <v>13258</v>
      </c>
      <c r="F5245" t="s">
        <v>1545</v>
      </c>
      <c r="G5245" t="s">
        <v>402</v>
      </c>
      <c r="I5245" t="s">
        <v>265</v>
      </c>
      <c r="J5245" t="s">
        <v>266</v>
      </c>
      <c r="K5245" t="s">
        <v>6545</v>
      </c>
      <c r="L5245" t="s">
        <v>6583</v>
      </c>
      <c r="M5245" t="s">
        <v>271</v>
      </c>
      <c r="N5245" t="s">
        <v>268</v>
      </c>
      <c r="O5245">
        <v>2</v>
      </c>
      <c r="P5245" t="s">
        <v>288</v>
      </c>
      <c r="Q5245">
        <v>0.48</v>
      </c>
      <c r="S5245">
        <v>2</v>
      </c>
      <c r="T5245" s="108">
        <v>0.96</v>
      </c>
      <c r="U5245">
        <v>1</v>
      </c>
      <c r="V5245" t="s">
        <v>270</v>
      </c>
      <c r="W5245" t="s">
        <v>167</v>
      </c>
      <c r="X5245">
        <v>1</v>
      </c>
      <c r="Y5245">
        <v>1</v>
      </c>
      <c r="Z5245">
        <v>0</v>
      </c>
      <c r="AA5245">
        <v>1</v>
      </c>
      <c r="AB5245">
        <v>0</v>
      </c>
      <c r="AC5245">
        <v>0</v>
      </c>
      <c r="AD5245">
        <v>0</v>
      </c>
      <c r="AE5245">
        <v>0</v>
      </c>
    </row>
    <row r="5246" spans="1:31" x14ac:dyDescent="0.3">
      <c r="A5246" t="s">
        <v>268</v>
      </c>
      <c r="B5246" t="s">
        <v>6581</v>
      </c>
      <c r="C5246" t="s">
        <v>262</v>
      </c>
      <c r="D5246" t="s">
        <v>6582</v>
      </c>
      <c r="E5246" t="s">
        <v>13258</v>
      </c>
      <c r="F5246" t="s">
        <v>1545</v>
      </c>
      <c r="G5246" t="s">
        <v>402</v>
      </c>
      <c r="I5246" t="s">
        <v>265</v>
      </c>
      <c r="J5246" t="s">
        <v>266</v>
      </c>
      <c r="K5246" t="s">
        <v>6545</v>
      </c>
      <c r="L5246" t="s">
        <v>6583</v>
      </c>
      <c r="M5246" t="s">
        <v>271</v>
      </c>
      <c r="N5246" t="s">
        <v>268</v>
      </c>
      <c r="O5246">
        <v>17</v>
      </c>
      <c r="P5246" t="s">
        <v>273</v>
      </c>
      <c r="Q5246">
        <v>0.48</v>
      </c>
      <c r="S5246">
        <v>1</v>
      </c>
      <c r="T5246" s="108">
        <v>0.48</v>
      </c>
      <c r="U5246">
        <v>1</v>
      </c>
      <c r="V5246" t="s">
        <v>270</v>
      </c>
      <c r="W5246" t="s">
        <v>167</v>
      </c>
      <c r="X5246">
        <v>1</v>
      </c>
      <c r="Y5246">
        <v>0</v>
      </c>
      <c r="Z5246">
        <v>0</v>
      </c>
      <c r="AA5246">
        <v>0</v>
      </c>
      <c r="AB5246">
        <v>1</v>
      </c>
      <c r="AC5246">
        <v>0</v>
      </c>
      <c r="AD5246">
        <v>0</v>
      </c>
      <c r="AE5246">
        <v>0</v>
      </c>
    </row>
    <row r="5247" spans="1:31" x14ac:dyDescent="0.3">
      <c r="A5247" t="s">
        <v>268</v>
      </c>
      <c r="B5247" t="s">
        <v>6853</v>
      </c>
      <c r="C5247" t="s">
        <v>262</v>
      </c>
      <c r="D5247" t="s">
        <v>6854</v>
      </c>
      <c r="E5247" t="s">
        <v>12883</v>
      </c>
      <c r="F5247" t="s">
        <v>6855</v>
      </c>
      <c r="G5247" t="s">
        <v>6856</v>
      </c>
      <c r="I5247" t="s">
        <v>265</v>
      </c>
      <c r="J5247" t="s">
        <v>266</v>
      </c>
      <c r="K5247" t="s">
        <v>6857</v>
      </c>
      <c r="L5247" t="s">
        <v>15703</v>
      </c>
      <c r="M5247" t="s">
        <v>267</v>
      </c>
      <c r="N5247" t="s">
        <v>268</v>
      </c>
      <c r="O5247">
        <v>1</v>
      </c>
      <c r="P5247" t="s">
        <v>266</v>
      </c>
      <c r="Q5247">
        <v>0.32</v>
      </c>
      <c r="S5247">
        <v>2</v>
      </c>
      <c r="T5247" s="108">
        <v>0.64</v>
      </c>
      <c r="U5247">
        <v>1</v>
      </c>
      <c r="V5247" t="s">
        <v>270</v>
      </c>
      <c r="W5247" t="s">
        <v>167</v>
      </c>
      <c r="X5247">
        <v>2</v>
      </c>
      <c r="Y5247">
        <v>0</v>
      </c>
      <c r="Z5247">
        <v>0</v>
      </c>
      <c r="AA5247">
        <v>2</v>
      </c>
      <c r="AB5247">
        <v>0</v>
      </c>
      <c r="AC5247">
        <v>0</v>
      </c>
      <c r="AD5247">
        <v>0</v>
      </c>
      <c r="AE5247">
        <v>0</v>
      </c>
    </row>
    <row r="5248" spans="1:31" x14ac:dyDescent="0.3">
      <c r="A5248" t="s">
        <v>268</v>
      </c>
      <c r="B5248" t="s">
        <v>6853</v>
      </c>
      <c r="C5248" t="s">
        <v>262</v>
      </c>
      <c r="D5248" t="s">
        <v>6854</v>
      </c>
      <c r="E5248" t="s">
        <v>12883</v>
      </c>
      <c r="F5248" t="s">
        <v>6855</v>
      </c>
      <c r="G5248" t="s">
        <v>6856</v>
      </c>
      <c r="I5248" t="s">
        <v>265</v>
      </c>
      <c r="J5248" t="s">
        <v>266</v>
      </c>
      <c r="K5248" t="s">
        <v>6857</v>
      </c>
      <c r="L5248" t="s">
        <v>15703</v>
      </c>
      <c r="M5248" t="s">
        <v>271</v>
      </c>
      <c r="N5248" t="s">
        <v>268</v>
      </c>
      <c r="O5248">
        <v>17</v>
      </c>
      <c r="P5248" t="s">
        <v>273</v>
      </c>
      <c r="Q5248">
        <v>0.48</v>
      </c>
      <c r="S5248">
        <v>5</v>
      </c>
      <c r="T5248" s="108">
        <v>2.4</v>
      </c>
      <c r="U5248">
        <v>1</v>
      </c>
      <c r="V5248" t="s">
        <v>270</v>
      </c>
      <c r="W5248" t="s">
        <v>167</v>
      </c>
      <c r="X5248">
        <v>5</v>
      </c>
      <c r="Y5248">
        <v>0</v>
      </c>
      <c r="Z5248">
        <v>0</v>
      </c>
      <c r="AA5248">
        <v>5</v>
      </c>
      <c r="AB5248">
        <v>0</v>
      </c>
      <c r="AC5248">
        <v>0</v>
      </c>
      <c r="AD5248">
        <v>0</v>
      </c>
      <c r="AE5248">
        <v>0</v>
      </c>
    </row>
    <row r="5249" spans="1:31" x14ac:dyDescent="0.3">
      <c r="A5249" t="s">
        <v>268</v>
      </c>
      <c r="B5249" t="s">
        <v>6853</v>
      </c>
      <c r="C5249" t="s">
        <v>262</v>
      </c>
      <c r="D5249" t="s">
        <v>6854</v>
      </c>
      <c r="E5249" t="s">
        <v>12883</v>
      </c>
      <c r="F5249" t="s">
        <v>6855</v>
      </c>
      <c r="G5249" t="s">
        <v>6856</v>
      </c>
      <c r="I5249" t="s">
        <v>265</v>
      </c>
      <c r="J5249" t="s">
        <v>266</v>
      </c>
      <c r="K5249" t="s">
        <v>6857</v>
      </c>
      <c r="L5249" t="s">
        <v>15703</v>
      </c>
      <c r="M5249" t="s">
        <v>271</v>
      </c>
      <c r="N5249" t="s">
        <v>268</v>
      </c>
      <c r="O5249">
        <v>2</v>
      </c>
      <c r="P5249" t="s">
        <v>272</v>
      </c>
      <c r="Q5249">
        <v>2</v>
      </c>
      <c r="S5249">
        <v>1</v>
      </c>
      <c r="T5249" s="108">
        <v>2</v>
      </c>
      <c r="U5249">
        <v>1</v>
      </c>
      <c r="V5249" t="s">
        <v>270</v>
      </c>
      <c r="W5249" t="s">
        <v>167</v>
      </c>
      <c r="X5249">
        <v>1</v>
      </c>
      <c r="Y5249">
        <v>0</v>
      </c>
      <c r="Z5249">
        <v>0</v>
      </c>
      <c r="AA5249">
        <v>1</v>
      </c>
      <c r="AB5249">
        <v>0</v>
      </c>
      <c r="AC5249">
        <v>0</v>
      </c>
      <c r="AD5249">
        <v>0</v>
      </c>
      <c r="AE5249">
        <v>0</v>
      </c>
    </row>
    <row r="5250" spans="1:31" x14ac:dyDescent="0.3">
      <c r="A5250" t="s">
        <v>268</v>
      </c>
      <c r="B5250" t="s">
        <v>6853</v>
      </c>
      <c r="C5250" t="s">
        <v>262</v>
      </c>
      <c r="D5250" t="s">
        <v>6854</v>
      </c>
      <c r="E5250" t="s">
        <v>12883</v>
      </c>
      <c r="F5250" t="s">
        <v>6855</v>
      </c>
      <c r="G5250" t="s">
        <v>6856</v>
      </c>
      <c r="I5250" t="s">
        <v>265</v>
      </c>
      <c r="J5250" t="s">
        <v>266</v>
      </c>
      <c r="K5250" t="s">
        <v>6857</v>
      </c>
      <c r="L5250" t="s">
        <v>15703</v>
      </c>
      <c r="M5250" t="s">
        <v>271</v>
      </c>
      <c r="N5250" t="s">
        <v>268</v>
      </c>
      <c r="O5250">
        <v>2</v>
      </c>
      <c r="P5250" t="s">
        <v>288</v>
      </c>
      <c r="Q5250">
        <v>0.32</v>
      </c>
      <c r="S5250">
        <v>1</v>
      </c>
      <c r="T5250" s="108">
        <v>0.32</v>
      </c>
      <c r="U5250">
        <v>1</v>
      </c>
      <c r="V5250" t="s">
        <v>270</v>
      </c>
      <c r="W5250" t="s">
        <v>167</v>
      </c>
      <c r="X5250">
        <v>1</v>
      </c>
      <c r="Y5250">
        <v>0</v>
      </c>
      <c r="Z5250">
        <v>0</v>
      </c>
      <c r="AA5250">
        <v>1</v>
      </c>
      <c r="AB5250">
        <v>0</v>
      </c>
      <c r="AC5250">
        <v>0</v>
      </c>
      <c r="AD5250">
        <v>0</v>
      </c>
      <c r="AE5250">
        <v>0</v>
      </c>
    </row>
    <row r="5251" spans="1:31" x14ac:dyDescent="0.3">
      <c r="A5251" t="s">
        <v>268</v>
      </c>
      <c r="B5251" t="s">
        <v>6858</v>
      </c>
      <c r="C5251" t="s">
        <v>262</v>
      </c>
      <c r="D5251" t="s">
        <v>6859</v>
      </c>
      <c r="E5251" t="s">
        <v>12884</v>
      </c>
      <c r="F5251" t="s">
        <v>6860</v>
      </c>
      <c r="G5251" t="s">
        <v>6856</v>
      </c>
      <c r="I5251" t="s">
        <v>265</v>
      </c>
      <c r="J5251" t="s">
        <v>266</v>
      </c>
      <c r="K5251" t="s">
        <v>6857</v>
      </c>
      <c r="L5251" t="s">
        <v>6861</v>
      </c>
      <c r="M5251" t="s">
        <v>267</v>
      </c>
      <c r="N5251" t="s">
        <v>268</v>
      </c>
      <c r="O5251">
        <v>1</v>
      </c>
      <c r="P5251" t="s">
        <v>282</v>
      </c>
      <c r="Q5251">
        <v>1</v>
      </c>
      <c r="S5251">
        <v>2</v>
      </c>
      <c r="T5251" s="108">
        <v>2</v>
      </c>
      <c r="U5251">
        <v>1</v>
      </c>
      <c r="V5251" t="s">
        <v>270</v>
      </c>
      <c r="W5251" t="s">
        <v>167</v>
      </c>
      <c r="X5251">
        <v>1</v>
      </c>
      <c r="Y5251">
        <v>0</v>
      </c>
      <c r="Z5251">
        <v>1</v>
      </c>
      <c r="AA5251">
        <v>0</v>
      </c>
      <c r="AB5251">
        <v>0</v>
      </c>
      <c r="AC5251">
        <v>1</v>
      </c>
      <c r="AD5251">
        <v>0</v>
      </c>
      <c r="AE5251">
        <v>0</v>
      </c>
    </row>
    <row r="5252" spans="1:31" x14ac:dyDescent="0.3">
      <c r="A5252" t="s">
        <v>268</v>
      </c>
      <c r="B5252" t="s">
        <v>6858</v>
      </c>
      <c r="C5252" t="s">
        <v>262</v>
      </c>
      <c r="D5252" t="s">
        <v>6859</v>
      </c>
      <c r="E5252" t="s">
        <v>12884</v>
      </c>
      <c r="F5252" t="s">
        <v>6860</v>
      </c>
      <c r="G5252" t="s">
        <v>6856</v>
      </c>
      <c r="I5252" t="s">
        <v>265</v>
      </c>
      <c r="J5252" t="s">
        <v>266</v>
      </c>
      <c r="K5252" t="s">
        <v>6857</v>
      </c>
      <c r="L5252" t="s">
        <v>6861</v>
      </c>
      <c r="M5252" t="s">
        <v>271</v>
      </c>
      <c r="N5252" t="s">
        <v>268</v>
      </c>
      <c r="O5252">
        <v>2</v>
      </c>
      <c r="P5252" t="s">
        <v>272</v>
      </c>
      <c r="Q5252">
        <v>2</v>
      </c>
      <c r="S5252">
        <v>2</v>
      </c>
      <c r="T5252" s="108">
        <v>4</v>
      </c>
      <c r="U5252">
        <v>1</v>
      </c>
      <c r="V5252" t="s">
        <v>270</v>
      </c>
      <c r="W5252" t="s">
        <v>167</v>
      </c>
      <c r="X5252">
        <v>1</v>
      </c>
      <c r="Y5252">
        <v>1</v>
      </c>
      <c r="Z5252">
        <v>0</v>
      </c>
      <c r="AA5252">
        <v>0</v>
      </c>
      <c r="AB5252">
        <v>1</v>
      </c>
      <c r="AC5252">
        <v>0</v>
      </c>
      <c r="AD5252">
        <v>0</v>
      </c>
      <c r="AE5252">
        <v>0</v>
      </c>
    </row>
    <row r="5253" spans="1:31" x14ac:dyDescent="0.3">
      <c r="A5253" t="s">
        <v>268</v>
      </c>
      <c r="B5253" t="s">
        <v>6862</v>
      </c>
      <c r="C5253" t="s">
        <v>262</v>
      </c>
      <c r="D5253" t="s">
        <v>6863</v>
      </c>
      <c r="E5253" t="s">
        <v>13283</v>
      </c>
      <c r="F5253" t="s">
        <v>6860</v>
      </c>
      <c r="G5253" t="s">
        <v>402</v>
      </c>
      <c r="I5253" t="s">
        <v>265</v>
      </c>
      <c r="J5253" t="s">
        <v>266</v>
      </c>
      <c r="K5253" t="s">
        <v>6864</v>
      </c>
      <c r="L5253" t="s">
        <v>6865</v>
      </c>
      <c r="M5253" t="s">
        <v>267</v>
      </c>
      <c r="N5253" t="s">
        <v>268</v>
      </c>
      <c r="O5253">
        <v>1</v>
      </c>
      <c r="P5253" t="s">
        <v>282</v>
      </c>
      <c r="Q5253">
        <v>3</v>
      </c>
      <c r="S5253">
        <v>1</v>
      </c>
      <c r="T5253" s="108">
        <v>3</v>
      </c>
      <c r="U5253">
        <v>1</v>
      </c>
      <c r="V5253" t="s">
        <v>270</v>
      </c>
      <c r="W5253" t="s">
        <v>167</v>
      </c>
      <c r="X5253">
        <v>1</v>
      </c>
      <c r="Y5253">
        <v>0</v>
      </c>
      <c r="Z5253">
        <v>0</v>
      </c>
      <c r="AA5253">
        <v>1</v>
      </c>
      <c r="AB5253">
        <v>0</v>
      </c>
      <c r="AC5253">
        <v>0</v>
      </c>
      <c r="AD5253">
        <v>0</v>
      </c>
      <c r="AE5253">
        <v>0</v>
      </c>
    </row>
    <row r="5254" spans="1:31" x14ac:dyDescent="0.3">
      <c r="A5254" t="s">
        <v>268</v>
      </c>
      <c r="B5254" t="s">
        <v>6870</v>
      </c>
      <c r="C5254" t="s">
        <v>262</v>
      </c>
      <c r="D5254" t="s">
        <v>6871</v>
      </c>
      <c r="E5254" t="s">
        <v>12917</v>
      </c>
      <c r="F5254" t="s">
        <v>6872</v>
      </c>
      <c r="G5254" t="s">
        <v>1555</v>
      </c>
      <c r="I5254" t="s">
        <v>265</v>
      </c>
      <c r="J5254" t="s">
        <v>266</v>
      </c>
      <c r="K5254" t="s">
        <v>1556</v>
      </c>
      <c r="L5254" t="s">
        <v>19281</v>
      </c>
      <c r="M5254" t="s">
        <v>267</v>
      </c>
      <c r="N5254" t="s">
        <v>268</v>
      </c>
      <c r="O5254">
        <v>1</v>
      </c>
      <c r="P5254" t="s">
        <v>282</v>
      </c>
      <c r="Q5254">
        <v>5</v>
      </c>
      <c r="S5254">
        <v>2</v>
      </c>
      <c r="T5254" s="108">
        <v>10</v>
      </c>
      <c r="U5254">
        <v>1</v>
      </c>
      <c r="V5254" t="s">
        <v>270</v>
      </c>
      <c r="W5254" t="s">
        <v>167</v>
      </c>
      <c r="X5254">
        <v>1</v>
      </c>
      <c r="Y5254">
        <v>0</v>
      </c>
      <c r="Z5254">
        <v>1</v>
      </c>
      <c r="AA5254">
        <v>0</v>
      </c>
      <c r="AB5254">
        <v>0</v>
      </c>
      <c r="AC5254">
        <v>1</v>
      </c>
      <c r="AD5254">
        <v>0</v>
      </c>
      <c r="AE5254">
        <v>0</v>
      </c>
    </row>
    <row r="5255" spans="1:31" x14ac:dyDescent="0.3">
      <c r="A5255" t="s">
        <v>268</v>
      </c>
      <c r="B5255" t="s">
        <v>6870</v>
      </c>
      <c r="C5255" t="s">
        <v>525</v>
      </c>
      <c r="D5255" t="s">
        <v>6871</v>
      </c>
      <c r="E5255" t="s">
        <v>12917</v>
      </c>
      <c r="F5255" t="s">
        <v>6872</v>
      </c>
      <c r="G5255" t="s">
        <v>1555</v>
      </c>
      <c r="I5255" t="s">
        <v>265</v>
      </c>
      <c r="J5255" t="s">
        <v>266</v>
      </c>
      <c r="K5255" t="s">
        <v>1556</v>
      </c>
      <c r="L5255" t="s">
        <v>17547</v>
      </c>
      <c r="M5255" t="s">
        <v>271</v>
      </c>
      <c r="N5255" t="s">
        <v>268</v>
      </c>
      <c r="O5255">
        <v>17</v>
      </c>
      <c r="P5255" t="s">
        <v>273</v>
      </c>
      <c r="Q5255">
        <v>0.48</v>
      </c>
      <c r="S5255">
        <v>2</v>
      </c>
      <c r="T5255" s="108">
        <v>0.96</v>
      </c>
      <c r="U5255">
        <v>1</v>
      </c>
      <c r="V5255" t="s">
        <v>270</v>
      </c>
      <c r="W5255" t="s">
        <v>167</v>
      </c>
      <c r="X5255">
        <v>2</v>
      </c>
      <c r="Y5255">
        <v>0</v>
      </c>
      <c r="Z5255">
        <v>0</v>
      </c>
      <c r="AA5255">
        <v>2</v>
      </c>
      <c r="AB5255">
        <v>0</v>
      </c>
      <c r="AC5255">
        <v>0</v>
      </c>
      <c r="AD5255">
        <v>0</v>
      </c>
      <c r="AE5255">
        <v>0</v>
      </c>
    </row>
    <row r="5256" spans="1:31" x14ac:dyDescent="0.3">
      <c r="A5256" t="s">
        <v>268</v>
      </c>
      <c r="B5256" t="s">
        <v>6870</v>
      </c>
      <c r="C5256" t="s">
        <v>525</v>
      </c>
      <c r="D5256" t="s">
        <v>6871</v>
      </c>
      <c r="E5256" t="s">
        <v>12917</v>
      </c>
      <c r="F5256" t="s">
        <v>6872</v>
      </c>
      <c r="G5256" t="s">
        <v>1555</v>
      </c>
      <c r="I5256" t="s">
        <v>265</v>
      </c>
      <c r="J5256" t="s">
        <v>266</v>
      </c>
      <c r="K5256" t="s">
        <v>1556</v>
      </c>
      <c r="L5256" t="s">
        <v>17547</v>
      </c>
      <c r="M5256" t="s">
        <v>271</v>
      </c>
      <c r="N5256" t="s">
        <v>268</v>
      </c>
      <c r="O5256">
        <v>2</v>
      </c>
      <c r="P5256" t="s">
        <v>272</v>
      </c>
      <c r="Q5256">
        <v>3</v>
      </c>
      <c r="S5256">
        <v>2</v>
      </c>
      <c r="T5256" s="108">
        <v>6</v>
      </c>
      <c r="U5256">
        <v>1</v>
      </c>
      <c r="V5256" t="s">
        <v>270</v>
      </c>
      <c r="W5256" t="s">
        <v>167</v>
      </c>
      <c r="X5256">
        <v>1</v>
      </c>
      <c r="Y5256">
        <v>1</v>
      </c>
      <c r="Z5256">
        <v>0</v>
      </c>
      <c r="AA5256">
        <v>0</v>
      </c>
      <c r="AB5256">
        <v>1</v>
      </c>
      <c r="AC5256">
        <v>0</v>
      </c>
      <c r="AD5256">
        <v>0</v>
      </c>
      <c r="AE5256">
        <v>0</v>
      </c>
    </row>
    <row r="5257" spans="1:31" x14ac:dyDescent="0.3">
      <c r="A5257" t="s">
        <v>268</v>
      </c>
      <c r="B5257" t="s">
        <v>6874</v>
      </c>
      <c r="C5257" t="s">
        <v>262</v>
      </c>
      <c r="D5257" t="s">
        <v>6875</v>
      </c>
      <c r="E5257" t="s">
        <v>12887</v>
      </c>
      <c r="F5257" t="s">
        <v>6876</v>
      </c>
      <c r="G5257" t="s">
        <v>6856</v>
      </c>
      <c r="I5257" t="s">
        <v>265</v>
      </c>
      <c r="J5257" t="s">
        <v>266</v>
      </c>
      <c r="K5257" t="s">
        <v>6857</v>
      </c>
      <c r="L5257" t="s">
        <v>6877</v>
      </c>
      <c r="M5257" t="s">
        <v>271</v>
      </c>
      <c r="N5257" t="s">
        <v>268</v>
      </c>
      <c r="O5257">
        <v>2</v>
      </c>
      <c r="P5257" t="s">
        <v>288</v>
      </c>
      <c r="Q5257">
        <v>0.48</v>
      </c>
      <c r="S5257">
        <v>1</v>
      </c>
      <c r="T5257" s="108">
        <v>0.48</v>
      </c>
      <c r="U5257">
        <v>1</v>
      </c>
      <c r="V5257" t="s">
        <v>270</v>
      </c>
      <c r="W5257" t="s">
        <v>167</v>
      </c>
      <c r="X5257">
        <v>1</v>
      </c>
      <c r="Y5257">
        <v>0</v>
      </c>
      <c r="Z5257">
        <v>0</v>
      </c>
      <c r="AA5257">
        <v>1</v>
      </c>
      <c r="AB5257">
        <v>0</v>
      </c>
      <c r="AC5257">
        <v>0</v>
      </c>
      <c r="AD5257">
        <v>0</v>
      </c>
      <c r="AE5257">
        <v>0</v>
      </c>
    </row>
    <row r="5258" spans="1:31" x14ac:dyDescent="0.3">
      <c r="A5258" t="s">
        <v>268</v>
      </c>
      <c r="B5258" t="s">
        <v>6874</v>
      </c>
      <c r="C5258" t="s">
        <v>262</v>
      </c>
      <c r="D5258" t="s">
        <v>6875</v>
      </c>
      <c r="E5258" t="s">
        <v>12887</v>
      </c>
      <c r="F5258" t="s">
        <v>6876</v>
      </c>
      <c r="G5258" t="s">
        <v>6856</v>
      </c>
      <c r="I5258" t="s">
        <v>265</v>
      </c>
      <c r="J5258" t="s">
        <v>266</v>
      </c>
      <c r="K5258" t="s">
        <v>6857</v>
      </c>
      <c r="L5258" t="s">
        <v>6877</v>
      </c>
      <c r="M5258" t="s">
        <v>271</v>
      </c>
      <c r="N5258" t="s">
        <v>268</v>
      </c>
      <c r="O5258">
        <v>17</v>
      </c>
      <c r="P5258" t="s">
        <v>273</v>
      </c>
      <c r="Q5258">
        <v>0.48</v>
      </c>
      <c r="S5258">
        <v>3</v>
      </c>
      <c r="T5258" s="108">
        <v>1.44</v>
      </c>
      <c r="U5258">
        <v>1</v>
      </c>
      <c r="V5258" t="s">
        <v>270</v>
      </c>
      <c r="W5258" t="s">
        <v>167</v>
      </c>
      <c r="X5258">
        <v>3</v>
      </c>
      <c r="Y5258">
        <v>0</v>
      </c>
      <c r="Z5258">
        <v>0</v>
      </c>
      <c r="AA5258">
        <v>3</v>
      </c>
      <c r="AB5258">
        <v>0</v>
      </c>
      <c r="AC5258">
        <v>0</v>
      </c>
      <c r="AD5258">
        <v>0</v>
      </c>
      <c r="AE5258">
        <v>0</v>
      </c>
    </row>
    <row r="5259" spans="1:31" x14ac:dyDescent="0.3">
      <c r="A5259" t="s">
        <v>268</v>
      </c>
      <c r="B5259" t="s">
        <v>6874</v>
      </c>
      <c r="C5259" t="s">
        <v>262</v>
      </c>
      <c r="D5259" t="s">
        <v>6875</v>
      </c>
      <c r="E5259" t="s">
        <v>12887</v>
      </c>
      <c r="F5259" t="s">
        <v>6876</v>
      </c>
      <c r="G5259" t="s">
        <v>6856</v>
      </c>
      <c r="I5259" t="s">
        <v>265</v>
      </c>
      <c r="J5259" t="s">
        <v>266</v>
      </c>
      <c r="K5259" t="s">
        <v>6857</v>
      </c>
      <c r="L5259" t="s">
        <v>6877</v>
      </c>
      <c r="M5259" t="s">
        <v>267</v>
      </c>
      <c r="N5259" t="s">
        <v>268</v>
      </c>
      <c r="O5259">
        <v>1</v>
      </c>
      <c r="P5259" t="s">
        <v>266</v>
      </c>
      <c r="Q5259">
        <v>0.17</v>
      </c>
      <c r="S5259">
        <v>1</v>
      </c>
      <c r="T5259" s="108">
        <v>0.17</v>
      </c>
      <c r="U5259">
        <v>1</v>
      </c>
      <c r="V5259" t="s">
        <v>270</v>
      </c>
      <c r="W5259" t="s">
        <v>167</v>
      </c>
      <c r="X5259">
        <v>1</v>
      </c>
      <c r="Y5259">
        <v>0</v>
      </c>
      <c r="Z5259">
        <v>0</v>
      </c>
      <c r="AA5259">
        <v>1</v>
      </c>
      <c r="AB5259">
        <v>0</v>
      </c>
      <c r="AC5259">
        <v>0</v>
      </c>
      <c r="AD5259">
        <v>0</v>
      </c>
      <c r="AE5259">
        <v>0</v>
      </c>
    </row>
    <row r="5260" spans="1:31" x14ac:dyDescent="0.3">
      <c r="A5260" t="s">
        <v>268</v>
      </c>
      <c r="B5260" t="s">
        <v>6878</v>
      </c>
      <c r="C5260" t="s">
        <v>262</v>
      </c>
      <c r="D5260" t="s">
        <v>17051</v>
      </c>
      <c r="E5260" t="s">
        <v>13284</v>
      </c>
      <c r="F5260" t="s">
        <v>6880</v>
      </c>
      <c r="G5260" t="s">
        <v>402</v>
      </c>
      <c r="I5260" t="s">
        <v>265</v>
      </c>
      <c r="J5260" t="s">
        <v>266</v>
      </c>
      <c r="K5260" t="s">
        <v>6881</v>
      </c>
      <c r="L5260" t="s">
        <v>6882</v>
      </c>
      <c r="M5260" t="s">
        <v>267</v>
      </c>
      <c r="N5260" t="s">
        <v>268</v>
      </c>
      <c r="O5260">
        <v>1</v>
      </c>
      <c r="P5260" t="s">
        <v>282</v>
      </c>
      <c r="Q5260">
        <v>4</v>
      </c>
      <c r="S5260">
        <v>6</v>
      </c>
      <c r="T5260" s="108">
        <v>24</v>
      </c>
      <c r="U5260">
        <v>1</v>
      </c>
      <c r="V5260" t="s">
        <v>270</v>
      </c>
      <c r="W5260" t="s">
        <v>167</v>
      </c>
      <c r="X5260">
        <v>2</v>
      </c>
      <c r="Y5260">
        <v>2</v>
      </c>
      <c r="Z5260">
        <v>0</v>
      </c>
      <c r="AA5260">
        <v>2</v>
      </c>
      <c r="AB5260">
        <v>0</v>
      </c>
      <c r="AC5260">
        <v>2</v>
      </c>
      <c r="AD5260">
        <v>0</v>
      </c>
      <c r="AE5260">
        <v>0</v>
      </c>
    </row>
    <row r="5261" spans="1:31" x14ac:dyDescent="0.3">
      <c r="A5261" t="s">
        <v>268</v>
      </c>
      <c r="B5261" t="s">
        <v>6878</v>
      </c>
      <c r="C5261" t="s">
        <v>262</v>
      </c>
      <c r="D5261" t="s">
        <v>17051</v>
      </c>
      <c r="E5261" t="s">
        <v>13284</v>
      </c>
      <c r="F5261" t="s">
        <v>6880</v>
      </c>
      <c r="G5261" t="s">
        <v>402</v>
      </c>
      <c r="I5261" t="s">
        <v>265</v>
      </c>
      <c r="J5261" t="s">
        <v>266</v>
      </c>
      <c r="K5261" t="s">
        <v>6881</v>
      </c>
      <c r="L5261" t="s">
        <v>6882</v>
      </c>
      <c r="M5261" t="s">
        <v>267</v>
      </c>
      <c r="N5261" t="s">
        <v>268</v>
      </c>
      <c r="O5261">
        <v>1</v>
      </c>
      <c r="P5261" t="s">
        <v>282</v>
      </c>
      <c r="Q5261">
        <v>3</v>
      </c>
      <c r="S5261">
        <v>3</v>
      </c>
      <c r="T5261" s="108">
        <v>9</v>
      </c>
      <c r="U5261">
        <v>1</v>
      </c>
      <c r="V5261" t="s">
        <v>270</v>
      </c>
      <c r="W5261" t="s">
        <v>167</v>
      </c>
      <c r="X5261">
        <v>1</v>
      </c>
      <c r="Y5261">
        <v>1</v>
      </c>
      <c r="Z5261">
        <v>0</v>
      </c>
      <c r="AA5261">
        <v>1</v>
      </c>
      <c r="AB5261">
        <v>0</v>
      </c>
      <c r="AC5261">
        <v>1</v>
      </c>
      <c r="AD5261">
        <v>0</v>
      </c>
      <c r="AE5261">
        <v>0</v>
      </c>
    </row>
    <row r="5262" spans="1:31" x14ac:dyDescent="0.3">
      <c r="A5262" t="s">
        <v>268</v>
      </c>
      <c r="B5262" t="s">
        <v>6899</v>
      </c>
      <c r="C5262" t="s">
        <v>262</v>
      </c>
      <c r="D5262" t="s">
        <v>6900</v>
      </c>
      <c r="E5262" t="s">
        <v>13285</v>
      </c>
      <c r="F5262" t="s">
        <v>6901</v>
      </c>
      <c r="G5262" t="s">
        <v>402</v>
      </c>
      <c r="I5262" t="s">
        <v>265</v>
      </c>
      <c r="J5262" t="s">
        <v>266</v>
      </c>
      <c r="K5262" t="s">
        <v>6902</v>
      </c>
      <c r="L5262" t="s">
        <v>6903</v>
      </c>
      <c r="M5262" t="s">
        <v>267</v>
      </c>
      <c r="N5262" t="s">
        <v>268</v>
      </c>
      <c r="O5262">
        <v>1</v>
      </c>
      <c r="P5262" t="s">
        <v>282</v>
      </c>
      <c r="Q5262">
        <v>4</v>
      </c>
      <c r="S5262">
        <v>1</v>
      </c>
      <c r="T5262" s="108">
        <v>4</v>
      </c>
      <c r="U5262">
        <v>1</v>
      </c>
      <c r="V5262" t="s">
        <v>270</v>
      </c>
      <c r="W5262" t="s">
        <v>167</v>
      </c>
      <c r="X5262">
        <v>1</v>
      </c>
      <c r="Y5262">
        <v>0</v>
      </c>
      <c r="Z5262">
        <v>0</v>
      </c>
      <c r="AA5262">
        <v>1</v>
      </c>
      <c r="AB5262">
        <v>0</v>
      </c>
      <c r="AC5262">
        <v>0</v>
      </c>
      <c r="AD5262">
        <v>0</v>
      </c>
      <c r="AE5262">
        <v>0</v>
      </c>
    </row>
    <row r="5263" spans="1:31" x14ac:dyDescent="0.3">
      <c r="A5263" t="s">
        <v>268</v>
      </c>
      <c r="B5263" t="s">
        <v>6899</v>
      </c>
      <c r="C5263" t="s">
        <v>262</v>
      </c>
      <c r="D5263" t="s">
        <v>6900</v>
      </c>
      <c r="E5263" t="s">
        <v>13285</v>
      </c>
      <c r="F5263" t="s">
        <v>6901</v>
      </c>
      <c r="G5263" t="s">
        <v>402</v>
      </c>
      <c r="I5263" t="s">
        <v>265</v>
      </c>
      <c r="J5263" t="s">
        <v>266</v>
      </c>
      <c r="K5263" t="s">
        <v>6902</v>
      </c>
      <c r="L5263" t="s">
        <v>6903</v>
      </c>
      <c r="M5263" t="s">
        <v>271</v>
      </c>
      <c r="N5263" t="s">
        <v>268</v>
      </c>
      <c r="O5263">
        <v>2</v>
      </c>
      <c r="P5263" t="s">
        <v>272</v>
      </c>
      <c r="Q5263">
        <v>4</v>
      </c>
      <c r="S5263">
        <v>3</v>
      </c>
      <c r="T5263" s="108">
        <v>12</v>
      </c>
      <c r="U5263">
        <v>1</v>
      </c>
      <c r="V5263" t="s">
        <v>270</v>
      </c>
      <c r="W5263" t="s">
        <v>167</v>
      </c>
      <c r="X5263">
        <v>1</v>
      </c>
      <c r="Y5263">
        <v>1</v>
      </c>
      <c r="Z5263">
        <v>0</v>
      </c>
      <c r="AA5263">
        <v>1</v>
      </c>
      <c r="AB5263">
        <v>0</v>
      </c>
      <c r="AC5263">
        <v>1</v>
      </c>
      <c r="AD5263">
        <v>0</v>
      </c>
      <c r="AE5263">
        <v>0</v>
      </c>
    </row>
    <row r="5264" spans="1:31" x14ac:dyDescent="0.3">
      <c r="A5264" t="s">
        <v>268</v>
      </c>
      <c r="B5264" t="s">
        <v>6899</v>
      </c>
      <c r="C5264" t="s">
        <v>262</v>
      </c>
      <c r="D5264" t="s">
        <v>6900</v>
      </c>
      <c r="E5264" t="s">
        <v>13285</v>
      </c>
      <c r="F5264" t="s">
        <v>6901</v>
      </c>
      <c r="G5264" t="s">
        <v>402</v>
      </c>
      <c r="I5264" t="s">
        <v>265</v>
      </c>
      <c r="J5264" t="s">
        <v>266</v>
      </c>
      <c r="K5264" t="s">
        <v>6902</v>
      </c>
      <c r="L5264" t="s">
        <v>6903</v>
      </c>
      <c r="M5264" t="s">
        <v>271</v>
      </c>
      <c r="N5264" t="s">
        <v>268</v>
      </c>
      <c r="O5264">
        <v>17</v>
      </c>
      <c r="P5264" t="s">
        <v>273</v>
      </c>
      <c r="Q5264">
        <v>0.48</v>
      </c>
      <c r="S5264">
        <v>1</v>
      </c>
      <c r="T5264" s="108">
        <v>0.48</v>
      </c>
      <c r="U5264">
        <v>1</v>
      </c>
      <c r="V5264" t="s">
        <v>270</v>
      </c>
      <c r="W5264" t="s">
        <v>167</v>
      </c>
      <c r="X5264">
        <v>1</v>
      </c>
      <c r="Y5264">
        <v>0</v>
      </c>
      <c r="Z5264">
        <v>0</v>
      </c>
      <c r="AA5264">
        <v>0</v>
      </c>
      <c r="AB5264">
        <v>0</v>
      </c>
      <c r="AC5264">
        <v>1</v>
      </c>
      <c r="AD5264">
        <v>0</v>
      </c>
      <c r="AE5264">
        <v>0</v>
      </c>
    </row>
    <row r="5265" spans="1:31" x14ac:dyDescent="0.3">
      <c r="A5265" t="s">
        <v>268</v>
      </c>
      <c r="B5265" t="s">
        <v>6936</v>
      </c>
      <c r="C5265" t="s">
        <v>262</v>
      </c>
      <c r="D5265" t="s">
        <v>6937</v>
      </c>
      <c r="E5265" t="s">
        <v>12919</v>
      </c>
      <c r="F5265" t="s">
        <v>6938</v>
      </c>
      <c r="G5265" t="s">
        <v>1555</v>
      </c>
      <c r="I5265" t="s">
        <v>265</v>
      </c>
      <c r="J5265" t="s">
        <v>266</v>
      </c>
      <c r="K5265" t="s">
        <v>6939</v>
      </c>
      <c r="L5265" t="s">
        <v>10369</v>
      </c>
      <c r="M5265" t="s">
        <v>267</v>
      </c>
      <c r="N5265" t="s">
        <v>268</v>
      </c>
      <c r="O5265">
        <v>1</v>
      </c>
      <c r="P5265" t="s">
        <v>282</v>
      </c>
      <c r="Q5265">
        <v>2</v>
      </c>
      <c r="S5265">
        <v>1</v>
      </c>
      <c r="T5265" s="108">
        <v>2</v>
      </c>
      <c r="U5265">
        <v>1</v>
      </c>
      <c r="V5265" t="s">
        <v>270</v>
      </c>
      <c r="W5265" t="s">
        <v>167</v>
      </c>
      <c r="X5265">
        <v>1</v>
      </c>
      <c r="Y5265">
        <v>0</v>
      </c>
      <c r="Z5265">
        <v>1</v>
      </c>
      <c r="AA5265">
        <v>0</v>
      </c>
      <c r="AB5265">
        <v>0</v>
      </c>
      <c r="AC5265">
        <v>0</v>
      </c>
      <c r="AD5265">
        <v>0</v>
      </c>
      <c r="AE5265">
        <v>0</v>
      </c>
    </row>
    <row r="5266" spans="1:31" x14ac:dyDescent="0.3">
      <c r="A5266" t="s">
        <v>268</v>
      </c>
      <c r="B5266" t="s">
        <v>6936</v>
      </c>
      <c r="C5266" t="s">
        <v>262</v>
      </c>
      <c r="D5266" t="s">
        <v>6937</v>
      </c>
      <c r="E5266" t="s">
        <v>12919</v>
      </c>
      <c r="F5266" t="s">
        <v>6938</v>
      </c>
      <c r="G5266" t="s">
        <v>1555</v>
      </c>
      <c r="I5266" t="s">
        <v>265</v>
      </c>
      <c r="J5266" t="s">
        <v>266</v>
      </c>
      <c r="K5266" t="s">
        <v>6939</v>
      </c>
      <c r="L5266" t="s">
        <v>10369</v>
      </c>
      <c r="M5266" t="s">
        <v>271</v>
      </c>
      <c r="N5266" t="s">
        <v>268</v>
      </c>
      <c r="O5266">
        <v>2</v>
      </c>
      <c r="P5266" t="s">
        <v>272</v>
      </c>
      <c r="Q5266">
        <v>2</v>
      </c>
      <c r="S5266">
        <v>1</v>
      </c>
      <c r="T5266" s="108">
        <v>2</v>
      </c>
      <c r="U5266">
        <v>1</v>
      </c>
      <c r="V5266" t="s">
        <v>270</v>
      </c>
      <c r="W5266" t="s">
        <v>167</v>
      </c>
      <c r="X5266">
        <v>1</v>
      </c>
      <c r="Y5266">
        <v>0</v>
      </c>
      <c r="Z5266">
        <v>0</v>
      </c>
      <c r="AA5266">
        <v>0</v>
      </c>
      <c r="AB5266">
        <v>0</v>
      </c>
      <c r="AC5266">
        <v>1</v>
      </c>
      <c r="AD5266">
        <v>0</v>
      </c>
      <c r="AE5266">
        <v>0</v>
      </c>
    </row>
    <row r="5267" spans="1:31" x14ac:dyDescent="0.3">
      <c r="A5267" t="s">
        <v>268</v>
      </c>
      <c r="B5267" t="s">
        <v>6936</v>
      </c>
      <c r="C5267" t="s">
        <v>262</v>
      </c>
      <c r="D5267" t="s">
        <v>6937</v>
      </c>
      <c r="E5267" t="s">
        <v>12919</v>
      </c>
      <c r="F5267" t="s">
        <v>6938</v>
      </c>
      <c r="G5267" t="s">
        <v>1555</v>
      </c>
      <c r="I5267" t="s">
        <v>265</v>
      </c>
      <c r="J5267" t="s">
        <v>266</v>
      </c>
      <c r="K5267" t="s">
        <v>6939</v>
      </c>
      <c r="L5267" t="s">
        <v>10369</v>
      </c>
      <c r="M5267" t="s">
        <v>271</v>
      </c>
      <c r="N5267" t="s">
        <v>268</v>
      </c>
      <c r="O5267">
        <v>27</v>
      </c>
      <c r="P5267" t="s">
        <v>273</v>
      </c>
      <c r="Q5267">
        <v>0.48</v>
      </c>
      <c r="S5267">
        <v>3</v>
      </c>
      <c r="T5267" s="108">
        <v>1.44</v>
      </c>
      <c r="U5267">
        <v>1</v>
      </c>
      <c r="V5267" t="s">
        <v>270</v>
      </c>
      <c r="W5267" t="s">
        <v>167</v>
      </c>
      <c r="X5267">
        <v>3</v>
      </c>
      <c r="Y5267">
        <v>0</v>
      </c>
      <c r="Z5267">
        <v>0</v>
      </c>
      <c r="AA5267">
        <v>0</v>
      </c>
      <c r="AB5267">
        <v>3</v>
      </c>
      <c r="AC5267">
        <v>0</v>
      </c>
      <c r="AD5267">
        <v>0</v>
      </c>
      <c r="AE5267">
        <v>0</v>
      </c>
    </row>
    <row r="5268" spans="1:31" x14ac:dyDescent="0.3">
      <c r="A5268" t="s">
        <v>268</v>
      </c>
      <c r="B5268" t="s">
        <v>6944</v>
      </c>
      <c r="C5268" t="s">
        <v>262</v>
      </c>
      <c r="D5268" t="s">
        <v>6945</v>
      </c>
      <c r="E5268" t="s">
        <v>12923</v>
      </c>
      <c r="F5268" t="s">
        <v>552</v>
      </c>
      <c r="G5268" t="s">
        <v>9312</v>
      </c>
      <c r="I5268" t="s">
        <v>265</v>
      </c>
      <c r="J5268" t="s">
        <v>266</v>
      </c>
      <c r="K5268" t="s">
        <v>6946</v>
      </c>
      <c r="L5268" t="s">
        <v>6947</v>
      </c>
      <c r="M5268" t="s">
        <v>271</v>
      </c>
      <c r="N5268" t="s">
        <v>268</v>
      </c>
      <c r="O5268">
        <v>2</v>
      </c>
      <c r="P5268" t="s">
        <v>272</v>
      </c>
      <c r="Q5268">
        <v>1</v>
      </c>
      <c r="S5268">
        <v>2</v>
      </c>
      <c r="T5268" s="108">
        <v>2</v>
      </c>
      <c r="U5268">
        <v>1</v>
      </c>
      <c r="V5268" t="s">
        <v>270</v>
      </c>
      <c r="W5268" t="s">
        <v>167</v>
      </c>
      <c r="X5268">
        <v>1</v>
      </c>
      <c r="Y5268">
        <v>1</v>
      </c>
      <c r="Z5268">
        <v>0</v>
      </c>
      <c r="AA5268">
        <v>0</v>
      </c>
      <c r="AB5268">
        <v>1</v>
      </c>
      <c r="AC5268">
        <v>0</v>
      </c>
      <c r="AD5268">
        <v>0</v>
      </c>
      <c r="AE5268">
        <v>0</v>
      </c>
    </row>
    <row r="5269" spans="1:31" x14ac:dyDescent="0.3">
      <c r="A5269" t="s">
        <v>268</v>
      </c>
      <c r="B5269" t="s">
        <v>6944</v>
      </c>
      <c r="C5269" t="s">
        <v>262</v>
      </c>
      <c r="D5269" t="s">
        <v>6945</v>
      </c>
      <c r="E5269" t="s">
        <v>12923</v>
      </c>
      <c r="F5269" t="s">
        <v>552</v>
      </c>
      <c r="G5269" t="s">
        <v>9312</v>
      </c>
      <c r="I5269" t="s">
        <v>265</v>
      </c>
      <c r="J5269" t="s">
        <v>266</v>
      </c>
      <c r="K5269" t="s">
        <v>6946</v>
      </c>
      <c r="L5269" t="s">
        <v>6947</v>
      </c>
      <c r="M5269" t="s">
        <v>271</v>
      </c>
      <c r="N5269" t="s">
        <v>268</v>
      </c>
      <c r="O5269">
        <v>17</v>
      </c>
      <c r="P5269" t="s">
        <v>273</v>
      </c>
      <c r="Q5269">
        <v>0.32</v>
      </c>
      <c r="S5269">
        <v>1</v>
      </c>
      <c r="T5269" s="108">
        <v>0.32</v>
      </c>
      <c r="U5269">
        <v>1</v>
      </c>
      <c r="V5269" t="s">
        <v>270</v>
      </c>
      <c r="W5269" t="s">
        <v>167</v>
      </c>
      <c r="X5269">
        <v>1</v>
      </c>
      <c r="Y5269">
        <v>0</v>
      </c>
      <c r="Z5269">
        <v>0</v>
      </c>
      <c r="AA5269">
        <v>1</v>
      </c>
      <c r="AB5269">
        <v>0</v>
      </c>
      <c r="AC5269">
        <v>0</v>
      </c>
      <c r="AD5269">
        <v>0</v>
      </c>
      <c r="AE5269">
        <v>0</v>
      </c>
    </row>
    <row r="5270" spans="1:31" x14ac:dyDescent="0.3">
      <c r="A5270" t="s">
        <v>268</v>
      </c>
      <c r="B5270" t="s">
        <v>6944</v>
      </c>
      <c r="C5270" t="s">
        <v>262</v>
      </c>
      <c r="D5270" t="s">
        <v>6945</v>
      </c>
      <c r="E5270" t="s">
        <v>12923</v>
      </c>
      <c r="F5270" t="s">
        <v>552</v>
      </c>
      <c r="G5270" t="s">
        <v>9312</v>
      </c>
      <c r="I5270" t="s">
        <v>265</v>
      </c>
      <c r="J5270" t="s">
        <v>266</v>
      </c>
      <c r="K5270" t="s">
        <v>6946</v>
      </c>
      <c r="L5270" t="s">
        <v>6947</v>
      </c>
      <c r="M5270" t="s">
        <v>267</v>
      </c>
      <c r="N5270" t="s">
        <v>268</v>
      </c>
      <c r="O5270">
        <v>1</v>
      </c>
      <c r="P5270" t="s">
        <v>282</v>
      </c>
      <c r="Q5270">
        <v>2</v>
      </c>
      <c r="S5270">
        <v>2</v>
      </c>
      <c r="T5270" s="108">
        <v>4</v>
      </c>
      <c r="U5270">
        <v>1</v>
      </c>
      <c r="V5270" t="s">
        <v>270</v>
      </c>
      <c r="W5270" t="s">
        <v>167</v>
      </c>
      <c r="X5270">
        <v>1</v>
      </c>
      <c r="Y5270">
        <v>0</v>
      </c>
      <c r="Z5270">
        <v>1</v>
      </c>
      <c r="AA5270">
        <v>0</v>
      </c>
      <c r="AB5270">
        <v>0</v>
      </c>
      <c r="AC5270">
        <v>1</v>
      </c>
      <c r="AD5270">
        <v>0</v>
      </c>
      <c r="AE5270">
        <v>0</v>
      </c>
    </row>
    <row r="5271" spans="1:31" x14ac:dyDescent="0.3">
      <c r="A5271" t="s">
        <v>268</v>
      </c>
      <c r="B5271" t="s">
        <v>6974</v>
      </c>
      <c r="C5271" t="s">
        <v>262</v>
      </c>
      <c r="D5271" t="s">
        <v>6975</v>
      </c>
      <c r="E5271" t="s">
        <v>13292</v>
      </c>
      <c r="F5271" t="s">
        <v>6976</v>
      </c>
      <c r="G5271" t="s">
        <v>402</v>
      </c>
      <c r="I5271" t="s">
        <v>265</v>
      </c>
      <c r="J5271" t="s">
        <v>266</v>
      </c>
      <c r="K5271" t="s">
        <v>6954</v>
      </c>
      <c r="L5271" t="s">
        <v>6977</v>
      </c>
      <c r="M5271" t="s">
        <v>267</v>
      </c>
      <c r="N5271" t="s">
        <v>268</v>
      </c>
      <c r="O5271">
        <v>1</v>
      </c>
      <c r="P5271" t="s">
        <v>282</v>
      </c>
      <c r="Q5271">
        <v>2</v>
      </c>
      <c r="S5271">
        <v>2</v>
      </c>
      <c r="T5271" s="108">
        <v>4</v>
      </c>
      <c r="U5271">
        <v>1</v>
      </c>
      <c r="V5271" t="s">
        <v>270</v>
      </c>
      <c r="W5271" t="s">
        <v>167</v>
      </c>
      <c r="X5271">
        <v>1</v>
      </c>
      <c r="Y5271">
        <v>0</v>
      </c>
      <c r="Z5271">
        <v>1</v>
      </c>
      <c r="AA5271">
        <v>0</v>
      </c>
      <c r="AB5271">
        <v>1</v>
      </c>
      <c r="AC5271">
        <v>0</v>
      </c>
      <c r="AD5271">
        <v>0</v>
      </c>
      <c r="AE5271">
        <v>0</v>
      </c>
    </row>
    <row r="5272" spans="1:31" x14ac:dyDescent="0.3">
      <c r="A5272" t="s">
        <v>268</v>
      </c>
      <c r="B5272" t="s">
        <v>6974</v>
      </c>
      <c r="C5272" t="s">
        <v>262</v>
      </c>
      <c r="D5272" t="s">
        <v>6975</v>
      </c>
      <c r="E5272" t="s">
        <v>13292</v>
      </c>
      <c r="F5272" t="s">
        <v>6976</v>
      </c>
      <c r="G5272" t="s">
        <v>402</v>
      </c>
      <c r="I5272" t="s">
        <v>265</v>
      </c>
      <c r="J5272" t="s">
        <v>266</v>
      </c>
      <c r="K5272" t="s">
        <v>6954</v>
      </c>
      <c r="L5272" t="s">
        <v>6977</v>
      </c>
      <c r="M5272" t="s">
        <v>271</v>
      </c>
      <c r="N5272" t="s">
        <v>268</v>
      </c>
      <c r="O5272">
        <v>2</v>
      </c>
      <c r="P5272" t="s">
        <v>272</v>
      </c>
      <c r="Q5272">
        <v>3</v>
      </c>
      <c r="S5272">
        <v>2</v>
      </c>
      <c r="T5272" s="108">
        <v>6</v>
      </c>
      <c r="U5272">
        <v>1</v>
      </c>
      <c r="V5272" t="s">
        <v>270</v>
      </c>
      <c r="W5272" t="s">
        <v>167</v>
      </c>
      <c r="X5272">
        <v>1</v>
      </c>
      <c r="Y5272">
        <v>0</v>
      </c>
      <c r="Z5272">
        <v>1</v>
      </c>
      <c r="AA5272">
        <v>0</v>
      </c>
      <c r="AB5272">
        <v>1</v>
      </c>
      <c r="AC5272">
        <v>0</v>
      </c>
      <c r="AD5272">
        <v>0</v>
      </c>
      <c r="AE5272">
        <v>0</v>
      </c>
    </row>
    <row r="5273" spans="1:31" x14ac:dyDescent="0.3">
      <c r="A5273" t="s">
        <v>268</v>
      </c>
      <c r="B5273" t="s">
        <v>6974</v>
      </c>
      <c r="C5273" t="s">
        <v>262</v>
      </c>
      <c r="D5273" t="s">
        <v>6975</v>
      </c>
      <c r="E5273" t="s">
        <v>13292</v>
      </c>
      <c r="F5273" t="s">
        <v>6976</v>
      </c>
      <c r="G5273" t="s">
        <v>402</v>
      </c>
      <c r="I5273" t="s">
        <v>265</v>
      </c>
      <c r="J5273" t="s">
        <v>266</v>
      </c>
      <c r="K5273" t="s">
        <v>6954</v>
      </c>
      <c r="L5273" t="s">
        <v>6977</v>
      </c>
      <c r="M5273" t="s">
        <v>271</v>
      </c>
      <c r="N5273" t="s">
        <v>268</v>
      </c>
      <c r="O5273">
        <v>20</v>
      </c>
      <c r="P5273" t="s">
        <v>425</v>
      </c>
      <c r="Q5273">
        <v>0.32</v>
      </c>
      <c r="S5273">
        <v>1</v>
      </c>
      <c r="T5273" s="108">
        <v>0.32</v>
      </c>
      <c r="U5273">
        <v>1</v>
      </c>
      <c r="V5273" t="s">
        <v>270</v>
      </c>
      <c r="W5273" t="s">
        <v>167</v>
      </c>
      <c r="X5273">
        <v>1</v>
      </c>
      <c r="Y5273">
        <v>0</v>
      </c>
      <c r="Z5273">
        <v>1</v>
      </c>
      <c r="AA5273">
        <v>0</v>
      </c>
      <c r="AB5273">
        <v>0</v>
      </c>
      <c r="AC5273">
        <v>0</v>
      </c>
      <c r="AD5273">
        <v>0</v>
      </c>
      <c r="AE5273">
        <v>0</v>
      </c>
    </row>
    <row r="5274" spans="1:31" x14ac:dyDescent="0.3">
      <c r="A5274" t="s">
        <v>268</v>
      </c>
      <c r="B5274" t="s">
        <v>6984</v>
      </c>
      <c r="C5274" t="s">
        <v>525</v>
      </c>
      <c r="D5274" t="s">
        <v>17291</v>
      </c>
      <c r="E5274" t="s">
        <v>13295</v>
      </c>
      <c r="F5274" t="s">
        <v>6985</v>
      </c>
      <c r="G5274" t="s">
        <v>402</v>
      </c>
      <c r="I5274" t="s">
        <v>265</v>
      </c>
      <c r="J5274" t="s">
        <v>266</v>
      </c>
      <c r="K5274" t="s">
        <v>6954</v>
      </c>
      <c r="L5274" t="s">
        <v>16298</v>
      </c>
      <c r="M5274" t="s">
        <v>267</v>
      </c>
      <c r="N5274" t="s">
        <v>268</v>
      </c>
      <c r="O5274">
        <v>1</v>
      </c>
      <c r="P5274" t="s">
        <v>282</v>
      </c>
      <c r="Q5274">
        <v>4</v>
      </c>
      <c r="S5274">
        <v>2</v>
      </c>
      <c r="T5274" s="108">
        <v>8</v>
      </c>
      <c r="U5274">
        <v>1</v>
      </c>
      <c r="V5274" t="s">
        <v>270</v>
      </c>
      <c r="W5274" t="s">
        <v>167</v>
      </c>
      <c r="X5274">
        <v>1</v>
      </c>
      <c r="Y5274">
        <v>0</v>
      </c>
      <c r="Z5274">
        <v>1</v>
      </c>
      <c r="AA5274">
        <v>0</v>
      </c>
      <c r="AB5274">
        <v>0</v>
      </c>
      <c r="AC5274">
        <v>1</v>
      </c>
      <c r="AD5274">
        <v>0</v>
      </c>
      <c r="AE5274">
        <v>0</v>
      </c>
    </row>
    <row r="5275" spans="1:31" x14ac:dyDescent="0.3">
      <c r="A5275" t="s">
        <v>268</v>
      </c>
      <c r="B5275" t="s">
        <v>6984</v>
      </c>
      <c r="C5275" t="s">
        <v>808</v>
      </c>
      <c r="D5275" t="s">
        <v>17291</v>
      </c>
      <c r="E5275" t="s">
        <v>13295</v>
      </c>
      <c r="F5275" t="s">
        <v>6985</v>
      </c>
      <c r="G5275" t="s">
        <v>402</v>
      </c>
      <c r="I5275" t="s">
        <v>265</v>
      </c>
      <c r="J5275" t="s">
        <v>266</v>
      </c>
      <c r="K5275" t="s">
        <v>6954</v>
      </c>
      <c r="L5275" t="s">
        <v>16298</v>
      </c>
      <c r="M5275" t="s">
        <v>271</v>
      </c>
      <c r="N5275" t="s">
        <v>268</v>
      </c>
      <c r="O5275">
        <v>2</v>
      </c>
      <c r="P5275" t="s">
        <v>272</v>
      </c>
      <c r="Q5275">
        <v>4</v>
      </c>
      <c r="S5275">
        <v>4</v>
      </c>
      <c r="T5275" s="108">
        <v>16</v>
      </c>
      <c r="U5275">
        <v>1</v>
      </c>
      <c r="V5275" t="s">
        <v>270</v>
      </c>
      <c r="W5275" t="s">
        <v>167</v>
      </c>
      <c r="X5275">
        <v>1</v>
      </c>
      <c r="Y5275">
        <v>1</v>
      </c>
      <c r="Z5275">
        <v>0</v>
      </c>
      <c r="AA5275">
        <v>1</v>
      </c>
      <c r="AB5275">
        <v>1</v>
      </c>
      <c r="AC5275">
        <v>1</v>
      </c>
      <c r="AD5275">
        <v>0</v>
      </c>
      <c r="AE5275">
        <v>0</v>
      </c>
    </row>
    <row r="5276" spans="1:31" x14ac:dyDescent="0.3">
      <c r="A5276" t="s">
        <v>268</v>
      </c>
      <c r="B5276" t="s">
        <v>6984</v>
      </c>
      <c r="C5276" t="s">
        <v>808</v>
      </c>
      <c r="D5276" t="s">
        <v>17291</v>
      </c>
      <c r="E5276" t="s">
        <v>13295</v>
      </c>
      <c r="F5276" t="s">
        <v>6985</v>
      </c>
      <c r="G5276" t="s">
        <v>402</v>
      </c>
      <c r="I5276" t="s">
        <v>265</v>
      </c>
      <c r="J5276" t="s">
        <v>266</v>
      </c>
      <c r="K5276" t="s">
        <v>6954</v>
      </c>
      <c r="L5276" t="s">
        <v>16298</v>
      </c>
      <c r="M5276" t="s">
        <v>271</v>
      </c>
      <c r="N5276" t="s">
        <v>268</v>
      </c>
      <c r="O5276">
        <v>17</v>
      </c>
      <c r="P5276" t="s">
        <v>273</v>
      </c>
      <c r="Q5276">
        <v>0.32</v>
      </c>
      <c r="S5276">
        <v>1</v>
      </c>
      <c r="T5276" s="108">
        <v>0.32</v>
      </c>
      <c r="U5276">
        <v>1</v>
      </c>
      <c r="V5276" t="s">
        <v>270</v>
      </c>
      <c r="W5276" t="s">
        <v>167</v>
      </c>
      <c r="X5276">
        <v>1</v>
      </c>
      <c r="Y5276">
        <v>0</v>
      </c>
      <c r="Z5276">
        <v>0</v>
      </c>
      <c r="AA5276">
        <v>0</v>
      </c>
      <c r="AB5276">
        <v>0</v>
      </c>
      <c r="AC5276">
        <v>1</v>
      </c>
      <c r="AD5276">
        <v>0</v>
      </c>
      <c r="AE5276">
        <v>0</v>
      </c>
    </row>
    <row r="5277" spans="1:31" x14ac:dyDescent="0.3">
      <c r="A5277" t="s">
        <v>268</v>
      </c>
      <c r="B5277" t="s">
        <v>6991</v>
      </c>
      <c r="C5277" t="s">
        <v>262</v>
      </c>
      <c r="D5277" t="s">
        <v>6992</v>
      </c>
      <c r="E5277" t="s">
        <v>13298</v>
      </c>
      <c r="F5277" t="s">
        <v>6993</v>
      </c>
      <c r="G5277" t="s">
        <v>402</v>
      </c>
      <c r="I5277" t="s">
        <v>265</v>
      </c>
      <c r="J5277" t="s">
        <v>266</v>
      </c>
      <c r="K5277" t="s">
        <v>6989</v>
      </c>
      <c r="L5277" t="s">
        <v>16299</v>
      </c>
      <c r="M5277" t="s">
        <v>267</v>
      </c>
      <c r="N5277" t="s">
        <v>268</v>
      </c>
      <c r="O5277">
        <v>1</v>
      </c>
      <c r="P5277" t="s">
        <v>282</v>
      </c>
      <c r="Q5277">
        <v>1</v>
      </c>
      <c r="S5277">
        <v>1</v>
      </c>
      <c r="T5277" s="108">
        <v>1</v>
      </c>
      <c r="U5277">
        <v>1</v>
      </c>
      <c r="V5277" t="s">
        <v>270</v>
      </c>
      <c r="W5277" t="s">
        <v>167</v>
      </c>
      <c r="X5277">
        <v>1</v>
      </c>
      <c r="Y5277">
        <v>0</v>
      </c>
      <c r="Z5277">
        <v>1</v>
      </c>
      <c r="AA5277">
        <v>0</v>
      </c>
      <c r="AB5277">
        <v>0</v>
      </c>
      <c r="AC5277">
        <v>0</v>
      </c>
      <c r="AD5277">
        <v>0</v>
      </c>
      <c r="AE5277">
        <v>0</v>
      </c>
    </row>
    <row r="5278" spans="1:31" x14ac:dyDescent="0.3">
      <c r="A5278" t="s">
        <v>268</v>
      </c>
      <c r="B5278" t="s">
        <v>6991</v>
      </c>
      <c r="C5278" t="s">
        <v>262</v>
      </c>
      <c r="D5278" t="s">
        <v>6992</v>
      </c>
      <c r="E5278" t="s">
        <v>13298</v>
      </c>
      <c r="F5278" t="s">
        <v>6993</v>
      </c>
      <c r="G5278" t="s">
        <v>402</v>
      </c>
      <c r="I5278" t="s">
        <v>265</v>
      </c>
      <c r="J5278" t="s">
        <v>266</v>
      </c>
      <c r="K5278" t="s">
        <v>6989</v>
      </c>
      <c r="L5278" t="s">
        <v>16299</v>
      </c>
      <c r="M5278" t="s">
        <v>271</v>
      </c>
      <c r="N5278" t="s">
        <v>268</v>
      </c>
      <c r="O5278">
        <v>2</v>
      </c>
      <c r="P5278" t="s">
        <v>288</v>
      </c>
      <c r="Q5278">
        <v>0.48</v>
      </c>
      <c r="S5278">
        <v>1</v>
      </c>
      <c r="T5278" s="108">
        <v>0.48</v>
      </c>
      <c r="U5278">
        <v>1</v>
      </c>
      <c r="V5278" t="s">
        <v>270</v>
      </c>
      <c r="W5278" t="s">
        <v>167</v>
      </c>
      <c r="X5278">
        <v>1</v>
      </c>
      <c r="Y5278">
        <v>0</v>
      </c>
      <c r="Z5278">
        <v>0</v>
      </c>
      <c r="AA5278">
        <v>0</v>
      </c>
      <c r="AB5278">
        <v>0</v>
      </c>
      <c r="AC5278">
        <v>1</v>
      </c>
      <c r="AD5278">
        <v>0</v>
      </c>
      <c r="AE5278">
        <v>0</v>
      </c>
    </row>
    <row r="5279" spans="1:31" x14ac:dyDescent="0.3">
      <c r="A5279" t="s">
        <v>268</v>
      </c>
      <c r="B5279" t="s">
        <v>7000</v>
      </c>
      <c r="C5279" t="s">
        <v>262</v>
      </c>
      <c r="D5279" t="s">
        <v>7001</v>
      </c>
      <c r="E5279" t="s">
        <v>13302</v>
      </c>
      <c r="F5279" t="s">
        <v>424</v>
      </c>
      <c r="G5279" t="s">
        <v>402</v>
      </c>
      <c r="I5279" t="s">
        <v>265</v>
      </c>
      <c r="J5279" t="s">
        <v>266</v>
      </c>
      <c r="K5279" t="s">
        <v>6989</v>
      </c>
      <c r="L5279" t="s">
        <v>7002</v>
      </c>
      <c r="M5279" t="s">
        <v>267</v>
      </c>
      <c r="N5279" t="s">
        <v>268</v>
      </c>
      <c r="O5279">
        <v>1</v>
      </c>
      <c r="P5279" t="s">
        <v>266</v>
      </c>
      <c r="Q5279">
        <v>0.48</v>
      </c>
      <c r="S5279">
        <v>1</v>
      </c>
      <c r="T5279" s="108">
        <v>0.48</v>
      </c>
      <c r="U5279">
        <v>1</v>
      </c>
      <c r="V5279" t="s">
        <v>270</v>
      </c>
      <c r="W5279" t="s">
        <v>167</v>
      </c>
      <c r="X5279">
        <v>1</v>
      </c>
      <c r="Y5279">
        <v>0</v>
      </c>
      <c r="Z5279">
        <v>1</v>
      </c>
      <c r="AA5279">
        <v>0</v>
      </c>
      <c r="AB5279">
        <v>0</v>
      </c>
      <c r="AC5279">
        <v>0</v>
      </c>
      <c r="AD5279">
        <v>0</v>
      </c>
      <c r="AE5279">
        <v>0</v>
      </c>
    </row>
    <row r="5280" spans="1:31" x14ac:dyDescent="0.3">
      <c r="A5280" t="s">
        <v>268</v>
      </c>
      <c r="B5280" t="s">
        <v>7000</v>
      </c>
      <c r="C5280" t="s">
        <v>262</v>
      </c>
      <c r="D5280" t="s">
        <v>7001</v>
      </c>
      <c r="E5280" t="s">
        <v>13302</v>
      </c>
      <c r="F5280" t="s">
        <v>424</v>
      </c>
      <c r="G5280" t="s">
        <v>402</v>
      </c>
      <c r="I5280" t="s">
        <v>265</v>
      </c>
      <c r="J5280" t="s">
        <v>266</v>
      </c>
      <c r="K5280" t="s">
        <v>6989</v>
      </c>
      <c r="L5280" t="s">
        <v>7002</v>
      </c>
      <c r="M5280" t="s">
        <v>271</v>
      </c>
      <c r="N5280" t="s">
        <v>268</v>
      </c>
      <c r="O5280">
        <v>2</v>
      </c>
      <c r="P5280" t="s">
        <v>272</v>
      </c>
      <c r="Q5280">
        <v>1</v>
      </c>
      <c r="S5280">
        <v>1</v>
      </c>
      <c r="T5280" s="108">
        <v>1</v>
      </c>
      <c r="U5280">
        <v>1</v>
      </c>
      <c r="V5280" t="s">
        <v>270</v>
      </c>
      <c r="W5280" t="s">
        <v>167</v>
      </c>
      <c r="X5280">
        <v>1</v>
      </c>
      <c r="Y5280">
        <v>0</v>
      </c>
      <c r="Z5280">
        <v>1</v>
      </c>
      <c r="AA5280">
        <v>0</v>
      </c>
      <c r="AB5280">
        <v>0</v>
      </c>
      <c r="AC5280">
        <v>0</v>
      </c>
      <c r="AD5280">
        <v>0</v>
      </c>
      <c r="AE5280">
        <v>0</v>
      </c>
    </row>
    <row r="5281" spans="1:31" x14ac:dyDescent="0.3">
      <c r="A5281" t="s">
        <v>268</v>
      </c>
      <c r="B5281" t="s">
        <v>7000</v>
      </c>
      <c r="C5281" t="s">
        <v>262</v>
      </c>
      <c r="D5281" t="s">
        <v>7001</v>
      </c>
      <c r="E5281" t="s">
        <v>13302</v>
      </c>
      <c r="F5281" t="s">
        <v>424</v>
      </c>
      <c r="G5281" t="s">
        <v>402</v>
      </c>
      <c r="I5281" t="s">
        <v>265</v>
      </c>
      <c r="J5281" t="s">
        <v>266</v>
      </c>
      <c r="K5281" t="s">
        <v>6989</v>
      </c>
      <c r="L5281" t="s">
        <v>7002</v>
      </c>
      <c r="M5281" t="s">
        <v>271</v>
      </c>
      <c r="N5281" t="s">
        <v>268</v>
      </c>
      <c r="O5281">
        <v>20</v>
      </c>
      <c r="P5281" t="s">
        <v>425</v>
      </c>
      <c r="Q5281">
        <v>0.32</v>
      </c>
      <c r="S5281">
        <v>1</v>
      </c>
      <c r="T5281" s="108">
        <v>0.32</v>
      </c>
      <c r="U5281">
        <v>1</v>
      </c>
      <c r="V5281" t="s">
        <v>270</v>
      </c>
      <c r="W5281" t="s">
        <v>167</v>
      </c>
      <c r="X5281">
        <v>1</v>
      </c>
      <c r="Y5281">
        <v>0</v>
      </c>
      <c r="Z5281">
        <v>0</v>
      </c>
      <c r="AA5281">
        <v>1</v>
      </c>
      <c r="AB5281">
        <v>0</v>
      </c>
      <c r="AC5281">
        <v>0</v>
      </c>
      <c r="AD5281">
        <v>0</v>
      </c>
      <c r="AE5281">
        <v>0</v>
      </c>
    </row>
    <row r="5282" spans="1:31" x14ac:dyDescent="0.3">
      <c r="A5282" t="s">
        <v>268</v>
      </c>
      <c r="B5282" t="s">
        <v>7003</v>
      </c>
      <c r="C5282" t="s">
        <v>262</v>
      </c>
      <c r="D5282" t="s">
        <v>7004</v>
      </c>
      <c r="E5282" t="s">
        <v>13303</v>
      </c>
      <c r="F5282" t="s">
        <v>420</v>
      </c>
      <c r="G5282" t="s">
        <v>402</v>
      </c>
      <c r="I5282" t="s">
        <v>265</v>
      </c>
      <c r="J5282" t="s">
        <v>266</v>
      </c>
      <c r="K5282" t="s">
        <v>6989</v>
      </c>
      <c r="L5282" t="s">
        <v>7005</v>
      </c>
      <c r="M5282" t="s">
        <v>267</v>
      </c>
      <c r="N5282" t="s">
        <v>268</v>
      </c>
      <c r="O5282">
        <v>1</v>
      </c>
      <c r="P5282" t="s">
        <v>266</v>
      </c>
      <c r="Q5282">
        <v>0.48</v>
      </c>
      <c r="S5282">
        <v>1</v>
      </c>
      <c r="T5282" s="108">
        <v>0.48</v>
      </c>
      <c r="U5282">
        <v>1</v>
      </c>
      <c r="V5282" t="s">
        <v>270</v>
      </c>
      <c r="W5282" t="s">
        <v>167</v>
      </c>
      <c r="X5282">
        <v>1</v>
      </c>
      <c r="Y5282">
        <v>0</v>
      </c>
      <c r="Z5282">
        <v>1</v>
      </c>
      <c r="AA5282">
        <v>0</v>
      </c>
      <c r="AB5282">
        <v>0</v>
      </c>
      <c r="AC5282">
        <v>0</v>
      </c>
      <c r="AD5282">
        <v>0</v>
      </c>
      <c r="AE5282">
        <v>0</v>
      </c>
    </row>
    <row r="5283" spans="1:31" x14ac:dyDescent="0.3">
      <c r="A5283" t="s">
        <v>268</v>
      </c>
      <c r="B5283" t="s">
        <v>7003</v>
      </c>
      <c r="C5283" t="s">
        <v>262</v>
      </c>
      <c r="D5283" t="s">
        <v>7004</v>
      </c>
      <c r="E5283" t="s">
        <v>13303</v>
      </c>
      <c r="F5283" t="s">
        <v>420</v>
      </c>
      <c r="G5283" t="s">
        <v>402</v>
      </c>
      <c r="I5283" t="s">
        <v>265</v>
      </c>
      <c r="J5283" t="s">
        <v>266</v>
      </c>
      <c r="K5283" t="s">
        <v>6989</v>
      </c>
      <c r="L5283" t="s">
        <v>7005</v>
      </c>
      <c r="M5283" t="s">
        <v>271</v>
      </c>
      <c r="N5283" t="s">
        <v>268</v>
      </c>
      <c r="O5283">
        <v>2</v>
      </c>
      <c r="P5283" t="s">
        <v>272</v>
      </c>
      <c r="Q5283">
        <v>1</v>
      </c>
      <c r="S5283">
        <v>1</v>
      </c>
      <c r="T5283" s="108">
        <v>1</v>
      </c>
      <c r="U5283">
        <v>1</v>
      </c>
      <c r="V5283" t="s">
        <v>270</v>
      </c>
      <c r="W5283" t="s">
        <v>167</v>
      </c>
      <c r="X5283">
        <v>1</v>
      </c>
      <c r="Y5283">
        <v>0</v>
      </c>
      <c r="Z5283">
        <v>1</v>
      </c>
      <c r="AA5283">
        <v>0</v>
      </c>
      <c r="AB5283">
        <v>0</v>
      </c>
      <c r="AC5283">
        <v>0</v>
      </c>
      <c r="AD5283">
        <v>0</v>
      </c>
      <c r="AE5283">
        <v>0</v>
      </c>
    </row>
    <row r="5284" spans="1:31" x14ac:dyDescent="0.3">
      <c r="A5284" t="s">
        <v>268</v>
      </c>
      <c r="B5284" t="s">
        <v>7027</v>
      </c>
      <c r="C5284" t="s">
        <v>808</v>
      </c>
      <c r="D5284" t="s">
        <v>7028</v>
      </c>
      <c r="E5284" t="s">
        <v>13306</v>
      </c>
      <c r="F5284" t="s">
        <v>7029</v>
      </c>
      <c r="G5284" t="s">
        <v>402</v>
      </c>
      <c r="I5284" t="s">
        <v>265</v>
      </c>
      <c r="J5284" t="s">
        <v>266</v>
      </c>
      <c r="K5284" t="s">
        <v>7020</v>
      </c>
      <c r="L5284" t="s">
        <v>7030</v>
      </c>
      <c r="M5284" t="s">
        <v>267</v>
      </c>
      <c r="N5284" t="s">
        <v>268</v>
      </c>
      <c r="O5284">
        <v>1</v>
      </c>
      <c r="P5284" t="s">
        <v>282</v>
      </c>
      <c r="Q5284">
        <v>4</v>
      </c>
      <c r="S5284">
        <v>2</v>
      </c>
      <c r="T5284" s="108">
        <v>8</v>
      </c>
      <c r="U5284">
        <v>1</v>
      </c>
      <c r="V5284" t="s">
        <v>270</v>
      </c>
      <c r="W5284" t="s">
        <v>167</v>
      </c>
      <c r="X5284">
        <v>1</v>
      </c>
      <c r="Y5284">
        <v>0</v>
      </c>
      <c r="Z5284">
        <v>1</v>
      </c>
      <c r="AA5284">
        <v>0</v>
      </c>
      <c r="AB5284">
        <v>1</v>
      </c>
      <c r="AC5284">
        <v>0</v>
      </c>
      <c r="AD5284">
        <v>0</v>
      </c>
      <c r="AE5284">
        <v>0</v>
      </c>
    </row>
    <row r="5285" spans="1:31" x14ac:dyDescent="0.3">
      <c r="A5285" t="s">
        <v>268</v>
      </c>
      <c r="B5285" t="s">
        <v>7034</v>
      </c>
      <c r="C5285" t="s">
        <v>262</v>
      </c>
      <c r="D5285" t="s">
        <v>7035</v>
      </c>
      <c r="E5285" t="s">
        <v>13384</v>
      </c>
      <c r="F5285" t="s">
        <v>551</v>
      </c>
      <c r="G5285" t="s">
        <v>2321</v>
      </c>
      <c r="I5285" t="s">
        <v>265</v>
      </c>
      <c r="J5285" t="s">
        <v>266</v>
      </c>
      <c r="K5285" t="s">
        <v>7036</v>
      </c>
      <c r="L5285" t="s">
        <v>17548</v>
      </c>
      <c r="M5285" t="s">
        <v>267</v>
      </c>
      <c r="N5285" t="s">
        <v>268</v>
      </c>
      <c r="O5285">
        <v>1</v>
      </c>
      <c r="P5285" t="s">
        <v>282</v>
      </c>
      <c r="Q5285">
        <v>1</v>
      </c>
      <c r="S5285">
        <v>1</v>
      </c>
      <c r="T5285" s="108">
        <v>1</v>
      </c>
      <c r="U5285">
        <v>1</v>
      </c>
      <c r="V5285" t="s">
        <v>270</v>
      </c>
      <c r="W5285" t="s">
        <v>167</v>
      </c>
      <c r="X5285">
        <v>1</v>
      </c>
      <c r="Y5285">
        <v>0</v>
      </c>
      <c r="Z5285">
        <v>0</v>
      </c>
      <c r="AA5285">
        <v>0</v>
      </c>
      <c r="AB5285">
        <v>1</v>
      </c>
      <c r="AC5285">
        <v>0</v>
      </c>
      <c r="AD5285">
        <v>0</v>
      </c>
      <c r="AE5285">
        <v>0</v>
      </c>
    </row>
    <row r="5286" spans="1:31" x14ac:dyDescent="0.3">
      <c r="A5286" t="s">
        <v>268</v>
      </c>
      <c r="B5286" t="s">
        <v>7034</v>
      </c>
      <c r="C5286" t="s">
        <v>262</v>
      </c>
      <c r="D5286" t="s">
        <v>7035</v>
      </c>
      <c r="E5286" t="s">
        <v>13384</v>
      </c>
      <c r="F5286" t="s">
        <v>551</v>
      </c>
      <c r="G5286" t="s">
        <v>2321</v>
      </c>
      <c r="I5286" t="s">
        <v>265</v>
      </c>
      <c r="J5286" t="s">
        <v>266</v>
      </c>
      <c r="K5286" t="s">
        <v>7036</v>
      </c>
      <c r="L5286" t="s">
        <v>17548</v>
      </c>
      <c r="M5286" t="s">
        <v>271</v>
      </c>
      <c r="N5286" t="s">
        <v>268</v>
      </c>
      <c r="O5286">
        <v>2</v>
      </c>
      <c r="P5286" t="s">
        <v>288</v>
      </c>
      <c r="Q5286">
        <v>0.48</v>
      </c>
      <c r="S5286">
        <v>2</v>
      </c>
      <c r="T5286" s="108">
        <v>0.96</v>
      </c>
      <c r="U5286">
        <v>1</v>
      </c>
      <c r="V5286" t="s">
        <v>270</v>
      </c>
      <c r="W5286" t="s">
        <v>167</v>
      </c>
      <c r="X5286">
        <v>2</v>
      </c>
      <c r="Y5286">
        <v>2</v>
      </c>
      <c r="Z5286">
        <v>0</v>
      </c>
      <c r="AA5286">
        <v>0</v>
      </c>
      <c r="AB5286">
        <v>0</v>
      </c>
      <c r="AC5286">
        <v>0</v>
      </c>
      <c r="AD5286">
        <v>0</v>
      </c>
      <c r="AE5286">
        <v>0</v>
      </c>
    </row>
    <row r="5287" spans="1:31" x14ac:dyDescent="0.3">
      <c r="A5287" t="s">
        <v>268</v>
      </c>
      <c r="B5287" t="s">
        <v>7034</v>
      </c>
      <c r="C5287" t="s">
        <v>262</v>
      </c>
      <c r="D5287" t="s">
        <v>7035</v>
      </c>
      <c r="E5287" t="s">
        <v>13384</v>
      </c>
      <c r="F5287" t="s">
        <v>551</v>
      </c>
      <c r="G5287" t="s">
        <v>2321</v>
      </c>
      <c r="I5287" t="s">
        <v>265</v>
      </c>
      <c r="J5287" t="s">
        <v>266</v>
      </c>
      <c r="K5287" t="s">
        <v>7036</v>
      </c>
      <c r="L5287" t="s">
        <v>17548</v>
      </c>
      <c r="M5287" t="s">
        <v>271</v>
      </c>
      <c r="N5287" t="s">
        <v>268</v>
      </c>
      <c r="O5287">
        <v>27</v>
      </c>
      <c r="P5287" t="s">
        <v>273</v>
      </c>
      <c r="Q5287">
        <v>0.48</v>
      </c>
      <c r="S5287">
        <v>1</v>
      </c>
      <c r="T5287" s="108">
        <v>0.48</v>
      </c>
      <c r="U5287">
        <v>1</v>
      </c>
      <c r="V5287" t="s">
        <v>270</v>
      </c>
      <c r="W5287" t="s">
        <v>167</v>
      </c>
      <c r="X5287">
        <v>1</v>
      </c>
      <c r="Y5287">
        <v>0</v>
      </c>
      <c r="Z5287">
        <v>0</v>
      </c>
      <c r="AA5287">
        <v>0</v>
      </c>
      <c r="AB5287">
        <v>0</v>
      </c>
      <c r="AC5287">
        <v>1</v>
      </c>
      <c r="AD5287">
        <v>0</v>
      </c>
      <c r="AE5287">
        <v>0</v>
      </c>
    </row>
    <row r="5288" spans="1:31" x14ac:dyDescent="0.3">
      <c r="A5288" t="s">
        <v>268</v>
      </c>
      <c r="B5288" t="s">
        <v>7045</v>
      </c>
      <c r="C5288" t="s">
        <v>262</v>
      </c>
      <c r="D5288" t="s">
        <v>7046</v>
      </c>
      <c r="E5288" t="s">
        <v>13311</v>
      </c>
      <c r="F5288" t="s">
        <v>7047</v>
      </c>
      <c r="G5288" t="s">
        <v>402</v>
      </c>
      <c r="I5288" t="s">
        <v>265</v>
      </c>
      <c r="J5288" t="s">
        <v>266</v>
      </c>
      <c r="K5288" t="s">
        <v>7042</v>
      </c>
      <c r="L5288" t="s">
        <v>7048</v>
      </c>
      <c r="M5288" t="s">
        <v>267</v>
      </c>
      <c r="N5288" t="s">
        <v>268</v>
      </c>
      <c r="O5288">
        <v>1</v>
      </c>
      <c r="P5288" t="s">
        <v>269</v>
      </c>
      <c r="Q5288">
        <v>2</v>
      </c>
      <c r="S5288">
        <v>1</v>
      </c>
      <c r="T5288" s="108">
        <v>2</v>
      </c>
      <c r="U5288">
        <v>1</v>
      </c>
      <c r="V5288" t="s">
        <v>270</v>
      </c>
      <c r="W5288" t="s">
        <v>167</v>
      </c>
      <c r="X5288">
        <v>1</v>
      </c>
      <c r="Y5288">
        <v>1</v>
      </c>
      <c r="Z5288">
        <v>0</v>
      </c>
      <c r="AA5288">
        <v>0</v>
      </c>
      <c r="AB5288">
        <v>0</v>
      </c>
      <c r="AC5288">
        <v>0</v>
      </c>
      <c r="AD5288">
        <v>0</v>
      </c>
      <c r="AE5288">
        <v>0</v>
      </c>
    </row>
    <row r="5289" spans="1:31" x14ac:dyDescent="0.3">
      <c r="A5289" t="s">
        <v>268</v>
      </c>
      <c r="B5289" t="s">
        <v>7045</v>
      </c>
      <c r="C5289" t="s">
        <v>262</v>
      </c>
      <c r="D5289" t="s">
        <v>7046</v>
      </c>
      <c r="E5289" t="s">
        <v>13311</v>
      </c>
      <c r="F5289" t="s">
        <v>7047</v>
      </c>
      <c r="G5289" t="s">
        <v>402</v>
      </c>
      <c r="I5289" t="s">
        <v>265</v>
      </c>
      <c r="J5289" t="s">
        <v>266</v>
      </c>
      <c r="K5289" t="s">
        <v>7042</v>
      </c>
      <c r="L5289" t="s">
        <v>7048</v>
      </c>
      <c r="M5289" t="s">
        <v>271</v>
      </c>
      <c r="N5289" t="s">
        <v>268</v>
      </c>
      <c r="O5289">
        <v>2</v>
      </c>
      <c r="P5289" t="s">
        <v>288</v>
      </c>
      <c r="Q5289">
        <v>0.48</v>
      </c>
      <c r="S5289">
        <v>1</v>
      </c>
      <c r="T5289" s="108">
        <v>0.48</v>
      </c>
      <c r="U5289">
        <v>1</v>
      </c>
      <c r="V5289" t="s">
        <v>270</v>
      </c>
      <c r="W5289" t="s">
        <v>167</v>
      </c>
      <c r="X5289">
        <v>1</v>
      </c>
      <c r="Y5289">
        <v>0</v>
      </c>
      <c r="Z5289">
        <v>0</v>
      </c>
      <c r="AA5289">
        <v>0</v>
      </c>
      <c r="AB5289">
        <v>0</v>
      </c>
      <c r="AC5289">
        <v>1</v>
      </c>
      <c r="AD5289">
        <v>0</v>
      </c>
      <c r="AE5289">
        <v>0</v>
      </c>
    </row>
    <row r="5290" spans="1:31" x14ac:dyDescent="0.3">
      <c r="A5290" t="s">
        <v>268</v>
      </c>
      <c r="B5290" t="s">
        <v>15956</v>
      </c>
      <c r="C5290" t="s">
        <v>274</v>
      </c>
      <c r="D5290" t="s">
        <v>15957</v>
      </c>
      <c r="E5290" t="s">
        <v>15958</v>
      </c>
      <c r="F5290" t="s">
        <v>7073</v>
      </c>
      <c r="G5290" t="s">
        <v>9312</v>
      </c>
      <c r="I5290" t="s">
        <v>265</v>
      </c>
      <c r="J5290" t="s">
        <v>266</v>
      </c>
      <c r="K5290" t="s">
        <v>7100</v>
      </c>
      <c r="L5290" t="s">
        <v>15959</v>
      </c>
      <c r="M5290" t="s">
        <v>267</v>
      </c>
      <c r="N5290" t="s">
        <v>268</v>
      </c>
      <c r="O5290">
        <v>1</v>
      </c>
      <c r="P5290" t="s">
        <v>266</v>
      </c>
      <c r="Q5290">
        <v>0.17</v>
      </c>
      <c r="S5290">
        <v>1</v>
      </c>
      <c r="T5290" s="108">
        <v>0.17</v>
      </c>
      <c r="U5290">
        <v>1</v>
      </c>
      <c r="V5290" t="s">
        <v>270</v>
      </c>
      <c r="W5290" t="s">
        <v>167</v>
      </c>
      <c r="X5290">
        <v>1</v>
      </c>
      <c r="Y5290">
        <v>0</v>
      </c>
      <c r="Z5290">
        <v>0</v>
      </c>
      <c r="AA5290">
        <v>1</v>
      </c>
      <c r="AB5290">
        <v>0</v>
      </c>
      <c r="AC5290">
        <v>0</v>
      </c>
      <c r="AD5290">
        <v>0</v>
      </c>
      <c r="AE5290">
        <v>0</v>
      </c>
    </row>
    <row r="5291" spans="1:31" x14ac:dyDescent="0.3">
      <c r="A5291" t="s">
        <v>268</v>
      </c>
      <c r="B5291" t="s">
        <v>15956</v>
      </c>
      <c r="C5291" t="s">
        <v>274</v>
      </c>
      <c r="D5291" t="s">
        <v>15957</v>
      </c>
      <c r="E5291" t="s">
        <v>15958</v>
      </c>
      <c r="F5291" t="s">
        <v>7073</v>
      </c>
      <c r="G5291" t="s">
        <v>9312</v>
      </c>
      <c r="I5291" t="s">
        <v>265</v>
      </c>
      <c r="J5291" t="s">
        <v>266</v>
      </c>
      <c r="K5291" t="s">
        <v>7100</v>
      </c>
      <c r="L5291" t="s">
        <v>15959</v>
      </c>
      <c r="M5291" t="s">
        <v>271</v>
      </c>
      <c r="N5291" t="s">
        <v>268</v>
      </c>
      <c r="O5291">
        <v>2</v>
      </c>
      <c r="P5291" t="s">
        <v>288</v>
      </c>
      <c r="Q5291">
        <v>0.17</v>
      </c>
      <c r="S5291">
        <v>1</v>
      </c>
      <c r="T5291" s="108">
        <v>0.17</v>
      </c>
      <c r="U5291">
        <v>1</v>
      </c>
      <c r="V5291" t="s">
        <v>270</v>
      </c>
      <c r="W5291" t="s">
        <v>167</v>
      </c>
      <c r="X5291">
        <v>1</v>
      </c>
      <c r="Y5291">
        <v>1</v>
      </c>
      <c r="Z5291">
        <v>0</v>
      </c>
      <c r="AA5291">
        <v>0</v>
      </c>
      <c r="AB5291">
        <v>0</v>
      </c>
      <c r="AC5291">
        <v>0</v>
      </c>
      <c r="AD5291">
        <v>0</v>
      </c>
      <c r="AE5291">
        <v>0</v>
      </c>
    </row>
    <row r="5292" spans="1:31" x14ac:dyDescent="0.3">
      <c r="A5292" t="s">
        <v>268</v>
      </c>
      <c r="B5292" t="s">
        <v>15956</v>
      </c>
      <c r="C5292" t="s">
        <v>274</v>
      </c>
      <c r="D5292" t="s">
        <v>15957</v>
      </c>
      <c r="E5292" t="s">
        <v>15958</v>
      </c>
      <c r="F5292" t="s">
        <v>7073</v>
      </c>
      <c r="G5292" t="s">
        <v>9312</v>
      </c>
      <c r="I5292" t="s">
        <v>265</v>
      </c>
      <c r="J5292" t="s">
        <v>266</v>
      </c>
      <c r="K5292" t="s">
        <v>7100</v>
      </c>
      <c r="L5292" t="s">
        <v>15959</v>
      </c>
      <c r="M5292" t="s">
        <v>271</v>
      </c>
      <c r="N5292" t="s">
        <v>268</v>
      </c>
      <c r="O5292">
        <v>20</v>
      </c>
      <c r="P5292" t="s">
        <v>425</v>
      </c>
      <c r="Q5292">
        <v>0.32</v>
      </c>
      <c r="S5292">
        <v>1</v>
      </c>
      <c r="T5292" s="108">
        <v>0.32</v>
      </c>
      <c r="U5292">
        <v>1</v>
      </c>
      <c r="V5292" t="s">
        <v>270</v>
      </c>
      <c r="W5292" t="s">
        <v>167</v>
      </c>
      <c r="X5292">
        <v>1</v>
      </c>
      <c r="Y5292">
        <v>1</v>
      </c>
      <c r="Z5292">
        <v>0</v>
      </c>
      <c r="AA5292">
        <v>0</v>
      </c>
      <c r="AB5292">
        <v>0</v>
      </c>
      <c r="AC5292">
        <v>0</v>
      </c>
      <c r="AD5292">
        <v>0</v>
      </c>
      <c r="AE5292">
        <v>0</v>
      </c>
    </row>
    <row r="5293" spans="1:31" x14ac:dyDescent="0.3">
      <c r="A5293" t="s">
        <v>268</v>
      </c>
      <c r="B5293" t="s">
        <v>6435</v>
      </c>
      <c r="C5293" t="s">
        <v>262</v>
      </c>
      <c r="D5293" t="s">
        <v>6436</v>
      </c>
      <c r="E5293" t="s">
        <v>12832</v>
      </c>
      <c r="F5293" t="s">
        <v>2705</v>
      </c>
      <c r="G5293" t="s">
        <v>1550</v>
      </c>
      <c r="I5293" t="s">
        <v>265</v>
      </c>
      <c r="J5293" t="s">
        <v>266</v>
      </c>
      <c r="K5293" t="s">
        <v>6437</v>
      </c>
      <c r="L5293" t="s">
        <v>19282</v>
      </c>
      <c r="M5293" t="s">
        <v>267</v>
      </c>
      <c r="N5293" t="s">
        <v>268</v>
      </c>
      <c r="O5293">
        <v>1</v>
      </c>
      <c r="P5293" t="s">
        <v>266</v>
      </c>
      <c r="Q5293">
        <v>0.48</v>
      </c>
      <c r="S5293">
        <v>1</v>
      </c>
      <c r="T5293" s="108">
        <v>0.48</v>
      </c>
      <c r="U5293">
        <v>1</v>
      </c>
      <c r="V5293" t="s">
        <v>270</v>
      </c>
      <c r="W5293" t="s">
        <v>167</v>
      </c>
      <c r="X5293">
        <v>1</v>
      </c>
      <c r="Y5293">
        <v>0</v>
      </c>
      <c r="Z5293">
        <v>0</v>
      </c>
      <c r="AA5293">
        <v>0</v>
      </c>
      <c r="AB5293">
        <v>0</v>
      </c>
      <c r="AC5293">
        <v>1</v>
      </c>
      <c r="AD5293">
        <v>0</v>
      </c>
      <c r="AE5293">
        <v>0</v>
      </c>
    </row>
    <row r="5294" spans="1:31" x14ac:dyDescent="0.3">
      <c r="A5294" t="s">
        <v>268</v>
      </c>
      <c r="B5294" t="s">
        <v>6435</v>
      </c>
      <c r="C5294" t="s">
        <v>262</v>
      </c>
      <c r="D5294" t="s">
        <v>6436</v>
      </c>
      <c r="E5294" t="s">
        <v>12832</v>
      </c>
      <c r="F5294" t="s">
        <v>2705</v>
      </c>
      <c r="G5294" t="s">
        <v>1550</v>
      </c>
      <c r="I5294" t="s">
        <v>265</v>
      </c>
      <c r="J5294" t="s">
        <v>266</v>
      </c>
      <c r="K5294" t="s">
        <v>6437</v>
      </c>
      <c r="L5294" t="s">
        <v>19282</v>
      </c>
      <c r="M5294" t="s">
        <v>271</v>
      </c>
      <c r="N5294" t="s">
        <v>268</v>
      </c>
      <c r="O5294">
        <v>27</v>
      </c>
      <c r="P5294" t="s">
        <v>273</v>
      </c>
      <c r="Q5294">
        <v>0.32</v>
      </c>
      <c r="S5294">
        <v>1</v>
      </c>
      <c r="T5294" s="108">
        <v>0.32</v>
      </c>
      <c r="U5294">
        <v>1</v>
      </c>
      <c r="V5294" t="s">
        <v>270</v>
      </c>
      <c r="W5294" t="s">
        <v>167</v>
      </c>
      <c r="X5294">
        <v>1</v>
      </c>
      <c r="Y5294">
        <v>0</v>
      </c>
      <c r="Z5294">
        <v>0</v>
      </c>
      <c r="AA5294">
        <v>0</v>
      </c>
      <c r="AB5294">
        <v>0</v>
      </c>
      <c r="AC5294">
        <v>1</v>
      </c>
      <c r="AD5294">
        <v>0</v>
      </c>
      <c r="AE5294">
        <v>0</v>
      </c>
    </row>
    <row r="5295" spans="1:31" x14ac:dyDescent="0.3">
      <c r="A5295" t="s">
        <v>268</v>
      </c>
      <c r="B5295" t="s">
        <v>6435</v>
      </c>
      <c r="C5295" t="s">
        <v>525</v>
      </c>
      <c r="D5295" t="s">
        <v>7074</v>
      </c>
      <c r="E5295" t="s">
        <v>12920</v>
      </c>
      <c r="F5295" t="s">
        <v>7075</v>
      </c>
      <c r="G5295" t="s">
        <v>1555</v>
      </c>
      <c r="I5295" t="s">
        <v>265</v>
      </c>
      <c r="J5295" t="s">
        <v>266</v>
      </c>
      <c r="K5295" t="s">
        <v>2317</v>
      </c>
      <c r="L5295" t="s">
        <v>19282</v>
      </c>
      <c r="M5295" t="s">
        <v>267</v>
      </c>
      <c r="N5295" t="s">
        <v>268</v>
      </c>
      <c r="O5295">
        <v>1</v>
      </c>
      <c r="P5295" t="s">
        <v>266</v>
      </c>
      <c r="Q5295">
        <v>0.48</v>
      </c>
      <c r="S5295">
        <v>1</v>
      </c>
      <c r="T5295" s="108">
        <v>0.48</v>
      </c>
      <c r="U5295">
        <v>1</v>
      </c>
      <c r="V5295" t="s">
        <v>270</v>
      </c>
      <c r="W5295" t="s">
        <v>167</v>
      </c>
      <c r="X5295">
        <v>1</v>
      </c>
      <c r="Y5295">
        <v>0</v>
      </c>
      <c r="Z5295">
        <v>0</v>
      </c>
      <c r="AA5295">
        <v>0</v>
      </c>
      <c r="AB5295">
        <v>0</v>
      </c>
      <c r="AC5295">
        <v>1</v>
      </c>
      <c r="AD5295">
        <v>0</v>
      </c>
      <c r="AE5295">
        <v>0</v>
      </c>
    </row>
    <row r="5296" spans="1:31" x14ac:dyDescent="0.3">
      <c r="A5296" t="s">
        <v>268</v>
      </c>
      <c r="B5296" t="s">
        <v>6435</v>
      </c>
      <c r="C5296" t="s">
        <v>525</v>
      </c>
      <c r="D5296" t="s">
        <v>7074</v>
      </c>
      <c r="E5296" t="s">
        <v>12920</v>
      </c>
      <c r="F5296" t="s">
        <v>7075</v>
      </c>
      <c r="G5296" t="s">
        <v>1555</v>
      </c>
      <c r="I5296" t="s">
        <v>265</v>
      </c>
      <c r="J5296" t="s">
        <v>266</v>
      </c>
      <c r="K5296" t="s">
        <v>2317</v>
      </c>
      <c r="L5296" t="s">
        <v>19282</v>
      </c>
      <c r="M5296" t="s">
        <v>271</v>
      </c>
      <c r="N5296" t="s">
        <v>268</v>
      </c>
      <c r="O5296">
        <v>17</v>
      </c>
      <c r="P5296" t="s">
        <v>273</v>
      </c>
      <c r="Q5296">
        <v>0.32</v>
      </c>
      <c r="S5296">
        <v>2</v>
      </c>
      <c r="T5296" s="108">
        <v>0.64</v>
      </c>
      <c r="U5296">
        <v>1</v>
      </c>
      <c r="V5296" t="s">
        <v>270</v>
      </c>
      <c r="W5296" t="s">
        <v>167</v>
      </c>
      <c r="X5296">
        <v>2</v>
      </c>
      <c r="Y5296">
        <v>0</v>
      </c>
      <c r="Z5296">
        <v>0</v>
      </c>
      <c r="AA5296">
        <v>0</v>
      </c>
      <c r="AB5296">
        <v>2</v>
      </c>
      <c r="AC5296">
        <v>0</v>
      </c>
      <c r="AD5296">
        <v>0</v>
      </c>
      <c r="AE5296">
        <v>0</v>
      </c>
    </row>
    <row r="5297" spans="1:31" x14ac:dyDescent="0.3">
      <c r="A5297" t="s">
        <v>268</v>
      </c>
      <c r="B5297" t="s">
        <v>6435</v>
      </c>
      <c r="C5297" t="s">
        <v>525</v>
      </c>
      <c r="D5297" t="s">
        <v>7074</v>
      </c>
      <c r="E5297" t="s">
        <v>12920</v>
      </c>
      <c r="F5297" t="s">
        <v>7075</v>
      </c>
      <c r="G5297" t="s">
        <v>1555</v>
      </c>
      <c r="I5297" t="s">
        <v>265</v>
      </c>
      <c r="J5297" t="s">
        <v>266</v>
      </c>
      <c r="K5297" t="s">
        <v>2317</v>
      </c>
      <c r="L5297" t="s">
        <v>19282</v>
      </c>
      <c r="M5297" t="s">
        <v>271</v>
      </c>
      <c r="N5297" t="s">
        <v>268</v>
      </c>
      <c r="O5297">
        <v>2</v>
      </c>
      <c r="P5297" t="s">
        <v>272</v>
      </c>
      <c r="Q5297">
        <v>4</v>
      </c>
      <c r="S5297">
        <v>2</v>
      </c>
      <c r="T5297" s="108">
        <v>8</v>
      </c>
      <c r="U5297">
        <v>1</v>
      </c>
      <c r="V5297" t="s">
        <v>270</v>
      </c>
      <c r="W5297" t="s">
        <v>167</v>
      </c>
      <c r="X5297">
        <v>1</v>
      </c>
      <c r="Y5297">
        <v>1</v>
      </c>
      <c r="Z5297">
        <v>0</v>
      </c>
      <c r="AA5297">
        <v>0</v>
      </c>
      <c r="AB5297">
        <v>1</v>
      </c>
      <c r="AC5297">
        <v>0</v>
      </c>
      <c r="AD5297">
        <v>0</v>
      </c>
      <c r="AE5297">
        <v>0</v>
      </c>
    </row>
    <row r="5298" spans="1:31" x14ac:dyDescent="0.3">
      <c r="A5298" t="s">
        <v>268</v>
      </c>
      <c r="B5298" t="s">
        <v>7076</v>
      </c>
      <c r="C5298" t="s">
        <v>262</v>
      </c>
      <c r="D5298" t="s">
        <v>7077</v>
      </c>
      <c r="E5298" t="s">
        <v>13017</v>
      </c>
      <c r="F5298" t="s">
        <v>7078</v>
      </c>
      <c r="G5298" t="s">
        <v>6768</v>
      </c>
      <c r="I5298" t="s">
        <v>265</v>
      </c>
      <c r="J5298" t="s">
        <v>266</v>
      </c>
      <c r="K5298" t="s">
        <v>7079</v>
      </c>
      <c r="L5298" t="s">
        <v>7080</v>
      </c>
      <c r="M5298" t="s">
        <v>267</v>
      </c>
      <c r="N5298" t="s">
        <v>268</v>
      </c>
      <c r="O5298">
        <v>1</v>
      </c>
      <c r="P5298" t="s">
        <v>282</v>
      </c>
      <c r="Q5298">
        <v>3</v>
      </c>
      <c r="S5298">
        <v>2</v>
      </c>
      <c r="T5298" s="108">
        <v>6</v>
      </c>
      <c r="U5298">
        <v>1</v>
      </c>
      <c r="V5298" t="s">
        <v>270</v>
      </c>
      <c r="W5298" t="s">
        <v>167</v>
      </c>
      <c r="X5298">
        <v>1</v>
      </c>
      <c r="Y5298">
        <v>0</v>
      </c>
      <c r="Z5298">
        <v>1</v>
      </c>
      <c r="AA5298">
        <v>0</v>
      </c>
      <c r="AB5298">
        <v>0</v>
      </c>
      <c r="AC5298">
        <v>1</v>
      </c>
      <c r="AD5298">
        <v>0</v>
      </c>
      <c r="AE5298">
        <v>0</v>
      </c>
    </row>
    <row r="5299" spans="1:31" x14ac:dyDescent="0.3">
      <c r="A5299" t="s">
        <v>268</v>
      </c>
      <c r="B5299" t="s">
        <v>7076</v>
      </c>
      <c r="C5299" t="s">
        <v>262</v>
      </c>
      <c r="D5299" t="s">
        <v>7077</v>
      </c>
      <c r="E5299" t="s">
        <v>13017</v>
      </c>
      <c r="F5299" t="s">
        <v>7078</v>
      </c>
      <c r="G5299" t="s">
        <v>6768</v>
      </c>
      <c r="I5299" t="s">
        <v>265</v>
      </c>
      <c r="J5299" t="s">
        <v>266</v>
      </c>
      <c r="K5299" t="s">
        <v>7079</v>
      </c>
      <c r="L5299" t="s">
        <v>7080</v>
      </c>
      <c r="M5299" t="s">
        <v>271</v>
      </c>
      <c r="N5299" t="s">
        <v>268</v>
      </c>
      <c r="O5299">
        <v>2</v>
      </c>
      <c r="P5299" t="s">
        <v>272</v>
      </c>
      <c r="Q5299">
        <v>6</v>
      </c>
      <c r="S5299">
        <v>1</v>
      </c>
      <c r="T5299" s="108">
        <v>6</v>
      </c>
      <c r="U5299">
        <v>1</v>
      </c>
      <c r="V5299" t="s">
        <v>270</v>
      </c>
      <c r="W5299" t="s">
        <v>167</v>
      </c>
      <c r="X5299">
        <v>1</v>
      </c>
      <c r="Y5299">
        <v>0</v>
      </c>
      <c r="Z5299">
        <v>1</v>
      </c>
      <c r="AA5299">
        <v>0</v>
      </c>
      <c r="AB5299">
        <v>0</v>
      </c>
      <c r="AC5299">
        <v>0</v>
      </c>
      <c r="AD5299">
        <v>0</v>
      </c>
      <c r="AE5299">
        <v>0</v>
      </c>
    </row>
    <row r="5300" spans="1:31" x14ac:dyDescent="0.3">
      <c r="A5300" t="s">
        <v>268</v>
      </c>
      <c r="B5300" t="s">
        <v>7076</v>
      </c>
      <c r="C5300" t="s">
        <v>262</v>
      </c>
      <c r="D5300" t="s">
        <v>7077</v>
      </c>
      <c r="E5300" t="s">
        <v>13017</v>
      </c>
      <c r="F5300" t="s">
        <v>7078</v>
      </c>
      <c r="G5300" t="s">
        <v>6768</v>
      </c>
      <c r="I5300" t="s">
        <v>265</v>
      </c>
      <c r="J5300" t="s">
        <v>266</v>
      </c>
      <c r="K5300" t="s">
        <v>7079</v>
      </c>
      <c r="L5300" t="s">
        <v>7080</v>
      </c>
      <c r="M5300" t="s">
        <v>271</v>
      </c>
      <c r="N5300" t="s">
        <v>268</v>
      </c>
      <c r="O5300">
        <v>20</v>
      </c>
      <c r="P5300" t="s">
        <v>17796</v>
      </c>
      <c r="Q5300">
        <v>2</v>
      </c>
      <c r="S5300">
        <v>1</v>
      </c>
      <c r="T5300" s="108">
        <v>2</v>
      </c>
      <c r="U5300">
        <v>1</v>
      </c>
      <c r="V5300" t="s">
        <v>270</v>
      </c>
      <c r="W5300" t="s">
        <v>167</v>
      </c>
      <c r="X5300">
        <v>1</v>
      </c>
      <c r="Y5300">
        <v>0</v>
      </c>
      <c r="Z5300">
        <v>0</v>
      </c>
      <c r="AA5300">
        <v>1</v>
      </c>
      <c r="AB5300">
        <v>0</v>
      </c>
      <c r="AC5300">
        <v>0</v>
      </c>
      <c r="AD5300">
        <v>0</v>
      </c>
      <c r="AE5300">
        <v>0</v>
      </c>
    </row>
    <row r="5301" spans="1:31" x14ac:dyDescent="0.3">
      <c r="A5301" t="s">
        <v>268</v>
      </c>
      <c r="B5301" t="s">
        <v>7076</v>
      </c>
      <c r="C5301" t="s">
        <v>262</v>
      </c>
      <c r="D5301" t="s">
        <v>7077</v>
      </c>
      <c r="E5301" t="s">
        <v>13017</v>
      </c>
      <c r="F5301" t="s">
        <v>7078</v>
      </c>
      <c r="G5301" t="s">
        <v>6768</v>
      </c>
      <c r="I5301" t="s">
        <v>265</v>
      </c>
      <c r="J5301" t="s">
        <v>266</v>
      </c>
      <c r="K5301" t="s">
        <v>7079</v>
      </c>
      <c r="L5301" t="s">
        <v>7080</v>
      </c>
      <c r="M5301" t="s">
        <v>271</v>
      </c>
      <c r="N5301" t="s">
        <v>268</v>
      </c>
      <c r="O5301">
        <v>27</v>
      </c>
      <c r="P5301" t="s">
        <v>273</v>
      </c>
      <c r="Q5301">
        <v>0.48</v>
      </c>
      <c r="S5301">
        <v>3</v>
      </c>
      <c r="T5301" s="108">
        <v>1.44</v>
      </c>
      <c r="U5301">
        <v>1</v>
      </c>
      <c r="V5301" t="s">
        <v>270</v>
      </c>
      <c r="W5301" t="s">
        <v>167</v>
      </c>
      <c r="X5301">
        <v>3</v>
      </c>
      <c r="Y5301">
        <v>0</v>
      </c>
      <c r="Z5301">
        <v>0</v>
      </c>
      <c r="AA5301">
        <v>0</v>
      </c>
      <c r="AB5301">
        <v>0</v>
      </c>
      <c r="AC5301">
        <v>3</v>
      </c>
      <c r="AD5301">
        <v>0</v>
      </c>
      <c r="AE5301">
        <v>0</v>
      </c>
    </row>
    <row r="5302" spans="1:31" x14ac:dyDescent="0.3">
      <c r="A5302" t="s">
        <v>268</v>
      </c>
      <c r="B5302" t="s">
        <v>7082</v>
      </c>
      <c r="C5302" t="s">
        <v>262</v>
      </c>
      <c r="D5302" t="s">
        <v>7083</v>
      </c>
      <c r="E5302" t="s">
        <v>13317</v>
      </c>
      <c r="F5302" t="s">
        <v>7078</v>
      </c>
      <c r="G5302" t="s">
        <v>402</v>
      </c>
      <c r="I5302" t="s">
        <v>265</v>
      </c>
      <c r="J5302" t="s">
        <v>266</v>
      </c>
      <c r="K5302" t="s">
        <v>7081</v>
      </c>
      <c r="L5302" t="s">
        <v>7084</v>
      </c>
      <c r="M5302" t="s">
        <v>267</v>
      </c>
      <c r="N5302" t="s">
        <v>268</v>
      </c>
      <c r="O5302">
        <v>1</v>
      </c>
      <c r="P5302" t="s">
        <v>282</v>
      </c>
      <c r="Q5302">
        <v>2</v>
      </c>
      <c r="S5302">
        <v>2</v>
      </c>
      <c r="T5302" s="108">
        <v>4</v>
      </c>
      <c r="U5302">
        <v>1</v>
      </c>
      <c r="V5302" t="s">
        <v>270</v>
      </c>
      <c r="W5302" t="s">
        <v>167</v>
      </c>
      <c r="X5302">
        <v>1</v>
      </c>
      <c r="Y5302">
        <v>1</v>
      </c>
      <c r="Z5302">
        <v>0</v>
      </c>
      <c r="AA5302">
        <v>0</v>
      </c>
      <c r="AB5302">
        <v>0</v>
      </c>
      <c r="AC5302">
        <v>1</v>
      </c>
      <c r="AD5302">
        <v>0</v>
      </c>
      <c r="AE5302">
        <v>0</v>
      </c>
    </row>
    <row r="5303" spans="1:31" x14ac:dyDescent="0.3">
      <c r="A5303" t="s">
        <v>268</v>
      </c>
      <c r="B5303" t="s">
        <v>7098</v>
      </c>
      <c r="C5303" t="s">
        <v>262</v>
      </c>
      <c r="D5303" t="s">
        <v>3111</v>
      </c>
      <c r="E5303" t="s">
        <v>12925</v>
      </c>
      <c r="F5303" t="s">
        <v>7099</v>
      </c>
      <c r="G5303" t="s">
        <v>9312</v>
      </c>
      <c r="I5303" t="s">
        <v>265</v>
      </c>
      <c r="J5303" t="s">
        <v>266</v>
      </c>
      <c r="K5303" t="s">
        <v>7100</v>
      </c>
      <c r="L5303" t="s">
        <v>7101</v>
      </c>
      <c r="M5303" t="s">
        <v>267</v>
      </c>
      <c r="N5303" t="s">
        <v>268</v>
      </c>
      <c r="O5303">
        <v>1</v>
      </c>
      <c r="P5303" t="s">
        <v>282</v>
      </c>
      <c r="Q5303">
        <v>2</v>
      </c>
      <c r="S5303">
        <v>2</v>
      </c>
      <c r="T5303" s="108">
        <v>4</v>
      </c>
      <c r="U5303">
        <v>1</v>
      </c>
      <c r="V5303" t="s">
        <v>270</v>
      </c>
      <c r="W5303" t="s">
        <v>167</v>
      </c>
      <c r="X5303">
        <v>1</v>
      </c>
      <c r="Y5303">
        <v>0</v>
      </c>
      <c r="Z5303">
        <v>0</v>
      </c>
      <c r="AA5303">
        <v>1</v>
      </c>
      <c r="AB5303">
        <v>0</v>
      </c>
      <c r="AC5303">
        <v>1</v>
      </c>
      <c r="AD5303">
        <v>0</v>
      </c>
      <c r="AE5303">
        <v>0</v>
      </c>
    </row>
    <row r="5304" spans="1:31" x14ac:dyDescent="0.3">
      <c r="A5304" t="s">
        <v>268</v>
      </c>
      <c r="B5304" t="s">
        <v>7098</v>
      </c>
      <c r="C5304" t="s">
        <v>262</v>
      </c>
      <c r="D5304" t="s">
        <v>3111</v>
      </c>
      <c r="E5304" t="s">
        <v>12925</v>
      </c>
      <c r="F5304" t="s">
        <v>7099</v>
      </c>
      <c r="G5304" t="s">
        <v>9312</v>
      </c>
      <c r="I5304" t="s">
        <v>265</v>
      </c>
      <c r="J5304" t="s">
        <v>266</v>
      </c>
      <c r="K5304" t="s">
        <v>7100</v>
      </c>
      <c r="L5304" t="s">
        <v>7101</v>
      </c>
      <c r="M5304" t="s">
        <v>271</v>
      </c>
      <c r="N5304" t="s">
        <v>268</v>
      </c>
      <c r="O5304">
        <v>2</v>
      </c>
      <c r="P5304" t="s">
        <v>272</v>
      </c>
      <c r="Q5304">
        <v>2</v>
      </c>
      <c r="S5304">
        <v>3</v>
      </c>
      <c r="T5304" s="108">
        <v>6</v>
      </c>
      <c r="U5304">
        <v>1</v>
      </c>
      <c r="V5304" t="s">
        <v>270</v>
      </c>
      <c r="W5304" t="s">
        <v>167</v>
      </c>
      <c r="X5304">
        <v>1</v>
      </c>
      <c r="Y5304">
        <v>1</v>
      </c>
      <c r="Z5304">
        <v>0</v>
      </c>
      <c r="AA5304">
        <v>1</v>
      </c>
      <c r="AB5304">
        <v>0</v>
      </c>
      <c r="AC5304">
        <v>1</v>
      </c>
      <c r="AD5304">
        <v>0</v>
      </c>
      <c r="AE5304">
        <v>0</v>
      </c>
    </row>
    <row r="5305" spans="1:31" x14ac:dyDescent="0.3">
      <c r="A5305" t="s">
        <v>268</v>
      </c>
      <c r="B5305" t="s">
        <v>7098</v>
      </c>
      <c r="C5305" t="s">
        <v>262</v>
      </c>
      <c r="D5305" t="s">
        <v>3111</v>
      </c>
      <c r="E5305" t="s">
        <v>12925</v>
      </c>
      <c r="F5305" t="s">
        <v>7099</v>
      </c>
      <c r="G5305" t="s">
        <v>9312</v>
      </c>
      <c r="I5305" t="s">
        <v>265</v>
      </c>
      <c r="J5305" t="s">
        <v>266</v>
      </c>
      <c r="K5305" t="s">
        <v>7100</v>
      </c>
      <c r="L5305" t="s">
        <v>7101</v>
      </c>
      <c r="M5305" t="s">
        <v>271</v>
      </c>
      <c r="N5305" t="s">
        <v>268</v>
      </c>
      <c r="O5305">
        <v>20</v>
      </c>
      <c r="P5305" t="s">
        <v>425</v>
      </c>
      <c r="Q5305">
        <v>0.32</v>
      </c>
      <c r="S5305">
        <v>3</v>
      </c>
      <c r="T5305" s="108">
        <v>0.96</v>
      </c>
      <c r="U5305">
        <v>1</v>
      </c>
      <c r="V5305" t="s">
        <v>270</v>
      </c>
      <c r="W5305" t="s">
        <v>167</v>
      </c>
      <c r="X5305">
        <v>1</v>
      </c>
      <c r="Y5305">
        <v>1</v>
      </c>
      <c r="Z5305">
        <v>0</v>
      </c>
      <c r="AA5305">
        <v>1</v>
      </c>
      <c r="AB5305">
        <v>0</v>
      </c>
      <c r="AC5305">
        <v>1</v>
      </c>
      <c r="AD5305">
        <v>0</v>
      </c>
      <c r="AE5305">
        <v>0</v>
      </c>
    </row>
    <row r="5306" spans="1:31" x14ac:dyDescent="0.3">
      <c r="A5306" t="s">
        <v>268</v>
      </c>
      <c r="B5306" t="s">
        <v>7105</v>
      </c>
      <c r="C5306" t="s">
        <v>262</v>
      </c>
      <c r="D5306" t="s">
        <v>11654</v>
      </c>
      <c r="E5306" t="s">
        <v>13320</v>
      </c>
      <c r="F5306" t="s">
        <v>7099</v>
      </c>
      <c r="G5306" t="s">
        <v>402</v>
      </c>
      <c r="I5306" t="s">
        <v>265</v>
      </c>
      <c r="J5306" t="s">
        <v>266</v>
      </c>
      <c r="K5306" t="s">
        <v>7088</v>
      </c>
      <c r="L5306" t="s">
        <v>7106</v>
      </c>
      <c r="M5306" t="s">
        <v>271</v>
      </c>
      <c r="N5306" t="s">
        <v>268</v>
      </c>
      <c r="O5306">
        <v>2</v>
      </c>
      <c r="P5306" t="s">
        <v>288</v>
      </c>
      <c r="Q5306">
        <v>0.48</v>
      </c>
      <c r="S5306">
        <v>12</v>
      </c>
      <c r="T5306" s="108">
        <v>5.76</v>
      </c>
      <c r="U5306">
        <v>1</v>
      </c>
      <c r="V5306" t="s">
        <v>270</v>
      </c>
      <c r="W5306" t="s">
        <v>167</v>
      </c>
      <c r="X5306">
        <v>4</v>
      </c>
      <c r="Y5306">
        <v>4</v>
      </c>
      <c r="Z5306">
        <v>0</v>
      </c>
      <c r="AA5306">
        <v>4</v>
      </c>
      <c r="AB5306">
        <v>0</v>
      </c>
      <c r="AC5306">
        <v>4</v>
      </c>
      <c r="AD5306">
        <v>0</v>
      </c>
      <c r="AE5306">
        <v>0</v>
      </c>
    </row>
    <row r="5307" spans="1:31" x14ac:dyDescent="0.3">
      <c r="A5307" t="s">
        <v>268</v>
      </c>
      <c r="B5307" t="s">
        <v>7105</v>
      </c>
      <c r="C5307" t="s">
        <v>262</v>
      </c>
      <c r="D5307" t="s">
        <v>11654</v>
      </c>
      <c r="E5307" t="s">
        <v>13320</v>
      </c>
      <c r="F5307" t="s">
        <v>7099</v>
      </c>
      <c r="G5307" t="s">
        <v>402</v>
      </c>
      <c r="I5307" t="s">
        <v>265</v>
      </c>
      <c r="J5307" t="s">
        <v>266</v>
      </c>
      <c r="K5307" t="s">
        <v>7088</v>
      </c>
      <c r="L5307" t="s">
        <v>7106</v>
      </c>
      <c r="M5307" t="s">
        <v>267</v>
      </c>
      <c r="N5307" t="s">
        <v>268</v>
      </c>
      <c r="O5307">
        <v>1</v>
      </c>
      <c r="P5307" t="s">
        <v>282</v>
      </c>
      <c r="Q5307">
        <v>2</v>
      </c>
      <c r="S5307">
        <v>3</v>
      </c>
      <c r="T5307" s="108">
        <v>6</v>
      </c>
      <c r="U5307">
        <v>1</v>
      </c>
      <c r="V5307" t="s">
        <v>270</v>
      </c>
      <c r="W5307" t="s">
        <v>167</v>
      </c>
      <c r="X5307">
        <v>1</v>
      </c>
      <c r="Y5307">
        <v>1</v>
      </c>
      <c r="Z5307">
        <v>0</v>
      </c>
      <c r="AA5307">
        <v>1</v>
      </c>
      <c r="AB5307">
        <v>0</v>
      </c>
      <c r="AC5307">
        <v>1</v>
      </c>
      <c r="AD5307">
        <v>0</v>
      </c>
      <c r="AE5307">
        <v>0</v>
      </c>
    </row>
    <row r="5308" spans="1:31" x14ac:dyDescent="0.3">
      <c r="A5308" t="s">
        <v>268</v>
      </c>
      <c r="B5308" t="s">
        <v>7105</v>
      </c>
      <c r="C5308" t="s">
        <v>262</v>
      </c>
      <c r="D5308" t="s">
        <v>11654</v>
      </c>
      <c r="E5308" t="s">
        <v>13320</v>
      </c>
      <c r="F5308" t="s">
        <v>7099</v>
      </c>
      <c r="G5308" t="s">
        <v>402</v>
      </c>
      <c r="I5308" t="s">
        <v>265</v>
      </c>
      <c r="J5308" t="s">
        <v>266</v>
      </c>
      <c r="K5308" t="s">
        <v>7088</v>
      </c>
      <c r="L5308" t="s">
        <v>7106</v>
      </c>
      <c r="M5308" t="s">
        <v>271</v>
      </c>
      <c r="N5308" t="s">
        <v>268</v>
      </c>
      <c r="O5308">
        <v>20</v>
      </c>
      <c r="P5308" t="s">
        <v>425</v>
      </c>
      <c r="Q5308">
        <v>0.32</v>
      </c>
      <c r="S5308">
        <v>1</v>
      </c>
      <c r="T5308" s="108">
        <v>0.32</v>
      </c>
      <c r="U5308">
        <v>1</v>
      </c>
      <c r="V5308" t="s">
        <v>270</v>
      </c>
      <c r="W5308" t="s">
        <v>167</v>
      </c>
      <c r="X5308">
        <v>1</v>
      </c>
      <c r="Y5308">
        <v>0</v>
      </c>
      <c r="Z5308">
        <v>1</v>
      </c>
      <c r="AA5308">
        <v>0</v>
      </c>
      <c r="AB5308">
        <v>0</v>
      </c>
      <c r="AC5308">
        <v>0</v>
      </c>
      <c r="AD5308">
        <v>0</v>
      </c>
      <c r="AE5308">
        <v>0</v>
      </c>
    </row>
    <row r="5309" spans="1:31" x14ac:dyDescent="0.3">
      <c r="A5309" t="s">
        <v>268</v>
      </c>
      <c r="B5309" t="s">
        <v>6887</v>
      </c>
      <c r="C5309" t="s">
        <v>262</v>
      </c>
      <c r="D5309" t="s">
        <v>6888</v>
      </c>
      <c r="E5309" t="s">
        <v>12888</v>
      </c>
      <c r="F5309" t="s">
        <v>6889</v>
      </c>
      <c r="G5309" t="s">
        <v>6856</v>
      </c>
      <c r="I5309" t="s">
        <v>265</v>
      </c>
      <c r="J5309" t="s">
        <v>266</v>
      </c>
      <c r="K5309" t="s">
        <v>6890</v>
      </c>
      <c r="L5309" t="s">
        <v>6891</v>
      </c>
      <c r="M5309" t="s">
        <v>267</v>
      </c>
      <c r="N5309" t="s">
        <v>268</v>
      </c>
      <c r="O5309">
        <v>1</v>
      </c>
      <c r="P5309" t="s">
        <v>282</v>
      </c>
      <c r="Q5309">
        <v>3</v>
      </c>
      <c r="S5309">
        <v>1</v>
      </c>
      <c r="T5309" s="108">
        <v>3</v>
      </c>
      <c r="U5309">
        <v>1</v>
      </c>
      <c r="V5309" t="s">
        <v>270</v>
      </c>
      <c r="W5309" t="s">
        <v>167</v>
      </c>
      <c r="X5309">
        <v>1</v>
      </c>
      <c r="Y5309">
        <v>0</v>
      </c>
      <c r="Z5309">
        <v>1</v>
      </c>
      <c r="AA5309">
        <v>0</v>
      </c>
      <c r="AB5309">
        <v>0</v>
      </c>
      <c r="AC5309">
        <v>0</v>
      </c>
      <c r="AD5309">
        <v>0</v>
      </c>
      <c r="AE5309">
        <v>0</v>
      </c>
    </row>
    <row r="5310" spans="1:31" x14ac:dyDescent="0.3">
      <c r="A5310" t="s">
        <v>268</v>
      </c>
      <c r="B5310" t="s">
        <v>7148</v>
      </c>
      <c r="C5310" t="s">
        <v>274</v>
      </c>
      <c r="D5310" t="s">
        <v>7149</v>
      </c>
      <c r="E5310" t="s">
        <v>12933</v>
      </c>
      <c r="F5310" t="s">
        <v>2303</v>
      </c>
      <c r="G5310" t="s">
        <v>9312</v>
      </c>
      <c r="I5310" t="s">
        <v>265</v>
      </c>
      <c r="J5310" t="s">
        <v>266</v>
      </c>
      <c r="K5310" t="s">
        <v>7150</v>
      </c>
      <c r="L5310" t="s">
        <v>7151</v>
      </c>
      <c r="M5310" t="s">
        <v>267</v>
      </c>
      <c r="N5310" t="s">
        <v>268</v>
      </c>
      <c r="O5310">
        <v>1</v>
      </c>
      <c r="P5310" t="s">
        <v>282</v>
      </c>
      <c r="Q5310">
        <v>4</v>
      </c>
      <c r="S5310">
        <v>2</v>
      </c>
      <c r="T5310" s="108">
        <v>8</v>
      </c>
      <c r="U5310">
        <v>1</v>
      </c>
      <c r="V5310" t="s">
        <v>270</v>
      </c>
      <c r="W5310" t="s">
        <v>167</v>
      </c>
      <c r="X5310">
        <v>1</v>
      </c>
      <c r="Y5310">
        <v>0</v>
      </c>
      <c r="Z5310">
        <v>1</v>
      </c>
      <c r="AA5310">
        <v>0</v>
      </c>
      <c r="AB5310">
        <v>0</v>
      </c>
      <c r="AC5310">
        <v>1</v>
      </c>
      <c r="AD5310">
        <v>0</v>
      </c>
      <c r="AE5310">
        <v>0</v>
      </c>
    </row>
    <row r="5311" spans="1:31" x14ac:dyDescent="0.3">
      <c r="A5311" t="s">
        <v>268</v>
      </c>
      <c r="B5311" t="s">
        <v>7148</v>
      </c>
      <c r="C5311" t="s">
        <v>274</v>
      </c>
      <c r="D5311" t="s">
        <v>7149</v>
      </c>
      <c r="E5311" t="s">
        <v>12933</v>
      </c>
      <c r="F5311" t="s">
        <v>2303</v>
      </c>
      <c r="G5311" t="s">
        <v>9312</v>
      </c>
      <c r="I5311" t="s">
        <v>265</v>
      </c>
      <c r="J5311" t="s">
        <v>266</v>
      </c>
      <c r="K5311" t="s">
        <v>7150</v>
      </c>
      <c r="L5311" t="s">
        <v>7151</v>
      </c>
      <c r="M5311" t="s">
        <v>271</v>
      </c>
      <c r="N5311" t="s">
        <v>268</v>
      </c>
      <c r="O5311">
        <v>2</v>
      </c>
      <c r="P5311" t="s">
        <v>272</v>
      </c>
      <c r="Q5311">
        <v>4</v>
      </c>
      <c r="S5311">
        <v>3</v>
      </c>
      <c r="T5311" s="108">
        <v>12</v>
      </c>
      <c r="U5311">
        <v>1</v>
      </c>
      <c r="V5311" t="s">
        <v>270</v>
      </c>
      <c r="W5311" t="s">
        <v>167</v>
      </c>
      <c r="X5311">
        <v>1</v>
      </c>
      <c r="Y5311">
        <v>1</v>
      </c>
      <c r="Z5311">
        <v>0</v>
      </c>
      <c r="AA5311">
        <v>1</v>
      </c>
      <c r="AB5311">
        <v>0</v>
      </c>
      <c r="AC5311">
        <v>1</v>
      </c>
      <c r="AD5311">
        <v>0</v>
      </c>
      <c r="AE5311">
        <v>0</v>
      </c>
    </row>
    <row r="5312" spans="1:31" x14ac:dyDescent="0.3">
      <c r="A5312" t="s">
        <v>268</v>
      </c>
      <c r="B5312" t="s">
        <v>7169</v>
      </c>
      <c r="C5312" t="s">
        <v>262</v>
      </c>
      <c r="D5312" t="s">
        <v>7170</v>
      </c>
      <c r="E5312" t="s">
        <v>13327</v>
      </c>
      <c r="F5312" t="s">
        <v>7171</v>
      </c>
      <c r="G5312" t="s">
        <v>402</v>
      </c>
      <c r="I5312" t="s">
        <v>265</v>
      </c>
      <c r="J5312" t="s">
        <v>266</v>
      </c>
      <c r="K5312" t="s">
        <v>7154</v>
      </c>
      <c r="L5312" t="s">
        <v>7172</v>
      </c>
      <c r="M5312" t="s">
        <v>267</v>
      </c>
      <c r="N5312" t="s">
        <v>268</v>
      </c>
      <c r="O5312">
        <v>1</v>
      </c>
      <c r="P5312" t="s">
        <v>282</v>
      </c>
      <c r="Q5312">
        <v>1</v>
      </c>
      <c r="S5312">
        <v>1</v>
      </c>
      <c r="T5312" s="108">
        <v>1</v>
      </c>
      <c r="U5312">
        <v>1</v>
      </c>
      <c r="V5312" t="s">
        <v>270</v>
      </c>
      <c r="W5312" t="s">
        <v>167</v>
      </c>
      <c r="X5312">
        <v>1</v>
      </c>
      <c r="Y5312">
        <v>0</v>
      </c>
      <c r="Z5312">
        <v>1</v>
      </c>
      <c r="AA5312">
        <v>0</v>
      </c>
      <c r="AB5312">
        <v>0</v>
      </c>
      <c r="AC5312">
        <v>0</v>
      </c>
      <c r="AD5312">
        <v>0</v>
      </c>
      <c r="AE5312">
        <v>0</v>
      </c>
    </row>
    <row r="5313" spans="1:31" x14ac:dyDescent="0.3">
      <c r="A5313" t="s">
        <v>268</v>
      </c>
      <c r="B5313" t="s">
        <v>7169</v>
      </c>
      <c r="C5313" t="s">
        <v>262</v>
      </c>
      <c r="D5313" t="s">
        <v>7170</v>
      </c>
      <c r="E5313" t="s">
        <v>13327</v>
      </c>
      <c r="F5313" t="s">
        <v>7171</v>
      </c>
      <c r="G5313" t="s">
        <v>402</v>
      </c>
      <c r="I5313" t="s">
        <v>265</v>
      </c>
      <c r="J5313" t="s">
        <v>266</v>
      </c>
      <c r="K5313" t="s">
        <v>7154</v>
      </c>
      <c r="L5313" t="s">
        <v>7172</v>
      </c>
      <c r="M5313" t="s">
        <v>271</v>
      </c>
      <c r="N5313" t="s">
        <v>268</v>
      </c>
      <c r="O5313">
        <v>2</v>
      </c>
      <c r="P5313" t="s">
        <v>272</v>
      </c>
      <c r="Q5313">
        <v>2</v>
      </c>
      <c r="S5313">
        <v>1</v>
      </c>
      <c r="T5313" s="108">
        <v>2</v>
      </c>
      <c r="U5313">
        <v>1</v>
      </c>
      <c r="V5313" t="s">
        <v>270</v>
      </c>
      <c r="W5313" t="s">
        <v>167</v>
      </c>
      <c r="X5313">
        <v>1</v>
      </c>
      <c r="Y5313">
        <v>0</v>
      </c>
      <c r="Z5313">
        <v>0</v>
      </c>
      <c r="AA5313">
        <v>0</v>
      </c>
      <c r="AB5313">
        <v>0</v>
      </c>
      <c r="AC5313">
        <v>1</v>
      </c>
      <c r="AD5313">
        <v>0</v>
      </c>
      <c r="AE5313">
        <v>0</v>
      </c>
    </row>
    <row r="5314" spans="1:31" x14ac:dyDescent="0.3">
      <c r="A5314" t="s">
        <v>268</v>
      </c>
      <c r="B5314" t="s">
        <v>7179</v>
      </c>
      <c r="C5314" t="s">
        <v>274</v>
      </c>
      <c r="D5314" t="s">
        <v>7180</v>
      </c>
      <c r="E5314" t="s">
        <v>12934</v>
      </c>
      <c r="F5314" t="s">
        <v>7181</v>
      </c>
      <c r="G5314" t="s">
        <v>9312</v>
      </c>
      <c r="I5314" t="s">
        <v>313</v>
      </c>
      <c r="J5314" t="s">
        <v>266</v>
      </c>
      <c r="K5314" t="s">
        <v>7150</v>
      </c>
      <c r="L5314" t="s">
        <v>7182</v>
      </c>
      <c r="M5314" t="s">
        <v>267</v>
      </c>
      <c r="N5314" t="s">
        <v>268</v>
      </c>
      <c r="O5314">
        <v>1</v>
      </c>
      <c r="P5314" t="s">
        <v>282</v>
      </c>
      <c r="Q5314">
        <v>1</v>
      </c>
      <c r="S5314">
        <v>1</v>
      </c>
      <c r="T5314" s="108">
        <v>1</v>
      </c>
      <c r="U5314">
        <v>1</v>
      </c>
      <c r="V5314" t="s">
        <v>270</v>
      </c>
      <c r="W5314" t="s">
        <v>167</v>
      </c>
      <c r="X5314">
        <v>1</v>
      </c>
      <c r="Y5314">
        <v>0</v>
      </c>
      <c r="Z5314">
        <v>1</v>
      </c>
      <c r="AA5314">
        <v>0</v>
      </c>
      <c r="AB5314">
        <v>0</v>
      </c>
      <c r="AC5314">
        <v>0</v>
      </c>
      <c r="AD5314">
        <v>0</v>
      </c>
      <c r="AE5314">
        <v>0</v>
      </c>
    </row>
    <row r="5315" spans="1:31" x14ac:dyDescent="0.3">
      <c r="A5315" t="s">
        <v>268</v>
      </c>
      <c r="B5315" t="s">
        <v>7179</v>
      </c>
      <c r="C5315" t="s">
        <v>274</v>
      </c>
      <c r="D5315" t="s">
        <v>7180</v>
      </c>
      <c r="E5315" t="s">
        <v>12934</v>
      </c>
      <c r="F5315" t="s">
        <v>7181</v>
      </c>
      <c r="G5315" t="s">
        <v>9312</v>
      </c>
      <c r="I5315" t="s">
        <v>313</v>
      </c>
      <c r="J5315" t="s">
        <v>266</v>
      </c>
      <c r="K5315" t="s">
        <v>7150</v>
      </c>
      <c r="L5315" t="s">
        <v>7182</v>
      </c>
      <c r="M5315" t="s">
        <v>271</v>
      </c>
      <c r="N5315" t="s">
        <v>268</v>
      </c>
      <c r="O5315">
        <v>2</v>
      </c>
      <c r="P5315" t="s">
        <v>272</v>
      </c>
      <c r="Q5315">
        <v>4</v>
      </c>
      <c r="S5315">
        <v>1</v>
      </c>
      <c r="T5315" s="108">
        <v>4</v>
      </c>
      <c r="U5315">
        <v>1</v>
      </c>
      <c r="V5315" t="s">
        <v>270</v>
      </c>
      <c r="W5315" t="s">
        <v>167</v>
      </c>
      <c r="X5315">
        <v>1</v>
      </c>
      <c r="Y5315">
        <v>0</v>
      </c>
      <c r="Z5315">
        <v>0</v>
      </c>
      <c r="AA5315">
        <v>0</v>
      </c>
      <c r="AB5315">
        <v>1</v>
      </c>
      <c r="AC5315">
        <v>0</v>
      </c>
      <c r="AD5315">
        <v>0</v>
      </c>
      <c r="AE5315">
        <v>0</v>
      </c>
    </row>
    <row r="5316" spans="1:31" x14ac:dyDescent="0.3">
      <c r="A5316" t="s">
        <v>268</v>
      </c>
      <c r="B5316" t="s">
        <v>11619</v>
      </c>
      <c r="C5316" t="s">
        <v>274</v>
      </c>
      <c r="D5316" t="s">
        <v>11620</v>
      </c>
      <c r="E5316" t="s">
        <v>12935</v>
      </c>
      <c r="F5316" t="s">
        <v>11621</v>
      </c>
      <c r="G5316" t="s">
        <v>9312</v>
      </c>
      <c r="I5316" t="s">
        <v>265</v>
      </c>
      <c r="J5316" t="s">
        <v>266</v>
      </c>
      <c r="K5316" t="s">
        <v>7150</v>
      </c>
      <c r="L5316" t="s">
        <v>11622</v>
      </c>
      <c r="M5316" t="s">
        <v>267</v>
      </c>
      <c r="N5316" t="s">
        <v>268</v>
      </c>
      <c r="O5316">
        <v>1</v>
      </c>
      <c r="P5316" t="s">
        <v>282</v>
      </c>
      <c r="Q5316">
        <v>2</v>
      </c>
      <c r="S5316">
        <v>1</v>
      </c>
      <c r="T5316" s="108">
        <v>2</v>
      </c>
      <c r="U5316">
        <v>1</v>
      </c>
      <c r="V5316" t="s">
        <v>270</v>
      </c>
      <c r="W5316" t="s">
        <v>167</v>
      </c>
      <c r="X5316">
        <v>1</v>
      </c>
      <c r="Y5316">
        <v>0</v>
      </c>
      <c r="Z5316">
        <v>1</v>
      </c>
      <c r="AA5316">
        <v>0</v>
      </c>
      <c r="AB5316">
        <v>0</v>
      </c>
      <c r="AC5316">
        <v>0</v>
      </c>
      <c r="AD5316">
        <v>0</v>
      </c>
      <c r="AE5316">
        <v>0</v>
      </c>
    </row>
    <row r="5317" spans="1:31" x14ac:dyDescent="0.3">
      <c r="A5317" t="s">
        <v>268</v>
      </c>
      <c r="B5317" t="s">
        <v>11619</v>
      </c>
      <c r="C5317" t="s">
        <v>274</v>
      </c>
      <c r="D5317" t="s">
        <v>11620</v>
      </c>
      <c r="E5317" t="s">
        <v>12935</v>
      </c>
      <c r="F5317" t="s">
        <v>11621</v>
      </c>
      <c r="G5317" t="s">
        <v>9312</v>
      </c>
      <c r="I5317" t="s">
        <v>265</v>
      </c>
      <c r="J5317" t="s">
        <v>266</v>
      </c>
      <c r="K5317" t="s">
        <v>7150</v>
      </c>
      <c r="L5317" t="s">
        <v>11622</v>
      </c>
      <c r="M5317" t="s">
        <v>271</v>
      </c>
      <c r="N5317" t="s">
        <v>268</v>
      </c>
      <c r="O5317">
        <v>2</v>
      </c>
      <c r="P5317" t="s">
        <v>272</v>
      </c>
      <c r="Q5317">
        <v>1</v>
      </c>
      <c r="S5317">
        <v>1</v>
      </c>
      <c r="T5317" s="108">
        <v>1</v>
      </c>
      <c r="U5317">
        <v>1</v>
      </c>
      <c r="V5317" t="s">
        <v>270</v>
      </c>
      <c r="W5317" t="s">
        <v>167</v>
      </c>
      <c r="X5317">
        <v>1</v>
      </c>
      <c r="Y5317">
        <v>1</v>
      </c>
      <c r="Z5317">
        <v>0</v>
      </c>
      <c r="AA5317">
        <v>0</v>
      </c>
      <c r="AB5317">
        <v>0</v>
      </c>
      <c r="AC5317">
        <v>0</v>
      </c>
      <c r="AD5317">
        <v>0</v>
      </c>
      <c r="AE5317">
        <v>0</v>
      </c>
    </row>
    <row r="5318" spans="1:31" x14ac:dyDescent="0.3">
      <c r="A5318" t="s">
        <v>268</v>
      </c>
      <c r="B5318" t="s">
        <v>7204</v>
      </c>
      <c r="C5318" t="s">
        <v>525</v>
      </c>
      <c r="D5318" t="s">
        <v>7205</v>
      </c>
      <c r="E5318" t="s">
        <v>13104</v>
      </c>
      <c r="F5318" t="s">
        <v>7206</v>
      </c>
      <c r="G5318" t="s">
        <v>3184</v>
      </c>
      <c r="I5318" t="s">
        <v>265</v>
      </c>
      <c r="J5318" t="s">
        <v>266</v>
      </c>
      <c r="K5318" t="s">
        <v>7207</v>
      </c>
      <c r="L5318" t="s">
        <v>16115</v>
      </c>
      <c r="M5318" t="s">
        <v>271</v>
      </c>
      <c r="N5318" t="s">
        <v>268</v>
      </c>
      <c r="O5318">
        <v>2</v>
      </c>
      <c r="P5318" t="s">
        <v>272</v>
      </c>
      <c r="Q5318">
        <v>3</v>
      </c>
      <c r="S5318">
        <v>2</v>
      </c>
      <c r="T5318" s="108">
        <v>6</v>
      </c>
      <c r="U5318">
        <v>1</v>
      </c>
      <c r="V5318" t="s">
        <v>270</v>
      </c>
      <c r="W5318" t="s">
        <v>167</v>
      </c>
      <c r="X5318">
        <v>1</v>
      </c>
      <c r="Y5318">
        <v>0</v>
      </c>
      <c r="Z5318">
        <v>1</v>
      </c>
      <c r="AA5318">
        <v>0</v>
      </c>
      <c r="AB5318">
        <v>1</v>
      </c>
      <c r="AC5318">
        <v>0</v>
      </c>
      <c r="AD5318">
        <v>0</v>
      </c>
      <c r="AE5318">
        <v>0</v>
      </c>
    </row>
    <row r="5319" spans="1:31" x14ac:dyDescent="0.3">
      <c r="A5319" t="s">
        <v>268</v>
      </c>
      <c r="B5319" t="s">
        <v>7204</v>
      </c>
      <c r="C5319" t="s">
        <v>525</v>
      </c>
      <c r="D5319" t="s">
        <v>7205</v>
      </c>
      <c r="E5319" t="s">
        <v>13104</v>
      </c>
      <c r="F5319" t="s">
        <v>7206</v>
      </c>
      <c r="G5319" t="s">
        <v>3184</v>
      </c>
      <c r="I5319" t="s">
        <v>265</v>
      </c>
      <c r="J5319" t="s">
        <v>266</v>
      </c>
      <c r="K5319" t="s">
        <v>7207</v>
      </c>
      <c r="L5319" t="s">
        <v>16115</v>
      </c>
      <c r="M5319" t="s">
        <v>271</v>
      </c>
      <c r="N5319" t="s">
        <v>268</v>
      </c>
      <c r="O5319">
        <v>20</v>
      </c>
      <c r="P5319" t="s">
        <v>425</v>
      </c>
      <c r="Q5319">
        <v>0.32</v>
      </c>
      <c r="S5319">
        <v>1</v>
      </c>
      <c r="T5319" s="108">
        <v>0.32</v>
      </c>
      <c r="U5319">
        <v>1</v>
      </c>
      <c r="V5319" t="s">
        <v>270</v>
      </c>
      <c r="W5319" t="s">
        <v>167</v>
      </c>
      <c r="X5319">
        <v>1</v>
      </c>
      <c r="Y5319">
        <v>0</v>
      </c>
      <c r="Z5319">
        <v>0</v>
      </c>
      <c r="AA5319">
        <v>1</v>
      </c>
      <c r="AB5319">
        <v>0</v>
      </c>
      <c r="AC5319">
        <v>0</v>
      </c>
      <c r="AD5319">
        <v>0</v>
      </c>
      <c r="AE5319">
        <v>0</v>
      </c>
    </row>
    <row r="5320" spans="1:31" x14ac:dyDescent="0.3">
      <c r="A5320" t="s">
        <v>268</v>
      </c>
      <c r="B5320" t="s">
        <v>7204</v>
      </c>
      <c r="C5320" t="s">
        <v>525</v>
      </c>
      <c r="D5320" t="s">
        <v>7205</v>
      </c>
      <c r="E5320" t="s">
        <v>13104</v>
      </c>
      <c r="F5320" t="s">
        <v>7206</v>
      </c>
      <c r="G5320" t="s">
        <v>3184</v>
      </c>
      <c r="I5320" t="s">
        <v>265</v>
      </c>
      <c r="J5320" t="s">
        <v>266</v>
      </c>
      <c r="K5320" t="s">
        <v>7207</v>
      </c>
      <c r="L5320" t="s">
        <v>16115</v>
      </c>
      <c r="M5320" t="s">
        <v>267</v>
      </c>
      <c r="N5320" t="s">
        <v>268</v>
      </c>
      <c r="O5320">
        <v>1</v>
      </c>
      <c r="P5320" t="s">
        <v>282</v>
      </c>
      <c r="Q5320">
        <v>3</v>
      </c>
      <c r="S5320">
        <v>3</v>
      </c>
      <c r="T5320" s="108">
        <v>9</v>
      </c>
      <c r="U5320">
        <v>1</v>
      </c>
      <c r="V5320" t="s">
        <v>270</v>
      </c>
      <c r="W5320" t="s">
        <v>167</v>
      </c>
      <c r="X5320">
        <v>1</v>
      </c>
      <c r="Y5320">
        <v>1</v>
      </c>
      <c r="Z5320">
        <v>0</v>
      </c>
      <c r="AA5320">
        <v>1</v>
      </c>
      <c r="AB5320">
        <v>0</v>
      </c>
      <c r="AC5320">
        <v>1</v>
      </c>
      <c r="AD5320">
        <v>0</v>
      </c>
      <c r="AE5320">
        <v>0</v>
      </c>
    </row>
    <row r="5321" spans="1:31" x14ac:dyDescent="0.3">
      <c r="A5321" t="s">
        <v>268</v>
      </c>
      <c r="B5321" t="s">
        <v>7252</v>
      </c>
      <c r="C5321" t="s">
        <v>262</v>
      </c>
      <c r="D5321" t="s">
        <v>7253</v>
      </c>
      <c r="E5321" t="s">
        <v>13340</v>
      </c>
      <c r="F5321" t="s">
        <v>7254</v>
      </c>
      <c r="G5321" t="s">
        <v>402</v>
      </c>
      <c r="I5321" t="s">
        <v>265</v>
      </c>
      <c r="J5321" t="s">
        <v>266</v>
      </c>
      <c r="K5321" t="s">
        <v>7227</v>
      </c>
      <c r="L5321" t="s">
        <v>7255</v>
      </c>
      <c r="M5321" t="s">
        <v>267</v>
      </c>
      <c r="N5321" t="s">
        <v>268</v>
      </c>
      <c r="O5321">
        <v>1</v>
      </c>
      <c r="P5321" t="s">
        <v>282</v>
      </c>
      <c r="Q5321">
        <v>2</v>
      </c>
      <c r="S5321">
        <v>1</v>
      </c>
      <c r="T5321" s="108">
        <v>2</v>
      </c>
      <c r="U5321">
        <v>1</v>
      </c>
      <c r="V5321" t="s">
        <v>270</v>
      </c>
      <c r="W5321" t="s">
        <v>167</v>
      </c>
      <c r="X5321">
        <v>1</v>
      </c>
      <c r="Y5321">
        <v>0</v>
      </c>
      <c r="Z5321">
        <v>0</v>
      </c>
      <c r="AA5321">
        <v>0</v>
      </c>
      <c r="AB5321">
        <v>1</v>
      </c>
      <c r="AC5321">
        <v>0</v>
      </c>
      <c r="AD5321">
        <v>0</v>
      </c>
      <c r="AE5321">
        <v>0</v>
      </c>
    </row>
    <row r="5322" spans="1:31" x14ac:dyDescent="0.3">
      <c r="A5322" t="s">
        <v>268</v>
      </c>
      <c r="B5322" t="s">
        <v>7252</v>
      </c>
      <c r="C5322" t="s">
        <v>262</v>
      </c>
      <c r="D5322" t="s">
        <v>7253</v>
      </c>
      <c r="E5322" t="s">
        <v>13340</v>
      </c>
      <c r="F5322" t="s">
        <v>7254</v>
      </c>
      <c r="G5322" t="s">
        <v>402</v>
      </c>
      <c r="I5322" t="s">
        <v>265</v>
      </c>
      <c r="J5322" t="s">
        <v>266</v>
      </c>
      <c r="K5322" t="s">
        <v>7227</v>
      </c>
      <c r="L5322" t="s">
        <v>7255</v>
      </c>
      <c r="M5322" t="s">
        <v>271</v>
      </c>
      <c r="N5322" t="s">
        <v>268</v>
      </c>
      <c r="O5322">
        <v>2</v>
      </c>
      <c r="P5322" t="s">
        <v>272</v>
      </c>
      <c r="Q5322">
        <v>2</v>
      </c>
      <c r="S5322">
        <v>1</v>
      </c>
      <c r="T5322" s="108">
        <v>2</v>
      </c>
      <c r="U5322">
        <v>1</v>
      </c>
      <c r="V5322" t="s">
        <v>270</v>
      </c>
      <c r="W5322" t="s">
        <v>167</v>
      </c>
      <c r="X5322">
        <v>1</v>
      </c>
      <c r="Y5322">
        <v>0</v>
      </c>
      <c r="Z5322">
        <v>0</v>
      </c>
      <c r="AA5322">
        <v>1</v>
      </c>
      <c r="AB5322">
        <v>0</v>
      </c>
      <c r="AC5322">
        <v>0</v>
      </c>
      <c r="AD5322">
        <v>0</v>
      </c>
      <c r="AE5322">
        <v>0</v>
      </c>
    </row>
    <row r="5323" spans="1:31" x14ac:dyDescent="0.3">
      <c r="A5323" t="s">
        <v>268</v>
      </c>
      <c r="B5323" t="s">
        <v>7257</v>
      </c>
      <c r="C5323" t="s">
        <v>262</v>
      </c>
      <c r="D5323" t="s">
        <v>7258</v>
      </c>
      <c r="E5323" t="s">
        <v>13661</v>
      </c>
      <c r="F5323" t="s">
        <v>7256</v>
      </c>
      <c r="G5323" t="s">
        <v>292</v>
      </c>
      <c r="I5323" t="s">
        <v>265</v>
      </c>
      <c r="J5323" t="s">
        <v>266</v>
      </c>
      <c r="K5323" t="s">
        <v>7223</v>
      </c>
      <c r="L5323" t="s">
        <v>7259</v>
      </c>
      <c r="M5323" t="s">
        <v>267</v>
      </c>
      <c r="N5323" t="s">
        <v>268</v>
      </c>
      <c r="O5323">
        <v>1</v>
      </c>
      <c r="P5323" t="s">
        <v>282</v>
      </c>
      <c r="Q5323">
        <v>2</v>
      </c>
      <c r="S5323">
        <v>2</v>
      </c>
      <c r="T5323" s="108">
        <v>4</v>
      </c>
      <c r="U5323">
        <v>1</v>
      </c>
      <c r="V5323" t="s">
        <v>270</v>
      </c>
      <c r="W5323" t="s">
        <v>167</v>
      </c>
      <c r="X5323">
        <v>1</v>
      </c>
      <c r="Y5323">
        <v>0</v>
      </c>
      <c r="Z5323">
        <v>1</v>
      </c>
      <c r="AA5323">
        <v>0</v>
      </c>
      <c r="AB5323">
        <v>0</v>
      </c>
      <c r="AC5323">
        <v>1</v>
      </c>
      <c r="AD5323">
        <v>0</v>
      </c>
      <c r="AE5323">
        <v>0</v>
      </c>
    </row>
    <row r="5324" spans="1:31" x14ac:dyDescent="0.3">
      <c r="A5324" t="s">
        <v>268</v>
      </c>
      <c r="B5324" t="s">
        <v>7257</v>
      </c>
      <c r="C5324" t="s">
        <v>262</v>
      </c>
      <c r="D5324" t="s">
        <v>7258</v>
      </c>
      <c r="E5324" t="s">
        <v>13661</v>
      </c>
      <c r="F5324" t="s">
        <v>7256</v>
      </c>
      <c r="G5324" t="s">
        <v>292</v>
      </c>
      <c r="I5324" t="s">
        <v>265</v>
      </c>
      <c r="J5324" t="s">
        <v>266</v>
      </c>
      <c r="K5324" t="s">
        <v>7223</v>
      </c>
      <c r="L5324" t="s">
        <v>7259</v>
      </c>
      <c r="M5324" t="s">
        <v>271</v>
      </c>
      <c r="N5324" t="s">
        <v>268</v>
      </c>
      <c r="O5324">
        <v>2</v>
      </c>
      <c r="P5324" t="s">
        <v>272</v>
      </c>
      <c r="Q5324">
        <v>4</v>
      </c>
      <c r="S5324">
        <v>3</v>
      </c>
      <c r="T5324" s="108">
        <v>12</v>
      </c>
      <c r="U5324">
        <v>1</v>
      </c>
      <c r="V5324" t="s">
        <v>270</v>
      </c>
      <c r="W5324" t="s">
        <v>167</v>
      </c>
      <c r="X5324">
        <v>1</v>
      </c>
      <c r="Y5324">
        <v>1</v>
      </c>
      <c r="Z5324">
        <v>0</v>
      </c>
      <c r="AA5324">
        <v>1</v>
      </c>
      <c r="AB5324">
        <v>0</v>
      </c>
      <c r="AC5324">
        <v>1</v>
      </c>
      <c r="AD5324">
        <v>0</v>
      </c>
      <c r="AE5324">
        <v>0</v>
      </c>
    </row>
    <row r="5325" spans="1:31" x14ac:dyDescent="0.3">
      <c r="A5325" t="s">
        <v>268</v>
      </c>
      <c r="B5325" t="s">
        <v>7305</v>
      </c>
      <c r="C5325" t="s">
        <v>262</v>
      </c>
      <c r="D5325" t="s">
        <v>7306</v>
      </c>
      <c r="E5325" t="s">
        <v>13342</v>
      </c>
      <c r="F5325" t="s">
        <v>7307</v>
      </c>
      <c r="G5325" t="s">
        <v>402</v>
      </c>
      <c r="I5325" t="s">
        <v>265</v>
      </c>
      <c r="J5325" t="s">
        <v>266</v>
      </c>
      <c r="K5325" t="s">
        <v>7299</v>
      </c>
      <c r="L5325" t="s">
        <v>7308</v>
      </c>
      <c r="M5325" t="s">
        <v>271</v>
      </c>
      <c r="N5325" t="s">
        <v>268</v>
      </c>
      <c r="O5325">
        <v>2</v>
      </c>
      <c r="P5325" t="s">
        <v>272</v>
      </c>
      <c r="Q5325">
        <v>3</v>
      </c>
      <c r="S5325">
        <v>2</v>
      </c>
      <c r="T5325" s="108">
        <v>6</v>
      </c>
      <c r="U5325">
        <v>1</v>
      </c>
      <c r="V5325" t="s">
        <v>270</v>
      </c>
      <c r="W5325" t="s">
        <v>167</v>
      </c>
      <c r="X5325">
        <v>1</v>
      </c>
      <c r="Y5325">
        <v>0</v>
      </c>
      <c r="Z5325">
        <v>1</v>
      </c>
      <c r="AA5325">
        <v>0</v>
      </c>
      <c r="AB5325">
        <v>1</v>
      </c>
      <c r="AC5325">
        <v>0</v>
      </c>
      <c r="AD5325">
        <v>0</v>
      </c>
      <c r="AE5325">
        <v>0</v>
      </c>
    </row>
    <row r="5326" spans="1:31" x14ac:dyDescent="0.3">
      <c r="A5326" t="s">
        <v>268</v>
      </c>
      <c r="B5326" t="s">
        <v>7305</v>
      </c>
      <c r="C5326" t="s">
        <v>262</v>
      </c>
      <c r="D5326" t="s">
        <v>7306</v>
      </c>
      <c r="E5326" t="s">
        <v>13342</v>
      </c>
      <c r="F5326" t="s">
        <v>7307</v>
      </c>
      <c r="G5326" t="s">
        <v>402</v>
      </c>
      <c r="I5326" t="s">
        <v>265</v>
      </c>
      <c r="J5326" t="s">
        <v>266</v>
      </c>
      <c r="K5326" t="s">
        <v>7299</v>
      </c>
      <c r="L5326" t="s">
        <v>7308</v>
      </c>
      <c r="M5326" t="s">
        <v>267</v>
      </c>
      <c r="N5326" t="s">
        <v>268</v>
      </c>
      <c r="O5326">
        <v>1</v>
      </c>
      <c r="P5326" t="s">
        <v>282</v>
      </c>
      <c r="Q5326">
        <v>1</v>
      </c>
      <c r="S5326">
        <v>1</v>
      </c>
      <c r="T5326" s="108">
        <v>1</v>
      </c>
      <c r="U5326">
        <v>1</v>
      </c>
      <c r="V5326" t="s">
        <v>270</v>
      </c>
      <c r="W5326" t="s">
        <v>167</v>
      </c>
      <c r="X5326">
        <v>1</v>
      </c>
      <c r="Y5326">
        <v>0</v>
      </c>
      <c r="Z5326">
        <v>1</v>
      </c>
      <c r="AA5326">
        <v>0</v>
      </c>
      <c r="AB5326">
        <v>0</v>
      </c>
      <c r="AC5326">
        <v>0</v>
      </c>
      <c r="AD5326">
        <v>0</v>
      </c>
      <c r="AE5326">
        <v>0</v>
      </c>
    </row>
    <row r="5327" spans="1:31" x14ac:dyDescent="0.3">
      <c r="A5327" t="s">
        <v>268</v>
      </c>
      <c r="B5327" t="s">
        <v>7311</v>
      </c>
      <c r="C5327" t="s">
        <v>262</v>
      </c>
      <c r="D5327" t="s">
        <v>7312</v>
      </c>
      <c r="E5327" t="s">
        <v>13343</v>
      </c>
      <c r="F5327" t="s">
        <v>7313</v>
      </c>
      <c r="G5327" t="s">
        <v>402</v>
      </c>
      <c r="I5327" t="s">
        <v>265</v>
      </c>
      <c r="J5327" t="s">
        <v>266</v>
      </c>
      <c r="K5327" t="s">
        <v>7314</v>
      </c>
      <c r="L5327" t="s">
        <v>7315</v>
      </c>
      <c r="M5327" t="s">
        <v>267</v>
      </c>
      <c r="N5327" t="s">
        <v>268</v>
      </c>
      <c r="O5327">
        <v>1</v>
      </c>
      <c r="P5327" t="s">
        <v>282</v>
      </c>
      <c r="Q5327">
        <v>2</v>
      </c>
      <c r="S5327">
        <v>1</v>
      </c>
      <c r="T5327" s="108">
        <v>2</v>
      </c>
      <c r="U5327">
        <v>1</v>
      </c>
      <c r="V5327" t="s">
        <v>270</v>
      </c>
      <c r="W5327" t="s">
        <v>167</v>
      </c>
      <c r="X5327">
        <v>1</v>
      </c>
      <c r="Y5327">
        <v>0</v>
      </c>
      <c r="Z5327">
        <v>1</v>
      </c>
      <c r="AA5327">
        <v>0</v>
      </c>
      <c r="AB5327">
        <v>0</v>
      </c>
      <c r="AC5327">
        <v>0</v>
      </c>
      <c r="AD5327">
        <v>0</v>
      </c>
      <c r="AE5327">
        <v>0</v>
      </c>
    </row>
    <row r="5328" spans="1:31" x14ac:dyDescent="0.3">
      <c r="A5328" t="s">
        <v>268</v>
      </c>
      <c r="B5328" t="s">
        <v>7311</v>
      </c>
      <c r="C5328" t="s">
        <v>262</v>
      </c>
      <c r="D5328" t="s">
        <v>7312</v>
      </c>
      <c r="E5328" t="s">
        <v>13343</v>
      </c>
      <c r="F5328" t="s">
        <v>7313</v>
      </c>
      <c r="G5328" t="s">
        <v>402</v>
      </c>
      <c r="I5328" t="s">
        <v>265</v>
      </c>
      <c r="J5328" t="s">
        <v>266</v>
      </c>
      <c r="K5328" t="s">
        <v>7314</v>
      </c>
      <c r="L5328" t="s">
        <v>7315</v>
      </c>
      <c r="M5328" t="s">
        <v>271</v>
      </c>
      <c r="N5328" t="s">
        <v>268</v>
      </c>
      <c r="O5328">
        <v>2</v>
      </c>
      <c r="P5328" t="s">
        <v>288</v>
      </c>
      <c r="Q5328">
        <v>0.48</v>
      </c>
      <c r="S5328">
        <v>1</v>
      </c>
      <c r="T5328" s="108">
        <v>0.48</v>
      </c>
      <c r="U5328">
        <v>1</v>
      </c>
      <c r="V5328" t="s">
        <v>270</v>
      </c>
      <c r="W5328" t="s">
        <v>167</v>
      </c>
      <c r="X5328">
        <v>1</v>
      </c>
      <c r="Y5328">
        <v>0</v>
      </c>
      <c r="Z5328">
        <v>0</v>
      </c>
      <c r="AA5328">
        <v>0</v>
      </c>
      <c r="AB5328">
        <v>0</v>
      </c>
      <c r="AC5328">
        <v>1</v>
      </c>
      <c r="AD5328">
        <v>0</v>
      </c>
      <c r="AE5328">
        <v>0</v>
      </c>
    </row>
    <row r="5329" spans="1:31" x14ac:dyDescent="0.3">
      <c r="A5329" t="s">
        <v>268</v>
      </c>
      <c r="B5329" t="s">
        <v>7311</v>
      </c>
      <c r="C5329" t="s">
        <v>262</v>
      </c>
      <c r="D5329" t="s">
        <v>7312</v>
      </c>
      <c r="E5329" t="s">
        <v>13343</v>
      </c>
      <c r="F5329" t="s">
        <v>7313</v>
      </c>
      <c r="G5329" t="s">
        <v>402</v>
      </c>
      <c r="I5329" t="s">
        <v>265</v>
      </c>
      <c r="J5329" t="s">
        <v>266</v>
      </c>
      <c r="K5329" t="s">
        <v>7314</v>
      </c>
      <c r="L5329" t="s">
        <v>7315</v>
      </c>
      <c r="M5329" t="s">
        <v>271</v>
      </c>
      <c r="N5329" t="s">
        <v>268</v>
      </c>
      <c r="O5329">
        <v>17</v>
      </c>
      <c r="P5329" t="s">
        <v>273</v>
      </c>
      <c r="Q5329">
        <v>0.48</v>
      </c>
      <c r="S5329">
        <v>1</v>
      </c>
      <c r="T5329" s="108">
        <v>0.48</v>
      </c>
      <c r="U5329">
        <v>1</v>
      </c>
      <c r="V5329" t="s">
        <v>270</v>
      </c>
      <c r="W5329" t="s">
        <v>167</v>
      </c>
      <c r="X5329">
        <v>1</v>
      </c>
      <c r="Y5329">
        <v>0</v>
      </c>
      <c r="Z5329">
        <v>0</v>
      </c>
      <c r="AA5329">
        <v>0</v>
      </c>
      <c r="AB5329">
        <v>0</v>
      </c>
      <c r="AC5329">
        <v>1</v>
      </c>
      <c r="AD5329">
        <v>0</v>
      </c>
      <c r="AE5329">
        <v>0</v>
      </c>
    </row>
    <row r="5330" spans="1:31" x14ac:dyDescent="0.3">
      <c r="A5330" t="s">
        <v>268</v>
      </c>
      <c r="B5330" t="s">
        <v>7422</v>
      </c>
      <c r="C5330" t="s">
        <v>262</v>
      </c>
      <c r="D5330" t="s">
        <v>7423</v>
      </c>
      <c r="E5330" t="s">
        <v>13095</v>
      </c>
      <c r="F5330" t="s">
        <v>7424</v>
      </c>
      <c r="G5330" t="s">
        <v>9446</v>
      </c>
      <c r="I5330" t="s">
        <v>265</v>
      </c>
      <c r="J5330" t="s">
        <v>266</v>
      </c>
      <c r="K5330" t="s">
        <v>7425</v>
      </c>
      <c r="L5330" t="s">
        <v>7426</v>
      </c>
      <c r="M5330" t="s">
        <v>267</v>
      </c>
      <c r="N5330" t="s">
        <v>268</v>
      </c>
      <c r="O5330">
        <v>1</v>
      </c>
      <c r="P5330" t="s">
        <v>266</v>
      </c>
      <c r="Q5330">
        <v>0.48</v>
      </c>
      <c r="S5330">
        <v>2</v>
      </c>
      <c r="T5330" s="108">
        <v>0.96</v>
      </c>
      <c r="U5330">
        <v>1</v>
      </c>
      <c r="V5330" t="s">
        <v>270</v>
      </c>
      <c r="W5330" t="s">
        <v>167</v>
      </c>
      <c r="X5330">
        <v>2</v>
      </c>
      <c r="Y5330">
        <v>0</v>
      </c>
      <c r="Z5330">
        <v>0</v>
      </c>
      <c r="AA5330">
        <v>0</v>
      </c>
      <c r="AB5330">
        <v>0</v>
      </c>
      <c r="AC5330">
        <v>2</v>
      </c>
      <c r="AD5330">
        <v>0</v>
      </c>
      <c r="AE5330">
        <v>0</v>
      </c>
    </row>
    <row r="5331" spans="1:31" x14ac:dyDescent="0.3">
      <c r="A5331" t="s">
        <v>268</v>
      </c>
      <c r="B5331" t="s">
        <v>7422</v>
      </c>
      <c r="C5331" t="s">
        <v>262</v>
      </c>
      <c r="D5331" t="s">
        <v>7423</v>
      </c>
      <c r="E5331" t="s">
        <v>13095</v>
      </c>
      <c r="F5331" t="s">
        <v>7424</v>
      </c>
      <c r="G5331" t="s">
        <v>9446</v>
      </c>
      <c r="I5331" t="s">
        <v>265</v>
      </c>
      <c r="J5331" t="s">
        <v>266</v>
      </c>
      <c r="K5331" t="s">
        <v>7425</v>
      </c>
      <c r="L5331" t="s">
        <v>7426</v>
      </c>
      <c r="M5331" t="s">
        <v>271</v>
      </c>
      <c r="N5331" t="s">
        <v>268</v>
      </c>
      <c r="O5331">
        <v>2</v>
      </c>
      <c r="P5331" t="s">
        <v>288</v>
      </c>
      <c r="Q5331">
        <v>0.48</v>
      </c>
      <c r="S5331">
        <v>2</v>
      </c>
      <c r="T5331" s="108">
        <v>0.96</v>
      </c>
      <c r="U5331">
        <v>1</v>
      </c>
      <c r="V5331" t="s">
        <v>270</v>
      </c>
      <c r="W5331" t="s">
        <v>167</v>
      </c>
      <c r="X5331">
        <v>2</v>
      </c>
      <c r="Y5331">
        <v>0</v>
      </c>
      <c r="Z5331">
        <v>0</v>
      </c>
      <c r="AA5331">
        <v>0</v>
      </c>
      <c r="AB5331">
        <v>2</v>
      </c>
      <c r="AC5331">
        <v>0</v>
      </c>
      <c r="AD5331">
        <v>0</v>
      </c>
      <c r="AE5331">
        <v>0</v>
      </c>
    </row>
    <row r="5332" spans="1:31" x14ac:dyDescent="0.3">
      <c r="A5332" t="s">
        <v>268</v>
      </c>
      <c r="B5332" t="s">
        <v>7422</v>
      </c>
      <c r="C5332" t="s">
        <v>262</v>
      </c>
      <c r="D5332" t="s">
        <v>7423</v>
      </c>
      <c r="E5332" t="s">
        <v>13095</v>
      </c>
      <c r="F5332" t="s">
        <v>7424</v>
      </c>
      <c r="G5332" t="s">
        <v>9446</v>
      </c>
      <c r="I5332" t="s">
        <v>265</v>
      </c>
      <c r="J5332" t="s">
        <v>266</v>
      </c>
      <c r="K5332" t="s">
        <v>7425</v>
      </c>
      <c r="L5332" t="s">
        <v>7426</v>
      </c>
      <c r="M5332" t="s">
        <v>271</v>
      </c>
      <c r="N5332" t="s">
        <v>268</v>
      </c>
      <c r="O5332">
        <v>17</v>
      </c>
      <c r="P5332" t="s">
        <v>273</v>
      </c>
      <c r="Q5332">
        <v>0.48</v>
      </c>
      <c r="S5332">
        <v>1</v>
      </c>
      <c r="T5332" s="108">
        <v>0.48</v>
      </c>
      <c r="U5332">
        <v>1</v>
      </c>
      <c r="V5332" t="s">
        <v>270</v>
      </c>
      <c r="W5332" t="s">
        <v>167</v>
      </c>
      <c r="X5332">
        <v>1</v>
      </c>
      <c r="Y5332">
        <v>0</v>
      </c>
      <c r="Z5332">
        <v>0</v>
      </c>
      <c r="AA5332">
        <v>0</v>
      </c>
      <c r="AB5332">
        <v>0</v>
      </c>
      <c r="AC5332">
        <v>1</v>
      </c>
      <c r="AD5332">
        <v>0</v>
      </c>
      <c r="AE5332">
        <v>0</v>
      </c>
    </row>
    <row r="5333" spans="1:31" x14ac:dyDescent="0.3">
      <c r="A5333" t="s">
        <v>268</v>
      </c>
      <c r="B5333" t="s">
        <v>7116</v>
      </c>
      <c r="C5333" t="s">
        <v>262</v>
      </c>
      <c r="D5333" t="s">
        <v>7117</v>
      </c>
      <c r="E5333" t="s">
        <v>12926</v>
      </c>
      <c r="F5333" t="s">
        <v>7118</v>
      </c>
      <c r="G5333" t="s">
        <v>9312</v>
      </c>
      <c r="I5333" t="s">
        <v>265</v>
      </c>
      <c r="J5333" t="s">
        <v>266</v>
      </c>
      <c r="K5333" t="s">
        <v>7100</v>
      </c>
      <c r="L5333" t="s">
        <v>7119</v>
      </c>
      <c r="M5333" t="s">
        <v>267</v>
      </c>
      <c r="N5333" t="s">
        <v>268</v>
      </c>
      <c r="O5333">
        <v>1</v>
      </c>
      <c r="P5333" t="s">
        <v>266</v>
      </c>
      <c r="Q5333">
        <v>0.32</v>
      </c>
      <c r="S5333">
        <v>1</v>
      </c>
      <c r="T5333" s="108">
        <v>0.32</v>
      </c>
      <c r="U5333">
        <v>1</v>
      </c>
      <c r="V5333" t="s">
        <v>270</v>
      </c>
      <c r="W5333" t="s">
        <v>167</v>
      </c>
      <c r="X5333">
        <v>1</v>
      </c>
      <c r="Y5333">
        <v>0</v>
      </c>
      <c r="Z5333">
        <v>0</v>
      </c>
      <c r="AA5333">
        <v>1</v>
      </c>
      <c r="AB5333">
        <v>0</v>
      </c>
      <c r="AC5333">
        <v>0</v>
      </c>
      <c r="AD5333">
        <v>0</v>
      </c>
      <c r="AE5333">
        <v>0</v>
      </c>
    </row>
    <row r="5334" spans="1:31" x14ac:dyDescent="0.3">
      <c r="A5334" t="s">
        <v>268</v>
      </c>
      <c r="B5334" t="s">
        <v>7116</v>
      </c>
      <c r="C5334" t="s">
        <v>262</v>
      </c>
      <c r="D5334" t="s">
        <v>7117</v>
      </c>
      <c r="E5334" t="s">
        <v>12926</v>
      </c>
      <c r="F5334" t="s">
        <v>7118</v>
      </c>
      <c r="G5334" t="s">
        <v>9312</v>
      </c>
      <c r="I5334" t="s">
        <v>265</v>
      </c>
      <c r="J5334" t="s">
        <v>266</v>
      </c>
      <c r="K5334" t="s">
        <v>7100</v>
      </c>
      <c r="L5334" t="s">
        <v>7119</v>
      </c>
      <c r="M5334" t="s">
        <v>271</v>
      </c>
      <c r="N5334" t="s">
        <v>268</v>
      </c>
      <c r="O5334">
        <v>2</v>
      </c>
      <c r="P5334" t="s">
        <v>288</v>
      </c>
      <c r="Q5334">
        <v>0.48</v>
      </c>
      <c r="S5334">
        <v>2</v>
      </c>
      <c r="T5334" s="108">
        <v>0.96</v>
      </c>
      <c r="U5334">
        <v>1</v>
      </c>
      <c r="V5334" t="s">
        <v>270</v>
      </c>
      <c r="W5334" t="s">
        <v>167</v>
      </c>
      <c r="X5334">
        <v>2</v>
      </c>
      <c r="Y5334">
        <v>2</v>
      </c>
      <c r="Z5334">
        <v>0</v>
      </c>
      <c r="AA5334">
        <v>0</v>
      </c>
      <c r="AB5334">
        <v>0</v>
      </c>
      <c r="AC5334">
        <v>0</v>
      </c>
      <c r="AD5334">
        <v>0</v>
      </c>
      <c r="AE5334">
        <v>0</v>
      </c>
    </row>
    <row r="5335" spans="1:31" x14ac:dyDescent="0.3">
      <c r="A5335" t="s">
        <v>268</v>
      </c>
      <c r="B5335" t="s">
        <v>4495</v>
      </c>
      <c r="C5335" t="s">
        <v>262</v>
      </c>
      <c r="D5335" t="s">
        <v>4496</v>
      </c>
      <c r="E5335" t="s">
        <v>13667</v>
      </c>
      <c r="F5335" t="s">
        <v>2188</v>
      </c>
      <c r="G5335" t="s">
        <v>292</v>
      </c>
      <c r="I5335" t="s">
        <v>265</v>
      </c>
      <c r="J5335" t="s">
        <v>266</v>
      </c>
      <c r="K5335" t="s">
        <v>4472</v>
      </c>
      <c r="L5335" t="s">
        <v>4497</v>
      </c>
      <c r="M5335" t="s">
        <v>267</v>
      </c>
      <c r="N5335" t="s">
        <v>268</v>
      </c>
      <c r="O5335">
        <v>1</v>
      </c>
      <c r="P5335" t="s">
        <v>282</v>
      </c>
      <c r="Q5335">
        <v>2</v>
      </c>
      <c r="S5335">
        <v>2</v>
      </c>
      <c r="T5335" s="108">
        <v>4</v>
      </c>
      <c r="U5335">
        <v>1</v>
      </c>
      <c r="V5335" t="s">
        <v>270</v>
      </c>
      <c r="W5335" t="s">
        <v>167</v>
      </c>
      <c r="X5335">
        <v>1</v>
      </c>
      <c r="Y5335">
        <v>0</v>
      </c>
      <c r="Z5335">
        <v>1</v>
      </c>
      <c r="AA5335">
        <v>0</v>
      </c>
      <c r="AB5335">
        <v>0</v>
      </c>
      <c r="AC5335">
        <v>1</v>
      </c>
      <c r="AD5335">
        <v>0</v>
      </c>
      <c r="AE5335">
        <v>0</v>
      </c>
    </row>
    <row r="5336" spans="1:31" x14ac:dyDescent="0.3">
      <c r="A5336" t="s">
        <v>268</v>
      </c>
      <c r="B5336" t="s">
        <v>4495</v>
      </c>
      <c r="C5336" t="s">
        <v>262</v>
      </c>
      <c r="D5336" t="s">
        <v>4496</v>
      </c>
      <c r="E5336" t="s">
        <v>13667</v>
      </c>
      <c r="F5336" t="s">
        <v>2188</v>
      </c>
      <c r="G5336" t="s">
        <v>292</v>
      </c>
      <c r="I5336" t="s">
        <v>265</v>
      </c>
      <c r="J5336" t="s">
        <v>266</v>
      </c>
      <c r="K5336" t="s">
        <v>4472</v>
      </c>
      <c r="L5336" t="s">
        <v>4497</v>
      </c>
      <c r="M5336" t="s">
        <v>271</v>
      </c>
      <c r="N5336" t="s">
        <v>268</v>
      </c>
      <c r="O5336">
        <v>2</v>
      </c>
      <c r="P5336" t="s">
        <v>272</v>
      </c>
      <c r="Q5336">
        <v>2</v>
      </c>
      <c r="S5336">
        <v>2</v>
      </c>
      <c r="T5336" s="108">
        <v>4</v>
      </c>
      <c r="U5336">
        <v>1</v>
      </c>
      <c r="V5336" t="s">
        <v>270</v>
      </c>
      <c r="W5336" t="s">
        <v>167</v>
      </c>
      <c r="X5336">
        <v>1</v>
      </c>
      <c r="Y5336">
        <v>0</v>
      </c>
      <c r="Z5336">
        <v>1</v>
      </c>
      <c r="AA5336">
        <v>0</v>
      </c>
      <c r="AB5336">
        <v>1</v>
      </c>
      <c r="AC5336">
        <v>0</v>
      </c>
      <c r="AD5336">
        <v>0</v>
      </c>
      <c r="AE5336">
        <v>0</v>
      </c>
    </row>
    <row r="5337" spans="1:31" x14ac:dyDescent="0.3">
      <c r="A5337" t="s">
        <v>268</v>
      </c>
      <c r="B5337" t="s">
        <v>4495</v>
      </c>
      <c r="C5337" t="s">
        <v>262</v>
      </c>
      <c r="D5337" t="s">
        <v>4496</v>
      </c>
      <c r="E5337" t="s">
        <v>13667</v>
      </c>
      <c r="F5337" t="s">
        <v>2188</v>
      </c>
      <c r="G5337" t="s">
        <v>292</v>
      </c>
      <c r="I5337" t="s">
        <v>265</v>
      </c>
      <c r="J5337" t="s">
        <v>266</v>
      </c>
      <c r="K5337" t="s">
        <v>4472</v>
      </c>
      <c r="L5337" t="s">
        <v>4497</v>
      </c>
      <c r="M5337" t="s">
        <v>271</v>
      </c>
      <c r="N5337" t="s">
        <v>268</v>
      </c>
      <c r="O5337">
        <v>20</v>
      </c>
      <c r="P5337" t="s">
        <v>425</v>
      </c>
      <c r="Q5337">
        <v>0.32</v>
      </c>
      <c r="S5337">
        <v>4</v>
      </c>
      <c r="T5337" s="108">
        <v>1.28</v>
      </c>
      <c r="U5337">
        <v>1</v>
      </c>
      <c r="V5337" t="s">
        <v>270</v>
      </c>
      <c r="W5337" t="s">
        <v>167</v>
      </c>
      <c r="X5337">
        <v>2</v>
      </c>
      <c r="Y5337">
        <v>0</v>
      </c>
      <c r="Z5337">
        <v>2</v>
      </c>
      <c r="AA5337">
        <v>0</v>
      </c>
      <c r="AB5337">
        <v>2</v>
      </c>
      <c r="AC5337">
        <v>0</v>
      </c>
      <c r="AD5337">
        <v>0</v>
      </c>
      <c r="AE5337">
        <v>0</v>
      </c>
    </row>
    <row r="5338" spans="1:31" x14ac:dyDescent="0.3">
      <c r="A5338" t="s">
        <v>268</v>
      </c>
      <c r="B5338" t="s">
        <v>4495</v>
      </c>
      <c r="C5338" t="s">
        <v>262</v>
      </c>
      <c r="D5338" t="s">
        <v>4496</v>
      </c>
      <c r="E5338" t="s">
        <v>13667</v>
      </c>
      <c r="F5338" t="s">
        <v>2188</v>
      </c>
      <c r="G5338" t="s">
        <v>292</v>
      </c>
      <c r="I5338" t="s">
        <v>265</v>
      </c>
      <c r="J5338" t="s">
        <v>266</v>
      </c>
      <c r="K5338" t="s">
        <v>4472</v>
      </c>
      <c r="L5338" t="s">
        <v>4497</v>
      </c>
      <c r="M5338" t="s">
        <v>271</v>
      </c>
      <c r="N5338" t="s">
        <v>268</v>
      </c>
      <c r="O5338">
        <v>17</v>
      </c>
      <c r="P5338" t="s">
        <v>273</v>
      </c>
      <c r="Q5338">
        <v>0.48</v>
      </c>
      <c r="S5338">
        <v>1</v>
      </c>
      <c r="T5338" s="108">
        <v>0.48</v>
      </c>
      <c r="U5338">
        <v>1</v>
      </c>
      <c r="V5338" t="s">
        <v>270</v>
      </c>
      <c r="W5338" t="s">
        <v>167</v>
      </c>
      <c r="X5338">
        <v>1</v>
      </c>
      <c r="Y5338">
        <v>0</v>
      </c>
      <c r="Z5338">
        <v>0</v>
      </c>
      <c r="AA5338">
        <v>0</v>
      </c>
      <c r="AB5338">
        <v>1</v>
      </c>
      <c r="AC5338">
        <v>0</v>
      </c>
      <c r="AD5338">
        <v>0</v>
      </c>
      <c r="AE5338">
        <v>0</v>
      </c>
    </row>
    <row r="5339" spans="1:31" x14ac:dyDescent="0.3">
      <c r="A5339" t="s">
        <v>268</v>
      </c>
      <c r="B5339" t="s">
        <v>7937</v>
      </c>
      <c r="C5339" t="s">
        <v>262</v>
      </c>
      <c r="D5339" t="s">
        <v>7938</v>
      </c>
      <c r="E5339" t="s">
        <v>12847</v>
      </c>
      <c r="F5339" t="s">
        <v>7939</v>
      </c>
      <c r="G5339" t="s">
        <v>9447</v>
      </c>
      <c r="I5339" t="s">
        <v>265</v>
      </c>
      <c r="J5339" t="s">
        <v>266</v>
      </c>
      <c r="K5339" t="s">
        <v>7940</v>
      </c>
      <c r="L5339" t="s">
        <v>7941</v>
      </c>
      <c r="M5339" t="s">
        <v>271</v>
      </c>
      <c r="N5339" t="s">
        <v>268</v>
      </c>
      <c r="O5339">
        <v>2</v>
      </c>
      <c r="P5339" t="s">
        <v>272</v>
      </c>
      <c r="Q5339">
        <v>1</v>
      </c>
      <c r="S5339">
        <v>1</v>
      </c>
      <c r="T5339" s="108">
        <v>1</v>
      </c>
      <c r="U5339">
        <v>1</v>
      </c>
      <c r="V5339" t="s">
        <v>270</v>
      </c>
      <c r="W5339" t="s">
        <v>167</v>
      </c>
      <c r="X5339">
        <v>1</v>
      </c>
      <c r="Y5339">
        <v>0</v>
      </c>
      <c r="Z5339">
        <v>0</v>
      </c>
      <c r="AA5339">
        <v>0</v>
      </c>
      <c r="AB5339">
        <v>1</v>
      </c>
      <c r="AC5339">
        <v>0</v>
      </c>
      <c r="AD5339">
        <v>0</v>
      </c>
      <c r="AE5339">
        <v>0</v>
      </c>
    </row>
    <row r="5340" spans="1:31" x14ac:dyDescent="0.3">
      <c r="A5340" t="s">
        <v>268</v>
      </c>
      <c r="B5340" t="s">
        <v>7937</v>
      </c>
      <c r="C5340" t="s">
        <v>262</v>
      </c>
      <c r="D5340" t="s">
        <v>7938</v>
      </c>
      <c r="E5340" t="s">
        <v>12847</v>
      </c>
      <c r="F5340" t="s">
        <v>7939</v>
      </c>
      <c r="G5340" t="s">
        <v>9447</v>
      </c>
      <c r="I5340" t="s">
        <v>265</v>
      </c>
      <c r="J5340" t="s">
        <v>266</v>
      </c>
      <c r="K5340" t="s">
        <v>7940</v>
      </c>
      <c r="L5340" t="s">
        <v>7941</v>
      </c>
      <c r="M5340" t="s">
        <v>271</v>
      </c>
      <c r="N5340" t="s">
        <v>268</v>
      </c>
      <c r="O5340">
        <v>27</v>
      </c>
      <c r="P5340" t="s">
        <v>273</v>
      </c>
      <c r="Q5340">
        <v>0.48</v>
      </c>
      <c r="S5340">
        <v>2</v>
      </c>
      <c r="T5340" s="108">
        <v>0.96</v>
      </c>
      <c r="U5340">
        <v>1</v>
      </c>
      <c r="V5340" t="s">
        <v>270</v>
      </c>
      <c r="W5340" t="s">
        <v>167</v>
      </c>
      <c r="X5340">
        <v>2</v>
      </c>
      <c r="Y5340">
        <v>0</v>
      </c>
      <c r="Z5340">
        <v>0</v>
      </c>
      <c r="AA5340">
        <v>0</v>
      </c>
      <c r="AB5340">
        <v>0</v>
      </c>
      <c r="AC5340">
        <v>2</v>
      </c>
      <c r="AD5340">
        <v>0</v>
      </c>
      <c r="AE5340">
        <v>0</v>
      </c>
    </row>
    <row r="5341" spans="1:31" x14ac:dyDescent="0.3">
      <c r="A5341" t="s">
        <v>268</v>
      </c>
      <c r="B5341" t="s">
        <v>7937</v>
      </c>
      <c r="C5341" t="s">
        <v>262</v>
      </c>
      <c r="D5341" t="s">
        <v>7938</v>
      </c>
      <c r="E5341" t="s">
        <v>12847</v>
      </c>
      <c r="F5341" t="s">
        <v>7939</v>
      </c>
      <c r="G5341" t="s">
        <v>9447</v>
      </c>
      <c r="I5341" t="s">
        <v>265</v>
      </c>
      <c r="J5341" t="s">
        <v>266</v>
      </c>
      <c r="K5341" t="s">
        <v>7940</v>
      </c>
      <c r="L5341" t="s">
        <v>7941</v>
      </c>
      <c r="M5341" t="s">
        <v>267</v>
      </c>
      <c r="N5341" t="s">
        <v>268</v>
      </c>
      <c r="O5341">
        <v>1</v>
      </c>
      <c r="P5341" t="s">
        <v>282</v>
      </c>
      <c r="Q5341">
        <v>1</v>
      </c>
      <c r="S5341">
        <v>1</v>
      </c>
      <c r="T5341" s="108">
        <v>1</v>
      </c>
      <c r="U5341">
        <v>1</v>
      </c>
      <c r="V5341" t="s">
        <v>270</v>
      </c>
      <c r="W5341" t="s">
        <v>167</v>
      </c>
      <c r="X5341">
        <v>1</v>
      </c>
      <c r="Y5341">
        <v>0</v>
      </c>
      <c r="Z5341">
        <v>0</v>
      </c>
      <c r="AA5341">
        <v>0</v>
      </c>
      <c r="AB5341">
        <v>1</v>
      </c>
      <c r="AC5341">
        <v>0</v>
      </c>
      <c r="AD5341">
        <v>0</v>
      </c>
      <c r="AE5341">
        <v>0</v>
      </c>
    </row>
    <row r="5342" spans="1:31" x14ac:dyDescent="0.3">
      <c r="A5342" t="s">
        <v>268</v>
      </c>
      <c r="B5342" t="s">
        <v>5312</v>
      </c>
      <c r="C5342" t="s">
        <v>262</v>
      </c>
      <c r="D5342" t="s">
        <v>5313</v>
      </c>
      <c r="E5342" t="s">
        <v>13540</v>
      </c>
      <c r="F5342" t="s">
        <v>622</v>
      </c>
      <c r="G5342" t="s">
        <v>5314</v>
      </c>
      <c r="I5342" t="s">
        <v>265</v>
      </c>
      <c r="J5342" t="s">
        <v>266</v>
      </c>
      <c r="K5342" t="s">
        <v>5315</v>
      </c>
      <c r="L5342" t="s">
        <v>5331</v>
      </c>
      <c r="M5342" t="s">
        <v>267</v>
      </c>
      <c r="N5342" t="s">
        <v>268</v>
      </c>
      <c r="O5342">
        <v>1</v>
      </c>
      <c r="P5342" t="s">
        <v>282</v>
      </c>
      <c r="Q5342">
        <v>3</v>
      </c>
      <c r="S5342">
        <v>1</v>
      </c>
      <c r="T5342" s="108">
        <v>3</v>
      </c>
      <c r="U5342">
        <v>1</v>
      </c>
      <c r="V5342" t="s">
        <v>270</v>
      </c>
      <c r="W5342" t="s">
        <v>167</v>
      </c>
      <c r="X5342">
        <v>1</v>
      </c>
      <c r="Y5342">
        <v>0</v>
      </c>
      <c r="Z5342">
        <v>0</v>
      </c>
      <c r="AA5342">
        <v>0</v>
      </c>
      <c r="AB5342">
        <v>1</v>
      </c>
      <c r="AC5342">
        <v>0</v>
      </c>
      <c r="AD5342">
        <v>0</v>
      </c>
      <c r="AE5342">
        <v>0</v>
      </c>
    </row>
    <row r="5343" spans="1:31" x14ac:dyDescent="0.3">
      <c r="A5343" t="s">
        <v>268</v>
      </c>
      <c r="B5343" t="s">
        <v>5312</v>
      </c>
      <c r="C5343" t="s">
        <v>262</v>
      </c>
      <c r="D5343" t="s">
        <v>5313</v>
      </c>
      <c r="E5343" t="s">
        <v>13540</v>
      </c>
      <c r="F5343" t="s">
        <v>622</v>
      </c>
      <c r="G5343" t="s">
        <v>5314</v>
      </c>
      <c r="I5343" t="s">
        <v>265</v>
      </c>
      <c r="J5343" t="s">
        <v>266</v>
      </c>
      <c r="K5343" t="s">
        <v>5315</v>
      </c>
      <c r="L5343" t="s">
        <v>5331</v>
      </c>
      <c r="M5343" t="s">
        <v>267</v>
      </c>
      <c r="N5343" t="s">
        <v>268</v>
      </c>
      <c r="O5343">
        <v>1</v>
      </c>
      <c r="P5343" t="s">
        <v>282</v>
      </c>
      <c r="Q5343">
        <v>2</v>
      </c>
      <c r="S5343">
        <v>1</v>
      </c>
      <c r="T5343" s="108">
        <v>2</v>
      </c>
      <c r="U5343">
        <v>1</v>
      </c>
      <c r="V5343" t="s">
        <v>270</v>
      </c>
      <c r="W5343" t="s">
        <v>167</v>
      </c>
      <c r="X5343">
        <v>1</v>
      </c>
      <c r="Y5343">
        <v>0</v>
      </c>
      <c r="Z5343">
        <v>0</v>
      </c>
      <c r="AA5343">
        <v>0</v>
      </c>
      <c r="AB5343">
        <v>1</v>
      </c>
      <c r="AC5343">
        <v>0</v>
      </c>
      <c r="AD5343">
        <v>0</v>
      </c>
      <c r="AE5343">
        <v>0</v>
      </c>
    </row>
    <row r="5344" spans="1:31" x14ac:dyDescent="0.3">
      <c r="A5344" t="s">
        <v>268</v>
      </c>
      <c r="B5344" t="s">
        <v>5312</v>
      </c>
      <c r="C5344" t="s">
        <v>262</v>
      </c>
      <c r="D5344" t="s">
        <v>5313</v>
      </c>
      <c r="E5344" t="s">
        <v>13540</v>
      </c>
      <c r="F5344" t="s">
        <v>622</v>
      </c>
      <c r="G5344" t="s">
        <v>5314</v>
      </c>
      <c r="I5344" t="s">
        <v>265</v>
      </c>
      <c r="J5344" t="s">
        <v>266</v>
      </c>
      <c r="K5344" t="s">
        <v>5315</v>
      </c>
      <c r="L5344" t="s">
        <v>5331</v>
      </c>
      <c r="M5344" t="s">
        <v>271</v>
      </c>
      <c r="N5344" t="s">
        <v>268</v>
      </c>
      <c r="O5344">
        <v>2</v>
      </c>
      <c r="P5344" t="s">
        <v>272</v>
      </c>
      <c r="Q5344">
        <v>3</v>
      </c>
      <c r="S5344">
        <v>1</v>
      </c>
      <c r="T5344" s="108">
        <v>3</v>
      </c>
      <c r="U5344">
        <v>1</v>
      </c>
      <c r="V5344" t="s">
        <v>270</v>
      </c>
      <c r="W5344" t="s">
        <v>167</v>
      </c>
      <c r="X5344">
        <v>1</v>
      </c>
      <c r="Y5344">
        <v>0</v>
      </c>
      <c r="Z5344">
        <v>0</v>
      </c>
      <c r="AA5344">
        <v>0</v>
      </c>
      <c r="AB5344">
        <v>0</v>
      </c>
      <c r="AC5344">
        <v>1</v>
      </c>
      <c r="AD5344">
        <v>0</v>
      </c>
      <c r="AE5344">
        <v>0</v>
      </c>
    </row>
    <row r="5345" spans="1:31" x14ac:dyDescent="0.3">
      <c r="A5345" t="s">
        <v>268</v>
      </c>
      <c r="B5345" t="s">
        <v>6742</v>
      </c>
      <c r="C5345" t="s">
        <v>262</v>
      </c>
      <c r="D5345" t="s">
        <v>6743</v>
      </c>
      <c r="E5345" t="s">
        <v>13272</v>
      </c>
      <c r="F5345" t="s">
        <v>6744</v>
      </c>
      <c r="G5345" t="s">
        <v>402</v>
      </c>
      <c r="I5345" t="s">
        <v>265</v>
      </c>
      <c r="J5345" t="s">
        <v>266</v>
      </c>
      <c r="K5345" t="s">
        <v>2341</v>
      </c>
      <c r="L5345" t="s">
        <v>6745</v>
      </c>
      <c r="M5345" t="s">
        <v>267</v>
      </c>
      <c r="N5345" t="s">
        <v>268</v>
      </c>
      <c r="O5345">
        <v>1</v>
      </c>
      <c r="P5345" t="s">
        <v>282</v>
      </c>
      <c r="Q5345">
        <v>4</v>
      </c>
      <c r="S5345">
        <v>2</v>
      </c>
      <c r="T5345" s="108">
        <v>8</v>
      </c>
      <c r="U5345">
        <v>1</v>
      </c>
      <c r="V5345" t="s">
        <v>270</v>
      </c>
      <c r="W5345" t="s">
        <v>167</v>
      </c>
      <c r="X5345">
        <v>1</v>
      </c>
      <c r="Y5345">
        <v>0</v>
      </c>
      <c r="Z5345">
        <v>1</v>
      </c>
      <c r="AA5345">
        <v>0</v>
      </c>
      <c r="AB5345">
        <v>0</v>
      </c>
      <c r="AC5345">
        <v>1</v>
      </c>
      <c r="AD5345">
        <v>0</v>
      </c>
      <c r="AE5345">
        <v>0</v>
      </c>
    </row>
    <row r="5346" spans="1:31" x14ac:dyDescent="0.3">
      <c r="A5346" t="s">
        <v>268</v>
      </c>
      <c r="B5346" t="s">
        <v>6742</v>
      </c>
      <c r="C5346" t="s">
        <v>262</v>
      </c>
      <c r="D5346" t="s">
        <v>6743</v>
      </c>
      <c r="E5346" t="s">
        <v>13272</v>
      </c>
      <c r="F5346" t="s">
        <v>6744</v>
      </c>
      <c r="G5346" t="s">
        <v>402</v>
      </c>
      <c r="I5346" t="s">
        <v>265</v>
      </c>
      <c r="J5346" t="s">
        <v>266</v>
      </c>
      <c r="K5346" t="s">
        <v>2341</v>
      </c>
      <c r="L5346" t="s">
        <v>6745</v>
      </c>
      <c r="M5346" t="s">
        <v>271</v>
      </c>
      <c r="N5346" t="s">
        <v>268</v>
      </c>
      <c r="O5346">
        <v>2</v>
      </c>
      <c r="P5346" t="s">
        <v>272</v>
      </c>
      <c r="Q5346">
        <v>4</v>
      </c>
      <c r="S5346">
        <v>3</v>
      </c>
      <c r="T5346" s="108">
        <v>12</v>
      </c>
      <c r="U5346">
        <v>1</v>
      </c>
      <c r="V5346" t="s">
        <v>270</v>
      </c>
      <c r="W5346" t="s">
        <v>167</v>
      </c>
      <c r="X5346">
        <v>1</v>
      </c>
      <c r="Y5346">
        <v>1</v>
      </c>
      <c r="Z5346">
        <v>0</v>
      </c>
      <c r="AA5346">
        <v>1</v>
      </c>
      <c r="AB5346">
        <v>0</v>
      </c>
      <c r="AC5346">
        <v>1</v>
      </c>
      <c r="AD5346">
        <v>0</v>
      </c>
      <c r="AE5346">
        <v>0</v>
      </c>
    </row>
    <row r="5347" spans="1:31" x14ac:dyDescent="0.3">
      <c r="A5347" t="s">
        <v>268</v>
      </c>
      <c r="B5347" t="s">
        <v>6350</v>
      </c>
      <c r="C5347" t="s">
        <v>262</v>
      </c>
      <c r="D5347" t="s">
        <v>6351</v>
      </c>
      <c r="E5347" t="s">
        <v>12940</v>
      </c>
      <c r="F5347" t="s">
        <v>431</v>
      </c>
      <c r="G5347" t="s">
        <v>536</v>
      </c>
      <c r="I5347" t="s">
        <v>265</v>
      </c>
      <c r="J5347" t="s">
        <v>266</v>
      </c>
      <c r="K5347" t="s">
        <v>6352</v>
      </c>
      <c r="L5347" t="s">
        <v>17549</v>
      </c>
      <c r="M5347" t="s">
        <v>271</v>
      </c>
      <c r="N5347" t="s">
        <v>268</v>
      </c>
      <c r="O5347">
        <v>2</v>
      </c>
      <c r="P5347" t="s">
        <v>272</v>
      </c>
      <c r="Q5347">
        <v>2</v>
      </c>
      <c r="S5347">
        <v>1</v>
      </c>
      <c r="T5347" s="108">
        <v>2</v>
      </c>
      <c r="U5347">
        <v>1</v>
      </c>
      <c r="V5347" t="s">
        <v>270</v>
      </c>
      <c r="W5347" t="s">
        <v>167</v>
      </c>
      <c r="X5347">
        <v>1</v>
      </c>
      <c r="Y5347">
        <v>0</v>
      </c>
      <c r="Z5347">
        <v>0</v>
      </c>
      <c r="AA5347">
        <v>0</v>
      </c>
      <c r="AB5347">
        <v>1</v>
      </c>
      <c r="AC5347">
        <v>0</v>
      </c>
      <c r="AD5347">
        <v>0</v>
      </c>
      <c r="AE5347">
        <v>0</v>
      </c>
    </row>
    <row r="5348" spans="1:31" x14ac:dyDescent="0.3">
      <c r="A5348" t="s">
        <v>268</v>
      </c>
      <c r="B5348" t="s">
        <v>6350</v>
      </c>
      <c r="C5348" t="s">
        <v>262</v>
      </c>
      <c r="D5348" t="s">
        <v>6351</v>
      </c>
      <c r="E5348" t="s">
        <v>12940</v>
      </c>
      <c r="F5348" t="s">
        <v>431</v>
      </c>
      <c r="G5348" t="s">
        <v>536</v>
      </c>
      <c r="I5348" t="s">
        <v>265</v>
      </c>
      <c r="J5348" t="s">
        <v>266</v>
      </c>
      <c r="K5348" t="s">
        <v>6352</v>
      </c>
      <c r="L5348" t="s">
        <v>17549</v>
      </c>
      <c r="M5348" t="s">
        <v>267</v>
      </c>
      <c r="N5348" t="s">
        <v>268</v>
      </c>
      <c r="O5348">
        <v>1</v>
      </c>
      <c r="P5348" t="s">
        <v>282</v>
      </c>
      <c r="Q5348">
        <v>2</v>
      </c>
      <c r="S5348">
        <v>1</v>
      </c>
      <c r="T5348" s="108">
        <v>2</v>
      </c>
      <c r="U5348">
        <v>1</v>
      </c>
      <c r="V5348" t="s">
        <v>270</v>
      </c>
      <c r="W5348" t="s">
        <v>167</v>
      </c>
      <c r="X5348">
        <v>1</v>
      </c>
      <c r="Y5348">
        <v>0</v>
      </c>
      <c r="Z5348">
        <v>0</v>
      </c>
      <c r="AA5348">
        <v>0</v>
      </c>
      <c r="AB5348">
        <v>1</v>
      </c>
      <c r="AC5348">
        <v>0</v>
      </c>
      <c r="AD5348">
        <v>0</v>
      </c>
      <c r="AE5348">
        <v>0</v>
      </c>
    </row>
    <row r="5349" spans="1:31" x14ac:dyDescent="0.3">
      <c r="A5349" t="s">
        <v>268</v>
      </c>
      <c r="B5349" t="s">
        <v>6350</v>
      </c>
      <c r="C5349" t="s">
        <v>262</v>
      </c>
      <c r="D5349" t="s">
        <v>6351</v>
      </c>
      <c r="E5349" t="s">
        <v>12940</v>
      </c>
      <c r="F5349" t="s">
        <v>431</v>
      </c>
      <c r="G5349" t="s">
        <v>536</v>
      </c>
      <c r="I5349" t="s">
        <v>265</v>
      </c>
      <c r="J5349" t="s">
        <v>266</v>
      </c>
      <c r="K5349" t="s">
        <v>6352</v>
      </c>
      <c r="L5349" t="s">
        <v>17549</v>
      </c>
      <c r="M5349" t="s">
        <v>271</v>
      </c>
      <c r="N5349" t="s">
        <v>268</v>
      </c>
      <c r="O5349">
        <v>17</v>
      </c>
      <c r="P5349" t="s">
        <v>273</v>
      </c>
      <c r="Q5349">
        <v>0.48</v>
      </c>
      <c r="S5349">
        <v>2</v>
      </c>
      <c r="T5349" s="108">
        <v>0.96</v>
      </c>
      <c r="U5349">
        <v>1</v>
      </c>
      <c r="V5349" t="s">
        <v>270</v>
      </c>
      <c r="W5349" t="s">
        <v>167</v>
      </c>
      <c r="X5349">
        <v>2</v>
      </c>
      <c r="Y5349">
        <v>0</v>
      </c>
      <c r="Z5349">
        <v>0</v>
      </c>
      <c r="AA5349">
        <v>0</v>
      </c>
      <c r="AB5349">
        <v>2</v>
      </c>
      <c r="AC5349">
        <v>0</v>
      </c>
      <c r="AD5349">
        <v>0</v>
      </c>
      <c r="AE5349">
        <v>0</v>
      </c>
    </row>
    <row r="5350" spans="1:31" x14ac:dyDescent="0.3">
      <c r="A5350" t="s">
        <v>268</v>
      </c>
      <c r="B5350" t="s">
        <v>7141</v>
      </c>
      <c r="C5350" t="s">
        <v>262</v>
      </c>
      <c r="D5350" t="s">
        <v>7142</v>
      </c>
      <c r="E5350" t="s">
        <v>13102</v>
      </c>
      <c r="F5350" t="s">
        <v>7139</v>
      </c>
      <c r="G5350" t="s">
        <v>3184</v>
      </c>
      <c r="I5350" t="s">
        <v>265</v>
      </c>
      <c r="J5350" t="s">
        <v>266</v>
      </c>
      <c r="K5350" t="s">
        <v>3185</v>
      </c>
      <c r="L5350" t="s">
        <v>7143</v>
      </c>
      <c r="M5350" t="s">
        <v>267</v>
      </c>
      <c r="N5350" t="s">
        <v>268</v>
      </c>
      <c r="O5350">
        <v>1</v>
      </c>
      <c r="P5350" t="s">
        <v>282</v>
      </c>
      <c r="Q5350">
        <v>2</v>
      </c>
      <c r="S5350">
        <v>2</v>
      </c>
      <c r="T5350" s="108">
        <v>4</v>
      </c>
      <c r="U5350">
        <v>1</v>
      </c>
      <c r="V5350" t="s">
        <v>270</v>
      </c>
      <c r="W5350" t="s">
        <v>167</v>
      </c>
      <c r="X5350">
        <v>1</v>
      </c>
      <c r="Y5350">
        <v>1</v>
      </c>
      <c r="Z5350">
        <v>0</v>
      </c>
      <c r="AA5350">
        <v>0</v>
      </c>
      <c r="AB5350">
        <v>1</v>
      </c>
      <c r="AC5350">
        <v>0</v>
      </c>
      <c r="AD5350">
        <v>0</v>
      </c>
      <c r="AE5350">
        <v>0</v>
      </c>
    </row>
    <row r="5351" spans="1:31" x14ac:dyDescent="0.3">
      <c r="A5351" t="s">
        <v>268</v>
      </c>
      <c r="B5351" t="s">
        <v>7141</v>
      </c>
      <c r="C5351" t="s">
        <v>262</v>
      </c>
      <c r="D5351" t="s">
        <v>7142</v>
      </c>
      <c r="E5351" t="s">
        <v>13102</v>
      </c>
      <c r="F5351" t="s">
        <v>7139</v>
      </c>
      <c r="G5351" t="s">
        <v>3184</v>
      </c>
      <c r="I5351" t="s">
        <v>265</v>
      </c>
      <c r="J5351" t="s">
        <v>266</v>
      </c>
      <c r="K5351" t="s">
        <v>3185</v>
      </c>
      <c r="L5351" t="s">
        <v>7143</v>
      </c>
      <c r="M5351" t="s">
        <v>271</v>
      </c>
      <c r="N5351" t="s">
        <v>268</v>
      </c>
      <c r="O5351">
        <v>2</v>
      </c>
      <c r="P5351" t="s">
        <v>288</v>
      </c>
      <c r="Q5351">
        <v>0.48</v>
      </c>
      <c r="S5351">
        <v>4</v>
      </c>
      <c r="T5351" s="108">
        <v>1.92</v>
      </c>
      <c r="U5351">
        <v>1</v>
      </c>
      <c r="V5351" t="s">
        <v>270</v>
      </c>
      <c r="W5351" t="s">
        <v>167</v>
      </c>
      <c r="X5351">
        <v>2</v>
      </c>
      <c r="Y5351">
        <v>2</v>
      </c>
      <c r="Z5351">
        <v>0</v>
      </c>
      <c r="AA5351">
        <v>0</v>
      </c>
      <c r="AB5351">
        <v>2</v>
      </c>
      <c r="AC5351">
        <v>0</v>
      </c>
      <c r="AD5351">
        <v>0</v>
      </c>
      <c r="AE5351">
        <v>0</v>
      </c>
    </row>
    <row r="5352" spans="1:31" x14ac:dyDescent="0.3">
      <c r="A5352" t="s">
        <v>268</v>
      </c>
      <c r="B5352" t="s">
        <v>6628</v>
      </c>
      <c r="C5352" t="s">
        <v>262</v>
      </c>
      <c r="D5352" t="s">
        <v>6629</v>
      </c>
      <c r="E5352" t="s">
        <v>13139</v>
      </c>
      <c r="F5352" t="s">
        <v>592</v>
      </c>
      <c r="G5352" t="s">
        <v>451</v>
      </c>
      <c r="I5352" t="s">
        <v>265</v>
      </c>
      <c r="J5352" t="s">
        <v>266</v>
      </c>
      <c r="K5352" t="s">
        <v>6619</v>
      </c>
      <c r="L5352" t="s">
        <v>6630</v>
      </c>
      <c r="M5352" t="s">
        <v>267</v>
      </c>
      <c r="N5352" t="s">
        <v>268</v>
      </c>
      <c r="O5352">
        <v>1</v>
      </c>
      <c r="P5352" t="s">
        <v>282</v>
      </c>
      <c r="Q5352">
        <v>4</v>
      </c>
      <c r="S5352">
        <v>2</v>
      </c>
      <c r="T5352" s="108">
        <v>8</v>
      </c>
      <c r="U5352">
        <v>1</v>
      </c>
      <c r="V5352" t="s">
        <v>270</v>
      </c>
      <c r="W5352" t="s">
        <v>167</v>
      </c>
      <c r="X5352">
        <v>1</v>
      </c>
      <c r="Y5352">
        <v>1</v>
      </c>
      <c r="Z5352">
        <v>0</v>
      </c>
      <c r="AA5352">
        <v>0</v>
      </c>
      <c r="AB5352">
        <v>0</v>
      </c>
      <c r="AC5352">
        <v>1</v>
      </c>
      <c r="AD5352">
        <v>0</v>
      </c>
      <c r="AE5352">
        <v>0</v>
      </c>
    </row>
    <row r="5353" spans="1:31" x14ac:dyDescent="0.3">
      <c r="A5353" t="s">
        <v>268</v>
      </c>
      <c r="B5353" t="s">
        <v>6628</v>
      </c>
      <c r="C5353" t="s">
        <v>262</v>
      </c>
      <c r="D5353" t="s">
        <v>6629</v>
      </c>
      <c r="E5353" t="s">
        <v>13139</v>
      </c>
      <c r="F5353" t="s">
        <v>592</v>
      </c>
      <c r="G5353" t="s">
        <v>451</v>
      </c>
      <c r="I5353" t="s">
        <v>265</v>
      </c>
      <c r="J5353" t="s">
        <v>266</v>
      </c>
      <c r="K5353" t="s">
        <v>6619</v>
      </c>
      <c r="L5353" t="s">
        <v>6630</v>
      </c>
      <c r="M5353" t="s">
        <v>271</v>
      </c>
      <c r="N5353" t="s">
        <v>268</v>
      </c>
      <c r="O5353">
        <v>2</v>
      </c>
      <c r="P5353" t="s">
        <v>288</v>
      </c>
      <c r="Q5353">
        <v>0.48</v>
      </c>
      <c r="S5353">
        <v>24</v>
      </c>
      <c r="T5353" s="108">
        <v>11.52</v>
      </c>
      <c r="U5353">
        <v>1</v>
      </c>
      <c r="V5353" t="s">
        <v>270</v>
      </c>
      <c r="W5353" t="s">
        <v>167</v>
      </c>
      <c r="X5353">
        <v>8</v>
      </c>
      <c r="Y5353">
        <v>8</v>
      </c>
      <c r="Z5353">
        <v>0</v>
      </c>
      <c r="AA5353">
        <v>8</v>
      </c>
      <c r="AB5353">
        <v>0</v>
      </c>
      <c r="AC5353">
        <v>8</v>
      </c>
      <c r="AD5353">
        <v>0</v>
      </c>
      <c r="AE5353">
        <v>0</v>
      </c>
    </row>
    <row r="5354" spans="1:31" x14ac:dyDescent="0.3">
      <c r="A5354" t="s">
        <v>268</v>
      </c>
      <c r="B5354" t="s">
        <v>6628</v>
      </c>
      <c r="C5354" t="s">
        <v>262</v>
      </c>
      <c r="D5354" t="s">
        <v>6629</v>
      </c>
      <c r="E5354" t="s">
        <v>13139</v>
      </c>
      <c r="F5354" t="s">
        <v>592</v>
      </c>
      <c r="G5354" t="s">
        <v>451</v>
      </c>
      <c r="I5354" t="s">
        <v>265</v>
      </c>
      <c r="J5354" t="s">
        <v>266</v>
      </c>
      <c r="K5354" t="s">
        <v>6619</v>
      </c>
      <c r="L5354" t="s">
        <v>6630</v>
      </c>
      <c r="M5354" t="s">
        <v>271</v>
      </c>
      <c r="N5354" t="s">
        <v>268</v>
      </c>
      <c r="O5354">
        <v>17</v>
      </c>
      <c r="P5354" t="s">
        <v>273</v>
      </c>
      <c r="Q5354">
        <v>0.48</v>
      </c>
      <c r="S5354">
        <v>3</v>
      </c>
      <c r="T5354" s="108">
        <v>1.44</v>
      </c>
      <c r="U5354">
        <v>1</v>
      </c>
      <c r="V5354" t="s">
        <v>270</v>
      </c>
      <c r="W5354" t="s">
        <v>167</v>
      </c>
      <c r="X5354">
        <v>3</v>
      </c>
      <c r="Y5354">
        <v>0</v>
      </c>
      <c r="Z5354">
        <v>0</v>
      </c>
      <c r="AA5354">
        <v>3</v>
      </c>
      <c r="AB5354">
        <v>0</v>
      </c>
      <c r="AC5354">
        <v>0</v>
      </c>
      <c r="AD5354">
        <v>0</v>
      </c>
      <c r="AE5354">
        <v>0</v>
      </c>
    </row>
    <row r="5355" spans="1:31" x14ac:dyDescent="0.3">
      <c r="A5355" t="s">
        <v>268</v>
      </c>
      <c r="B5355" t="s">
        <v>6628</v>
      </c>
      <c r="C5355" t="s">
        <v>262</v>
      </c>
      <c r="D5355" t="s">
        <v>6629</v>
      </c>
      <c r="E5355" t="s">
        <v>13139</v>
      </c>
      <c r="F5355" t="s">
        <v>592</v>
      </c>
      <c r="G5355" t="s">
        <v>451</v>
      </c>
      <c r="I5355" t="s">
        <v>265</v>
      </c>
      <c r="J5355" t="s">
        <v>266</v>
      </c>
      <c r="K5355" t="s">
        <v>6619</v>
      </c>
      <c r="L5355" t="s">
        <v>6630</v>
      </c>
      <c r="M5355" t="s">
        <v>271</v>
      </c>
      <c r="N5355" t="s">
        <v>268</v>
      </c>
      <c r="O5355">
        <v>27</v>
      </c>
      <c r="P5355" t="s">
        <v>425</v>
      </c>
      <c r="Q5355">
        <v>0.32</v>
      </c>
      <c r="S5355">
        <v>3</v>
      </c>
      <c r="T5355" s="108">
        <v>0.96</v>
      </c>
      <c r="U5355">
        <v>1</v>
      </c>
      <c r="V5355" t="s">
        <v>270</v>
      </c>
      <c r="W5355" t="s">
        <v>167</v>
      </c>
      <c r="X5355">
        <v>1</v>
      </c>
      <c r="Y5355">
        <v>1</v>
      </c>
      <c r="Z5355">
        <v>0</v>
      </c>
      <c r="AA5355">
        <v>1</v>
      </c>
      <c r="AB5355">
        <v>0</v>
      </c>
      <c r="AC5355">
        <v>1</v>
      </c>
      <c r="AD5355">
        <v>0</v>
      </c>
      <c r="AE5355">
        <v>0</v>
      </c>
    </row>
    <row r="5356" spans="1:31" x14ac:dyDescent="0.3">
      <c r="A5356" t="s">
        <v>268</v>
      </c>
      <c r="B5356" t="s">
        <v>5563</v>
      </c>
      <c r="C5356" t="s">
        <v>262</v>
      </c>
      <c r="D5356" t="s">
        <v>5564</v>
      </c>
      <c r="E5356" t="s">
        <v>13620</v>
      </c>
      <c r="F5356" t="s">
        <v>5561</v>
      </c>
      <c r="G5356" t="s">
        <v>292</v>
      </c>
      <c r="I5356" t="s">
        <v>265</v>
      </c>
      <c r="J5356" t="s">
        <v>266</v>
      </c>
      <c r="K5356" t="s">
        <v>5565</v>
      </c>
      <c r="L5356" t="s">
        <v>5566</v>
      </c>
      <c r="M5356" t="s">
        <v>267</v>
      </c>
      <c r="N5356" t="s">
        <v>268</v>
      </c>
      <c r="O5356">
        <v>1</v>
      </c>
      <c r="P5356" t="s">
        <v>282</v>
      </c>
      <c r="Q5356">
        <v>3</v>
      </c>
      <c r="S5356">
        <v>3</v>
      </c>
      <c r="T5356" s="108">
        <v>9</v>
      </c>
      <c r="U5356">
        <v>1</v>
      </c>
      <c r="V5356" t="s">
        <v>270</v>
      </c>
      <c r="W5356" t="s">
        <v>167</v>
      </c>
      <c r="X5356">
        <v>1</v>
      </c>
      <c r="Y5356">
        <v>1</v>
      </c>
      <c r="Z5356">
        <v>0</v>
      </c>
      <c r="AA5356">
        <v>1</v>
      </c>
      <c r="AB5356">
        <v>0</v>
      </c>
      <c r="AC5356">
        <v>1</v>
      </c>
      <c r="AD5356">
        <v>0</v>
      </c>
      <c r="AE5356">
        <v>0</v>
      </c>
    </row>
    <row r="5357" spans="1:31" x14ac:dyDescent="0.3">
      <c r="A5357" t="s">
        <v>268</v>
      </c>
      <c r="B5357" t="s">
        <v>5563</v>
      </c>
      <c r="C5357" t="s">
        <v>262</v>
      </c>
      <c r="D5357" t="s">
        <v>5564</v>
      </c>
      <c r="E5357" t="s">
        <v>13620</v>
      </c>
      <c r="F5357" t="s">
        <v>5561</v>
      </c>
      <c r="G5357" t="s">
        <v>292</v>
      </c>
      <c r="I5357" t="s">
        <v>265</v>
      </c>
      <c r="J5357" t="s">
        <v>266</v>
      </c>
      <c r="K5357" t="s">
        <v>5565</v>
      </c>
      <c r="L5357" t="s">
        <v>5566</v>
      </c>
      <c r="M5357" t="s">
        <v>271</v>
      </c>
      <c r="N5357" t="s">
        <v>268</v>
      </c>
      <c r="O5357">
        <v>2</v>
      </c>
      <c r="P5357" t="s">
        <v>272</v>
      </c>
      <c r="Q5357">
        <v>3</v>
      </c>
      <c r="S5357">
        <v>2</v>
      </c>
      <c r="T5357" s="108">
        <v>6</v>
      </c>
      <c r="U5357">
        <v>1</v>
      </c>
      <c r="V5357" t="s">
        <v>270</v>
      </c>
      <c r="W5357" t="s">
        <v>167</v>
      </c>
      <c r="X5357">
        <v>1</v>
      </c>
      <c r="Y5357">
        <v>1</v>
      </c>
      <c r="Z5357">
        <v>0</v>
      </c>
      <c r="AA5357">
        <v>1</v>
      </c>
      <c r="AB5357">
        <v>0</v>
      </c>
      <c r="AC5357">
        <v>0</v>
      </c>
      <c r="AD5357">
        <v>0</v>
      </c>
      <c r="AE5357">
        <v>0</v>
      </c>
    </row>
    <row r="5358" spans="1:31" x14ac:dyDescent="0.3">
      <c r="A5358" t="s">
        <v>268</v>
      </c>
      <c r="B5358" t="s">
        <v>3670</v>
      </c>
      <c r="C5358" t="s">
        <v>262</v>
      </c>
      <c r="D5358" t="s">
        <v>10823</v>
      </c>
      <c r="E5358" t="s">
        <v>13005</v>
      </c>
      <c r="F5358" t="s">
        <v>1637</v>
      </c>
      <c r="G5358" t="s">
        <v>1418</v>
      </c>
      <c r="I5358" t="s">
        <v>265</v>
      </c>
      <c r="J5358" t="s">
        <v>266</v>
      </c>
      <c r="K5358" t="s">
        <v>3671</v>
      </c>
      <c r="L5358" t="s">
        <v>3672</v>
      </c>
      <c r="M5358" t="s">
        <v>267</v>
      </c>
      <c r="N5358" t="s">
        <v>268</v>
      </c>
      <c r="O5358">
        <v>1</v>
      </c>
      <c r="P5358" t="s">
        <v>282</v>
      </c>
      <c r="Q5358">
        <v>4</v>
      </c>
      <c r="S5358">
        <v>4</v>
      </c>
      <c r="T5358" s="108">
        <v>16</v>
      </c>
      <c r="U5358">
        <v>1</v>
      </c>
      <c r="V5358" t="s">
        <v>270</v>
      </c>
      <c r="W5358" t="s">
        <v>167</v>
      </c>
      <c r="X5358">
        <v>1</v>
      </c>
      <c r="Y5358">
        <v>1</v>
      </c>
      <c r="Z5358">
        <v>1</v>
      </c>
      <c r="AA5358">
        <v>1</v>
      </c>
      <c r="AB5358">
        <v>0</v>
      </c>
      <c r="AC5358">
        <v>1</v>
      </c>
      <c r="AD5358">
        <v>0</v>
      </c>
      <c r="AE5358">
        <v>0</v>
      </c>
    </row>
    <row r="5359" spans="1:31" x14ac:dyDescent="0.3">
      <c r="A5359" t="s">
        <v>268</v>
      </c>
      <c r="B5359" t="s">
        <v>1458</v>
      </c>
      <c r="C5359" t="s">
        <v>262</v>
      </c>
      <c r="D5359" t="s">
        <v>2535</v>
      </c>
      <c r="E5359" t="s">
        <v>16841</v>
      </c>
      <c r="F5359" t="s">
        <v>1459</v>
      </c>
      <c r="G5359" t="s">
        <v>9341</v>
      </c>
      <c r="I5359" t="s">
        <v>265</v>
      </c>
      <c r="J5359" t="s">
        <v>266</v>
      </c>
      <c r="K5359" t="s">
        <v>1460</v>
      </c>
      <c r="L5359" t="s">
        <v>1461</v>
      </c>
      <c r="M5359" t="s">
        <v>271</v>
      </c>
      <c r="N5359" t="s">
        <v>268</v>
      </c>
      <c r="O5359">
        <v>20</v>
      </c>
      <c r="P5359" t="s">
        <v>425</v>
      </c>
      <c r="Q5359">
        <v>0.32</v>
      </c>
      <c r="S5359">
        <v>1</v>
      </c>
      <c r="T5359" s="108">
        <v>0.32</v>
      </c>
      <c r="U5359">
        <v>1</v>
      </c>
      <c r="V5359" t="s">
        <v>270</v>
      </c>
      <c r="W5359" t="s">
        <v>167</v>
      </c>
      <c r="X5359">
        <v>1</v>
      </c>
      <c r="Y5359">
        <v>0</v>
      </c>
      <c r="Z5359">
        <v>0</v>
      </c>
      <c r="AA5359">
        <v>0</v>
      </c>
      <c r="AB5359">
        <v>1</v>
      </c>
      <c r="AC5359">
        <v>0</v>
      </c>
      <c r="AD5359">
        <v>0</v>
      </c>
      <c r="AE5359">
        <v>0</v>
      </c>
    </row>
    <row r="5360" spans="1:31" x14ac:dyDescent="0.3">
      <c r="A5360" t="s">
        <v>268</v>
      </c>
      <c r="B5360" t="s">
        <v>6505</v>
      </c>
      <c r="C5360" t="s">
        <v>262</v>
      </c>
      <c r="D5360" t="s">
        <v>6506</v>
      </c>
      <c r="E5360" t="s">
        <v>12846</v>
      </c>
      <c r="F5360" t="s">
        <v>6507</v>
      </c>
      <c r="G5360" t="s">
        <v>9432</v>
      </c>
      <c r="I5360" t="s">
        <v>265</v>
      </c>
      <c r="J5360" t="s">
        <v>266</v>
      </c>
      <c r="K5360" t="s">
        <v>6508</v>
      </c>
      <c r="L5360" t="s">
        <v>18137</v>
      </c>
      <c r="M5360" t="s">
        <v>271</v>
      </c>
      <c r="N5360" t="s">
        <v>268</v>
      </c>
      <c r="O5360">
        <v>2</v>
      </c>
      <c r="P5360" t="s">
        <v>288</v>
      </c>
      <c r="Q5360">
        <v>0.48</v>
      </c>
      <c r="S5360">
        <v>1</v>
      </c>
      <c r="T5360" s="108">
        <v>0.48</v>
      </c>
      <c r="U5360">
        <v>1</v>
      </c>
      <c r="V5360" t="s">
        <v>270</v>
      </c>
      <c r="W5360" t="s">
        <v>167</v>
      </c>
      <c r="X5360">
        <v>1</v>
      </c>
      <c r="Y5360">
        <v>0</v>
      </c>
      <c r="Z5360">
        <v>0</v>
      </c>
      <c r="AA5360">
        <v>0</v>
      </c>
      <c r="AB5360">
        <v>1</v>
      </c>
      <c r="AC5360">
        <v>0</v>
      </c>
      <c r="AD5360">
        <v>0</v>
      </c>
      <c r="AE5360">
        <v>0</v>
      </c>
    </row>
    <row r="5361" spans="1:31" x14ac:dyDescent="0.3">
      <c r="A5361" t="s">
        <v>268</v>
      </c>
      <c r="B5361" t="s">
        <v>6505</v>
      </c>
      <c r="C5361" t="s">
        <v>262</v>
      </c>
      <c r="D5361" t="s">
        <v>6506</v>
      </c>
      <c r="E5361" t="s">
        <v>12846</v>
      </c>
      <c r="F5361" t="s">
        <v>6507</v>
      </c>
      <c r="G5361" t="s">
        <v>9432</v>
      </c>
      <c r="I5361" t="s">
        <v>265</v>
      </c>
      <c r="J5361" t="s">
        <v>266</v>
      </c>
      <c r="K5361" t="s">
        <v>6508</v>
      </c>
      <c r="L5361" t="s">
        <v>18137</v>
      </c>
      <c r="M5361" t="s">
        <v>267</v>
      </c>
      <c r="N5361" t="s">
        <v>268</v>
      </c>
      <c r="O5361">
        <v>1</v>
      </c>
      <c r="P5361" t="s">
        <v>266</v>
      </c>
      <c r="Q5361">
        <v>0.32</v>
      </c>
      <c r="S5361">
        <v>1</v>
      </c>
      <c r="T5361" s="108">
        <v>0.32</v>
      </c>
      <c r="U5361">
        <v>1</v>
      </c>
      <c r="V5361" t="s">
        <v>270</v>
      </c>
      <c r="W5361" t="s">
        <v>167</v>
      </c>
      <c r="X5361">
        <v>1</v>
      </c>
      <c r="Y5361">
        <v>0</v>
      </c>
      <c r="Z5361">
        <v>0</v>
      </c>
      <c r="AA5361">
        <v>0</v>
      </c>
      <c r="AB5361">
        <v>1</v>
      </c>
      <c r="AC5361">
        <v>0</v>
      </c>
      <c r="AD5361">
        <v>0</v>
      </c>
      <c r="AE5361">
        <v>0</v>
      </c>
    </row>
    <row r="5362" spans="1:31" x14ac:dyDescent="0.3">
      <c r="A5362" t="s">
        <v>268</v>
      </c>
      <c r="B5362" t="s">
        <v>6546</v>
      </c>
      <c r="C5362" t="s">
        <v>262</v>
      </c>
      <c r="D5362" t="s">
        <v>6547</v>
      </c>
      <c r="E5362" t="s">
        <v>13357</v>
      </c>
      <c r="F5362" t="s">
        <v>548</v>
      </c>
      <c r="G5362" t="s">
        <v>9433</v>
      </c>
      <c r="I5362" t="s">
        <v>265</v>
      </c>
      <c r="J5362" t="s">
        <v>266</v>
      </c>
      <c r="K5362" t="s">
        <v>6548</v>
      </c>
      <c r="L5362" t="s">
        <v>419</v>
      </c>
      <c r="M5362" t="s">
        <v>271</v>
      </c>
      <c r="N5362" t="s">
        <v>268</v>
      </c>
      <c r="O5362">
        <v>2</v>
      </c>
      <c r="P5362" t="s">
        <v>288</v>
      </c>
      <c r="Q5362">
        <v>0.32</v>
      </c>
      <c r="S5362">
        <v>1</v>
      </c>
      <c r="T5362" s="108">
        <v>0.32</v>
      </c>
      <c r="U5362">
        <v>1</v>
      </c>
      <c r="V5362" t="s">
        <v>270</v>
      </c>
      <c r="W5362" t="s">
        <v>167</v>
      </c>
      <c r="X5362">
        <v>1</v>
      </c>
      <c r="Y5362">
        <v>0</v>
      </c>
      <c r="Z5362">
        <v>0</v>
      </c>
      <c r="AA5362">
        <v>0</v>
      </c>
      <c r="AB5362">
        <v>1</v>
      </c>
      <c r="AC5362">
        <v>0</v>
      </c>
      <c r="AD5362">
        <v>0</v>
      </c>
      <c r="AE5362">
        <v>0</v>
      </c>
    </row>
    <row r="5363" spans="1:31" x14ac:dyDescent="0.3">
      <c r="A5363" t="s">
        <v>268</v>
      </c>
      <c r="B5363" t="s">
        <v>6546</v>
      </c>
      <c r="C5363" t="s">
        <v>262</v>
      </c>
      <c r="D5363" t="s">
        <v>6547</v>
      </c>
      <c r="E5363" t="s">
        <v>13357</v>
      </c>
      <c r="F5363" t="s">
        <v>548</v>
      </c>
      <c r="G5363" t="s">
        <v>9433</v>
      </c>
      <c r="I5363" t="s">
        <v>265</v>
      </c>
      <c r="J5363" t="s">
        <v>266</v>
      </c>
      <c r="K5363" t="s">
        <v>6548</v>
      </c>
      <c r="L5363" t="s">
        <v>419</v>
      </c>
      <c r="M5363" t="s">
        <v>267</v>
      </c>
      <c r="N5363" t="s">
        <v>268</v>
      </c>
      <c r="O5363">
        <v>1</v>
      </c>
      <c r="P5363" t="s">
        <v>266</v>
      </c>
      <c r="Q5363">
        <v>0.17</v>
      </c>
      <c r="S5363">
        <v>1</v>
      </c>
      <c r="T5363" s="108">
        <v>0.17</v>
      </c>
      <c r="U5363">
        <v>1</v>
      </c>
      <c r="V5363" t="s">
        <v>270</v>
      </c>
      <c r="W5363" t="s">
        <v>167</v>
      </c>
      <c r="X5363">
        <v>1</v>
      </c>
      <c r="Y5363">
        <v>0</v>
      </c>
      <c r="Z5363">
        <v>0</v>
      </c>
      <c r="AA5363">
        <v>0</v>
      </c>
      <c r="AB5363">
        <v>1</v>
      </c>
      <c r="AC5363">
        <v>0</v>
      </c>
      <c r="AD5363">
        <v>0</v>
      </c>
      <c r="AE5363">
        <v>0</v>
      </c>
    </row>
    <row r="5364" spans="1:31" x14ac:dyDescent="0.3">
      <c r="A5364" t="s">
        <v>268</v>
      </c>
      <c r="B5364" t="s">
        <v>4810</v>
      </c>
      <c r="C5364" t="s">
        <v>262</v>
      </c>
      <c r="D5364" t="s">
        <v>4811</v>
      </c>
      <c r="E5364" t="s">
        <v>13680</v>
      </c>
      <c r="F5364" t="s">
        <v>4802</v>
      </c>
      <c r="G5364" t="s">
        <v>292</v>
      </c>
      <c r="I5364" t="s">
        <v>265</v>
      </c>
      <c r="J5364" t="s">
        <v>266</v>
      </c>
      <c r="K5364" t="s">
        <v>4812</v>
      </c>
      <c r="L5364" t="s">
        <v>4813</v>
      </c>
      <c r="M5364" t="s">
        <v>267</v>
      </c>
      <c r="N5364" t="s">
        <v>268</v>
      </c>
      <c r="O5364">
        <v>1</v>
      </c>
      <c r="P5364" t="s">
        <v>282</v>
      </c>
      <c r="Q5364">
        <v>1</v>
      </c>
      <c r="S5364">
        <v>2</v>
      </c>
      <c r="T5364" s="108">
        <v>2</v>
      </c>
      <c r="U5364">
        <v>1</v>
      </c>
      <c r="V5364" t="s">
        <v>270</v>
      </c>
      <c r="W5364" t="s">
        <v>167</v>
      </c>
      <c r="X5364">
        <v>1</v>
      </c>
      <c r="Y5364">
        <v>0</v>
      </c>
      <c r="Z5364">
        <v>0</v>
      </c>
      <c r="AA5364">
        <v>1</v>
      </c>
      <c r="AB5364">
        <v>0</v>
      </c>
      <c r="AC5364">
        <v>1</v>
      </c>
      <c r="AD5364">
        <v>0</v>
      </c>
      <c r="AE5364">
        <v>0</v>
      </c>
    </row>
    <row r="5365" spans="1:31" x14ac:dyDescent="0.3">
      <c r="A5365" t="s">
        <v>268</v>
      </c>
      <c r="B5365" t="s">
        <v>4810</v>
      </c>
      <c r="C5365" t="s">
        <v>262</v>
      </c>
      <c r="D5365" t="s">
        <v>4811</v>
      </c>
      <c r="E5365" t="s">
        <v>13680</v>
      </c>
      <c r="F5365" t="s">
        <v>4802</v>
      </c>
      <c r="G5365" t="s">
        <v>292</v>
      </c>
      <c r="I5365" t="s">
        <v>265</v>
      </c>
      <c r="J5365" t="s">
        <v>266</v>
      </c>
      <c r="K5365" t="s">
        <v>4812</v>
      </c>
      <c r="L5365" t="s">
        <v>4813</v>
      </c>
      <c r="M5365" t="s">
        <v>271</v>
      </c>
      <c r="N5365" t="s">
        <v>268</v>
      </c>
      <c r="O5365">
        <v>2</v>
      </c>
      <c r="P5365" t="s">
        <v>288</v>
      </c>
      <c r="Q5365">
        <v>0.48</v>
      </c>
      <c r="S5365">
        <v>2</v>
      </c>
      <c r="T5365" s="108">
        <v>0.96</v>
      </c>
      <c r="U5365">
        <v>1</v>
      </c>
      <c r="V5365" t="s">
        <v>270</v>
      </c>
      <c r="W5365" t="s">
        <v>167</v>
      </c>
      <c r="X5365">
        <v>2</v>
      </c>
      <c r="Y5365">
        <v>0</v>
      </c>
      <c r="Z5365">
        <v>0</v>
      </c>
      <c r="AA5365">
        <v>2</v>
      </c>
      <c r="AB5365">
        <v>0</v>
      </c>
      <c r="AC5365">
        <v>0</v>
      </c>
      <c r="AD5365">
        <v>0</v>
      </c>
      <c r="AE5365">
        <v>0</v>
      </c>
    </row>
    <row r="5366" spans="1:31" x14ac:dyDescent="0.3">
      <c r="A5366" t="s">
        <v>268</v>
      </c>
      <c r="B5366" t="s">
        <v>3105</v>
      </c>
      <c r="C5366" t="s">
        <v>262</v>
      </c>
      <c r="D5366" t="s">
        <v>5527</v>
      </c>
      <c r="E5366" t="s">
        <v>13222</v>
      </c>
      <c r="F5366" t="s">
        <v>1005</v>
      </c>
      <c r="G5366" t="s">
        <v>402</v>
      </c>
      <c r="I5366" t="s">
        <v>265</v>
      </c>
      <c r="J5366" t="s">
        <v>266</v>
      </c>
      <c r="K5366" t="s">
        <v>5526</v>
      </c>
      <c r="L5366" t="s">
        <v>3107</v>
      </c>
      <c r="M5366" t="s">
        <v>267</v>
      </c>
      <c r="N5366" t="s">
        <v>268</v>
      </c>
      <c r="O5366">
        <v>1</v>
      </c>
      <c r="P5366" t="s">
        <v>266</v>
      </c>
      <c r="Q5366">
        <v>0.48</v>
      </c>
      <c r="S5366">
        <v>1</v>
      </c>
      <c r="T5366" s="108">
        <v>0.48</v>
      </c>
      <c r="U5366">
        <v>1</v>
      </c>
      <c r="V5366" t="s">
        <v>270</v>
      </c>
      <c r="W5366" t="s">
        <v>167</v>
      </c>
      <c r="X5366">
        <v>1</v>
      </c>
      <c r="Y5366">
        <v>0</v>
      </c>
      <c r="Z5366">
        <v>1</v>
      </c>
      <c r="AA5366">
        <v>0</v>
      </c>
      <c r="AB5366">
        <v>0</v>
      </c>
      <c r="AC5366">
        <v>0</v>
      </c>
      <c r="AD5366">
        <v>0</v>
      </c>
      <c r="AE5366">
        <v>0</v>
      </c>
    </row>
    <row r="5367" spans="1:31" x14ac:dyDescent="0.3">
      <c r="A5367" t="s">
        <v>268</v>
      </c>
      <c r="B5367" t="s">
        <v>5581</v>
      </c>
      <c r="C5367" t="s">
        <v>262</v>
      </c>
      <c r="D5367" t="s">
        <v>5582</v>
      </c>
      <c r="E5367" t="s">
        <v>13157</v>
      </c>
      <c r="F5367" t="s">
        <v>5578</v>
      </c>
      <c r="G5367" t="s">
        <v>2318</v>
      </c>
      <c r="I5367" t="s">
        <v>265</v>
      </c>
      <c r="J5367" t="s">
        <v>266</v>
      </c>
      <c r="K5367" t="s">
        <v>5583</v>
      </c>
      <c r="L5367" t="s">
        <v>1019</v>
      </c>
      <c r="M5367" t="s">
        <v>267</v>
      </c>
      <c r="N5367" t="s">
        <v>268</v>
      </c>
      <c r="O5367">
        <v>1</v>
      </c>
      <c r="P5367" t="s">
        <v>282</v>
      </c>
      <c r="Q5367">
        <v>2</v>
      </c>
      <c r="S5367">
        <v>3</v>
      </c>
      <c r="T5367" s="108">
        <v>6</v>
      </c>
      <c r="U5367">
        <v>1</v>
      </c>
      <c r="V5367" t="s">
        <v>270</v>
      </c>
      <c r="W5367" t="s">
        <v>167</v>
      </c>
      <c r="X5367">
        <v>1</v>
      </c>
      <c r="Y5367">
        <v>1</v>
      </c>
      <c r="Z5367">
        <v>0</v>
      </c>
      <c r="AA5367">
        <v>1</v>
      </c>
      <c r="AB5367">
        <v>0</v>
      </c>
      <c r="AC5367">
        <v>1</v>
      </c>
      <c r="AD5367">
        <v>0</v>
      </c>
      <c r="AE5367">
        <v>0</v>
      </c>
    </row>
    <row r="5368" spans="1:31" x14ac:dyDescent="0.3">
      <c r="A5368" t="s">
        <v>268</v>
      </c>
      <c r="B5368" t="s">
        <v>5581</v>
      </c>
      <c r="C5368" t="s">
        <v>262</v>
      </c>
      <c r="D5368" t="s">
        <v>5582</v>
      </c>
      <c r="E5368" t="s">
        <v>13157</v>
      </c>
      <c r="F5368" t="s">
        <v>5578</v>
      </c>
      <c r="G5368" t="s">
        <v>2318</v>
      </c>
      <c r="I5368" t="s">
        <v>265</v>
      </c>
      <c r="J5368" t="s">
        <v>266</v>
      </c>
      <c r="K5368" t="s">
        <v>5583</v>
      </c>
      <c r="L5368" t="s">
        <v>1019</v>
      </c>
      <c r="M5368" t="s">
        <v>271</v>
      </c>
      <c r="N5368" t="s">
        <v>268</v>
      </c>
      <c r="O5368">
        <v>2</v>
      </c>
      <c r="P5368" t="s">
        <v>272</v>
      </c>
      <c r="Q5368">
        <v>1</v>
      </c>
      <c r="S5368">
        <v>5</v>
      </c>
      <c r="T5368" s="108">
        <v>5</v>
      </c>
      <c r="U5368">
        <v>1</v>
      </c>
      <c r="V5368" t="s">
        <v>270</v>
      </c>
      <c r="W5368" t="s">
        <v>167</v>
      </c>
      <c r="X5368">
        <v>1</v>
      </c>
      <c r="Y5368">
        <v>1</v>
      </c>
      <c r="Z5368">
        <v>1</v>
      </c>
      <c r="AA5368">
        <v>1</v>
      </c>
      <c r="AB5368">
        <v>1</v>
      </c>
      <c r="AC5368">
        <v>1</v>
      </c>
      <c r="AD5368">
        <v>0</v>
      </c>
      <c r="AE5368">
        <v>0</v>
      </c>
    </row>
    <row r="5369" spans="1:31" x14ac:dyDescent="0.3">
      <c r="A5369" t="s">
        <v>268</v>
      </c>
      <c r="B5369" t="s">
        <v>6534</v>
      </c>
      <c r="C5369" t="s">
        <v>262</v>
      </c>
      <c r="D5369" t="s">
        <v>18138</v>
      </c>
      <c r="E5369" t="s">
        <v>13134</v>
      </c>
      <c r="F5369" t="s">
        <v>447</v>
      </c>
      <c r="G5369" t="s">
        <v>451</v>
      </c>
      <c r="I5369" t="s">
        <v>265</v>
      </c>
      <c r="J5369" t="s">
        <v>266</v>
      </c>
      <c r="K5369" t="s">
        <v>6484</v>
      </c>
      <c r="L5369" t="s">
        <v>9920</v>
      </c>
      <c r="M5369" t="s">
        <v>267</v>
      </c>
      <c r="N5369" t="s">
        <v>268</v>
      </c>
      <c r="O5369">
        <v>1</v>
      </c>
      <c r="P5369" t="s">
        <v>282</v>
      </c>
      <c r="Q5369">
        <v>3</v>
      </c>
      <c r="S5369">
        <v>3</v>
      </c>
      <c r="T5369" s="108">
        <v>9</v>
      </c>
      <c r="U5369">
        <v>1</v>
      </c>
      <c r="V5369" t="s">
        <v>270</v>
      </c>
      <c r="W5369" t="s">
        <v>167</v>
      </c>
      <c r="X5369">
        <v>1</v>
      </c>
      <c r="Y5369">
        <v>1</v>
      </c>
      <c r="Z5369">
        <v>0</v>
      </c>
      <c r="AA5369">
        <v>1</v>
      </c>
      <c r="AB5369">
        <v>0</v>
      </c>
      <c r="AC5369">
        <v>1</v>
      </c>
      <c r="AD5369">
        <v>0</v>
      </c>
      <c r="AE5369">
        <v>0</v>
      </c>
    </row>
    <row r="5370" spans="1:31" x14ac:dyDescent="0.3">
      <c r="A5370" t="s">
        <v>268</v>
      </c>
      <c r="B5370" t="s">
        <v>6534</v>
      </c>
      <c r="C5370" t="s">
        <v>262</v>
      </c>
      <c r="D5370" t="s">
        <v>18138</v>
      </c>
      <c r="E5370" t="s">
        <v>13134</v>
      </c>
      <c r="F5370" t="s">
        <v>447</v>
      </c>
      <c r="G5370" t="s">
        <v>451</v>
      </c>
      <c r="I5370" t="s">
        <v>265</v>
      </c>
      <c r="J5370" t="s">
        <v>266</v>
      </c>
      <c r="K5370" t="s">
        <v>6484</v>
      </c>
      <c r="L5370" t="s">
        <v>9920</v>
      </c>
      <c r="M5370" t="s">
        <v>271</v>
      </c>
      <c r="N5370" t="s">
        <v>268</v>
      </c>
      <c r="O5370">
        <v>2</v>
      </c>
      <c r="P5370" t="s">
        <v>272</v>
      </c>
      <c r="Q5370">
        <v>3</v>
      </c>
      <c r="S5370">
        <v>6</v>
      </c>
      <c r="T5370" s="108">
        <v>18</v>
      </c>
      <c r="U5370">
        <v>1</v>
      </c>
      <c r="V5370" t="s">
        <v>270</v>
      </c>
      <c r="W5370" t="s">
        <v>167</v>
      </c>
      <c r="X5370">
        <v>1</v>
      </c>
      <c r="Y5370">
        <v>1</v>
      </c>
      <c r="Z5370">
        <v>1</v>
      </c>
      <c r="AA5370">
        <v>1</v>
      </c>
      <c r="AB5370">
        <v>1</v>
      </c>
      <c r="AC5370">
        <v>1</v>
      </c>
      <c r="AD5370">
        <v>1</v>
      </c>
      <c r="AE5370">
        <v>0</v>
      </c>
    </row>
    <row r="5371" spans="1:31" x14ac:dyDescent="0.3">
      <c r="A5371" t="s">
        <v>268</v>
      </c>
      <c r="B5371" t="s">
        <v>6534</v>
      </c>
      <c r="C5371" t="s">
        <v>262</v>
      </c>
      <c r="D5371" t="s">
        <v>18138</v>
      </c>
      <c r="E5371" t="s">
        <v>13134</v>
      </c>
      <c r="F5371" t="s">
        <v>447</v>
      </c>
      <c r="G5371" t="s">
        <v>451</v>
      </c>
      <c r="I5371" t="s">
        <v>265</v>
      </c>
      <c r="J5371" t="s">
        <v>266</v>
      </c>
      <c r="K5371" t="s">
        <v>6484</v>
      </c>
      <c r="L5371" t="s">
        <v>9920</v>
      </c>
      <c r="M5371" t="s">
        <v>271</v>
      </c>
      <c r="N5371" t="s">
        <v>268</v>
      </c>
      <c r="O5371">
        <v>20</v>
      </c>
      <c r="P5371" t="s">
        <v>425</v>
      </c>
      <c r="Q5371">
        <v>0.32</v>
      </c>
      <c r="S5371">
        <v>6</v>
      </c>
      <c r="T5371" s="108">
        <v>1.92</v>
      </c>
      <c r="U5371">
        <v>1</v>
      </c>
      <c r="V5371" t="s">
        <v>270</v>
      </c>
      <c r="W5371" t="s">
        <v>167</v>
      </c>
      <c r="X5371">
        <v>2</v>
      </c>
      <c r="Y5371">
        <v>2</v>
      </c>
      <c r="Z5371">
        <v>0</v>
      </c>
      <c r="AA5371">
        <v>2</v>
      </c>
      <c r="AB5371">
        <v>0</v>
      </c>
      <c r="AC5371">
        <v>2</v>
      </c>
      <c r="AD5371">
        <v>0</v>
      </c>
      <c r="AE5371">
        <v>0</v>
      </c>
    </row>
    <row r="5372" spans="1:31" x14ac:dyDescent="0.3">
      <c r="A5372" t="s">
        <v>268</v>
      </c>
      <c r="B5372" t="s">
        <v>6534</v>
      </c>
      <c r="C5372" t="s">
        <v>262</v>
      </c>
      <c r="D5372" t="s">
        <v>18138</v>
      </c>
      <c r="E5372" t="s">
        <v>13134</v>
      </c>
      <c r="F5372" t="s">
        <v>447</v>
      </c>
      <c r="G5372" t="s">
        <v>451</v>
      </c>
      <c r="I5372" t="s">
        <v>265</v>
      </c>
      <c r="J5372" t="s">
        <v>266</v>
      </c>
      <c r="K5372" t="s">
        <v>6484</v>
      </c>
      <c r="L5372" t="s">
        <v>9920</v>
      </c>
      <c r="M5372" t="s">
        <v>271</v>
      </c>
      <c r="N5372" t="s">
        <v>268</v>
      </c>
      <c r="O5372">
        <v>2</v>
      </c>
      <c r="P5372" t="s">
        <v>288</v>
      </c>
      <c r="Q5372">
        <v>0.48</v>
      </c>
      <c r="S5372">
        <v>9</v>
      </c>
      <c r="T5372" s="108">
        <v>4.32</v>
      </c>
      <c r="U5372">
        <v>1</v>
      </c>
      <c r="V5372" t="s">
        <v>270</v>
      </c>
      <c r="W5372" t="s">
        <v>167</v>
      </c>
      <c r="X5372">
        <v>3</v>
      </c>
      <c r="Y5372">
        <v>3</v>
      </c>
      <c r="Z5372">
        <v>0</v>
      </c>
      <c r="AA5372">
        <v>3</v>
      </c>
      <c r="AB5372">
        <v>0</v>
      </c>
      <c r="AC5372">
        <v>3</v>
      </c>
      <c r="AD5372">
        <v>0</v>
      </c>
      <c r="AE5372">
        <v>0</v>
      </c>
    </row>
    <row r="5373" spans="1:31" x14ac:dyDescent="0.3">
      <c r="A5373" t="s">
        <v>268</v>
      </c>
      <c r="B5373" t="s">
        <v>5804</v>
      </c>
      <c r="C5373" t="s">
        <v>262</v>
      </c>
      <c r="D5373" t="s">
        <v>5805</v>
      </c>
      <c r="E5373" t="s">
        <v>13508</v>
      </c>
      <c r="F5373" t="s">
        <v>741</v>
      </c>
      <c r="G5373" t="s">
        <v>2315</v>
      </c>
      <c r="I5373" t="s">
        <v>265</v>
      </c>
      <c r="J5373" t="s">
        <v>266</v>
      </c>
      <c r="K5373" t="s">
        <v>5806</v>
      </c>
      <c r="L5373" t="s">
        <v>15816</v>
      </c>
      <c r="M5373" t="s">
        <v>271</v>
      </c>
      <c r="N5373" t="s">
        <v>268</v>
      </c>
      <c r="O5373">
        <v>2</v>
      </c>
      <c r="P5373" t="s">
        <v>288</v>
      </c>
      <c r="Q5373">
        <v>0.48</v>
      </c>
      <c r="S5373">
        <v>1</v>
      </c>
      <c r="T5373" s="108">
        <v>0.48</v>
      </c>
      <c r="U5373">
        <v>1</v>
      </c>
      <c r="V5373" t="s">
        <v>270</v>
      </c>
      <c r="W5373" t="s">
        <v>167</v>
      </c>
      <c r="X5373">
        <v>1</v>
      </c>
      <c r="Y5373">
        <v>0</v>
      </c>
      <c r="Z5373">
        <v>1</v>
      </c>
      <c r="AA5373">
        <v>0</v>
      </c>
      <c r="AB5373">
        <v>0</v>
      </c>
      <c r="AC5373">
        <v>0</v>
      </c>
      <c r="AD5373">
        <v>0</v>
      </c>
      <c r="AE5373">
        <v>0</v>
      </c>
    </row>
    <row r="5374" spans="1:31" x14ac:dyDescent="0.3">
      <c r="A5374" t="s">
        <v>268</v>
      </c>
      <c r="B5374" t="s">
        <v>5804</v>
      </c>
      <c r="C5374" t="s">
        <v>262</v>
      </c>
      <c r="D5374" t="s">
        <v>5805</v>
      </c>
      <c r="E5374" t="s">
        <v>13508</v>
      </c>
      <c r="F5374" t="s">
        <v>741</v>
      </c>
      <c r="G5374" t="s">
        <v>2315</v>
      </c>
      <c r="I5374" t="s">
        <v>265</v>
      </c>
      <c r="J5374" t="s">
        <v>266</v>
      </c>
      <c r="K5374" t="s">
        <v>5806</v>
      </c>
      <c r="L5374" t="s">
        <v>15816</v>
      </c>
      <c r="M5374" t="s">
        <v>267</v>
      </c>
      <c r="N5374" t="s">
        <v>268</v>
      </c>
      <c r="O5374">
        <v>1</v>
      </c>
      <c r="P5374" t="s">
        <v>266</v>
      </c>
      <c r="Q5374">
        <v>0.48</v>
      </c>
      <c r="S5374">
        <v>1</v>
      </c>
      <c r="T5374" s="108">
        <v>0.48</v>
      </c>
      <c r="U5374">
        <v>1</v>
      </c>
      <c r="V5374" t="s">
        <v>270</v>
      </c>
      <c r="W5374" t="s">
        <v>167</v>
      </c>
      <c r="X5374">
        <v>1</v>
      </c>
      <c r="Y5374">
        <v>0</v>
      </c>
      <c r="Z5374">
        <v>0</v>
      </c>
      <c r="AA5374">
        <v>0</v>
      </c>
      <c r="AB5374">
        <v>0</v>
      </c>
      <c r="AC5374">
        <v>1</v>
      </c>
      <c r="AD5374">
        <v>0</v>
      </c>
      <c r="AE5374">
        <v>0</v>
      </c>
    </row>
    <row r="5375" spans="1:31" x14ac:dyDescent="0.3">
      <c r="A5375" t="s">
        <v>268</v>
      </c>
      <c r="B5375" t="s">
        <v>5804</v>
      </c>
      <c r="C5375" t="s">
        <v>262</v>
      </c>
      <c r="D5375" t="s">
        <v>5805</v>
      </c>
      <c r="E5375" t="s">
        <v>13508</v>
      </c>
      <c r="F5375" t="s">
        <v>741</v>
      </c>
      <c r="G5375" t="s">
        <v>2315</v>
      </c>
      <c r="I5375" t="s">
        <v>265</v>
      </c>
      <c r="J5375" t="s">
        <v>266</v>
      </c>
      <c r="K5375" t="s">
        <v>5806</v>
      </c>
      <c r="L5375" t="s">
        <v>15816</v>
      </c>
      <c r="M5375" t="s">
        <v>271</v>
      </c>
      <c r="N5375" t="s">
        <v>268</v>
      </c>
      <c r="O5375">
        <v>17</v>
      </c>
      <c r="P5375" t="s">
        <v>273</v>
      </c>
      <c r="Q5375">
        <v>0.48</v>
      </c>
      <c r="S5375">
        <v>1</v>
      </c>
      <c r="T5375" s="108">
        <v>0.48</v>
      </c>
      <c r="U5375">
        <v>1</v>
      </c>
      <c r="V5375" t="s">
        <v>270</v>
      </c>
      <c r="W5375" t="s">
        <v>167</v>
      </c>
      <c r="X5375">
        <v>1</v>
      </c>
      <c r="Y5375">
        <v>0</v>
      </c>
      <c r="Z5375">
        <v>0</v>
      </c>
      <c r="AA5375">
        <v>0</v>
      </c>
      <c r="AB5375">
        <v>1</v>
      </c>
      <c r="AC5375">
        <v>0</v>
      </c>
      <c r="AD5375">
        <v>0</v>
      </c>
      <c r="AE5375">
        <v>0</v>
      </c>
    </row>
    <row r="5376" spans="1:31" x14ac:dyDescent="0.3">
      <c r="A5376" t="s">
        <v>268</v>
      </c>
      <c r="B5376" t="s">
        <v>6121</v>
      </c>
      <c r="C5376" t="s">
        <v>262</v>
      </c>
      <c r="D5376" t="s">
        <v>6122</v>
      </c>
      <c r="E5376" t="s">
        <v>13076</v>
      </c>
      <c r="F5376" t="s">
        <v>6123</v>
      </c>
      <c r="G5376" t="s">
        <v>1541</v>
      </c>
      <c r="I5376" t="s">
        <v>265</v>
      </c>
      <c r="J5376" t="s">
        <v>266</v>
      </c>
      <c r="K5376" t="s">
        <v>6098</v>
      </c>
      <c r="L5376" t="s">
        <v>19276</v>
      </c>
      <c r="M5376" t="s">
        <v>267</v>
      </c>
      <c r="N5376" t="s">
        <v>268</v>
      </c>
      <c r="O5376">
        <v>1</v>
      </c>
      <c r="P5376" t="s">
        <v>282</v>
      </c>
      <c r="Q5376">
        <v>2</v>
      </c>
      <c r="S5376">
        <v>1</v>
      </c>
      <c r="T5376" s="108">
        <v>2</v>
      </c>
      <c r="U5376">
        <v>1</v>
      </c>
      <c r="V5376" t="s">
        <v>270</v>
      </c>
      <c r="W5376" t="s">
        <v>167</v>
      </c>
      <c r="X5376">
        <v>1</v>
      </c>
      <c r="Y5376">
        <v>0</v>
      </c>
      <c r="Z5376">
        <v>0</v>
      </c>
      <c r="AA5376">
        <v>0</v>
      </c>
      <c r="AB5376">
        <v>1</v>
      </c>
      <c r="AC5376">
        <v>0</v>
      </c>
      <c r="AD5376">
        <v>0</v>
      </c>
      <c r="AE5376">
        <v>0</v>
      </c>
    </row>
    <row r="5377" spans="1:31" x14ac:dyDescent="0.3">
      <c r="A5377" t="s">
        <v>268</v>
      </c>
      <c r="B5377" t="s">
        <v>6121</v>
      </c>
      <c r="C5377" t="s">
        <v>262</v>
      </c>
      <c r="D5377" t="s">
        <v>6122</v>
      </c>
      <c r="E5377" t="s">
        <v>13076</v>
      </c>
      <c r="F5377" t="s">
        <v>6123</v>
      </c>
      <c r="G5377" t="s">
        <v>1541</v>
      </c>
      <c r="I5377" t="s">
        <v>265</v>
      </c>
      <c r="J5377" t="s">
        <v>266</v>
      </c>
      <c r="K5377" t="s">
        <v>6098</v>
      </c>
      <c r="L5377" t="s">
        <v>19276</v>
      </c>
      <c r="M5377" t="s">
        <v>271</v>
      </c>
      <c r="N5377" t="s">
        <v>268</v>
      </c>
      <c r="O5377">
        <v>2</v>
      </c>
      <c r="P5377" t="s">
        <v>272</v>
      </c>
      <c r="Q5377">
        <v>2</v>
      </c>
      <c r="S5377">
        <v>1</v>
      </c>
      <c r="T5377" s="108">
        <v>2</v>
      </c>
      <c r="U5377">
        <v>1</v>
      </c>
      <c r="V5377" t="s">
        <v>270</v>
      </c>
      <c r="W5377" t="s">
        <v>167</v>
      </c>
      <c r="X5377">
        <v>1</v>
      </c>
      <c r="Y5377">
        <v>0</v>
      </c>
      <c r="Z5377">
        <v>0</v>
      </c>
      <c r="AA5377">
        <v>1</v>
      </c>
      <c r="AB5377">
        <v>0</v>
      </c>
      <c r="AC5377">
        <v>0</v>
      </c>
      <c r="AD5377">
        <v>0</v>
      </c>
      <c r="AE5377">
        <v>0</v>
      </c>
    </row>
    <row r="5378" spans="1:31" x14ac:dyDescent="0.3">
      <c r="A5378" t="s">
        <v>268</v>
      </c>
      <c r="B5378" t="s">
        <v>4710</v>
      </c>
      <c r="C5378" t="s">
        <v>262</v>
      </c>
      <c r="D5378" t="s">
        <v>4711</v>
      </c>
      <c r="E5378" t="s">
        <v>13484</v>
      </c>
      <c r="F5378" t="s">
        <v>1441</v>
      </c>
      <c r="G5378" t="s">
        <v>2364</v>
      </c>
      <c r="I5378" t="s">
        <v>265</v>
      </c>
      <c r="J5378" t="s">
        <v>266</v>
      </c>
      <c r="K5378" t="s">
        <v>4712</v>
      </c>
      <c r="L5378" t="s">
        <v>529</v>
      </c>
      <c r="M5378" t="s">
        <v>267</v>
      </c>
      <c r="N5378" t="s">
        <v>268</v>
      </c>
      <c r="O5378">
        <v>1</v>
      </c>
      <c r="P5378" t="s">
        <v>282</v>
      </c>
      <c r="Q5378">
        <v>2</v>
      </c>
      <c r="S5378">
        <v>5</v>
      </c>
      <c r="T5378" s="108">
        <v>10</v>
      </c>
      <c r="U5378">
        <v>1</v>
      </c>
      <c r="V5378" t="s">
        <v>270</v>
      </c>
      <c r="W5378" t="s">
        <v>167</v>
      </c>
      <c r="X5378">
        <v>1</v>
      </c>
      <c r="Y5378">
        <v>1</v>
      </c>
      <c r="Z5378">
        <v>1</v>
      </c>
      <c r="AA5378">
        <v>1</v>
      </c>
      <c r="AB5378">
        <v>1</v>
      </c>
      <c r="AC5378">
        <v>1</v>
      </c>
      <c r="AD5378">
        <v>0</v>
      </c>
      <c r="AE5378">
        <v>0</v>
      </c>
    </row>
    <row r="5379" spans="1:31" x14ac:dyDescent="0.3">
      <c r="A5379" t="s">
        <v>268</v>
      </c>
      <c r="B5379" t="s">
        <v>4710</v>
      </c>
      <c r="C5379" t="s">
        <v>262</v>
      </c>
      <c r="D5379" t="s">
        <v>4711</v>
      </c>
      <c r="E5379" t="s">
        <v>13484</v>
      </c>
      <c r="F5379" t="s">
        <v>1441</v>
      </c>
      <c r="G5379" t="s">
        <v>2364</v>
      </c>
      <c r="I5379" t="s">
        <v>265</v>
      </c>
      <c r="J5379" t="s">
        <v>266</v>
      </c>
      <c r="K5379" t="s">
        <v>4712</v>
      </c>
      <c r="L5379" t="s">
        <v>529</v>
      </c>
      <c r="M5379" t="s">
        <v>271</v>
      </c>
      <c r="N5379" t="s">
        <v>268</v>
      </c>
      <c r="O5379">
        <v>2</v>
      </c>
      <c r="P5379" t="s">
        <v>288</v>
      </c>
      <c r="Q5379">
        <v>0.48</v>
      </c>
      <c r="S5379">
        <v>2</v>
      </c>
      <c r="T5379" s="108">
        <v>0.96</v>
      </c>
      <c r="U5379">
        <v>1</v>
      </c>
      <c r="V5379" t="s">
        <v>270</v>
      </c>
      <c r="W5379" t="s">
        <v>167</v>
      </c>
      <c r="X5379">
        <v>2</v>
      </c>
      <c r="Y5379">
        <v>0</v>
      </c>
      <c r="Z5379">
        <v>0</v>
      </c>
      <c r="AA5379">
        <v>0</v>
      </c>
      <c r="AB5379">
        <v>2</v>
      </c>
      <c r="AC5379">
        <v>0</v>
      </c>
      <c r="AD5379">
        <v>0</v>
      </c>
      <c r="AE5379">
        <v>0</v>
      </c>
    </row>
    <row r="5380" spans="1:31" x14ac:dyDescent="0.3">
      <c r="A5380" t="s">
        <v>268</v>
      </c>
      <c r="B5380" t="s">
        <v>4710</v>
      </c>
      <c r="C5380" t="s">
        <v>262</v>
      </c>
      <c r="D5380" t="s">
        <v>4711</v>
      </c>
      <c r="E5380" t="s">
        <v>13484</v>
      </c>
      <c r="F5380" t="s">
        <v>1441</v>
      </c>
      <c r="G5380" t="s">
        <v>2364</v>
      </c>
      <c r="I5380" t="s">
        <v>265</v>
      </c>
      <c r="J5380" t="s">
        <v>266</v>
      </c>
      <c r="K5380" t="s">
        <v>4712</v>
      </c>
      <c r="L5380" t="s">
        <v>529</v>
      </c>
      <c r="M5380" t="s">
        <v>271</v>
      </c>
      <c r="N5380" t="s">
        <v>268</v>
      </c>
      <c r="O5380">
        <v>2</v>
      </c>
      <c r="P5380" t="s">
        <v>288</v>
      </c>
      <c r="Q5380">
        <v>0.48</v>
      </c>
      <c r="S5380">
        <v>1</v>
      </c>
      <c r="T5380" s="108">
        <v>0.48</v>
      </c>
      <c r="U5380">
        <v>1</v>
      </c>
      <c r="V5380" t="s">
        <v>270</v>
      </c>
      <c r="W5380" t="s">
        <v>167</v>
      </c>
      <c r="X5380">
        <v>1</v>
      </c>
      <c r="Y5380">
        <v>0</v>
      </c>
      <c r="Z5380">
        <v>0</v>
      </c>
      <c r="AA5380">
        <v>0</v>
      </c>
      <c r="AB5380">
        <v>1</v>
      </c>
      <c r="AC5380">
        <v>0</v>
      </c>
      <c r="AD5380">
        <v>0</v>
      </c>
      <c r="AE5380">
        <v>0</v>
      </c>
    </row>
    <row r="5381" spans="1:31" x14ac:dyDescent="0.3">
      <c r="A5381" t="s">
        <v>268</v>
      </c>
      <c r="B5381" t="s">
        <v>6571</v>
      </c>
      <c r="C5381" t="s">
        <v>262</v>
      </c>
      <c r="D5381" t="s">
        <v>6572</v>
      </c>
      <c r="E5381" t="s">
        <v>12976</v>
      </c>
      <c r="F5381" t="s">
        <v>1739</v>
      </c>
      <c r="G5381" t="s">
        <v>527</v>
      </c>
      <c r="I5381" t="s">
        <v>265</v>
      </c>
      <c r="J5381" t="s">
        <v>266</v>
      </c>
      <c r="K5381" t="s">
        <v>6573</v>
      </c>
      <c r="L5381" t="s">
        <v>550</v>
      </c>
      <c r="M5381" t="s">
        <v>267</v>
      </c>
      <c r="N5381" t="s">
        <v>268</v>
      </c>
      <c r="O5381">
        <v>1</v>
      </c>
      <c r="P5381" t="s">
        <v>266</v>
      </c>
      <c r="Q5381">
        <v>0.48</v>
      </c>
      <c r="S5381">
        <v>2</v>
      </c>
      <c r="T5381" s="108">
        <v>0.96</v>
      </c>
      <c r="U5381">
        <v>1</v>
      </c>
      <c r="V5381" t="s">
        <v>270</v>
      </c>
      <c r="W5381" t="s">
        <v>167</v>
      </c>
      <c r="X5381">
        <v>2</v>
      </c>
      <c r="Y5381">
        <v>0</v>
      </c>
      <c r="Z5381">
        <v>0</v>
      </c>
      <c r="AA5381">
        <v>0</v>
      </c>
      <c r="AB5381">
        <v>2</v>
      </c>
      <c r="AC5381">
        <v>0</v>
      </c>
      <c r="AD5381">
        <v>0</v>
      </c>
      <c r="AE5381">
        <v>0</v>
      </c>
    </row>
    <row r="5382" spans="1:31" x14ac:dyDescent="0.3">
      <c r="A5382" t="s">
        <v>268</v>
      </c>
      <c r="B5382" t="s">
        <v>6571</v>
      </c>
      <c r="C5382" t="s">
        <v>262</v>
      </c>
      <c r="D5382" t="s">
        <v>6572</v>
      </c>
      <c r="E5382" t="s">
        <v>12976</v>
      </c>
      <c r="F5382" t="s">
        <v>1739</v>
      </c>
      <c r="G5382" t="s">
        <v>527</v>
      </c>
      <c r="I5382" t="s">
        <v>265</v>
      </c>
      <c r="J5382" t="s">
        <v>266</v>
      </c>
      <c r="K5382" t="s">
        <v>6573</v>
      </c>
      <c r="L5382" t="s">
        <v>550</v>
      </c>
      <c r="M5382" t="s">
        <v>271</v>
      </c>
      <c r="N5382" t="s">
        <v>268</v>
      </c>
      <c r="O5382">
        <v>2</v>
      </c>
      <c r="P5382" t="s">
        <v>288</v>
      </c>
      <c r="Q5382">
        <v>0.48</v>
      </c>
      <c r="S5382">
        <v>4</v>
      </c>
      <c r="T5382" s="108">
        <v>1.92</v>
      </c>
      <c r="U5382">
        <v>1</v>
      </c>
      <c r="V5382" t="s">
        <v>270</v>
      </c>
      <c r="W5382" t="s">
        <v>167</v>
      </c>
      <c r="X5382">
        <v>2</v>
      </c>
      <c r="Y5382">
        <v>2</v>
      </c>
      <c r="Z5382">
        <v>0</v>
      </c>
      <c r="AA5382">
        <v>0</v>
      </c>
      <c r="AB5382">
        <v>2</v>
      </c>
      <c r="AC5382">
        <v>0</v>
      </c>
      <c r="AD5382">
        <v>0</v>
      </c>
      <c r="AE5382">
        <v>0</v>
      </c>
    </row>
    <row r="5383" spans="1:31" x14ac:dyDescent="0.3">
      <c r="A5383" t="s">
        <v>268</v>
      </c>
      <c r="B5383" t="s">
        <v>6571</v>
      </c>
      <c r="C5383" t="s">
        <v>262</v>
      </c>
      <c r="D5383" t="s">
        <v>6572</v>
      </c>
      <c r="E5383" t="s">
        <v>12976</v>
      </c>
      <c r="F5383" t="s">
        <v>1739</v>
      </c>
      <c r="G5383" t="s">
        <v>527</v>
      </c>
      <c r="I5383" t="s">
        <v>265</v>
      </c>
      <c r="J5383" t="s">
        <v>266</v>
      </c>
      <c r="K5383" t="s">
        <v>6573</v>
      </c>
      <c r="L5383" t="s">
        <v>550</v>
      </c>
      <c r="M5383" t="s">
        <v>271</v>
      </c>
      <c r="N5383" t="s">
        <v>268</v>
      </c>
      <c r="O5383">
        <v>27</v>
      </c>
      <c r="P5383" t="s">
        <v>273</v>
      </c>
      <c r="Q5383">
        <v>0.32</v>
      </c>
      <c r="S5383">
        <v>1</v>
      </c>
      <c r="T5383" s="108">
        <v>0.32</v>
      </c>
      <c r="U5383">
        <v>1</v>
      </c>
      <c r="V5383" t="s">
        <v>270</v>
      </c>
      <c r="W5383" t="s">
        <v>167</v>
      </c>
      <c r="X5383">
        <v>1</v>
      </c>
      <c r="Y5383">
        <v>0</v>
      </c>
      <c r="Z5383">
        <v>0</v>
      </c>
      <c r="AA5383">
        <v>0</v>
      </c>
      <c r="AB5383">
        <v>0</v>
      </c>
      <c r="AC5383">
        <v>1</v>
      </c>
      <c r="AD5383">
        <v>0</v>
      </c>
      <c r="AE5383">
        <v>0</v>
      </c>
    </row>
    <row r="5384" spans="1:31" x14ac:dyDescent="0.3">
      <c r="A5384" t="s">
        <v>268</v>
      </c>
      <c r="B5384" t="s">
        <v>8173</v>
      </c>
      <c r="C5384" t="s">
        <v>262</v>
      </c>
      <c r="D5384" t="s">
        <v>8174</v>
      </c>
      <c r="E5384" t="s">
        <v>15953</v>
      </c>
      <c r="G5384" t="s">
        <v>484</v>
      </c>
      <c r="I5384" t="s">
        <v>265</v>
      </c>
      <c r="J5384" t="s">
        <v>266</v>
      </c>
      <c r="K5384" t="s">
        <v>370</v>
      </c>
      <c r="L5384" t="s">
        <v>16030</v>
      </c>
      <c r="M5384" t="s">
        <v>267</v>
      </c>
      <c r="N5384" t="s">
        <v>268</v>
      </c>
      <c r="O5384">
        <v>1</v>
      </c>
      <c r="P5384" t="s">
        <v>266</v>
      </c>
      <c r="Q5384">
        <v>0.17</v>
      </c>
      <c r="S5384">
        <v>1</v>
      </c>
      <c r="T5384" s="108">
        <v>0.17</v>
      </c>
      <c r="U5384">
        <v>1</v>
      </c>
      <c r="V5384" t="s">
        <v>270</v>
      </c>
      <c r="W5384" t="s">
        <v>167</v>
      </c>
      <c r="X5384">
        <v>1</v>
      </c>
      <c r="Y5384">
        <v>0</v>
      </c>
      <c r="Z5384">
        <v>0</v>
      </c>
      <c r="AA5384">
        <v>0</v>
      </c>
      <c r="AB5384">
        <v>1</v>
      </c>
      <c r="AC5384">
        <v>0</v>
      </c>
      <c r="AD5384">
        <v>0</v>
      </c>
      <c r="AE5384">
        <v>0</v>
      </c>
    </row>
    <row r="5385" spans="1:31" x14ac:dyDescent="0.3">
      <c r="A5385" t="s">
        <v>268</v>
      </c>
      <c r="B5385" t="s">
        <v>8173</v>
      </c>
      <c r="C5385" t="s">
        <v>262</v>
      </c>
      <c r="D5385" t="s">
        <v>8174</v>
      </c>
      <c r="E5385" t="s">
        <v>15953</v>
      </c>
      <c r="G5385" t="s">
        <v>484</v>
      </c>
      <c r="I5385" t="s">
        <v>265</v>
      </c>
      <c r="J5385" t="s">
        <v>266</v>
      </c>
      <c r="K5385" t="s">
        <v>370</v>
      </c>
      <c r="L5385" t="s">
        <v>16030</v>
      </c>
      <c r="M5385" t="s">
        <v>271</v>
      </c>
      <c r="N5385" t="s">
        <v>268</v>
      </c>
      <c r="O5385">
        <v>2</v>
      </c>
      <c r="P5385" t="s">
        <v>288</v>
      </c>
      <c r="Q5385">
        <v>0.17</v>
      </c>
      <c r="S5385">
        <v>1</v>
      </c>
      <c r="T5385" s="108">
        <v>0.17</v>
      </c>
      <c r="U5385">
        <v>1</v>
      </c>
      <c r="V5385" t="s">
        <v>270</v>
      </c>
      <c r="W5385" t="s">
        <v>167</v>
      </c>
      <c r="X5385">
        <v>1</v>
      </c>
      <c r="Y5385">
        <v>0</v>
      </c>
      <c r="Z5385">
        <v>0</v>
      </c>
      <c r="AA5385">
        <v>0</v>
      </c>
      <c r="AB5385">
        <v>1</v>
      </c>
      <c r="AC5385">
        <v>0</v>
      </c>
      <c r="AD5385">
        <v>0</v>
      </c>
      <c r="AE5385">
        <v>0</v>
      </c>
    </row>
    <row r="5386" spans="1:31" x14ac:dyDescent="0.3">
      <c r="A5386" t="s">
        <v>268</v>
      </c>
      <c r="B5386" t="s">
        <v>8173</v>
      </c>
      <c r="C5386" t="s">
        <v>262</v>
      </c>
      <c r="D5386" t="s">
        <v>8174</v>
      </c>
      <c r="E5386" t="s">
        <v>15953</v>
      </c>
      <c r="G5386" t="s">
        <v>484</v>
      </c>
      <c r="I5386" t="s">
        <v>265</v>
      </c>
      <c r="J5386" t="s">
        <v>266</v>
      </c>
      <c r="K5386" t="s">
        <v>370</v>
      </c>
      <c r="L5386" t="s">
        <v>16030</v>
      </c>
      <c r="M5386" t="s">
        <v>271</v>
      </c>
      <c r="N5386" t="s">
        <v>268</v>
      </c>
      <c r="O5386">
        <v>17</v>
      </c>
      <c r="P5386" t="s">
        <v>273</v>
      </c>
      <c r="Q5386">
        <v>0.17</v>
      </c>
      <c r="S5386">
        <v>18</v>
      </c>
      <c r="T5386" s="108">
        <v>3.06</v>
      </c>
      <c r="U5386">
        <v>1</v>
      </c>
      <c r="V5386" t="s">
        <v>270</v>
      </c>
      <c r="W5386" t="s">
        <v>167</v>
      </c>
      <c r="X5386">
        <v>18</v>
      </c>
      <c r="Y5386">
        <v>0</v>
      </c>
      <c r="Z5386">
        <v>0</v>
      </c>
      <c r="AA5386">
        <v>0</v>
      </c>
      <c r="AB5386">
        <v>18</v>
      </c>
      <c r="AC5386">
        <v>0</v>
      </c>
      <c r="AD5386">
        <v>0</v>
      </c>
      <c r="AE5386">
        <v>0</v>
      </c>
    </row>
    <row r="5387" spans="1:31" x14ac:dyDescent="0.3">
      <c r="A5387" t="s">
        <v>268</v>
      </c>
      <c r="B5387" t="s">
        <v>5522</v>
      </c>
      <c r="C5387" t="s">
        <v>262</v>
      </c>
      <c r="D5387" t="s">
        <v>10373</v>
      </c>
      <c r="E5387" t="s">
        <v>13396</v>
      </c>
      <c r="F5387" t="s">
        <v>5523</v>
      </c>
      <c r="G5387" t="s">
        <v>1097</v>
      </c>
      <c r="I5387" t="s">
        <v>265</v>
      </c>
      <c r="J5387" t="s">
        <v>266</v>
      </c>
      <c r="K5387" t="s">
        <v>5524</v>
      </c>
      <c r="L5387" t="s">
        <v>5525</v>
      </c>
      <c r="M5387" t="s">
        <v>271</v>
      </c>
      <c r="N5387" t="s">
        <v>268</v>
      </c>
      <c r="O5387">
        <v>2</v>
      </c>
      <c r="P5387" t="s">
        <v>272</v>
      </c>
      <c r="Q5387">
        <v>1</v>
      </c>
      <c r="S5387">
        <v>1</v>
      </c>
      <c r="T5387" s="108">
        <v>1</v>
      </c>
      <c r="U5387">
        <v>1</v>
      </c>
      <c r="V5387" t="s">
        <v>270</v>
      </c>
      <c r="W5387" t="s">
        <v>167</v>
      </c>
      <c r="X5387">
        <v>1</v>
      </c>
      <c r="Y5387">
        <v>0</v>
      </c>
      <c r="Z5387">
        <v>0</v>
      </c>
      <c r="AA5387">
        <v>0</v>
      </c>
      <c r="AB5387">
        <v>1</v>
      </c>
      <c r="AC5387">
        <v>0</v>
      </c>
      <c r="AD5387">
        <v>0</v>
      </c>
      <c r="AE5387">
        <v>0</v>
      </c>
    </row>
    <row r="5388" spans="1:31" x14ac:dyDescent="0.3">
      <c r="A5388" t="s">
        <v>268</v>
      </c>
      <c r="B5388" t="s">
        <v>5522</v>
      </c>
      <c r="C5388" t="s">
        <v>262</v>
      </c>
      <c r="D5388" t="s">
        <v>10373</v>
      </c>
      <c r="E5388" t="s">
        <v>13396</v>
      </c>
      <c r="F5388" t="s">
        <v>5523</v>
      </c>
      <c r="G5388" t="s">
        <v>1097</v>
      </c>
      <c r="I5388" t="s">
        <v>265</v>
      </c>
      <c r="J5388" t="s">
        <v>266</v>
      </c>
      <c r="K5388" t="s">
        <v>5524</v>
      </c>
      <c r="L5388" t="s">
        <v>5525</v>
      </c>
      <c r="M5388" t="s">
        <v>267</v>
      </c>
      <c r="N5388" t="s">
        <v>268</v>
      </c>
      <c r="O5388">
        <v>1</v>
      </c>
      <c r="P5388" t="s">
        <v>282</v>
      </c>
      <c r="Q5388">
        <v>1</v>
      </c>
      <c r="S5388">
        <v>2</v>
      </c>
      <c r="T5388" s="108">
        <v>2</v>
      </c>
      <c r="U5388">
        <v>1</v>
      </c>
      <c r="V5388" t="s">
        <v>270</v>
      </c>
      <c r="W5388" t="s">
        <v>167</v>
      </c>
      <c r="X5388">
        <v>1</v>
      </c>
      <c r="Y5388">
        <v>0</v>
      </c>
      <c r="Z5388">
        <v>1</v>
      </c>
      <c r="AA5388">
        <v>0</v>
      </c>
      <c r="AB5388">
        <v>0</v>
      </c>
      <c r="AC5388">
        <v>1</v>
      </c>
      <c r="AD5388">
        <v>0</v>
      </c>
      <c r="AE5388">
        <v>0</v>
      </c>
    </row>
    <row r="5389" spans="1:31" x14ac:dyDescent="0.3">
      <c r="A5389" t="s">
        <v>268</v>
      </c>
      <c r="B5389" t="s">
        <v>5522</v>
      </c>
      <c r="C5389" t="s">
        <v>262</v>
      </c>
      <c r="D5389" t="s">
        <v>10373</v>
      </c>
      <c r="E5389" t="s">
        <v>13396</v>
      </c>
      <c r="F5389" t="s">
        <v>5523</v>
      </c>
      <c r="G5389" t="s">
        <v>1097</v>
      </c>
      <c r="I5389" t="s">
        <v>265</v>
      </c>
      <c r="J5389" t="s">
        <v>266</v>
      </c>
      <c r="K5389" t="s">
        <v>5524</v>
      </c>
      <c r="L5389" t="s">
        <v>5525</v>
      </c>
      <c r="M5389" t="s">
        <v>271</v>
      </c>
      <c r="N5389" t="s">
        <v>268</v>
      </c>
      <c r="O5389">
        <v>27</v>
      </c>
      <c r="P5389" t="s">
        <v>273</v>
      </c>
      <c r="Q5389">
        <v>0.48</v>
      </c>
      <c r="S5389">
        <v>1</v>
      </c>
      <c r="T5389" s="108">
        <v>0.48</v>
      </c>
      <c r="U5389">
        <v>1</v>
      </c>
      <c r="V5389" t="s">
        <v>270</v>
      </c>
      <c r="W5389" t="s">
        <v>167</v>
      </c>
      <c r="X5389">
        <v>1</v>
      </c>
      <c r="Y5389">
        <v>0</v>
      </c>
      <c r="Z5389">
        <v>0</v>
      </c>
      <c r="AA5389">
        <v>0</v>
      </c>
      <c r="AB5389">
        <v>1</v>
      </c>
      <c r="AC5389">
        <v>0</v>
      </c>
      <c r="AD5389">
        <v>0</v>
      </c>
      <c r="AE5389">
        <v>0</v>
      </c>
    </row>
    <row r="5390" spans="1:31" x14ac:dyDescent="0.3">
      <c r="A5390" t="s">
        <v>268</v>
      </c>
      <c r="B5390" t="s">
        <v>5659</v>
      </c>
      <c r="C5390" t="s">
        <v>262</v>
      </c>
      <c r="D5390" t="s">
        <v>5660</v>
      </c>
      <c r="E5390" t="s">
        <v>12852</v>
      </c>
      <c r="F5390" t="s">
        <v>5661</v>
      </c>
      <c r="G5390" t="s">
        <v>1438</v>
      </c>
      <c r="I5390" t="s">
        <v>265</v>
      </c>
      <c r="J5390" t="s">
        <v>266</v>
      </c>
      <c r="K5390" t="s">
        <v>5662</v>
      </c>
      <c r="L5390" t="s">
        <v>17540</v>
      </c>
      <c r="M5390" t="s">
        <v>267</v>
      </c>
      <c r="N5390" t="s">
        <v>268</v>
      </c>
      <c r="O5390">
        <v>1</v>
      </c>
      <c r="P5390" t="s">
        <v>266</v>
      </c>
      <c r="Q5390">
        <v>0.48</v>
      </c>
      <c r="S5390">
        <v>2</v>
      </c>
      <c r="T5390" s="108">
        <v>0.96</v>
      </c>
      <c r="U5390">
        <v>1</v>
      </c>
      <c r="V5390" t="s">
        <v>270</v>
      </c>
      <c r="W5390" t="s">
        <v>167</v>
      </c>
      <c r="X5390">
        <v>2</v>
      </c>
      <c r="Y5390">
        <v>0</v>
      </c>
      <c r="Z5390">
        <v>0</v>
      </c>
      <c r="AA5390">
        <v>0</v>
      </c>
      <c r="AB5390">
        <v>2</v>
      </c>
      <c r="AC5390">
        <v>0</v>
      </c>
      <c r="AD5390">
        <v>0</v>
      </c>
      <c r="AE5390">
        <v>0</v>
      </c>
    </row>
    <row r="5391" spans="1:31" x14ac:dyDescent="0.3">
      <c r="A5391" t="s">
        <v>268</v>
      </c>
      <c r="B5391" t="s">
        <v>5659</v>
      </c>
      <c r="C5391" t="s">
        <v>262</v>
      </c>
      <c r="D5391" t="s">
        <v>5660</v>
      </c>
      <c r="E5391" t="s">
        <v>12852</v>
      </c>
      <c r="F5391" t="s">
        <v>5661</v>
      </c>
      <c r="G5391" t="s">
        <v>1438</v>
      </c>
      <c r="I5391" t="s">
        <v>265</v>
      </c>
      <c r="J5391" t="s">
        <v>266</v>
      </c>
      <c r="K5391" t="s">
        <v>5662</v>
      </c>
      <c r="L5391" t="s">
        <v>17540</v>
      </c>
      <c r="M5391" t="s">
        <v>271</v>
      </c>
      <c r="N5391" t="s">
        <v>268</v>
      </c>
      <c r="O5391">
        <v>2</v>
      </c>
      <c r="P5391" t="s">
        <v>288</v>
      </c>
      <c r="Q5391">
        <v>0.48</v>
      </c>
      <c r="S5391">
        <v>2</v>
      </c>
      <c r="T5391" s="108">
        <v>0.96</v>
      </c>
      <c r="U5391">
        <v>1</v>
      </c>
      <c r="V5391" t="s">
        <v>270</v>
      </c>
      <c r="W5391" t="s">
        <v>167</v>
      </c>
      <c r="X5391">
        <v>2</v>
      </c>
      <c r="Y5391">
        <v>0</v>
      </c>
      <c r="Z5391">
        <v>0</v>
      </c>
      <c r="AA5391">
        <v>2</v>
      </c>
      <c r="AB5391">
        <v>0</v>
      </c>
      <c r="AC5391">
        <v>0</v>
      </c>
      <c r="AD5391">
        <v>0</v>
      </c>
      <c r="AE5391">
        <v>0</v>
      </c>
    </row>
    <row r="5392" spans="1:31" x14ac:dyDescent="0.3">
      <c r="A5392" t="s">
        <v>268</v>
      </c>
      <c r="B5392" t="s">
        <v>5659</v>
      </c>
      <c r="C5392" t="s">
        <v>262</v>
      </c>
      <c r="D5392" t="s">
        <v>5660</v>
      </c>
      <c r="E5392" t="s">
        <v>12852</v>
      </c>
      <c r="F5392" t="s">
        <v>5661</v>
      </c>
      <c r="G5392" t="s">
        <v>1438</v>
      </c>
      <c r="I5392" t="s">
        <v>265</v>
      </c>
      <c r="J5392" t="s">
        <v>266</v>
      </c>
      <c r="K5392" t="s">
        <v>5662</v>
      </c>
      <c r="L5392" t="s">
        <v>17540</v>
      </c>
      <c r="M5392" t="s">
        <v>271</v>
      </c>
      <c r="N5392" t="s">
        <v>268</v>
      </c>
      <c r="O5392">
        <v>17</v>
      </c>
      <c r="P5392" t="s">
        <v>273</v>
      </c>
      <c r="Q5392">
        <v>0.48</v>
      </c>
      <c r="S5392">
        <v>1</v>
      </c>
      <c r="T5392" s="108">
        <v>0.48</v>
      </c>
      <c r="U5392">
        <v>1</v>
      </c>
      <c r="V5392" t="s">
        <v>270</v>
      </c>
      <c r="W5392" t="s">
        <v>167</v>
      </c>
      <c r="X5392">
        <v>1</v>
      </c>
      <c r="Y5392">
        <v>0</v>
      </c>
      <c r="Z5392">
        <v>0</v>
      </c>
      <c r="AA5392">
        <v>0</v>
      </c>
      <c r="AB5392">
        <v>1</v>
      </c>
      <c r="AC5392">
        <v>0</v>
      </c>
      <c r="AD5392">
        <v>0</v>
      </c>
      <c r="AE5392">
        <v>0</v>
      </c>
    </row>
    <row r="5393" spans="1:31" x14ac:dyDescent="0.3">
      <c r="A5393" t="s">
        <v>268</v>
      </c>
      <c r="B5393" t="s">
        <v>7137</v>
      </c>
      <c r="C5393" t="s">
        <v>274</v>
      </c>
      <c r="D5393" t="s">
        <v>7138</v>
      </c>
      <c r="E5393" t="s">
        <v>12932</v>
      </c>
      <c r="F5393" t="s">
        <v>7139</v>
      </c>
      <c r="G5393" t="s">
        <v>9312</v>
      </c>
      <c r="I5393" t="s">
        <v>265</v>
      </c>
      <c r="J5393" t="s">
        <v>266</v>
      </c>
      <c r="K5393" t="s">
        <v>7100</v>
      </c>
      <c r="L5393" t="s">
        <v>7140</v>
      </c>
      <c r="M5393" t="s">
        <v>267</v>
      </c>
      <c r="N5393" t="s">
        <v>268</v>
      </c>
      <c r="O5393">
        <v>1</v>
      </c>
      <c r="P5393" t="s">
        <v>282</v>
      </c>
      <c r="Q5393">
        <v>2</v>
      </c>
      <c r="S5393">
        <v>1</v>
      </c>
      <c r="T5393" s="108">
        <v>2</v>
      </c>
      <c r="U5393">
        <v>1</v>
      </c>
      <c r="V5393" t="s">
        <v>270</v>
      </c>
      <c r="W5393" t="s">
        <v>167</v>
      </c>
      <c r="X5393">
        <v>1</v>
      </c>
      <c r="Y5393">
        <v>0</v>
      </c>
      <c r="Z5393">
        <v>1</v>
      </c>
      <c r="AA5393">
        <v>0</v>
      </c>
      <c r="AB5393">
        <v>0</v>
      </c>
      <c r="AC5393">
        <v>0</v>
      </c>
      <c r="AD5393">
        <v>0</v>
      </c>
      <c r="AE5393">
        <v>0</v>
      </c>
    </row>
    <row r="5394" spans="1:31" x14ac:dyDescent="0.3">
      <c r="A5394" t="s">
        <v>268</v>
      </c>
      <c r="B5394" t="s">
        <v>7137</v>
      </c>
      <c r="C5394" t="s">
        <v>274</v>
      </c>
      <c r="D5394" t="s">
        <v>7138</v>
      </c>
      <c r="E5394" t="s">
        <v>12932</v>
      </c>
      <c r="F5394" t="s">
        <v>7139</v>
      </c>
      <c r="G5394" t="s">
        <v>9312</v>
      </c>
      <c r="I5394" t="s">
        <v>265</v>
      </c>
      <c r="J5394" t="s">
        <v>266</v>
      </c>
      <c r="K5394" t="s">
        <v>7100</v>
      </c>
      <c r="L5394" t="s">
        <v>7140</v>
      </c>
      <c r="M5394" t="s">
        <v>271</v>
      </c>
      <c r="N5394" t="s">
        <v>268</v>
      </c>
      <c r="O5394">
        <v>2</v>
      </c>
      <c r="P5394" t="s">
        <v>272</v>
      </c>
      <c r="Q5394">
        <v>2</v>
      </c>
      <c r="S5394">
        <v>1</v>
      </c>
      <c r="T5394" s="108">
        <v>2</v>
      </c>
      <c r="U5394">
        <v>1</v>
      </c>
      <c r="V5394" t="s">
        <v>270</v>
      </c>
      <c r="W5394" t="s">
        <v>167</v>
      </c>
      <c r="X5394">
        <v>1</v>
      </c>
      <c r="Y5394">
        <v>0</v>
      </c>
      <c r="Z5394">
        <v>0</v>
      </c>
      <c r="AA5394">
        <v>0</v>
      </c>
      <c r="AB5394">
        <v>1</v>
      </c>
      <c r="AC5394">
        <v>0</v>
      </c>
      <c r="AD5394">
        <v>0</v>
      </c>
      <c r="AE5394">
        <v>0</v>
      </c>
    </row>
    <row r="5395" spans="1:31" x14ac:dyDescent="0.3">
      <c r="A5395" t="s">
        <v>268</v>
      </c>
      <c r="B5395" t="s">
        <v>7137</v>
      </c>
      <c r="C5395" t="s">
        <v>274</v>
      </c>
      <c r="D5395" t="s">
        <v>7138</v>
      </c>
      <c r="E5395" t="s">
        <v>12932</v>
      </c>
      <c r="F5395" t="s">
        <v>7139</v>
      </c>
      <c r="G5395" t="s">
        <v>9312</v>
      </c>
      <c r="I5395" t="s">
        <v>265</v>
      </c>
      <c r="J5395" t="s">
        <v>266</v>
      </c>
      <c r="K5395" t="s">
        <v>7100</v>
      </c>
      <c r="L5395" t="s">
        <v>7140</v>
      </c>
      <c r="M5395" t="s">
        <v>271</v>
      </c>
      <c r="N5395" t="s">
        <v>268</v>
      </c>
      <c r="O5395">
        <v>20</v>
      </c>
      <c r="P5395" t="s">
        <v>425</v>
      </c>
      <c r="Q5395">
        <v>0.32</v>
      </c>
      <c r="S5395">
        <v>1</v>
      </c>
      <c r="T5395" s="108">
        <v>0.32</v>
      </c>
      <c r="U5395">
        <v>1</v>
      </c>
      <c r="V5395" t="s">
        <v>270</v>
      </c>
      <c r="W5395" t="s">
        <v>167</v>
      </c>
      <c r="X5395">
        <v>1</v>
      </c>
      <c r="Y5395">
        <v>0</v>
      </c>
      <c r="Z5395">
        <v>0</v>
      </c>
      <c r="AA5395">
        <v>1</v>
      </c>
      <c r="AB5395">
        <v>0</v>
      </c>
      <c r="AC5395">
        <v>0</v>
      </c>
      <c r="AD5395">
        <v>0</v>
      </c>
      <c r="AE5395">
        <v>0</v>
      </c>
    </row>
    <row r="5396" spans="1:31" x14ac:dyDescent="0.3">
      <c r="A5396" t="s">
        <v>268</v>
      </c>
      <c r="B5396" t="s">
        <v>6111</v>
      </c>
      <c r="C5396" t="s">
        <v>262</v>
      </c>
      <c r="D5396" t="s">
        <v>6112</v>
      </c>
      <c r="E5396" t="s">
        <v>13163</v>
      </c>
      <c r="F5396" t="s">
        <v>6113</v>
      </c>
      <c r="G5396" t="s">
        <v>2318</v>
      </c>
      <c r="I5396" t="s">
        <v>265</v>
      </c>
      <c r="J5396" t="s">
        <v>266</v>
      </c>
      <c r="K5396" t="s">
        <v>6114</v>
      </c>
      <c r="L5396" t="s">
        <v>11803</v>
      </c>
      <c r="M5396" t="s">
        <v>267</v>
      </c>
      <c r="N5396" t="s">
        <v>268</v>
      </c>
      <c r="O5396">
        <v>1</v>
      </c>
      <c r="P5396" t="s">
        <v>266</v>
      </c>
      <c r="Q5396">
        <v>0.32</v>
      </c>
      <c r="S5396">
        <v>2</v>
      </c>
      <c r="T5396" s="108">
        <v>0.64</v>
      </c>
      <c r="U5396">
        <v>1</v>
      </c>
      <c r="V5396" t="s">
        <v>270</v>
      </c>
      <c r="W5396" t="s">
        <v>167</v>
      </c>
      <c r="X5396">
        <v>1</v>
      </c>
      <c r="Y5396">
        <v>0</v>
      </c>
      <c r="Z5396">
        <v>1</v>
      </c>
      <c r="AA5396">
        <v>0</v>
      </c>
      <c r="AB5396">
        <v>0</v>
      </c>
      <c r="AC5396">
        <v>1</v>
      </c>
      <c r="AD5396">
        <v>0</v>
      </c>
      <c r="AE5396">
        <v>0</v>
      </c>
    </row>
    <row r="5397" spans="1:31" x14ac:dyDescent="0.3">
      <c r="A5397" t="s">
        <v>268</v>
      </c>
      <c r="B5397" t="s">
        <v>6111</v>
      </c>
      <c r="C5397" t="s">
        <v>262</v>
      </c>
      <c r="D5397" t="s">
        <v>6112</v>
      </c>
      <c r="E5397" t="s">
        <v>13163</v>
      </c>
      <c r="F5397" t="s">
        <v>6113</v>
      </c>
      <c r="G5397" t="s">
        <v>2318</v>
      </c>
      <c r="I5397" t="s">
        <v>265</v>
      </c>
      <c r="J5397" t="s">
        <v>266</v>
      </c>
      <c r="K5397" t="s">
        <v>6114</v>
      </c>
      <c r="L5397" t="s">
        <v>11803</v>
      </c>
      <c r="M5397" t="s">
        <v>271</v>
      </c>
      <c r="N5397" t="s">
        <v>268</v>
      </c>
      <c r="O5397">
        <v>2</v>
      </c>
      <c r="P5397" t="s">
        <v>272</v>
      </c>
      <c r="Q5397">
        <v>1</v>
      </c>
      <c r="S5397">
        <v>5</v>
      </c>
      <c r="T5397" s="108">
        <v>5</v>
      </c>
      <c r="U5397">
        <v>1</v>
      </c>
      <c r="V5397" t="s">
        <v>270</v>
      </c>
      <c r="W5397" t="s">
        <v>167</v>
      </c>
      <c r="X5397">
        <v>1</v>
      </c>
      <c r="Y5397">
        <v>1</v>
      </c>
      <c r="Z5397">
        <v>1</v>
      </c>
      <c r="AA5397">
        <v>1</v>
      </c>
      <c r="AB5397">
        <v>0</v>
      </c>
      <c r="AC5397">
        <v>2</v>
      </c>
      <c r="AD5397">
        <v>0</v>
      </c>
      <c r="AE5397">
        <v>0</v>
      </c>
    </row>
    <row r="5398" spans="1:31" x14ac:dyDescent="0.3">
      <c r="A5398" t="s">
        <v>268</v>
      </c>
      <c r="B5398" t="s">
        <v>6276</v>
      </c>
      <c r="C5398" t="s">
        <v>262</v>
      </c>
      <c r="D5398" t="s">
        <v>6277</v>
      </c>
      <c r="E5398" t="s">
        <v>13625</v>
      </c>
      <c r="F5398" t="s">
        <v>460</v>
      </c>
      <c r="G5398" t="s">
        <v>292</v>
      </c>
      <c r="I5398" t="s">
        <v>265</v>
      </c>
      <c r="J5398" t="s">
        <v>266</v>
      </c>
      <c r="K5398" t="s">
        <v>6278</v>
      </c>
      <c r="L5398" t="s">
        <v>17538</v>
      </c>
      <c r="M5398" t="s">
        <v>267</v>
      </c>
      <c r="N5398" t="s">
        <v>268</v>
      </c>
      <c r="O5398">
        <v>1</v>
      </c>
      <c r="P5398" t="s">
        <v>282</v>
      </c>
      <c r="Q5398">
        <v>4</v>
      </c>
      <c r="S5398">
        <v>2</v>
      </c>
      <c r="T5398" s="108">
        <v>8</v>
      </c>
      <c r="U5398">
        <v>1</v>
      </c>
      <c r="V5398" t="s">
        <v>270</v>
      </c>
      <c r="W5398" t="s">
        <v>167</v>
      </c>
      <c r="X5398">
        <v>1</v>
      </c>
      <c r="Y5398">
        <v>0</v>
      </c>
      <c r="Z5398">
        <v>1</v>
      </c>
      <c r="AA5398">
        <v>0</v>
      </c>
      <c r="AB5398">
        <v>0</v>
      </c>
      <c r="AC5398">
        <v>1</v>
      </c>
      <c r="AD5398">
        <v>0</v>
      </c>
      <c r="AE5398">
        <v>0</v>
      </c>
    </row>
    <row r="5399" spans="1:31" x14ac:dyDescent="0.3">
      <c r="A5399" t="s">
        <v>268</v>
      </c>
      <c r="B5399" t="s">
        <v>6276</v>
      </c>
      <c r="C5399" t="s">
        <v>262</v>
      </c>
      <c r="D5399" t="s">
        <v>6277</v>
      </c>
      <c r="E5399" t="s">
        <v>13625</v>
      </c>
      <c r="F5399" t="s">
        <v>460</v>
      </c>
      <c r="G5399" t="s">
        <v>292</v>
      </c>
      <c r="I5399" t="s">
        <v>265</v>
      </c>
      <c r="J5399" t="s">
        <v>266</v>
      </c>
      <c r="K5399" t="s">
        <v>6278</v>
      </c>
      <c r="L5399" t="s">
        <v>17538</v>
      </c>
      <c r="M5399" t="s">
        <v>271</v>
      </c>
      <c r="N5399" t="s">
        <v>268</v>
      </c>
      <c r="O5399">
        <v>17</v>
      </c>
      <c r="P5399" t="s">
        <v>273</v>
      </c>
      <c r="Q5399">
        <v>0.48</v>
      </c>
      <c r="S5399">
        <v>4</v>
      </c>
      <c r="T5399" s="108">
        <v>1.92</v>
      </c>
      <c r="U5399">
        <v>1</v>
      </c>
      <c r="V5399" t="s">
        <v>270</v>
      </c>
      <c r="W5399" t="s">
        <v>167</v>
      </c>
      <c r="X5399">
        <v>4</v>
      </c>
      <c r="Y5399">
        <v>0</v>
      </c>
      <c r="Z5399">
        <v>0</v>
      </c>
      <c r="AA5399">
        <v>0</v>
      </c>
      <c r="AB5399">
        <v>4</v>
      </c>
      <c r="AC5399">
        <v>0</v>
      </c>
      <c r="AD5399">
        <v>0</v>
      </c>
      <c r="AE5399">
        <v>0</v>
      </c>
    </row>
    <row r="5400" spans="1:31" x14ac:dyDescent="0.3">
      <c r="A5400" t="s">
        <v>268</v>
      </c>
      <c r="B5400" t="s">
        <v>6276</v>
      </c>
      <c r="C5400" t="s">
        <v>262</v>
      </c>
      <c r="D5400" t="s">
        <v>6277</v>
      </c>
      <c r="E5400" t="s">
        <v>13625</v>
      </c>
      <c r="F5400" t="s">
        <v>460</v>
      </c>
      <c r="G5400" t="s">
        <v>292</v>
      </c>
      <c r="I5400" t="s">
        <v>265</v>
      </c>
      <c r="J5400" t="s">
        <v>266</v>
      </c>
      <c r="K5400" t="s">
        <v>6278</v>
      </c>
      <c r="L5400" t="s">
        <v>17538</v>
      </c>
      <c r="M5400" t="s">
        <v>271</v>
      </c>
      <c r="N5400" t="s">
        <v>268</v>
      </c>
      <c r="O5400">
        <v>2</v>
      </c>
      <c r="P5400" t="s">
        <v>272</v>
      </c>
      <c r="Q5400">
        <v>2</v>
      </c>
      <c r="S5400">
        <v>2</v>
      </c>
      <c r="T5400" s="108">
        <v>4</v>
      </c>
      <c r="U5400">
        <v>1</v>
      </c>
      <c r="V5400" t="s">
        <v>270</v>
      </c>
      <c r="W5400" t="s">
        <v>167</v>
      </c>
      <c r="X5400">
        <v>1</v>
      </c>
      <c r="Y5400">
        <v>0</v>
      </c>
      <c r="Z5400">
        <v>1</v>
      </c>
      <c r="AA5400">
        <v>0</v>
      </c>
      <c r="AB5400">
        <v>1</v>
      </c>
      <c r="AC5400">
        <v>0</v>
      </c>
      <c r="AD5400">
        <v>0</v>
      </c>
      <c r="AE5400">
        <v>0</v>
      </c>
    </row>
    <row r="5401" spans="1:31" x14ac:dyDescent="0.3">
      <c r="A5401" t="s">
        <v>268</v>
      </c>
      <c r="B5401" t="s">
        <v>6321</v>
      </c>
      <c r="C5401" t="s">
        <v>262</v>
      </c>
      <c r="D5401" t="s">
        <v>6322</v>
      </c>
      <c r="E5401" t="s">
        <v>13400</v>
      </c>
      <c r="F5401" t="s">
        <v>6315</v>
      </c>
      <c r="G5401" t="s">
        <v>1097</v>
      </c>
      <c r="I5401" t="s">
        <v>265</v>
      </c>
      <c r="J5401" t="s">
        <v>266</v>
      </c>
      <c r="K5401" t="s">
        <v>6323</v>
      </c>
      <c r="L5401" t="s">
        <v>9578</v>
      </c>
      <c r="M5401" t="s">
        <v>267</v>
      </c>
      <c r="N5401" t="s">
        <v>268</v>
      </c>
      <c r="O5401">
        <v>1</v>
      </c>
      <c r="P5401" t="s">
        <v>282</v>
      </c>
      <c r="Q5401">
        <v>3</v>
      </c>
      <c r="S5401">
        <v>1</v>
      </c>
      <c r="T5401" s="108">
        <v>3</v>
      </c>
      <c r="U5401">
        <v>1</v>
      </c>
      <c r="V5401" t="s">
        <v>270</v>
      </c>
      <c r="W5401" t="s">
        <v>167</v>
      </c>
      <c r="X5401">
        <v>1</v>
      </c>
      <c r="Y5401">
        <v>0</v>
      </c>
      <c r="Z5401">
        <v>1</v>
      </c>
      <c r="AA5401">
        <v>0</v>
      </c>
      <c r="AB5401">
        <v>0</v>
      </c>
      <c r="AC5401">
        <v>0</v>
      </c>
      <c r="AD5401">
        <v>0</v>
      </c>
      <c r="AE5401">
        <v>0</v>
      </c>
    </row>
    <row r="5402" spans="1:31" x14ac:dyDescent="0.3">
      <c r="A5402" t="s">
        <v>268</v>
      </c>
      <c r="B5402" t="s">
        <v>6321</v>
      </c>
      <c r="C5402" t="s">
        <v>262</v>
      </c>
      <c r="D5402" t="s">
        <v>6322</v>
      </c>
      <c r="E5402" t="s">
        <v>13400</v>
      </c>
      <c r="F5402" t="s">
        <v>6315</v>
      </c>
      <c r="G5402" t="s">
        <v>1097</v>
      </c>
      <c r="I5402" t="s">
        <v>265</v>
      </c>
      <c r="J5402" t="s">
        <v>266</v>
      </c>
      <c r="K5402" t="s">
        <v>6323</v>
      </c>
      <c r="L5402" t="s">
        <v>9578</v>
      </c>
      <c r="M5402" t="s">
        <v>271</v>
      </c>
      <c r="N5402" t="s">
        <v>268</v>
      </c>
      <c r="O5402">
        <v>2</v>
      </c>
      <c r="P5402" t="s">
        <v>272</v>
      </c>
      <c r="Q5402">
        <v>4</v>
      </c>
      <c r="S5402">
        <v>2</v>
      </c>
      <c r="T5402" s="108">
        <v>8</v>
      </c>
      <c r="U5402">
        <v>1</v>
      </c>
      <c r="V5402" t="s">
        <v>270</v>
      </c>
      <c r="W5402" t="s">
        <v>167</v>
      </c>
      <c r="X5402">
        <v>1</v>
      </c>
      <c r="Y5402">
        <v>0</v>
      </c>
      <c r="Z5402">
        <v>1</v>
      </c>
      <c r="AA5402">
        <v>0</v>
      </c>
      <c r="AB5402">
        <v>1</v>
      </c>
      <c r="AC5402">
        <v>0</v>
      </c>
      <c r="AD5402">
        <v>0</v>
      </c>
      <c r="AE5402">
        <v>0</v>
      </c>
    </row>
    <row r="5403" spans="1:31" x14ac:dyDescent="0.3">
      <c r="A5403" t="s">
        <v>268</v>
      </c>
      <c r="B5403" t="s">
        <v>6480</v>
      </c>
      <c r="C5403" t="s">
        <v>262</v>
      </c>
      <c r="D5403" t="s">
        <v>6481</v>
      </c>
      <c r="E5403" t="s">
        <v>13412</v>
      </c>
      <c r="F5403" t="s">
        <v>1382</v>
      </c>
      <c r="G5403" t="s">
        <v>2304</v>
      </c>
      <c r="I5403" t="s">
        <v>265</v>
      </c>
      <c r="J5403" t="s">
        <v>266</v>
      </c>
      <c r="K5403" t="s">
        <v>6482</v>
      </c>
      <c r="L5403" t="s">
        <v>6483</v>
      </c>
      <c r="M5403" t="s">
        <v>267</v>
      </c>
      <c r="N5403" t="s">
        <v>268</v>
      </c>
      <c r="O5403">
        <v>1</v>
      </c>
      <c r="P5403" t="s">
        <v>282</v>
      </c>
      <c r="Q5403">
        <v>2</v>
      </c>
      <c r="S5403">
        <v>1</v>
      </c>
      <c r="T5403" s="108">
        <v>2</v>
      </c>
      <c r="U5403">
        <v>1</v>
      </c>
      <c r="V5403" t="s">
        <v>270</v>
      </c>
      <c r="W5403" t="s">
        <v>167</v>
      </c>
      <c r="X5403">
        <v>1</v>
      </c>
      <c r="Y5403">
        <v>1</v>
      </c>
      <c r="Z5403">
        <v>0</v>
      </c>
      <c r="AA5403">
        <v>0</v>
      </c>
      <c r="AB5403">
        <v>0</v>
      </c>
      <c r="AC5403">
        <v>0</v>
      </c>
      <c r="AD5403">
        <v>0</v>
      </c>
      <c r="AE5403">
        <v>0</v>
      </c>
    </row>
    <row r="5404" spans="1:31" x14ac:dyDescent="0.3">
      <c r="A5404" t="s">
        <v>268</v>
      </c>
      <c r="B5404" t="s">
        <v>6480</v>
      </c>
      <c r="C5404" t="s">
        <v>262</v>
      </c>
      <c r="D5404" t="s">
        <v>6481</v>
      </c>
      <c r="E5404" t="s">
        <v>13412</v>
      </c>
      <c r="F5404" t="s">
        <v>1382</v>
      </c>
      <c r="G5404" t="s">
        <v>2304</v>
      </c>
      <c r="I5404" t="s">
        <v>265</v>
      </c>
      <c r="J5404" t="s">
        <v>266</v>
      </c>
      <c r="K5404" t="s">
        <v>6482</v>
      </c>
      <c r="L5404" t="s">
        <v>6483</v>
      </c>
      <c r="M5404" t="s">
        <v>271</v>
      </c>
      <c r="N5404" t="s">
        <v>268</v>
      </c>
      <c r="O5404">
        <v>2</v>
      </c>
      <c r="P5404" t="s">
        <v>272</v>
      </c>
      <c r="Q5404">
        <v>2</v>
      </c>
      <c r="S5404">
        <v>1</v>
      </c>
      <c r="T5404" s="108">
        <v>2</v>
      </c>
      <c r="U5404">
        <v>1</v>
      </c>
      <c r="V5404" t="s">
        <v>270</v>
      </c>
      <c r="W5404" t="s">
        <v>167</v>
      </c>
      <c r="X5404">
        <v>1</v>
      </c>
      <c r="Y5404">
        <v>0</v>
      </c>
      <c r="Z5404">
        <v>1</v>
      </c>
      <c r="AA5404">
        <v>0</v>
      </c>
      <c r="AB5404">
        <v>0</v>
      </c>
      <c r="AC5404">
        <v>0</v>
      </c>
      <c r="AD5404">
        <v>0</v>
      </c>
      <c r="AE5404">
        <v>0</v>
      </c>
    </row>
    <row r="5405" spans="1:31" x14ac:dyDescent="0.3">
      <c r="A5405" t="s">
        <v>268</v>
      </c>
      <c r="B5405" t="s">
        <v>6480</v>
      </c>
      <c r="C5405" t="s">
        <v>262</v>
      </c>
      <c r="D5405" t="s">
        <v>6481</v>
      </c>
      <c r="E5405" t="s">
        <v>13412</v>
      </c>
      <c r="F5405" t="s">
        <v>1382</v>
      </c>
      <c r="G5405" t="s">
        <v>2304</v>
      </c>
      <c r="I5405" t="s">
        <v>265</v>
      </c>
      <c r="J5405" t="s">
        <v>266</v>
      </c>
      <c r="K5405" t="s">
        <v>6482</v>
      </c>
      <c r="L5405" t="s">
        <v>6483</v>
      </c>
      <c r="M5405" t="s">
        <v>271</v>
      </c>
      <c r="N5405" t="s">
        <v>268</v>
      </c>
      <c r="O5405">
        <v>20</v>
      </c>
      <c r="P5405" t="s">
        <v>425</v>
      </c>
      <c r="Q5405">
        <v>0.32</v>
      </c>
      <c r="S5405">
        <v>1</v>
      </c>
      <c r="T5405" s="108">
        <v>0.32</v>
      </c>
      <c r="U5405">
        <v>1</v>
      </c>
      <c r="V5405" t="s">
        <v>270</v>
      </c>
      <c r="W5405" t="s">
        <v>167</v>
      </c>
      <c r="X5405">
        <v>1</v>
      </c>
      <c r="Y5405">
        <v>0</v>
      </c>
      <c r="Z5405">
        <v>1</v>
      </c>
      <c r="AA5405">
        <v>0</v>
      </c>
      <c r="AB5405">
        <v>0</v>
      </c>
      <c r="AC5405">
        <v>0</v>
      </c>
      <c r="AD5405">
        <v>0</v>
      </c>
      <c r="AE5405">
        <v>0</v>
      </c>
    </row>
    <row r="5406" spans="1:31" x14ac:dyDescent="0.3">
      <c r="A5406" t="s">
        <v>268</v>
      </c>
      <c r="B5406" t="s">
        <v>5861</v>
      </c>
      <c r="C5406" t="s">
        <v>262</v>
      </c>
      <c r="D5406" t="s">
        <v>5862</v>
      </c>
      <c r="E5406" t="s">
        <v>13399</v>
      </c>
      <c r="F5406" t="s">
        <v>718</v>
      </c>
      <c r="G5406" t="s">
        <v>1097</v>
      </c>
      <c r="I5406" t="s">
        <v>265</v>
      </c>
      <c r="J5406" t="s">
        <v>266</v>
      </c>
      <c r="K5406" t="s">
        <v>5863</v>
      </c>
      <c r="L5406" t="s">
        <v>5864</v>
      </c>
      <c r="M5406" t="s">
        <v>267</v>
      </c>
      <c r="N5406" t="s">
        <v>268</v>
      </c>
      <c r="O5406">
        <v>1</v>
      </c>
      <c r="P5406" t="s">
        <v>282</v>
      </c>
      <c r="Q5406">
        <v>2</v>
      </c>
      <c r="S5406">
        <v>1</v>
      </c>
      <c r="T5406" s="108">
        <v>2</v>
      </c>
      <c r="U5406">
        <v>1</v>
      </c>
      <c r="V5406" t="s">
        <v>270</v>
      </c>
      <c r="W5406" t="s">
        <v>167</v>
      </c>
      <c r="X5406">
        <v>1</v>
      </c>
      <c r="Y5406">
        <v>0</v>
      </c>
      <c r="Z5406">
        <v>1</v>
      </c>
      <c r="AA5406">
        <v>0</v>
      </c>
      <c r="AB5406">
        <v>0</v>
      </c>
      <c r="AC5406">
        <v>0</v>
      </c>
      <c r="AD5406">
        <v>0</v>
      </c>
      <c r="AE5406">
        <v>0</v>
      </c>
    </row>
    <row r="5407" spans="1:31" x14ac:dyDescent="0.3">
      <c r="A5407" t="s">
        <v>268</v>
      </c>
      <c r="B5407" t="s">
        <v>5861</v>
      </c>
      <c r="C5407" t="s">
        <v>262</v>
      </c>
      <c r="D5407" t="s">
        <v>5862</v>
      </c>
      <c r="E5407" t="s">
        <v>13399</v>
      </c>
      <c r="F5407" t="s">
        <v>718</v>
      </c>
      <c r="G5407" t="s">
        <v>1097</v>
      </c>
      <c r="I5407" t="s">
        <v>265</v>
      </c>
      <c r="J5407" t="s">
        <v>266</v>
      </c>
      <c r="K5407" t="s">
        <v>5863</v>
      </c>
      <c r="L5407" t="s">
        <v>5864</v>
      </c>
      <c r="M5407" t="s">
        <v>271</v>
      </c>
      <c r="N5407" t="s">
        <v>268</v>
      </c>
      <c r="O5407">
        <v>2</v>
      </c>
      <c r="P5407" t="s">
        <v>272</v>
      </c>
      <c r="Q5407">
        <v>2</v>
      </c>
      <c r="S5407">
        <v>1</v>
      </c>
      <c r="T5407" s="108">
        <v>2</v>
      </c>
      <c r="U5407">
        <v>1</v>
      </c>
      <c r="V5407" t="s">
        <v>270</v>
      </c>
      <c r="W5407" t="s">
        <v>167</v>
      </c>
      <c r="X5407">
        <v>1</v>
      </c>
      <c r="Y5407">
        <v>0</v>
      </c>
      <c r="Z5407">
        <v>0</v>
      </c>
      <c r="AA5407">
        <v>0</v>
      </c>
      <c r="AB5407">
        <v>1</v>
      </c>
      <c r="AC5407">
        <v>0</v>
      </c>
      <c r="AD5407">
        <v>0</v>
      </c>
      <c r="AE5407">
        <v>0</v>
      </c>
    </row>
    <row r="5408" spans="1:31" x14ac:dyDescent="0.3">
      <c r="A5408" t="s">
        <v>268</v>
      </c>
      <c r="B5408" t="s">
        <v>5861</v>
      </c>
      <c r="C5408" t="s">
        <v>262</v>
      </c>
      <c r="D5408" t="s">
        <v>5862</v>
      </c>
      <c r="E5408" t="s">
        <v>13399</v>
      </c>
      <c r="F5408" t="s">
        <v>718</v>
      </c>
      <c r="G5408" t="s">
        <v>1097</v>
      </c>
      <c r="I5408" t="s">
        <v>265</v>
      </c>
      <c r="J5408" t="s">
        <v>266</v>
      </c>
      <c r="K5408" t="s">
        <v>5863</v>
      </c>
      <c r="L5408" t="s">
        <v>5864</v>
      </c>
      <c r="M5408" t="s">
        <v>271</v>
      </c>
      <c r="N5408" t="s">
        <v>268</v>
      </c>
      <c r="O5408">
        <v>20</v>
      </c>
      <c r="P5408" t="s">
        <v>425</v>
      </c>
      <c r="Q5408">
        <v>0.32</v>
      </c>
      <c r="S5408">
        <v>1</v>
      </c>
      <c r="T5408" s="108">
        <v>0.32</v>
      </c>
      <c r="U5408">
        <v>1</v>
      </c>
      <c r="V5408" t="s">
        <v>270</v>
      </c>
      <c r="W5408" t="s">
        <v>167</v>
      </c>
      <c r="X5408">
        <v>1</v>
      </c>
      <c r="Y5408">
        <v>0</v>
      </c>
      <c r="Z5408">
        <v>0</v>
      </c>
      <c r="AA5408">
        <v>0</v>
      </c>
      <c r="AB5408">
        <v>1</v>
      </c>
      <c r="AC5408">
        <v>0</v>
      </c>
      <c r="AD5408">
        <v>0</v>
      </c>
      <c r="AE5408">
        <v>0</v>
      </c>
    </row>
    <row r="5409" spans="1:31" x14ac:dyDescent="0.3">
      <c r="A5409" t="s">
        <v>268</v>
      </c>
      <c r="B5409" t="s">
        <v>8929</v>
      </c>
      <c r="C5409" t="s">
        <v>808</v>
      </c>
      <c r="D5409" t="s">
        <v>8940</v>
      </c>
      <c r="E5409" t="s">
        <v>13532</v>
      </c>
      <c r="F5409" t="s">
        <v>8959</v>
      </c>
      <c r="G5409" t="s">
        <v>986</v>
      </c>
      <c r="I5409" t="s">
        <v>265</v>
      </c>
      <c r="J5409" t="s">
        <v>266</v>
      </c>
      <c r="K5409" t="s">
        <v>8960</v>
      </c>
      <c r="L5409" t="s">
        <v>8932</v>
      </c>
      <c r="M5409" t="s">
        <v>271</v>
      </c>
      <c r="N5409" t="s">
        <v>268</v>
      </c>
      <c r="O5409">
        <v>20</v>
      </c>
      <c r="P5409" t="s">
        <v>425</v>
      </c>
      <c r="Q5409">
        <v>0.32</v>
      </c>
      <c r="S5409">
        <v>15</v>
      </c>
      <c r="T5409" s="108">
        <v>4.8</v>
      </c>
      <c r="U5409">
        <v>1</v>
      </c>
      <c r="V5409" t="s">
        <v>270</v>
      </c>
      <c r="W5409" t="s">
        <v>167</v>
      </c>
      <c r="X5409">
        <v>3</v>
      </c>
      <c r="Y5409">
        <v>3</v>
      </c>
      <c r="Z5409">
        <v>3</v>
      </c>
      <c r="AA5409">
        <v>3</v>
      </c>
      <c r="AB5409">
        <v>3</v>
      </c>
      <c r="AC5409">
        <v>3</v>
      </c>
      <c r="AD5409">
        <v>0</v>
      </c>
      <c r="AE5409">
        <v>0</v>
      </c>
    </row>
    <row r="5410" spans="1:31" x14ac:dyDescent="0.3">
      <c r="A5410" t="s">
        <v>268</v>
      </c>
      <c r="B5410" t="s">
        <v>5422</v>
      </c>
      <c r="C5410" t="s">
        <v>262</v>
      </c>
      <c r="D5410" t="s">
        <v>5423</v>
      </c>
      <c r="E5410" t="s">
        <v>13150</v>
      </c>
      <c r="F5410" t="s">
        <v>991</v>
      </c>
      <c r="G5410" t="s">
        <v>2318</v>
      </c>
      <c r="I5410" t="s">
        <v>265</v>
      </c>
      <c r="J5410" t="s">
        <v>266</v>
      </c>
      <c r="K5410" t="s">
        <v>3106</v>
      </c>
      <c r="L5410" t="s">
        <v>11839</v>
      </c>
      <c r="M5410" t="s">
        <v>271</v>
      </c>
      <c r="N5410" t="s">
        <v>268</v>
      </c>
      <c r="O5410">
        <v>2</v>
      </c>
      <c r="P5410" t="s">
        <v>272</v>
      </c>
      <c r="Q5410">
        <v>3</v>
      </c>
      <c r="S5410">
        <v>3</v>
      </c>
      <c r="T5410" s="108">
        <v>9</v>
      </c>
      <c r="U5410">
        <v>1</v>
      </c>
      <c r="V5410" t="s">
        <v>270</v>
      </c>
      <c r="W5410" t="s">
        <v>167</v>
      </c>
      <c r="X5410">
        <v>1</v>
      </c>
      <c r="Y5410">
        <v>0</v>
      </c>
      <c r="Z5410">
        <v>0</v>
      </c>
      <c r="AA5410">
        <v>1</v>
      </c>
      <c r="AB5410">
        <v>2</v>
      </c>
      <c r="AC5410">
        <v>0</v>
      </c>
      <c r="AD5410">
        <v>0</v>
      </c>
      <c r="AE5410">
        <v>0</v>
      </c>
    </row>
    <row r="5411" spans="1:31" x14ac:dyDescent="0.3">
      <c r="A5411" t="s">
        <v>268</v>
      </c>
      <c r="B5411" t="s">
        <v>5422</v>
      </c>
      <c r="C5411" t="s">
        <v>262</v>
      </c>
      <c r="D5411" t="s">
        <v>5423</v>
      </c>
      <c r="E5411" t="s">
        <v>13150</v>
      </c>
      <c r="F5411" t="s">
        <v>991</v>
      </c>
      <c r="G5411" t="s">
        <v>2318</v>
      </c>
      <c r="I5411" t="s">
        <v>265</v>
      </c>
      <c r="J5411" t="s">
        <v>266</v>
      </c>
      <c r="K5411" t="s">
        <v>3106</v>
      </c>
      <c r="L5411" t="s">
        <v>11839</v>
      </c>
      <c r="M5411" t="s">
        <v>267</v>
      </c>
      <c r="N5411" t="s">
        <v>268</v>
      </c>
      <c r="O5411">
        <v>1</v>
      </c>
      <c r="P5411" t="s">
        <v>282</v>
      </c>
      <c r="Q5411">
        <v>2</v>
      </c>
      <c r="S5411">
        <v>3</v>
      </c>
      <c r="T5411" s="108">
        <v>6</v>
      </c>
      <c r="U5411">
        <v>1</v>
      </c>
      <c r="V5411" t="s">
        <v>270</v>
      </c>
      <c r="W5411" t="s">
        <v>167</v>
      </c>
      <c r="X5411">
        <v>1</v>
      </c>
      <c r="Y5411">
        <v>1</v>
      </c>
      <c r="Z5411">
        <v>0</v>
      </c>
      <c r="AA5411">
        <v>1</v>
      </c>
      <c r="AB5411">
        <v>0</v>
      </c>
      <c r="AC5411">
        <v>1</v>
      </c>
      <c r="AD5411">
        <v>0</v>
      </c>
      <c r="AE5411">
        <v>0</v>
      </c>
    </row>
    <row r="5412" spans="1:31" x14ac:dyDescent="0.3">
      <c r="A5412" t="s">
        <v>268</v>
      </c>
      <c r="B5412" t="s">
        <v>6497</v>
      </c>
      <c r="C5412" t="s">
        <v>262</v>
      </c>
      <c r="D5412" t="s">
        <v>6498</v>
      </c>
      <c r="E5412" t="s">
        <v>13414</v>
      </c>
      <c r="F5412" t="s">
        <v>1390</v>
      </c>
      <c r="G5412" t="s">
        <v>2304</v>
      </c>
      <c r="I5412" t="s">
        <v>265</v>
      </c>
      <c r="J5412" t="s">
        <v>266</v>
      </c>
      <c r="K5412" t="s">
        <v>6499</v>
      </c>
      <c r="L5412" t="s">
        <v>3609</v>
      </c>
      <c r="M5412" t="s">
        <v>267</v>
      </c>
      <c r="N5412" t="s">
        <v>268</v>
      </c>
      <c r="O5412">
        <v>1</v>
      </c>
      <c r="P5412" t="s">
        <v>282</v>
      </c>
      <c r="Q5412">
        <v>2</v>
      </c>
      <c r="S5412">
        <v>2</v>
      </c>
      <c r="T5412" s="108">
        <v>4</v>
      </c>
      <c r="U5412">
        <v>1</v>
      </c>
      <c r="V5412" t="s">
        <v>270</v>
      </c>
      <c r="W5412" t="s">
        <v>167</v>
      </c>
      <c r="X5412">
        <v>1</v>
      </c>
      <c r="Y5412">
        <v>0</v>
      </c>
      <c r="Z5412">
        <v>1</v>
      </c>
      <c r="AA5412">
        <v>0</v>
      </c>
      <c r="AB5412">
        <v>0</v>
      </c>
      <c r="AC5412">
        <v>1</v>
      </c>
      <c r="AD5412">
        <v>0</v>
      </c>
      <c r="AE5412">
        <v>0</v>
      </c>
    </row>
    <row r="5413" spans="1:31" x14ac:dyDescent="0.3">
      <c r="A5413" t="s">
        <v>268</v>
      </c>
      <c r="B5413" t="s">
        <v>6088</v>
      </c>
      <c r="C5413" t="s">
        <v>262</v>
      </c>
      <c r="D5413" t="s">
        <v>6089</v>
      </c>
      <c r="E5413" t="s">
        <v>13247</v>
      </c>
      <c r="F5413" t="s">
        <v>1664</v>
      </c>
      <c r="G5413" t="s">
        <v>402</v>
      </c>
      <c r="I5413" t="s">
        <v>265</v>
      </c>
      <c r="J5413" t="s">
        <v>266</v>
      </c>
      <c r="K5413" t="s">
        <v>6090</v>
      </c>
      <c r="L5413" t="s">
        <v>3609</v>
      </c>
      <c r="M5413" t="s">
        <v>267</v>
      </c>
      <c r="N5413" t="s">
        <v>268</v>
      </c>
      <c r="O5413">
        <v>1</v>
      </c>
      <c r="P5413" t="s">
        <v>282</v>
      </c>
      <c r="Q5413">
        <v>1</v>
      </c>
      <c r="S5413">
        <v>2</v>
      </c>
      <c r="T5413" s="108">
        <v>2</v>
      </c>
      <c r="U5413">
        <v>1</v>
      </c>
      <c r="V5413" t="s">
        <v>270</v>
      </c>
      <c r="W5413" t="s">
        <v>167</v>
      </c>
      <c r="X5413">
        <v>1</v>
      </c>
      <c r="Y5413">
        <v>0</v>
      </c>
      <c r="Z5413">
        <v>1</v>
      </c>
      <c r="AA5413">
        <v>0</v>
      </c>
      <c r="AB5413">
        <v>0</v>
      </c>
      <c r="AC5413">
        <v>1</v>
      </c>
      <c r="AD5413">
        <v>0</v>
      </c>
      <c r="AE5413">
        <v>0</v>
      </c>
    </row>
    <row r="5414" spans="1:31" x14ac:dyDescent="0.3">
      <c r="A5414" t="s">
        <v>268</v>
      </c>
      <c r="B5414" t="s">
        <v>5874</v>
      </c>
      <c r="C5414" t="s">
        <v>262</v>
      </c>
      <c r="D5414" t="s">
        <v>5875</v>
      </c>
      <c r="E5414" t="s">
        <v>13242</v>
      </c>
      <c r="F5414" t="s">
        <v>5869</v>
      </c>
      <c r="G5414" t="s">
        <v>402</v>
      </c>
      <c r="I5414" t="s">
        <v>265</v>
      </c>
      <c r="J5414" t="s">
        <v>266</v>
      </c>
      <c r="K5414" t="s">
        <v>5876</v>
      </c>
      <c r="L5414" t="s">
        <v>9923</v>
      </c>
      <c r="M5414" t="s">
        <v>271</v>
      </c>
      <c r="N5414" t="s">
        <v>268</v>
      </c>
      <c r="O5414">
        <v>20</v>
      </c>
      <c r="P5414" t="s">
        <v>425</v>
      </c>
      <c r="Q5414">
        <v>0.32</v>
      </c>
      <c r="S5414">
        <v>6</v>
      </c>
      <c r="T5414" s="108">
        <v>1.92</v>
      </c>
      <c r="U5414">
        <v>1</v>
      </c>
      <c r="V5414" t="s">
        <v>270</v>
      </c>
      <c r="W5414" t="s">
        <v>167</v>
      </c>
      <c r="X5414">
        <v>2</v>
      </c>
      <c r="Y5414">
        <v>2</v>
      </c>
      <c r="Z5414">
        <v>0</v>
      </c>
      <c r="AA5414">
        <v>2</v>
      </c>
      <c r="AB5414">
        <v>0</v>
      </c>
      <c r="AC5414">
        <v>2</v>
      </c>
      <c r="AD5414">
        <v>0</v>
      </c>
      <c r="AE5414">
        <v>0</v>
      </c>
    </row>
    <row r="5415" spans="1:31" x14ac:dyDescent="0.3">
      <c r="A5415" t="s">
        <v>268</v>
      </c>
      <c r="B5415" t="s">
        <v>5874</v>
      </c>
      <c r="C5415" t="s">
        <v>262</v>
      </c>
      <c r="D5415" t="s">
        <v>5875</v>
      </c>
      <c r="E5415" t="s">
        <v>13242</v>
      </c>
      <c r="F5415" t="s">
        <v>5869</v>
      </c>
      <c r="G5415" t="s">
        <v>402</v>
      </c>
      <c r="I5415" t="s">
        <v>265</v>
      </c>
      <c r="J5415" t="s">
        <v>266</v>
      </c>
      <c r="K5415" t="s">
        <v>5876</v>
      </c>
      <c r="L5415" t="s">
        <v>9923</v>
      </c>
      <c r="M5415" t="s">
        <v>267</v>
      </c>
      <c r="N5415" t="s">
        <v>268</v>
      </c>
      <c r="O5415">
        <v>1</v>
      </c>
      <c r="P5415" t="s">
        <v>282</v>
      </c>
      <c r="Q5415">
        <v>4</v>
      </c>
      <c r="S5415">
        <v>4</v>
      </c>
      <c r="T5415" s="108">
        <v>16</v>
      </c>
      <c r="U5415">
        <v>1</v>
      </c>
      <c r="V5415" t="s">
        <v>270</v>
      </c>
      <c r="W5415" t="s">
        <v>167</v>
      </c>
      <c r="X5415">
        <v>1</v>
      </c>
      <c r="Y5415">
        <v>1</v>
      </c>
      <c r="Z5415">
        <v>0</v>
      </c>
      <c r="AA5415">
        <v>1</v>
      </c>
      <c r="AB5415">
        <v>0</v>
      </c>
      <c r="AC5415">
        <v>1</v>
      </c>
      <c r="AD5415">
        <v>1</v>
      </c>
      <c r="AE5415">
        <v>0</v>
      </c>
    </row>
    <row r="5416" spans="1:31" x14ac:dyDescent="0.3">
      <c r="A5416" t="s">
        <v>268</v>
      </c>
      <c r="B5416" t="s">
        <v>5874</v>
      </c>
      <c r="C5416" t="s">
        <v>262</v>
      </c>
      <c r="D5416" t="s">
        <v>5875</v>
      </c>
      <c r="E5416" t="s">
        <v>13242</v>
      </c>
      <c r="F5416" t="s">
        <v>5869</v>
      </c>
      <c r="G5416" t="s">
        <v>402</v>
      </c>
      <c r="I5416" t="s">
        <v>265</v>
      </c>
      <c r="J5416" t="s">
        <v>266</v>
      </c>
      <c r="K5416" t="s">
        <v>5876</v>
      </c>
      <c r="L5416" t="s">
        <v>9923</v>
      </c>
      <c r="M5416" t="s">
        <v>271</v>
      </c>
      <c r="N5416" t="s">
        <v>268</v>
      </c>
      <c r="O5416">
        <v>2</v>
      </c>
      <c r="P5416" t="s">
        <v>272</v>
      </c>
      <c r="Q5416">
        <v>4</v>
      </c>
      <c r="S5416">
        <v>6</v>
      </c>
      <c r="T5416" s="108">
        <v>24</v>
      </c>
      <c r="U5416">
        <v>1</v>
      </c>
      <c r="V5416" t="s">
        <v>270</v>
      </c>
      <c r="W5416" t="s">
        <v>167</v>
      </c>
      <c r="X5416">
        <v>1</v>
      </c>
      <c r="Y5416">
        <v>1</v>
      </c>
      <c r="Z5416">
        <v>1</v>
      </c>
      <c r="AA5416">
        <v>1</v>
      </c>
      <c r="AB5416">
        <v>1</v>
      </c>
      <c r="AC5416">
        <v>1</v>
      </c>
      <c r="AD5416">
        <v>1</v>
      </c>
      <c r="AE5416">
        <v>0</v>
      </c>
    </row>
    <row r="5417" spans="1:31" x14ac:dyDescent="0.3">
      <c r="A5417" t="s">
        <v>268</v>
      </c>
      <c r="B5417" t="s">
        <v>7300</v>
      </c>
      <c r="C5417" t="s">
        <v>262</v>
      </c>
      <c r="D5417" t="s">
        <v>7301</v>
      </c>
      <c r="E5417" t="s">
        <v>12957</v>
      </c>
      <c r="F5417" t="s">
        <v>7302</v>
      </c>
      <c r="G5417" t="s">
        <v>9442</v>
      </c>
      <c r="I5417" t="s">
        <v>265</v>
      </c>
      <c r="J5417" t="s">
        <v>266</v>
      </c>
      <c r="K5417" t="s">
        <v>7303</v>
      </c>
      <c r="L5417" t="s">
        <v>7304</v>
      </c>
      <c r="M5417" t="s">
        <v>271</v>
      </c>
      <c r="N5417" t="s">
        <v>268</v>
      </c>
      <c r="O5417">
        <v>2</v>
      </c>
      <c r="P5417" t="s">
        <v>272</v>
      </c>
      <c r="Q5417">
        <v>2</v>
      </c>
      <c r="S5417">
        <v>1</v>
      </c>
      <c r="T5417" s="108">
        <v>2</v>
      </c>
      <c r="U5417">
        <v>1</v>
      </c>
      <c r="V5417" t="s">
        <v>270</v>
      </c>
      <c r="W5417" t="s">
        <v>167</v>
      </c>
      <c r="X5417">
        <v>1</v>
      </c>
      <c r="Y5417">
        <v>0</v>
      </c>
      <c r="Z5417">
        <v>1</v>
      </c>
      <c r="AA5417">
        <v>0</v>
      </c>
      <c r="AB5417">
        <v>0</v>
      </c>
      <c r="AC5417">
        <v>0</v>
      </c>
      <c r="AD5417">
        <v>0</v>
      </c>
      <c r="AE5417">
        <v>0</v>
      </c>
    </row>
    <row r="5418" spans="1:31" x14ac:dyDescent="0.3">
      <c r="A5418" t="s">
        <v>268</v>
      </c>
      <c r="B5418" t="s">
        <v>7300</v>
      </c>
      <c r="C5418" t="s">
        <v>262</v>
      </c>
      <c r="D5418" t="s">
        <v>7301</v>
      </c>
      <c r="E5418" t="s">
        <v>12957</v>
      </c>
      <c r="F5418" t="s">
        <v>7302</v>
      </c>
      <c r="G5418" t="s">
        <v>9442</v>
      </c>
      <c r="I5418" t="s">
        <v>265</v>
      </c>
      <c r="J5418" t="s">
        <v>266</v>
      </c>
      <c r="K5418" t="s">
        <v>7303</v>
      </c>
      <c r="L5418" t="s">
        <v>7304</v>
      </c>
      <c r="M5418" t="s">
        <v>267</v>
      </c>
      <c r="N5418" t="s">
        <v>268</v>
      </c>
      <c r="O5418">
        <v>1</v>
      </c>
      <c r="P5418" t="s">
        <v>282</v>
      </c>
      <c r="Q5418">
        <v>3</v>
      </c>
      <c r="S5418">
        <v>1</v>
      </c>
      <c r="T5418" s="108">
        <v>3</v>
      </c>
      <c r="U5418">
        <v>1</v>
      </c>
      <c r="V5418" t="s">
        <v>270</v>
      </c>
      <c r="W5418" t="s">
        <v>167</v>
      </c>
      <c r="X5418">
        <v>1</v>
      </c>
      <c r="Y5418">
        <v>0</v>
      </c>
      <c r="Z5418">
        <v>1</v>
      </c>
      <c r="AA5418">
        <v>0</v>
      </c>
      <c r="AB5418">
        <v>0</v>
      </c>
      <c r="AC5418">
        <v>0</v>
      </c>
      <c r="AD5418">
        <v>0</v>
      </c>
      <c r="AE5418">
        <v>0</v>
      </c>
    </row>
    <row r="5419" spans="1:31" x14ac:dyDescent="0.3">
      <c r="A5419" t="s">
        <v>268</v>
      </c>
      <c r="B5419" t="s">
        <v>6584</v>
      </c>
      <c r="C5419" t="s">
        <v>262</v>
      </c>
      <c r="D5419" t="s">
        <v>6585</v>
      </c>
      <c r="E5419" t="s">
        <v>13171</v>
      </c>
      <c r="F5419" t="s">
        <v>526</v>
      </c>
      <c r="G5419" t="s">
        <v>2318</v>
      </c>
      <c r="I5419" t="s">
        <v>265</v>
      </c>
      <c r="J5419" t="s">
        <v>266</v>
      </c>
      <c r="K5419" t="s">
        <v>6586</v>
      </c>
      <c r="L5419" t="s">
        <v>6587</v>
      </c>
      <c r="M5419" t="s">
        <v>271</v>
      </c>
      <c r="N5419" t="s">
        <v>268</v>
      </c>
      <c r="O5419">
        <v>2</v>
      </c>
      <c r="P5419" t="s">
        <v>272</v>
      </c>
      <c r="Q5419">
        <v>4</v>
      </c>
      <c r="S5419">
        <v>5</v>
      </c>
      <c r="T5419" s="108">
        <v>20</v>
      </c>
      <c r="U5419">
        <v>1</v>
      </c>
      <c r="V5419" t="s">
        <v>270</v>
      </c>
      <c r="W5419" t="s">
        <v>167</v>
      </c>
      <c r="X5419">
        <v>1</v>
      </c>
      <c r="Y5419">
        <v>1</v>
      </c>
      <c r="Z5419">
        <v>1</v>
      </c>
      <c r="AA5419">
        <v>1</v>
      </c>
      <c r="AB5419">
        <v>1</v>
      </c>
      <c r="AC5419">
        <v>1</v>
      </c>
      <c r="AD5419">
        <v>0</v>
      </c>
      <c r="AE5419">
        <v>0</v>
      </c>
    </row>
    <row r="5420" spans="1:31" x14ac:dyDescent="0.3">
      <c r="A5420" t="s">
        <v>268</v>
      </c>
      <c r="B5420" t="s">
        <v>6584</v>
      </c>
      <c r="C5420" t="s">
        <v>262</v>
      </c>
      <c r="D5420" t="s">
        <v>6585</v>
      </c>
      <c r="E5420" t="s">
        <v>13171</v>
      </c>
      <c r="F5420" t="s">
        <v>526</v>
      </c>
      <c r="G5420" t="s">
        <v>2318</v>
      </c>
      <c r="I5420" t="s">
        <v>265</v>
      </c>
      <c r="J5420" t="s">
        <v>266</v>
      </c>
      <c r="K5420" t="s">
        <v>6586</v>
      </c>
      <c r="L5420" t="s">
        <v>6587</v>
      </c>
      <c r="M5420" t="s">
        <v>267</v>
      </c>
      <c r="N5420" t="s">
        <v>268</v>
      </c>
      <c r="O5420">
        <v>1</v>
      </c>
      <c r="P5420" t="s">
        <v>282</v>
      </c>
      <c r="Q5420">
        <v>3</v>
      </c>
      <c r="S5420">
        <v>5</v>
      </c>
      <c r="T5420" s="108">
        <v>15</v>
      </c>
      <c r="U5420">
        <v>1</v>
      </c>
      <c r="V5420" t="s">
        <v>270</v>
      </c>
      <c r="W5420" t="s">
        <v>167</v>
      </c>
      <c r="X5420">
        <v>1</v>
      </c>
      <c r="Y5420">
        <v>1</v>
      </c>
      <c r="Z5420">
        <v>1</v>
      </c>
      <c r="AA5420">
        <v>1</v>
      </c>
      <c r="AB5420">
        <v>1</v>
      </c>
      <c r="AC5420">
        <v>1</v>
      </c>
      <c r="AD5420">
        <v>0</v>
      </c>
      <c r="AE5420">
        <v>0</v>
      </c>
    </row>
    <row r="5421" spans="1:31" x14ac:dyDescent="0.3">
      <c r="A5421" t="s">
        <v>268</v>
      </c>
      <c r="B5421" t="s">
        <v>6584</v>
      </c>
      <c r="C5421" t="s">
        <v>262</v>
      </c>
      <c r="D5421" t="s">
        <v>6585</v>
      </c>
      <c r="E5421" t="s">
        <v>13171</v>
      </c>
      <c r="F5421" t="s">
        <v>526</v>
      </c>
      <c r="G5421" t="s">
        <v>2318</v>
      </c>
      <c r="I5421" t="s">
        <v>265</v>
      </c>
      <c r="J5421" t="s">
        <v>266</v>
      </c>
      <c r="K5421" t="s">
        <v>6586</v>
      </c>
      <c r="L5421" t="s">
        <v>6587</v>
      </c>
      <c r="M5421" t="s">
        <v>271</v>
      </c>
      <c r="N5421" t="s">
        <v>268</v>
      </c>
      <c r="O5421">
        <v>27</v>
      </c>
      <c r="P5421" t="s">
        <v>273</v>
      </c>
      <c r="Q5421">
        <v>0.48</v>
      </c>
      <c r="S5421">
        <v>1</v>
      </c>
      <c r="T5421" s="108">
        <v>0.48</v>
      </c>
      <c r="U5421">
        <v>1</v>
      </c>
      <c r="V5421" t="s">
        <v>270</v>
      </c>
      <c r="W5421" t="s">
        <v>167</v>
      </c>
      <c r="X5421">
        <v>1</v>
      </c>
      <c r="Y5421">
        <v>0</v>
      </c>
      <c r="Z5421">
        <v>0</v>
      </c>
      <c r="AA5421">
        <v>0</v>
      </c>
      <c r="AB5421">
        <v>1</v>
      </c>
      <c r="AC5421">
        <v>0</v>
      </c>
      <c r="AD5421">
        <v>0</v>
      </c>
      <c r="AE5421">
        <v>0</v>
      </c>
    </row>
    <row r="5422" spans="1:31" x14ac:dyDescent="0.3">
      <c r="A5422" t="s">
        <v>268</v>
      </c>
      <c r="B5422" t="s">
        <v>6746</v>
      </c>
      <c r="C5422" t="s">
        <v>262</v>
      </c>
      <c r="D5422" t="s">
        <v>6747</v>
      </c>
      <c r="E5422" t="s">
        <v>13203</v>
      </c>
      <c r="F5422" t="s">
        <v>6748</v>
      </c>
      <c r="G5422" t="s">
        <v>1180</v>
      </c>
      <c r="I5422" t="s">
        <v>265</v>
      </c>
      <c r="J5422" t="s">
        <v>266</v>
      </c>
      <c r="K5422" t="s">
        <v>6749</v>
      </c>
      <c r="L5422" t="s">
        <v>6750</v>
      </c>
      <c r="M5422" t="s">
        <v>271</v>
      </c>
      <c r="N5422" t="s">
        <v>268</v>
      </c>
      <c r="O5422">
        <v>2</v>
      </c>
      <c r="P5422" t="s">
        <v>272</v>
      </c>
      <c r="Q5422">
        <v>4</v>
      </c>
      <c r="S5422">
        <v>6</v>
      </c>
      <c r="T5422" s="108">
        <v>24</v>
      </c>
      <c r="U5422">
        <v>1</v>
      </c>
      <c r="V5422" t="s">
        <v>270</v>
      </c>
      <c r="W5422" t="s">
        <v>167</v>
      </c>
      <c r="X5422">
        <v>2</v>
      </c>
      <c r="Y5422">
        <v>2</v>
      </c>
      <c r="Z5422">
        <v>0</v>
      </c>
      <c r="AA5422">
        <v>2</v>
      </c>
      <c r="AB5422">
        <v>0</v>
      </c>
      <c r="AC5422">
        <v>2</v>
      </c>
      <c r="AD5422">
        <v>0</v>
      </c>
      <c r="AE5422">
        <v>0</v>
      </c>
    </row>
    <row r="5423" spans="1:31" x14ac:dyDescent="0.3">
      <c r="A5423" t="s">
        <v>268</v>
      </c>
      <c r="B5423" t="s">
        <v>6746</v>
      </c>
      <c r="C5423" t="s">
        <v>262</v>
      </c>
      <c r="D5423" t="s">
        <v>6747</v>
      </c>
      <c r="E5423" t="s">
        <v>13203</v>
      </c>
      <c r="F5423" t="s">
        <v>6748</v>
      </c>
      <c r="G5423" t="s">
        <v>1180</v>
      </c>
      <c r="I5423" t="s">
        <v>265</v>
      </c>
      <c r="J5423" t="s">
        <v>266</v>
      </c>
      <c r="K5423" t="s">
        <v>6749</v>
      </c>
      <c r="L5423" t="s">
        <v>6750</v>
      </c>
      <c r="M5423" t="s">
        <v>267</v>
      </c>
      <c r="N5423" t="s">
        <v>268</v>
      </c>
      <c r="O5423">
        <v>1</v>
      </c>
      <c r="P5423" t="s">
        <v>282</v>
      </c>
      <c r="Q5423">
        <v>4</v>
      </c>
      <c r="S5423">
        <v>3</v>
      </c>
      <c r="T5423" s="108">
        <v>12</v>
      </c>
      <c r="U5423">
        <v>1</v>
      </c>
      <c r="V5423" t="s">
        <v>270</v>
      </c>
      <c r="W5423" t="s">
        <v>167</v>
      </c>
      <c r="X5423">
        <v>1</v>
      </c>
      <c r="Y5423">
        <v>1</v>
      </c>
      <c r="Z5423">
        <v>0</v>
      </c>
      <c r="AA5423">
        <v>1</v>
      </c>
      <c r="AB5423">
        <v>0</v>
      </c>
      <c r="AC5423">
        <v>1</v>
      </c>
      <c r="AD5423">
        <v>0</v>
      </c>
      <c r="AE5423">
        <v>0</v>
      </c>
    </row>
    <row r="5424" spans="1:31" x14ac:dyDescent="0.3">
      <c r="A5424" t="s">
        <v>268</v>
      </c>
      <c r="B5424" t="s">
        <v>6746</v>
      </c>
      <c r="C5424" t="s">
        <v>262</v>
      </c>
      <c r="D5424" t="s">
        <v>6747</v>
      </c>
      <c r="E5424" t="s">
        <v>13203</v>
      </c>
      <c r="F5424" t="s">
        <v>6748</v>
      </c>
      <c r="G5424" t="s">
        <v>1180</v>
      </c>
      <c r="I5424" t="s">
        <v>265</v>
      </c>
      <c r="J5424" t="s">
        <v>266</v>
      </c>
      <c r="K5424" t="s">
        <v>6749</v>
      </c>
      <c r="L5424" t="s">
        <v>6750</v>
      </c>
      <c r="M5424" t="s">
        <v>271</v>
      </c>
      <c r="N5424" t="s">
        <v>268</v>
      </c>
      <c r="O5424">
        <v>20</v>
      </c>
      <c r="P5424" t="s">
        <v>17796</v>
      </c>
      <c r="Q5424">
        <v>1</v>
      </c>
      <c r="S5424">
        <v>1</v>
      </c>
      <c r="T5424" s="108">
        <v>1</v>
      </c>
      <c r="U5424">
        <v>1</v>
      </c>
      <c r="V5424" t="s">
        <v>270</v>
      </c>
      <c r="W5424" t="s">
        <v>167</v>
      </c>
      <c r="X5424">
        <v>1</v>
      </c>
      <c r="Y5424">
        <v>1</v>
      </c>
      <c r="Z5424">
        <v>0</v>
      </c>
      <c r="AA5424">
        <v>0</v>
      </c>
      <c r="AB5424">
        <v>0</v>
      </c>
      <c r="AC5424">
        <v>0</v>
      </c>
      <c r="AD5424">
        <v>0</v>
      </c>
      <c r="AE5424">
        <v>0</v>
      </c>
    </row>
    <row r="5425" spans="1:31" x14ac:dyDescent="0.3">
      <c r="A5425" t="s">
        <v>268</v>
      </c>
      <c r="B5425" t="s">
        <v>5447</v>
      </c>
      <c r="C5425" t="s">
        <v>262</v>
      </c>
      <c r="D5425" t="s">
        <v>5448</v>
      </c>
      <c r="E5425" t="s">
        <v>13214</v>
      </c>
      <c r="F5425" t="s">
        <v>5449</v>
      </c>
      <c r="G5425" t="s">
        <v>402</v>
      </c>
      <c r="I5425" t="s">
        <v>265</v>
      </c>
      <c r="J5425" t="s">
        <v>266</v>
      </c>
      <c r="K5425" t="s">
        <v>5450</v>
      </c>
      <c r="L5425" t="s">
        <v>5451</v>
      </c>
      <c r="M5425" t="s">
        <v>267</v>
      </c>
      <c r="N5425" t="s">
        <v>268</v>
      </c>
      <c r="O5425">
        <v>1</v>
      </c>
      <c r="P5425" t="s">
        <v>282</v>
      </c>
      <c r="Q5425">
        <v>1</v>
      </c>
      <c r="S5425">
        <v>2</v>
      </c>
      <c r="T5425" s="108">
        <v>2</v>
      </c>
      <c r="U5425">
        <v>1</v>
      </c>
      <c r="V5425" t="s">
        <v>270</v>
      </c>
      <c r="W5425" t="s">
        <v>167</v>
      </c>
      <c r="X5425">
        <v>1</v>
      </c>
      <c r="Y5425">
        <v>0</v>
      </c>
      <c r="Z5425">
        <v>1</v>
      </c>
      <c r="AA5425">
        <v>0</v>
      </c>
      <c r="AB5425">
        <v>0</v>
      </c>
      <c r="AC5425">
        <v>1</v>
      </c>
      <c r="AD5425">
        <v>0</v>
      </c>
      <c r="AE5425">
        <v>0</v>
      </c>
    </row>
    <row r="5426" spans="1:31" x14ac:dyDescent="0.3">
      <c r="A5426" t="s">
        <v>268</v>
      </c>
      <c r="B5426" t="s">
        <v>5447</v>
      </c>
      <c r="C5426" t="s">
        <v>262</v>
      </c>
      <c r="D5426" t="s">
        <v>5448</v>
      </c>
      <c r="E5426" t="s">
        <v>13214</v>
      </c>
      <c r="F5426" t="s">
        <v>5449</v>
      </c>
      <c r="G5426" t="s">
        <v>402</v>
      </c>
      <c r="I5426" t="s">
        <v>265</v>
      </c>
      <c r="J5426" t="s">
        <v>266</v>
      </c>
      <c r="K5426" t="s">
        <v>5450</v>
      </c>
      <c r="L5426" t="s">
        <v>5451</v>
      </c>
      <c r="M5426" t="s">
        <v>271</v>
      </c>
      <c r="N5426" t="s">
        <v>268</v>
      </c>
      <c r="O5426">
        <v>2</v>
      </c>
      <c r="P5426" t="s">
        <v>272</v>
      </c>
      <c r="Q5426">
        <v>1</v>
      </c>
      <c r="S5426">
        <v>1</v>
      </c>
      <c r="T5426" s="108">
        <v>1</v>
      </c>
      <c r="U5426">
        <v>1</v>
      </c>
      <c r="V5426" t="s">
        <v>270</v>
      </c>
      <c r="W5426" t="s">
        <v>167</v>
      </c>
      <c r="X5426">
        <v>1</v>
      </c>
      <c r="Y5426">
        <v>1</v>
      </c>
      <c r="Z5426">
        <v>0</v>
      </c>
      <c r="AA5426">
        <v>0</v>
      </c>
      <c r="AB5426">
        <v>0</v>
      </c>
      <c r="AC5426">
        <v>0</v>
      </c>
      <c r="AD5426">
        <v>0</v>
      </c>
      <c r="AE5426">
        <v>0</v>
      </c>
    </row>
    <row r="5427" spans="1:31" x14ac:dyDescent="0.3">
      <c r="A5427" t="s">
        <v>268</v>
      </c>
      <c r="B5427" t="s">
        <v>7280</v>
      </c>
      <c r="C5427" t="s">
        <v>262</v>
      </c>
      <c r="D5427" t="s">
        <v>7281</v>
      </c>
      <c r="E5427" t="s">
        <v>12955</v>
      </c>
      <c r="F5427" t="s">
        <v>2003</v>
      </c>
      <c r="G5427" t="s">
        <v>9442</v>
      </c>
      <c r="I5427" t="s">
        <v>265</v>
      </c>
      <c r="J5427" t="s">
        <v>266</v>
      </c>
      <c r="K5427" t="s">
        <v>7282</v>
      </c>
      <c r="L5427" t="s">
        <v>17863</v>
      </c>
      <c r="M5427" t="s">
        <v>267</v>
      </c>
      <c r="N5427" t="s">
        <v>268</v>
      </c>
      <c r="O5427">
        <v>1</v>
      </c>
      <c r="P5427" t="s">
        <v>282</v>
      </c>
      <c r="Q5427">
        <v>2</v>
      </c>
      <c r="S5427">
        <v>1</v>
      </c>
      <c r="T5427" s="108">
        <v>2</v>
      </c>
      <c r="U5427">
        <v>1</v>
      </c>
      <c r="V5427" t="s">
        <v>270</v>
      </c>
      <c r="W5427" t="s">
        <v>167</v>
      </c>
      <c r="X5427">
        <v>1</v>
      </c>
      <c r="Y5427">
        <v>0</v>
      </c>
      <c r="Z5427">
        <v>0</v>
      </c>
      <c r="AA5427">
        <v>0</v>
      </c>
      <c r="AB5427">
        <v>1</v>
      </c>
      <c r="AC5427">
        <v>0</v>
      </c>
      <c r="AD5427">
        <v>0</v>
      </c>
      <c r="AE5427">
        <v>0</v>
      </c>
    </row>
    <row r="5428" spans="1:31" x14ac:dyDescent="0.3">
      <c r="A5428" t="s">
        <v>268</v>
      </c>
      <c r="B5428" t="s">
        <v>7280</v>
      </c>
      <c r="C5428" t="s">
        <v>262</v>
      </c>
      <c r="D5428" t="s">
        <v>7281</v>
      </c>
      <c r="E5428" t="s">
        <v>12955</v>
      </c>
      <c r="F5428" t="s">
        <v>2003</v>
      </c>
      <c r="G5428" t="s">
        <v>9442</v>
      </c>
      <c r="I5428" t="s">
        <v>265</v>
      </c>
      <c r="J5428" t="s">
        <v>266</v>
      </c>
      <c r="K5428" t="s">
        <v>7282</v>
      </c>
      <c r="L5428" t="s">
        <v>17863</v>
      </c>
      <c r="M5428" t="s">
        <v>271</v>
      </c>
      <c r="N5428" t="s">
        <v>268</v>
      </c>
      <c r="O5428">
        <v>2</v>
      </c>
      <c r="P5428" t="s">
        <v>272</v>
      </c>
      <c r="Q5428">
        <v>1</v>
      </c>
      <c r="S5428">
        <v>1</v>
      </c>
      <c r="T5428" s="108">
        <v>1</v>
      </c>
      <c r="U5428">
        <v>1</v>
      </c>
      <c r="V5428" t="s">
        <v>270</v>
      </c>
      <c r="W5428" t="s">
        <v>167</v>
      </c>
      <c r="X5428">
        <v>1</v>
      </c>
      <c r="Y5428">
        <v>0</v>
      </c>
      <c r="Z5428">
        <v>1</v>
      </c>
      <c r="AA5428">
        <v>0</v>
      </c>
      <c r="AB5428">
        <v>0</v>
      </c>
      <c r="AC5428">
        <v>0</v>
      </c>
      <c r="AD5428">
        <v>0</v>
      </c>
      <c r="AE5428">
        <v>0</v>
      </c>
    </row>
    <row r="5429" spans="1:31" x14ac:dyDescent="0.3">
      <c r="A5429" t="s">
        <v>268</v>
      </c>
      <c r="B5429" t="s">
        <v>7280</v>
      </c>
      <c r="C5429" t="s">
        <v>262</v>
      </c>
      <c r="D5429" t="s">
        <v>7281</v>
      </c>
      <c r="E5429" t="s">
        <v>12955</v>
      </c>
      <c r="F5429" t="s">
        <v>2003</v>
      </c>
      <c r="G5429" t="s">
        <v>9442</v>
      </c>
      <c r="I5429" t="s">
        <v>265</v>
      </c>
      <c r="J5429" t="s">
        <v>266</v>
      </c>
      <c r="K5429" t="s">
        <v>7282</v>
      </c>
      <c r="L5429" t="s">
        <v>17863</v>
      </c>
      <c r="M5429" t="s">
        <v>271</v>
      </c>
      <c r="N5429" t="s">
        <v>268</v>
      </c>
      <c r="O5429">
        <v>17</v>
      </c>
      <c r="P5429" t="s">
        <v>273</v>
      </c>
      <c r="Q5429">
        <v>0.48</v>
      </c>
      <c r="S5429">
        <v>1</v>
      </c>
      <c r="T5429" s="108">
        <v>0.48</v>
      </c>
      <c r="U5429">
        <v>1</v>
      </c>
      <c r="V5429" t="s">
        <v>270</v>
      </c>
      <c r="W5429" t="s">
        <v>167</v>
      </c>
      <c r="X5429">
        <v>1</v>
      </c>
      <c r="Y5429">
        <v>0</v>
      </c>
      <c r="Z5429">
        <v>0</v>
      </c>
      <c r="AA5429">
        <v>0</v>
      </c>
      <c r="AB5429">
        <v>0</v>
      </c>
      <c r="AC5429">
        <v>1</v>
      </c>
      <c r="AD5429">
        <v>0</v>
      </c>
      <c r="AE5429">
        <v>0</v>
      </c>
    </row>
    <row r="5430" spans="1:31" x14ac:dyDescent="0.3">
      <c r="A5430" t="s">
        <v>268</v>
      </c>
      <c r="B5430" t="s">
        <v>5826</v>
      </c>
      <c r="C5430" t="s">
        <v>262</v>
      </c>
      <c r="D5430" t="s">
        <v>5827</v>
      </c>
      <c r="E5430" t="s">
        <v>13551</v>
      </c>
      <c r="F5430" t="s">
        <v>5824</v>
      </c>
      <c r="G5430" t="s">
        <v>625</v>
      </c>
      <c r="I5430" t="s">
        <v>265</v>
      </c>
      <c r="J5430" t="s">
        <v>266</v>
      </c>
      <c r="K5430" t="s">
        <v>5828</v>
      </c>
      <c r="L5430" t="s">
        <v>5829</v>
      </c>
      <c r="M5430" t="s">
        <v>271</v>
      </c>
      <c r="N5430" t="s">
        <v>268</v>
      </c>
      <c r="O5430">
        <v>2</v>
      </c>
      <c r="P5430" t="s">
        <v>272</v>
      </c>
      <c r="Q5430">
        <v>4</v>
      </c>
      <c r="S5430">
        <v>6</v>
      </c>
      <c r="T5430" s="108">
        <v>24</v>
      </c>
      <c r="U5430">
        <v>1</v>
      </c>
      <c r="V5430" t="s">
        <v>270</v>
      </c>
      <c r="W5430" t="s">
        <v>167</v>
      </c>
      <c r="X5430">
        <v>1</v>
      </c>
      <c r="Y5430">
        <v>1</v>
      </c>
      <c r="Z5430">
        <v>1</v>
      </c>
      <c r="AA5430">
        <v>1</v>
      </c>
      <c r="AB5430">
        <v>1</v>
      </c>
      <c r="AC5430">
        <v>1</v>
      </c>
      <c r="AD5430">
        <v>1</v>
      </c>
      <c r="AE5430">
        <v>0</v>
      </c>
    </row>
    <row r="5431" spans="1:31" x14ac:dyDescent="0.3">
      <c r="A5431" t="s">
        <v>268</v>
      </c>
      <c r="B5431" t="s">
        <v>5826</v>
      </c>
      <c r="C5431" t="s">
        <v>262</v>
      </c>
      <c r="D5431" t="s">
        <v>5827</v>
      </c>
      <c r="E5431" t="s">
        <v>13551</v>
      </c>
      <c r="F5431" t="s">
        <v>5824</v>
      </c>
      <c r="G5431" t="s">
        <v>625</v>
      </c>
      <c r="I5431" t="s">
        <v>265</v>
      </c>
      <c r="J5431" t="s">
        <v>266</v>
      </c>
      <c r="K5431" t="s">
        <v>5828</v>
      </c>
      <c r="L5431" t="s">
        <v>5829</v>
      </c>
      <c r="M5431" t="s">
        <v>267</v>
      </c>
      <c r="N5431" t="s">
        <v>268</v>
      </c>
      <c r="O5431">
        <v>1</v>
      </c>
      <c r="P5431" t="s">
        <v>282</v>
      </c>
      <c r="Q5431">
        <v>3</v>
      </c>
      <c r="S5431">
        <v>2</v>
      </c>
      <c r="T5431" s="108">
        <v>6</v>
      </c>
      <c r="U5431">
        <v>1</v>
      </c>
      <c r="V5431" t="s">
        <v>270</v>
      </c>
      <c r="W5431" t="s">
        <v>167</v>
      </c>
      <c r="X5431">
        <v>1</v>
      </c>
      <c r="Y5431">
        <v>1</v>
      </c>
      <c r="Z5431">
        <v>0</v>
      </c>
      <c r="AA5431">
        <v>0</v>
      </c>
      <c r="AB5431">
        <v>0</v>
      </c>
      <c r="AC5431">
        <v>1</v>
      </c>
      <c r="AD5431">
        <v>0</v>
      </c>
      <c r="AE5431">
        <v>0</v>
      </c>
    </row>
    <row r="5432" spans="1:31" x14ac:dyDescent="0.3">
      <c r="A5432" t="s">
        <v>268</v>
      </c>
      <c r="B5432" t="s">
        <v>3998</v>
      </c>
      <c r="C5432" t="s">
        <v>262</v>
      </c>
      <c r="D5432" t="s">
        <v>3999</v>
      </c>
      <c r="E5432" t="s">
        <v>13028</v>
      </c>
      <c r="F5432" t="s">
        <v>2981</v>
      </c>
      <c r="G5432" t="s">
        <v>3764</v>
      </c>
      <c r="I5432" t="s">
        <v>265</v>
      </c>
      <c r="J5432" t="s">
        <v>266</v>
      </c>
      <c r="K5432" t="s">
        <v>4000</v>
      </c>
      <c r="L5432" t="s">
        <v>4001</v>
      </c>
      <c r="M5432" t="s">
        <v>267</v>
      </c>
      <c r="N5432" t="s">
        <v>268</v>
      </c>
      <c r="O5432">
        <v>1</v>
      </c>
      <c r="P5432" t="s">
        <v>282</v>
      </c>
      <c r="Q5432">
        <v>3</v>
      </c>
      <c r="S5432">
        <v>2</v>
      </c>
      <c r="T5432" s="108">
        <v>6</v>
      </c>
      <c r="U5432">
        <v>1</v>
      </c>
      <c r="V5432" t="s">
        <v>270</v>
      </c>
      <c r="W5432" t="s">
        <v>167</v>
      </c>
      <c r="X5432">
        <v>1</v>
      </c>
      <c r="Y5432">
        <v>0</v>
      </c>
      <c r="Z5432">
        <v>1</v>
      </c>
      <c r="AA5432">
        <v>0</v>
      </c>
      <c r="AB5432">
        <v>0</v>
      </c>
      <c r="AC5432">
        <v>1</v>
      </c>
      <c r="AD5432">
        <v>0</v>
      </c>
      <c r="AE5432">
        <v>0</v>
      </c>
    </row>
    <row r="5433" spans="1:31" x14ac:dyDescent="0.3">
      <c r="A5433" t="s">
        <v>268</v>
      </c>
      <c r="B5433" t="s">
        <v>3998</v>
      </c>
      <c r="C5433" t="s">
        <v>262</v>
      </c>
      <c r="D5433" t="s">
        <v>3999</v>
      </c>
      <c r="E5433" t="s">
        <v>13028</v>
      </c>
      <c r="F5433" t="s">
        <v>2981</v>
      </c>
      <c r="G5433" t="s">
        <v>3764</v>
      </c>
      <c r="I5433" t="s">
        <v>265</v>
      </c>
      <c r="J5433" t="s">
        <v>266</v>
      </c>
      <c r="K5433" t="s">
        <v>4000</v>
      </c>
      <c r="L5433" t="s">
        <v>4001</v>
      </c>
      <c r="M5433" t="s">
        <v>271</v>
      </c>
      <c r="N5433" t="s">
        <v>268</v>
      </c>
      <c r="O5433">
        <v>2</v>
      </c>
      <c r="P5433" t="s">
        <v>272</v>
      </c>
      <c r="Q5433">
        <v>2</v>
      </c>
      <c r="S5433">
        <v>4</v>
      </c>
      <c r="T5433" s="108">
        <v>8</v>
      </c>
      <c r="U5433">
        <v>1</v>
      </c>
      <c r="V5433" t="s">
        <v>270</v>
      </c>
      <c r="W5433" t="s">
        <v>167</v>
      </c>
      <c r="X5433">
        <v>2</v>
      </c>
      <c r="Y5433">
        <v>0</v>
      </c>
      <c r="Z5433">
        <v>2</v>
      </c>
      <c r="AA5433">
        <v>0</v>
      </c>
      <c r="AB5433">
        <v>2</v>
      </c>
      <c r="AC5433">
        <v>0</v>
      </c>
      <c r="AD5433">
        <v>0</v>
      </c>
      <c r="AE5433">
        <v>0</v>
      </c>
    </row>
    <row r="5434" spans="1:31" x14ac:dyDescent="0.3">
      <c r="A5434" t="s">
        <v>268</v>
      </c>
      <c r="B5434" t="s">
        <v>3998</v>
      </c>
      <c r="C5434" t="s">
        <v>262</v>
      </c>
      <c r="D5434" t="s">
        <v>3999</v>
      </c>
      <c r="E5434" t="s">
        <v>13028</v>
      </c>
      <c r="F5434" t="s">
        <v>2981</v>
      </c>
      <c r="G5434" t="s">
        <v>3764</v>
      </c>
      <c r="I5434" t="s">
        <v>265</v>
      </c>
      <c r="J5434" t="s">
        <v>266</v>
      </c>
      <c r="K5434" t="s">
        <v>4000</v>
      </c>
      <c r="L5434" t="s">
        <v>4001</v>
      </c>
      <c r="M5434" t="s">
        <v>267</v>
      </c>
      <c r="N5434" t="s">
        <v>268</v>
      </c>
      <c r="O5434">
        <v>1</v>
      </c>
      <c r="P5434" t="s">
        <v>282</v>
      </c>
      <c r="Q5434">
        <v>3</v>
      </c>
      <c r="S5434">
        <v>2</v>
      </c>
      <c r="T5434" s="108">
        <v>6</v>
      </c>
      <c r="U5434">
        <v>1</v>
      </c>
      <c r="V5434" t="s">
        <v>270</v>
      </c>
      <c r="W5434" t="s">
        <v>167</v>
      </c>
      <c r="X5434">
        <v>1</v>
      </c>
      <c r="Y5434">
        <v>0</v>
      </c>
      <c r="Z5434">
        <v>1</v>
      </c>
      <c r="AA5434">
        <v>0</v>
      </c>
      <c r="AB5434">
        <v>0</v>
      </c>
      <c r="AC5434">
        <v>1</v>
      </c>
      <c r="AD5434">
        <v>0</v>
      </c>
      <c r="AE5434">
        <v>0</v>
      </c>
    </row>
    <row r="5435" spans="1:31" x14ac:dyDescent="0.3">
      <c r="A5435" t="s">
        <v>268</v>
      </c>
      <c r="B5435" t="s">
        <v>6379</v>
      </c>
      <c r="C5435" t="s">
        <v>262</v>
      </c>
      <c r="D5435" t="s">
        <v>6380</v>
      </c>
      <c r="E5435" t="s">
        <v>13514</v>
      </c>
      <c r="F5435" t="s">
        <v>6381</v>
      </c>
      <c r="G5435" t="s">
        <v>947</v>
      </c>
      <c r="I5435" t="s">
        <v>265</v>
      </c>
      <c r="J5435" t="s">
        <v>266</v>
      </c>
      <c r="K5435" t="s">
        <v>6382</v>
      </c>
      <c r="L5435" t="s">
        <v>332</v>
      </c>
      <c r="M5435" t="s">
        <v>267</v>
      </c>
      <c r="N5435" t="s">
        <v>268</v>
      </c>
      <c r="O5435">
        <v>1</v>
      </c>
      <c r="P5435" t="s">
        <v>269</v>
      </c>
      <c r="Q5435">
        <v>2</v>
      </c>
      <c r="S5435">
        <v>3</v>
      </c>
      <c r="T5435" s="108">
        <v>6</v>
      </c>
      <c r="U5435">
        <v>1</v>
      </c>
      <c r="V5435" t="s">
        <v>270</v>
      </c>
      <c r="W5435" t="s">
        <v>167</v>
      </c>
      <c r="X5435">
        <v>3</v>
      </c>
      <c r="Y5435">
        <v>0</v>
      </c>
      <c r="Z5435">
        <v>3</v>
      </c>
      <c r="AA5435">
        <v>0</v>
      </c>
      <c r="AB5435">
        <v>0</v>
      </c>
      <c r="AC5435">
        <v>0</v>
      </c>
      <c r="AD5435">
        <v>0</v>
      </c>
      <c r="AE5435">
        <v>0</v>
      </c>
    </row>
    <row r="5436" spans="1:31" x14ac:dyDescent="0.3">
      <c r="A5436" t="s">
        <v>268</v>
      </c>
      <c r="B5436" t="s">
        <v>6379</v>
      </c>
      <c r="C5436" t="s">
        <v>262</v>
      </c>
      <c r="D5436" t="s">
        <v>6380</v>
      </c>
      <c r="E5436" t="s">
        <v>13514</v>
      </c>
      <c r="F5436" t="s">
        <v>6381</v>
      </c>
      <c r="G5436" t="s">
        <v>947</v>
      </c>
      <c r="I5436" t="s">
        <v>265</v>
      </c>
      <c r="J5436" t="s">
        <v>266</v>
      </c>
      <c r="K5436" t="s">
        <v>6382</v>
      </c>
      <c r="L5436" t="s">
        <v>332</v>
      </c>
      <c r="M5436" t="s">
        <v>271</v>
      </c>
      <c r="N5436" t="s">
        <v>268</v>
      </c>
      <c r="O5436">
        <v>2</v>
      </c>
      <c r="P5436" t="s">
        <v>288</v>
      </c>
      <c r="Q5436">
        <v>0.48</v>
      </c>
      <c r="S5436">
        <v>4</v>
      </c>
      <c r="T5436" s="108">
        <v>1.92</v>
      </c>
      <c r="U5436">
        <v>1</v>
      </c>
      <c r="V5436" t="s">
        <v>270</v>
      </c>
      <c r="W5436" t="s">
        <v>167</v>
      </c>
      <c r="X5436">
        <v>4</v>
      </c>
      <c r="Y5436">
        <v>0</v>
      </c>
      <c r="Z5436">
        <v>0</v>
      </c>
      <c r="AA5436">
        <v>0</v>
      </c>
      <c r="AB5436">
        <v>4</v>
      </c>
      <c r="AC5436">
        <v>0</v>
      </c>
      <c r="AD5436">
        <v>0</v>
      </c>
      <c r="AE5436">
        <v>0</v>
      </c>
    </row>
    <row r="5437" spans="1:31" x14ac:dyDescent="0.3">
      <c r="A5437" t="s">
        <v>268</v>
      </c>
      <c r="B5437" t="s">
        <v>6379</v>
      </c>
      <c r="C5437" t="s">
        <v>262</v>
      </c>
      <c r="D5437" t="s">
        <v>6380</v>
      </c>
      <c r="E5437" t="s">
        <v>13514</v>
      </c>
      <c r="F5437" t="s">
        <v>6381</v>
      </c>
      <c r="G5437" t="s">
        <v>947</v>
      </c>
      <c r="I5437" t="s">
        <v>265</v>
      </c>
      <c r="J5437" t="s">
        <v>266</v>
      </c>
      <c r="K5437" t="s">
        <v>6382</v>
      </c>
      <c r="L5437" t="s">
        <v>332</v>
      </c>
      <c r="M5437" t="s">
        <v>271</v>
      </c>
      <c r="N5437" t="s">
        <v>268</v>
      </c>
      <c r="O5437">
        <v>2</v>
      </c>
      <c r="P5437" t="s">
        <v>288</v>
      </c>
      <c r="Q5437">
        <v>0.48</v>
      </c>
      <c r="S5437">
        <v>4</v>
      </c>
      <c r="T5437" s="108">
        <v>1.92</v>
      </c>
      <c r="U5437">
        <v>1</v>
      </c>
      <c r="V5437" t="s">
        <v>270</v>
      </c>
      <c r="W5437" t="s">
        <v>167</v>
      </c>
      <c r="X5437">
        <v>4</v>
      </c>
      <c r="Y5437">
        <v>0</v>
      </c>
      <c r="Z5437">
        <v>0</v>
      </c>
      <c r="AA5437">
        <v>0</v>
      </c>
      <c r="AB5437">
        <v>4</v>
      </c>
      <c r="AC5437">
        <v>0</v>
      </c>
      <c r="AD5437">
        <v>0</v>
      </c>
      <c r="AE5437">
        <v>0</v>
      </c>
    </row>
    <row r="5438" spans="1:31" x14ac:dyDescent="0.3">
      <c r="A5438" t="s">
        <v>268</v>
      </c>
      <c r="B5438" t="s">
        <v>6379</v>
      </c>
      <c r="C5438" t="s">
        <v>262</v>
      </c>
      <c r="D5438" t="s">
        <v>6380</v>
      </c>
      <c r="E5438" t="s">
        <v>13514</v>
      </c>
      <c r="F5438" t="s">
        <v>6381</v>
      </c>
      <c r="G5438" t="s">
        <v>947</v>
      </c>
      <c r="I5438" t="s">
        <v>265</v>
      </c>
      <c r="J5438" t="s">
        <v>266</v>
      </c>
      <c r="K5438" t="s">
        <v>6382</v>
      </c>
      <c r="L5438" t="s">
        <v>332</v>
      </c>
      <c r="M5438" t="s">
        <v>271</v>
      </c>
      <c r="N5438" t="s">
        <v>268</v>
      </c>
      <c r="O5438">
        <v>2</v>
      </c>
      <c r="P5438" t="s">
        <v>288</v>
      </c>
      <c r="Q5438">
        <v>0.48</v>
      </c>
      <c r="S5438">
        <v>1</v>
      </c>
      <c r="T5438" s="108">
        <v>0.48</v>
      </c>
      <c r="U5438">
        <v>1</v>
      </c>
      <c r="V5438" t="s">
        <v>270</v>
      </c>
      <c r="W5438" t="s">
        <v>167</v>
      </c>
      <c r="X5438">
        <v>1</v>
      </c>
      <c r="Y5438">
        <v>0</v>
      </c>
      <c r="Z5438">
        <v>0</v>
      </c>
      <c r="AA5438">
        <v>0</v>
      </c>
      <c r="AB5438">
        <v>1</v>
      </c>
      <c r="AC5438">
        <v>0</v>
      </c>
      <c r="AD5438">
        <v>0</v>
      </c>
      <c r="AE5438">
        <v>0</v>
      </c>
    </row>
    <row r="5439" spans="1:31" x14ac:dyDescent="0.3">
      <c r="A5439" t="s">
        <v>268</v>
      </c>
      <c r="B5439" t="s">
        <v>6432</v>
      </c>
      <c r="C5439" t="s">
        <v>262</v>
      </c>
      <c r="D5439" t="s">
        <v>6433</v>
      </c>
      <c r="E5439" t="s">
        <v>13517</v>
      </c>
      <c r="F5439" t="s">
        <v>2259</v>
      </c>
      <c r="G5439" t="s">
        <v>947</v>
      </c>
      <c r="I5439" t="s">
        <v>265</v>
      </c>
      <c r="J5439" t="s">
        <v>266</v>
      </c>
      <c r="K5439" t="s">
        <v>6434</v>
      </c>
      <c r="L5439" t="s">
        <v>332</v>
      </c>
      <c r="M5439" t="s">
        <v>267</v>
      </c>
      <c r="N5439" t="s">
        <v>268</v>
      </c>
      <c r="O5439">
        <v>1</v>
      </c>
      <c r="P5439" t="s">
        <v>282</v>
      </c>
      <c r="Q5439">
        <v>4</v>
      </c>
      <c r="S5439">
        <v>5</v>
      </c>
      <c r="T5439" s="108">
        <v>20</v>
      </c>
      <c r="U5439">
        <v>1</v>
      </c>
      <c r="V5439" t="s">
        <v>270</v>
      </c>
      <c r="W5439" t="s">
        <v>167</v>
      </c>
      <c r="X5439">
        <v>1</v>
      </c>
      <c r="Y5439">
        <v>1</v>
      </c>
      <c r="Z5439">
        <v>1</v>
      </c>
      <c r="AA5439">
        <v>1</v>
      </c>
      <c r="AB5439">
        <v>1</v>
      </c>
      <c r="AC5439">
        <v>1</v>
      </c>
      <c r="AD5439">
        <v>0</v>
      </c>
      <c r="AE5439">
        <v>0</v>
      </c>
    </row>
    <row r="5440" spans="1:31" x14ac:dyDescent="0.3">
      <c r="A5440" t="s">
        <v>268</v>
      </c>
      <c r="B5440" t="s">
        <v>6432</v>
      </c>
      <c r="C5440" t="s">
        <v>262</v>
      </c>
      <c r="D5440" t="s">
        <v>6433</v>
      </c>
      <c r="E5440" t="s">
        <v>13517</v>
      </c>
      <c r="F5440" t="s">
        <v>2259</v>
      </c>
      <c r="G5440" t="s">
        <v>947</v>
      </c>
      <c r="I5440" t="s">
        <v>265</v>
      </c>
      <c r="J5440" t="s">
        <v>266</v>
      </c>
      <c r="K5440" t="s">
        <v>6434</v>
      </c>
      <c r="L5440" t="s">
        <v>332</v>
      </c>
      <c r="M5440" t="s">
        <v>271</v>
      </c>
      <c r="N5440" t="s">
        <v>268</v>
      </c>
      <c r="O5440">
        <v>2</v>
      </c>
      <c r="P5440" t="s">
        <v>272</v>
      </c>
      <c r="Q5440">
        <v>4</v>
      </c>
      <c r="S5440">
        <v>2</v>
      </c>
      <c r="T5440" s="108">
        <v>8</v>
      </c>
      <c r="U5440">
        <v>1</v>
      </c>
      <c r="V5440" t="s">
        <v>270</v>
      </c>
      <c r="W5440" t="s">
        <v>167</v>
      </c>
      <c r="X5440">
        <v>1</v>
      </c>
      <c r="Y5440">
        <v>1</v>
      </c>
      <c r="Z5440">
        <v>0</v>
      </c>
      <c r="AA5440">
        <v>0</v>
      </c>
      <c r="AB5440">
        <v>1</v>
      </c>
      <c r="AC5440">
        <v>0</v>
      </c>
      <c r="AD5440">
        <v>0</v>
      </c>
      <c r="AE5440">
        <v>0</v>
      </c>
    </row>
    <row r="5441" spans="1:31" x14ac:dyDescent="0.3">
      <c r="A5441" t="s">
        <v>268</v>
      </c>
      <c r="B5441" t="s">
        <v>4045</v>
      </c>
      <c r="C5441" t="s">
        <v>262</v>
      </c>
      <c r="D5441" t="s">
        <v>4046</v>
      </c>
      <c r="E5441" t="s">
        <v>13029</v>
      </c>
      <c r="F5441" t="s">
        <v>4047</v>
      </c>
      <c r="G5441" t="s">
        <v>3764</v>
      </c>
      <c r="I5441" t="s">
        <v>265</v>
      </c>
      <c r="J5441" t="s">
        <v>266</v>
      </c>
      <c r="K5441" t="s">
        <v>4048</v>
      </c>
      <c r="L5441" t="s">
        <v>19278</v>
      </c>
      <c r="M5441" t="s">
        <v>267</v>
      </c>
      <c r="N5441" t="s">
        <v>268</v>
      </c>
      <c r="O5441">
        <v>1</v>
      </c>
      <c r="P5441" t="s">
        <v>282</v>
      </c>
      <c r="Q5441">
        <v>3</v>
      </c>
      <c r="S5441">
        <v>5</v>
      </c>
      <c r="T5441" s="108">
        <v>15</v>
      </c>
      <c r="U5441">
        <v>1</v>
      </c>
      <c r="V5441" t="s">
        <v>270</v>
      </c>
      <c r="W5441" t="s">
        <v>167</v>
      </c>
      <c r="X5441">
        <v>1</v>
      </c>
      <c r="Y5441">
        <v>1</v>
      </c>
      <c r="Z5441">
        <v>1</v>
      </c>
      <c r="AA5441">
        <v>1</v>
      </c>
      <c r="AB5441">
        <v>1</v>
      </c>
      <c r="AC5441">
        <v>1</v>
      </c>
      <c r="AD5441">
        <v>0</v>
      </c>
      <c r="AE5441">
        <v>0</v>
      </c>
    </row>
    <row r="5442" spans="1:31" x14ac:dyDescent="0.3">
      <c r="A5442" t="s">
        <v>268</v>
      </c>
      <c r="B5442" t="s">
        <v>4045</v>
      </c>
      <c r="C5442" t="s">
        <v>262</v>
      </c>
      <c r="D5442" t="s">
        <v>4046</v>
      </c>
      <c r="E5442" t="s">
        <v>13029</v>
      </c>
      <c r="F5442" t="s">
        <v>4047</v>
      </c>
      <c r="G5442" t="s">
        <v>3764</v>
      </c>
      <c r="I5442" t="s">
        <v>265</v>
      </c>
      <c r="J5442" t="s">
        <v>266</v>
      </c>
      <c r="K5442" t="s">
        <v>4048</v>
      </c>
      <c r="L5442" t="s">
        <v>19278</v>
      </c>
      <c r="M5442" t="s">
        <v>271</v>
      </c>
      <c r="N5442" t="s">
        <v>268</v>
      </c>
      <c r="O5442">
        <v>2</v>
      </c>
      <c r="P5442" t="s">
        <v>272</v>
      </c>
      <c r="Q5442">
        <v>3</v>
      </c>
      <c r="S5442">
        <v>4</v>
      </c>
      <c r="T5442" s="108">
        <v>12</v>
      </c>
      <c r="U5442">
        <v>1</v>
      </c>
      <c r="V5442" t="s">
        <v>270</v>
      </c>
      <c r="W5442" t="s">
        <v>167</v>
      </c>
      <c r="X5442">
        <v>2</v>
      </c>
      <c r="Y5442">
        <v>0</v>
      </c>
      <c r="Z5442">
        <v>2</v>
      </c>
      <c r="AA5442">
        <v>0</v>
      </c>
      <c r="AB5442">
        <v>2</v>
      </c>
      <c r="AC5442">
        <v>0</v>
      </c>
      <c r="AD5442">
        <v>0</v>
      </c>
      <c r="AE5442">
        <v>0</v>
      </c>
    </row>
    <row r="5443" spans="1:31" x14ac:dyDescent="0.3">
      <c r="A5443" t="s">
        <v>268</v>
      </c>
      <c r="B5443" t="s">
        <v>4045</v>
      </c>
      <c r="C5443" t="s">
        <v>262</v>
      </c>
      <c r="D5443" t="s">
        <v>4046</v>
      </c>
      <c r="E5443" t="s">
        <v>13029</v>
      </c>
      <c r="F5443" t="s">
        <v>4047</v>
      </c>
      <c r="G5443" t="s">
        <v>3764</v>
      </c>
      <c r="I5443" t="s">
        <v>265</v>
      </c>
      <c r="J5443" t="s">
        <v>266</v>
      </c>
      <c r="K5443" t="s">
        <v>4048</v>
      </c>
      <c r="L5443" t="s">
        <v>19278</v>
      </c>
      <c r="M5443" t="s">
        <v>271</v>
      </c>
      <c r="N5443" t="s">
        <v>268</v>
      </c>
      <c r="O5443">
        <v>27</v>
      </c>
      <c r="P5443" t="s">
        <v>425</v>
      </c>
      <c r="Q5443">
        <v>0.32</v>
      </c>
      <c r="S5443">
        <v>1</v>
      </c>
      <c r="T5443" s="108">
        <v>0.32</v>
      </c>
      <c r="U5443">
        <v>1</v>
      </c>
      <c r="V5443" t="s">
        <v>270</v>
      </c>
      <c r="W5443" t="s">
        <v>167</v>
      </c>
      <c r="X5443">
        <v>1</v>
      </c>
      <c r="Y5443">
        <v>0</v>
      </c>
      <c r="Z5443">
        <v>1</v>
      </c>
      <c r="AA5443">
        <v>0</v>
      </c>
      <c r="AB5443">
        <v>0</v>
      </c>
      <c r="AC5443">
        <v>0</v>
      </c>
      <c r="AD5443">
        <v>0</v>
      </c>
      <c r="AE5443">
        <v>0</v>
      </c>
    </row>
    <row r="5444" spans="1:31" x14ac:dyDescent="0.3">
      <c r="A5444" t="s">
        <v>268</v>
      </c>
      <c r="B5444" t="s">
        <v>5419</v>
      </c>
      <c r="C5444" t="s">
        <v>262</v>
      </c>
      <c r="D5444" t="s">
        <v>5420</v>
      </c>
      <c r="E5444" t="s">
        <v>12963</v>
      </c>
      <c r="F5444" t="s">
        <v>991</v>
      </c>
      <c r="G5444" t="s">
        <v>2732</v>
      </c>
      <c r="I5444" t="s">
        <v>265</v>
      </c>
      <c r="J5444" t="s">
        <v>266</v>
      </c>
      <c r="K5444" t="s">
        <v>5421</v>
      </c>
      <c r="L5444" t="s">
        <v>9202</v>
      </c>
      <c r="M5444" t="s">
        <v>267</v>
      </c>
      <c r="N5444" t="s">
        <v>268</v>
      </c>
      <c r="O5444">
        <v>1</v>
      </c>
      <c r="P5444" t="s">
        <v>282</v>
      </c>
      <c r="Q5444">
        <v>2</v>
      </c>
      <c r="S5444">
        <v>1</v>
      </c>
      <c r="T5444" s="108">
        <v>2</v>
      </c>
      <c r="U5444">
        <v>1</v>
      </c>
      <c r="V5444" t="s">
        <v>270</v>
      </c>
      <c r="W5444" t="s">
        <v>167</v>
      </c>
      <c r="X5444">
        <v>1</v>
      </c>
      <c r="Y5444">
        <v>0</v>
      </c>
      <c r="Z5444">
        <v>0</v>
      </c>
      <c r="AA5444">
        <v>0</v>
      </c>
      <c r="AB5444">
        <v>1</v>
      </c>
      <c r="AC5444">
        <v>0</v>
      </c>
      <c r="AD5444">
        <v>0</v>
      </c>
      <c r="AE5444">
        <v>0</v>
      </c>
    </row>
    <row r="5445" spans="1:31" x14ac:dyDescent="0.3">
      <c r="A5445" t="s">
        <v>268</v>
      </c>
      <c r="B5445" t="s">
        <v>5419</v>
      </c>
      <c r="C5445" t="s">
        <v>262</v>
      </c>
      <c r="D5445" t="s">
        <v>5420</v>
      </c>
      <c r="E5445" t="s">
        <v>12963</v>
      </c>
      <c r="F5445" t="s">
        <v>991</v>
      </c>
      <c r="G5445" t="s">
        <v>2732</v>
      </c>
      <c r="I5445" t="s">
        <v>265</v>
      </c>
      <c r="J5445" t="s">
        <v>266</v>
      </c>
      <c r="K5445" t="s">
        <v>5421</v>
      </c>
      <c r="L5445" t="s">
        <v>9202</v>
      </c>
      <c r="M5445" t="s">
        <v>271</v>
      </c>
      <c r="N5445" t="s">
        <v>268</v>
      </c>
      <c r="O5445">
        <v>2</v>
      </c>
      <c r="P5445" t="s">
        <v>272</v>
      </c>
      <c r="Q5445">
        <v>2</v>
      </c>
      <c r="S5445">
        <v>1</v>
      </c>
      <c r="T5445" s="108">
        <v>2</v>
      </c>
      <c r="U5445">
        <v>1</v>
      </c>
      <c r="V5445" t="s">
        <v>270</v>
      </c>
      <c r="W5445" t="s">
        <v>167</v>
      </c>
      <c r="X5445">
        <v>1</v>
      </c>
      <c r="Y5445">
        <v>0</v>
      </c>
      <c r="Z5445">
        <v>1</v>
      </c>
      <c r="AA5445">
        <v>0</v>
      </c>
      <c r="AB5445">
        <v>0</v>
      </c>
      <c r="AC5445">
        <v>0</v>
      </c>
      <c r="AD5445">
        <v>0</v>
      </c>
      <c r="AE5445">
        <v>0</v>
      </c>
    </row>
    <row r="5446" spans="1:31" x14ac:dyDescent="0.3">
      <c r="A5446" t="s">
        <v>268</v>
      </c>
      <c r="B5446" t="s">
        <v>5419</v>
      </c>
      <c r="C5446" t="s">
        <v>262</v>
      </c>
      <c r="D5446" t="s">
        <v>5420</v>
      </c>
      <c r="E5446" t="s">
        <v>12963</v>
      </c>
      <c r="F5446" t="s">
        <v>991</v>
      </c>
      <c r="G5446" t="s">
        <v>2732</v>
      </c>
      <c r="I5446" t="s">
        <v>265</v>
      </c>
      <c r="J5446" t="s">
        <v>266</v>
      </c>
      <c r="K5446" t="s">
        <v>5421</v>
      </c>
      <c r="L5446" t="s">
        <v>9202</v>
      </c>
      <c r="M5446" t="s">
        <v>271</v>
      </c>
      <c r="N5446" t="s">
        <v>268</v>
      </c>
      <c r="O5446">
        <v>17</v>
      </c>
      <c r="P5446" t="s">
        <v>273</v>
      </c>
      <c r="Q5446">
        <v>0.48</v>
      </c>
      <c r="S5446">
        <v>1</v>
      </c>
      <c r="T5446" s="108">
        <v>0.48</v>
      </c>
      <c r="U5446">
        <v>1</v>
      </c>
      <c r="V5446" t="s">
        <v>270</v>
      </c>
      <c r="W5446" t="s">
        <v>167</v>
      </c>
      <c r="X5446">
        <v>1</v>
      </c>
      <c r="Y5446">
        <v>0</v>
      </c>
      <c r="Z5446">
        <v>0</v>
      </c>
      <c r="AA5446">
        <v>0</v>
      </c>
      <c r="AB5446">
        <v>1</v>
      </c>
      <c r="AC5446">
        <v>0</v>
      </c>
      <c r="AD5446">
        <v>0</v>
      </c>
      <c r="AE5446">
        <v>0</v>
      </c>
    </row>
    <row r="5447" spans="1:31" x14ac:dyDescent="0.3">
      <c r="A5447" t="s">
        <v>268</v>
      </c>
      <c r="B5447" t="s">
        <v>5082</v>
      </c>
      <c r="C5447" t="s">
        <v>262</v>
      </c>
      <c r="D5447" t="s">
        <v>5083</v>
      </c>
      <c r="E5447" t="s">
        <v>13605</v>
      </c>
      <c r="F5447" t="s">
        <v>2252</v>
      </c>
      <c r="G5447" t="s">
        <v>3938</v>
      </c>
      <c r="I5447" t="s">
        <v>265</v>
      </c>
      <c r="J5447" t="s">
        <v>266</v>
      </c>
      <c r="K5447" t="s">
        <v>5084</v>
      </c>
      <c r="L5447" t="s">
        <v>9202</v>
      </c>
      <c r="M5447" t="s">
        <v>267</v>
      </c>
      <c r="N5447" t="s">
        <v>268</v>
      </c>
      <c r="O5447">
        <v>1</v>
      </c>
      <c r="P5447" t="s">
        <v>282</v>
      </c>
      <c r="Q5447">
        <v>1</v>
      </c>
      <c r="S5447">
        <v>1</v>
      </c>
      <c r="T5447" s="108">
        <v>1</v>
      </c>
      <c r="U5447">
        <v>1</v>
      </c>
      <c r="V5447" t="s">
        <v>270</v>
      </c>
      <c r="W5447" t="s">
        <v>167</v>
      </c>
      <c r="X5447">
        <v>1</v>
      </c>
      <c r="Y5447">
        <v>0</v>
      </c>
      <c r="Z5447">
        <v>0</v>
      </c>
      <c r="AA5447">
        <v>0</v>
      </c>
      <c r="AB5447">
        <v>0</v>
      </c>
      <c r="AC5447">
        <v>1</v>
      </c>
      <c r="AD5447">
        <v>0</v>
      </c>
      <c r="AE5447">
        <v>0</v>
      </c>
    </row>
    <row r="5448" spans="1:31" x14ac:dyDescent="0.3">
      <c r="A5448" t="s">
        <v>268</v>
      </c>
      <c r="B5448" t="s">
        <v>5082</v>
      </c>
      <c r="C5448" t="s">
        <v>262</v>
      </c>
      <c r="D5448" t="s">
        <v>5083</v>
      </c>
      <c r="E5448" t="s">
        <v>13605</v>
      </c>
      <c r="F5448" t="s">
        <v>2252</v>
      </c>
      <c r="G5448" t="s">
        <v>3938</v>
      </c>
      <c r="I5448" t="s">
        <v>265</v>
      </c>
      <c r="J5448" t="s">
        <v>266</v>
      </c>
      <c r="K5448" t="s">
        <v>5084</v>
      </c>
      <c r="L5448" t="s">
        <v>9202</v>
      </c>
      <c r="M5448" t="s">
        <v>271</v>
      </c>
      <c r="N5448" t="s">
        <v>268</v>
      </c>
      <c r="O5448">
        <v>2</v>
      </c>
      <c r="P5448" t="s">
        <v>272</v>
      </c>
      <c r="Q5448">
        <v>1</v>
      </c>
      <c r="S5448">
        <v>1</v>
      </c>
      <c r="T5448" s="108">
        <v>1</v>
      </c>
      <c r="U5448">
        <v>1</v>
      </c>
      <c r="V5448" t="s">
        <v>270</v>
      </c>
      <c r="W5448" t="s">
        <v>167</v>
      </c>
      <c r="X5448">
        <v>1</v>
      </c>
      <c r="Y5448">
        <v>0</v>
      </c>
      <c r="Z5448">
        <v>0</v>
      </c>
      <c r="AA5448">
        <v>0</v>
      </c>
      <c r="AB5448">
        <v>1</v>
      </c>
      <c r="AC5448">
        <v>0</v>
      </c>
      <c r="AD5448">
        <v>0</v>
      </c>
      <c r="AE5448">
        <v>0</v>
      </c>
    </row>
    <row r="5449" spans="1:31" x14ac:dyDescent="0.3">
      <c r="A5449" t="s">
        <v>268</v>
      </c>
      <c r="B5449" t="s">
        <v>5082</v>
      </c>
      <c r="C5449" t="s">
        <v>262</v>
      </c>
      <c r="D5449" t="s">
        <v>5083</v>
      </c>
      <c r="E5449" t="s">
        <v>13605</v>
      </c>
      <c r="F5449" t="s">
        <v>2252</v>
      </c>
      <c r="G5449" t="s">
        <v>3938</v>
      </c>
      <c r="I5449" t="s">
        <v>265</v>
      </c>
      <c r="J5449" t="s">
        <v>266</v>
      </c>
      <c r="K5449" t="s">
        <v>5084</v>
      </c>
      <c r="L5449" t="s">
        <v>9202</v>
      </c>
      <c r="M5449" t="s">
        <v>271</v>
      </c>
      <c r="N5449" t="s">
        <v>268</v>
      </c>
      <c r="O5449">
        <v>27</v>
      </c>
      <c r="P5449" t="s">
        <v>273</v>
      </c>
      <c r="Q5449">
        <v>0.48</v>
      </c>
      <c r="S5449">
        <v>2</v>
      </c>
      <c r="T5449" s="108">
        <v>0.96</v>
      </c>
      <c r="U5449">
        <v>1</v>
      </c>
      <c r="V5449" t="s">
        <v>270</v>
      </c>
      <c r="W5449" t="s">
        <v>167</v>
      </c>
      <c r="X5449">
        <v>2</v>
      </c>
      <c r="Y5449">
        <v>0</v>
      </c>
      <c r="Z5449">
        <v>0</v>
      </c>
      <c r="AA5449">
        <v>0</v>
      </c>
      <c r="AB5449">
        <v>0</v>
      </c>
      <c r="AC5449">
        <v>2</v>
      </c>
      <c r="AD5449">
        <v>0</v>
      </c>
      <c r="AE5449">
        <v>0</v>
      </c>
    </row>
    <row r="5450" spans="1:31" x14ac:dyDescent="0.3">
      <c r="A5450" t="s">
        <v>268</v>
      </c>
      <c r="B5450" t="s">
        <v>5880</v>
      </c>
      <c r="C5450" t="s">
        <v>262</v>
      </c>
      <c r="D5450" t="s">
        <v>5881</v>
      </c>
      <c r="E5450" t="s">
        <v>13481</v>
      </c>
      <c r="F5450" t="s">
        <v>3029</v>
      </c>
      <c r="G5450" t="s">
        <v>5243</v>
      </c>
      <c r="I5450" t="s">
        <v>265</v>
      </c>
      <c r="J5450" t="s">
        <v>266</v>
      </c>
      <c r="K5450" t="s">
        <v>5882</v>
      </c>
      <c r="L5450" t="s">
        <v>9202</v>
      </c>
      <c r="M5450" t="s">
        <v>267</v>
      </c>
      <c r="N5450" t="s">
        <v>268</v>
      </c>
      <c r="O5450">
        <v>1</v>
      </c>
      <c r="P5450" t="s">
        <v>266</v>
      </c>
      <c r="Q5450">
        <v>0.48</v>
      </c>
      <c r="S5450">
        <v>1</v>
      </c>
      <c r="T5450" s="108">
        <v>0.48</v>
      </c>
      <c r="U5450">
        <v>1</v>
      </c>
      <c r="V5450" t="s">
        <v>270</v>
      </c>
      <c r="W5450" t="s">
        <v>167</v>
      </c>
      <c r="X5450">
        <v>1</v>
      </c>
      <c r="Y5450">
        <v>0</v>
      </c>
      <c r="Z5450">
        <v>0</v>
      </c>
      <c r="AA5450">
        <v>0</v>
      </c>
      <c r="AB5450">
        <v>1</v>
      </c>
      <c r="AC5450">
        <v>0</v>
      </c>
      <c r="AD5450">
        <v>0</v>
      </c>
      <c r="AE5450">
        <v>0</v>
      </c>
    </row>
    <row r="5451" spans="1:31" x14ac:dyDescent="0.3">
      <c r="A5451" t="s">
        <v>268</v>
      </c>
      <c r="B5451" t="s">
        <v>5880</v>
      </c>
      <c r="C5451" t="s">
        <v>262</v>
      </c>
      <c r="D5451" t="s">
        <v>5881</v>
      </c>
      <c r="E5451" t="s">
        <v>13481</v>
      </c>
      <c r="F5451" t="s">
        <v>3029</v>
      </c>
      <c r="G5451" t="s">
        <v>5243</v>
      </c>
      <c r="I5451" t="s">
        <v>265</v>
      </c>
      <c r="J5451" t="s">
        <v>266</v>
      </c>
      <c r="K5451" t="s">
        <v>5882</v>
      </c>
      <c r="L5451" t="s">
        <v>9202</v>
      </c>
      <c r="M5451" t="s">
        <v>271</v>
      </c>
      <c r="N5451" t="s">
        <v>268</v>
      </c>
      <c r="O5451">
        <v>2</v>
      </c>
      <c r="P5451" t="s">
        <v>288</v>
      </c>
      <c r="Q5451">
        <v>0.48</v>
      </c>
      <c r="S5451">
        <v>2</v>
      </c>
      <c r="T5451" s="108">
        <v>0.96</v>
      </c>
      <c r="U5451">
        <v>1</v>
      </c>
      <c r="V5451" t="s">
        <v>270</v>
      </c>
      <c r="W5451" t="s">
        <v>167</v>
      </c>
      <c r="X5451">
        <v>2</v>
      </c>
      <c r="Y5451">
        <v>0</v>
      </c>
      <c r="Z5451">
        <v>0</v>
      </c>
      <c r="AA5451">
        <v>0</v>
      </c>
      <c r="AB5451">
        <v>0</v>
      </c>
      <c r="AC5451">
        <v>2</v>
      </c>
      <c r="AD5451">
        <v>0</v>
      </c>
      <c r="AE5451">
        <v>0</v>
      </c>
    </row>
    <row r="5452" spans="1:31" x14ac:dyDescent="0.3">
      <c r="A5452" t="s">
        <v>268</v>
      </c>
      <c r="B5452" t="s">
        <v>5880</v>
      </c>
      <c r="C5452" t="s">
        <v>262</v>
      </c>
      <c r="D5452" t="s">
        <v>5881</v>
      </c>
      <c r="E5452" t="s">
        <v>13481</v>
      </c>
      <c r="F5452" t="s">
        <v>3029</v>
      </c>
      <c r="G5452" t="s">
        <v>5243</v>
      </c>
      <c r="I5452" t="s">
        <v>265</v>
      </c>
      <c r="J5452" t="s">
        <v>266</v>
      </c>
      <c r="K5452" t="s">
        <v>5882</v>
      </c>
      <c r="L5452" t="s">
        <v>9202</v>
      </c>
      <c r="M5452" t="s">
        <v>271</v>
      </c>
      <c r="N5452" t="s">
        <v>268</v>
      </c>
      <c r="O5452">
        <v>17</v>
      </c>
      <c r="P5452" t="s">
        <v>273</v>
      </c>
      <c r="Q5452">
        <v>0.48</v>
      </c>
      <c r="S5452">
        <v>2</v>
      </c>
      <c r="T5452" s="108">
        <v>0.96</v>
      </c>
      <c r="U5452">
        <v>1</v>
      </c>
      <c r="V5452" t="s">
        <v>270</v>
      </c>
      <c r="W5452" t="s">
        <v>167</v>
      </c>
      <c r="X5452">
        <v>2</v>
      </c>
      <c r="Y5452">
        <v>0</v>
      </c>
      <c r="Z5452">
        <v>2</v>
      </c>
      <c r="AA5452">
        <v>0</v>
      </c>
      <c r="AB5452">
        <v>0</v>
      </c>
      <c r="AC5452">
        <v>0</v>
      </c>
      <c r="AD5452">
        <v>0</v>
      </c>
      <c r="AE5452">
        <v>0</v>
      </c>
    </row>
    <row r="5453" spans="1:31" x14ac:dyDescent="0.3">
      <c r="A5453" t="s">
        <v>268</v>
      </c>
      <c r="B5453" t="s">
        <v>7216</v>
      </c>
      <c r="C5453" t="s">
        <v>262</v>
      </c>
      <c r="D5453" t="s">
        <v>7217</v>
      </c>
      <c r="E5453" t="s">
        <v>13332</v>
      </c>
      <c r="F5453" t="s">
        <v>7218</v>
      </c>
      <c r="G5453" t="s">
        <v>402</v>
      </c>
      <c r="I5453" t="s">
        <v>265</v>
      </c>
      <c r="J5453" t="s">
        <v>266</v>
      </c>
      <c r="K5453" t="s">
        <v>7219</v>
      </c>
      <c r="L5453" t="s">
        <v>19714</v>
      </c>
      <c r="M5453" t="s">
        <v>267</v>
      </c>
      <c r="N5453" t="s">
        <v>268</v>
      </c>
      <c r="O5453">
        <v>1</v>
      </c>
      <c r="P5453" t="s">
        <v>282</v>
      </c>
      <c r="Q5453">
        <v>3</v>
      </c>
      <c r="S5453">
        <v>1</v>
      </c>
      <c r="T5453" s="108">
        <v>3</v>
      </c>
      <c r="U5453">
        <v>1</v>
      </c>
      <c r="V5453" t="s">
        <v>270</v>
      </c>
      <c r="W5453" t="s">
        <v>167</v>
      </c>
      <c r="X5453">
        <v>1</v>
      </c>
      <c r="Y5453">
        <v>0</v>
      </c>
      <c r="Z5453">
        <v>0</v>
      </c>
      <c r="AA5453">
        <v>1</v>
      </c>
      <c r="AB5453">
        <v>0</v>
      </c>
      <c r="AC5453">
        <v>0</v>
      </c>
      <c r="AD5453">
        <v>0</v>
      </c>
      <c r="AE5453">
        <v>0</v>
      </c>
    </row>
    <row r="5454" spans="1:31" x14ac:dyDescent="0.3">
      <c r="A5454" t="s">
        <v>268</v>
      </c>
      <c r="B5454" t="s">
        <v>7216</v>
      </c>
      <c r="C5454" t="s">
        <v>262</v>
      </c>
      <c r="D5454" t="s">
        <v>7217</v>
      </c>
      <c r="E5454" t="s">
        <v>13332</v>
      </c>
      <c r="F5454" t="s">
        <v>7218</v>
      </c>
      <c r="G5454" t="s">
        <v>402</v>
      </c>
      <c r="I5454" t="s">
        <v>265</v>
      </c>
      <c r="J5454" t="s">
        <v>266</v>
      </c>
      <c r="K5454" t="s">
        <v>7219</v>
      </c>
      <c r="L5454" t="s">
        <v>19714</v>
      </c>
      <c r="M5454" t="s">
        <v>271</v>
      </c>
      <c r="N5454" t="s">
        <v>268</v>
      </c>
      <c r="O5454">
        <v>2</v>
      </c>
      <c r="P5454" t="s">
        <v>288</v>
      </c>
      <c r="Q5454">
        <v>0.48</v>
      </c>
      <c r="S5454">
        <v>4</v>
      </c>
      <c r="T5454" s="108">
        <v>1.92</v>
      </c>
      <c r="U5454">
        <v>1</v>
      </c>
      <c r="V5454" t="s">
        <v>270</v>
      </c>
      <c r="W5454" t="s">
        <v>167</v>
      </c>
      <c r="X5454">
        <v>2</v>
      </c>
      <c r="Y5454">
        <v>0</v>
      </c>
      <c r="Z5454">
        <v>2</v>
      </c>
      <c r="AA5454">
        <v>0</v>
      </c>
      <c r="AB5454">
        <v>2</v>
      </c>
      <c r="AC5454">
        <v>0</v>
      </c>
      <c r="AD5454">
        <v>0</v>
      </c>
      <c r="AE5454">
        <v>0</v>
      </c>
    </row>
    <row r="5455" spans="1:31" x14ac:dyDescent="0.3">
      <c r="A5455" t="s">
        <v>16630</v>
      </c>
      <c r="B5455" t="s">
        <v>2381</v>
      </c>
      <c r="C5455" t="s">
        <v>262</v>
      </c>
      <c r="D5455" t="s">
        <v>151</v>
      </c>
      <c r="E5455" t="s">
        <v>17286</v>
      </c>
      <c r="F5455" t="s">
        <v>535</v>
      </c>
      <c r="G5455" t="s">
        <v>2314</v>
      </c>
      <c r="I5455" t="s">
        <v>265</v>
      </c>
      <c r="J5455" t="s">
        <v>266</v>
      </c>
      <c r="K5455" t="s">
        <v>2382</v>
      </c>
      <c r="L5455" t="s">
        <v>3240</v>
      </c>
      <c r="M5455" t="s">
        <v>387</v>
      </c>
      <c r="N5455" t="s">
        <v>16630</v>
      </c>
      <c r="O5455">
        <v>3</v>
      </c>
      <c r="P5455" t="s">
        <v>388</v>
      </c>
      <c r="Q5455">
        <v>16</v>
      </c>
      <c r="R5455" t="s">
        <v>389</v>
      </c>
      <c r="S5455">
        <v>1</v>
      </c>
      <c r="T5455" s="108">
        <v>16</v>
      </c>
      <c r="U5455">
        <v>1</v>
      </c>
      <c r="V5455" t="s">
        <v>270</v>
      </c>
      <c r="W5455" t="s">
        <v>167</v>
      </c>
      <c r="X5455">
        <v>1</v>
      </c>
      <c r="Y5455">
        <v>0</v>
      </c>
      <c r="Z5455">
        <v>0</v>
      </c>
      <c r="AA5455">
        <v>0</v>
      </c>
      <c r="AB5455">
        <v>1</v>
      </c>
      <c r="AC5455">
        <v>0</v>
      </c>
      <c r="AD5455">
        <v>0</v>
      </c>
      <c r="AE5455">
        <v>0</v>
      </c>
    </row>
    <row r="5456" spans="1:31" x14ac:dyDescent="0.3">
      <c r="A5456" t="s">
        <v>268</v>
      </c>
      <c r="B5456" t="s">
        <v>6187</v>
      </c>
      <c r="C5456" t="s">
        <v>262</v>
      </c>
      <c r="D5456" t="s">
        <v>6188</v>
      </c>
      <c r="E5456" t="s">
        <v>13407</v>
      </c>
      <c r="F5456" t="s">
        <v>6189</v>
      </c>
      <c r="G5456" t="s">
        <v>2304</v>
      </c>
      <c r="I5456" t="s">
        <v>265</v>
      </c>
      <c r="J5456" t="s">
        <v>266</v>
      </c>
      <c r="K5456" t="s">
        <v>6190</v>
      </c>
      <c r="L5456" t="s">
        <v>6191</v>
      </c>
      <c r="M5456" t="s">
        <v>267</v>
      </c>
      <c r="N5456" t="s">
        <v>268</v>
      </c>
      <c r="O5456">
        <v>1</v>
      </c>
      <c r="P5456" t="s">
        <v>269</v>
      </c>
      <c r="Q5456">
        <v>2</v>
      </c>
      <c r="S5456">
        <v>1</v>
      </c>
      <c r="T5456" s="108">
        <v>2</v>
      </c>
      <c r="U5456">
        <v>1</v>
      </c>
      <c r="V5456" t="s">
        <v>270</v>
      </c>
      <c r="W5456" t="s">
        <v>167</v>
      </c>
      <c r="X5456">
        <v>1</v>
      </c>
      <c r="Y5456">
        <v>1</v>
      </c>
      <c r="Z5456">
        <v>0</v>
      </c>
      <c r="AA5456">
        <v>0</v>
      </c>
      <c r="AB5456">
        <v>0</v>
      </c>
      <c r="AC5456">
        <v>0</v>
      </c>
      <c r="AD5456">
        <v>0</v>
      </c>
      <c r="AE5456">
        <v>0</v>
      </c>
    </row>
    <row r="5457" spans="1:31" x14ac:dyDescent="0.3">
      <c r="A5457" t="s">
        <v>268</v>
      </c>
      <c r="B5457" t="s">
        <v>6047</v>
      </c>
      <c r="C5457" t="s">
        <v>262</v>
      </c>
      <c r="D5457" t="s">
        <v>6048</v>
      </c>
      <c r="E5457" t="s">
        <v>13593</v>
      </c>
      <c r="F5457" t="s">
        <v>6046</v>
      </c>
      <c r="G5457" t="s">
        <v>383</v>
      </c>
      <c r="I5457" t="s">
        <v>265</v>
      </c>
      <c r="J5457" t="s">
        <v>266</v>
      </c>
      <c r="K5457" t="s">
        <v>6049</v>
      </c>
      <c r="L5457" t="s">
        <v>17993</v>
      </c>
      <c r="M5457" t="s">
        <v>267</v>
      </c>
      <c r="N5457" t="s">
        <v>268</v>
      </c>
      <c r="O5457">
        <v>1</v>
      </c>
      <c r="P5457" t="s">
        <v>282</v>
      </c>
      <c r="Q5457">
        <v>2</v>
      </c>
      <c r="S5457">
        <v>1</v>
      </c>
      <c r="T5457" s="108">
        <v>2</v>
      </c>
      <c r="U5457">
        <v>1</v>
      </c>
      <c r="V5457" t="s">
        <v>270</v>
      </c>
      <c r="W5457" t="s">
        <v>167</v>
      </c>
      <c r="X5457">
        <v>1</v>
      </c>
      <c r="Y5457">
        <v>0</v>
      </c>
      <c r="Z5457">
        <v>0</v>
      </c>
      <c r="AA5457">
        <v>1</v>
      </c>
      <c r="AB5457">
        <v>0</v>
      </c>
      <c r="AC5457">
        <v>0</v>
      </c>
      <c r="AD5457">
        <v>0</v>
      </c>
      <c r="AE5457">
        <v>0</v>
      </c>
    </row>
    <row r="5458" spans="1:31" x14ac:dyDescent="0.3">
      <c r="A5458" t="s">
        <v>268</v>
      </c>
      <c r="B5458" t="s">
        <v>6313</v>
      </c>
      <c r="C5458" t="s">
        <v>262</v>
      </c>
      <c r="D5458" t="s">
        <v>6314</v>
      </c>
      <c r="E5458" t="s">
        <v>12881</v>
      </c>
      <c r="F5458" t="s">
        <v>6315</v>
      </c>
      <c r="G5458" t="s">
        <v>356</v>
      </c>
      <c r="I5458" t="s">
        <v>265</v>
      </c>
      <c r="J5458" t="s">
        <v>266</v>
      </c>
      <c r="K5458" t="s">
        <v>6316</v>
      </c>
      <c r="L5458" t="s">
        <v>17526</v>
      </c>
      <c r="M5458" t="s">
        <v>267</v>
      </c>
      <c r="N5458" t="s">
        <v>268</v>
      </c>
      <c r="O5458">
        <v>1</v>
      </c>
      <c r="P5458" t="s">
        <v>282</v>
      </c>
      <c r="Q5458">
        <v>3</v>
      </c>
      <c r="S5458">
        <v>2</v>
      </c>
      <c r="T5458" s="108">
        <v>6</v>
      </c>
      <c r="U5458">
        <v>1</v>
      </c>
      <c r="V5458" t="s">
        <v>270</v>
      </c>
      <c r="W5458" t="s">
        <v>167</v>
      </c>
      <c r="X5458">
        <v>1</v>
      </c>
      <c r="Y5458">
        <v>0</v>
      </c>
      <c r="Z5458">
        <v>1</v>
      </c>
      <c r="AA5458">
        <v>0</v>
      </c>
      <c r="AB5458">
        <v>1</v>
      </c>
      <c r="AC5458">
        <v>0</v>
      </c>
      <c r="AD5458">
        <v>0</v>
      </c>
      <c r="AE5458">
        <v>0</v>
      </c>
    </row>
    <row r="5459" spans="1:31" x14ac:dyDescent="0.3">
      <c r="A5459" t="s">
        <v>268</v>
      </c>
      <c r="B5459" t="s">
        <v>3428</v>
      </c>
      <c r="C5459" t="s">
        <v>262</v>
      </c>
      <c r="D5459" t="s">
        <v>3425</v>
      </c>
      <c r="E5459" t="s">
        <v>13474</v>
      </c>
      <c r="F5459" t="s">
        <v>3441</v>
      </c>
      <c r="G5459" t="s">
        <v>3426</v>
      </c>
      <c r="I5459" t="s">
        <v>265</v>
      </c>
      <c r="J5459" t="s">
        <v>266</v>
      </c>
      <c r="K5459" t="s">
        <v>3447</v>
      </c>
      <c r="L5459" t="s">
        <v>3448</v>
      </c>
      <c r="M5459" t="s">
        <v>267</v>
      </c>
      <c r="N5459" t="s">
        <v>268</v>
      </c>
      <c r="O5459">
        <v>1</v>
      </c>
      <c r="P5459" t="s">
        <v>282</v>
      </c>
      <c r="Q5459">
        <v>5</v>
      </c>
      <c r="S5459">
        <v>1</v>
      </c>
      <c r="T5459" s="108">
        <v>5</v>
      </c>
      <c r="U5459">
        <v>1</v>
      </c>
      <c r="V5459" t="s">
        <v>270</v>
      </c>
      <c r="W5459" t="s">
        <v>167</v>
      </c>
      <c r="X5459">
        <v>1</v>
      </c>
      <c r="Y5459">
        <v>0</v>
      </c>
      <c r="Z5459">
        <v>0</v>
      </c>
      <c r="AA5459">
        <v>0</v>
      </c>
      <c r="AB5459">
        <v>1</v>
      </c>
      <c r="AC5459">
        <v>0</v>
      </c>
      <c r="AD5459">
        <v>0</v>
      </c>
      <c r="AE5459">
        <v>0</v>
      </c>
    </row>
    <row r="5460" spans="1:31" x14ac:dyDescent="0.3">
      <c r="A5460" t="s">
        <v>268</v>
      </c>
      <c r="B5460" t="s">
        <v>3428</v>
      </c>
      <c r="C5460" t="s">
        <v>262</v>
      </c>
      <c r="D5460" t="s">
        <v>3425</v>
      </c>
      <c r="E5460" t="s">
        <v>13474</v>
      </c>
      <c r="F5460" t="s">
        <v>3441</v>
      </c>
      <c r="G5460" t="s">
        <v>3426</v>
      </c>
      <c r="I5460" t="s">
        <v>265</v>
      </c>
      <c r="J5460" t="s">
        <v>266</v>
      </c>
      <c r="K5460" t="s">
        <v>3447</v>
      </c>
      <c r="L5460" t="s">
        <v>3448</v>
      </c>
      <c r="M5460" t="s">
        <v>271</v>
      </c>
      <c r="N5460" t="s">
        <v>268</v>
      </c>
      <c r="O5460">
        <v>2</v>
      </c>
      <c r="P5460" t="s">
        <v>272</v>
      </c>
      <c r="Q5460">
        <v>2</v>
      </c>
      <c r="S5460">
        <v>2</v>
      </c>
      <c r="T5460" s="108">
        <v>4</v>
      </c>
      <c r="U5460">
        <v>1</v>
      </c>
      <c r="V5460" t="s">
        <v>270</v>
      </c>
      <c r="W5460" t="s">
        <v>167</v>
      </c>
      <c r="X5460">
        <v>1</v>
      </c>
      <c r="Y5460">
        <v>0</v>
      </c>
      <c r="Z5460">
        <v>1</v>
      </c>
      <c r="AA5460">
        <v>0</v>
      </c>
      <c r="AB5460">
        <v>1</v>
      </c>
      <c r="AC5460">
        <v>0</v>
      </c>
      <c r="AD5460">
        <v>0</v>
      </c>
      <c r="AE5460">
        <v>0</v>
      </c>
    </row>
    <row r="5461" spans="1:31" x14ac:dyDescent="0.3">
      <c r="A5461" t="s">
        <v>268</v>
      </c>
      <c r="B5461" t="s">
        <v>4356</v>
      </c>
      <c r="C5461" t="s">
        <v>262</v>
      </c>
      <c r="D5461" t="s">
        <v>4357</v>
      </c>
      <c r="E5461" t="s">
        <v>13033</v>
      </c>
      <c r="F5461" t="s">
        <v>2848</v>
      </c>
      <c r="G5461" t="s">
        <v>3764</v>
      </c>
      <c r="I5461" t="s">
        <v>265</v>
      </c>
      <c r="J5461" t="s">
        <v>266</v>
      </c>
      <c r="K5461" t="s">
        <v>4358</v>
      </c>
      <c r="L5461" t="s">
        <v>16196</v>
      </c>
      <c r="M5461" t="s">
        <v>267</v>
      </c>
      <c r="N5461" t="s">
        <v>268</v>
      </c>
      <c r="O5461">
        <v>1</v>
      </c>
      <c r="P5461" t="s">
        <v>282</v>
      </c>
      <c r="Q5461">
        <v>6</v>
      </c>
      <c r="S5461">
        <v>2</v>
      </c>
      <c r="T5461" s="108">
        <v>12</v>
      </c>
      <c r="U5461">
        <v>1</v>
      </c>
      <c r="V5461" t="s">
        <v>270</v>
      </c>
      <c r="W5461" t="s">
        <v>167</v>
      </c>
      <c r="X5461">
        <v>1</v>
      </c>
      <c r="Y5461">
        <v>0</v>
      </c>
      <c r="Z5461">
        <v>1</v>
      </c>
      <c r="AA5461">
        <v>0</v>
      </c>
      <c r="AB5461">
        <v>0</v>
      </c>
      <c r="AC5461">
        <v>1</v>
      </c>
      <c r="AD5461">
        <v>0</v>
      </c>
      <c r="AE5461">
        <v>0</v>
      </c>
    </row>
    <row r="5462" spans="1:31" x14ac:dyDescent="0.3">
      <c r="A5462" t="s">
        <v>268</v>
      </c>
      <c r="B5462" t="s">
        <v>16450</v>
      </c>
      <c r="C5462" t="s">
        <v>262</v>
      </c>
      <c r="D5462" t="s">
        <v>16451</v>
      </c>
      <c r="E5462" t="s">
        <v>16452</v>
      </c>
      <c r="F5462" t="s">
        <v>16453</v>
      </c>
      <c r="G5462" t="s">
        <v>16454</v>
      </c>
      <c r="I5462" t="s">
        <v>265</v>
      </c>
      <c r="J5462" t="s">
        <v>266</v>
      </c>
      <c r="K5462" t="s">
        <v>16455</v>
      </c>
      <c r="L5462" t="s">
        <v>16456</v>
      </c>
      <c r="M5462" t="s">
        <v>267</v>
      </c>
      <c r="N5462" t="s">
        <v>268</v>
      </c>
      <c r="O5462">
        <v>1</v>
      </c>
      <c r="P5462" t="s">
        <v>282</v>
      </c>
      <c r="Q5462">
        <v>3</v>
      </c>
      <c r="S5462">
        <v>1</v>
      </c>
      <c r="T5462" s="108">
        <v>3</v>
      </c>
      <c r="U5462">
        <v>1</v>
      </c>
      <c r="V5462" t="s">
        <v>270</v>
      </c>
      <c r="W5462" t="s">
        <v>167</v>
      </c>
      <c r="X5462">
        <v>1</v>
      </c>
      <c r="Y5462">
        <v>0</v>
      </c>
      <c r="Z5462">
        <v>0</v>
      </c>
      <c r="AA5462">
        <v>0</v>
      </c>
      <c r="AB5462">
        <v>1</v>
      </c>
      <c r="AC5462">
        <v>0</v>
      </c>
      <c r="AD5462">
        <v>0</v>
      </c>
      <c r="AE5462">
        <v>0</v>
      </c>
    </row>
    <row r="5463" spans="1:31" x14ac:dyDescent="0.3">
      <c r="A5463" t="s">
        <v>268</v>
      </c>
      <c r="B5463" t="s">
        <v>16450</v>
      </c>
      <c r="C5463" t="s">
        <v>262</v>
      </c>
      <c r="D5463" t="s">
        <v>16451</v>
      </c>
      <c r="E5463" t="s">
        <v>16452</v>
      </c>
      <c r="F5463" t="s">
        <v>16453</v>
      </c>
      <c r="G5463" t="s">
        <v>16454</v>
      </c>
      <c r="I5463" t="s">
        <v>265</v>
      </c>
      <c r="J5463" t="s">
        <v>266</v>
      </c>
      <c r="K5463" t="s">
        <v>16455</v>
      </c>
      <c r="L5463" t="s">
        <v>16456</v>
      </c>
      <c r="M5463" t="s">
        <v>271</v>
      </c>
      <c r="N5463" t="s">
        <v>268</v>
      </c>
      <c r="O5463">
        <v>2</v>
      </c>
      <c r="P5463" t="s">
        <v>272</v>
      </c>
      <c r="Q5463">
        <v>3</v>
      </c>
      <c r="S5463">
        <v>1</v>
      </c>
      <c r="T5463" s="108">
        <v>3</v>
      </c>
      <c r="U5463">
        <v>1</v>
      </c>
      <c r="V5463" t="s">
        <v>270</v>
      </c>
      <c r="W5463" t="s">
        <v>167</v>
      </c>
      <c r="X5463">
        <v>1</v>
      </c>
      <c r="Y5463">
        <v>0</v>
      </c>
      <c r="Z5463">
        <v>1</v>
      </c>
      <c r="AA5463">
        <v>0</v>
      </c>
      <c r="AB5463">
        <v>0</v>
      </c>
      <c r="AC5463">
        <v>0</v>
      </c>
      <c r="AD5463">
        <v>0</v>
      </c>
      <c r="AE5463">
        <v>0</v>
      </c>
    </row>
    <row r="5464" spans="1:31" x14ac:dyDescent="0.3">
      <c r="A5464" t="s">
        <v>268</v>
      </c>
      <c r="B5464" t="s">
        <v>4196</v>
      </c>
      <c r="C5464" t="s">
        <v>262</v>
      </c>
      <c r="D5464" t="s">
        <v>4197</v>
      </c>
      <c r="E5464" t="s">
        <v>13356</v>
      </c>
      <c r="F5464" t="s">
        <v>4181</v>
      </c>
      <c r="G5464" t="s">
        <v>3607</v>
      </c>
      <c r="I5464" t="s">
        <v>265</v>
      </c>
      <c r="J5464" t="s">
        <v>266</v>
      </c>
      <c r="K5464" t="s">
        <v>4198</v>
      </c>
      <c r="L5464" t="s">
        <v>3609</v>
      </c>
      <c r="M5464" t="s">
        <v>267</v>
      </c>
      <c r="N5464" t="s">
        <v>268</v>
      </c>
      <c r="O5464">
        <v>1</v>
      </c>
      <c r="P5464" t="s">
        <v>282</v>
      </c>
      <c r="Q5464">
        <v>4</v>
      </c>
      <c r="S5464">
        <v>3</v>
      </c>
      <c r="T5464" s="108">
        <v>12</v>
      </c>
      <c r="U5464">
        <v>1</v>
      </c>
      <c r="V5464" t="s">
        <v>270</v>
      </c>
      <c r="W5464" t="s">
        <v>167</v>
      </c>
      <c r="X5464">
        <v>1</v>
      </c>
      <c r="Y5464">
        <v>1</v>
      </c>
      <c r="Z5464">
        <v>0</v>
      </c>
      <c r="AA5464">
        <v>1</v>
      </c>
      <c r="AB5464">
        <v>0</v>
      </c>
      <c r="AC5464">
        <v>1</v>
      </c>
      <c r="AD5464">
        <v>0</v>
      </c>
      <c r="AE5464">
        <v>0</v>
      </c>
    </row>
    <row r="5465" spans="1:31" x14ac:dyDescent="0.3">
      <c r="A5465" t="s">
        <v>268</v>
      </c>
      <c r="B5465" t="s">
        <v>4196</v>
      </c>
      <c r="C5465" t="s">
        <v>262</v>
      </c>
      <c r="D5465" t="s">
        <v>4197</v>
      </c>
      <c r="E5465" t="s">
        <v>13356</v>
      </c>
      <c r="F5465" t="s">
        <v>4181</v>
      </c>
      <c r="G5465" t="s">
        <v>3607</v>
      </c>
      <c r="I5465" t="s">
        <v>265</v>
      </c>
      <c r="J5465" t="s">
        <v>266</v>
      </c>
      <c r="K5465" t="s">
        <v>4198</v>
      </c>
      <c r="L5465" t="s">
        <v>3609</v>
      </c>
      <c r="M5465" t="s">
        <v>271</v>
      </c>
      <c r="N5465" t="s">
        <v>268</v>
      </c>
      <c r="O5465">
        <v>2</v>
      </c>
      <c r="P5465" t="s">
        <v>272</v>
      </c>
      <c r="Q5465">
        <v>4</v>
      </c>
      <c r="S5465">
        <v>6</v>
      </c>
      <c r="T5465" s="108">
        <v>24</v>
      </c>
      <c r="U5465">
        <v>1</v>
      </c>
      <c r="V5465" t="s">
        <v>270</v>
      </c>
      <c r="W5465" t="s">
        <v>167</v>
      </c>
      <c r="X5465">
        <v>2</v>
      </c>
      <c r="Y5465">
        <v>2</v>
      </c>
      <c r="Z5465">
        <v>0</v>
      </c>
      <c r="AA5465">
        <v>2</v>
      </c>
      <c r="AB5465">
        <v>0</v>
      </c>
      <c r="AC5465">
        <v>2</v>
      </c>
      <c r="AD5465">
        <v>0</v>
      </c>
      <c r="AE5465">
        <v>0</v>
      </c>
    </row>
    <row r="5466" spans="1:31" x14ac:dyDescent="0.3">
      <c r="A5466" t="s">
        <v>268</v>
      </c>
      <c r="B5466" t="s">
        <v>4196</v>
      </c>
      <c r="C5466" t="s">
        <v>262</v>
      </c>
      <c r="D5466" t="s">
        <v>4197</v>
      </c>
      <c r="E5466" t="s">
        <v>13356</v>
      </c>
      <c r="F5466" t="s">
        <v>4181</v>
      </c>
      <c r="G5466" t="s">
        <v>3607</v>
      </c>
      <c r="I5466" t="s">
        <v>265</v>
      </c>
      <c r="J5466" t="s">
        <v>266</v>
      </c>
      <c r="K5466" t="s">
        <v>4198</v>
      </c>
      <c r="L5466" t="s">
        <v>3609</v>
      </c>
      <c r="M5466" t="s">
        <v>267</v>
      </c>
      <c r="N5466" t="s">
        <v>268</v>
      </c>
      <c r="O5466">
        <v>1</v>
      </c>
      <c r="P5466" t="s">
        <v>282</v>
      </c>
      <c r="Q5466">
        <v>3</v>
      </c>
      <c r="S5466">
        <v>3</v>
      </c>
      <c r="T5466" s="108">
        <v>9</v>
      </c>
      <c r="U5466">
        <v>1</v>
      </c>
      <c r="V5466" t="s">
        <v>270</v>
      </c>
      <c r="W5466" t="s">
        <v>167</v>
      </c>
      <c r="X5466">
        <v>1</v>
      </c>
      <c r="Y5466">
        <v>1</v>
      </c>
      <c r="Z5466">
        <v>0</v>
      </c>
      <c r="AA5466">
        <v>1</v>
      </c>
      <c r="AB5466">
        <v>0</v>
      </c>
      <c r="AC5466">
        <v>1</v>
      </c>
      <c r="AD5466">
        <v>0</v>
      </c>
      <c r="AE5466">
        <v>0</v>
      </c>
    </row>
    <row r="5467" spans="1:31" x14ac:dyDescent="0.3">
      <c r="A5467" t="s">
        <v>268</v>
      </c>
      <c r="B5467" t="s">
        <v>4761</v>
      </c>
      <c r="C5467" t="s">
        <v>262</v>
      </c>
      <c r="D5467" t="s">
        <v>4762</v>
      </c>
      <c r="E5467" t="s">
        <v>13679</v>
      </c>
      <c r="F5467" t="s">
        <v>4763</v>
      </c>
      <c r="G5467" t="s">
        <v>292</v>
      </c>
      <c r="I5467" t="s">
        <v>265</v>
      </c>
      <c r="J5467" t="s">
        <v>266</v>
      </c>
      <c r="K5467" t="s">
        <v>4764</v>
      </c>
      <c r="L5467" t="s">
        <v>17539</v>
      </c>
      <c r="M5467" t="s">
        <v>267</v>
      </c>
      <c r="N5467" t="s">
        <v>268</v>
      </c>
      <c r="O5467">
        <v>1</v>
      </c>
      <c r="P5467" t="s">
        <v>282</v>
      </c>
      <c r="Q5467">
        <v>3</v>
      </c>
      <c r="S5467">
        <v>1</v>
      </c>
      <c r="T5467" s="108">
        <v>3</v>
      </c>
      <c r="U5467">
        <v>1</v>
      </c>
      <c r="V5467" t="s">
        <v>270</v>
      </c>
      <c r="W5467" t="s">
        <v>167</v>
      </c>
      <c r="X5467">
        <v>1</v>
      </c>
      <c r="Y5467">
        <v>0</v>
      </c>
      <c r="Z5467">
        <v>0</v>
      </c>
      <c r="AA5467">
        <v>0</v>
      </c>
      <c r="AB5467">
        <v>0</v>
      </c>
      <c r="AC5467">
        <v>1</v>
      </c>
      <c r="AD5467">
        <v>0</v>
      </c>
      <c r="AE5467">
        <v>0</v>
      </c>
    </row>
    <row r="5468" spans="1:31" x14ac:dyDescent="0.3">
      <c r="A5468" t="s">
        <v>268</v>
      </c>
      <c r="B5468" t="s">
        <v>4761</v>
      </c>
      <c r="C5468" t="s">
        <v>262</v>
      </c>
      <c r="D5468" t="s">
        <v>4762</v>
      </c>
      <c r="E5468" t="s">
        <v>13679</v>
      </c>
      <c r="F5468" t="s">
        <v>4763</v>
      </c>
      <c r="G5468" t="s">
        <v>292</v>
      </c>
      <c r="I5468" t="s">
        <v>265</v>
      </c>
      <c r="J5468" t="s">
        <v>266</v>
      </c>
      <c r="K5468" t="s">
        <v>4764</v>
      </c>
      <c r="L5468" t="s">
        <v>17539</v>
      </c>
      <c r="M5468" t="s">
        <v>271</v>
      </c>
      <c r="N5468" t="s">
        <v>268</v>
      </c>
      <c r="O5468">
        <v>2</v>
      </c>
      <c r="P5468" t="s">
        <v>288</v>
      </c>
      <c r="Q5468">
        <v>0.48</v>
      </c>
      <c r="S5468">
        <v>2</v>
      </c>
      <c r="T5468" s="108">
        <v>0.96</v>
      </c>
      <c r="U5468">
        <v>1</v>
      </c>
      <c r="V5468" t="s">
        <v>270</v>
      </c>
      <c r="W5468" t="s">
        <v>167</v>
      </c>
      <c r="X5468">
        <v>2</v>
      </c>
      <c r="Y5468">
        <v>2</v>
      </c>
      <c r="Z5468">
        <v>0</v>
      </c>
      <c r="AA5468">
        <v>0</v>
      </c>
      <c r="AB5468">
        <v>0</v>
      </c>
      <c r="AC5468">
        <v>0</v>
      </c>
      <c r="AD5468">
        <v>0</v>
      </c>
      <c r="AE5468">
        <v>0</v>
      </c>
    </row>
    <row r="5469" spans="1:31" x14ac:dyDescent="0.3">
      <c r="A5469" t="s">
        <v>268</v>
      </c>
      <c r="B5469" t="s">
        <v>4761</v>
      </c>
      <c r="C5469" t="s">
        <v>262</v>
      </c>
      <c r="D5469" t="s">
        <v>4762</v>
      </c>
      <c r="E5469" t="s">
        <v>13679</v>
      </c>
      <c r="F5469" t="s">
        <v>4763</v>
      </c>
      <c r="G5469" t="s">
        <v>292</v>
      </c>
      <c r="I5469" t="s">
        <v>265</v>
      </c>
      <c r="J5469" t="s">
        <v>266</v>
      </c>
      <c r="K5469" t="s">
        <v>4764</v>
      </c>
      <c r="L5469" t="s">
        <v>17539</v>
      </c>
      <c r="M5469" t="s">
        <v>271</v>
      </c>
      <c r="N5469" t="s">
        <v>268</v>
      </c>
      <c r="O5469">
        <v>17</v>
      </c>
      <c r="P5469" t="s">
        <v>273</v>
      </c>
      <c r="Q5469">
        <v>0.48</v>
      </c>
      <c r="S5469">
        <v>1</v>
      </c>
      <c r="T5469" s="108">
        <v>0.48</v>
      </c>
      <c r="U5469">
        <v>1</v>
      </c>
      <c r="V5469" t="s">
        <v>270</v>
      </c>
      <c r="W5469" t="s">
        <v>167</v>
      </c>
      <c r="X5469">
        <v>1</v>
      </c>
      <c r="Y5469">
        <v>0</v>
      </c>
      <c r="Z5469">
        <v>0</v>
      </c>
      <c r="AA5469">
        <v>0</v>
      </c>
      <c r="AB5469">
        <v>1</v>
      </c>
      <c r="AC5469">
        <v>0</v>
      </c>
      <c r="AD5469">
        <v>0</v>
      </c>
      <c r="AE5469">
        <v>0</v>
      </c>
    </row>
    <row r="5470" spans="1:31" x14ac:dyDescent="0.3">
      <c r="A5470" t="s">
        <v>268</v>
      </c>
      <c r="B5470" t="s">
        <v>7232</v>
      </c>
      <c r="C5470" t="s">
        <v>262</v>
      </c>
      <c r="D5470" t="s">
        <v>7233</v>
      </c>
      <c r="E5470" t="s">
        <v>13337</v>
      </c>
      <c r="F5470" t="s">
        <v>1958</v>
      </c>
      <c r="G5470" t="s">
        <v>402</v>
      </c>
      <c r="I5470" t="s">
        <v>265</v>
      </c>
      <c r="J5470" t="s">
        <v>266</v>
      </c>
      <c r="K5470" t="s">
        <v>7234</v>
      </c>
      <c r="L5470" t="s">
        <v>1079</v>
      </c>
      <c r="M5470" t="s">
        <v>267</v>
      </c>
      <c r="N5470" t="s">
        <v>268</v>
      </c>
      <c r="O5470">
        <v>1</v>
      </c>
      <c r="P5470" t="s">
        <v>282</v>
      </c>
      <c r="Q5470">
        <v>3</v>
      </c>
      <c r="S5470">
        <v>4</v>
      </c>
      <c r="T5470" s="108">
        <v>12</v>
      </c>
      <c r="U5470">
        <v>1</v>
      </c>
      <c r="V5470" t="s">
        <v>270</v>
      </c>
      <c r="W5470" t="s">
        <v>167</v>
      </c>
      <c r="X5470">
        <v>1</v>
      </c>
      <c r="Y5470">
        <v>1</v>
      </c>
      <c r="Z5470">
        <v>0</v>
      </c>
      <c r="AA5470">
        <v>1</v>
      </c>
      <c r="AB5470">
        <v>1</v>
      </c>
      <c r="AC5470">
        <v>1</v>
      </c>
      <c r="AD5470">
        <v>0</v>
      </c>
      <c r="AE5470">
        <v>0</v>
      </c>
    </row>
    <row r="5471" spans="1:31" x14ac:dyDescent="0.3">
      <c r="A5471" t="s">
        <v>268</v>
      </c>
      <c r="B5471" t="s">
        <v>7232</v>
      </c>
      <c r="C5471" t="s">
        <v>262</v>
      </c>
      <c r="D5471" t="s">
        <v>7233</v>
      </c>
      <c r="E5471" t="s">
        <v>13337</v>
      </c>
      <c r="F5471" t="s">
        <v>1958</v>
      </c>
      <c r="G5471" t="s">
        <v>402</v>
      </c>
      <c r="I5471" t="s">
        <v>265</v>
      </c>
      <c r="J5471" t="s">
        <v>266</v>
      </c>
      <c r="K5471" t="s">
        <v>7234</v>
      </c>
      <c r="L5471" t="s">
        <v>1079</v>
      </c>
      <c r="M5471" t="s">
        <v>267</v>
      </c>
      <c r="N5471" t="s">
        <v>268</v>
      </c>
      <c r="O5471">
        <v>1</v>
      </c>
      <c r="P5471" t="s">
        <v>282</v>
      </c>
      <c r="Q5471">
        <v>3</v>
      </c>
      <c r="S5471">
        <v>4</v>
      </c>
      <c r="T5471" s="108">
        <v>12</v>
      </c>
      <c r="U5471">
        <v>1</v>
      </c>
      <c r="V5471" t="s">
        <v>270</v>
      </c>
      <c r="W5471" t="s">
        <v>167</v>
      </c>
      <c r="X5471">
        <v>1</v>
      </c>
      <c r="Y5471">
        <v>1</v>
      </c>
      <c r="Z5471">
        <v>0</v>
      </c>
      <c r="AA5471">
        <v>1</v>
      </c>
      <c r="AB5471">
        <v>1</v>
      </c>
      <c r="AC5471">
        <v>1</v>
      </c>
      <c r="AD5471">
        <v>0</v>
      </c>
      <c r="AE5471">
        <v>0</v>
      </c>
    </row>
    <row r="5472" spans="1:31" x14ac:dyDescent="0.3">
      <c r="A5472" t="s">
        <v>268</v>
      </c>
      <c r="B5472" t="s">
        <v>3839</v>
      </c>
      <c r="C5472" t="s">
        <v>262</v>
      </c>
      <c r="D5472" t="s">
        <v>3840</v>
      </c>
      <c r="E5472" t="s">
        <v>13638</v>
      </c>
      <c r="F5472" t="s">
        <v>553</v>
      </c>
      <c r="G5472" t="s">
        <v>292</v>
      </c>
      <c r="I5472" t="s">
        <v>265</v>
      </c>
      <c r="J5472" t="s">
        <v>266</v>
      </c>
      <c r="K5472" t="s">
        <v>3841</v>
      </c>
      <c r="L5472" t="s">
        <v>3842</v>
      </c>
      <c r="M5472" t="s">
        <v>267</v>
      </c>
      <c r="N5472" t="s">
        <v>268</v>
      </c>
      <c r="O5472">
        <v>1</v>
      </c>
      <c r="P5472" t="s">
        <v>282</v>
      </c>
      <c r="Q5472">
        <v>4</v>
      </c>
      <c r="S5472">
        <v>3</v>
      </c>
      <c r="T5472" s="108">
        <v>12</v>
      </c>
      <c r="U5472">
        <v>1</v>
      </c>
      <c r="V5472" t="s">
        <v>270</v>
      </c>
      <c r="W5472" t="s">
        <v>167</v>
      </c>
      <c r="X5472">
        <v>1</v>
      </c>
      <c r="Y5472">
        <v>1</v>
      </c>
      <c r="Z5472">
        <v>0</v>
      </c>
      <c r="AA5472">
        <v>1</v>
      </c>
      <c r="AB5472">
        <v>0</v>
      </c>
      <c r="AC5472">
        <v>1</v>
      </c>
      <c r="AD5472">
        <v>0</v>
      </c>
      <c r="AE5472">
        <v>0</v>
      </c>
    </row>
    <row r="5473" spans="1:31" x14ac:dyDescent="0.3">
      <c r="A5473" t="s">
        <v>268</v>
      </c>
      <c r="B5473" t="s">
        <v>3839</v>
      </c>
      <c r="C5473" t="s">
        <v>262</v>
      </c>
      <c r="D5473" t="s">
        <v>3840</v>
      </c>
      <c r="E5473" t="s">
        <v>13638</v>
      </c>
      <c r="F5473" t="s">
        <v>553</v>
      </c>
      <c r="G5473" t="s">
        <v>292</v>
      </c>
      <c r="I5473" t="s">
        <v>265</v>
      </c>
      <c r="J5473" t="s">
        <v>266</v>
      </c>
      <c r="K5473" t="s">
        <v>3841</v>
      </c>
      <c r="L5473" t="s">
        <v>3842</v>
      </c>
      <c r="M5473" t="s">
        <v>271</v>
      </c>
      <c r="N5473" t="s">
        <v>268</v>
      </c>
      <c r="O5473">
        <v>2</v>
      </c>
      <c r="P5473" t="s">
        <v>272</v>
      </c>
      <c r="Q5473">
        <v>2</v>
      </c>
      <c r="S5473">
        <v>1</v>
      </c>
      <c r="T5473" s="108">
        <v>2</v>
      </c>
      <c r="U5473">
        <v>1</v>
      </c>
      <c r="V5473" t="s">
        <v>270</v>
      </c>
      <c r="W5473" t="s">
        <v>167</v>
      </c>
      <c r="X5473">
        <v>1</v>
      </c>
      <c r="Y5473">
        <v>0</v>
      </c>
      <c r="Z5473">
        <v>0</v>
      </c>
      <c r="AA5473">
        <v>1</v>
      </c>
      <c r="AB5473">
        <v>0</v>
      </c>
      <c r="AC5473">
        <v>0</v>
      </c>
      <c r="AD5473">
        <v>0</v>
      </c>
      <c r="AE5473">
        <v>0</v>
      </c>
    </row>
    <row r="5474" spans="1:31" x14ac:dyDescent="0.3">
      <c r="A5474" t="s">
        <v>268</v>
      </c>
      <c r="B5474" t="s">
        <v>3839</v>
      </c>
      <c r="C5474" t="s">
        <v>262</v>
      </c>
      <c r="D5474" t="s">
        <v>3840</v>
      </c>
      <c r="E5474" t="s">
        <v>13638</v>
      </c>
      <c r="F5474" t="s">
        <v>553</v>
      </c>
      <c r="G5474" t="s">
        <v>292</v>
      </c>
      <c r="I5474" t="s">
        <v>265</v>
      </c>
      <c r="J5474" t="s">
        <v>266</v>
      </c>
      <c r="K5474" t="s">
        <v>3841</v>
      </c>
      <c r="L5474" t="s">
        <v>3842</v>
      </c>
      <c r="M5474" t="s">
        <v>271</v>
      </c>
      <c r="N5474" t="s">
        <v>268</v>
      </c>
      <c r="O5474">
        <v>2</v>
      </c>
      <c r="P5474" t="s">
        <v>288</v>
      </c>
      <c r="Q5474">
        <v>0.48</v>
      </c>
      <c r="S5474">
        <v>2</v>
      </c>
      <c r="T5474" s="108">
        <v>0.96</v>
      </c>
      <c r="U5474">
        <v>1</v>
      </c>
      <c r="V5474" t="s">
        <v>270</v>
      </c>
      <c r="W5474" t="s">
        <v>167</v>
      </c>
      <c r="X5474">
        <v>1</v>
      </c>
      <c r="Y5474">
        <v>1</v>
      </c>
      <c r="Z5474">
        <v>0</v>
      </c>
      <c r="AA5474">
        <v>1</v>
      </c>
      <c r="AB5474">
        <v>0</v>
      </c>
      <c r="AC5474">
        <v>0</v>
      </c>
      <c r="AD5474">
        <v>0</v>
      </c>
      <c r="AE5474">
        <v>0</v>
      </c>
    </row>
    <row r="5475" spans="1:31" x14ac:dyDescent="0.3">
      <c r="A5475" t="s">
        <v>268</v>
      </c>
      <c r="B5475" t="s">
        <v>4126</v>
      </c>
      <c r="C5475" t="s">
        <v>262</v>
      </c>
      <c r="D5475" t="s">
        <v>4127</v>
      </c>
      <c r="E5475" t="s">
        <v>13031</v>
      </c>
      <c r="F5475" t="s">
        <v>4128</v>
      </c>
      <c r="G5475" t="s">
        <v>3764</v>
      </c>
      <c r="I5475" t="s">
        <v>265</v>
      </c>
      <c r="J5475" t="s">
        <v>266</v>
      </c>
      <c r="K5475" t="s">
        <v>4129</v>
      </c>
      <c r="L5475" t="s">
        <v>4106</v>
      </c>
      <c r="M5475" t="s">
        <v>267</v>
      </c>
      <c r="N5475" t="s">
        <v>268</v>
      </c>
      <c r="O5475">
        <v>1</v>
      </c>
      <c r="P5475" t="s">
        <v>282</v>
      </c>
      <c r="Q5475">
        <v>3</v>
      </c>
      <c r="S5475">
        <v>5</v>
      </c>
      <c r="T5475" s="108">
        <v>15</v>
      </c>
      <c r="U5475">
        <v>1</v>
      </c>
      <c r="V5475" t="s">
        <v>270</v>
      </c>
      <c r="W5475" t="s">
        <v>167</v>
      </c>
      <c r="X5475">
        <v>1</v>
      </c>
      <c r="Y5475">
        <v>1</v>
      </c>
      <c r="Z5475">
        <v>1</v>
      </c>
      <c r="AA5475">
        <v>1</v>
      </c>
      <c r="AB5475">
        <v>1</v>
      </c>
      <c r="AC5475">
        <v>1</v>
      </c>
      <c r="AD5475">
        <v>0</v>
      </c>
      <c r="AE5475">
        <v>0</v>
      </c>
    </row>
    <row r="5476" spans="1:31" x14ac:dyDescent="0.3">
      <c r="A5476" t="s">
        <v>268</v>
      </c>
      <c r="B5476" t="s">
        <v>4126</v>
      </c>
      <c r="C5476" t="s">
        <v>262</v>
      </c>
      <c r="D5476" t="s">
        <v>4127</v>
      </c>
      <c r="E5476" t="s">
        <v>13031</v>
      </c>
      <c r="F5476" t="s">
        <v>4128</v>
      </c>
      <c r="G5476" t="s">
        <v>3764</v>
      </c>
      <c r="I5476" t="s">
        <v>265</v>
      </c>
      <c r="J5476" t="s">
        <v>266</v>
      </c>
      <c r="K5476" t="s">
        <v>4129</v>
      </c>
      <c r="L5476" t="s">
        <v>4106</v>
      </c>
      <c r="M5476" t="s">
        <v>271</v>
      </c>
      <c r="N5476" t="s">
        <v>268</v>
      </c>
      <c r="O5476">
        <v>2</v>
      </c>
      <c r="P5476" t="s">
        <v>272</v>
      </c>
      <c r="Q5476">
        <v>4</v>
      </c>
      <c r="S5476">
        <v>3</v>
      </c>
      <c r="T5476" s="108">
        <v>12</v>
      </c>
      <c r="U5476">
        <v>1</v>
      </c>
      <c r="V5476" t="s">
        <v>270</v>
      </c>
      <c r="W5476" t="s">
        <v>167</v>
      </c>
      <c r="X5476">
        <v>1</v>
      </c>
      <c r="Y5476">
        <v>1</v>
      </c>
      <c r="Z5476">
        <v>0</v>
      </c>
      <c r="AA5476">
        <v>1</v>
      </c>
      <c r="AB5476">
        <v>0</v>
      </c>
      <c r="AC5476">
        <v>1</v>
      </c>
      <c r="AD5476">
        <v>0</v>
      </c>
      <c r="AE5476">
        <v>0</v>
      </c>
    </row>
    <row r="5477" spans="1:31" x14ac:dyDescent="0.3">
      <c r="A5477" t="s">
        <v>268</v>
      </c>
      <c r="B5477" t="s">
        <v>4126</v>
      </c>
      <c r="C5477" t="s">
        <v>262</v>
      </c>
      <c r="D5477" t="s">
        <v>4127</v>
      </c>
      <c r="E5477" t="s">
        <v>13031</v>
      </c>
      <c r="F5477" t="s">
        <v>4128</v>
      </c>
      <c r="G5477" t="s">
        <v>3764</v>
      </c>
      <c r="I5477" t="s">
        <v>265</v>
      </c>
      <c r="J5477" t="s">
        <v>266</v>
      </c>
      <c r="K5477" t="s">
        <v>4129</v>
      </c>
      <c r="L5477" t="s">
        <v>4106</v>
      </c>
      <c r="M5477" t="s">
        <v>271</v>
      </c>
      <c r="N5477" t="s">
        <v>268</v>
      </c>
      <c r="O5477">
        <v>20</v>
      </c>
      <c r="P5477" t="s">
        <v>425</v>
      </c>
      <c r="Q5477">
        <v>0.32</v>
      </c>
      <c r="S5477">
        <v>2</v>
      </c>
      <c r="T5477" s="108">
        <v>0.64</v>
      </c>
      <c r="U5477">
        <v>1</v>
      </c>
      <c r="V5477" t="s">
        <v>270</v>
      </c>
      <c r="W5477" t="s">
        <v>167</v>
      </c>
      <c r="X5477">
        <v>1</v>
      </c>
      <c r="Y5477">
        <v>0</v>
      </c>
      <c r="Z5477">
        <v>1</v>
      </c>
      <c r="AA5477">
        <v>0</v>
      </c>
      <c r="AB5477">
        <v>1</v>
      </c>
      <c r="AC5477">
        <v>0</v>
      </c>
      <c r="AD5477">
        <v>0</v>
      </c>
      <c r="AE5477">
        <v>0</v>
      </c>
    </row>
    <row r="5478" spans="1:31" x14ac:dyDescent="0.3">
      <c r="A5478" t="s">
        <v>268</v>
      </c>
      <c r="B5478" t="s">
        <v>1765</v>
      </c>
      <c r="C5478" t="s">
        <v>262</v>
      </c>
      <c r="D5478" t="s">
        <v>220</v>
      </c>
      <c r="E5478" t="s">
        <v>16843</v>
      </c>
      <c r="F5478" t="s">
        <v>1766</v>
      </c>
      <c r="G5478" t="s">
        <v>9349</v>
      </c>
      <c r="I5478" t="s">
        <v>265</v>
      </c>
      <c r="J5478" t="s">
        <v>266</v>
      </c>
      <c r="K5478" t="s">
        <v>1767</v>
      </c>
      <c r="L5478" t="s">
        <v>15798</v>
      </c>
      <c r="M5478" t="s">
        <v>271</v>
      </c>
      <c r="N5478" t="s">
        <v>268</v>
      </c>
      <c r="O5478">
        <v>17</v>
      </c>
      <c r="P5478" t="s">
        <v>273</v>
      </c>
      <c r="Q5478">
        <v>0.17</v>
      </c>
      <c r="S5478">
        <v>1</v>
      </c>
      <c r="T5478" s="108">
        <v>0.17</v>
      </c>
      <c r="U5478">
        <v>1</v>
      </c>
      <c r="V5478" t="s">
        <v>270</v>
      </c>
      <c r="W5478" t="s">
        <v>167</v>
      </c>
      <c r="X5478">
        <v>1</v>
      </c>
      <c r="Y5478">
        <v>0</v>
      </c>
      <c r="Z5478">
        <v>0</v>
      </c>
      <c r="AA5478">
        <v>0</v>
      </c>
      <c r="AB5478">
        <v>1</v>
      </c>
      <c r="AC5478">
        <v>0</v>
      </c>
      <c r="AD5478">
        <v>0</v>
      </c>
      <c r="AE5478">
        <v>0</v>
      </c>
    </row>
    <row r="5479" spans="1:31" x14ac:dyDescent="0.3">
      <c r="A5479" t="s">
        <v>268</v>
      </c>
      <c r="B5479" t="s">
        <v>6234</v>
      </c>
      <c r="C5479" t="s">
        <v>262</v>
      </c>
      <c r="D5479" t="s">
        <v>6235</v>
      </c>
      <c r="E5479" t="s">
        <v>13081</v>
      </c>
      <c r="F5479" t="s">
        <v>6236</v>
      </c>
      <c r="G5479" t="s">
        <v>1541</v>
      </c>
      <c r="I5479" t="s">
        <v>265</v>
      </c>
      <c r="J5479" t="s">
        <v>266</v>
      </c>
      <c r="K5479" t="s">
        <v>6204</v>
      </c>
      <c r="L5479" t="s">
        <v>6237</v>
      </c>
      <c r="M5479" t="s">
        <v>267</v>
      </c>
      <c r="N5479" t="s">
        <v>268</v>
      </c>
      <c r="O5479">
        <v>1</v>
      </c>
      <c r="P5479" t="s">
        <v>266</v>
      </c>
      <c r="Q5479">
        <v>0.48</v>
      </c>
      <c r="S5479">
        <v>15</v>
      </c>
      <c r="T5479" s="108">
        <v>7.1999999999999993</v>
      </c>
      <c r="U5479">
        <v>1</v>
      </c>
      <c r="V5479" t="s">
        <v>270</v>
      </c>
      <c r="W5479" t="s">
        <v>167</v>
      </c>
      <c r="X5479">
        <v>3</v>
      </c>
      <c r="Y5479">
        <v>3</v>
      </c>
      <c r="Z5479">
        <v>3</v>
      </c>
      <c r="AA5479">
        <v>3</v>
      </c>
      <c r="AB5479">
        <v>3</v>
      </c>
      <c r="AC5479">
        <v>3</v>
      </c>
      <c r="AD5479">
        <v>0</v>
      </c>
      <c r="AE5479">
        <v>0</v>
      </c>
    </row>
    <row r="5480" spans="1:31" x14ac:dyDescent="0.3">
      <c r="A5480" t="s">
        <v>268</v>
      </c>
      <c r="B5480" t="s">
        <v>6234</v>
      </c>
      <c r="C5480" t="s">
        <v>262</v>
      </c>
      <c r="D5480" t="s">
        <v>6235</v>
      </c>
      <c r="E5480" t="s">
        <v>13081</v>
      </c>
      <c r="F5480" t="s">
        <v>6236</v>
      </c>
      <c r="G5480" t="s">
        <v>1541</v>
      </c>
      <c r="I5480" t="s">
        <v>265</v>
      </c>
      <c r="J5480" t="s">
        <v>266</v>
      </c>
      <c r="K5480" t="s">
        <v>6204</v>
      </c>
      <c r="L5480" t="s">
        <v>6237</v>
      </c>
      <c r="M5480" t="s">
        <v>271</v>
      </c>
      <c r="N5480" t="s">
        <v>268</v>
      </c>
      <c r="O5480">
        <v>2</v>
      </c>
      <c r="P5480" t="s">
        <v>288</v>
      </c>
      <c r="Q5480">
        <v>0.48</v>
      </c>
      <c r="S5480">
        <v>6</v>
      </c>
      <c r="T5480" s="108">
        <v>2.88</v>
      </c>
      <c r="U5480">
        <v>1</v>
      </c>
      <c r="V5480" t="s">
        <v>270</v>
      </c>
      <c r="W5480" t="s">
        <v>167</v>
      </c>
      <c r="X5480">
        <v>2</v>
      </c>
      <c r="Y5480">
        <v>2</v>
      </c>
      <c r="Z5480">
        <v>0</v>
      </c>
      <c r="AA5480">
        <v>2</v>
      </c>
      <c r="AB5480">
        <v>2</v>
      </c>
      <c r="AC5480">
        <v>0</v>
      </c>
      <c r="AD5480">
        <v>0</v>
      </c>
      <c r="AE5480">
        <v>0</v>
      </c>
    </row>
    <row r="5481" spans="1:31" x14ac:dyDescent="0.3">
      <c r="A5481" t="s">
        <v>268</v>
      </c>
      <c r="B5481" t="s">
        <v>6234</v>
      </c>
      <c r="C5481" t="s">
        <v>262</v>
      </c>
      <c r="D5481" t="s">
        <v>6235</v>
      </c>
      <c r="E5481" t="s">
        <v>13081</v>
      </c>
      <c r="F5481" t="s">
        <v>6236</v>
      </c>
      <c r="G5481" t="s">
        <v>1541</v>
      </c>
      <c r="I5481" t="s">
        <v>265</v>
      </c>
      <c r="J5481" t="s">
        <v>266</v>
      </c>
      <c r="K5481" t="s">
        <v>6204</v>
      </c>
      <c r="L5481" t="s">
        <v>6237</v>
      </c>
      <c r="M5481" t="s">
        <v>271</v>
      </c>
      <c r="N5481" t="s">
        <v>268</v>
      </c>
      <c r="O5481">
        <v>20</v>
      </c>
      <c r="P5481" t="s">
        <v>425</v>
      </c>
      <c r="Q5481">
        <v>0.32</v>
      </c>
      <c r="S5481">
        <v>2</v>
      </c>
      <c r="T5481" s="108">
        <v>0.64</v>
      </c>
      <c r="U5481">
        <v>1</v>
      </c>
      <c r="V5481" t="s">
        <v>270</v>
      </c>
      <c r="W5481" t="s">
        <v>167</v>
      </c>
      <c r="X5481">
        <v>1</v>
      </c>
      <c r="Y5481">
        <v>1</v>
      </c>
      <c r="Z5481">
        <v>0</v>
      </c>
      <c r="AA5481">
        <v>0</v>
      </c>
      <c r="AB5481">
        <v>0</v>
      </c>
      <c r="AC5481">
        <v>1</v>
      </c>
      <c r="AD5481">
        <v>0</v>
      </c>
      <c r="AE5481">
        <v>0</v>
      </c>
    </row>
    <row r="5482" spans="1:31" x14ac:dyDescent="0.3">
      <c r="A5482" t="s">
        <v>268</v>
      </c>
      <c r="B5482" t="s">
        <v>3845</v>
      </c>
      <c r="C5482" t="s">
        <v>262</v>
      </c>
      <c r="D5482" t="s">
        <v>3846</v>
      </c>
      <c r="E5482" t="s">
        <v>13205</v>
      </c>
      <c r="F5482" t="s">
        <v>1674</v>
      </c>
      <c r="G5482" t="s">
        <v>580</v>
      </c>
      <c r="I5482" t="s">
        <v>265</v>
      </c>
      <c r="J5482" t="s">
        <v>266</v>
      </c>
      <c r="K5482" t="s">
        <v>3847</v>
      </c>
      <c r="L5482" t="s">
        <v>3848</v>
      </c>
      <c r="M5482" t="s">
        <v>271</v>
      </c>
      <c r="N5482" t="s">
        <v>268</v>
      </c>
      <c r="O5482">
        <v>20</v>
      </c>
      <c r="P5482" t="s">
        <v>425</v>
      </c>
      <c r="Q5482">
        <v>0.32</v>
      </c>
      <c r="S5482">
        <v>6</v>
      </c>
      <c r="T5482" s="108">
        <v>1.92</v>
      </c>
      <c r="U5482">
        <v>1</v>
      </c>
      <c r="V5482" t="s">
        <v>270</v>
      </c>
      <c r="W5482" t="s">
        <v>167</v>
      </c>
      <c r="X5482">
        <v>3</v>
      </c>
      <c r="Y5482">
        <v>0</v>
      </c>
      <c r="Z5482">
        <v>3</v>
      </c>
      <c r="AA5482">
        <v>0</v>
      </c>
      <c r="AB5482">
        <v>3</v>
      </c>
      <c r="AC5482">
        <v>0</v>
      </c>
      <c r="AD5482">
        <v>0</v>
      </c>
      <c r="AE5482">
        <v>0</v>
      </c>
    </row>
    <row r="5483" spans="1:31" x14ac:dyDescent="0.3">
      <c r="A5483" t="s">
        <v>268</v>
      </c>
      <c r="B5483" t="s">
        <v>3845</v>
      </c>
      <c r="C5483" t="s">
        <v>262</v>
      </c>
      <c r="D5483" t="s">
        <v>3846</v>
      </c>
      <c r="E5483" t="s">
        <v>13205</v>
      </c>
      <c r="F5483" t="s">
        <v>1674</v>
      </c>
      <c r="G5483" t="s">
        <v>580</v>
      </c>
      <c r="I5483" t="s">
        <v>265</v>
      </c>
      <c r="J5483" t="s">
        <v>266</v>
      </c>
      <c r="K5483" t="s">
        <v>3847</v>
      </c>
      <c r="L5483" t="s">
        <v>3848</v>
      </c>
      <c r="M5483" t="s">
        <v>271</v>
      </c>
      <c r="N5483" t="s">
        <v>268</v>
      </c>
      <c r="O5483">
        <v>2</v>
      </c>
      <c r="P5483" t="s">
        <v>272</v>
      </c>
      <c r="Q5483">
        <v>4</v>
      </c>
      <c r="S5483">
        <v>3</v>
      </c>
      <c r="T5483" s="108">
        <v>12</v>
      </c>
      <c r="U5483">
        <v>1</v>
      </c>
      <c r="V5483" t="s">
        <v>270</v>
      </c>
      <c r="W5483" t="s">
        <v>167</v>
      </c>
      <c r="X5483">
        <v>1</v>
      </c>
      <c r="Y5483">
        <v>1</v>
      </c>
      <c r="Z5483">
        <v>0</v>
      </c>
      <c r="AA5483">
        <v>1</v>
      </c>
      <c r="AB5483">
        <v>0</v>
      </c>
      <c r="AC5483">
        <v>1</v>
      </c>
      <c r="AD5483">
        <v>0</v>
      </c>
      <c r="AE5483">
        <v>0</v>
      </c>
    </row>
    <row r="5484" spans="1:31" x14ac:dyDescent="0.3">
      <c r="A5484" t="s">
        <v>268</v>
      </c>
      <c r="B5484" t="s">
        <v>3845</v>
      </c>
      <c r="C5484" t="s">
        <v>262</v>
      </c>
      <c r="D5484" t="s">
        <v>3846</v>
      </c>
      <c r="E5484" t="s">
        <v>13205</v>
      </c>
      <c r="F5484" t="s">
        <v>1674</v>
      </c>
      <c r="G5484" t="s">
        <v>580</v>
      </c>
      <c r="I5484" t="s">
        <v>265</v>
      </c>
      <c r="J5484" t="s">
        <v>266</v>
      </c>
      <c r="K5484" t="s">
        <v>3847</v>
      </c>
      <c r="L5484" t="s">
        <v>3848</v>
      </c>
      <c r="M5484" t="s">
        <v>267</v>
      </c>
      <c r="N5484" t="s">
        <v>268</v>
      </c>
      <c r="O5484">
        <v>1</v>
      </c>
      <c r="P5484" t="s">
        <v>282</v>
      </c>
      <c r="Q5484">
        <v>4</v>
      </c>
      <c r="S5484">
        <v>5</v>
      </c>
      <c r="T5484" s="108">
        <v>20</v>
      </c>
      <c r="U5484">
        <v>1</v>
      </c>
      <c r="V5484" t="s">
        <v>270</v>
      </c>
      <c r="W5484" t="s">
        <v>167</v>
      </c>
      <c r="X5484">
        <v>1</v>
      </c>
      <c r="Y5484">
        <v>1</v>
      </c>
      <c r="Z5484">
        <v>1</v>
      </c>
      <c r="AA5484">
        <v>1</v>
      </c>
      <c r="AB5484">
        <v>1</v>
      </c>
      <c r="AC5484">
        <v>1</v>
      </c>
      <c r="AD5484">
        <v>0</v>
      </c>
      <c r="AE5484">
        <v>0</v>
      </c>
    </row>
    <row r="5485" spans="1:31" x14ac:dyDescent="0.3">
      <c r="A5485" t="s">
        <v>268</v>
      </c>
      <c r="B5485" t="s">
        <v>3845</v>
      </c>
      <c r="C5485" t="s">
        <v>262</v>
      </c>
      <c r="D5485" t="s">
        <v>3846</v>
      </c>
      <c r="E5485" t="s">
        <v>13205</v>
      </c>
      <c r="F5485" t="s">
        <v>1674</v>
      </c>
      <c r="G5485" t="s">
        <v>580</v>
      </c>
      <c r="I5485" t="s">
        <v>265</v>
      </c>
      <c r="J5485" t="s">
        <v>266</v>
      </c>
      <c r="K5485" t="s">
        <v>3847</v>
      </c>
      <c r="L5485" t="s">
        <v>3848</v>
      </c>
      <c r="M5485" t="s">
        <v>271</v>
      </c>
      <c r="N5485" t="s">
        <v>268</v>
      </c>
      <c r="O5485">
        <v>2</v>
      </c>
      <c r="P5485" t="s">
        <v>272</v>
      </c>
      <c r="Q5485">
        <v>3</v>
      </c>
      <c r="S5485">
        <v>3</v>
      </c>
      <c r="T5485" s="108">
        <v>9</v>
      </c>
      <c r="U5485">
        <v>1</v>
      </c>
      <c r="V5485" t="s">
        <v>270</v>
      </c>
      <c r="W5485" t="s">
        <v>167</v>
      </c>
      <c r="X5485">
        <v>1</v>
      </c>
      <c r="Y5485">
        <v>1</v>
      </c>
      <c r="Z5485">
        <v>0</v>
      </c>
      <c r="AA5485">
        <v>1</v>
      </c>
      <c r="AB5485">
        <v>0</v>
      </c>
      <c r="AC5485">
        <v>1</v>
      </c>
      <c r="AD5485">
        <v>0</v>
      </c>
      <c r="AE5485">
        <v>0</v>
      </c>
    </row>
    <row r="5486" spans="1:31" x14ac:dyDescent="0.3">
      <c r="A5486" t="s">
        <v>268</v>
      </c>
      <c r="B5486" t="s">
        <v>6172</v>
      </c>
      <c r="C5486" t="s">
        <v>525</v>
      </c>
      <c r="D5486" t="s">
        <v>10546</v>
      </c>
      <c r="E5486" t="s">
        <v>13196</v>
      </c>
      <c r="F5486" t="s">
        <v>6227</v>
      </c>
      <c r="G5486" t="s">
        <v>1180</v>
      </c>
      <c r="I5486" t="s">
        <v>265</v>
      </c>
      <c r="J5486" t="s">
        <v>266</v>
      </c>
      <c r="K5486" t="s">
        <v>6228</v>
      </c>
      <c r="L5486" t="s">
        <v>6175</v>
      </c>
      <c r="M5486" t="s">
        <v>267</v>
      </c>
      <c r="N5486" t="s">
        <v>268</v>
      </c>
      <c r="O5486">
        <v>1</v>
      </c>
      <c r="P5486" t="s">
        <v>282</v>
      </c>
      <c r="Q5486">
        <v>4</v>
      </c>
      <c r="S5486">
        <v>2</v>
      </c>
      <c r="T5486" s="108">
        <v>8</v>
      </c>
      <c r="U5486">
        <v>1</v>
      </c>
      <c r="V5486" t="s">
        <v>270</v>
      </c>
      <c r="W5486" t="s">
        <v>167</v>
      </c>
      <c r="X5486">
        <v>1</v>
      </c>
      <c r="Y5486">
        <v>1</v>
      </c>
      <c r="Z5486">
        <v>0</v>
      </c>
      <c r="AA5486">
        <v>0</v>
      </c>
      <c r="AB5486">
        <v>1</v>
      </c>
      <c r="AC5486">
        <v>0</v>
      </c>
      <c r="AD5486">
        <v>0</v>
      </c>
      <c r="AE5486">
        <v>0</v>
      </c>
    </row>
    <row r="5487" spans="1:31" x14ac:dyDescent="0.3">
      <c r="A5487" t="s">
        <v>268</v>
      </c>
      <c r="B5487" t="s">
        <v>6172</v>
      </c>
      <c r="C5487" t="s">
        <v>525</v>
      </c>
      <c r="D5487" t="s">
        <v>10546</v>
      </c>
      <c r="E5487" t="s">
        <v>13196</v>
      </c>
      <c r="F5487" t="s">
        <v>6227</v>
      </c>
      <c r="G5487" t="s">
        <v>1180</v>
      </c>
      <c r="I5487" t="s">
        <v>265</v>
      </c>
      <c r="J5487" t="s">
        <v>266</v>
      </c>
      <c r="K5487" t="s">
        <v>6228</v>
      </c>
      <c r="L5487" t="s">
        <v>6175</v>
      </c>
      <c r="M5487" t="s">
        <v>271</v>
      </c>
      <c r="N5487" t="s">
        <v>268</v>
      </c>
      <c r="O5487">
        <v>20</v>
      </c>
      <c r="P5487" t="s">
        <v>17796</v>
      </c>
      <c r="Q5487">
        <v>1</v>
      </c>
      <c r="S5487">
        <v>2</v>
      </c>
      <c r="T5487" s="108">
        <v>2</v>
      </c>
      <c r="U5487">
        <v>1</v>
      </c>
      <c r="V5487" t="s">
        <v>270</v>
      </c>
      <c r="W5487" t="s">
        <v>167</v>
      </c>
      <c r="X5487">
        <v>1</v>
      </c>
      <c r="Y5487">
        <v>0</v>
      </c>
      <c r="Z5487">
        <v>1</v>
      </c>
      <c r="AA5487">
        <v>0</v>
      </c>
      <c r="AB5487">
        <v>0</v>
      </c>
      <c r="AC5487">
        <v>1</v>
      </c>
      <c r="AD5487">
        <v>0</v>
      </c>
      <c r="AE5487">
        <v>0</v>
      </c>
    </row>
    <row r="5488" spans="1:31" x14ac:dyDescent="0.3">
      <c r="A5488" t="s">
        <v>268</v>
      </c>
      <c r="B5488" t="s">
        <v>5440</v>
      </c>
      <c r="C5488" t="s">
        <v>525</v>
      </c>
      <c r="D5488" t="s">
        <v>5441</v>
      </c>
      <c r="E5488" t="s">
        <v>13461</v>
      </c>
      <c r="F5488" t="s">
        <v>5442</v>
      </c>
      <c r="G5488" t="s">
        <v>2918</v>
      </c>
      <c r="I5488" t="s">
        <v>265</v>
      </c>
      <c r="J5488" t="s">
        <v>266</v>
      </c>
      <c r="K5488" t="s">
        <v>5443</v>
      </c>
      <c r="L5488" t="s">
        <v>19285</v>
      </c>
      <c r="M5488" t="s">
        <v>267</v>
      </c>
      <c r="N5488" t="s">
        <v>268</v>
      </c>
      <c r="O5488">
        <v>1</v>
      </c>
      <c r="P5488" t="s">
        <v>266</v>
      </c>
      <c r="Q5488">
        <v>0.32</v>
      </c>
      <c r="S5488">
        <v>1</v>
      </c>
      <c r="T5488" s="108">
        <v>0.32</v>
      </c>
      <c r="U5488">
        <v>1</v>
      </c>
      <c r="V5488" t="s">
        <v>270</v>
      </c>
      <c r="W5488" t="s">
        <v>167</v>
      </c>
      <c r="X5488">
        <v>1</v>
      </c>
      <c r="Y5488">
        <v>0</v>
      </c>
      <c r="Z5488">
        <v>0</v>
      </c>
      <c r="AA5488">
        <v>1</v>
      </c>
      <c r="AB5488">
        <v>0</v>
      </c>
      <c r="AC5488">
        <v>0</v>
      </c>
      <c r="AD5488">
        <v>0</v>
      </c>
      <c r="AE5488">
        <v>0</v>
      </c>
    </row>
    <row r="5489" spans="1:31" x14ac:dyDescent="0.3">
      <c r="A5489" t="s">
        <v>268</v>
      </c>
      <c r="B5489" t="s">
        <v>5440</v>
      </c>
      <c r="C5489" t="s">
        <v>525</v>
      </c>
      <c r="D5489" t="s">
        <v>5441</v>
      </c>
      <c r="E5489" t="s">
        <v>13461</v>
      </c>
      <c r="F5489" t="s">
        <v>5442</v>
      </c>
      <c r="G5489" t="s">
        <v>2918</v>
      </c>
      <c r="I5489" t="s">
        <v>265</v>
      </c>
      <c r="J5489" t="s">
        <v>266</v>
      </c>
      <c r="K5489" t="s">
        <v>5443</v>
      </c>
      <c r="L5489" t="s">
        <v>19285</v>
      </c>
      <c r="M5489" t="s">
        <v>271</v>
      </c>
      <c r="N5489" t="s">
        <v>268</v>
      </c>
      <c r="O5489">
        <v>2</v>
      </c>
      <c r="P5489" t="s">
        <v>288</v>
      </c>
      <c r="Q5489">
        <v>0.48</v>
      </c>
      <c r="S5489">
        <v>1</v>
      </c>
      <c r="T5489" s="108">
        <v>0.48</v>
      </c>
      <c r="U5489">
        <v>1</v>
      </c>
      <c r="V5489" t="s">
        <v>270</v>
      </c>
      <c r="W5489" t="s">
        <v>167</v>
      </c>
      <c r="X5489">
        <v>1</v>
      </c>
      <c r="Y5489">
        <v>0</v>
      </c>
      <c r="Z5489">
        <v>1</v>
      </c>
      <c r="AA5489">
        <v>0</v>
      </c>
      <c r="AB5489">
        <v>0</v>
      </c>
      <c r="AC5489">
        <v>0</v>
      </c>
      <c r="AD5489">
        <v>0</v>
      </c>
      <c r="AE5489">
        <v>0</v>
      </c>
    </row>
    <row r="5490" spans="1:31" x14ac:dyDescent="0.3">
      <c r="A5490" t="s">
        <v>268</v>
      </c>
      <c r="B5490" t="s">
        <v>5440</v>
      </c>
      <c r="C5490" t="s">
        <v>525</v>
      </c>
      <c r="D5490" t="s">
        <v>5441</v>
      </c>
      <c r="E5490" t="s">
        <v>13461</v>
      </c>
      <c r="F5490" t="s">
        <v>5442</v>
      </c>
      <c r="G5490" t="s">
        <v>2918</v>
      </c>
      <c r="I5490" t="s">
        <v>265</v>
      </c>
      <c r="J5490" t="s">
        <v>266</v>
      </c>
      <c r="K5490" t="s">
        <v>5443</v>
      </c>
      <c r="L5490" t="s">
        <v>19285</v>
      </c>
      <c r="M5490" t="s">
        <v>271</v>
      </c>
      <c r="N5490" t="s">
        <v>268</v>
      </c>
      <c r="O5490">
        <v>27</v>
      </c>
      <c r="P5490" t="s">
        <v>273</v>
      </c>
      <c r="Q5490">
        <v>0.48</v>
      </c>
      <c r="S5490">
        <v>1</v>
      </c>
      <c r="T5490" s="108">
        <v>0.48</v>
      </c>
      <c r="U5490">
        <v>1</v>
      </c>
      <c r="V5490" t="s">
        <v>270</v>
      </c>
      <c r="W5490" t="s">
        <v>167</v>
      </c>
      <c r="X5490">
        <v>1</v>
      </c>
      <c r="Y5490">
        <v>0</v>
      </c>
      <c r="Z5490">
        <v>0</v>
      </c>
      <c r="AA5490">
        <v>0</v>
      </c>
      <c r="AB5490">
        <v>1</v>
      </c>
      <c r="AC5490">
        <v>0</v>
      </c>
      <c r="AD5490">
        <v>0</v>
      </c>
      <c r="AE5490">
        <v>0</v>
      </c>
    </row>
    <row r="5491" spans="1:31" x14ac:dyDescent="0.3">
      <c r="A5491" t="s">
        <v>268</v>
      </c>
      <c r="B5491" t="s">
        <v>4990</v>
      </c>
      <c r="C5491" t="s">
        <v>262</v>
      </c>
      <c r="D5491" t="s">
        <v>4991</v>
      </c>
      <c r="E5491" t="s">
        <v>12993</v>
      </c>
      <c r="F5491" t="s">
        <v>428</v>
      </c>
      <c r="G5491" t="s">
        <v>9418</v>
      </c>
      <c r="I5491" t="s">
        <v>265</v>
      </c>
      <c r="J5491" t="s">
        <v>266</v>
      </c>
      <c r="K5491" t="s">
        <v>4992</v>
      </c>
      <c r="L5491" t="s">
        <v>921</v>
      </c>
      <c r="M5491" t="s">
        <v>267</v>
      </c>
      <c r="N5491" t="s">
        <v>268</v>
      </c>
      <c r="O5491">
        <v>1</v>
      </c>
      <c r="P5491" t="s">
        <v>282</v>
      </c>
      <c r="Q5491">
        <v>4</v>
      </c>
      <c r="S5491">
        <v>3</v>
      </c>
      <c r="T5491" s="108">
        <v>12</v>
      </c>
      <c r="U5491">
        <v>1</v>
      </c>
      <c r="V5491" t="s">
        <v>270</v>
      </c>
      <c r="W5491" t="s">
        <v>167</v>
      </c>
      <c r="X5491">
        <v>1</v>
      </c>
      <c r="Y5491">
        <v>1</v>
      </c>
      <c r="Z5491">
        <v>0</v>
      </c>
      <c r="AA5491">
        <v>1</v>
      </c>
      <c r="AB5491">
        <v>0</v>
      </c>
      <c r="AC5491">
        <v>1</v>
      </c>
      <c r="AD5491">
        <v>0</v>
      </c>
      <c r="AE5491">
        <v>0</v>
      </c>
    </row>
    <row r="5492" spans="1:31" x14ac:dyDescent="0.3">
      <c r="A5492" t="s">
        <v>268</v>
      </c>
      <c r="B5492" t="s">
        <v>4990</v>
      </c>
      <c r="C5492" t="s">
        <v>262</v>
      </c>
      <c r="D5492" t="s">
        <v>4991</v>
      </c>
      <c r="E5492" t="s">
        <v>12993</v>
      </c>
      <c r="F5492" t="s">
        <v>428</v>
      </c>
      <c r="G5492" t="s">
        <v>9418</v>
      </c>
      <c r="I5492" t="s">
        <v>265</v>
      </c>
      <c r="J5492" t="s">
        <v>266</v>
      </c>
      <c r="K5492" t="s">
        <v>4992</v>
      </c>
      <c r="L5492" t="s">
        <v>921</v>
      </c>
      <c r="M5492" t="s">
        <v>271</v>
      </c>
      <c r="N5492" t="s">
        <v>268</v>
      </c>
      <c r="O5492">
        <v>2</v>
      </c>
      <c r="P5492" t="s">
        <v>272</v>
      </c>
      <c r="Q5492">
        <v>4</v>
      </c>
      <c r="S5492">
        <v>2</v>
      </c>
      <c r="T5492" s="108">
        <v>8</v>
      </c>
      <c r="U5492">
        <v>1</v>
      </c>
      <c r="V5492" t="s">
        <v>270</v>
      </c>
      <c r="W5492" t="s">
        <v>167</v>
      </c>
      <c r="X5492">
        <v>1</v>
      </c>
      <c r="Y5492">
        <v>1</v>
      </c>
      <c r="Z5492">
        <v>0</v>
      </c>
      <c r="AA5492">
        <v>1</v>
      </c>
      <c r="AB5492">
        <v>0</v>
      </c>
      <c r="AC5492">
        <v>0</v>
      </c>
      <c r="AD5492">
        <v>0</v>
      </c>
      <c r="AE5492">
        <v>0</v>
      </c>
    </row>
    <row r="5493" spans="1:31" x14ac:dyDescent="0.3">
      <c r="A5493" t="s">
        <v>268</v>
      </c>
      <c r="B5493" t="s">
        <v>4990</v>
      </c>
      <c r="C5493" t="s">
        <v>262</v>
      </c>
      <c r="D5493" t="s">
        <v>4991</v>
      </c>
      <c r="E5493" t="s">
        <v>12993</v>
      </c>
      <c r="F5493" t="s">
        <v>428</v>
      </c>
      <c r="G5493" t="s">
        <v>9418</v>
      </c>
      <c r="I5493" t="s">
        <v>265</v>
      </c>
      <c r="J5493" t="s">
        <v>266</v>
      </c>
      <c r="K5493" t="s">
        <v>4992</v>
      </c>
      <c r="L5493" t="s">
        <v>921</v>
      </c>
      <c r="M5493" t="s">
        <v>271</v>
      </c>
      <c r="N5493" t="s">
        <v>268</v>
      </c>
      <c r="O5493">
        <v>20</v>
      </c>
      <c r="P5493" t="s">
        <v>425</v>
      </c>
      <c r="Q5493">
        <v>0.32</v>
      </c>
      <c r="S5493">
        <v>3</v>
      </c>
      <c r="T5493" s="108">
        <v>0.96</v>
      </c>
      <c r="U5493">
        <v>1</v>
      </c>
      <c r="V5493" t="s">
        <v>270</v>
      </c>
      <c r="W5493" t="s">
        <v>167</v>
      </c>
      <c r="X5493">
        <v>3</v>
      </c>
      <c r="Y5493">
        <v>0</v>
      </c>
      <c r="Z5493">
        <v>0</v>
      </c>
      <c r="AA5493">
        <v>0</v>
      </c>
      <c r="AB5493">
        <v>3</v>
      </c>
      <c r="AC5493">
        <v>0</v>
      </c>
      <c r="AD5493">
        <v>0</v>
      </c>
      <c r="AE5493">
        <v>0</v>
      </c>
    </row>
    <row r="5494" spans="1:31" x14ac:dyDescent="0.3">
      <c r="A5494" t="s">
        <v>268</v>
      </c>
      <c r="B5494" t="s">
        <v>4990</v>
      </c>
      <c r="C5494" t="s">
        <v>262</v>
      </c>
      <c r="D5494" t="s">
        <v>4991</v>
      </c>
      <c r="E5494" t="s">
        <v>12993</v>
      </c>
      <c r="F5494" t="s">
        <v>428</v>
      </c>
      <c r="G5494" t="s">
        <v>9418</v>
      </c>
      <c r="I5494" t="s">
        <v>265</v>
      </c>
      <c r="J5494" t="s">
        <v>266</v>
      </c>
      <c r="K5494" t="s">
        <v>4992</v>
      </c>
      <c r="L5494" t="s">
        <v>921</v>
      </c>
      <c r="M5494" t="s">
        <v>271</v>
      </c>
      <c r="N5494" t="s">
        <v>268</v>
      </c>
      <c r="O5494">
        <v>17</v>
      </c>
      <c r="P5494" t="s">
        <v>273</v>
      </c>
      <c r="Q5494">
        <v>0.48</v>
      </c>
      <c r="S5494">
        <v>2</v>
      </c>
      <c r="T5494" s="108">
        <v>0.96</v>
      </c>
      <c r="U5494">
        <v>1</v>
      </c>
      <c r="V5494" t="s">
        <v>270</v>
      </c>
      <c r="W5494" t="s">
        <v>167</v>
      </c>
      <c r="X5494">
        <v>2</v>
      </c>
      <c r="Y5494">
        <v>0</v>
      </c>
      <c r="Z5494">
        <v>0</v>
      </c>
      <c r="AA5494">
        <v>0</v>
      </c>
      <c r="AB5494">
        <v>0</v>
      </c>
      <c r="AC5494">
        <v>2</v>
      </c>
      <c r="AD5494">
        <v>0</v>
      </c>
      <c r="AE5494">
        <v>0</v>
      </c>
    </row>
    <row r="5495" spans="1:31" x14ac:dyDescent="0.3">
      <c r="A5495" t="s">
        <v>268</v>
      </c>
      <c r="B5495" t="s">
        <v>4990</v>
      </c>
      <c r="C5495" t="s">
        <v>262</v>
      </c>
      <c r="D5495" t="s">
        <v>4991</v>
      </c>
      <c r="E5495" t="s">
        <v>12993</v>
      </c>
      <c r="F5495" t="s">
        <v>428</v>
      </c>
      <c r="G5495" t="s">
        <v>9418</v>
      </c>
      <c r="I5495" t="s">
        <v>265</v>
      </c>
      <c r="J5495" t="s">
        <v>266</v>
      </c>
      <c r="K5495" t="s">
        <v>4992</v>
      </c>
      <c r="L5495" t="s">
        <v>921</v>
      </c>
      <c r="M5495" t="s">
        <v>271</v>
      </c>
      <c r="N5495" t="s">
        <v>268</v>
      </c>
      <c r="O5495">
        <v>17</v>
      </c>
      <c r="P5495" t="s">
        <v>273</v>
      </c>
      <c r="Q5495">
        <v>0.17</v>
      </c>
      <c r="S5495">
        <v>3</v>
      </c>
      <c r="T5495" s="108">
        <v>0.51</v>
      </c>
      <c r="U5495">
        <v>1</v>
      </c>
      <c r="V5495" t="s">
        <v>270</v>
      </c>
      <c r="W5495" t="s">
        <v>167</v>
      </c>
      <c r="X5495">
        <v>3</v>
      </c>
      <c r="Y5495">
        <v>0</v>
      </c>
      <c r="Z5495">
        <v>0</v>
      </c>
      <c r="AA5495">
        <v>0</v>
      </c>
      <c r="AB5495">
        <v>0</v>
      </c>
      <c r="AC5495">
        <v>3</v>
      </c>
      <c r="AD5495">
        <v>0</v>
      </c>
      <c r="AE5495">
        <v>0</v>
      </c>
    </row>
    <row r="5496" spans="1:31" x14ac:dyDescent="0.3">
      <c r="A5496" t="s">
        <v>268</v>
      </c>
      <c r="B5496" t="s">
        <v>8205</v>
      </c>
      <c r="C5496" t="s">
        <v>262</v>
      </c>
      <c r="D5496" t="s">
        <v>2634</v>
      </c>
      <c r="E5496" t="s">
        <v>13556</v>
      </c>
      <c r="F5496" t="s">
        <v>8206</v>
      </c>
      <c r="G5496" t="s">
        <v>2706</v>
      </c>
      <c r="I5496" t="s">
        <v>265</v>
      </c>
      <c r="J5496" t="s">
        <v>266</v>
      </c>
      <c r="K5496" t="s">
        <v>8207</v>
      </c>
      <c r="L5496" t="s">
        <v>924</v>
      </c>
      <c r="M5496" t="s">
        <v>267</v>
      </c>
      <c r="N5496" t="s">
        <v>268</v>
      </c>
      <c r="O5496">
        <v>1</v>
      </c>
      <c r="P5496" t="s">
        <v>282</v>
      </c>
      <c r="Q5496">
        <v>3</v>
      </c>
      <c r="S5496">
        <v>3</v>
      </c>
      <c r="T5496" s="108">
        <v>9</v>
      </c>
      <c r="U5496">
        <v>1</v>
      </c>
      <c r="V5496" t="s">
        <v>270</v>
      </c>
      <c r="W5496" t="s">
        <v>167</v>
      </c>
      <c r="X5496">
        <v>1</v>
      </c>
      <c r="Y5496">
        <v>1</v>
      </c>
      <c r="Z5496">
        <v>0</v>
      </c>
      <c r="AA5496">
        <v>1</v>
      </c>
      <c r="AB5496">
        <v>0</v>
      </c>
      <c r="AC5496">
        <v>1</v>
      </c>
      <c r="AD5496">
        <v>0</v>
      </c>
      <c r="AE5496">
        <v>0</v>
      </c>
    </row>
    <row r="5497" spans="1:31" x14ac:dyDescent="0.3">
      <c r="A5497" t="s">
        <v>268</v>
      </c>
      <c r="B5497" t="s">
        <v>8205</v>
      </c>
      <c r="C5497" t="s">
        <v>262</v>
      </c>
      <c r="D5497" t="s">
        <v>2634</v>
      </c>
      <c r="E5497" t="s">
        <v>13556</v>
      </c>
      <c r="F5497" t="s">
        <v>8206</v>
      </c>
      <c r="G5497" t="s">
        <v>2706</v>
      </c>
      <c r="I5497" t="s">
        <v>265</v>
      </c>
      <c r="J5497" t="s">
        <v>266</v>
      </c>
      <c r="K5497" t="s">
        <v>8207</v>
      </c>
      <c r="L5497" t="s">
        <v>924</v>
      </c>
      <c r="M5497" t="s">
        <v>271</v>
      </c>
      <c r="N5497" t="s">
        <v>268</v>
      </c>
      <c r="O5497">
        <v>2</v>
      </c>
      <c r="P5497" t="s">
        <v>272</v>
      </c>
      <c r="Q5497">
        <v>3</v>
      </c>
      <c r="S5497">
        <v>1</v>
      </c>
      <c r="T5497" s="108">
        <v>3</v>
      </c>
      <c r="U5497">
        <v>1</v>
      </c>
      <c r="V5497" t="s">
        <v>270</v>
      </c>
      <c r="W5497" t="s">
        <v>167</v>
      </c>
      <c r="X5497">
        <v>1</v>
      </c>
      <c r="Y5497">
        <v>0</v>
      </c>
      <c r="Z5497">
        <v>0</v>
      </c>
      <c r="AA5497">
        <v>1</v>
      </c>
      <c r="AB5497">
        <v>0</v>
      </c>
      <c r="AC5497">
        <v>0</v>
      </c>
      <c r="AD5497">
        <v>0</v>
      </c>
      <c r="AE5497">
        <v>0</v>
      </c>
    </row>
    <row r="5498" spans="1:31" x14ac:dyDescent="0.3">
      <c r="A5498" t="s">
        <v>268</v>
      </c>
      <c r="B5498" t="s">
        <v>8205</v>
      </c>
      <c r="C5498" t="s">
        <v>262</v>
      </c>
      <c r="D5498" t="s">
        <v>2634</v>
      </c>
      <c r="E5498" t="s">
        <v>13556</v>
      </c>
      <c r="F5498" t="s">
        <v>8206</v>
      </c>
      <c r="G5498" t="s">
        <v>2706</v>
      </c>
      <c r="I5498" t="s">
        <v>265</v>
      </c>
      <c r="J5498" t="s">
        <v>266</v>
      </c>
      <c r="K5498" t="s">
        <v>8207</v>
      </c>
      <c r="L5498" t="s">
        <v>924</v>
      </c>
      <c r="M5498" t="s">
        <v>271</v>
      </c>
      <c r="N5498" t="s">
        <v>268</v>
      </c>
      <c r="O5498">
        <v>20</v>
      </c>
      <c r="P5498" t="s">
        <v>425</v>
      </c>
      <c r="Q5498">
        <v>0.32</v>
      </c>
      <c r="S5498">
        <v>1</v>
      </c>
      <c r="T5498" s="108">
        <v>0.32</v>
      </c>
      <c r="U5498">
        <v>1</v>
      </c>
      <c r="V5498" t="s">
        <v>270</v>
      </c>
      <c r="W5498" t="s">
        <v>167</v>
      </c>
      <c r="X5498">
        <v>1</v>
      </c>
      <c r="Y5498">
        <v>0</v>
      </c>
      <c r="Z5498">
        <v>0</v>
      </c>
      <c r="AA5498">
        <v>1</v>
      </c>
      <c r="AB5498">
        <v>0</v>
      </c>
      <c r="AC5498">
        <v>0</v>
      </c>
      <c r="AD5498">
        <v>0</v>
      </c>
      <c r="AE5498">
        <v>0</v>
      </c>
    </row>
    <row r="5499" spans="1:31" x14ac:dyDescent="0.3">
      <c r="A5499" t="s">
        <v>268</v>
      </c>
      <c r="B5499" t="s">
        <v>7562</v>
      </c>
      <c r="C5499" t="s">
        <v>262</v>
      </c>
      <c r="D5499" t="s">
        <v>7563</v>
      </c>
      <c r="E5499" t="s">
        <v>12994</v>
      </c>
      <c r="F5499" t="s">
        <v>7557</v>
      </c>
      <c r="G5499" t="s">
        <v>9418</v>
      </c>
      <c r="I5499" t="s">
        <v>265</v>
      </c>
      <c r="J5499" t="s">
        <v>266</v>
      </c>
      <c r="K5499" t="s">
        <v>920</v>
      </c>
      <c r="L5499" t="s">
        <v>1202</v>
      </c>
      <c r="M5499" t="s">
        <v>267</v>
      </c>
      <c r="N5499" t="s">
        <v>268</v>
      </c>
      <c r="O5499">
        <v>1</v>
      </c>
      <c r="P5499" t="s">
        <v>282</v>
      </c>
      <c r="Q5499">
        <v>6</v>
      </c>
      <c r="S5499">
        <v>3</v>
      </c>
      <c r="T5499" s="108">
        <v>18</v>
      </c>
      <c r="U5499">
        <v>1</v>
      </c>
      <c r="V5499" t="s">
        <v>270</v>
      </c>
      <c r="W5499" t="s">
        <v>167</v>
      </c>
      <c r="X5499">
        <v>1</v>
      </c>
      <c r="Y5499">
        <v>1</v>
      </c>
      <c r="Z5499">
        <v>0</v>
      </c>
      <c r="AA5499">
        <v>1</v>
      </c>
      <c r="AB5499">
        <v>0</v>
      </c>
      <c r="AC5499">
        <v>1</v>
      </c>
      <c r="AD5499">
        <v>0</v>
      </c>
      <c r="AE5499">
        <v>0</v>
      </c>
    </row>
    <row r="5500" spans="1:31" x14ac:dyDescent="0.3">
      <c r="A5500" t="s">
        <v>268</v>
      </c>
      <c r="B5500" t="s">
        <v>7562</v>
      </c>
      <c r="C5500" t="s">
        <v>262</v>
      </c>
      <c r="D5500" t="s">
        <v>7563</v>
      </c>
      <c r="E5500" t="s">
        <v>12994</v>
      </c>
      <c r="F5500" t="s">
        <v>7557</v>
      </c>
      <c r="G5500" t="s">
        <v>9418</v>
      </c>
      <c r="I5500" t="s">
        <v>265</v>
      </c>
      <c r="J5500" t="s">
        <v>266</v>
      </c>
      <c r="K5500" t="s">
        <v>920</v>
      </c>
      <c r="L5500" t="s">
        <v>1202</v>
      </c>
      <c r="M5500" t="s">
        <v>271</v>
      </c>
      <c r="N5500" t="s">
        <v>268</v>
      </c>
      <c r="O5500">
        <v>2</v>
      </c>
      <c r="P5500" t="s">
        <v>272</v>
      </c>
      <c r="Q5500">
        <v>3</v>
      </c>
      <c r="S5500">
        <v>1</v>
      </c>
      <c r="T5500" s="108">
        <v>3</v>
      </c>
      <c r="U5500">
        <v>1</v>
      </c>
      <c r="V5500" t="s">
        <v>270</v>
      </c>
      <c r="W5500" t="s">
        <v>167</v>
      </c>
      <c r="X5500">
        <v>1</v>
      </c>
      <c r="Y5500">
        <v>0</v>
      </c>
      <c r="Z5500">
        <v>0</v>
      </c>
      <c r="AA5500">
        <v>1</v>
      </c>
      <c r="AB5500">
        <v>0</v>
      </c>
      <c r="AC5500">
        <v>0</v>
      </c>
      <c r="AD5500">
        <v>0</v>
      </c>
      <c r="AE5500">
        <v>0</v>
      </c>
    </row>
    <row r="5501" spans="1:31" x14ac:dyDescent="0.3">
      <c r="A5501" t="s">
        <v>268</v>
      </c>
      <c r="B5501" t="s">
        <v>7562</v>
      </c>
      <c r="C5501" t="s">
        <v>262</v>
      </c>
      <c r="D5501" t="s">
        <v>7563</v>
      </c>
      <c r="E5501" t="s">
        <v>12994</v>
      </c>
      <c r="F5501" t="s">
        <v>7557</v>
      </c>
      <c r="G5501" t="s">
        <v>9418</v>
      </c>
      <c r="I5501" t="s">
        <v>265</v>
      </c>
      <c r="J5501" t="s">
        <v>266</v>
      </c>
      <c r="K5501" t="s">
        <v>920</v>
      </c>
      <c r="L5501" t="s">
        <v>1202</v>
      </c>
      <c r="M5501" t="s">
        <v>271</v>
      </c>
      <c r="N5501" t="s">
        <v>268</v>
      </c>
      <c r="O5501">
        <v>20</v>
      </c>
      <c r="P5501" t="s">
        <v>425</v>
      </c>
      <c r="Q5501">
        <v>0.32</v>
      </c>
      <c r="S5501">
        <v>3</v>
      </c>
      <c r="T5501" s="108">
        <v>0.96</v>
      </c>
      <c r="U5501">
        <v>1</v>
      </c>
      <c r="V5501" t="s">
        <v>270</v>
      </c>
      <c r="W5501" t="s">
        <v>167</v>
      </c>
      <c r="X5501">
        <v>3</v>
      </c>
      <c r="Y5501">
        <v>0</v>
      </c>
      <c r="Z5501">
        <v>0</v>
      </c>
      <c r="AA5501">
        <v>0</v>
      </c>
      <c r="AB5501">
        <v>3</v>
      </c>
      <c r="AC5501">
        <v>0</v>
      </c>
      <c r="AD5501">
        <v>0</v>
      </c>
      <c r="AE5501">
        <v>0</v>
      </c>
    </row>
    <row r="5502" spans="1:31" x14ac:dyDescent="0.3">
      <c r="A5502" t="s">
        <v>268</v>
      </c>
      <c r="B5502" t="s">
        <v>5030</v>
      </c>
      <c r="C5502" t="s">
        <v>262</v>
      </c>
      <c r="D5502" t="s">
        <v>5031</v>
      </c>
      <c r="E5502" t="s">
        <v>13544</v>
      </c>
      <c r="F5502" t="s">
        <v>1143</v>
      </c>
      <c r="G5502" t="s">
        <v>1200</v>
      </c>
      <c r="I5502" t="s">
        <v>265</v>
      </c>
      <c r="J5502" t="s">
        <v>266</v>
      </c>
      <c r="K5502" t="s">
        <v>1201</v>
      </c>
      <c r="L5502" t="s">
        <v>921</v>
      </c>
      <c r="M5502" t="s">
        <v>267</v>
      </c>
      <c r="N5502" t="s">
        <v>268</v>
      </c>
      <c r="O5502">
        <v>1</v>
      </c>
      <c r="P5502" t="s">
        <v>282</v>
      </c>
      <c r="Q5502">
        <v>6</v>
      </c>
      <c r="S5502">
        <v>2</v>
      </c>
      <c r="T5502" s="108">
        <v>12</v>
      </c>
      <c r="U5502">
        <v>1</v>
      </c>
      <c r="V5502" t="s">
        <v>270</v>
      </c>
      <c r="W5502" t="s">
        <v>167</v>
      </c>
      <c r="X5502">
        <v>1</v>
      </c>
      <c r="Y5502">
        <v>1</v>
      </c>
      <c r="Z5502">
        <v>0</v>
      </c>
      <c r="AA5502">
        <v>0</v>
      </c>
      <c r="AB5502">
        <v>1</v>
      </c>
      <c r="AC5502">
        <v>0</v>
      </c>
      <c r="AD5502">
        <v>0</v>
      </c>
      <c r="AE5502">
        <v>0</v>
      </c>
    </row>
    <row r="5503" spans="1:31" x14ac:dyDescent="0.3">
      <c r="A5503" t="s">
        <v>268</v>
      </c>
      <c r="B5503" t="s">
        <v>5030</v>
      </c>
      <c r="C5503" t="s">
        <v>262</v>
      </c>
      <c r="D5503" t="s">
        <v>5031</v>
      </c>
      <c r="E5503" t="s">
        <v>13544</v>
      </c>
      <c r="F5503" t="s">
        <v>1143</v>
      </c>
      <c r="G5503" t="s">
        <v>1200</v>
      </c>
      <c r="I5503" t="s">
        <v>265</v>
      </c>
      <c r="J5503" t="s">
        <v>266</v>
      </c>
      <c r="K5503" t="s">
        <v>1201</v>
      </c>
      <c r="L5503" t="s">
        <v>921</v>
      </c>
      <c r="M5503" t="s">
        <v>271</v>
      </c>
      <c r="N5503" t="s">
        <v>268</v>
      </c>
      <c r="O5503">
        <v>2</v>
      </c>
      <c r="P5503" t="s">
        <v>272</v>
      </c>
      <c r="Q5503">
        <v>6</v>
      </c>
      <c r="S5503">
        <v>1</v>
      </c>
      <c r="T5503" s="108">
        <v>6</v>
      </c>
      <c r="U5503">
        <v>1</v>
      </c>
      <c r="V5503" t="s">
        <v>270</v>
      </c>
      <c r="W5503" t="s">
        <v>167</v>
      </c>
      <c r="X5503">
        <v>1</v>
      </c>
      <c r="Y5503">
        <v>0</v>
      </c>
      <c r="Z5503">
        <v>0</v>
      </c>
      <c r="AA5503">
        <v>1</v>
      </c>
      <c r="AB5503">
        <v>0</v>
      </c>
      <c r="AC5503">
        <v>0</v>
      </c>
      <c r="AD5503">
        <v>0</v>
      </c>
      <c r="AE5503">
        <v>0</v>
      </c>
    </row>
    <row r="5504" spans="1:31" x14ac:dyDescent="0.3">
      <c r="A5504" t="s">
        <v>268</v>
      </c>
      <c r="B5504" t="s">
        <v>5149</v>
      </c>
      <c r="C5504" t="s">
        <v>262</v>
      </c>
      <c r="D5504" t="s">
        <v>5150</v>
      </c>
      <c r="E5504" t="s">
        <v>12958</v>
      </c>
      <c r="F5504" t="s">
        <v>5147</v>
      </c>
      <c r="G5504" t="s">
        <v>2732</v>
      </c>
      <c r="I5504" t="s">
        <v>265</v>
      </c>
      <c r="J5504" t="s">
        <v>266</v>
      </c>
      <c r="K5504" t="s">
        <v>5151</v>
      </c>
      <c r="L5504" t="s">
        <v>2400</v>
      </c>
      <c r="M5504" t="s">
        <v>267</v>
      </c>
      <c r="N5504" t="s">
        <v>268</v>
      </c>
      <c r="O5504">
        <v>1</v>
      </c>
      <c r="P5504" t="s">
        <v>282</v>
      </c>
      <c r="Q5504">
        <v>4</v>
      </c>
      <c r="S5504">
        <v>3</v>
      </c>
      <c r="T5504" s="108">
        <v>12</v>
      </c>
      <c r="U5504">
        <v>1</v>
      </c>
      <c r="V5504" t="s">
        <v>270</v>
      </c>
      <c r="W5504" t="s">
        <v>167</v>
      </c>
      <c r="X5504">
        <v>1</v>
      </c>
      <c r="Y5504">
        <v>1</v>
      </c>
      <c r="Z5504">
        <v>0</v>
      </c>
      <c r="AA5504">
        <v>1</v>
      </c>
      <c r="AB5504">
        <v>0</v>
      </c>
      <c r="AC5504">
        <v>1</v>
      </c>
      <c r="AD5504">
        <v>0</v>
      </c>
      <c r="AE5504">
        <v>0</v>
      </c>
    </row>
    <row r="5505" spans="1:31" x14ac:dyDescent="0.3">
      <c r="A5505" t="s">
        <v>268</v>
      </c>
      <c r="B5505" t="s">
        <v>4382</v>
      </c>
      <c r="C5505" t="s">
        <v>262</v>
      </c>
      <c r="D5505" t="s">
        <v>4385</v>
      </c>
      <c r="E5505" t="s">
        <v>13034</v>
      </c>
      <c r="F5505" t="s">
        <v>2100</v>
      </c>
      <c r="G5505" t="s">
        <v>3764</v>
      </c>
      <c r="I5505" t="s">
        <v>265</v>
      </c>
      <c r="J5505" t="s">
        <v>266</v>
      </c>
      <c r="K5505" t="s">
        <v>4383</v>
      </c>
      <c r="L5505" t="s">
        <v>4386</v>
      </c>
      <c r="M5505" t="s">
        <v>271</v>
      </c>
      <c r="N5505" t="s">
        <v>268</v>
      </c>
      <c r="O5505">
        <v>2</v>
      </c>
      <c r="P5505" t="s">
        <v>272</v>
      </c>
      <c r="Q5505">
        <v>4</v>
      </c>
      <c r="S5505">
        <v>2</v>
      </c>
      <c r="T5505" s="108">
        <v>8</v>
      </c>
      <c r="U5505">
        <v>1</v>
      </c>
      <c r="V5505" t="s">
        <v>270</v>
      </c>
      <c r="W5505" t="s">
        <v>167</v>
      </c>
      <c r="X5505">
        <v>1</v>
      </c>
      <c r="Y5505">
        <v>0</v>
      </c>
      <c r="Z5505">
        <v>0</v>
      </c>
      <c r="AA5505">
        <v>1</v>
      </c>
      <c r="AB5505">
        <v>1</v>
      </c>
      <c r="AC5505">
        <v>0</v>
      </c>
      <c r="AD5505">
        <v>0</v>
      </c>
      <c r="AE5505">
        <v>0</v>
      </c>
    </row>
    <row r="5506" spans="1:31" x14ac:dyDescent="0.3">
      <c r="A5506" t="s">
        <v>268</v>
      </c>
      <c r="B5506" t="s">
        <v>4382</v>
      </c>
      <c r="C5506" t="s">
        <v>262</v>
      </c>
      <c r="D5506" t="s">
        <v>4385</v>
      </c>
      <c r="E5506" t="s">
        <v>13034</v>
      </c>
      <c r="F5506" t="s">
        <v>2100</v>
      </c>
      <c r="G5506" t="s">
        <v>3764</v>
      </c>
      <c r="I5506" t="s">
        <v>265</v>
      </c>
      <c r="J5506" t="s">
        <v>266</v>
      </c>
      <c r="K5506" t="s">
        <v>4383</v>
      </c>
      <c r="L5506" t="s">
        <v>4386</v>
      </c>
      <c r="M5506" t="s">
        <v>271</v>
      </c>
      <c r="N5506" t="s">
        <v>268</v>
      </c>
      <c r="O5506">
        <v>20</v>
      </c>
      <c r="P5506" t="s">
        <v>17796</v>
      </c>
      <c r="Q5506">
        <v>2</v>
      </c>
      <c r="S5506">
        <v>1</v>
      </c>
      <c r="T5506" s="108">
        <v>2</v>
      </c>
      <c r="U5506">
        <v>1</v>
      </c>
      <c r="V5506" t="s">
        <v>270</v>
      </c>
      <c r="W5506" t="s">
        <v>167</v>
      </c>
      <c r="X5506">
        <v>1</v>
      </c>
      <c r="Y5506">
        <v>1</v>
      </c>
      <c r="Z5506">
        <v>0</v>
      </c>
      <c r="AA5506">
        <v>0</v>
      </c>
      <c r="AB5506">
        <v>0</v>
      </c>
      <c r="AC5506">
        <v>0</v>
      </c>
      <c r="AD5506">
        <v>0</v>
      </c>
      <c r="AE5506">
        <v>0</v>
      </c>
    </row>
    <row r="5507" spans="1:31" x14ac:dyDescent="0.3">
      <c r="A5507" t="s">
        <v>268</v>
      </c>
      <c r="B5507" t="s">
        <v>5648</v>
      </c>
      <c r="C5507" t="s">
        <v>262</v>
      </c>
      <c r="D5507" t="s">
        <v>6150</v>
      </c>
      <c r="E5507" t="s">
        <v>13371</v>
      </c>
      <c r="F5507" t="s">
        <v>6149</v>
      </c>
      <c r="G5507" t="s">
        <v>742</v>
      </c>
      <c r="I5507" t="s">
        <v>265</v>
      </c>
      <c r="J5507" t="s">
        <v>266</v>
      </c>
      <c r="K5507" t="s">
        <v>6151</v>
      </c>
      <c r="L5507" t="s">
        <v>11845</v>
      </c>
      <c r="M5507" t="s">
        <v>271</v>
      </c>
      <c r="N5507" t="s">
        <v>268</v>
      </c>
      <c r="O5507">
        <v>2</v>
      </c>
      <c r="P5507" t="s">
        <v>272</v>
      </c>
      <c r="Q5507">
        <v>4</v>
      </c>
      <c r="S5507">
        <v>1</v>
      </c>
      <c r="T5507" s="108">
        <v>4</v>
      </c>
      <c r="U5507">
        <v>1</v>
      </c>
      <c r="V5507" t="s">
        <v>270</v>
      </c>
      <c r="W5507" t="s">
        <v>167</v>
      </c>
      <c r="X5507">
        <v>1</v>
      </c>
      <c r="Y5507">
        <v>0</v>
      </c>
      <c r="Z5507">
        <v>0</v>
      </c>
      <c r="AA5507">
        <v>1</v>
      </c>
      <c r="AB5507">
        <v>0</v>
      </c>
      <c r="AC5507">
        <v>0</v>
      </c>
      <c r="AD5507">
        <v>0</v>
      </c>
      <c r="AE5507">
        <v>0</v>
      </c>
    </row>
    <row r="5508" spans="1:31" x14ac:dyDescent="0.3">
      <c r="A5508" t="s">
        <v>268</v>
      </c>
      <c r="B5508" t="s">
        <v>5648</v>
      </c>
      <c r="C5508" t="s">
        <v>525</v>
      </c>
      <c r="D5508" t="s">
        <v>6150</v>
      </c>
      <c r="E5508" t="s">
        <v>13371</v>
      </c>
      <c r="F5508" t="s">
        <v>6149</v>
      </c>
      <c r="G5508" t="s">
        <v>742</v>
      </c>
      <c r="I5508" t="s">
        <v>265</v>
      </c>
      <c r="J5508" t="s">
        <v>266</v>
      </c>
      <c r="K5508" t="s">
        <v>6151</v>
      </c>
      <c r="L5508" t="s">
        <v>5649</v>
      </c>
      <c r="M5508" t="s">
        <v>267</v>
      </c>
      <c r="N5508" t="s">
        <v>268</v>
      </c>
      <c r="O5508">
        <v>1</v>
      </c>
      <c r="P5508" t="s">
        <v>282</v>
      </c>
      <c r="Q5508">
        <v>4</v>
      </c>
      <c r="S5508">
        <v>1</v>
      </c>
      <c r="T5508" s="108">
        <v>4</v>
      </c>
      <c r="U5508">
        <v>1</v>
      </c>
      <c r="V5508" t="s">
        <v>270</v>
      </c>
      <c r="W5508" t="s">
        <v>167</v>
      </c>
      <c r="X5508">
        <v>1</v>
      </c>
      <c r="Y5508">
        <v>0</v>
      </c>
      <c r="Z5508">
        <v>0</v>
      </c>
      <c r="AA5508">
        <v>0</v>
      </c>
      <c r="AB5508">
        <v>1</v>
      </c>
      <c r="AC5508">
        <v>0</v>
      </c>
      <c r="AD5508">
        <v>0</v>
      </c>
      <c r="AE5508">
        <v>0</v>
      </c>
    </row>
    <row r="5509" spans="1:31" x14ac:dyDescent="0.3">
      <c r="A5509" t="s">
        <v>268</v>
      </c>
      <c r="B5509" t="s">
        <v>4640</v>
      </c>
      <c r="C5509" t="s">
        <v>262</v>
      </c>
      <c r="D5509" t="s">
        <v>4641</v>
      </c>
      <c r="E5509" t="s">
        <v>12859</v>
      </c>
      <c r="F5509" t="s">
        <v>4642</v>
      </c>
      <c r="G5509" t="s">
        <v>439</v>
      </c>
      <c r="I5509" t="s">
        <v>265</v>
      </c>
      <c r="J5509" t="s">
        <v>266</v>
      </c>
      <c r="K5509" t="s">
        <v>2316</v>
      </c>
      <c r="L5509" t="s">
        <v>4643</v>
      </c>
      <c r="M5509" t="s">
        <v>267</v>
      </c>
      <c r="N5509" t="s">
        <v>268</v>
      </c>
      <c r="O5509">
        <v>1</v>
      </c>
      <c r="P5509" t="s">
        <v>282</v>
      </c>
      <c r="Q5509">
        <v>4</v>
      </c>
      <c r="S5509">
        <v>3</v>
      </c>
      <c r="T5509" s="108">
        <v>12</v>
      </c>
      <c r="U5509">
        <v>1</v>
      </c>
      <c r="V5509" t="s">
        <v>270</v>
      </c>
      <c r="W5509" t="s">
        <v>167</v>
      </c>
      <c r="X5509">
        <v>1</v>
      </c>
      <c r="Y5509">
        <v>1</v>
      </c>
      <c r="Z5509">
        <v>0</v>
      </c>
      <c r="AA5509">
        <v>1</v>
      </c>
      <c r="AB5509">
        <v>0</v>
      </c>
      <c r="AC5509">
        <v>1</v>
      </c>
      <c r="AD5509">
        <v>0</v>
      </c>
      <c r="AE5509">
        <v>0</v>
      </c>
    </row>
    <row r="5510" spans="1:31" x14ac:dyDescent="0.3">
      <c r="A5510" t="s">
        <v>268</v>
      </c>
      <c r="B5510" t="s">
        <v>4640</v>
      </c>
      <c r="C5510" t="s">
        <v>525</v>
      </c>
      <c r="D5510" t="s">
        <v>4641</v>
      </c>
      <c r="E5510" t="s">
        <v>12859</v>
      </c>
      <c r="F5510" t="s">
        <v>4642</v>
      </c>
      <c r="G5510" t="s">
        <v>439</v>
      </c>
      <c r="I5510" t="s">
        <v>265</v>
      </c>
      <c r="J5510" t="s">
        <v>266</v>
      </c>
      <c r="K5510" t="s">
        <v>2316</v>
      </c>
      <c r="L5510" t="s">
        <v>4644</v>
      </c>
      <c r="M5510" t="s">
        <v>271</v>
      </c>
      <c r="N5510" t="s">
        <v>268</v>
      </c>
      <c r="O5510">
        <v>2</v>
      </c>
      <c r="P5510" t="s">
        <v>272</v>
      </c>
      <c r="Q5510">
        <v>4</v>
      </c>
      <c r="S5510">
        <v>3</v>
      </c>
      <c r="T5510" s="108">
        <v>12</v>
      </c>
      <c r="U5510">
        <v>1</v>
      </c>
      <c r="V5510" t="s">
        <v>270</v>
      </c>
      <c r="W5510" t="s">
        <v>167</v>
      </c>
      <c r="X5510">
        <v>1</v>
      </c>
      <c r="Y5510">
        <v>1</v>
      </c>
      <c r="Z5510">
        <v>0</v>
      </c>
      <c r="AA5510">
        <v>0</v>
      </c>
      <c r="AB5510">
        <v>1</v>
      </c>
      <c r="AC5510">
        <v>1</v>
      </c>
      <c r="AD5510">
        <v>0</v>
      </c>
      <c r="AE5510">
        <v>0</v>
      </c>
    </row>
    <row r="5511" spans="1:31" x14ac:dyDescent="0.3">
      <c r="A5511" t="s">
        <v>16630</v>
      </c>
      <c r="B5511" t="s">
        <v>2429</v>
      </c>
      <c r="C5511" t="s">
        <v>525</v>
      </c>
      <c r="D5511" t="s">
        <v>161</v>
      </c>
      <c r="E5511" t="s">
        <v>17292</v>
      </c>
      <c r="F5511" t="s">
        <v>1135</v>
      </c>
      <c r="G5511" t="s">
        <v>2364</v>
      </c>
      <c r="I5511" t="s">
        <v>265</v>
      </c>
      <c r="J5511" t="s">
        <v>266</v>
      </c>
      <c r="K5511" t="s">
        <v>2430</v>
      </c>
      <c r="L5511" t="s">
        <v>2431</v>
      </c>
      <c r="M5511" t="s">
        <v>387</v>
      </c>
      <c r="N5511" t="s">
        <v>16630</v>
      </c>
      <c r="O5511">
        <v>3</v>
      </c>
      <c r="P5511" t="s">
        <v>388</v>
      </c>
      <c r="Q5511">
        <v>12</v>
      </c>
      <c r="R5511" t="s">
        <v>389</v>
      </c>
      <c r="S5511">
        <v>1</v>
      </c>
      <c r="T5511" s="108">
        <v>12</v>
      </c>
      <c r="U5511">
        <v>2</v>
      </c>
      <c r="V5511" t="s">
        <v>270</v>
      </c>
      <c r="W5511" t="s">
        <v>167</v>
      </c>
      <c r="X5511">
        <v>1</v>
      </c>
      <c r="Y5511">
        <v>0</v>
      </c>
      <c r="Z5511">
        <v>0</v>
      </c>
      <c r="AA5511">
        <v>0</v>
      </c>
      <c r="AB5511">
        <v>1</v>
      </c>
      <c r="AC5511">
        <v>0</v>
      </c>
      <c r="AD5511">
        <v>0</v>
      </c>
      <c r="AE5511">
        <v>0</v>
      </c>
    </row>
    <row r="5512" spans="1:31" x14ac:dyDescent="0.3">
      <c r="A5512" t="s">
        <v>16630</v>
      </c>
      <c r="B5512" t="s">
        <v>5646</v>
      </c>
      <c r="C5512" t="s">
        <v>262</v>
      </c>
      <c r="D5512" t="s">
        <v>5647</v>
      </c>
      <c r="E5512" t="s">
        <v>17272</v>
      </c>
      <c r="F5512" t="s">
        <v>5640</v>
      </c>
      <c r="G5512" t="s">
        <v>2315</v>
      </c>
      <c r="I5512" t="s">
        <v>265</v>
      </c>
      <c r="J5512" t="s">
        <v>266</v>
      </c>
      <c r="K5512" t="s">
        <v>5645</v>
      </c>
      <c r="L5512" t="s">
        <v>17339</v>
      </c>
      <c r="M5512" t="s">
        <v>387</v>
      </c>
      <c r="N5512" t="s">
        <v>16630</v>
      </c>
      <c r="O5512">
        <v>3</v>
      </c>
      <c r="P5512" t="s">
        <v>388</v>
      </c>
      <c r="Q5512">
        <v>30</v>
      </c>
      <c r="R5512" t="s">
        <v>389</v>
      </c>
      <c r="S5512">
        <v>0</v>
      </c>
      <c r="T5512" s="108">
        <v>0</v>
      </c>
      <c r="U5512">
        <v>0</v>
      </c>
      <c r="W5512" t="s">
        <v>171</v>
      </c>
      <c r="X5512">
        <v>1</v>
      </c>
      <c r="Y5512">
        <v>0</v>
      </c>
      <c r="Z5512">
        <v>0</v>
      </c>
      <c r="AA5512">
        <v>0</v>
      </c>
      <c r="AB5512">
        <v>0</v>
      </c>
      <c r="AC5512">
        <v>0</v>
      </c>
      <c r="AD5512">
        <v>0</v>
      </c>
      <c r="AE5512">
        <v>0</v>
      </c>
    </row>
    <row r="5513" spans="1:31" x14ac:dyDescent="0.3">
      <c r="A5513" t="s">
        <v>268</v>
      </c>
      <c r="B5513" t="s">
        <v>9509</v>
      </c>
      <c r="C5513" t="s">
        <v>274</v>
      </c>
      <c r="D5513" t="s">
        <v>16914</v>
      </c>
      <c r="E5513" t="s">
        <v>12848</v>
      </c>
      <c r="F5513" t="s">
        <v>5332</v>
      </c>
      <c r="G5513" t="s">
        <v>1438</v>
      </c>
      <c r="I5513" t="s">
        <v>265</v>
      </c>
      <c r="J5513" t="s">
        <v>266</v>
      </c>
      <c r="K5513" t="s">
        <v>5333</v>
      </c>
      <c r="L5513" t="s">
        <v>398</v>
      </c>
      <c r="M5513" t="s">
        <v>267</v>
      </c>
      <c r="N5513" t="s">
        <v>268</v>
      </c>
      <c r="O5513">
        <v>1</v>
      </c>
      <c r="P5513" t="s">
        <v>282</v>
      </c>
      <c r="Q5513">
        <v>3</v>
      </c>
      <c r="S5513">
        <v>1</v>
      </c>
      <c r="T5513" s="108">
        <v>3</v>
      </c>
      <c r="U5513">
        <v>1</v>
      </c>
      <c r="V5513" t="s">
        <v>270</v>
      </c>
      <c r="W5513" t="s">
        <v>167</v>
      </c>
      <c r="X5513">
        <v>1</v>
      </c>
      <c r="Y5513">
        <v>0</v>
      </c>
      <c r="Z5513">
        <v>0</v>
      </c>
      <c r="AA5513">
        <v>0</v>
      </c>
      <c r="AB5513">
        <v>1</v>
      </c>
      <c r="AC5513">
        <v>0</v>
      </c>
      <c r="AD5513">
        <v>0</v>
      </c>
      <c r="AE5513">
        <v>0</v>
      </c>
    </row>
    <row r="5514" spans="1:31" x14ac:dyDescent="0.3">
      <c r="A5514" t="s">
        <v>268</v>
      </c>
      <c r="B5514" t="s">
        <v>9510</v>
      </c>
      <c r="C5514" t="s">
        <v>274</v>
      </c>
      <c r="D5514" t="s">
        <v>16915</v>
      </c>
      <c r="E5514" t="s">
        <v>12848</v>
      </c>
      <c r="F5514" t="s">
        <v>5332</v>
      </c>
      <c r="G5514" t="s">
        <v>1438</v>
      </c>
      <c r="I5514" t="s">
        <v>265</v>
      </c>
      <c r="J5514" t="s">
        <v>266</v>
      </c>
      <c r="K5514" t="s">
        <v>5333</v>
      </c>
      <c r="L5514" t="s">
        <v>398</v>
      </c>
      <c r="M5514" t="s">
        <v>271</v>
      </c>
      <c r="N5514" t="s">
        <v>268</v>
      </c>
      <c r="O5514">
        <v>2</v>
      </c>
      <c r="P5514" t="s">
        <v>272</v>
      </c>
      <c r="Q5514">
        <v>2</v>
      </c>
      <c r="S5514">
        <v>1</v>
      </c>
      <c r="T5514" s="108">
        <v>2</v>
      </c>
      <c r="U5514">
        <v>1</v>
      </c>
      <c r="V5514" t="s">
        <v>270</v>
      </c>
      <c r="W5514" t="s">
        <v>167</v>
      </c>
      <c r="X5514">
        <v>1</v>
      </c>
      <c r="Y5514">
        <v>0</v>
      </c>
      <c r="Z5514">
        <v>1</v>
      </c>
      <c r="AA5514">
        <v>0</v>
      </c>
      <c r="AB5514">
        <v>0</v>
      </c>
      <c r="AC5514">
        <v>0</v>
      </c>
      <c r="AD5514">
        <v>0</v>
      </c>
      <c r="AE5514">
        <v>0</v>
      </c>
    </row>
    <row r="5515" spans="1:31" x14ac:dyDescent="0.3">
      <c r="A5515" t="s">
        <v>268</v>
      </c>
      <c r="B5515" t="s">
        <v>10572</v>
      </c>
      <c r="C5515" t="s">
        <v>274</v>
      </c>
      <c r="D5515" t="s">
        <v>10573</v>
      </c>
      <c r="E5515" t="s">
        <v>13133</v>
      </c>
      <c r="F5515" t="s">
        <v>1404</v>
      </c>
      <c r="G5515" t="s">
        <v>451</v>
      </c>
      <c r="I5515" t="s">
        <v>265</v>
      </c>
      <c r="J5515" t="s">
        <v>266</v>
      </c>
      <c r="K5515" t="s">
        <v>6494</v>
      </c>
      <c r="L5515" t="s">
        <v>398</v>
      </c>
      <c r="M5515" t="s">
        <v>267</v>
      </c>
      <c r="N5515" t="s">
        <v>268</v>
      </c>
      <c r="O5515">
        <v>1</v>
      </c>
      <c r="P5515" t="s">
        <v>282</v>
      </c>
      <c r="Q5515">
        <v>3</v>
      </c>
      <c r="S5515">
        <v>1</v>
      </c>
      <c r="T5515" s="108">
        <v>3</v>
      </c>
      <c r="U5515">
        <v>1</v>
      </c>
      <c r="V5515" t="s">
        <v>270</v>
      </c>
      <c r="W5515" t="s">
        <v>167</v>
      </c>
      <c r="X5515">
        <v>1</v>
      </c>
      <c r="Y5515">
        <v>0</v>
      </c>
      <c r="Z5515">
        <v>0</v>
      </c>
      <c r="AA5515">
        <v>0</v>
      </c>
      <c r="AB5515">
        <v>1</v>
      </c>
      <c r="AC5515">
        <v>0</v>
      </c>
      <c r="AD5515">
        <v>0</v>
      </c>
      <c r="AE5515">
        <v>0</v>
      </c>
    </row>
    <row r="5516" spans="1:31" x14ac:dyDescent="0.3">
      <c r="A5516" t="s">
        <v>268</v>
      </c>
      <c r="B5516" t="s">
        <v>10574</v>
      </c>
      <c r="C5516" t="s">
        <v>274</v>
      </c>
      <c r="D5516" t="s">
        <v>10575</v>
      </c>
      <c r="E5516" t="s">
        <v>13133</v>
      </c>
      <c r="F5516" t="s">
        <v>1404</v>
      </c>
      <c r="G5516" t="s">
        <v>451</v>
      </c>
      <c r="I5516" t="s">
        <v>265</v>
      </c>
      <c r="J5516" t="s">
        <v>266</v>
      </c>
      <c r="K5516" t="s">
        <v>6494</v>
      </c>
      <c r="L5516" t="s">
        <v>398</v>
      </c>
      <c r="M5516" t="s">
        <v>271</v>
      </c>
      <c r="N5516" t="s">
        <v>268</v>
      </c>
      <c r="O5516">
        <v>2</v>
      </c>
      <c r="P5516" t="s">
        <v>272</v>
      </c>
      <c r="Q5516">
        <v>4</v>
      </c>
      <c r="S5516">
        <v>2</v>
      </c>
      <c r="T5516" s="108">
        <v>8</v>
      </c>
      <c r="U5516">
        <v>1</v>
      </c>
      <c r="V5516" t="s">
        <v>270</v>
      </c>
      <c r="W5516" t="s">
        <v>167</v>
      </c>
      <c r="X5516">
        <v>1</v>
      </c>
      <c r="Y5516">
        <v>0</v>
      </c>
      <c r="Z5516">
        <v>1</v>
      </c>
      <c r="AA5516">
        <v>0</v>
      </c>
      <c r="AB5516">
        <v>0</v>
      </c>
      <c r="AC5516">
        <v>1</v>
      </c>
      <c r="AD5516">
        <v>0</v>
      </c>
      <c r="AE5516">
        <v>0</v>
      </c>
    </row>
    <row r="5517" spans="1:31" x14ac:dyDescent="0.3">
      <c r="A5517" t="s">
        <v>268</v>
      </c>
      <c r="B5517" t="s">
        <v>5812</v>
      </c>
      <c r="C5517" t="s">
        <v>262</v>
      </c>
      <c r="D5517" t="s">
        <v>5813</v>
      </c>
      <c r="E5517" t="s">
        <v>13087</v>
      </c>
      <c r="F5517" t="s">
        <v>2759</v>
      </c>
      <c r="G5517" t="s">
        <v>686</v>
      </c>
      <c r="I5517" t="s">
        <v>265</v>
      </c>
      <c r="J5517" t="s">
        <v>266</v>
      </c>
      <c r="K5517" t="s">
        <v>5814</v>
      </c>
      <c r="L5517" t="s">
        <v>9908</v>
      </c>
      <c r="M5517" t="s">
        <v>267</v>
      </c>
      <c r="N5517" t="s">
        <v>268</v>
      </c>
      <c r="O5517">
        <v>1</v>
      </c>
      <c r="P5517" t="s">
        <v>266</v>
      </c>
      <c r="Q5517">
        <v>0.17</v>
      </c>
      <c r="S5517">
        <v>2</v>
      </c>
      <c r="T5517" s="108">
        <v>0.34</v>
      </c>
      <c r="U5517">
        <v>1</v>
      </c>
      <c r="V5517" t="s">
        <v>270</v>
      </c>
      <c r="W5517" t="s">
        <v>167</v>
      </c>
      <c r="X5517">
        <v>2</v>
      </c>
      <c r="Y5517">
        <v>0</v>
      </c>
      <c r="Z5517">
        <v>0</v>
      </c>
      <c r="AA5517">
        <v>0</v>
      </c>
      <c r="AB5517">
        <v>2</v>
      </c>
      <c r="AC5517">
        <v>0</v>
      </c>
      <c r="AD5517">
        <v>0</v>
      </c>
      <c r="AE5517">
        <v>0</v>
      </c>
    </row>
    <row r="5518" spans="1:31" x14ac:dyDescent="0.3">
      <c r="A5518" t="s">
        <v>268</v>
      </c>
      <c r="B5518" t="s">
        <v>5812</v>
      </c>
      <c r="C5518" t="s">
        <v>262</v>
      </c>
      <c r="D5518" t="s">
        <v>5813</v>
      </c>
      <c r="E5518" t="s">
        <v>13087</v>
      </c>
      <c r="F5518" t="s">
        <v>2759</v>
      </c>
      <c r="G5518" t="s">
        <v>686</v>
      </c>
      <c r="I5518" t="s">
        <v>265</v>
      </c>
      <c r="J5518" t="s">
        <v>266</v>
      </c>
      <c r="K5518" t="s">
        <v>5814</v>
      </c>
      <c r="L5518" t="s">
        <v>9908</v>
      </c>
      <c r="M5518" t="s">
        <v>271</v>
      </c>
      <c r="N5518" t="s">
        <v>268</v>
      </c>
      <c r="O5518">
        <v>2</v>
      </c>
      <c r="P5518" t="s">
        <v>288</v>
      </c>
      <c r="Q5518">
        <v>0.48</v>
      </c>
      <c r="S5518">
        <v>1</v>
      </c>
      <c r="T5518" s="108">
        <v>0.48</v>
      </c>
      <c r="U5518">
        <v>1</v>
      </c>
      <c r="V5518" t="s">
        <v>270</v>
      </c>
      <c r="W5518" t="s">
        <v>167</v>
      </c>
      <c r="X5518">
        <v>1</v>
      </c>
      <c r="Y5518">
        <v>1</v>
      </c>
      <c r="Z5518">
        <v>0</v>
      </c>
      <c r="AA5518">
        <v>0</v>
      </c>
      <c r="AB5518">
        <v>0</v>
      </c>
      <c r="AC5518">
        <v>0</v>
      </c>
      <c r="AD5518">
        <v>0</v>
      </c>
      <c r="AE5518">
        <v>0</v>
      </c>
    </row>
    <row r="5519" spans="1:31" x14ac:dyDescent="0.3">
      <c r="A5519" t="s">
        <v>268</v>
      </c>
      <c r="B5519" t="s">
        <v>5812</v>
      </c>
      <c r="C5519" t="s">
        <v>262</v>
      </c>
      <c r="D5519" t="s">
        <v>5813</v>
      </c>
      <c r="E5519" t="s">
        <v>13087</v>
      </c>
      <c r="F5519" t="s">
        <v>2759</v>
      </c>
      <c r="G5519" t="s">
        <v>686</v>
      </c>
      <c r="I5519" t="s">
        <v>265</v>
      </c>
      <c r="J5519" t="s">
        <v>266</v>
      </c>
      <c r="K5519" t="s">
        <v>5814</v>
      </c>
      <c r="L5519" t="s">
        <v>9908</v>
      </c>
      <c r="M5519" t="s">
        <v>271</v>
      </c>
      <c r="N5519" t="s">
        <v>268</v>
      </c>
      <c r="O5519">
        <v>17</v>
      </c>
      <c r="P5519" t="s">
        <v>273</v>
      </c>
      <c r="Q5519">
        <v>0.32</v>
      </c>
      <c r="S5519">
        <v>1</v>
      </c>
      <c r="T5519" s="108">
        <v>0.32</v>
      </c>
      <c r="U5519">
        <v>1</v>
      </c>
      <c r="V5519" t="s">
        <v>270</v>
      </c>
      <c r="W5519" t="s">
        <v>167</v>
      </c>
      <c r="X5519">
        <v>1</v>
      </c>
      <c r="Y5519">
        <v>0</v>
      </c>
      <c r="Z5519">
        <v>0</v>
      </c>
      <c r="AA5519">
        <v>0</v>
      </c>
      <c r="AB5519">
        <v>1</v>
      </c>
      <c r="AC5519">
        <v>0</v>
      </c>
      <c r="AD5519">
        <v>0</v>
      </c>
      <c r="AE5519">
        <v>0</v>
      </c>
    </row>
    <row r="5520" spans="1:31" x14ac:dyDescent="0.3">
      <c r="A5520" t="s">
        <v>268</v>
      </c>
      <c r="B5520" t="s">
        <v>8943</v>
      </c>
      <c r="C5520" t="s">
        <v>262</v>
      </c>
      <c r="D5520" t="s">
        <v>8944</v>
      </c>
      <c r="E5520" t="s">
        <v>16382</v>
      </c>
      <c r="F5520" t="s">
        <v>8945</v>
      </c>
      <c r="G5520" t="s">
        <v>536</v>
      </c>
      <c r="I5520" t="s">
        <v>265</v>
      </c>
      <c r="J5520" t="s">
        <v>266</v>
      </c>
      <c r="K5520" t="s">
        <v>8946</v>
      </c>
      <c r="L5520" t="s">
        <v>11827</v>
      </c>
      <c r="M5520" t="s">
        <v>271</v>
      </c>
      <c r="N5520" t="s">
        <v>268</v>
      </c>
      <c r="O5520">
        <v>17</v>
      </c>
      <c r="P5520" t="s">
        <v>273</v>
      </c>
      <c r="Q5520">
        <v>0.32</v>
      </c>
      <c r="S5520">
        <v>1</v>
      </c>
      <c r="T5520" s="108">
        <v>0.32</v>
      </c>
      <c r="U5520">
        <v>1</v>
      </c>
      <c r="V5520" t="s">
        <v>270</v>
      </c>
      <c r="W5520" t="s">
        <v>167</v>
      </c>
      <c r="X5520">
        <v>1</v>
      </c>
      <c r="Y5520">
        <v>0</v>
      </c>
      <c r="Z5520">
        <v>0</v>
      </c>
      <c r="AA5520">
        <v>0</v>
      </c>
      <c r="AB5520">
        <v>1</v>
      </c>
      <c r="AC5520">
        <v>0</v>
      </c>
      <c r="AD5520">
        <v>0</v>
      </c>
      <c r="AE5520">
        <v>0</v>
      </c>
    </row>
    <row r="5521" spans="1:31" x14ac:dyDescent="0.3">
      <c r="A5521" t="s">
        <v>268</v>
      </c>
      <c r="B5521" t="s">
        <v>7163</v>
      </c>
      <c r="C5521" t="s">
        <v>2336</v>
      </c>
      <c r="D5521" t="s">
        <v>7164</v>
      </c>
      <c r="E5521" t="s">
        <v>13654</v>
      </c>
      <c r="F5521" t="s">
        <v>7165</v>
      </c>
      <c r="G5521" t="s">
        <v>292</v>
      </c>
      <c r="I5521" t="s">
        <v>265</v>
      </c>
      <c r="J5521" t="s">
        <v>266</v>
      </c>
      <c r="K5521" t="s">
        <v>1075</v>
      </c>
      <c r="L5521" t="s">
        <v>6378</v>
      </c>
      <c r="M5521" t="s">
        <v>267</v>
      </c>
      <c r="N5521" t="s">
        <v>268</v>
      </c>
      <c r="O5521">
        <v>1</v>
      </c>
      <c r="P5521" t="s">
        <v>266</v>
      </c>
      <c r="Q5521">
        <v>0.32</v>
      </c>
      <c r="S5521">
        <v>1</v>
      </c>
      <c r="T5521" s="108">
        <v>0.32</v>
      </c>
      <c r="U5521">
        <v>1</v>
      </c>
      <c r="V5521" t="s">
        <v>270</v>
      </c>
      <c r="W5521" t="s">
        <v>167</v>
      </c>
      <c r="X5521">
        <v>1</v>
      </c>
      <c r="Y5521">
        <v>0</v>
      </c>
      <c r="Z5521">
        <v>0</v>
      </c>
      <c r="AA5521">
        <v>0</v>
      </c>
      <c r="AB5521">
        <v>0</v>
      </c>
      <c r="AC5521">
        <v>1</v>
      </c>
      <c r="AD5521">
        <v>0</v>
      </c>
      <c r="AE5521">
        <v>0</v>
      </c>
    </row>
    <row r="5522" spans="1:31" x14ac:dyDescent="0.3">
      <c r="A5522" t="s">
        <v>268</v>
      </c>
      <c r="B5522" t="s">
        <v>7163</v>
      </c>
      <c r="C5522" t="s">
        <v>2336</v>
      </c>
      <c r="D5522" t="s">
        <v>7164</v>
      </c>
      <c r="E5522" t="s">
        <v>13654</v>
      </c>
      <c r="F5522" t="s">
        <v>7165</v>
      </c>
      <c r="G5522" t="s">
        <v>292</v>
      </c>
      <c r="I5522" t="s">
        <v>265</v>
      </c>
      <c r="J5522" t="s">
        <v>266</v>
      </c>
      <c r="K5522" t="s">
        <v>1075</v>
      </c>
      <c r="L5522" t="s">
        <v>6378</v>
      </c>
      <c r="M5522" t="s">
        <v>271</v>
      </c>
      <c r="N5522" t="s">
        <v>268</v>
      </c>
      <c r="O5522">
        <v>2</v>
      </c>
      <c r="P5522" t="s">
        <v>288</v>
      </c>
      <c r="Q5522">
        <v>0.32</v>
      </c>
      <c r="S5522">
        <v>1</v>
      </c>
      <c r="T5522" s="108">
        <v>0.32</v>
      </c>
      <c r="U5522">
        <v>1</v>
      </c>
      <c r="V5522" t="s">
        <v>270</v>
      </c>
      <c r="W5522" t="s">
        <v>167</v>
      </c>
      <c r="X5522">
        <v>1</v>
      </c>
      <c r="Y5522">
        <v>1</v>
      </c>
      <c r="Z5522">
        <v>0</v>
      </c>
      <c r="AA5522">
        <v>0</v>
      </c>
      <c r="AB5522">
        <v>0</v>
      </c>
      <c r="AC5522">
        <v>0</v>
      </c>
      <c r="AD5522">
        <v>0</v>
      </c>
      <c r="AE5522">
        <v>0</v>
      </c>
    </row>
    <row r="5523" spans="1:31" x14ac:dyDescent="0.3">
      <c r="A5523" t="s">
        <v>268</v>
      </c>
      <c r="B5523" t="s">
        <v>7163</v>
      </c>
      <c r="C5523" t="s">
        <v>2336</v>
      </c>
      <c r="D5523" t="s">
        <v>7164</v>
      </c>
      <c r="E5523" t="s">
        <v>13654</v>
      </c>
      <c r="F5523" t="s">
        <v>7165</v>
      </c>
      <c r="G5523" t="s">
        <v>292</v>
      </c>
      <c r="I5523" t="s">
        <v>265</v>
      </c>
      <c r="J5523" t="s">
        <v>266</v>
      </c>
      <c r="K5523" t="s">
        <v>1075</v>
      </c>
      <c r="L5523" t="s">
        <v>6378</v>
      </c>
      <c r="M5523" t="s">
        <v>271</v>
      </c>
      <c r="N5523" t="s">
        <v>268</v>
      </c>
      <c r="O5523">
        <v>2</v>
      </c>
      <c r="P5523" t="s">
        <v>288</v>
      </c>
      <c r="Q5523">
        <v>0.48</v>
      </c>
      <c r="S5523">
        <v>1</v>
      </c>
      <c r="T5523" s="108">
        <v>0.48</v>
      </c>
      <c r="U5523">
        <v>1</v>
      </c>
      <c r="V5523" t="s">
        <v>270</v>
      </c>
      <c r="W5523" t="s">
        <v>167</v>
      </c>
      <c r="X5523">
        <v>1</v>
      </c>
      <c r="Y5523">
        <v>1</v>
      </c>
      <c r="Z5523">
        <v>0</v>
      </c>
      <c r="AA5523">
        <v>0</v>
      </c>
      <c r="AB5523">
        <v>0</v>
      </c>
      <c r="AC5523">
        <v>0</v>
      </c>
      <c r="AD5523">
        <v>0</v>
      </c>
      <c r="AE5523">
        <v>0</v>
      </c>
    </row>
    <row r="5524" spans="1:31" x14ac:dyDescent="0.3">
      <c r="A5524" t="s">
        <v>268</v>
      </c>
      <c r="B5524" t="s">
        <v>7163</v>
      </c>
      <c r="C5524" t="s">
        <v>2336</v>
      </c>
      <c r="D5524" t="s">
        <v>7164</v>
      </c>
      <c r="E5524" t="s">
        <v>13654</v>
      </c>
      <c r="F5524" t="s">
        <v>7165</v>
      </c>
      <c r="G5524" t="s">
        <v>292</v>
      </c>
      <c r="I5524" t="s">
        <v>265</v>
      </c>
      <c r="J5524" t="s">
        <v>266</v>
      </c>
      <c r="K5524" t="s">
        <v>1075</v>
      </c>
      <c r="L5524" t="s">
        <v>6378</v>
      </c>
      <c r="M5524" t="s">
        <v>271</v>
      </c>
      <c r="N5524" t="s">
        <v>268</v>
      </c>
      <c r="O5524">
        <v>20</v>
      </c>
      <c r="P5524" t="s">
        <v>425</v>
      </c>
      <c r="Q5524">
        <v>0.32</v>
      </c>
      <c r="S5524">
        <v>6</v>
      </c>
      <c r="T5524" s="108">
        <v>1.92</v>
      </c>
      <c r="U5524">
        <v>1</v>
      </c>
      <c r="V5524" t="s">
        <v>270</v>
      </c>
      <c r="W5524" t="s">
        <v>167</v>
      </c>
      <c r="X5524">
        <v>2</v>
      </c>
      <c r="Y5524">
        <v>2</v>
      </c>
      <c r="Z5524">
        <v>0</v>
      </c>
      <c r="AA5524">
        <v>2</v>
      </c>
      <c r="AB5524">
        <v>0</v>
      </c>
      <c r="AC5524">
        <v>2</v>
      </c>
      <c r="AD5524">
        <v>0</v>
      </c>
      <c r="AE5524">
        <v>0</v>
      </c>
    </row>
    <row r="5525" spans="1:31" x14ac:dyDescent="0.3">
      <c r="A5525" t="s">
        <v>268</v>
      </c>
      <c r="B5525" t="s">
        <v>5927</v>
      </c>
      <c r="C5525" t="s">
        <v>262</v>
      </c>
      <c r="D5525" t="s">
        <v>5928</v>
      </c>
      <c r="E5525" t="s">
        <v>13513</v>
      </c>
      <c r="F5525" t="s">
        <v>1731</v>
      </c>
      <c r="G5525" t="s">
        <v>1034</v>
      </c>
      <c r="I5525" t="s">
        <v>265</v>
      </c>
      <c r="J5525" t="s">
        <v>266</v>
      </c>
      <c r="K5525" t="s">
        <v>5929</v>
      </c>
      <c r="L5525" t="s">
        <v>5930</v>
      </c>
      <c r="M5525" t="s">
        <v>267</v>
      </c>
      <c r="N5525" t="s">
        <v>268</v>
      </c>
      <c r="O5525">
        <v>1</v>
      </c>
      <c r="P5525" t="s">
        <v>282</v>
      </c>
      <c r="Q5525">
        <v>4</v>
      </c>
      <c r="S5525">
        <v>2</v>
      </c>
      <c r="T5525" s="108">
        <v>8</v>
      </c>
      <c r="U5525">
        <v>1</v>
      </c>
      <c r="V5525" t="s">
        <v>270</v>
      </c>
      <c r="W5525" t="s">
        <v>167</v>
      </c>
      <c r="X5525">
        <v>1</v>
      </c>
      <c r="Y5525">
        <v>1</v>
      </c>
      <c r="Z5525">
        <v>0</v>
      </c>
      <c r="AA5525">
        <v>0</v>
      </c>
      <c r="AB5525">
        <v>1</v>
      </c>
      <c r="AC5525">
        <v>0</v>
      </c>
      <c r="AD5525">
        <v>0</v>
      </c>
      <c r="AE5525">
        <v>0</v>
      </c>
    </row>
    <row r="5526" spans="1:31" x14ac:dyDescent="0.3">
      <c r="A5526" t="s">
        <v>268</v>
      </c>
      <c r="B5526" t="s">
        <v>5689</v>
      </c>
      <c r="C5526" t="s">
        <v>262</v>
      </c>
      <c r="D5526" t="s">
        <v>5690</v>
      </c>
      <c r="E5526" t="s">
        <v>13159</v>
      </c>
      <c r="F5526" t="s">
        <v>1677</v>
      </c>
      <c r="G5526" t="s">
        <v>2318</v>
      </c>
      <c r="I5526" t="s">
        <v>265</v>
      </c>
      <c r="J5526" t="s">
        <v>266</v>
      </c>
      <c r="K5526" t="s">
        <v>5683</v>
      </c>
      <c r="L5526" t="s">
        <v>18139</v>
      </c>
      <c r="M5526" t="s">
        <v>267</v>
      </c>
      <c r="N5526" t="s">
        <v>268</v>
      </c>
      <c r="O5526">
        <v>1</v>
      </c>
      <c r="P5526" t="s">
        <v>266</v>
      </c>
      <c r="Q5526">
        <v>0.17</v>
      </c>
      <c r="S5526">
        <v>1</v>
      </c>
      <c r="T5526" s="108">
        <v>0.17</v>
      </c>
      <c r="U5526">
        <v>1</v>
      </c>
      <c r="V5526" t="s">
        <v>270</v>
      </c>
      <c r="W5526" t="s">
        <v>167</v>
      </c>
      <c r="X5526">
        <v>1</v>
      </c>
      <c r="Y5526">
        <v>0</v>
      </c>
      <c r="Z5526">
        <v>1</v>
      </c>
      <c r="AA5526">
        <v>0</v>
      </c>
      <c r="AB5526">
        <v>0</v>
      </c>
      <c r="AC5526">
        <v>0</v>
      </c>
      <c r="AD5526">
        <v>0</v>
      </c>
      <c r="AE5526">
        <v>0</v>
      </c>
    </row>
    <row r="5527" spans="1:31" x14ac:dyDescent="0.3">
      <c r="A5527" t="s">
        <v>268</v>
      </c>
      <c r="B5527" t="s">
        <v>5689</v>
      </c>
      <c r="C5527" t="s">
        <v>262</v>
      </c>
      <c r="D5527" t="s">
        <v>5690</v>
      </c>
      <c r="E5527" t="s">
        <v>13159</v>
      </c>
      <c r="F5527" t="s">
        <v>1677</v>
      </c>
      <c r="G5527" t="s">
        <v>2318</v>
      </c>
      <c r="I5527" t="s">
        <v>265</v>
      </c>
      <c r="J5527" t="s">
        <v>266</v>
      </c>
      <c r="K5527" t="s">
        <v>5683</v>
      </c>
      <c r="L5527" t="s">
        <v>18139</v>
      </c>
      <c r="M5527" t="s">
        <v>271</v>
      </c>
      <c r="N5527" t="s">
        <v>268</v>
      </c>
      <c r="O5527">
        <v>2</v>
      </c>
      <c r="P5527" t="s">
        <v>272</v>
      </c>
      <c r="Q5527">
        <v>1</v>
      </c>
      <c r="S5527">
        <v>1</v>
      </c>
      <c r="T5527" s="108">
        <v>1</v>
      </c>
      <c r="U5527">
        <v>1</v>
      </c>
      <c r="V5527" t="s">
        <v>270</v>
      </c>
      <c r="W5527" t="s">
        <v>167</v>
      </c>
      <c r="X5527">
        <v>1</v>
      </c>
      <c r="Y5527">
        <v>0</v>
      </c>
      <c r="Z5527">
        <v>1</v>
      </c>
      <c r="AA5527">
        <v>0</v>
      </c>
      <c r="AB5527">
        <v>0</v>
      </c>
      <c r="AC5527">
        <v>0</v>
      </c>
      <c r="AD5527">
        <v>0</v>
      </c>
      <c r="AE5527">
        <v>0</v>
      </c>
    </row>
    <row r="5528" spans="1:31" x14ac:dyDescent="0.3">
      <c r="A5528" t="s">
        <v>268</v>
      </c>
      <c r="B5528" t="s">
        <v>6821</v>
      </c>
      <c r="C5528" t="s">
        <v>262</v>
      </c>
      <c r="D5528" t="s">
        <v>6822</v>
      </c>
      <c r="E5528" t="s">
        <v>13279</v>
      </c>
      <c r="F5528" t="s">
        <v>6823</v>
      </c>
      <c r="G5528" t="s">
        <v>402</v>
      </c>
      <c r="I5528" t="s">
        <v>265</v>
      </c>
      <c r="J5528" t="s">
        <v>266</v>
      </c>
      <c r="K5528" t="s">
        <v>6784</v>
      </c>
      <c r="L5528" t="s">
        <v>6824</v>
      </c>
      <c r="M5528" t="s">
        <v>267</v>
      </c>
      <c r="N5528" t="s">
        <v>268</v>
      </c>
      <c r="O5528">
        <v>1</v>
      </c>
      <c r="P5528" t="s">
        <v>266</v>
      </c>
      <c r="Q5528">
        <v>0.32</v>
      </c>
      <c r="S5528">
        <v>1</v>
      </c>
      <c r="T5528" s="108">
        <v>0.32</v>
      </c>
      <c r="U5528">
        <v>1</v>
      </c>
      <c r="V5528" t="s">
        <v>270</v>
      </c>
      <c r="W5528" t="s">
        <v>167</v>
      </c>
      <c r="X5528">
        <v>1</v>
      </c>
      <c r="Y5528">
        <v>0</v>
      </c>
      <c r="Z5528">
        <v>0</v>
      </c>
      <c r="AA5528">
        <v>1</v>
      </c>
      <c r="AB5528">
        <v>0</v>
      </c>
      <c r="AC5528">
        <v>0</v>
      </c>
      <c r="AD5528">
        <v>0</v>
      </c>
      <c r="AE5528">
        <v>0</v>
      </c>
    </row>
    <row r="5529" spans="1:31" x14ac:dyDescent="0.3">
      <c r="A5529" t="s">
        <v>268</v>
      </c>
      <c r="B5529" t="s">
        <v>6821</v>
      </c>
      <c r="C5529" t="s">
        <v>262</v>
      </c>
      <c r="D5529" t="s">
        <v>6822</v>
      </c>
      <c r="E5529" t="s">
        <v>13279</v>
      </c>
      <c r="F5529" t="s">
        <v>6823</v>
      </c>
      <c r="G5529" t="s">
        <v>402</v>
      </c>
      <c r="I5529" t="s">
        <v>265</v>
      </c>
      <c r="J5529" t="s">
        <v>266</v>
      </c>
      <c r="K5529" t="s">
        <v>6784</v>
      </c>
      <c r="L5529" t="s">
        <v>6824</v>
      </c>
      <c r="M5529" t="s">
        <v>271</v>
      </c>
      <c r="N5529" t="s">
        <v>268</v>
      </c>
      <c r="O5529">
        <v>2</v>
      </c>
      <c r="P5529" t="s">
        <v>288</v>
      </c>
      <c r="Q5529">
        <v>0.48</v>
      </c>
      <c r="S5529">
        <v>1</v>
      </c>
      <c r="T5529" s="108">
        <v>0.48</v>
      </c>
      <c r="U5529">
        <v>1</v>
      </c>
      <c r="V5529" t="s">
        <v>270</v>
      </c>
      <c r="W5529" t="s">
        <v>167</v>
      </c>
      <c r="X5529">
        <v>1</v>
      </c>
      <c r="Y5529">
        <v>0</v>
      </c>
      <c r="Z5529">
        <v>1</v>
      </c>
      <c r="AA5529">
        <v>0</v>
      </c>
      <c r="AB5529">
        <v>0</v>
      </c>
      <c r="AC5529">
        <v>0</v>
      </c>
      <c r="AD5529">
        <v>0</v>
      </c>
      <c r="AE5529">
        <v>0</v>
      </c>
    </row>
    <row r="5530" spans="1:31" x14ac:dyDescent="0.3">
      <c r="A5530" t="s">
        <v>268</v>
      </c>
      <c r="B5530" t="s">
        <v>6821</v>
      </c>
      <c r="C5530" t="s">
        <v>262</v>
      </c>
      <c r="D5530" t="s">
        <v>6822</v>
      </c>
      <c r="E5530" t="s">
        <v>13279</v>
      </c>
      <c r="F5530" t="s">
        <v>6823</v>
      </c>
      <c r="G5530" t="s">
        <v>402</v>
      </c>
      <c r="I5530" t="s">
        <v>265</v>
      </c>
      <c r="J5530" t="s">
        <v>266</v>
      </c>
      <c r="K5530" t="s">
        <v>6784</v>
      </c>
      <c r="L5530" t="s">
        <v>6824</v>
      </c>
      <c r="M5530" t="s">
        <v>271</v>
      </c>
      <c r="N5530" t="s">
        <v>268</v>
      </c>
      <c r="O5530">
        <v>17</v>
      </c>
      <c r="P5530" t="s">
        <v>273</v>
      </c>
      <c r="Q5530">
        <v>0.48</v>
      </c>
      <c r="S5530">
        <v>1</v>
      </c>
      <c r="T5530" s="108">
        <v>0.48</v>
      </c>
      <c r="U5530">
        <v>1</v>
      </c>
      <c r="V5530" t="s">
        <v>270</v>
      </c>
      <c r="W5530" t="s">
        <v>167</v>
      </c>
      <c r="X5530">
        <v>1</v>
      </c>
      <c r="Y5530">
        <v>0</v>
      </c>
      <c r="Z5530">
        <v>0</v>
      </c>
      <c r="AA5530">
        <v>0</v>
      </c>
      <c r="AB5530">
        <v>0</v>
      </c>
      <c r="AC5530">
        <v>1</v>
      </c>
      <c r="AD5530">
        <v>0</v>
      </c>
      <c r="AE5530">
        <v>0</v>
      </c>
    </row>
    <row r="5531" spans="1:31" x14ac:dyDescent="0.3">
      <c r="A5531" t="s">
        <v>268</v>
      </c>
      <c r="B5531" t="s">
        <v>6299</v>
      </c>
      <c r="C5531" t="s">
        <v>262</v>
      </c>
      <c r="D5531" t="s">
        <v>3880</v>
      </c>
      <c r="E5531" t="s">
        <v>13167</v>
      </c>
      <c r="F5531" t="s">
        <v>6300</v>
      </c>
      <c r="G5531" t="s">
        <v>2318</v>
      </c>
      <c r="I5531" t="s">
        <v>265</v>
      </c>
      <c r="J5531" t="s">
        <v>266</v>
      </c>
      <c r="K5531" t="s">
        <v>6301</v>
      </c>
      <c r="L5531" t="s">
        <v>6302</v>
      </c>
      <c r="M5531" t="s">
        <v>267</v>
      </c>
      <c r="N5531" t="s">
        <v>268</v>
      </c>
      <c r="O5531">
        <v>1</v>
      </c>
      <c r="P5531" t="s">
        <v>282</v>
      </c>
      <c r="Q5531">
        <v>2</v>
      </c>
      <c r="S5531">
        <v>2</v>
      </c>
      <c r="T5531" s="108">
        <v>4</v>
      </c>
      <c r="U5531">
        <v>1</v>
      </c>
      <c r="V5531" t="s">
        <v>270</v>
      </c>
      <c r="W5531" t="s">
        <v>167</v>
      </c>
      <c r="X5531">
        <v>1</v>
      </c>
      <c r="Y5531">
        <v>1</v>
      </c>
      <c r="Z5531">
        <v>0</v>
      </c>
      <c r="AA5531">
        <v>0</v>
      </c>
      <c r="AB5531">
        <v>1</v>
      </c>
      <c r="AC5531">
        <v>0</v>
      </c>
      <c r="AD5531">
        <v>0</v>
      </c>
      <c r="AE5531">
        <v>0</v>
      </c>
    </row>
    <row r="5532" spans="1:31" x14ac:dyDescent="0.3">
      <c r="A5532" t="s">
        <v>268</v>
      </c>
      <c r="B5532" t="s">
        <v>6299</v>
      </c>
      <c r="C5532" t="s">
        <v>262</v>
      </c>
      <c r="D5532" t="s">
        <v>3880</v>
      </c>
      <c r="E5532" t="s">
        <v>13167</v>
      </c>
      <c r="F5532" t="s">
        <v>6300</v>
      </c>
      <c r="G5532" t="s">
        <v>2318</v>
      </c>
      <c r="I5532" t="s">
        <v>265</v>
      </c>
      <c r="J5532" t="s">
        <v>266</v>
      </c>
      <c r="K5532" t="s">
        <v>6301</v>
      </c>
      <c r="L5532" t="s">
        <v>6302</v>
      </c>
      <c r="M5532" t="s">
        <v>271</v>
      </c>
      <c r="N5532" t="s">
        <v>268</v>
      </c>
      <c r="O5532">
        <v>2</v>
      </c>
      <c r="P5532" t="s">
        <v>288</v>
      </c>
      <c r="Q5532">
        <v>0.48</v>
      </c>
      <c r="S5532">
        <v>1</v>
      </c>
      <c r="T5532" s="108">
        <v>0.48</v>
      </c>
      <c r="U5532">
        <v>1</v>
      </c>
      <c r="V5532" t="s">
        <v>270</v>
      </c>
      <c r="W5532" t="s">
        <v>167</v>
      </c>
      <c r="X5532">
        <v>1</v>
      </c>
      <c r="Y5532">
        <v>0</v>
      </c>
      <c r="Z5532">
        <v>0</v>
      </c>
      <c r="AA5532">
        <v>1</v>
      </c>
      <c r="AB5532">
        <v>0</v>
      </c>
      <c r="AC5532">
        <v>0</v>
      </c>
      <c r="AD5532">
        <v>0</v>
      </c>
      <c r="AE5532">
        <v>0</v>
      </c>
    </row>
    <row r="5533" spans="1:31" x14ac:dyDescent="0.3">
      <c r="A5533" t="s">
        <v>268</v>
      </c>
      <c r="B5533" t="s">
        <v>6299</v>
      </c>
      <c r="C5533" t="s">
        <v>262</v>
      </c>
      <c r="D5533" t="s">
        <v>3880</v>
      </c>
      <c r="E5533" t="s">
        <v>13167</v>
      </c>
      <c r="F5533" t="s">
        <v>6300</v>
      </c>
      <c r="G5533" t="s">
        <v>2318</v>
      </c>
      <c r="I5533" t="s">
        <v>265</v>
      </c>
      <c r="J5533" t="s">
        <v>266</v>
      </c>
      <c r="K5533" t="s">
        <v>6301</v>
      </c>
      <c r="L5533" t="s">
        <v>6302</v>
      </c>
      <c r="M5533" t="s">
        <v>271</v>
      </c>
      <c r="N5533" t="s">
        <v>268</v>
      </c>
      <c r="O5533">
        <v>27</v>
      </c>
      <c r="P5533" t="s">
        <v>273</v>
      </c>
      <c r="Q5533">
        <v>0.32</v>
      </c>
      <c r="S5533">
        <v>1</v>
      </c>
      <c r="T5533" s="108">
        <v>0.32</v>
      </c>
      <c r="U5533">
        <v>1</v>
      </c>
      <c r="V5533" t="s">
        <v>270</v>
      </c>
      <c r="W5533" t="s">
        <v>167</v>
      </c>
      <c r="X5533">
        <v>1</v>
      </c>
      <c r="Y5533">
        <v>0</v>
      </c>
      <c r="Z5533">
        <v>0</v>
      </c>
      <c r="AA5533">
        <v>0</v>
      </c>
      <c r="AB5533">
        <v>1</v>
      </c>
      <c r="AC5533">
        <v>0</v>
      </c>
      <c r="AD5533">
        <v>0</v>
      </c>
      <c r="AE5533">
        <v>0</v>
      </c>
    </row>
    <row r="5534" spans="1:31" x14ac:dyDescent="0.3">
      <c r="A5534" t="s">
        <v>268</v>
      </c>
      <c r="B5534" t="s">
        <v>5396</v>
      </c>
      <c r="C5534" t="s">
        <v>262</v>
      </c>
      <c r="D5534" t="s">
        <v>5397</v>
      </c>
      <c r="E5534" t="s">
        <v>13459</v>
      </c>
      <c r="F5534" t="s">
        <v>951</v>
      </c>
      <c r="G5534" t="s">
        <v>2918</v>
      </c>
      <c r="I5534" t="s">
        <v>265</v>
      </c>
      <c r="J5534" t="s">
        <v>266</v>
      </c>
      <c r="K5534" t="s">
        <v>5394</v>
      </c>
      <c r="L5534" t="s">
        <v>5398</v>
      </c>
      <c r="M5534" t="s">
        <v>271</v>
      </c>
      <c r="N5534" t="s">
        <v>268</v>
      </c>
      <c r="O5534">
        <v>2</v>
      </c>
      <c r="P5534" t="s">
        <v>272</v>
      </c>
      <c r="Q5534">
        <v>1</v>
      </c>
      <c r="S5534">
        <v>1</v>
      </c>
      <c r="T5534" s="108">
        <v>1</v>
      </c>
      <c r="U5534">
        <v>1</v>
      </c>
      <c r="V5534" t="s">
        <v>270</v>
      </c>
      <c r="W5534" t="s">
        <v>167</v>
      </c>
      <c r="X5534">
        <v>1</v>
      </c>
      <c r="Y5534">
        <v>0</v>
      </c>
      <c r="Z5534">
        <v>0</v>
      </c>
      <c r="AA5534">
        <v>1</v>
      </c>
      <c r="AB5534">
        <v>0</v>
      </c>
      <c r="AC5534">
        <v>0</v>
      </c>
      <c r="AD5534">
        <v>0</v>
      </c>
      <c r="AE5534">
        <v>0</v>
      </c>
    </row>
    <row r="5535" spans="1:31" x14ac:dyDescent="0.3">
      <c r="A5535" t="s">
        <v>268</v>
      </c>
      <c r="B5535" t="s">
        <v>5396</v>
      </c>
      <c r="C5535" t="s">
        <v>262</v>
      </c>
      <c r="D5535" t="s">
        <v>5397</v>
      </c>
      <c r="E5535" t="s">
        <v>13459</v>
      </c>
      <c r="F5535" t="s">
        <v>951</v>
      </c>
      <c r="G5535" t="s">
        <v>2918</v>
      </c>
      <c r="I5535" t="s">
        <v>265</v>
      </c>
      <c r="J5535" t="s">
        <v>266</v>
      </c>
      <c r="K5535" t="s">
        <v>5394</v>
      </c>
      <c r="L5535" t="s">
        <v>5398</v>
      </c>
      <c r="M5535" t="s">
        <v>267</v>
      </c>
      <c r="N5535" t="s">
        <v>268</v>
      </c>
      <c r="O5535">
        <v>1</v>
      </c>
      <c r="P5535" t="s">
        <v>282</v>
      </c>
      <c r="Q5535">
        <v>2</v>
      </c>
      <c r="S5535">
        <v>1</v>
      </c>
      <c r="T5535" s="108">
        <v>2</v>
      </c>
      <c r="U5535">
        <v>1</v>
      </c>
      <c r="V5535" t="s">
        <v>270</v>
      </c>
      <c r="W5535" t="s">
        <v>167</v>
      </c>
      <c r="X5535">
        <v>1</v>
      </c>
      <c r="Y5535">
        <v>0</v>
      </c>
      <c r="Z5535">
        <v>0</v>
      </c>
      <c r="AA5535">
        <v>1</v>
      </c>
      <c r="AB5535">
        <v>0</v>
      </c>
      <c r="AC5535">
        <v>0</v>
      </c>
      <c r="AD5535">
        <v>0</v>
      </c>
      <c r="AE5535">
        <v>0</v>
      </c>
    </row>
    <row r="5536" spans="1:31" x14ac:dyDescent="0.3">
      <c r="A5536" t="s">
        <v>268</v>
      </c>
      <c r="B5536" t="s">
        <v>5396</v>
      </c>
      <c r="C5536" t="s">
        <v>262</v>
      </c>
      <c r="D5536" t="s">
        <v>5397</v>
      </c>
      <c r="E5536" t="s">
        <v>13459</v>
      </c>
      <c r="F5536" t="s">
        <v>951</v>
      </c>
      <c r="G5536" t="s">
        <v>2918</v>
      </c>
      <c r="I5536" t="s">
        <v>265</v>
      </c>
      <c r="J5536" t="s">
        <v>266</v>
      </c>
      <c r="K5536" t="s">
        <v>5394</v>
      </c>
      <c r="L5536" t="s">
        <v>5398</v>
      </c>
      <c r="M5536" t="s">
        <v>271</v>
      </c>
      <c r="N5536" t="s">
        <v>268</v>
      </c>
      <c r="O5536">
        <v>17</v>
      </c>
      <c r="P5536" t="s">
        <v>273</v>
      </c>
      <c r="Q5536">
        <v>0.32</v>
      </c>
      <c r="S5536">
        <v>1</v>
      </c>
      <c r="T5536" s="108">
        <v>0.32</v>
      </c>
      <c r="U5536">
        <v>1</v>
      </c>
      <c r="V5536" t="s">
        <v>270</v>
      </c>
      <c r="W5536" t="s">
        <v>167</v>
      </c>
      <c r="X5536">
        <v>1</v>
      </c>
      <c r="Y5536">
        <v>0</v>
      </c>
      <c r="Z5536">
        <v>0</v>
      </c>
      <c r="AA5536">
        <v>0</v>
      </c>
      <c r="AB5536">
        <v>1</v>
      </c>
      <c r="AC5536">
        <v>0</v>
      </c>
      <c r="AD5536">
        <v>0</v>
      </c>
      <c r="AE5536">
        <v>0</v>
      </c>
    </row>
    <row r="5537" spans="1:31" x14ac:dyDescent="0.3">
      <c r="A5537" t="s">
        <v>268</v>
      </c>
      <c r="B5537" t="s">
        <v>7123</v>
      </c>
      <c r="C5537" t="s">
        <v>262</v>
      </c>
      <c r="D5537" t="s">
        <v>7124</v>
      </c>
      <c r="E5537" t="s">
        <v>12927</v>
      </c>
      <c r="F5537" t="s">
        <v>7125</v>
      </c>
      <c r="G5537" t="s">
        <v>9312</v>
      </c>
      <c r="I5537" t="s">
        <v>265</v>
      </c>
      <c r="J5537" t="s">
        <v>266</v>
      </c>
      <c r="K5537" t="s">
        <v>7100</v>
      </c>
      <c r="L5537" t="s">
        <v>7126</v>
      </c>
      <c r="M5537" t="s">
        <v>267</v>
      </c>
      <c r="N5537" t="s">
        <v>268</v>
      </c>
      <c r="O5537">
        <v>1</v>
      </c>
      <c r="P5537" t="s">
        <v>266</v>
      </c>
      <c r="Q5537">
        <v>0.32</v>
      </c>
      <c r="S5537">
        <v>1</v>
      </c>
      <c r="T5537" s="108">
        <v>0.32</v>
      </c>
      <c r="U5537">
        <v>1</v>
      </c>
      <c r="V5537" t="s">
        <v>270</v>
      </c>
      <c r="W5537" t="s">
        <v>167</v>
      </c>
      <c r="X5537">
        <v>1</v>
      </c>
      <c r="Y5537">
        <v>0</v>
      </c>
      <c r="Z5537">
        <v>0</v>
      </c>
      <c r="AA5537">
        <v>1</v>
      </c>
      <c r="AB5537">
        <v>0</v>
      </c>
      <c r="AC5537">
        <v>0</v>
      </c>
      <c r="AD5537">
        <v>0</v>
      </c>
      <c r="AE5537">
        <v>0</v>
      </c>
    </row>
    <row r="5538" spans="1:31" x14ac:dyDescent="0.3">
      <c r="A5538" t="s">
        <v>268</v>
      </c>
      <c r="B5538" t="s">
        <v>7123</v>
      </c>
      <c r="C5538" t="s">
        <v>262</v>
      </c>
      <c r="D5538" t="s">
        <v>7124</v>
      </c>
      <c r="E5538" t="s">
        <v>12927</v>
      </c>
      <c r="F5538" t="s">
        <v>7125</v>
      </c>
      <c r="G5538" t="s">
        <v>9312</v>
      </c>
      <c r="I5538" t="s">
        <v>265</v>
      </c>
      <c r="J5538" t="s">
        <v>266</v>
      </c>
      <c r="K5538" t="s">
        <v>7100</v>
      </c>
      <c r="L5538" t="s">
        <v>7126</v>
      </c>
      <c r="M5538" t="s">
        <v>271</v>
      </c>
      <c r="N5538" t="s">
        <v>268</v>
      </c>
      <c r="O5538">
        <v>2</v>
      </c>
      <c r="P5538" t="s">
        <v>288</v>
      </c>
      <c r="Q5538">
        <v>0.48</v>
      </c>
      <c r="S5538">
        <v>1</v>
      </c>
      <c r="T5538" s="108">
        <v>0.48</v>
      </c>
      <c r="U5538">
        <v>1</v>
      </c>
      <c r="V5538" t="s">
        <v>270</v>
      </c>
      <c r="W5538" t="s">
        <v>167</v>
      </c>
      <c r="X5538">
        <v>1</v>
      </c>
      <c r="Y5538">
        <v>1</v>
      </c>
      <c r="Z5538">
        <v>0</v>
      </c>
      <c r="AA5538">
        <v>0</v>
      </c>
      <c r="AB5538">
        <v>0</v>
      </c>
      <c r="AC5538">
        <v>0</v>
      </c>
      <c r="AD5538">
        <v>0</v>
      </c>
      <c r="AE5538">
        <v>0</v>
      </c>
    </row>
    <row r="5539" spans="1:31" x14ac:dyDescent="0.3">
      <c r="A5539" t="s">
        <v>268</v>
      </c>
      <c r="B5539" t="s">
        <v>5725</v>
      </c>
      <c r="C5539" t="s">
        <v>274</v>
      </c>
      <c r="D5539" t="s">
        <v>5726</v>
      </c>
      <c r="E5539" t="s">
        <v>13105</v>
      </c>
      <c r="F5539" t="s">
        <v>5718</v>
      </c>
      <c r="G5539" t="s">
        <v>9339</v>
      </c>
      <c r="I5539" t="s">
        <v>265</v>
      </c>
      <c r="J5539" t="s">
        <v>266</v>
      </c>
      <c r="K5539" t="s">
        <v>5727</v>
      </c>
      <c r="L5539" t="s">
        <v>5728</v>
      </c>
      <c r="M5539" t="s">
        <v>271</v>
      </c>
      <c r="N5539" t="s">
        <v>268</v>
      </c>
      <c r="O5539">
        <v>17</v>
      </c>
      <c r="P5539" t="s">
        <v>273</v>
      </c>
      <c r="Q5539">
        <v>0.48</v>
      </c>
      <c r="S5539">
        <v>5</v>
      </c>
      <c r="T5539" s="108">
        <v>2.4</v>
      </c>
      <c r="U5539">
        <v>1</v>
      </c>
      <c r="V5539" t="s">
        <v>270</v>
      </c>
      <c r="W5539" t="s">
        <v>167</v>
      </c>
      <c r="X5539">
        <v>5</v>
      </c>
      <c r="Y5539">
        <v>0</v>
      </c>
      <c r="Z5539">
        <v>0</v>
      </c>
      <c r="AA5539">
        <v>0</v>
      </c>
      <c r="AB5539">
        <v>5</v>
      </c>
      <c r="AC5539">
        <v>0</v>
      </c>
      <c r="AD5539">
        <v>0</v>
      </c>
      <c r="AE5539">
        <v>0</v>
      </c>
    </row>
    <row r="5540" spans="1:31" x14ac:dyDescent="0.3">
      <c r="A5540" t="s">
        <v>268</v>
      </c>
      <c r="B5540" t="s">
        <v>5725</v>
      </c>
      <c r="C5540" t="s">
        <v>274</v>
      </c>
      <c r="D5540" t="s">
        <v>5726</v>
      </c>
      <c r="E5540" t="s">
        <v>13105</v>
      </c>
      <c r="F5540" t="s">
        <v>5718</v>
      </c>
      <c r="G5540" t="s">
        <v>9339</v>
      </c>
      <c r="I5540" t="s">
        <v>265</v>
      </c>
      <c r="J5540" t="s">
        <v>266</v>
      </c>
      <c r="K5540" t="s">
        <v>5727</v>
      </c>
      <c r="L5540" t="s">
        <v>5728</v>
      </c>
      <c r="M5540" t="s">
        <v>271</v>
      </c>
      <c r="N5540" t="s">
        <v>268</v>
      </c>
      <c r="O5540">
        <v>2</v>
      </c>
      <c r="P5540" t="s">
        <v>272</v>
      </c>
      <c r="Q5540">
        <v>4</v>
      </c>
      <c r="S5540">
        <v>1</v>
      </c>
      <c r="T5540" s="108">
        <v>4</v>
      </c>
      <c r="U5540">
        <v>1</v>
      </c>
      <c r="V5540" t="s">
        <v>270</v>
      </c>
      <c r="W5540" t="s">
        <v>167</v>
      </c>
      <c r="X5540">
        <v>1</v>
      </c>
      <c r="Y5540">
        <v>0</v>
      </c>
      <c r="Z5540">
        <v>0</v>
      </c>
      <c r="AA5540">
        <v>0</v>
      </c>
      <c r="AB5540">
        <v>1</v>
      </c>
      <c r="AC5540">
        <v>0</v>
      </c>
      <c r="AD5540">
        <v>0</v>
      </c>
      <c r="AE5540">
        <v>0</v>
      </c>
    </row>
    <row r="5541" spans="1:31" x14ac:dyDescent="0.3">
      <c r="A5541" t="s">
        <v>268</v>
      </c>
      <c r="B5541" t="s">
        <v>5725</v>
      </c>
      <c r="C5541" t="s">
        <v>274</v>
      </c>
      <c r="D5541" t="s">
        <v>5726</v>
      </c>
      <c r="E5541" t="s">
        <v>13105</v>
      </c>
      <c r="F5541" t="s">
        <v>5718</v>
      </c>
      <c r="G5541" t="s">
        <v>9339</v>
      </c>
      <c r="I5541" t="s">
        <v>265</v>
      </c>
      <c r="J5541" t="s">
        <v>266</v>
      </c>
      <c r="K5541" t="s">
        <v>5727</v>
      </c>
      <c r="L5541" t="s">
        <v>5728</v>
      </c>
      <c r="M5541" t="s">
        <v>267</v>
      </c>
      <c r="N5541" t="s">
        <v>268</v>
      </c>
      <c r="O5541">
        <v>1</v>
      </c>
      <c r="P5541" t="s">
        <v>282</v>
      </c>
      <c r="Q5541">
        <v>1</v>
      </c>
      <c r="S5541">
        <v>1</v>
      </c>
      <c r="T5541" s="108">
        <v>1</v>
      </c>
      <c r="U5541">
        <v>1</v>
      </c>
      <c r="V5541" t="s">
        <v>270</v>
      </c>
      <c r="W5541" t="s">
        <v>167</v>
      </c>
      <c r="X5541">
        <v>1</v>
      </c>
      <c r="Y5541">
        <v>0</v>
      </c>
      <c r="Z5541">
        <v>0</v>
      </c>
      <c r="AA5541">
        <v>1</v>
      </c>
      <c r="AB5541">
        <v>0</v>
      </c>
      <c r="AC5541">
        <v>0</v>
      </c>
      <c r="AD5541">
        <v>0</v>
      </c>
      <c r="AE5541">
        <v>0</v>
      </c>
    </row>
    <row r="5542" spans="1:31" x14ac:dyDescent="0.3">
      <c r="A5542" t="s">
        <v>268</v>
      </c>
      <c r="B5542" t="s">
        <v>5898</v>
      </c>
      <c r="C5542" t="s">
        <v>262</v>
      </c>
      <c r="D5542" t="s">
        <v>16842</v>
      </c>
      <c r="E5542" t="s">
        <v>13433</v>
      </c>
      <c r="F5542" t="s">
        <v>5899</v>
      </c>
      <c r="G5542" t="s">
        <v>2314</v>
      </c>
      <c r="I5542" t="s">
        <v>265</v>
      </c>
      <c r="J5542" t="s">
        <v>266</v>
      </c>
      <c r="K5542" t="s">
        <v>5859</v>
      </c>
      <c r="L5542" t="s">
        <v>5900</v>
      </c>
      <c r="M5542" t="s">
        <v>267</v>
      </c>
      <c r="N5542" t="s">
        <v>268</v>
      </c>
      <c r="O5542">
        <v>1</v>
      </c>
      <c r="P5542" t="s">
        <v>282</v>
      </c>
      <c r="Q5542">
        <v>4</v>
      </c>
      <c r="S5542">
        <v>2</v>
      </c>
      <c r="T5542" s="108">
        <v>8</v>
      </c>
      <c r="U5542">
        <v>1</v>
      </c>
      <c r="V5542" t="s">
        <v>270</v>
      </c>
      <c r="W5542" t="s">
        <v>167</v>
      </c>
      <c r="X5542">
        <v>1</v>
      </c>
      <c r="Y5542">
        <v>1</v>
      </c>
      <c r="Z5542">
        <v>0</v>
      </c>
      <c r="AA5542">
        <v>0</v>
      </c>
      <c r="AB5542">
        <v>1</v>
      </c>
      <c r="AC5542">
        <v>0</v>
      </c>
      <c r="AD5542">
        <v>0</v>
      </c>
      <c r="AE5542">
        <v>0</v>
      </c>
    </row>
    <row r="5543" spans="1:31" x14ac:dyDescent="0.3">
      <c r="A5543" t="s">
        <v>268</v>
      </c>
      <c r="B5543" t="s">
        <v>16602</v>
      </c>
      <c r="C5543" t="s">
        <v>274</v>
      </c>
      <c r="D5543" t="s">
        <v>16997</v>
      </c>
      <c r="E5543" t="s">
        <v>16603</v>
      </c>
      <c r="F5543" t="s">
        <v>263</v>
      </c>
      <c r="G5543" t="s">
        <v>9339</v>
      </c>
      <c r="I5543" t="s">
        <v>265</v>
      </c>
      <c r="J5543" t="s">
        <v>266</v>
      </c>
      <c r="K5543" t="s">
        <v>16604</v>
      </c>
      <c r="L5543" t="s">
        <v>2306</v>
      </c>
      <c r="M5543" t="s">
        <v>271</v>
      </c>
      <c r="N5543" t="s">
        <v>268</v>
      </c>
      <c r="O5543">
        <v>2</v>
      </c>
      <c r="P5543" t="s">
        <v>272</v>
      </c>
      <c r="Q5543">
        <v>4</v>
      </c>
      <c r="S5543">
        <v>6</v>
      </c>
      <c r="T5543" s="108">
        <v>24</v>
      </c>
      <c r="U5543">
        <v>1</v>
      </c>
      <c r="V5543" t="s">
        <v>270</v>
      </c>
      <c r="W5543" t="s">
        <v>167</v>
      </c>
      <c r="X5543">
        <v>1</v>
      </c>
      <c r="Y5543">
        <v>1</v>
      </c>
      <c r="Z5543">
        <v>1</v>
      </c>
      <c r="AA5543">
        <v>1</v>
      </c>
      <c r="AB5543">
        <v>1</v>
      </c>
      <c r="AC5543">
        <v>1</v>
      </c>
      <c r="AD5543">
        <v>1</v>
      </c>
      <c r="AE5543">
        <v>0</v>
      </c>
    </row>
    <row r="5544" spans="1:31" x14ac:dyDescent="0.3">
      <c r="A5544" t="s">
        <v>268</v>
      </c>
      <c r="B5544" t="s">
        <v>16605</v>
      </c>
      <c r="C5544" t="s">
        <v>274</v>
      </c>
      <c r="D5544" t="s">
        <v>16998</v>
      </c>
      <c r="E5544" t="s">
        <v>16603</v>
      </c>
      <c r="F5544" t="s">
        <v>263</v>
      </c>
      <c r="G5544" t="s">
        <v>9339</v>
      </c>
      <c r="I5544" t="s">
        <v>265</v>
      </c>
      <c r="J5544" t="s">
        <v>266</v>
      </c>
      <c r="K5544" t="s">
        <v>16604</v>
      </c>
      <c r="L5544" t="s">
        <v>2306</v>
      </c>
      <c r="M5544" t="s">
        <v>267</v>
      </c>
      <c r="N5544" t="s">
        <v>268</v>
      </c>
      <c r="O5544">
        <v>1</v>
      </c>
      <c r="P5544" t="s">
        <v>282</v>
      </c>
      <c r="Q5544">
        <v>8</v>
      </c>
      <c r="S5544">
        <v>6</v>
      </c>
      <c r="T5544" s="108">
        <v>48</v>
      </c>
      <c r="U5544">
        <v>1</v>
      </c>
      <c r="V5544" t="s">
        <v>270</v>
      </c>
      <c r="W5544" t="s">
        <v>167</v>
      </c>
      <c r="X5544">
        <v>1</v>
      </c>
      <c r="Y5544">
        <v>1</v>
      </c>
      <c r="Z5544">
        <v>1</v>
      </c>
      <c r="AA5544">
        <v>1</v>
      </c>
      <c r="AB5544">
        <v>1</v>
      </c>
      <c r="AC5544">
        <v>1</v>
      </c>
      <c r="AD5544">
        <v>1</v>
      </c>
      <c r="AE5544">
        <v>0</v>
      </c>
    </row>
    <row r="5545" spans="1:31" x14ac:dyDescent="0.3">
      <c r="A5545" t="s">
        <v>268</v>
      </c>
      <c r="B5545" t="s">
        <v>16606</v>
      </c>
      <c r="C5545" t="s">
        <v>274</v>
      </c>
      <c r="D5545" t="s">
        <v>16996</v>
      </c>
      <c r="E5545" t="s">
        <v>16603</v>
      </c>
      <c r="F5545" t="s">
        <v>263</v>
      </c>
      <c r="G5545" t="s">
        <v>9339</v>
      </c>
      <c r="I5545" t="s">
        <v>265</v>
      </c>
      <c r="J5545" t="s">
        <v>266</v>
      </c>
      <c r="K5545" t="s">
        <v>16604</v>
      </c>
      <c r="L5545" t="s">
        <v>2306</v>
      </c>
      <c r="M5545" t="s">
        <v>271</v>
      </c>
      <c r="N5545" t="s">
        <v>268</v>
      </c>
      <c r="O5545">
        <v>20</v>
      </c>
      <c r="P5545" t="s">
        <v>425</v>
      </c>
      <c r="Q5545">
        <v>0.32</v>
      </c>
      <c r="S5545">
        <v>9</v>
      </c>
      <c r="T5545" s="108">
        <v>2.88</v>
      </c>
      <c r="U5545">
        <v>1</v>
      </c>
      <c r="V5545" t="s">
        <v>270</v>
      </c>
      <c r="W5545" t="s">
        <v>167</v>
      </c>
      <c r="X5545">
        <v>3</v>
      </c>
      <c r="Y5545">
        <v>3</v>
      </c>
      <c r="Z5545">
        <v>0</v>
      </c>
      <c r="AA5545">
        <v>3</v>
      </c>
      <c r="AB5545">
        <v>0</v>
      </c>
      <c r="AC5545">
        <v>3</v>
      </c>
      <c r="AD5545">
        <v>0</v>
      </c>
      <c r="AE5545">
        <v>0</v>
      </c>
    </row>
    <row r="5546" spans="1:31" x14ac:dyDescent="0.3">
      <c r="A5546" t="s">
        <v>268</v>
      </c>
      <c r="B5546" t="s">
        <v>17099</v>
      </c>
      <c r="C5546" t="s">
        <v>274</v>
      </c>
      <c r="D5546" t="s">
        <v>17100</v>
      </c>
      <c r="E5546" t="s">
        <v>17097</v>
      </c>
      <c r="F5546" t="s">
        <v>1414</v>
      </c>
      <c r="G5546" t="s">
        <v>17098</v>
      </c>
      <c r="I5546" t="s">
        <v>265</v>
      </c>
      <c r="J5546" t="s">
        <v>266</v>
      </c>
      <c r="K5546" t="s">
        <v>1150</v>
      </c>
      <c r="L5546" t="s">
        <v>2306</v>
      </c>
      <c r="M5546" t="s">
        <v>271</v>
      </c>
      <c r="N5546" t="s">
        <v>268</v>
      </c>
      <c r="O5546">
        <v>2</v>
      </c>
      <c r="P5546" t="s">
        <v>272</v>
      </c>
      <c r="Q5546">
        <v>8</v>
      </c>
      <c r="S5546">
        <v>4</v>
      </c>
      <c r="T5546" s="108">
        <v>32</v>
      </c>
      <c r="U5546">
        <v>1</v>
      </c>
      <c r="V5546" t="s">
        <v>270</v>
      </c>
      <c r="W5546" t="s">
        <v>167</v>
      </c>
      <c r="X5546">
        <v>1</v>
      </c>
      <c r="Y5546">
        <v>1</v>
      </c>
      <c r="Z5546">
        <v>1</v>
      </c>
      <c r="AA5546">
        <v>1</v>
      </c>
      <c r="AB5546">
        <v>1</v>
      </c>
      <c r="AC5546">
        <v>0</v>
      </c>
      <c r="AD5546">
        <v>0</v>
      </c>
      <c r="AE5546">
        <v>0</v>
      </c>
    </row>
    <row r="5547" spans="1:31" x14ac:dyDescent="0.3">
      <c r="A5547" t="s">
        <v>268</v>
      </c>
      <c r="B5547" t="s">
        <v>6515</v>
      </c>
      <c r="C5547" t="s">
        <v>274</v>
      </c>
      <c r="D5547" t="s">
        <v>16844</v>
      </c>
      <c r="E5547" t="s">
        <v>13565</v>
      </c>
      <c r="F5547" t="s">
        <v>882</v>
      </c>
      <c r="G5547" t="s">
        <v>514</v>
      </c>
      <c r="I5547" t="s">
        <v>265</v>
      </c>
      <c r="J5547" t="s">
        <v>266</v>
      </c>
      <c r="K5547" t="s">
        <v>2326</v>
      </c>
      <c r="L5547" t="s">
        <v>2306</v>
      </c>
      <c r="M5547" t="s">
        <v>267</v>
      </c>
      <c r="N5547" t="s">
        <v>268</v>
      </c>
      <c r="O5547">
        <v>1</v>
      </c>
      <c r="P5547" t="s">
        <v>282</v>
      </c>
      <c r="Q5547">
        <v>1</v>
      </c>
      <c r="S5547">
        <v>1</v>
      </c>
      <c r="T5547" s="108">
        <v>1</v>
      </c>
      <c r="U5547">
        <v>1</v>
      </c>
      <c r="V5547" t="s">
        <v>270</v>
      </c>
      <c r="W5547" t="s">
        <v>167</v>
      </c>
      <c r="X5547">
        <v>1</v>
      </c>
      <c r="Y5547">
        <v>0</v>
      </c>
      <c r="Z5547">
        <v>0</v>
      </c>
      <c r="AA5547">
        <v>0</v>
      </c>
      <c r="AB5547">
        <v>0</v>
      </c>
      <c r="AC5547">
        <v>1</v>
      </c>
      <c r="AD5547">
        <v>0</v>
      </c>
      <c r="AE5547">
        <v>0</v>
      </c>
    </row>
    <row r="5548" spans="1:31" x14ac:dyDescent="0.3">
      <c r="A5548" t="s">
        <v>268</v>
      </c>
      <c r="B5548" t="s">
        <v>6264</v>
      </c>
      <c r="C5548" t="s">
        <v>274</v>
      </c>
      <c r="D5548" t="s">
        <v>16845</v>
      </c>
      <c r="E5548" t="s">
        <v>13121</v>
      </c>
      <c r="F5548" t="s">
        <v>460</v>
      </c>
      <c r="G5548" t="s">
        <v>451</v>
      </c>
      <c r="I5548" t="s">
        <v>265</v>
      </c>
      <c r="J5548" t="s">
        <v>266</v>
      </c>
      <c r="K5548" t="s">
        <v>6265</v>
      </c>
      <c r="L5548" t="s">
        <v>385</v>
      </c>
      <c r="M5548" t="s">
        <v>267</v>
      </c>
      <c r="N5548" t="s">
        <v>268</v>
      </c>
      <c r="O5548">
        <v>1</v>
      </c>
      <c r="P5548" t="s">
        <v>282</v>
      </c>
      <c r="Q5548">
        <v>2</v>
      </c>
      <c r="S5548">
        <v>2</v>
      </c>
      <c r="T5548" s="108">
        <v>4</v>
      </c>
      <c r="U5548">
        <v>1</v>
      </c>
      <c r="V5548" t="s">
        <v>270</v>
      </c>
      <c r="W5548" t="s">
        <v>167</v>
      </c>
      <c r="X5548">
        <v>1</v>
      </c>
      <c r="Y5548">
        <v>1</v>
      </c>
      <c r="Z5548">
        <v>0</v>
      </c>
      <c r="AA5548">
        <v>1</v>
      </c>
      <c r="AB5548">
        <v>0</v>
      </c>
      <c r="AC5548">
        <v>0</v>
      </c>
      <c r="AD5548">
        <v>0</v>
      </c>
      <c r="AE5548">
        <v>0</v>
      </c>
    </row>
    <row r="5549" spans="1:31" x14ac:dyDescent="0.3">
      <c r="A5549" t="s">
        <v>268</v>
      </c>
      <c r="B5549" t="s">
        <v>6366</v>
      </c>
      <c r="C5549" t="s">
        <v>274</v>
      </c>
      <c r="D5549" t="s">
        <v>16846</v>
      </c>
      <c r="E5549" t="s">
        <v>13628</v>
      </c>
      <c r="F5549" t="s">
        <v>1850</v>
      </c>
      <c r="G5549" t="s">
        <v>292</v>
      </c>
      <c r="I5549" t="s">
        <v>265</v>
      </c>
      <c r="J5549" t="s">
        <v>266</v>
      </c>
      <c r="K5549" t="s">
        <v>6367</v>
      </c>
      <c r="L5549" t="s">
        <v>385</v>
      </c>
      <c r="M5549" t="s">
        <v>267</v>
      </c>
      <c r="N5549" t="s">
        <v>268</v>
      </c>
      <c r="O5549">
        <v>1</v>
      </c>
      <c r="P5549" t="s">
        <v>282</v>
      </c>
      <c r="Q5549">
        <v>2</v>
      </c>
      <c r="S5549">
        <v>4</v>
      </c>
      <c r="T5549" s="108">
        <v>8</v>
      </c>
      <c r="U5549">
        <v>1</v>
      </c>
      <c r="V5549" t="s">
        <v>270</v>
      </c>
      <c r="W5549" t="s">
        <v>167</v>
      </c>
      <c r="X5549">
        <v>1</v>
      </c>
      <c r="Y5549">
        <v>1</v>
      </c>
      <c r="Z5549">
        <v>1</v>
      </c>
      <c r="AA5549">
        <v>0</v>
      </c>
      <c r="AB5549">
        <v>1</v>
      </c>
      <c r="AC5549">
        <v>1</v>
      </c>
      <c r="AD5549">
        <v>0</v>
      </c>
      <c r="AE5549">
        <v>0</v>
      </c>
    </row>
    <row r="5550" spans="1:31" x14ac:dyDescent="0.3">
      <c r="A5550" t="s">
        <v>268</v>
      </c>
      <c r="B5550" t="s">
        <v>6493</v>
      </c>
      <c r="C5550" t="s">
        <v>274</v>
      </c>
      <c r="D5550" t="s">
        <v>16847</v>
      </c>
      <c r="E5550" t="s">
        <v>13132</v>
      </c>
      <c r="F5550" t="s">
        <v>1389</v>
      </c>
      <c r="G5550" t="s">
        <v>451</v>
      </c>
      <c r="I5550" t="s">
        <v>265</v>
      </c>
      <c r="J5550" t="s">
        <v>266</v>
      </c>
      <c r="K5550" t="s">
        <v>6494</v>
      </c>
      <c r="L5550" t="s">
        <v>385</v>
      </c>
      <c r="M5550" t="s">
        <v>267</v>
      </c>
      <c r="N5550" t="s">
        <v>268</v>
      </c>
      <c r="O5550">
        <v>1</v>
      </c>
      <c r="P5550" t="s">
        <v>282</v>
      </c>
      <c r="Q5550">
        <v>5</v>
      </c>
      <c r="S5550">
        <v>2</v>
      </c>
      <c r="T5550" s="108">
        <v>10</v>
      </c>
      <c r="U5550">
        <v>1</v>
      </c>
      <c r="V5550" t="s">
        <v>270</v>
      </c>
      <c r="W5550" t="s">
        <v>167</v>
      </c>
      <c r="X5550">
        <v>1</v>
      </c>
      <c r="Y5550">
        <v>0</v>
      </c>
      <c r="Z5550">
        <v>1</v>
      </c>
      <c r="AA5550">
        <v>0</v>
      </c>
      <c r="AB5550">
        <v>0</v>
      </c>
      <c r="AC5550">
        <v>1</v>
      </c>
      <c r="AD5550">
        <v>0</v>
      </c>
      <c r="AE5550">
        <v>0</v>
      </c>
    </row>
    <row r="5551" spans="1:31" x14ac:dyDescent="0.3">
      <c r="A5551" t="s">
        <v>268</v>
      </c>
      <c r="B5551" t="s">
        <v>5742</v>
      </c>
      <c r="C5551" t="s">
        <v>274</v>
      </c>
      <c r="D5551" t="s">
        <v>5743</v>
      </c>
      <c r="E5551" t="s">
        <v>12977</v>
      </c>
      <c r="F5551" t="s">
        <v>482</v>
      </c>
      <c r="G5551" t="s">
        <v>5744</v>
      </c>
      <c r="I5551" t="s">
        <v>265</v>
      </c>
      <c r="J5551" t="s">
        <v>266</v>
      </c>
      <c r="K5551" t="s">
        <v>5745</v>
      </c>
      <c r="L5551" t="s">
        <v>10687</v>
      </c>
      <c r="M5551" t="s">
        <v>271</v>
      </c>
      <c r="N5551" t="s">
        <v>268</v>
      </c>
      <c r="O5551">
        <v>2</v>
      </c>
      <c r="P5551" t="s">
        <v>288</v>
      </c>
      <c r="Q5551">
        <v>0.48</v>
      </c>
      <c r="S5551">
        <v>8</v>
      </c>
      <c r="T5551" s="108">
        <v>3.84</v>
      </c>
      <c r="U5551">
        <v>1</v>
      </c>
      <c r="V5551" t="s">
        <v>270</v>
      </c>
      <c r="W5551" t="s">
        <v>167</v>
      </c>
      <c r="X5551">
        <v>4</v>
      </c>
      <c r="Y5551">
        <v>4</v>
      </c>
      <c r="Z5551">
        <v>0</v>
      </c>
      <c r="AA5551">
        <v>0</v>
      </c>
      <c r="AB5551">
        <v>4</v>
      </c>
      <c r="AC5551">
        <v>0</v>
      </c>
      <c r="AD5551">
        <v>0</v>
      </c>
      <c r="AE5551">
        <v>0</v>
      </c>
    </row>
    <row r="5552" spans="1:31" x14ac:dyDescent="0.3">
      <c r="A5552" t="s">
        <v>268</v>
      </c>
      <c r="B5552" t="s">
        <v>5742</v>
      </c>
      <c r="C5552" t="s">
        <v>274</v>
      </c>
      <c r="D5552" t="s">
        <v>5743</v>
      </c>
      <c r="E5552" t="s">
        <v>12977</v>
      </c>
      <c r="F5552" t="s">
        <v>482</v>
      </c>
      <c r="G5552" t="s">
        <v>5744</v>
      </c>
      <c r="I5552" t="s">
        <v>265</v>
      </c>
      <c r="J5552" t="s">
        <v>266</v>
      </c>
      <c r="K5552" t="s">
        <v>5745</v>
      </c>
      <c r="L5552" t="s">
        <v>10687</v>
      </c>
      <c r="M5552" t="s">
        <v>271</v>
      </c>
      <c r="N5552" t="s">
        <v>268</v>
      </c>
      <c r="O5552">
        <v>2</v>
      </c>
      <c r="P5552" t="s">
        <v>272</v>
      </c>
      <c r="Q5552">
        <v>2</v>
      </c>
      <c r="S5552">
        <v>6</v>
      </c>
      <c r="T5552" s="108">
        <v>12</v>
      </c>
      <c r="U5552">
        <v>1</v>
      </c>
      <c r="V5552" t="s">
        <v>270</v>
      </c>
      <c r="W5552" t="s">
        <v>167</v>
      </c>
      <c r="X5552">
        <v>1</v>
      </c>
      <c r="Y5552">
        <v>1</v>
      </c>
      <c r="Z5552">
        <v>1</v>
      </c>
      <c r="AA5552">
        <v>1</v>
      </c>
      <c r="AB5552">
        <v>1</v>
      </c>
      <c r="AC5552">
        <v>1</v>
      </c>
      <c r="AD5552">
        <v>1</v>
      </c>
      <c r="AE5552">
        <v>0</v>
      </c>
    </row>
    <row r="5553" spans="1:31" x14ac:dyDescent="0.3">
      <c r="A5553" t="s">
        <v>268</v>
      </c>
      <c r="B5553" t="s">
        <v>5742</v>
      </c>
      <c r="C5553" t="s">
        <v>274</v>
      </c>
      <c r="D5553" t="s">
        <v>5743</v>
      </c>
      <c r="E5553" t="s">
        <v>12977</v>
      </c>
      <c r="F5553" t="s">
        <v>482</v>
      </c>
      <c r="G5553" t="s">
        <v>5744</v>
      </c>
      <c r="I5553" t="s">
        <v>265</v>
      </c>
      <c r="J5553" t="s">
        <v>266</v>
      </c>
      <c r="K5553" t="s">
        <v>5745</v>
      </c>
      <c r="L5553" t="s">
        <v>10687</v>
      </c>
      <c r="M5553" t="s">
        <v>271</v>
      </c>
      <c r="N5553" t="s">
        <v>268</v>
      </c>
      <c r="O5553">
        <v>2</v>
      </c>
      <c r="P5553" t="s">
        <v>272</v>
      </c>
      <c r="Q5553">
        <v>4</v>
      </c>
      <c r="S5553">
        <v>12</v>
      </c>
      <c r="T5553" s="108">
        <v>48</v>
      </c>
      <c r="U5553">
        <v>1</v>
      </c>
      <c r="V5553" t="s">
        <v>270</v>
      </c>
      <c r="W5553" t="s">
        <v>167</v>
      </c>
      <c r="X5553">
        <v>2</v>
      </c>
      <c r="Y5553">
        <v>2</v>
      </c>
      <c r="Z5553">
        <v>2</v>
      </c>
      <c r="AA5553">
        <v>2</v>
      </c>
      <c r="AB5553">
        <v>2</v>
      </c>
      <c r="AC5553">
        <v>2</v>
      </c>
      <c r="AD5553">
        <v>2</v>
      </c>
      <c r="AE5553">
        <v>0</v>
      </c>
    </row>
    <row r="5554" spans="1:31" x14ac:dyDescent="0.3">
      <c r="A5554" t="s">
        <v>268</v>
      </c>
      <c r="B5554" t="s">
        <v>5742</v>
      </c>
      <c r="C5554" t="s">
        <v>274</v>
      </c>
      <c r="D5554" t="s">
        <v>5743</v>
      </c>
      <c r="E5554" t="s">
        <v>12977</v>
      </c>
      <c r="F5554" t="s">
        <v>482</v>
      </c>
      <c r="G5554" t="s">
        <v>5744</v>
      </c>
      <c r="I5554" t="s">
        <v>265</v>
      </c>
      <c r="J5554" t="s">
        <v>266</v>
      </c>
      <c r="K5554" t="s">
        <v>5745</v>
      </c>
      <c r="L5554" t="s">
        <v>10687</v>
      </c>
      <c r="M5554" t="s">
        <v>271</v>
      </c>
      <c r="N5554" t="s">
        <v>268</v>
      </c>
      <c r="O5554">
        <v>2</v>
      </c>
      <c r="P5554" t="s">
        <v>288</v>
      </c>
      <c r="Q5554">
        <v>0.32</v>
      </c>
      <c r="S5554">
        <v>2</v>
      </c>
      <c r="T5554" s="108">
        <v>0.64</v>
      </c>
      <c r="U5554">
        <v>1</v>
      </c>
      <c r="V5554" t="s">
        <v>270</v>
      </c>
      <c r="W5554" t="s">
        <v>167</v>
      </c>
      <c r="X5554">
        <v>1</v>
      </c>
      <c r="Y5554">
        <v>1</v>
      </c>
      <c r="Z5554">
        <v>0</v>
      </c>
      <c r="AA5554">
        <v>0</v>
      </c>
      <c r="AB5554">
        <v>1</v>
      </c>
      <c r="AC5554">
        <v>0</v>
      </c>
      <c r="AD5554">
        <v>0</v>
      </c>
      <c r="AE5554">
        <v>0</v>
      </c>
    </row>
    <row r="5555" spans="1:31" x14ac:dyDescent="0.3">
      <c r="A5555" t="s">
        <v>268</v>
      </c>
      <c r="B5555" t="s">
        <v>5742</v>
      </c>
      <c r="C5555" t="s">
        <v>274</v>
      </c>
      <c r="D5555" t="s">
        <v>5743</v>
      </c>
      <c r="E5555" t="s">
        <v>12977</v>
      </c>
      <c r="F5555" t="s">
        <v>482</v>
      </c>
      <c r="G5555" t="s">
        <v>5744</v>
      </c>
      <c r="I5555" t="s">
        <v>265</v>
      </c>
      <c r="J5555" t="s">
        <v>266</v>
      </c>
      <c r="K5555" t="s">
        <v>5745</v>
      </c>
      <c r="L5555" t="s">
        <v>10687</v>
      </c>
      <c r="M5555" t="s">
        <v>271</v>
      </c>
      <c r="N5555" t="s">
        <v>268</v>
      </c>
      <c r="O5555">
        <v>20</v>
      </c>
      <c r="P5555" t="s">
        <v>17796</v>
      </c>
      <c r="Q5555">
        <v>2</v>
      </c>
      <c r="S5555">
        <v>2</v>
      </c>
      <c r="T5555" s="108">
        <v>4</v>
      </c>
      <c r="U5555">
        <v>1</v>
      </c>
      <c r="V5555" t="s">
        <v>270</v>
      </c>
      <c r="W5555" t="s">
        <v>167</v>
      </c>
      <c r="X5555">
        <v>1</v>
      </c>
      <c r="Y5555">
        <v>1</v>
      </c>
      <c r="Z5555">
        <v>0</v>
      </c>
      <c r="AA5555">
        <v>0</v>
      </c>
      <c r="AB5555">
        <v>1</v>
      </c>
      <c r="AC5555">
        <v>0</v>
      </c>
      <c r="AD5555">
        <v>0</v>
      </c>
      <c r="AE5555">
        <v>0</v>
      </c>
    </row>
    <row r="5556" spans="1:31" x14ac:dyDescent="0.3">
      <c r="A5556" t="s">
        <v>268</v>
      </c>
      <c r="B5556" t="s">
        <v>5742</v>
      </c>
      <c r="C5556" t="s">
        <v>274</v>
      </c>
      <c r="D5556" t="s">
        <v>5743</v>
      </c>
      <c r="E5556" t="s">
        <v>12977</v>
      </c>
      <c r="F5556" t="s">
        <v>482</v>
      </c>
      <c r="G5556" t="s">
        <v>5744</v>
      </c>
      <c r="I5556" t="s">
        <v>265</v>
      </c>
      <c r="J5556" t="s">
        <v>266</v>
      </c>
      <c r="K5556" t="s">
        <v>5745</v>
      </c>
      <c r="L5556" t="s">
        <v>10687</v>
      </c>
      <c r="M5556" t="s">
        <v>271</v>
      </c>
      <c r="N5556" t="s">
        <v>268</v>
      </c>
      <c r="O5556">
        <v>20</v>
      </c>
      <c r="P5556" t="s">
        <v>425</v>
      </c>
      <c r="Q5556">
        <v>0.32</v>
      </c>
      <c r="S5556">
        <v>4</v>
      </c>
      <c r="T5556" s="108">
        <v>1.28</v>
      </c>
      <c r="U5556">
        <v>1</v>
      </c>
      <c r="V5556" t="s">
        <v>270</v>
      </c>
      <c r="W5556" t="s">
        <v>167</v>
      </c>
      <c r="X5556">
        <v>2</v>
      </c>
      <c r="Y5556">
        <v>0</v>
      </c>
      <c r="Z5556">
        <v>2</v>
      </c>
      <c r="AA5556">
        <v>0</v>
      </c>
      <c r="AB5556">
        <v>0</v>
      </c>
      <c r="AC5556">
        <v>2</v>
      </c>
      <c r="AD5556">
        <v>0</v>
      </c>
      <c r="AE5556">
        <v>0</v>
      </c>
    </row>
    <row r="5557" spans="1:31" x14ac:dyDescent="0.3">
      <c r="A5557" t="s">
        <v>268</v>
      </c>
      <c r="B5557" t="s">
        <v>5062</v>
      </c>
      <c r="C5557" t="s">
        <v>262</v>
      </c>
      <c r="D5557" t="s">
        <v>5063</v>
      </c>
      <c r="E5557" t="s">
        <v>13470</v>
      </c>
      <c r="F5557" t="s">
        <v>1620</v>
      </c>
      <c r="G5557" t="s">
        <v>9420</v>
      </c>
      <c r="I5557" t="s">
        <v>265</v>
      </c>
      <c r="J5557" t="s">
        <v>266</v>
      </c>
      <c r="K5557" t="s">
        <v>5064</v>
      </c>
      <c r="L5557" t="s">
        <v>17550</v>
      </c>
      <c r="M5557" t="s">
        <v>267</v>
      </c>
      <c r="N5557" t="s">
        <v>268</v>
      </c>
      <c r="O5557">
        <v>1</v>
      </c>
      <c r="P5557" t="s">
        <v>266</v>
      </c>
      <c r="Q5557">
        <v>0.32</v>
      </c>
      <c r="S5557">
        <v>1</v>
      </c>
      <c r="T5557" s="108">
        <v>0.32</v>
      </c>
      <c r="U5557">
        <v>1</v>
      </c>
      <c r="V5557" t="s">
        <v>270</v>
      </c>
      <c r="W5557" t="s">
        <v>167</v>
      </c>
      <c r="X5557">
        <v>1</v>
      </c>
      <c r="Y5557">
        <v>0</v>
      </c>
      <c r="Z5557">
        <v>0</v>
      </c>
      <c r="AA5557">
        <v>0</v>
      </c>
      <c r="AB5557">
        <v>0</v>
      </c>
      <c r="AC5557">
        <v>1</v>
      </c>
      <c r="AD5557">
        <v>0</v>
      </c>
      <c r="AE5557">
        <v>0</v>
      </c>
    </row>
    <row r="5558" spans="1:31" x14ac:dyDescent="0.3">
      <c r="A5558" t="s">
        <v>268</v>
      </c>
      <c r="B5558" t="s">
        <v>5062</v>
      </c>
      <c r="C5558" t="s">
        <v>262</v>
      </c>
      <c r="D5558" t="s">
        <v>5063</v>
      </c>
      <c r="E5558" t="s">
        <v>13470</v>
      </c>
      <c r="F5558" t="s">
        <v>1620</v>
      </c>
      <c r="G5558" t="s">
        <v>9420</v>
      </c>
      <c r="I5558" t="s">
        <v>265</v>
      </c>
      <c r="J5558" t="s">
        <v>266</v>
      </c>
      <c r="K5558" t="s">
        <v>5064</v>
      </c>
      <c r="L5558" t="s">
        <v>17550</v>
      </c>
      <c r="M5558" t="s">
        <v>271</v>
      </c>
      <c r="N5558" t="s">
        <v>268</v>
      </c>
      <c r="O5558">
        <v>2</v>
      </c>
      <c r="P5558" t="s">
        <v>288</v>
      </c>
      <c r="Q5558">
        <v>0.32</v>
      </c>
      <c r="S5558">
        <v>1</v>
      </c>
      <c r="T5558" s="108">
        <v>0.32</v>
      </c>
      <c r="U5558">
        <v>1</v>
      </c>
      <c r="V5558" t="s">
        <v>270</v>
      </c>
      <c r="W5558" t="s">
        <v>167</v>
      </c>
      <c r="X5558">
        <v>1</v>
      </c>
      <c r="Y5558">
        <v>0</v>
      </c>
      <c r="Z5558">
        <v>0</v>
      </c>
      <c r="AA5558">
        <v>0</v>
      </c>
      <c r="AB5558">
        <v>0</v>
      </c>
      <c r="AC5558">
        <v>1</v>
      </c>
      <c r="AD5558">
        <v>0</v>
      </c>
      <c r="AE5558">
        <v>0</v>
      </c>
    </row>
    <row r="5559" spans="1:31" x14ac:dyDescent="0.3">
      <c r="A5559" t="s">
        <v>268</v>
      </c>
      <c r="B5559" t="s">
        <v>5062</v>
      </c>
      <c r="C5559" t="s">
        <v>262</v>
      </c>
      <c r="D5559" t="s">
        <v>5063</v>
      </c>
      <c r="E5559" t="s">
        <v>13470</v>
      </c>
      <c r="F5559" t="s">
        <v>1620</v>
      </c>
      <c r="G5559" t="s">
        <v>9420</v>
      </c>
      <c r="I5559" t="s">
        <v>265</v>
      </c>
      <c r="J5559" t="s">
        <v>266</v>
      </c>
      <c r="K5559" t="s">
        <v>5064</v>
      </c>
      <c r="L5559" t="s">
        <v>17550</v>
      </c>
      <c r="M5559" t="s">
        <v>271</v>
      </c>
      <c r="N5559" t="s">
        <v>268</v>
      </c>
      <c r="O5559">
        <v>27</v>
      </c>
      <c r="P5559" t="s">
        <v>273</v>
      </c>
      <c r="Q5559">
        <v>0.48</v>
      </c>
      <c r="S5559">
        <v>6</v>
      </c>
      <c r="T5559" s="108">
        <v>2.88</v>
      </c>
      <c r="U5559">
        <v>1</v>
      </c>
      <c r="V5559" t="s">
        <v>270</v>
      </c>
      <c r="W5559" t="s">
        <v>167</v>
      </c>
      <c r="X5559">
        <v>6</v>
      </c>
      <c r="Y5559">
        <v>0</v>
      </c>
      <c r="Z5559">
        <v>0</v>
      </c>
      <c r="AA5559">
        <v>0</v>
      </c>
      <c r="AB5559">
        <v>0</v>
      </c>
      <c r="AC5559">
        <v>6</v>
      </c>
      <c r="AD5559">
        <v>0</v>
      </c>
      <c r="AE5559">
        <v>0</v>
      </c>
    </row>
    <row r="5560" spans="1:31" x14ac:dyDescent="0.3">
      <c r="A5560" t="s">
        <v>268</v>
      </c>
      <c r="B5560" t="s">
        <v>4626</v>
      </c>
      <c r="C5560" t="s">
        <v>262</v>
      </c>
      <c r="D5560" t="s">
        <v>4627</v>
      </c>
      <c r="E5560" t="s">
        <v>13483</v>
      </c>
      <c r="F5560" t="s">
        <v>2386</v>
      </c>
      <c r="G5560" t="s">
        <v>2364</v>
      </c>
      <c r="I5560" t="s">
        <v>265</v>
      </c>
      <c r="J5560" t="s">
        <v>266</v>
      </c>
      <c r="K5560" t="s">
        <v>4628</v>
      </c>
      <c r="L5560" t="s">
        <v>1619</v>
      </c>
      <c r="M5560" t="s">
        <v>271</v>
      </c>
      <c r="N5560" t="s">
        <v>268</v>
      </c>
      <c r="O5560">
        <v>2</v>
      </c>
      <c r="P5560" t="s">
        <v>272</v>
      </c>
      <c r="Q5560">
        <v>4</v>
      </c>
      <c r="S5560">
        <v>2</v>
      </c>
      <c r="T5560" s="108">
        <v>8</v>
      </c>
      <c r="U5560">
        <v>1</v>
      </c>
      <c r="V5560" t="s">
        <v>270</v>
      </c>
      <c r="W5560" t="s">
        <v>167</v>
      </c>
      <c r="X5560">
        <v>1</v>
      </c>
      <c r="Y5560">
        <v>0</v>
      </c>
      <c r="Z5560">
        <v>1</v>
      </c>
      <c r="AA5560">
        <v>0</v>
      </c>
      <c r="AB5560">
        <v>1</v>
      </c>
      <c r="AC5560">
        <v>0</v>
      </c>
      <c r="AD5560">
        <v>0</v>
      </c>
      <c r="AE5560">
        <v>0</v>
      </c>
    </row>
    <row r="5561" spans="1:31" x14ac:dyDescent="0.3">
      <c r="A5561" t="s">
        <v>268</v>
      </c>
      <c r="B5561" t="s">
        <v>4626</v>
      </c>
      <c r="C5561" t="s">
        <v>262</v>
      </c>
      <c r="D5561" t="s">
        <v>4627</v>
      </c>
      <c r="E5561" t="s">
        <v>13483</v>
      </c>
      <c r="F5561" t="s">
        <v>2386</v>
      </c>
      <c r="G5561" t="s">
        <v>2364</v>
      </c>
      <c r="I5561" t="s">
        <v>265</v>
      </c>
      <c r="J5561" t="s">
        <v>266</v>
      </c>
      <c r="K5561" t="s">
        <v>4628</v>
      </c>
      <c r="L5561" t="s">
        <v>1619</v>
      </c>
      <c r="M5561" t="s">
        <v>271</v>
      </c>
      <c r="N5561" t="s">
        <v>268</v>
      </c>
      <c r="O5561">
        <v>17</v>
      </c>
      <c r="P5561" t="s">
        <v>273</v>
      </c>
      <c r="Q5561">
        <v>0.32</v>
      </c>
      <c r="S5561">
        <v>1</v>
      </c>
      <c r="T5561" s="108">
        <v>0.32</v>
      </c>
      <c r="U5561">
        <v>1</v>
      </c>
      <c r="V5561" t="s">
        <v>270</v>
      </c>
      <c r="W5561" t="s">
        <v>167</v>
      </c>
      <c r="X5561">
        <v>1</v>
      </c>
      <c r="Y5561">
        <v>0</v>
      </c>
      <c r="Z5561">
        <v>0</v>
      </c>
      <c r="AA5561">
        <v>0</v>
      </c>
      <c r="AB5561">
        <v>1</v>
      </c>
      <c r="AC5561">
        <v>0</v>
      </c>
      <c r="AD5561">
        <v>0</v>
      </c>
      <c r="AE5561">
        <v>0</v>
      </c>
    </row>
    <row r="5562" spans="1:31" x14ac:dyDescent="0.3">
      <c r="A5562" t="s">
        <v>268</v>
      </c>
      <c r="B5562" t="s">
        <v>4626</v>
      </c>
      <c r="C5562" t="s">
        <v>262</v>
      </c>
      <c r="D5562" t="s">
        <v>4627</v>
      </c>
      <c r="E5562" t="s">
        <v>13483</v>
      </c>
      <c r="F5562" t="s">
        <v>2386</v>
      </c>
      <c r="G5562" t="s">
        <v>2364</v>
      </c>
      <c r="I5562" t="s">
        <v>265</v>
      </c>
      <c r="J5562" t="s">
        <v>266</v>
      </c>
      <c r="K5562" t="s">
        <v>4628</v>
      </c>
      <c r="L5562" t="s">
        <v>1619</v>
      </c>
      <c r="M5562" t="s">
        <v>267</v>
      </c>
      <c r="N5562" t="s">
        <v>268</v>
      </c>
      <c r="O5562">
        <v>1</v>
      </c>
      <c r="P5562" t="s">
        <v>282</v>
      </c>
      <c r="Q5562">
        <v>3</v>
      </c>
      <c r="S5562">
        <v>3</v>
      </c>
      <c r="T5562" s="108">
        <v>9</v>
      </c>
      <c r="U5562">
        <v>1</v>
      </c>
      <c r="V5562" t="s">
        <v>270</v>
      </c>
      <c r="W5562" t="s">
        <v>167</v>
      </c>
      <c r="X5562">
        <v>1</v>
      </c>
      <c r="Y5562">
        <v>1</v>
      </c>
      <c r="Z5562">
        <v>0</v>
      </c>
      <c r="AA5562">
        <v>1</v>
      </c>
      <c r="AB5562">
        <v>0</v>
      </c>
      <c r="AC5562">
        <v>1</v>
      </c>
      <c r="AD5562">
        <v>0</v>
      </c>
      <c r="AE5562">
        <v>0</v>
      </c>
    </row>
    <row r="5563" spans="1:31" x14ac:dyDescent="0.3">
      <c r="A5563" t="s">
        <v>268</v>
      </c>
      <c r="B5563" t="s">
        <v>6554</v>
      </c>
      <c r="C5563" t="s">
        <v>262</v>
      </c>
      <c r="D5563" t="s">
        <v>5245</v>
      </c>
      <c r="E5563" t="s">
        <v>13135</v>
      </c>
      <c r="F5563" t="s">
        <v>1538</v>
      </c>
      <c r="G5563" t="s">
        <v>451</v>
      </c>
      <c r="I5563" t="s">
        <v>265</v>
      </c>
      <c r="J5563" t="s">
        <v>266</v>
      </c>
      <c r="K5563" t="s">
        <v>6555</v>
      </c>
      <c r="L5563" t="s">
        <v>1619</v>
      </c>
      <c r="M5563" t="s">
        <v>267</v>
      </c>
      <c r="N5563" t="s">
        <v>268</v>
      </c>
      <c r="O5563">
        <v>1</v>
      </c>
      <c r="P5563" t="s">
        <v>282</v>
      </c>
      <c r="Q5563">
        <v>3</v>
      </c>
      <c r="S5563">
        <v>3</v>
      </c>
      <c r="T5563" s="108">
        <v>9</v>
      </c>
      <c r="U5563">
        <v>1</v>
      </c>
      <c r="V5563" t="s">
        <v>270</v>
      </c>
      <c r="W5563" t="s">
        <v>167</v>
      </c>
      <c r="X5563">
        <v>1</v>
      </c>
      <c r="Y5563">
        <v>1</v>
      </c>
      <c r="Z5563">
        <v>0</v>
      </c>
      <c r="AA5563">
        <v>1</v>
      </c>
      <c r="AB5563">
        <v>0</v>
      </c>
      <c r="AC5563">
        <v>1</v>
      </c>
      <c r="AD5563">
        <v>0</v>
      </c>
      <c r="AE5563">
        <v>0</v>
      </c>
    </row>
    <row r="5564" spans="1:31" x14ac:dyDescent="0.3">
      <c r="A5564" t="s">
        <v>268</v>
      </c>
      <c r="B5564" t="s">
        <v>6554</v>
      </c>
      <c r="C5564" t="s">
        <v>262</v>
      </c>
      <c r="D5564" t="s">
        <v>5245</v>
      </c>
      <c r="E5564" t="s">
        <v>13135</v>
      </c>
      <c r="F5564" t="s">
        <v>1538</v>
      </c>
      <c r="G5564" t="s">
        <v>451</v>
      </c>
      <c r="I5564" t="s">
        <v>265</v>
      </c>
      <c r="J5564" t="s">
        <v>266</v>
      </c>
      <c r="K5564" t="s">
        <v>6555</v>
      </c>
      <c r="L5564" t="s">
        <v>1619</v>
      </c>
      <c r="M5564" t="s">
        <v>271</v>
      </c>
      <c r="N5564" t="s">
        <v>268</v>
      </c>
      <c r="O5564">
        <v>2</v>
      </c>
      <c r="P5564" t="s">
        <v>272</v>
      </c>
      <c r="Q5564">
        <v>2</v>
      </c>
      <c r="S5564">
        <v>3</v>
      </c>
      <c r="T5564" s="108">
        <v>6</v>
      </c>
      <c r="U5564">
        <v>1</v>
      </c>
      <c r="V5564" t="s">
        <v>270</v>
      </c>
      <c r="W5564" t="s">
        <v>167</v>
      </c>
      <c r="X5564">
        <v>1</v>
      </c>
      <c r="Y5564">
        <v>1</v>
      </c>
      <c r="Z5564">
        <v>0</v>
      </c>
      <c r="AA5564">
        <v>1</v>
      </c>
      <c r="AB5564">
        <v>0</v>
      </c>
      <c r="AC5564">
        <v>1</v>
      </c>
      <c r="AD5564">
        <v>0</v>
      </c>
      <c r="AE5564">
        <v>0</v>
      </c>
    </row>
    <row r="5565" spans="1:31" x14ac:dyDescent="0.3">
      <c r="A5565" t="s">
        <v>268</v>
      </c>
      <c r="B5565" t="s">
        <v>6554</v>
      </c>
      <c r="C5565" t="s">
        <v>262</v>
      </c>
      <c r="D5565" t="s">
        <v>5245</v>
      </c>
      <c r="E5565" t="s">
        <v>13135</v>
      </c>
      <c r="F5565" t="s">
        <v>1538</v>
      </c>
      <c r="G5565" t="s">
        <v>451</v>
      </c>
      <c r="I5565" t="s">
        <v>265</v>
      </c>
      <c r="J5565" t="s">
        <v>266</v>
      </c>
      <c r="K5565" t="s">
        <v>6555</v>
      </c>
      <c r="L5565" t="s">
        <v>1619</v>
      </c>
      <c r="M5565" t="s">
        <v>267</v>
      </c>
      <c r="N5565" t="s">
        <v>268</v>
      </c>
      <c r="O5565">
        <v>1</v>
      </c>
      <c r="P5565" t="s">
        <v>266</v>
      </c>
      <c r="Q5565">
        <v>0.48</v>
      </c>
      <c r="S5565">
        <v>1</v>
      </c>
      <c r="T5565" s="108">
        <v>0.48</v>
      </c>
      <c r="U5565">
        <v>1</v>
      </c>
      <c r="V5565" t="s">
        <v>270</v>
      </c>
      <c r="W5565" t="s">
        <v>167</v>
      </c>
      <c r="X5565">
        <v>1</v>
      </c>
      <c r="Y5565">
        <v>0</v>
      </c>
      <c r="Z5565">
        <v>0</v>
      </c>
      <c r="AA5565">
        <v>0</v>
      </c>
      <c r="AB5565">
        <v>1</v>
      </c>
      <c r="AC5565">
        <v>0</v>
      </c>
      <c r="AD5565">
        <v>0</v>
      </c>
      <c r="AE5565">
        <v>0</v>
      </c>
    </row>
    <row r="5566" spans="1:31" x14ac:dyDescent="0.3">
      <c r="A5566" t="s">
        <v>268</v>
      </c>
      <c r="B5566" t="s">
        <v>6554</v>
      </c>
      <c r="C5566" t="s">
        <v>262</v>
      </c>
      <c r="D5566" t="s">
        <v>5245</v>
      </c>
      <c r="E5566" t="s">
        <v>13135</v>
      </c>
      <c r="F5566" t="s">
        <v>1538</v>
      </c>
      <c r="G5566" t="s">
        <v>451</v>
      </c>
      <c r="I5566" t="s">
        <v>265</v>
      </c>
      <c r="J5566" t="s">
        <v>266</v>
      </c>
      <c r="K5566" t="s">
        <v>6555</v>
      </c>
      <c r="L5566" t="s">
        <v>1619</v>
      </c>
      <c r="M5566" t="s">
        <v>271</v>
      </c>
      <c r="N5566" t="s">
        <v>268</v>
      </c>
      <c r="O5566">
        <v>2</v>
      </c>
      <c r="P5566" t="s">
        <v>288</v>
      </c>
      <c r="Q5566">
        <v>0.48</v>
      </c>
      <c r="S5566">
        <v>1</v>
      </c>
      <c r="T5566" s="108">
        <v>0.48</v>
      </c>
      <c r="U5566">
        <v>1</v>
      </c>
      <c r="V5566" t="s">
        <v>270</v>
      </c>
      <c r="W5566" t="s">
        <v>167</v>
      </c>
      <c r="X5566">
        <v>1</v>
      </c>
      <c r="Y5566">
        <v>0</v>
      </c>
      <c r="Z5566">
        <v>0</v>
      </c>
      <c r="AA5566">
        <v>1</v>
      </c>
      <c r="AB5566">
        <v>0</v>
      </c>
      <c r="AC5566">
        <v>0</v>
      </c>
      <c r="AD5566">
        <v>0</v>
      </c>
      <c r="AE5566">
        <v>0</v>
      </c>
    </row>
    <row r="5567" spans="1:31" x14ac:dyDescent="0.3">
      <c r="A5567" t="s">
        <v>268</v>
      </c>
      <c r="B5567" t="s">
        <v>6554</v>
      </c>
      <c r="C5567" t="s">
        <v>262</v>
      </c>
      <c r="D5567" t="s">
        <v>5245</v>
      </c>
      <c r="E5567" t="s">
        <v>13135</v>
      </c>
      <c r="F5567" t="s">
        <v>1538</v>
      </c>
      <c r="G5567" t="s">
        <v>451</v>
      </c>
      <c r="I5567" t="s">
        <v>265</v>
      </c>
      <c r="J5567" t="s">
        <v>266</v>
      </c>
      <c r="K5567" t="s">
        <v>6555</v>
      </c>
      <c r="L5567" t="s">
        <v>1619</v>
      </c>
      <c r="M5567" t="s">
        <v>271</v>
      </c>
      <c r="N5567" t="s">
        <v>268</v>
      </c>
      <c r="O5567">
        <v>17</v>
      </c>
      <c r="P5567" t="s">
        <v>273</v>
      </c>
      <c r="Q5567">
        <v>0.32</v>
      </c>
      <c r="S5567">
        <v>1</v>
      </c>
      <c r="T5567" s="108">
        <v>0.32</v>
      </c>
      <c r="U5567">
        <v>1</v>
      </c>
      <c r="V5567" t="s">
        <v>270</v>
      </c>
      <c r="W5567" t="s">
        <v>167</v>
      </c>
      <c r="X5567">
        <v>1</v>
      </c>
      <c r="Y5567">
        <v>0</v>
      </c>
      <c r="Z5567">
        <v>0</v>
      </c>
      <c r="AA5567">
        <v>1</v>
      </c>
      <c r="AB5567">
        <v>0</v>
      </c>
      <c r="AC5567">
        <v>0</v>
      </c>
      <c r="AD5567">
        <v>0</v>
      </c>
      <c r="AE5567">
        <v>0</v>
      </c>
    </row>
    <row r="5568" spans="1:31" x14ac:dyDescent="0.3">
      <c r="A5568" t="s">
        <v>268</v>
      </c>
      <c r="B5568" t="s">
        <v>6449</v>
      </c>
      <c r="C5568" t="s">
        <v>262</v>
      </c>
      <c r="D5568" t="s">
        <v>6450</v>
      </c>
      <c r="E5568" t="s">
        <v>13409</v>
      </c>
      <c r="F5568" t="s">
        <v>6451</v>
      </c>
      <c r="G5568" t="s">
        <v>2304</v>
      </c>
      <c r="I5568" t="s">
        <v>265</v>
      </c>
      <c r="J5568" t="s">
        <v>266</v>
      </c>
      <c r="K5568" t="s">
        <v>6452</v>
      </c>
      <c r="L5568" t="s">
        <v>1619</v>
      </c>
      <c r="M5568" t="s">
        <v>271</v>
      </c>
      <c r="N5568" t="s">
        <v>268</v>
      </c>
      <c r="O5568">
        <v>2</v>
      </c>
      <c r="P5568" t="s">
        <v>272</v>
      </c>
      <c r="Q5568">
        <v>1</v>
      </c>
      <c r="S5568">
        <v>1</v>
      </c>
      <c r="T5568" s="108">
        <v>1</v>
      </c>
      <c r="U5568">
        <v>1</v>
      </c>
      <c r="V5568" t="s">
        <v>270</v>
      </c>
      <c r="W5568" t="s">
        <v>167</v>
      </c>
      <c r="X5568">
        <v>1</v>
      </c>
      <c r="Y5568">
        <v>0</v>
      </c>
      <c r="Z5568">
        <v>1</v>
      </c>
      <c r="AA5568">
        <v>0</v>
      </c>
      <c r="AB5568">
        <v>0</v>
      </c>
      <c r="AC5568">
        <v>0</v>
      </c>
      <c r="AD5568">
        <v>0</v>
      </c>
      <c r="AE5568">
        <v>0</v>
      </c>
    </row>
    <row r="5569" spans="1:31" x14ac:dyDescent="0.3">
      <c r="A5569" t="s">
        <v>268</v>
      </c>
      <c r="B5569" t="s">
        <v>6449</v>
      </c>
      <c r="C5569" t="s">
        <v>262</v>
      </c>
      <c r="D5569" t="s">
        <v>6450</v>
      </c>
      <c r="E5569" t="s">
        <v>13409</v>
      </c>
      <c r="F5569" t="s">
        <v>6451</v>
      </c>
      <c r="G5569" t="s">
        <v>2304</v>
      </c>
      <c r="I5569" t="s">
        <v>265</v>
      </c>
      <c r="J5569" t="s">
        <v>266</v>
      </c>
      <c r="K5569" t="s">
        <v>6452</v>
      </c>
      <c r="L5569" t="s">
        <v>1619</v>
      </c>
      <c r="M5569" t="s">
        <v>267</v>
      </c>
      <c r="N5569" t="s">
        <v>268</v>
      </c>
      <c r="O5569">
        <v>1</v>
      </c>
      <c r="P5569" t="s">
        <v>282</v>
      </c>
      <c r="Q5569">
        <v>3</v>
      </c>
      <c r="S5569">
        <v>2</v>
      </c>
      <c r="T5569" s="108">
        <v>6</v>
      </c>
      <c r="U5569">
        <v>1</v>
      </c>
      <c r="V5569" t="s">
        <v>270</v>
      </c>
      <c r="W5569" t="s">
        <v>167</v>
      </c>
      <c r="X5569">
        <v>1</v>
      </c>
      <c r="Y5569">
        <v>1</v>
      </c>
      <c r="Z5569">
        <v>0</v>
      </c>
      <c r="AA5569">
        <v>0</v>
      </c>
      <c r="AB5569">
        <v>0</v>
      </c>
      <c r="AC5569">
        <v>1</v>
      </c>
      <c r="AD5569">
        <v>0</v>
      </c>
      <c r="AE5569">
        <v>0</v>
      </c>
    </row>
    <row r="5570" spans="1:31" x14ac:dyDescent="0.3">
      <c r="A5570" t="s">
        <v>268</v>
      </c>
      <c r="B5570" t="s">
        <v>6521</v>
      </c>
      <c r="C5570" t="s">
        <v>262</v>
      </c>
      <c r="D5570" t="s">
        <v>6522</v>
      </c>
      <c r="E5570" t="s">
        <v>13376</v>
      </c>
      <c r="F5570" t="s">
        <v>1401</v>
      </c>
      <c r="G5570" t="s">
        <v>2321</v>
      </c>
      <c r="I5570" t="s">
        <v>265</v>
      </c>
      <c r="J5570" t="s">
        <v>266</v>
      </c>
      <c r="K5570" t="s">
        <v>6523</v>
      </c>
      <c r="L5570" t="s">
        <v>6524</v>
      </c>
      <c r="M5570" t="s">
        <v>267</v>
      </c>
      <c r="N5570" t="s">
        <v>268</v>
      </c>
      <c r="O5570">
        <v>1</v>
      </c>
      <c r="P5570" t="s">
        <v>282</v>
      </c>
      <c r="Q5570">
        <v>1</v>
      </c>
      <c r="S5570">
        <v>1</v>
      </c>
      <c r="T5570" s="108">
        <v>1</v>
      </c>
      <c r="U5570">
        <v>1</v>
      </c>
      <c r="V5570" t="s">
        <v>270</v>
      </c>
      <c r="W5570" t="s">
        <v>167</v>
      </c>
      <c r="X5570">
        <v>1</v>
      </c>
      <c r="Y5570">
        <v>0</v>
      </c>
      <c r="Z5570">
        <v>0</v>
      </c>
      <c r="AA5570">
        <v>0</v>
      </c>
      <c r="AB5570">
        <v>1</v>
      </c>
      <c r="AC5570">
        <v>0</v>
      </c>
      <c r="AD5570">
        <v>0</v>
      </c>
      <c r="AE5570">
        <v>0</v>
      </c>
    </row>
    <row r="5571" spans="1:31" x14ac:dyDescent="0.3">
      <c r="A5571" t="s">
        <v>268</v>
      </c>
      <c r="B5571" t="s">
        <v>7220</v>
      </c>
      <c r="C5571" t="s">
        <v>262</v>
      </c>
      <c r="D5571" t="s">
        <v>7221</v>
      </c>
      <c r="E5571" t="s">
        <v>13332</v>
      </c>
      <c r="F5571" t="s">
        <v>7218</v>
      </c>
      <c r="G5571" t="s">
        <v>402</v>
      </c>
      <c r="I5571" t="s">
        <v>265</v>
      </c>
      <c r="J5571" t="s">
        <v>266</v>
      </c>
      <c r="K5571" t="s">
        <v>7219</v>
      </c>
      <c r="L5571" t="s">
        <v>4536</v>
      </c>
      <c r="M5571" t="s">
        <v>267</v>
      </c>
      <c r="N5571" t="s">
        <v>268</v>
      </c>
      <c r="O5571">
        <v>1</v>
      </c>
      <c r="P5571" t="s">
        <v>282</v>
      </c>
      <c r="Q5571">
        <v>3</v>
      </c>
      <c r="S5571">
        <v>1</v>
      </c>
      <c r="T5571" s="108">
        <v>3</v>
      </c>
      <c r="U5571">
        <v>1</v>
      </c>
      <c r="V5571" t="s">
        <v>270</v>
      </c>
      <c r="W5571" t="s">
        <v>167</v>
      </c>
      <c r="X5571">
        <v>1</v>
      </c>
      <c r="Y5571">
        <v>0</v>
      </c>
      <c r="Z5571">
        <v>0</v>
      </c>
      <c r="AA5571">
        <v>0</v>
      </c>
      <c r="AB5571">
        <v>0</v>
      </c>
      <c r="AC5571">
        <v>1</v>
      </c>
      <c r="AD5571">
        <v>0</v>
      </c>
      <c r="AE5571">
        <v>0</v>
      </c>
    </row>
    <row r="5572" spans="1:31" x14ac:dyDescent="0.3">
      <c r="A5572" t="s">
        <v>268</v>
      </c>
      <c r="B5572" t="s">
        <v>6501</v>
      </c>
      <c r="C5572" t="s">
        <v>262</v>
      </c>
      <c r="D5572" t="s">
        <v>6502</v>
      </c>
      <c r="E5572" t="s">
        <v>13519</v>
      </c>
      <c r="F5572" t="s">
        <v>1391</v>
      </c>
      <c r="G5572" t="s">
        <v>947</v>
      </c>
      <c r="I5572" t="s">
        <v>265</v>
      </c>
      <c r="J5572" t="s">
        <v>266</v>
      </c>
      <c r="K5572" t="s">
        <v>6503</v>
      </c>
      <c r="L5572" t="s">
        <v>6504</v>
      </c>
      <c r="M5572" t="s">
        <v>267</v>
      </c>
      <c r="N5572" t="s">
        <v>268</v>
      </c>
      <c r="O5572">
        <v>1</v>
      </c>
      <c r="P5572" t="s">
        <v>266</v>
      </c>
      <c r="Q5572">
        <v>0.48</v>
      </c>
      <c r="S5572">
        <v>2</v>
      </c>
      <c r="T5572" s="108">
        <v>0.96</v>
      </c>
      <c r="U5572">
        <v>1</v>
      </c>
      <c r="V5572" t="s">
        <v>270</v>
      </c>
      <c r="W5572" t="s">
        <v>167</v>
      </c>
      <c r="X5572">
        <v>2</v>
      </c>
      <c r="Y5572">
        <v>0</v>
      </c>
      <c r="Z5572">
        <v>0</v>
      </c>
      <c r="AA5572">
        <v>2</v>
      </c>
      <c r="AB5572">
        <v>0</v>
      </c>
      <c r="AC5572">
        <v>0</v>
      </c>
      <c r="AD5572">
        <v>0</v>
      </c>
      <c r="AE5572">
        <v>0</v>
      </c>
    </row>
    <row r="5573" spans="1:31" x14ac:dyDescent="0.3">
      <c r="A5573" t="s">
        <v>268</v>
      </c>
      <c r="B5573" t="s">
        <v>6501</v>
      </c>
      <c r="C5573" t="s">
        <v>262</v>
      </c>
      <c r="D5573" t="s">
        <v>6502</v>
      </c>
      <c r="E5573" t="s">
        <v>13519</v>
      </c>
      <c r="F5573" t="s">
        <v>1391</v>
      </c>
      <c r="G5573" t="s">
        <v>947</v>
      </c>
      <c r="I5573" t="s">
        <v>265</v>
      </c>
      <c r="J5573" t="s">
        <v>266</v>
      </c>
      <c r="K5573" t="s">
        <v>6503</v>
      </c>
      <c r="L5573" t="s">
        <v>6504</v>
      </c>
      <c r="M5573" t="s">
        <v>271</v>
      </c>
      <c r="N5573" t="s">
        <v>268</v>
      </c>
      <c r="O5573">
        <v>2</v>
      </c>
      <c r="P5573" t="s">
        <v>288</v>
      </c>
      <c r="Q5573">
        <v>0.48</v>
      </c>
      <c r="S5573">
        <v>2</v>
      </c>
      <c r="T5573" s="108">
        <v>0.96</v>
      </c>
      <c r="U5573">
        <v>1</v>
      </c>
      <c r="V5573" t="s">
        <v>270</v>
      </c>
      <c r="W5573" t="s">
        <v>167</v>
      </c>
      <c r="X5573">
        <v>2</v>
      </c>
      <c r="Y5573">
        <v>0</v>
      </c>
      <c r="Z5573">
        <v>0</v>
      </c>
      <c r="AA5573">
        <v>2</v>
      </c>
      <c r="AB5573">
        <v>0</v>
      </c>
      <c r="AC5573">
        <v>0</v>
      </c>
      <c r="AD5573">
        <v>0</v>
      </c>
      <c r="AE5573">
        <v>0</v>
      </c>
    </row>
    <row r="5574" spans="1:31" x14ac:dyDescent="0.3">
      <c r="A5574" t="s">
        <v>268</v>
      </c>
      <c r="B5574" t="s">
        <v>6501</v>
      </c>
      <c r="C5574" t="s">
        <v>262</v>
      </c>
      <c r="D5574" t="s">
        <v>6502</v>
      </c>
      <c r="E5574" t="s">
        <v>13519</v>
      </c>
      <c r="F5574" t="s">
        <v>1391</v>
      </c>
      <c r="G5574" t="s">
        <v>947</v>
      </c>
      <c r="I5574" t="s">
        <v>265</v>
      </c>
      <c r="J5574" t="s">
        <v>266</v>
      </c>
      <c r="K5574" t="s">
        <v>6503</v>
      </c>
      <c r="L5574" t="s">
        <v>6504</v>
      </c>
      <c r="M5574" t="s">
        <v>271</v>
      </c>
      <c r="N5574" t="s">
        <v>268</v>
      </c>
      <c r="O5574">
        <v>17</v>
      </c>
      <c r="P5574" t="s">
        <v>425</v>
      </c>
      <c r="Q5574">
        <v>0.32</v>
      </c>
      <c r="S5574">
        <v>1</v>
      </c>
      <c r="T5574" s="108">
        <v>0.32</v>
      </c>
      <c r="U5574">
        <v>1</v>
      </c>
      <c r="V5574" t="s">
        <v>270</v>
      </c>
      <c r="W5574" t="s">
        <v>167</v>
      </c>
      <c r="X5574">
        <v>1</v>
      </c>
      <c r="Y5574">
        <v>0</v>
      </c>
      <c r="Z5574">
        <v>0</v>
      </c>
      <c r="AA5574">
        <v>0</v>
      </c>
      <c r="AB5574">
        <v>0</v>
      </c>
      <c r="AC5574">
        <v>1</v>
      </c>
      <c r="AD5574">
        <v>0</v>
      </c>
      <c r="AE5574">
        <v>0</v>
      </c>
    </row>
    <row r="5575" spans="1:31" x14ac:dyDescent="0.3">
      <c r="A5575" t="s">
        <v>268</v>
      </c>
      <c r="B5575" t="s">
        <v>6438</v>
      </c>
      <c r="C5575" t="s">
        <v>262</v>
      </c>
      <c r="D5575" t="s">
        <v>4379</v>
      </c>
      <c r="E5575" t="s">
        <v>12992</v>
      </c>
      <c r="F5575" t="s">
        <v>2705</v>
      </c>
      <c r="G5575" t="s">
        <v>6439</v>
      </c>
      <c r="I5575" t="s">
        <v>265</v>
      </c>
      <c r="J5575" t="s">
        <v>266</v>
      </c>
      <c r="K5575" t="s">
        <v>6440</v>
      </c>
      <c r="L5575" t="s">
        <v>6084</v>
      </c>
      <c r="M5575" t="s">
        <v>267</v>
      </c>
      <c r="N5575" t="s">
        <v>268</v>
      </c>
      <c r="O5575">
        <v>13</v>
      </c>
      <c r="P5575" t="s">
        <v>266</v>
      </c>
      <c r="Q5575">
        <v>0.17</v>
      </c>
      <c r="S5575">
        <v>1</v>
      </c>
      <c r="T5575" s="108">
        <v>0.17</v>
      </c>
      <c r="U5575">
        <v>1</v>
      </c>
      <c r="V5575" t="s">
        <v>270</v>
      </c>
      <c r="W5575" t="s">
        <v>167</v>
      </c>
      <c r="X5575">
        <v>1</v>
      </c>
      <c r="Y5575">
        <v>0</v>
      </c>
      <c r="Z5575">
        <v>0</v>
      </c>
      <c r="AA5575">
        <v>1</v>
      </c>
      <c r="AB5575">
        <v>0</v>
      </c>
      <c r="AC5575">
        <v>0</v>
      </c>
      <c r="AD5575">
        <v>0</v>
      </c>
      <c r="AE5575">
        <v>0</v>
      </c>
    </row>
    <row r="5576" spans="1:31" x14ac:dyDescent="0.3">
      <c r="A5576" t="s">
        <v>268</v>
      </c>
      <c r="B5576" t="s">
        <v>6438</v>
      </c>
      <c r="C5576" t="s">
        <v>262</v>
      </c>
      <c r="D5576" t="s">
        <v>4379</v>
      </c>
      <c r="E5576" t="s">
        <v>12992</v>
      </c>
      <c r="F5576" t="s">
        <v>2705</v>
      </c>
      <c r="G5576" t="s">
        <v>6439</v>
      </c>
      <c r="I5576" t="s">
        <v>265</v>
      </c>
      <c r="J5576" t="s">
        <v>266</v>
      </c>
      <c r="K5576" t="s">
        <v>6440</v>
      </c>
      <c r="L5576" t="s">
        <v>6084</v>
      </c>
      <c r="M5576" t="s">
        <v>271</v>
      </c>
      <c r="N5576" t="s">
        <v>268</v>
      </c>
      <c r="O5576">
        <v>15</v>
      </c>
      <c r="P5576" t="s">
        <v>273</v>
      </c>
      <c r="Q5576">
        <v>0.32</v>
      </c>
      <c r="S5576">
        <v>1</v>
      </c>
      <c r="T5576" s="108">
        <v>0.32</v>
      </c>
      <c r="U5576">
        <v>1</v>
      </c>
      <c r="V5576" t="s">
        <v>270</v>
      </c>
      <c r="W5576" t="s">
        <v>167</v>
      </c>
      <c r="X5576">
        <v>1</v>
      </c>
      <c r="Y5576">
        <v>0</v>
      </c>
      <c r="Z5576">
        <v>0</v>
      </c>
      <c r="AA5576">
        <v>1</v>
      </c>
      <c r="AB5576">
        <v>0</v>
      </c>
      <c r="AC5576">
        <v>0</v>
      </c>
      <c r="AD5576">
        <v>0</v>
      </c>
      <c r="AE5576">
        <v>0</v>
      </c>
    </row>
    <row r="5577" spans="1:31" x14ac:dyDescent="0.3">
      <c r="A5577" t="s">
        <v>268</v>
      </c>
      <c r="B5577" t="s">
        <v>6438</v>
      </c>
      <c r="C5577" t="s">
        <v>262</v>
      </c>
      <c r="D5577" t="s">
        <v>4379</v>
      </c>
      <c r="E5577" t="s">
        <v>12992</v>
      </c>
      <c r="F5577" t="s">
        <v>2705</v>
      </c>
      <c r="G5577" t="s">
        <v>6439</v>
      </c>
      <c r="I5577" t="s">
        <v>265</v>
      </c>
      <c r="J5577" t="s">
        <v>266</v>
      </c>
      <c r="K5577" t="s">
        <v>6440</v>
      </c>
      <c r="L5577" t="s">
        <v>6084</v>
      </c>
      <c r="M5577" t="s">
        <v>271</v>
      </c>
      <c r="N5577" t="s">
        <v>268</v>
      </c>
      <c r="O5577">
        <v>14</v>
      </c>
      <c r="P5577" t="s">
        <v>288</v>
      </c>
      <c r="Q5577">
        <v>0.32</v>
      </c>
      <c r="S5577">
        <v>1</v>
      </c>
      <c r="T5577" s="108">
        <v>0.32</v>
      </c>
      <c r="U5577">
        <v>1</v>
      </c>
      <c r="V5577" t="s">
        <v>270</v>
      </c>
      <c r="W5577" t="s">
        <v>167</v>
      </c>
      <c r="X5577">
        <v>1</v>
      </c>
      <c r="Y5577">
        <v>0</v>
      </c>
      <c r="Z5577">
        <v>0</v>
      </c>
      <c r="AA5577">
        <v>1</v>
      </c>
      <c r="AB5577">
        <v>0</v>
      </c>
      <c r="AC5577">
        <v>0</v>
      </c>
      <c r="AD5577">
        <v>0</v>
      </c>
      <c r="AE5577">
        <v>0</v>
      </c>
    </row>
    <row r="5578" spans="1:31" x14ac:dyDescent="0.3">
      <c r="A5578" t="s">
        <v>268</v>
      </c>
      <c r="B5578" t="s">
        <v>6324</v>
      </c>
      <c r="C5578" t="s">
        <v>262</v>
      </c>
      <c r="D5578" t="s">
        <v>6325</v>
      </c>
      <c r="E5578" t="s">
        <v>13626</v>
      </c>
      <c r="F5578" t="s">
        <v>6326</v>
      </c>
      <c r="G5578" t="s">
        <v>292</v>
      </c>
      <c r="I5578" t="s">
        <v>265</v>
      </c>
      <c r="J5578" t="s">
        <v>266</v>
      </c>
      <c r="K5578" t="s">
        <v>6327</v>
      </c>
      <c r="L5578" t="s">
        <v>6328</v>
      </c>
      <c r="M5578" t="s">
        <v>267</v>
      </c>
      <c r="N5578" t="s">
        <v>268</v>
      </c>
      <c r="O5578">
        <v>1</v>
      </c>
      <c r="P5578" t="s">
        <v>282</v>
      </c>
      <c r="Q5578">
        <v>2</v>
      </c>
      <c r="S5578">
        <v>1</v>
      </c>
      <c r="T5578" s="108">
        <v>2</v>
      </c>
      <c r="U5578">
        <v>1</v>
      </c>
      <c r="V5578" t="s">
        <v>270</v>
      </c>
      <c r="W5578" t="s">
        <v>167</v>
      </c>
      <c r="X5578">
        <v>1</v>
      </c>
      <c r="Y5578">
        <v>0</v>
      </c>
      <c r="Z5578">
        <v>1</v>
      </c>
      <c r="AA5578">
        <v>0</v>
      </c>
      <c r="AB5578">
        <v>0</v>
      </c>
      <c r="AC5578">
        <v>0</v>
      </c>
      <c r="AD5578">
        <v>0</v>
      </c>
      <c r="AE5578">
        <v>0</v>
      </c>
    </row>
    <row r="5579" spans="1:31" x14ac:dyDescent="0.3">
      <c r="A5579" t="s">
        <v>268</v>
      </c>
      <c r="B5579" t="s">
        <v>6192</v>
      </c>
      <c r="C5579" t="s">
        <v>262</v>
      </c>
      <c r="D5579" t="s">
        <v>6193</v>
      </c>
      <c r="E5579" t="s">
        <v>12880</v>
      </c>
      <c r="F5579" t="s">
        <v>6194</v>
      </c>
      <c r="G5579" t="s">
        <v>356</v>
      </c>
      <c r="I5579" t="s">
        <v>265</v>
      </c>
      <c r="J5579" t="s">
        <v>266</v>
      </c>
      <c r="K5579" t="s">
        <v>6195</v>
      </c>
      <c r="L5579" t="s">
        <v>10645</v>
      </c>
      <c r="M5579" t="s">
        <v>267</v>
      </c>
      <c r="N5579" t="s">
        <v>268</v>
      </c>
      <c r="O5579">
        <v>1</v>
      </c>
      <c r="P5579" t="s">
        <v>282</v>
      </c>
      <c r="Q5579">
        <v>3</v>
      </c>
      <c r="S5579">
        <v>2</v>
      </c>
      <c r="T5579" s="108">
        <v>6</v>
      </c>
      <c r="U5579">
        <v>1</v>
      </c>
      <c r="V5579" t="s">
        <v>270</v>
      </c>
      <c r="W5579" t="s">
        <v>167</v>
      </c>
      <c r="X5579">
        <v>1</v>
      </c>
      <c r="Y5579">
        <v>1</v>
      </c>
      <c r="Z5579">
        <v>0</v>
      </c>
      <c r="AA5579">
        <v>0</v>
      </c>
      <c r="AB5579">
        <v>1</v>
      </c>
      <c r="AC5579">
        <v>0</v>
      </c>
      <c r="AD5579">
        <v>0</v>
      </c>
      <c r="AE5579">
        <v>0</v>
      </c>
    </row>
    <row r="5580" spans="1:31" x14ac:dyDescent="0.3">
      <c r="A5580" t="s">
        <v>268</v>
      </c>
      <c r="B5580" t="s">
        <v>6192</v>
      </c>
      <c r="C5580" t="s">
        <v>262</v>
      </c>
      <c r="D5580" t="s">
        <v>6193</v>
      </c>
      <c r="E5580" t="s">
        <v>12880</v>
      </c>
      <c r="F5580" t="s">
        <v>6194</v>
      </c>
      <c r="G5580" t="s">
        <v>356</v>
      </c>
      <c r="I5580" t="s">
        <v>265</v>
      </c>
      <c r="J5580" t="s">
        <v>266</v>
      </c>
      <c r="K5580" t="s">
        <v>6195</v>
      </c>
      <c r="L5580" t="s">
        <v>10645</v>
      </c>
      <c r="M5580" t="s">
        <v>271</v>
      </c>
      <c r="N5580" t="s">
        <v>268</v>
      </c>
      <c r="O5580">
        <v>2</v>
      </c>
      <c r="P5580" t="s">
        <v>272</v>
      </c>
      <c r="Q5580">
        <v>3</v>
      </c>
      <c r="S5580">
        <v>1</v>
      </c>
      <c r="T5580" s="108">
        <v>3</v>
      </c>
      <c r="U5580">
        <v>1</v>
      </c>
      <c r="V5580" t="s">
        <v>270</v>
      </c>
      <c r="W5580" t="s">
        <v>167</v>
      </c>
      <c r="X5580">
        <v>1</v>
      </c>
      <c r="Y5580">
        <v>0</v>
      </c>
      <c r="Z5580">
        <v>1</v>
      </c>
      <c r="AA5580">
        <v>0</v>
      </c>
      <c r="AB5580">
        <v>0</v>
      </c>
      <c r="AC5580">
        <v>0</v>
      </c>
      <c r="AD5580">
        <v>0</v>
      </c>
      <c r="AE5580">
        <v>0</v>
      </c>
    </row>
    <row r="5581" spans="1:31" x14ac:dyDescent="0.3">
      <c r="A5581" t="s">
        <v>268</v>
      </c>
      <c r="B5581" t="s">
        <v>6383</v>
      </c>
      <c r="C5581" t="s">
        <v>262</v>
      </c>
      <c r="D5581" t="s">
        <v>6384</v>
      </c>
      <c r="E5581" t="s">
        <v>13122</v>
      </c>
      <c r="F5581" t="s">
        <v>1671</v>
      </c>
      <c r="G5581" t="s">
        <v>451</v>
      </c>
      <c r="I5581" t="s">
        <v>265</v>
      </c>
      <c r="J5581" t="s">
        <v>266</v>
      </c>
      <c r="K5581" t="s">
        <v>6385</v>
      </c>
      <c r="L5581" t="s">
        <v>10645</v>
      </c>
      <c r="M5581" t="s">
        <v>267</v>
      </c>
      <c r="N5581" t="s">
        <v>268</v>
      </c>
      <c r="O5581">
        <v>1</v>
      </c>
      <c r="P5581" t="s">
        <v>266</v>
      </c>
      <c r="Q5581">
        <v>0.48</v>
      </c>
      <c r="S5581">
        <v>1</v>
      </c>
      <c r="T5581" s="108">
        <v>0.48</v>
      </c>
      <c r="U5581">
        <v>1</v>
      </c>
      <c r="V5581" t="s">
        <v>270</v>
      </c>
      <c r="W5581" t="s">
        <v>167</v>
      </c>
      <c r="X5581">
        <v>1</v>
      </c>
      <c r="Y5581">
        <v>0</v>
      </c>
      <c r="Z5581">
        <v>1</v>
      </c>
      <c r="AA5581">
        <v>0</v>
      </c>
      <c r="AB5581">
        <v>0</v>
      </c>
      <c r="AC5581">
        <v>0</v>
      </c>
      <c r="AD5581">
        <v>0</v>
      </c>
      <c r="AE5581">
        <v>0</v>
      </c>
    </row>
    <row r="5582" spans="1:31" x14ac:dyDescent="0.3">
      <c r="A5582" t="s">
        <v>268</v>
      </c>
      <c r="B5582" t="s">
        <v>6383</v>
      </c>
      <c r="C5582" t="s">
        <v>262</v>
      </c>
      <c r="D5582" t="s">
        <v>6384</v>
      </c>
      <c r="E5582" t="s">
        <v>13122</v>
      </c>
      <c r="F5582" t="s">
        <v>1671</v>
      </c>
      <c r="G5582" t="s">
        <v>451</v>
      </c>
      <c r="I5582" t="s">
        <v>265</v>
      </c>
      <c r="J5582" t="s">
        <v>266</v>
      </c>
      <c r="K5582" t="s">
        <v>6385</v>
      </c>
      <c r="L5582" t="s">
        <v>10645</v>
      </c>
      <c r="M5582" t="s">
        <v>271</v>
      </c>
      <c r="N5582" t="s">
        <v>268</v>
      </c>
      <c r="O5582">
        <v>2</v>
      </c>
      <c r="P5582" t="s">
        <v>288</v>
      </c>
      <c r="Q5582">
        <v>0.48</v>
      </c>
      <c r="S5582">
        <v>2</v>
      </c>
      <c r="T5582" s="108">
        <v>0.96</v>
      </c>
      <c r="U5582">
        <v>1</v>
      </c>
      <c r="V5582" t="s">
        <v>270</v>
      </c>
      <c r="W5582" t="s">
        <v>167</v>
      </c>
      <c r="X5582">
        <v>2</v>
      </c>
      <c r="Y5582">
        <v>0</v>
      </c>
      <c r="Z5582">
        <v>2</v>
      </c>
      <c r="AA5582">
        <v>0</v>
      </c>
      <c r="AB5582">
        <v>0</v>
      </c>
      <c r="AC5582">
        <v>0</v>
      </c>
      <c r="AD5582">
        <v>0</v>
      </c>
      <c r="AE5582">
        <v>0</v>
      </c>
    </row>
    <row r="5583" spans="1:31" x14ac:dyDescent="0.3">
      <c r="A5583" t="s">
        <v>268</v>
      </c>
      <c r="B5583" t="s">
        <v>5994</v>
      </c>
      <c r="C5583" t="s">
        <v>262</v>
      </c>
      <c r="D5583" t="s">
        <v>5995</v>
      </c>
      <c r="E5583" t="s">
        <v>13374</v>
      </c>
      <c r="F5583" t="s">
        <v>5992</v>
      </c>
      <c r="G5583" t="s">
        <v>9428</v>
      </c>
      <c r="I5583" t="s">
        <v>265</v>
      </c>
      <c r="J5583" t="s">
        <v>266</v>
      </c>
      <c r="K5583" t="s">
        <v>370</v>
      </c>
      <c r="L5583" t="s">
        <v>19286</v>
      </c>
      <c r="M5583" t="s">
        <v>267</v>
      </c>
      <c r="N5583" t="s">
        <v>268</v>
      </c>
      <c r="O5583">
        <v>1</v>
      </c>
      <c r="P5583" t="s">
        <v>282</v>
      </c>
      <c r="Q5583">
        <v>1</v>
      </c>
      <c r="S5583">
        <v>1</v>
      </c>
      <c r="T5583" s="108">
        <v>1</v>
      </c>
      <c r="U5583">
        <v>1</v>
      </c>
      <c r="V5583" t="s">
        <v>270</v>
      </c>
      <c r="W5583" t="s">
        <v>167</v>
      </c>
      <c r="X5583">
        <v>1</v>
      </c>
      <c r="Y5583">
        <v>0</v>
      </c>
      <c r="Z5583">
        <v>0</v>
      </c>
      <c r="AA5583">
        <v>1</v>
      </c>
      <c r="AB5583">
        <v>0</v>
      </c>
      <c r="AC5583">
        <v>0</v>
      </c>
      <c r="AD5583">
        <v>0</v>
      </c>
      <c r="AE5583">
        <v>0</v>
      </c>
    </row>
    <row r="5584" spans="1:31" x14ac:dyDescent="0.3">
      <c r="A5584" t="s">
        <v>268</v>
      </c>
      <c r="B5584" t="s">
        <v>5994</v>
      </c>
      <c r="C5584" t="s">
        <v>262</v>
      </c>
      <c r="D5584" t="s">
        <v>5995</v>
      </c>
      <c r="E5584" t="s">
        <v>13374</v>
      </c>
      <c r="F5584" t="s">
        <v>5992</v>
      </c>
      <c r="G5584" t="s">
        <v>9428</v>
      </c>
      <c r="I5584" t="s">
        <v>265</v>
      </c>
      <c r="J5584" t="s">
        <v>266</v>
      </c>
      <c r="K5584" t="s">
        <v>370</v>
      </c>
      <c r="L5584" t="s">
        <v>19286</v>
      </c>
      <c r="M5584" t="s">
        <v>271</v>
      </c>
      <c r="N5584" t="s">
        <v>268</v>
      </c>
      <c r="O5584">
        <v>19</v>
      </c>
      <c r="P5584" t="s">
        <v>288</v>
      </c>
      <c r="Q5584">
        <v>0.48</v>
      </c>
      <c r="S5584">
        <v>1</v>
      </c>
      <c r="T5584" s="108">
        <v>0.48</v>
      </c>
      <c r="U5584">
        <v>1</v>
      </c>
      <c r="V5584" t="s">
        <v>270</v>
      </c>
      <c r="W5584" t="s">
        <v>167</v>
      </c>
      <c r="X5584">
        <v>1</v>
      </c>
      <c r="Y5584">
        <v>0</v>
      </c>
      <c r="Z5584">
        <v>0</v>
      </c>
      <c r="AA5584">
        <v>0</v>
      </c>
      <c r="AB5584">
        <v>1</v>
      </c>
      <c r="AC5584">
        <v>0</v>
      </c>
      <c r="AD5584">
        <v>0</v>
      </c>
      <c r="AE5584">
        <v>0</v>
      </c>
    </row>
    <row r="5585" spans="1:31" x14ac:dyDescent="0.3">
      <c r="A5585" t="s">
        <v>268</v>
      </c>
      <c r="B5585" t="s">
        <v>4142</v>
      </c>
      <c r="C5585" t="s">
        <v>262</v>
      </c>
      <c r="D5585" t="s">
        <v>4143</v>
      </c>
      <c r="E5585" t="s">
        <v>13538</v>
      </c>
      <c r="F5585" t="s">
        <v>1421</v>
      </c>
      <c r="G5585" t="s">
        <v>9448</v>
      </c>
      <c r="I5585" t="s">
        <v>265</v>
      </c>
      <c r="J5585" t="s">
        <v>266</v>
      </c>
      <c r="K5585" t="s">
        <v>370</v>
      </c>
      <c r="L5585" t="s">
        <v>19286</v>
      </c>
      <c r="M5585" t="s">
        <v>267</v>
      </c>
      <c r="N5585" t="s">
        <v>268</v>
      </c>
      <c r="O5585">
        <v>1</v>
      </c>
      <c r="P5585" t="s">
        <v>282</v>
      </c>
      <c r="Q5585">
        <v>1</v>
      </c>
      <c r="S5585">
        <v>1</v>
      </c>
      <c r="T5585" s="108">
        <v>1</v>
      </c>
      <c r="U5585">
        <v>1</v>
      </c>
      <c r="V5585" t="s">
        <v>270</v>
      </c>
      <c r="W5585" t="s">
        <v>167</v>
      </c>
      <c r="X5585">
        <v>1</v>
      </c>
      <c r="Y5585">
        <v>0</v>
      </c>
      <c r="Z5585">
        <v>0</v>
      </c>
      <c r="AA5585">
        <v>0</v>
      </c>
      <c r="AB5585">
        <v>1</v>
      </c>
      <c r="AC5585">
        <v>0</v>
      </c>
      <c r="AD5585">
        <v>0</v>
      </c>
      <c r="AE5585">
        <v>0</v>
      </c>
    </row>
    <row r="5586" spans="1:31" x14ac:dyDescent="0.3">
      <c r="A5586" t="s">
        <v>268</v>
      </c>
      <c r="B5586" t="s">
        <v>4142</v>
      </c>
      <c r="C5586" t="s">
        <v>262</v>
      </c>
      <c r="D5586" t="s">
        <v>4143</v>
      </c>
      <c r="E5586" t="s">
        <v>13538</v>
      </c>
      <c r="F5586" t="s">
        <v>1421</v>
      </c>
      <c r="G5586" t="s">
        <v>9448</v>
      </c>
      <c r="I5586" t="s">
        <v>265</v>
      </c>
      <c r="J5586" t="s">
        <v>266</v>
      </c>
      <c r="K5586" t="s">
        <v>370</v>
      </c>
      <c r="L5586" t="s">
        <v>19286</v>
      </c>
      <c r="M5586" t="s">
        <v>271</v>
      </c>
      <c r="N5586" t="s">
        <v>268</v>
      </c>
      <c r="O5586">
        <v>19</v>
      </c>
      <c r="P5586" t="s">
        <v>288</v>
      </c>
      <c r="Q5586">
        <v>0.48</v>
      </c>
      <c r="S5586">
        <v>1</v>
      </c>
      <c r="T5586" s="108">
        <v>0.48</v>
      </c>
      <c r="U5586">
        <v>1</v>
      </c>
      <c r="V5586" t="s">
        <v>270</v>
      </c>
      <c r="W5586" t="s">
        <v>167</v>
      </c>
      <c r="X5586">
        <v>1</v>
      </c>
      <c r="Y5586">
        <v>0</v>
      </c>
      <c r="Z5586">
        <v>0</v>
      </c>
      <c r="AA5586">
        <v>0</v>
      </c>
      <c r="AB5586">
        <v>1</v>
      </c>
      <c r="AC5586">
        <v>0</v>
      </c>
      <c r="AD5586">
        <v>0</v>
      </c>
      <c r="AE5586">
        <v>0</v>
      </c>
    </row>
    <row r="5587" spans="1:31" x14ac:dyDescent="0.3">
      <c r="A5587" t="s">
        <v>268</v>
      </c>
      <c r="B5587" t="s">
        <v>6465</v>
      </c>
      <c r="C5587" t="s">
        <v>262</v>
      </c>
      <c r="D5587" t="s">
        <v>6466</v>
      </c>
      <c r="E5587" t="s">
        <v>12997</v>
      </c>
      <c r="F5587" t="s">
        <v>6467</v>
      </c>
      <c r="G5587" t="s">
        <v>9431</v>
      </c>
      <c r="I5587" t="s">
        <v>265</v>
      </c>
      <c r="J5587" t="s">
        <v>266</v>
      </c>
      <c r="K5587" t="s">
        <v>6468</v>
      </c>
      <c r="L5587" t="s">
        <v>6469</v>
      </c>
      <c r="M5587" t="s">
        <v>267</v>
      </c>
      <c r="N5587" t="s">
        <v>268</v>
      </c>
      <c r="O5587">
        <v>1</v>
      </c>
      <c r="P5587" t="s">
        <v>266</v>
      </c>
      <c r="Q5587">
        <v>0.32</v>
      </c>
      <c r="S5587">
        <v>1</v>
      </c>
      <c r="T5587" s="108">
        <v>0.32</v>
      </c>
      <c r="U5587">
        <v>1</v>
      </c>
      <c r="V5587" t="s">
        <v>270</v>
      </c>
      <c r="W5587" t="s">
        <v>167</v>
      </c>
      <c r="X5587">
        <v>1</v>
      </c>
      <c r="Y5587">
        <v>0</v>
      </c>
      <c r="Z5587">
        <v>0</v>
      </c>
      <c r="AA5587">
        <v>0</v>
      </c>
      <c r="AB5587">
        <v>0</v>
      </c>
      <c r="AC5587">
        <v>1</v>
      </c>
      <c r="AD5587">
        <v>0</v>
      </c>
      <c r="AE5587">
        <v>0</v>
      </c>
    </row>
    <row r="5588" spans="1:31" x14ac:dyDescent="0.3">
      <c r="A5588" t="s">
        <v>268</v>
      </c>
      <c r="B5588" t="s">
        <v>6465</v>
      </c>
      <c r="C5588" t="s">
        <v>262</v>
      </c>
      <c r="D5588" t="s">
        <v>6466</v>
      </c>
      <c r="E5588" t="s">
        <v>12997</v>
      </c>
      <c r="F5588" t="s">
        <v>6467</v>
      </c>
      <c r="G5588" t="s">
        <v>9431</v>
      </c>
      <c r="I5588" t="s">
        <v>265</v>
      </c>
      <c r="J5588" t="s">
        <v>266</v>
      </c>
      <c r="K5588" t="s">
        <v>6468</v>
      </c>
      <c r="L5588" t="s">
        <v>6469</v>
      </c>
      <c r="M5588" t="s">
        <v>271</v>
      </c>
      <c r="N5588" t="s">
        <v>268</v>
      </c>
      <c r="O5588">
        <v>2</v>
      </c>
      <c r="P5588" t="s">
        <v>288</v>
      </c>
      <c r="Q5588">
        <v>0.48</v>
      </c>
      <c r="S5588">
        <v>1</v>
      </c>
      <c r="T5588" s="108">
        <v>0.48</v>
      </c>
      <c r="U5588">
        <v>1</v>
      </c>
      <c r="V5588" t="s">
        <v>270</v>
      </c>
      <c r="W5588" t="s">
        <v>167</v>
      </c>
      <c r="X5588">
        <v>1</v>
      </c>
      <c r="Y5588">
        <v>0</v>
      </c>
      <c r="Z5588">
        <v>0</v>
      </c>
      <c r="AA5588">
        <v>0</v>
      </c>
      <c r="AB5588">
        <v>0</v>
      </c>
      <c r="AC5588">
        <v>1</v>
      </c>
      <c r="AD5588">
        <v>0</v>
      </c>
      <c r="AE5588">
        <v>0</v>
      </c>
    </row>
    <row r="5589" spans="1:31" x14ac:dyDescent="0.3">
      <c r="A5589" t="s">
        <v>268</v>
      </c>
      <c r="B5589" t="s">
        <v>6465</v>
      </c>
      <c r="C5589" t="s">
        <v>262</v>
      </c>
      <c r="D5589" t="s">
        <v>6466</v>
      </c>
      <c r="E5589" t="s">
        <v>12997</v>
      </c>
      <c r="F5589" t="s">
        <v>6467</v>
      </c>
      <c r="G5589" t="s">
        <v>9431</v>
      </c>
      <c r="I5589" t="s">
        <v>265</v>
      </c>
      <c r="J5589" t="s">
        <v>266</v>
      </c>
      <c r="K5589" t="s">
        <v>6468</v>
      </c>
      <c r="L5589" t="s">
        <v>6469</v>
      </c>
      <c r="M5589" t="s">
        <v>271</v>
      </c>
      <c r="N5589" t="s">
        <v>268</v>
      </c>
      <c r="O5589">
        <v>17</v>
      </c>
      <c r="P5589" t="s">
        <v>273</v>
      </c>
      <c r="Q5589">
        <v>0.48</v>
      </c>
      <c r="S5589">
        <v>1</v>
      </c>
      <c r="T5589" s="108">
        <v>0.48</v>
      </c>
      <c r="U5589">
        <v>1</v>
      </c>
      <c r="V5589" t="s">
        <v>270</v>
      </c>
      <c r="W5589" t="s">
        <v>167</v>
      </c>
      <c r="X5589">
        <v>1</v>
      </c>
      <c r="Y5589">
        <v>0</v>
      </c>
      <c r="Z5589">
        <v>0</v>
      </c>
      <c r="AA5589">
        <v>0</v>
      </c>
      <c r="AB5589">
        <v>0</v>
      </c>
      <c r="AC5589">
        <v>1</v>
      </c>
      <c r="AD5589">
        <v>0</v>
      </c>
      <c r="AE5589">
        <v>0</v>
      </c>
    </row>
  </sheetData>
  <autoFilter ref="A2:AE2" xr:uid="{00000000-0001-0000-1200-000000000000}"/>
  <mergeCells count="1">
    <mergeCell ref="A1:AE1"/>
  </mergeCells>
  <pageMargins left="0.7" right="0.7" top="0.75" bottom="0.75" header="0.3" footer="0.3"/>
  <pageSetup scale="10" orientation="landscape" r:id="rId1"/>
  <headerFooter>
    <oddFooter>&amp;L&amp;A
&amp;D
&amp;T&amp;CCentral Contra Costa Solid Waste Authority&amp;R&amp;P of&amp;N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4" tint="0.39997558519241921"/>
  </sheetPr>
  <dimension ref="A1:J8"/>
  <sheetViews>
    <sheetView zoomScaleNormal="100" workbookViewId="0"/>
  </sheetViews>
  <sheetFormatPr defaultRowHeight="14.4" x14ac:dyDescent="0.3"/>
  <cols>
    <col min="1" max="1" width="3.5546875" customWidth="1"/>
    <col min="2" max="2" width="18.44140625" customWidth="1"/>
    <col min="4" max="4" width="10.5546875" bestFit="1" customWidth="1"/>
  </cols>
  <sheetData>
    <row r="1" spans="1:10" x14ac:dyDescent="0.3">
      <c r="A1" s="266" t="s">
        <v>8282</v>
      </c>
    </row>
    <row r="3" spans="1:10" x14ac:dyDescent="0.3">
      <c r="A3" s="527" t="s">
        <v>8411</v>
      </c>
      <c r="B3" s="527"/>
      <c r="C3" s="527"/>
      <c r="D3" s="527"/>
      <c r="E3" s="527"/>
      <c r="F3" s="527"/>
      <c r="G3" s="527"/>
      <c r="H3" s="527"/>
      <c r="I3" s="527"/>
      <c r="J3" s="527"/>
    </row>
    <row r="4" spans="1:10" x14ac:dyDescent="0.3">
      <c r="A4" s="527"/>
      <c r="B4" s="527"/>
      <c r="C4" s="527"/>
      <c r="D4" s="527"/>
      <c r="E4" s="527"/>
      <c r="F4" s="527"/>
      <c r="G4" s="527"/>
      <c r="H4" s="527"/>
      <c r="I4" s="527"/>
      <c r="J4" s="527"/>
    </row>
    <row r="7" spans="1:10" ht="15" thickBot="1" x14ac:dyDescent="0.35">
      <c r="B7" s="269" t="s">
        <v>27060</v>
      </c>
      <c r="D7" s="270">
        <v>45585</v>
      </c>
    </row>
    <row r="8" spans="1:10" x14ac:dyDescent="0.3">
      <c r="B8" t="s">
        <v>8410</v>
      </c>
      <c r="D8" t="s">
        <v>76</v>
      </c>
    </row>
  </sheetData>
  <mergeCells count="1">
    <mergeCell ref="A3:J4"/>
  </mergeCells>
  <pageMargins left="0.7" right="0.7" top="0.75" bottom="0.75" header="0.3" footer="0.3"/>
  <pageSetup scale="8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theme="4" tint="0.39997558519241921"/>
    <pageSetUpPr fitToPage="1"/>
  </sheetPr>
  <dimension ref="A1:T60"/>
  <sheetViews>
    <sheetView zoomScaleNormal="100" workbookViewId="0">
      <pane xSplit="1" ySplit="1" topLeftCell="B2" activePane="bottomRight" state="frozen"/>
      <selection pane="topRight"/>
      <selection pane="bottomLeft"/>
      <selection pane="bottomRight"/>
    </sheetView>
  </sheetViews>
  <sheetFormatPr defaultRowHeight="14.4" x14ac:dyDescent="0.3"/>
  <cols>
    <col min="1" max="1" width="21.5546875" customWidth="1"/>
    <col min="2" max="2" width="11.5546875" customWidth="1"/>
    <col min="3" max="3" width="11.44140625" bestFit="1" customWidth="1"/>
    <col min="4" max="4" width="12.44140625" customWidth="1"/>
    <col min="5" max="5" width="10.44140625" bestFit="1" customWidth="1"/>
    <col min="6" max="10" width="11.44140625" bestFit="1" customWidth="1"/>
    <col min="11" max="11" width="10.44140625" bestFit="1" customWidth="1"/>
    <col min="13" max="13" width="12" customWidth="1"/>
    <col min="14" max="14" width="12.44140625" bestFit="1" customWidth="1"/>
    <col min="15" max="15" width="12.5546875" customWidth="1"/>
    <col min="16" max="16" width="12" bestFit="1" customWidth="1"/>
  </cols>
  <sheetData>
    <row r="1" spans="1:16" s="2" customFormat="1" ht="28.8" x14ac:dyDescent="0.3">
      <c r="B1" s="1">
        <f>+'Collection Reports'!$B$1</f>
        <v>45352</v>
      </c>
      <c r="C1" s="1">
        <f>EOMONTH(B1,1)</f>
        <v>45412</v>
      </c>
      <c r="D1" s="1">
        <f t="shared" ref="D1:M1" si="0">EOMONTH(C1,1)</f>
        <v>45443</v>
      </c>
      <c r="E1" s="1">
        <f t="shared" si="0"/>
        <v>45473</v>
      </c>
      <c r="F1" s="1">
        <f t="shared" si="0"/>
        <v>45504</v>
      </c>
      <c r="G1" s="1">
        <f t="shared" si="0"/>
        <v>45535</v>
      </c>
      <c r="H1" s="1">
        <f t="shared" si="0"/>
        <v>45565</v>
      </c>
      <c r="I1" s="1">
        <f t="shared" si="0"/>
        <v>45596</v>
      </c>
      <c r="J1" s="1">
        <f t="shared" si="0"/>
        <v>45626</v>
      </c>
      <c r="K1" s="1">
        <f t="shared" si="0"/>
        <v>45657</v>
      </c>
      <c r="L1" s="1">
        <f t="shared" si="0"/>
        <v>45688</v>
      </c>
      <c r="M1" s="1">
        <f t="shared" si="0"/>
        <v>45716</v>
      </c>
      <c r="N1" s="1" t="s">
        <v>0</v>
      </c>
      <c r="O1" s="331" t="s">
        <v>10180</v>
      </c>
      <c r="P1" s="2" t="s">
        <v>79</v>
      </c>
    </row>
    <row r="2" spans="1:16" ht="19.5" customHeight="1" x14ac:dyDescent="0.3">
      <c r="A2" s="33" t="s">
        <v>8402</v>
      </c>
      <c r="B2" s="5"/>
      <c r="C2" s="5"/>
      <c r="D2" s="5"/>
      <c r="E2" s="5"/>
      <c r="F2" s="5"/>
      <c r="G2" s="5"/>
      <c r="H2" s="5"/>
      <c r="I2" s="5"/>
      <c r="J2" s="5"/>
      <c r="K2" s="5"/>
      <c r="L2" s="5"/>
      <c r="M2" s="5"/>
      <c r="N2" s="5"/>
      <c r="O2" s="5"/>
    </row>
    <row r="3" spans="1:16" ht="15.6" x14ac:dyDescent="0.3">
      <c r="A3" s="9" t="s">
        <v>45</v>
      </c>
      <c r="B3" s="281">
        <v>5790</v>
      </c>
      <c r="C3" s="281">
        <v>799</v>
      </c>
      <c r="D3" s="281"/>
      <c r="E3" s="281"/>
      <c r="F3" s="281"/>
      <c r="G3" s="281">
        <v>9188</v>
      </c>
      <c r="H3" s="281">
        <v>5798</v>
      </c>
      <c r="I3" s="281"/>
      <c r="J3" s="281"/>
      <c r="K3" s="281"/>
      <c r="L3" s="281"/>
      <c r="M3" s="281"/>
      <c r="N3" s="5">
        <f t="shared" ref="N3:N8" si="1">SUM(B3:M3)</f>
        <v>21575</v>
      </c>
      <c r="O3" s="280">
        <v>31157</v>
      </c>
      <c r="P3" s="28">
        <f>IF(O3=0,0,N3/O3-1)</f>
        <v>-0.30753923676862338</v>
      </c>
    </row>
    <row r="4" spans="1:16" ht="15.6" x14ac:dyDescent="0.3">
      <c r="A4" s="9" t="s">
        <v>9</v>
      </c>
      <c r="B4" s="281">
        <v>6558</v>
      </c>
      <c r="C4" s="281">
        <v>0</v>
      </c>
      <c r="D4" s="281"/>
      <c r="E4" s="281"/>
      <c r="F4" s="281"/>
      <c r="G4" s="281">
        <v>8986</v>
      </c>
      <c r="H4" s="281">
        <v>6536</v>
      </c>
      <c r="I4" s="281"/>
      <c r="J4" s="281"/>
      <c r="K4" s="281"/>
      <c r="L4" s="281"/>
      <c r="M4" s="281"/>
      <c r="N4" s="5">
        <f t="shared" si="1"/>
        <v>22080</v>
      </c>
      <c r="O4" s="281">
        <v>31258</v>
      </c>
      <c r="P4" s="28">
        <f t="shared" ref="P4:P9" si="2">IF(O4=0,0,N4/O4-1)</f>
        <v>-0.29362083306673492</v>
      </c>
    </row>
    <row r="5" spans="1:16" ht="15.6" x14ac:dyDescent="0.3">
      <c r="A5" s="9" t="s">
        <v>10</v>
      </c>
      <c r="B5" s="281">
        <v>586</v>
      </c>
      <c r="C5" s="281">
        <v>7264</v>
      </c>
      <c r="D5" s="281"/>
      <c r="E5" s="281"/>
      <c r="F5" s="281"/>
      <c r="G5" s="281">
        <v>0</v>
      </c>
      <c r="H5" s="281">
        <v>1648</v>
      </c>
      <c r="I5" s="281"/>
      <c r="J5" s="281"/>
      <c r="K5" s="281"/>
      <c r="L5" s="281"/>
      <c r="M5" s="281"/>
      <c r="N5" s="5">
        <f t="shared" si="1"/>
        <v>9498</v>
      </c>
      <c r="O5" s="281">
        <v>15640</v>
      </c>
      <c r="P5" s="28">
        <f t="shared" si="2"/>
        <v>-0.39271099744245519</v>
      </c>
    </row>
    <row r="6" spans="1:16" ht="15.6" x14ac:dyDescent="0.3">
      <c r="A6" s="9" t="s">
        <v>11</v>
      </c>
      <c r="B6" s="281">
        <v>0</v>
      </c>
      <c r="C6" s="281">
        <v>4729</v>
      </c>
      <c r="D6" s="281"/>
      <c r="E6" s="281"/>
      <c r="F6" s="281"/>
      <c r="G6" s="281">
        <v>0</v>
      </c>
      <c r="H6" s="281">
        <v>0</v>
      </c>
      <c r="I6" s="281"/>
      <c r="J6" s="281"/>
      <c r="K6" s="281"/>
      <c r="L6" s="281"/>
      <c r="M6" s="281"/>
      <c r="N6" s="5">
        <f t="shared" si="1"/>
        <v>4729</v>
      </c>
      <c r="O6" s="281">
        <v>9476</v>
      </c>
      <c r="P6" s="28">
        <f t="shared" si="2"/>
        <v>-0.50094976783452938</v>
      </c>
    </row>
    <row r="7" spans="1:16" ht="15.6" x14ac:dyDescent="0.3">
      <c r="A7" s="9" t="s">
        <v>12</v>
      </c>
      <c r="B7" s="281">
        <v>17</v>
      </c>
      <c r="C7" s="281">
        <v>6598</v>
      </c>
      <c r="D7" s="281"/>
      <c r="E7" s="281"/>
      <c r="F7" s="281"/>
      <c r="G7" s="281">
        <v>0</v>
      </c>
      <c r="H7" s="281">
        <v>3</v>
      </c>
      <c r="I7" s="281"/>
      <c r="J7" s="281"/>
      <c r="K7" s="281"/>
      <c r="L7" s="281"/>
      <c r="M7" s="281"/>
      <c r="N7" s="5">
        <f t="shared" si="1"/>
        <v>6618</v>
      </c>
      <c r="O7" s="281">
        <v>13180</v>
      </c>
      <c r="P7" s="28">
        <f t="shared" si="2"/>
        <v>-0.49787556904400609</v>
      </c>
    </row>
    <row r="8" spans="1:16" ht="15.6" x14ac:dyDescent="0.3">
      <c r="A8" s="34" t="s">
        <v>13</v>
      </c>
      <c r="B8" s="283">
        <v>8562</v>
      </c>
      <c r="C8" s="281">
        <v>687</v>
      </c>
      <c r="D8" s="281"/>
      <c r="E8" s="281"/>
      <c r="F8" s="281"/>
      <c r="G8" s="283">
        <v>7724</v>
      </c>
      <c r="H8" s="283">
        <v>7553</v>
      </c>
      <c r="I8" s="283"/>
      <c r="J8" s="281"/>
      <c r="K8" s="281"/>
      <c r="L8" s="281"/>
      <c r="M8" s="283"/>
      <c r="N8" s="17">
        <f t="shared" si="1"/>
        <v>24526</v>
      </c>
      <c r="O8" s="283">
        <v>30997</v>
      </c>
      <c r="P8" s="78">
        <f t="shared" si="2"/>
        <v>-0.20876213827144563</v>
      </c>
    </row>
    <row r="9" spans="1:16" ht="15.6" x14ac:dyDescent="0.3">
      <c r="A9" s="35" t="s">
        <v>33</v>
      </c>
      <c r="B9" s="70">
        <f t="shared" ref="B9:N9" si="3">SUM(B3:B8)</f>
        <v>21513</v>
      </c>
      <c r="C9" s="75">
        <f t="shared" si="3"/>
        <v>20077</v>
      </c>
      <c r="D9" s="75">
        <f t="shared" si="3"/>
        <v>0</v>
      </c>
      <c r="E9" s="75">
        <f t="shared" si="3"/>
        <v>0</v>
      </c>
      <c r="F9" s="75">
        <f t="shared" si="3"/>
        <v>0</v>
      </c>
      <c r="G9" s="70">
        <f t="shared" si="3"/>
        <v>25898</v>
      </c>
      <c r="H9" s="70">
        <f t="shared" si="3"/>
        <v>21538</v>
      </c>
      <c r="I9" s="70">
        <f t="shared" si="3"/>
        <v>0</v>
      </c>
      <c r="J9" s="75">
        <f t="shared" si="3"/>
        <v>0</v>
      </c>
      <c r="K9" s="75">
        <f t="shared" si="3"/>
        <v>0</v>
      </c>
      <c r="L9" s="75">
        <f t="shared" si="3"/>
        <v>0</v>
      </c>
      <c r="M9" s="70">
        <f t="shared" si="3"/>
        <v>0</v>
      </c>
      <c r="N9" s="70">
        <f t="shared" si="3"/>
        <v>89026</v>
      </c>
      <c r="O9" s="70">
        <f>SUM(O3:O8)</f>
        <v>131708</v>
      </c>
      <c r="P9" s="28">
        <f t="shared" si="2"/>
        <v>-0.32406535669815051</v>
      </c>
    </row>
    <row r="10" spans="1:16" x14ac:dyDescent="0.3">
      <c r="B10" s="70"/>
      <c r="C10" s="70"/>
      <c r="D10" s="70"/>
      <c r="E10" s="20"/>
      <c r="F10" s="70"/>
      <c r="G10" s="70"/>
      <c r="H10" s="70"/>
      <c r="I10" s="70"/>
      <c r="J10" s="70"/>
      <c r="K10" s="70"/>
      <c r="L10" s="70"/>
      <c r="M10" s="70"/>
      <c r="N10" s="70"/>
      <c r="O10" s="70"/>
      <c r="P10" s="28"/>
    </row>
    <row r="11" spans="1:16" ht="18.75" customHeight="1" x14ac:dyDescent="0.3">
      <c r="A11" s="33" t="s">
        <v>83</v>
      </c>
      <c r="B11" s="5"/>
      <c r="C11" s="5"/>
      <c r="D11" s="5"/>
      <c r="E11" s="5"/>
      <c r="F11" s="5"/>
      <c r="G11" s="5"/>
      <c r="H11" s="5"/>
      <c r="I11" s="5"/>
      <c r="J11" s="5"/>
      <c r="K11" s="5"/>
      <c r="L11" s="5"/>
      <c r="M11" s="5"/>
      <c r="N11" s="5"/>
      <c r="O11" s="5"/>
    </row>
    <row r="12" spans="1:16" ht="15.6" x14ac:dyDescent="0.3">
      <c r="A12" s="9" t="s">
        <v>45</v>
      </c>
      <c r="B12" s="281">
        <v>3726</v>
      </c>
      <c r="C12" s="281">
        <v>558</v>
      </c>
      <c r="D12" s="281"/>
      <c r="E12" s="281"/>
      <c r="F12" s="281"/>
      <c r="G12" s="281">
        <v>6825</v>
      </c>
      <c r="H12" s="281">
        <v>4031</v>
      </c>
      <c r="I12" s="281"/>
      <c r="J12" s="281"/>
      <c r="K12" s="281"/>
      <c r="L12" s="281"/>
      <c r="M12" s="281"/>
      <c r="N12" s="5">
        <f t="shared" ref="N12:N17" si="4">SUM(B12:M12)</f>
        <v>15140</v>
      </c>
      <c r="O12" s="280">
        <v>16705</v>
      </c>
      <c r="P12" s="28">
        <f>IF(O12=0,0,N12/O12-1)</f>
        <v>-9.3684525591140377E-2</v>
      </c>
    </row>
    <row r="13" spans="1:16" ht="15.6" x14ac:dyDescent="0.3">
      <c r="A13" s="9" t="s">
        <v>9</v>
      </c>
      <c r="B13" s="281">
        <v>4759</v>
      </c>
      <c r="C13" s="281">
        <v>0</v>
      </c>
      <c r="D13" s="281"/>
      <c r="E13" s="281"/>
      <c r="F13" s="281"/>
      <c r="G13" s="281">
        <v>6545</v>
      </c>
      <c r="H13" s="281">
        <v>4036</v>
      </c>
      <c r="I13" s="281"/>
      <c r="J13" s="281"/>
      <c r="K13" s="281"/>
      <c r="L13" s="281"/>
      <c r="M13" s="281"/>
      <c r="N13" s="5">
        <f t="shared" si="4"/>
        <v>15340</v>
      </c>
      <c r="O13" s="281">
        <v>17637</v>
      </c>
      <c r="P13" s="28">
        <f t="shared" ref="P13:P18" si="5">IF(O13=0,0,N13/O13-1)</f>
        <v>-0.13023756874751946</v>
      </c>
    </row>
    <row r="14" spans="1:16" ht="15.6" x14ac:dyDescent="0.3">
      <c r="A14" s="9" t="s">
        <v>10</v>
      </c>
      <c r="B14" s="281">
        <v>412</v>
      </c>
      <c r="C14" s="281">
        <v>4296</v>
      </c>
      <c r="D14" s="281"/>
      <c r="E14" s="281"/>
      <c r="F14" s="281"/>
      <c r="G14" s="281">
        <v>0</v>
      </c>
      <c r="H14" s="281">
        <v>1260</v>
      </c>
      <c r="I14" s="281"/>
      <c r="J14" s="281"/>
      <c r="K14" s="281"/>
      <c r="L14" s="281"/>
      <c r="M14" s="281"/>
      <c r="N14" s="5">
        <f t="shared" si="4"/>
        <v>5968</v>
      </c>
      <c r="O14" s="281">
        <v>6916</v>
      </c>
      <c r="P14" s="28">
        <f t="shared" si="5"/>
        <v>-0.13707345286292649</v>
      </c>
    </row>
    <row r="15" spans="1:16" ht="15.6" x14ac:dyDescent="0.3">
      <c r="A15" s="9" t="s">
        <v>11</v>
      </c>
      <c r="B15" s="281">
        <v>0</v>
      </c>
      <c r="C15" s="281">
        <v>2877</v>
      </c>
      <c r="D15" s="281"/>
      <c r="E15" s="281"/>
      <c r="F15" s="281"/>
      <c r="G15" s="281">
        <v>0</v>
      </c>
      <c r="H15" s="281">
        <v>0</v>
      </c>
      <c r="I15" s="281"/>
      <c r="J15" s="281"/>
      <c r="K15" s="281"/>
      <c r="L15" s="281"/>
      <c r="M15" s="281"/>
      <c r="N15" s="5">
        <f t="shared" si="4"/>
        <v>2877</v>
      </c>
      <c r="O15" s="281">
        <v>4477</v>
      </c>
      <c r="P15" s="28">
        <f t="shared" si="5"/>
        <v>-0.35738217556399376</v>
      </c>
    </row>
    <row r="16" spans="1:16" ht="15.6" x14ac:dyDescent="0.3">
      <c r="A16" s="9" t="s">
        <v>12</v>
      </c>
      <c r="B16" s="281">
        <v>8</v>
      </c>
      <c r="C16" s="281">
        <v>3886</v>
      </c>
      <c r="D16" s="281"/>
      <c r="E16" s="281"/>
      <c r="F16" s="281"/>
      <c r="G16" s="281">
        <v>0</v>
      </c>
      <c r="H16" s="281">
        <v>2</v>
      </c>
      <c r="I16" s="281"/>
      <c r="J16" s="281"/>
      <c r="K16" s="281"/>
      <c r="L16" s="281"/>
      <c r="M16" s="281"/>
      <c r="N16" s="5">
        <f t="shared" si="4"/>
        <v>3896</v>
      </c>
      <c r="O16" s="281">
        <v>5883</v>
      </c>
      <c r="P16" s="28">
        <f t="shared" si="5"/>
        <v>-0.33775284718680942</v>
      </c>
    </row>
    <row r="17" spans="1:16" ht="15.6" x14ac:dyDescent="0.3">
      <c r="A17" s="34" t="s">
        <v>13</v>
      </c>
      <c r="B17" s="283">
        <v>5833</v>
      </c>
      <c r="C17" s="281">
        <v>454</v>
      </c>
      <c r="D17" s="281"/>
      <c r="E17" s="281"/>
      <c r="F17" s="281"/>
      <c r="G17" s="283">
        <v>5833</v>
      </c>
      <c r="H17" s="283">
        <v>5366</v>
      </c>
      <c r="I17" s="283"/>
      <c r="J17" s="281"/>
      <c r="K17" s="281"/>
      <c r="L17" s="281"/>
      <c r="M17" s="283"/>
      <c r="N17" s="17">
        <f t="shared" si="4"/>
        <v>17486</v>
      </c>
      <c r="O17" s="283">
        <v>16249</v>
      </c>
      <c r="P17" s="78">
        <f t="shared" si="5"/>
        <v>7.6127761708412844E-2</v>
      </c>
    </row>
    <row r="18" spans="1:16" ht="15.6" x14ac:dyDescent="0.3">
      <c r="A18" s="35" t="s">
        <v>33</v>
      </c>
      <c r="B18" s="70">
        <f t="shared" ref="B18" si="6">SUM(B12:B17)</f>
        <v>14738</v>
      </c>
      <c r="C18" s="75">
        <f t="shared" ref="C18" si="7">SUM(C12:C17)</f>
        <v>12071</v>
      </c>
      <c r="D18" s="75">
        <f t="shared" ref="D18" si="8">SUM(D12:D17)</f>
        <v>0</v>
      </c>
      <c r="E18" s="75">
        <f t="shared" ref="E18" si="9">SUM(E12:E17)</f>
        <v>0</v>
      </c>
      <c r="F18" s="75">
        <f t="shared" ref="F18" si="10">SUM(F12:F17)</f>
        <v>0</v>
      </c>
      <c r="G18" s="70">
        <f t="shared" ref="G18" si="11">SUM(G12:G17)</f>
        <v>19203</v>
      </c>
      <c r="H18" s="70">
        <f t="shared" ref="H18" si="12">SUM(H12:H17)</f>
        <v>14695</v>
      </c>
      <c r="I18" s="70">
        <f t="shared" ref="I18" si="13">SUM(I12:I17)</f>
        <v>0</v>
      </c>
      <c r="J18" s="75">
        <f t="shared" ref="J18" si="14">SUM(J12:J17)</f>
        <v>0</v>
      </c>
      <c r="K18" s="75">
        <f t="shared" ref="K18" si="15">SUM(K12:K17)</f>
        <v>0</v>
      </c>
      <c r="L18" s="75">
        <f t="shared" ref="L18" si="16">SUM(L12:L17)</f>
        <v>0</v>
      </c>
      <c r="M18" s="70">
        <f t="shared" ref="M18:N18" si="17">SUM(M12:M17)</f>
        <v>0</v>
      </c>
      <c r="N18" s="70">
        <f t="shared" si="17"/>
        <v>60707</v>
      </c>
      <c r="O18" s="70">
        <f>SUM(O12:O17)</f>
        <v>67867</v>
      </c>
      <c r="P18" s="28">
        <f t="shared" si="5"/>
        <v>-0.10550046414310343</v>
      </c>
    </row>
    <row r="19" spans="1:16" x14ac:dyDescent="0.3">
      <c r="B19" s="70"/>
      <c r="C19" s="70"/>
      <c r="D19" s="70"/>
      <c r="E19" s="20"/>
      <c r="F19" s="70"/>
      <c r="G19" s="70"/>
      <c r="H19" s="70"/>
      <c r="I19" s="70"/>
      <c r="J19" s="70"/>
      <c r="K19" s="70"/>
      <c r="L19" s="70"/>
      <c r="M19" s="70"/>
      <c r="N19" s="70"/>
      <c r="O19" s="70"/>
      <c r="P19" s="28"/>
    </row>
    <row r="20" spans="1:16" ht="15.6" x14ac:dyDescent="0.3">
      <c r="A20" s="33" t="s">
        <v>84</v>
      </c>
      <c r="B20" s="70"/>
      <c r="C20" s="70"/>
      <c r="D20" s="70"/>
      <c r="E20" s="70"/>
      <c r="F20" s="70"/>
      <c r="G20" s="70"/>
      <c r="H20" s="70"/>
      <c r="I20" s="70"/>
      <c r="J20" s="70"/>
      <c r="K20" s="70"/>
      <c r="L20" s="70"/>
      <c r="M20" s="70"/>
      <c r="N20" s="70"/>
      <c r="O20" s="70"/>
      <c r="P20" s="28"/>
    </row>
    <row r="21" spans="1:16" ht="15.6" x14ac:dyDescent="0.3">
      <c r="A21" s="9" t="s">
        <v>45</v>
      </c>
      <c r="B21" s="281">
        <v>42.106888857899868</v>
      </c>
      <c r="C21" s="281">
        <v>8.8181443093482166</v>
      </c>
      <c r="D21" s="281"/>
      <c r="E21" s="281"/>
      <c r="F21" s="281"/>
      <c r="G21" s="281">
        <v>83.273123793343117</v>
      </c>
      <c r="H21" s="281">
        <v>47.34</v>
      </c>
      <c r="I21" s="281"/>
      <c r="J21" s="281"/>
      <c r="K21" s="281"/>
      <c r="L21" s="281"/>
      <c r="M21" s="281"/>
      <c r="N21" s="5">
        <f>SUM(B21:M21)</f>
        <v>181.53815696059121</v>
      </c>
      <c r="O21" s="281">
        <v>301.23820263805294</v>
      </c>
      <c r="P21" s="28">
        <f>IF(O21=0,0,N21/O21-1)</f>
        <v>-0.39736011113200354</v>
      </c>
    </row>
    <row r="22" spans="1:16" ht="15.6" x14ac:dyDescent="0.3">
      <c r="A22" s="9" t="s">
        <v>9</v>
      </c>
      <c r="B22" s="281">
        <v>47.692051317807838</v>
      </c>
      <c r="C22" s="281">
        <v>0</v>
      </c>
      <c r="D22" s="281"/>
      <c r="E22" s="281"/>
      <c r="F22" s="281"/>
      <c r="G22" s="281">
        <v>81.442347671634877</v>
      </c>
      <c r="H22" s="281">
        <v>53.37</v>
      </c>
      <c r="I22" s="281"/>
      <c r="J22" s="281"/>
      <c r="K22" s="281"/>
      <c r="L22" s="281"/>
      <c r="M22" s="281"/>
      <c r="N22" s="5">
        <f t="shared" ref="N22:N26" si="18">SUM(B22:M22)</f>
        <v>182.50439898944273</v>
      </c>
      <c r="O22" s="281">
        <v>307.30981917796623</v>
      </c>
      <c r="P22" s="28">
        <f t="shared" ref="P22:P27" si="19">IF(O22=0,0,N22/O22-1)</f>
        <v>-0.40612246143767838</v>
      </c>
    </row>
    <row r="23" spans="1:16" ht="15.6" x14ac:dyDescent="0.3">
      <c r="A23" s="9" t="s">
        <v>10</v>
      </c>
      <c r="B23" s="281">
        <v>4.2615953144610232</v>
      </c>
      <c r="C23" s="281">
        <v>80.168961530795286</v>
      </c>
      <c r="D23" s="281"/>
      <c r="E23" s="281"/>
      <c r="F23" s="281"/>
      <c r="G23" s="281">
        <v>0</v>
      </c>
      <c r="H23" s="281">
        <v>13.46</v>
      </c>
      <c r="I23" s="281"/>
      <c r="J23" s="281"/>
      <c r="K23" s="281"/>
      <c r="L23" s="281"/>
      <c r="M23" s="281"/>
      <c r="N23" s="5">
        <f t="shared" si="18"/>
        <v>97.890556845256299</v>
      </c>
      <c r="O23" s="281">
        <v>148.8549823508497</v>
      </c>
      <c r="P23" s="28">
        <f t="shared" si="19"/>
        <v>-0.34237634979171039</v>
      </c>
    </row>
    <row r="24" spans="1:16" ht="15.6" x14ac:dyDescent="0.3">
      <c r="A24" s="9" t="s">
        <v>11</v>
      </c>
      <c r="B24" s="281">
        <v>0</v>
      </c>
      <c r="C24" s="281">
        <v>52.19149491728124</v>
      </c>
      <c r="D24" s="281"/>
      <c r="E24" s="281"/>
      <c r="F24" s="281"/>
      <c r="G24" s="281">
        <v>0</v>
      </c>
      <c r="H24" s="281">
        <v>0</v>
      </c>
      <c r="I24" s="281"/>
      <c r="J24" s="281"/>
      <c r="K24" s="281"/>
      <c r="L24" s="281"/>
      <c r="M24" s="281"/>
      <c r="N24" s="5">
        <f t="shared" si="18"/>
        <v>52.19149491728124</v>
      </c>
      <c r="O24" s="281">
        <v>89.365532893421317</v>
      </c>
      <c r="P24" s="28">
        <f t="shared" si="19"/>
        <v>-0.41597735471990527</v>
      </c>
    </row>
    <row r="25" spans="1:16" ht="15.6" x14ac:dyDescent="0.3">
      <c r="A25" s="9" t="s">
        <v>12</v>
      </c>
      <c r="B25" s="281">
        <v>0.1236298982010877</v>
      </c>
      <c r="C25" s="281">
        <v>72.818668527008171</v>
      </c>
      <c r="D25" s="281"/>
      <c r="E25" s="281"/>
      <c r="F25" s="281"/>
      <c r="G25" s="281">
        <v>0</v>
      </c>
      <c r="H25" s="281">
        <v>0.02</v>
      </c>
      <c r="I25" s="281"/>
      <c r="J25" s="281"/>
      <c r="K25" s="281"/>
      <c r="L25" s="281"/>
      <c r="M25" s="281"/>
      <c r="N25" s="5">
        <f t="shared" si="18"/>
        <v>72.962298425209255</v>
      </c>
      <c r="O25" s="281">
        <v>124.34700961443033</v>
      </c>
      <c r="P25" s="28">
        <f t="shared" si="19"/>
        <v>-0.41323640470770062</v>
      </c>
    </row>
    <row r="26" spans="1:16" ht="15.6" x14ac:dyDescent="0.3">
      <c r="A26" s="34" t="s">
        <v>13</v>
      </c>
      <c r="B26" s="283">
        <v>62.265834611630176</v>
      </c>
      <c r="C26" s="281">
        <v>7.4827307155670724</v>
      </c>
      <c r="D26" s="281"/>
      <c r="E26" s="281"/>
      <c r="F26" s="281"/>
      <c r="G26" s="283">
        <v>70.004528535022004</v>
      </c>
      <c r="H26" s="283">
        <v>61.67</v>
      </c>
      <c r="I26" s="283"/>
      <c r="J26" s="281"/>
      <c r="K26" s="281"/>
      <c r="L26" s="281"/>
      <c r="M26" s="283"/>
      <c r="N26" s="17">
        <f t="shared" si="18"/>
        <v>201.42309386221928</v>
      </c>
      <c r="O26" s="283">
        <v>305.5944533252794</v>
      </c>
      <c r="P26" s="78">
        <f t="shared" si="19"/>
        <v>-0.34088105438281158</v>
      </c>
    </row>
    <row r="27" spans="1:16" ht="15.6" x14ac:dyDescent="0.3">
      <c r="A27" s="35" t="s">
        <v>33</v>
      </c>
      <c r="B27" s="70">
        <f t="shared" ref="B27:N27" si="20">SUM(B21:B26)</f>
        <v>156.44999999999999</v>
      </c>
      <c r="C27" s="75">
        <f t="shared" si="20"/>
        <v>221.47999999999996</v>
      </c>
      <c r="D27" s="75">
        <f t="shared" si="20"/>
        <v>0</v>
      </c>
      <c r="E27" s="75">
        <f t="shared" si="20"/>
        <v>0</v>
      </c>
      <c r="F27" s="75">
        <f t="shared" si="20"/>
        <v>0</v>
      </c>
      <c r="G27" s="70">
        <f t="shared" si="20"/>
        <v>234.72000000000003</v>
      </c>
      <c r="H27" s="70">
        <f>SUM(H21:H26)</f>
        <v>175.86</v>
      </c>
      <c r="I27" s="70">
        <f t="shared" si="20"/>
        <v>0</v>
      </c>
      <c r="J27" s="75">
        <f t="shared" si="20"/>
        <v>0</v>
      </c>
      <c r="K27" s="75">
        <f t="shared" si="20"/>
        <v>0</v>
      </c>
      <c r="L27" s="75">
        <f t="shared" si="20"/>
        <v>0</v>
      </c>
      <c r="M27" s="70">
        <f t="shared" si="20"/>
        <v>0</v>
      </c>
      <c r="N27" s="70">
        <f t="shared" si="20"/>
        <v>788.51</v>
      </c>
      <c r="O27" s="70">
        <f>SUM(O21:O26)</f>
        <v>1276.71</v>
      </c>
      <c r="P27" s="28">
        <f t="shared" si="19"/>
        <v>-0.3823891095080324</v>
      </c>
    </row>
    <row r="28" spans="1:16" ht="15.6" x14ac:dyDescent="0.3">
      <c r="A28" s="35"/>
      <c r="B28" s="70"/>
      <c r="C28" s="70"/>
      <c r="D28" s="70"/>
      <c r="E28" s="20"/>
      <c r="F28" s="20"/>
      <c r="G28" s="70"/>
      <c r="H28" s="70"/>
      <c r="I28" s="70"/>
      <c r="J28" s="20"/>
      <c r="K28" s="20"/>
      <c r="L28" s="20"/>
      <c r="M28" s="70"/>
      <c r="N28" s="70"/>
      <c r="O28" s="70"/>
      <c r="P28" s="28"/>
    </row>
    <row r="29" spans="1:16" ht="15.6" x14ac:dyDescent="0.3">
      <c r="A29" s="9" t="s">
        <v>8403</v>
      </c>
    </row>
    <row r="31" spans="1:16" x14ac:dyDescent="0.3">
      <c r="A31" s="43" t="s">
        <v>113</v>
      </c>
      <c r="B31" s="41"/>
      <c r="C31" s="41"/>
      <c r="D31" s="41"/>
      <c r="E31" s="41"/>
      <c r="F31" s="41"/>
      <c r="G31" s="41"/>
      <c r="H31" s="41"/>
      <c r="I31" s="41"/>
      <c r="J31" s="41"/>
      <c r="K31" s="41"/>
      <c r="L31" s="41"/>
      <c r="M31" s="41"/>
      <c r="N31" s="41"/>
      <c r="O31" s="41"/>
      <c r="P31" s="41"/>
    </row>
    <row r="32" spans="1:16" ht="15.6" x14ac:dyDescent="0.3">
      <c r="A32" s="91" t="s">
        <v>45</v>
      </c>
      <c r="B32" s="281">
        <v>34</v>
      </c>
      <c r="C32" s="281">
        <v>44</v>
      </c>
      <c r="D32" s="281">
        <v>41</v>
      </c>
      <c r="E32" s="281">
        <v>58</v>
      </c>
      <c r="F32" s="281">
        <v>56</v>
      </c>
      <c r="G32" s="281">
        <v>35</v>
      </c>
      <c r="H32" s="281">
        <v>28</v>
      </c>
      <c r="I32" s="281"/>
      <c r="J32" s="281"/>
      <c r="K32" s="281"/>
      <c r="L32" s="281"/>
      <c r="M32" s="281"/>
      <c r="N32" s="44">
        <f>SUM(B32:M32)</f>
        <v>296</v>
      </c>
      <c r="O32" s="281">
        <v>536</v>
      </c>
      <c r="P32" s="92">
        <f t="shared" ref="P32:P38" si="21">IF(O32=0,0,N32/O32-1)</f>
        <v>-0.44776119402985071</v>
      </c>
    </row>
    <row r="33" spans="1:20" ht="15.6" x14ac:dyDescent="0.3">
      <c r="A33" s="91" t="s">
        <v>9</v>
      </c>
      <c r="B33" s="281">
        <v>37</v>
      </c>
      <c r="C33" s="281">
        <v>43</v>
      </c>
      <c r="D33" s="281">
        <v>45</v>
      </c>
      <c r="E33" s="281">
        <v>52</v>
      </c>
      <c r="F33" s="281">
        <v>53</v>
      </c>
      <c r="G33" s="281">
        <v>40</v>
      </c>
      <c r="H33" s="281">
        <v>21</v>
      </c>
      <c r="I33" s="281"/>
      <c r="J33" s="281"/>
      <c r="K33" s="281"/>
      <c r="L33" s="281"/>
      <c r="M33" s="281"/>
      <c r="N33" s="44">
        <f t="shared" ref="N33:N37" si="22">SUM(B33:M33)</f>
        <v>291</v>
      </c>
      <c r="O33" s="281">
        <v>508</v>
      </c>
      <c r="P33" s="92">
        <f t="shared" si="21"/>
        <v>-0.42716535433070868</v>
      </c>
    </row>
    <row r="34" spans="1:20" ht="15.6" x14ac:dyDescent="0.3">
      <c r="A34" s="91" t="s">
        <v>10</v>
      </c>
      <c r="B34" s="281">
        <v>6</v>
      </c>
      <c r="C34" s="281">
        <v>15</v>
      </c>
      <c r="D34" s="281">
        <v>15</v>
      </c>
      <c r="E34" s="281">
        <v>26</v>
      </c>
      <c r="F34" s="281">
        <v>28</v>
      </c>
      <c r="G34" s="281">
        <v>25</v>
      </c>
      <c r="H34" s="281">
        <v>22</v>
      </c>
      <c r="I34" s="281"/>
      <c r="J34" s="281"/>
      <c r="K34" s="281"/>
      <c r="L34" s="281"/>
      <c r="M34" s="281"/>
      <c r="N34" s="44">
        <f t="shared" si="22"/>
        <v>137</v>
      </c>
      <c r="O34" s="281">
        <v>257</v>
      </c>
      <c r="P34" s="92">
        <f t="shared" si="21"/>
        <v>-0.46692607003891051</v>
      </c>
    </row>
    <row r="35" spans="1:20" ht="15.6" x14ac:dyDescent="0.3">
      <c r="A35" s="91" t="s">
        <v>11</v>
      </c>
      <c r="B35" s="281">
        <v>10</v>
      </c>
      <c r="C35" s="281">
        <v>5</v>
      </c>
      <c r="D35" s="281">
        <v>10</v>
      </c>
      <c r="E35" s="281">
        <v>19</v>
      </c>
      <c r="F35" s="281">
        <v>13</v>
      </c>
      <c r="G35" s="281">
        <v>14</v>
      </c>
      <c r="H35" s="281">
        <v>19</v>
      </c>
      <c r="I35" s="281"/>
      <c r="J35" s="281"/>
      <c r="K35" s="281"/>
      <c r="L35" s="281"/>
      <c r="M35" s="281"/>
      <c r="N35" s="44">
        <f t="shared" si="22"/>
        <v>90</v>
      </c>
      <c r="O35" s="281">
        <v>138</v>
      </c>
      <c r="P35" s="92">
        <f t="shared" si="21"/>
        <v>-0.34782608695652173</v>
      </c>
    </row>
    <row r="36" spans="1:20" ht="15.6" x14ac:dyDescent="0.3">
      <c r="A36" s="91" t="s">
        <v>12</v>
      </c>
      <c r="B36" s="281">
        <v>16</v>
      </c>
      <c r="C36" s="281">
        <v>17</v>
      </c>
      <c r="D36" s="281">
        <v>20</v>
      </c>
      <c r="E36" s="281">
        <v>23</v>
      </c>
      <c r="F36" s="281">
        <v>27</v>
      </c>
      <c r="G36" s="281">
        <v>22</v>
      </c>
      <c r="H36" s="281">
        <v>15</v>
      </c>
      <c r="I36" s="281"/>
      <c r="J36" s="281"/>
      <c r="K36" s="281"/>
      <c r="L36" s="281"/>
      <c r="M36" s="281"/>
      <c r="N36" s="44">
        <f t="shared" si="22"/>
        <v>140</v>
      </c>
      <c r="O36" s="281">
        <v>235</v>
      </c>
      <c r="P36" s="92">
        <f t="shared" si="21"/>
        <v>-0.4042553191489362</v>
      </c>
    </row>
    <row r="37" spans="1:20" ht="15.6" x14ac:dyDescent="0.3">
      <c r="A37" s="93" t="s">
        <v>13</v>
      </c>
      <c r="B37" s="283">
        <v>31</v>
      </c>
      <c r="C37" s="283">
        <v>41</v>
      </c>
      <c r="D37" s="283">
        <v>60</v>
      </c>
      <c r="E37" s="283">
        <v>66</v>
      </c>
      <c r="F37" s="283">
        <v>58</v>
      </c>
      <c r="G37" s="283">
        <v>48</v>
      </c>
      <c r="H37" s="283">
        <v>32</v>
      </c>
      <c r="I37" s="283"/>
      <c r="J37" s="283"/>
      <c r="K37" s="283"/>
      <c r="L37" s="283"/>
      <c r="M37" s="283"/>
      <c r="N37" s="94">
        <f t="shared" si="22"/>
        <v>336</v>
      </c>
      <c r="O37" s="283">
        <v>539</v>
      </c>
      <c r="P37" s="95">
        <f t="shared" si="21"/>
        <v>-0.37662337662337664</v>
      </c>
    </row>
    <row r="38" spans="1:20" ht="15.6" x14ac:dyDescent="0.3">
      <c r="A38" s="96" t="s">
        <v>33</v>
      </c>
      <c r="B38" s="71">
        <f t="shared" ref="B38:N38" si="23">SUM(B32:B37)</f>
        <v>134</v>
      </c>
      <c r="C38" s="71">
        <f t="shared" si="23"/>
        <v>165</v>
      </c>
      <c r="D38" s="71">
        <f t="shared" si="23"/>
        <v>191</v>
      </c>
      <c r="E38" s="71">
        <f>SUM(E32:E37)</f>
        <v>244</v>
      </c>
      <c r="F38" s="71">
        <f t="shared" si="23"/>
        <v>235</v>
      </c>
      <c r="G38" s="71">
        <f t="shared" si="23"/>
        <v>184</v>
      </c>
      <c r="H38" s="71">
        <f t="shared" si="23"/>
        <v>137</v>
      </c>
      <c r="I38" s="71">
        <f t="shared" si="23"/>
        <v>0</v>
      </c>
      <c r="J38" s="71">
        <f t="shared" si="23"/>
        <v>0</v>
      </c>
      <c r="K38" s="71">
        <f t="shared" si="23"/>
        <v>0</v>
      </c>
      <c r="L38" s="71">
        <f t="shared" si="23"/>
        <v>0</v>
      </c>
      <c r="M38" s="71">
        <f t="shared" si="23"/>
        <v>0</v>
      </c>
      <c r="N38" s="71">
        <f t="shared" si="23"/>
        <v>1290</v>
      </c>
      <c r="O38" s="71">
        <f>SUM(O32:O37)</f>
        <v>2213</v>
      </c>
      <c r="P38" s="92">
        <f t="shared" si="21"/>
        <v>-0.41708088567555357</v>
      </c>
      <c r="S38" s="112"/>
      <c r="T38" s="19" t="s">
        <v>45</v>
      </c>
    </row>
    <row r="39" spans="1:20" x14ac:dyDescent="0.3">
      <c r="S39" s="113"/>
      <c r="T39" s="19" t="s">
        <v>9</v>
      </c>
    </row>
    <row r="40" spans="1:20" x14ac:dyDescent="0.3">
      <c r="A40" s="43" t="s">
        <v>114</v>
      </c>
      <c r="B40" s="41"/>
      <c r="C40" s="41"/>
      <c r="D40" s="41"/>
      <c r="E40" s="41"/>
      <c r="F40" s="41"/>
      <c r="G40" s="41"/>
      <c r="H40" s="41"/>
      <c r="I40" s="41"/>
      <c r="J40" s="41"/>
      <c r="K40" s="41"/>
      <c r="L40" s="41"/>
      <c r="M40" s="41"/>
      <c r="N40" s="41"/>
      <c r="O40" s="41"/>
      <c r="P40" s="41"/>
      <c r="S40" s="114"/>
      <c r="T40" s="19" t="s">
        <v>10</v>
      </c>
    </row>
    <row r="41" spans="1:20" ht="15.6" x14ac:dyDescent="0.3">
      <c r="A41" s="91" t="s">
        <v>45</v>
      </c>
      <c r="B41" s="281">
        <v>8</v>
      </c>
      <c r="C41" s="281">
        <v>11</v>
      </c>
      <c r="D41" s="281">
        <v>15</v>
      </c>
      <c r="E41" s="281">
        <v>6</v>
      </c>
      <c r="F41" s="281">
        <v>20</v>
      </c>
      <c r="G41" s="281">
        <v>18</v>
      </c>
      <c r="H41" s="281">
        <v>16</v>
      </c>
      <c r="I41" s="281"/>
      <c r="J41" s="281"/>
      <c r="K41" s="281"/>
      <c r="L41" s="281"/>
      <c r="M41" s="281"/>
      <c r="N41" s="44">
        <f t="shared" ref="N41:N46" si="24">SUM(B41:M41)</f>
        <v>94</v>
      </c>
      <c r="O41" s="281">
        <v>165</v>
      </c>
      <c r="P41" s="92">
        <f t="shared" ref="P41:P47" si="25">IF(O41=0,0,N41/O41-1)</f>
        <v>-0.4303030303030303</v>
      </c>
      <c r="S41" s="115"/>
      <c r="T41" s="19" t="s">
        <v>11</v>
      </c>
    </row>
    <row r="42" spans="1:20" ht="15.6" x14ac:dyDescent="0.3">
      <c r="A42" s="91" t="s">
        <v>9</v>
      </c>
      <c r="B42" s="281">
        <v>8</v>
      </c>
      <c r="C42" s="281">
        <v>14</v>
      </c>
      <c r="D42" s="281">
        <v>9</v>
      </c>
      <c r="E42" s="281">
        <v>11</v>
      </c>
      <c r="F42" s="281">
        <v>23</v>
      </c>
      <c r="G42" s="281">
        <v>18</v>
      </c>
      <c r="H42" s="281">
        <v>18</v>
      </c>
      <c r="I42" s="281"/>
      <c r="J42" s="281"/>
      <c r="K42" s="281"/>
      <c r="L42" s="281"/>
      <c r="M42" s="281"/>
      <c r="N42" s="44">
        <f t="shared" si="24"/>
        <v>101</v>
      </c>
      <c r="O42" s="281">
        <v>161</v>
      </c>
      <c r="P42" s="92">
        <f t="shared" si="25"/>
        <v>-0.37267080745341619</v>
      </c>
      <c r="S42" s="116"/>
      <c r="T42" s="19" t="s">
        <v>12</v>
      </c>
    </row>
    <row r="43" spans="1:20" ht="15.6" x14ac:dyDescent="0.3">
      <c r="A43" s="91" t="s">
        <v>10</v>
      </c>
      <c r="B43" s="281">
        <v>3</v>
      </c>
      <c r="C43" s="281">
        <v>7</v>
      </c>
      <c r="D43" s="281">
        <v>2</v>
      </c>
      <c r="E43" s="281">
        <v>4</v>
      </c>
      <c r="F43" s="281">
        <v>10</v>
      </c>
      <c r="G43" s="281">
        <v>5</v>
      </c>
      <c r="H43" s="281">
        <v>10</v>
      </c>
      <c r="I43" s="281"/>
      <c r="J43" s="281"/>
      <c r="K43" s="281"/>
      <c r="L43" s="281"/>
      <c r="M43" s="281"/>
      <c r="N43" s="44">
        <f t="shared" si="24"/>
        <v>41</v>
      </c>
      <c r="O43" s="281">
        <v>72</v>
      </c>
      <c r="P43" s="92">
        <f t="shared" si="25"/>
        <v>-0.43055555555555558</v>
      </c>
      <c r="S43" s="117"/>
      <c r="T43" s="19" t="s">
        <v>13</v>
      </c>
    </row>
    <row r="44" spans="1:20" ht="15.6" x14ac:dyDescent="0.3">
      <c r="A44" s="91" t="s">
        <v>11</v>
      </c>
      <c r="B44" s="281">
        <v>2</v>
      </c>
      <c r="C44" s="281">
        <v>1</v>
      </c>
      <c r="D44" s="281">
        <v>5</v>
      </c>
      <c r="E44" s="281">
        <v>7</v>
      </c>
      <c r="F44" s="281">
        <v>2</v>
      </c>
      <c r="G44" s="281">
        <v>7</v>
      </c>
      <c r="H44" s="281">
        <v>7</v>
      </c>
      <c r="I44" s="281"/>
      <c r="J44" s="281"/>
      <c r="K44" s="281"/>
      <c r="L44" s="281"/>
      <c r="M44" s="281"/>
      <c r="N44" s="44">
        <f t="shared" si="24"/>
        <v>31</v>
      </c>
      <c r="O44" s="281">
        <v>57</v>
      </c>
      <c r="P44" s="92">
        <f t="shared" si="25"/>
        <v>-0.45614035087719296</v>
      </c>
    </row>
    <row r="45" spans="1:20" ht="15.6" x14ac:dyDescent="0.3">
      <c r="A45" s="91" t="s">
        <v>12</v>
      </c>
      <c r="B45" s="281">
        <v>2</v>
      </c>
      <c r="C45" s="281">
        <v>9</v>
      </c>
      <c r="D45" s="281">
        <v>8</v>
      </c>
      <c r="E45" s="281">
        <v>10</v>
      </c>
      <c r="F45" s="281">
        <v>8</v>
      </c>
      <c r="G45" s="281">
        <v>7</v>
      </c>
      <c r="H45" s="281">
        <v>5</v>
      </c>
      <c r="I45" s="281"/>
      <c r="J45" s="281"/>
      <c r="K45" s="281"/>
      <c r="L45" s="281"/>
      <c r="M45" s="281"/>
      <c r="N45" s="44">
        <f t="shared" si="24"/>
        <v>49</v>
      </c>
      <c r="O45" s="281">
        <v>83</v>
      </c>
      <c r="P45" s="92">
        <f t="shared" si="25"/>
        <v>-0.40963855421686746</v>
      </c>
    </row>
    <row r="46" spans="1:20" ht="15.6" x14ac:dyDescent="0.3">
      <c r="A46" s="93" t="s">
        <v>13</v>
      </c>
      <c r="B46" s="283">
        <v>3</v>
      </c>
      <c r="C46" s="283">
        <v>12</v>
      </c>
      <c r="D46" s="283">
        <v>14</v>
      </c>
      <c r="E46" s="283">
        <v>19</v>
      </c>
      <c r="F46" s="283">
        <v>13</v>
      </c>
      <c r="G46" s="283">
        <v>19</v>
      </c>
      <c r="H46" s="283">
        <v>18</v>
      </c>
      <c r="I46" s="283"/>
      <c r="J46" s="283"/>
      <c r="K46" s="283"/>
      <c r="L46" s="283"/>
      <c r="M46" s="283"/>
      <c r="N46" s="94">
        <f t="shared" si="24"/>
        <v>98</v>
      </c>
      <c r="O46" s="283">
        <v>149</v>
      </c>
      <c r="P46" s="95">
        <f t="shared" si="25"/>
        <v>-0.34228187919463082</v>
      </c>
    </row>
    <row r="47" spans="1:20" ht="15.6" x14ac:dyDescent="0.3">
      <c r="A47" s="96" t="s">
        <v>33</v>
      </c>
      <c r="B47" s="71">
        <f t="shared" ref="B47:N47" si="26">SUM(B41:B46)</f>
        <v>26</v>
      </c>
      <c r="C47" s="71">
        <f t="shared" si="26"/>
        <v>54</v>
      </c>
      <c r="D47" s="71">
        <f>SUM(D41:D46)</f>
        <v>53</v>
      </c>
      <c r="E47" s="71">
        <f t="shared" si="26"/>
        <v>57</v>
      </c>
      <c r="F47" s="71">
        <f t="shared" si="26"/>
        <v>76</v>
      </c>
      <c r="G47" s="71">
        <f t="shared" si="26"/>
        <v>74</v>
      </c>
      <c r="H47" s="71">
        <f t="shared" si="26"/>
        <v>74</v>
      </c>
      <c r="I47" s="71">
        <f t="shared" si="26"/>
        <v>0</v>
      </c>
      <c r="J47" s="71">
        <f t="shared" si="26"/>
        <v>0</v>
      </c>
      <c r="K47" s="71">
        <f t="shared" si="26"/>
        <v>0</v>
      </c>
      <c r="L47" s="71">
        <f t="shared" si="26"/>
        <v>0</v>
      </c>
      <c r="M47" s="71">
        <f t="shared" si="26"/>
        <v>0</v>
      </c>
      <c r="N47" s="71">
        <f t="shared" si="26"/>
        <v>414</v>
      </c>
      <c r="O47" s="71">
        <f>SUM(O41:O46)</f>
        <v>687</v>
      </c>
      <c r="P47" s="92">
        <f t="shared" si="25"/>
        <v>-0.3973799126637555</v>
      </c>
    </row>
    <row r="49" spans="1:16" x14ac:dyDescent="0.3">
      <c r="A49" s="43" t="s">
        <v>115</v>
      </c>
      <c r="B49" s="41"/>
      <c r="C49" s="41"/>
      <c r="D49" s="41"/>
      <c r="E49" s="41"/>
      <c r="F49" s="41"/>
      <c r="G49" s="41"/>
      <c r="H49" s="41"/>
      <c r="I49" s="41"/>
      <c r="J49" s="41"/>
      <c r="K49" s="41"/>
      <c r="L49" s="41"/>
      <c r="M49" s="41"/>
      <c r="N49" s="41"/>
      <c r="O49" s="41"/>
      <c r="P49" s="41"/>
    </row>
    <row r="50" spans="1:16" ht="15.6" x14ac:dyDescent="0.3">
      <c r="A50" s="91" t="s">
        <v>45</v>
      </c>
      <c r="B50" s="281">
        <v>17</v>
      </c>
      <c r="C50" s="281">
        <v>24</v>
      </c>
      <c r="D50" s="281">
        <v>50</v>
      </c>
      <c r="E50" s="281">
        <v>34</v>
      </c>
      <c r="F50" s="281">
        <v>31</v>
      </c>
      <c r="G50" s="281">
        <v>36</v>
      </c>
      <c r="H50" s="281">
        <v>13</v>
      </c>
      <c r="I50" s="281"/>
      <c r="J50" s="281"/>
      <c r="K50" s="281"/>
      <c r="L50" s="281"/>
      <c r="M50" s="281"/>
      <c r="N50" s="44">
        <f t="shared" ref="N50:N55" si="27">SUM(B50:M50)</f>
        <v>205</v>
      </c>
      <c r="O50" s="281">
        <v>474</v>
      </c>
      <c r="P50" s="92">
        <f t="shared" ref="P50:P56" si="28">IF(O50=0,0,N50/O50-1)</f>
        <v>-0.56751054852320681</v>
      </c>
    </row>
    <row r="51" spans="1:16" ht="15.6" x14ac:dyDescent="0.3">
      <c r="A51" s="91" t="s">
        <v>9</v>
      </c>
      <c r="B51" s="281">
        <v>17</v>
      </c>
      <c r="C51" s="281">
        <v>16</v>
      </c>
      <c r="D51" s="281">
        <v>19</v>
      </c>
      <c r="E51" s="281">
        <v>22</v>
      </c>
      <c r="F51" s="281">
        <v>14</v>
      </c>
      <c r="G51" s="281">
        <v>16</v>
      </c>
      <c r="H51" s="281">
        <v>25</v>
      </c>
      <c r="I51" s="281"/>
      <c r="J51" s="281"/>
      <c r="K51" s="281"/>
      <c r="L51" s="281"/>
      <c r="M51" s="281"/>
      <c r="N51" s="44">
        <f t="shared" si="27"/>
        <v>129</v>
      </c>
      <c r="O51" s="281">
        <v>298</v>
      </c>
      <c r="P51" s="92">
        <f t="shared" si="28"/>
        <v>-0.56711409395973156</v>
      </c>
    </row>
    <row r="52" spans="1:16" ht="15.6" x14ac:dyDescent="0.3">
      <c r="A52" s="91" t="s">
        <v>10</v>
      </c>
      <c r="B52" s="281">
        <v>15</v>
      </c>
      <c r="C52" s="281">
        <v>19</v>
      </c>
      <c r="D52" s="281">
        <v>40</v>
      </c>
      <c r="E52" s="281">
        <v>40</v>
      </c>
      <c r="F52" s="281">
        <v>31</v>
      </c>
      <c r="G52" s="281">
        <v>19</v>
      </c>
      <c r="H52" s="281">
        <v>21</v>
      </c>
      <c r="I52" s="281"/>
      <c r="J52" s="281"/>
      <c r="K52" s="281"/>
      <c r="L52" s="281"/>
      <c r="M52" s="281"/>
      <c r="N52" s="44">
        <f t="shared" si="27"/>
        <v>185</v>
      </c>
      <c r="O52" s="281">
        <v>269</v>
      </c>
      <c r="P52" s="92">
        <f t="shared" si="28"/>
        <v>-0.31226765799256506</v>
      </c>
    </row>
    <row r="53" spans="1:16" ht="15.6" x14ac:dyDescent="0.3">
      <c r="A53" s="91" t="s">
        <v>11</v>
      </c>
      <c r="B53" s="281">
        <v>3</v>
      </c>
      <c r="C53" s="281">
        <v>11</v>
      </c>
      <c r="D53" s="281">
        <v>22</v>
      </c>
      <c r="E53" s="281">
        <v>13</v>
      </c>
      <c r="F53" s="281">
        <v>16</v>
      </c>
      <c r="G53" s="281">
        <v>5</v>
      </c>
      <c r="H53" s="281">
        <v>3</v>
      </c>
      <c r="I53" s="281"/>
      <c r="J53" s="281"/>
      <c r="K53" s="281"/>
      <c r="L53" s="281"/>
      <c r="M53" s="281"/>
      <c r="N53" s="44">
        <f t="shared" si="27"/>
        <v>73</v>
      </c>
      <c r="O53" s="281">
        <v>133</v>
      </c>
      <c r="P53" s="92">
        <f t="shared" si="28"/>
        <v>-0.45112781954887216</v>
      </c>
    </row>
    <row r="54" spans="1:16" ht="15.6" x14ac:dyDescent="0.3">
      <c r="A54" s="91" t="s">
        <v>12</v>
      </c>
      <c r="B54" s="281">
        <v>11</v>
      </c>
      <c r="C54" s="281">
        <v>23</v>
      </c>
      <c r="D54" s="281">
        <v>41</v>
      </c>
      <c r="E54" s="281">
        <v>38</v>
      </c>
      <c r="F54" s="281">
        <v>42</v>
      </c>
      <c r="G54" s="281">
        <v>41</v>
      </c>
      <c r="H54" s="281">
        <v>23</v>
      </c>
      <c r="I54" s="281"/>
      <c r="J54" s="281"/>
      <c r="K54" s="281"/>
      <c r="L54" s="281"/>
      <c r="M54" s="281"/>
      <c r="N54" s="44">
        <f t="shared" si="27"/>
        <v>219</v>
      </c>
      <c r="O54" s="281">
        <v>269</v>
      </c>
      <c r="P54" s="92">
        <f t="shared" si="28"/>
        <v>-0.18587360594795543</v>
      </c>
    </row>
    <row r="55" spans="1:16" ht="15.6" x14ac:dyDescent="0.3">
      <c r="A55" s="93" t="s">
        <v>13</v>
      </c>
      <c r="B55" s="283">
        <v>19</v>
      </c>
      <c r="C55" s="283">
        <v>21</v>
      </c>
      <c r="D55" s="283">
        <v>38</v>
      </c>
      <c r="E55" s="283">
        <v>30</v>
      </c>
      <c r="F55" s="283">
        <v>24</v>
      </c>
      <c r="G55" s="283">
        <v>17</v>
      </c>
      <c r="H55" s="283">
        <v>20</v>
      </c>
      <c r="I55" s="283"/>
      <c r="J55" s="283"/>
      <c r="K55" s="283"/>
      <c r="L55" s="283"/>
      <c r="M55" s="283"/>
      <c r="N55" s="94">
        <f t="shared" si="27"/>
        <v>169</v>
      </c>
      <c r="O55" s="283">
        <v>321</v>
      </c>
      <c r="P55" s="95">
        <f t="shared" si="28"/>
        <v>-0.47352024922118385</v>
      </c>
    </row>
    <row r="56" spans="1:16" ht="15.6" x14ac:dyDescent="0.3">
      <c r="A56" s="96" t="s">
        <v>33</v>
      </c>
      <c r="B56" s="71">
        <f t="shared" ref="B56:N56" si="29">SUM(B50:B55)</f>
        <v>82</v>
      </c>
      <c r="C56" s="71">
        <f t="shared" si="29"/>
        <v>114</v>
      </c>
      <c r="D56" s="71">
        <f t="shared" si="29"/>
        <v>210</v>
      </c>
      <c r="E56" s="71">
        <f t="shared" si="29"/>
        <v>177</v>
      </c>
      <c r="F56" s="71">
        <f t="shared" si="29"/>
        <v>158</v>
      </c>
      <c r="G56" s="71">
        <f t="shared" si="29"/>
        <v>134</v>
      </c>
      <c r="H56" s="71">
        <f t="shared" si="29"/>
        <v>105</v>
      </c>
      <c r="I56" s="71">
        <f t="shared" si="29"/>
        <v>0</v>
      </c>
      <c r="J56" s="71">
        <f t="shared" si="29"/>
        <v>0</v>
      </c>
      <c r="K56" s="71">
        <f t="shared" si="29"/>
        <v>0</v>
      </c>
      <c r="L56" s="71">
        <f t="shared" si="29"/>
        <v>0</v>
      </c>
      <c r="M56" s="71">
        <f t="shared" si="29"/>
        <v>0</v>
      </c>
      <c r="N56" s="71">
        <f t="shared" si="29"/>
        <v>980</v>
      </c>
      <c r="O56" s="71">
        <f>SUM(O50:O55)</f>
        <v>1764</v>
      </c>
      <c r="P56" s="92">
        <f t="shared" si="28"/>
        <v>-0.44444444444444442</v>
      </c>
    </row>
    <row r="60" spans="1:16" x14ac:dyDescent="0.3">
      <c r="C60" t="s">
        <v>10552</v>
      </c>
    </row>
  </sheetData>
  <printOptions gridLines="1"/>
  <pageMargins left="0.25" right="0.25" top="0" bottom="0.75" header="0.3" footer="0.3"/>
  <pageSetup scale="59" fitToWidth="0" orientation="landscape" r:id="rId1"/>
  <headerFooter>
    <oddFooter>&amp;L&amp;A
&amp;D
&amp;T&amp;CCentral Contra Costa Solid Waste Authority&amp;R&amp;P of&amp;N</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theme="4" tint="0.39997558519241921"/>
    <pageSetUpPr fitToPage="1"/>
  </sheetPr>
  <dimension ref="A1:R53"/>
  <sheetViews>
    <sheetView zoomScaleNormal="100" workbookViewId="0">
      <pane xSplit="1" ySplit="1" topLeftCell="B2" activePane="bottomRight" state="frozen"/>
      <selection pane="topRight"/>
      <selection pane="bottomLeft"/>
      <selection pane="bottomRight"/>
    </sheetView>
  </sheetViews>
  <sheetFormatPr defaultRowHeight="14.4" x14ac:dyDescent="0.3"/>
  <cols>
    <col min="1" max="1" width="22.5546875" bestFit="1" customWidth="1"/>
    <col min="3" max="3" width="10.44140625" bestFit="1" customWidth="1"/>
    <col min="5" max="6" width="9.5546875" bestFit="1" customWidth="1"/>
    <col min="9" max="9" width="9.5546875" bestFit="1" customWidth="1"/>
    <col min="13" max="13" width="9.5546875" bestFit="1" customWidth="1"/>
    <col min="14" max="14" width="10.5546875" customWidth="1"/>
    <col min="15" max="15" width="11.44140625" customWidth="1"/>
  </cols>
  <sheetData>
    <row r="1" spans="1:16" ht="28.8" x14ac:dyDescent="0.3">
      <c r="B1" s="1">
        <f>+'Collection Reports'!$B$1</f>
        <v>45352</v>
      </c>
      <c r="C1" s="1">
        <f t="shared" ref="C1:M1" si="0">EOMONTH(B1,1)</f>
        <v>45412</v>
      </c>
      <c r="D1" s="1">
        <f t="shared" si="0"/>
        <v>45443</v>
      </c>
      <c r="E1" s="1">
        <f t="shared" si="0"/>
        <v>45473</v>
      </c>
      <c r="F1" s="1">
        <f t="shared" si="0"/>
        <v>45504</v>
      </c>
      <c r="G1" s="1">
        <f t="shared" si="0"/>
        <v>45535</v>
      </c>
      <c r="H1" s="1">
        <f t="shared" si="0"/>
        <v>45565</v>
      </c>
      <c r="I1" s="1">
        <f t="shared" si="0"/>
        <v>45596</v>
      </c>
      <c r="J1" s="1">
        <f t="shared" si="0"/>
        <v>45626</v>
      </c>
      <c r="K1" s="1">
        <f t="shared" si="0"/>
        <v>45657</v>
      </c>
      <c r="L1" s="1">
        <f t="shared" si="0"/>
        <v>45688</v>
      </c>
      <c r="M1" s="1">
        <f t="shared" si="0"/>
        <v>45716</v>
      </c>
      <c r="N1" s="1" t="s">
        <v>0</v>
      </c>
      <c r="O1" s="331" t="s">
        <v>10180</v>
      </c>
      <c r="P1" t="s">
        <v>79</v>
      </c>
    </row>
    <row r="2" spans="1:16" ht="15.6" x14ac:dyDescent="0.3">
      <c r="A2" s="32" t="s">
        <v>7</v>
      </c>
      <c r="B2" s="21"/>
      <c r="C2" s="21"/>
      <c r="D2" s="21"/>
      <c r="E2" s="21"/>
      <c r="F2" s="21"/>
      <c r="G2" s="21"/>
      <c r="H2" s="21"/>
      <c r="I2" s="21"/>
      <c r="J2" s="21"/>
      <c r="K2" s="21"/>
      <c r="L2" s="21"/>
      <c r="M2" s="21"/>
      <c r="N2" s="21"/>
      <c r="O2" s="21"/>
      <c r="P2" s="28"/>
    </row>
    <row r="3" spans="1:16" ht="15.6" x14ac:dyDescent="0.3">
      <c r="A3" s="9" t="s">
        <v>45</v>
      </c>
      <c r="B3" s="286">
        <v>111.29049999999999</v>
      </c>
      <c r="C3" s="286">
        <v>124.65290000000003</v>
      </c>
      <c r="D3" s="286">
        <v>127.15799999999996</v>
      </c>
      <c r="E3" s="179">
        <v>111.62939999999995</v>
      </c>
      <c r="F3" s="286">
        <v>131.26139999999998</v>
      </c>
      <c r="G3" s="286">
        <v>48.233800000000031</v>
      </c>
      <c r="H3" s="286">
        <v>128.95129999999995</v>
      </c>
      <c r="I3" s="286"/>
      <c r="J3" s="286"/>
      <c r="K3" s="286"/>
      <c r="L3" s="286"/>
      <c r="M3" s="286"/>
      <c r="N3" s="21">
        <f t="shared" ref="N3:N17" si="1">SUM(B3:M3)</f>
        <v>783.17729999999983</v>
      </c>
      <c r="O3" s="286">
        <v>1064.9434000000001</v>
      </c>
      <c r="P3" s="28">
        <f t="shared" ref="P3:P9" si="2">IF(O3=0,0,N3/O3-1)</f>
        <v>-0.26458316939660853</v>
      </c>
    </row>
    <row r="4" spans="1:16" ht="15.6" x14ac:dyDescent="0.3">
      <c r="A4" s="9" t="s">
        <v>9</v>
      </c>
      <c r="B4" s="286">
        <v>104.50070000000001</v>
      </c>
      <c r="C4" s="286">
        <v>124.31130000000002</v>
      </c>
      <c r="D4" s="286">
        <v>111.90020000000001</v>
      </c>
      <c r="E4" s="179">
        <v>102.6793</v>
      </c>
      <c r="F4" s="286">
        <v>124.41800000000001</v>
      </c>
      <c r="G4" s="286">
        <v>41.274900000000002</v>
      </c>
      <c r="H4" s="286">
        <v>127.02390000000001</v>
      </c>
      <c r="I4" s="286"/>
      <c r="J4" s="286"/>
      <c r="K4" s="286"/>
      <c r="L4" s="286"/>
      <c r="M4" s="286"/>
      <c r="N4" s="21">
        <f t="shared" si="1"/>
        <v>736.1083000000001</v>
      </c>
      <c r="O4" s="286">
        <v>1159.8991999999998</v>
      </c>
      <c r="P4" s="28">
        <f t="shared" si="2"/>
        <v>-0.36536873204154274</v>
      </c>
    </row>
    <row r="5" spans="1:16" ht="15.6" x14ac:dyDescent="0.3">
      <c r="A5" s="9" t="s">
        <v>10</v>
      </c>
      <c r="B5" s="286">
        <v>40.321300000000001</v>
      </c>
      <c r="C5" s="286">
        <v>36.560099999999991</v>
      </c>
      <c r="D5" s="286">
        <v>43.725999999999999</v>
      </c>
      <c r="E5" s="179">
        <v>41.887399999999992</v>
      </c>
      <c r="F5" s="286">
        <v>58.4818</v>
      </c>
      <c r="G5" s="286">
        <v>35.702899999999993</v>
      </c>
      <c r="H5" s="286">
        <v>51.518700000000003</v>
      </c>
      <c r="I5" s="286"/>
      <c r="J5" s="286"/>
      <c r="K5" s="286"/>
      <c r="L5" s="286"/>
      <c r="M5" s="286"/>
      <c r="N5" s="21">
        <f t="shared" si="1"/>
        <v>308.19819999999999</v>
      </c>
      <c r="O5" s="286">
        <v>519.03399999999999</v>
      </c>
      <c r="P5" s="28">
        <f t="shared" si="2"/>
        <v>-0.40620807114755486</v>
      </c>
    </row>
    <row r="6" spans="1:16" ht="15.6" x14ac:dyDescent="0.3">
      <c r="A6" s="9" t="s">
        <v>11</v>
      </c>
      <c r="B6" s="286">
        <v>17.238399999999999</v>
      </c>
      <c r="C6" s="286">
        <v>18.671200000000002</v>
      </c>
      <c r="D6" s="286">
        <v>23.896800000000002</v>
      </c>
      <c r="E6" s="179">
        <v>21.028600000000001</v>
      </c>
      <c r="F6" s="286">
        <v>37.399300000000004</v>
      </c>
      <c r="G6" s="286">
        <v>7.3677000000000001</v>
      </c>
      <c r="H6" s="286">
        <v>30.884299999999996</v>
      </c>
      <c r="I6" s="286"/>
      <c r="J6" s="179"/>
      <c r="K6" s="286"/>
      <c r="L6" s="286"/>
      <c r="M6" s="286"/>
      <c r="N6" s="21">
        <f t="shared" si="1"/>
        <v>156.48629999999997</v>
      </c>
      <c r="O6" s="286">
        <v>273.27519999999998</v>
      </c>
      <c r="P6" s="28">
        <f t="shared" si="2"/>
        <v>-0.42736735715498519</v>
      </c>
    </row>
    <row r="7" spans="1:16" ht="15.6" x14ac:dyDescent="0.3">
      <c r="A7" s="9" t="s">
        <v>12</v>
      </c>
      <c r="B7" s="286">
        <v>36.790600000000005</v>
      </c>
      <c r="C7" s="286">
        <v>45.16</v>
      </c>
      <c r="D7" s="286">
        <v>40.3429</v>
      </c>
      <c r="E7" s="179">
        <v>36.008699999999997</v>
      </c>
      <c r="F7" s="286">
        <v>40.603500000000004</v>
      </c>
      <c r="G7" s="286">
        <v>24.463799999999996</v>
      </c>
      <c r="H7" s="286">
        <v>44.683300000000003</v>
      </c>
      <c r="I7" s="286"/>
      <c r="J7" s="286"/>
      <c r="K7" s="286"/>
      <c r="L7" s="286"/>
      <c r="M7" s="286"/>
      <c r="N7" s="21">
        <f t="shared" si="1"/>
        <v>268.05279999999999</v>
      </c>
      <c r="O7" s="286">
        <v>394.44849999999997</v>
      </c>
      <c r="P7" s="28">
        <f t="shared" si="2"/>
        <v>-0.32043650818801439</v>
      </c>
    </row>
    <row r="8" spans="1:16" ht="15.6" x14ac:dyDescent="0.3">
      <c r="A8" s="9" t="s">
        <v>13</v>
      </c>
      <c r="B8" s="286">
        <v>82.13600000000001</v>
      </c>
      <c r="C8" s="286">
        <v>75.215700000000012</v>
      </c>
      <c r="D8" s="286">
        <v>88.590600000000009</v>
      </c>
      <c r="E8" s="179">
        <v>82.705200000000019</v>
      </c>
      <c r="F8" s="286">
        <v>81.788399999999996</v>
      </c>
      <c r="G8" s="286">
        <v>56.836199999999998</v>
      </c>
      <c r="H8" s="286">
        <v>96.822900000000033</v>
      </c>
      <c r="I8" s="286"/>
      <c r="J8" s="286"/>
      <c r="K8" s="286"/>
      <c r="L8" s="286"/>
      <c r="M8" s="286"/>
      <c r="N8" s="21">
        <f t="shared" si="1"/>
        <v>564.09500000000014</v>
      </c>
      <c r="O8" s="286">
        <v>1128.8290999999999</v>
      </c>
      <c r="P8" s="78">
        <f t="shared" si="2"/>
        <v>-0.50028308093758378</v>
      </c>
    </row>
    <row r="9" spans="1:16" ht="15.6" x14ac:dyDescent="0.3">
      <c r="A9" s="30" t="s">
        <v>8</v>
      </c>
      <c r="B9" s="6">
        <f>SUM(B3:B8)</f>
        <v>392.27750000000003</v>
      </c>
      <c r="C9" s="6">
        <f t="shared" ref="C9:F9" si="3">SUM(C3:C8)</f>
        <v>424.57120000000003</v>
      </c>
      <c r="D9" s="6">
        <f t="shared" si="3"/>
        <v>435.61449999999991</v>
      </c>
      <c r="E9" s="6">
        <f t="shared" si="3"/>
        <v>395.93859999999995</v>
      </c>
      <c r="F9" s="6">
        <f t="shared" si="3"/>
        <v>473.95240000000001</v>
      </c>
      <c r="G9" s="6">
        <f>SUM(G3:G8)</f>
        <v>213.87930000000003</v>
      </c>
      <c r="H9" s="6">
        <f>SUM(H3:H8)</f>
        <v>479.88440000000003</v>
      </c>
      <c r="I9" s="6">
        <f t="shared" ref="I9:O9" si="4">SUM(I2:I8)</f>
        <v>0</v>
      </c>
      <c r="J9" s="6">
        <f t="shared" si="4"/>
        <v>0</v>
      </c>
      <c r="K9" s="6">
        <f t="shared" si="4"/>
        <v>0</v>
      </c>
      <c r="L9" s="6">
        <f t="shared" si="4"/>
        <v>0</v>
      </c>
      <c r="M9" s="6">
        <f t="shared" si="4"/>
        <v>0</v>
      </c>
      <c r="N9" s="6">
        <f t="shared" si="4"/>
        <v>2816.1179000000002</v>
      </c>
      <c r="O9" s="6">
        <f t="shared" si="4"/>
        <v>4540.4294</v>
      </c>
      <c r="P9" s="28">
        <f t="shared" si="2"/>
        <v>-0.37976837609235814</v>
      </c>
    </row>
    <row r="10" spans="1:16" ht="15.6" x14ac:dyDescent="0.3">
      <c r="A10" s="4"/>
      <c r="B10" s="21"/>
      <c r="D10" s="21"/>
      <c r="E10" s="21"/>
      <c r="F10" s="21"/>
      <c r="G10" s="21"/>
      <c r="H10" s="21"/>
      <c r="I10" s="21"/>
      <c r="J10" s="21"/>
      <c r="K10" s="21"/>
      <c r="L10" s="21"/>
      <c r="M10" s="21"/>
      <c r="N10" s="21"/>
      <c r="O10" s="21"/>
      <c r="P10" s="28"/>
    </row>
    <row r="11" spans="1:16" ht="31.2" x14ac:dyDescent="0.3">
      <c r="A11" s="33" t="s">
        <v>15</v>
      </c>
      <c r="B11" s="21"/>
      <c r="C11" s="21"/>
      <c r="D11" s="21"/>
      <c r="E11" s="21"/>
      <c r="F11" s="21"/>
      <c r="G11" s="21"/>
      <c r="H11" s="21"/>
      <c r="I11" s="21"/>
      <c r="J11" s="21"/>
      <c r="K11" s="21"/>
      <c r="L11" s="21"/>
      <c r="M11" s="21"/>
      <c r="N11" s="21"/>
      <c r="O11" s="21"/>
      <c r="P11" s="28"/>
    </row>
    <row r="12" spans="1:16" ht="15.6" x14ac:dyDescent="0.3">
      <c r="A12" s="9" t="s">
        <v>45</v>
      </c>
      <c r="B12" s="286">
        <v>6</v>
      </c>
      <c r="C12" s="286">
        <v>10</v>
      </c>
      <c r="D12" s="286">
        <v>32</v>
      </c>
      <c r="E12" s="179">
        <v>16</v>
      </c>
      <c r="F12" s="286">
        <v>10</v>
      </c>
      <c r="G12" s="286">
        <v>8</v>
      </c>
      <c r="H12" s="286">
        <v>12</v>
      </c>
      <c r="I12" s="286"/>
      <c r="J12" s="286"/>
      <c r="K12" s="286"/>
      <c r="L12" s="286"/>
      <c r="M12" s="286"/>
      <c r="N12" s="21">
        <f t="shared" si="1"/>
        <v>94</v>
      </c>
      <c r="O12" s="286">
        <v>149</v>
      </c>
      <c r="P12" s="28">
        <f t="shared" ref="P12:P18" si="5">IF(O12=0,0,N12/O12-1)</f>
        <v>-0.36912751677852351</v>
      </c>
    </row>
    <row r="13" spans="1:16" ht="15.6" x14ac:dyDescent="0.3">
      <c r="A13" s="9" t="s">
        <v>9</v>
      </c>
      <c r="B13" s="179">
        <v>8</v>
      </c>
      <c r="C13" s="179">
        <v>14</v>
      </c>
      <c r="D13" s="179">
        <v>34</v>
      </c>
      <c r="E13" s="179">
        <v>16</v>
      </c>
      <c r="F13" s="179">
        <v>22</v>
      </c>
      <c r="G13" s="179">
        <v>18</v>
      </c>
      <c r="H13" s="179">
        <v>20</v>
      </c>
      <c r="I13" s="179"/>
      <c r="J13" s="179"/>
      <c r="K13" s="179"/>
      <c r="L13" s="179"/>
      <c r="M13" s="179"/>
      <c r="N13" s="21">
        <f t="shared" si="1"/>
        <v>132</v>
      </c>
      <c r="O13" s="179">
        <v>166</v>
      </c>
      <c r="P13" s="28">
        <f t="shared" si="5"/>
        <v>-0.20481927710843373</v>
      </c>
    </row>
    <row r="14" spans="1:16" ht="15.6" x14ac:dyDescent="0.3">
      <c r="A14" s="9" t="s">
        <v>10</v>
      </c>
      <c r="B14" s="179">
        <v>4</v>
      </c>
      <c r="C14" s="179">
        <v>4</v>
      </c>
      <c r="D14" s="179">
        <v>8</v>
      </c>
      <c r="E14" s="179">
        <v>8</v>
      </c>
      <c r="F14" s="179">
        <v>6</v>
      </c>
      <c r="G14" s="179">
        <v>2</v>
      </c>
      <c r="H14" s="179">
        <v>12</v>
      </c>
      <c r="I14" s="179"/>
      <c r="J14" s="179"/>
      <c r="K14" s="179"/>
      <c r="L14" s="179"/>
      <c r="M14" s="179"/>
      <c r="N14" s="21">
        <f t="shared" si="1"/>
        <v>44</v>
      </c>
      <c r="O14" s="179">
        <v>55</v>
      </c>
      <c r="P14" s="28">
        <f t="shared" si="5"/>
        <v>-0.19999999999999996</v>
      </c>
    </row>
    <row r="15" spans="1:16" ht="15.6" x14ac:dyDescent="0.3">
      <c r="A15" s="9" t="s">
        <v>11</v>
      </c>
      <c r="B15" s="179">
        <v>4</v>
      </c>
      <c r="C15" s="179">
        <v>8</v>
      </c>
      <c r="D15" s="179">
        <v>12</v>
      </c>
      <c r="E15" s="179">
        <v>6</v>
      </c>
      <c r="F15" s="179">
        <v>10</v>
      </c>
      <c r="G15" s="179">
        <v>6</v>
      </c>
      <c r="H15" s="179">
        <v>8</v>
      </c>
      <c r="I15" s="179"/>
      <c r="J15" s="179"/>
      <c r="K15" s="179"/>
      <c r="L15" s="179"/>
      <c r="M15" s="179"/>
      <c r="N15" s="21">
        <f t="shared" si="1"/>
        <v>54</v>
      </c>
      <c r="O15" s="179">
        <v>62</v>
      </c>
      <c r="P15" s="28">
        <f t="shared" si="5"/>
        <v>-0.12903225806451613</v>
      </c>
    </row>
    <row r="16" spans="1:16" ht="15.6" x14ac:dyDescent="0.3">
      <c r="A16" s="9" t="s">
        <v>12</v>
      </c>
      <c r="B16" s="179">
        <v>10</v>
      </c>
      <c r="C16" s="179">
        <v>6</v>
      </c>
      <c r="D16" s="179">
        <v>22</v>
      </c>
      <c r="E16" s="179">
        <v>14</v>
      </c>
      <c r="F16" s="179">
        <v>10</v>
      </c>
      <c r="G16" s="179">
        <v>12</v>
      </c>
      <c r="H16" s="179">
        <v>14</v>
      </c>
      <c r="I16" s="179"/>
      <c r="J16" s="179"/>
      <c r="K16" s="179"/>
      <c r="L16" s="179"/>
      <c r="M16" s="179"/>
      <c r="N16" s="21">
        <f t="shared" si="1"/>
        <v>88</v>
      </c>
      <c r="O16" s="179">
        <v>104</v>
      </c>
      <c r="P16" s="28">
        <f t="shared" si="5"/>
        <v>-0.15384615384615385</v>
      </c>
    </row>
    <row r="17" spans="1:16" ht="15.6" x14ac:dyDescent="0.3">
      <c r="A17" s="9" t="s">
        <v>13</v>
      </c>
      <c r="B17" s="179">
        <v>8</v>
      </c>
      <c r="C17" s="179">
        <v>12</v>
      </c>
      <c r="D17" s="179">
        <v>26</v>
      </c>
      <c r="E17" s="179">
        <v>32</v>
      </c>
      <c r="F17" s="179">
        <v>22</v>
      </c>
      <c r="G17" s="179">
        <v>20</v>
      </c>
      <c r="H17" s="179">
        <v>14</v>
      </c>
      <c r="I17" s="179"/>
      <c r="J17" s="179"/>
      <c r="K17" s="179"/>
      <c r="L17" s="179"/>
      <c r="M17" s="179"/>
      <c r="N17" s="21">
        <f t="shared" si="1"/>
        <v>134</v>
      </c>
      <c r="O17" s="179">
        <v>162</v>
      </c>
      <c r="P17" s="78">
        <f t="shared" si="5"/>
        <v>-0.1728395061728395</v>
      </c>
    </row>
    <row r="18" spans="1:16" ht="15.6" x14ac:dyDescent="0.3">
      <c r="A18" s="31" t="s">
        <v>14</v>
      </c>
      <c r="B18" s="75">
        <f t="shared" ref="B18:O18" si="6">SUM(B12:B17)</f>
        <v>40</v>
      </c>
      <c r="C18" s="75">
        <f t="shared" si="6"/>
        <v>54</v>
      </c>
      <c r="D18" s="75">
        <f t="shared" si="6"/>
        <v>134</v>
      </c>
      <c r="E18" s="75">
        <f>SUM(E12:E17)</f>
        <v>92</v>
      </c>
      <c r="F18" s="75">
        <f>SUM(F12:F17)</f>
        <v>80</v>
      </c>
      <c r="G18" s="75">
        <f t="shared" si="6"/>
        <v>66</v>
      </c>
      <c r="H18" s="75">
        <f t="shared" si="6"/>
        <v>80</v>
      </c>
      <c r="I18" s="75">
        <f>SUM(I12:I17)</f>
        <v>0</v>
      </c>
      <c r="J18" s="75">
        <f t="shared" si="6"/>
        <v>0</v>
      </c>
      <c r="K18" s="75">
        <f t="shared" si="6"/>
        <v>0</v>
      </c>
      <c r="L18" s="75">
        <f>SUM(L12:L17)</f>
        <v>0</v>
      </c>
      <c r="M18" s="75">
        <f t="shared" si="6"/>
        <v>0</v>
      </c>
      <c r="N18" s="6">
        <f t="shared" si="6"/>
        <v>546</v>
      </c>
      <c r="O18" s="75">
        <f t="shared" si="6"/>
        <v>698</v>
      </c>
      <c r="P18" s="28">
        <f t="shared" si="5"/>
        <v>-0.2177650429799427</v>
      </c>
    </row>
    <row r="19" spans="1:16" ht="15.6" x14ac:dyDescent="0.3">
      <c r="A19" s="4"/>
      <c r="B19" s="20"/>
      <c r="C19" s="20"/>
      <c r="D19" s="20"/>
      <c r="E19" s="20"/>
      <c r="F19" s="20"/>
      <c r="G19" s="20"/>
      <c r="H19" s="20"/>
      <c r="I19" s="20"/>
      <c r="J19" s="20"/>
      <c r="K19" s="20"/>
      <c r="L19" s="20"/>
      <c r="M19" s="20"/>
      <c r="N19" s="20"/>
      <c r="O19" s="20"/>
      <c r="P19" s="28"/>
    </row>
    <row r="20" spans="1:16" ht="15.6" x14ac:dyDescent="0.3">
      <c r="A20" s="33" t="s">
        <v>73</v>
      </c>
      <c r="B20" s="21"/>
      <c r="C20" s="21"/>
      <c r="D20" s="21"/>
      <c r="E20" s="21"/>
      <c r="F20" s="21"/>
      <c r="G20" s="21"/>
      <c r="H20" s="21"/>
      <c r="I20" s="21"/>
      <c r="J20" s="21"/>
      <c r="K20" s="21"/>
      <c r="L20" s="21"/>
      <c r="M20" s="21"/>
      <c r="N20" s="21"/>
      <c r="O20" s="20"/>
      <c r="P20" s="28"/>
    </row>
    <row r="21" spans="1:16" ht="15.6" x14ac:dyDescent="0.3">
      <c r="A21" s="9" t="s">
        <v>45</v>
      </c>
      <c r="B21" s="286">
        <v>33</v>
      </c>
      <c r="C21" s="286">
        <v>35</v>
      </c>
      <c r="D21" s="286">
        <v>43</v>
      </c>
      <c r="E21" s="286">
        <v>36</v>
      </c>
      <c r="F21" s="286">
        <v>50</v>
      </c>
      <c r="G21" s="286">
        <v>22</v>
      </c>
      <c r="H21" s="286">
        <v>46</v>
      </c>
      <c r="I21" s="286"/>
      <c r="J21" s="286"/>
      <c r="K21" s="286"/>
      <c r="L21" s="286"/>
      <c r="M21" s="286"/>
      <c r="N21" s="21">
        <f t="shared" ref="N21:N26" si="7">SUM(B21:M21)</f>
        <v>265</v>
      </c>
      <c r="O21" s="281">
        <v>413</v>
      </c>
      <c r="P21" s="28">
        <f t="shared" ref="P21:P27" si="8">IF(O21=0,0,N21/O21-1)</f>
        <v>-0.35835351089588374</v>
      </c>
    </row>
    <row r="22" spans="1:16" ht="15.6" x14ac:dyDescent="0.3">
      <c r="A22" s="9" t="s">
        <v>9</v>
      </c>
      <c r="B22" s="179">
        <v>36</v>
      </c>
      <c r="C22" s="179">
        <v>43</v>
      </c>
      <c r="D22" s="179">
        <v>42</v>
      </c>
      <c r="E22" s="179">
        <v>37</v>
      </c>
      <c r="F22" s="179">
        <v>39</v>
      </c>
      <c r="G22" s="179">
        <v>20</v>
      </c>
      <c r="H22" s="179">
        <v>52</v>
      </c>
      <c r="I22" s="179"/>
      <c r="J22" s="179"/>
      <c r="K22" s="179"/>
      <c r="L22" s="179"/>
      <c r="M22" s="179"/>
      <c r="N22" s="21">
        <f t="shared" si="7"/>
        <v>269</v>
      </c>
      <c r="O22" s="281">
        <v>386</v>
      </c>
      <c r="P22" s="28">
        <f t="shared" si="8"/>
        <v>-0.30310880829015541</v>
      </c>
    </row>
    <row r="23" spans="1:16" ht="15.6" x14ac:dyDescent="0.3">
      <c r="A23" s="9" t="s">
        <v>10</v>
      </c>
      <c r="B23" s="179">
        <v>12</v>
      </c>
      <c r="C23" s="179">
        <v>17</v>
      </c>
      <c r="D23" s="179">
        <v>16</v>
      </c>
      <c r="E23" s="179">
        <v>14</v>
      </c>
      <c r="F23" s="179">
        <v>23</v>
      </c>
      <c r="G23" s="179">
        <v>20</v>
      </c>
      <c r="H23" s="179">
        <v>26</v>
      </c>
      <c r="I23" s="179"/>
      <c r="J23" s="179"/>
      <c r="K23" s="179"/>
      <c r="L23" s="179"/>
      <c r="M23" s="179"/>
      <c r="N23" s="21">
        <f t="shared" si="7"/>
        <v>128</v>
      </c>
      <c r="O23" s="281">
        <v>298</v>
      </c>
      <c r="P23" s="28">
        <f t="shared" si="8"/>
        <v>-0.57046979865771807</v>
      </c>
    </row>
    <row r="24" spans="1:16" ht="15.6" x14ac:dyDescent="0.3">
      <c r="A24" s="9" t="s">
        <v>11</v>
      </c>
      <c r="B24" s="179">
        <v>5</v>
      </c>
      <c r="C24" s="179">
        <v>8</v>
      </c>
      <c r="D24" s="179">
        <v>13</v>
      </c>
      <c r="E24" s="179">
        <v>12</v>
      </c>
      <c r="F24" s="179">
        <v>14</v>
      </c>
      <c r="G24" s="179">
        <v>6</v>
      </c>
      <c r="H24" s="179">
        <v>15</v>
      </c>
      <c r="I24" s="179"/>
      <c r="J24" s="179"/>
      <c r="K24" s="179"/>
      <c r="L24" s="179"/>
      <c r="M24" s="179"/>
      <c r="N24" s="21">
        <f t="shared" si="7"/>
        <v>73</v>
      </c>
      <c r="O24" s="281">
        <v>91</v>
      </c>
      <c r="P24" s="28">
        <f t="shared" si="8"/>
        <v>-0.19780219780219777</v>
      </c>
    </row>
    <row r="25" spans="1:16" ht="15.6" x14ac:dyDescent="0.3">
      <c r="A25" s="9" t="s">
        <v>12</v>
      </c>
      <c r="B25" s="179">
        <v>27</v>
      </c>
      <c r="C25" s="179">
        <v>28</v>
      </c>
      <c r="D25" s="179">
        <v>27</v>
      </c>
      <c r="E25" s="179">
        <v>20</v>
      </c>
      <c r="F25" s="179">
        <v>28</v>
      </c>
      <c r="G25" s="179">
        <v>11</v>
      </c>
      <c r="H25" s="179">
        <v>26</v>
      </c>
      <c r="I25" s="179"/>
      <c r="J25" s="179"/>
      <c r="K25" s="179"/>
      <c r="L25" s="179"/>
      <c r="M25" s="179"/>
      <c r="N25" s="21">
        <f t="shared" si="7"/>
        <v>167</v>
      </c>
      <c r="O25" s="281">
        <v>232</v>
      </c>
      <c r="P25" s="28">
        <f t="shared" si="8"/>
        <v>-0.28017241379310343</v>
      </c>
    </row>
    <row r="26" spans="1:16" ht="15.6" x14ac:dyDescent="0.3">
      <c r="A26" s="9" t="s">
        <v>13</v>
      </c>
      <c r="B26" s="179">
        <v>18</v>
      </c>
      <c r="C26" s="179">
        <v>18</v>
      </c>
      <c r="D26" s="179">
        <v>50</v>
      </c>
      <c r="E26" s="179">
        <v>41</v>
      </c>
      <c r="F26" s="179">
        <v>44</v>
      </c>
      <c r="G26" s="179">
        <v>20</v>
      </c>
      <c r="H26" s="179">
        <v>58</v>
      </c>
      <c r="I26" s="179"/>
      <c r="J26" s="179"/>
      <c r="K26" s="179"/>
      <c r="L26" s="179"/>
      <c r="M26" s="179"/>
      <c r="N26" s="21">
        <f t="shared" si="7"/>
        <v>249</v>
      </c>
      <c r="O26" s="283">
        <v>447</v>
      </c>
      <c r="P26" s="78">
        <f t="shared" si="8"/>
        <v>-0.44295302013422821</v>
      </c>
    </row>
    <row r="27" spans="1:16" ht="15.6" x14ac:dyDescent="0.3">
      <c r="A27" s="31" t="s">
        <v>74</v>
      </c>
      <c r="B27" s="75">
        <f t="shared" ref="B27:O27" si="9">SUM(B21:B26)</f>
        <v>131</v>
      </c>
      <c r="C27" s="75">
        <f t="shared" si="9"/>
        <v>149</v>
      </c>
      <c r="D27" s="75">
        <f t="shared" si="9"/>
        <v>191</v>
      </c>
      <c r="E27" s="75">
        <f>SUM(E21:E26)</f>
        <v>160</v>
      </c>
      <c r="F27" s="75">
        <f>SUM(F21:F26)</f>
        <v>198</v>
      </c>
      <c r="G27" s="75">
        <f>SUM(G21:G26)</f>
        <v>99</v>
      </c>
      <c r="H27" s="75">
        <f>SUM(H21:H26)</f>
        <v>223</v>
      </c>
      <c r="I27" s="75">
        <f t="shared" si="9"/>
        <v>0</v>
      </c>
      <c r="J27" s="75">
        <f t="shared" si="9"/>
        <v>0</v>
      </c>
      <c r="K27" s="75">
        <f t="shared" si="9"/>
        <v>0</v>
      </c>
      <c r="L27" s="75">
        <f t="shared" si="9"/>
        <v>0</v>
      </c>
      <c r="M27" s="75">
        <f t="shared" si="9"/>
        <v>0</v>
      </c>
      <c r="N27" s="6">
        <f t="shared" si="9"/>
        <v>1151</v>
      </c>
      <c r="O27" s="75">
        <f t="shared" si="9"/>
        <v>1867</v>
      </c>
      <c r="P27" s="28">
        <f t="shared" si="8"/>
        <v>-0.38350294590251743</v>
      </c>
    </row>
    <row r="30" spans="1:16" ht="15.6" x14ac:dyDescent="0.3">
      <c r="A30" s="33" t="s">
        <v>116</v>
      </c>
    </row>
    <row r="31" spans="1:16" ht="15.6" x14ac:dyDescent="0.3">
      <c r="A31" s="9" t="s">
        <v>45</v>
      </c>
      <c r="B31" s="286">
        <v>11</v>
      </c>
      <c r="C31" s="286">
        <v>12</v>
      </c>
      <c r="D31" s="286">
        <v>14</v>
      </c>
      <c r="E31" s="286">
        <v>12</v>
      </c>
      <c r="F31" s="286">
        <v>17</v>
      </c>
      <c r="G31" s="286">
        <v>7</v>
      </c>
      <c r="H31" s="286">
        <v>15</v>
      </c>
      <c r="I31" s="286"/>
      <c r="J31" s="286"/>
      <c r="K31" s="286"/>
      <c r="L31" s="286"/>
      <c r="M31" s="286"/>
      <c r="N31" s="21">
        <f t="shared" ref="N31:N36" si="10">SUM(B31:M31)</f>
        <v>88</v>
      </c>
      <c r="O31" s="281">
        <v>124</v>
      </c>
      <c r="P31" s="28">
        <f t="shared" ref="P31:P37" si="11">IF(O31=0,0,N31/O31-1)</f>
        <v>-0.29032258064516125</v>
      </c>
    </row>
    <row r="32" spans="1:16" ht="15.6" x14ac:dyDescent="0.3">
      <c r="A32" s="9" t="s">
        <v>9</v>
      </c>
      <c r="B32" s="179">
        <v>12</v>
      </c>
      <c r="C32" s="179">
        <v>14</v>
      </c>
      <c r="D32" s="179">
        <v>14</v>
      </c>
      <c r="E32" s="179">
        <v>12</v>
      </c>
      <c r="F32" s="179">
        <v>13</v>
      </c>
      <c r="G32" s="179">
        <v>7</v>
      </c>
      <c r="H32" s="179">
        <v>17</v>
      </c>
      <c r="I32" s="179"/>
      <c r="J32" s="179"/>
      <c r="K32" s="179"/>
      <c r="L32" s="179"/>
      <c r="M32" s="179"/>
      <c r="N32" s="21">
        <f t="shared" si="10"/>
        <v>89</v>
      </c>
      <c r="O32" s="281">
        <v>129</v>
      </c>
      <c r="P32" s="28">
        <f t="shared" si="11"/>
        <v>-0.31007751937984496</v>
      </c>
    </row>
    <row r="33" spans="1:18" ht="15.6" x14ac:dyDescent="0.3">
      <c r="A33" s="9" t="s">
        <v>10</v>
      </c>
      <c r="B33" s="179">
        <v>4</v>
      </c>
      <c r="C33" s="179">
        <v>6</v>
      </c>
      <c r="D33" s="179">
        <v>5</v>
      </c>
      <c r="E33" s="179">
        <v>5</v>
      </c>
      <c r="F33" s="179">
        <v>8</v>
      </c>
      <c r="G33" s="179">
        <v>7</v>
      </c>
      <c r="H33" s="179">
        <v>9</v>
      </c>
      <c r="I33" s="179"/>
      <c r="J33" s="179"/>
      <c r="K33" s="179"/>
      <c r="L33" s="179"/>
      <c r="M33" s="179"/>
      <c r="N33" s="21">
        <f t="shared" si="10"/>
        <v>44</v>
      </c>
      <c r="O33" s="281">
        <v>99</v>
      </c>
      <c r="P33" s="28">
        <f t="shared" si="11"/>
        <v>-0.55555555555555558</v>
      </c>
    </row>
    <row r="34" spans="1:18" ht="15.6" x14ac:dyDescent="0.3">
      <c r="A34" s="9" t="s">
        <v>11</v>
      </c>
      <c r="B34" s="179">
        <v>2</v>
      </c>
      <c r="C34" s="179">
        <v>3</v>
      </c>
      <c r="D34" s="179">
        <v>4</v>
      </c>
      <c r="E34" s="179">
        <v>4</v>
      </c>
      <c r="F34" s="179">
        <v>5</v>
      </c>
      <c r="G34" s="179">
        <v>2</v>
      </c>
      <c r="H34" s="179">
        <v>5</v>
      </c>
      <c r="I34" s="179"/>
      <c r="J34" s="179"/>
      <c r="K34" s="179"/>
      <c r="L34" s="179"/>
      <c r="M34" s="179"/>
      <c r="N34" s="21">
        <f t="shared" si="10"/>
        <v>25</v>
      </c>
      <c r="O34" s="281">
        <v>30</v>
      </c>
      <c r="P34" s="28">
        <f t="shared" si="11"/>
        <v>-0.16666666666666663</v>
      </c>
    </row>
    <row r="35" spans="1:18" ht="15.6" x14ac:dyDescent="0.3">
      <c r="A35" s="9" t="s">
        <v>12</v>
      </c>
      <c r="B35" s="179">
        <v>9</v>
      </c>
      <c r="C35" s="179">
        <v>9</v>
      </c>
      <c r="D35" s="179">
        <v>9</v>
      </c>
      <c r="E35" s="179">
        <v>7</v>
      </c>
      <c r="F35" s="179">
        <v>9</v>
      </c>
      <c r="G35" s="179">
        <v>4</v>
      </c>
      <c r="H35" s="179">
        <v>9</v>
      </c>
      <c r="I35" s="179"/>
      <c r="J35" s="179"/>
      <c r="K35" s="179"/>
      <c r="L35" s="179"/>
      <c r="M35" s="179"/>
      <c r="N35" s="21">
        <f t="shared" si="10"/>
        <v>56</v>
      </c>
      <c r="O35" s="281">
        <v>77</v>
      </c>
      <c r="P35" s="28">
        <f t="shared" si="11"/>
        <v>-0.27272727272727271</v>
      </c>
    </row>
    <row r="36" spans="1:18" ht="15.6" x14ac:dyDescent="0.3">
      <c r="A36" s="9" t="s">
        <v>13</v>
      </c>
      <c r="B36" s="179">
        <v>6</v>
      </c>
      <c r="C36" s="179">
        <v>6</v>
      </c>
      <c r="D36" s="179">
        <v>17</v>
      </c>
      <c r="E36" s="179">
        <v>14</v>
      </c>
      <c r="F36" s="179">
        <v>15</v>
      </c>
      <c r="G36" s="179">
        <v>7</v>
      </c>
      <c r="H36" s="179">
        <v>19</v>
      </c>
      <c r="I36" s="179"/>
      <c r="J36" s="179"/>
      <c r="K36" s="179"/>
      <c r="L36" s="179"/>
      <c r="M36" s="179"/>
      <c r="N36" s="21">
        <f t="shared" si="10"/>
        <v>84</v>
      </c>
      <c r="O36" s="283">
        <v>150</v>
      </c>
      <c r="P36" s="78">
        <f t="shared" si="11"/>
        <v>-0.43999999999999995</v>
      </c>
    </row>
    <row r="37" spans="1:18" ht="15.6" x14ac:dyDescent="0.3">
      <c r="A37" s="9" t="s">
        <v>63</v>
      </c>
      <c r="B37" s="75">
        <f>SUM(B31:B36)</f>
        <v>44</v>
      </c>
      <c r="C37" s="75">
        <f t="shared" ref="C37:G37" si="12">SUM(C31:C36)</f>
        <v>50</v>
      </c>
      <c r="D37" s="75">
        <f t="shared" si="12"/>
        <v>63</v>
      </c>
      <c r="E37" s="75">
        <f t="shared" si="12"/>
        <v>54</v>
      </c>
      <c r="F37" s="75">
        <f t="shared" si="12"/>
        <v>67</v>
      </c>
      <c r="G37" s="75">
        <f t="shared" si="12"/>
        <v>34</v>
      </c>
      <c r="H37" s="75">
        <f t="shared" ref="H37:M37" si="13">SUM(H31:H36)</f>
        <v>74</v>
      </c>
      <c r="I37" s="75">
        <f t="shared" si="13"/>
        <v>0</v>
      </c>
      <c r="J37" s="75">
        <f t="shared" si="13"/>
        <v>0</v>
      </c>
      <c r="K37" s="75">
        <f t="shared" si="13"/>
        <v>0</v>
      </c>
      <c r="L37" s="75">
        <f t="shared" si="13"/>
        <v>0</v>
      </c>
      <c r="M37" s="75">
        <f t="shared" si="13"/>
        <v>0</v>
      </c>
      <c r="N37" s="6">
        <f t="shared" ref="N37" si="14">SUM(N31:N36)</f>
        <v>386</v>
      </c>
      <c r="O37" s="75">
        <f>SUM(O31:O36)</f>
        <v>609</v>
      </c>
      <c r="P37" s="28">
        <f t="shared" si="11"/>
        <v>-0.36617405582922824</v>
      </c>
    </row>
    <row r="39" spans="1:18" x14ac:dyDescent="0.3">
      <c r="C39" s="107"/>
      <c r="D39" s="107"/>
      <c r="E39" s="107"/>
      <c r="F39" s="107"/>
      <c r="G39" s="107"/>
      <c r="H39" s="107"/>
    </row>
    <row r="40" spans="1:18" x14ac:dyDescent="0.3">
      <c r="C40" s="107"/>
      <c r="D40" s="107"/>
      <c r="E40" s="107"/>
      <c r="F40" s="107"/>
      <c r="G40" s="107"/>
      <c r="H40" s="107"/>
    </row>
    <row r="41" spans="1:18" x14ac:dyDescent="0.3">
      <c r="C41" s="107"/>
      <c r="D41" s="107"/>
      <c r="E41" s="107"/>
      <c r="F41" s="107"/>
      <c r="G41" s="107"/>
      <c r="H41" s="107"/>
    </row>
    <row r="42" spans="1:18" x14ac:dyDescent="0.3">
      <c r="C42" s="107"/>
      <c r="D42" s="107"/>
      <c r="E42" s="107"/>
      <c r="F42" s="107"/>
      <c r="G42" s="107"/>
      <c r="H42" s="107"/>
    </row>
    <row r="43" spans="1:18" x14ac:dyDescent="0.3">
      <c r="C43" s="107"/>
      <c r="D43" s="107"/>
      <c r="E43" s="107"/>
      <c r="F43" s="107"/>
      <c r="G43" s="107"/>
      <c r="H43" s="107"/>
    </row>
    <row r="44" spans="1:18" x14ac:dyDescent="0.3">
      <c r="C44" s="107"/>
      <c r="D44" s="107"/>
      <c r="E44" s="107"/>
      <c r="F44" s="107"/>
      <c r="G44" s="107"/>
      <c r="H44" s="107"/>
    </row>
    <row r="45" spans="1:18" x14ac:dyDescent="0.3">
      <c r="C45" s="107"/>
      <c r="D45" s="107"/>
      <c r="E45" s="107"/>
      <c r="F45" s="107"/>
      <c r="G45" s="107"/>
      <c r="H45" s="107"/>
    </row>
    <row r="46" spans="1:18" x14ac:dyDescent="0.3">
      <c r="C46" s="107"/>
      <c r="D46" s="108"/>
    </row>
    <row r="47" spans="1:18" x14ac:dyDescent="0.3">
      <c r="C47" s="107"/>
      <c r="D47" s="108"/>
    </row>
    <row r="48" spans="1:18" x14ac:dyDescent="0.3">
      <c r="D48" s="108"/>
      <c r="Q48" s="112"/>
      <c r="R48" s="19" t="s">
        <v>45</v>
      </c>
    </row>
    <row r="49" spans="4:18" x14ac:dyDescent="0.3">
      <c r="D49" s="108"/>
      <c r="Q49" s="113"/>
      <c r="R49" s="19" t="s">
        <v>9</v>
      </c>
    </row>
    <row r="50" spans="4:18" x14ac:dyDescent="0.3">
      <c r="D50" s="108"/>
      <c r="Q50" s="114"/>
      <c r="R50" s="19" t="s">
        <v>10</v>
      </c>
    </row>
    <row r="51" spans="4:18" x14ac:dyDescent="0.3">
      <c r="D51" s="108"/>
      <c r="Q51" s="115"/>
      <c r="R51" s="19" t="s">
        <v>11</v>
      </c>
    </row>
    <row r="52" spans="4:18" x14ac:dyDescent="0.3">
      <c r="D52" s="108"/>
      <c r="Q52" s="116"/>
      <c r="R52" s="19" t="s">
        <v>12</v>
      </c>
    </row>
    <row r="53" spans="4:18" x14ac:dyDescent="0.3">
      <c r="D53" s="108"/>
      <c r="Q53" s="117"/>
      <c r="R53" s="19" t="s">
        <v>13</v>
      </c>
    </row>
  </sheetData>
  <printOptions gridLines="1"/>
  <pageMargins left="0.25" right="0.25" top="0.75" bottom="0.75" header="0.3" footer="0.3"/>
  <pageSetup scale="60" fitToWidth="0" orientation="landscape" r:id="rId1"/>
  <headerFooter>
    <oddFooter>&amp;L&amp;A
&amp;D
&amp;T&amp;CCentral Contra Costa Solid Waste Authority&amp;R&amp;P of&amp;N</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theme="4" tint="0.39997558519241921"/>
    <pageSetUpPr fitToPage="1"/>
  </sheetPr>
  <dimension ref="A1:P34"/>
  <sheetViews>
    <sheetView zoomScaleNormal="100" workbookViewId="0">
      <pane xSplit="1" ySplit="1" topLeftCell="B2" activePane="bottomRight" state="frozen"/>
      <selection pane="topRight"/>
      <selection pane="bottomLeft"/>
      <selection pane="bottomRight"/>
    </sheetView>
  </sheetViews>
  <sheetFormatPr defaultRowHeight="14.4" x14ac:dyDescent="0.3"/>
  <cols>
    <col min="1" max="1" width="50.5546875" customWidth="1"/>
    <col min="12" max="12" width="9.5546875" bestFit="1" customWidth="1"/>
  </cols>
  <sheetData>
    <row r="1" spans="1:16" s="2" customFormat="1" x14ac:dyDescent="0.3">
      <c r="A1" s="213" t="s">
        <v>8426</v>
      </c>
      <c r="B1" s="1">
        <f>+'Collection Reports'!$B$1</f>
        <v>45352</v>
      </c>
      <c r="C1" s="1">
        <f>EOMONTH(B1,1)</f>
        <v>45412</v>
      </c>
      <c r="D1" s="1">
        <f t="shared" ref="D1:M1" si="0">EOMONTH(C1,1)</f>
        <v>45443</v>
      </c>
      <c r="E1" s="1">
        <f t="shared" si="0"/>
        <v>45473</v>
      </c>
      <c r="F1" s="1">
        <f t="shared" si="0"/>
        <v>45504</v>
      </c>
      <c r="G1" s="1">
        <f t="shared" si="0"/>
        <v>45535</v>
      </c>
      <c r="H1" s="1">
        <f t="shared" si="0"/>
        <v>45565</v>
      </c>
      <c r="I1" s="1">
        <f t="shared" si="0"/>
        <v>45596</v>
      </c>
      <c r="J1" s="1">
        <f t="shared" si="0"/>
        <v>45626</v>
      </c>
      <c r="K1" s="1">
        <f t="shared" si="0"/>
        <v>45657</v>
      </c>
      <c r="L1" s="1">
        <f t="shared" si="0"/>
        <v>45688</v>
      </c>
      <c r="M1" s="1">
        <f t="shared" si="0"/>
        <v>45716</v>
      </c>
      <c r="N1" s="1" t="s">
        <v>0</v>
      </c>
      <c r="O1" s="1" t="s">
        <v>1</v>
      </c>
      <c r="P1" s="2" t="s">
        <v>79</v>
      </c>
    </row>
    <row r="2" spans="1:16" x14ac:dyDescent="0.3">
      <c r="A2" s="315" t="s">
        <v>8427</v>
      </c>
      <c r="B2" s="13"/>
      <c r="C2" s="13"/>
      <c r="D2" s="13"/>
      <c r="E2" s="13"/>
      <c r="F2" s="13"/>
      <c r="G2" s="13"/>
      <c r="H2" s="13"/>
      <c r="I2" s="13"/>
      <c r="J2" s="13"/>
      <c r="K2" s="13"/>
      <c r="L2" s="13"/>
      <c r="M2" s="13"/>
      <c r="N2" s="13"/>
      <c r="O2" s="13"/>
    </row>
    <row r="3" spans="1:16" x14ac:dyDescent="0.3">
      <c r="A3" s="316" t="s">
        <v>8431</v>
      </c>
      <c r="B3" s="287">
        <v>586</v>
      </c>
      <c r="C3" s="287">
        <v>502</v>
      </c>
      <c r="D3" s="287">
        <v>705</v>
      </c>
      <c r="E3" s="287">
        <v>591</v>
      </c>
      <c r="F3" s="287">
        <v>685</v>
      </c>
      <c r="G3" s="287">
        <v>847</v>
      </c>
      <c r="H3" s="287">
        <v>695</v>
      </c>
      <c r="I3" s="287"/>
      <c r="J3" s="287"/>
      <c r="K3" s="287"/>
      <c r="L3" s="287"/>
      <c r="M3" s="287"/>
      <c r="N3" s="160">
        <f>SUM(B3:M3)</f>
        <v>4611</v>
      </c>
      <c r="O3" s="287">
        <v>8548</v>
      </c>
      <c r="P3" s="28">
        <f>IF(O3=0,0,N3/O3-1)</f>
        <v>-0.46057557323350495</v>
      </c>
    </row>
    <row r="4" spans="1:16" x14ac:dyDescent="0.3">
      <c r="A4" s="316" t="s">
        <v>8432</v>
      </c>
      <c r="B4" s="287">
        <v>324</v>
      </c>
      <c r="C4" s="287">
        <v>388</v>
      </c>
      <c r="D4" s="287">
        <v>573</v>
      </c>
      <c r="E4" s="287">
        <v>575</v>
      </c>
      <c r="F4" s="287">
        <v>533</v>
      </c>
      <c r="G4" s="287">
        <v>483</v>
      </c>
      <c r="H4" s="287">
        <v>380</v>
      </c>
      <c r="I4" s="287"/>
      <c r="J4" s="287"/>
      <c r="K4" s="287"/>
      <c r="L4" s="287"/>
      <c r="M4" s="287"/>
      <c r="N4" s="160">
        <f>SUM(B4:M4)</f>
        <v>3256</v>
      </c>
      <c r="O4" s="287">
        <v>5732</v>
      </c>
      <c r="P4" s="28">
        <f>IF(O4=0,0,N4/O4-1)</f>
        <v>-0.43196092114445217</v>
      </c>
    </row>
    <row r="5" spans="1:16" x14ac:dyDescent="0.3">
      <c r="A5" s="316" t="s">
        <v>8428</v>
      </c>
      <c r="B5" s="287">
        <v>55</v>
      </c>
      <c r="C5" s="287">
        <v>99</v>
      </c>
      <c r="D5" s="287">
        <v>87</v>
      </c>
      <c r="E5" s="287">
        <v>61</v>
      </c>
      <c r="F5" s="287">
        <v>40</v>
      </c>
      <c r="G5" s="287">
        <v>34</v>
      </c>
      <c r="H5" s="287">
        <v>32</v>
      </c>
      <c r="I5" s="287"/>
      <c r="J5" s="287"/>
      <c r="K5" s="287"/>
      <c r="L5" s="287"/>
      <c r="M5" s="287"/>
      <c r="N5" s="160">
        <f t="shared" ref="N5:N9" si="1">SUM(B5:M5)</f>
        <v>408</v>
      </c>
      <c r="O5" s="287">
        <v>1665</v>
      </c>
      <c r="P5" s="28">
        <f t="shared" ref="P5:P9" si="2">IF(O5=0,0,N5/O5-1)</f>
        <v>-0.75495495495495502</v>
      </c>
    </row>
    <row r="6" spans="1:16" x14ac:dyDescent="0.3">
      <c r="A6" s="316" t="s">
        <v>8433</v>
      </c>
      <c r="B6" s="287">
        <v>415</v>
      </c>
      <c r="C6" s="287">
        <v>448</v>
      </c>
      <c r="D6" s="287">
        <v>510</v>
      </c>
      <c r="E6" s="287">
        <v>569</v>
      </c>
      <c r="F6" s="287">
        <v>481</v>
      </c>
      <c r="G6" s="287">
        <v>414</v>
      </c>
      <c r="H6" s="287">
        <v>425</v>
      </c>
      <c r="I6" s="287"/>
      <c r="J6" s="287"/>
      <c r="K6" s="287"/>
      <c r="L6" s="287"/>
      <c r="M6" s="287"/>
      <c r="N6" s="160">
        <f t="shared" si="1"/>
        <v>3262</v>
      </c>
      <c r="O6" s="287">
        <v>4867</v>
      </c>
      <c r="P6" s="28">
        <f t="shared" si="2"/>
        <v>-0.32977193342921718</v>
      </c>
    </row>
    <row r="7" spans="1:16" x14ac:dyDescent="0.3">
      <c r="A7" s="316" t="s">
        <v>8429</v>
      </c>
      <c r="B7" s="287">
        <v>1220</v>
      </c>
      <c r="C7" s="287">
        <v>1482</v>
      </c>
      <c r="D7" s="287">
        <v>1768</v>
      </c>
      <c r="E7" s="287">
        <v>1818</v>
      </c>
      <c r="F7" s="287">
        <v>1256</v>
      </c>
      <c r="G7" s="287">
        <v>1298</v>
      </c>
      <c r="H7" s="287">
        <v>988</v>
      </c>
      <c r="I7" s="287"/>
      <c r="J7" s="287"/>
      <c r="K7" s="287"/>
      <c r="L7" s="287"/>
      <c r="M7" s="287"/>
      <c r="N7" s="160">
        <f t="shared" si="1"/>
        <v>9830</v>
      </c>
      <c r="O7" s="287">
        <v>19186</v>
      </c>
      <c r="P7" s="28">
        <f t="shared" si="2"/>
        <v>-0.48764724278119465</v>
      </c>
    </row>
    <row r="8" spans="1:16" x14ac:dyDescent="0.3">
      <c r="A8" s="316" t="s">
        <v>8430</v>
      </c>
      <c r="B8" s="287">
        <v>12</v>
      </c>
      <c r="C8" s="287">
        <v>17</v>
      </c>
      <c r="D8" s="287">
        <v>7</v>
      </c>
      <c r="E8" s="287">
        <v>8</v>
      </c>
      <c r="F8" s="287">
        <v>12</v>
      </c>
      <c r="G8" s="287">
        <v>13</v>
      </c>
      <c r="H8" s="287">
        <v>12</v>
      </c>
      <c r="I8" s="287"/>
      <c r="J8" s="287"/>
      <c r="K8" s="287"/>
      <c r="L8" s="287"/>
      <c r="M8" s="287"/>
      <c r="N8" s="160">
        <f t="shared" si="1"/>
        <v>81</v>
      </c>
      <c r="O8" s="287">
        <v>83</v>
      </c>
      <c r="P8" s="28">
        <f t="shared" si="2"/>
        <v>-2.4096385542168641E-2</v>
      </c>
    </row>
    <row r="9" spans="1:16" x14ac:dyDescent="0.3">
      <c r="A9" s="316" t="s">
        <v>8434</v>
      </c>
      <c r="B9" s="287">
        <v>2606</v>
      </c>
      <c r="C9" s="287">
        <v>2972</v>
      </c>
      <c r="D9" s="287">
        <v>3539</v>
      </c>
      <c r="E9" s="287">
        <v>2642</v>
      </c>
      <c r="F9" s="287">
        <v>2497</v>
      </c>
      <c r="G9" s="287">
        <v>2535</v>
      </c>
      <c r="H9" s="287">
        <v>2410</v>
      </c>
      <c r="I9" s="287"/>
      <c r="J9" s="287"/>
      <c r="K9" s="287"/>
      <c r="L9" s="287"/>
      <c r="M9" s="287"/>
      <c r="N9" s="160">
        <f t="shared" si="1"/>
        <v>19201</v>
      </c>
      <c r="O9" s="287">
        <v>28082</v>
      </c>
      <c r="P9" s="28">
        <f t="shared" si="2"/>
        <v>-0.31625240367495189</v>
      </c>
    </row>
    <row r="10" spans="1:16" x14ac:dyDescent="0.3">
      <c r="A10" s="315" t="s">
        <v>8444</v>
      </c>
      <c r="B10" s="13"/>
      <c r="C10" s="13"/>
      <c r="D10" s="13"/>
      <c r="E10" s="13"/>
      <c r="F10" s="13"/>
      <c r="G10" s="13"/>
      <c r="H10" s="13"/>
      <c r="I10" s="13"/>
      <c r="J10" s="13"/>
      <c r="K10" s="13"/>
      <c r="L10" s="13"/>
      <c r="M10" s="13"/>
      <c r="N10" s="13"/>
      <c r="O10" s="13"/>
      <c r="P10" s="28"/>
    </row>
    <row r="11" spans="1:16" x14ac:dyDescent="0.3">
      <c r="A11" s="316" t="s">
        <v>9181</v>
      </c>
      <c r="B11" s="287">
        <v>1290</v>
      </c>
      <c r="C11" s="287">
        <v>1149</v>
      </c>
      <c r="D11" s="287">
        <v>1265</v>
      </c>
      <c r="E11" s="287">
        <v>1360</v>
      </c>
      <c r="F11" s="287">
        <v>1690</v>
      </c>
      <c r="G11" s="287">
        <v>1621</v>
      </c>
      <c r="H11" s="287">
        <v>1780</v>
      </c>
      <c r="I11" s="287"/>
      <c r="J11" s="287"/>
      <c r="K11" s="287"/>
      <c r="L11" s="287"/>
      <c r="M11" s="287"/>
      <c r="N11" s="160">
        <f t="shared" ref="N11:N20" si="3">SUM(B11:M11)</f>
        <v>10155</v>
      </c>
      <c r="O11" s="287">
        <v>17943</v>
      </c>
      <c r="P11" s="28">
        <f t="shared" ref="P11:P20" si="4">IF(O11=0,0,N11/O11-1)</f>
        <v>-0.43404113024577828</v>
      </c>
    </row>
    <row r="12" spans="1:16" x14ac:dyDescent="0.3">
      <c r="A12" s="316" t="s">
        <v>8435</v>
      </c>
      <c r="B12" s="287">
        <v>120</v>
      </c>
      <c r="C12" s="287">
        <v>190</v>
      </c>
      <c r="D12" s="287">
        <v>117</v>
      </c>
      <c r="E12" s="287">
        <v>96</v>
      </c>
      <c r="F12" s="287">
        <v>99</v>
      </c>
      <c r="G12" s="287">
        <v>174</v>
      </c>
      <c r="H12" s="287">
        <v>172</v>
      </c>
      <c r="I12" s="287"/>
      <c r="J12" s="287"/>
      <c r="K12" s="287"/>
      <c r="L12" s="287"/>
      <c r="M12" s="287"/>
      <c r="N12" s="160">
        <f t="shared" si="3"/>
        <v>968</v>
      </c>
      <c r="O12" s="287">
        <v>1364</v>
      </c>
      <c r="P12" s="28">
        <f t="shared" si="4"/>
        <v>-0.29032258064516125</v>
      </c>
    </row>
    <row r="13" spans="1:16" x14ac:dyDescent="0.3">
      <c r="A13" s="316" t="s">
        <v>8443</v>
      </c>
      <c r="B13" s="287">
        <v>0</v>
      </c>
      <c r="C13" s="287">
        <v>0</v>
      </c>
      <c r="D13" s="287">
        <v>0</v>
      </c>
      <c r="E13" s="287">
        <v>1</v>
      </c>
      <c r="F13" s="287">
        <v>0</v>
      </c>
      <c r="G13" s="287">
        <v>0</v>
      </c>
      <c r="H13" s="287">
        <v>0</v>
      </c>
      <c r="I13" s="287"/>
      <c r="J13" s="287"/>
      <c r="K13" s="287"/>
      <c r="L13" s="287"/>
      <c r="M13" s="287"/>
      <c r="N13" s="160">
        <f t="shared" si="3"/>
        <v>1</v>
      </c>
      <c r="O13" s="287">
        <v>10</v>
      </c>
      <c r="P13" s="28">
        <f t="shared" si="4"/>
        <v>-0.9</v>
      </c>
    </row>
    <row r="14" spans="1:16" x14ac:dyDescent="0.3">
      <c r="A14" s="316" t="s">
        <v>8436</v>
      </c>
      <c r="B14" s="287">
        <v>12</v>
      </c>
      <c r="C14" s="287">
        <v>20</v>
      </c>
      <c r="D14" s="287">
        <v>28</v>
      </c>
      <c r="E14" s="287">
        <v>40</v>
      </c>
      <c r="F14" s="287">
        <v>48</v>
      </c>
      <c r="G14" s="287">
        <v>44</v>
      </c>
      <c r="H14" s="287">
        <v>66</v>
      </c>
      <c r="I14" s="287"/>
      <c r="J14" s="287"/>
      <c r="K14" s="287"/>
      <c r="L14" s="287"/>
      <c r="M14" s="287"/>
      <c r="N14" s="160">
        <f t="shared" si="3"/>
        <v>258</v>
      </c>
      <c r="O14" s="287">
        <v>300</v>
      </c>
      <c r="P14" s="28">
        <f t="shared" si="4"/>
        <v>-0.14000000000000001</v>
      </c>
    </row>
    <row r="15" spans="1:16" x14ac:dyDescent="0.3">
      <c r="A15" s="316" t="s">
        <v>8437</v>
      </c>
      <c r="B15" s="287">
        <v>0</v>
      </c>
      <c r="C15" s="287">
        <v>1</v>
      </c>
      <c r="D15" s="287">
        <v>0</v>
      </c>
      <c r="E15" s="287">
        <v>3</v>
      </c>
      <c r="F15" s="287">
        <v>2</v>
      </c>
      <c r="G15" s="287">
        <v>1</v>
      </c>
      <c r="H15" s="287">
        <v>0</v>
      </c>
      <c r="I15" s="287"/>
      <c r="J15" s="287"/>
      <c r="K15" s="287"/>
      <c r="L15" s="287"/>
      <c r="M15" s="287"/>
      <c r="N15" s="160">
        <f t="shared" si="3"/>
        <v>7</v>
      </c>
      <c r="O15" s="287">
        <v>10</v>
      </c>
      <c r="P15" s="28">
        <f t="shared" si="4"/>
        <v>-0.30000000000000004</v>
      </c>
    </row>
    <row r="16" spans="1:16" x14ac:dyDescent="0.3">
      <c r="A16" s="316" t="s">
        <v>8438</v>
      </c>
      <c r="B16" s="287">
        <v>2</v>
      </c>
      <c r="C16" s="287">
        <v>0</v>
      </c>
      <c r="D16" s="287">
        <v>1</v>
      </c>
      <c r="E16" s="287">
        <v>0</v>
      </c>
      <c r="F16" s="287">
        <v>3</v>
      </c>
      <c r="G16" s="287">
        <v>2</v>
      </c>
      <c r="H16" s="287">
        <v>3</v>
      </c>
      <c r="I16" s="287"/>
      <c r="J16" s="287"/>
      <c r="K16" s="287"/>
      <c r="L16" s="287"/>
      <c r="M16" s="287"/>
      <c r="N16" s="160">
        <f t="shared" si="3"/>
        <v>11</v>
      </c>
      <c r="O16" s="287">
        <v>11</v>
      </c>
      <c r="P16" s="28">
        <f t="shared" si="4"/>
        <v>0</v>
      </c>
    </row>
    <row r="17" spans="1:16" x14ac:dyDescent="0.3">
      <c r="A17" s="316" t="s">
        <v>8442</v>
      </c>
      <c r="B17" s="287">
        <v>7</v>
      </c>
      <c r="C17" s="287">
        <v>13</v>
      </c>
      <c r="D17" s="287">
        <v>7</v>
      </c>
      <c r="E17" s="287">
        <v>6</v>
      </c>
      <c r="F17" s="287">
        <v>8</v>
      </c>
      <c r="G17" s="287">
        <v>12</v>
      </c>
      <c r="H17" s="277">
        <v>7</v>
      </c>
      <c r="I17" s="287"/>
      <c r="J17" s="287"/>
      <c r="K17" s="287"/>
      <c r="L17" s="287"/>
      <c r="M17" s="287"/>
      <c r="N17" s="160">
        <f t="shared" si="3"/>
        <v>60</v>
      </c>
      <c r="O17" s="287">
        <v>73</v>
      </c>
      <c r="P17" s="28">
        <f t="shared" si="4"/>
        <v>-0.17808219178082196</v>
      </c>
    </row>
    <row r="18" spans="1:16" x14ac:dyDescent="0.3">
      <c r="A18" s="316" t="s">
        <v>8439</v>
      </c>
      <c r="B18" s="287">
        <v>1</v>
      </c>
      <c r="C18" s="287">
        <v>2</v>
      </c>
      <c r="D18" s="287">
        <v>1</v>
      </c>
      <c r="E18" s="287">
        <v>2</v>
      </c>
      <c r="F18" s="287">
        <v>0</v>
      </c>
      <c r="G18" s="287">
        <v>1</v>
      </c>
      <c r="H18" s="287">
        <v>0</v>
      </c>
      <c r="I18" s="287"/>
      <c r="J18" s="287"/>
      <c r="K18" s="287"/>
      <c r="L18" s="287"/>
      <c r="M18" s="287"/>
      <c r="N18" s="160">
        <f t="shared" si="3"/>
        <v>7</v>
      </c>
      <c r="O18" s="287">
        <v>3</v>
      </c>
      <c r="P18" s="28">
        <f t="shared" si="4"/>
        <v>1.3333333333333335</v>
      </c>
    </row>
    <row r="19" spans="1:16" x14ac:dyDescent="0.3">
      <c r="A19" s="316" t="s">
        <v>8440</v>
      </c>
      <c r="B19" s="287">
        <v>8</v>
      </c>
      <c r="C19" s="287">
        <v>10</v>
      </c>
      <c r="D19" s="287">
        <v>7</v>
      </c>
      <c r="E19" s="287">
        <v>13</v>
      </c>
      <c r="F19" s="287">
        <v>6</v>
      </c>
      <c r="G19" s="287">
        <v>10</v>
      </c>
      <c r="H19" s="287">
        <v>9</v>
      </c>
      <c r="I19" s="287"/>
      <c r="J19" s="287"/>
      <c r="K19" s="287"/>
      <c r="L19" s="287"/>
      <c r="M19" s="287"/>
      <c r="N19" s="160">
        <f t="shared" si="3"/>
        <v>63</v>
      </c>
      <c r="O19" s="287">
        <v>82</v>
      </c>
      <c r="P19" s="28">
        <f t="shared" si="4"/>
        <v>-0.23170731707317072</v>
      </c>
    </row>
    <row r="20" spans="1:16" x14ac:dyDescent="0.3">
      <c r="A20" s="316" t="s">
        <v>8441</v>
      </c>
      <c r="B20" s="287">
        <v>3</v>
      </c>
      <c r="C20" s="287">
        <v>3</v>
      </c>
      <c r="D20" s="287">
        <v>1</v>
      </c>
      <c r="E20" s="287">
        <v>2</v>
      </c>
      <c r="F20" s="287">
        <v>3</v>
      </c>
      <c r="G20" s="287">
        <v>6</v>
      </c>
      <c r="H20" s="287">
        <v>1</v>
      </c>
      <c r="I20" s="287"/>
      <c r="J20" s="287"/>
      <c r="K20" s="287"/>
      <c r="L20" s="287"/>
      <c r="M20" s="287"/>
      <c r="N20" s="160">
        <f t="shared" si="3"/>
        <v>19</v>
      </c>
      <c r="O20" s="287">
        <v>25</v>
      </c>
      <c r="P20" s="28">
        <f t="shared" si="4"/>
        <v>-0.24</v>
      </c>
    </row>
    <row r="21" spans="1:16" x14ac:dyDescent="0.3">
      <c r="L21" s="76"/>
      <c r="M21" s="28"/>
    </row>
    <row r="34" spans="3:3" x14ac:dyDescent="0.3">
      <c r="C34" s="8"/>
    </row>
  </sheetData>
  <printOptions gridLines="1"/>
  <pageMargins left="0.25" right="0.25" top="0.5" bottom="0.5" header="0.3" footer="0.3"/>
  <pageSetup scale="72" orientation="landscape" r:id="rId1"/>
  <headerFooter>
    <oddFooter>&amp;L&amp;A
&amp;D
&amp;T&amp;CCentral Contra Costa Solid Waste Authority&amp;R&amp;P of&amp;N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4" tint="0.39997558519241921"/>
    <pageSetUpPr fitToPage="1"/>
  </sheetPr>
  <dimension ref="A1:P40"/>
  <sheetViews>
    <sheetView zoomScaleNormal="100" workbookViewId="0">
      <pane xSplit="1" ySplit="1" topLeftCell="B2" activePane="bottomRight" state="frozen"/>
      <selection pane="topRight"/>
      <selection pane="bottomLeft"/>
      <selection pane="bottomRight"/>
    </sheetView>
  </sheetViews>
  <sheetFormatPr defaultRowHeight="14.4" x14ac:dyDescent="0.3"/>
  <cols>
    <col min="1" max="1" width="53.5546875" bestFit="1" customWidth="1"/>
  </cols>
  <sheetData>
    <row r="1" spans="1:16" s="2" customFormat="1" x14ac:dyDescent="0.3">
      <c r="A1" s="213" t="s">
        <v>8445</v>
      </c>
      <c r="B1" s="1">
        <f>+'Collection Reports'!$B$1</f>
        <v>45352</v>
      </c>
      <c r="C1" s="1">
        <f>EOMONTH(B1,1)</f>
        <v>45412</v>
      </c>
      <c r="D1" s="1">
        <f t="shared" ref="D1:M1" si="0">EOMONTH(C1,1)</f>
        <v>45443</v>
      </c>
      <c r="E1" s="1">
        <f t="shared" si="0"/>
        <v>45473</v>
      </c>
      <c r="F1" s="1">
        <f t="shared" si="0"/>
        <v>45504</v>
      </c>
      <c r="G1" s="1">
        <f t="shared" si="0"/>
        <v>45535</v>
      </c>
      <c r="H1" s="1">
        <f t="shared" si="0"/>
        <v>45565</v>
      </c>
      <c r="I1" s="1">
        <f t="shared" si="0"/>
        <v>45596</v>
      </c>
      <c r="J1" s="1">
        <f t="shared" si="0"/>
        <v>45626</v>
      </c>
      <c r="K1" s="1">
        <f t="shared" si="0"/>
        <v>45657</v>
      </c>
      <c r="L1" s="1">
        <f t="shared" si="0"/>
        <v>45688</v>
      </c>
      <c r="M1" s="1">
        <f t="shared" si="0"/>
        <v>45716</v>
      </c>
      <c r="N1" s="1" t="s">
        <v>0</v>
      </c>
      <c r="O1" s="1" t="s">
        <v>1</v>
      </c>
      <c r="P1" s="2" t="s">
        <v>79</v>
      </c>
    </row>
    <row r="2" spans="1:16" x14ac:dyDescent="0.3">
      <c r="A2" s="315" t="s">
        <v>8427</v>
      </c>
      <c r="B2" s="13"/>
      <c r="C2" s="13"/>
      <c r="D2" s="13"/>
      <c r="E2" s="13"/>
      <c r="F2" s="13"/>
      <c r="G2" s="13"/>
      <c r="H2" s="13"/>
      <c r="I2" s="13"/>
      <c r="J2" s="13"/>
      <c r="K2" s="13"/>
      <c r="L2" s="13"/>
      <c r="M2" s="13"/>
      <c r="N2" s="13"/>
      <c r="O2" s="13"/>
    </row>
    <row r="3" spans="1:16" x14ac:dyDescent="0.3">
      <c r="A3" s="316" t="s">
        <v>8452</v>
      </c>
      <c r="B3" s="287">
        <v>97</v>
      </c>
      <c r="C3" s="287">
        <v>75</v>
      </c>
      <c r="D3" s="287">
        <v>86</v>
      </c>
      <c r="E3" s="287">
        <v>79</v>
      </c>
      <c r="F3" s="287">
        <v>67</v>
      </c>
      <c r="G3" s="287">
        <v>82</v>
      </c>
      <c r="H3" s="287">
        <v>49</v>
      </c>
      <c r="I3" s="287"/>
      <c r="J3" s="287"/>
      <c r="K3" s="287"/>
      <c r="L3" s="287"/>
      <c r="M3" s="287"/>
      <c r="N3" s="160">
        <f>SUM(B3:M3)</f>
        <v>535</v>
      </c>
      <c r="O3" s="287">
        <v>736</v>
      </c>
      <c r="P3" s="28">
        <f>IF(O3=0,0,N3/O3-1)</f>
        <v>-0.27309782608695654</v>
      </c>
    </row>
    <row r="4" spans="1:16" x14ac:dyDescent="0.3">
      <c r="A4" s="316" t="s">
        <v>8428</v>
      </c>
      <c r="B4" s="287">
        <v>11</v>
      </c>
      <c r="C4" s="287">
        <v>17</v>
      </c>
      <c r="D4" s="287">
        <v>10</v>
      </c>
      <c r="E4" s="287">
        <v>10</v>
      </c>
      <c r="F4" s="287">
        <v>5</v>
      </c>
      <c r="G4" s="287">
        <v>12</v>
      </c>
      <c r="H4" s="287">
        <v>8</v>
      </c>
      <c r="I4" s="287"/>
      <c r="J4" s="287"/>
      <c r="K4" s="287"/>
      <c r="L4" s="287"/>
      <c r="M4" s="287"/>
      <c r="N4" s="160">
        <f t="shared" ref="N4:N8" si="1">SUM(B4:M4)</f>
        <v>73</v>
      </c>
      <c r="O4" s="287">
        <v>131</v>
      </c>
      <c r="P4" s="28">
        <f t="shared" ref="P4:P8" si="2">IF(O4=0,0,N4/O4-1)</f>
        <v>-0.4427480916030534</v>
      </c>
    </row>
    <row r="5" spans="1:16" x14ac:dyDescent="0.3">
      <c r="A5" s="316" t="s">
        <v>8433</v>
      </c>
      <c r="B5" s="287">
        <v>11</v>
      </c>
      <c r="C5" s="287">
        <v>14</v>
      </c>
      <c r="D5" s="287">
        <v>3</v>
      </c>
      <c r="E5" s="287">
        <v>6</v>
      </c>
      <c r="F5" s="287">
        <v>5</v>
      </c>
      <c r="G5" s="287">
        <v>8</v>
      </c>
      <c r="H5" s="287">
        <v>9</v>
      </c>
      <c r="I5" s="287"/>
      <c r="J5" s="287"/>
      <c r="K5" s="287"/>
      <c r="L5" s="287"/>
      <c r="M5" s="287"/>
      <c r="N5" s="160">
        <f t="shared" si="1"/>
        <v>56</v>
      </c>
      <c r="O5" s="287">
        <v>93</v>
      </c>
      <c r="P5" s="28">
        <f t="shared" si="2"/>
        <v>-0.39784946236559138</v>
      </c>
    </row>
    <row r="6" spans="1:16" x14ac:dyDescent="0.3">
      <c r="A6" s="316" t="s">
        <v>8429</v>
      </c>
      <c r="B6" s="287">
        <v>118</v>
      </c>
      <c r="C6" s="287">
        <v>133</v>
      </c>
      <c r="D6" s="287">
        <v>165</v>
      </c>
      <c r="E6" s="287">
        <v>128</v>
      </c>
      <c r="F6" s="287">
        <v>127</v>
      </c>
      <c r="G6" s="287">
        <v>120</v>
      </c>
      <c r="H6" s="287">
        <v>142</v>
      </c>
      <c r="I6" s="287"/>
      <c r="J6" s="287"/>
      <c r="K6" s="287"/>
      <c r="L6" s="287"/>
      <c r="M6" s="287"/>
      <c r="N6" s="160">
        <f t="shared" si="1"/>
        <v>933</v>
      </c>
      <c r="O6" s="287">
        <v>1860</v>
      </c>
      <c r="P6" s="28">
        <f t="shared" si="2"/>
        <v>-0.49838709677419357</v>
      </c>
    </row>
    <row r="7" spans="1:16" x14ac:dyDescent="0.3">
      <c r="A7" s="316" t="s">
        <v>8430</v>
      </c>
      <c r="B7" s="287">
        <v>0</v>
      </c>
      <c r="C7" s="287">
        <v>0</v>
      </c>
      <c r="D7" s="287">
        <v>2</v>
      </c>
      <c r="E7" s="287">
        <v>0</v>
      </c>
      <c r="F7" s="287">
        <v>0</v>
      </c>
      <c r="G7" s="287">
        <v>0</v>
      </c>
      <c r="H7" s="287">
        <v>0</v>
      </c>
      <c r="I7" s="287"/>
      <c r="J7" s="287"/>
      <c r="K7" s="287"/>
      <c r="L7" s="287"/>
      <c r="M7" s="287"/>
      <c r="N7" s="160">
        <f t="shared" si="1"/>
        <v>2</v>
      </c>
      <c r="O7" s="287">
        <v>3</v>
      </c>
      <c r="P7" s="28">
        <f t="shared" si="2"/>
        <v>-0.33333333333333337</v>
      </c>
    </row>
    <row r="8" spans="1:16" x14ac:dyDescent="0.3">
      <c r="A8" s="316" t="s">
        <v>8434</v>
      </c>
      <c r="B8" s="287">
        <v>230</v>
      </c>
      <c r="C8" s="287">
        <v>271</v>
      </c>
      <c r="D8" s="287">
        <v>298</v>
      </c>
      <c r="E8" s="287">
        <v>243</v>
      </c>
      <c r="F8" s="287">
        <v>204</v>
      </c>
      <c r="G8" s="287">
        <v>209</v>
      </c>
      <c r="H8" s="287">
        <v>177</v>
      </c>
      <c r="I8" s="287"/>
      <c r="J8" s="287"/>
      <c r="K8" s="287"/>
      <c r="L8" s="287"/>
      <c r="M8" s="287"/>
      <c r="N8" s="160">
        <f t="shared" si="1"/>
        <v>1632</v>
      </c>
      <c r="O8" s="287">
        <v>2492</v>
      </c>
      <c r="P8" s="28">
        <f t="shared" si="2"/>
        <v>-0.3451043338683788</v>
      </c>
    </row>
    <row r="9" spans="1:16" x14ac:dyDescent="0.3">
      <c r="A9" s="315" t="s">
        <v>8444</v>
      </c>
      <c r="B9" s="13"/>
      <c r="C9" s="13"/>
      <c r="D9" s="13"/>
      <c r="E9" s="13"/>
      <c r="F9" s="13"/>
      <c r="G9" s="13"/>
      <c r="H9" s="13"/>
      <c r="I9" s="13"/>
      <c r="J9" s="13"/>
      <c r="K9" s="13"/>
      <c r="L9" s="13"/>
      <c r="M9" s="13"/>
      <c r="N9" s="13"/>
      <c r="O9" s="13"/>
      <c r="P9" s="28"/>
    </row>
    <row r="10" spans="1:16" x14ac:dyDescent="0.3">
      <c r="A10" s="316" t="s">
        <v>9181</v>
      </c>
      <c r="B10" s="287">
        <v>251</v>
      </c>
      <c r="C10" s="287">
        <v>229</v>
      </c>
      <c r="D10" s="287">
        <v>240</v>
      </c>
      <c r="E10" s="287">
        <v>205</v>
      </c>
      <c r="F10" s="287">
        <v>223</v>
      </c>
      <c r="G10" s="287">
        <v>228</v>
      </c>
      <c r="H10" s="287">
        <v>213</v>
      </c>
      <c r="I10" s="287"/>
      <c r="J10" s="287"/>
      <c r="K10" s="287"/>
      <c r="L10" s="287"/>
      <c r="M10" s="287"/>
      <c r="N10" s="160">
        <f t="shared" ref="N10:N18" si="3">SUM(B10:M10)</f>
        <v>1589</v>
      </c>
      <c r="O10" s="287">
        <v>2892</v>
      </c>
      <c r="P10" s="28">
        <f t="shared" ref="P10:P18" si="4">IF(O10=0,0,N10/O10-1)</f>
        <v>-0.45055325034578142</v>
      </c>
    </row>
    <row r="11" spans="1:16" x14ac:dyDescent="0.3">
      <c r="A11" s="316" t="s">
        <v>8453</v>
      </c>
      <c r="B11" s="287">
        <v>3</v>
      </c>
      <c r="C11" s="287">
        <v>4</v>
      </c>
      <c r="D11" s="287">
        <v>1</v>
      </c>
      <c r="E11" s="287">
        <v>3</v>
      </c>
      <c r="F11" s="287">
        <v>3</v>
      </c>
      <c r="G11" s="287">
        <v>3</v>
      </c>
      <c r="H11" s="287">
        <v>1</v>
      </c>
      <c r="I11" s="287"/>
      <c r="J11" s="287"/>
      <c r="K11" s="287"/>
      <c r="L11" s="287"/>
      <c r="M11" s="287"/>
      <c r="N11" s="160">
        <f t="shared" si="3"/>
        <v>18</v>
      </c>
      <c r="O11" s="287">
        <v>20</v>
      </c>
      <c r="P11" s="28">
        <f t="shared" si="4"/>
        <v>-9.9999999999999978E-2</v>
      </c>
    </row>
    <row r="12" spans="1:16" x14ac:dyDescent="0.3">
      <c r="A12" s="316" t="s">
        <v>8454</v>
      </c>
      <c r="B12" s="287">
        <v>1</v>
      </c>
      <c r="C12" s="287">
        <v>1</v>
      </c>
      <c r="D12" s="287">
        <v>1</v>
      </c>
      <c r="E12" s="287">
        <v>2</v>
      </c>
      <c r="F12" s="287">
        <v>0</v>
      </c>
      <c r="G12" s="287">
        <v>0</v>
      </c>
      <c r="H12" s="287">
        <v>3</v>
      </c>
      <c r="I12" s="287"/>
      <c r="J12" s="287"/>
      <c r="K12" s="287"/>
      <c r="L12" s="287"/>
      <c r="M12" s="287"/>
      <c r="N12" s="160">
        <f t="shared" si="3"/>
        <v>8</v>
      </c>
      <c r="O12" s="287">
        <v>33</v>
      </c>
      <c r="P12" s="28">
        <f t="shared" si="4"/>
        <v>-0.75757575757575757</v>
      </c>
    </row>
    <row r="13" spans="1:16" x14ac:dyDescent="0.3">
      <c r="A13" s="316" t="s">
        <v>8446</v>
      </c>
      <c r="B13" s="287">
        <v>0</v>
      </c>
      <c r="C13" s="287">
        <v>0</v>
      </c>
      <c r="D13" s="287">
        <v>0</v>
      </c>
      <c r="E13" s="287">
        <v>0</v>
      </c>
      <c r="F13" s="287">
        <v>1</v>
      </c>
      <c r="G13" s="287">
        <v>3</v>
      </c>
      <c r="H13" s="287">
        <v>2</v>
      </c>
      <c r="I13" s="287"/>
      <c r="J13" s="287"/>
      <c r="K13" s="287"/>
      <c r="L13" s="287"/>
      <c r="M13" s="287"/>
      <c r="N13" s="160">
        <f t="shared" si="3"/>
        <v>6</v>
      </c>
      <c r="O13" s="287">
        <v>2</v>
      </c>
      <c r="P13" s="28">
        <f t="shared" si="4"/>
        <v>2</v>
      </c>
    </row>
    <row r="14" spans="1:16" x14ac:dyDescent="0.3">
      <c r="A14" s="316" t="s">
        <v>8447</v>
      </c>
      <c r="B14" s="287">
        <v>0</v>
      </c>
      <c r="C14" s="287">
        <v>0</v>
      </c>
      <c r="D14" s="287">
        <v>0</v>
      </c>
      <c r="E14" s="287">
        <v>0</v>
      </c>
      <c r="F14" s="287">
        <v>1</v>
      </c>
      <c r="G14" s="287">
        <v>0</v>
      </c>
      <c r="H14" s="287">
        <v>0</v>
      </c>
      <c r="I14" s="287"/>
      <c r="J14" s="287"/>
      <c r="K14" s="287"/>
      <c r="L14" s="287"/>
      <c r="M14" s="287"/>
      <c r="N14" s="160">
        <f t="shared" si="3"/>
        <v>1</v>
      </c>
      <c r="O14" s="287">
        <v>2</v>
      </c>
      <c r="P14" s="28">
        <f t="shared" si="4"/>
        <v>-0.5</v>
      </c>
    </row>
    <row r="15" spans="1:16" x14ac:dyDescent="0.3">
      <c r="A15" s="316" t="s">
        <v>8448</v>
      </c>
      <c r="B15" s="287">
        <v>0</v>
      </c>
      <c r="C15" s="287">
        <v>1</v>
      </c>
      <c r="D15" s="287">
        <v>1</v>
      </c>
      <c r="E15" s="287">
        <v>5</v>
      </c>
      <c r="F15" s="287">
        <v>0</v>
      </c>
      <c r="G15" s="287">
        <v>0</v>
      </c>
      <c r="H15" s="287">
        <v>1</v>
      </c>
      <c r="I15" s="287"/>
      <c r="J15" s="287"/>
      <c r="K15" s="287"/>
      <c r="L15" s="287"/>
      <c r="M15" s="287"/>
      <c r="N15" s="160">
        <f t="shared" si="3"/>
        <v>8</v>
      </c>
      <c r="O15" s="287">
        <v>0</v>
      </c>
      <c r="P15" s="28">
        <f t="shared" si="4"/>
        <v>0</v>
      </c>
    </row>
    <row r="16" spans="1:16" x14ac:dyDescent="0.3">
      <c r="A16" s="316" t="s">
        <v>8449</v>
      </c>
      <c r="B16" s="287">
        <v>0</v>
      </c>
      <c r="C16" s="287">
        <v>0</v>
      </c>
      <c r="D16" s="287">
        <v>0</v>
      </c>
      <c r="E16" s="287">
        <v>1</v>
      </c>
      <c r="F16" s="287">
        <v>0</v>
      </c>
      <c r="G16" s="287">
        <v>0</v>
      </c>
      <c r="H16" s="277">
        <v>2</v>
      </c>
      <c r="I16" s="287"/>
      <c r="J16" s="287"/>
      <c r="K16" s="287"/>
      <c r="L16" s="287"/>
      <c r="M16" s="287"/>
      <c r="N16" s="160">
        <f t="shared" si="3"/>
        <v>3</v>
      </c>
      <c r="O16" s="287">
        <v>2</v>
      </c>
      <c r="P16" s="28">
        <f t="shared" si="4"/>
        <v>0.5</v>
      </c>
    </row>
    <row r="17" spans="1:16" x14ac:dyDescent="0.3">
      <c r="A17" s="316" t="s">
        <v>8450</v>
      </c>
      <c r="B17" s="287">
        <v>0</v>
      </c>
      <c r="C17" s="287">
        <v>0</v>
      </c>
      <c r="D17" s="287">
        <v>4</v>
      </c>
      <c r="E17" s="287">
        <v>6</v>
      </c>
      <c r="F17" s="287">
        <v>1</v>
      </c>
      <c r="G17" s="287">
        <v>2</v>
      </c>
      <c r="H17" s="287">
        <v>0</v>
      </c>
      <c r="I17" s="287"/>
      <c r="J17" s="287"/>
      <c r="K17" s="287"/>
      <c r="L17" s="287"/>
      <c r="M17" s="287"/>
      <c r="N17" s="160">
        <f t="shared" si="3"/>
        <v>13</v>
      </c>
      <c r="O17" s="287">
        <v>14</v>
      </c>
      <c r="P17" s="28">
        <f t="shared" si="4"/>
        <v>-7.1428571428571397E-2</v>
      </c>
    </row>
    <row r="18" spans="1:16" x14ac:dyDescent="0.3">
      <c r="A18" s="316" t="s">
        <v>8451</v>
      </c>
      <c r="B18" s="287">
        <v>0</v>
      </c>
      <c r="C18" s="287">
        <v>0</v>
      </c>
      <c r="D18" s="287">
        <v>0</v>
      </c>
      <c r="E18" s="287">
        <v>0</v>
      </c>
      <c r="F18" s="287">
        <v>0</v>
      </c>
      <c r="G18" s="287">
        <v>0</v>
      </c>
      <c r="H18" s="287">
        <v>0</v>
      </c>
      <c r="I18" s="287"/>
      <c r="J18" s="287"/>
      <c r="K18" s="287"/>
      <c r="L18" s="287"/>
      <c r="M18" s="287"/>
      <c r="N18" s="160">
        <f t="shared" si="3"/>
        <v>0</v>
      </c>
      <c r="O18" s="287">
        <v>5</v>
      </c>
      <c r="P18" s="28">
        <f t="shared" si="4"/>
        <v>-1</v>
      </c>
    </row>
    <row r="19" spans="1:16" x14ac:dyDescent="0.3">
      <c r="B19" s="10"/>
      <c r="C19" s="10"/>
      <c r="D19" s="10"/>
      <c r="E19" s="10"/>
      <c r="F19" s="10"/>
      <c r="G19" s="10"/>
      <c r="H19" s="10"/>
      <c r="I19" s="10"/>
      <c r="J19" s="10"/>
      <c r="K19" s="10"/>
      <c r="L19" s="10"/>
      <c r="M19" s="10"/>
      <c r="N19" s="160"/>
      <c r="O19" s="160"/>
      <c r="P19" s="28"/>
    </row>
    <row r="20" spans="1:16" x14ac:dyDescent="0.3">
      <c r="N20" s="145"/>
    </row>
    <row r="40" spans="3:3" x14ac:dyDescent="0.3">
      <c r="C40" s="8"/>
    </row>
  </sheetData>
  <pageMargins left="0.25" right="0.25" top="0.75" bottom="0.75" header="0.3" footer="0.3"/>
  <pageSetup scale="72" orientation="landscape" r:id="rId1"/>
  <headerFooter>
    <oddFooter>&amp;L&amp;A
&amp;D
&amp;T&amp;CCentral Contra Costa Solid Waste Authority&amp;R&amp;P of&amp;N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theme="4" tint="0.39997558519241921"/>
    <pageSetUpPr fitToPage="1"/>
  </sheetPr>
  <dimension ref="A1:Q139"/>
  <sheetViews>
    <sheetView zoomScaleNormal="100" workbookViewId="0">
      <pane xSplit="1" ySplit="1" topLeftCell="B2" activePane="bottomRight" state="frozen"/>
      <selection pane="topRight"/>
      <selection pane="bottomLeft"/>
      <selection pane="bottomRight"/>
    </sheetView>
  </sheetViews>
  <sheetFormatPr defaultRowHeight="14.4" x14ac:dyDescent="0.3"/>
  <cols>
    <col min="1" max="1" width="21.5546875" style="15" customWidth="1"/>
    <col min="11" max="11" width="8.88671875" style="402"/>
    <col min="16" max="16" width="8.5546875" style="28"/>
  </cols>
  <sheetData>
    <row r="1" spans="1:17" s="2" customFormat="1" x14ac:dyDescent="0.3">
      <c r="A1" s="15" t="s">
        <v>9182</v>
      </c>
      <c r="B1" s="1">
        <f>+'Collection Reports'!$B$1</f>
        <v>45352</v>
      </c>
      <c r="C1" s="1">
        <f>EOMONTH(B1,1)</f>
        <v>45412</v>
      </c>
      <c r="D1" s="1">
        <f t="shared" ref="D1:M1" si="0">EOMONTH(C1,1)</f>
        <v>45443</v>
      </c>
      <c r="E1" s="1">
        <f t="shared" si="0"/>
        <v>45473</v>
      </c>
      <c r="F1" s="1">
        <f t="shared" si="0"/>
        <v>45504</v>
      </c>
      <c r="G1" s="1">
        <f t="shared" si="0"/>
        <v>45535</v>
      </c>
      <c r="H1" s="1">
        <f t="shared" si="0"/>
        <v>45565</v>
      </c>
      <c r="I1" s="1">
        <f t="shared" si="0"/>
        <v>45596</v>
      </c>
      <c r="J1" s="1">
        <f t="shared" si="0"/>
        <v>45626</v>
      </c>
      <c r="K1" s="1">
        <f t="shared" si="0"/>
        <v>45657</v>
      </c>
      <c r="L1" s="1">
        <f t="shared" si="0"/>
        <v>45688</v>
      </c>
      <c r="M1" s="1">
        <f t="shared" si="0"/>
        <v>45716</v>
      </c>
      <c r="N1" s="1" t="s">
        <v>0</v>
      </c>
      <c r="O1" s="1" t="s">
        <v>1</v>
      </c>
      <c r="P1" s="57" t="s">
        <v>79</v>
      </c>
    </row>
    <row r="2" spans="1:17" s="2" customFormat="1" x14ac:dyDescent="0.3">
      <c r="A2" s="288" t="s">
        <v>34</v>
      </c>
      <c r="B2" s="40"/>
      <c r="C2" s="40"/>
      <c r="D2" s="40"/>
      <c r="E2" s="40"/>
      <c r="F2" s="40"/>
      <c r="G2" s="40"/>
      <c r="H2" s="40"/>
      <c r="I2" s="40"/>
      <c r="J2" s="40"/>
      <c r="K2" s="40"/>
      <c r="L2" s="40"/>
      <c r="M2" s="40"/>
      <c r="N2" s="40"/>
      <c r="O2" s="40"/>
      <c r="P2" s="79"/>
    </row>
    <row r="3" spans="1:17" s="2" customFormat="1" x14ac:dyDescent="0.3">
      <c r="A3" s="14" t="s">
        <v>39</v>
      </c>
      <c r="B3" s="13"/>
      <c r="C3" s="13"/>
      <c r="D3" s="13"/>
      <c r="E3" s="13"/>
      <c r="F3" s="13"/>
      <c r="G3" s="13"/>
      <c r="H3" s="13"/>
      <c r="I3" s="13"/>
      <c r="J3" s="13"/>
      <c r="K3" s="13"/>
      <c r="L3" s="13"/>
      <c r="M3" s="13"/>
      <c r="N3" s="13"/>
      <c r="O3" s="13"/>
      <c r="P3" s="80"/>
    </row>
    <row r="4" spans="1:17" s="2" customFormat="1" x14ac:dyDescent="0.3">
      <c r="A4" s="15" t="s">
        <v>25</v>
      </c>
      <c r="B4" s="287">
        <v>49</v>
      </c>
      <c r="C4" s="287">
        <v>57</v>
      </c>
      <c r="D4" s="287">
        <v>71</v>
      </c>
      <c r="E4" s="287">
        <v>61</v>
      </c>
      <c r="F4" s="287">
        <v>25</v>
      </c>
      <c r="G4" s="287">
        <v>40</v>
      </c>
      <c r="H4" s="287">
        <v>33</v>
      </c>
      <c r="I4" s="287"/>
      <c r="J4" s="287"/>
      <c r="K4" s="287"/>
      <c r="L4" s="287"/>
      <c r="M4" s="287"/>
      <c r="N4" s="10">
        <f t="shared" ref="N4:N7" si="1">SUM(B4:M4)</f>
        <v>336</v>
      </c>
      <c r="O4" s="287">
        <v>597</v>
      </c>
      <c r="P4" s="81">
        <f t="shared" ref="P4:P8" si="2">IF(O4=0,0,N4/O4-1)</f>
        <v>-0.43718592964824121</v>
      </c>
    </row>
    <row r="5" spans="1:17" s="2" customFormat="1" x14ac:dyDescent="0.3">
      <c r="A5" s="15" t="s">
        <v>9251</v>
      </c>
      <c r="B5" s="287">
        <v>33</v>
      </c>
      <c r="C5" s="287">
        <v>65</v>
      </c>
      <c r="D5" s="287">
        <v>44</v>
      </c>
      <c r="E5" s="287">
        <v>58</v>
      </c>
      <c r="F5" s="287">
        <v>63</v>
      </c>
      <c r="G5" s="287">
        <v>58</v>
      </c>
      <c r="H5" s="287">
        <v>50</v>
      </c>
      <c r="I5" s="287"/>
      <c r="J5" s="287"/>
      <c r="K5" s="287"/>
      <c r="L5" s="287"/>
      <c r="M5" s="287"/>
      <c r="N5" s="10">
        <f t="shared" si="1"/>
        <v>371</v>
      </c>
      <c r="O5" s="287">
        <v>543</v>
      </c>
      <c r="P5" s="81">
        <f t="shared" si="2"/>
        <v>-0.31675874769797419</v>
      </c>
      <c r="Q5" s="272"/>
    </row>
    <row r="6" spans="1:17" s="2" customFormat="1" x14ac:dyDescent="0.3">
      <c r="A6" s="15" t="s">
        <v>8455</v>
      </c>
      <c r="B6" s="287">
        <v>4</v>
      </c>
      <c r="C6" s="287">
        <v>7</v>
      </c>
      <c r="D6" s="287">
        <v>8</v>
      </c>
      <c r="E6" s="287">
        <v>4</v>
      </c>
      <c r="F6" s="287">
        <v>5</v>
      </c>
      <c r="G6" s="287">
        <v>6</v>
      </c>
      <c r="H6" s="287">
        <v>7</v>
      </c>
      <c r="I6" s="287"/>
      <c r="J6" s="287"/>
      <c r="K6" s="287"/>
      <c r="L6" s="287"/>
      <c r="M6" s="287"/>
      <c r="N6" s="10">
        <f t="shared" si="1"/>
        <v>41</v>
      </c>
      <c r="O6" s="287">
        <v>85</v>
      </c>
      <c r="P6" s="81">
        <f t="shared" si="2"/>
        <v>-0.51764705882352935</v>
      </c>
    </row>
    <row r="7" spans="1:17" s="2" customFormat="1" ht="15" thickBot="1" x14ac:dyDescent="0.35">
      <c r="A7" s="15" t="s">
        <v>28</v>
      </c>
      <c r="B7" s="287">
        <v>6</v>
      </c>
      <c r="C7" s="287">
        <v>2</v>
      </c>
      <c r="D7" s="287">
        <v>6</v>
      </c>
      <c r="E7" s="287">
        <v>1</v>
      </c>
      <c r="F7" s="287">
        <v>3</v>
      </c>
      <c r="G7" s="287">
        <v>0</v>
      </c>
      <c r="H7" s="287">
        <v>2</v>
      </c>
      <c r="I7" s="287"/>
      <c r="J7" s="287"/>
      <c r="K7" s="287"/>
      <c r="L7" s="287"/>
      <c r="M7" s="287"/>
      <c r="N7" s="10">
        <f t="shared" si="1"/>
        <v>20</v>
      </c>
      <c r="O7" s="287">
        <v>27</v>
      </c>
      <c r="P7" s="81">
        <f t="shared" si="2"/>
        <v>-0.2592592592592593</v>
      </c>
    </row>
    <row r="8" spans="1:17" s="2" customFormat="1" ht="15" thickBot="1" x14ac:dyDescent="0.35">
      <c r="A8" s="16" t="s">
        <v>29</v>
      </c>
      <c r="B8" s="11">
        <f t="shared" ref="B8:O8" si="3">SUM(B4:B7)</f>
        <v>92</v>
      </c>
      <c r="C8" s="11">
        <f t="shared" si="3"/>
        <v>131</v>
      </c>
      <c r="D8" s="11">
        <f t="shared" si="3"/>
        <v>129</v>
      </c>
      <c r="E8" s="11">
        <f t="shared" si="3"/>
        <v>124</v>
      </c>
      <c r="F8" s="11">
        <f t="shared" si="3"/>
        <v>96</v>
      </c>
      <c r="G8" s="11">
        <f t="shared" si="3"/>
        <v>104</v>
      </c>
      <c r="H8" s="11">
        <f t="shared" si="3"/>
        <v>92</v>
      </c>
      <c r="I8" s="11">
        <f t="shared" si="3"/>
        <v>0</v>
      </c>
      <c r="J8" s="11">
        <f t="shared" si="3"/>
        <v>0</v>
      </c>
      <c r="K8" s="11">
        <f t="shared" si="3"/>
        <v>0</v>
      </c>
      <c r="L8" s="11">
        <f t="shared" si="3"/>
        <v>0</v>
      </c>
      <c r="M8" s="11">
        <f t="shared" si="3"/>
        <v>0</v>
      </c>
      <c r="N8" s="11">
        <f t="shared" si="3"/>
        <v>768</v>
      </c>
      <c r="O8" s="11">
        <f t="shared" si="3"/>
        <v>1252</v>
      </c>
      <c r="P8" s="82">
        <f t="shared" si="2"/>
        <v>-0.38658146964856233</v>
      </c>
    </row>
    <row r="9" spans="1:17" s="2" customFormat="1" x14ac:dyDescent="0.3">
      <c r="A9" s="14" t="s">
        <v>40</v>
      </c>
      <c r="B9" s="13"/>
      <c r="C9" s="13"/>
      <c r="D9" s="13"/>
      <c r="E9" s="13"/>
      <c r="F9" s="13"/>
      <c r="G9" s="13"/>
      <c r="H9" s="13"/>
      <c r="I9" s="13"/>
      <c r="J9" s="13"/>
      <c r="K9" s="13"/>
      <c r="L9" s="13"/>
      <c r="M9" s="13"/>
      <c r="N9" s="13"/>
      <c r="O9" s="13"/>
      <c r="P9" s="80"/>
    </row>
    <row r="10" spans="1:17" s="2" customFormat="1" x14ac:dyDescent="0.3">
      <c r="A10" s="15" t="s">
        <v>25</v>
      </c>
      <c r="B10" s="287">
        <v>154</v>
      </c>
      <c r="C10" s="287">
        <v>159</v>
      </c>
      <c r="D10" s="287">
        <v>215</v>
      </c>
      <c r="E10" s="287">
        <v>173</v>
      </c>
      <c r="F10" s="287">
        <v>96</v>
      </c>
      <c r="G10" s="287">
        <v>86</v>
      </c>
      <c r="H10" s="287">
        <v>89</v>
      </c>
      <c r="I10" s="287"/>
      <c r="J10" s="287"/>
      <c r="K10" s="287"/>
      <c r="L10" s="287"/>
      <c r="M10" s="287"/>
      <c r="N10" s="10">
        <f t="shared" ref="N10:N13" si="4">SUM(B10:M10)</f>
        <v>972</v>
      </c>
      <c r="O10" s="287">
        <v>2036</v>
      </c>
      <c r="P10" s="81">
        <f t="shared" ref="P10:P14" si="5">IF(O10=0,0,N10/O10-1)</f>
        <v>-0.52259332023575644</v>
      </c>
    </row>
    <row r="11" spans="1:17" s="2" customFormat="1" x14ac:dyDescent="0.3">
      <c r="A11" s="15" t="s">
        <v>26</v>
      </c>
      <c r="B11" s="287">
        <v>164</v>
      </c>
      <c r="C11" s="287">
        <v>163</v>
      </c>
      <c r="D11" s="287">
        <v>258</v>
      </c>
      <c r="E11" s="287">
        <v>188</v>
      </c>
      <c r="F11" s="287">
        <v>236</v>
      </c>
      <c r="G11" s="287">
        <v>253</v>
      </c>
      <c r="H11" s="287">
        <v>178</v>
      </c>
      <c r="I11" s="287"/>
      <c r="J11" s="287"/>
      <c r="K11" s="287"/>
      <c r="L11" s="287"/>
      <c r="M11" s="287"/>
      <c r="N11" s="10">
        <f t="shared" si="4"/>
        <v>1440</v>
      </c>
      <c r="O11" s="287">
        <v>2345</v>
      </c>
      <c r="P11" s="81">
        <f t="shared" si="5"/>
        <v>-0.38592750533049036</v>
      </c>
    </row>
    <row r="12" spans="1:17" s="2" customFormat="1" x14ac:dyDescent="0.3">
      <c r="A12" s="15" t="s">
        <v>27</v>
      </c>
      <c r="B12" s="287">
        <v>20</v>
      </c>
      <c r="C12" s="287">
        <v>25</v>
      </c>
      <c r="D12" s="287">
        <v>36</v>
      </c>
      <c r="E12" s="287">
        <v>28</v>
      </c>
      <c r="F12" s="287">
        <v>24</v>
      </c>
      <c r="G12" s="287">
        <v>27</v>
      </c>
      <c r="H12" s="287">
        <v>28</v>
      </c>
      <c r="I12" s="287"/>
      <c r="J12" s="287"/>
      <c r="K12" s="287"/>
      <c r="L12" s="287"/>
      <c r="M12" s="287"/>
      <c r="N12" s="10">
        <f t="shared" si="4"/>
        <v>188</v>
      </c>
      <c r="O12" s="287">
        <v>388</v>
      </c>
      <c r="P12" s="81">
        <f t="shared" si="5"/>
        <v>-0.51546391752577314</v>
      </c>
    </row>
    <row r="13" spans="1:17" s="2" customFormat="1" ht="15" thickBot="1" x14ac:dyDescent="0.35">
      <c r="A13" s="15" t="s">
        <v>28</v>
      </c>
      <c r="B13" s="287">
        <v>29</v>
      </c>
      <c r="C13" s="287">
        <v>22</v>
      </c>
      <c r="D13" s="287">
        <v>45</v>
      </c>
      <c r="E13" s="287">
        <v>30</v>
      </c>
      <c r="F13" s="287">
        <v>20</v>
      </c>
      <c r="G13" s="287">
        <v>37</v>
      </c>
      <c r="H13" s="287">
        <v>33</v>
      </c>
      <c r="I13" s="287"/>
      <c r="J13" s="287"/>
      <c r="K13" s="287"/>
      <c r="L13" s="287"/>
      <c r="M13" s="287"/>
      <c r="N13" s="10">
        <f t="shared" si="4"/>
        <v>216</v>
      </c>
      <c r="O13" s="287">
        <v>263</v>
      </c>
      <c r="P13" s="81">
        <f t="shared" si="5"/>
        <v>-0.17870722433460073</v>
      </c>
    </row>
    <row r="14" spans="1:17" s="2" customFormat="1" ht="15" thickBot="1" x14ac:dyDescent="0.35">
      <c r="A14" s="16" t="s">
        <v>29</v>
      </c>
      <c r="B14" s="11">
        <f t="shared" ref="B14:O14" si="6">SUM(B10:B13)</f>
        <v>367</v>
      </c>
      <c r="C14" s="11">
        <f t="shared" si="6"/>
        <v>369</v>
      </c>
      <c r="D14" s="11">
        <f t="shared" si="6"/>
        <v>554</v>
      </c>
      <c r="E14" s="11">
        <f t="shared" si="6"/>
        <v>419</v>
      </c>
      <c r="F14" s="11">
        <f t="shared" si="6"/>
        <v>376</v>
      </c>
      <c r="G14" s="11">
        <f t="shared" si="6"/>
        <v>403</v>
      </c>
      <c r="H14" s="11">
        <f t="shared" si="6"/>
        <v>328</v>
      </c>
      <c r="I14" s="11">
        <f t="shared" si="6"/>
        <v>0</v>
      </c>
      <c r="J14" s="11">
        <f t="shared" si="6"/>
        <v>0</v>
      </c>
      <c r="K14" s="11">
        <f t="shared" si="6"/>
        <v>0</v>
      </c>
      <c r="L14" s="11">
        <f t="shared" si="6"/>
        <v>0</v>
      </c>
      <c r="M14" s="11">
        <f t="shared" si="6"/>
        <v>0</v>
      </c>
      <c r="N14" s="11">
        <f t="shared" si="6"/>
        <v>2816</v>
      </c>
      <c r="O14" s="11">
        <f t="shared" si="6"/>
        <v>5032</v>
      </c>
      <c r="P14" s="82">
        <f t="shared" si="5"/>
        <v>-0.44038155802861689</v>
      </c>
    </row>
    <row r="15" spans="1:17" x14ac:dyDescent="0.3">
      <c r="A15" s="14" t="s">
        <v>24</v>
      </c>
      <c r="B15" s="13"/>
      <c r="C15" s="13"/>
      <c r="D15" s="13"/>
      <c r="E15" s="13"/>
      <c r="F15" s="13"/>
      <c r="G15" s="13"/>
      <c r="H15" s="13"/>
      <c r="I15" s="13"/>
      <c r="J15" s="13"/>
      <c r="K15" s="13"/>
      <c r="L15" s="13"/>
      <c r="M15" s="13"/>
      <c r="N15" s="13"/>
      <c r="O15" s="13"/>
      <c r="P15" s="80"/>
    </row>
    <row r="16" spans="1:17" x14ac:dyDescent="0.3">
      <c r="A16" s="15" t="s">
        <v>25</v>
      </c>
      <c r="B16" s="287">
        <v>90</v>
      </c>
      <c r="C16" s="287">
        <v>110</v>
      </c>
      <c r="D16" s="287">
        <v>118</v>
      </c>
      <c r="E16" s="287">
        <v>142</v>
      </c>
      <c r="F16" s="287">
        <v>90</v>
      </c>
      <c r="G16" s="287">
        <v>87</v>
      </c>
      <c r="H16" s="287">
        <v>59</v>
      </c>
      <c r="I16" s="287"/>
      <c r="J16" s="287"/>
      <c r="K16" s="287"/>
      <c r="L16" s="287"/>
      <c r="M16" s="287"/>
      <c r="N16" s="10">
        <f t="shared" ref="N16:N19" si="7">SUM(B16:M16)</f>
        <v>696</v>
      </c>
      <c r="O16" s="287">
        <v>1417</v>
      </c>
      <c r="P16" s="81">
        <f t="shared" ref="P16:P20" si="8">IF(O16=0,0,N16/O16-1)</f>
        <v>-0.50882145377558219</v>
      </c>
    </row>
    <row r="17" spans="1:16" x14ac:dyDescent="0.3">
      <c r="A17" s="15" t="s">
        <v>26</v>
      </c>
      <c r="B17" s="287">
        <v>90</v>
      </c>
      <c r="C17" s="287">
        <v>88</v>
      </c>
      <c r="D17" s="287">
        <v>106</v>
      </c>
      <c r="E17" s="287">
        <v>136</v>
      </c>
      <c r="F17" s="287">
        <v>147</v>
      </c>
      <c r="G17" s="287">
        <v>142</v>
      </c>
      <c r="H17" s="287">
        <v>101</v>
      </c>
      <c r="I17" s="287"/>
      <c r="J17" s="287"/>
      <c r="K17" s="287"/>
      <c r="L17" s="287"/>
      <c r="M17" s="287"/>
      <c r="N17" s="10">
        <f t="shared" si="7"/>
        <v>810</v>
      </c>
      <c r="O17" s="287">
        <v>1218</v>
      </c>
      <c r="P17" s="81">
        <f t="shared" si="8"/>
        <v>-0.33497536945812811</v>
      </c>
    </row>
    <row r="18" spans="1:16" x14ac:dyDescent="0.3">
      <c r="A18" s="15" t="s">
        <v>27</v>
      </c>
      <c r="B18" s="287">
        <v>44</v>
      </c>
      <c r="C18" s="287">
        <v>49</v>
      </c>
      <c r="D18" s="287">
        <v>48</v>
      </c>
      <c r="E18" s="287">
        <v>51</v>
      </c>
      <c r="F18" s="287">
        <v>58</v>
      </c>
      <c r="G18" s="287">
        <v>68</v>
      </c>
      <c r="H18" s="287">
        <v>36</v>
      </c>
      <c r="I18" s="287"/>
      <c r="J18" s="287"/>
      <c r="K18" s="287"/>
      <c r="L18" s="287"/>
      <c r="M18" s="287"/>
      <c r="N18" s="10">
        <f t="shared" si="7"/>
        <v>354</v>
      </c>
      <c r="O18" s="287">
        <v>582</v>
      </c>
      <c r="P18" s="81">
        <f t="shared" si="8"/>
        <v>-0.39175257731958768</v>
      </c>
    </row>
    <row r="19" spans="1:16" ht="15" thickBot="1" x14ac:dyDescent="0.35">
      <c r="A19" s="15" t="s">
        <v>28</v>
      </c>
      <c r="B19" s="287">
        <v>51</v>
      </c>
      <c r="C19" s="287">
        <v>48</v>
      </c>
      <c r="D19" s="287">
        <v>54</v>
      </c>
      <c r="E19" s="287">
        <v>54</v>
      </c>
      <c r="F19" s="287">
        <v>28</v>
      </c>
      <c r="G19" s="287">
        <v>42</v>
      </c>
      <c r="H19" s="287">
        <v>50</v>
      </c>
      <c r="I19" s="287"/>
      <c r="J19" s="287"/>
      <c r="K19" s="287"/>
      <c r="L19" s="287"/>
      <c r="M19" s="287"/>
      <c r="N19" s="10">
        <f t="shared" si="7"/>
        <v>327</v>
      </c>
      <c r="O19" s="287">
        <v>526</v>
      </c>
      <c r="P19" s="81">
        <f t="shared" si="8"/>
        <v>-0.37832699619771859</v>
      </c>
    </row>
    <row r="20" spans="1:16" ht="15" thickBot="1" x14ac:dyDescent="0.35">
      <c r="A20" s="16" t="s">
        <v>29</v>
      </c>
      <c r="B20" s="11">
        <f t="shared" ref="B20:O20" si="9">SUM(B16:B19)</f>
        <v>275</v>
      </c>
      <c r="C20" s="11">
        <f t="shared" si="9"/>
        <v>295</v>
      </c>
      <c r="D20" s="11">
        <f t="shared" si="9"/>
        <v>326</v>
      </c>
      <c r="E20" s="11">
        <f t="shared" si="9"/>
        <v>383</v>
      </c>
      <c r="F20" s="11">
        <f t="shared" si="9"/>
        <v>323</v>
      </c>
      <c r="G20" s="11">
        <f t="shared" si="9"/>
        <v>339</v>
      </c>
      <c r="H20" s="11">
        <f t="shared" si="9"/>
        <v>246</v>
      </c>
      <c r="I20" s="11">
        <f t="shared" si="9"/>
        <v>0</v>
      </c>
      <c r="J20" s="11">
        <f t="shared" si="9"/>
        <v>0</v>
      </c>
      <c r="K20" s="11">
        <f t="shared" si="9"/>
        <v>0</v>
      </c>
      <c r="L20" s="11">
        <f t="shared" si="9"/>
        <v>0</v>
      </c>
      <c r="M20" s="11">
        <f t="shared" si="9"/>
        <v>0</v>
      </c>
      <c r="N20" s="11">
        <f t="shared" si="9"/>
        <v>2187</v>
      </c>
      <c r="O20" s="11">
        <f t="shared" si="9"/>
        <v>3743</v>
      </c>
      <c r="P20" s="82">
        <f t="shared" si="8"/>
        <v>-0.41570932407160033</v>
      </c>
    </row>
    <row r="21" spans="1:16" x14ac:dyDescent="0.3">
      <c r="A21" s="14" t="s">
        <v>30</v>
      </c>
      <c r="B21" s="13"/>
      <c r="C21" s="13"/>
      <c r="D21" s="13"/>
      <c r="E21" s="13"/>
      <c r="F21" s="13"/>
      <c r="G21" s="13"/>
      <c r="H21" s="13"/>
      <c r="I21" s="13"/>
      <c r="J21" s="13"/>
      <c r="K21" s="13"/>
      <c r="L21" s="13"/>
      <c r="M21" s="13"/>
      <c r="N21" s="13"/>
      <c r="O21" s="13"/>
      <c r="P21" s="80"/>
    </row>
    <row r="22" spans="1:16" x14ac:dyDescent="0.3">
      <c r="A22" s="15" t="s">
        <v>25</v>
      </c>
      <c r="B22" s="287">
        <v>31</v>
      </c>
      <c r="C22" s="287">
        <v>31</v>
      </c>
      <c r="D22" s="287">
        <v>24</v>
      </c>
      <c r="E22" s="287">
        <v>31</v>
      </c>
      <c r="F22" s="287">
        <v>15</v>
      </c>
      <c r="G22" s="287">
        <v>16</v>
      </c>
      <c r="H22" s="287">
        <v>20</v>
      </c>
      <c r="I22" s="287"/>
      <c r="J22" s="287"/>
      <c r="K22" s="287"/>
      <c r="L22" s="287"/>
      <c r="M22" s="287"/>
      <c r="N22" s="10">
        <f t="shared" ref="N22:N25" si="10">SUM(B22:M22)</f>
        <v>168</v>
      </c>
      <c r="O22" s="287">
        <v>384</v>
      </c>
      <c r="P22" s="81">
        <f t="shared" ref="P22:P26" si="11">IF(O22=0,0,N22/O22-1)</f>
        <v>-0.5625</v>
      </c>
    </row>
    <row r="23" spans="1:16" x14ac:dyDescent="0.3">
      <c r="A23" s="15" t="s">
        <v>9251</v>
      </c>
      <c r="B23" s="287">
        <v>22</v>
      </c>
      <c r="C23" s="287">
        <v>30</v>
      </c>
      <c r="D23" s="287">
        <v>24</v>
      </c>
      <c r="E23" s="287">
        <v>34</v>
      </c>
      <c r="F23" s="287">
        <v>38</v>
      </c>
      <c r="G23" s="287">
        <v>34</v>
      </c>
      <c r="H23" s="287">
        <v>21</v>
      </c>
      <c r="I23" s="287"/>
      <c r="J23" s="287"/>
      <c r="K23" s="287"/>
      <c r="L23" s="287"/>
      <c r="M23" s="287"/>
      <c r="N23" s="10">
        <f t="shared" si="10"/>
        <v>203</v>
      </c>
      <c r="O23" s="287">
        <v>306</v>
      </c>
      <c r="P23" s="81">
        <f t="shared" si="11"/>
        <v>-0.33660130718954251</v>
      </c>
    </row>
    <row r="24" spans="1:16" x14ac:dyDescent="0.3">
      <c r="A24" s="15" t="s">
        <v>27</v>
      </c>
      <c r="B24" s="287">
        <v>13</v>
      </c>
      <c r="C24" s="277">
        <v>7</v>
      </c>
      <c r="D24" s="287">
        <v>8</v>
      </c>
      <c r="E24" s="287">
        <v>10</v>
      </c>
      <c r="F24" s="287">
        <v>11</v>
      </c>
      <c r="G24" s="287">
        <v>14</v>
      </c>
      <c r="H24" s="287">
        <v>12</v>
      </c>
      <c r="I24" s="287"/>
      <c r="J24" s="287"/>
      <c r="K24" s="287"/>
      <c r="L24" s="287"/>
      <c r="M24" s="287"/>
      <c r="N24" s="10">
        <f t="shared" si="10"/>
        <v>75</v>
      </c>
      <c r="O24" s="287">
        <v>161</v>
      </c>
      <c r="P24" s="81">
        <f t="shared" si="11"/>
        <v>-0.53416149068322982</v>
      </c>
    </row>
    <row r="25" spans="1:16" ht="15" thickBot="1" x14ac:dyDescent="0.35">
      <c r="A25" s="15" t="s">
        <v>28</v>
      </c>
      <c r="B25" s="287">
        <v>13</v>
      </c>
      <c r="C25" s="287">
        <v>7</v>
      </c>
      <c r="D25" s="287">
        <v>10</v>
      </c>
      <c r="E25" s="287">
        <v>10</v>
      </c>
      <c r="F25" s="287">
        <v>11</v>
      </c>
      <c r="G25" s="287">
        <v>12</v>
      </c>
      <c r="H25" s="287">
        <v>8</v>
      </c>
      <c r="I25" s="287"/>
      <c r="J25" s="287"/>
      <c r="K25" s="287"/>
      <c r="L25" s="287"/>
      <c r="M25" s="287"/>
      <c r="N25" s="10">
        <f t="shared" si="10"/>
        <v>71</v>
      </c>
      <c r="O25" s="287">
        <v>119</v>
      </c>
      <c r="P25" s="81">
        <f t="shared" si="11"/>
        <v>-0.40336134453781514</v>
      </c>
    </row>
    <row r="26" spans="1:16" ht="15" thickBot="1" x14ac:dyDescent="0.35">
      <c r="A26" s="16" t="s">
        <v>29</v>
      </c>
      <c r="B26" s="11">
        <f t="shared" ref="B26:O26" si="12">SUM(B21:B25)</f>
        <v>79</v>
      </c>
      <c r="C26" s="11">
        <f t="shared" si="12"/>
        <v>75</v>
      </c>
      <c r="D26" s="11">
        <f t="shared" si="12"/>
        <v>66</v>
      </c>
      <c r="E26" s="11">
        <f t="shared" si="12"/>
        <v>85</v>
      </c>
      <c r="F26" s="11">
        <f t="shared" si="12"/>
        <v>75</v>
      </c>
      <c r="G26" s="11">
        <f t="shared" si="12"/>
        <v>76</v>
      </c>
      <c r="H26" s="11">
        <f t="shared" si="12"/>
        <v>61</v>
      </c>
      <c r="I26" s="11">
        <f t="shared" si="12"/>
        <v>0</v>
      </c>
      <c r="J26" s="11">
        <f t="shared" si="12"/>
        <v>0</v>
      </c>
      <c r="K26" s="11">
        <f t="shared" si="12"/>
        <v>0</v>
      </c>
      <c r="L26" s="11">
        <f t="shared" si="12"/>
        <v>0</v>
      </c>
      <c r="M26" s="11">
        <f t="shared" si="12"/>
        <v>0</v>
      </c>
      <c r="N26" s="11">
        <f t="shared" si="12"/>
        <v>517</v>
      </c>
      <c r="O26" s="11">
        <f t="shared" si="12"/>
        <v>970</v>
      </c>
      <c r="P26" s="82">
        <f t="shared" si="11"/>
        <v>-0.46701030927835052</v>
      </c>
    </row>
    <row r="27" spans="1:16" x14ac:dyDescent="0.3">
      <c r="A27" s="14" t="s">
        <v>31</v>
      </c>
      <c r="B27" s="13"/>
      <c r="C27" s="13"/>
      <c r="D27" s="13"/>
      <c r="E27" s="13"/>
      <c r="F27" s="13"/>
      <c r="G27" s="13"/>
      <c r="H27" s="13"/>
      <c r="I27" s="13"/>
      <c r="J27" s="13"/>
      <c r="K27" s="13"/>
      <c r="L27" s="13"/>
      <c r="M27" s="13"/>
      <c r="N27" s="13"/>
      <c r="O27" s="13"/>
      <c r="P27" s="80"/>
    </row>
    <row r="28" spans="1:16" ht="15" thickBot="1" x14ac:dyDescent="0.35">
      <c r="A28" s="15" t="s">
        <v>32</v>
      </c>
      <c r="B28" s="287">
        <v>30</v>
      </c>
      <c r="C28" s="287">
        <v>35</v>
      </c>
      <c r="D28" s="287">
        <v>168</v>
      </c>
      <c r="E28" s="287">
        <v>64</v>
      </c>
      <c r="F28" s="287">
        <v>46</v>
      </c>
      <c r="G28" s="287">
        <v>40</v>
      </c>
      <c r="H28" s="287">
        <v>20</v>
      </c>
      <c r="I28" s="287"/>
      <c r="J28" s="287"/>
      <c r="K28" s="287"/>
      <c r="L28" s="287"/>
      <c r="M28" s="287"/>
      <c r="N28" s="163">
        <f t="shared" ref="N28:O30" si="13">SUM(B28:M28)</f>
        <v>403</v>
      </c>
      <c r="O28" s="287">
        <v>561</v>
      </c>
      <c r="P28" s="81">
        <f>IF(O28=0,0,N28/O28-1)</f>
        <v>-0.28163992869875221</v>
      </c>
    </row>
    <row r="29" spans="1:16" ht="15" thickBot="1" x14ac:dyDescent="0.35">
      <c r="A29" s="16" t="s">
        <v>29</v>
      </c>
      <c r="B29" s="11">
        <f t="shared" ref="B29:M29" si="14">SUM(B28)</f>
        <v>30</v>
      </c>
      <c r="C29" s="11">
        <f t="shared" si="14"/>
        <v>35</v>
      </c>
      <c r="D29" s="11">
        <f t="shared" si="14"/>
        <v>168</v>
      </c>
      <c r="E29" s="11">
        <f t="shared" si="14"/>
        <v>64</v>
      </c>
      <c r="F29" s="11">
        <f t="shared" si="14"/>
        <v>46</v>
      </c>
      <c r="G29" s="11">
        <f t="shared" si="14"/>
        <v>40</v>
      </c>
      <c r="H29" s="11">
        <f t="shared" si="14"/>
        <v>20</v>
      </c>
      <c r="I29" s="11">
        <f t="shared" si="14"/>
        <v>0</v>
      </c>
      <c r="J29" s="11">
        <f t="shared" si="14"/>
        <v>0</v>
      </c>
      <c r="K29" s="11">
        <f t="shared" si="14"/>
        <v>0</v>
      </c>
      <c r="L29" s="11">
        <f t="shared" si="14"/>
        <v>0</v>
      </c>
      <c r="M29" s="11">
        <f t="shared" si="14"/>
        <v>0</v>
      </c>
      <c r="N29" s="163">
        <f t="shared" si="13"/>
        <v>403</v>
      </c>
      <c r="O29" s="11">
        <f t="shared" si="13"/>
        <v>776</v>
      </c>
      <c r="P29" s="82">
        <f>IF(O29=0,0,N29/O29-1)</f>
        <v>-0.48067010309278346</v>
      </c>
    </row>
    <row r="30" spans="1:16" ht="15" thickBot="1" x14ac:dyDescent="0.35">
      <c r="A30" s="16" t="s">
        <v>33</v>
      </c>
      <c r="B30" s="12">
        <f t="shared" ref="B30:M30" si="15">SUM(B29,B26,B20,B14,B8)</f>
        <v>843</v>
      </c>
      <c r="C30" s="12">
        <f t="shared" si="15"/>
        <v>905</v>
      </c>
      <c r="D30" s="12">
        <f t="shared" si="15"/>
        <v>1243</v>
      </c>
      <c r="E30" s="12">
        <f t="shared" si="15"/>
        <v>1075</v>
      </c>
      <c r="F30" s="12">
        <f t="shared" si="15"/>
        <v>916</v>
      </c>
      <c r="G30" s="12">
        <f t="shared" si="15"/>
        <v>962</v>
      </c>
      <c r="H30" s="12">
        <f t="shared" si="15"/>
        <v>747</v>
      </c>
      <c r="I30" s="12">
        <f t="shared" si="15"/>
        <v>0</v>
      </c>
      <c r="J30" s="12">
        <f t="shared" si="15"/>
        <v>0</v>
      </c>
      <c r="K30" s="12">
        <f t="shared" si="15"/>
        <v>0</v>
      </c>
      <c r="L30" s="12">
        <f t="shared" si="15"/>
        <v>0</v>
      </c>
      <c r="M30" s="12">
        <f t="shared" si="15"/>
        <v>0</v>
      </c>
      <c r="N30" s="164">
        <f t="shared" si="13"/>
        <v>6691</v>
      </c>
      <c r="O30" s="164">
        <f t="shared" si="13"/>
        <v>12539</v>
      </c>
      <c r="P30" s="83">
        <f>IF(O30=0,0,N30/O30-1)</f>
        <v>-0.46638487917696791</v>
      </c>
    </row>
    <row r="31" spans="1:16" ht="15" thickTop="1" x14ac:dyDescent="0.3">
      <c r="B31" s="10"/>
      <c r="C31" s="10"/>
      <c r="D31" s="10"/>
      <c r="E31" s="10"/>
      <c r="F31" s="10"/>
      <c r="G31" s="10"/>
      <c r="H31" s="10"/>
      <c r="I31" s="10"/>
      <c r="J31" s="10"/>
      <c r="K31" s="10"/>
      <c r="L31" s="10"/>
      <c r="M31" s="10"/>
      <c r="N31" s="10"/>
      <c r="O31" s="10"/>
      <c r="P31" s="81"/>
    </row>
    <row r="32" spans="1:16" x14ac:dyDescent="0.3">
      <c r="A32" s="289" t="s">
        <v>35</v>
      </c>
      <c r="B32" s="39"/>
      <c r="C32" s="39"/>
      <c r="D32" s="39"/>
      <c r="E32" s="39"/>
      <c r="F32" s="39"/>
      <c r="G32" s="39"/>
      <c r="H32" s="39"/>
      <c r="I32" s="39"/>
      <c r="J32" s="39"/>
      <c r="K32" s="39"/>
      <c r="L32" s="39"/>
      <c r="M32" s="39"/>
      <c r="N32" s="39"/>
      <c r="O32" s="39"/>
      <c r="P32" s="84"/>
    </row>
    <row r="33" spans="1:16" x14ac:dyDescent="0.3">
      <c r="A33" s="14" t="s">
        <v>39</v>
      </c>
      <c r="B33" s="13"/>
      <c r="C33" s="13"/>
      <c r="D33" s="13"/>
      <c r="E33" s="13"/>
      <c r="F33" s="13"/>
      <c r="G33" s="13"/>
      <c r="H33" s="13"/>
      <c r="I33" s="13"/>
      <c r="J33" s="13"/>
      <c r="K33" s="13"/>
      <c r="L33" s="13"/>
      <c r="M33" s="13"/>
      <c r="N33" s="13"/>
      <c r="O33" s="13"/>
      <c r="P33" s="80"/>
    </row>
    <row r="34" spans="1:16" x14ac:dyDescent="0.3">
      <c r="A34" s="15" t="s">
        <v>25</v>
      </c>
      <c r="B34" s="287">
        <v>0</v>
      </c>
      <c r="C34" s="287">
        <v>0</v>
      </c>
      <c r="D34" s="287">
        <v>0</v>
      </c>
      <c r="E34" s="287">
        <v>0</v>
      </c>
      <c r="F34" s="287">
        <v>0</v>
      </c>
      <c r="G34" s="287">
        <v>0</v>
      </c>
      <c r="H34" s="287">
        <v>0</v>
      </c>
      <c r="I34" s="287">
        <v>0</v>
      </c>
      <c r="J34" s="287">
        <v>0</v>
      </c>
      <c r="K34" s="287">
        <v>0</v>
      </c>
      <c r="L34" s="287">
        <v>0</v>
      </c>
      <c r="M34" s="287">
        <v>0</v>
      </c>
      <c r="N34" s="10">
        <f t="shared" ref="N34:N37" si="16">SUM(B34:M34)</f>
        <v>0</v>
      </c>
      <c r="O34" s="287">
        <v>0</v>
      </c>
      <c r="P34" s="81">
        <f t="shared" ref="P34:P38" si="17">IF(O34=0,0,N34/O34-1)</f>
        <v>0</v>
      </c>
    </row>
    <row r="35" spans="1:16" x14ac:dyDescent="0.3">
      <c r="A35" s="15" t="s">
        <v>26</v>
      </c>
      <c r="B35" s="287">
        <v>0</v>
      </c>
      <c r="C35" s="287">
        <v>0</v>
      </c>
      <c r="D35" s="287">
        <v>0</v>
      </c>
      <c r="E35" s="287">
        <v>0</v>
      </c>
      <c r="F35" s="287">
        <v>0</v>
      </c>
      <c r="G35" s="287">
        <v>0</v>
      </c>
      <c r="H35" s="287">
        <v>0</v>
      </c>
      <c r="I35" s="287">
        <v>0</v>
      </c>
      <c r="J35" s="287">
        <v>0</v>
      </c>
      <c r="K35" s="287">
        <v>0</v>
      </c>
      <c r="L35" s="287">
        <v>0</v>
      </c>
      <c r="M35" s="287">
        <v>0</v>
      </c>
      <c r="N35" s="10">
        <f t="shared" si="16"/>
        <v>0</v>
      </c>
      <c r="O35" s="287">
        <v>0</v>
      </c>
      <c r="P35" s="81">
        <f t="shared" si="17"/>
        <v>0</v>
      </c>
    </row>
    <row r="36" spans="1:16" x14ac:dyDescent="0.3">
      <c r="A36" s="15" t="s">
        <v>27</v>
      </c>
      <c r="B36" s="287">
        <v>0</v>
      </c>
      <c r="C36" s="287">
        <v>0</v>
      </c>
      <c r="D36" s="287">
        <v>0</v>
      </c>
      <c r="E36" s="287">
        <v>0</v>
      </c>
      <c r="F36" s="287">
        <v>0</v>
      </c>
      <c r="G36" s="287">
        <v>0</v>
      </c>
      <c r="H36" s="287">
        <v>0</v>
      </c>
      <c r="I36" s="287">
        <v>0</v>
      </c>
      <c r="J36" s="287">
        <v>0</v>
      </c>
      <c r="K36" s="287">
        <v>0</v>
      </c>
      <c r="L36" s="287">
        <v>0</v>
      </c>
      <c r="M36" s="287">
        <v>0</v>
      </c>
      <c r="N36" s="10">
        <f t="shared" si="16"/>
        <v>0</v>
      </c>
      <c r="O36" s="287">
        <v>0</v>
      </c>
      <c r="P36" s="81">
        <f t="shared" si="17"/>
        <v>0</v>
      </c>
    </row>
    <row r="37" spans="1:16" ht="15" thickBot="1" x14ac:dyDescent="0.35">
      <c r="A37" s="15" t="s">
        <v>28</v>
      </c>
      <c r="B37" s="287">
        <v>0</v>
      </c>
      <c r="C37" s="287">
        <v>0</v>
      </c>
      <c r="D37" s="287">
        <v>0</v>
      </c>
      <c r="E37" s="287">
        <v>0</v>
      </c>
      <c r="F37" s="287">
        <v>0</v>
      </c>
      <c r="G37" s="287">
        <v>0</v>
      </c>
      <c r="H37" s="287">
        <v>0</v>
      </c>
      <c r="I37" s="287">
        <v>0</v>
      </c>
      <c r="J37" s="287">
        <v>0</v>
      </c>
      <c r="K37" s="287">
        <v>0</v>
      </c>
      <c r="L37" s="287">
        <v>0</v>
      </c>
      <c r="M37" s="287">
        <v>0</v>
      </c>
      <c r="N37" s="10">
        <f t="shared" si="16"/>
        <v>0</v>
      </c>
      <c r="O37" s="287">
        <v>0</v>
      </c>
      <c r="P37" s="81">
        <f t="shared" si="17"/>
        <v>0</v>
      </c>
    </row>
    <row r="38" spans="1:16" ht="15" thickBot="1" x14ac:dyDescent="0.35">
      <c r="A38" s="16" t="s">
        <v>29</v>
      </c>
      <c r="B38" s="11">
        <f t="shared" ref="B38:N38" si="18">SUM(B34:B37)</f>
        <v>0</v>
      </c>
      <c r="C38" s="11">
        <f t="shared" si="18"/>
        <v>0</v>
      </c>
      <c r="D38" s="11">
        <f t="shared" si="18"/>
        <v>0</v>
      </c>
      <c r="E38" s="11">
        <f t="shared" si="18"/>
        <v>0</v>
      </c>
      <c r="F38" s="11">
        <f t="shared" si="18"/>
        <v>0</v>
      </c>
      <c r="G38" s="11">
        <f t="shared" si="18"/>
        <v>0</v>
      </c>
      <c r="H38" s="11">
        <f t="shared" si="18"/>
        <v>0</v>
      </c>
      <c r="I38" s="11">
        <f t="shared" si="18"/>
        <v>0</v>
      </c>
      <c r="J38" s="11">
        <f t="shared" si="18"/>
        <v>0</v>
      </c>
      <c r="K38" s="11">
        <f t="shared" si="18"/>
        <v>0</v>
      </c>
      <c r="L38" s="11">
        <f t="shared" si="18"/>
        <v>0</v>
      </c>
      <c r="M38" s="11">
        <f>SUM(M34:M37)</f>
        <v>0</v>
      </c>
      <c r="N38" s="11">
        <f t="shared" si="18"/>
        <v>0</v>
      </c>
      <c r="O38" s="11">
        <v>0</v>
      </c>
      <c r="P38" s="82">
        <f t="shared" si="17"/>
        <v>0</v>
      </c>
    </row>
    <row r="39" spans="1:16" x14ac:dyDescent="0.3">
      <c r="A39" s="14" t="s">
        <v>40</v>
      </c>
      <c r="B39" s="13"/>
      <c r="C39" s="13"/>
      <c r="D39" s="13"/>
      <c r="E39" s="13"/>
      <c r="F39" s="13"/>
      <c r="G39" s="13"/>
      <c r="H39" s="13"/>
      <c r="I39" s="13"/>
      <c r="J39" s="13"/>
      <c r="K39" s="13"/>
      <c r="L39" s="13"/>
      <c r="M39" s="13"/>
      <c r="N39" s="13"/>
      <c r="O39" s="13"/>
      <c r="P39" s="80"/>
    </row>
    <row r="40" spans="1:16" x14ac:dyDescent="0.3">
      <c r="A40" s="15" t="s">
        <v>25</v>
      </c>
      <c r="B40" s="287">
        <v>1</v>
      </c>
      <c r="C40" s="287">
        <v>0</v>
      </c>
      <c r="D40" s="287">
        <v>0</v>
      </c>
      <c r="E40" s="287">
        <v>1</v>
      </c>
      <c r="F40" s="287">
        <v>1</v>
      </c>
      <c r="G40" s="287">
        <v>0</v>
      </c>
      <c r="H40" s="287">
        <v>0</v>
      </c>
      <c r="I40" s="287"/>
      <c r="J40" s="287"/>
      <c r="K40" s="287"/>
      <c r="L40" s="287"/>
      <c r="M40" s="287"/>
      <c r="N40" s="10">
        <f t="shared" ref="N40:N43" si="19">SUM(B40:M40)</f>
        <v>3</v>
      </c>
      <c r="O40" s="287">
        <v>17</v>
      </c>
      <c r="P40" s="81">
        <f t="shared" ref="P40:P44" si="20">IF(O40=0,0,N40/O40-1)</f>
        <v>-0.82352941176470584</v>
      </c>
    </row>
    <row r="41" spans="1:16" x14ac:dyDescent="0.3">
      <c r="A41" s="15" t="s">
        <v>26</v>
      </c>
      <c r="B41" s="287">
        <v>0</v>
      </c>
      <c r="C41" s="287">
        <v>0</v>
      </c>
      <c r="D41" s="287">
        <v>0</v>
      </c>
      <c r="E41" s="287">
        <v>1</v>
      </c>
      <c r="F41" s="287">
        <v>0</v>
      </c>
      <c r="G41" s="287">
        <v>0</v>
      </c>
      <c r="H41" s="287">
        <v>0</v>
      </c>
      <c r="I41" s="287"/>
      <c r="J41" s="287"/>
      <c r="K41" s="287"/>
      <c r="L41" s="287"/>
      <c r="M41" s="287"/>
      <c r="N41" s="10">
        <f t="shared" si="19"/>
        <v>1</v>
      </c>
      <c r="O41" s="287">
        <v>2</v>
      </c>
      <c r="P41" s="81">
        <f t="shared" si="20"/>
        <v>-0.5</v>
      </c>
    </row>
    <row r="42" spans="1:16" x14ac:dyDescent="0.3">
      <c r="A42" s="15" t="s">
        <v>27</v>
      </c>
      <c r="B42" s="287">
        <v>0</v>
      </c>
      <c r="C42" s="287">
        <v>0</v>
      </c>
      <c r="D42" s="287">
        <v>0</v>
      </c>
      <c r="E42" s="287">
        <v>0</v>
      </c>
      <c r="F42" s="287">
        <v>0</v>
      </c>
      <c r="G42" s="287">
        <v>1</v>
      </c>
      <c r="H42" s="287">
        <v>0</v>
      </c>
      <c r="I42" s="287"/>
      <c r="J42" s="287"/>
      <c r="K42" s="287"/>
      <c r="L42" s="287"/>
      <c r="M42" s="287"/>
      <c r="N42" s="10">
        <f t="shared" si="19"/>
        <v>1</v>
      </c>
      <c r="O42" s="287">
        <v>5</v>
      </c>
      <c r="P42" s="81">
        <f t="shared" si="20"/>
        <v>-0.8</v>
      </c>
    </row>
    <row r="43" spans="1:16" ht="15" thickBot="1" x14ac:dyDescent="0.35">
      <c r="A43" s="15" t="s">
        <v>28</v>
      </c>
      <c r="B43" s="287">
        <v>1</v>
      </c>
      <c r="C43" s="287">
        <v>1</v>
      </c>
      <c r="D43" s="287">
        <v>0</v>
      </c>
      <c r="E43" s="287">
        <v>0</v>
      </c>
      <c r="F43" s="287">
        <v>0</v>
      </c>
      <c r="G43" s="287">
        <v>0</v>
      </c>
      <c r="H43" s="287">
        <v>0</v>
      </c>
      <c r="I43" s="287"/>
      <c r="J43" s="287"/>
      <c r="K43" s="287"/>
      <c r="L43" s="287"/>
      <c r="M43" s="287"/>
      <c r="N43" s="10">
        <f t="shared" si="19"/>
        <v>2</v>
      </c>
      <c r="O43" s="287">
        <v>1</v>
      </c>
      <c r="P43" s="81">
        <f t="shared" si="20"/>
        <v>1</v>
      </c>
    </row>
    <row r="44" spans="1:16" ht="15" thickBot="1" x14ac:dyDescent="0.35">
      <c r="A44" s="16" t="s">
        <v>29</v>
      </c>
      <c r="B44" s="11">
        <f t="shared" ref="B44:O44" si="21">SUM(B40:B43)</f>
        <v>2</v>
      </c>
      <c r="C44" s="11">
        <f t="shared" si="21"/>
        <v>1</v>
      </c>
      <c r="D44" s="11">
        <f t="shared" si="21"/>
        <v>0</v>
      </c>
      <c r="E44" s="11">
        <f t="shared" si="21"/>
        <v>2</v>
      </c>
      <c r="F44" s="11">
        <f t="shared" si="21"/>
        <v>1</v>
      </c>
      <c r="G44" s="11">
        <f t="shared" si="21"/>
        <v>1</v>
      </c>
      <c r="H44" s="11">
        <f t="shared" si="21"/>
        <v>0</v>
      </c>
      <c r="I44" s="11">
        <f>SUM(I40:I43)</f>
        <v>0</v>
      </c>
      <c r="J44" s="11">
        <f t="shared" si="21"/>
        <v>0</v>
      </c>
      <c r="K44" s="11">
        <f t="shared" si="21"/>
        <v>0</v>
      </c>
      <c r="L44" s="11">
        <f t="shared" si="21"/>
        <v>0</v>
      </c>
      <c r="M44" s="11">
        <f t="shared" si="21"/>
        <v>0</v>
      </c>
      <c r="N44" s="11">
        <f t="shared" si="21"/>
        <v>7</v>
      </c>
      <c r="O44" s="11">
        <f t="shared" si="21"/>
        <v>25</v>
      </c>
      <c r="P44" s="82">
        <f t="shared" si="20"/>
        <v>-0.72</v>
      </c>
    </row>
    <row r="45" spans="1:16" x14ac:dyDescent="0.3">
      <c r="A45" s="14" t="s">
        <v>24</v>
      </c>
      <c r="B45" s="13"/>
      <c r="C45" s="13"/>
      <c r="D45" s="13"/>
      <c r="E45" s="13"/>
      <c r="F45" s="13"/>
      <c r="G45" s="13"/>
      <c r="H45" s="13"/>
      <c r="I45" s="13"/>
      <c r="J45" s="13"/>
      <c r="K45" s="13"/>
      <c r="L45" s="13"/>
      <c r="M45" s="13"/>
      <c r="N45" s="13"/>
      <c r="O45" s="13"/>
      <c r="P45" s="80"/>
    </row>
    <row r="46" spans="1:16" x14ac:dyDescent="0.3">
      <c r="A46" s="15" t="s">
        <v>25</v>
      </c>
      <c r="B46" s="287">
        <v>1</v>
      </c>
      <c r="C46" s="287">
        <v>1</v>
      </c>
      <c r="D46" s="287">
        <v>0</v>
      </c>
      <c r="E46" s="287">
        <v>0</v>
      </c>
      <c r="F46" s="287">
        <v>1</v>
      </c>
      <c r="G46" s="287">
        <v>0</v>
      </c>
      <c r="H46" s="287">
        <v>0</v>
      </c>
      <c r="I46" s="287"/>
      <c r="J46" s="287"/>
      <c r="K46" s="287"/>
      <c r="L46" s="287"/>
      <c r="M46" s="287"/>
      <c r="N46" s="10">
        <f t="shared" ref="N46:N49" si="22">SUM(B46:M46)</f>
        <v>3</v>
      </c>
      <c r="O46" s="287">
        <v>18</v>
      </c>
      <c r="P46" s="81">
        <f t="shared" ref="P46:P50" si="23">IF(O46=0,0,N46/O46-1)</f>
        <v>-0.83333333333333337</v>
      </c>
    </row>
    <row r="47" spans="1:16" x14ac:dyDescent="0.3">
      <c r="A47" s="15" t="s">
        <v>26</v>
      </c>
      <c r="B47" s="287">
        <v>0</v>
      </c>
      <c r="C47" s="287">
        <v>2</v>
      </c>
      <c r="D47" s="287">
        <v>0</v>
      </c>
      <c r="E47" s="287">
        <v>0</v>
      </c>
      <c r="F47" s="287">
        <v>0</v>
      </c>
      <c r="G47" s="287">
        <v>0</v>
      </c>
      <c r="H47" s="287"/>
      <c r="I47" s="287"/>
      <c r="J47" s="287"/>
      <c r="K47" s="287"/>
      <c r="L47" s="287"/>
      <c r="M47" s="287"/>
      <c r="N47" s="10">
        <f t="shared" si="22"/>
        <v>2</v>
      </c>
      <c r="O47" s="287">
        <v>2</v>
      </c>
      <c r="P47" s="81">
        <f t="shared" si="23"/>
        <v>0</v>
      </c>
    </row>
    <row r="48" spans="1:16" x14ac:dyDescent="0.3">
      <c r="A48" s="15" t="s">
        <v>27</v>
      </c>
      <c r="B48" s="287">
        <v>1</v>
      </c>
      <c r="C48" s="287">
        <v>1</v>
      </c>
      <c r="D48" s="287">
        <v>0</v>
      </c>
      <c r="E48" s="287">
        <v>2</v>
      </c>
      <c r="F48" s="287">
        <v>2</v>
      </c>
      <c r="G48" s="287">
        <v>0</v>
      </c>
      <c r="H48" s="287">
        <v>0</v>
      </c>
      <c r="I48" s="287"/>
      <c r="J48" s="287"/>
      <c r="K48" s="287"/>
      <c r="L48" s="287"/>
      <c r="M48" s="287"/>
      <c r="N48" s="10">
        <f t="shared" si="22"/>
        <v>6</v>
      </c>
      <c r="O48" s="287">
        <v>8</v>
      </c>
      <c r="P48" s="81">
        <f t="shared" si="23"/>
        <v>-0.25</v>
      </c>
    </row>
    <row r="49" spans="1:16" ht="15" thickBot="1" x14ac:dyDescent="0.35">
      <c r="A49" s="15" t="s">
        <v>28</v>
      </c>
      <c r="B49" s="287">
        <v>0</v>
      </c>
      <c r="C49" s="287">
        <v>0</v>
      </c>
      <c r="D49" s="287">
        <v>0</v>
      </c>
      <c r="E49" s="287">
        <v>0</v>
      </c>
      <c r="F49" s="287">
        <v>0</v>
      </c>
      <c r="G49" s="287">
        <v>0</v>
      </c>
      <c r="H49" s="287">
        <v>0</v>
      </c>
      <c r="I49" s="287"/>
      <c r="J49" s="287"/>
      <c r="K49" s="287"/>
      <c r="L49" s="287"/>
      <c r="M49" s="287"/>
      <c r="N49" s="10">
        <f t="shared" si="22"/>
        <v>0</v>
      </c>
      <c r="O49" s="287">
        <v>4</v>
      </c>
      <c r="P49" s="81">
        <f t="shared" si="23"/>
        <v>-1</v>
      </c>
    </row>
    <row r="50" spans="1:16" ht="15" thickBot="1" x14ac:dyDescent="0.35">
      <c r="A50" s="16" t="s">
        <v>29</v>
      </c>
      <c r="B50" s="11">
        <f t="shared" ref="B50:O50" si="24">SUM(B46:B49)</f>
        <v>2</v>
      </c>
      <c r="C50" s="11">
        <f t="shared" si="24"/>
        <v>4</v>
      </c>
      <c r="D50" s="11">
        <f t="shared" si="24"/>
        <v>0</v>
      </c>
      <c r="E50" s="11">
        <f t="shared" si="24"/>
        <v>2</v>
      </c>
      <c r="F50" s="11">
        <f t="shared" si="24"/>
        <v>3</v>
      </c>
      <c r="G50" s="11">
        <f t="shared" si="24"/>
        <v>0</v>
      </c>
      <c r="H50" s="11">
        <f t="shared" si="24"/>
        <v>0</v>
      </c>
      <c r="I50" s="11">
        <f t="shared" si="24"/>
        <v>0</v>
      </c>
      <c r="J50" s="11">
        <f t="shared" si="24"/>
        <v>0</v>
      </c>
      <c r="K50" s="11">
        <f t="shared" si="24"/>
        <v>0</v>
      </c>
      <c r="L50" s="11">
        <f t="shared" si="24"/>
        <v>0</v>
      </c>
      <c r="M50" s="11">
        <f t="shared" si="24"/>
        <v>0</v>
      </c>
      <c r="N50" s="11">
        <f t="shared" si="24"/>
        <v>11</v>
      </c>
      <c r="O50" s="11">
        <f t="shared" si="24"/>
        <v>32</v>
      </c>
      <c r="P50" s="82">
        <f t="shared" si="23"/>
        <v>-0.65625</v>
      </c>
    </row>
    <row r="51" spans="1:16" x14ac:dyDescent="0.3">
      <c r="A51" s="14" t="s">
        <v>30</v>
      </c>
      <c r="B51" s="13"/>
      <c r="C51" s="13"/>
      <c r="D51" s="13"/>
      <c r="E51" s="13"/>
      <c r="F51" s="13"/>
      <c r="G51" s="13"/>
      <c r="H51" s="13"/>
      <c r="I51" s="13"/>
      <c r="J51" s="13"/>
      <c r="K51" s="13"/>
      <c r="L51" s="13"/>
      <c r="M51" s="13"/>
      <c r="N51" s="13"/>
      <c r="O51" s="13"/>
      <c r="P51" s="80"/>
    </row>
    <row r="52" spans="1:16" x14ac:dyDescent="0.3">
      <c r="A52" s="15" t="s">
        <v>25</v>
      </c>
      <c r="B52" s="287">
        <v>0</v>
      </c>
      <c r="C52" s="287">
        <v>0</v>
      </c>
      <c r="D52" s="287">
        <v>0</v>
      </c>
      <c r="E52" s="287">
        <v>0</v>
      </c>
      <c r="F52" s="287">
        <v>1</v>
      </c>
      <c r="G52" s="287">
        <v>0</v>
      </c>
      <c r="H52" s="287">
        <v>0</v>
      </c>
      <c r="I52" s="287"/>
      <c r="J52" s="287"/>
      <c r="K52" s="287"/>
      <c r="L52" s="287"/>
      <c r="M52" s="287"/>
      <c r="N52" s="10">
        <f>SUM(B52:M52)</f>
        <v>1</v>
      </c>
      <c r="O52" s="287">
        <v>30</v>
      </c>
      <c r="P52" s="81">
        <f t="shared" ref="P52:P56" si="25">IF(O52=0,0,N52/O52-1)</f>
        <v>-0.96666666666666667</v>
      </c>
    </row>
    <row r="53" spans="1:16" x14ac:dyDescent="0.3">
      <c r="A53" s="15" t="s">
        <v>26</v>
      </c>
      <c r="B53" s="287">
        <v>0</v>
      </c>
      <c r="C53" s="287">
        <v>0</v>
      </c>
      <c r="D53" s="287">
        <v>0</v>
      </c>
      <c r="E53" s="287">
        <v>0</v>
      </c>
      <c r="F53" s="287">
        <v>0</v>
      </c>
      <c r="G53" s="287">
        <v>0</v>
      </c>
      <c r="H53" s="287">
        <v>0</v>
      </c>
      <c r="I53" s="287"/>
      <c r="J53" s="287"/>
      <c r="K53" s="287"/>
      <c r="L53" s="287"/>
      <c r="M53" s="287"/>
      <c r="N53" s="10">
        <f t="shared" ref="N53:N55" si="26">SUM(B53:M53)</f>
        <v>0</v>
      </c>
      <c r="O53" s="287">
        <v>4</v>
      </c>
      <c r="P53" s="81">
        <f t="shared" si="25"/>
        <v>-1</v>
      </c>
    </row>
    <row r="54" spans="1:16" x14ac:dyDescent="0.3">
      <c r="A54" s="15" t="s">
        <v>27</v>
      </c>
      <c r="B54" s="287">
        <v>0</v>
      </c>
      <c r="C54" s="287">
        <v>2</v>
      </c>
      <c r="D54" s="287">
        <v>0</v>
      </c>
      <c r="E54" s="287">
        <v>0</v>
      </c>
      <c r="F54" s="287">
        <v>0</v>
      </c>
      <c r="G54" s="287">
        <v>0</v>
      </c>
      <c r="H54" s="287">
        <v>0</v>
      </c>
      <c r="I54" s="287"/>
      <c r="J54" s="287"/>
      <c r="K54" s="287"/>
      <c r="L54" s="287"/>
      <c r="M54" s="287"/>
      <c r="N54" s="10">
        <f t="shared" si="26"/>
        <v>2</v>
      </c>
      <c r="O54" s="287">
        <v>23</v>
      </c>
      <c r="P54" s="81">
        <f t="shared" si="25"/>
        <v>-0.91304347826086962</v>
      </c>
    </row>
    <row r="55" spans="1:16" ht="15" thickBot="1" x14ac:dyDescent="0.35">
      <c r="A55" s="15" t="s">
        <v>28</v>
      </c>
      <c r="B55" s="287">
        <v>0</v>
      </c>
      <c r="C55" s="287">
        <v>0</v>
      </c>
      <c r="D55" s="287">
        <v>0</v>
      </c>
      <c r="E55" s="287">
        <v>0</v>
      </c>
      <c r="F55" s="287">
        <v>0</v>
      </c>
      <c r="G55" s="277">
        <v>0</v>
      </c>
      <c r="H55" s="287">
        <v>0</v>
      </c>
      <c r="I55" s="287"/>
      <c r="J55" s="287"/>
      <c r="K55" s="287"/>
      <c r="L55" s="287"/>
      <c r="M55" s="287"/>
      <c r="N55" s="10">
        <f t="shared" si="26"/>
        <v>0</v>
      </c>
      <c r="O55" s="287">
        <v>3</v>
      </c>
      <c r="P55" s="81">
        <f t="shared" si="25"/>
        <v>-1</v>
      </c>
    </row>
    <row r="56" spans="1:16" ht="15" thickBot="1" x14ac:dyDescent="0.35">
      <c r="A56" s="16" t="s">
        <v>29</v>
      </c>
      <c r="B56" s="11">
        <f t="shared" ref="B56:O56" si="27">SUM(B52:B55)</f>
        <v>0</v>
      </c>
      <c r="C56" s="11">
        <f t="shared" si="27"/>
        <v>2</v>
      </c>
      <c r="D56" s="11">
        <f t="shared" si="27"/>
        <v>0</v>
      </c>
      <c r="E56" s="11">
        <f t="shared" si="27"/>
        <v>0</v>
      </c>
      <c r="F56" s="11">
        <f t="shared" si="27"/>
        <v>1</v>
      </c>
      <c r="G56" s="11">
        <f t="shared" si="27"/>
        <v>0</v>
      </c>
      <c r="H56" s="11">
        <f t="shared" si="27"/>
        <v>0</v>
      </c>
      <c r="I56" s="11">
        <f t="shared" si="27"/>
        <v>0</v>
      </c>
      <c r="J56" s="11">
        <f t="shared" si="27"/>
        <v>0</v>
      </c>
      <c r="K56" s="11">
        <f t="shared" si="27"/>
        <v>0</v>
      </c>
      <c r="L56" s="11">
        <f>SUM(L52:L55)</f>
        <v>0</v>
      </c>
      <c r="M56" s="11">
        <f>SUM(M52:M55)</f>
        <v>0</v>
      </c>
      <c r="N56" s="11">
        <f t="shared" si="27"/>
        <v>3</v>
      </c>
      <c r="O56" s="11">
        <f t="shared" si="27"/>
        <v>60</v>
      </c>
      <c r="P56" s="82">
        <f t="shared" si="25"/>
        <v>-0.95</v>
      </c>
    </row>
    <row r="57" spans="1:16" x14ac:dyDescent="0.3">
      <c r="A57" s="14" t="s">
        <v>41</v>
      </c>
      <c r="B57" s="13"/>
      <c r="C57" s="13"/>
      <c r="D57" s="13"/>
      <c r="E57" s="13"/>
      <c r="F57" s="13"/>
      <c r="G57" s="13"/>
      <c r="H57" s="13"/>
      <c r="I57" s="13"/>
      <c r="J57" s="13"/>
      <c r="K57" s="13"/>
      <c r="L57" s="13"/>
      <c r="M57" s="13"/>
      <c r="N57" s="13"/>
      <c r="O57" s="13"/>
      <c r="P57" s="80"/>
    </row>
    <row r="58" spans="1:16" x14ac:dyDescent="0.3">
      <c r="A58" s="15" t="s">
        <v>25</v>
      </c>
      <c r="B58" s="287">
        <v>1</v>
      </c>
      <c r="C58" s="287">
        <v>0</v>
      </c>
      <c r="D58" s="287">
        <v>1</v>
      </c>
      <c r="E58" s="287">
        <v>1</v>
      </c>
      <c r="F58" s="287">
        <v>0</v>
      </c>
      <c r="G58" s="287">
        <v>1</v>
      </c>
      <c r="H58" s="287">
        <v>0</v>
      </c>
      <c r="I58" s="287"/>
      <c r="J58" s="287"/>
      <c r="K58" s="287"/>
      <c r="L58" s="287"/>
      <c r="M58" s="287"/>
      <c r="N58" s="10">
        <f t="shared" ref="N58:N61" si="28">SUM(B58:M58)</f>
        <v>4</v>
      </c>
      <c r="O58" s="287">
        <v>31</v>
      </c>
      <c r="P58" s="81">
        <f t="shared" ref="P58:P62" si="29">IF(O58=0,0,N58/O58-1)</f>
        <v>-0.87096774193548387</v>
      </c>
    </row>
    <row r="59" spans="1:16" x14ac:dyDescent="0.3">
      <c r="A59" s="15" t="s">
        <v>26</v>
      </c>
      <c r="B59" s="287">
        <v>1</v>
      </c>
      <c r="C59" s="287">
        <v>0</v>
      </c>
      <c r="D59" s="287">
        <v>1</v>
      </c>
      <c r="E59" s="287">
        <v>2</v>
      </c>
      <c r="F59" s="287">
        <v>0</v>
      </c>
      <c r="G59" s="287">
        <v>0</v>
      </c>
      <c r="H59" s="287">
        <v>0</v>
      </c>
      <c r="I59" s="287"/>
      <c r="J59" s="287"/>
      <c r="K59" s="287"/>
      <c r="L59" s="287"/>
      <c r="M59" s="287"/>
      <c r="N59" s="10">
        <f t="shared" si="28"/>
        <v>4</v>
      </c>
      <c r="O59" s="287">
        <v>3</v>
      </c>
      <c r="P59" s="81">
        <f t="shared" si="29"/>
        <v>0.33333333333333326</v>
      </c>
    </row>
    <row r="60" spans="1:16" x14ac:dyDescent="0.3">
      <c r="A60" s="15" t="s">
        <v>27</v>
      </c>
      <c r="B60" s="287">
        <v>0</v>
      </c>
      <c r="C60" s="287">
        <v>0</v>
      </c>
      <c r="D60" s="287">
        <v>0</v>
      </c>
      <c r="E60" s="287">
        <v>0</v>
      </c>
      <c r="F60" s="287">
        <v>0</v>
      </c>
      <c r="G60" s="287">
        <v>0</v>
      </c>
      <c r="H60" s="287">
        <v>2</v>
      </c>
      <c r="I60" s="287"/>
      <c r="J60" s="287"/>
      <c r="K60" s="287"/>
      <c r="L60" s="287"/>
      <c r="M60" s="287"/>
      <c r="N60" s="10">
        <f t="shared" si="28"/>
        <v>2</v>
      </c>
      <c r="O60" s="287">
        <v>15</v>
      </c>
      <c r="P60" s="81">
        <f t="shared" si="29"/>
        <v>-0.8666666666666667</v>
      </c>
    </row>
    <row r="61" spans="1:16" ht="15" thickBot="1" x14ac:dyDescent="0.35">
      <c r="A61" s="15" t="s">
        <v>28</v>
      </c>
      <c r="B61" s="287">
        <v>0</v>
      </c>
      <c r="C61" s="287">
        <v>0</v>
      </c>
      <c r="D61" s="287">
        <v>0</v>
      </c>
      <c r="E61" s="287">
        <v>0</v>
      </c>
      <c r="F61" s="287">
        <v>0</v>
      </c>
      <c r="G61" s="287">
        <v>0</v>
      </c>
      <c r="H61" s="287">
        <v>0</v>
      </c>
      <c r="I61" s="287"/>
      <c r="J61" s="287"/>
      <c r="K61" s="287"/>
      <c r="L61" s="287"/>
      <c r="M61" s="287"/>
      <c r="N61" s="10">
        <f t="shared" si="28"/>
        <v>0</v>
      </c>
      <c r="O61" s="287">
        <v>9</v>
      </c>
      <c r="P61" s="81">
        <f t="shared" si="29"/>
        <v>-1</v>
      </c>
    </row>
    <row r="62" spans="1:16" ht="15" thickBot="1" x14ac:dyDescent="0.35">
      <c r="A62" s="16" t="s">
        <v>29</v>
      </c>
      <c r="B62" s="11">
        <f t="shared" ref="B62:O62" si="30">SUM(B58:B61)</f>
        <v>2</v>
      </c>
      <c r="C62" s="11">
        <f t="shared" si="30"/>
        <v>0</v>
      </c>
      <c r="D62" s="11">
        <f>SUM(D58:D61)</f>
        <v>2</v>
      </c>
      <c r="E62" s="11">
        <f t="shared" si="30"/>
        <v>3</v>
      </c>
      <c r="F62" s="11">
        <f t="shared" si="30"/>
        <v>0</v>
      </c>
      <c r="G62" s="11">
        <f t="shared" si="30"/>
        <v>1</v>
      </c>
      <c r="H62" s="11">
        <f t="shared" si="30"/>
        <v>2</v>
      </c>
      <c r="I62" s="11">
        <f t="shared" si="30"/>
        <v>0</v>
      </c>
      <c r="J62" s="11">
        <f t="shared" si="30"/>
        <v>0</v>
      </c>
      <c r="K62" s="11">
        <f t="shared" si="30"/>
        <v>0</v>
      </c>
      <c r="L62" s="11">
        <f t="shared" si="30"/>
        <v>0</v>
      </c>
      <c r="M62" s="11">
        <f t="shared" si="30"/>
        <v>0</v>
      </c>
      <c r="N62" s="11">
        <f t="shared" si="30"/>
        <v>10</v>
      </c>
      <c r="O62" s="11">
        <f t="shared" si="30"/>
        <v>58</v>
      </c>
      <c r="P62" s="82">
        <f t="shared" si="29"/>
        <v>-0.82758620689655171</v>
      </c>
    </row>
    <row r="63" spans="1:16" x14ac:dyDescent="0.3">
      <c r="A63" s="14" t="s">
        <v>42</v>
      </c>
      <c r="B63" s="13"/>
      <c r="C63" s="13"/>
      <c r="D63" s="13"/>
      <c r="E63" s="13"/>
      <c r="F63" s="13"/>
      <c r="G63" s="13"/>
      <c r="H63" s="13"/>
      <c r="I63" s="13"/>
      <c r="J63" s="13"/>
      <c r="K63" s="13"/>
      <c r="L63" s="13"/>
      <c r="M63" s="13"/>
      <c r="N63" s="13"/>
      <c r="O63" s="13"/>
      <c r="P63" s="80"/>
    </row>
    <row r="64" spans="1:16" x14ac:dyDescent="0.3">
      <c r="A64" s="15" t="s">
        <v>25</v>
      </c>
      <c r="B64" s="287">
        <v>0</v>
      </c>
      <c r="C64" s="287">
        <v>0</v>
      </c>
      <c r="D64" s="287">
        <v>0</v>
      </c>
      <c r="E64" s="287">
        <v>2</v>
      </c>
      <c r="F64" s="287">
        <v>0</v>
      </c>
      <c r="G64" s="287">
        <v>1</v>
      </c>
      <c r="H64" s="287">
        <v>0</v>
      </c>
      <c r="I64" s="287"/>
      <c r="J64" s="287"/>
      <c r="K64" s="287"/>
      <c r="L64" s="287"/>
      <c r="M64" s="287"/>
      <c r="N64" s="10">
        <f t="shared" ref="N64:N67" si="31">SUM(B64:M64)</f>
        <v>3</v>
      </c>
      <c r="O64" s="287">
        <v>30</v>
      </c>
      <c r="P64" s="81">
        <f t="shared" ref="P64:P68" si="32">IF(O64=0,0,N64/O64-1)</f>
        <v>-0.9</v>
      </c>
    </row>
    <row r="65" spans="1:16" x14ac:dyDescent="0.3">
      <c r="A65" s="15" t="s">
        <v>26</v>
      </c>
      <c r="B65" s="287">
        <v>0</v>
      </c>
      <c r="C65" s="287">
        <v>0</v>
      </c>
      <c r="D65" s="287">
        <v>0</v>
      </c>
      <c r="E65" s="287">
        <v>0</v>
      </c>
      <c r="F65" s="287">
        <v>0</v>
      </c>
      <c r="G65" s="287">
        <v>0</v>
      </c>
      <c r="H65" s="287">
        <v>0</v>
      </c>
      <c r="I65" s="287"/>
      <c r="J65" s="287"/>
      <c r="K65" s="287"/>
      <c r="L65" s="287"/>
      <c r="M65" s="287"/>
      <c r="N65" s="10">
        <f t="shared" si="31"/>
        <v>0</v>
      </c>
      <c r="O65" s="287">
        <v>8</v>
      </c>
      <c r="P65" s="81">
        <f t="shared" si="32"/>
        <v>-1</v>
      </c>
    </row>
    <row r="66" spans="1:16" x14ac:dyDescent="0.3">
      <c r="A66" s="15" t="s">
        <v>27</v>
      </c>
      <c r="B66" s="287">
        <v>0</v>
      </c>
      <c r="C66" s="287">
        <v>0</v>
      </c>
      <c r="D66" s="287">
        <v>0</v>
      </c>
      <c r="E66" s="287">
        <v>0</v>
      </c>
      <c r="F66" s="287">
        <v>2</v>
      </c>
      <c r="G66" s="287">
        <v>1</v>
      </c>
      <c r="H66" s="287">
        <v>0</v>
      </c>
      <c r="I66" s="287"/>
      <c r="J66" s="287"/>
      <c r="K66" s="287"/>
      <c r="L66" s="287"/>
      <c r="M66" s="287"/>
      <c r="N66" s="10">
        <f t="shared" si="31"/>
        <v>3</v>
      </c>
      <c r="O66" s="287">
        <v>55</v>
      </c>
      <c r="P66" s="81">
        <f t="shared" si="32"/>
        <v>-0.94545454545454544</v>
      </c>
    </row>
    <row r="67" spans="1:16" ht="15" thickBot="1" x14ac:dyDescent="0.35">
      <c r="A67" s="15" t="s">
        <v>28</v>
      </c>
      <c r="B67" s="287">
        <v>0</v>
      </c>
      <c r="C67" s="287">
        <v>0</v>
      </c>
      <c r="D67" s="287">
        <v>1</v>
      </c>
      <c r="E67" s="287">
        <v>1</v>
      </c>
      <c r="F67" s="287">
        <v>0</v>
      </c>
      <c r="G67" s="287">
        <v>1</v>
      </c>
      <c r="H67" s="287">
        <v>0</v>
      </c>
      <c r="I67" s="287"/>
      <c r="J67" s="287"/>
      <c r="K67" s="287"/>
      <c r="L67" s="287"/>
      <c r="M67" s="287"/>
      <c r="N67" s="10">
        <f t="shared" si="31"/>
        <v>3</v>
      </c>
      <c r="O67" s="287">
        <v>10</v>
      </c>
      <c r="P67" s="81">
        <f t="shared" si="32"/>
        <v>-0.7</v>
      </c>
    </row>
    <row r="68" spans="1:16" ht="15" thickBot="1" x14ac:dyDescent="0.35">
      <c r="A68" s="16" t="s">
        <v>29</v>
      </c>
      <c r="B68" s="11">
        <f t="shared" ref="B68:O68" si="33">SUM(B64:B67)</f>
        <v>0</v>
      </c>
      <c r="C68" s="11">
        <f t="shared" si="33"/>
        <v>0</v>
      </c>
      <c r="D68" s="11">
        <f t="shared" si="33"/>
        <v>1</v>
      </c>
      <c r="E68" s="11">
        <f t="shared" si="33"/>
        <v>3</v>
      </c>
      <c r="F68" s="11">
        <f t="shared" si="33"/>
        <v>2</v>
      </c>
      <c r="G68" s="11">
        <f t="shared" si="33"/>
        <v>3</v>
      </c>
      <c r="H68" s="11">
        <f t="shared" si="33"/>
        <v>0</v>
      </c>
      <c r="I68" s="11">
        <f t="shared" si="33"/>
        <v>0</v>
      </c>
      <c r="J68" s="11">
        <f t="shared" si="33"/>
        <v>0</v>
      </c>
      <c r="K68" s="11">
        <f t="shared" si="33"/>
        <v>0</v>
      </c>
      <c r="L68" s="11">
        <f t="shared" si="33"/>
        <v>0</v>
      </c>
      <c r="M68" s="11">
        <f t="shared" si="33"/>
        <v>0</v>
      </c>
      <c r="N68" s="11">
        <f t="shared" si="33"/>
        <v>9</v>
      </c>
      <c r="O68" s="11">
        <f t="shared" si="33"/>
        <v>103</v>
      </c>
      <c r="P68" s="82">
        <f t="shared" si="32"/>
        <v>-0.91262135922330101</v>
      </c>
    </row>
    <row r="69" spans="1:16" x14ac:dyDescent="0.3">
      <c r="A69" s="14" t="s">
        <v>43</v>
      </c>
      <c r="B69" s="13"/>
      <c r="C69" s="13"/>
      <c r="D69" s="13"/>
      <c r="E69" s="13"/>
      <c r="F69" s="13"/>
      <c r="G69" s="13"/>
      <c r="H69" s="13"/>
      <c r="I69" s="13"/>
      <c r="J69" s="13"/>
      <c r="K69" s="13"/>
      <c r="L69" s="13"/>
      <c r="M69" s="13"/>
      <c r="N69" s="13"/>
      <c r="O69" s="13"/>
      <c r="P69" s="80"/>
    </row>
    <row r="70" spans="1:16" x14ac:dyDescent="0.3">
      <c r="A70" s="15" t="s">
        <v>25</v>
      </c>
      <c r="B70" s="287">
        <v>0</v>
      </c>
      <c r="C70" s="287">
        <v>0</v>
      </c>
      <c r="D70" s="287">
        <v>0</v>
      </c>
      <c r="E70" s="287">
        <v>0</v>
      </c>
      <c r="F70" s="287">
        <v>0</v>
      </c>
      <c r="G70" s="287">
        <v>0</v>
      </c>
      <c r="H70" s="277">
        <v>0</v>
      </c>
      <c r="I70" s="287"/>
      <c r="J70" s="287"/>
      <c r="K70" s="287"/>
      <c r="L70" s="287"/>
      <c r="M70" s="287"/>
      <c r="N70" s="10">
        <f t="shared" ref="N70:N73" si="34">SUM(B70:M70)</f>
        <v>0</v>
      </c>
      <c r="O70" s="287">
        <v>18</v>
      </c>
      <c r="P70" s="81">
        <f t="shared" ref="P70:P74" si="35">IF(O70=0,0,N70/O70-1)</f>
        <v>-1</v>
      </c>
    </row>
    <row r="71" spans="1:16" x14ac:dyDescent="0.3">
      <c r="A71" s="15" t="s">
        <v>26</v>
      </c>
      <c r="B71" s="287">
        <v>0</v>
      </c>
      <c r="C71" s="287">
        <v>0</v>
      </c>
      <c r="D71" s="287">
        <v>0</v>
      </c>
      <c r="E71" s="287">
        <v>0</v>
      </c>
      <c r="F71" s="287">
        <v>0</v>
      </c>
      <c r="G71" s="287">
        <v>0</v>
      </c>
      <c r="H71" s="287">
        <v>2</v>
      </c>
      <c r="I71" s="287"/>
      <c r="J71" s="287"/>
      <c r="K71" s="287"/>
      <c r="L71" s="287"/>
      <c r="M71" s="287"/>
      <c r="N71" s="10">
        <f t="shared" si="34"/>
        <v>2</v>
      </c>
      <c r="O71" s="287">
        <v>6</v>
      </c>
      <c r="P71" s="81">
        <f t="shared" si="35"/>
        <v>-0.66666666666666674</v>
      </c>
    </row>
    <row r="72" spans="1:16" x14ac:dyDescent="0.3">
      <c r="A72" s="15" t="s">
        <v>27</v>
      </c>
      <c r="B72" s="287">
        <v>0</v>
      </c>
      <c r="C72" s="287">
        <v>0</v>
      </c>
      <c r="D72" s="287">
        <v>0</v>
      </c>
      <c r="E72" s="287">
        <v>0</v>
      </c>
      <c r="F72" s="287">
        <v>0</v>
      </c>
      <c r="G72" s="287">
        <v>0</v>
      </c>
      <c r="H72" s="287">
        <v>0</v>
      </c>
      <c r="I72" s="287"/>
      <c r="J72" s="287"/>
      <c r="K72" s="287"/>
      <c r="L72" s="287"/>
      <c r="M72" s="287"/>
      <c r="N72" s="10">
        <f t="shared" si="34"/>
        <v>0</v>
      </c>
      <c r="O72" s="287">
        <v>12</v>
      </c>
      <c r="P72" s="81">
        <f t="shared" si="35"/>
        <v>-1</v>
      </c>
    </row>
    <row r="73" spans="1:16" ht="15" thickBot="1" x14ac:dyDescent="0.35">
      <c r="A73" s="15" t="s">
        <v>28</v>
      </c>
      <c r="B73" s="287">
        <v>0</v>
      </c>
      <c r="C73" s="287">
        <v>0</v>
      </c>
      <c r="D73" s="287">
        <v>0</v>
      </c>
      <c r="E73" s="287">
        <v>0</v>
      </c>
      <c r="F73" s="287">
        <v>0</v>
      </c>
      <c r="G73" s="287">
        <v>0</v>
      </c>
      <c r="H73" s="287">
        <v>0</v>
      </c>
      <c r="I73" s="287"/>
      <c r="J73" s="287"/>
      <c r="K73" s="287"/>
      <c r="L73" s="287"/>
      <c r="M73" s="287"/>
      <c r="N73" s="10">
        <f t="shared" si="34"/>
        <v>0</v>
      </c>
      <c r="O73" s="287">
        <v>2</v>
      </c>
      <c r="P73" s="81">
        <f t="shared" si="35"/>
        <v>-1</v>
      </c>
    </row>
    <row r="74" spans="1:16" ht="15" thickBot="1" x14ac:dyDescent="0.35">
      <c r="A74" s="16" t="s">
        <v>29</v>
      </c>
      <c r="B74" s="11">
        <f t="shared" ref="B74:O74" si="36">SUM(B70:B73)</f>
        <v>0</v>
      </c>
      <c r="C74" s="11">
        <f t="shared" si="36"/>
        <v>0</v>
      </c>
      <c r="D74" s="11">
        <f t="shared" si="36"/>
        <v>0</v>
      </c>
      <c r="E74" s="11">
        <f t="shared" si="36"/>
        <v>0</v>
      </c>
      <c r="F74" s="11">
        <f t="shared" si="36"/>
        <v>0</v>
      </c>
      <c r="G74" s="11">
        <f t="shared" si="36"/>
        <v>0</v>
      </c>
      <c r="H74" s="11">
        <f t="shared" si="36"/>
        <v>2</v>
      </c>
      <c r="I74" s="11">
        <f t="shared" si="36"/>
        <v>0</v>
      </c>
      <c r="J74" s="11">
        <f t="shared" si="36"/>
        <v>0</v>
      </c>
      <c r="K74" s="11">
        <f t="shared" si="36"/>
        <v>0</v>
      </c>
      <c r="L74" s="11">
        <f t="shared" si="36"/>
        <v>0</v>
      </c>
      <c r="M74" s="11">
        <f t="shared" si="36"/>
        <v>0</v>
      </c>
      <c r="N74" s="11">
        <f t="shared" si="36"/>
        <v>2</v>
      </c>
      <c r="O74" s="11">
        <f t="shared" si="36"/>
        <v>38</v>
      </c>
      <c r="P74" s="82">
        <f t="shared" si="35"/>
        <v>-0.94736842105263164</v>
      </c>
    </row>
    <row r="75" spans="1:16" x14ac:dyDescent="0.3">
      <c r="A75" s="37" t="s">
        <v>85</v>
      </c>
      <c r="B75" s="13"/>
      <c r="C75" s="13"/>
      <c r="D75" s="13"/>
      <c r="E75" s="13"/>
      <c r="F75" s="13"/>
      <c r="G75" s="13"/>
      <c r="H75" s="13"/>
      <c r="I75" s="13"/>
      <c r="J75" s="13"/>
      <c r="K75" s="13"/>
      <c r="L75" s="13"/>
      <c r="M75" s="13"/>
      <c r="N75" s="13"/>
      <c r="O75" s="13"/>
      <c r="P75" s="80"/>
    </row>
    <row r="76" spans="1:16" x14ac:dyDescent="0.3">
      <c r="A76" s="15" t="s">
        <v>25</v>
      </c>
      <c r="B76" s="287">
        <v>0</v>
      </c>
      <c r="C76" s="287">
        <v>0</v>
      </c>
      <c r="D76" s="287">
        <v>0</v>
      </c>
      <c r="E76" s="287">
        <v>0</v>
      </c>
      <c r="F76" s="287">
        <v>0</v>
      </c>
      <c r="G76" s="287">
        <v>0</v>
      </c>
      <c r="H76" s="287">
        <v>1</v>
      </c>
      <c r="I76" s="287"/>
      <c r="J76" s="287"/>
      <c r="K76" s="287"/>
      <c r="L76" s="287"/>
      <c r="M76" s="287"/>
      <c r="N76" s="10">
        <f t="shared" ref="N76:N79" si="37">SUM(B76:M76)</f>
        <v>1</v>
      </c>
      <c r="O76" s="287">
        <v>38</v>
      </c>
      <c r="P76" s="81">
        <f t="shared" ref="P76:P81" si="38">IF(O76=0,0,N76/O76-1)</f>
        <v>-0.97368421052631582</v>
      </c>
    </row>
    <row r="77" spans="1:16" x14ac:dyDescent="0.3">
      <c r="A77" s="15" t="s">
        <v>26</v>
      </c>
      <c r="B77" s="287">
        <v>0</v>
      </c>
      <c r="C77" s="287">
        <v>0</v>
      </c>
      <c r="D77" s="287">
        <v>0</v>
      </c>
      <c r="E77" s="287">
        <v>0</v>
      </c>
      <c r="F77" s="287">
        <v>0</v>
      </c>
      <c r="G77" s="287">
        <v>0</v>
      </c>
      <c r="H77" s="287">
        <v>2</v>
      </c>
      <c r="I77" s="287"/>
      <c r="J77" s="287"/>
      <c r="K77" s="287"/>
      <c r="L77" s="287"/>
      <c r="M77" s="287"/>
      <c r="N77" s="10">
        <f t="shared" si="37"/>
        <v>2</v>
      </c>
      <c r="O77" s="287">
        <v>1</v>
      </c>
      <c r="P77" s="81">
        <f t="shared" si="38"/>
        <v>1</v>
      </c>
    </row>
    <row r="78" spans="1:16" x14ac:dyDescent="0.3">
      <c r="A78" s="15" t="s">
        <v>27</v>
      </c>
      <c r="B78" s="287">
        <v>0</v>
      </c>
      <c r="C78" s="287">
        <v>0</v>
      </c>
      <c r="D78" s="287">
        <v>0</v>
      </c>
      <c r="E78" s="287">
        <v>0</v>
      </c>
      <c r="F78" s="287">
        <v>1</v>
      </c>
      <c r="G78" s="287">
        <v>1</v>
      </c>
      <c r="H78" s="287">
        <v>0</v>
      </c>
      <c r="I78" s="287"/>
      <c r="J78" s="287"/>
      <c r="K78" s="287"/>
      <c r="L78" s="287"/>
      <c r="M78" s="287"/>
      <c r="N78" s="10">
        <f t="shared" si="37"/>
        <v>2</v>
      </c>
      <c r="O78" s="287">
        <v>8</v>
      </c>
      <c r="P78" s="81">
        <f t="shared" si="38"/>
        <v>-0.75</v>
      </c>
    </row>
    <row r="79" spans="1:16" ht="15" thickBot="1" x14ac:dyDescent="0.35">
      <c r="A79" s="15" t="s">
        <v>28</v>
      </c>
      <c r="B79" s="287">
        <v>0</v>
      </c>
      <c r="C79" s="287">
        <v>0</v>
      </c>
      <c r="D79" s="287">
        <v>0</v>
      </c>
      <c r="E79" s="287">
        <v>0</v>
      </c>
      <c r="F79" s="287">
        <v>0</v>
      </c>
      <c r="G79" s="287">
        <v>0</v>
      </c>
      <c r="H79" s="287">
        <v>0</v>
      </c>
      <c r="I79" s="287"/>
      <c r="J79" s="287"/>
      <c r="K79" s="287"/>
      <c r="L79" s="287"/>
      <c r="M79" s="287"/>
      <c r="N79" s="10">
        <f t="shared" si="37"/>
        <v>0</v>
      </c>
      <c r="O79" s="287">
        <v>2</v>
      </c>
      <c r="P79" s="81">
        <f t="shared" si="38"/>
        <v>-1</v>
      </c>
    </row>
    <row r="80" spans="1:16" ht="15" thickBot="1" x14ac:dyDescent="0.35">
      <c r="A80" s="16" t="s">
        <v>29</v>
      </c>
      <c r="B80" s="11">
        <f t="shared" ref="B80:O80" si="39">SUM(B76:B79)</f>
        <v>0</v>
      </c>
      <c r="C80" s="11">
        <f t="shared" si="39"/>
        <v>0</v>
      </c>
      <c r="D80" s="11">
        <f t="shared" si="39"/>
        <v>0</v>
      </c>
      <c r="E80" s="11">
        <f t="shared" si="39"/>
        <v>0</v>
      </c>
      <c r="F80" s="11">
        <f t="shared" si="39"/>
        <v>1</v>
      </c>
      <c r="G80" s="11">
        <f t="shared" si="39"/>
        <v>1</v>
      </c>
      <c r="H80" s="11">
        <f t="shared" si="39"/>
        <v>3</v>
      </c>
      <c r="I80" s="11">
        <f t="shared" si="39"/>
        <v>0</v>
      </c>
      <c r="J80" s="11">
        <f t="shared" si="39"/>
        <v>0</v>
      </c>
      <c r="K80" s="11">
        <f t="shared" si="39"/>
        <v>0</v>
      </c>
      <c r="L80" s="11">
        <f t="shared" si="39"/>
        <v>0</v>
      </c>
      <c r="M80" s="11">
        <f t="shared" si="39"/>
        <v>0</v>
      </c>
      <c r="N80" s="11">
        <f t="shared" si="39"/>
        <v>5</v>
      </c>
      <c r="O80" s="11">
        <f t="shared" si="39"/>
        <v>49</v>
      </c>
      <c r="P80" s="82">
        <f t="shared" si="38"/>
        <v>-0.89795918367346939</v>
      </c>
    </row>
    <row r="81" spans="1:16" ht="15" thickBot="1" x14ac:dyDescent="0.35">
      <c r="A81" s="16" t="s">
        <v>33</v>
      </c>
      <c r="B81" s="12">
        <f t="shared" ref="B81:M81" si="40">SUM(B80,B74,B68,B62,B56,B50,B44,B38)</f>
        <v>6</v>
      </c>
      <c r="C81" s="12">
        <f t="shared" si="40"/>
        <v>7</v>
      </c>
      <c r="D81" s="12">
        <f t="shared" si="40"/>
        <v>3</v>
      </c>
      <c r="E81" s="12">
        <f t="shared" si="40"/>
        <v>10</v>
      </c>
      <c r="F81" s="12">
        <f t="shared" si="40"/>
        <v>8</v>
      </c>
      <c r="G81" s="12">
        <f t="shared" si="40"/>
        <v>6</v>
      </c>
      <c r="H81" s="12">
        <f t="shared" si="40"/>
        <v>7</v>
      </c>
      <c r="I81" s="12">
        <f t="shared" si="40"/>
        <v>0</v>
      </c>
      <c r="J81" s="12">
        <f t="shared" si="40"/>
        <v>0</v>
      </c>
      <c r="K81" s="12">
        <f t="shared" si="40"/>
        <v>0</v>
      </c>
      <c r="L81" s="12">
        <f t="shared" si="40"/>
        <v>0</v>
      </c>
      <c r="M81" s="12">
        <f t="shared" si="40"/>
        <v>0</v>
      </c>
      <c r="N81" s="12">
        <f>SUM(N74,N68,N62,N56,N50,N44,N38,N80)</f>
        <v>47</v>
      </c>
      <c r="O81" s="12">
        <f>SUM(O74,O68,O62,O56,O50,O44,O38,O80)</f>
        <v>365</v>
      </c>
      <c r="P81" s="83">
        <f t="shared" si="38"/>
        <v>-0.87123287671232874</v>
      </c>
    </row>
    <row r="82" spans="1:16" ht="15" thickTop="1" x14ac:dyDescent="0.3">
      <c r="B82" s="10"/>
      <c r="C82" s="10"/>
      <c r="D82" s="10"/>
      <c r="E82" s="10"/>
      <c r="F82" s="10"/>
      <c r="G82" s="10"/>
      <c r="H82" s="10"/>
      <c r="I82" s="10"/>
      <c r="J82" s="10"/>
      <c r="K82" s="10"/>
      <c r="L82" s="10"/>
      <c r="M82" s="10"/>
      <c r="N82" s="10"/>
      <c r="O82" s="10"/>
      <c r="P82" s="81"/>
    </row>
    <row r="83" spans="1:16" x14ac:dyDescent="0.3">
      <c r="A83" s="290" t="s">
        <v>36</v>
      </c>
      <c r="B83" s="38"/>
      <c r="C83" s="38"/>
      <c r="D83" s="38"/>
      <c r="E83" s="38"/>
      <c r="F83" s="38"/>
      <c r="G83" s="38"/>
      <c r="H83" s="38"/>
      <c r="I83" s="38"/>
      <c r="J83" s="38"/>
      <c r="K83" s="38"/>
      <c r="L83" s="38"/>
      <c r="M83" s="38"/>
      <c r="N83" s="38"/>
      <c r="O83" s="38"/>
      <c r="P83" s="85"/>
    </row>
    <row r="84" spans="1:16" x14ac:dyDescent="0.3">
      <c r="A84" s="14" t="s">
        <v>39</v>
      </c>
      <c r="B84" s="13"/>
      <c r="C84" s="13"/>
      <c r="D84" s="13"/>
      <c r="E84" s="13"/>
      <c r="F84" s="13"/>
      <c r="G84" s="13"/>
      <c r="H84" s="13"/>
      <c r="I84" s="13"/>
      <c r="J84" s="13"/>
      <c r="K84" s="13"/>
      <c r="L84" s="13"/>
      <c r="M84" s="13"/>
      <c r="N84" s="13"/>
      <c r="O84" s="13"/>
      <c r="P84" s="80"/>
    </row>
    <row r="85" spans="1:16" x14ac:dyDescent="0.3">
      <c r="A85" s="15" t="s">
        <v>25</v>
      </c>
      <c r="B85" s="287">
        <v>0</v>
      </c>
      <c r="C85" s="287">
        <v>0</v>
      </c>
      <c r="D85" s="287">
        <v>0</v>
      </c>
      <c r="E85" s="287">
        <v>0</v>
      </c>
      <c r="F85" s="287">
        <v>0</v>
      </c>
      <c r="G85" s="287">
        <v>0</v>
      </c>
      <c r="H85" s="287">
        <v>0</v>
      </c>
      <c r="I85" s="287">
        <v>0</v>
      </c>
      <c r="J85" s="287">
        <v>0</v>
      </c>
      <c r="K85" s="287">
        <v>0</v>
      </c>
      <c r="L85" s="287">
        <v>0</v>
      </c>
      <c r="M85" s="287">
        <v>0</v>
      </c>
      <c r="N85" s="10">
        <f t="shared" ref="N85:N88" si="41">SUM(B85:M85)</f>
        <v>0</v>
      </c>
      <c r="O85" s="287">
        <v>0</v>
      </c>
      <c r="P85" s="81">
        <f t="shared" ref="P85:P89" si="42">IF(O85=0,0,N85/O85-1)</f>
        <v>0</v>
      </c>
    </row>
    <row r="86" spans="1:16" x14ac:dyDescent="0.3">
      <c r="A86" s="15" t="s">
        <v>26</v>
      </c>
      <c r="B86" s="287">
        <v>0</v>
      </c>
      <c r="C86" s="287">
        <v>0</v>
      </c>
      <c r="D86" s="287">
        <v>0</v>
      </c>
      <c r="E86" s="287">
        <v>0</v>
      </c>
      <c r="F86" s="287">
        <v>0</v>
      </c>
      <c r="G86" s="277">
        <v>0</v>
      </c>
      <c r="H86" s="287">
        <v>0</v>
      </c>
      <c r="I86" s="287">
        <v>0</v>
      </c>
      <c r="J86" s="287">
        <v>0</v>
      </c>
      <c r="K86" s="287">
        <v>0</v>
      </c>
      <c r="L86" s="287">
        <v>0</v>
      </c>
      <c r="M86" s="287">
        <v>0</v>
      </c>
      <c r="N86" s="10">
        <f t="shared" si="41"/>
        <v>0</v>
      </c>
      <c r="O86" s="287">
        <v>0</v>
      </c>
      <c r="P86" s="81">
        <f t="shared" si="42"/>
        <v>0</v>
      </c>
    </row>
    <row r="87" spans="1:16" x14ac:dyDescent="0.3">
      <c r="A87" s="15" t="s">
        <v>27</v>
      </c>
      <c r="B87" s="287">
        <v>0</v>
      </c>
      <c r="C87" s="287">
        <v>0</v>
      </c>
      <c r="D87" s="287">
        <v>0</v>
      </c>
      <c r="E87" s="287">
        <v>0</v>
      </c>
      <c r="F87" s="287">
        <v>0</v>
      </c>
      <c r="G87" s="287">
        <v>0</v>
      </c>
      <c r="H87" s="287">
        <v>0</v>
      </c>
      <c r="I87" s="287">
        <v>0</v>
      </c>
      <c r="J87" s="287">
        <v>0</v>
      </c>
      <c r="K87" s="287">
        <v>0</v>
      </c>
      <c r="L87" s="287">
        <v>0</v>
      </c>
      <c r="M87" s="287">
        <v>0</v>
      </c>
      <c r="N87" s="10">
        <f t="shared" si="41"/>
        <v>0</v>
      </c>
      <c r="O87" s="287">
        <v>0</v>
      </c>
      <c r="P87" s="81">
        <f t="shared" si="42"/>
        <v>0</v>
      </c>
    </row>
    <row r="88" spans="1:16" ht="15" thickBot="1" x14ac:dyDescent="0.35">
      <c r="A88" s="15" t="s">
        <v>28</v>
      </c>
      <c r="B88" s="287">
        <v>0</v>
      </c>
      <c r="C88" s="287">
        <v>0</v>
      </c>
      <c r="D88" s="287">
        <v>0</v>
      </c>
      <c r="E88" s="287">
        <v>0</v>
      </c>
      <c r="F88" s="287">
        <v>0</v>
      </c>
      <c r="G88" s="287">
        <v>0</v>
      </c>
      <c r="H88" s="287">
        <v>0</v>
      </c>
      <c r="I88" s="287">
        <v>0</v>
      </c>
      <c r="J88" s="287">
        <v>0</v>
      </c>
      <c r="K88" s="287">
        <v>0</v>
      </c>
      <c r="L88" s="287">
        <v>0</v>
      </c>
      <c r="M88" s="287">
        <v>0</v>
      </c>
      <c r="N88" s="10">
        <f t="shared" si="41"/>
        <v>0</v>
      </c>
      <c r="O88" s="287">
        <v>0</v>
      </c>
      <c r="P88" s="81">
        <f t="shared" si="42"/>
        <v>0</v>
      </c>
    </row>
    <row r="89" spans="1:16" ht="15" thickBot="1" x14ac:dyDescent="0.35">
      <c r="A89" s="16" t="s">
        <v>29</v>
      </c>
      <c r="B89" s="11">
        <f t="shared" ref="B89:N89" si="43">SUM(B85:B88)</f>
        <v>0</v>
      </c>
      <c r="C89" s="11">
        <f t="shared" si="43"/>
        <v>0</v>
      </c>
      <c r="D89" s="11">
        <f t="shared" si="43"/>
        <v>0</v>
      </c>
      <c r="E89" s="11">
        <f t="shared" si="43"/>
        <v>0</v>
      </c>
      <c r="F89" s="11">
        <f t="shared" si="43"/>
        <v>0</v>
      </c>
      <c r="G89" s="11">
        <f t="shared" si="43"/>
        <v>0</v>
      </c>
      <c r="H89" s="11">
        <f t="shared" si="43"/>
        <v>0</v>
      </c>
      <c r="I89" s="11">
        <f t="shared" si="43"/>
        <v>0</v>
      </c>
      <c r="J89" s="11">
        <f t="shared" si="43"/>
        <v>0</v>
      </c>
      <c r="K89" s="11">
        <f t="shared" si="43"/>
        <v>0</v>
      </c>
      <c r="L89" s="11">
        <f t="shared" si="43"/>
        <v>0</v>
      </c>
      <c r="M89" s="11">
        <f t="shared" si="43"/>
        <v>0</v>
      </c>
      <c r="N89" s="11">
        <f t="shared" si="43"/>
        <v>0</v>
      </c>
      <c r="O89" s="11">
        <v>0</v>
      </c>
      <c r="P89" s="82">
        <f t="shared" si="42"/>
        <v>0</v>
      </c>
    </row>
    <row r="90" spans="1:16" x14ac:dyDescent="0.3">
      <c r="A90" s="14" t="s">
        <v>40</v>
      </c>
      <c r="B90" s="13"/>
      <c r="C90" s="13"/>
      <c r="D90" s="13"/>
      <c r="E90" s="13"/>
      <c r="F90" s="13"/>
      <c r="G90" s="13"/>
      <c r="H90" s="13"/>
      <c r="I90" s="13"/>
      <c r="J90" s="13"/>
      <c r="K90" s="13"/>
      <c r="L90" s="13"/>
      <c r="M90" s="13"/>
      <c r="N90" s="13"/>
      <c r="O90" s="13"/>
      <c r="P90" s="80"/>
    </row>
    <row r="91" spans="1:16" x14ac:dyDescent="0.3">
      <c r="A91" s="15" t="s">
        <v>25</v>
      </c>
      <c r="B91" s="287">
        <v>0</v>
      </c>
      <c r="C91" s="287">
        <v>0</v>
      </c>
      <c r="D91" s="287">
        <v>0</v>
      </c>
      <c r="E91" s="287">
        <v>0</v>
      </c>
      <c r="F91" s="287">
        <v>0</v>
      </c>
      <c r="G91" s="287">
        <v>2</v>
      </c>
      <c r="H91" s="287">
        <v>2</v>
      </c>
      <c r="I91" s="287"/>
      <c r="J91" s="287"/>
      <c r="K91" s="287"/>
      <c r="L91" s="287"/>
      <c r="M91" s="287"/>
      <c r="N91" s="10">
        <f t="shared" ref="N91:N94" si="44">SUM(B91:M91)</f>
        <v>4</v>
      </c>
      <c r="O91" s="287">
        <v>17</v>
      </c>
      <c r="P91" s="81">
        <f t="shared" ref="P91:P95" si="45">IF(O91=0,0,N91/O91-1)</f>
        <v>-0.76470588235294112</v>
      </c>
    </row>
    <row r="92" spans="1:16" x14ac:dyDescent="0.3">
      <c r="A92" s="15" t="s">
        <v>26</v>
      </c>
      <c r="B92" s="287">
        <v>1</v>
      </c>
      <c r="C92" s="287">
        <v>0</v>
      </c>
      <c r="D92" s="287">
        <v>2</v>
      </c>
      <c r="E92" s="287">
        <v>0</v>
      </c>
      <c r="F92" s="287">
        <v>0</v>
      </c>
      <c r="G92" s="287">
        <v>4</v>
      </c>
      <c r="H92" s="287">
        <v>2</v>
      </c>
      <c r="I92" s="287"/>
      <c r="J92" s="287"/>
      <c r="K92" s="287"/>
      <c r="L92" s="287"/>
      <c r="M92" s="287"/>
      <c r="N92" s="10">
        <f t="shared" si="44"/>
        <v>9</v>
      </c>
      <c r="O92" s="287">
        <v>16</v>
      </c>
      <c r="P92" s="81">
        <f t="shared" si="45"/>
        <v>-0.4375</v>
      </c>
    </row>
    <row r="93" spans="1:16" x14ac:dyDescent="0.3">
      <c r="A93" s="15" t="s">
        <v>27</v>
      </c>
      <c r="B93" s="287">
        <v>0</v>
      </c>
      <c r="C93" s="287">
        <v>0</v>
      </c>
      <c r="D93" s="287">
        <v>0</v>
      </c>
      <c r="E93" s="287">
        <v>0</v>
      </c>
      <c r="F93" s="287">
        <v>0</v>
      </c>
      <c r="G93" s="287">
        <v>0</v>
      </c>
      <c r="H93" s="287">
        <v>0</v>
      </c>
      <c r="I93" s="287"/>
      <c r="J93" s="287"/>
      <c r="K93" s="287"/>
      <c r="L93" s="287"/>
      <c r="M93" s="287"/>
      <c r="N93" s="10">
        <f t="shared" si="44"/>
        <v>0</v>
      </c>
      <c r="O93" s="287">
        <v>6</v>
      </c>
      <c r="P93" s="81">
        <f t="shared" si="45"/>
        <v>-1</v>
      </c>
    </row>
    <row r="94" spans="1:16" ht="15" thickBot="1" x14ac:dyDescent="0.35">
      <c r="A94" s="15" t="s">
        <v>28</v>
      </c>
      <c r="B94" s="287">
        <v>0</v>
      </c>
      <c r="C94" s="287">
        <v>0</v>
      </c>
      <c r="D94" s="287">
        <v>0</v>
      </c>
      <c r="E94" s="287">
        <v>0</v>
      </c>
      <c r="F94" s="287">
        <v>0</v>
      </c>
      <c r="G94" s="287">
        <v>1</v>
      </c>
      <c r="H94" s="287">
        <v>0</v>
      </c>
      <c r="I94" s="287"/>
      <c r="J94" s="287"/>
      <c r="K94" s="287"/>
      <c r="L94" s="287"/>
      <c r="M94" s="287"/>
      <c r="N94" s="10">
        <f t="shared" si="44"/>
        <v>1</v>
      </c>
      <c r="O94" s="287">
        <v>2</v>
      </c>
      <c r="P94" s="81">
        <f t="shared" si="45"/>
        <v>-0.5</v>
      </c>
    </row>
    <row r="95" spans="1:16" ht="15" thickBot="1" x14ac:dyDescent="0.35">
      <c r="A95" s="16" t="s">
        <v>29</v>
      </c>
      <c r="B95" s="11">
        <f t="shared" ref="B95:O95" si="46">SUM(B91:B94)</f>
        <v>1</v>
      </c>
      <c r="C95" s="11">
        <f t="shared" si="46"/>
        <v>0</v>
      </c>
      <c r="D95" s="11">
        <f t="shared" si="46"/>
        <v>2</v>
      </c>
      <c r="E95" s="11">
        <f>SUM(E91:E94)</f>
        <v>0</v>
      </c>
      <c r="F95" s="11">
        <f t="shared" ref="F95" si="47">SUM(F91:F94)</f>
        <v>0</v>
      </c>
      <c r="G95" s="11">
        <f t="shared" si="46"/>
        <v>7</v>
      </c>
      <c r="H95" s="11">
        <f t="shared" si="46"/>
        <v>4</v>
      </c>
      <c r="I95" s="11">
        <f t="shared" si="46"/>
        <v>0</v>
      </c>
      <c r="J95" s="11">
        <f t="shared" si="46"/>
        <v>0</v>
      </c>
      <c r="K95" s="11">
        <f t="shared" si="46"/>
        <v>0</v>
      </c>
      <c r="L95" s="11">
        <f t="shared" si="46"/>
        <v>0</v>
      </c>
      <c r="M95" s="11">
        <f t="shared" si="46"/>
        <v>0</v>
      </c>
      <c r="N95" s="11">
        <f t="shared" si="46"/>
        <v>14</v>
      </c>
      <c r="O95" s="11">
        <f t="shared" si="46"/>
        <v>41</v>
      </c>
      <c r="P95" s="82">
        <f t="shared" si="45"/>
        <v>-0.65853658536585358</v>
      </c>
    </row>
    <row r="96" spans="1:16" x14ac:dyDescent="0.3">
      <c r="A96" s="14" t="s">
        <v>24</v>
      </c>
      <c r="B96" s="13"/>
      <c r="C96" s="13"/>
      <c r="D96" s="13"/>
      <c r="E96" s="13"/>
      <c r="F96" s="13"/>
      <c r="G96" s="13"/>
      <c r="H96" s="13"/>
      <c r="I96" s="13"/>
      <c r="J96" s="13"/>
      <c r="K96" s="13"/>
      <c r="L96" s="13"/>
      <c r="M96" s="13"/>
      <c r="N96" s="13"/>
      <c r="O96" s="13"/>
      <c r="P96" s="80"/>
    </row>
    <row r="97" spans="1:16" x14ac:dyDescent="0.3">
      <c r="A97" s="15" t="s">
        <v>25</v>
      </c>
      <c r="B97" s="287">
        <v>0</v>
      </c>
      <c r="C97" s="287">
        <v>3</v>
      </c>
      <c r="D97" s="287">
        <v>4</v>
      </c>
      <c r="E97" s="287">
        <v>2</v>
      </c>
      <c r="F97" s="287">
        <v>1</v>
      </c>
      <c r="G97" s="287">
        <v>3</v>
      </c>
      <c r="H97" s="287">
        <v>3</v>
      </c>
      <c r="I97" s="287"/>
      <c r="J97" s="287"/>
      <c r="K97" s="287"/>
      <c r="L97" s="287"/>
      <c r="M97" s="287"/>
      <c r="N97" s="10">
        <f t="shared" ref="N97:N100" si="48">SUM(B97:M97)</f>
        <v>16</v>
      </c>
      <c r="O97" s="287">
        <v>18</v>
      </c>
      <c r="P97" s="81">
        <f t="shared" ref="P97:P101" si="49">IF(O97=0,0,N97/O97-1)</f>
        <v>-0.11111111111111116</v>
      </c>
    </row>
    <row r="98" spans="1:16" x14ac:dyDescent="0.3">
      <c r="A98" s="15" t="s">
        <v>26</v>
      </c>
      <c r="B98" s="287">
        <v>0</v>
      </c>
      <c r="C98" s="287">
        <v>6</v>
      </c>
      <c r="D98" s="287">
        <v>2</v>
      </c>
      <c r="E98" s="287">
        <v>3</v>
      </c>
      <c r="F98" s="287">
        <v>1</v>
      </c>
      <c r="G98" s="287">
        <v>2</v>
      </c>
      <c r="H98" s="287">
        <v>3</v>
      </c>
      <c r="I98" s="287"/>
      <c r="J98" s="287"/>
      <c r="K98" s="287"/>
      <c r="L98" s="287"/>
      <c r="M98" s="287"/>
      <c r="N98" s="10">
        <f t="shared" si="48"/>
        <v>17</v>
      </c>
      <c r="O98" s="287">
        <v>16</v>
      </c>
      <c r="P98" s="81">
        <f t="shared" si="49"/>
        <v>6.25E-2</v>
      </c>
    </row>
    <row r="99" spans="1:16" x14ac:dyDescent="0.3">
      <c r="A99" s="15" t="s">
        <v>27</v>
      </c>
      <c r="B99" s="287">
        <v>0</v>
      </c>
      <c r="C99" s="287">
        <v>3</v>
      </c>
      <c r="D99" s="287">
        <v>3</v>
      </c>
      <c r="E99" s="287">
        <v>2</v>
      </c>
      <c r="F99" s="287">
        <v>0</v>
      </c>
      <c r="G99" s="287">
        <v>6</v>
      </c>
      <c r="H99" s="287">
        <v>0</v>
      </c>
      <c r="I99" s="287"/>
      <c r="J99" s="287"/>
      <c r="K99" s="287"/>
      <c r="L99" s="287"/>
      <c r="M99" s="287"/>
      <c r="N99" s="10">
        <f t="shared" si="48"/>
        <v>14</v>
      </c>
      <c r="O99" s="287">
        <v>12</v>
      </c>
      <c r="P99" s="81">
        <f t="shared" si="49"/>
        <v>0.16666666666666674</v>
      </c>
    </row>
    <row r="100" spans="1:16" ht="15" thickBot="1" x14ac:dyDescent="0.35">
      <c r="A100" s="15" t="s">
        <v>28</v>
      </c>
      <c r="B100" s="287">
        <v>0</v>
      </c>
      <c r="C100" s="287">
        <v>3</v>
      </c>
      <c r="D100" s="287">
        <v>0</v>
      </c>
      <c r="E100" s="287">
        <v>0</v>
      </c>
      <c r="F100" s="287">
        <v>1</v>
      </c>
      <c r="G100" s="287">
        <v>1</v>
      </c>
      <c r="H100" s="287">
        <v>0</v>
      </c>
      <c r="I100" s="287"/>
      <c r="J100" s="287"/>
      <c r="K100" s="287"/>
      <c r="L100" s="287"/>
      <c r="M100" s="287"/>
      <c r="N100" s="10">
        <f t="shared" si="48"/>
        <v>5</v>
      </c>
      <c r="O100" s="287">
        <v>4</v>
      </c>
      <c r="P100" s="81">
        <f t="shared" si="49"/>
        <v>0.25</v>
      </c>
    </row>
    <row r="101" spans="1:16" ht="15" thickBot="1" x14ac:dyDescent="0.35">
      <c r="A101" s="16" t="s">
        <v>29</v>
      </c>
      <c r="B101" s="11">
        <f t="shared" ref="B101:O101" si="50">SUM(B97:B100)</f>
        <v>0</v>
      </c>
      <c r="C101" s="11">
        <f t="shared" si="50"/>
        <v>15</v>
      </c>
      <c r="D101" s="11">
        <f t="shared" si="50"/>
        <v>9</v>
      </c>
      <c r="E101" s="11">
        <f t="shared" si="50"/>
        <v>7</v>
      </c>
      <c r="F101" s="11">
        <f t="shared" si="50"/>
        <v>3</v>
      </c>
      <c r="G101" s="11">
        <f t="shared" si="50"/>
        <v>12</v>
      </c>
      <c r="H101" s="11">
        <f t="shared" si="50"/>
        <v>6</v>
      </c>
      <c r="I101" s="11">
        <f t="shared" si="50"/>
        <v>0</v>
      </c>
      <c r="J101" s="11">
        <f t="shared" si="50"/>
        <v>0</v>
      </c>
      <c r="K101" s="11">
        <f t="shared" si="50"/>
        <v>0</v>
      </c>
      <c r="L101" s="11">
        <f t="shared" si="50"/>
        <v>0</v>
      </c>
      <c r="M101" s="11">
        <f t="shared" si="50"/>
        <v>0</v>
      </c>
      <c r="N101" s="11">
        <f t="shared" si="50"/>
        <v>52</v>
      </c>
      <c r="O101" s="11">
        <f t="shared" si="50"/>
        <v>50</v>
      </c>
      <c r="P101" s="82">
        <f t="shared" si="49"/>
        <v>4.0000000000000036E-2</v>
      </c>
    </row>
    <row r="102" spans="1:16" x14ac:dyDescent="0.3">
      <c r="A102" s="14" t="s">
        <v>30</v>
      </c>
      <c r="B102" s="13"/>
      <c r="C102" s="13"/>
      <c r="D102" s="13"/>
      <c r="E102" s="13"/>
      <c r="F102" s="13"/>
      <c r="G102" s="13"/>
      <c r="H102" s="13"/>
      <c r="I102" s="13"/>
      <c r="J102" s="13"/>
      <c r="K102" s="13"/>
      <c r="L102" s="13"/>
      <c r="M102" s="13"/>
      <c r="N102" s="13"/>
      <c r="O102" s="13"/>
      <c r="P102" s="80"/>
    </row>
    <row r="103" spans="1:16" x14ac:dyDescent="0.3">
      <c r="A103" s="15" t="s">
        <v>25</v>
      </c>
      <c r="B103" s="287">
        <v>0</v>
      </c>
      <c r="C103" s="287">
        <v>3</v>
      </c>
      <c r="D103" s="287">
        <v>4</v>
      </c>
      <c r="E103" s="287">
        <v>0</v>
      </c>
      <c r="F103" s="287">
        <v>2</v>
      </c>
      <c r="G103" s="287">
        <v>1</v>
      </c>
      <c r="H103" s="287">
        <v>1</v>
      </c>
      <c r="I103" s="287"/>
      <c r="J103" s="287"/>
      <c r="K103" s="287"/>
      <c r="L103" s="287"/>
      <c r="M103" s="287"/>
      <c r="N103" s="10">
        <f t="shared" ref="N103:N106" si="51">SUM(B103:M103)</f>
        <v>11</v>
      </c>
      <c r="O103" s="287">
        <v>30</v>
      </c>
      <c r="P103" s="81">
        <f t="shared" ref="P103:P107" si="52">IF(O103=0,0,N103/O103-1)</f>
        <v>-0.6333333333333333</v>
      </c>
    </row>
    <row r="104" spans="1:16" x14ac:dyDescent="0.3">
      <c r="A104" s="15" t="s">
        <v>26</v>
      </c>
      <c r="B104" s="287">
        <v>1</v>
      </c>
      <c r="C104" s="287">
        <v>4</v>
      </c>
      <c r="D104" s="287">
        <v>0</v>
      </c>
      <c r="E104" s="287">
        <v>2</v>
      </c>
      <c r="F104" s="287">
        <v>4</v>
      </c>
      <c r="G104" s="287">
        <v>0</v>
      </c>
      <c r="H104" s="287">
        <v>3</v>
      </c>
      <c r="I104" s="287"/>
      <c r="J104" s="287"/>
      <c r="K104" s="287"/>
      <c r="L104" s="287"/>
      <c r="M104" s="287"/>
      <c r="N104" s="10">
        <f t="shared" si="51"/>
        <v>14</v>
      </c>
      <c r="O104" s="287">
        <v>21</v>
      </c>
      <c r="P104" s="81">
        <f t="shared" si="52"/>
        <v>-0.33333333333333337</v>
      </c>
    </row>
    <row r="105" spans="1:16" x14ac:dyDescent="0.3">
      <c r="A105" s="15" t="s">
        <v>27</v>
      </c>
      <c r="B105" s="287">
        <v>1</v>
      </c>
      <c r="C105" s="287">
        <v>0</v>
      </c>
      <c r="D105" s="287">
        <v>5</v>
      </c>
      <c r="E105" s="287">
        <v>0</v>
      </c>
      <c r="F105" s="287">
        <v>3</v>
      </c>
      <c r="G105" s="287">
        <v>1</v>
      </c>
      <c r="H105" s="287">
        <v>1</v>
      </c>
      <c r="I105" s="287"/>
      <c r="J105" s="287"/>
      <c r="K105" s="287"/>
      <c r="L105" s="287"/>
      <c r="M105" s="287"/>
      <c r="N105" s="10">
        <f t="shared" si="51"/>
        <v>11</v>
      </c>
      <c r="O105" s="287">
        <v>38</v>
      </c>
      <c r="P105" s="81">
        <f t="shared" si="52"/>
        <v>-0.71052631578947367</v>
      </c>
    </row>
    <row r="106" spans="1:16" ht="15" thickBot="1" x14ac:dyDescent="0.35">
      <c r="A106" s="15" t="s">
        <v>28</v>
      </c>
      <c r="B106" s="287">
        <v>1</v>
      </c>
      <c r="C106" s="287">
        <v>0</v>
      </c>
      <c r="D106" s="287">
        <v>1</v>
      </c>
      <c r="E106" s="287">
        <v>0</v>
      </c>
      <c r="F106" s="287">
        <v>0</v>
      </c>
      <c r="G106" s="287">
        <v>0</v>
      </c>
      <c r="H106" s="287">
        <v>0</v>
      </c>
      <c r="I106" s="287"/>
      <c r="J106" s="287"/>
      <c r="K106" s="287"/>
      <c r="L106" s="287"/>
      <c r="M106" s="287"/>
      <c r="N106" s="10">
        <f t="shared" si="51"/>
        <v>2</v>
      </c>
      <c r="O106" s="287">
        <v>9</v>
      </c>
      <c r="P106" s="81">
        <f t="shared" si="52"/>
        <v>-0.77777777777777779</v>
      </c>
    </row>
    <row r="107" spans="1:16" ht="15" thickBot="1" x14ac:dyDescent="0.35">
      <c r="A107" s="16" t="s">
        <v>29</v>
      </c>
      <c r="B107" s="11">
        <f t="shared" ref="B107:O107" si="53">SUM(B103:B106)</f>
        <v>3</v>
      </c>
      <c r="C107" s="11">
        <f t="shared" si="53"/>
        <v>7</v>
      </c>
      <c r="D107" s="11">
        <f t="shared" si="53"/>
        <v>10</v>
      </c>
      <c r="E107" s="11">
        <f t="shared" si="53"/>
        <v>2</v>
      </c>
      <c r="F107" s="11">
        <f t="shared" si="53"/>
        <v>9</v>
      </c>
      <c r="G107" s="11">
        <f t="shared" si="53"/>
        <v>2</v>
      </c>
      <c r="H107" s="11">
        <f t="shared" si="53"/>
        <v>5</v>
      </c>
      <c r="I107" s="11">
        <f t="shared" si="53"/>
        <v>0</v>
      </c>
      <c r="J107" s="11">
        <f t="shared" si="53"/>
        <v>0</v>
      </c>
      <c r="K107" s="11">
        <f t="shared" si="53"/>
        <v>0</v>
      </c>
      <c r="L107" s="11">
        <f t="shared" si="53"/>
        <v>0</v>
      </c>
      <c r="M107" s="11">
        <f t="shared" si="53"/>
        <v>0</v>
      </c>
      <c r="N107" s="11">
        <f t="shared" si="53"/>
        <v>38</v>
      </c>
      <c r="O107" s="11">
        <f t="shared" si="53"/>
        <v>98</v>
      </c>
      <c r="P107" s="82">
        <f t="shared" si="52"/>
        <v>-0.61224489795918369</v>
      </c>
    </row>
    <row r="108" spans="1:16" x14ac:dyDescent="0.3">
      <c r="A108" s="14" t="s">
        <v>41</v>
      </c>
      <c r="B108" s="13"/>
      <c r="C108" s="13"/>
      <c r="D108" s="13"/>
      <c r="E108" s="13"/>
      <c r="F108" s="13"/>
      <c r="G108" s="13"/>
      <c r="H108" s="13"/>
      <c r="I108" s="13"/>
      <c r="J108" s="13"/>
      <c r="K108" s="13"/>
      <c r="L108" s="13"/>
      <c r="M108" s="13"/>
      <c r="N108" s="13"/>
      <c r="O108" s="13"/>
      <c r="P108" s="80"/>
    </row>
    <row r="109" spans="1:16" x14ac:dyDescent="0.3">
      <c r="A109" s="15" t="s">
        <v>25</v>
      </c>
      <c r="B109" s="287">
        <v>4</v>
      </c>
      <c r="C109" s="287">
        <v>1</v>
      </c>
      <c r="D109" s="287">
        <v>1</v>
      </c>
      <c r="E109" s="287">
        <v>1</v>
      </c>
      <c r="F109" s="287">
        <v>0</v>
      </c>
      <c r="G109" s="287">
        <v>2</v>
      </c>
      <c r="H109" s="287">
        <v>1</v>
      </c>
      <c r="I109" s="287"/>
      <c r="J109" s="287"/>
      <c r="K109" s="287"/>
      <c r="L109" s="287"/>
      <c r="M109" s="287"/>
      <c r="N109" s="10">
        <f t="shared" ref="N109:N112" si="54">SUM(B109:M109)</f>
        <v>10</v>
      </c>
      <c r="O109" s="287">
        <v>31</v>
      </c>
      <c r="P109" s="81">
        <f t="shared" ref="P109:P113" si="55">IF(O109=0,0,N109/O109-1)</f>
        <v>-0.67741935483870974</v>
      </c>
    </row>
    <row r="110" spans="1:16" x14ac:dyDescent="0.3">
      <c r="A110" s="15" t="s">
        <v>26</v>
      </c>
      <c r="B110" s="287">
        <v>2</v>
      </c>
      <c r="C110" s="287">
        <v>2</v>
      </c>
      <c r="D110" s="287">
        <v>1</v>
      </c>
      <c r="E110" s="287">
        <v>2</v>
      </c>
      <c r="F110" s="287">
        <v>3</v>
      </c>
      <c r="G110" s="287">
        <v>3</v>
      </c>
      <c r="H110" s="287">
        <v>2</v>
      </c>
      <c r="I110" s="287"/>
      <c r="J110" s="287"/>
      <c r="K110" s="287"/>
      <c r="L110" s="287"/>
      <c r="M110" s="287"/>
      <c r="N110" s="10">
        <f t="shared" si="54"/>
        <v>15</v>
      </c>
      <c r="O110" s="287">
        <v>34</v>
      </c>
      <c r="P110" s="81">
        <f t="shared" si="55"/>
        <v>-0.55882352941176472</v>
      </c>
    </row>
    <row r="111" spans="1:16" x14ac:dyDescent="0.3">
      <c r="A111" s="15" t="s">
        <v>27</v>
      </c>
      <c r="B111" s="287">
        <v>3</v>
      </c>
      <c r="C111" s="287">
        <v>0</v>
      </c>
      <c r="D111" s="287">
        <v>3</v>
      </c>
      <c r="E111" s="287">
        <v>0</v>
      </c>
      <c r="F111" s="287">
        <v>0</v>
      </c>
      <c r="G111" s="287">
        <v>2</v>
      </c>
      <c r="H111" s="287">
        <v>0</v>
      </c>
      <c r="I111" s="287"/>
      <c r="J111" s="287"/>
      <c r="K111" s="287"/>
      <c r="L111" s="287"/>
      <c r="M111" s="287"/>
      <c r="N111" s="10">
        <f t="shared" si="54"/>
        <v>8</v>
      </c>
      <c r="O111" s="287">
        <v>22</v>
      </c>
      <c r="P111" s="81">
        <f t="shared" si="55"/>
        <v>-0.63636363636363635</v>
      </c>
    </row>
    <row r="112" spans="1:16" ht="15" thickBot="1" x14ac:dyDescent="0.35">
      <c r="A112" s="15" t="s">
        <v>28</v>
      </c>
      <c r="B112" s="287">
        <v>0</v>
      </c>
      <c r="C112" s="287">
        <v>0</v>
      </c>
      <c r="D112" s="287">
        <v>1</v>
      </c>
      <c r="E112" s="287">
        <v>0</v>
      </c>
      <c r="F112" s="287">
        <v>1</v>
      </c>
      <c r="G112" s="287">
        <v>0</v>
      </c>
      <c r="H112" s="287">
        <v>1</v>
      </c>
      <c r="I112" s="287"/>
      <c r="J112" s="287"/>
      <c r="K112" s="287"/>
      <c r="L112" s="287"/>
      <c r="M112" s="287"/>
      <c r="N112" s="10">
        <f t="shared" si="54"/>
        <v>3</v>
      </c>
      <c r="O112" s="287">
        <v>14</v>
      </c>
      <c r="P112" s="81">
        <f t="shared" si="55"/>
        <v>-0.7857142857142857</v>
      </c>
    </row>
    <row r="113" spans="1:16" ht="15" thickBot="1" x14ac:dyDescent="0.35">
      <c r="A113" s="16" t="s">
        <v>29</v>
      </c>
      <c r="B113" s="11">
        <f t="shared" ref="B113:O113" si="56">SUM(B109:B112)</f>
        <v>9</v>
      </c>
      <c r="C113" s="11">
        <f t="shared" si="56"/>
        <v>3</v>
      </c>
      <c r="D113" s="11">
        <f t="shared" si="56"/>
        <v>6</v>
      </c>
      <c r="E113" s="11">
        <f t="shared" si="56"/>
        <v>3</v>
      </c>
      <c r="F113" s="11">
        <f t="shared" si="56"/>
        <v>4</v>
      </c>
      <c r="G113" s="11">
        <f t="shared" si="56"/>
        <v>7</v>
      </c>
      <c r="H113" s="11">
        <f t="shared" si="56"/>
        <v>4</v>
      </c>
      <c r="I113" s="11">
        <f t="shared" si="56"/>
        <v>0</v>
      </c>
      <c r="J113" s="11">
        <f t="shared" si="56"/>
        <v>0</v>
      </c>
      <c r="K113" s="11">
        <f t="shared" si="56"/>
        <v>0</v>
      </c>
      <c r="L113" s="11">
        <f t="shared" si="56"/>
        <v>0</v>
      </c>
      <c r="M113" s="11">
        <f t="shared" si="56"/>
        <v>0</v>
      </c>
      <c r="N113" s="11">
        <f t="shared" si="56"/>
        <v>36</v>
      </c>
      <c r="O113" s="11">
        <f t="shared" si="56"/>
        <v>101</v>
      </c>
      <c r="P113" s="82">
        <f t="shared" si="55"/>
        <v>-0.64356435643564358</v>
      </c>
    </row>
    <row r="114" spans="1:16" x14ac:dyDescent="0.3">
      <c r="A114" s="14" t="s">
        <v>42</v>
      </c>
      <c r="B114" s="13"/>
      <c r="C114" s="13"/>
      <c r="D114" s="13"/>
      <c r="E114" s="13"/>
      <c r="F114" s="13"/>
      <c r="G114" s="13"/>
      <c r="H114" s="13"/>
      <c r="I114" s="13"/>
      <c r="J114" s="13"/>
      <c r="K114" s="13"/>
      <c r="L114" s="13"/>
      <c r="M114" s="13"/>
      <c r="N114" s="13"/>
      <c r="O114" s="13"/>
      <c r="P114" s="80"/>
    </row>
    <row r="115" spans="1:16" x14ac:dyDescent="0.3">
      <c r="A115" s="15" t="s">
        <v>25</v>
      </c>
      <c r="B115" s="287">
        <v>4</v>
      </c>
      <c r="C115" s="287">
        <v>4</v>
      </c>
      <c r="D115" s="287">
        <v>0</v>
      </c>
      <c r="E115" s="287">
        <v>2</v>
      </c>
      <c r="F115" s="287">
        <v>0</v>
      </c>
      <c r="G115" s="287">
        <v>4</v>
      </c>
      <c r="H115" s="287">
        <v>2</v>
      </c>
      <c r="I115" s="287"/>
      <c r="J115" s="287"/>
      <c r="K115" s="287"/>
      <c r="L115" s="287"/>
      <c r="M115" s="287"/>
      <c r="N115" s="10">
        <f t="shared" ref="N115:N118" si="57">SUM(B115:M115)</f>
        <v>16</v>
      </c>
      <c r="O115" s="287">
        <v>30</v>
      </c>
      <c r="P115" s="81">
        <f t="shared" ref="P115:P119" si="58">IF(O115=0,0,N115/O115-1)</f>
        <v>-0.46666666666666667</v>
      </c>
    </row>
    <row r="116" spans="1:16" x14ac:dyDescent="0.3">
      <c r="A116" s="15" t="s">
        <v>26</v>
      </c>
      <c r="B116" s="287">
        <v>5</v>
      </c>
      <c r="C116" s="287">
        <v>7</v>
      </c>
      <c r="D116" s="287">
        <v>4</v>
      </c>
      <c r="E116" s="287">
        <v>2</v>
      </c>
      <c r="F116" s="287">
        <v>1</v>
      </c>
      <c r="G116" s="287">
        <v>3</v>
      </c>
      <c r="H116" s="287">
        <v>2</v>
      </c>
      <c r="I116" s="287"/>
      <c r="J116" s="287"/>
      <c r="K116" s="287"/>
      <c r="L116" s="287"/>
      <c r="M116" s="287"/>
      <c r="N116" s="10">
        <f t="shared" si="57"/>
        <v>24</v>
      </c>
      <c r="O116" s="287">
        <v>28</v>
      </c>
      <c r="P116" s="81">
        <f t="shared" si="58"/>
        <v>-0.1428571428571429</v>
      </c>
    </row>
    <row r="117" spans="1:16" x14ac:dyDescent="0.3">
      <c r="A117" s="15" t="s">
        <v>27</v>
      </c>
      <c r="B117" s="287">
        <v>3</v>
      </c>
      <c r="C117" s="287">
        <v>3</v>
      </c>
      <c r="D117" s="287">
        <v>4</v>
      </c>
      <c r="E117" s="287">
        <v>2</v>
      </c>
      <c r="F117" s="287">
        <v>1</v>
      </c>
      <c r="G117" s="287">
        <v>3</v>
      </c>
      <c r="H117" s="287">
        <v>1</v>
      </c>
      <c r="I117" s="287"/>
      <c r="J117" s="287"/>
      <c r="K117" s="287"/>
      <c r="L117" s="287"/>
      <c r="M117" s="287"/>
      <c r="N117" s="10">
        <f t="shared" si="57"/>
        <v>17</v>
      </c>
      <c r="O117" s="287">
        <v>62</v>
      </c>
      <c r="P117" s="81">
        <f t="shared" si="58"/>
        <v>-0.72580645161290325</v>
      </c>
    </row>
    <row r="118" spans="1:16" ht="15" thickBot="1" x14ac:dyDescent="0.35">
      <c r="A118" s="15" t="s">
        <v>28</v>
      </c>
      <c r="B118" s="287">
        <v>4</v>
      </c>
      <c r="C118" s="287">
        <v>0</v>
      </c>
      <c r="D118" s="287">
        <v>1</v>
      </c>
      <c r="E118" s="287">
        <v>0</v>
      </c>
      <c r="F118" s="287">
        <v>0</v>
      </c>
      <c r="G118" s="287">
        <v>3</v>
      </c>
      <c r="H118" s="287">
        <v>0</v>
      </c>
      <c r="I118" s="287"/>
      <c r="J118" s="287"/>
      <c r="K118" s="287"/>
      <c r="L118" s="287"/>
      <c r="M118" s="287"/>
      <c r="N118" s="10">
        <f t="shared" si="57"/>
        <v>8</v>
      </c>
      <c r="O118" s="287">
        <v>16</v>
      </c>
      <c r="P118" s="81">
        <f t="shared" si="58"/>
        <v>-0.5</v>
      </c>
    </row>
    <row r="119" spans="1:16" ht="15" thickBot="1" x14ac:dyDescent="0.35">
      <c r="A119" s="16" t="s">
        <v>29</v>
      </c>
      <c r="B119" s="11">
        <f t="shared" ref="B119:O119" si="59">SUM(B115:B118)</f>
        <v>16</v>
      </c>
      <c r="C119" s="11">
        <f>SUM(C115:C118)</f>
        <v>14</v>
      </c>
      <c r="D119" s="11">
        <f t="shared" si="59"/>
        <v>9</v>
      </c>
      <c r="E119" s="11">
        <f t="shared" si="59"/>
        <v>6</v>
      </c>
      <c r="F119" s="11">
        <f t="shared" si="59"/>
        <v>2</v>
      </c>
      <c r="G119" s="11">
        <f t="shared" si="59"/>
        <v>13</v>
      </c>
      <c r="H119" s="11">
        <f t="shared" si="59"/>
        <v>5</v>
      </c>
      <c r="I119" s="11">
        <f t="shared" si="59"/>
        <v>0</v>
      </c>
      <c r="J119" s="11">
        <f t="shared" si="59"/>
        <v>0</v>
      </c>
      <c r="K119" s="11">
        <f t="shared" si="59"/>
        <v>0</v>
      </c>
      <c r="L119" s="11">
        <f t="shared" si="59"/>
        <v>0</v>
      </c>
      <c r="M119" s="11">
        <f t="shared" si="59"/>
        <v>0</v>
      </c>
      <c r="N119" s="11">
        <f t="shared" si="59"/>
        <v>65</v>
      </c>
      <c r="O119" s="11">
        <f t="shared" si="59"/>
        <v>136</v>
      </c>
      <c r="P119" s="82">
        <f t="shared" si="58"/>
        <v>-0.52205882352941169</v>
      </c>
    </row>
    <row r="120" spans="1:16" x14ac:dyDescent="0.3">
      <c r="A120" s="14" t="s">
        <v>43</v>
      </c>
      <c r="B120" s="13"/>
      <c r="C120" s="13"/>
      <c r="D120" s="13"/>
      <c r="E120" s="13"/>
      <c r="F120" s="13"/>
      <c r="G120" s="13"/>
      <c r="H120" s="13"/>
      <c r="I120" s="13"/>
      <c r="J120" s="13"/>
      <c r="K120" s="13"/>
      <c r="L120" s="13"/>
      <c r="M120" s="13"/>
      <c r="N120" s="13"/>
      <c r="O120" s="13"/>
      <c r="P120" s="80"/>
    </row>
    <row r="121" spans="1:16" x14ac:dyDescent="0.3">
      <c r="A121" s="15" t="s">
        <v>25</v>
      </c>
      <c r="B121" s="287">
        <v>0</v>
      </c>
      <c r="C121" s="287">
        <v>0</v>
      </c>
      <c r="D121" s="287">
        <v>0</v>
      </c>
      <c r="E121" s="287">
        <v>0</v>
      </c>
      <c r="F121" s="287">
        <v>1</v>
      </c>
      <c r="G121" s="287">
        <v>0</v>
      </c>
      <c r="H121" s="287">
        <v>0</v>
      </c>
      <c r="I121" s="287"/>
      <c r="J121" s="287"/>
      <c r="K121" s="287"/>
      <c r="L121" s="287"/>
      <c r="M121" s="287"/>
      <c r="N121" s="10">
        <f t="shared" ref="N121:N124" si="60">SUM(B121:M121)</f>
        <v>1</v>
      </c>
      <c r="O121" s="287">
        <v>18</v>
      </c>
      <c r="P121" s="81">
        <f t="shared" ref="P121:P125" si="61">IF(O121=0,0,N121/O121-1)</f>
        <v>-0.94444444444444442</v>
      </c>
    </row>
    <row r="122" spans="1:16" x14ac:dyDescent="0.3">
      <c r="A122" s="15" t="s">
        <v>26</v>
      </c>
      <c r="B122" s="287">
        <v>0</v>
      </c>
      <c r="C122" s="287">
        <v>1</v>
      </c>
      <c r="D122" s="287">
        <v>1</v>
      </c>
      <c r="E122" s="287">
        <v>0</v>
      </c>
      <c r="F122" s="287">
        <v>0</v>
      </c>
      <c r="G122" s="287">
        <v>5</v>
      </c>
      <c r="H122" s="287">
        <v>1</v>
      </c>
      <c r="I122" s="287"/>
      <c r="J122" s="287"/>
      <c r="K122" s="287"/>
      <c r="L122" s="287"/>
      <c r="M122" s="287"/>
      <c r="N122" s="10">
        <f t="shared" si="60"/>
        <v>8</v>
      </c>
      <c r="O122" s="287">
        <v>6</v>
      </c>
      <c r="P122" s="81">
        <f t="shared" si="61"/>
        <v>0.33333333333333326</v>
      </c>
    </row>
    <row r="123" spans="1:16" x14ac:dyDescent="0.3">
      <c r="A123" s="15" t="s">
        <v>27</v>
      </c>
      <c r="B123" s="287">
        <v>0</v>
      </c>
      <c r="C123" s="287">
        <v>0</v>
      </c>
      <c r="D123" s="287">
        <v>3</v>
      </c>
      <c r="E123" s="287">
        <v>0</v>
      </c>
      <c r="F123" s="287">
        <v>0</v>
      </c>
      <c r="G123" s="287">
        <v>0</v>
      </c>
      <c r="H123" s="287">
        <v>0</v>
      </c>
      <c r="I123" s="287"/>
      <c r="J123" s="287"/>
      <c r="K123" s="287"/>
      <c r="L123" s="287"/>
      <c r="M123" s="287"/>
      <c r="N123" s="10">
        <f t="shared" si="60"/>
        <v>3</v>
      </c>
      <c r="O123" s="287">
        <v>29</v>
      </c>
      <c r="P123" s="81">
        <f t="shared" si="61"/>
        <v>-0.89655172413793105</v>
      </c>
    </row>
    <row r="124" spans="1:16" ht="15" thickBot="1" x14ac:dyDescent="0.35">
      <c r="A124" s="15" t="s">
        <v>28</v>
      </c>
      <c r="B124" s="287">
        <v>0</v>
      </c>
      <c r="C124" s="287">
        <v>1</v>
      </c>
      <c r="D124" s="287">
        <v>1</v>
      </c>
      <c r="E124" s="287">
        <v>0</v>
      </c>
      <c r="F124" s="287">
        <v>1</v>
      </c>
      <c r="G124" s="287">
        <v>0</v>
      </c>
      <c r="H124" s="287">
        <v>0</v>
      </c>
      <c r="I124" s="287"/>
      <c r="J124" s="287"/>
      <c r="K124" s="287"/>
      <c r="L124" s="287"/>
      <c r="M124" s="287"/>
      <c r="N124" s="10">
        <f t="shared" si="60"/>
        <v>3</v>
      </c>
      <c r="O124" s="287">
        <v>9</v>
      </c>
      <c r="P124" s="81">
        <f t="shared" si="61"/>
        <v>-0.66666666666666674</v>
      </c>
    </row>
    <row r="125" spans="1:16" ht="15" thickBot="1" x14ac:dyDescent="0.35">
      <c r="A125" s="16" t="s">
        <v>29</v>
      </c>
      <c r="B125" s="11">
        <f t="shared" ref="B125:O125" si="62">SUM(B121:B124)</f>
        <v>0</v>
      </c>
      <c r="C125" s="11">
        <f t="shared" si="62"/>
        <v>2</v>
      </c>
      <c r="D125" s="11">
        <f t="shared" si="62"/>
        <v>5</v>
      </c>
      <c r="E125" s="11">
        <f t="shared" si="62"/>
        <v>0</v>
      </c>
      <c r="F125" s="11">
        <f t="shared" si="62"/>
        <v>2</v>
      </c>
      <c r="G125" s="11">
        <f t="shared" si="62"/>
        <v>5</v>
      </c>
      <c r="H125" s="11">
        <f t="shared" si="62"/>
        <v>1</v>
      </c>
      <c r="I125" s="11">
        <f t="shared" si="62"/>
        <v>0</v>
      </c>
      <c r="J125" s="11">
        <f t="shared" si="62"/>
        <v>0</v>
      </c>
      <c r="K125" s="11">
        <f t="shared" si="62"/>
        <v>0</v>
      </c>
      <c r="L125" s="11">
        <f t="shared" si="62"/>
        <v>0</v>
      </c>
      <c r="M125" s="11">
        <f t="shared" si="62"/>
        <v>0</v>
      </c>
      <c r="N125" s="11">
        <f t="shared" si="62"/>
        <v>15</v>
      </c>
      <c r="O125" s="11">
        <f t="shared" si="62"/>
        <v>62</v>
      </c>
      <c r="P125" s="82">
        <f t="shared" si="61"/>
        <v>-0.75806451612903225</v>
      </c>
    </row>
    <row r="126" spans="1:16" x14ac:dyDescent="0.3">
      <c r="A126" s="37" t="s">
        <v>85</v>
      </c>
      <c r="B126" s="13"/>
      <c r="C126" s="13"/>
      <c r="D126" s="13"/>
      <c r="E126" s="13"/>
      <c r="F126" s="13"/>
      <c r="G126" s="13"/>
      <c r="H126" s="13"/>
      <c r="I126" s="13"/>
      <c r="J126" s="13"/>
      <c r="K126" s="13"/>
      <c r="L126" s="13"/>
      <c r="M126" s="13"/>
      <c r="N126" s="13"/>
      <c r="O126" s="13"/>
      <c r="P126" s="80"/>
    </row>
    <row r="127" spans="1:16" x14ac:dyDescent="0.3">
      <c r="A127" s="15" t="s">
        <v>25</v>
      </c>
      <c r="B127" s="287">
        <v>0</v>
      </c>
      <c r="C127" s="287">
        <v>2</v>
      </c>
      <c r="D127" s="287">
        <v>3</v>
      </c>
      <c r="E127" s="287">
        <v>1</v>
      </c>
      <c r="F127" s="287">
        <v>3</v>
      </c>
      <c r="G127" s="287">
        <v>1</v>
      </c>
      <c r="H127" s="287">
        <v>4</v>
      </c>
      <c r="I127" s="287"/>
      <c r="J127" s="287"/>
      <c r="K127" s="287"/>
      <c r="L127" s="287"/>
      <c r="M127" s="287"/>
      <c r="N127" s="10">
        <f t="shared" ref="N127:N130" si="63">SUM(B127:M127)</f>
        <v>14</v>
      </c>
      <c r="O127" s="287">
        <v>38</v>
      </c>
      <c r="P127" s="81">
        <f t="shared" ref="P127:P131" si="64">IF(O127=0,0,N127/O127-1)</f>
        <v>-0.63157894736842102</v>
      </c>
    </row>
    <row r="128" spans="1:16" x14ac:dyDescent="0.3">
      <c r="A128" s="15" t="s">
        <v>26</v>
      </c>
      <c r="B128" s="287">
        <v>0</v>
      </c>
      <c r="C128" s="287">
        <v>1</v>
      </c>
      <c r="D128" s="287">
        <v>4</v>
      </c>
      <c r="E128" s="287">
        <v>1</v>
      </c>
      <c r="F128" s="287">
        <v>3</v>
      </c>
      <c r="G128" s="287">
        <v>3</v>
      </c>
      <c r="H128" s="287">
        <v>4</v>
      </c>
      <c r="I128" s="287"/>
      <c r="J128" s="287"/>
      <c r="K128" s="287"/>
      <c r="L128" s="287"/>
      <c r="M128" s="287"/>
      <c r="N128" s="10">
        <f t="shared" si="63"/>
        <v>16</v>
      </c>
      <c r="O128" s="287">
        <v>29</v>
      </c>
      <c r="P128" s="81">
        <f t="shared" si="64"/>
        <v>-0.44827586206896552</v>
      </c>
    </row>
    <row r="129" spans="1:16" x14ac:dyDescent="0.3">
      <c r="A129" s="15" t="s">
        <v>27</v>
      </c>
      <c r="B129" s="287">
        <v>4</v>
      </c>
      <c r="C129" s="287">
        <v>0</v>
      </c>
      <c r="D129" s="287">
        <v>0</v>
      </c>
      <c r="E129" s="287">
        <v>1</v>
      </c>
      <c r="F129" s="287">
        <v>1</v>
      </c>
      <c r="G129" s="287">
        <v>0</v>
      </c>
      <c r="H129" s="287">
        <v>1</v>
      </c>
      <c r="I129" s="287"/>
      <c r="J129" s="287"/>
      <c r="K129" s="287"/>
      <c r="L129" s="287"/>
      <c r="M129" s="287"/>
      <c r="N129" s="10">
        <f t="shared" si="63"/>
        <v>7</v>
      </c>
      <c r="O129" s="287">
        <v>29</v>
      </c>
      <c r="P129" s="81">
        <f t="shared" si="64"/>
        <v>-0.75862068965517238</v>
      </c>
    </row>
    <row r="130" spans="1:16" ht="15" thickBot="1" x14ac:dyDescent="0.35">
      <c r="A130" s="15" t="s">
        <v>28</v>
      </c>
      <c r="B130" s="287">
        <v>0</v>
      </c>
      <c r="C130" s="287">
        <v>0</v>
      </c>
      <c r="D130" s="287">
        <v>0</v>
      </c>
      <c r="E130" s="287">
        <v>0</v>
      </c>
      <c r="F130" s="287">
        <v>0</v>
      </c>
      <c r="G130" s="287">
        <v>0</v>
      </c>
      <c r="H130" s="287">
        <v>1</v>
      </c>
      <c r="I130" s="287"/>
      <c r="J130" s="287"/>
      <c r="K130" s="287"/>
      <c r="L130" s="287"/>
      <c r="M130" s="287"/>
      <c r="N130" s="10">
        <f t="shared" si="63"/>
        <v>1</v>
      </c>
      <c r="O130" s="287">
        <v>10</v>
      </c>
      <c r="P130" s="81">
        <f t="shared" si="64"/>
        <v>-0.9</v>
      </c>
    </row>
    <row r="131" spans="1:16" ht="15" thickBot="1" x14ac:dyDescent="0.35">
      <c r="A131" s="16" t="s">
        <v>29</v>
      </c>
      <c r="B131" s="11">
        <f t="shared" ref="B131:O131" si="65">SUM(B127:B130)</f>
        <v>4</v>
      </c>
      <c r="C131" s="11">
        <f t="shared" si="65"/>
        <v>3</v>
      </c>
      <c r="D131" s="11">
        <f t="shared" si="65"/>
        <v>7</v>
      </c>
      <c r="E131" s="11">
        <f t="shared" si="65"/>
        <v>3</v>
      </c>
      <c r="F131" s="11">
        <f t="shared" si="65"/>
        <v>7</v>
      </c>
      <c r="G131" s="11">
        <f t="shared" si="65"/>
        <v>4</v>
      </c>
      <c r="H131" s="11">
        <f t="shared" si="65"/>
        <v>10</v>
      </c>
      <c r="I131" s="11">
        <f t="shared" si="65"/>
        <v>0</v>
      </c>
      <c r="J131" s="11">
        <f t="shared" si="65"/>
        <v>0</v>
      </c>
      <c r="K131" s="11">
        <f t="shared" si="65"/>
        <v>0</v>
      </c>
      <c r="L131" s="11">
        <f t="shared" si="65"/>
        <v>0</v>
      </c>
      <c r="M131" s="11">
        <f t="shared" si="65"/>
        <v>0</v>
      </c>
      <c r="N131" s="11">
        <f t="shared" si="65"/>
        <v>38</v>
      </c>
      <c r="O131" s="11">
        <f t="shared" si="65"/>
        <v>106</v>
      </c>
      <c r="P131" s="82">
        <f t="shared" si="64"/>
        <v>-0.64150943396226423</v>
      </c>
    </row>
    <row r="132" spans="1:16" ht="15" thickBot="1" x14ac:dyDescent="0.35">
      <c r="A132" s="16" t="s">
        <v>33</v>
      </c>
      <c r="B132" s="12">
        <f>SUM(B131,B125,B119,B113,B107,B101,B95,B89)</f>
        <v>33</v>
      </c>
      <c r="C132" s="12">
        <f>SUM(C131,C125,C119,C113,C107,C101,C95,C89)</f>
        <v>44</v>
      </c>
      <c r="D132" s="12">
        <f t="shared" ref="D132:P132" si="66">SUM(D131,D125,D119,D113,D107,D101,D95,D89)</f>
        <v>48</v>
      </c>
      <c r="E132" s="12">
        <f t="shared" si="66"/>
        <v>21</v>
      </c>
      <c r="F132" s="12">
        <f t="shared" si="66"/>
        <v>27</v>
      </c>
      <c r="G132" s="12">
        <f t="shared" si="66"/>
        <v>50</v>
      </c>
      <c r="H132" s="12">
        <f t="shared" si="66"/>
        <v>35</v>
      </c>
      <c r="I132" s="12">
        <f t="shared" si="66"/>
        <v>0</v>
      </c>
      <c r="J132" s="12">
        <f t="shared" si="66"/>
        <v>0</v>
      </c>
      <c r="K132" s="12">
        <f t="shared" si="66"/>
        <v>0</v>
      </c>
      <c r="L132" s="12">
        <f t="shared" si="66"/>
        <v>0</v>
      </c>
      <c r="M132" s="12">
        <f t="shared" si="66"/>
        <v>0</v>
      </c>
      <c r="N132" s="12">
        <f t="shared" si="66"/>
        <v>258</v>
      </c>
      <c r="O132" s="12">
        <f t="shared" si="66"/>
        <v>594</v>
      </c>
      <c r="P132" s="12">
        <f t="shared" si="66"/>
        <v>-3.7959786133813891</v>
      </c>
    </row>
    <row r="133" spans="1:16" ht="15.6" thickTop="1" thickBot="1" x14ac:dyDescent="0.35"/>
    <row r="134" spans="1:16" ht="15.6" thickTop="1" thickBot="1" x14ac:dyDescent="0.35">
      <c r="A134" s="16" t="s">
        <v>69</v>
      </c>
      <c r="B134" s="55">
        <f t="shared" ref="B134:O134" si="67">SUM(B132,B81,B30)</f>
        <v>882</v>
      </c>
      <c r="C134" s="55">
        <f t="shared" si="67"/>
        <v>956</v>
      </c>
      <c r="D134" s="55">
        <f t="shared" si="67"/>
        <v>1294</v>
      </c>
      <c r="E134" s="55">
        <f t="shared" si="67"/>
        <v>1106</v>
      </c>
      <c r="F134" s="55">
        <f t="shared" si="67"/>
        <v>951</v>
      </c>
      <c r="G134" s="55">
        <f t="shared" si="67"/>
        <v>1018</v>
      </c>
      <c r="H134" s="55">
        <f t="shared" si="67"/>
        <v>789</v>
      </c>
      <c r="I134" s="55">
        <f t="shared" si="67"/>
        <v>0</v>
      </c>
      <c r="J134" s="55">
        <f t="shared" si="67"/>
        <v>0</v>
      </c>
      <c r="K134" s="55">
        <f t="shared" si="67"/>
        <v>0</v>
      </c>
      <c r="L134" s="55">
        <f t="shared" si="67"/>
        <v>0</v>
      </c>
      <c r="M134" s="55">
        <f t="shared" si="67"/>
        <v>0</v>
      </c>
      <c r="N134" s="55">
        <f t="shared" si="67"/>
        <v>6996</v>
      </c>
      <c r="O134" s="55">
        <f t="shared" si="67"/>
        <v>13498</v>
      </c>
      <c r="P134" s="86">
        <f>IF(O134=0,0,N134/O134-1)</f>
        <v>-0.48170099273966516</v>
      </c>
    </row>
    <row r="135" spans="1:16" ht="15" thickTop="1" x14ac:dyDescent="0.3"/>
    <row r="139" spans="1:16" x14ac:dyDescent="0.3">
      <c r="B139" s="7"/>
    </row>
  </sheetData>
  <pageMargins left="0" right="0" top="0" bottom="0.75" header="0" footer="0"/>
  <pageSetup scale="67" fitToHeight="0" orientation="portrait" r:id="rId1"/>
  <headerFooter>
    <oddFooter>&amp;L&amp;A
&amp;D
&amp;T&amp;CCentral Contra Costa Solid Waste Authority&amp;R&amp;P of&amp;N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theme="4" tint="0.39997558519241921"/>
    <pageSetUpPr fitToPage="1"/>
  </sheetPr>
  <dimension ref="B1:P78"/>
  <sheetViews>
    <sheetView workbookViewId="0"/>
  </sheetViews>
  <sheetFormatPr defaultColWidth="5.44140625" defaultRowHeight="14.4" x14ac:dyDescent="0.3"/>
  <cols>
    <col min="1" max="1" width="5.44140625" style="402" customWidth="1"/>
    <col min="2" max="2" width="13.109375" style="402" bestFit="1" customWidth="1"/>
    <col min="3" max="3" width="19.6640625" style="402" customWidth="1"/>
    <col min="4" max="4" width="1.6640625" style="402" customWidth="1"/>
    <col min="5" max="5" width="15.33203125" style="402" customWidth="1"/>
    <col min="6" max="6" width="13.44140625" style="402" customWidth="1"/>
    <col min="7" max="7" width="14.44140625" style="402" customWidth="1"/>
    <col min="8" max="8" width="13.6640625" style="402" customWidth="1"/>
    <col min="9" max="9" width="11.6640625" style="402" customWidth="1"/>
    <col min="10" max="10" width="12.5546875" style="402" customWidth="1"/>
    <col min="11" max="11" width="11" style="402" customWidth="1"/>
    <col min="12" max="12" width="5.44140625" style="402"/>
    <col min="13" max="13" width="17.33203125" style="402" customWidth="1"/>
    <col min="14" max="14" width="5.44140625" style="402"/>
    <col min="15" max="15" width="5.44140625" style="411"/>
    <col min="16" max="16384" width="5.44140625" style="402"/>
  </cols>
  <sheetData>
    <row r="1" spans="2:16" ht="16.2" thickBot="1" x14ac:dyDescent="0.35">
      <c r="B1" s="423" t="s">
        <v>2606</v>
      </c>
      <c r="C1" s="424"/>
      <c r="E1" s="425" t="s">
        <v>62</v>
      </c>
      <c r="F1" s="274"/>
      <c r="G1" s="274"/>
      <c r="H1" s="275"/>
    </row>
    <row r="2" spans="2:16" ht="29.4" thickBot="1" x14ac:dyDescent="0.35">
      <c r="B2" s="426" t="s">
        <v>21</v>
      </c>
      <c r="C2" s="427" t="s">
        <v>37</v>
      </c>
      <c r="D2" s="428"/>
      <c r="E2" s="429" t="s">
        <v>132</v>
      </c>
      <c r="F2" s="429" t="s">
        <v>133</v>
      </c>
      <c r="G2" s="429" t="s">
        <v>134</v>
      </c>
      <c r="H2" s="429" t="s">
        <v>135</v>
      </c>
      <c r="I2" s="430" t="s">
        <v>0</v>
      </c>
      <c r="J2" s="431" t="s">
        <v>1</v>
      </c>
      <c r="K2" s="432" t="s">
        <v>79</v>
      </c>
    </row>
    <row r="3" spans="2:16" x14ac:dyDescent="0.3">
      <c r="B3" s="433" t="s">
        <v>75</v>
      </c>
      <c r="C3" s="434" t="s">
        <v>10722</v>
      </c>
      <c r="D3" s="435"/>
      <c r="E3" s="436">
        <f t="shared" ref="E3:J11" si="0">SUMIF($C$12:$C$65,$C3,E$12:E$65)</f>
        <v>0</v>
      </c>
      <c r="F3" s="436">
        <f t="shared" si="0"/>
        <v>0</v>
      </c>
      <c r="G3" s="436">
        <f t="shared" si="0"/>
        <v>0</v>
      </c>
      <c r="H3" s="436">
        <f t="shared" si="0"/>
        <v>0</v>
      </c>
      <c r="I3" s="436">
        <f t="shared" ref="I3:I10" si="1">SUM(E3:H3)</f>
        <v>0</v>
      </c>
      <c r="J3" s="413">
        <f t="shared" si="0"/>
        <v>0</v>
      </c>
      <c r="K3" s="403">
        <f>IF(J3=0,0,I3/J3-1)</f>
        <v>0</v>
      </c>
    </row>
    <row r="4" spans="2:16" x14ac:dyDescent="0.3">
      <c r="B4" s="437"/>
      <c r="C4" s="438" t="s">
        <v>2607</v>
      </c>
      <c r="D4" s="432"/>
      <c r="E4" s="439">
        <f t="shared" si="0"/>
        <v>0</v>
      </c>
      <c r="F4" s="439">
        <f t="shared" si="0"/>
        <v>0</v>
      </c>
      <c r="G4" s="439">
        <f t="shared" si="0"/>
        <v>0</v>
      </c>
      <c r="H4" s="439">
        <f t="shared" si="0"/>
        <v>0</v>
      </c>
      <c r="I4" s="439">
        <f t="shared" si="1"/>
        <v>0</v>
      </c>
      <c r="J4" s="404">
        <f t="shared" si="0"/>
        <v>0</v>
      </c>
      <c r="K4" s="403">
        <f>IF(J4=0,0,I4/J4-1)</f>
        <v>0</v>
      </c>
    </row>
    <row r="5" spans="2:16" x14ac:dyDescent="0.3">
      <c r="B5" s="437"/>
      <c r="C5" s="438" t="s">
        <v>72</v>
      </c>
      <c r="D5" s="432"/>
      <c r="E5" s="439">
        <f t="shared" si="0"/>
        <v>255.96605655705571</v>
      </c>
      <c r="F5" s="439">
        <f t="shared" si="0"/>
        <v>227.69389881015778</v>
      </c>
      <c r="G5" s="439">
        <f t="shared" si="0"/>
        <v>32.018478312985565</v>
      </c>
      <c r="H5" s="439">
        <f t="shared" si="0"/>
        <v>0</v>
      </c>
      <c r="I5" s="439">
        <f t="shared" si="1"/>
        <v>515.67843368019908</v>
      </c>
      <c r="J5" s="404">
        <f>SUMIF($C$12:$C$65,$C5,J$12:J$65)</f>
        <v>912.98637495231662</v>
      </c>
      <c r="K5" s="403">
        <f>IF(J5=0,0,I5/J5-1)</f>
        <v>-0.4351740093524048</v>
      </c>
    </row>
    <row r="6" spans="2:16" x14ac:dyDescent="0.3">
      <c r="B6" s="437"/>
      <c r="C6" s="438" t="s">
        <v>71</v>
      </c>
      <c r="D6" s="440"/>
      <c r="E6" s="439">
        <f t="shared" si="0"/>
        <v>0</v>
      </c>
      <c r="F6" s="439">
        <f t="shared" si="0"/>
        <v>0</v>
      </c>
      <c r="G6" s="439">
        <f t="shared" si="0"/>
        <v>0.18302521008403361</v>
      </c>
      <c r="H6" s="439">
        <f>SUMIF($C$12:$C$65,$C6,H$12:H$65)</f>
        <v>0</v>
      </c>
      <c r="I6" s="439">
        <f t="shared" si="1"/>
        <v>0.18302521008403361</v>
      </c>
      <c r="J6" s="404">
        <f>SUMIF($C$12:$C$65,$C6,J$12:J$65)</f>
        <v>0.71866399251236812</v>
      </c>
      <c r="K6" s="403">
        <f>IF(J6=0,0,I6/J6-1)</f>
        <v>-0.74532575446809557</v>
      </c>
    </row>
    <row r="7" spans="2:16" x14ac:dyDescent="0.3">
      <c r="B7" s="437"/>
      <c r="C7" s="438" t="s">
        <v>6</v>
      </c>
      <c r="D7" s="440"/>
      <c r="E7" s="439">
        <f t="shared" si="0"/>
        <v>0</v>
      </c>
      <c r="F7" s="439">
        <f t="shared" si="0"/>
        <v>0</v>
      </c>
      <c r="G7" s="439">
        <f t="shared" si="0"/>
        <v>0</v>
      </c>
      <c r="H7" s="439">
        <f t="shared" si="0"/>
        <v>0</v>
      </c>
      <c r="I7" s="439">
        <f t="shared" si="1"/>
        <v>0</v>
      </c>
      <c r="J7" s="404">
        <f t="shared" si="0"/>
        <v>0</v>
      </c>
      <c r="K7" s="403">
        <f t="shared" ref="K7:K66" si="2">IF(J7=0,0,I7/J7-1)</f>
        <v>0</v>
      </c>
    </row>
    <row r="8" spans="2:16" x14ac:dyDescent="0.3">
      <c r="B8" s="437"/>
      <c r="C8" s="438" t="s">
        <v>2608</v>
      </c>
      <c r="D8" s="432"/>
      <c r="E8" s="441">
        <f t="shared" si="0"/>
        <v>38.402590591904008</v>
      </c>
      <c r="F8" s="439">
        <f t="shared" si="0"/>
        <v>37.173864679843476</v>
      </c>
      <c r="G8" s="439">
        <f t="shared" si="0"/>
        <v>15.600565605095541</v>
      </c>
      <c r="H8" s="439">
        <f t="shared" si="0"/>
        <v>0</v>
      </c>
      <c r="I8" s="441">
        <f t="shared" si="1"/>
        <v>91.177020876843017</v>
      </c>
      <c r="J8" s="404">
        <f t="shared" si="0"/>
        <v>70.887132533449289</v>
      </c>
      <c r="K8" s="403">
        <f t="shared" si="2"/>
        <v>0.28622808707658765</v>
      </c>
    </row>
    <row r="9" spans="2:16" x14ac:dyDescent="0.3">
      <c r="B9" s="437"/>
      <c r="C9" s="438" t="s">
        <v>10806</v>
      </c>
      <c r="D9" s="432"/>
      <c r="E9" s="441">
        <f t="shared" si="0"/>
        <v>4.2905714285714289</v>
      </c>
      <c r="F9" s="439">
        <f t="shared" si="0"/>
        <v>7.9817142857142862</v>
      </c>
      <c r="G9" s="439">
        <f t="shared" si="0"/>
        <v>2.1791235059760954</v>
      </c>
      <c r="H9" s="439">
        <f t="shared" si="0"/>
        <v>0</v>
      </c>
      <c r="I9" s="441">
        <f t="shared" si="1"/>
        <v>14.451409220261811</v>
      </c>
      <c r="J9" s="404">
        <f t="shared" si="0"/>
        <v>11.590977980547372</v>
      </c>
      <c r="K9" s="403">
        <f t="shared" si="2"/>
        <v>0.24678083631208469</v>
      </c>
    </row>
    <row r="10" spans="2:16" x14ac:dyDescent="0.3">
      <c r="B10" s="437"/>
      <c r="C10" s="416" t="s">
        <v>136</v>
      </c>
      <c r="D10" s="417"/>
      <c r="E10" s="442">
        <f t="shared" si="0"/>
        <v>0</v>
      </c>
      <c r="F10" s="418">
        <f t="shared" si="0"/>
        <v>0.7689896113283915</v>
      </c>
      <c r="G10" s="442">
        <f t="shared" si="0"/>
        <v>0.288436018957346</v>
      </c>
      <c r="H10" s="418">
        <f t="shared" si="0"/>
        <v>0</v>
      </c>
      <c r="I10" s="442">
        <f t="shared" si="1"/>
        <v>1.0574256302857374</v>
      </c>
      <c r="J10" s="419">
        <f t="shared" si="0"/>
        <v>1.7602791406363014</v>
      </c>
      <c r="K10" s="403">
        <f t="shared" si="2"/>
        <v>-0.39928525773275836</v>
      </c>
      <c r="P10" s="412"/>
    </row>
    <row r="11" spans="2:16" ht="15" thickBot="1" x14ac:dyDescent="0.35">
      <c r="B11" s="443"/>
      <c r="C11" s="444" t="s">
        <v>33</v>
      </c>
      <c r="D11" s="445"/>
      <c r="E11" s="415">
        <f>SUM(E3:E10)</f>
        <v>298.65921857753113</v>
      </c>
      <c r="F11" s="415">
        <f>SUM(F3:F10)</f>
        <v>273.61846738704395</v>
      </c>
      <c r="G11" s="415">
        <f>SUM(G3:G10)</f>
        <v>50.269628653098579</v>
      </c>
      <c r="H11" s="415">
        <f>SUM(H3:H10)</f>
        <v>0</v>
      </c>
      <c r="I11" s="415">
        <f>SUM(I3:I10)</f>
        <v>622.54731461767358</v>
      </c>
      <c r="J11" s="414">
        <f t="shared" si="0"/>
        <v>997.94342859946198</v>
      </c>
      <c r="K11" s="403">
        <f t="shared" si="2"/>
        <v>-0.37616973389827157</v>
      </c>
      <c r="P11" s="412"/>
    </row>
    <row r="12" spans="2:16" x14ac:dyDescent="0.3">
      <c r="B12" s="531" t="s">
        <v>9</v>
      </c>
      <c r="C12" s="435" t="s">
        <v>10722</v>
      </c>
      <c r="D12" s="446"/>
      <c r="E12" s="420">
        <v>0</v>
      </c>
      <c r="F12" s="420">
        <v>0</v>
      </c>
      <c r="G12" s="420">
        <v>0</v>
      </c>
      <c r="H12" s="420">
        <v>0</v>
      </c>
      <c r="I12" s="406">
        <f>SUM(E12:H12)</f>
        <v>0</v>
      </c>
      <c r="J12" s="421">
        <v>0</v>
      </c>
      <c r="K12" s="405">
        <f t="shared" si="2"/>
        <v>0</v>
      </c>
      <c r="P12" s="412"/>
    </row>
    <row r="13" spans="2:16" x14ac:dyDescent="0.3">
      <c r="B13" s="532"/>
      <c r="C13" s="432" t="s">
        <v>2607</v>
      </c>
      <c r="D13" s="447"/>
      <c r="E13" s="406">
        <v>0</v>
      </c>
      <c r="F13" s="406">
        <v>0</v>
      </c>
      <c r="G13" s="406">
        <v>0</v>
      </c>
      <c r="H13" s="406">
        <v>0</v>
      </c>
      <c r="I13" s="406">
        <f t="shared" ref="I13:I19" si="3">SUM(E13:H13)</f>
        <v>0</v>
      </c>
      <c r="J13" s="407">
        <v>0</v>
      </c>
      <c r="K13" s="405">
        <f t="shared" si="2"/>
        <v>0</v>
      </c>
      <c r="P13" s="412"/>
    </row>
    <row r="14" spans="2:16" x14ac:dyDescent="0.3">
      <c r="B14" s="532"/>
      <c r="C14" s="432" t="s">
        <v>72</v>
      </c>
      <c r="D14" s="447"/>
      <c r="E14" s="406">
        <v>47.720969687915485</v>
      </c>
      <c r="F14" s="406">
        <v>18.646410651351317</v>
      </c>
      <c r="G14" s="406">
        <v>4.7205972918978905</v>
      </c>
      <c r="H14" s="406">
        <v>0</v>
      </c>
      <c r="I14" s="406">
        <f t="shared" si="3"/>
        <v>71.087977631164691</v>
      </c>
      <c r="J14" s="407">
        <v>136.18823030510308</v>
      </c>
      <c r="K14" s="405">
        <f t="shared" si="2"/>
        <v>-0.47801673116754662</v>
      </c>
      <c r="P14" s="412"/>
    </row>
    <row r="15" spans="2:16" x14ac:dyDescent="0.3">
      <c r="B15" s="532"/>
      <c r="C15" s="432" t="s">
        <v>71</v>
      </c>
      <c r="D15" s="447"/>
      <c r="E15" s="406">
        <v>0</v>
      </c>
      <c r="F15" s="406">
        <v>0</v>
      </c>
      <c r="G15" s="406">
        <v>3.6974789915966383E-3</v>
      </c>
      <c r="H15" s="406">
        <v>0</v>
      </c>
      <c r="I15" s="406">
        <f t="shared" si="3"/>
        <v>3.6974789915966383E-3</v>
      </c>
      <c r="J15" s="407">
        <v>4.8443909613584704E-2</v>
      </c>
      <c r="K15" s="405">
        <f t="shared" si="2"/>
        <v>-0.92367504974124159</v>
      </c>
      <c r="P15" s="412"/>
    </row>
    <row r="16" spans="2:16" x14ac:dyDescent="0.3">
      <c r="B16" s="532"/>
      <c r="C16" s="432" t="s">
        <v>6</v>
      </c>
      <c r="D16" s="447"/>
      <c r="E16" s="406">
        <v>0</v>
      </c>
      <c r="F16" s="406">
        <v>0</v>
      </c>
      <c r="G16" s="406">
        <v>0</v>
      </c>
      <c r="H16" s="406">
        <v>0</v>
      </c>
      <c r="I16" s="406">
        <f t="shared" si="3"/>
        <v>0</v>
      </c>
      <c r="J16" s="407">
        <v>0</v>
      </c>
      <c r="K16" s="405">
        <f t="shared" si="2"/>
        <v>0</v>
      </c>
      <c r="P16" s="412"/>
    </row>
    <row r="17" spans="2:16" x14ac:dyDescent="0.3">
      <c r="B17" s="532"/>
      <c r="C17" s="432" t="s">
        <v>2608</v>
      </c>
      <c r="D17" s="447"/>
      <c r="E17" s="406">
        <v>7.1210991660235932</v>
      </c>
      <c r="F17" s="406">
        <v>7.0502532818251407</v>
      </c>
      <c r="G17" s="406">
        <v>2.1485808917197451</v>
      </c>
      <c r="H17" s="406">
        <v>0</v>
      </c>
      <c r="I17" s="406">
        <f t="shared" si="3"/>
        <v>16.319933339568479</v>
      </c>
      <c r="J17" s="407">
        <v>10.709863802675677</v>
      </c>
      <c r="K17" s="405">
        <f>IF(J17=0,0,I17/J17-1)</f>
        <v>0.52382267788421566</v>
      </c>
      <c r="P17" s="412"/>
    </row>
    <row r="18" spans="2:16" x14ac:dyDescent="0.3">
      <c r="B18" s="532"/>
      <c r="C18" s="432" t="s">
        <v>10806</v>
      </c>
      <c r="D18" s="447"/>
      <c r="E18" s="406">
        <v>0.89514285714285724</v>
      </c>
      <c r="F18" s="406">
        <v>1.4502857142857142</v>
      </c>
      <c r="G18" s="406">
        <v>0.35976095617529874</v>
      </c>
      <c r="H18" s="406">
        <v>0</v>
      </c>
      <c r="I18" s="406">
        <f t="shared" si="3"/>
        <v>2.7051895276038698</v>
      </c>
      <c r="J18" s="407">
        <v>0.37002124822081839</v>
      </c>
      <c r="K18" s="405">
        <f t="shared" si="2"/>
        <v>6.3109031997791867</v>
      </c>
      <c r="P18" s="412"/>
    </row>
    <row r="19" spans="2:16" x14ac:dyDescent="0.3">
      <c r="B19" s="532"/>
      <c r="C19" s="432" t="s">
        <v>136</v>
      </c>
      <c r="D19" s="447"/>
      <c r="E19" s="406">
        <v>0</v>
      </c>
      <c r="F19" s="406">
        <v>0.14841421927452284</v>
      </c>
      <c r="G19" s="406">
        <v>6.3625592417061616E-2</v>
      </c>
      <c r="H19" s="406">
        <v>0</v>
      </c>
      <c r="I19" s="406">
        <f t="shared" si="3"/>
        <v>0.21203981169158445</v>
      </c>
      <c r="J19" s="407">
        <v>0.24075148555491382</v>
      </c>
      <c r="K19" s="405">
        <f t="shared" si="2"/>
        <v>-0.11925855326354962</v>
      </c>
      <c r="M19" s="402" t="s">
        <v>10552</v>
      </c>
      <c r="P19" s="412"/>
    </row>
    <row r="20" spans="2:16" ht="15" thickBot="1" x14ac:dyDescent="0.35">
      <c r="B20" s="533"/>
      <c r="C20" s="42" t="s">
        <v>33</v>
      </c>
      <c r="D20" s="42"/>
      <c r="E20" s="408">
        <f>SUM(E12:E19)</f>
        <v>55.737211711081933</v>
      </c>
      <c r="F20" s="408">
        <f>SUM(F12:F19)</f>
        <v>27.295363866736697</v>
      </c>
      <c r="G20" s="408">
        <f>SUM(G12:G19)</f>
        <v>7.2962622112015918</v>
      </c>
      <c r="H20" s="408">
        <f>SUM(H12:H19)</f>
        <v>0</v>
      </c>
      <c r="I20" s="408">
        <f>SUM(E20:H20)</f>
        <v>90.328837789020227</v>
      </c>
      <c r="J20" s="410">
        <f>SUM(J12:J19)</f>
        <v>147.55731075116805</v>
      </c>
      <c r="K20" s="405">
        <f t="shared" si="2"/>
        <v>-0.38783895335863461</v>
      </c>
      <c r="P20" s="412"/>
    </row>
    <row r="21" spans="2:16" x14ac:dyDescent="0.3">
      <c r="B21" s="531" t="s">
        <v>10</v>
      </c>
      <c r="C21" s="435" t="s">
        <v>10722</v>
      </c>
      <c r="D21" s="446"/>
      <c r="E21" s="420">
        <v>0</v>
      </c>
      <c r="F21" s="420">
        <v>0</v>
      </c>
      <c r="G21" s="420">
        <v>0</v>
      </c>
      <c r="H21" s="420">
        <v>0</v>
      </c>
      <c r="I21" s="420">
        <f t="shared" ref="I21:I28" si="4">SUM(E21:H21)</f>
        <v>0</v>
      </c>
      <c r="J21" s="421">
        <v>0</v>
      </c>
      <c r="K21" s="405">
        <f t="shared" si="2"/>
        <v>0</v>
      </c>
      <c r="P21" s="412"/>
    </row>
    <row r="22" spans="2:16" x14ac:dyDescent="0.3">
      <c r="B22" s="532"/>
      <c r="C22" s="432" t="s">
        <v>2607</v>
      </c>
      <c r="D22" s="447"/>
      <c r="E22" s="406">
        <v>0</v>
      </c>
      <c r="F22" s="406">
        <v>0</v>
      </c>
      <c r="G22" s="406">
        <v>0</v>
      </c>
      <c r="H22" s="406">
        <v>0</v>
      </c>
      <c r="I22" s="406">
        <f t="shared" si="4"/>
        <v>0</v>
      </c>
      <c r="J22" s="407">
        <v>0</v>
      </c>
      <c r="K22" s="405">
        <f t="shared" si="2"/>
        <v>0</v>
      </c>
      <c r="P22" s="412"/>
    </row>
    <row r="23" spans="2:16" x14ac:dyDescent="0.3">
      <c r="B23" s="532"/>
      <c r="C23" s="432" t="s">
        <v>72</v>
      </c>
      <c r="D23" s="447"/>
      <c r="E23" s="406">
        <v>51.340921427991283</v>
      </c>
      <c r="F23" s="406">
        <v>50.219186927281527</v>
      </c>
      <c r="G23" s="406">
        <v>7.8656915427302989</v>
      </c>
      <c r="H23" s="406">
        <v>0</v>
      </c>
      <c r="I23" s="406">
        <f t="shared" si="4"/>
        <v>109.42579989800311</v>
      </c>
      <c r="J23" s="407">
        <v>164.35850090532256</v>
      </c>
      <c r="K23" s="405">
        <f t="shared" si="2"/>
        <v>-0.33422488465603006</v>
      </c>
      <c r="P23" s="412"/>
    </row>
    <row r="24" spans="2:16" x14ac:dyDescent="0.3">
      <c r="B24" s="532"/>
      <c r="C24" s="432" t="s">
        <v>71</v>
      </c>
      <c r="D24" s="447"/>
      <c r="E24" s="406">
        <v>0</v>
      </c>
      <c r="F24" s="406">
        <v>0</v>
      </c>
      <c r="G24" s="406">
        <v>3.5126050420168066E-2</v>
      </c>
      <c r="H24" s="406">
        <v>0</v>
      </c>
      <c r="I24" s="406">
        <f t="shared" si="4"/>
        <v>3.5126050420168066E-2</v>
      </c>
      <c r="J24" s="407">
        <v>2.4221954806792352E-2</v>
      </c>
      <c r="K24" s="405">
        <f t="shared" si="2"/>
        <v>0.45017405491640883</v>
      </c>
      <c r="P24" s="412"/>
    </row>
    <row r="25" spans="2:16" x14ac:dyDescent="0.3">
      <c r="B25" s="532"/>
      <c r="C25" s="432" t="s">
        <v>6</v>
      </c>
      <c r="D25" s="447"/>
      <c r="E25" s="406">
        <v>0</v>
      </c>
      <c r="F25" s="406">
        <v>0</v>
      </c>
      <c r="G25" s="406">
        <v>0</v>
      </c>
      <c r="H25" s="406">
        <v>0</v>
      </c>
      <c r="I25" s="406">
        <f t="shared" si="4"/>
        <v>0</v>
      </c>
      <c r="J25" s="407">
        <v>0</v>
      </c>
      <c r="K25" s="405">
        <f t="shared" si="2"/>
        <v>0</v>
      </c>
      <c r="P25" s="412"/>
    </row>
    <row r="26" spans="2:16" x14ac:dyDescent="0.3">
      <c r="B26" s="532"/>
      <c r="C26" s="432" t="s">
        <v>2608</v>
      </c>
      <c r="D26" s="447"/>
      <c r="E26" s="406">
        <v>7.8435627562298915</v>
      </c>
      <c r="F26" s="406">
        <v>3.1253616965569266</v>
      </c>
      <c r="G26" s="406">
        <v>2.9270522292993633</v>
      </c>
      <c r="H26" s="406">
        <v>0</v>
      </c>
      <c r="I26" s="406">
        <f t="shared" si="4"/>
        <v>13.895976682086182</v>
      </c>
      <c r="J26" s="407">
        <v>9.7635604473926083</v>
      </c>
      <c r="K26" s="405">
        <f t="shared" si="2"/>
        <v>0.42324890156204753</v>
      </c>
      <c r="P26" s="412"/>
    </row>
    <row r="27" spans="2:16" x14ac:dyDescent="0.3">
      <c r="B27" s="532"/>
      <c r="C27" s="432" t="s">
        <v>10806</v>
      </c>
      <c r="D27" s="447"/>
      <c r="E27" s="406">
        <v>0.7251428571428572</v>
      </c>
      <c r="F27" s="406">
        <v>1.8102857142857143</v>
      </c>
      <c r="G27" s="406">
        <v>0.54478087649402396</v>
      </c>
      <c r="H27" s="406">
        <v>0</v>
      </c>
      <c r="I27" s="406">
        <f t="shared" si="4"/>
        <v>3.0802094479225954</v>
      </c>
      <c r="J27" s="407">
        <v>2.7093629234779852</v>
      </c>
      <c r="K27" s="405">
        <f t="shared" si="2"/>
        <v>0.13687591323814163</v>
      </c>
      <c r="P27" s="412"/>
    </row>
    <row r="28" spans="2:16" x14ac:dyDescent="0.3">
      <c r="B28" s="532"/>
      <c r="C28" s="432" t="s">
        <v>136</v>
      </c>
      <c r="D28" s="447"/>
      <c r="E28" s="406">
        <v>0</v>
      </c>
      <c r="F28" s="406">
        <v>0.11489292791215407</v>
      </c>
      <c r="G28" s="406">
        <v>3.3933649289099532E-2</v>
      </c>
      <c r="H28" s="406">
        <v>0</v>
      </c>
      <c r="I28" s="406">
        <f t="shared" si="4"/>
        <v>0.14882657720125358</v>
      </c>
      <c r="J28" s="407">
        <v>0.28309291521642405</v>
      </c>
      <c r="K28" s="405">
        <f t="shared" si="2"/>
        <v>-0.47428363903958559</v>
      </c>
      <c r="P28" s="412"/>
    </row>
    <row r="29" spans="2:16" ht="15" thickBot="1" x14ac:dyDescent="0.35">
      <c r="B29" s="533"/>
      <c r="C29" s="42" t="s">
        <v>33</v>
      </c>
      <c r="D29" s="42"/>
      <c r="E29" s="408">
        <f>SUM(E21:E28)</f>
        <v>59.909627041364033</v>
      </c>
      <c r="F29" s="408">
        <f>SUM(F21:F28)</f>
        <v>55.26972726603632</v>
      </c>
      <c r="G29" s="408">
        <f>SUM(G21:G28)</f>
        <v>11.406584348232954</v>
      </c>
      <c r="H29" s="408">
        <f>SUM(H21:H28)</f>
        <v>0</v>
      </c>
      <c r="I29" s="408">
        <f>SUM(E29:H29)</f>
        <v>126.58593865563331</v>
      </c>
      <c r="J29" s="410">
        <f>SUM(J21:J28)</f>
        <v>177.13873914621638</v>
      </c>
      <c r="K29" s="405">
        <f t="shared" si="2"/>
        <v>-0.2853853467301416</v>
      </c>
      <c r="P29" s="412"/>
    </row>
    <row r="30" spans="2:16" x14ac:dyDescent="0.3">
      <c r="B30" s="531" t="s">
        <v>11</v>
      </c>
      <c r="C30" s="435" t="s">
        <v>10722</v>
      </c>
      <c r="D30" s="446"/>
      <c r="E30" s="420">
        <v>0</v>
      </c>
      <c r="F30" s="420">
        <v>0</v>
      </c>
      <c r="G30" s="420">
        <v>0</v>
      </c>
      <c r="H30" s="420">
        <v>0</v>
      </c>
      <c r="I30" s="420">
        <f t="shared" ref="I30:I46" si="5">SUM(E30:H30)</f>
        <v>0</v>
      </c>
      <c r="J30" s="421">
        <v>0</v>
      </c>
      <c r="K30" s="405">
        <f t="shared" si="2"/>
        <v>0</v>
      </c>
      <c r="P30" s="412"/>
    </row>
    <row r="31" spans="2:16" x14ac:dyDescent="0.3">
      <c r="B31" s="532"/>
      <c r="C31" s="432" t="s">
        <v>2607</v>
      </c>
      <c r="D31" s="447"/>
      <c r="E31" s="406">
        <v>0</v>
      </c>
      <c r="F31" s="406">
        <v>0</v>
      </c>
      <c r="G31" s="406">
        <v>0</v>
      </c>
      <c r="H31" s="406">
        <v>0</v>
      </c>
      <c r="I31" s="406">
        <f t="shared" si="5"/>
        <v>0</v>
      </c>
      <c r="J31" s="407">
        <v>0</v>
      </c>
      <c r="K31" s="405">
        <f t="shared" si="2"/>
        <v>0</v>
      </c>
      <c r="P31" s="412"/>
    </row>
    <row r="32" spans="2:16" x14ac:dyDescent="0.3">
      <c r="B32" s="532"/>
      <c r="C32" s="432" t="s">
        <v>72</v>
      </c>
      <c r="D32" s="447"/>
      <c r="E32" s="406">
        <v>18.605516992007225</v>
      </c>
      <c r="F32" s="406">
        <v>12.231770577791856</v>
      </c>
      <c r="G32" s="406">
        <v>0.99023174250832391</v>
      </c>
      <c r="H32" s="406">
        <v>0</v>
      </c>
      <c r="I32" s="406">
        <f t="shared" si="5"/>
        <v>31.827519312307405</v>
      </c>
      <c r="J32" s="407">
        <v>119.72092265355241</v>
      </c>
      <c r="K32" s="405">
        <f t="shared" si="2"/>
        <v>-0.73415240538690418</v>
      </c>
      <c r="P32" s="412"/>
    </row>
    <row r="33" spans="2:16" x14ac:dyDescent="0.3">
      <c r="B33" s="532"/>
      <c r="C33" s="432" t="s">
        <v>71</v>
      </c>
      <c r="D33" s="447"/>
      <c r="E33" s="406">
        <v>0</v>
      </c>
      <c r="F33" s="406">
        <v>0</v>
      </c>
      <c r="G33" s="406">
        <v>1.8487394957983194E-2</v>
      </c>
      <c r="H33" s="406">
        <v>0</v>
      </c>
      <c r="I33" s="406">
        <f t="shared" si="5"/>
        <v>1.8487394957983194E-2</v>
      </c>
      <c r="J33" s="407">
        <v>1.9456611846503546E-2</v>
      </c>
      <c r="K33" s="405">
        <f t="shared" si="2"/>
        <v>-4.9814268597568101E-2</v>
      </c>
      <c r="P33" s="412"/>
    </row>
    <row r="34" spans="2:16" x14ac:dyDescent="0.3">
      <c r="B34" s="532"/>
      <c r="C34" s="432" t="s">
        <v>6</v>
      </c>
      <c r="D34" s="447"/>
      <c r="E34" s="406">
        <v>0</v>
      </c>
      <c r="F34" s="406">
        <v>0</v>
      </c>
      <c r="G34" s="406">
        <v>0</v>
      </c>
      <c r="H34" s="406">
        <v>0</v>
      </c>
      <c r="I34" s="406">
        <f t="shared" si="5"/>
        <v>0</v>
      </c>
      <c r="J34" s="407">
        <v>0</v>
      </c>
      <c r="K34" s="405">
        <f t="shared" si="2"/>
        <v>0</v>
      </c>
      <c r="P34" s="412"/>
    </row>
    <row r="35" spans="2:16" x14ac:dyDescent="0.3">
      <c r="B35" s="532"/>
      <c r="C35" s="432" t="s">
        <v>2608</v>
      </c>
      <c r="D35" s="447"/>
      <c r="E35" s="406">
        <v>1.4363687280613235</v>
      </c>
      <c r="F35" s="406">
        <v>0.48097402597402594</v>
      </c>
      <c r="G35" s="406">
        <v>0.38923566878980892</v>
      </c>
      <c r="H35" s="406">
        <v>0</v>
      </c>
      <c r="I35" s="406">
        <f t="shared" si="5"/>
        <v>2.3065784228251585</v>
      </c>
      <c r="J35" s="407">
        <v>3.5478578688134261</v>
      </c>
      <c r="K35" s="405">
        <f t="shared" si="2"/>
        <v>-0.34986729792628668</v>
      </c>
      <c r="P35" s="412"/>
    </row>
    <row r="36" spans="2:16" x14ac:dyDescent="0.3">
      <c r="B36" s="532"/>
      <c r="C36" s="432" t="s">
        <v>10806</v>
      </c>
      <c r="D36" s="447"/>
      <c r="E36" s="406">
        <v>0.18000000000000002</v>
      </c>
      <c r="F36" s="406">
        <v>0.7302857142857142</v>
      </c>
      <c r="G36" s="406">
        <v>0.18501992031872511</v>
      </c>
      <c r="H36" s="406">
        <v>0</v>
      </c>
      <c r="I36" s="406">
        <f t="shared" si="5"/>
        <v>1.0953056346044394</v>
      </c>
      <c r="J36" s="407">
        <v>1.8147299902426814</v>
      </c>
      <c r="K36" s="405">
        <f t="shared" si="2"/>
        <v>-0.39643603153438511</v>
      </c>
      <c r="P36" s="412"/>
    </row>
    <row r="37" spans="2:16" x14ac:dyDescent="0.3">
      <c r="B37" s="532"/>
      <c r="C37" s="432" t="s">
        <v>136</v>
      </c>
      <c r="D37" s="447"/>
      <c r="E37" s="406">
        <v>0</v>
      </c>
      <c r="F37" s="406">
        <v>3.4952838215460524E-2</v>
      </c>
      <c r="G37" s="406">
        <v>2.1208530805687204E-2</v>
      </c>
      <c r="H37" s="406">
        <v>0</v>
      </c>
      <c r="I37" s="406">
        <f t="shared" si="5"/>
        <v>5.6161369021147725E-2</v>
      </c>
      <c r="J37" s="407">
        <v>0.10164690640740455</v>
      </c>
      <c r="K37" s="405">
        <f t="shared" si="2"/>
        <v>-0.44748570314524982</v>
      </c>
      <c r="P37" s="412"/>
    </row>
    <row r="38" spans="2:16" ht="15" thickBot="1" x14ac:dyDescent="0.35">
      <c r="B38" s="533"/>
      <c r="C38" s="42" t="s">
        <v>33</v>
      </c>
      <c r="D38" s="42"/>
      <c r="E38" s="408">
        <f>SUM(E30:E37)</f>
        <v>20.221885720068549</v>
      </c>
      <c r="F38" s="408">
        <f>SUM(F30:F37)</f>
        <v>13.477983156267056</v>
      </c>
      <c r="G38" s="408">
        <f>SUM(G30:G37)</f>
        <v>1.6041832573805284</v>
      </c>
      <c r="H38" s="408">
        <f>SUM(H30:H37)</f>
        <v>0</v>
      </c>
      <c r="I38" s="408">
        <f t="shared" si="5"/>
        <v>35.304052133716134</v>
      </c>
      <c r="J38" s="410">
        <f>SUM(J30:J37)</f>
        <v>125.20461403086243</v>
      </c>
      <c r="K38" s="405">
        <f t="shared" si="2"/>
        <v>-0.71802914447694532</v>
      </c>
      <c r="P38" s="412"/>
    </row>
    <row r="39" spans="2:16" x14ac:dyDescent="0.3">
      <c r="B39" s="531" t="s">
        <v>12</v>
      </c>
      <c r="C39" s="435" t="s">
        <v>10722</v>
      </c>
      <c r="D39" s="446"/>
      <c r="E39" s="420">
        <v>0</v>
      </c>
      <c r="F39" s="420">
        <v>0</v>
      </c>
      <c r="G39" s="420">
        <v>0</v>
      </c>
      <c r="H39" s="420">
        <v>0</v>
      </c>
      <c r="I39" s="420">
        <f t="shared" si="5"/>
        <v>0</v>
      </c>
      <c r="J39" s="421">
        <v>0</v>
      </c>
      <c r="K39" s="405">
        <f t="shared" si="2"/>
        <v>0</v>
      </c>
      <c r="P39" s="412"/>
    </row>
    <row r="40" spans="2:16" x14ac:dyDescent="0.3">
      <c r="B40" s="532"/>
      <c r="C40" s="432" t="s">
        <v>2607</v>
      </c>
      <c r="D40" s="447"/>
      <c r="E40" s="406">
        <v>0</v>
      </c>
      <c r="F40" s="406">
        <v>0</v>
      </c>
      <c r="G40" s="406">
        <v>0</v>
      </c>
      <c r="H40" s="406">
        <v>0</v>
      </c>
      <c r="I40" s="406">
        <f t="shared" si="5"/>
        <v>0</v>
      </c>
      <c r="J40" s="407">
        <v>0</v>
      </c>
      <c r="K40" s="405">
        <f t="shared" si="2"/>
        <v>0</v>
      </c>
      <c r="P40" s="412"/>
    </row>
    <row r="41" spans="2:16" x14ac:dyDescent="0.3">
      <c r="B41" s="532"/>
      <c r="C41" s="432" t="s">
        <v>72</v>
      </c>
      <c r="D41" s="447"/>
      <c r="E41" s="406">
        <v>32.101032666770799</v>
      </c>
      <c r="F41" s="406">
        <v>45.319151296255896</v>
      </c>
      <c r="G41" s="406">
        <v>1.8208440399556047</v>
      </c>
      <c r="H41" s="406">
        <v>0</v>
      </c>
      <c r="I41" s="406">
        <f t="shared" si="5"/>
        <v>79.24102800298229</v>
      </c>
      <c r="J41" s="407">
        <v>81.055237187340495</v>
      </c>
      <c r="K41" s="405">
        <f t="shared" si="2"/>
        <v>-2.238238079749344E-2</v>
      </c>
      <c r="P41" s="412"/>
    </row>
    <row r="42" spans="2:16" x14ac:dyDescent="0.3">
      <c r="B42" s="532"/>
      <c r="C42" s="432" t="s">
        <v>71</v>
      </c>
      <c r="D42" s="447"/>
      <c r="E42" s="406">
        <v>0</v>
      </c>
      <c r="F42" s="406">
        <v>0</v>
      </c>
      <c r="G42" s="406">
        <v>1.4789915966386553E-2</v>
      </c>
      <c r="H42" s="406">
        <v>0</v>
      </c>
      <c r="I42" s="406">
        <f t="shared" si="5"/>
        <v>1.4789915966386553E-2</v>
      </c>
      <c r="J42" s="407">
        <v>9.9259259259259266E-3</v>
      </c>
      <c r="K42" s="405">
        <f t="shared" si="2"/>
        <v>0.49002884735983931</v>
      </c>
      <c r="P42" s="412"/>
    </row>
    <row r="43" spans="2:16" x14ac:dyDescent="0.3">
      <c r="B43" s="532"/>
      <c r="C43" s="432" t="s">
        <v>6</v>
      </c>
      <c r="D43" s="447"/>
      <c r="E43" s="406">
        <v>0</v>
      </c>
      <c r="F43" s="406">
        <v>0</v>
      </c>
      <c r="G43" s="406">
        <v>0</v>
      </c>
      <c r="H43" s="406">
        <v>0</v>
      </c>
      <c r="I43" s="406">
        <f t="shared" si="5"/>
        <v>0</v>
      </c>
      <c r="J43" s="407">
        <v>0</v>
      </c>
      <c r="K43" s="405">
        <f t="shared" si="2"/>
        <v>0</v>
      </c>
      <c r="P43" s="412"/>
    </row>
    <row r="44" spans="2:16" x14ac:dyDescent="0.3">
      <c r="B44" s="532"/>
      <c r="C44" s="432" t="s">
        <v>2608</v>
      </c>
      <c r="D44" s="447"/>
      <c r="E44" s="406">
        <v>3.6851861807014838</v>
      </c>
      <c r="F44" s="406">
        <v>2.1324446921402216</v>
      </c>
      <c r="G44" s="406">
        <v>1.3701095541401274</v>
      </c>
      <c r="H44" s="406">
        <v>0</v>
      </c>
      <c r="I44" s="406">
        <f t="shared" si="5"/>
        <v>7.1877404269818328</v>
      </c>
      <c r="J44" s="407">
        <v>3.7462090374102339</v>
      </c>
      <c r="K44" s="405">
        <f t="shared" si="2"/>
        <v>0.91867040926011434</v>
      </c>
      <c r="P44" s="412"/>
    </row>
    <row r="45" spans="2:16" x14ac:dyDescent="0.3">
      <c r="B45" s="532"/>
      <c r="C45" s="432" t="s">
        <v>10806</v>
      </c>
      <c r="D45" s="447"/>
      <c r="E45" s="406">
        <v>0.36514285714285716</v>
      </c>
      <c r="F45" s="406">
        <v>0.7302857142857142</v>
      </c>
      <c r="G45" s="406">
        <v>0.18501992031872511</v>
      </c>
      <c r="H45" s="406">
        <v>0</v>
      </c>
      <c r="I45" s="406">
        <f t="shared" si="5"/>
        <v>1.2804484917472965</v>
      </c>
      <c r="J45" s="407">
        <v>1.4598740389061056</v>
      </c>
      <c r="K45" s="405">
        <f t="shared" si="2"/>
        <v>-0.12290481396138397</v>
      </c>
      <c r="P45" s="412"/>
    </row>
    <row r="46" spans="2:16" x14ac:dyDescent="0.3">
      <c r="B46" s="532"/>
      <c r="C46" s="432" t="s">
        <v>136</v>
      </c>
      <c r="D46" s="447"/>
      <c r="E46" s="406">
        <v>0</v>
      </c>
      <c r="F46" s="406">
        <v>7.1912559084075539E-2</v>
      </c>
      <c r="G46" s="406">
        <v>1.6966824644549766E-2</v>
      </c>
      <c r="H46" s="406">
        <v>0</v>
      </c>
      <c r="I46" s="406">
        <f t="shared" si="5"/>
        <v>8.8879383728625305E-2</v>
      </c>
      <c r="J46" s="407">
        <v>0.14444112756536226</v>
      </c>
      <c r="K46" s="405">
        <f t="shared" si="2"/>
        <v>-0.3846670596751901</v>
      </c>
      <c r="P46" s="412"/>
    </row>
    <row r="47" spans="2:16" ht="15" thickBot="1" x14ac:dyDescent="0.35">
      <c r="B47" s="533"/>
      <c r="C47" s="42" t="s">
        <v>33</v>
      </c>
      <c r="D47" s="42"/>
      <c r="E47" s="408">
        <f>SUM(E39:E46)</f>
        <v>36.151361704615141</v>
      </c>
      <c r="F47" s="408">
        <f>SUM(F39:F46)</f>
        <v>48.253794261765904</v>
      </c>
      <c r="G47" s="408">
        <f>SUM(G39:G46)</f>
        <v>3.4077302550253936</v>
      </c>
      <c r="H47" s="408">
        <f>SUM(H39:H46)</f>
        <v>0</v>
      </c>
      <c r="I47" s="408">
        <f>SUM(E47:H47)</f>
        <v>87.812886221406444</v>
      </c>
      <c r="J47" s="410">
        <f>SUM(J39:J46)</f>
        <v>86.415687317148127</v>
      </c>
      <c r="K47" s="405">
        <f t="shared" si="2"/>
        <v>1.6168347989069964E-2</v>
      </c>
      <c r="P47" s="412"/>
    </row>
    <row r="48" spans="2:16" x14ac:dyDescent="0.3">
      <c r="B48" s="531" t="s">
        <v>13</v>
      </c>
      <c r="C48" s="435" t="s">
        <v>10722</v>
      </c>
      <c r="D48" s="446"/>
      <c r="E48" s="420">
        <v>0</v>
      </c>
      <c r="F48" s="420">
        <v>0</v>
      </c>
      <c r="G48" s="420">
        <v>0</v>
      </c>
      <c r="H48" s="420">
        <v>0</v>
      </c>
      <c r="I48" s="420">
        <f t="shared" ref="I48:I65" si="6">SUM(E48:H48)</f>
        <v>0</v>
      </c>
      <c r="J48" s="421">
        <v>0</v>
      </c>
      <c r="K48" s="405">
        <f t="shared" si="2"/>
        <v>0</v>
      </c>
      <c r="P48" s="412"/>
    </row>
    <row r="49" spans="2:16" x14ac:dyDescent="0.3">
      <c r="B49" s="532"/>
      <c r="C49" s="432" t="s">
        <v>2607</v>
      </c>
      <c r="D49" s="447"/>
      <c r="E49" s="406">
        <v>0</v>
      </c>
      <c r="F49" s="406">
        <v>0</v>
      </c>
      <c r="G49" s="406">
        <v>0</v>
      </c>
      <c r="H49" s="406">
        <v>0</v>
      </c>
      <c r="I49" s="406">
        <f t="shared" si="6"/>
        <v>0</v>
      </c>
      <c r="J49" s="407">
        <v>0</v>
      </c>
      <c r="K49" s="405">
        <f t="shared" si="2"/>
        <v>0</v>
      </c>
      <c r="P49" s="412"/>
    </row>
    <row r="50" spans="2:16" x14ac:dyDescent="0.3">
      <c r="B50" s="532"/>
      <c r="C50" s="432" t="s">
        <v>72</v>
      </c>
      <c r="D50" s="447"/>
      <c r="E50" s="406">
        <v>63.204568983673923</v>
      </c>
      <c r="F50" s="406">
        <v>79.492450553480168</v>
      </c>
      <c r="G50" s="406">
        <v>13.606079733629299</v>
      </c>
      <c r="H50" s="406">
        <v>0</v>
      </c>
      <c r="I50" s="406">
        <f t="shared" si="6"/>
        <v>156.30309927078338</v>
      </c>
      <c r="J50" s="407">
        <v>265.19431291604621</v>
      </c>
      <c r="K50" s="405">
        <f t="shared" si="2"/>
        <v>-0.41060915842390266</v>
      </c>
      <c r="P50" s="412"/>
    </row>
    <row r="51" spans="2:16" x14ac:dyDescent="0.3">
      <c r="B51" s="532"/>
      <c r="C51" s="432" t="s">
        <v>71</v>
      </c>
      <c r="D51" s="447"/>
      <c r="E51" s="406">
        <v>0</v>
      </c>
      <c r="F51" s="406">
        <v>0</v>
      </c>
      <c r="G51" s="406">
        <v>7.3949579831932774E-2</v>
      </c>
      <c r="H51" s="406">
        <v>0</v>
      </c>
      <c r="I51" s="406">
        <f t="shared" si="6"/>
        <v>7.3949579831932774E-2</v>
      </c>
      <c r="J51" s="407">
        <v>0.14096162588581362</v>
      </c>
      <c r="K51" s="405">
        <f t="shared" si="2"/>
        <v>-0.47539211918684987</v>
      </c>
      <c r="P51" s="412"/>
    </row>
    <row r="52" spans="2:16" x14ac:dyDescent="0.3">
      <c r="B52" s="532"/>
      <c r="C52" s="432" t="s">
        <v>6</v>
      </c>
      <c r="D52" s="447"/>
      <c r="E52" s="406">
        <v>0</v>
      </c>
      <c r="F52" s="406">
        <v>0</v>
      </c>
      <c r="G52" s="406">
        <v>0</v>
      </c>
      <c r="H52" s="406">
        <v>0</v>
      </c>
      <c r="I52" s="406">
        <f t="shared" si="6"/>
        <v>0</v>
      </c>
      <c r="J52" s="407">
        <v>0</v>
      </c>
      <c r="K52" s="405">
        <f t="shared" si="2"/>
        <v>0</v>
      </c>
    </row>
    <row r="53" spans="2:16" x14ac:dyDescent="0.3">
      <c r="B53" s="532"/>
      <c r="C53" s="432" t="s">
        <v>2608</v>
      </c>
      <c r="D53" s="447"/>
      <c r="E53" s="406">
        <v>14.982642897745485</v>
      </c>
      <c r="F53" s="406">
        <v>19.274386839710019</v>
      </c>
      <c r="G53" s="406">
        <v>7.0062420382165609</v>
      </c>
      <c r="H53" s="406">
        <v>0</v>
      </c>
      <c r="I53" s="406">
        <f t="shared" si="6"/>
        <v>41.263271775672067</v>
      </c>
      <c r="J53" s="407">
        <v>32.995226001620722</v>
      </c>
      <c r="K53" s="405">
        <f t="shared" si="2"/>
        <v>0.25058309264634882</v>
      </c>
    </row>
    <row r="54" spans="2:16" x14ac:dyDescent="0.3">
      <c r="B54" s="532"/>
      <c r="C54" s="432" t="s">
        <v>10806</v>
      </c>
      <c r="D54" s="447"/>
      <c r="E54" s="406">
        <v>1.58</v>
      </c>
      <c r="F54" s="406">
        <v>2.3451428571428572</v>
      </c>
      <c r="G54" s="406">
        <v>0.35976095617529874</v>
      </c>
      <c r="H54" s="406">
        <v>0</v>
      </c>
      <c r="I54" s="406">
        <f t="shared" si="6"/>
        <v>4.2849038133181558</v>
      </c>
      <c r="J54" s="407">
        <v>3.2429408206774482</v>
      </c>
      <c r="K54" s="405">
        <f t="shared" si="2"/>
        <v>0.3213018831540202</v>
      </c>
    </row>
    <row r="55" spans="2:16" x14ac:dyDescent="0.3">
      <c r="B55" s="532"/>
      <c r="C55" s="432" t="s">
        <v>136</v>
      </c>
      <c r="D55" s="447"/>
      <c r="E55" s="406">
        <v>0</v>
      </c>
      <c r="F55" s="406">
        <v>0.35784358066725452</v>
      </c>
      <c r="G55" s="406">
        <v>0.11028436018957345</v>
      </c>
      <c r="H55" s="406">
        <v>0</v>
      </c>
      <c r="I55" s="406">
        <f t="shared" si="6"/>
        <v>0.46812794085682796</v>
      </c>
      <c r="J55" s="407">
        <v>0.83376466785212355</v>
      </c>
      <c r="K55" s="405">
        <f t="shared" si="2"/>
        <v>-0.43853708497533128</v>
      </c>
    </row>
    <row r="56" spans="2:16" ht="15" thickBot="1" x14ac:dyDescent="0.35">
      <c r="B56" s="533"/>
      <c r="C56" s="42" t="s">
        <v>33</v>
      </c>
      <c r="D56" s="42"/>
      <c r="E56" s="408">
        <f>SUM(E48:E55)</f>
        <v>79.767211881419414</v>
      </c>
      <c r="F56" s="408">
        <f>SUM(F48:F55)</f>
        <v>101.4698238310003</v>
      </c>
      <c r="G56" s="408">
        <f>SUM(G48:G55)</f>
        <v>21.156316668042667</v>
      </c>
      <c r="H56" s="408">
        <f>SUM(H48:H55)</f>
        <v>0</v>
      </c>
      <c r="I56" s="408">
        <f t="shared" si="6"/>
        <v>202.39335238046237</v>
      </c>
      <c r="J56" s="410">
        <f>SUM(J48:J55)</f>
        <v>302.40720603208234</v>
      </c>
      <c r="K56" s="405">
        <f t="shared" si="2"/>
        <v>-0.33072576200783232</v>
      </c>
    </row>
    <row r="57" spans="2:16" x14ac:dyDescent="0.3">
      <c r="B57" s="531" t="s">
        <v>45</v>
      </c>
      <c r="C57" s="435" t="s">
        <v>10722</v>
      </c>
      <c r="D57" s="446"/>
      <c r="E57" s="420">
        <v>0</v>
      </c>
      <c r="F57" s="420">
        <v>0</v>
      </c>
      <c r="G57" s="420">
        <v>0</v>
      </c>
      <c r="H57" s="420">
        <v>0</v>
      </c>
      <c r="I57" s="420">
        <f t="shared" si="6"/>
        <v>0</v>
      </c>
      <c r="J57" s="421">
        <v>0</v>
      </c>
      <c r="K57" s="405">
        <f t="shared" si="2"/>
        <v>0</v>
      </c>
    </row>
    <row r="58" spans="2:16" x14ac:dyDescent="0.3">
      <c r="B58" s="532"/>
      <c r="C58" s="432" t="s">
        <v>2607</v>
      </c>
      <c r="D58" s="447"/>
      <c r="E58" s="406">
        <v>0</v>
      </c>
      <c r="F58" s="406">
        <v>0</v>
      </c>
      <c r="G58" s="406">
        <v>0</v>
      </c>
      <c r="H58" s="406">
        <v>0</v>
      </c>
      <c r="I58" s="406">
        <f t="shared" si="6"/>
        <v>0</v>
      </c>
      <c r="J58" s="407">
        <v>0</v>
      </c>
      <c r="K58" s="405">
        <f t="shared" si="2"/>
        <v>0</v>
      </c>
    </row>
    <row r="59" spans="2:16" x14ac:dyDescent="0.3">
      <c r="B59" s="532"/>
      <c r="C59" s="432" t="s">
        <v>72</v>
      </c>
      <c r="D59" s="447"/>
      <c r="E59" s="406">
        <v>42.99304679869698</v>
      </c>
      <c r="F59" s="406">
        <v>21.784928803997019</v>
      </c>
      <c r="G59" s="406">
        <v>3.0150339622641504</v>
      </c>
      <c r="H59" s="406">
        <v>0</v>
      </c>
      <c r="I59" s="406">
        <f t="shared" si="6"/>
        <v>67.793009564958155</v>
      </c>
      <c r="J59" s="407">
        <v>146.46917098495189</v>
      </c>
      <c r="K59" s="405">
        <f t="shared" si="2"/>
        <v>-0.53715168107339695</v>
      </c>
    </row>
    <row r="60" spans="2:16" x14ac:dyDescent="0.3">
      <c r="B60" s="532"/>
      <c r="C60" s="432" t="s">
        <v>71</v>
      </c>
      <c r="D60" s="447"/>
      <c r="E60" s="406">
        <v>0</v>
      </c>
      <c r="F60" s="406">
        <v>0</v>
      </c>
      <c r="G60" s="406">
        <v>3.697478991596638E-2</v>
      </c>
      <c r="H60" s="406">
        <v>0</v>
      </c>
      <c r="I60" s="406">
        <f t="shared" si="6"/>
        <v>3.697478991596638E-2</v>
      </c>
      <c r="J60" s="407">
        <v>0.47565396443374791</v>
      </c>
      <c r="K60" s="405">
        <f t="shared" si="2"/>
        <v>-0.92226535952457833</v>
      </c>
    </row>
    <row r="61" spans="2:16" x14ac:dyDescent="0.3">
      <c r="B61" s="532"/>
      <c r="C61" s="432" t="s">
        <v>6</v>
      </c>
      <c r="D61" s="447"/>
      <c r="E61" s="406">
        <v>0</v>
      </c>
      <c r="F61" s="406">
        <v>0</v>
      </c>
      <c r="G61" s="406">
        <v>0</v>
      </c>
      <c r="H61" s="406">
        <v>0</v>
      </c>
      <c r="I61" s="406">
        <f t="shared" si="6"/>
        <v>0</v>
      </c>
      <c r="J61" s="407">
        <v>0</v>
      </c>
      <c r="K61" s="405">
        <f t="shared" si="2"/>
        <v>0</v>
      </c>
    </row>
    <row r="62" spans="2:16" x14ac:dyDescent="0.3">
      <c r="B62" s="532"/>
      <c r="C62" s="432" t="s">
        <v>2608</v>
      </c>
      <c r="D62" s="447"/>
      <c r="E62" s="406">
        <v>3.3337308631422315</v>
      </c>
      <c r="F62" s="406">
        <v>5.1104441436371388</v>
      </c>
      <c r="G62" s="406">
        <v>1.7593452229299362</v>
      </c>
      <c r="H62" s="406">
        <v>0</v>
      </c>
      <c r="I62" s="406">
        <f t="shared" si="6"/>
        <v>10.203520229709307</v>
      </c>
      <c r="J62" s="407">
        <v>10.124415375536618</v>
      </c>
      <c r="K62" s="405">
        <f t="shared" si="2"/>
        <v>7.8132762474194539E-3</v>
      </c>
    </row>
    <row r="63" spans="2:16" x14ac:dyDescent="0.3">
      <c r="B63" s="532"/>
      <c r="C63" s="432" t="s">
        <v>10806</v>
      </c>
      <c r="D63" s="447"/>
      <c r="E63" s="406">
        <v>0.54514285714285715</v>
      </c>
      <c r="F63" s="406">
        <v>0.91542857142857137</v>
      </c>
      <c r="G63" s="406">
        <v>0.54478087649402396</v>
      </c>
      <c r="H63" s="406">
        <v>0</v>
      </c>
      <c r="I63" s="406">
        <f t="shared" si="6"/>
        <v>2.0053523050654523</v>
      </c>
      <c r="J63" s="407">
        <v>1.9940489590223329</v>
      </c>
      <c r="K63" s="405">
        <f t="shared" si="2"/>
        <v>5.6685398781086693E-3</v>
      </c>
    </row>
    <row r="64" spans="2:16" x14ac:dyDescent="0.3">
      <c r="B64" s="532"/>
      <c r="C64" s="432" t="s">
        <v>136</v>
      </c>
      <c r="D64" s="447"/>
      <c r="E64" s="406">
        <v>0</v>
      </c>
      <c r="F64" s="406">
        <v>4.097348617492403E-2</v>
      </c>
      <c r="G64" s="406">
        <v>4.2417061611374408E-2</v>
      </c>
      <c r="H64" s="406">
        <v>0</v>
      </c>
      <c r="I64" s="406">
        <f t="shared" si="6"/>
        <v>8.3390547786298438E-2</v>
      </c>
      <c r="J64" s="407">
        <v>0.1565820380400732</v>
      </c>
      <c r="K64" s="405">
        <f t="shared" si="2"/>
        <v>-0.46743222383555427</v>
      </c>
    </row>
    <row r="65" spans="2:11" ht="15" thickBot="1" x14ac:dyDescent="0.35">
      <c r="B65" s="533"/>
      <c r="C65" s="42" t="s">
        <v>33</v>
      </c>
      <c r="D65" s="42"/>
      <c r="E65" s="408">
        <f>SUM(E57:E64)</f>
        <v>46.871920518982066</v>
      </c>
      <c r="F65" s="408">
        <f>SUM(F57:F64)</f>
        <v>27.851775005237652</v>
      </c>
      <c r="G65" s="408">
        <f>SUM(G57:G64)</f>
        <v>5.3985519132154511</v>
      </c>
      <c r="H65" s="408">
        <f>SUM(H57:H64)</f>
        <v>0</v>
      </c>
      <c r="I65" s="408">
        <f t="shared" si="6"/>
        <v>80.122247437435178</v>
      </c>
      <c r="J65" s="410">
        <f>SUM(J57:J64)</f>
        <v>159.21987132198467</v>
      </c>
      <c r="K65" s="405">
        <f t="shared" si="2"/>
        <v>-0.49678236282827526</v>
      </c>
    </row>
    <row r="66" spans="2:11" ht="15" thickBot="1" x14ac:dyDescent="0.35">
      <c r="B66" s="448" t="s">
        <v>16557</v>
      </c>
      <c r="C66" s="449"/>
      <c r="D66" s="449"/>
      <c r="E66" s="409">
        <f>SUMIF($C$12:$C$65,"Total",E$12:E$65)</f>
        <v>298.65921857753113</v>
      </c>
      <c r="F66" s="409">
        <f>SUMIF($C$12:$C$65,"Total",F$12:F$65)</f>
        <v>273.61846738704395</v>
      </c>
      <c r="G66" s="409">
        <f>SUMIF($C$12:$C$65,"Total",G$12:G$65)</f>
        <v>50.269628653098586</v>
      </c>
      <c r="H66" s="409">
        <f t="shared" ref="H66" si="7">SUMIF($C$12:$C$65,"Total",H$12:H$65)</f>
        <v>0</v>
      </c>
      <c r="I66" s="409">
        <f>SUMIF($C$12:$C$65,"Total",I$12:I$65)</f>
        <v>622.54731461767369</v>
      </c>
      <c r="J66" s="422">
        <f>SUMIF($C$12:$C$65,"Total",J$12:J$65)</f>
        <v>997.94342859946198</v>
      </c>
      <c r="K66" s="405">
        <f t="shared" si="2"/>
        <v>-0.37616973389827146</v>
      </c>
    </row>
    <row r="68" spans="2:11" x14ac:dyDescent="0.3">
      <c r="I68" s="411"/>
    </row>
    <row r="69" spans="2:11" x14ac:dyDescent="0.3">
      <c r="I69" s="411"/>
    </row>
    <row r="70" spans="2:11" x14ac:dyDescent="0.3">
      <c r="I70" s="411"/>
    </row>
    <row r="71" spans="2:11" x14ac:dyDescent="0.3">
      <c r="I71" s="411"/>
    </row>
    <row r="72" spans="2:11" x14ac:dyDescent="0.3">
      <c r="I72" s="411"/>
    </row>
    <row r="73" spans="2:11" x14ac:dyDescent="0.3">
      <c r="I73" s="411"/>
    </row>
    <row r="74" spans="2:11" x14ac:dyDescent="0.3">
      <c r="I74" s="411"/>
    </row>
    <row r="76" spans="2:11" x14ac:dyDescent="0.3">
      <c r="E76" s="411"/>
      <c r="F76" s="411"/>
      <c r="G76" s="411"/>
      <c r="I76" s="411"/>
    </row>
    <row r="77" spans="2:11" x14ac:dyDescent="0.3">
      <c r="I77" s="411"/>
    </row>
    <row r="78" spans="2:11" x14ac:dyDescent="0.3">
      <c r="I78" s="411"/>
    </row>
  </sheetData>
  <mergeCells count="6">
    <mergeCell ref="B57:B65"/>
    <mergeCell ref="B12:B20"/>
    <mergeCell ref="B21:B29"/>
    <mergeCell ref="B30:B38"/>
    <mergeCell ref="B39:B47"/>
    <mergeCell ref="B48:B56"/>
  </mergeCells>
  <pageMargins left="0.7" right="0.7" top="0.75" bottom="0.75" header="0.3" footer="0.3"/>
  <pageSetup scale="51" orientation="landscape" r:id="rId1"/>
  <headerFooter>
    <oddFooter>&amp;L&amp;A
&amp;D
&amp;T&amp;CCentral Contra Costa Solid Waste Authority&amp;R&amp;P of&amp;N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theme="4" tint="0.39997558519241921"/>
    <pageSetUpPr fitToPage="1"/>
  </sheetPr>
  <dimension ref="B1:K45"/>
  <sheetViews>
    <sheetView zoomScaleNormal="100" workbookViewId="0">
      <selection activeCell="D8" sqref="D8"/>
    </sheetView>
  </sheetViews>
  <sheetFormatPr defaultColWidth="8.5546875" defaultRowHeight="14.4" x14ac:dyDescent="0.3"/>
  <cols>
    <col min="2" max="2" width="15.44140625" customWidth="1"/>
    <col min="3" max="3" width="12.44140625" bestFit="1" customWidth="1"/>
    <col min="4" max="4" width="27.5546875" customWidth="1"/>
    <col min="5" max="5" width="8" customWidth="1"/>
    <col min="6" max="7" width="9.5546875" bestFit="1" customWidth="1"/>
    <col min="8" max="8" width="7.44140625" bestFit="1" customWidth="1"/>
    <col min="9" max="9" width="9.5546875" bestFit="1" customWidth="1"/>
    <col min="10" max="10" width="10.5546875" bestFit="1" customWidth="1"/>
    <col min="13" max="13" width="19" customWidth="1"/>
  </cols>
  <sheetData>
    <row r="1" spans="2:11" ht="15.6" x14ac:dyDescent="0.3">
      <c r="B1" s="109"/>
      <c r="E1" s="27" t="s">
        <v>62</v>
      </c>
      <c r="F1" s="27"/>
      <c r="G1" s="27"/>
      <c r="H1" s="27"/>
      <c r="I1" s="27"/>
    </row>
    <row r="2" spans="2:11" ht="15" thickBot="1" x14ac:dyDescent="0.35">
      <c r="B2" t="s">
        <v>21</v>
      </c>
      <c r="C2" t="s">
        <v>37</v>
      </c>
      <c r="D2" t="s">
        <v>38</v>
      </c>
      <c r="E2" t="s">
        <v>17</v>
      </c>
      <c r="F2" t="s">
        <v>18</v>
      </c>
      <c r="G2" t="s">
        <v>19</v>
      </c>
      <c r="H2" t="s">
        <v>20</v>
      </c>
      <c r="I2" t="s">
        <v>0</v>
      </c>
      <c r="J2" t="s">
        <v>1</v>
      </c>
      <c r="K2" t="s">
        <v>79</v>
      </c>
    </row>
    <row r="3" spans="2:11" x14ac:dyDescent="0.3">
      <c r="B3" s="531" t="s">
        <v>75</v>
      </c>
      <c r="C3" s="36" t="s">
        <v>5</v>
      </c>
      <c r="D3" s="36"/>
      <c r="E3" s="87">
        <f>SUMIF($C$10:$C$44,$C3,E$10:E$44)</f>
        <v>607.65</v>
      </c>
      <c r="F3" s="87">
        <f t="shared" ref="E3:J8" si="0">SUMIF($C$10:$C$44,$C3,F$10:F$44)</f>
        <v>2008.4999999999998</v>
      </c>
      <c r="G3" s="87">
        <f t="shared" si="0"/>
        <v>1619.04</v>
      </c>
      <c r="H3" s="87">
        <f t="shared" si="0"/>
        <v>0</v>
      </c>
      <c r="I3" s="87">
        <f t="shared" ref="I3:I9" si="1">SUM(E3:H3)</f>
        <v>4235.1899999999996</v>
      </c>
      <c r="J3" s="87">
        <f t="shared" si="0"/>
        <v>4704.25</v>
      </c>
      <c r="K3" s="28">
        <f t="shared" ref="K3:K45" si="2">I3/J3-1</f>
        <v>-9.9709836849657285E-2</v>
      </c>
    </row>
    <row r="4" spans="2:11" x14ac:dyDescent="0.3">
      <c r="B4" s="532"/>
      <c r="C4" t="s">
        <v>72</v>
      </c>
      <c r="E4" s="20">
        <f t="shared" si="0"/>
        <v>0</v>
      </c>
      <c r="F4" s="20">
        <f t="shared" si="0"/>
        <v>0</v>
      </c>
      <c r="G4" s="20">
        <f t="shared" si="0"/>
        <v>0</v>
      </c>
      <c r="H4" s="20">
        <f t="shared" si="0"/>
        <v>0</v>
      </c>
      <c r="I4" s="20">
        <f t="shared" si="1"/>
        <v>0</v>
      </c>
      <c r="J4" s="20">
        <f t="shared" si="0"/>
        <v>0</v>
      </c>
      <c r="K4" s="28" t="e">
        <f t="shared" si="2"/>
        <v>#DIV/0!</v>
      </c>
    </row>
    <row r="5" spans="2:11" x14ac:dyDescent="0.3">
      <c r="B5" s="532"/>
      <c r="C5" t="s">
        <v>67</v>
      </c>
      <c r="E5" s="20">
        <f t="shared" si="0"/>
        <v>142.97000000000003</v>
      </c>
      <c r="F5" s="20">
        <f t="shared" si="0"/>
        <v>391.53</v>
      </c>
      <c r="G5" s="20">
        <f t="shared" si="0"/>
        <v>237.47</v>
      </c>
      <c r="H5" s="20">
        <f t="shared" si="0"/>
        <v>0</v>
      </c>
      <c r="I5" s="20">
        <f t="shared" si="1"/>
        <v>771.97</v>
      </c>
      <c r="J5" s="20">
        <f t="shared" si="0"/>
        <v>11687.689999999999</v>
      </c>
      <c r="K5" s="28">
        <f t="shared" si="2"/>
        <v>-0.9339501646604248</v>
      </c>
    </row>
    <row r="6" spans="2:11" x14ac:dyDescent="0.3">
      <c r="B6" s="532"/>
      <c r="C6" t="s">
        <v>23</v>
      </c>
      <c r="E6" s="20">
        <f t="shared" si="0"/>
        <v>0</v>
      </c>
      <c r="F6" s="20">
        <f t="shared" si="0"/>
        <v>0</v>
      </c>
      <c r="G6" s="20">
        <f t="shared" si="0"/>
        <v>0</v>
      </c>
      <c r="H6" s="20">
        <f t="shared" si="0"/>
        <v>0</v>
      </c>
      <c r="I6" s="20">
        <f t="shared" si="1"/>
        <v>0</v>
      </c>
      <c r="J6" s="20">
        <f t="shared" si="0"/>
        <v>0</v>
      </c>
      <c r="K6" s="28" t="e">
        <f t="shared" si="2"/>
        <v>#DIV/0!</v>
      </c>
    </row>
    <row r="7" spans="2:11" x14ac:dyDescent="0.3">
      <c r="B7" s="532"/>
      <c r="C7" t="s">
        <v>71</v>
      </c>
      <c r="E7" s="20">
        <f t="shared" si="0"/>
        <v>0.06</v>
      </c>
      <c r="F7" s="20">
        <f t="shared" si="0"/>
        <v>0.33</v>
      </c>
      <c r="G7" s="20">
        <f t="shared" si="0"/>
        <v>0.31</v>
      </c>
      <c r="H7" s="20">
        <f t="shared" si="0"/>
        <v>0</v>
      </c>
      <c r="I7" s="20">
        <f t="shared" si="1"/>
        <v>0.7</v>
      </c>
      <c r="J7" s="20">
        <f t="shared" si="0"/>
        <v>0.61</v>
      </c>
      <c r="K7" s="28">
        <f t="shared" si="2"/>
        <v>0.14754098360655732</v>
      </c>
    </row>
    <row r="8" spans="2:11" x14ac:dyDescent="0.3">
      <c r="B8" s="532"/>
      <c r="C8" t="s">
        <v>70</v>
      </c>
      <c r="E8" s="20">
        <f t="shared" si="0"/>
        <v>0</v>
      </c>
      <c r="F8" s="20">
        <f t="shared" si="0"/>
        <v>0</v>
      </c>
      <c r="G8" s="20">
        <f t="shared" si="0"/>
        <v>0</v>
      </c>
      <c r="H8" s="20">
        <f t="shared" si="0"/>
        <v>0</v>
      </c>
      <c r="I8" s="20">
        <f t="shared" si="1"/>
        <v>0</v>
      </c>
      <c r="J8" s="20">
        <f t="shared" si="0"/>
        <v>0</v>
      </c>
      <c r="K8" s="28" t="e">
        <f t="shared" si="2"/>
        <v>#DIV/0!</v>
      </c>
    </row>
    <row r="9" spans="2:11" ht="15" thickBot="1" x14ac:dyDescent="0.35">
      <c r="B9" s="533"/>
      <c r="C9" s="42" t="s">
        <v>33</v>
      </c>
      <c r="D9" s="42"/>
      <c r="E9" s="90">
        <f>SUM(E3:E8)</f>
        <v>750.68</v>
      </c>
      <c r="F9" s="90">
        <f>SUM(F3:F8)</f>
        <v>2400.3599999999997</v>
      </c>
      <c r="G9" s="90">
        <f>SUM(G3:G8)</f>
        <v>1856.82</v>
      </c>
      <c r="H9" s="90">
        <f>SUM(H3:H8)</f>
        <v>0</v>
      </c>
      <c r="I9" s="90">
        <f t="shared" si="1"/>
        <v>5007.8599999999997</v>
      </c>
      <c r="J9" s="90">
        <f>SUM(J3:J8)</f>
        <v>16392.55</v>
      </c>
      <c r="K9" s="28">
        <f t="shared" si="2"/>
        <v>-0.6945039057376674</v>
      </c>
    </row>
    <row r="10" spans="2:11" x14ac:dyDescent="0.3">
      <c r="B10" s="531" t="s">
        <v>9</v>
      </c>
      <c r="C10" s="36" t="s">
        <v>5</v>
      </c>
      <c r="D10" s="36"/>
      <c r="E10" s="87">
        <v>127.2</v>
      </c>
      <c r="F10" s="87">
        <v>276.77999999999997</v>
      </c>
      <c r="G10" s="87">
        <f>87.55+10.34+119.48+20.45</f>
        <v>237.82</v>
      </c>
      <c r="H10" s="87"/>
      <c r="I10" s="87">
        <f t="shared" ref="I10:I44" si="3">SUM(E10:H10)</f>
        <v>641.79999999999995</v>
      </c>
      <c r="J10" s="88">
        <f>121.3+136.03+133.04+126.79+16.29+83.46+7.1+163.99+11.46</f>
        <v>799.46</v>
      </c>
      <c r="K10" s="28">
        <f>I10/J10-1</f>
        <v>-0.1972081154779477</v>
      </c>
    </row>
    <row r="11" spans="2:11" x14ac:dyDescent="0.3">
      <c r="B11" s="532"/>
      <c r="C11" t="s">
        <v>72</v>
      </c>
      <c r="E11" s="70">
        <v>0</v>
      </c>
      <c r="F11" s="70">
        <v>0</v>
      </c>
      <c r="G11" s="70">
        <v>0</v>
      </c>
      <c r="H11" s="20"/>
      <c r="I11" s="20">
        <f t="shared" si="3"/>
        <v>0</v>
      </c>
      <c r="J11" s="89"/>
      <c r="K11" s="28" t="e">
        <f t="shared" si="2"/>
        <v>#DIV/0!</v>
      </c>
    </row>
    <row r="12" spans="2:11" x14ac:dyDescent="0.3">
      <c r="B12" s="532"/>
      <c r="C12" t="s">
        <v>67</v>
      </c>
      <c r="E12" s="20">
        <v>17.62</v>
      </c>
      <c r="F12" s="20">
        <f>38.82+22.19</f>
        <v>61.010000000000005</v>
      </c>
      <c r="G12" s="20">
        <f>11.91+4.38+8.52+4.31</f>
        <v>29.119999999999997</v>
      </c>
      <c r="H12" s="20"/>
      <c r="I12" s="20">
        <f t="shared" si="3"/>
        <v>107.75</v>
      </c>
      <c r="J12" s="89">
        <f>498.99+551.71+399.27+318.69+4.88+250.24+5.31+430.12+4.56</f>
        <v>2463.77</v>
      </c>
      <c r="K12" s="28">
        <f t="shared" si="2"/>
        <v>-0.95626620991407474</v>
      </c>
    </row>
    <row r="13" spans="2:11" x14ac:dyDescent="0.3">
      <c r="B13" s="532"/>
      <c r="C13" t="s">
        <v>23</v>
      </c>
      <c r="E13" s="104">
        <v>0</v>
      </c>
      <c r="F13" s="70"/>
      <c r="G13" s="70"/>
      <c r="H13" s="20"/>
      <c r="I13" s="20">
        <f t="shared" si="3"/>
        <v>0</v>
      </c>
      <c r="J13" s="89"/>
      <c r="K13" s="28" t="e">
        <f t="shared" si="2"/>
        <v>#DIV/0!</v>
      </c>
    </row>
    <row r="14" spans="2:11" x14ac:dyDescent="0.3">
      <c r="B14" s="532"/>
      <c r="C14" t="s">
        <v>71</v>
      </c>
      <c r="E14" s="70"/>
      <c r="F14" s="20">
        <v>0.02</v>
      </c>
      <c r="G14" s="20">
        <v>0.12</v>
      </c>
      <c r="H14" s="20"/>
      <c r="I14" s="20">
        <f t="shared" si="3"/>
        <v>0.13999999999999999</v>
      </c>
      <c r="J14" s="89">
        <f>0.06+0.05+0.05</f>
        <v>0.16</v>
      </c>
      <c r="K14" s="28">
        <f t="shared" si="2"/>
        <v>-0.12500000000000011</v>
      </c>
    </row>
    <row r="15" spans="2:11" x14ac:dyDescent="0.3">
      <c r="B15" s="532"/>
      <c r="C15" t="s">
        <v>70</v>
      </c>
      <c r="E15" s="104">
        <v>0</v>
      </c>
      <c r="F15" s="70">
        <v>0</v>
      </c>
      <c r="G15" s="70">
        <v>0</v>
      </c>
      <c r="H15" s="20"/>
      <c r="I15" s="20">
        <f t="shared" si="3"/>
        <v>0</v>
      </c>
      <c r="J15" s="89"/>
      <c r="K15" s="28" t="e">
        <f t="shared" si="2"/>
        <v>#DIV/0!</v>
      </c>
    </row>
    <row r="16" spans="2:11" ht="15" thickBot="1" x14ac:dyDescent="0.35">
      <c r="B16" s="533"/>
      <c r="C16" s="42" t="s">
        <v>33</v>
      </c>
      <c r="D16" s="42"/>
      <c r="E16" s="90">
        <f t="shared" ref="E16:J16" si="4">SUM(E10:E15)</f>
        <v>144.82</v>
      </c>
      <c r="F16" s="90">
        <f t="shared" si="4"/>
        <v>337.80999999999995</v>
      </c>
      <c r="G16" s="90">
        <f t="shared" si="4"/>
        <v>267.06</v>
      </c>
      <c r="H16" s="90">
        <f t="shared" si="4"/>
        <v>0</v>
      </c>
      <c r="I16" s="90">
        <f t="shared" si="3"/>
        <v>749.68999999999994</v>
      </c>
      <c r="J16" s="90">
        <f t="shared" si="4"/>
        <v>3263.39</v>
      </c>
      <c r="K16" s="28">
        <f t="shared" si="2"/>
        <v>-0.77027263060804874</v>
      </c>
    </row>
    <row r="17" spans="2:11" x14ac:dyDescent="0.3">
      <c r="B17" s="531" t="s">
        <v>10</v>
      </c>
      <c r="C17" s="36" t="s">
        <v>5</v>
      </c>
      <c r="D17" s="36"/>
      <c r="E17" s="87">
        <v>103.71</v>
      </c>
      <c r="F17" s="87">
        <f>323.03+28.54</f>
        <v>351.57</v>
      </c>
      <c r="G17" s="87">
        <f>156.3+17.98+220.49+10.79</f>
        <v>405.56</v>
      </c>
      <c r="H17" s="87"/>
      <c r="I17" s="87">
        <f t="shared" si="3"/>
        <v>860.83999999999992</v>
      </c>
      <c r="J17" s="88">
        <f>151.83+129.92+164.06+133.86+26.29+97.56+13.82+115.05+15.62</f>
        <v>848.01</v>
      </c>
      <c r="K17" s="28">
        <f t="shared" si="2"/>
        <v>1.5129538566762024E-2</v>
      </c>
    </row>
    <row r="18" spans="2:11" x14ac:dyDescent="0.3">
      <c r="B18" s="532"/>
      <c r="C18" t="s">
        <v>72</v>
      </c>
      <c r="E18" s="70">
        <v>0</v>
      </c>
      <c r="F18" s="70">
        <v>0</v>
      </c>
      <c r="G18" s="70">
        <v>0</v>
      </c>
      <c r="H18" s="20"/>
      <c r="I18" s="20">
        <f t="shared" si="3"/>
        <v>0</v>
      </c>
      <c r="J18" s="89"/>
      <c r="K18" s="28" t="e">
        <f t="shared" si="2"/>
        <v>#DIV/0!</v>
      </c>
    </row>
    <row r="19" spans="2:11" x14ac:dyDescent="0.3">
      <c r="B19" s="532"/>
      <c r="C19" t="s">
        <v>67</v>
      </c>
      <c r="E19" s="20">
        <v>27.12</v>
      </c>
      <c r="F19" s="20">
        <f>72.32+37.56</f>
        <v>109.88</v>
      </c>
      <c r="G19" s="20">
        <f>26.48+9.81+28.43+11.88</f>
        <v>76.599999999999994</v>
      </c>
      <c r="H19" s="20"/>
      <c r="I19" s="20">
        <f t="shared" si="3"/>
        <v>213.6</v>
      </c>
      <c r="J19" s="89">
        <f>19.5+40.19+30.59+19.73+14.38+11.87+11.25+10.59+10.44</f>
        <v>168.54</v>
      </c>
      <c r="K19" s="28">
        <f t="shared" si="2"/>
        <v>0.26735493058027759</v>
      </c>
    </row>
    <row r="20" spans="2:11" x14ac:dyDescent="0.3">
      <c r="B20" s="532"/>
      <c r="C20" t="s">
        <v>23</v>
      </c>
      <c r="E20" s="70">
        <v>0</v>
      </c>
      <c r="F20" s="70">
        <v>0</v>
      </c>
      <c r="G20" s="70">
        <v>0</v>
      </c>
      <c r="H20" s="20"/>
      <c r="I20" s="20">
        <f t="shared" si="3"/>
        <v>0</v>
      </c>
      <c r="J20" s="89"/>
      <c r="K20" s="28" t="e">
        <f t="shared" si="2"/>
        <v>#DIV/0!</v>
      </c>
    </row>
    <row r="21" spans="2:11" x14ac:dyDescent="0.3">
      <c r="B21" s="532"/>
      <c r="C21" t="s">
        <v>71</v>
      </c>
      <c r="E21" s="70"/>
      <c r="F21" s="20">
        <v>0.02</v>
      </c>
      <c r="G21" s="20">
        <v>0.08</v>
      </c>
      <c r="H21" s="20"/>
      <c r="I21" s="20">
        <f t="shared" si="3"/>
        <v>0.1</v>
      </c>
      <c r="J21" s="89">
        <f>0.03+0.05+0.09</f>
        <v>0.16999999999999998</v>
      </c>
      <c r="K21" s="28">
        <f t="shared" si="2"/>
        <v>-0.41176470588235281</v>
      </c>
    </row>
    <row r="22" spans="2:11" x14ac:dyDescent="0.3">
      <c r="B22" s="532"/>
      <c r="C22" t="s">
        <v>70</v>
      </c>
      <c r="E22" s="70">
        <v>0</v>
      </c>
      <c r="F22" s="70">
        <v>0</v>
      </c>
      <c r="G22" s="70">
        <v>0</v>
      </c>
      <c r="H22" s="20"/>
      <c r="I22" s="20">
        <f t="shared" ref="I22:I23" si="5">SUM(E22:H22)</f>
        <v>0</v>
      </c>
      <c r="J22" s="89"/>
      <c r="K22" s="28" t="e">
        <f t="shared" si="2"/>
        <v>#DIV/0!</v>
      </c>
    </row>
    <row r="23" spans="2:11" ht="15" thickBot="1" x14ac:dyDescent="0.35">
      <c r="B23" s="532"/>
      <c r="C23" s="42" t="s">
        <v>33</v>
      </c>
      <c r="D23" s="42"/>
      <c r="E23" s="90">
        <f t="shared" ref="E23:H23" si="6">SUM(E17:E22)</f>
        <v>130.82999999999998</v>
      </c>
      <c r="F23" s="90">
        <f t="shared" si="6"/>
        <v>461.46999999999997</v>
      </c>
      <c r="G23" s="90">
        <f t="shared" si="6"/>
        <v>482.23999999999995</v>
      </c>
      <c r="H23" s="90">
        <f t="shared" si="6"/>
        <v>0</v>
      </c>
      <c r="I23" s="90">
        <f t="shared" si="5"/>
        <v>1074.54</v>
      </c>
      <c r="J23" s="90">
        <f t="shared" ref="J23" si="7">SUM(J17:J22)</f>
        <v>1016.7199999999999</v>
      </c>
      <c r="K23" s="28">
        <f t="shared" si="2"/>
        <v>5.6869147847981694E-2</v>
      </c>
    </row>
    <row r="24" spans="2:11" x14ac:dyDescent="0.3">
      <c r="B24" s="531" t="s">
        <v>11</v>
      </c>
      <c r="C24" s="36" t="s">
        <v>5</v>
      </c>
      <c r="D24" s="36"/>
      <c r="E24" s="87">
        <v>6.13</v>
      </c>
      <c r="F24" s="87">
        <f>76.73+6.29</f>
        <v>83.02000000000001</v>
      </c>
      <c r="G24" s="87">
        <f>16.27+0.9+3.55+2.92</f>
        <v>23.64</v>
      </c>
      <c r="H24" s="87"/>
      <c r="I24" s="87">
        <f t="shared" si="3"/>
        <v>112.79</v>
      </c>
      <c r="J24" s="88">
        <f>48+20.15+25.11+47.03+2.58+35.39+45.7+6.07</f>
        <v>230.03000000000003</v>
      </c>
      <c r="K24" s="28">
        <f t="shared" si="2"/>
        <v>-0.50967265139329654</v>
      </c>
    </row>
    <row r="25" spans="2:11" x14ac:dyDescent="0.3">
      <c r="B25" s="532"/>
      <c r="C25" t="s">
        <v>72</v>
      </c>
      <c r="E25" s="70">
        <v>0</v>
      </c>
      <c r="F25" s="70">
        <v>0</v>
      </c>
      <c r="G25" s="70">
        <v>0</v>
      </c>
      <c r="H25" s="20"/>
      <c r="I25" s="20">
        <f t="shared" si="3"/>
        <v>0</v>
      </c>
      <c r="J25" s="89"/>
      <c r="K25" s="28" t="e">
        <f t="shared" si="2"/>
        <v>#DIV/0!</v>
      </c>
    </row>
    <row r="26" spans="2:11" x14ac:dyDescent="0.3">
      <c r="B26" s="532"/>
      <c r="C26" t="s">
        <v>67</v>
      </c>
      <c r="E26" s="20">
        <v>3.49</v>
      </c>
      <c r="F26" s="20">
        <f>21.06+6.75</f>
        <v>27.81</v>
      </c>
      <c r="G26" s="20">
        <f>12.48+1.5+2.93+1.25</f>
        <v>18.16</v>
      </c>
      <c r="H26" s="20"/>
      <c r="I26" s="20">
        <f t="shared" si="3"/>
        <v>49.459999999999994</v>
      </c>
      <c r="J26" s="89">
        <f>4.66+3.86+4.86+2.03+1.94+2.03+1.19+1.25+3.19</f>
        <v>25.01</v>
      </c>
      <c r="K26" s="28">
        <f t="shared" si="2"/>
        <v>0.97760895641743262</v>
      </c>
    </row>
    <row r="27" spans="2:11" x14ac:dyDescent="0.3">
      <c r="B27" s="532"/>
      <c r="C27" t="s">
        <v>23</v>
      </c>
      <c r="E27" s="70">
        <v>0</v>
      </c>
      <c r="F27" s="70">
        <v>0</v>
      </c>
      <c r="G27" s="70">
        <v>0</v>
      </c>
      <c r="H27" s="20"/>
      <c r="I27" s="20">
        <f t="shared" si="3"/>
        <v>0</v>
      </c>
      <c r="J27" s="89"/>
      <c r="K27" s="28" t="e">
        <f t="shared" si="2"/>
        <v>#DIV/0!</v>
      </c>
    </row>
    <row r="28" spans="2:11" x14ac:dyDescent="0.3">
      <c r="B28" s="532"/>
      <c r="C28" t="s">
        <v>71</v>
      </c>
      <c r="E28" s="70">
        <v>0</v>
      </c>
      <c r="F28" s="20">
        <v>0.02</v>
      </c>
      <c r="G28" s="70">
        <v>0</v>
      </c>
      <c r="H28" s="20"/>
      <c r="I28" s="20">
        <f t="shared" si="3"/>
        <v>0.02</v>
      </c>
      <c r="J28" s="89">
        <v>0.03</v>
      </c>
      <c r="K28" s="28">
        <f t="shared" si="2"/>
        <v>-0.33333333333333326</v>
      </c>
    </row>
    <row r="29" spans="2:11" x14ac:dyDescent="0.3">
      <c r="B29" s="532"/>
      <c r="C29" t="s">
        <v>70</v>
      </c>
      <c r="E29" s="70">
        <v>0</v>
      </c>
      <c r="F29" s="70">
        <v>0</v>
      </c>
      <c r="G29" s="70">
        <v>0</v>
      </c>
      <c r="H29" s="20"/>
      <c r="I29" s="20">
        <f t="shared" si="3"/>
        <v>0</v>
      </c>
      <c r="J29" s="89"/>
      <c r="K29" s="28" t="e">
        <f t="shared" si="2"/>
        <v>#DIV/0!</v>
      </c>
    </row>
    <row r="30" spans="2:11" ht="15" thickBot="1" x14ac:dyDescent="0.35">
      <c r="B30" s="532"/>
      <c r="C30" s="42" t="s">
        <v>33</v>
      </c>
      <c r="D30" s="42"/>
      <c r="E30" s="90">
        <f t="shared" ref="E30" si="8">SUM(E24:E29)</f>
        <v>9.620000000000001</v>
      </c>
      <c r="F30" s="90">
        <f t="shared" ref="F30:H30" si="9">SUM(F24:F29)</f>
        <v>110.85000000000001</v>
      </c>
      <c r="G30" s="90">
        <f t="shared" si="9"/>
        <v>41.8</v>
      </c>
      <c r="H30" s="90">
        <f t="shared" si="9"/>
        <v>0</v>
      </c>
      <c r="I30" s="90">
        <f t="shared" si="3"/>
        <v>162.27000000000001</v>
      </c>
      <c r="J30" s="90">
        <f t="shared" ref="J30" si="10">SUM(J24:J29)</f>
        <v>255.07000000000002</v>
      </c>
      <c r="K30" s="28">
        <f t="shared" si="2"/>
        <v>-0.36382169600501824</v>
      </c>
    </row>
    <row r="31" spans="2:11" x14ac:dyDescent="0.3">
      <c r="B31" s="531" t="s">
        <v>12</v>
      </c>
      <c r="C31" s="36" t="s">
        <v>5</v>
      </c>
      <c r="D31" s="36"/>
      <c r="E31" s="87">
        <v>47.68</v>
      </c>
      <c r="F31" s="87">
        <f>197.03+15.96</f>
        <v>212.99</v>
      </c>
      <c r="G31" s="87">
        <f>48.38+8.76+112.67+4.04</f>
        <v>173.85</v>
      </c>
      <c r="H31" s="87"/>
      <c r="I31" s="87">
        <f t="shared" si="3"/>
        <v>434.52</v>
      </c>
      <c r="J31" s="88">
        <f>91.81+94.35+90.51+90.03+5.06+79.27+10.34+92.37+5.28</f>
        <v>559.02</v>
      </c>
      <c r="K31" s="28">
        <f t="shared" si="2"/>
        <v>-0.22271117312439626</v>
      </c>
    </row>
    <row r="32" spans="2:11" x14ac:dyDescent="0.3">
      <c r="B32" s="532"/>
      <c r="C32" t="s">
        <v>72</v>
      </c>
      <c r="E32" s="70">
        <v>0</v>
      </c>
      <c r="F32" s="70">
        <v>0</v>
      </c>
      <c r="G32" s="70">
        <v>0</v>
      </c>
      <c r="H32" s="20"/>
      <c r="I32" s="20">
        <f t="shared" si="3"/>
        <v>0</v>
      </c>
      <c r="J32" s="89"/>
      <c r="K32" s="28" t="e">
        <f t="shared" si="2"/>
        <v>#DIV/0!</v>
      </c>
    </row>
    <row r="33" spans="2:11" x14ac:dyDescent="0.3">
      <c r="B33" s="532"/>
      <c r="C33" t="s">
        <v>67</v>
      </c>
      <c r="E33" s="20">
        <v>25.54</v>
      </c>
      <c r="F33" s="20">
        <f>13.07+12</f>
        <v>25.07</v>
      </c>
      <c r="G33" s="20">
        <f>2+8.38+3.33+4.31</f>
        <v>18.02</v>
      </c>
      <c r="H33" s="20"/>
      <c r="I33" s="20">
        <f t="shared" si="3"/>
        <v>68.63</v>
      </c>
      <c r="J33" s="89">
        <f>4.44+9.79+29.18+5.73+6.31+6.11+4.94+7.65+7.25</f>
        <v>81.400000000000006</v>
      </c>
      <c r="K33" s="28">
        <f t="shared" si="2"/>
        <v>-0.156879606879607</v>
      </c>
    </row>
    <row r="34" spans="2:11" x14ac:dyDescent="0.3">
      <c r="B34" s="532"/>
      <c r="C34" t="s">
        <v>23</v>
      </c>
      <c r="E34" s="70">
        <v>0</v>
      </c>
      <c r="F34" s="70">
        <v>0</v>
      </c>
      <c r="G34" s="70">
        <v>0</v>
      </c>
      <c r="H34" s="20"/>
      <c r="I34" s="20">
        <f t="shared" si="3"/>
        <v>0</v>
      </c>
      <c r="J34" s="89"/>
      <c r="K34" s="28" t="e">
        <f t="shared" si="2"/>
        <v>#DIV/0!</v>
      </c>
    </row>
    <row r="35" spans="2:11" x14ac:dyDescent="0.3">
      <c r="B35" s="532"/>
      <c r="C35" t="s">
        <v>71</v>
      </c>
      <c r="E35" s="70">
        <v>0</v>
      </c>
      <c r="F35" s="70">
        <v>0</v>
      </c>
      <c r="G35" s="70">
        <v>0</v>
      </c>
      <c r="H35" s="20"/>
      <c r="I35" s="20">
        <f t="shared" si="3"/>
        <v>0</v>
      </c>
      <c r="J35" s="89">
        <f>0.02+0.02</f>
        <v>0.04</v>
      </c>
      <c r="K35" s="28">
        <f t="shared" si="2"/>
        <v>-1</v>
      </c>
    </row>
    <row r="36" spans="2:11" x14ac:dyDescent="0.3">
      <c r="B36" s="532"/>
      <c r="C36" t="s">
        <v>70</v>
      </c>
      <c r="E36" s="70">
        <v>0</v>
      </c>
      <c r="F36" s="70">
        <v>0</v>
      </c>
      <c r="G36" s="70">
        <v>0</v>
      </c>
      <c r="H36" s="20"/>
      <c r="I36" s="20">
        <f t="shared" ref="I36:I37" si="11">SUM(E36:H36)</f>
        <v>0</v>
      </c>
      <c r="J36" s="89"/>
      <c r="K36" s="28" t="e">
        <f t="shared" si="2"/>
        <v>#DIV/0!</v>
      </c>
    </row>
    <row r="37" spans="2:11" ht="15" thickBot="1" x14ac:dyDescent="0.35">
      <c r="B37" s="532"/>
      <c r="C37" s="42" t="s">
        <v>33</v>
      </c>
      <c r="D37" s="42"/>
      <c r="E37" s="90">
        <f t="shared" ref="E37:H37" si="12">SUM(E31:E36)</f>
        <v>73.22</v>
      </c>
      <c r="F37" s="90">
        <f t="shared" si="12"/>
        <v>238.06</v>
      </c>
      <c r="G37" s="90">
        <f t="shared" si="12"/>
        <v>191.87</v>
      </c>
      <c r="H37" s="90">
        <f t="shared" si="12"/>
        <v>0</v>
      </c>
      <c r="I37" s="90">
        <f t="shared" si="11"/>
        <v>503.15</v>
      </c>
      <c r="J37" s="90">
        <f t="shared" ref="J37" si="13">SUM(J31:J36)</f>
        <v>640.45999999999992</v>
      </c>
      <c r="K37" s="28">
        <f t="shared" si="2"/>
        <v>-0.21439278018923891</v>
      </c>
    </row>
    <row r="38" spans="2:11" x14ac:dyDescent="0.3">
      <c r="B38" s="531" t="s">
        <v>13</v>
      </c>
      <c r="C38" s="36" t="s">
        <v>5</v>
      </c>
      <c r="D38" s="36"/>
      <c r="E38" s="87">
        <v>322.93</v>
      </c>
      <c r="F38" s="87">
        <f>1082.28+1.07+0.79</f>
        <v>1084.1399999999999</v>
      </c>
      <c r="G38" s="87">
        <f>364+25.51+1.01+0.22+358.67+28.76</f>
        <v>778.17000000000007</v>
      </c>
      <c r="H38" s="87"/>
      <c r="I38" s="87">
        <f>SUM(E38:H38)</f>
        <v>2185.2399999999998</v>
      </c>
      <c r="J38" s="88">
        <f>293.37+395.58+5.38+433.38+317.19+54.56+384.78+30.25+319.51+33.73</f>
        <v>2267.73</v>
      </c>
      <c r="K38" s="28">
        <f t="shared" si="2"/>
        <v>-3.6375582631089309E-2</v>
      </c>
    </row>
    <row r="39" spans="2:11" x14ac:dyDescent="0.3">
      <c r="B39" s="532"/>
      <c r="C39" t="s">
        <v>72</v>
      </c>
      <c r="E39" s="70">
        <v>0</v>
      </c>
      <c r="F39" s="70">
        <v>0</v>
      </c>
      <c r="G39" s="70">
        <v>0</v>
      </c>
      <c r="H39" s="20"/>
      <c r="I39" s="20">
        <f t="shared" si="3"/>
        <v>0</v>
      </c>
      <c r="J39" s="89"/>
      <c r="K39" s="28" t="e">
        <f t="shared" si="2"/>
        <v>#DIV/0!</v>
      </c>
    </row>
    <row r="40" spans="2:11" x14ac:dyDescent="0.3">
      <c r="B40" s="532"/>
      <c r="C40" t="s">
        <v>67</v>
      </c>
      <c r="E40" s="20">
        <v>69.2</v>
      </c>
      <c r="F40" s="104">
        <f>96.45+71.31</f>
        <v>167.76</v>
      </c>
      <c r="G40" s="20">
        <f>25.38+20.13+31+19.06</f>
        <v>95.57</v>
      </c>
      <c r="H40" s="20"/>
      <c r="I40" s="20">
        <f t="shared" si="3"/>
        <v>332.53</v>
      </c>
      <c r="J40" s="89">
        <f>1515.14+1666.15+1669.38+1321.98+26.44+1335.91+22.31+1374.03+17.63</f>
        <v>8948.9699999999993</v>
      </c>
      <c r="K40" s="28">
        <f t="shared" si="2"/>
        <v>-0.96284153371840553</v>
      </c>
    </row>
    <row r="41" spans="2:11" x14ac:dyDescent="0.3">
      <c r="B41" s="532"/>
      <c r="C41" t="s">
        <v>23</v>
      </c>
      <c r="E41" s="70">
        <v>0</v>
      </c>
      <c r="F41" s="70">
        <v>0</v>
      </c>
      <c r="G41" s="70">
        <v>0</v>
      </c>
      <c r="H41" s="20"/>
      <c r="I41" s="20">
        <f t="shared" si="3"/>
        <v>0</v>
      </c>
      <c r="J41" s="89"/>
      <c r="K41" s="28" t="e">
        <f t="shared" si="2"/>
        <v>#DIV/0!</v>
      </c>
    </row>
    <row r="42" spans="2:11" x14ac:dyDescent="0.3">
      <c r="B42" s="532"/>
      <c r="C42" t="s">
        <v>71</v>
      </c>
      <c r="E42" s="20">
        <v>0.06</v>
      </c>
      <c r="F42" s="20">
        <v>0.27</v>
      </c>
      <c r="G42" s="20">
        <f>0.06+0.05</f>
        <v>0.11</v>
      </c>
      <c r="H42" s="20"/>
      <c r="I42" s="20">
        <f t="shared" si="3"/>
        <v>0.44</v>
      </c>
      <c r="J42" s="89">
        <f>0.05+0.09+0.02+0.05</f>
        <v>0.21000000000000002</v>
      </c>
      <c r="K42" s="28">
        <f t="shared" si="2"/>
        <v>1.0952380952380949</v>
      </c>
    </row>
    <row r="43" spans="2:11" x14ac:dyDescent="0.3">
      <c r="B43" s="532"/>
      <c r="C43" t="s">
        <v>70</v>
      </c>
      <c r="E43" s="70">
        <v>0</v>
      </c>
      <c r="F43" s="70">
        <v>0</v>
      </c>
      <c r="G43" s="70">
        <v>0</v>
      </c>
      <c r="H43" s="20"/>
      <c r="I43" s="20">
        <f t="shared" si="3"/>
        <v>0</v>
      </c>
      <c r="J43" s="89"/>
      <c r="K43" s="28" t="e">
        <f t="shared" si="2"/>
        <v>#DIV/0!</v>
      </c>
    </row>
    <row r="44" spans="2:11" ht="15" thickBot="1" x14ac:dyDescent="0.35">
      <c r="B44" s="533"/>
      <c r="C44" s="42" t="s">
        <v>33</v>
      </c>
      <c r="D44" s="42"/>
      <c r="E44" s="90">
        <f t="shared" ref="E44" si="14">SUM(E38:E43)</f>
        <v>392.19</v>
      </c>
      <c r="F44" s="90">
        <f t="shared" ref="F44:H44" si="15">SUM(F38:F43)</f>
        <v>1252.1699999999998</v>
      </c>
      <c r="G44" s="90">
        <f t="shared" si="15"/>
        <v>873.85</v>
      </c>
      <c r="H44" s="90">
        <f t="shared" si="15"/>
        <v>0</v>
      </c>
      <c r="I44" s="90">
        <f t="shared" si="3"/>
        <v>2518.21</v>
      </c>
      <c r="J44" s="90">
        <f t="shared" ref="J44" si="16">SUM(J38:J43)</f>
        <v>11216.909999999998</v>
      </c>
      <c r="K44" s="28">
        <f t="shared" si="2"/>
        <v>-0.7754987781840097</v>
      </c>
    </row>
    <row r="45" spans="2:11" x14ac:dyDescent="0.3">
      <c r="D45" t="s">
        <v>63</v>
      </c>
      <c r="E45" s="70">
        <f>SUMIF($C$10:$C$44,"Total",E$10:E$44)</f>
        <v>750.68000000000006</v>
      </c>
      <c r="F45" s="70">
        <f t="shared" ref="F45:J45" si="17">SUMIF($C$10:$C$44,"Total",F$10:F$44)</f>
        <v>2400.3599999999997</v>
      </c>
      <c r="G45" s="70">
        <f t="shared" si="17"/>
        <v>1856.82</v>
      </c>
      <c r="H45" s="70">
        <f t="shared" si="17"/>
        <v>0</v>
      </c>
      <c r="I45" s="70">
        <f t="shared" si="17"/>
        <v>5007.8600000000006</v>
      </c>
      <c r="J45" s="70">
        <f t="shared" si="17"/>
        <v>16392.549999999996</v>
      </c>
      <c r="K45" s="28">
        <f t="shared" si="2"/>
        <v>-0.69450390573766729</v>
      </c>
    </row>
  </sheetData>
  <sortState xmlns:xlrd2="http://schemas.microsoft.com/office/spreadsheetml/2017/richdata2" ref="C4:C8">
    <sortCondition ref="C3"/>
  </sortState>
  <mergeCells count="6">
    <mergeCell ref="B38:B44"/>
    <mergeCell ref="B3:B9"/>
    <mergeCell ref="B10:B16"/>
    <mergeCell ref="B17:B23"/>
    <mergeCell ref="B24:B30"/>
    <mergeCell ref="B31:B37"/>
  </mergeCells>
  <pageMargins left="0.7" right="0.7" top="0.75" bottom="0.75" header="0.3" footer="0.3"/>
  <pageSetup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4" tint="0.39997558519241921"/>
  </sheetPr>
  <dimension ref="A1:S60"/>
  <sheetViews>
    <sheetView zoomScaleNormal="100" workbookViewId="0"/>
  </sheetViews>
  <sheetFormatPr defaultRowHeight="14.4" x14ac:dyDescent="0.3"/>
  <cols>
    <col min="1" max="1" width="12" customWidth="1"/>
    <col min="2" max="2" width="37.33203125" bestFit="1" customWidth="1"/>
    <col min="3" max="9" width="8.88671875" customWidth="1"/>
    <col min="10" max="10" width="7.5546875" bestFit="1" customWidth="1"/>
    <col min="16" max="16" width="11.44140625" style="76" bestFit="1" customWidth="1"/>
  </cols>
  <sheetData>
    <row r="1" spans="1:17" x14ac:dyDescent="0.3">
      <c r="A1" s="58" t="s">
        <v>10068</v>
      </c>
      <c r="B1" s="58"/>
      <c r="C1" s="58"/>
      <c r="D1" s="58"/>
      <c r="E1" s="58"/>
      <c r="F1" s="58"/>
      <c r="G1" s="58"/>
      <c r="H1" s="58"/>
      <c r="I1" s="58"/>
      <c r="J1" s="58"/>
      <c r="K1" s="58"/>
      <c r="L1" s="58"/>
      <c r="M1" s="58"/>
      <c r="N1" s="58"/>
      <c r="O1" s="59"/>
      <c r="P1" s="267"/>
      <c r="Q1" s="59"/>
    </row>
    <row r="2" spans="1:17" x14ac:dyDescent="0.3">
      <c r="A2" s="58" t="s">
        <v>47</v>
      </c>
      <c r="B2" s="58"/>
      <c r="C2" s="58"/>
      <c r="D2" s="58"/>
      <c r="E2" s="58"/>
      <c r="F2" s="58"/>
      <c r="G2" s="58"/>
      <c r="H2" s="58"/>
      <c r="I2" s="58"/>
      <c r="J2" s="58"/>
      <c r="K2" s="58"/>
      <c r="L2" s="58"/>
      <c r="M2" s="58"/>
      <c r="N2" s="58"/>
      <c r="O2" s="59"/>
      <c r="P2" s="267"/>
      <c r="Q2" s="59"/>
    </row>
    <row r="3" spans="1:17" x14ac:dyDescent="0.3">
      <c r="A3" s="60"/>
      <c r="B3" s="60" t="s">
        <v>46</v>
      </c>
      <c r="C3" s="61">
        <f>'Collection Reports'!$B$1</f>
        <v>45352</v>
      </c>
      <c r="D3" s="61">
        <f t="shared" ref="D3:N3" si="0">EOMONTH(C3,1)</f>
        <v>45412</v>
      </c>
      <c r="E3" s="61">
        <f t="shared" si="0"/>
        <v>45443</v>
      </c>
      <c r="F3" s="61">
        <f t="shared" si="0"/>
        <v>45473</v>
      </c>
      <c r="G3" s="61">
        <f t="shared" si="0"/>
        <v>45504</v>
      </c>
      <c r="H3" s="61">
        <f t="shared" si="0"/>
        <v>45535</v>
      </c>
      <c r="I3" s="61">
        <f t="shared" si="0"/>
        <v>45565</v>
      </c>
      <c r="J3" s="61">
        <f t="shared" si="0"/>
        <v>45596</v>
      </c>
      <c r="K3" s="61">
        <f t="shared" si="0"/>
        <v>45626</v>
      </c>
      <c r="L3" s="61">
        <f t="shared" si="0"/>
        <v>45657</v>
      </c>
      <c r="M3" s="61">
        <f t="shared" si="0"/>
        <v>45688</v>
      </c>
      <c r="N3" s="61">
        <f t="shared" si="0"/>
        <v>45716</v>
      </c>
      <c r="O3" s="62" t="s">
        <v>0</v>
      </c>
      <c r="P3" s="268" t="s">
        <v>10354</v>
      </c>
      <c r="Q3" s="59" t="s">
        <v>79</v>
      </c>
    </row>
    <row r="4" spans="1:17" s="402" customFormat="1" x14ac:dyDescent="0.3">
      <c r="A4" s="63" t="s">
        <v>9</v>
      </c>
      <c r="B4" s="58" t="s">
        <v>17340</v>
      </c>
      <c r="C4" s="292">
        <v>160</v>
      </c>
      <c r="D4" s="293">
        <v>160</v>
      </c>
      <c r="E4" s="292">
        <v>160</v>
      </c>
      <c r="F4" s="292">
        <v>159</v>
      </c>
      <c r="G4" s="292">
        <v>163</v>
      </c>
      <c r="H4" s="292">
        <v>161</v>
      </c>
      <c r="I4" s="292">
        <v>160</v>
      </c>
      <c r="J4" s="292"/>
      <c r="K4" s="292"/>
      <c r="L4" s="292"/>
      <c r="M4" s="292"/>
      <c r="N4" s="292"/>
      <c r="O4" s="67">
        <f>SUM(C4:N4)</f>
        <v>1123</v>
      </c>
      <c r="P4" s="291">
        <v>1834</v>
      </c>
      <c r="Q4" s="69">
        <f t="shared" ref="Q4:Q11" si="1">IF(P4=0,0,O4/P4-1)</f>
        <v>-0.38767720828789531</v>
      </c>
    </row>
    <row r="5" spans="1:17" x14ac:dyDescent="0.3">
      <c r="A5" s="63">
        <v>32</v>
      </c>
      <c r="B5" s="58" t="s">
        <v>17758</v>
      </c>
      <c r="C5" s="292">
        <v>3233</v>
      </c>
      <c r="D5" s="292">
        <v>3241</v>
      </c>
      <c r="E5" s="292">
        <v>3253</v>
      </c>
      <c r="F5" s="292">
        <v>3270</v>
      </c>
      <c r="G5" s="292">
        <v>3279</v>
      </c>
      <c r="H5" s="292">
        <v>3289</v>
      </c>
      <c r="I5" s="292">
        <v>3299</v>
      </c>
      <c r="J5" s="292"/>
      <c r="K5" s="292"/>
      <c r="L5" s="292"/>
      <c r="M5" s="292"/>
      <c r="N5" s="292"/>
      <c r="O5" s="67">
        <f t="shared" ref="O5:O11" si="2">SUM(C5:N5)</f>
        <v>22864</v>
      </c>
      <c r="P5" s="291">
        <v>37084</v>
      </c>
      <c r="Q5" s="69">
        <f t="shared" si="1"/>
        <v>-0.3834537806061914</v>
      </c>
    </row>
    <row r="6" spans="1:17" x14ac:dyDescent="0.3">
      <c r="A6" s="63"/>
      <c r="B6" s="58" t="s">
        <v>17759</v>
      </c>
      <c r="C6" s="292">
        <v>724</v>
      </c>
      <c r="D6" s="292">
        <v>726</v>
      </c>
      <c r="E6" s="292">
        <v>719</v>
      </c>
      <c r="F6" s="292">
        <v>718</v>
      </c>
      <c r="G6" s="292">
        <v>723</v>
      </c>
      <c r="H6" s="292">
        <v>721</v>
      </c>
      <c r="I6" s="292">
        <v>724</v>
      </c>
      <c r="J6" s="292"/>
      <c r="K6" s="292"/>
      <c r="L6" s="292"/>
      <c r="M6" s="292"/>
      <c r="N6" s="292"/>
      <c r="O6" s="67">
        <f t="shared" si="2"/>
        <v>5055</v>
      </c>
      <c r="P6" s="291">
        <v>8551</v>
      </c>
      <c r="Q6" s="69">
        <f t="shared" si="1"/>
        <v>-0.40884107121974034</v>
      </c>
    </row>
    <row r="7" spans="1:17" x14ac:dyDescent="0.3">
      <c r="A7" s="63"/>
      <c r="B7" s="58" t="s">
        <v>17760</v>
      </c>
      <c r="C7" s="292">
        <v>14</v>
      </c>
      <c r="D7" s="292">
        <v>14</v>
      </c>
      <c r="E7" s="292">
        <v>14</v>
      </c>
      <c r="F7" s="292">
        <v>14</v>
      </c>
      <c r="G7" s="292">
        <v>14</v>
      </c>
      <c r="H7" s="292">
        <v>14</v>
      </c>
      <c r="I7" s="292">
        <v>14</v>
      </c>
      <c r="J7" s="292"/>
      <c r="K7" s="292"/>
      <c r="L7" s="292"/>
      <c r="M7" s="292"/>
      <c r="N7" s="292"/>
      <c r="O7" s="67">
        <f t="shared" si="2"/>
        <v>98</v>
      </c>
      <c r="P7" s="291">
        <v>164</v>
      </c>
      <c r="Q7" s="69">
        <f t="shared" si="1"/>
        <v>-0.40243902439024393</v>
      </c>
    </row>
    <row r="8" spans="1:17" x14ac:dyDescent="0.3">
      <c r="A8" s="63"/>
      <c r="B8" s="58" t="s">
        <v>17761</v>
      </c>
      <c r="C8" s="292">
        <v>40</v>
      </c>
      <c r="D8" s="292">
        <v>40</v>
      </c>
      <c r="E8" s="292">
        <v>40</v>
      </c>
      <c r="F8" s="292">
        <v>40</v>
      </c>
      <c r="G8" s="292">
        <v>40</v>
      </c>
      <c r="H8" s="292">
        <v>40</v>
      </c>
      <c r="I8" s="292">
        <v>40</v>
      </c>
      <c r="J8" s="292"/>
      <c r="K8" s="292"/>
      <c r="L8" s="292"/>
      <c r="M8" s="292"/>
      <c r="N8" s="292"/>
      <c r="O8" s="67">
        <f t="shared" si="2"/>
        <v>280</v>
      </c>
      <c r="P8" s="291">
        <v>417</v>
      </c>
      <c r="Q8" s="69">
        <f t="shared" si="1"/>
        <v>-0.32853717026378892</v>
      </c>
    </row>
    <row r="9" spans="1:17" x14ac:dyDescent="0.3">
      <c r="A9" s="63"/>
      <c r="B9" s="58" t="s">
        <v>17762</v>
      </c>
      <c r="C9" s="292">
        <v>2</v>
      </c>
      <c r="D9" s="292">
        <v>2</v>
      </c>
      <c r="E9" s="292">
        <v>2</v>
      </c>
      <c r="F9" s="292">
        <v>2</v>
      </c>
      <c r="G9" s="292">
        <v>2</v>
      </c>
      <c r="H9" s="292">
        <v>2</v>
      </c>
      <c r="I9" s="292">
        <v>2</v>
      </c>
      <c r="J9" s="292"/>
      <c r="K9" s="292"/>
      <c r="L9" s="292"/>
      <c r="M9" s="292"/>
      <c r="N9" s="292"/>
      <c r="O9" s="67">
        <f t="shared" si="2"/>
        <v>14</v>
      </c>
      <c r="P9" s="291">
        <v>9</v>
      </c>
      <c r="Q9" s="69">
        <f t="shared" si="1"/>
        <v>0.55555555555555558</v>
      </c>
    </row>
    <row r="10" spans="1:17" x14ac:dyDescent="0.3">
      <c r="A10" s="63"/>
      <c r="B10" s="58" t="s">
        <v>17763</v>
      </c>
      <c r="C10" s="292">
        <v>2271</v>
      </c>
      <c r="D10" s="292">
        <v>2280</v>
      </c>
      <c r="E10" s="292">
        <v>2292</v>
      </c>
      <c r="F10" s="292">
        <v>2303</v>
      </c>
      <c r="G10" s="292">
        <v>2319</v>
      </c>
      <c r="H10" s="292">
        <v>2321</v>
      </c>
      <c r="I10" s="292">
        <v>2322</v>
      </c>
      <c r="J10" s="292"/>
      <c r="K10" s="292"/>
      <c r="L10" s="292"/>
      <c r="M10" s="292"/>
      <c r="N10" s="292"/>
      <c r="O10" s="67">
        <f t="shared" si="2"/>
        <v>16108</v>
      </c>
      <c r="P10" s="291">
        <v>25974</v>
      </c>
      <c r="Q10" s="69">
        <f t="shared" si="1"/>
        <v>-0.37984137984137989</v>
      </c>
    </row>
    <row r="11" spans="1:17" x14ac:dyDescent="0.3">
      <c r="A11" s="63"/>
      <c r="B11" s="58" t="s">
        <v>17764</v>
      </c>
      <c r="C11" s="292">
        <v>341</v>
      </c>
      <c r="D11" s="292">
        <v>341</v>
      </c>
      <c r="E11" s="292">
        <v>334</v>
      </c>
      <c r="F11" s="292">
        <v>338</v>
      </c>
      <c r="G11" s="292">
        <v>343</v>
      </c>
      <c r="H11" s="292">
        <v>347</v>
      </c>
      <c r="I11" s="292">
        <v>351</v>
      </c>
      <c r="J11" s="292"/>
      <c r="K11" s="292"/>
      <c r="L11" s="292"/>
      <c r="M11" s="292"/>
      <c r="N11" s="292"/>
      <c r="O11" s="67">
        <f t="shared" si="2"/>
        <v>2395</v>
      </c>
      <c r="P11" s="291">
        <v>3655</v>
      </c>
      <c r="Q11" s="69">
        <f t="shared" si="1"/>
        <v>-0.34473324213406298</v>
      </c>
    </row>
    <row r="12" spans="1:17" x14ac:dyDescent="0.3">
      <c r="A12" s="63"/>
      <c r="B12" s="58"/>
      <c r="C12" s="64"/>
      <c r="D12" s="64"/>
      <c r="E12" s="64"/>
      <c r="F12" s="64"/>
      <c r="G12" s="64"/>
      <c r="H12" s="64"/>
      <c r="I12" s="64"/>
      <c r="J12" s="64"/>
      <c r="K12" s="64"/>
      <c r="L12" s="64"/>
      <c r="M12" s="64"/>
      <c r="N12" s="64"/>
      <c r="O12" s="67"/>
      <c r="P12" s="208"/>
      <c r="Q12" s="69"/>
    </row>
    <row r="13" spans="1:17" s="402" customFormat="1" x14ac:dyDescent="0.3">
      <c r="A13" s="63" t="s">
        <v>10</v>
      </c>
      <c r="B13" s="58" t="s">
        <v>17340</v>
      </c>
      <c r="C13" s="292">
        <v>155</v>
      </c>
      <c r="D13" s="293">
        <v>154</v>
      </c>
      <c r="E13" s="292">
        <v>153</v>
      </c>
      <c r="F13" s="292">
        <v>154</v>
      </c>
      <c r="G13" s="292">
        <v>155</v>
      </c>
      <c r="H13" s="292">
        <v>157</v>
      </c>
      <c r="I13" s="292">
        <v>156</v>
      </c>
      <c r="J13" s="292"/>
      <c r="K13" s="292"/>
      <c r="L13" s="292"/>
      <c r="M13" s="292"/>
      <c r="N13" s="292"/>
      <c r="O13" s="67">
        <f>SUM(C13:N13)</f>
        <v>1084</v>
      </c>
      <c r="P13" s="291">
        <v>1858</v>
      </c>
      <c r="Q13" s="69">
        <f t="shared" ref="Q13:Q21" si="3">IF(P13=0,0,O13/P13-1)</f>
        <v>-0.41657696447793324</v>
      </c>
    </row>
    <row r="14" spans="1:17" x14ac:dyDescent="0.3">
      <c r="A14" s="63">
        <v>36</v>
      </c>
      <c r="B14" s="58" t="s">
        <v>17765</v>
      </c>
      <c r="C14" s="292">
        <v>2198</v>
      </c>
      <c r="D14" s="292">
        <v>2197</v>
      </c>
      <c r="E14" s="292">
        <v>2218</v>
      </c>
      <c r="F14" s="292">
        <v>2235</v>
      </c>
      <c r="G14" s="292">
        <v>2248</v>
      </c>
      <c r="H14" s="292">
        <v>2260</v>
      </c>
      <c r="I14" s="292">
        <v>2272</v>
      </c>
      <c r="J14" s="292"/>
      <c r="K14" s="292"/>
      <c r="L14" s="292"/>
      <c r="M14" s="292"/>
      <c r="N14" s="292"/>
      <c r="O14" s="67">
        <f t="shared" ref="O14:O21" si="4">SUM(C14:N14)</f>
        <v>15628</v>
      </c>
      <c r="P14" s="291">
        <v>23668</v>
      </c>
      <c r="Q14" s="69">
        <f t="shared" si="3"/>
        <v>-0.33969917187764065</v>
      </c>
    </row>
    <row r="15" spans="1:17" x14ac:dyDescent="0.3">
      <c r="A15" s="63"/>
      <c r="B15" s="58" t="s">
        <v>17766</v>
      </c>
      <c r="C15" s="292">
        <v>2</v>
      </c>
      <c r="D15" s="292">
        <v>2</v>
      </c>
      <c r="E15" s="292">
        <v>3</v>
      </c>
      <c r="F15" s="292">
        <v>4</v>
      </c>
      <c r="G15" s="292">
        <v>6</v>
      </c>
      <c r="H15" s="292">
        <v>7</v>
      </c>
      <c r="I15" s="292">
        <v>8</v>
      </c>
      <c r="J15" s="292"/>
      <c r="K15" s="292"/>
      <c r="L15" s="292"/>
      <c r="M15" s="292"/>
      <c r="N15" s="292"/>
      <c r="O15" s="67">
        <f t="shared" si="4"/>
        <v>32</v>
      </c>
      <c r="P15" s="291">
        <v>7668</v>
      </c>
      <c r="Q15" s="69">
        <f t="shared" si="3"/>
        <v>-0.99582681272822116</v>
      </c>
    </row>
    <row r="16" spans="1:17" x14ac:dyDescent="0.3">
      <c r="A16" s="63"/>
      <c r="B16" s="58" t="s">
        <v>17767</v>
      </c>
      <c r="C16" s="292">
        <v>9</v>
      </c>
      <c r="D16" s="292">
        <v>9</v>
      </c>
      <c r="E16" s="292">
        <v>11</v>
      </c>
      <c r="F16" s="292">
        <v>11</v>
      </c>
      <c r="G16" s="292">
        <v>10</v>
      </c>
      <c r="H16" s="292">
        <v>10</v>
      </c>
      <c r="I16" s="292">
        <v>10</v>
      </c>
      <c r="J16" s="292"/>
      <c r="K16" s="292"/>
      <c r="L16" s="292"/>
      <c r="M16" s="292"/>
      <c r="N16" s="292"/>
      <c r="O16" s="67">
        <f t="shared" si="4"/>
        <v>70</v>
      </c>
      <c r="P16" s="291">
        <v>89</v>
      </c>
      <c r="Q16" s="69">
        <f t="shared" si="3"/>
        <v>-0.2134831460674157</v>
      </c>
    </row>
    <row r="17" spans="1:17" x14ac:dyDescent="0.3">
      <c r="A17" s="63"/>
      <c r="B17" s="58" t="s">
        <v>17768</v>
      </c>
      <c r="C17" s="292">
        <v>37</v>
      </c>
      <c r="D17" s="292">
        <v>37</v>
      </c>
      <c r="E17" s="292">
        <v>39</v>
      </c>
      <c r="F17" s="292">
        <v>39</v>
      </c>
      <c r="G17" s="292">
        <v>40</v>
      </c>
      <c r="H17" s="294">
        <v>40</v>
      </c>
      <c r="I17" s="292">
        <v>38</v>
      </c>
      <c r="J17" s="292"/>
      <c r="K17" s="292"/>
      <c r="L17" s="292"/>
      <c r="M17" s="292"/>
      <c r="N17" s="292"/>
      <c r="O17" s="67">
        <f t="shared" si="4"/>
        <v>270</v>
      </c>
      <c r="P17" s="291">
        <v>447</v>
      </c>
      <c r="Q17" s="69">
        <f t="shared" si="3"/>
        <v>-0.39597315436241609</v>
      </c>
    </row>
    <row r="18" spans="1:17" x14ac:dyDescent="0.3">
      <c r="A18" s="63"/>
      <c r="B18" s="58" t="s">
        <v>17781</v>
      </c>
      <c r="C18" s="292">
        <v>25</v>
      </c>
      <c r="D18" s="292">
        <v>26</v>
      </c>
      <c r="E18" s="292">
        <v>27</v>
      </c>
      <c r="F18" s="292">
        <v>27</v>
      </c>
      <c r="G18" s="292">
        <v>27</v>
      </c>
      <c r="H18" s="292">
        <v>26</v>
      </c>
      <c r="I18" s="292">
        <v>26</v>
      </c>
      <c r="J18" s="292"/>
      <c r="K18" s="292"/>
      <c r="L18" s="292"/>
      <c r="M18" s="292"/>
      <c r="N18" s="292"/>
      <c r="O18" s="67">
        <f t="shared" si="4"/>
        <v>184</v>
      </c>
      <c r="P18" s="291">
        <v>283</v>
      </c>
      <c r="Q18" s="69">
        <f t="shared" si="3"/>
        <v>-0.34982332155477036</v>
      </c>
    </row>
    <row r="19" spans="1:17" x14ac:dyDescent="0.3">
      <c r="A19" s="63"/>
      <c r="B19" s="58" t="s">
        <v>17769</v>
      </c>
      <c r="C19" s="292">
        <v>7</v>
      </c>
      <c r="D19" s="292">
        <v>7</v>
      </c>
      <c r="E19" s="292">
        <v>8</v>
      </c>
      <c r="F19" s="292">
        <v>8</v>
      </c>
      <c r="G19" s="292">
        <v>8</v>
      </c>
      <c r="H19" s="292">
        <v>8</v>
      </c>
      <c r="I19" s="292">
        <v>7</v>
      </c>
      <c r="J19" s="292"/>
      <c r="K19" s="292"/>
      <c r="L19" s="292"/>
      <c r="M19" s="292"/>
      <c r="N19" s="292"/>
      <c r="O19" s="67">
        <f t="shared" si="4"/>
        <v>53</v>
      </c>
      <c r="P19" s="291">
        <v>91</v>
      </c>
      <c r="Q19" s="69">
        <f t="shared" si="3"/>
        <v>-0.41758241758241754</v>
      </c>
    </row>
    <row r="20" spans="1:17" x14ac:dyDescent="0.3">
      <c r="A20" s="63"/>
      <c r="B20" s="58" t="s">
        <v>17770</v>
      </c>
      <c r="C20" s="292">
        <v>271</v>
      </c>
      <c r="D20" s="292">
        <v>270</v>
      </c>
      <c r="E20" s="292">
        <v>272</v>
      </c>
      <c r="F20" s="292">
        <v>275</v>
      </c>
      <c r="G20" s="292">
        <v>276</v>
      </c>
      <c r="H20" s="292">
        <v>281</v>
      </c>
      <c r="I20" s="292">
        <v>287</v>
      </c>
      <c r="J20" s="292"/>
      <c r="K20" s="292"/>
      <c r="L20" s="292"/>
      <c r="M20" s="292"/>
      <c r="N20" s="292"/>
      <c r="O20" s="67">
        <f t="shared" si="4"/>
        <v>1932</v>
      </c>
      <c r="P20" s="291">
        <v>2971</v>
      </c>
      <c r="Q20" s="69">
        <f t="shared" si="3"/>
        <v>-0.34971390104341971</v>
      </c>
    </row>
    <row r="21" spans="1:17" x14ac:dyDescent="0.3">
      <c r="A21" s="63"/>
      <c r="B21" s="58" t="s">
        <v>17763</v>
      </c>
      <c r="C21" s="292">
        <v>1440</v>
      </c>
      <c r="D21" s="292">
        <v>1439</v>
      </c>
      <c r="E21" s="292">
        <v>1446</v>
      </c>
      <c r="F21" s="292">
        <v>1458</v>
      </c>
      <c r="G21" s="292">
        <v>1468</v>
      </c>
      <c r="H21" s="292">
        <v>1481</v>
      </c>
      <c r="I21" s="292">
        <v>1488</v>
      </c>
      <c r="J21" s="292"/>
      <c r="K21" s="292"/>
      <c r="L21" s="292"/>
      <c r="M21" s="292"/>
      <c r="N21" s="292"/>
      <c r="O21" s="67">
        <f t="shared" si="4"/>
        <v>10220</v>
      </c>
      <c r="P21" s="291">
        <v>16968</v>
      </c>
      <c r="Q21" s="69">
        <f t="shared" si="3"/>
        <v>-0.39768976897689767</v>
      </c>
    </row>
    <row r="22" spans="1:17" x14ac:dyDescent="0.3">
      <c r="A22" s="63"/>
      <c r="B22" s="58"/>
      <c r="C22" s="64"/>
      <c r="D22" s="64"/>
      <c r="E22" s="64"/>
      <c r="F22" s="64"/>
      <c r="G22" s="64"/>
      <c r="H22" s="64"/>
      <c r="I22" s="64"/>
      <c r="J22" s="64"/>
      <c r="K22" s="64"/>
      <c r="L22" s="64"/>
      <c r="M22" s="64"/>
      <c r="N22" s="64"/>
      <c r="O22" s="59"/>
      <c r="P22" s="208"/>
      <c r="Q22" s="69"/>
    </row>
    <row r="23" spans="1:17" s="402" customFormat="1" x14ac:dyDescent="0.3">
      <c r="A23" s="63" t="s">
        <v>11</v>
      </c>
      <c r="B23" s="58" t="s">
        <v>17340</v>
      </c>
      <c r="C23" s="292">
        <v>39</v>
      </c>
      <c r="D23" s="293">
        <v>40</v>
      </c>
      <c r="E23" s="292">
        <v>42</v>
      </c>
      <c r="F23" s="292">
        <v>41</v>
      </c>
      <c r="G23" s="292">
        <v>41</v>
      </c>
      <c r="H23" s="292">
        <v>42</v>
      </c>
      <c r="I23" s="292">
        <v>43</v>
      </c>
      <c r="J23" s="292"/>
      <c r="K23" s="292"/>
      <c r="L23" s="292"/>
      <c r="M23" s="292"/>
      <c r="N23" s="292"/>
      <c r="O23" s="67">
        <f>SUM(C23:N23)</f>
        <v>288</v>
      </c>
      <c r="P23" s="291">
        <v>462</v>
      </c>
      <c r="Q23" s="69">
        <f t="shared" ref="Q23:Q27" si="5">IF(P23=0,0,O23/P23-1)</f>
        <v>-0.37662337662337664</v>
      </c>
    </row>
    <row r="24" spans="1:17" x14ac:dyDescent="0.3">
      <c r="A24" s="63">
        <v>38</v>
      </c>
      <c r="B24" s="58" t="s">
        <v>17765</v>
      </c>
      <c r="C24" s="292">
        <v>1034</v>
      </c>
      <c r="D24" s="292">
        <v>1038</v>
      </c>
      <c r="E24" s="292">
        <v>1046</v>
      </c>
      <c r="F24" s="292">
        <v>1053</v>
      </c>
      <c r="G24" s="292">
        <v>1060</v>
      </c>
      <c r="H24" s="292">
        <v>1064</v>
      </c>
      <c r="I24" s="292">
        <v>1069</v>
      </c>
      <c r="J24" s="292"/>
      <c r="K24" s="292"/>
      <c r="L24" s="292"/>
      <c r="M24" s="292"/>
      <c r="N24" s="292"/>
      <c r="O24" s="67">
        <f t="shared" ref="O24:O28" si="6">SUM(C24:N24)</f>
        <v>7364</v>
      </c>
      <c r="P24" s="291">
        <v>11754</v>
      </c>
      <c r="Q24" s="69">
        <f t="shared" si="5"/>
        <v>-0.37348987578696613</v>
      </c>
    </row>
    <row r="25" spans="1:17" x14ac:dyDescent="0.3">
      <c r="A25" s="63"/>
      <c r="B25" s="58" t="s">
        <v>17759</v>
      </c>
      <c r="C25" s="292">
        <v>154</v>
      </c>
      <c r="D25" s="292">
        <v>153</v>
      </c>
      <c r="E25" s="292">
        <v>155</v>
      </c>
      <c r="F25" s="292">
        <v>156</v>
      </c>
      <c r="G25" s="292">
        <v>156</v>
      </c>
      <c r="H25" s="292">
        <v>156</v>
      </c>
      <c r="I25" s="292">
        <v>157</v>
      </c>
      <c r="J25" s="292"/>
      <c r="K25" s="292"/>
      <c r="L25" s="292"/>
      <c r="M25" s="292"/>
      <c r="N25" s="292"/>
      <c r="O25" s="67">
        <f t="shared" si="6"/>
        <v>1087</v>
      </c>
      <c r="P25" s="291">
        <v>1894</v>
      </c>
      <c r="Q25" s="69">
        <f t="shared" si="5"/>
        <v>-0.42608236536430832</v>
      </c>
    </row>
    <row r="26" spans="1:17" x14ac:dyDescent="0.3">
      <c r="A26" s="63"/>
      <c r="B26" s="58" t="s">
        <v>17771</v>
      </c>
      <c r="C26" s="292">
        <v>68</v>
      </c>
      <c r="D26" s="292">
        <v>68</v>
      </c>
      <c r="E26" s="292">
        <v>69</v>
      </c>
      <c r="F26" s="292">
        <v>70</v>
      </c>
      <c r="G26" s="292">
        <v>69</v>
      </c>
      <c r="H26" s="292">
        <v>71</v>
      </c>
      <c r="I26" s="292">
        <v>71</v>
      </c>
      <c r="J26" s="292"/>
      <c r="K26" s="292"/>
      <c r="L26" s="292"/>
      <c r="M26" s="292"/>
      <c r="N26" s="292"/>
      <c r="O26" s="67">
        <f t="shared" si="6"/>
        <v>486</v>
      </c>
      <c r="P26" s="291">
        <v>751</v>
      </c>
      <c r="Q26" s="69">
        <f t="shared" si="5"/>
        <v>-0.35286284953395475</v>
      </c>
    </row>
    <row r="27" spans="1:17" x14ac:dyDescent="0.3">
      <c r="A27" s="63"/>
      <c r="B27" s="58" t="s">
        <v>17763</v>
      </c>
      <c r="C27" s="292">
        <v>627</v>
      </c>
      <c r="D27" s="292">
        <v>631</v>
      </c>
      <c r="E27" s="292">
        <v>641</v>
      </c>
      <c r="F27" s="292">
        <v>641</v>
      </c>
      <c r="G27" s="292">
        <v>642</v>
      </c>
      <c r="H27" s="292">
        <v>644</v>
      </c>
      <c r="I27" s="292">
        <v>648</v>
      </c>
      <c r="J27" s="292"/>
      <c r="K27" s="292"/>
      <c r="L27" s="292"/>
      <c r="M27" s="292"/>
      <c r="N27" s="292"/>
      <c r="O27" s="67">
        <f t="shared" si="6"/>
        <v>4474</v>
      </c>
      <c r="P27" s="291">
        <v>7251</v>
      </c>
      <c r="Q27" s="69">
        <f t="shared" si="5"/>
        <v>-0.3829816577023859</v>
      </c>
    </row>
    <row r="28" spans="1:17" x14ac:dyDescent="0.3">
      <c r="A28" s="63"/>
      <c r="B28" s="58"/>
      <c r="C28" s="64"/>
      <c r="D28" s="64"/>
      <c r="E28" s="64"/>
      <c r="F28" s="64"/>
      <c r="G28" s="64"/>
      <c r="H28" s="64"/>
      <c r="I28" s="64"/>
      <c r="J28" s="64"/>
      <c r="K28" s="64"/>
      <c r="L28" s="64"/>
      <c r="M28" s="64"/>
      <c r="N28" s="64"/>
      <c r="O28" s="67">
        <f t="shared" si="6"/>
        <v>0</v>
      </c>
      <c r="P28" s="208">
        <v>0</v>
      </c>
      <c r="Q28" s="69"/>
    </row>
    <row r="29" spans="1:17" s="402" customFormat="1" x14ac:dyDescent="0.3">
      <c r="A29" s="63" t="s">
        <v>12</v>
      </c>
      <c r="B29" s="58" t="s">
        <v>17340</v>
      </c>
      <c r="C29" s="292">
        <v>98</v>
      </c>
      <c r="D29" s="293">
        <v>98</v>
      </c>
      <c r="E29" s="292">
        <v>98</v>
      </c>
      <c r="F29" s="292">
        <v>96</v>
      </c>
      <c r="G29" s="292">
        <v>95</v>
      </c>
      <c r="H29" s="292">
        <v>97</v>
      </c>
      <c r="I29" s="292">
        <v>95</v>
      </c>
      <c r="J29" s="292"/>
      <c r="K29" s="292"/>
      <c r="L29" s="292"/>
      <c r="M29" s="292"/>
      <c r="N29" s="292"/>
      <c r="O29" s="67">
        <f>SUM(C29:N29)</f>
        <v>677</v>
      </c>
      <c r="P29" s="291">
        <v>1180</v>
      </c>
      <c r="Q29" s="69">
        <f t="shared" ref="Q29:Q34" si="7">IF(P29=0,0,O29/P29-1)</f>
        <v>-0.42627118644067796</v>
      </c>
    </row>
    <row r="30" spans="1:17" x14ac:dyDescent="0.3">
      <c r="A30" s="63">
        <v>40</v>
      </c>
      <c r="B30" s="58" t="s">
        <v>17765</v>
      </c>
      <c r="C30" s="292">
        <v>2011</v>
      </c>
      <c r="D30" s="292">
        <v>2007</v>
      </c>
      <c r="E30" s="292">
        <v>2020</v>
      </c>
      <c r="F30" s="292">
        <v>2030</v>
      </c>
      <c r="G30" s="292">
        <v>2037</v>
      </c>
      <c r="H30" s="292">
        <v>2054</v>
      </c>
      <c r="I30" s="292">
        <v>2068</v>
      </c>
      <c r="J30" s="292"/>
      <c r="K30" s="292"/>
      <c r="L30" s="292"/>
      <c r="M30" s="292"/>
      <c r="N30" s="292"/>
      <c r="O30" s="67">
        <f t="shared" ref="O30:O34" si="8">SUM(C30:N30)</f>
        <v>14227</v>
      </c>
      <c r="P30" s="291">
        <v>21921</v>
      </c>
      <c r="Q30" s="69">
        <f t="shared" si="7"/>
        <v>-0.35098763742529993</v>
      </c>
    </row>
    <row r="31" spans="1:17" x14ac:dyDescent="0.3">
      <c r="A31" s="63"/>
      <c r="B31" s="58" t="s">
        <v>17759</v>
      </c>
      <c r="C31" s="292">
        <v>456</v>
      </c>
      <c r="D31" s="292">
        <v>456</v>
      </c>
      <c r="E31" s="292">
        <v>454</v>
      </c>
      <c r="F31" s="292">
        <v>450</v>
      </c>
      <c r="G31" s="292">
        <v>452</v>
      </c>
      <c r="H31" s="292">
        <v>454</v>
      </c>
      <c r="I31" s="292">
        <v>451</v>
      </c>
      <c r="J31" s="292"/>
      <c r="K31" s="292"/>
      <c r="L31" s="292"/>
      <c r="M31" s="292"/>
      <c r="N31" s="292"/>
      <c r="O31" s="67">
        <f t="shared" si="8"/>
        <v>3173</v>
      </c>
      <c r="P31" s="291">
        <v>5268</v>
      </c>
      <c r="Q31" s="69">
        <f t="shared" si="7"/>
        <v>-0.39768413059984808</v>
      </c>
    </row>
    <row r="32" spans="1:17" x14ac:dyDescent="0.3">
      <c r="A32" s="63"/>
      <c r="B32" s="58" t="s">
        <v>17773</v>
      </c>
      <c r="C32" s="292">
        <v>13</v>
      </c>
      <c r="D32" s="292">
        <v>13</v>
      </c>
      <c r="E32" s="292">
        <v>14</v>
      </c>
      <c r="F32" s="292">
        <v>15</v>
      </c>
      <c r="G32" s="292">
        <v>15</v>
      </c>
      <c r="H32" s="292">
        <v>15</v>
      </c>
      <c r="I32" s="292">
        <v>15</v>
      </c>
      <c r="J32" s="292"/>
      <c r="K32" s="292"/>
      <c r="L32" s="292"/>
      <c r="M32" s="292"/>
      <c r="N32" s="292"/>
      <c r="O32" s="67">
        <f t="shared" si="8"/>
        <v>100</v>
      </c>
      <c r="P32" s="291">
        <v>144</v>
      </c>
      <c r="Q32" s="69">
        <f t="shared" si="7"/>
        <v>-0.30555555555555558</v>
      </c>
    </row>
    <row r="33" spans="1:19" x14ac:dyDescent="0.3">
      <c r="A33" s="63"/>
      <c r="B33" s="58" t="s">
        <v>17774</v>
      </c>
      <c r="C33" s="292">
        <v>188</v>
      </c>
      <c r="D33" s="292">
        <v>190</v>
      </c>
      <c r="E33" s="292">
        <v>193</v>
      </c>
      <c r="F33" s="292">
        <v>203</v>
      </c>
      <c r="G33" s="292">
        <v>208</v>
      </c>
      <c r="H33" s="292">
        <v>217</v>
      </c>
      <c r="I33" s="292">
        <v>221</v>
      </c>
      <c r="J33" s="292"/>
      <c r="K33" s="292"/>
      <c r="L33" s="292"/>
      <c r="M33" s="292"/>
      <c r="N33" s="292"/>
      <c r="O33" s="67">
        <f t="shared" si="8"/>
        <v>1420</v>
      </c>
      <c r="P33" s="291">
        <v>2160</v>
      </c>
      <c r="Q33" s="69">
        <f t="shared" si="7"/>
        <v>-0.34259259259259256</v>
      </c>
    </row>
    <row r="34" spans="1:19" x14ac:dyDescent="0.3">
      <c r="A34" s="63"/>
      <c r="B34" s="58" t="s">
        <v>17763</v>
      </c>
      <c r="C34" s="292">
        <v>1312</v>
      </c>
      <c r="D34" s="292">
        <v>1316</v>
      </c>
      <c r="E34" s="292">
        <v>1324</v>
      </c>
      <c r="F34" s="292">
        <v>1328</v>
      </c>
      <c r="G34" s="292">
        <v>1333</v>
      </c>
      <c r="H34" s="292">
        <v>1343</v>
      </c>
      <c r="I34" s="292">
        <v>1345</v>
      </c>
      <c r="J34" s="292"/>
      <c r="K34" s="292"/>
      <c r="L34" s="292"/>
      <c r="M34" s="292"/>
      <c r="N34" s="292"/>
      <c r="O34" s="67">
        <f t="shared" si="8"/>
        <v>9301</v>
      </c>
      <c r="P34" s="291">
        <v>15940</v>
      </c>
      <c r="Q34" s="69">
        <f t="shared" si="7"/>
        <v>-0.41649937264742787</v>
      </c>
    </row>
    <row r="35" spans="1:19" x14ac:dyDescent="0.3">
      <c r="A35" s="63"/>
      <c r="B35" s="58"/>
      <c r="C35" s="64"/>
      <c r="D35" s="64"/>
      <c r="E35" s="64"/>
      <c r="F35" s="64"/>
      <c r="G35" s="64"/>
      <c r="H35" s="64"/>
      <c r="I35" s="64"/>
      <c r="J35" s="64"/>
      <c r="K35" s="64"/>
      <c r="L35" s="64"/>
      <c r="M35" s="64"/>
      <c r="N35" s="64"/>
      <c r="O35" s="67"/>
      <c r="P35" s="208"/>
      <c r="Q35" s="69"/>
    </row>
    <row r="36" spans="1:19" s="402" customFormat="1" x14ac:dyDescent="0.3">
      <c r="A36" s="63" t="s">
        <v>13</v>
      </c>
      <c r="B36" s="58" t="s">
        <v>17340</v>
      </c>
      <c r="C36" s="292">
        <v>137</v>
      </c>
      <c r="D36" s="292">
        <v>136</v>
      </c>
      <c r="E36" s="292">
        <v>136</v>
      </c>
      <c r="F36" s="292">
        <v>135</v>
      </c>
      <c r="G36" s="292">
        <v>138</v>
      </c>
      <c r="H36" s="292">
        <v>139</v>
      </c>
      <c r="I36" s="292">
        <v>138</v>
      </c>
      <c r="J36" s="292"/>
      <c r="K36" s="292"/>
      <c r="L36" s="292"/>
      <c r="M36" s="292"/>
      <c r="N36" s="292"/>
      <c r="O36" s="67">
        <f>SUM(C36:N36)</f>
        <v>959</v>
      </c>
      <c r="P36" s="291">
        <v>1667</v>
      </c>
      <c r="Q36" s="69">
        <f t="shared" ref="Q36:Q43" si="9">IF(P36=0,0,O36/P36-1)</f>
        <v>-0.42471505698860224</v>
      </c>
    </row>
    <row r="37" spans="1:19" x14ac:dyDescent="0.3">
      <c r="A37" s="63">
        <v>44</v>
      </c>
      <c r="B37" s="58" t="s">
        <v>17765</v>
      </c>
      <c r="C37" s="292">
        <v>3343</v>
      </c>
      <c r="D37" s="292">
        <v>3351</v>
      </c>
      <c r="E37" s="292">
        <v>3370</v>
      </c>
      <c r="F37" s="292">
        <v>3411</v>
      </c>
      <c r="G37" s="292">
        <v>3434</v>
      </c>
      <c r="H37" s="292">
        <v>3452</v>
      </c>
      <c r="I37" s="292">
        <v>3460</v>
      </c>
      <c r="J37" s="292"/>
      <c r="K37" s="292"/>
      <c r="L37" s="292"/>
      <c r="M37" s="292"/>
      <c r="N37" s="292"/>
      <c r="O37" s="67">
        <f t="shared" ref="O37:O43" si="10">SUM(C37:N37)</f>
        <v>23821</v>
      </c>
      <c r="P37" s="291">
        <v>38336</v>
      </c>
      <c r="Q37" s="69">
        <f t="shared" si="9"/>
        <v>-0.37862583472454092</v>
      </c>
    </row>
    <row r="38" spans="1:19" x14ac:dyDescent="0.3">
      <c r="A38" s="63"/>
      <c r="B38" s="58" t="s">
        <v>17772</v>
      </c>
      <c r="C38" s="292">
        <v>524</v>
      </c>
      <c r="D38" s="292">
        <v>527</v>
      </c>
      <c r="E38" s="292">
        <v>526</v>
      </c>
      <c r="F38" s="292">
        <v>528</v>
      </c>
      <c r="G38" s="292">
        <v>526</v>
      </c>
      <c r="H38" s="292">
        <v>529</v>
      </c>
      <c r="I38" s="292">
        <v>529</v>
      </c>
      <c r="J38" s="292"/>
      <c r="K38" s="292"/>
      <c r="L38" s="292"/>
      <c r="M38" s="292"/>
      <c r="N38" s="292"/>
      <c r="O38" s="67">
        <f t="shared" si="10"/>
        <v>3689</v>
      </c>
      <c r="P38" s="291">
        <v>6118</v>
      </c>
      <c r="Q38" s="69">
        <f t="shared" si="9"/>
        <v>-0.39702517162471396</v>
      </c>
    </row>
    <row r="39" spans="1:19" x14ac:dyDescent="0.3">
      <c r="A39" s="63"/>
      <c r="B39" s="58" t="s">
        <v>17775</v>
      </c>
      <c r="C39" s="292">
        <v>5</v>
      </c>
      <c r="D39" s="292">
        <v>5</v>
      </c>
      <c r="E39" s="292">
        <v>5</v>
      </c>
      <c r="F39" s="292">
        <v>5</v>
      </c>
      <c r="G39" s="292">
        <v>5</v>
      </c>
      <c r="H39" s="292">
        <v>5</v>
      </c>
      <c r="I39" s="292">
        <v>5</v>
      </c>
      <c r="J39" s="292"/>
      <c r="K39" s="292"/>
      <c r="L39" s="292"/>
      <c r="M39" s="292"/>
      <c r="N39" s="292"/>
      <c r="O39" s="67">
        <f t="shared" si="10"/>
        <v>35</v>
      </c>
      <c r="P39" s="291">
        <v>52</v>
      </c>
      <c r="Q39" s="69">
        <f t="shared" si="9"/>
        <v>-0.32692307692307687</v>
      </c>
    </row>
    <row r="40" spans="1:19" x14ac:dyDescent="0.3">
      <c r="A40" s="63"/>
      <c r="B40" s="58" t="s">
        <v>17776</v>
      </c>
      <c r="C40" s="292">
        <v>5</v>
      </c>
      <c r="D40" s="292">
        <v>5</v>
      </c>
      <c r="E40" s="292">
        <v>5</v>
      </c>
      <c r="F40" s="292">
        <v>5</v>
      </c>
      <c r="G40" s="292">
        <v>5</v>
      </c>
      <c r="H40" s="292">
        <v>5</v>
      </c>
      <c r="I40" s="292">
        <v>5</v>
      </c>
      <c r="J40" s="292"/>
      <c r="K40" s="292"/>
      <c r="L40" s="292"/>
      <c r="M40" s="292"/>
      <c r="N40" s="292"/>
      <c r="O40" s="67">
        <f t="shared" si="10"/>
        <v>35</v>
      </c>
      <c r="P40" s="291">
        <v>70</v>
      </c>
      <c r="Q40" s="69">
        <f t="shared" si="9"/>
        <v>-0.5</v>
      </c>
    </row>
    <row r="41" spans="1:19" x14ac:dyDescent="0.3">
      <c r="A41" s="63"/>
      <c r="B41" s="58" t="s">
        <v>17777</v>
      </c>
      <c r="C41" s="292">
        <v>35</v>
      </c>
      <c r="D41" s="292">
        <v>35</v>
      </c>
      <c r="E41" s="292">
        <v>35</v>
      </c>
      <c r="F41" s="292">
        <v>35</v>
      </c>
      <c r="G41" s="292">
        <v>36</v>
      </c>
      <c r="H41" s="292">
        <v>36</v>
      </c>
      <c r="I41" s="292">
        <v>35</v>
      </c>
      <c r="J41" s="292"/>
      <c r="K41" s="292"/>
      <c r="L41" s="292"/>
      <c r="M41" s="292"/>
      <c r="N41" s="292"/>
      <c r="O41" s="67">
        <f t="shared" si="10"/>
        <v>247</v>
      </c>
      <c r="P41" s="291">
        <v>439</v>
      </c>
      <c r="Q41" s="69">
        <f t="shared" si="9"/>
        <v>-0.43735763097949887</v>
      </c>
    </row>
    <row r="42" spans="1:19" x14ac:dyDescent="0.3">
      <c r="A42" s="63"/>
      <c r="B42" s="58" t="s">
        <v>17770</v>
      </c>
      <c r="C42" s="292">
        <v>199</v>
      </c>
      <c r="D42" s="292">
        <v>205</v>
      </c>
      <c r="E42" s="292">
        <v>209</v>
      </c>
      <c r="F42" s="292">
        <v>215</v>
      </c>
      <c r="G42" s="292">
        <v>214</v>
      </c>
      <c r="H42" s="292">
        <v>218</v>
      </c>
      <c r="I42" s="292">
        <v>222</v>
      </c>
      <c r="J42" s="292"/>
      <c r="K42" s="292"/>
      <c r="L42" s="292"/>
      <c r="M42" s="292"/>
      <c r="N42" s="292"/>
      <c r="O42" s="67">
        <f t="shared" si="10"/>
        <v>1482</v>
      </c>
      <c r="P42" s="291">
        <v>2226</v>
      </c>
      <c r="Q42" s="69">
        <f t="shared" si="9"/>
        <v>-0.33423180592991919</v>
      </c>
    </row>
    <row r="43" spans="1:19" x14ac:dyDescent="0.3">
      <c r="A43" s="63"/>
      <c r="B43" s="58" t="s">
        <v>17763</v>
      </c>
      <c r="C43" s="292">
        <v>2138</v>
      </c>
      <c r="D43" s="292">
        <v>2150</v>
      </c>
      <c r="E43" s="292">
        <v>2168</v>
      </c>
      <c r="F43" s="292">
        <v>2188</v>
      </c>
      <c r="G43" s="292">
        <v>2213</v>
      </c>
      <c r="H43" s="292">
        <v>2218</v>
      </c>
      <c r="I43" s="292">
        <v>2222</v>
      </c>
      <c r="J43" s="292"/>
      <c r="K43" s="292"/>
      <c r="L43" s="292"/>
      <c r="M43" s="292"/>
      <c r="N43" s="292"/>
      <c r="O43" s="67">
        <f t="shared" si="10"/>
        <v>15297</v>
      </c>
      <c r="P43" s="291">
        <v>24057</v>
      </c>
      <c r="Q43" s="69">
        <f t="shared" si="9"/>
        <v>-0.36413517894999381</v>
      </c>
    </row>
    <row r="44" spans="1:19" x14ac:dyDescent="0.3">
      <c r="A44" s="63"/>
      <c r="B44" s="58"/>
      <c r="C44" s="64"/>
      <c r="D44" s="64"/>
      <c r="E44" s="64"/>
      <c r="F44" s="64"/>
      <c r="G44" s="64"/>
      <c r="H44" s="64"/>
      <c r="I44" s="64"/>
      <c r="J44" s="64"/>
      <c r="K44" s="64"/>
      <c r="L44" s="64"/>
      <c r="M44" s="64"/>
      <c r="N44" s="64"/>
      <c r="O44" s="67"/>
      <c r="P44" s="208"/>
      <c r="Q44" s="69"/>
    </row>
    <row r="45" spans="1:19" s="402" customFormat="1" x14ac:dyDescent="0.3">
      <c r="A45" s="63" t="s">
        <v>45</v>
      </c>
      <c r="B45" s="58" t="s">
        <v>17340</v>
      </c>
      <c r="C45" s="292">
        <v>301</v>
      </c>
      <c r="D45" s="292">
        <v>299</v>
      </c>
      <c r="E45" s="292">
        <v>303</v>
      </c>
      <c r="F45" s="292">
        <v>307</v>
      </c>
      <c r="G45" s="292">
        <v>307</v>
      </c>
      <c r="H45" s="292">
        <v>311</v>
      </c>
      <c r="I45" s="292">
        <v>308</v>
      </c>
      <c r="J45" s="292"/>
      <c r="K45" s="292"/>
      <c r="L45" s="292"/>
      <c r="M45" s="292"/>
      <c r="N45" s="292"/>
      <c r="O45" s="67">
        <f>SUM(C45:N45)</f>
        <v>2136</v>
      </c>
      <c r="P45" s="291">
        <v>4181</v>
      </c>
      <c r="Q45" s="69">
        <f t="shared" ref="Q45:Q51" si="11">IF(P45=0,0,O45/P45-1)</f>
        <v>-0.48911743602009083</v>
      </c>
      <c r="S45" s="145"/>
    </row>
    <row r="46" spans="1:19" x14ac:dyDescent="0.3">
      <c r="A46" s="63">
        <v>34</v>
      </c>
      <c r="B46" s="58" t="s">
        <v>17765</v>
      </c>
      <c r="C46" s="292">
        <v>4435</v>
      </c>
      <c r="D46" s="292">
        <v>4446</v>
      </c>
      <c r="E46" s="292">
        <v>4493</v>
      </c>
      <c r="F46" s="292">
        <v>4513</v>
      </c>
      <c r="G46" s="292">
        <v>4547</v>
      </c>
      <c r="H46" s="292">
        <v>4573</v>
      </c>
      <c r="I46" s="292">
        <v>4588</v>
      </c>
      <c r="J46" s="292"/>
      <c r="K46" s="292"/>
      <c r="L46" s="292"/>
      <c r="M46" s="292"/>
      <c r="N46" s="292"/>
      <c r="O46" s="67">
        <f t="shared" ref="O46:O51" si="12">SUM(C46:N46)</f>
        <v>31595</v>
      </c>
      <c r="P46" s="291">
        <v>47189</v>
      </c>
      <c r="Q46" s="69">
        <f t="shared" si="11"/>
        <v>-0.33045836953527308</v>
      </c>
    </row>
    <row r="47" spans="1:19" x14ac:dyDescent="0.3">
      <c r="A47" s="63"/>
      <c r="B47" s="58" t="s">
        <v>17759</v>
      </c>
      <c r="C47" s="292">
        <v>1635</v>
      </c>
      <c r="D47" s="292">
        <v>1628</v>
      </c>
      <c r="E47" s="292">
        <v>1632</v>
      </c>
      <c r="F47" s="292">
        <v>1616</v>
      </c>
      <c r="G47" s="292">
        <v>1621</v>
      </c>
      <c r="H47" s="292">
        <v>1631</v>
      </c>
      <c r="I47" s="292">
        <v>1627</v>
      </c>
      <c r="J47" s="292"/>
      <c r="K47" s="292"/>
      <c r="L47" s="292"/>
      <c r="M47" s="292"/>
      <c r="N47" s="292"/>
      <c r="O47" s="67">
        <f t="shared" si="12"/>
        <v>11390</v>
      </c>
      <c r="P47" s="291">
        <v>19342</v>
      </c>
      <c r="Q47" s="69">
        <f t="shared" si="11"/>
        <v>-0.41112604694447319</v>
      </c>
    </row>
    <row r="48" spans="1:19" x14ac:dyDescent="0.3">
      <c r="A48" s="63"/>
      <c r="B48" s="58" t="s">
        <v>17778</v>
      </c>
      <c r="C48" s="292">
        <v>711</v>
      </c>
      <c r="D48" s="292">
        <v>712</v>
      </c>
      <c r="E48" s="292">
        <v>725</v>
      </c>
      <c r="F48" s="292">
        <v>727</v>
      </c>
      <c r="G48" s="292">
        <v>732</v>
      </c>
      <c r="H48" s="292">
        <v>738</v>
      </c>
      <c r="I48" s="292">
        <v>744</v>
      </c>
      <c r="J48" s="292"/>
      <c r="K48" s="292"/>
      <c r="L48" s="292"/>
      <c r="M48" s="292"/>
      <c r="N48" s="292"/>
      <c r="O48" s="67">
        <f t="shared" si="12"/>
        <v>5089</v>
      </c>
      <c r="P48" s="291">
        <v>8161</v>
      </c>
      <c r="Q48" s="69">
        <f t="shared" si="11"/>
        <v>-0.37642445778703593</v>
      </c>
    </row>
    <row r="49" spans="1:17" x14ac:dyDescent="0.3">
      <c r="A49" s="63"/>
      <c r="B49" s="58" t="s">
        <v>17779</v>
      </c>
      <c r="C49" s="292">
        <v>72</v>
      </c>
      <c r="D49" s="292">
        <v>72</v>
      </c>
      <c r="E49" s="292">
        <v>71</v>
      </c>
      <c r="F49" s="292">
        <v>70</v>
      </c>
      <c r="G49" s="292">
        <v>70</v>
      </c>
      <c r="H49" s="292">
        <v>70</v>
      </c>
      <c r="I49" s="292">
        <v>72</v>
      </c>
      <c r="J49" s="292"/>
      <c r="K49" s="292"/>
      <c r="L49" s="292"/>
      <c r="M49" s="292"/>
      <c r="N49" s="292"/>
      <c r="O49" s="67">
        <f t="shared" si="12"/>
        <v>497</v>
      </c>
      <c r="P49" s="291">
        <v>803</v>
      </c>
      <c r="Q49" s="69">
        <f t="shared" si="11"/>
        <v>-0.38107098381070981</v>
      </c>
    </row>
    <row r="50" spans="1:17" x14ac:dyDescent="0.3">
      <c r="A50" s="63"/>
      <c r="B50" s="58" t="s">
        <v>17780</v>
      </c>
      <c r="C50" s="292">
        <v>58</v>
      </c>
      <c r="D50" s="292">
        <v>57</v>
      </c>
      <c r="E50" s="292">
        <v>60</v>
      </c>
      <c r="F50" s="292">
        <v>59</v>
      </c>
      <c r="G50" s="292">
        <v>60</v>
      </c>
      <c r="H50" s="292">
        <v>61</v>
      </c>
      <c r="I50" s="292">
        <v>60</v>
      </c>
      <c r="J50" s="292"/>
      <c r="K50" s="292"/>
      <c r="L50" s="292"/>
      <c r="M50" s="292"/>
      <c r="N50" s="292"/>
      <c r="O50" s="67">
        <f t="shared" si="12"/>
        <v>415</v>
      </c>
      <c r="P50" s="291">
        <v>614</v>
      </c>
      <c r="Q50" s="69">
        <f t="shared" si="11"/>
        <v>-0.32410423452768733</v>
      </c>
    </row>
    <row r="51" spans="1:17" x14ac:dyDescent="0.3">
      <c r="A51" s="63"/>
      <c r="B51" s="58" t="s">
        <v>17763</v>
      </c>
      <c r="C51" s="292">
        <v>2807</v>
      </c>
      <c r="D51" s="292">
        <v>2816</v>
      </c>
      <c r="E51" s="292">
        <v>2835</v>
      </c>
      <c r="F51" s="292">
        <v>2855</v>
      </c>
      <c r="G51" s="292">
        <v>2878</v>
      </c>
      <c r="H51" s="292">
        <v>2897</v>
      </c>
      <c r="I51" s="292">
        <v>2906</v>
      </c>
      <c r="J51" s="292"/>
      <c r="K51" s="292"/>
      <c r="L51" s="292"/>
      <c r="M51" s="292"/>
      <c r="N51" s="292"/>
      <c r="O51" s="67">
        <f t="shared" si="12"/>
        <v>19994</v>
      </c>
      <c r="P51" s="291">
        <v>31791</v>
      </c>
      <c r="Q51" s="69">
        <f t="shared" si="11"/>
        <v>-0.37107986537070237</v>
      </c>
    </row>
    <row r="52" spans="1:17" x14ac:dyDescent="0.3">
      <c r="A52" s="60"/>
      <c r="B52" s="60"/>
      <c r="C52" s="66"/>
      <c r="D52" s="66"/>
      <c r="E52" s="66"/>
      <c r="F52" s="66"/>
      <c r="G52" s="66"/>
      <c r="H52" s="66"/>
      <c r="I52" s="66"/>
      <c r="J52" s="65"/>
      <c r="K52" s="66"/>
      <c r="L52" s="66"/>
      <c r="M52" s="66"/>
      <c r="N52" s="66"/>
      <c r="O52" s="68"/>
      <c r="P52" s="268"/>
      <c r="Q52" s="69"/>
    </row>
    <row r="53" spans="1:17" x14ac:dyDescent="0.3">
      <c r="A53" s="58" t="s">
        <v>44</v>
      </c>
      <c r="B53" s="58"/>
      <c r="C53" s="65">
        <f>SUM(C4,C13,C23,C29,C36,C45)</f>
        <v>890</v>
      </c>
      <c r="D53" s="65">
        <f t="shared" ref="D53:N53" si="13">SUM(D4,D13,D23,D29,D36,D45)</f>
        <v>887</v>
      </c>
      <c r="E53" s="65">
        <f t="shared" si="13"/>
        <v>892</v>
      </c>
      <c r="F53" s="65">
        <f t="shared" si="13"/>
        <v>892</v>
      </c>
      <c r="G53" s="65">
        <f t="shared" si="13"/>
        <v>899</v>
      </c>
      <c r="H53" s="65">
        <f t="shared" si="13"/>
        <v>907</v>
      </c>
      <c r="I53" s="65">
        <f t="shared" si="13"/>
        <v>900</v>
      </c>
      <c r="J53" s="65">
        <f t="shared" si="13"/>
        <v>0</v>
      </c>
      <c r="K53" s="65">
        <f t="shared" si="13"/>
        <v>0</v>
      </c>
      <c r="L53" s="65">
        <f t="shared" si="13"/>
        <v>0</v>
      </c>
      <c r="M53" s="65">
        <f t="shared" si="13"/>
        <v>0</v>
      </c>
      <c r="N53" s="65">
        <f t="shared" si="13"/>
        <v>0</v>
      </c>
      <c r="O53" s="67">
        <f>SUM(C53:N53)</f>
        <v>6267</v>
      </c>
      <c r="P53" s="208">
        <v>11182</v>
      </c>
      <c r="Q53" s="69">
        <f t="shared" ref="Q53:Q56" si="14">IF(P53=0,0,O53/P53-1)</f>
        <v>-0.43954569844392777</v>
      </c>
    </row>
    <row r="54" spans="1:17" x14ac:dyDescent="0.3">
      <c r="A54" s="58" t="s">
        <v>8409</v>
      </c>
      <c r="B54" s="58"/>
      <c r="C54" s="65">
        <f t="shared" ref="C54:N54" si="15">SUM(C6,C7,C8,C9,C15,C16,C17,C18,,C19,C20,C25,C26,C31,C32,C33,C38,C39,C40,C41,C42,C47,C48,C49,C50,C11)</f>
        <v>5595</v>
      </c>
      <c r="D54" s="65">
        <f t="shared" si="15"/>
        <v>5600</v>
      </c>
      <c r="E54" s="65">
        <f t="shared" si="15"/>
        <v>5622</v>
      </c>
      <c r="F54" s="65">
        <f t="shared" si="15"/>
        <v>5630</v>
      </c>
      <c r="G54" s="65">
        <f t="shared" si="15"/>
        <v>5658</v>
      </c>
      <c r="H54" s="65">
        <f t="shared" si="15"/>
        <v>5702</v>
      </c>
      <c r="I54" s="65">
        <f t="shared" si="15"/>
        <v>5721</v>
      </c>
      <c r="J54" s="65">
        <f t="shared" si="15"/>
        <v>0</v>
      </c>
      <c r="K54" s="65">
        <f t="shared" si="15"/>
        <v>0</v>
      </c>
      <c r="L54" s="65">
        <f t="shared" si="15"/>
        <v>0</v>
      </c>
      <c r="M54" s="65">
        <f t="shared" si="15"/>
        <v>0</v>
      </c>
      <c r="N54" s="65">
        <f t="shared" si="15"/>
        <v>0</v>
      </c>
      <c r="O54" s="67">
        <f>SUM(C54:N54)</f>
        <v>39528</v>
      </c>
      <c r="P54" s="208">
        <v>72387</v>
      </c>
      <c r="Q54" s="69">
        <f t="shared" si="14"/>
        <v>-0.45393509884371508</v>
      </c>
    </row>
    <row r="55" spans="1:17" x14ac:dyDescent="0.3">
      <c r="A55" s="58" t="s">
        <v>127</v>
      </c>
      <c r="B55" s="58"/>
      <c r="C55" s="65">
        <f t="shared" ref="C55:N55" si="16">SUM(C10,C21,C27,C34,C43,C51)</f>
        <v>10595</v>
      </c>
      <c r="D55" s="65">
        <f t="shared" si="16"/>
        <v>10632</v>
      </c>
      <c r="E55" s="65">
        <f t="shared" si="16"/>
        <v>10706</v>
      </c>
      <c r="F55" s="65">
        <f t="shared" si="16"/>
        <v>10773</v>
      </c>
      <c r="G55" s="65">
        <f t="shared" si="16"/>
        <v>10853</v>
      </c>
      <c r="H55" s="65">
        <f t="shared" si="16"/>
        <v>10904</v>
      </c>
      <c r="I55" s="65">
        <f t="shared" si="16"/>
        <v>10931</v>
      </c>
      <c r="J55" s="65">
        <f t="shared" si="16"/>
        <v>0</v>
      </c>
      <c r="K55" s="65">
        <f t="shared" si="16"/>
        <v>0</v>
      </c>
      <c r="L55" s="65">
        <f t="shared" si="16"/>
        <v>0</v>
      </c>
      <c r="M55" s="65">
        <f t="shared" si="16"/>
        <v>0</v>
      </c>
      <c r="N55" s="65">
        <f t="shared" si="16"/>
        <v>0</v>
      </c>
      <c r="O55" s="67">
        <f t="shared" ref="O55:O56" si="17">SUM(C55:N55)</f>
        <v>75394</v>
      </c>
      <c r="P55" s="206">
        <v>121981</v>
      </c>
      <c r="Q55" s="69">
        <f t="shared" si="14"/>
        <v>-0.38192013510300782</v>
      </c>
    </row>
    <row r="56" spans="1:17" x14ac:dyDescent="0.3">
      <c r="A56" s="58" t="s">
        <v>128</v>
      </c>
      <c r="B56" s="58"/>
      <c r="C56" s="65">
        <f t="shared" ref="C56:N56" si="18">SUM(C46,C37,C30,C24,C14,C5)</f>
        <v>16254</v>
      </c>
      <c r="D56" s="65">
        <f t="shared" si="18"/>
        <v>16280</v>
      </c>
      <c r="E56" s="65">
        <f t="shared" si="18"/>
        <v>16400</v>
      </c>
      <c r="F56" s="65">
        <f t="shared" si="18"/>
        <v>16512</v>
      </c>
      <c r="G56" s="65">
        <f t="shared" si="18"/>
        <v>16605</v>
      </c>
      <c r="H56" s="65">
        <f t="shared" si="18"/>
        <v>16692</v>
      </c>
      <c r="I56" s="65">
        <f t="shared" si="18"/>
        <v>16756</v>
      </c>
      <c r="J56" s="65">
        <f t="shared" si="18"/>
        <v>0</v>
      </c>
      <c r="K56" s="65">
        <f t="shared" si="18"/>
        <v>0</v>
      </c>
      <c r="L56" s="65">
        <f t="shared" si="18"/>
        <v>0</v>
      </c>
      <c r="M56" s="65">
        <f t="shared" si="18"/>
        <v>0</v>
      </c>
      <c r="N56" s="65">
        <f t="shared" si="18"/>
        <v>0</v>
      </c>
      <c r="O56" s="67">
        <f t="shared" si="17"/>
        <v>115499</v>
      </c>
      <c r="P56" s="206">
        <v>179952</v>
      </c>
      <c r="Q56" s="69">
        <f t="shared" si="14"/>
        <v>-0.3581677336178537</v>
      </c>
    </row>
    <row r="58" spans="1:17" x14ac:dyDescent="0.3">
      <c r="C58" s="145">
        <f>SUM(C53:C57)</f>
        <v>33334</v>
      </c>
      <c r="D58" s="145">
        <f t="shared" ref="D58:O58" si="19">SUM(D53:D57)</f>
        <v>33399</v>
      </c>
      <c r="E58" s="145">
        <f t="shared" si="19"/>
        <v>33620</v>
      </c>
      <c r="F58" s="145">
        <f t="shared" si="19"/>
        <v>33807</v>
      </c>
      <c r="G58" s="145">
        <f t="shared" si="19"/>
        <v>34015</v>
      </c>
      <c r="H58" s="145">
        <f t="shared" si="19"/>
        <v>34205</v>
      </c>
      <c r="I58" s="145">
        <f t="shared" si="19"/>
        <v>34308</v>
      </c>
      <c r="J58" s="145">
        <f t="shared" si="19"/>
        <v>0</v>
      </c>
      <c r="K58" s="145">
        <f t="shared" si="19"/>
        <v>0</v>
      </c>
      <c r="L58" s="145">
        <f t="shared" si="19"/>
        <v>0</v>
      </c>
      <c r="M58" s="145">
        <f t="shared" si="19"/>
        <v>0</v>
      </c>
      <c r="N58" s="145">
        <f t="shared" si="19"/>
        <v>0</v>
      </c>
      <c r="O58" s="145">
        <f t="shared" si="19"/>
        <v>236688</v>
      </c>
      <c r="P58" s="145">
        <f t="shared" ref="P58" si="20">SUM(P53:P57)</f>
        <v>385502</v>
      </c>
    </row>
    <row r="59" spans="1:17" x14ac:dyDescent="0.3">
      <c r="C59" s="145">
        <f t="shared" ref="C59:P59" si="21">SUM(C4:C51)</f>
        <v>33334</v>
      </c>
      <c r="D59" s="145">
        <f t="shared" si="21"/>
        <v>33399</v>
      </c>
      <c r="E59" s="145">
        <f t="shared" si="21"/>
        <v>33620</v>
      </c>
      <c r="F59" s="145">
        <f t="shared" si="21"/>
        <v>33807</v>
      </c>
      <c r="G59" s="145">
        <f t="shared" si="21"/>
        <v>34015</v>
      </c>
      <c r="H59" s="145">
        <f t="shared" si="21"/>
        <v>34205</v>
      </c>
      <c r="I59" s="145">
        <f t="shared" si="21"/>
        <v>34308</v>
      </c>
      <c r="J59" s="145">
        <f t="shared" si="21"/>
        <v>0</v>
      </c>
      <c r="K59" s="145">
        <f t="shared" si="21"/>
        <v>0</v>
      </c>
      <c r="L59" s="145">
        <f t="shared" si="21"/>
        <v>0</v>
      </c>
      <c r="M59" s="145">
        <f t="shared" si="21"/>
        <v>0</v>
      </c>
      <c r="N59" s="145">
        <f t="shared" si="21"/>
        <v>0</v>
      </c>
      <c r="O59" s="145">
        <f t="shared" si="21"/>
        <v>236688</v>
      </c>
      <c r="P59" s="145">
        <f t="shared" si="21"/>
        <v>385502</v>
      </c>
    </row>
    <row r="60" spans="1:17" x14ac:dyDescent="0.3">
      <c r="C60" s="145">
        <f>C59-C58</f>
        <v>0</v>
      </c>
      <c r="D60" s="145">
        <f t="shared" ref="D60:P60" si="22">D59-D58</f>
        <v>0</v>
      </c>
      <c r="E60" s="145">
        <f t="shared" si="22"/>
        <v>0</v>
      </c>
      <c r="F60" s="145">
        <f t="shared" si="22"/>
        <v>0</v>
      </c>
      <c r="G60" s="145">
        <f t="shared" si="22"/>
        <v>0</v>
      </c>
      <c r="H60" s="145">
        <f t="shared" si="22"/>
        <v>0</v>
      </c>
      <c r="I60" s="145">
        <f t="shared" si="22"/>
        <v>0</v>
      </c>
      <c r="J60" s="145">
        <f t="shared" si="22"/>
        <v>0</v>
      </c>
      <c r="K60" s="145">
        <f t="shared" si="22"/>
        <v>0</v>
      </c>
      <c r="L60" s="145">
        <f t="shared" si="22"/>
        <v>0</v>
      </c>
      <c r="M60" s="145">
        <f t="shared" si="22"/>
        <v>0</v>
      </c>
      <c r="N60" s="145">
        <f t="shared" si="22"/>
        <v>0</v>
      </c>
      <c r="O60" s="145">
        <f t="shared" si="22"/>
        <v>0</v>
      </c>
      <c r="P60" s="145">
        <f t="shared" si="22"/>
        <v>0</v>
      </c>
    </row>
  </sheetData>
  <pageMargins left="0.25" right="0.25" top="0.75" bottom="0.75" header="0.3" footer="0.3"/>
  <pageSetup scale="60" fitToHeight="0" orientation="portrait" r:id="rId1"/>
  <headerFooter>
    <oddFooter>&amp;L&amp;A
&amp;D
&amp;T&amp;CCentral Contra Costa Solid Waste Authority&amp;R&amp;P of&amp;N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4" tint="0.39997558519241921"/>
    <pageSetUpPr fitToPage="1"/>
  </sheetPr>
  <dimension ref="A1:R37"/>
  <sheetViews>
    <sheetView zoomScaleNormal="100" workbookViewId="0">
      <pane xSplit="1" topLeftCell="B1" activePane="topRight" state="frozen"/>
      <selection pane="topRight"/>
    </sheetView>
  </sheetViews>
  <sheetFormatPr defaultRowHeight="14.4" x14ac:dyDescent="0.3"/>
  <cols>
    <col min="1" max="1" width="28" bestFit="1" customWidth="1"/>
    <col min="2" max="13" width="10.109375" bestFit="1" customWidth="1"/>
    <col min="14" max="15" width="11.109375" bestFit="1" customWidth="1"/>
    <col min="16" max="16" width="9.109375" bestFit="1" customWidth="1"/>
  </cols>
  <sheetData>
    <row r="1" spans="1:18" ht="15.6" x14ac:dyDescent="0.3">
      <c r="B1" s="534" t="s">
        <v>100</v>
      </c>
      <c r="C1" s="535"/>
      <c r="D1" s="535"/>
      <c r="E1" s="535"/>
      <c r="F1" s="535"/>
      <c r="G1" s="535"/>
      <c r="H1" s="535"/>
      <c r="I1" s="535"/>
      <c r="J1" s="535"/>
      <c r="K1" s="535"/>
      <c r="L1" s="535"/>
      <c r="M1" s="535"/>
      <c r="N1" s="328"/>
      <c r="O1" s="328"/>
      <c r="P1" s="329"/>
    </row>
    <row r="2" spans="1:18" ht="15.6" x14ac:dyDescent="0.3">
      <c r="A2" s="2"/>
      <c r="B2" s="295">
        <f>+'Collection Reports'!$B$1</f>
        <v>45352</v>
      </c>
      <c r="C2" s="295">
        <f>EOMONTH(B2,1)</f>
        <v>45412</v>
      </c>
      <c r="D2" s="295">
        <f t="shared" ref="D2" si="0">EOMONTH(C2,1)</f>
        <v>45443</v>
      </c>
      <c r="E2" s="295">
        <f t="shared" ref="E2" si="1">EOMONTH(D2,1)</f>
        <v>45473</v>
      </c>
      <c r="F2" s="295">
        <f t="shared" ref="F2" si="2">EOMONTH(E2,1)</f>
        <v>45504</v>
      </c>
      <c r="G2" s="295">
        <f t="shared" ref="G2" si="3">EOMONTH(F2,1)</f>
        <v>45535</v>
      </c>
      <c r="H2" s="295">
        <f t="shared" ref="H2" si="4">EOMONTH(G2,1)</f>
        <v>45565</v>
      </c>
      <c r="I2" s="295">
        <f t="shared" ref="I2" si="5">EOMONTH(H2,1)</f>
        <v>45596</v>
      </c>
      <c r="J2" s="295">
        <f t="shared" ref="J2" si="6">EOMONTH(I2,1)</f>
        <v>45626</v>
      </c>
      <c r="K2" s="295">
        <f t="shared" ref="K2" si="7">EOMONTH(J2,1)</f>
        <v>45657</v>
      </c>
      <c r="L2" s="295">
        <f t="shared" ref="L2" si="8">EOMONTH(K2,1)</f>
        <v>45688</v>
      </c>
      <c r="M2" s="295">
        <f t="shared" ref="M2" si="9">EOMONTH(L2,1)</f>
        <v>45716</v>
      </c>
      <c r="N2" s="295" t="s">
        <v>0</v>
      </c>
      <c r="O2" s="295" t="s">
        <v>1</v>
      </c>
      <c r="P2" s="296" t="s">
        <v>79</v>
      </c>
    </row>
    <row r="3" spans="1:18" ht="15.6" x14ac:dyDescent="0.3">
      <c r="A3" s="33" t="s">
        <v>102</v>
      </c>
      <c r="B3" s="5"/>
      <c r="C3" s="5"/>
      <c r="D3" s="5"/>
      <c r="E3" s="5"/>
      <c r="F3" s="5"/>
      <c r="G3" s="5"/>
      <c r="H3" s="5"/>
      <c r="I3" s="5"/>
      <c r="J3" s="5"/>
      <c r="K3" s="5"/>
      <c r="L3" s="5"/>
      <c r="M3" s="5"/>
      <c r="N3" s="5"/>
      <c r="O3" s="5"/>
    </row>
    <row r="4" spans="1:18" ht="15.6" x14ac:dyDescent="0.3">
      <c r="A4" s="102" t="s">
        <v>45</v>
      </c>
      <c r="B4" s="70"/>
      <c r="C4" s="70"/>
      <c r="D4" s="70"/>
      <c r="E4" s="70"/>
      <c r="F4" s="70"/>
      <c r="G4" s="70"/>
      <c r="H4" s="70"/>
      <c r="I4" s="70"/>
      <c r="J4" s="70"/>
      <c r="K4" s="70"/>
      <c r="L4" s="70"/>
      <c r="M4" s="70"/>
      <c r="N4" s="5"/>
      <c r="O4" s="5"/>
      <c r="P4" s="28"/>
    </row>
    <row r="5" spans="1:18" ht="15.6" x14ac:dyDescent="0.3">
      <c r="A5" s="9" t="s">
        <v>103</v>
      </c>
      <c r="B5" s="281">
        <v>59.2</v>
      </c>
      <c r="C5" s="281">
        <v>97.8</v>
      </c>
      <c r="D5" s="281">
        <v>76.599999999999994</v>
      </c>
      <c r="E5" s="281">
        <v>35.799999999999997</v>
      </c>
      <c r="F5" s="281">
        <v>51.4</v>
      </c>
      <c r="G5" s="281">
        <v>51.8</v>
      </c>
      <c r="H5" s="281">
        <v>26.4</v>
      </c>
      <c r="I5" s="281"/>
      <c r="J5" s="281"/>
      <c r="K5" s="281"/>
      <c r="L5" s="281"/>
      <c r="M5" s="281"/>
      <c r="N5" s="5">
        <f t="shared" ref="N5:N17" si="10">SUM(B5:M5)</f>
        <v>398.99999999999994</v>
      </c>
      <c r="O5" s="280">
        <v>626.79999999999995</v>
      </c>
      <c r="P5" s="28">
        <f t="shared" ref="P5:P18" si="11">N5/O5-1</f>
        <v>-0.36343331206126361</v>
      </c>
      <c r="R5" s="18"/>
    </row>
    <row r="6" spans="1:18" ht="15.6" x14ac:dyDescent="0.3">
      <c r="A6" s="102" t="s">
        <v>9</v>
      </c>
      <c r="B6" s="70"/>
      <c r="C6" s="70"/>
      <c r="D6" s="70"/>
      <c r="E6" s="70"/>
      <c r="F6" s="70"/>
      <c r="G6" s="70"/>
      <c r="H6" s="70"/>
      <c r="I6" s="70"/>
      <c r="J6" s="70"/>
      <c r="K6" s="70"/>
      <c r="L6" s="70"/>
      <c r="M6" s="70"/>
      <c r="N6" s="5"/>
      <c r="O6" s="70"/>
      <c r="P6" s="28"/>
      <c r="R6" s="18"/>
    </row>
    <row r="7" spans="1:18" ht="15.6" x14ac:dyDescent="0.3">
      <c r="A7" s="9" t="s">
        <v>104</v>
      </c>
      <c r="B7" s="281">
        <v>64.8</v>
      </c>
      <c r="C7" s="281">
        <v>61.2</v>
      </c>
      <c r="D7" s="281">
        <v>74.2</v>
      </c>
      <c r="E7" s="281">
        <v>98.6</v>
      </c>
      <c r="F7" s="281">
        <v>46</v>
      </c>
      <c r="G7" s="281">
        <v>50.4</v>
      </c>
      <c r="H7" s="281">
        <v>75.2</v>
      </c>
      <c r="I7" s="281"/>
      <c r="J7" s="281"/>
      <c r="K7" s="281"/>
      <c r="L7" s="281"/>
      <c r="M7" s="281"/>
      <c r="N7" s="5">
        <f t="shared" si="10"/>
        <v>470.39999999999992</v>
      </c>
      <c r="O7" s="281">
        <v>724.4</v>
      </c>
      <c r="P7" s="28">
        <f t="shared" si="11"/>
        <v>-0.35063500828271688</v>
      </c>
      <c r="Q7" s="144"/>
      <c r="R7" s="18"/>
    </row>
    <row r="8" spans="1:18" ht="15.6" x14ac:dyDescent="0.3">
      <c r="A8" s="102" t="s">
        <v>10</v>
      </c>
      <c r="B8" s="70"/>
      <c r="C8" s="70"/>
      <c r="D8" s="70"/>
      <c r="E8" s="70"/>
      <c r="F8" s="70"/>
      <c r="G8" s="70"/>
      <c r="H8" s="70"/>
      <c r="I8" s="70"/>
      <c r="J8" s="203"/>
      <c r="K8" s="203"/>
      <c r="L8" s="70"/>
      <c r="M8" s="70"/>
      <c r="N8" s="5"/>
      <c r="O8" s="70"/>
      <c r="P8" s="28"/>
      <c r="R8" s="18"/>
    </row>
    <row r="9" spans="1:18" ht="15.6" x14ac:dyDescent="0.3">
      <c r="A9" s="9" t="s">
        <v>105</v>
      </c>
      <c r="B9" s="281">
        <v>136.6</v>
      </c>
      <c r="C9" s="281">
        <v>104.19999999999999</v>
      </c>
      <c r="D9" s="281">
        <v>116.4</v>
      </c>
      <c r="E9" s="281">
        <v>113.6</v>
      </c>
      <c r="F9" s="281">
        <v>125</v>
      </c>
      <c r="G9" s="281">
        <v>131</v>
      </c>
      <c r="H9" s="281">
        <v>88.2</v>
      </c>
      <c r="I9" s="281"/>
      <c r="J9" s="281"/>
      <c r="K9" s="281"/>
      <c r="L9" s="281"/>
      <c r="M9" s="281"/>
      <c r="N9" s="5">
        <f t="shared" si="10"/>
        <v>815</v>
      </c>
      <c r="O9" s="281">
        <v>1445.8</v>
      </c>
      <c r="P9" s="28">
        <f t="shared" si="11"/>
        <v>-0.43629824318716282</v>
      </c>
      <c r="Q9" s="144"/>
      <c r="R9" s="18"/>
    </row>
    <row r="10" spans="1:18" ht="15.6" x14ac:dyDescent="0.3">
      <c r="A10" s="102" t="s">
        <v>11</v>
      </c>
      <c r="B10" s="70"/>
      <c r="C10" s="70"/>
      <c r="D10" s="70"/>
      <c r="E10" s="70"/>
      <c r="G10" s="70"/>
      <c r="H10" s="70"/>
      <c r="I10" s="70"/>
      <c r="J10" s="203"/>
      <c r="K10" s="203"/>
      <c r="L10" s="70"/>
      <c r="M10" s="70"/>
      <c r="N10" s="5"/>
      <c r="O10" s="70"/>
      <c r="P10" s="28"/>
      <c r="R10" s="18"/>
    </row>
    <row r="11" spans="1:18" ht="15.6" x14ac:dyDescent="0.3">
      <c r="A11" s="9" t="s">
        <v>106</v>
      </c>
      <c r="B11" s="281">
        <v>57.6</v>
      </c>
      <c r="C11" s="281">
        <v>49.6</v>
      </c>
      <c r="D11" s="281">
        <v>45.8</v>
      </c>
      <c r="E11" s="281">
        <v>74.8</v>
      </c>
      <c r="F11" s="281">
        <v>70</v>
      </c>
      <c r="G11" s="281">
        <v>81.400000000000006</v>
      </c>
      <c r="H11" s="281">
        <v>74.400000000000006</v>
      </c>
      <c r="I11" s="281"/>
      <c r="J11" s="281"/>
      <c r="K11" s="281"/>
      <c r="L11" s="281"/>
      <c r="M11" s="281"/>
      <c r="N11" s="5">
        <f t="shared" si="10"/>
        <v>453.6</v>
      </c>
      <c r="O11" s="281">
        <v>605.79999999999995</v>
      </c>
      <c r="P11" s="28">
        <f t="shared" si="11"/>
        <v>-0.25123803235391207</v>
      </c>
      <c r="Q11" s="144"/>
      <c r="R11" s="18"/>
    </row>
    <row r="12" spans="1:18" ht="15.6" x14ac:dyDescent="0.3">
      <c r="A12" s="102" t="s">
        <v>12</v>
      </c>
      <c r="B12" s="70"/>
      <c r="C12" s="70"/>
      <c r="D12" s="70"/>
      <c r="E12" s="70"/>
      <c r="F12" s="70"/>
      <c r="G12" s="70"/>
      <c r="H12" s="70"/>
      <c r="I12" s="70"/>
      <c r="J12" s="203"/>
      <c r="K12" s="203"/>
      <c r="L12" s="70"/>
      <c r="M12" s="70"/>
      <c r="N12" s="5"/>
      <c r="O12" s="70"/>
      <c r="P12" s="28"/>
      <c r="R12" s="18"/>
    </row>
    <row r="13" spans="1:18" ht="15.6" x14ac:dyDescent="0.3">
      <c r="A13" s="9" t="s">
        <v>107</v>
      </c>
      <c r="B13" s="281">
        <v>26.2</v>
      </c>
      <c r="C13" s="281">
        <v>22.8</v>
      </c>
      <c r="D13" s="281">
        <v>42.6</v>
      </c>
      <c r="E13" s="281">
        <v>34.799999999999997</v>
      </c>
      <c r="F13" s="281">
        <v>28.8</v>
      </c>
      <c r="G13" s="281">
        <v>26.2</v>
      </c>
      <c r="H13" s="281">
        <v>36.6</v>
      </c>
      <c r="I13" s="281"/>
      <c r="J13" s="281"/>
      <c r="K13" s="281"/>
      <c r="L13" s="281"/>
      <c r="M13" s="281"/>
      <c r="N13" s="5">
        <f t="shared" si="10"/>
        <v>217.99999999999997</v>
      </c>
      <c r="O13" s="281">
        <v>444.99999999999994</v>
      </c>
      <c r="P13" s="28">
        <f t="shared" si="11"/>
        <v>-0.51011235955056178</v>
      </c>
      <c r="R13" s="18"/>
    </row>
    <row r="14" spans="1:18" ht="15.6" x14ac:dyDescent="0.3">
      <c r="A14" s="102" t="s">
        <v>13</v>
      </c>
      <c r="B14" s="20"/>
      <c r="C14" s="20"/>
      <c r="D14" s="20"/>
      <c r="E14" s="20"/>
      <c r="F14" s="20"/>
      <c r="G14" s="20"/>
      <c r="H14" s="70"/>
      <c r="I14" s="20"/>
      <c r="J14" s="104"/>
      <c r="K14" s="104"/>
      <c r="L14" s="20"/>
      <c r="M14" s="20"/>
      <c r="N14" s="5"/>
      <c r="O14" s="20"/>
      <c r="P14" s="28"/>
      <c r="R14" s="18"/>
    </row>
    <row r="15" spans="1:18" ht="15.6" x14ac:dyDescent="0.3">
      <c r="A15" s="9" t="s">
        <v>110</v>
      </c>
      <c r="B15" s="281">
        <v>167.4</v>
      </c>
      <c r="C15" s="281">
        <v>214.6</v>
      </c>
      <c r="D15" s="281">
        <v>122.2</v>
      </c>
      <c r="E15" s="281">
        <v>106.2</v>
      </c>
      <c r="F15" s="281">
        <v>161.4</v>
      </c>
      <c r="G15" s="281">
        <v>166.6</v>
      </c>
      <c r="H15" s="281">
        <v>121.2</v>
      </c>
      <c r="I15" s="281"/>
      <c r="J15" s="281"/>
      <c r="K15" s="281"/>
      <c r="L15" s="281"/>
      <c r="M15" s="281"/>
      <c r="N15" s="5">
        <f t="shared" si="10"/>
        <v>1059.5999999999999</v>
      </c>
      <c r="O15" s="179">
        <v>1614.8</v>
      </c>
      <c r="P15" s="28">
        <f t="shared" si="11"/>
        <v>-0.34381966807034936</v>
      </c>
      <c r="Q15" s="144"/>
      <c r="R15" s="18"/>
    </row>
    <row r="16" spans="1:18" ht="15.6" x14ac:dyDescent="0.3">
      <c r="A16" s="9" t="s">
        <v>108</v>
      </c>
      <c r="B16" s="281">
        <v>130.6</v>
      </c>
      <c r="C16" s="281">
        <v>160.80000000000001</v>
      </c>
      <c r="D16" s="281">
        <v>102.19999999999999</v>
      </c>
      <c r="E16" s="281">
        <v>89.8</v>
      </c>
      <c r="F16" s="281">
        <v>129</v>
      </c>
      <c r="G16" s="281">
        <v>135.6</v>
      </c>
      <c r="H16" s="281">
        <v>124.8</v>
      </c>
      <c r="I16" s="281"/>
      <c r="J16" s="281"/>
      <c r="K16" s="281"/>
      <c r="L16" s="281"/>
      <c r="M16" s="281"/>
      <c r="N16" s="5">
        <f t="shared" si="10"/>
        <v>872.8</v>
      </c>
      <c r="O16" s="179">
        <v>1536.6000000000001</v>
      </c>
      <c r="P16" s="28">
        <f t="shared" si="11"/>
        <v>-0.43199271118052851</v>
      </c>
      <c r="R16" s="18"/>
    </row>
    <row r="17" spans="1:18" ht="15.6" x14ac:dyDescent="0.3">
      <c r="A17" s="34" t="s">
        <v>109</v>
      </c>
      <c r="B17" s="283">
        <v>121.4</v>
      </c>
      <c r="C17" s="283">
        <v>108.2</v>
      </c>
      <c r="D17" s="283">
        <v>67.800000000000011</v>
      </c>
      <c r="E17" s="283">
        <v>86.8</v>
      </c>
      <c r="F17" s="283">
        <v>86.4</v>
      </c>
      <c r="G17" s="283">
        <v>84.2</v>
      </c>
      <c r="H17" s="283">
        <v>68.400000000000006</v>
      </c>
      <c r="I17" s="283"/>
      <c r="J17" s="283"/>
      <c r="K17" s="283"/>
      <c r="L17" s="283"/>
      <c r="M17" s="283"/>
      <c r="N17" s="17">
        <f t="shared" si="10"/>
        <v>623.20000000000005</v>
      </c>
      <c r="O17" s="283">
        <v>1050.9000000000001</v>
      </c>
      <c r="P17" s="78">
        <f t="shared" si="11"/>
        <v>-0.40698448948520316</v>
      </c>
      <c r="R17" s="18"/>
    </row>
    <row r="18" spans="1:18" ht="15.6" x14ac:dyDescent="0.3">
      <c r="A18" s="35" t="s">
        <v>101</v>
      </c>
      <c r="B18" s="70">
        <f>SUM(B5,B7,B9,B11,B13,B15,B16,B17)</f>
        <v>763.80000000000007</v>
      </c>
      <c r="C18" s="70">
        <f>SUM(C5:C17)</f>
        <v>819.2</v>
      </c>
      <c r="D18" s="70">
        <f>SUM(D5:D17)</f>
        <v>647.79999999999995</v>
      </c>
      <c r="E18" s="70">
        <f t="shared" ref="E18:H18" si="12">SUM(E5:E17)</f>
        <v>640.39999999999986</v>
      </c>
      <c r="F18" s="70">
        <f t="shared" si="12"/>
        <v>698</v>
      </c>
      <c r="G18" s="20">
        <f t="shared" si="12"/>
        <v>727.2</v>
      </c>
      <c r="H18" s="20">
        <f t="shared" si="12"/>
        <v>615.20000000000005</v>
      </c>
      <c r="I18" s="20">
        <f>SUM(I5:I17)</f>
        <v>0</v>
      </c>
      <c r="J18" s="70">
        <f>SUM(J5:J17)</f>
        <v>0</v>
      </c>
      <c r="K18" s="70">
        <f>SUM(K5:K17)</f>
        <v>0</v>
      </c>
      <c r="L18" s="20">
        <f>SUM(L5:L17)</f>
        <v>0</v>
      </c>
      <c r="M18" s="20">
        <f>SUM(M5:M17)</f>
        <v>0</v>
      </c>
      <c r="N18" s="70">
        <f>SUM(N4:N17)</f>
        <v>4911.5999999999995</v>
      </c>
      <c r="O18" s="70">
        <f>SUM(O4:O17)</f>
        <v>8050.1</v>
      </c>
      <c r="P18" s="28">
        <f t="shared" si="11"/>
        <v>-0.38987093328033207</v>
      </c>
      <c r="R18" s="18"/>
    </row>
    <row r="19" spans="1:18" x14ac:dyDescent="0.3">
      <c r="F19" s="18"/>
    </row>
    <row r="20" spans="1:18" ht="15.6" x14ac:dyDescent="0.3">
      <c r="B20" s="534" t="s">
        <v>16612</v>
      </c>
      <c r="C20" s="535"/>
      <c r="D20" s="535"/>
      <c r="E20" s="535"/>
      <c r="F20" s="535"/>
      <c r="G20" s="535"/>
      <c r="H20" s="535"/>
      <c r="I20" s="535"/>
      <c r="J20" s="535"/>
      <c r="K20" s="535"/>
      <c r="L20" s="535"/>
      <c r="M20" s="535"/>
      <c r="N20" s="328"/>
      <c r="O20" s="453"/>
      <c r="P20" s="454"/>
    </row>
    <row r="21" spans="1:18" ht="15.6" x14ac:dyDescent="0.3">
      <c r="A21" s="2"/>
      <c r="B21" s="452">
        <f>+'Collection Reports'!$B$1</f>
        <v>45352</v>
      </c>
      <c r="C21" s="452">
        <f>EOMONTH(B21,1)</f>
        <v>45412</v>
      </c>
      <c r="D21" s="452">
        <f t="shared" ref="D21" si="13">EOMONTH(C21,1)</f>
        <v>45443</v>
      </c>
      <c r="E21" s="452">
        <f t="shared" ref="E21" si="14">EOMONTH(D21,1)</f>
        <v>45473</v>
      </c>
      <c r="F21" s="452">
        <f t="shared" ref="F21" si="15">EOMONTH(E21,1)</f>
        <v>45504</v>
      </c>
      <c r="G21" s="452">
        <f t="shared" ref="G21" si="16">EOMONTH(F21,1)</f>
        <v>45535</v>
      </c>
      <c r="H21" s="452">
        <f t="shared" ref="H21" si="17">EOMONTH(G21,1)</f>
        <v>45565</v>
      </c>
      <c r="I21" s="452">
        <f t="shared" ref="I21" si="18">EOMONTH(H21,1)</f>
        <v>45596</v>
      </c>
      <c r="J21" s="452">
        <f t="shared" ref="J21" si="19">EOMONTH(I21,1)</f>
        <v>45626</v>
      </c>
      <c r="K21" s="452">
        <f t="shared" ref="K21" si="20">EOMONTH(J21,1)</f>
        <v>45657</v>
      </c>
      <c r="L21" s="452">
        <f t="shared" ref="L21" si="21">EOMONTH(K21,1)</f>
        <v>45688</v>
      </c>
      <c r="M21" s="295">
        <f t="shared" ref="M21" si="22">EOMONTH(L21,1)</f>
        <v>45716</v>
      </c>
      <c r="N21" s="295" t="s">
        <v>0</v>
      </c>
      <c r="O21" s="295" t="s">
        <v>1</v>
      </c>
      <c r="P21" s="296" t="s">
        <v>79</v>
      </c>
    </row>
    <row r="22" spans="1:18" ht="15.6" x14ac:dyDescent="0.3">
      <c r="A22" s="33" t="s">
        <v>102</v>
      </c>
      <c r="B22" s="5"/>
      <c r="C22" s="5"/>
      <c r="D22" s="5"/>
      <c r="E22" s="5"/>
      <c r="F22" s="5"/>
      <c r="G22" s="5"/>
      <c r="H22" s="5"/>
      <c r="I22" s="5"/>
      <c r="J22" s="5"/>
      <c r="K22" s="5"/>
      <c r="L22" s="5"/>
      <c r="M22" s="5"/>
      <c r="N22" s="21"/>
      <c r="O22" s="21"/>
      <c r="P22" s="402"/>
    </row>
    <row r="23" spans="1:18" ht="15.6" x14ac:dyDescent="0.3">
      <c r="A23" s="102" t="s">
        <v>45</v>
      </c>
      <c r="B23" s="70"/>
      <c r="C23" s="70"/>
      <c r="D23" s="70"/>
      <c r="E23" s="70"/>
      <c r="F23" s="70"/>
      <c r="G23" s="70"/>
      <c r="H23" s="70"/>
      <c r="I23" s="70"/>
      <c r="J23" s="70"/>
      <c r="K23" s="70"/>
      <c r="L23" s="70"/>
      <c r="M23" s="70"/>
      <c r="N23" s="21"/>
      <c r="O23" s="21"/>
      <c r="P23" s="405"/>
    </row>
    <row r="24" spans="1:18" ht="15.6" x14ac:dyDescent="0.3">
      <c r="A24" s="9" t="s">
        <v>103</v>
      </c>
      <c r="B24" s="398">
        <v>429.06</v>
      </c>
      <c r="C24" s="398">
        <v>643.73</v>
      </c>
      <c r="D24" s="398">
        <v>429.32</v>
      </c>
      <c r="E24" s="398">
        <v>428.72</v>
      </c>
      <c r="F24" s="398">
        <v>428.95</v>
      </c>
      <c r="G24" s="398">
        <v>428.96</v>
      </c>
      <c r="H24" s="398">
        <v>428.59</v>
      </c>
      <c r="I24" s="398"/>
      <c r="J24" s="398"/>
      <c r="K24" s="398"/>
      <c r="L24" s="398"/>
      <c r="M24" s="398"/>
      <c r="N24" s="455">
        <f t="shared" ref="N24" si="23">SUM(B24:M24)</f>
        <v>3217.33</v>
      </c>
      <c r="O24" s="457">
        <v>5691.76</v>
      </c>
      <c r="P24" s="405">
        <f t="shared" ref="P24" si="24">N24/O24-1</f>
        <v>-0.4347389911029278</v>
      </c>
    </row>
    <row r="25" spans="1:18" ht="15.6" x14ac:dyDescent="0.3">
      <c r="A25" s="102" t="s">
        <v>9</v>
      </c>
      <c r="B25" s="338"/>
      <c r="C25" s="338"/>
      <c r="D25" s="338"/>
      <c r="E25" s="338"/>
      <c r="F25" s="338"/>
      <c r="G25" s="338"/>
      <c r="H25" s="338"/>
      <c r="I25" s="338"/>
      <c r="J25" s="338"/>
      <c r="K25" s="338"/>
      <c r="L25" s="338"/>
      <c r="M25" s="338"/>
      <c r="N25" s="455"/>
      <c r="O25" s="458"/>
      <c r="P25" s="405"/>
    </row>
    <row r="26" spans="1:18" ht="15.6" x14ac:dyDescent="0.3">
      <c r="A26" s="9" t="s">
        <v>104</v>
      </c>
      <c r="B26" s="398">
        <v>857.35</v>
      </c>
      <c r="C26" s="398">
        <v>1071.4000000000001</v>
      </c>
      <c r="D26" s="398">
        <v>857.47</v>
      </c>
      <c r="E26" s="398">
        <v>857.83</v>
      </c>
      <c r="F26" s="398">
        <v>1071.17</v>
      </c>
      <c r="G26" s="398">
        <v>857.13</v>
      </c>
      <c r="H26" s="398">
        <v>859</v>
      </c>
      <c r="I26" s="398"/>
      <c r="J26" s="398"/>
      <c r="K26" s="398"/>
      <c r="L26" s="398"/>
      <c r="M26" s="398"/>
      <c r="N26" s="455">
        <f t="shared" ref="N26" si="25">SUM(B26:M26)</f>
        <v>6431.35</v>
      </c>
      <c r="O26" s="459">
        <v>6117.39</v>
      </c>
      <c r="P26" s="405">
        <f t="shared" ref="P26" si="26">N26/O26-1</f>
        <v>5.1322541149084744E-2</v>
      </c>
    </row>
    <row r="27" spans="1:18" ht="15.6" x14ac:dyDescent="0.3">
      <c r="A27" s="102" t="s">
        <v>10</v>
      </c>
      <c r="B27" s="338"/>
      <c r="C27" s="338"/>
      <c r="D27" s="338"/>
      <c r="E27" s="338"/>
      <c r="F27" s="338"/>
      <c r="G27" s="338"/>
      <c r="H27" s="338"/>
      <c r="I27" s="338"/>
      <c r="J27" s="399"/>
      <c r="K27" s="399"/>
      <c r="L27" s="338"/>
      <c r="M27" s="338"/>
      <c r="N27" s="455"/>
      <c r="O27" s="458"/>
      <c r="P27" s="405"/>
    </row>
    <row r="28" spans="1:18" ht="15.6" x14ac:dyDescent="0.3">
      <c r="A28" s="9" t="s">
        <v>105</v>
      </c>
      <c r="B28" s="398">
        <v>858.39</v>
      </c>
      <c r="C28" s="398">
        <v>1072.02</v>
      </c>
      <c r="D28" s="398">
        <v>858.11</v>
      </c>
      <c r="E28" s="398">
        <v>858.05</v>
      </c>
      <c r="F28" s="398">
        <v>1072.32</v>
      </c>
      <c r="G28" s="398">
        <v>858.32</v>
      </c>
      <c r="H28" s="398">
        <v>857.68</v>
      </c>
      <c r="I28" s="398"/>
      <c r="J28" s="398"/>
      <c r="K28" s="398"/>
      <c r="L28" s="398"/>
      <c r="M28" s="398"/>
      <c r="N28" s="455">
        <f t="shared" ref="N28" si="27">SUM(B28:M28)</f>
        <v>6434.8899999999994</v>
      </c>
      <c r="O28" s="459">
        <v>11270.299999999997</v>
      </c>
      <c r="P28" s="405">
        <f t="shared" ref="P28" si="28">N28/O28-1</f>
        <v>-0.42904004329964585</v>
      </c>
    </row>
    <row r="29" spans="1:18" ht="15.6" x14ac:dyDescent="0.3">
      <c r="A29" s="102" t="s">
        <v>11</v>
      </c>
      <c r="B29" s="338"/>
      <c r="C29" s="338"/>
      <c r="D29" s="338"/>
      <c r="E29" s="338"/>
      <c r="F29" s="338"/>
      <c r="G29" s="338"/>
      <c r="H29" s="338"/>
      <c r="I29" s="338"/>
      <c r="J29" s="399"/>
      <c r="K29" s="399"/>
      <c r="L29" s="338"/>
      <c r="M29" s="338"/>
      <c r="N29" s="455"/>
      <c r="O29" s="458"/>
      <c r="P29" s="405"/>
    </row>
    <row r="30" spans="1:18" ht="15.6" x14ac:dyDescent="0.3">
      <c r="A30" s="9" t="s">
        <v>106</v>
      </c>
      <c r="B30" s="398">
        <v>214.94</v>
      </c>
      <c r="C30" s="398">
        <v>214.82</v>
      </c>
      <c r="D30" s="398">
        <v>214.76999999999998</v>
      </c>
      <c r="E30" s="398">
        <v>215.19</v>
      </c>
      <c r="F30" s="398">
        <v>215.12</v>
      </c>
      <c r="G30" s="398">
        <v>215.29</v>
      </c>
      <c r="H30" s="398">
        <v>215.19</v>
      </c>
      <c r="I30" s="398"/>
      <c r="J30" s="398"/>
      <c r="K30" s="398"/>
      <c r="L30" s="398"/>
      <c r="M30" s="398"/>
      <c r="N30" s="455">
        <f t="shared" ref="N30" si="29">SUM(B30:M30)</f>
        <v>1505.3200000000002</v>
      </c>
      <c r="O30" s="459">
        <v>2908.15</v>
      </c>
      <c r="P30" s="405">
        <f t="shared" ref="P30" si="30">N30/O30-1</f>
        <v>-0.48237883190344377</v>
      </c>
    </row>
    <row r="31" spans="1:18" ht="15.6" x14ac:dyDescent="0.3">
      <c r="A31" s="102" t="s">
        <v>12</v>
      </c>
      <c r="B31" s="338"/>
      <c r="C31" s="338"/>
      <c r="D31" s="338"/>
      <c r="E31" s="338"/>
      <c r="F31" s="338"/>
      <c r="G31" s="338"/>
      <c r="H31" s="338"/>
      <c r="I31" s="338"/>
      <c r="J31" s="399"/>
      <c r="K31" s="399"/>
      <c r="L31" s="338"/>
      <c r="M31" s="338"/>
      <c r="N31" s="455"/>
      <c r="O31" s="458"/>
      <c r="P31" s="405"/>
    </row>
    <row r="32" spans="1:18" ht="15.6" x14ac:dyDescent="0.3">
      <c r="A32" s="9" t="s">
        <v>107</v>
      </c>
      <c r="B32" s="398">
        <v>214.48</v>
      </c>
      <c r="C32" s="398">
        <v>214.43</v>
      </c>
      <c r="D32" s="398">
        <v>214.72</v>
      </c>
      <c r="E32" s="398">
        <v>214.61</v>
      </c>
      <c r="F32" s="398">
        <v>214.52</v>
      </c>
      <c r="G32" s="398">
        <v>214.48</v>
      </c>
      <c r="H32" s="398">
        <v>214.63</v>
      </c>
      <c r="I32" s="398"/>
      <c r="J32" s="398"/>
      <c r="K32" s="398"/>
      <c r="L32" s="398"/>
      <c r="M32" s="398"/>
      <c r="N32" s="455">
        <f t="shared" ref="N32" si="31">SUM(B32:M32)</f>
        <v>1501.87</v>
      </c>
      <c r="O32" s="459">
        <v>2905.7999999999997</v>
      </c>
      <c r="P32" s="405">
        <f t="shared" ref="P32" si="32">N32/O32-1</f>
        <v>-0.48314749810723379</v>
      </c>
    </row>
    <row r="33" spans="1:16" ht="15.6" x14ac:dyDescent="0.3">
      <c r="A33" s="102" t="s">
        <v>13</v>
      </c>
      <c r="B33" s="228"/>
      <c r="C33" s="228"/>
      <c r="D33" s="228"/>
      <c r="E33" s="228"/>
      <c r="F33" s="228"/>
      <c r="G33" s="228"/>
      <c r="H33" s="338"/>
      <c r="I33" s="228"/>
      <c r="J33" s="400"/>
      <c r="K33" s="400"/>
      <c r="L33" s="228"/>
      <c r="M33" s="228"/>
      <c r="N33" s="455"/>
      <c r="O33" s="458"/>
      <c r="P33" s="405"/>
    </row>
    <row r="34" spans="1:16" ht="15.6" x14ac:dyDescent="0.3">
      <c r="A34" s="9" t="s">
        <v>110</v>
      </c>
      <c r="B34" s="398">
        <v>858.85</v>
      </c>
      <c r="C34" s="398">
        <v>1073.6300000000001</v>
      </c>
      <c r="D34" s="398">
        <v>858.18</v>
      </c>
      <c r="E34" s="398">
        <v>857.95</v>
      </c>
      <c r="F34" s="398">
        <v>1072.8599999999999</v>
      </c>
      <c r="G34" s="398">
        <v>858.83</v>
      </c>
      <c r="H34" s="398">
        <v>858.17</v>
      </c>
      <c r="I34" s="398"/>
      <c r="J34" s="398"/>
      <c r="K34" s="398"/>
      <c r="L34" s="398"/>
      <c r="M34" s="398"/>
      <c r="N34" s="455">
        <f t="shared" ref="N34:N36" si="33">SUM(B34:M34)</f>
        <v>6438.4699999999993</v>
      </c>
      <c r="O34" s="459">
        <v>11272.789999999999</v>
      </c>
      <c r="P34" s="405">
        <f t="shared" ref="P34:P37" si="34">N34/O34-1</f>
        <v>-0.42884858140708737</v>
      </c>
    </row>
    <row r="35" spans="1:16" ht="15.6" x14ac:dyDescent="0.3">
      <c r="A35" s="9" t="s">
        <v>108</v>
      </c>
      <c r="B35" s="398">
        <v>858.31</v>
      </c>
      <c r="C35" s="398">
        <v>1072.8599999999999</v>
      </c>
      <c r="D35" s="398">
        <v>857.9</v>
      </c>
      <c r="E35" s="398">
        <v>857.71</v>
      </c>
      <c r="F35" s="398">
        <v>1072.3900000000001</v>
      </c>
      <c r="G35" s="398">
        <v>858.38</v>
      </c>
      <c r="H35" s="398">
        <v>858.22</v>
      </c>
      <c r="I35" s="398"/>
      <c r="J35" s="398"/>
      <c r="K35" s="398"/>
      <c r="L35" s="398"/>
      <c r="M35" s="398"/>
      <c r="N35" s="455">
        <f t="shared" si="33"/>
        <v>6435.77</v>
      </c>
      <c r="O35" s="459">
        <v>11271.66</v>
      </c>
      <c r="P35" s="405">
        <f t="shared" si="34"/>
        <v>-0.42903086147027136</v>
      </c>
    </row>
    <row r="36" spans="1:16" ht="15.6" x14ac:dyDescent="0.3">
      <c r="A36" s="34" t="s">
        <v>109</v>
      </c>
      <c r="B36" s="401">
        <v>858.17</v>
      </c>
      <c r="C36" s="401">
        <v>1072.08</v>
      </c>
      <c r="D36" s="401">
        <v>857.38</v>
      </c>
      <c r="E36" s="401">
        <v>857.66</v>
      </c>
      <c r="F36" s="401">
        <v>1071.76</v>
      </c>
      <c r="G36" s="401">
        <v>857.64</v>
      </c>
      <c r="H36" s="401">
        <v>857.39</v>
      </c>
      <c r="I36" s="401"/>
      <c r="J36" s="401"/>
      <c r="K36" s="401"/>
      <c r="L36" s="401"/>
      <c r="M36" s="401"/>
      <c r="N36" s="456">
        <f t="shared" si="33"/>
        <v>6432.0800000000008</v>
      </c>
      <c r="O36" s="460">
        <v>11264.519999999999</v>
      </c>
      <c r="P36" s="78">
        <f t="shared" si="34"/>
        <v>-0.42899653069993204</v>
      </c>
    </row>
    <row r="37" spans="1:16" ht="15.6" x14ac:dyDescent="0.3">
      <c r="A37" s="35" t="s">
        <v>16613</v>
      </c>
      <c r="B37" s="338">
        <f>SUM(B24,B26,B28,B30,B32,B34,B35,B36)</f>
        <v>5149.55</v>
      </c>
      <c r="C37" s="338">
        <f>SUM(C24:C36)</f>
        <v>6434.97</v>
      </c>
      <c r="D37" s="338">
        <f>SUM(D24:D36)</f>
        <v>5147.8499999999995</v>
      </c>
      <c r="E37" s="338">
        <f t="shared" ref="E37:H37" si="35">SUM(E24:E36)</f>
        <v>5147.72</v>
      </c>
      <c r="F37" s="338">
        <f t="shared" si="35"/>
        <v>6219.09</v>
      </c>
      <c r="G37" s="228">
        <f t="shared" si="35"/>
        <v>5149.03</v>
      </c>
      <c r="H37" s="228">
        <f t="shared" si="35"/>
        <v>5148.8700000000008</v>
      </c>
      <c r="I37" s="228">
        <f>SUM(I24:I36)</f>
        <v>0</v>
      </c>
      <c r="J37" s="338">
        <f>SUM(J24:J36)</f>
        <v>0</v>
      </c>
      <c r="K37" s="338">
        <f>SUM(K24:K36)</f>
        <v>0</v>
      </c>
      <c r="L37" s="228">
        <f>SUM(L24:L36)</f>
        <v>0</v>
      </c>
      <c r="M37" s="228">
        <f>SUM(M24:M36)</f>
        <v>0</v>
      </c>
      <c r="N37" s="338">
        <f>SUM(N23:N36)</f>
        <v>38397.079999999994</v>
      </c>
      <c r="O37" s="411">
        <f>SUM(O23:O36)</f>
        <v>62702.369999999988</v>
      </c>
      <c r="P37" s="405">
        <f t="shared" si="34"/>
        <v>-0.38762952660322092</v>
      </c>
    </row>
  </sheetData>
  <mergeCells count="2">
    <mergeCell ref="B1:M1"/>
    <mergeCell ref="B20:M20"/>
  </mergeCells>
  <printOptions gridLines="1"/>
  <pageMargins left="0.25" right="0.25" top="0.75" bottom="0.75" header="0.3" footer="0.3"/>
  <pageSetup scale="77" orientation="landscape" r:id="rId1"/>
  <headerFooter>
    <oddFooter>&amp;L&amp;A
&amp;D
&amp;T&amp;CCentral Contra Costa Solid Waste Authority&amp;R&amp;P of&amp;N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theme="4" tint="0.39997558519241921"/>
    <pageSetUpPr fitToPage="1"/>
  </sheetPr>
  <dimension ref="A1:H11"/>
  <sheetViews>
    <sheetView workbookViewId="0"/>
  </sheetViews>
  <sheetFormatPr defaultRowHeight="14.4" x14ac:dyDescent="0.3"/>
  <cols>
    <col min="1" max="1" width="16.44140625" customWidth="1"/>
    <col min="2" max="8" width="15.5546875" customWidth="1"/>
  </cols>
  <sheetData>
    <row r="1" spans="1:8" x14ac:dyDescent="0.3">
      <c r="A1" s="19" t="s">
        <v>129</v>
      </c>
      <c r="B1" s="149"/>
      <c r="C1" s="149"/>
      <c r="D1" s="149"/>
      <c r="E1" s="149"/>
      <c r="F1" s="149"/>
      <c r="G1" s="149"/>
      <c r="H1" s="149"/>
    </row>
    <row r="2" spans="1:8" s="2" customFormat="1" x14ac:dyDescent="0.3">
      <c r="A2" s="149" t="s">
        <v>131</v>
      </c>
      <c r="B2" s="149" t="s">
        <v>45</v>
      </c>
      <c r="C2" s="149" t="s">
        <v>9</v>
      </c>
      <c r="D2" s="149" t="s">
        <v>10</v>
      </c>
      <c r="E2" s="149" t="s">
        <v>11</v>
      </c>
      <c r="F2" s="149" t="s">
        <v>12</v>
      </c>
      <c r="G2" s="149" t="s">
        <v>13</v>
      </c>
      <c r="H2" s="149" t="s">
        <v>130</v>
      </c>
    </row>
    <row r="3" spans="1:8" x14ac:dyDescent="0.3">
      <c r="A3" s="2">
        <v>2016</v>
      </c>
      <c r="B3" s="297">
        <v>64</v>
      </c>
      <c r="C3" s="297">
        <v>65</v>
      </c>
      <c r="D3" s="297">
        <v>33</v>
      </c>
      <c r="E3" s="297">
        <v>20</v>
      </c>
      <c r="F3" s="297">
        <v>27</v>
      </c>
      <c r="G3" s="297">
        <v>66</v>
      </c>
      <c r="H3" s="72">
        <f t="shared" ref="H3:H8" si="0">SUM(B3:G3)</f>
        <v>275</v>
      </c>
    </row>
    <row r="4" spans="1:8" x14ac:dyDescent="0.3">
      <c r="A4" s="2">
        <v>2017</v>
      </c>
      <c r="B4" s="297">
        <v>11</v>
      </c>
      <c r="C4" s="297">
        <f>89-5.87</f>
        <v>83.13</v>
      </c>
      <c r="D4" s="297">
        <v>40</v>
      </c>
      <c r="E4" s="297">
        <v>25</v>
      </c>
      <c r="F4" s="297">
        <v>33</v>
      </c>
      <c r="G4" s="297">
        <v>69</v>
      </c>
      <c r="H4" s="72">
        <f t="shared" si="0"/>
        <v>261.13</v>
      </c>
    </row>
    <row r="5" spans="1:8" x14ac:dyDescent="0.3">
      <c r="A5" s="2">
        <v>2018</v>
      </c>
      <c r="B5" s="297">
        <f>8.58+10.68</f>
        <v>19.259999999999998</v>
      </c>
      <c r="C5" s="297">
        <f>85.48+9.42</f>
        <v>94.9</v>
      </c>
      <c r="D5" s="297">
        <f>0.78+32.08</f>
        <v>32.86</v>
      </c>
      <c r="E5" s="297">
        <v>30.13</v>
      </c>
      <c r="F5" s="297">
        <v>17.37</v>
      </c>
      <c r="G5" s="297">
        <f>81.01+15.03</f>
        <v>96.04</v>
      </c>
      <c r="H5" s="72">
        <f t="shared" si="0"/>
        <v>290.56</v>
      </c>
    </row>
    <row r="6" spans="1:8" x14ac:dyDescent="0.3">
      <c r="A6" s="2">
        <v>2019</v>
      </c>
      <c r="B6" s="325">
        <v>4.47</v>
      </c>
      <c r="C6" s="325">
        <v>94.57</v>
      </c>
      <c r="D6" s="325">
        <v>56.34</v>
      </c>
      <c r="E6" s="325">
        <v>20.66</v>
      </c>
      <c r="F6" s="325">
        <v>27.7</v>
      </c>
      <c r="G6" s="325">
        <v>64.989999999999995</v>
      </c>
      <c r="H6" s="72">
        <f t="shared" si="0"/>
        <v>268.72999999999996</v>
      </c>
    </row>
    <row r="7" spans="1:8" x14ac:dyDescent="0.3">
      <c r="A7" s="2">
        <v>2020</v>
      </c>
      <c r="B7" s="325">
        <v>10.210000000000001</v>
      </c>
      <c r="C7" s="325">
        <v>118.43</v>
      </c>
      <c r="D7" s="325">
        <v>23.72</v>
      </c>
      <c r="E7" s="325">
        <v>31.76</v>
      </c>
      <c r="F7" s="325">
        <v>32.340000000000003</v>
      </c>
      <c r="G7" s="325">
        <v>61.46</v>
      </c>
      <c r="H7" s="72">
        <f t="shared" si="0"/>
        <v>277.92</v>
      </c>
    </row>
    <row r="8" spans="1:8" x14ac:dyDescent="0.3">
      <c r="A8" s="2">
        <v>2021</v>
      </c>
      <c r="B8" s="297">
        <v>9.73</v>
      </c>
      <c r="C8" s="297">
        <v>69.02</v>
      </c>
      <c r="D8" s="325">
        <v>39.020000000000003</v>
      </c>
      <c r="E8" s="325">
        <v>21.17</v>
      </c>
      <c r="F8" s="325">
        <v>24.24</v>
      </c>
      <c r="G8" s="325">
        <v>66.58</v>
      </c>
      <c r="H8" s="72">
        <f t="shared" si="0"/>
        <v>229.76</v>
      </c>
    </row>
    <row r="9" spans="1:8" x14ac:dyDescent="0.3">
      <c r="A9" s="2">
        <v>2022</v>
      </c>
      <c r="B9" s="297">
        <f>0.09+12.37</f>
        <v>12.459999999999999</v>
      </c>
      <c r="C9" s="297">
        <f>0.66+93.29</f>
        <v>93.95</v>
      </c>
      <c r="D9" s="325">
        <f>37.28+0.48</f>
        <v>37.76</v>
      </c>
      <c r="E9" s="325">
        <f>1.18+28.29</f>
        <v>29.47</v>
      </c>
      <c r="F9" s="325">
        <f>0.5+19.52</f>
        <v>20.02</v>
      </c>
      <c r="G9" s="325">
        <f>0.86+58.87</f>
        <v>59.73</v>
      </c>
      <c r="H9" s="72">
        <f t="shared" ref="H9" si="1">SUM(B9:G9)</f>
        <v>253.39</v>
      </c>
    </row>
    <row r="10" spans="1:8" x14ac:dyDescent="0.3">
      <c r="A10" s="2">
        <v>2023</v>
      </c>
      <c r="B10" s="297">
        <v>22.32</v>
      </c>
      <c r="C10" s="297">
        <v>84.2</v>
      </c>
      <c r="D10" s="325">
        <v>32.75</v>
      </c>
      <c r="E10" s="325">
        <v>34.42</v>
      </c>
      <c r="F10" s="325">
        <v>36.630000000000003</v>
      </c>
      <c r="G10" s="325">
        <v>59.38</v>
      </c>
      <c r="H10" s="72">
        <f t="shared" ref="H10" si="2">SUM(B10:G10)</f>
        <v>269.7</v>
      </c>
    </row>
    <row r="11" spans="1:8" x14ac:dyDescent="0.3">
      <c r="A11" s="2">
        <v>2024</v>
      </c>
      <c r="B11" s="297">
        <v>0.96</v>
      </c>
      <c r="C11" s="297">
        <f>2.48+88.97</f>
        <v>91.45</v>
      </c>
      <c r="D11" s="325">
        <v>44.21</v>
      </c>
      <c r="E11" s="325">
        <v>26.12</v>
      </c>
      <c r="F11" s="325">
        <v>38.89</v>
      </c>
      <c r="G11" s="325">
        <f>0.19+65.47</f>
        <v>65.66</v>
      </c>
      <c r="H11" s="72">
        <f t="shared" ref="H11" si="3">SUM(B11:G11)</f>
        <v>267.28999999999996</v>
      </c>
    </row>
  </sheetData>
  <pageMargins left="0.7" right="0.7" top="0.75" bottom="0.75" header="0.3" footer="0.3"/>
  <pageSetup scale="97" orientation="landscape" r:id="rId1"/>
  <headerFooter>
    <oddFooter>&amp;L&amp;A
&amp;D
&amp;T&amp;CCentral Contra Costa Solid Waste Authority&amp;R&amp;P of&amp;N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4" tint="0.39997558519241921"/>
    <pageSetUpPr fitToPage="1"/>
  </sheetPr>
  <dimension ref="B37:U71"/>
  <sheetViews>
    <sheetView zoomScale="90" zoomScaleNormal="90" workbookViewId="0"/>
  </sheetViews>
  <sheetFormatPr defaultColWidth="8.5546875" defaultRowHeight="14.4" x14ac:dyDescent="0.3"/>
  <cols>
    <col min="1" max="7" width="8.5546875" style="19"/>
    <col min="8" max="8" width="1.44140625" style="19" customWidth="1"/>
    <col min="9" max="15" width="8.5546875" style="19"/>
    <col min="16" max="16" width="1.44140625" style="19" customWidth="1"/>
    <col min="17" max="17" width="14.44140625" style="19" bestFit="1" customWidth="1"/>
    <col min="18" max="18" width="22" style="19" customWidth="1"/>
    <col min="19" max="19" width="12.44140625" style="19" customWidth="1"/>
    <col min="20" max="20" width="13" style="19" customWidth="1"/>
    <col min="21" max="21" width="12.44140625" style="19" customWidth="1"/>
    <col min="22" max="16384" width="8.5546875" style="19"/>
  </cols>
  <sheetData>
    <row r="37" spans="17:21" x14ac:dyDescent="0.3">
      <c r="R37" s="186"/>
      <c r="S37" s="185"/>
      <c r="T37" s="185"/>
      <c r="U37" s="185"/>
    </row>
    <row r="38" spans="17:21" x14ac:dyDescent="0.3">
      <c r="R38" s="186"/>
      <c r="S38" s="185"/>
      <c r="T38" s="185"/>
      <c r="U38" s="185"/>
    </row>
    <row r="39" spans="17:21" x14ac:dyDescent="0.3">
      <c r="R39" s="186"/>
      <c r="S39" s="185"/>
      <c r="T39" s="185"/>
      <c r="U39" s="185"/>
    </row>
    <row r="40" spans="17:21" x14ac:dyDescent="0.3">
      <c r="R40" s="186"/>
      <c r="S40" s="185"/>
      <c r="T40" s="185"/>
      <c r="U40" s="185"/>
    </row>
    <row r="41" spans="17:21" x14ac:dyDescent="0.3">
      <c r="R41" s="186"/>
      <c r="S41" s="185"/>
      <c r="T41" s="185"/>
      <c r="U41" s="185"/>
    </row>
    <row r="42" spans="17:21" x14ac:dyDescent="0.3">
      <c r="R42" s="186"/>
      <c r="S42" s="185"/>
      <c r="T42" s="185"/>
      <c r="U42" s="185"/>
    </row>
    <row r="43" spans="17:21" x14ac:dyDescent="0.3">
      <c r="R43" s="186"/>
      <c r="S43" s="185"/>
      <c r="T43" s="185"/>
      <c r="U43" s="185"/>
    </row>
    <row r="44" spans="17:21" x14ac:dyDescent="0.3">
      <c r="Q44"/>
      <c r="R44"/>
      <c r="S44"/>
      <c r="T44"/>
      <c r="U44"/>
    </row>
    <row r="45" spans="17:21" ht="14.85" customHeight="1" x14ac:dyDescent="0.3">
      <c r="Q45" s="263"/>
      <c r="R45" s="528"/>
      <c r="S45" s="528"/>
      <c r="T45" s="263"/>
      <c r="U45" s="263"/>
    </row>
    <row r="46" spans="17:21" x14ac:dyDescent="0.3">
      <c r="Q46" s="263"/>
      <c r="R46" s="263"/>
      <c r="S46" s="263"/>
      <c r="T46" s="263"/>
      <c r="U46" s="263"/>
    </row>
    <row r="47" spans="17:21" x14ac:dyDescent="0.3">
      <c r="Q47" s="263"/>
      <c r="R47" s="271"/>
      <c r="S47" s="264"/>
      <c r="T47" s="264"/>
      <c r="U47" s="271"/>
    </row>
    <row r="48" spans="17:21" x14ac:dyDescent="0.3">
      <c r="Q48" s="263"/>
      <c r="R48" s="271"/>
      <c r="S48" s="264"/>
      <c r="T48" s="264"/>
      <c r="U48" s="271"/>
    </row>
    <row r="49" spans="2:21" x14ac:dyDescent="0.3">
      <c r="Q49" s="263"/>
      <c r="R49" s="271"/>
      <c r="S49" s="264"/>
      <c r="T49" s="264"/>
      <c r="U49" s="271"/>
    </row>
    <row r="50" spans="2:21" x14ac:dyDescent="0.3">
      <c r="Q50" s="263"/>
      <c r="R50" s="271"/>
      <c r="S50" s="264"/>
      <c r="T50" s="264"/>
      <c r="U50" s="271"/>
    </row>
    <row r="51" spans="2:21" x14ac:dyDescent="0.3">
      <c r="Q51" s="263"/>
      <c r="R51" s="271"/>
      <c r="S51" s="264"/>
      <c r="T51" s="264"/>
      <c r="U51" s="271"/>
    </row>
    <row r="52" spans="2:21" x14ac:dyDescent="0.3">
      <c r="Q52" s="263"/>
      <c r="R52" s="271"/>
      <c r="S52" s="264"/>
      <c r="T52" s="264"/>
      <c r="U52" s="271"/>
    </row>
    <row r="53" spans="2:21" x14ac:dyDescent="0.3">
      <c r="Q53" s="263"/>
      <c r="R53" s="271"/>
      <c r="S53" s="264"/>
      <c r="T53" s="264"/>
      <c r="U53" s="271"/>
    </row>
    <row r="54" spans="2:21" x14ac:dyDescent="0.3">
      <c r="B54" s="112"/>
      <c r="C54" s="19" t="s">
        <v>45</v>
      </c>
    </row>
    <row r="55" spans="2:21" x14ac:dyDescent="0.3">
      <c r="B55" s="113"/>
      <c r="C55" s="19" t="s">
        <v>9</v>
      </c>
    </row>
    <row r="56" spans="2:21" x14ac:dyDescent="0.3">
      <c r="B56" s="114"/>
      <c r="C56" s="19" t="s">
        <v>10</v>
      </c>
    </row>
    <row r="57" spans="2:21" x14ac:dyDescent="0.3">
      <c r="B57" s="115"/>
      <c r="C57" s="19" t="s">
        <v>11</v>
      </c>
    </row>
    <row r="58" spans="2:21" x14ac:dyDescent="0.3">
      <c r="B58" s="116"/>
      <c r="C58" s="19" t="s">
        <v>12</v>
      </c>
    </row>
    <row r="59" spans="2:21" x14ac:dyDescent="0.3">
      <c r="B59" s="117"/>
      <c r="C59" s="19" t="s">
        <v>13</v>
      </c>
    </row>
    <row r="70" spans="18:18" x14ac:dyDescent="0.3">
      <c r="R70" s="204"/>
    </row>
    <row r="71" spans="18:18" x14ac:dyDescent="0.3">
      <c r="R71" s="204"/>
    </row>
  </sheetData>
  <mergeCells count="1">
    <mergeCell ref="R45:S45"/>
  </mergeCells>
  <pageMargins left="0.7" right="0.7" top="0.75" bottom="0.75" header="0.3" footer="0.3"/>
  <pageSetup scale="44" orientation="landscape" r:id="rId1"/>
  <headerFooter>
    <oddFooter>&amp;L&amp;A
&amp;D
&amp;T&amp;CCentral Contra Costa Solid Waste Authority&amp;R&amp;P of&amp;N</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FF00"/>
    <pageSetUpPr fitToPage="1"/>
  </sheetPr>
  <dimension ref="A1:AD58"/>
  <sheetViews>
    <sheetView zoomScale="80" zoomScaleNormal="80" workbookViewId="0">
      <pane xSplit="1" ySplit="1" topLeftCell="B2" activePane="bottomRight" state="frozen"/>
      <selection pane="topRight"/>
      <selection pane="bottomLeft"/>
      <selection pane="bottomRight"/>
    </sheetView>
  </sheetViews>
  <sheetFormatPr defaultRowHeight="14.4" x14ac:dyDescent="0.3"/>
  <cols>
    <col min="1" max="1" width="42.44140625" customWidth="1"/>
    <col min="2" max="2" width="1.5546875" customWidth="1"/>
    <col min="3" max="3" width="12.5546875" style="100" customWidth="1"/>
    <col min="4" max="4" width="1.5546875" customWidth="1"/>
    <col min="5" max="5" width="15.44140625" customWidth="1"/>
    <col min="6" max="6" width="1.5546875" customWidth="1"/>
    <col min="7" max="7" width="13.44140625" customWidth="1"/>
    <col min="8" max="8" width="1.5546875" customWidth="1"/>
    <col min="9" max="9" width="12.5546875" customWidth="1"/>
    <col min="10" max="10" width="1.5546875" customWidth="1"/>
    <col min="11" max="11" width="12.5546875" customWidth="1"/>
    <col min="12" max="12" width="1.5546875" customWidth="1"/>
    <col min="13" max="13" width="12.5546875" customWidth="1"/>
    <col min="14" max="14" width="1.5546875" customWidth="1"/>
    <col min="15" max="15" width="12.5546875" customWidth="1"/>
    <col min="16" max="16" width="1.5546875" customWidth="1"/>
    <col min="17" max="17" width="13.5546875" customWidth="1"/>
    <col min="18" max="18" width="1.5546875" customWidth="1"/>
    <col min="19" max="19" width="14.5546875" customWidth="1"/>
    <col min="20" max="20" width="1.5546875" customWidth="1"/>
    <col min="21" max="21" width="14.5546875" bestFit="1" customWidth="1"/>
    <col min="22" max="22" width="1.5546875" customWidth="1"/>
    <col min="23" max="23" width="15" bestFit="1" customWidth="1"/>
    <col min="24" max="24" width="1.5546875" customWidth="1"/>
    <col min="25" max="25" width="12.5546875" customWidth="1"/>
    <col min="26" max="26" width="1.5546875" customWidth="1"/>
    <col min="27" max="27" width="12.5546875" customWidth="1"/>
    <col min="29" max="29" width="10.44140625" bestFit="1" customWidth="1"/>
  </cols>
  <sheetData>
    <row r="1" spans="1:27" ht="15.6" x14ac:dyDescent="0.3">
      <c r="A1" s="122" t="s">
        <v>123</v>
      </c>
      <c r="B1" s="119"/>
      <c r="C1" s="359">
        <f>+'Collection Reports'!B1</f>
        <v>45352</v>
      </c>
      <c r="D1" s="119"/>
      <c r="E1" s="122">
        <f>EOMONTH(C1,1)</f>
        <v>45412</v>
      </c>
      <c r="F1" s="119"/>
      <c r="G1" s="122">
        <f>EOMONTH(E1,1)</f>
        <v>45443</v>
      </c>
      <c r="H1" s="119"/>
      <c r="I1" s="122">
        <f>EOMONTH(G1,1)</f>
        <v>45473</v>
      </c>
      <c r="J1" s="119"/>
      <c r="K1" s="122">
        <f>EOMONTH(I1,1)</f>
        <v>45504</v>
      </c>
      <c r="L1" s="119"/>
      <c r="M1" s="122">
        <f>EOMONTH(K1,1)</f>
        <v>45535</v>
      </c>
      <c r="N1" s="119"/>
      <c r="O1" s="122">
        <f>EOMONTH(M1,1)</f>
        <v>45565</v>
      </c>
      <c r="P1" s="119"/>
      <c r="Q1" s="122">
        <f>EOMONTH(O1,1)</f>
        <v>45596</v>
      </c>
      <c r="R1" s="119"/>
      <c r="S1" s="122">
        <f>EOMONTH(Q1,1)</f>
        <v>45626</v>
      </c>
      <c r="T1" s="119"/>
      <c r="U1" s="122">
        <f>EOMONTH(S1,1)</f>
        <v>45657</v>
      </c>
      <c r="V1" s="119"/>
      <c r="W1" s="122">
        <f>EOMONTH(U1,1)</f>
        <v>45688</v>
      </c>
      <c r="X1" s="119"/>
      <c r="Y1" s="122">
        <f>EOMONTH(W1,1)</f>
        <v>45716</v>
      </c>
      <c r="Z1" s="119"/>
      <c r="AA1" s="122" t="s">
        <v>33</v>
      </c>
    </row>
    <row r="2" spans="1:27" ht="15.6" x14ac:dyDescent="0.3">
      <c r="A2" s="119"/>
      <c r="B2" s="119"/>
      <c r="C2" s="360"/>
      <c r="D2" s="119"/>
      <c r="E2" s="123"/>
      <c r="F2" s="119"/>
      <c r="G2" s="123"/>
      <c r="H2" s="119"/>
      <c r="I2" s="123"/>
      <c r="J2" s="119"/>
      <c r="K2" s="123"/>
      <c r="L2" s="119"/>
      <c r="M2" s="124"/>
      <c r="N2" s="119"/>
      <c r="O2" s="123"/>
      <c r="P2" s="119"/>
      <c r="Q2" s="123"/>
      <c r="R2" s="119"/>
      <c r="S2" s="123"/>
      <c r="T2" s="119"/>
      <c r="U2" s="123"/>
      <c r="V2" s="119"/>
      <c r="W2" s="123"/>
      <c r="X2" s="119"/>
      <c r="Y2" s="123"/>
      <c r="Z2" s="119"/>
      <c r="AA2" s="123"/>
    </row>
    <row r="3" spans="1:27" ht="15.6" x14ac:dyDescent="0.3">
      <c r="A3" s="133" t="s">
        <v>125</v>
      </c>
      <c r="B3" s="133"/>
      <c r="C3" s="361">
        <v>23</v>
      </c>
      <c r="D3" s="133"/>
      <c r="E3" s="298">
        <v>21</v>
      </c>
      <c r="F3" s="133"/>
      <c r="G3" s="298">
        <v>22</v>
      </c>
      <c r="H3" s="133"/>
      <c r="I3" s="298">
        <v>22</v>
      </c>
      <c r="J3" s="133"/>
      <c r="K3" s="298">
        <v>21</v>
      </c>
      <c r="L3" s="133"/>
      <c r="M3" s="298">
        <v>23</v>
      </c>
      <c r="N3" s="133"/>
      <c r="O3" s="298">
        <v>22</v>
      </c>
      <c r="P3" s="133"/>
      <c r="Q3" s="298">
        <v>21</v>
      </c>
      <c r="R3" s="133"/>
      <c r="S3" s="298">
        <v>23</v>
      </c>
      <c r="T3" s="133"/>
      <c r="U3" s="298">
        <v>22</v>
      </c>
      <c r="V3" s="133"/>
      <c r="W3" s="298">
        <v>22</v>
      </c>
      <c r="X3" s="133"/>
      <c r="Y3" s="298">
        <v>20</v>
      </c>
      <c r="Z3" s="133"/>
      <c r="AA3" s="134">
        <f>SUM(C3:Y3)</f>
        <v>262</v>
      </c>
    </row>
    <row r="4" spans="1:27" ht="15.6" x14ac:dyDescent="0.3">
      <c r="A4" s="133"/>
      <c r="B4" s="133"/>
      <c r="C4" s="362"/>
      <c r="D4" s="133"/>
      <c r="E4" s="134"/>
      <c r="F4" s="133"/>
      <c r="G4" s="134"/>
      <c r="H4" s="133"/>
      <c r="I4" s="134"/>
      <c r="J4" s="133"/>
      <c r="K4" s="134"/>
      <c r="L4" s="133"/>
      <c r="M4" s="134"/>
      <c r="N4" s="133"/>
      <c r="O4" s="134"/>
      <c r="P4" s="133"/>
      <c r="Q4" s="134"/>
      <c r="R4" s="133"/>
      <c r="S4" s="134"/>
      <c r="T4" s="133"/>
      <c r="U4" s="134"/>
      <c r="V4" s="133"/>
      <c r="W4" s="134"/>
      <c r="X4" s="133"/>
      <c r="Y4" s="134"/>
      <c r="Z4" s="133"/>
      <c r="AA4" s="134"/>
    </row>
    <row r="5" spans="1:27" ht="15.6" thickBot="1" x14ac:dyDescent="0.35">
      <c r="A5" s="118" t="s">
        <v>138</v>
      </c>
      <c r="B5" s="119"/>
      <c r="C5" s="363">
        <v>433.55</v>
      </c>
      <c r="D5" s="121"/>
      <c r="E5" s="299">
        <v>423.42</v>
      </c>
      <c r="F5" s="121"/>
      <c r="G5" s="299">
        <v>479.02</v>
      </c>
      <c r="H5" s="121"/>
      <c r="I5" s="299">
        <v>424.77</v>
      </c>
      <c r="J5" s="121"/>
      <c r="K5" s="299">
        <v>446.71</v>
      </c>
      <c r="L5" s="121"/>
      <c r="M5" s="299">
        <v>417.14</v>
      </c>
      <c r="N5" s="121"/>
      <c r="O5" s="299">
        <v>425.47</v>
      </c>
      <c r="P5" s="121"/>
      <c r="Q5" s="299"/>
      <c r="R5" s="121"/>
      <c r="S5" s="299"/>
      <c r="T5" s="121"/>
      <c r="U5" s="299"/>
      <c r="V5" s="121"/>
      <c r="W5" s="299"/>
      <c r="X5" s="121"/>
      <c r="Y5" s="299"/>
      <c r="Z5" s="121"/>
      <c r="AA5" s="120">
        <f>SUM(C5:Y5)</f>
        <v>3050.08</v>
      </c>
    </row>
    <row r="6" spans="1:27" ht="16.2" thickTop="1" x14ac:dyDescent="0.3">
      <c r="A6" s="133"/>
      <c r="B6" s="133"/>
      <c r="C6" s="362"/>
      <c r="D6" s="133"/>
      <c r="E6" s="134"/>
      <c r="F6" s="133"/>
      <c r="G6" s="134"/>
      <c r="H6" s="133"/>
      <c r="I6" s="134"/>
      <c r="J6" s="133"/>
      <c r="K6" s="134"/>
      <c r="L6" s="133"/>
      <c r="M6" s="134"/>
      <c r="N6" s="133"/>
      <c r="O6" s="134"/>
      <c r="P6" s="133"/>
      <c r="Q6" s="134"/>
      <c r="R6" s="133"/>
      <c r="S6" s="134"/>
      <c r="T6" s="133"/>
      <c r="U6" s="134"/>
      <c r="V6" s="133"/>
      <c r="W6" s="134"/>
      <c r="X6" s="133"/>
      <c r="Y6" s="134"/>
      <c r="Z6" s="133"/>
      <c r="AA6" s="134"/>
    </row>
    <row r="7" spans="1:27" ht="15" x14ac:dyDescent="0.3">
      <c r="A7" s="118"/>
      <c r="B7" s="119"/>
      <c r="C7" s="364"/>
      <c r="D7" s="121"/>
      <c r="E7" s="121"/>
      <c r="F7" s="121"/>
      <c r="G7" s="121"/>
      <c r="H7" s="121"/>
      <c r="I7" s="121"/>
      <c r="J7" s="121"/>
      <c r="K7" s="121"/>
      <c r="L7" s="121"/>
      <c r="M7" s="121"/>
      <c r="N7" s="121"/>
      <c r="O7" s="121"/>
      <c r="P7" s="121"/>
      <c r="Q7" s="121"/>
      <c r="R7" s="121"/>
      <c r="S7" s="121"/>
      <c r="T7" s="121"/>
      <c r="U7" s="121"/>
      <c r="V7" s="121"/>
      <c r="W7" s="121"/>
      <c r="X7" s="121"/>
      <c r="Y7" s="121"/>
      <c r="Z7" s="121"/>
      <c r="AA7" s="121"/>
    </row>
    <row r="8" spans="1:27" ht="15" x14ac:dyDescent="0.3">
      <c r="A8" s="118" t="s">
        <v>2452</v>
      </c>
      <c r="B8" s="119"/>
      <c r="C8" s="365">
        <v>231.57</v>
      </c>
      <c r="D8" s="209"/>
      <c r="E8" s="300">
        <v>208.52</v>
      </c>
      <c r="F8" s="209"/>
      <c r="G8" s="300">
        <v>199.02</v>
      </c>
      <c r="H8" s="209"/>
      <c r="I8" s="300">
        <v>188.05</v>
      </c>
      <c r="J8" s="209"/>
      <c r="K8" s="300">
        <v>145.99</v>
      </c>
      <c r="L8" s="209"/>
      <c r="M8" s="300">
        <v>191.93</v>
      </c>
      <c r="N8" s="209"/>
      <c r="O8" s="300">
        <v>157.82</v>
      </c>
      <c r="P8" s="209"/>
      <c r="Q8" s="300"/>
      <c r="R8" s="209"/>
      <c r="S8" s="300"/>
      <c r="T8" s="209"/>
      <c r="U8" s="300"/>
      <c r="V8" s="209"/>
      <c r="W8" s="300"/>
      <c r="X8" s="209"/>
      <c r="Y8" s="300"/>
      <c r="Z8" s="209"/>
      <c r="AA8" s="209">
        <f>SUM(C8:Y8)</f>
        <v>1322.9</v>
      </c>
    </row>
    <row r="9" spans="1:27" ht="15" x14ac:dyDescent="0.3">
      <c r="A9" s="118" t="s">
        <v>8345</v>
      </c>
      <c r="B9" s="119"/>
      <c r="C9" s="365">
        <v>20.350000000000001</v>
      </c>
      <c r="D9" s="209"/>
      <c r="E9" s="300">
        <v>10.37</v>
      </c>
      <c r="F9" s="209"/>
      <c r="G9" s="300">
        <v>22.2</v>
      </c>
      <c r="H9" s="209"/>
      <c r="I9" s="300">
        <v>15.1</v>
      </c>
      <c r="J9" s="209"/>
      <c r="K9" s="300">
        <v>25.14</v>
      </c>
      <c r="L9" s="209"/>
      <c r="M9" s="300">
        <v>21.94</v>
      </c>
      <c r="N9" s="209"/>
      <c r="O9" s="300">
        <v>11.67</v>
      </c>
      <c r="P9" s="209"/>
      <c r="Q9" s="300"/>
      <c r="R9" s="209"/>
      <c r="S9" s="300"/>
      <c r="T9" s="209"/>
      <c r="U9" s="300"/>
      <c r="V9" s="209"/>
      <c r="W9" s="300"/>
      <c r="X9" s="209"/>
      <c r="Y9" s="300"/>
      <c r="Z9" s="209"/>
      <c r="AA9" s="209">
        <f>SUM(C9:Y9)</f>
        <v>126.77</v>
      </c>
    </row>
    <row r="10" spans="1:27" ht="30" x14ac:dyDescent="0.3">
      <c r="A10" s="332" t="s">
        <v>10551</v>
      </c>
      <c r="B10" s="119"/>
      <c r="C10" s="365"/>
      <c r="D10" s="209"/>
      <c r="E10" s="300"/>
      <c r="F10" s="209"/>
      <c r="G10" s="300"/>
      <c r="H10" s="209"/>
      <c r="I10" s="300"/>
      <c r="J10" s="209"/>
      <c r="K10" s="300"/>
      <c r="L10" s="209"/>
      <c r="M10" s="300"/>
      <c r="N10" s="209"/>
      <c r="O10" s="300"/>
      <c r="P10" s="209"/>
      <c r="Q10" s="300"/>
      <c r="R10" s="209"/>
      <c r="S10" s="300"/>
      <c r="T10" s="209"/>
      <c r="U10" s="300"/>
      <c r="V10" s="209"/>
      <c r="W10" s="300"/>
      <c r="X10" s="209"/>
      <c r="Y10" s="300"/>
      <c r="Z10" s="209"/>
      <c r="AA10" s="209">
        <f>SUM(C10:Y10)</f>
        <v>0</v>
      </c>
    </row>
    <row r="11" spans="1:27" ht="15.6" thickBot="1" x14ac:dyDescent="0.35">
      <c r="A11" s="118"/>
      <c r="B11" s="119"/>
      <c r="C11" s="366">
        <f>SUM(C8:C10)</f>
        <v>251.92</v>
      </c>
      <c r="D11" s="121"/>
      <c r="E11" s="120">
        <f>SUM(E8:E10)</f>
        <v>218.89000000000001</v>
      </c>
      <c r="F11" s="121"/>
      <c r="G11" s="120">
        <f>SUM(G8:G10)</f>
        <v>221.22</v>
      </c>
      <c r="H11" s="121"/>
      <c r="I11" s="120">
        <f>SUM(I8:I10)</f>
        <v>203.15</v>
      </c>
      <c r="J11" s="121"/>
      <c r="K11" s="120">
        <f>+K9+K8</f>
        <v>171.13</v>
      </c>
      <c r="L11" s="121"/>
      <c r="M11" s="120">
        <f>+M9+M8</f>
        <v>213.87</v>
      </c>
      <c r="N11" s="121"/>
      <c r="O11" s="120">
        <f>+O9+O8</f>
        <v>169.48999999999998</v>
      </c>
      <c r="P11" s="121"/>
      <c r="Q11" s="120">
        <f>+Q9+Q8</f>
        <v>0</v>
      </c>
      <c r="R11" s="121"/>
      <c r="S11" s="120">
        <f>+S9+S8</f>
        <v>0</v>
      </c>
      <c r="T11" s="121"/>
      <c r="U11" s="120">
        <f>+U9+U8</f>
        <v>0</v>
      </c>
      <c r="V11" s="121"/>
      <c r="W11" s="120">
        <f>+W9+W8</f>
        <v>0</v>
      </c>
      <c r="X11" s="121"/>
      <c r="Y11" s="120">
        <f>+Y9+Y8</f>
        <v>0</v>
      </c>
      <c r="Z11" s="121"/>
      <c r="AA11" s="120">
        <f>SUM(AA8:AA10)</f>
        <v>1449.67</v>
      </c>
    </row>
    <row r="12" spans="1:27" ht="15.6" thickTop="1" x14ac:dyDescent="0.3">
      <c r="A12" s="125"/>
      <c r="B12" s="126"/>
      <c r="C12" s="367"/>
      <c r="D12" s="128"/>
      <c r="E12" s="127"/>
      <c r="F12" s="128"/>
      <c r="G12" s="127"/>
      <c r="H12" s="128"/>
      <c r="I12" s="127"/>
      <c r="J12" s="128"/>
      <c r="K12" s="127"/>
      <c r="L12" s="128"/>
      <c r="M12" s="127"/>
      <c r="N12" s="128"/>
      <c r="O12" s="127"/>
      <c r="P12" s="128"/>
      <c r="Q12" s="127"/>
      <c r="R12" s="128"/>
      <c r="S12" s="127"/>
      <c r="T12" s="128"/>
      <c r="U12" s="127"/>
      <c r="V12" s="128"/>
      <c r="W12" s="127"/>
      <c r="X12" s="128"/>
      <c r="Y12" s="127"/>
      <c r="Z12" s="128"/>
      <c r="AA12" s="127"/>
    </row>
    <row r="13" spans="1:27" ht="15" x14ac:dyDescent="0.3">
      <c r="A13" s="119"/>
      <c r="B13" s="119"/>
      <c r="C13" s="368">
        <f>IF(C5=0,0,C11/C5)</f>
        <v>0.58106331449659776</v>
      </c>
      <c r="D13" s="121"/>
      <c r="E13" s="165">
        <f>IF(E5=0,0,E11/E5)</f>
        <v>0.51695715837702516</v>
      </c>
      <c r="F13" s="121"/>
      <c r="G13" s="165">
        <f>IF(G5=0,0,G11/G5)</f>
        <v>0.46181787816792619</v>
      </c>
      <c r="H13" s="121"/>
      <c r="I13" s="165">
        <f>IF(I5=0,0,I11/I5)</f>
        <v>0.47825882242154583</v>
      </c>
      <c r="J13" s="121"/>
      <c r="K13" s="165">
        <f>IF(K5=0,0,K11/K5)</f>
        <v>0.38308970025296052</v>
      </c>
      <c r="L13" s="121"/>
      <c r="M13" s="165">
        <f>IF(M5=0,0,M11/M5)</f>
        <v>0.51270556647648269</v>
      </c>
      <c r="N13" s="121"/>
      <c r="O13" s="165">
        <f>IF(O5=0,0,O11/O5)</f>
        <v>0.39835946130161931</v>
      </c>
      <c r="P13" s="121"/>
      <c r="Q13" s="165">
        <f>IF(Q5=0,0,Q11/Q5)</f>
        <v>0</v>
      </c>
      <c r="R13" s="121"/>
      <c r="S13" s="165">
        <f>IF(S5=0,0,S11/S5)</f>
        <v>0</v>
      </c>
      <c r="T13" s="121"/>
      <c r="U13" s="165">
        <f>IF(U5=0,0,U11/U5)</f>
        <v>0</v>
      </c>
      <c r="V13" s="121"/>
      <c r="W13" s="165">
        <f>IF(W5=0,0,W11/W5)</f>
        <v>0</v>
      </c>
      <c r="X13" s="121"/>
      <c r="Y13" s="165">
        <f>IF(Y5=0,0,Y11/Y5)</f>
        <v>0</v>
      </c>
      <c r="Z13" s="121"/>
      <c r="AA13" s="165">
        <f>IF(AA5=0,0,AA11/AA5)</f>
        <v>0.47528917274301008</v>
      </c>
    </row>
    <row r="14" spans="1:27" ht="15" x14ac:dyDescent="0.3">
      <c r="A14" s="119"/>
      <c r="B14" s="119"/>
      <c r="C14" s="368"/>
      <c r="D14" s="121"/>
      <c r="E14" s="165"/>
      <c r="F14" s="121"/>
      <c r="G14" s="165"/>
      <c r="H14" s="121"/>
      <c r="I14" s="165"/>
      <c r="J14" s="121"/>
      <c r="K14" s="165"/>
      <c r="L14" s="121"/>
      <c r="M14" s="165"/>
      <c r="N14" s="121"/>
      <c r="O14" s="165"/>
      <c r="P14" s="121"/>
      <c r="Q14" s="165"/>
      <c r="R14" s="121"/>
      <c r="S14" s="165"/>
      <c r="T14" s="121"/>
      <c r="U14" s="165"/>
      <c r="V14" s="121"/>
      <c r="W14" s="165"/>
      <c r="X14" s="121"/>
      <c r="Y14" s="165"/>
      <c r="Z14" s="121"/>
      <c r="AA14" s="165"/>
    </row>
    <row r="15" spans="1:27" ht="15" x14ac:dyDescent="0.3">
      <c r="A15" s="119" t="s">
        <v>8348</v>
      </c>
      <c r="B15" s="119"/>
      <c r="C15" s="364"/>
      <c r="D15" s="121"/>
      <c r="E15" s="165"/>
      <c r="F15" s="121"/>
      <c r="G15" s="121"/>
      <c r="H15" s="121"/>
      <c r="I15" s="121"/>
      <c r="J15" s="121"/>
      <c r="K15" s="121"/>
      <c r="L15" s="121"/>
      <c r="M15" s="121"/>
      <c r="N15" s="121"/>
      <c r="O15" s="121"/>
      <c r="P15" s="121"/>
      <c r="Q15" s="121"/>
      <c r="R15" s="121"/>
      <c r="S15" s="121"/>
      <c r="T15" s="121"/>
      <c r="U15" s="121"/>
      <c r="V15" s="121"/>
      <c r="W15" s="121"/>
      <c r="X15" s="121"/>
      <c r="Y15" s="121"/>
      <c r="Z15" s="121"/>
      <c r="AA15" s="121"/>
    </row>
    <row r="16" spans="1:27" s="169" customFormat="1" ht="15" x14ac:dyDescent="0.3">
      <c r="A16" s="210" t="s">
        <v>2636</v>
      </c>
      <c r="B16" s="166"/>
      <c r="C16" s="369"/>
      <c r="D16" s="167"/>
      <c r="E16" s="168"/>
      <c r="F16" s="167"/>
      <c r="G16" s="167"/>
      <c r="H16" s="167"/>
      <c r="I16" s="167"/>
      <c r="J16" s="167"/>
      <c r="K16" s="167"/>
      <c r="L16" s="167"/>
      <c r="M16" s="167"/>
      <c r="N16" s="167"/>
      <c r="O16" s="167"/>
      <c r="P16" s="167"/>
      <c r="Q16" s="167"/>
      <c r="R16" s="167"/>
      <c r="S16" s="167"/>
      <c r="T16" s="167"/>
      <c r="U16" s="167"/>
      <c r="V16" s="167"/>
      <c r="W16" s="167"/>
      <c r="X16" s="167"/>
      <c r="Y16" s="167"/>
      <c r="Z16" s="167"/>
      <c r="AA16" s="167"/>
    </row>
    <row r="17" spans="1:27" s="169" customFormat="1" ht="26.4" x14ac:dyDescent="0.3">
      <c r="A17" s="202" t="s">
        <v>8346</v>
      </c>
      <c r="B17" s="166"/>
      <c r="C17" s="370"/>
      <c r="D17" s="219"/>
      <c r="E17" s="323"/>
      <c r="F17" s="219"/>
      <c r="G17" s="323"/>
      <c r="H17" s="219"/>
      <c r="I17" s="323"/>
      <c r="J17" s="219"/>
      <c r="K17" s="323"/>
      <c r="L17" s="219"/>
      <c r="M17" s="323"/>
      <c r="N17" s="219"/>
      <c r="O17" s="323"/>
      <c r="P17" s="219"/>
      <c r="Q17" s="301"/>
      <c r="R17" s="219"/>
      <c r="S17" s="323"/>
      <c r="T17" s="219"/>
      <c r="U17" s="323"/>
      <c r="V17" s="219"/>
      <c r="W17" s="323"/>
      <c r="X17" s="219"/>
      <c r="Y17" s="301"/>
      <c r="Z17" s="219"/>
      <c r="AA17" s="167"/>
    </row>
    <row r="18" spans="1:27" s="169" customFormat="1" ht="51" customHeight="1" x14ac:dyDescent="0.3">
      <c r="A18" s="202" t="s">
        <v>8347</v>
      </c>
      <c r="B18" s="166"/>
      <c r="C18" s="370"/>
      <c r="D18" s="219"/>
      <c r="E18" s="302"/>
      <c r="F18" s="219"/>
      <c r="G18" s="302"/>
      <c r="H18" s="219"/>
      <c r="I18" s="320"/>
      <c r="J18" s="219"/>
      <c r="K18" s="320"/>
      <c r="L18" s="219"/>
      <c r="M18" s="302"/>
      <c r="N18" s="219"/>
      <c r="O18" s="323"/>
      <c r="P18" s="219"/>
      <c r="Q18" s="323"/>
      <c r="R18" s="219"/>
      <c r="S18" s="323"/>
      <c r="T18" s="219"/>
      <c r="U18" s="302"/>
      <c r="V18" s="219"/>
      <c r="W18" s="302"/>
      <c r="X18" s="219"/>
      <c r="Y18" s="302"/>
      <c r="Z18" s="219"/>
      <c r="AA18" s="170"/>
    </row>
    <row r="19" spans="1:27" s="169" customFormat="1" ht="15" x14ac:dyDescent="0.3">
      <c r="A19" s="172" t="s">
        <v>9211</v>
      </c>
      <c r="B19" s="166"/>
      <c r="C19" s="370"/>
      <c r="D19" s="219"/>
      <c r="E19" s="370"/>
      <c r="F19" s="219"/>
      <c r="G19" s="370"/>
      <c r="H19" s="219"/>
      <c r="I19" s="370"/>
      <c r="J19" s="219"/>
      <c r="K19" s="302"/>
      <c r="L19" s="219"/>
      <c r="M19" s="302"/>
      <c r="N19" s="219"/>
      <c r="O19" s="302"/>
      <c r="P19" s="219"/>
      <c r="Q19" s="302"/>
      <c r="R19" s="219"/>
      <c r="S19" s="320"/>
      <c r="T19" s="219"/>
      <c r="U19" s="320"/>
      <c r="V19" s="219"/>
      <c r="W19" s="302"/>
      <c r="X19" s="219"/>
      <c r="Y19" s="301"/>
      <c r="Z19" s="219"/>
      <c r="AA19" s="170"/>
    </row>
    <row r="20" spans="1:27" s="169" customFormat="1" ht="15" x14ac:dyDescent="0.3">
      <c r="A20" s="210" t="s">
        <v>2635</v>
      </c>
      <c r="B20" s="166"/>
      <c r="C20" s="371"/>
      <c r="D20" s="221"/>
      <c r="E20" s="221"/>
      <c r="F20" s="221"/>
      <c r="G20" s="221"/>
      <c r="H20" s="221"/>
      <c r="I20" s="221"/>
      <c r="J20" s="221"/>
      <c r="K20" s="221"/>
      <c r="L20" s="221"/>
      <c r="M20" s="221"/>
      <c r="N20" s="221"/>
      <c r="O20" s="221"/>
      <c r="P20" s="221"/>
      <c r="Q20" s="221"/>
      <c r="R20" s="221"/>
      <c r="S20" s="221"/>
      <c r="T20" s="221"/>
      <c r="U20" s="221"/>
      <c r="V20" s="221"/>
      <c r="W20" s="221"/>
      <c r="X20" s="221"/>
      <c r="Y20" s="221"/>
      <c r="Z20" s="219"/>
      <c r="AA20" s="170"/>
    </row>
    <row r="21" spans="1:27" s="169" customFormat="1" ht="39.6" x14ac:dyDescent="0.3">
      <c r="A21" s="202" t="s">
        <v>2637</v>
      </c>
      <c r="B21" s="166"/>
      <c r="C21" s="372"/>
      <c r="D21" s="219"/>
      <c r="E21" s="320"/>
      <c r="F21" s="219"/>
      <c r="G21" s="320"/>
      <c r="H21" s="219"/>
      <c r="I21" s="302"/>
      <c r="J21" s="219"/>
      <c r="K21" s="302"/>
      <c r="L21" s="219"/>
      <c r="M21" s="302"/>
      <c r="N21" s="219"/>
      <c r="O21" s="302"/>
      <c r="P21" s="219"/>
      <c r="Q21" s="320"/>
      <c r="R21" s="219"/>
      <c r="S21" s="302"/>
      <c r="T21" s="219"/>
      <c r="U21" s="302"/>
      <c r="V21" s="219"/>
      <c r="W21" s="302"/>
      <c r="X21" s="219"/>
      <c r="Y21" s="302"/>
      <c r="Z21" s="219"/>
      <c r="AA21" s="170"/>
    </row>
    <row r="22" spans="1:27" s="169" customFormat="1" ht="26.4" x14ac:dyDescent="0.3">
      <c r="A22" s="202" t="s">
        <v>8404</v>
      </c>
      <c r="B22" s="166"/>
      <c r="C22" s="372"/>
      <c r="D22" s="219"/>
      <c r="E22" s="320"/>
      <c r="F22" s="219"/>
      <c r="G22" s="320"/>
      <c r="H22" s="219"/>
      <c r="I22" s="320"/>
      <c r="J22" s="219"/>
      <c r="K22" s="302"/>
      <c r="L22" s="219"/>
      <c r="M22" s="320"/>
      <c r="N22" s="219"/>
      <c r="O22" s="302"/>
      <c r="P22" s="219"/>
      <c r="Q22" s="320"/>
      <c r="R22" s="219"/>
      <c r="S22" s="302"/>
      <c r="T22" s="219"/>
      <c r="U22" s="302"/>
      <c r="V22" s="219"/>
      <c r="W22" s="302"/>
      <c r="X22" s="219"/>
      <c r="Y22" s="320"/>
      <c r="Z22" s="219"/>
      <c r="AA22" s="170"/>
    </row>
    <row r="23" spans="1:27" s="169" customFormat="1" ht="28.8" x14ac:dyDescent="0.3">
      <c r="A23" s="211" t="s">
        <v>2638</v>
      </c>
      <c r="C23" s="370"/>
      <c r="D23" s="220"/>
      <c r="E23" s="330"/>
      <c r="F23" s="220"/>
      <c r="G23" s="303"/>
      <c r="H23" s="220"/>
      <c r="I23" s="303"/>
      <c r="J23" s="220"/>
      <c r="K23" s="303"/>
      <c r="L23" s="220"/>
      <c r="M23" s="321"/>
      <c r="N23" s="220"/>
      <c r="O23" s="326"/>
      <c r="P23" s="220"/>
      <c r="Q23" s="320"/>
      <c r="R23" s="220"/>
      <c r="S23" s="326"/>
      <c r="T23" s="220"/>
      <c r="U23" s="303"/>
      <c r="V23" s="220"/>
      <c r="W23" s="323"/>
      <c r="X23" s="220"/>
      <c r="Y23" s="327"/>
      <c r="Z23" s="221"/>
      <c r="AA23" s="171"/>
    </row>
    <row r="24" spans="1:27" s="169" customFormat="1" ht="15" x14ac:dyDescent="0.3">
      <c r="A24" s="211" t="s">
        <v>15446</v>
      </c>
      <c r="C24" s="373"/>
      <c r="D24" s="220"/>
      <c r="E24" s="320"/>
      <c r="F24" s="220"/>
      <c r="G24" s="326"/>
      <c r="H24" s="220"/>
      <c r="I24" s="320"/>
      <c r="J24" s="220"/>
      <c r="K24" s="320"/>
      <c r="L24" s="220"/>
      <c r="M24" s="320"/>
      <c r="N24" s="220"/>
      <c r="O24" s="320"/>
      <c r="P24" s="220"/>
      <c r="Q24" s="320"/>
      <c r="R24" s="220"/>
      <c r="S24" s="302"/>
      <c r="T24" s="220"/>
      <c r="U24" s="326"/>
      <c r="V24" s="220"/>
      <c r="W24" s="303"/>
      <c r="X24" s="220"/>
      <c r="Y24" s="303"/>
      <c r="Z24" s="171"/>
      <c r="AA24" s="171"/>
    </row>
    <row r="25" spans="1:27" s="169" customFormat="1" ht="15" x14ac:dyDescent="0.3">
      <c r="A25" s="172" t="s">
        <v>9211</v>
      </c>
      <c r="B25" s="166"/>
      <c r="C25" s="370"/>
      <c r="D25" s="219"/>
      <c r="E25" s="320"/>
      <c r="F25" s="219"/>
      <c r="G25" s="302"/>
      <c r="H25" s="219"/>
      <c r="I25" s="320"/>
      <c r="J25" s="219"/>
      <c r="K25" s="320"/>
      <c r="L25" s="219"/>
      <c r="M25" s="320"/>
      <c r="N25" s="219"/>
      <c r="O25" s="320"/>
      <c r="P25" s="219"/>
      <c r="Q25" s="320"/>
      <c r="R25" s="219"/>
      <c r="S25" s="320"/>
      <c r="T25" s="219"/>
      <c r="U25" s="323"/>
      <c r="V25" s="219"/>
      <c r="W25" s="302"/>
      <c r="X25" s="219"/>
      <c r="Y25" s="323"/>
      <c r="Z25" s="219"/>
      <c r="AA25" s="170"/>
    </row>
    <row r="26" spans="1:27" s="169" customFormat="1" ht="15" x14ac:dyDescent="0.3">
      <c r="A26" s="166"/>
      <c r="B26" s="166"/>
      <c r="C26" s="369"/>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row>
    <row r="27" spans="1:27" ht="15.6" thickBot="1" x14ac:dyDescent="0.35">
      <c r="A27" s="129"/>
      <c r="B27" s="129"/>
      <c r="C27" s="374"/>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30"/>
    </row>
    <row r="28" spans="1:27" ht="15" x14ac:dyDescent="0.3">
      <c r="A28" s="119"/>
      <c r="B28" s="119"/>
      <c r="C28" s="375"/>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row>
    <row r="29" spans="1:27" ht="15.6" x14ac:dyDescent="0.3">
      <c r="A29" s="131" t="s">
        <v>124</v>
      </c>
      <c r="B29" s="119"/>
      <c r="C29" s="359">
        <f>C1</f>
        <v>45352</v>
      </c>
      <c r="D29" s="119"/>
      <c r="E29" s="122">
        <f t="shared" ref="E29" si="0">E1</f>
        <v>45412</v>
      </c>
      <c r="F29" s="119"/>
      <c r="G29" s="122">
        <f t="shared" ref="G29" si="1">G1</f>
        <v>45443</v>
      </c>
      <c r="H29" s="119"/>
      <c r="I29" s="122">
        <f t="shared" ref="I29" si="2">I1</f>
        <v>45473</v>
      </c>
      <c r="J29" s="119"/>
      <c r="K29" s="122">
        <f t="shared" ref="K29" si="3">K1</f>
        <v>45504</v>
      </c>
      <c r="L29" s="119"/>
      <c r="M29" s="122">
        <f t="shared" ref="M29" si="4">M1</f>
        <v>45535</v>
      </c>
      <c r="N29" s="119"/>
      <c r="O29" s="122">
        <f t="shared" ref="O29" si="5">O1</f>
        <v>45565</v>
      </c>
      <c r="P29" s="119"/>
      <c r="Q29" s="122">
        <f t="shared" ref="Q29" si="6">Q1</f>
        <v>45596</v>
      </c>
      <c r="R29" s="119"/>
      <c r="S29" s="122">
        <f t="shared" ref="S29" si="7">S1</f>
        <v>45626</v>
      </c>
      <c r="T29" s="119"/>
      <c r="U29" s="122">
        <f t="shared" ref="U29" si="8">U1</f>
        <v>45657</v>
      </c>
      <c r="V29" s="119"/>
      <c r="W29" s="122">
        <f t="shared" ref="W29" si="9">W1</f>
        <v>45688</v>
      </c>
      <c r="X29" s="119"/>
      <c r="Y29" s="122">
        <f t="shared" ref="Y29" si="10">Y1</f>
        <v>45716</v>
      </c>
      <c r="Z29" s="119"/>
      <c r="AA29" s="122" t="s">
        <v>33</v>
      </c>
    </row>
    <row r="30" spans="1:27" ht="14.25" customHeight="1" x14ac:dyDescent="0.3">
      <c r="A30" s="132"/>
      <c r="B30" s="119"/>
      <c r="C30" s="360"/>
      <c r="D30" s="119"/>
      <c r="E30" s="123"/>
      <c r="F30" s="119"/>
      <c r="G30" s="123"/>
      <c r="H30" s="119"/>
      <c r="I30" s="123"/>
      <c r="J30" s="119"/>
      <c r="K30" s="123"/>
      <c r="L30" s="119"/>
      <c r="M30" s="123"/>
      <c r="N30" s="119"/>
      <c r="O30" s="123"/>
      <c r="P30" s="119"/>
      <c r="Q30" s="123"/>
      <c r="R30" s="119"/>
      <c r="S30" s="123"/>
      <c r="T30" s="119"/>
      <c r="U30" s="123"/>
      <c r="V30" s="119"/>
      <c r="W30" s="123"/>
      <c r="X30" s="119"/>
      <c r="Y30" s="123"/>
      <c r="Z30" s="119"/>
      <c r="AA30" s="123"/>
    </row>
    <row r="31" spans="1:27" ht="15.6" x14ac:dyDescent="0.3">
      <c r="A31" s="133" t="s">
        <v>125</v>
      </c>
      <c r="B31" s="133"/>
      <c r="C31" s="376">
        <f>C3</f>
        <v>23</v>
      </c>
      <c r="D31" s="133"/>
      <c r="E31" s="304">
        <f>E3</f>
        <v>21</v>
      </c>
      <c r="F31" s="133"/>
      <c r="G31" s="304">
        <f>G3</f>
        <v>22</v>
      </c>
      <c r="H31" s="133"/>
      <c r="I31" s="304">
        <f>I3</f>
        <v>22</v>
      </c>
      <c r="J31" s="133"/>
      <c r="K31" s="304">
        <f>K3</f>
        <v>21</v>
      </c>
      <c r="L31" s="133"/>
      <c r="M31" s="304">
        <f>M3</f>
        <v>23</v>
      </c>
      <c r="N31" s="133"/>
      <c r="O31" s="304">
        <f>O3</f>
        <v>22</v>
      </c>
      <c r="P31" s="133"/>
      <c r="Q31" s="304">
        <f>Q3</f>
        <v>21</v>
      </c>
      <c r="R31" s="133"/>
      <c r="S31" s="304">
        <f>S3</f>
        <v>23</v>
      </c>
      <c r="T31" s="133"/>
      <c r="U31" s="304">
        <f>U3</f>
        <v>22</v>
      </c>
      <c r="V31" s="133"/>
      <c r="W31" s="304">
        <f>W3</f>
        <v>22</v>
      </c>
      <c r="X31" s="133"/>
      <c r="Y31" s="304">
        <f>Y3</f>
        <v>20</v>
      </c>
      <c r="Z31" s="133"/>
      <c r="AA31" s="134">
        <f>SUM(C31:Y31)</f>
        <v>262</v>
      </c>
    </row>
    <row r="32" spans="1:27" ht="15.6" x14ac:dyDescent="0.3">
      <c r="A32" s="133"/>
      <c r="B32" s="133"/>
      <c r="C32" s="362"/>
      <c r="D32" s="133"/>
      <c r="E32" s="134"/>
      <c r="F32" s="133"/>
      <c r="G32" s="134"/>
      <c r="H32" s="133"/>
      <c r="I32" s="134"/>
      <c r="J32" s="133"/>
      <c r="K32" s="134"/>
      <c r="L32" s="133"/>
      <c r="M32" s="134"/>
      <c r="N32" s="133"/>
      <c r="O32" s="134"/>
      <c r="P32" s="133"/>
      <c r="Q32" s="134"/>
      <c r="R32" s="133"/>
      <c r="S32" s="134"/>
      <c r="T32" s="133"/>
      <c r="U32" s="134"/>
      <c r="V32" s="133"/>
      <c r="W32" s="134"/>
      <c r="X32" s="133"/>
      <c r="Y32" s="134"/>
      <c r="Z32" s="133"/>
      <c r="AA32" s="134"/>
    </row>
    <row r="33" spans="1:30" ht="15.6" thickBot="1" x14ac:dyDescent="0.35">
      <c r="A33" s="118" t="s">
        <v>9212</v>
      </c>
      <c r="B33" s="119"/>
      <c r="C33" s="363">
        <f>198.25+5253.48</f>
        <v>5451.73</v>
      </c>
      <c r="D33" s="121"/>
      <c r="E33" s="299">
        <f>136.54+5791.49</f>
        <v>5928.03</v>
      </c>
      <c r="F33" s="121"/>
      <c r="G33" s="299">
        <f>5513.63+164.69</f>
        <v>5678.32</v>
      </c>
      <c r="H33" s="121"/>
      <c r="I33" s="299">
        <f>105.16+4242.06</f>
        <v>4347.22</v>
      </c>
      <c r="J33" s="121"/>
      <c r="K33" s="299">
        <f>4371.23+100.14</f>
        <v>4471.37</v>
      </c>
      <c r="L33" s="121"/>
      <c r="M33" s="299">
        <f>4636.74+54.85</f>
        <v>4691.59</v>
      </c>
      <c r="N33" s="121"/>
      <c r="O33" s="299">
        <f>4409.37+57.9</f>
        <v>4467.2699999999995</v>
      </c>
      <c r="P33" s="121"/>
      <c r="Q33" s="299"/>
      <c r="R33" s="121"/>
      <c r="S33" s="299"/>
      <c r="T33" s="121"/>
      <c r="U33" s="299"/>
      <c r="V33" s="121"/>
      <c r="W33" s="299"/>
      <c r="X33" s="121"/>
      <c r="Y33" s="299"/>
      <c r="Z33" s="121"/>
      <c r="AA33" s="120">
        <f>SUM(C33:Y33)</f>
        <v>35035.53</v>
      </c>
    </row>
    <row r="34" spans="1:30" s="152" customFormat="1" ht="16.5" customHeight="1" thickTop="1" x14ac:dyDescent="0.3">
      <c r="A34" s="151"/>
      <c r="C34" s="377"/>
      <c r="D34" s="154"/>
      <c r="E34" s="153"/>
      <c r="F34" s="154"/>
      <c r="G34" s="153"/>
      <c r="H34" s="154"/>
      <c r="I34" s="153"/>
      <c r="J34" s="154"/>
      <c r="K34" s="153"/>
      <c r="L34" s="154"/>
      <c r="M34" s="153"/>
      <c r="N34" s="154"/>
      <c r="O34" s="153"/>
      <c r="P34" s="154"/>
      <c r="Q34" s="153"/>
      <c r="R34" s="154"/>
      <c r="S34" s="153"/>
      <c r="T34" s="154"/>
      <c r="U34" s="153"/>
      <c r="V34" s="154"/>
      <c r="W34" s="153"/>
      <c r="X34" s="154"/>
      <c r="Y34" s="153"/>
      <c r="Z34" s="154"/>
      <c r="AA34" s="153"/>
    </row>
    <row r="35" spans="1:30" ht="15" x14ac:dyDescent="0.3">
      <c r="A35" s="119" t="s">
        <v>126</v>
      </c>
      <c r="B35" s="119"/>
      <c r="C35" s="364">
        <f>IF(C33=0,0,C33/C31)</f>
        <v>237.03173913043477</v>
      </c>
      <c r="D35" s="121"/>
      <c r="E35" s="121">
        <f>IF(E33=0,0,E33/E31)</f>
        <v>282.28714285714284</v>
      </c>
      <c r="F35" s="121"/>
      <c r="G35" s="121">
        <f>IF(G33=0,0,G33/G31)</f>
        <v>258.10545454545451</v>
      </c>
      <c r="H35" s="121"/>
      <c r="I35" s="121">
        <f>IF(I33=0,0,I33/I31)</f>
        <v>197.60090909090911</v>
      </c>
      <c r="J35" s="121"/>
      <c r="K35" s="121">
        <f>IF(K33=0,0,K33/K31)</f>
        <v>212.92238095238093</v>
      </c>
      <c r="L35" s="121"/>
      <c r="M35" s="121">
        <f>IF(M33=0,0,M33/M31)</f>
        <v>203.98217391304348</v>
      </c>
      <c r="N35" s="121"/>
      <c r="O35" s="121">
        <f>IF(O33=0,0,O33/O31)</f>
        <v>203.05772727272725</v>
      </c>
      <c r="P35" s="121"/>
      <c r="Q35" s="121">
        <f>IF(Q33=0,0,Q33/Q31)</f>
        <v>0</v>
      </c>
      <c r="R35" s="121"/>
      <c r="S35" s="121">
        <f>IF(S33=0,0,S33/S31)</f>
        <v>0</v>
      </c>
      <c r="T35" s="121"/>
      <c r="U35" s="121">
        <f>IF(U33=0,0,U33/U31)</f>
        <v>0</v>
      </c>
      <c r="V35" s="121"/>
      <c r="W35" s="121">
        <f>IF(W33=0,0,W33/W31)</f>
        <v>0</v>
      </c>
      <c r="X35" s="121"/>
      <c r="Y35" s="121">
        <f>IF(Y33=0,0,Y33/Y31)</f>
        <v>0</v>
      </c>
      <c r="Z35" s="121"/>
      <c r="AA35" s="121">
        <f>IF(AA33=0,0,AA33/AA31)</f>
        <v>133.72339694656489</v>
      </c>
    </row>
    <row r="36" spans="1:30" ht="15.6" x14ac:dyDescent="0.3">
      <c r="A36" s="133"/>
      <c r="B36" s="133"/>
      <c r="C36" s="362"/>
      <c r="D36" s="133"/>
      <c r="E36" s="134"/>
      <c r="F36" s="133"/>
      <c r="G36" s="134"/>
      <c r="H36" s="133"/>
      <c r="I36" s="134"/>
      <c r="J36" s="133"/>
      <c r="K36" s="134"/>
      <c r="L36" s="133"/>
      <c r="M36" s="134"/>
      <c r="N36" s="133"/>
      <c r="O36" s="134"/>
      <c r="P36" s="133"/>
      <c r="Q36" s="134"/>
      <c r="R36" s="133"/>
      <c r="S36" s="134"/>
      <c r="T36" s="133"/>
      <c r="U36" s="134"/>
      <c r="V36" s="133"/>
      <c r="W36" s="134"/>
      <c r="X36" s="133"/>
      <c r="Y36" s="134"/>
      <c r="Z36" s="133"/>
      <c r="AA36" s="134"/>
    </row>
    <row r="37" spans="1:30" ht="15.6" x14ac:dyDescent="0.3">
      <c r="A37" s="119"/>
      <c r="B37" s="119"/>
      <c r="C37" s="360"/>
      <c r="D37" s="119"/>
      <c r="E37" s="123"/>
      <c r="F37" s="119"/>
      <c r="G37" s="123"/>
      <c r="H37" s="119"/>
      <c r="I37" s="123"/>
      <c r="J37" s="119"/>
      <c r="K37" s="123"/>
      <c r="L37" s="119"/>
      <c r="M37" s="124"/>
      <c r="N37" s="119"/>
      <c r="O37" s="123"/>
      <c r="P37" s="119"/>
      <c r="Q37" s="123"/>
      <c r="R37" s="119"/>
      <c r="S37" s="123"/>
      <c r="T37" s="119"/>
      <c r="U37" s="123"/>
      <c r="V37" s="119"/>
      <c r="W37" s="123"/>
      <c r="X37" s="119"/>
      <c r="Y37" s="123"/>
      <c r="Z37" s="119"/>
      <c r="AA37" s="123"/>
    </row>
    <row r="38" spans="1:30" ht="15" x14ac:dyDescent="0.3">
      <c r="A38" s="118" t="s">
        <v>137</v>
      </c>
      <c r="B38" s="119"/>
      <c r="C38" s="365">
        <v>0</v>
      </c>
      <c r="D38" s="209"/>
      <c r="E38" s="300">
        <v>0</v>
      </c>
      <c r="F38" s="209"/>
      <c r="G38" s="300"/>
      <c r="H38" s="209"/>
      <c r="I38" s="300"/>
      <c r="J38" s="209"/>
      <c r="K38" s="300"/>
      <c r="L38" s="209"/>
      <c r="M38" s="300"/>
      <c r="N38" s="209"/>
      <c r="O38" s="300"/>
      <c r="P38" s="209"/>
      <c r="Q38" s="300"/>
      <c r="R38" s="209"/>
      <c r="S38" s="300"/>
      <c r="T38" s="209"/>
      <c r="U38" s="300"/>
      <c r="V38" s="209"/>
      <c r="W38" s="300"/>
      <c r="X38" s="209"/>
      <c r="Y38" s="300"/>
      <c r="Z38" s="209"/>
      <c r="AA38" s="209">
        <f>SUM(C38:Y38)</f>
        <v>0</v>
      </c>
    </row>
    <row r="39" spans="1:30" ht="15" x14ac:dyDescent="0.3">
      <c r="A39" s="118" t="s">
        <v>2609</v>
      </c>
      <c r="B39" s="119"/>
      <c r="C39" s="365">
        <v>5445.98</v>
      </c>
      <c r="D39" s="121"/>
      <c r="E39" s="300">
        <v>5725.14</v>
      </c>
      <c r="F39" s="121"/>
      <c r="G39" s="300">
        <v>5104.79</v>
      </c>
      <c r="H39" s="121"/>
      <c r="I39" s="300">
        <v>3644.97</v>
      </c>
      <c r="J39" s="121"/>
      <c r="K39" s="300">
        <v>4386.79</v>
      </c>
      <c r="L39" s="121"/>
      <c r="M39" s="300">
        <v>3980.16</v>
      </c>
      <c r="N39" s="121"/>
      <c r="O39" s="300">
        <v>3519.14</v>
      </c>
      <c r="P39" s="121"/>
      <c r="Q39" s="300"/>
      <c r="R39" s="121"/>
      <c r="S39" s="300"/>
      <c r="T39" s="121"/>
      <c r="U39" s="300"/>
      <c r="V39" s="121"/>
      <c r="W39" s="300"/>
      <c r="X39" s="121"/>
      <c r="Y39" s="300"/>
      <c r="Z39" s="121"/>
      <c r="AA39" s="209">
        <f>SUM(C39:Y39)</f>
        <v>31806.97</v>
      </c>
    </row>
    <row r="40" spans="1:30" ht="15" x14ac:dyDescent="0.3">
      <c r="A40" s="118" t="s">
        <v>2610</v>
      </c>
      <c r="B40" s="119"/>
      <c r="C40" s="365">
        <v>0</v>
      </c>
      <c r="D40" s="121"/>
      <c r="E40" s="300">
        <v>0</v>
      </c>
      <c r="F40" s="121"/>
      <c r="G40" s="300"/>
      <c r="H40" s="121"/>
      <c r="I40" s="300"/>
      <c r="J40" s="121"/>
      <c r="K40" s="300"/>
      <c r="L40" s="121"/>
      <c r="M40" s="300"/>
      <c r="N40" s="121"/>
      <c r="O40" s="300"/>
      <c r="P40" s="121"/>
      <c r="Q40" s="300"/>
      <c r="R40" s="121"/>
      <c r="S40" s="300"/>
      <c r="T40" s="121"/>
      <c r="U40" s="300"/>
      <c r="V40" s="121"/>
      <c r="W40" s="300"/>
      <c r="X40" s="121"/>
      <c r="Y40" s="300"/>
      <c r="Z40" s="121"/>
      <c r="AA40" s="209">
        <f>SUM(C40:Y40)</f>
        <v>0</v>
      </c>
      <c r="AC40" s="18"/>
    </row>
    <row r="41" spans="1:30" ht="15.6" thickBot="1" x14ac:dyDescent="0.35">
      <c r="A41" s="118" t="s">
        <v>2611</v>
      </c>
      <c r="B41" s="119"/>
      <c r="C41" s="366">
        <f>SUM(C38:C40)</f>
        <v>5445.98</v>
      </c>
      <c r="D41" s="121"/>
      <c r="E41" s="120">
        <f>SUM(E38:E40)</f>
        <v>5725.14</v>
      </c>
      <c r="F41" s="121"/>
      <c r="G41" s="120">
        <f>SUM(G38:G40)</f>
        <v>5104.79</v>
      </c>
      <c r="H41" s="121"/>
      <c r="I41" s="120">
        <f>SUM(I38:I40)</f>
        <v>3644.97</v>
      </c>
      <c r="J41" s="121"/>
      <c r="K41" s="120">
        <f>SUM(K38:K40)</f>
        <v>4386.79</v>
      </c>
      <c r="L41" s="121"/>
      <c r="M41" s="120">
        <f>SUM(M38:M40)</f>
        <v>3980.16</v>
      </c>
      <c r="N41" s="121"/>
      <c r="O41" s="120">
        <f>SUM(O38:O40)</f>
        <v>3519.14</v>
      </c>
      <c r="P41" s="121"/>
      <c r="Q41" s="120">
        <f>SUM(Q38:Q40)</f>
        <v>0</v>
      </c>
      <c r="R41" s="121"/>
      <c r="S41" s="120">
        <f>SUM(S38:S40)</f>
        <v>0</v>
      </c>
      <c r="T41" s="121"/>
      <c r="U41" s="120">
        <f>SUM(U38:U40)</f>
        <v>0</v>
      </c>
      <c r="V41" s="121"/>
      <c r="W41" s="120">
        <f>SUM(W38:W40)</f>
        <v>0</v>
      </c>
      <c r="X41" s="121"/>
      <c r="Y41" s="120">
        <f>SUM(Y38:Y40)</f>
        <v>0</v>
      </c>
      <c r="Z41" s="121"/>
      <c r="AA41" s="120">
        <f>SUM(C41:Y41)</f>
        <v>31806.97</v>
      </c>
      <c r="AC41" s="18"/>
      <c r="AD41" s="205"/>
    </row>
    <row r="42" spans="1:30" ht="15.6" thickTop="1" x14ac:dyDescent="0.3">
      <c r="A42" s="125"/>
      <c r="B42" s="126"/>
      <c r="C42" s="367"/>
      <c r="D42" s="128"/>
      <c r="E42" s="127"/>
      <c r="F42" s="128"/>
      <c r="G42" s="127"/>
      <c r="H42" s="128"/>
      <c r="I42" s="127"/>
      <c r="J42" s="128"/>
      <c r="K42" s="127"/>
      <c r="L42" s="128"/>
      <c r="M42" s="127"/>
      <c r="N42" s="128"/>
      <c r="O42" s="127"/>
      <c r="P42" s="128"/>
      <c r="Q42" s="127"/>
      <c r="R42" s="128"/>
      <c r="S42" s="127"/>
      <c r="T42" s="128"/>
      <c r="U42" s="127"/>
      <c r="V42" s="128"/>
      <c r="W42" s="127"/>
      <c r="X42" s="128"/>
      <c r="Y42" s="127"/>
      <c r="Z42" s="128"/>
      <c r="AA42" s="127"/>
    </row>
    <row r="43" spans="1:30" ht="15" x14ac:dyDescent="0.3">
      <c r="A43" s="119" t="s">
        <v>126</v>
      </c>
      <c r="B43" s="119"/>
      <c r="C43" s="364">
        <f>IF(C41=0,0,C41/C31)</f>
        <v>236.78173913043477</v>
      </c>
      <c r="D43" s="121"/>
      <c r="E43" s="121">
        <f t="shared" ref="E43" si="11">IF(E41=0,0,E41/E31)</f>
        <v>272.62571428571431</v>
      </c>
      <c r="F43" s="121"/>
      <c r="G43" s="121">
        <f t="shared" ref="G43" si="12">IF(G41=0,0,G41/G31)</f>
        <v>232.03590909090909</v>
      </c>
      <c r="H43" s="121"/>
      <c r="I43" s="121">
        <f t="shared" ref="I43" si="13">IF(I41=0,0,I41/I31)</f>
        <v>165.68045454545452</v>
      </c>
      <c r="J43" s="121"/>
      <c r="K43" s="121">
        <f t="shared" ref="K43" si="14">IF(K41=0,0,K41/K31)</f>
        <v>208.89476190476191</v>
      </c>
      <c r="L43" s="121"/>
      <c r="M43" s="121">
        <f t="shared" ref="M43" si="15">IF(M41=0,0,M41/M31)</f>
        <v>173.05043478260868</v>
      </c>
      <c r="N43" s="121"/>
      <c r="O43" s="121">
        <f t="shared" ref="O43" si="16">IF(O41=0,0,O41/O31)</f>
        <v>159.9609090909091</v>
      </c>
      <c r="P43" s="121"/>
      <c r="Q43" s="121">
        <f t="shared" ref="Q43" si="17">IF(Q41=0,0,Q41/Q31)</f>
        <v>0</v>
      </c>
      <c r="R43" s="121"/>
      <c r="S43" s="121">
        <f t="shared" ref="S43" si="18">IF(S41=0,0,S41/S31)</f>
        <v>0</v>
      </c>
      <c r="T43" s="121"/>
      <c r="U43" s="121">
        <f t="shared" ref="U43" si="19">IF(U41=0,0,U41/U31)</f>
        <v>0</v>
      </c>
      <c r="V43" s="121"/>
      <c r="W43" s="121">
        <f t="shared" ref="W43" si="20">IF(W41=0,0,W41/W31)</f>
        <v>0</v>
      </c>
      <c r="X43" s="121"/>
      <c r="Y43" s="121">
        <f>IF(Y41=0,0,Y41/Y31)</f>
        <v>0</v>
      </c>
      <c r="Z43" s="121"/>
      <c r="AA43" s="121">
        <f t="shared" ref="AA43" si="21">IF(AA41=0,0,AA41/AA31)</f>
        <v>121.40064885496183</v>
      </c>
    </row>
    <row r="44" spans="1:30" ht="15" x14ac:dyDescent="0.3">
      <c r="A44" s="135"/>
      <c r="B44" s="119"/>
      <c r="C44" s="364"/>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row>
    <row r="45" spans="1:30" s="150" customFormat="1" ht="13.8" thickBot="1" x14ac:dyDescent="0.35">
      <c r="A45" s="155"/>
      <c r="B45" s="156"/>
      <c r="C45" s="378"/>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row>
    <row r="47" spans="1:30" s="158" customFormat="1" ht="15.6" x14ac:dyDescent="0.3">
      <c r="A47" s="183" t="s">
        <v>2451</v>
      </c>
      <c r="C47" s="379">
        <f>IF(C38=0,0,C38/C$33)</f>
        <v>0</v>
      </c>
      <c r="E47" s="159">
        <f>IF(E38=0,0,E38/E$33)</f>
        <v>0</v>
      </c>
      <c r="G47" s="159">
        <f>IF(G38=0,0,G38/G$33)</f>
        <v>0</v>
      </c>
      <c r="I47" s="159">
        <f>IF(I38=0,0,I38/I$33)</f>
        <v>0</v>
      </c>
      <c r="K47" s="159">
        <f>IF(K38=0,0,K38/K$33)</f>
        <v>0</v>
      </c>
      <c r="M47" s="159">
        <f>IF(M38=0,0,M38/M$33)</f>
        <v>0</v>
      </c>
      <c r="O47" s="159">
        <f>IF(O38=0,0,O38/O$33)</f>
        <v>0</v>
      </c>
      <c r="Q47" s="159">
        <f>IF(Q38=0,0,Q38/Q$33)</f>
        <v>0</v>
      </c>
      <c r="S47" s="159">
        <f>IF(S38=0,0,S38/S$33)</f>
        <v>0</v>
      </c>
      <c r="U47" s="159">
        <f>IF(U38=0,0,U38/U$33)</f>
        <v>0</v>
      </c>
      <c r="W47" s="159">
        <f>IF(W38=0,0,W38/W$33)</f>
        <v>0</v>
      </c>
      <c r="Y47" s="159">
        <f>IF(Y38=0,0,Y38/Y$33)</f>
        <v>0</v>
      </c>
      <c r="AA47" s="159">
        <f>IF(AA38=0,0,AA38/AA$33)</f>
        <v>0</v>
      </c>
    </row>
    <row r="48" spans="1:30" ht="15.6" x14ac:dyDescent="0.3">
      <c r="A48" s="183" t="s">
        <v>2612</v>
      </c>
      <c r="B48" s="158"/>
      <c r="C48" s="379">
        <f>IF(C39=0,0,C39/C$33)</f>
        <v>0.99894528892663426</v>
      </c>
      <c r="D48" s="158"/>
      <c r="E48" s="159">
        <f>IF(E39=0,0,E39/E$33)</f>
        <v>0.96577446470412609</v>
      </c>
      <c r="F48" s="158"/>
      <c r="G48" s="159">
        <f>IF(G39=0,0,G39/G$33)</f>
        <v>0.89899653418616776</v>
      </c>
      <c r="H48" s="158"/>
      <c r="I48" s="159">
        <f>IF(I39=0,0,I39/I$33)</f>
        <v>0.8384599813213961</v>
      </c>
      <c r="J48" s="158"/>
      <c r="K48" s="159">
        <f>IF(K39=0,0,K39/K$33)</f>
        <v>0.98108409726772783</v>
      </c>
      <c r="L48" s="158"/>
      <c r="M48" s="159">
        <f>IF(M39=0,0,M39/M$33)</f>
        <v>0.84836057711777879</v>
      </c>
      <c r="N48" s="158"/>
      <c r="O48" s="159">
        <f>IF(O39=0,0,O39/O$33)</f>
        <v>0.78776075768870035</v>
      </c>
      <c r="P48" s="158"/>
      <c r="Q48" s="159">
        <f>IF(Q39=0,0,Q39/Q$33)</f>
        <v>0</v>
      </c>
      <c r="R48" s="158"/>
      <c r="S48" s="159">
        <f>IF(S39=0,0,S39/S$33)</f>
        <v>0</v>
      </c>
      <c r="T48" s="158"/>
      <c r="U48" s="159">
        <f>IF(U39=0,0,U39/U$33)</f>
        <v>0</v>
      </c>
      <c r="V48" s="158"/>
      <c r="W48" s="159">
        <f>IF(W39=0,0,W39/W$33)</f>
        <v>0</v>
      </c>
      <c r="X48" s="158"/>
      <c r="Y48" s="159">
        <f>IF(Y39=0,0,Y39/Y$33)</f>
        <v>0</v>
      </c>
      <c r="Z48" s="158"/>
      <c r="AA48" s="159">
        <f>IF(AA39=0,0,AA39/AA$33)</f>
        <v>0.9078489750262092</v>
      </c>
    </row>
    <row r="49" spans="1:27" ht="15.6" x14ac:dyDescent="0.3">
      <c r="A49" s="183" t="s">
        <v>2613</v>
      </c>
      <c r="B49" s="158"/>
      <c r="C49" s="379">
        <f>IF(C40=0,0,C40/C$33)</f>
        <v>0</v>
      </c>
      <c r="D49" s="158"/>
      <c r="E49" s="159">
        <f>IF(E40=0,0,E40/E$33)</f>
        <v>0</v>
      </c>
      <c r="F49" s="158"/>
      <c r="G49" s="159">
        <f>IF(G40=0,0,G40/G$33)</f>
        <v>0</v>
      </c>
      <c r="H49" s="158"/>
      <c r="I49" s="159">
        <f>IF(I40=0,0,I40/I$33)</f>
        <v>0</v>
      </c>
      <c r="J49" s="158"/>
      <c r="K49" s="159">
        <f>IF(K40=0,0,K40/K$33)</f>
        <v>0</v>
      </c>
      <c r="L49" s="158"/>
      <c r="M49" s="159">
        <f>IF(M40=0,0,M40/M$33)</f>
        <v>0</v>
      </c>
      <c r="N49" s="158"/>
      <c r="O49" s="159">
        <f>IF(O40=0,0,O40/O$33)</f>
        <v>0</v>
      </c>
      <c r="P49" s="158"/>
      <c r="Q49" s="159">
        <f>IF(Q40=0,0,Q40/Q$33)</f>
        <v>0</v>
      </c>
      <c r="R49" s="158"/>
      <c r="S49" s="159">
        <f>IF(S40=0,0,S40/S$33)</f>
        <v>0</v>
      </c>
      <c r="T49" s="158"/>
      <c r="U49" s="159">
        <f>IF(U40=0,0,U40/U$33)</f>
        <v>0</v>
      </c>
      <c r="V49" s="158"/>
      <c r="W49" s="159">
        <f>IF(W40=0,0,W40/W$33)</f>
        <v>0</v>
      </c>
      <c r="X49" s="158"/>
      <c r="Y49" s="159">
        <f>IF(Y40=0,0,Y40/Y$33)</f>
        <v>0</v>
      </c>
      <c r="Z49" s="158"/>
      <c r="AA49" s="159">
        <f>IF(AA40=0,0,AA40/AA$33)</f>
        <v>0</v>
      </c>
    </row>
    <row r="51" spans="1:27" ht="15.6" x14ac:dyDescent="0.3">
      <c r="A51" s="183" t="s">
        <v>2614</v>
      </c>
      <c r="C51" s="379">
        <f>IF(C41=0,0,C41/C$33)</f>
        <v>0.99894528892663426</v>
      </c>
      <c r="E51" s="159">
        <f>IF(E41=0,0,E41/E$33)</f>
        <v>0.96577446470412609</v>
      </c>
      <c r="G51" s="159">
        <f>IF(G41=0,0,G41/G$33)</f>
        <v>0.89899653418616776</v>
      </c>
      <c r="I51" s="159">
        <f>IF(I41=0,0,I41/I$33)</f>
        <v>0.8384599813213961</v>
      </c>
      <c r="K51" s="159">
        <f>IF(K41=0,0,K41/K$33)</f>
        <v>0.98108409726772783</v>
      </c>
      <c r="M51" s="159">
        <f>IF(M41=0,0,M41/M$33)</f>
        <v>0.84836057711777879</v>
      </c>
      <c r="O51" s="159">
        <f>IF(O41=0,0,O41/O$33)</f>
        <v>0.78776075768870035</v>
      </c>
      <c r="Q51" s="159">
        <f>IF(Q41=0,0,Q41/Q$33)</f>
        <v>0</v>
      </c>
      <c r="S51" s="159">
        <f>IF(S41=0,0,S41/S$33)</f>
        <v>0</v>
      </c>
      <c r="U51" s="159">
        <f>IF(U41=0,0,U41/U$33)</f>
        <v>0</v>
      </c>
      <c r="W51" s="159">
        <f>IF(W41=0,0,W41/W$33)</f>
        <v>0</v>
      </c>
      <c r="Y51" s="159">
        <f>IF(Y41=0,0,Y41/Y$33)</f>
        <v>0</v>
      </c>
      <c r="AA51" s="159">
        <f>IF(AA41=0,0,AA41/AA$33)</f>
        <v>0.9078489750262092</v>
      </c>
    </row>
    <row r="53" spans="1:27" ht="15" thickBot="1" x14ac:dyDescent="0.35">
      <c r="A53" s="269"/>
      <c r="B53" s="269"/>
      <c r="C53" s="380"/>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row>
    <row r="55" spans="1:27" x14ac:dyDescent="0.3">
      <c r="A55" t="s">
        <v>8425</v>
      </c>
    </row>
    <row r="58" spans="1:27" x14ac:dyDescent="0.3">
      <c r="S58" s="338"/>
    </row>
  </sheetData>
  <pageMargins left="0.7" right="0.7" top="0.75" bottom="0.75" header="0.3" footer="0.3"/>
  <pageSetup scale="49" orientation="landscape" r:id="rId1"/>
  <headerFooter>
    <oddFooter>&amp;L&amp;A
&amp;D
&amp;T&amp;CCentral Contra Costa Solid Waste Authority&amp;R&amp;P of&amp;N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FF00"/>
  </sheetPr>
  <dimension ref="A1:Q229"/>
  <sheetViews>
    <sheetView zoomScaleNormal="100" workbookViewId="0">
      <pane xSplit="1" ySplit="4" topLeftCell="B169" activePane="bottomRight" state="frozen"/>
      <selection pane="topRight"/>
      <selection pane="bottomLeft"/>
      <selection pane="bottomRight"/>
    </sheetView>
  </sheetViews>
  <sheetFormatPr defaultColWidth="8.5546875" defaultRowHeight="14.4" x14ac:dyDescent="0.3"/>
  <cols>
    <col min="1" max="1" width="24.5546875" customWidth="1"/>
    <col min="2" max="2" width="12.44140625" style="100" bestFit="1" customWidth="1"/>
    <col min="3" max="4" width="12.44140625" bestFit="1" customWidth="1"/>
    <col min="5" max="5" width="12.33203125" bestFit="1" customWidth="1"/>
    <col min="6" max="6" width="11.5546875" bestFit="1" customWidth="1"/>
    <col min="7" max="8" width="12.44140625" bestFit="1" customWidth="1"/>
    <col min="9" max="9" width="12.5546875" bestFit="1" customWidth="1"/>
    <col min="10" max="10" width="13.44140625" style="100" customWidth="1"/>
    <col min="11" max="11" width="12.44140625" style="100" customWidth="1"/>
    <col min="12" max="12" width="12.5546875" customWidth="1"/>
    <col min="13" max="13" width="13.5546875" customWidth="1"/>
    <col min="15" max="15" width="9.5546875" bestFit="1" customWidth="1"/>
  </cols>
  <sheetData>
    <row r="1" spans="1:15" ht="23.4" x14ac:dyDescent="0.45">
      <c r="A1" s="242" t="s">
        <v>8302</v>
      </c>
    </row>
    <row r="2" spans="1:15" ht="23.4" x14ac:dyDescent="0.45">
      <c r="A2" s="242" t="s">
        <v>17864</v>
      </c>
    </row>
    <row r="3" spans="1:15" x14ac:dyDescent="0.3">
      <c r="B3" s="530"/>
      <c r="C3" s="530"/>
      <c r="D3" s="530"/>
      <c r="E3" s="530"/>
      <c r="F3" s="530"/>
      <c r="G3" s="530"/>
      <c r="H3" s="530"/>
    </row>
    <row r="4" spans="1:15" s="149" customFormat="1" ht="15" thickBot="1" x14ac:dyDescent="0.35">
      <c r="B4" s="345" t="s">
        <v>8303</v>
      </c>
      <c r="C4" s="149" t="s">
        <v>8304</v>
      </c>
      <c r="D4" s="149" t="s">
        <v>8286</v>
      </c>
      <c r="E4" s="149" t="s">
        <v>8305</v>
      </c>
      <c r="F4" s="149" t="s">
        <v>8306</v>
      </c>
      <c r="G4" s="149" t="s">
        <v>8307</v>
      </c>
      <c r="H4" s="149" t="s">
        <v>8308</v>
      </c>
      <c r="I4" s="149" t="s">
        <v>8309</v>
      </c>
      <c r="J4" s="345" t="s">
        <v>8310</v>
      </c>
      <c r="K4" s="345" t="s">
        <v>8311</v>
      </c>
      <c r="L4" s="149" t="s">
        <v>8312</v>
      </c>
      <c r="M4" s="149" t="s">
        <v>8313</v>
      </c>
    </row>
    <row r="5" spans="1:15" s="149" customFormat="1" ht="21" x14ac:dyDescent="0.4">
      <c r="A5" s="258" t="s">
        <v>33</v>
      </c>
      <c r="B5" s="346"/>
      <c r="C5" s="239"/>
      <c r="D5" s="239"/>
      <c r="E5" s="239"/>
      <c r="F5" s="239"/>
      <c r="G5" s="239"/>
      <c r="H5" s="239"/>
      <c r="I5" s="239"/>
      <c r="J5" s="346"/>
      <c r="K5" s="346"/>
      <c r="L5" s="239"/>
      <c r="M5" s="240"/>
    </row>
    <row r="6" spans="1:15" s="149" customFormat="1" x14ac:dyDescent="0.3">
      <c r="A6" s="234" t="s">
        <v>8314</v>
      </c>
      <c r="B6" s="347">
        <f t="shared" ref="B6:M15" si="0">SUMIF($A$34:$A$190,$A6,B$34:B$190)</f>
        <v>15.25333333333333</v>
      </c>
      <c r="C6" s="306">
        <f t="shared" si="0"/>
        <v>15.25333333333333</v>
      </c>
      <c r="D6" s="306">
        <f t="shared" si="0"/>
        <v>15.25333333333333</v>
      </c>
      <c r="E6" s="306">
        <f t="shared" si="0"/>
        <v>15.25333333333333</v>
      </c>
      <c r="F6" s="306">
        <f t="shared" si="0"/>
        <v>15.25333333333333</v>
      </c>
      <c r="G6" s="306">
        <f t="shared" si="0"/>
        <v>15.25333333333333</v>
      </c>
      <c r="H6" s="306">
        <f t="shared" si="0"/>
        <v>15.25333333333333</v>
      </c>
      <c r="I6" s="306">
        <f t="shared" si="0"/>
        <v>0</v>
      </c>
      <c r="J6" s="347">
        <f t="shared" si="0"/>
        <v>0</v>
      </c>
      <c r="K6" s="347">
        <f t="shared" si="0"/>
        <v>0</v>
      </c>
      <c r="L6" s="306">
        <f t="shared" si="0"/>
        <v>0</v>
      </c>
      <c r="M6" s="307">
        <f t="shared" si="0"/>
        <v>0</v>
      </c>
    </row>
    <row r="7" spans="1:15" s="149" customFormat="1" x14ac:dyDescent="0.3">
      <c r="A7" s="234" t="s">
        <v>8315</v>
      </c>
      <c r="B7" s="347">
        <f t="shared" si="0"/>
        <v>503.44666666666649</v>
      </c>
      <c r="C7" s="306">
        <f t="shared" si="0"/>
        <v>503.44666666666649</v>
      </c>
      <c r="D7" s="306">
        <f t="shared" si="0"/>
        <v>503.44666666666649</v>
      </c>
      <c r="E7" s="306">
        <f t="shared" si="0"/>
        <v>503.44666666666649</v>
      </c>
      <c r="F7" s="306">
        <f t="shared" si="0"/>
        <v>503.44666666666649</v>
      </c>
      <c r="G7" s="306">
        <f t="shared" si="0"/>
        <v>503.44666666666649</v>
      </c>
      <c r="H7" s="306">
        <f t="shared" si="0"/>
        <v>503.44666666666649</v>
      </c>
      <c r="I7" s="306">
        <f t="shared" si="0"/>
        <v>0</v>
      </c>
      <c r="J7" s="347">
        <f t="shared" si="0"/>
        <v>0</v>
      </c>
      <c r="K7" s="347">
        <f t="shared" si="0"/>
        <v>0</v>
      </c>
      <c r="L7" s="306">
        <f t="shared" si="0"/>
        <v>0</v>
      </c>
      <c r="M7" s="307">
        <f t="shared" si="0"/>
        <v>0</v>
      </c>
    </row>
    <row r="8" spans="1:15" s="149" customFormat="1" x14ac:dyDescent="0.3">
      <c r="A8" s="234" t="s">
        <v>8316</v>
      </c>
      <c r="B8" s="347">
        <f t="shared" si="0"/>
        <v>2424.9333333333352</v>
      </c>
      <c r="C8" s="306">
        <f t="shared" si="0"/>
        <v>2424.9333333333352</v>
      </c>
      <c r="D8" s="306">
        <f t="shared" si="0"/>
        <v>2424.9333333333352</v>
      </c>
      <c r="E8" s="306">
        <f t="shared" si="0"/>
        <v>2424.9333333333352</v>
      </c>
      <c r="F8" s="306">
        <f t="shared" si="0"/>
        <v>2424.9333333333352</v>
      </c>
      <c r="G8" s="306">
        <f t="shared" si="0"/>
        <v>2424.9333333333352</v>
      </c>
      <c r="H8" s="306">
        <f t="shared" si="0"/>
        <v>2424.9333333333352</v>
      </c>
      <c r="I8" s="306">
        <f t="shared" si="0"/>
        <v>0</v>
      </c>
      <c r="J8" s="347">
        <f t="shared" si="0"/>
        <v>0</v>
      </c>
      <c r="K8" s="347">
        <f t="shared" si="0"/>
        <v>0</v>
      </c>
      <c r="L8" s="306">
        <f t="shared" si="0"/>
        <v>0</v>
      </c>
      <c r="M8" s="307">
        <f t="shared" si="0"/>
        <v>0</v>
      </c>
    </row>
    <row r="9" spans="1:15" s="149" customFormat="1" x14ac:dyDescent="0.3">
      <c r="A9" s="234" t="s">
        <v>8317</v>
      </c>
      <c r="B9" s="347">
        <f t="shared" si="0"/>
        <v>577.89333333333332</v>
      </c>
      <c r="C9" s="306">
        <f t="shared" si="0"/>
        <v>577.89333333333332</v>
      </c>
      <c r="D9" s="306">
        <f t="shared" si="0"/>
        <v>577.89333333333332</v>
      </c>
      <c r="E9" s="306">
        <f t="shared" si="0"/>
        <v>577.89333333333332</v>
      </c>
      <c r="F9" s="306">
        <f t="shared" si="0"/>
        <v>577.89333333333332</v>
      </c>
      <c r="G9" s="306">
        <f t="shared" si="0"/>
        <v>577.89333333333332</v>
      </c>
      <c r="H9" s="306">
        <f t="shared" si="0"/>
        <v>577.89333333333332</v>
      </c>
      <c r="I9" s="306">
        <f t="shared" si="0"/>
        <v>0</v>
      </c>
      <c r="J9" s="347">
        <f t="shared" si="0"/>
        <v>0</v>
      </c>
      <c r="K9" s="347">
        <f t="shared" si="0"/>
        <v>0</v>
      </c>
      <c r="L9" s="306">
        <f t="shared" si="0"/>
        <v>0</v>
      </c>
      <c r="M9" s="307">
        <f t="shared" si="0"/>
        <v>0</v>
      </c>
    </row>
    <row r="10" spans="1:15" s="149" customFormat="1" x14ac:dyDescent="0.3">
      <c r="A10" s="234" t="s">
        <v>8318</v>
      </c>
      <c r="B10" s="347">
        <f t="shared" si="0"/>
        <v>5185.8300000000045</v>
      </c>
      <c r="C10" s="306">
        <f t="shared" si="0"/>
        <v>5220.8433333333369</v>
      </c>
      <c r="D10" s="306">
        <f t="shared" si="0"/>
        <v>5284.4566666666706</v>
      </c>
      <c r="E10" s="306">
        <f t="shared" si="0"/>
        <v>5283.9366666666701</v>
      </c>
      <c r="F10" s="306">
        <f t="shared" si="0"/>
        <v>5299.8833333333378</v>
      </c>
      <c r="G10" s="306">
        <f t="shared" si="0"/>
        <v>5183.230000000005</v>
      </c>
      <c r="H10" s="306">
        <f t="shared" si="0"/>
        <v>5297.1100000000051</v>
      </c>
      <c r="I10" s="306">
        <f t="shared" si="0"/>
        <v>0</v>
      </c>
      <c r="J10" s="347">
        <f t="shared" si="0"/>
        <v>0</v>
      </c>
      <c r="K10" s="347">
        <f t="shared" si="0"/>
        <v>0</v>
      </c>
      <c r="L10" s="306">
        <f t="shared" si="0"/>
        <v>0</v>
      </c>
      <c r="M10" s="307">
        <f t="shared" si="0"/>
        <v>0</v>
      </c>
    </row>
    <row r="11" spans="1:15" s="149" customFormat="1" x14ac:dyDescent="0.3">
      <c r="A11" s="234" t="s">
        <v>2644</v>
      </c>
      <c r="B11" s="347">
        <f t="shared" si="0"/>
        <v>42326.960000000014</v>
      </c>
      <c r="C11" s="306">
        <f t="shared" si="0"/>
        <v>42731.000000000022</v>
      </c>
      <c r="D11" s="306">
        <f t="shared" si="0"/>
        <v>42897.010000000009</v>
      </c>
      <c r="E11" s="306">
        <f t="shared" si="0"/>
        <v>42912.783333333347</v>
      </c>
      <c r="F11" s="306">
        <f t="shared" si="0"/>
        <v>42954.166666666686</v>
      </c>
      <c r="G11" s="306">
        <f t="shared" si="0"/>
        <v>42284.883333333353</v>
      </c>
      <c r="H11" s="306">
        <f t="shared" si="0"/>
        <v>42979.516666666692</v>
      </c>
      <c r="I11" s="306">
        <f t="shared" si="0"/>
        <v>0</v>
      </c>
      <c r="J11" s="347">
        <f t="shared" si="0"/>
        <v>0</v>
      </c>
      <c r="K11" s="347">
        <f t="shared" si="0"/>
        <v>0</v>
      </c>
      <c r="L11" s="306">
        <f t="shared" si="0"/>
        <v>0</v>
      </c>
      <c r="M11" s="307">
        <f t="shared" si="0"/>
        <v>0</v>
      </c>
    </row>
    <row r="12" spans="1:15" s="149" customFormat="1" x14ac:dyDescent="0.3">
      <c r="A12" s="234" t="s">
        <v>8319</v>
      </c>
      <c r="B12" s="347">
        <f t="shared" si="0"/>
        <v>29610.316666666622</v>
      </c>
      <c r="C12" s="306">
        <f t="shared" si="0"/>
        <v>29609.709999999955</v>
      </c>
      <c r="D12" s="306">
        <f t="shared" si="0"/>
        <v>29613.653333333288</v>
      </c>
      <c r="E12" s="306">
        <f t="shared" si="0"/>
        <v>29514.679999999953</v>
      </c>
      <c r="F12" s="306">
        <f t="shared" si="0"/>
        <v>29646.629999999954</v>
      </c>
      <c r="G12" s="306">
        <f t="shared" si="0"/>
        <v>27903.849999999962</v>
      </c>
      <c r="H12" s="306">
        <f t="shared" si="0"/>
        <v>29785.166666666621</v>
      </c>
      <c r="I12" s="306">
        <f t="shared" si="0"/>
        <v>0</v>
      </c>
      <c r="J12" s="347">
        <f t="shared" si="0"/>
        <v>0</v>
      </c>
      <c r="K12" s="347">
        <f t="shared" si="0"/>
        <v>0</v>
      </c>
      <c r="L12" s="306">
        <f t="shared" si="0"/>
        <v>0</v>
      </c>
      <c r="M12" s="307">
        <f t="shared" si="0"/>
        <v>0</v>
      </c>
    </row>
    <row r="13" spans="1:15" s="149" customFormat="1" x14ac:dyDescent="0.3">
      <c r="A13" s="234" t="s">
        <v>8320</v>
      </c>
      <c r="B13" s="347">
        <f t="shared" si="0"/>
        <v>2598.1799999999998</v>
      </c>
      <c r="C13" s="306">
        <f t="shared" si="0"/>
        <v>2630.7666666666664</v>
      </c>
      <c r="D13" s="306">
        <f t="shared" si="0"/>
        <v>2632.8466666666664</v>
      </c>
      <c r="E13" s="306">
        <f t="shared" si="0"/>
        <v>2631.4599999999996</v>
      </c>
      <c r="F13" s="306">
        <f t="shared" si="0"/>
        <v>2639.7799999999997</v>
      </c>
      <c r="G13" s="306">
        <f t="shared" si="0"/>
        <v>2628.686666666666</v>
      </c>
      <c r="H13" s="306">
        <f t="shared" si="0"/>
        <v>2654.3399999999997</v>
      </c>
      <c r="I13" s="306">
        <f t="shared" si="0"/>
        <v>0</v>
      </c>
      <c r="J13" s="347">
        <f t="shared" si="0"/>
        <v>0</v>
      </c>
      <c r="K13" s="347">
        <f t="shared" si="0"/>
        <v>0</v>
      </c>
      <c r="L13" s="306">
        <f t="shared" si="0"/>
        <v>0</v>
      </c>
      <c r="M13" s="307">
        <f t="shared" si="0"/>
        <v>0</v>
      </c>
      <c r="O13" s="324"/>
    </row>
    <row r="14" spans="1:15" s="149" customFormat="1" x14ac:dyDescent="0.3">
      <c r="A14" s="234" t="s">
        <v>8321</v>
      </c>
      <c r="B14" s="347">
        <f t="shared" si="0"/>
        <v>13</v>
      </c>
      <c r="C14" s="306">
        <f t="shared" si="0"/>
        <v>13</v>
      </c>
      <c r="D14" s="306">
        <f t="shared" si="0"/>
        <v>13</v>
      </c>
      <c r="E14" s="306">
        <f t="shared" si="0"/>
        <v>13</v>
      </c>
      <c r="F14" s="306">
        <f t="shared" si="0"/>
        <v>13</v>
      </c>
      <c r="G14" s="306">
        <f t="shared" si="0"/>
        <v>13</v>
      </c>
      <c r="H14" s="306">
        <f t="shared" si="0"/>
        <v>13</v>
      </c>
      <c r="I14" s="306">
        <f t="shared" si="0"/>
        <v>0</v>
      </c>
      <c r="J14" s="347">
        <f t="shared" si="0"/>
        <v>0</v>
      </c>
      <c r="K14" s="347">
        <f t="shared" si="0"/>
        <v>0</v>
      </c>
      <c r="L14" s="306">
        <f t="shared" si="0"/>
        <v>0</v>
      </c>
      <c r="M14" s="307">
        <f t="shared" si="0"/>
        <v>0</v>
      </c>
    </row>
    <row r="15" spans="1:15" s="149" customFormat="1" x14ac:dyDescent="0.3">
      <c r="A15" s="234" t="s">
        <v>15717</v>
      </c>
      <c r="B15" s="347">
        <f t="shared" si="0"/>
        <v>38.826666666666661</v>
      </c>
      <c r="C15" s="306">
        <f t="shared" si="0"/>
        <v>38.826666666666661</v>
      </c>
      <c r="D15" s="306">
        <f t="shared" si="0"/>
        <v>38.826666666666661</v>
      </c>
      <c r="E15" s="306">
        <f t="shared" si="0"/>
        <v>38.826666666666661</v>
      </c>
      <c r="F15" s="306">
        <f t="shared" si="0"/>
        <v>38.826666666666661</v>
      </c>
      <c r="G15" s="306">
        <f t="shared" si="0"/>
        <v>38.826666666666661</v>
      </c>
      <c r="H15" s="306">
        <f t="shared" si="0"/>
        <v>38.826666666666661</v>
      </c>
      <c r="I15" s="306">
        <f t="shared" si="0"/>
        <v>0</v>
      </c>
      <c r="J15" s="347">
        <f t="shared" si="0"/>
        <v>0</v>
      </c>
      <c r="K15" s="347">
        <f t="shared" si="0"/>
        <v>0</v>
      </c>
      <c r="L15" s="306">
        <f t="shared" si="0"/>
        <v>0</v>
      </c>
      <c r="M15" s="307">
        <f t="shared" si="0"/>
        <v>0</v>
      </c>
    </row>
    <row r="16" spans="1:15" s="149" customFormat="1" x14ac:dyDescent="0.3">
      <c r="A16" s="234" t="s">
        <v>8322</v>
      </c>
      <c r="B16" s="347">
        <f t="shared" ref="B16:M30" si="1">SUMIF($A$34:$A$190,$A16,B$34:B$190)</f>
        <v>17.333333333333332</v>
      </c>
      <c r="C16" s="306">
        <f t="shared" si="1"/>
        <v>17.333333333333332</v>
      </c>
      <c r="D16" s="306">
        <f t="shared" si="1"/>
        <v>17.333333333333332</v>
      </c>
      <c r="E16" s="306">
        <f t="shared" si="1"/>
        <v>17.333333333333332</v>
      </c>
      <c r="F16" s="306">
        <f t="shared" si="1"/>
        <v>17.333333333333332</v>
      </c>
      <c r="G16" s="306">
        <f t="shared" si="1"/>
        <v>17.333333333333332</v>
      </c>
      <c r="H16" s="306">
        <f t="shared" si="1"/>
        <v>17.333333333333332</v>
      </c>
      <c r="I16" s="306">
        <f t="shared" si="1"/>
        <v>0</v>
      </c>
      <c r="J16" s="347">
        <f t="shared" si="1"/>
        <v>0</v>
      </c>
      <c r="K16" s="347">
        <f t="shared" si="1"/>
        <v>0</v>
      </c>
      <c r="L16" s="306">
        <f t="shared" si="1"/>
        <v>0</v>
      </c>
      <c r="M16" s="307">
        <f t="shared" si="1"/>
        <v>0</v>
      </c>
    </row>
    <row r="17" spans="1:13" s="149" customFormat="1" x14ac:dyDescent="0.3">
      <c r="A17" s="234" t="s">
        <v>8323</v>
      </c>
      <c r="B17" s="347">
        <f t="shared" si="1"/>
        <v>1586</v>
      </c>
      <c r="C17" s="306">
        <f t="shared" si="1"/>
        <v>1586</v>
      </c>
      <c r="D17" s="306">
        <f t="shared" si="1"/>
        <v>1542.6666666666667</v>
      </c>
      <c r="E17" s="306">
        <f t="shared" si="1"/>
        <v>1542.6666666666667</v>
      </c>
      <c r="F17" s="306">
        <f t="shared" si="1"/>
        <v>1542.6666666666667</v>
      </c>
      <c r="G17" s="306">
        <f t="shared" si="1"/>
        <v>1542.6666666666667</v>
      </c>
      <c r="H17" s="306">
        <f t="shared" si="1"/>
        <v>1542.6666666666667</v>
      </c>
      <c r="I17" s="306">
        <f t="shared" si="1"/>
        <v>0</v>
      </c>
      <c r="J17" s="347">
        <f t="shared" si="1"/>
        <v>0</v>
      </c>
      <c r="K17" s="347">
        <f t="shared" si="1"/>
        <v>0</v>
      </c>
      <c r="L17" s="306">
        <f t="shared" si="1"/>
        <v>0</v>
      </c>
      <c r="M17" s="307">
        <f t="shared" si="1"/>
        <v>0</v>
      </c>
    </row>
    <row r="18" spans="1:13" s="149" customFormat="1" x14ac:dyDescent="0.3">
      <c r="A18" s="234" t="s">
        <v>8324</v>
      </c>
      <c r="B18" s="347">
        <f t="shared" si="1"/>
        <v>2578.33</v>
      </c>
      <c r="C18" s="306">
        <f t="shared" si="1"/>
        <v>2664.9966666666664</v>
      </c>
      <c r="D18" s="306">
        <f t="shared" si="1"/>
        <v>2664.9966666666664</v>
      </c>
      <c r="E18" s="306">
        <f t="shared" si="1"/>
        <v>2664.9966666666664</v>
      </c>
      <c r="F18" s="306">
        <f t="shared" si="1"/>
        <v>2664.9999999999995</v>
      </c>
      <c r="G18" s="306">
        <f t="shared" si="1"/>
        <v>2426.6666666666665</v>
      </c>
      <c r="H18" s="306">
        <f t="shared" si="1"/>
        <v>2491.6666666666665</v>
      </c>
      <c r="I18" s="306">
        <f t="shared" si="1"/>
        <v>0</v>
      </c>
      <c r="J18" s="347">
        <f t="shared" si="1"/>
        <v>0</v>
      </c>
      <c r="K18" s="347">
        <f t="shared" si="1"/>
        <v>0</v>
      </c>
      <c r="L18" s="306">
        <f t="shared" si="1"/>
        <v>0</v>
      </c>
      <c r="M18" s="307">
        <f t="shared" si="1"/>
        <v>0</v>
      </c>
    </row>
    <row r="19" spans="1:13" s="149" customFormat="1" x14ac:dyDescent="0.3">
      <c r="A19" s="234" t="s">
        <v>15716</v>
      </c>
      <c r="B19" s="347">
        <f t="shared" si="1"/>
        <v>415.35333333333318</v>
      </c>
      <c r="C19" s="306">
        <f t="shared" si="1"/>
        <v>418.12666666666649</v>
      </c>
      <c r="D19" s="306">
        <f t="shared" si="1"/>
        <v>407.03333333333319</v>
      </c>
      <c r="E19" s="306">
        <f t="shared" si="1"/>
        <v>407.03333333333319</v>
      </c>
      <c r="F19" s="306">
        <f t="shared" si="1"/>
        <v>409.11000000000018</v>
      </c>
      <c r="G19" s="306">
        <f t="shared" si="1"/>
        <v>409.11000000000018</v>
      </c>
      <c r="H19" s="306">
        <f t="shared" si="1"/>
        <v>408.41666666666686</v>
      </c>
      <c r="I19" s="306">
        <f t="shared" si="1"/>
        <v>0</v>
      </c>
      <c r="J19" s="347">
        <f t="shared" si="1"/>
        <v>0</v>
      </c>
      <c r="K19" s="347">
        <f t="shared" si="1"/>
        <v>0</v>
      </c>
      <c r="L19" s="306">
        <f t="shared" si="1"/>
        <v>0</v>
      </c>
      <c r="M19" s="307">
        <f t="shared" si="1"/>
        <v>0</v>
      </c>
    </row>
    <row r="20" spans="1:13" s="149" customFormat="1" x14ac:dyDescent="0.3">
      <c r="A20" s="234" t="s">
        <v>8325</v>
      </c>
      <c r="B20" s="347">
        <f t="shared" si="1"/>
        <v>1929.3733333333375</v>
      </c>
      <c r="C20" s="306">
        <f t="shared" si="1"/>
        <v>1932.8400000000042</v>
      </c>
      <c r="D20" s="306">
        <f t="shared" si="1"/>
        <v>1941.1600000000044</v>
      </c>
      <c r="E20" s="306">
        <f t="shared" si="1"/>
        <v>1934.8766666666711</v>
      </c>
      <c r="F20" s="306">
        <f t="shared" si="1"/>
        <v>1935.526666666671</v>
      </c>
      <c r="G20" s="306">
        <f t="shared" si="1"/>
        <v>1921.6600000000044</v>
      </c>
      <c r="H20" s="306">
        <f t="shared" si="1"/>
        <v>1952.1666666666713</v>
      </c>
      <c r="I20" s="306">
        <f t="shared" si="1"/>
        <v>0</v>
      </c>
      <c r="J20" s="347">
        <f t="shared" si="1"/>
        <v>0</v>
      </c>
      <c r="K20" s="347">
        <f t="shared" si="1"/>
        <v>0</v>
      </c>
      <c r="L20" s="306">
        <f t="shared" si="1"/>
        <v>0</v>
      </c>
      <c r="M20" s="307">
        <f t="shared" si="1"/>
        <v>0</v>
      </c>
    </row>
    <row r="21" spans="1:13" s="149" customFormat="1" x14ac:dyDescent="0.3">
      <c r="A21" s="234" t="s">
        <v>8326</v>
      </c>
      <c r="B21" s="347">
        <f t="shared" si="1"/>
        <v>19600.836666666481</v>
      </c>
      <c r="C21" s="306">
        <f t="shared" si="1"/>
        <v>19609.156666666484</v>
      </c>
      <c r="D21" s="306">
        <f t="shared" si="1"/>
        <v>19614.703333333153</v>
      </c>
      <c r="E21" s="306">
        <f t="shared" si="1"/>
        <v>19611.929999999818</v>
      </c>
      <c r="F21" s="306">
        <f t="shared" si="1"/>
        <v>19553.646666666489</v>
      </c>
      <c r="G21" s="306">
        <f t="shared" si="1"/>
        <v>19242.686666666486</v>
      </c>
      <c r="H21" s="306">
        <f t="shared" si="1"/>
        <v>19545.84666666649</v>
      </c>
      <c r="I21" s="306">
        <f t="shared" si="1"/>
        <v>0</v>
      </c>
      <c r="J21" s="347">
        <f t="shared" si="1"/>
        <v>0</v>
      </c>
      <c r="K21" s="347">
        <f t="shared" si="1"/>
        <v>0</v>
      </c>
      <c r="L21" s="306">
        <f t="shared" si="1"/>
        <v>0</v>
      </c>
      <c r="M21" s="307">
        <f t="shared" si="1"/>
        <v>0</v>
      </c>
    </row>
    <row r="22" spans="1:13" s="149" customFormat="1" x14ac:dyDescent="0.3">
      <c r="A22" s="234" t="s">
        <v>8327</v>
      </c>
      <c r="B22" s="347">
        <f t="shared" si="1"/>
        <v>18087.983333333108</v>
      </c>
      <c r="C22" s="306">
        <f t="shared" si="1"/>
        <v>18089.456666666443</v>
      </c>
      <c r="D22" s="306">
        <f t="shared" si="1"/>
        <v>18038.669999999773</v>
      </c>
      <c r="E22" s="306">
        <f t="shared" si="1"/>
        <v>18039.319999999774</v>
      </c>
      <c r="F22" s="306">
        <f t="shared" si="1"/>
        <v>18043.349999999773</v>
      </c>
      <c r="G22" s="306">
        <f t="shared" si="1"/>
        <v>17567.723333333106</v>
      </c>
      <c r="H22" s="306">
        <f t="shared" si="1"/>
        <v>18038.279999999773</v>
      </c>
      <c r="I22" s="306">
        <f t="shared" si="1"/>
        <v>0</v>
      </c>
      <c r="J22" s="347">
        <f t="shared" si="1"/>
        <v>0</v>
      </c>
      <c r="K22" s="347">
        <f t="shared" si="1"/>
        <v>0</v>
      </c>
      <c r="L22" s="306">
        <f t="shared" si="1"/>
        <v>0</v>
      </c>
      <c r="M22" s="307">
        <f t="shared" si="1"/>
        <v>0</v>
      </c>
    </row>
    <row r="23" spans="1:13" s="149" customFormat="1" x14ac:dyDescent="0.3">
      <c r="A23" s="234" t="s">
        <v>2640</v>
      </c>
      <c r="B23" s="347">
        <f t="shared" si="1"/>
        <v>98681.829999996917</v>
      </c>
      <c r="C23" s="306">
        <f t="shared" si="1"/>
        <v>98687.246666663705</v>
      </c>
      <c r="D23" s="306">
        <f t="shared" si="1"/>
        <v>98543.769999997094</v>
      </c>
      <c r="E23" s="306">
        <f t="shared" si="1"/>
        <v>98606.429999997112</v>
      </c>
      <c r="F23" s="306">
        <f t="shared" si="1"/>
        <v>98800.606666663793</v>
      </c>
      <c r="G23" s="306">
        <f t="shared" si="1"/>
        <v>98634.8999999972</v>
      </c>
      <c r="H23" s="306">
        <f t="shared" si="1"/>
        <v>98752.593333330515</v>
      </c>
      <c r="I23" s="306">
        <f t="shared" si="1"/>
        <v>0</v>
      </c>
      <c r="J23" s="347">
        <f t="shared" si="1"/>
        <v>0</v>
      </c>
      <c r="K23" s="347">
        <f t="shared" si="1"/>
        <v>0</v>
      </c>
      <c r="L23" s="306">
        <f t="shared" si="1"/>
        <v>0</v>
      </c>
      <c r="M23" s="307">
        <f t="shared" si="1"/>
        <v>0</v>
      </c>
    </row>
    <row r="24" spans="1:13" s="149" customFormat="1" x14ac:dyDescent="0.3">
      <c r="A24" s="234" t="s">
        <v>8328</v>
      </c>
      <c r="B24" s="347">
        <f t="shared" si="1"/>
        <v>60297.249999991844</v>
      </c>
      <c r="C24" s="306">
        <f t="shared" si="1"/>
        <v>60281.086666658462</v>
      </c>
      <c r="D24" s="306">
        <f t="shared" si="1"/>
        <v>60169.286666658511</v>
      </c>
      <c r="E24" s="306">
        <f t="shared" si="1"/>
        <v>60230.039999991881</v>
      </c>
      <c r="F24" s="306">
        <f t="shared" si="1"/>
        <v>60377.329999991889</v>
      </c>
      <c r="G24" s="306">
        <f t="shared" si="1"/>
        <v>60273.24333332535</v>
      </c>
      <c r="H24" s="306">
        <f t="shared" si="1"/>
        <v>60325.806666658653</v>
      </c>
      <c r="I24" s="306">
        <f t="shared" si="1"/>
        <v>0</v>
      </c>
      <c r="J24" s="347">
        <f t="shared" si="1"/>
        <v>0</v>
      </c>
      <c r="K24" s="347">
        <f t="shared" si="1"/>
        <v>0</v>
      </c>
      <c r="L24" s="306">
        <f t="shared" si="1"/>
        <v>0</v>
      </c>
      <c r="M24" s="307">
        <f t="shared" si="1"/>
        <v>0</v>
      </c>
    </row>
    <row r="25" spans="1:13" s="149" customFormat="1" x14ac:dyDescent="0.3">
      <c r="A25" s="234" t="s">
        <v>8329</v>
      </c>
      <c r="B25" s="347">
        <f t="shared" si="1"/>
        <v>109997.11666666498</v>
      </c>
      <c r="C25" s="306">
        <f t="shared" si="1"/>
        <v>110063.32999999836</v>
      </c>
      <c r="D25" s="306">
        <f t="shared" si="1"/>
        <v>109990.91999999847</v>
      </c>
      <c r="E25" s="306">
        <f t="shared" si="1"/>
        <v>110062.20333333188</v>
      </c>
      <c r="F25" s="306">
        <f t="shared" si="1"/>
        <v>110336.97999999867</v>
      </c>
      <c r="G25" s="306">
        <f t="shared" si="1"/>
        <v>110204.89999999873</v>
      </c>
      <c r="H25" s="306">
        <f t="shared" si="1"/>
        <v>110464.89999999877</v>
      </c>
      <c r="I25" s="306">
        <f t="shared" si="1"/>
        <v>0</v>
      </c>
      <c r="J25" s="347">
        <f t="shared" si="1"/>
        <v>0</v>
      </c>
      <c r="K25" s="347">
        <f t="shared" si="1"/>
        <v>0</v>
      </c>
      <c r="L25" s="306">
        <f t="shared" si="1"/>
        <v>0</v>
      </c>
      <c r="M25" s="307">
        <f t="shared" si="1"/>
        <v>0</v>
      </c>
    </row>
    <row r="26" spans="1:13" s="149" customFormat="1" x14ac:dyDescent="0.3">
      <c r="A26" s="234" t="s">
        <v>8335</v>
      </c>
      <c r="B26" s="347">
        <f t="shared" si="1"/>
        <v>398.14666666666665</v>
      </c>
      <c r="C26" s="306">
        <f t="shared" si="1"/>
        <v>405.08</v>
      </c>
      <c r="D26" s="306">
        <f t="shared" si="1"/>
        <v>405.08</v>
      </c>
      <c r="E26" s="306">
        <f t="shared" si="1"/>
        <v>396.4133333333333</v>
      </c>
      <c r="F26" s="306">
        <f t="shared" si="1"/>
        <v>405.08</v>
      </c>
      <c r="G26" s="306">
        <f t="shared" si="1"/>
        <v>407.8533333333333</v>
      </c>
      <c r="H26" s="306">
        <f t="shared" si="1"/>
        <v>425.18666666666661</v>
      </c>
      <c r="I26" s="306">
        <f t="shared" si="1"/>
        <v>0</v>
      </c>
      <c r="J26" s="347">
        <f t="shared" si="1"/>
        <v>0</v>
      </c>
      <c r="K26" s="347">
        <f t="shared" si="1"/>
        <v>0</v>
      </c>
      <c r="L26" s="306">
        <f t="shared" si="1"/>
        <v>0</v>
      </c>
      <c r="M26" s="307">
        <f t="shared" si="1"/>
        <v>0</v>
      </c>
    </row>
    <row r="27" spans="1:13" s="149" customFormat="1" x14ac:dyDescent="0.3">
      <c r="A27" s="234" t="s">
        <v>8330</v>
      </c>
      <c r="B27" s="347">
        <f t="shared" si="1"/>
        <v>1685.4933333333331</v>
      </c>
      <c r="C27" s="306">
        <f t="shared" si="1"/>
        <v>1685.4933333333331</v>
      </c>
      <c r="D27" s="306">
        <f t="shared" si="1"/>
        <v>1685.4933333333331</v>
      </c>
      <c r="E27" s="306">
        <f t="shared" si="1"/>
        <v>1659.6666666666665</v>
      </c>
      <c r="F27" s="306">
        <f t="shared" si="1"/>
        <v>1685.4933333333331</v>
      </c>
      <c r="G27" s="306">
        <f t="shared" si="1"/>
        <v>1685.4933333333331</v>
      </c>
      <c r="H27" s="306">
        <f t="shared" si="1"/>
        <v>1685.4933333333331</v>
      </c>
      <c r="I27" s="306">
        <f t="shared" si="1"/>
        <v>0</v>
      </c>
      <c r="J27" s="347">
        <f t="shared" si="1"/>
        <v>0</v>
      </c>
      <c r="K27" s="347">
        <f t="shared" si="1"/>
        <v>0</v>
      </c>
      <c r="L27" s="306">
        <f t="shared" si="1"/>
        <v>0</v>
      </c>
      <c r="M27" s="307">
        <f t="shared" si="1"/>
        <v>0</v>
      </c>
    </row>
    <row r="28" spans="1:13" s="149" customFormat="1" x14ac:dyDescent="0.3">
      <c r="A28" s="234" t="s">
        <v>8331</v>
      </c>
      <c r="B28" s="347">
        <f t="shared" si="1"/>
        <v>867.40333333333331</v>
      </c>
      <c r="C28" s="306">
        <f t="shared" si="1"/>
        <v>867.40333333333331</v>
      </c>
      <c r="D28" s="306">
        <f t="shared" si="1"/>
        <v>867.40333333333331</v>
      </c>
      <c r="E28" s="306">
        <f t="shared" si="1"/>
        <v>858.73666666666657</v>
      </c>
      <c r="F28" s="306">
        <f t="shared" si="1"/>
        <v>867.40333333333331</v>
      </c>
      <c r="G28" s="306">
        <f t="shared" si="1"/>
        <v>867.40333333333331</v>
      </c>
      <c r="H28" s="306">
        <f t="shared" si="1"/>
        <v>867.40333333333331</v>
      </c>
      <c r="I28" s="306">
        <f t="shared" si="1"/>
        <v>0</v>
      </c>
      <c r="J28" s="347">
        <f t="shared" si="1"/>
        <v>0</v>
      </c>
      <c r="K28" s="347">
        <f t="shared" si="1"/>
        <v>0</v>
      </c>
      <c r="L28" s="306">
        <f t="shared" si="1"/>
        <v>0</v>
      </c>
      <c r="M28" s="307">
        <f t="shared" si="1"/>
        <v>0</v>
      </c>
    </row>
    <row r="29" spans="1:13" s="149" customFormat="1" x14ac:dyDescent="0.3">
      <c r="A29" s="234" t="s">
        <v>8332</v>
      </c>
      <c r="B29" s="347">
        <f t="shared" si="1"/>
        <v>0</v>
      </c>
      <c r="C29" s="306">
        <f t="shared" si="1"/>
        <v>0</v>
      </c>
      <c r="D29" s="306">
        <f t="shared" si="1"/>
        <v>0</v>
      </c>
      <c r="E29" s="306">
        <f t="shared" si="1"/>
        <v>0</v>
      </c>
      <c r="F29" s="306">
        <f t="shared" si="1"/>
        <v>0</v>
      </c>
      <c r="G29" s="306">
        <f t="shared" si="1"/>
        <v>0</v>
      </c>
      <c r="H29" s="306">
        <f t="shared" si="1"/>
        <v>0</v>
      </c>
      <c r="I29" s="306">
        <f t="shared" si="1"/>
        <v>0</v>
      </c>
      <c r="J29" s="347">
        <f t="shared" si="1"/>
        <v>0</v>
      </c>
      <c r="K29" s="347">
        <f t="shared" si="1"/>
        <v>0</v>
      </c>
      <c r="L29" s="306">
        <f t="shared" si="1"/>
        <v>0</v>
      </c>
      <c r="M29" s="307">
        <f t="shared" si="1"/>
        <v>0</v>
      </c>
    </row>
    <row r="30" spans="1:13" x14ac:dyDescent="0.3">
      <c r="A30" s="234" t="s">
        <v>15715</v>
      </c>
      <c r="B30" s="347">
        <f t="shared" si="1"/>
        <v>486.02666666666664</v>
      </c>
      <c r="C30" s="306">
        <f t="shared" si="1"/>
        <v>486.02666666666664</v>
      </c>
      <c r="D30" s="306">
        <f t="shared" si="1"/>
        <v>486.02666666666664</v>
      </c>
      <c r="E30" s="306">
        <f t="shared" si="1"/>
        <v>477.70666666666665</v>
      </c>
      <c r="F30" s="306">
        <f t="shared" si="1"/>
        <v>486.02666666666664</v>
      </c>
      <c r="G30" s="306">
        <f t="shared" si="1"/>
        <v>486.02666666666664</v>
      </c>
      <c r="H30" s="306">
        <f t="shared" si="1"/>
        <v>490.18666666666667</v>
      </c>
      <c r="I30" s="306">
        <f t="shared" si="1"/>
        <v>0</v>
      </c>
      <c r="J30" s="347">
        <f t="shared" si="1"/>
        <v>0</v>
      </c>
      <c r="K30" s="347">
        <f t="shared" si="1"/>
        <v>0</v>
      </c>
      <c r="L30" s="306">
        <f t="shared" si="1"/>
        <v>0</v>
      </c>
      <c r="M30" s="307">
        <f t="shared" si="1"/>
        <v>0</v>
      </c>
    </row>
    <row r="31" spans="1:13" s="149" customFormat="1" ht="15" thickBot="1" x14ac:dyDescent="0.35">
      <c r="A31" s="259" t="s">
        <v>33</v>
      </c>
      <c r="B31" s="348">
        <f t="shared" ref="B31:M31" si="2">SUM(B6:B30)</f>
        <v>399923.11666665325</v>
      </c>
      <c r="C31" s="260">
        <f t="shared" si="2"/>
        <v>400559.24999998679</v>
      </c>
      <c r="D31" s="260">
        <f t="shared" si="2"/>
        <v>400375.86333332036</v>
      </c>
      <c r="E31" s="260">
        <f t="shared" si="2"/>
        <v>400425.56666665379</v>
      </c>
      <c r="F31" s="260">
        <f t="shared" si="2"/>
        <v>401239.36666665395</v>
      </c>
      <c r="G31" s="260">
        <f t="shared" si="2"/>
        <v>397261.66999998759</v>
      </c>
      <c r="H31" s="260">
        <f t="shared" si="2"/>
        <v>401297.43333332083</v>
      </c>
      <c r="I31" s="260">
        <f t="shared" si="2"/>
        <v>0</v>
      </c>
      <c r="J31" s="348">
        <f t="shared" si="2"/>
        <v>0</v>
      </c>
      <c r="K31" s="348">
        <f t="shared" si="2"/>
        <v>0</v>
      </c>
      <c r="L31" s="260">
        <f t="shared" si="2"/>
        <v>0</v>
      </c>
      <c r="M31" s="261">
        <f t="shared" si="2"/>
        <v>0</v>
      </c>
    </row>
    <row r="32" spans="1:13" s="149" customFormat="1" x14ac:dyDescent="0.3">
      <c r="A32" s="238"/>
      <c r="B32" s="346"/>
      <c r="C32" s="239"/>
      <c r="D32" s="239"/>
      <c r="E32" s="239"/>
      <c r="F32" s="239"/>
      <c r="G32" s="239"/>
      <c r="H32" s="239"/>
      <c r="I32" s="239"/>
      <c r="J32" s="346"/>
      <c r="K32" s="346"/>
      <c r="L32" s="239"/>
      <c r="M32" s="240"/>
    </row>
    <row r="33" spans="1:13" ht="21" x14ac:dyDescent="0.4">
      <c r="A33" s="241" t="s">
        <v>9</v>
      </c>
      <c r="B33" s="349"/>
      <c r="C33" s="20"/>
      <c r="D33" s="20"/>
      <c r="E33" s="20"/>
      <c r="F33" s="20"/>
      <c r="G33" s="20"/>
      <c r="H33" s="20"/>
      <c r="I33" s="20"/>
      <c r="J33" s="349"/>
      <c r="K33" s="349"/>
      <c r="L33" s="20"/>
      <c r="M33" s="89"/>
    </row>
    <row r="34" spans="1:13" ht="15" customHeight="1" x14ac:dyDescent="0.3">
      <c r="A34" s="234" t="s">
        <v>8314</v>
      </c>
      <c r="B34" s="350">
        <v>5.546666666666666</v>
      </c>
      <c r="C34" s="179">
        <v>5.546666666666666</v>
      </c>
      <c r="D34" s="179">
        <v>5.546666666666666</v>
      </c>
      <c r="E34" s="179">
        <v>5.546666666666666</v>
      </c>
      <c r="F34" s="179">
        <v>5.546666666666666</v>
      </c>
      <c r="G34" s="179">
        <v>5.546666666666666</v>
      </c>
      <c r="H34" s="179">
        <v>5.546666666666666</v>
      </c>
      <c r="I34" s="179"/>
      <c r="J34" s="350"/>
      <c r="K34" s="406"/>
      <c r="L34" s="179"/>
      <c r="M34" s="180"/>
    </row>
    <row r="35" spans="1:13" ht="15" customHeight="1" x14ac:dyDescent="0.3">
      <c r="A35" s="234" t="s">
        <v>8315</v>
      </c>
      <c r="B35" s="350">
        <v>105.56</v>
      </c>
      <c r="C35" s="179">
        <v>105.56</v>
      </c>
      <c r="D35" s="179">
        <v>105.56</v>
      </c>
      <c r="E35" s="179">
        <v>105.56</v>
      </c>
      <c r="F35" s="179">
        <v>105.56</v>
      </c>
      <c r="G35" s="179">
        <v>105.56</v>
      </c>
      <c r="H35" s="179">
        <v>105.56</v>
      </c>
      <c r="I35" s="179"/>
      <c r="J35" s="350"/>
      <c r="K35" s="406"/>
      <c r="L35" s="179"/>
      <c r="M35" s="180"/>
    </row>
    <row r="36" spans="1:13" ht="15" customHeight="1" x14ac:dyDescent="0.3">
      <c r="A36" s="234" t="s">
        <v>8316</v>
      </c>
      <c r="B36" s="350">
        <v>668.41666666666674</v>
      </c>
      <c r="C36" s="179">
        <v>668.41666666666674</v>
      </c>
      <c r="D36" s="179">
        <v>668.41666666666674</v>
      </c>
      <c r="E36" s="179">
        <v>668.41666666666674</v>
      </c>
      <c r="F36" s="179">
        <v>668.41666666666674</v>
      </c>
      <c r="G36" s="179">
        <v>668.41666666666674</v>
      </c>
      <c r="H36" s="179">
        <v>668.41666666666674</v>
      </c>
      <c r="I36" s="179"/>
      <c r="J36" s="350"/>
      <c r="K36" s="406"/>
      <c r="L36" s="179"/>
      <c r="M36" s="180"/>
    </row>
    <row r="37" spans="1:13" ht="15" customHeight="1" x14ac:dyDescent="0.3">
      <c r="A37" s="234" t="s">
        <v>8317</v>
      </c>
      <c r="B37" s="350">
        <v>390</v>
      </c>
      <c r="C37" s="179">
        <v>390</v>
      </c>
      <c r="D37" s="179">
        <v>390</v>
      </c>
      <c r="E37" s="179">
        <v>390</v>
      </c>
      <c r="F37" s="179">
        <v>390</v>
      </c>
      <c r="G37" s="179">
        <v>390</v>
      </c>
      <c r="H37" s="179">
        <v>390</v>
      </c>
      <c r="I37" s="179"/>
      <c r="J37" s="350"/>
      <c r="K37" s="406"/>
      <c r="L37" s="179"/>
      <c r="M37" s="407"/>
    </row>
    <row r="38" spans="1:13" ht="15" customHeight="1" x14ac:dyDescent="0.3">
      <c r="A38" s="234" t="s">
        <v>8318</v>
      </c>
      <c r="B38" s="350">
        <v>798.54666666666594</v>
      </c>
      <c r="C38" s="179">
        <v>802.70666666666591</v>
      </c>
      <c r="D38" s="179">
        <v>802.70666666666591</v>
      </c>
      <c r="E38" s="179">
        <v>802.70666666666591</v>
      </c>
      <c r="F38" s="179">
        <v>804.09333333333257</v>
      </c>
      <c r="G38" s="179">
        <v>788.49333333333277</v>
      </c>
      <c r="H38" s="179">
        <v>813.7999999999995</v>
      </c>
      <c r="I38" s="179"/>
      <c r="J38" s="350"/>
      <c r="K38" s="406"/>
      <c r="L38" s="406"/>
      <c r="M38" s="407"/>
    </row>
    <row r="39" spans="1:13" ht="15" customHeight="1" x14ac:dyDescent="0.3">
      <c r="A39" s="234" t="s">
        <v>2644</v>
      </c>
      <c r="B39" s="350">
        <v>7104.9333333333216</v>
      </c>
      <c r="C39" s="179">
        <v>7151.039999999989</v>
      </c>
      <c r="D39" s="179">
        <v>7168.1999999999898</v>
      </c>
      <c r="E39" s="179">
        <v>7191.0799999999881</v>
      </c>
      <c r="F39" s="179">
        <v>7221.2399999999898</v>
      </c>
      <c r="G39" s="179">
        <v>7143.8899999999903</v>
      </c>
      <c r="H39" s="179">
        <v>7308.3833333333232</v>
      </c>
      <c r="I39" s="179"/>
      <c r="J39" s="350"/>
      <c r="K39" s="406"/>
      <c r="L39" s="179"/>
      <c r="M39" s="407"/>
    </row>
    <row r="40" spans="1:13" ht="15" customHeight="1" x14ac:dyDescent="0.3">
      <c r="A40" s="234" t="s">
        <v>8319</v>
      </c>
      <c r="B40" s="350">
        <v>4655.2999999999947</v>
      </c>
      <c r="C40" s="179">
        <v>4675.4066666666613</v>
      </c>
      <c r="D40" s="179">
        <v>4698.2866666666623</v>
      </c>
      <c r="E40" s="179">
        <v>4674.0199999999959</v>
      </c>
      <c r="F40" s="179">
        <v>4751.8466666666618</v>
      </c>
      <c r="G40" s="179">
        <v>4464.5033333333295</v>
      </c>
      <c r="H40" s="179">
        <v>4772.1699999999955</v>
      </c>
      <c r="I40" s="179"/>
      <c r="J40" s="350"/>
      <c r="K40" s="406"/>
      <c r="L40" s="179"/>
      <c r="M40" s="407"/>
    </row>
    <row r="41" spans="1:13" ht="15" customHeight="1" x14ac:dyDescent="0.3">
      <c r="A41" s="234" t="s">
        <v>8320</v>
      </c>
      <c r="B41" s="350">
        <v>489.62333333333282</v>
      </c>
      <c r="C41" s="179">
        <v>496.55666666666622</v>
      </c>
      <c r="D41" s="179">
        <v>496.55666666666622</v>
      </c>
      <c r="E41" s="179">
        <v>497.94333333333293</v>
      </c>
      <c r="F41" s="179">
        <v>497.94333333333293</v>
      </c>
      <c r="G41" s="179">
        <v>496.55666666666627</v>
      </c>
      <c r="H41" s="179">
        <v>502.79666666666628</v>
      </c>
      <c r="I41" s="179"/>
      <c r="J41" s="350"/>
      <c r="K41" s="406"/>
      <c r="L41" s="179"/>
      <c r="M41" s="407"/>
    </row>
    <row r="42" spans="1:13" ht="15" customHeight="1" x14ac:dyDescent="0.3">
      <c r="A42" s="234" t="s">
        <v>8323</v>
      </c>
      <c r="B42" s="350">
        <v>108.33333333333333</v>
      </c>
      <c r="C42" s="350">
        <v>108.33333333333333</v>
      </c>
      <c r="D42" s="350">
        <v>108.33333333333333</v>
      </c>
      <c r="E42" s="350">
        <v>108.33333333333333</v>
      </c>
      <c r="F42" s="350">
        <v>108.33333333333333</v>
      </c>
      <c r="G42" s="350">
        <v>108.33333333333333</v>
      </c>
      <c r="H42" s="350">
        <v>108.33333333333333</v>
      </c>
      <c r="I42" s="179"/>
      <c r="J42" s="350"/>
      <c r="K42" s="406"/>
      <c r="L42" s="179"/>
      <c r="M42" s="407"/>
    </row>
    <row r="43" spans="1:13" ht="15" customHeight="1" x14ac:dyDescent="0.3">
      <c r="A43" s="234" t="s">
        <v>8324</v>
      </c>
      <c r="B43" s="350">
        <v>130</v>
      </c>
      <c r="C43" s="350">
        <v>130</v>
      </c>
      <c r="D43" s="350">
        <v>130</v>
      </c>
      <c r="E43" s="350">
        <v>130</v>
      </c>
      <c r="F43" s="350">
        <v>130</v>
      </c>
      <c r="G43" s="350">
        <v>130</v>
      </c>
      <c r="H43" s="350">
        <v>130</v>
      </c>
      <c r="I43" s="406"/>
      <c r="J43" s="406"/>
      <c r="K43" s="350"/>
      <c r="L43" s="350"/>
      <c r="M43" s="388"/>
    </row>
    <row r="44" spans="1:13" ht="15" customHeight="1" x14ac:dyDescent="0.3">
      <c r="A44" s="234" t="s">
        <v>15716</v>
      </c>
      <c r="B44" s="350">
        <v>9.7100000000000009</v>
      </c>
      <c r="C44" s="350">
        <v>9.7100000000000009</v>
      </c>
      <c r="D44" s="350">
        <v>9.7100000000000009</v>
      </c>
      <c r="E44" s="350">
        <v>9.7100000000000009</v>
      </c>
      <c r="F44" s="350">
        <v>9.7066666666669992</v>
      </c>
      <c r="G44" s="350">
        <v>9.7066666666669992</v>
      </c>
      <c r="H44" s="350">
        <v>9.7066666666669992</v>
      </c>
      <c r="I44" s="350"/>
      <c r="J44" s="350"/>
      <c r="K44" s="350"/>
      <c r="L44" s="350"/>
      <c r="M44" s="388"/>
    </row>
    <row r="45" spans="1:13" ht="15" customHeight="1" x14ac:dyDescent="0.3">
      <c r="A45" s="234" t="s">
        <v>8325</v>
      </c>
      <c r="B45" s="350">
        <v>57.589999999999975</v>
      </c>
      <c r="C45" s="350">
        <v>57.589999999999975</v>
      </c>
      <c r="D45" s="179">
        <v>57.589999999999975</v>
      </c>
      <c r="E45" s="406">
        <v>57.589999999999975</v>
      </c>
      <c r="F45" s="406">
        <v>57.589999999999975</v>
      </c>
      <c r="G45" s="179">
        <v>57.589999999999975</v>
      </c>
      <c r="H45" s="406">
        <v>57.589999999999975</v>
      </c>
      <c r="I45" s="179"/>
      <c r="J45" s="406"/>
      <c r="K45" s="406"/>
      <c r="L45" s="406"/>
      <c r="M45" s="407"/>
    </row>
    <row r="46" spans="1:13" ht="15" customHeight="1" x14ac:dyDescent="0.3">
      <c r="A46" s="234" t="s">
        <v>8326</v>
      </c>
      <c r="B46" s="350">
        <v>627.4666666666667</v>
      </c>
      <c r="C46" s="350">
        <v>627.4666666666667</v>
      </c>
      <c r="D46" s="179">
        <v>627.4666666666667</v>
      </c>
      <c r="E46" s="406">
        <v>627.4666666666667</v>
      </c>
      <c r="F46" s="406">
        <v>627.4666666666667</v>
      </c>
      <c r="G46" s="179">
        <v>549.4666666666667</v>
      </c>
      <c r="H46" s="179">
        <v>627.4666666666667</v>
      </c>
      <c r="I46" s="179"/>
      <c r="J46" s="406"/>
      <c r="K46" s="406"/>
      <c r="L46" s="406"/>
      <c r="M46" s="407"/>
    </row>
    <row r="47" spans="1:13" ht="15" customHeight="1" x14ac:dyDescent="0.3">
      <c r="A47" s="234" t="s">
        <v>8327</v>
      </c>
      <c r="B47" s="350">
        <v>615.94000000000005</v>
      </c>
      <c r="C47" s="179">
        <v>617.24000000000012</v>
      </c>
      <c r="D47" s="179">
        <v>617.24000000000012</v>
      </c>
      <c r="E47" s="406">
        <v>617.24000000000012</v>
      </c>
      <c r="F47" s="406">
        <v>617.24000000000012</v>
      </c>
      <c r="G47" s="179">
        <v>530.57333333333327</v>
      </c>
      <c r="H47" s="179">
        <v>617.24000000000012</v>
      </c>
      <c r="I47" s="179"/>
      <c r="J47" s="406"/>
      <c r="K47" s="406"/>
      <c r="L47" s="406"/>
      <c r="M47" s="407"/>
    </row>
    <row r="48" spans="1:13" ht="15" customHeight="1" x14ac:dyDescent="0.3">
      <c r="A48" s="234" t="s">
        <v>2640</v>
      </c>
      <c r="B48" s="350">
        <v>22786.053333332424</v>
      </c>
      <c r="C48" s="179">
        <v>22772.576666665835</v>
      </c>
      <c r="D48" s="179">
        <v>22692.279999999209</v>
      </c>
      <c r="E48" s="179">
        <v>22716.32999999922</v>
      </c>
      <c r="F48" s="179">
        <v>22730.0233333326</v>
      </c>
      <c r="G48" s="179">
        <v>22724.476666665931</v>
      </c>
      <c r="H48" s="179">
        <v>22723.479999999287</v>
      </c>
      <c r="I48" s="179"/>
      <c r="J48" s="406"/>
      <c r="K48" s="406"/>
      <c r="L48" s="179"/>
      <c r="M48" s="407"/>
    </row>
    <row r="49" spans="1:17" ht="15" customHeight="1" x14ac:dyDescent="0.3">
      <c r="A49" s="234" t="s">
        <v>8328</v>
      </c>
      <c r="B49" s="350">
        <v>14441.959999997234</v>
      </c>
      <c r="C49" s="179">
        <v>14414.919999997222</v>
      </c>
      <c r="D49" s="179">
        <v>14362.399999997248</v>
      </c>
      <c r="E49" s="179">
        <v>14385.409999997257</v>
      </c>
      <c r="F49" s="179">
        <v>14401.573333330594</v>
      </c>
      <c r="G49" s="179">
        <v>14392.126666663959</v>
      </c>
      <c r="H49" s="179">
        <v>14398.843333330642</v>
      </c>
      <c r="I49" s="179"/>
      <c r="J49" s="406"/>
      <c r="K49" s="406"/>
      <c r="L49" s="179"/>
      <c r="M49" s="407"/>
      <c r="Q49" s="108"/>
    </row>
    <row r="50" spans="1:17" ht="15" customHeight="1" x14ac:dyDescent="0.3">
      <c r="A50" s="234" t="s">
        <v>8329</v>
      </c>
      <c r="B50" s="350">
        <v>24280.446666666332</v>
      </c>
      <c r="C50" s="179">
        <v>24250.936666666323</v>
      </c>
      <c r="D50" s="179">
        <v>24163.793333333011</v>
      </c>
      <c r="E50" s="179">
        <v>24181.906666666338</v>
      </c>
      <c r="F50" s="179">
        <v>24216.139999999734</v>
      </c>
      <c r="G50" s="179">
        <v>24223.419999999714</v>
      </c>
      <c r="H50" s="179">
        <v>24258.129999999746</v>
      </c>
      <c r="I50" s="179"/>
      <c r="J50" s="406"/>
      <c r="K50" s="406"/>
      <c r="L50" s="179"/>
      <c r="M50" s="407"/>
      <c r="Q50" s="108"/>
    </row>
    <row r="51" spans="1:17" ht="15" customHeight="1" x14ac:dyDescent="0.3">
      <c r="A51" s="234" t="s">
        <v>8330</v>
      </c>
      <c r="B51" s="350"/>
      <c r="C51" s="179"/>
      <c r="D51" s="179"/>
      <c r="E51" s="179"/>
      <c r="F51" s="179"/>
      <c r="G51" s="179"/>
      <c r="H51" s="179"/>
      <c r="I51" s="179"/>
      <c r="J51" s="350"/>
      <c r="K51" s="406"/>
      <c r="L51" s="179"/>
      <c r="M51" s="407"/>
      <c r="Q51" s="108"/>
    </row>
    <row r="52" spans="1:17" ht="15" customHeight="1" x14ac:dyDescent="0.3">
      <c r="A52" s="234" t="s">
        <v>8331</v>
      </c>
      <c r="B52" s="350"/>
      <c r="C52" s="179"/>
      <c r="D52" s="179"/>
      <c r="E52" s="179"/>
      <c r="F52" s="179"/>
      <c r="G52" s="179"/>
      <c r="H52" s="179"/>
      <c r="I52" s="179"/>
      <c r="J52" s="350"/>
      <c r="K52" s="406"/>
      <c r="L52" s="179"/>
      <c r="M52" s="407"/>
    </row>
    <row r="53" spans="1:17" ht="15" customHeight="1" x14ac:dyDescent="0.3">
      <c r="A53" s="234" t="s">
        <v>15715</v>
      </c>
      <c r="B53" s="350">
        <v>117.17333333333335</v>
      </c>
      <c r="C53" s="350">
        <v>117.17333333333335</v>
      </c>
      <c r="D53" s="350">
        <v>117.17333333333335</v>
      </c>
      <c r="E53" s="350">
        <v>117.17333333333335</v>
      </c>
      <c r="F53" s="350">
        <v>117.17333333333335</v>
      </c>
      <c r="G53" s="350">
        <v>117.17333333333335</v>
      </c>
      <c r="H53" s="350">
        <v>121.33333333333334</v>
      </c>
      <c r="I53" s="350"/>
      <c r="J53" s="350"/>
      <c r="K53" s="350"/>
      <c r="L53" s="350"/>
      <c r="M53" s="389"/>
    </row>
    <row r="54" spans="1:17" s="19" customFormat="1" ht="15" thickBot="1" x14ac:dyDescent="0.35">
      <c r="A54" s="235" t="s">
        <v>8333</v>
      </c>
      <c r="B54" s="351">
        <f t="shared" ref="B54:M54" si="3">SUM(B34:B53)</f>
        <v>77392.599999995975</v>
      </c>
      <c r="C54" s="236">
        <f t="shared" si="3"/>
        <v>77401.179999996035</v>
      </c>
      <c r="D54" s="236">
        <f t="shared" si="3"/>
        <v>77221.259999996124</v>
      </c>
      <c r="E54" s="236">
        <f t="shared" si="3"/>
        <v>77286.433333329478</v>
      </c>
      <c r="F54" s="236">
        <f t="shared" si="3"/>
        <v>77459.893333329586</v>
      </c>
      <c r="G54" s="236">
        <f t="shared" si="3"/>
        <v>76905.833333329589</v>
      </c>
      <c r="H54" s="236">
        <f t="shared" si="3"/>
        <v>77618.796666662995</v>
      </c>
      <c r="I54" s="236">
        <f t="shared" si="3"/>
        <v>0</v>
      </c>
      <c r="J54" s="351">
        <f t="shared" si="3"/>
        <v>0</v>
      </c>
      <c r="K54" s="351">
        <f t="shared" si="3"/>
        <v>0</v>
      </c>
      <c r="L54" s="236">
        <f t="shared" si="3"/>
        <v>0</v>
      </c>
      <c r="M54" s="237">
        <f t="shared" si="3"/>
        <v>0</v>
      </c>
    </row>
    <row r="55" spans="1:17" s="19" customFormat="1" x14ac:dyDescent="0.3">
      <c r="A55" s="243"/>
      <c r="B55" s="352"/>
      <c r="C55" s="244"/>
      <c r="D55" s="244"/>
      <c r="E55" s="244"/>
      <c r="F55" s="244"/>
      <c r="G55" s="244"/>
      <c r="H55" s="244"/>
      <c r="I55" s="244"/>
      <c r="J55" s="352"/>
      <c r="K55" s="352"/>
      <c r="L55" s="244"/>
      <c r="M55" s="250"/>
    </row>
    <row r="56" spans="1:17" ht="21" x14ac:dyDescent="0.4">
      <c r="A56" s="241" t="s">
        <v>10</v>
      </c>
      <c r="B56" s="349"/>
      <c r="C56" s="20"/>
      <c r="D56" s="20"/>
      <c r="E56" s="20"/>
      <c r="F56" s="20"/>
      <c r="G56" s="245"/>
      <c r="H56" s="20"/>
      <c r="I56" s="20"/>
      <c r="J56" s="349"/>
      <c r="K56" s="349"/>
      <c r="L56" s="20"/>
      <c r="M56" s="89"/>
    </row>
    <row r="57" spans="1:17" ht="15" customHeight="1" x14ac:dyDescent="0.3">
      <c r="A57" s="234" t="s">
        <v>8314</v>
      </c>
      <c r="B57" s="350">
        <v>0</v>
      </c>
      <c r="C57" s="350">
        <v>0</v>
      </c>
      <c r="D57" s="179">
        <v>0</v>
      </c>
      <c r="E57" s="179">
        <v>0</v>
      </c>
      <c r="F57" s="179">
        <v>0</v>
      </c>
      <c r="G57" s="179">
        <v>0</v>
      </c>
      <c r="H57" s="406">
        <v>0</v>
      </c>
      <c r="I57" s="179"/>
      <c r="J57" s="350"/>
      <c r="K57" s="406"/>
      <c r="L57" s="179"/>
      <c r="M57" s="180"/>
    </row>
    <row r="58" spans="1:17" ht="15" customHeight="1" x14ac:dyDescent="0.3">
      <c r="A58" s="234" t="s">
        <v>8315</v>
      </c>
      <c r="B58" s="350">
        <v>95.376666666666608</v>
      </c>
      <c r="C58" s="350">
        <v>95.376666666666608</v>
      </c>
      <c r="D58" s="350">
        <v>95.376666666666608</v>
      </c>
      <c r="E58" s="179">
        <v>95.376666666666608</v>
      </c>
      <c r="F58" s="179">
        <v>95.376666666666608</v>
      </c>
      <c r="G58" s="406">
        <v>95.376666666666608</v>
      </c>
      <c r="H58" s="179">
        <v>95.376666666666608</v>
      </c>
      <c r="I58" s="179"/>
      <c r="J58" s="350"/>
      <c r="K58" s="406"/>
      <c r="L58" s="179"/>
      <c r="M58" s="407"/>
    </row>
    <row r="59" spans="1:17" ht="15" customHeight="1" x14ac:dyDescent="0.3">
      <c r="A59" s="234" t="s">
        <v>8316</v>
      </c>
      <c r="B59" s="350">
        <v>167.26666666666659</v>
      </c>
      <c r="C59" s="350">
        <v>167.26666666666659</v>
      </c>
      <c r="D59" s="350">
        <v>167.26666666666659</v>
      </c>
      <c r="E59" s="179">
        <v>167.26666666666659</v>
      </c>
      <c r="F59" s="179">
        <v>167.26666666666659</v>
      </c>
      <c r="G59" s="406">
        <v>167.26666666666659</v>
      </c>
      <c r="H59" s="179">
        <v>167.26666666666659</v>
      </c>
      <c r="I59" s="179"/>
      <c r="J59" s="350"/>
      <c r="K59" s="406"/>
      <c r="L59" s="179"/>
      <c r="M59" s="407"/>
    </row>
    <row r="60" spans="1:17" ht="15" customHeight="1" x14ac:dyDescent="0.3">
      <c r="A60" s="234" t="s">
        <v>8317</v>
      </c>
      <c r="B60" s="350">
        <v>0</v>
      </c>
      <c r="C60" s="350">
        <v>0</v>
      </c>
      <c r="D60" s="350">
        <v>0</v>
      </c>
      <c r="E60" s="179">
        <v>0</v>
      </c>
      <c r="F60" s="179">
        <v>0</v>
      </c>
      <c r="G60" s="179">
        <v>0</v>
      </c>
      <c r="H60" s="179">
        <v>0</v>
      </c>
      <c r="I60" s="179"/>
      <c r="J60" s="350"/>
      <c r="K60" s="406"/>
      <c r="L60" s="179"/>
      <c r="M60" s="407"/>
    </row>
    <row r="61" spans="1:17" ht="15" customHeight="1" x14ac:dyDescent="0.3">
      <c r="A61" s="234" t="s">
        <v>8318</v>
      </c>
      <c r="B61" s="350">
        <v>601.50999999999954</v>
      </c>
      <c r="C61" s="179">
        <v>600.12333333333288</v>
      </c>
      <c r="D61" s="179">
        <v>636.86999999999955</v>
      </c>
      <c r="E61" s="179">
        <v>635.48333333333301</v>
      </c>
      <c r="F61" s="179">
        <v>634.09666666666635</v>
      </c>
      <c r="G61" s="179">
        <v>616.93666666666627</v>
      </c>
      <c r="H61" s="179">
        <v>626.81666666666638</v>
      </c>
      <c r="I61" s="179"/>
      <c r="J61" s="350"/>
      <c r="K61" s="406"/>
      <c r="L61" s="179"/>
      <c r="M61" s="407"/>
    </row>
    <row r="62" spans="1:17" x14ac:dyDescent="0.3">
      <c r="A62" s="234" t="s">
        <v>2644</v>
      </c>
      <c r="B62" s="350">
        <v>4389.0166666666628</v>
      </c>
      <c r="C62" s="179">
        <v>4443.0966666666627</v>
      </c>
      <c r="D62" s="179">
        <v>4435.4699999999957</v>
      </c>
      <c r="E62" s="179">
        <v>4432.3499999999958</v>
      </c>
      <c r="F62" s="179">
        <v>4432.3499999999958</v>
      </c>
      <c r="G62" s="179">
        <v>4501.8566666666629</v>
      </c>
      <c r="H62" s="179">
        <v>4509.1366666666627</v>
      </c>
      <c r="I62" s="179"/>
      <c r="J62" s="350"/>
      <c r="K62" s="406"/>
      <c r="L62" s="179"/>
      <c r="M62" s="407"/>
    </row>
    <row r="63" spans="1:17" x14ac:dyDescent="0.3">
      <c r="A63" s="234" t="s">
        <v>8319</v>
      </c>
      <c r="B63" s="350">
        <v>2856.1866666666647</v>
      </c>
      <c r="C63" s="179">
        <v>2897.0933333333319</v>
      </c>
      <c r="D63" s="179">
        <v>2893.5399999999986</v>
      </c>
      <c r="E63" s="179">
        <v>2866.326666666665</v>
      </c>
      <c r="F63" s="179">
        <v>2856.9233333333318</v>
      </c>
      <c r="G63" s="179">
        <v>2636.746666666666</v>
      </c>
      <c r="H63" s="179">
        <v>2840.326666666665</v>
      </c>
      <c r="I63" s="179"/>
      <c r="J63" s="350"/>
      <c r="K63" s="406"/>
      <c r="L63" s="179"/>
      <c r="M63" s="407"/>
    </row>
    <row r="64" spans="1:17" x14ac:dyDescent="0.3">
      <c r="A64" s="234" t="s">
        <v>8320</v>
      </c>
      <c r="B64" s="350">
        <v>342.54999999999961</v>
      </c>
      <c r="C64" s="179">
        <v>352.94999999999959</v>
      </c>
      <c r="D64" s="179">
        <v>350.17666666666622</v>
      </c>
      <c r="E64" s="179">
        <v>341.85666666666623</v>
      </c>
      <c r="F64" s="179">
        <v>343.24333333333288</v>
      </c>
      <c r="G64" s="179">
        <v>341.85666666666623</v>
      </c>
      <c r="H64" s="179">
        <v>341.85666666666623</v>
      </c>
      <c r="I64" s="179"/>
      <c r="J64" s="350"/>
      <c r="K64" s="406"/>
      <c r="L64" s="179"/>
      <c r="M64" s="407"/>
    </row>
    <row r="65" spans="1:15" x14ac:dyDescent="0.3">
      <c r="A65" s="234" t="s">
        <v>8322</v>
      </c>
      <c r="B65" s="350">
        <v>17.333333333333332</v>
      </c>
      <c r="C65" s="179">
        <v>17.333333333333332</v>
      </c>
      <c r="D65" s="179">
        <v>17.333333333333332</v>
      </c>
      <c r="E65" s="179">
        <v>17.333333333333332</v>
      </c>
      <c r="F65" s="179">
        <v>17.333333333333332</v>
      </c>
      <c r="G65" s="179">
        <v>17.333333333333332</v>
      </c>
      <c r="H65" s="179">
        <v>17.333333333333332</v>
      </c>
      <c r="I65" s="179"/>
      <c r="J65" s="350"/>
      <c r="K65" s="406"/>
      <c r="L65" s="179"/>
      <c r="M65" s="407"/>
    </row>
    <row r="66" spans="1:15" x14ac:dyDescent="0.3">
      <c r="A66" s="234" t="s">
        <v>8323</v>
      </c>
      <c r="B66" s="350">
        <v>0</v>
      </c>
      <c r="C66" s="350">
        <v>0</v>
      </c>
      <c r="D66" s="179">
        <v>0</v>
      </c>
      <c r="E66" s="406">
        <v>0</v>
      </c>
      <c r="F66" s="179">
        <v>0</v>
      </c>
      <c r="G66" s="179">
        <v>0</v>
      </c>
      <c r="H66" s="406">
        <v>0</v>
      </c>
      <c r="I66" s="406"/>
      <c r="J66" s="350"/>
      <c r="K66" s="406"/>
      <c r="L66" s="179"/>
      <c r="M66" s="407"/>
    </row>
    <row r="67" spans="1:15" x14ac:dyDescent="0.3">
      <c r="A67" s="234" t="s">
        <v>8324</v>
      </c>
      <c r="B67" s="350">
        <v>173.33</v>
      </c>
      <c r="C67" s="350">
        <v>173.33</v>
      </c>
      <c r="D67" s="350">
        <v>173.33</v>
      </c>
      <c r="E67" s="350">
        <v>173.33</v>
      </c>
      <c r="F67" s="179">
        <v>173.33333333333331</v>
      </c>
      <c r="G67" s="406">
        <v>173.33333333333331</v>
      </c>
      <c r="H67" s="406">
        <v>173.33333333333331</v>
      </c>
      <c r="I67" s="406"/>
      <c r="J67" s="350"/>
      <c r="K67" s="350"/>
      <c r="L67" s="350"/>
      <c r="M67" s="388"/>
      <c r="O67" s="18"/>
    </row>
    <row r="68" spans="1:15" x14ac:dyDescent="0.3">
      <c r="A68" s="234" t="s">
        <v>15716</v>
      </c>
      <c r="B68" s="350">
        <v>54.773333333333312</v>
      </c>
      <c r="C68" s="350">
        <v>54.773333333333312</v>
      </c>
      <c r="D68" s="350">
        <v>54.773333333333312</v>
      </c>
      <c r="E68" s="350">
        <v>54.773333333333312</v>
      </c>
      <c r="F68" s="179">
        <v>54.773333333333312</v>
      </c>
      <c r="G68" s="406">
        <v>54.773333333333312</v>
      </c>
      <c r="H68" s="179">
        <v>52</v>
      </c>
      <c r="I68" s="406"/>
      <c r="J68" s="350"/>
      <c r="K68" s="350"/>
      <c r="L68" s="350"/>
      <c r="M68" s="407"/>
      <c r="O68" s="18"/>
    </row>
    <row r="69" spans="1:15" x14ac:dyDescent="0.3">
      <c r="A69" s="234" t="s">
        <v>8325</v>
      </c>
      <c r="B69" s="350">
        <v>299.51999999999975</v>
      </c>
      <c r="C69" s="179">
        <v>293.27999999999969</v>
      </c>
      <c r="D69" s="406">
        <v>293.27999999999969</v>
      </c>
      <c r="E69" s="179">
        <v>295.35999999999973</v>
      </c>
      <c r="F69" s="179">
        <v>295.35999999999973</v>
      </c>
      <c r="G69" s="406">
        <v>295.35999999999973</v>
      </c>
      <c r="H69" s="179">
        <v>298.13333333333304</v>
      </c>
      <c r="I69" s="179"/>
      <c r="J69" s="350"/>
      <c r="K69" s="406"/>
      <c r="L69" s="406"/>
      <c r="M69" s="407"/>
    </row>
    <row r="70" spans="1:15" x14ac:dyDescent="0.3">
      <c r="A70" s="234" t="s">
        <v>8326</v>
      </c>
      <c r="B70" s="350">
        <v>1378.3466666666673</v>
      </c>
      <c r="C70" s="179">
        <v>1374.1866666666672</v>
      </c>
      <c r="D70" s="179">
        <v>1378.3466666666673</v>
      </c>
      <c r="E70" s="179">
        <v>1378.3466666666673</v>
      </c>
      <c r="F70" s="179">
        <v>1378.3466666666673</v>
      </c>
      <c r="G70" s="406">
        <v>1378.3466666666673</v>
      </c>
      <c r="H70" s="179">
        <v>1378.3466666666673</v>
      </c>
      <c r="I70" s="179"/>
      <c r="J70" s="350"/>
      <c r="K70" s="406"/>
      <c r="L70" s="179"/>
      <c r="M70" s="407"/>
    </row>
    <row r="71" spans="1:15" x14ac:dyDescent="0.3">
      <c r="A71" s="234" t="s">
        <v>8327</v>
      </c>
      <c r="B71" s="350">
        <v>1083.2900000000004</v>
      </c>
      <c r="C71" s="179">
        <v>1076.0100000000002</v>
      </c>
      <c r="D71" s="179">
        <v>1078.9566666666669</v>
      </c>
      <c r="E71" s="179">
        <v>1078.9566666666669</v>
      </c>
      <c r="F71" s="179">
        <v>1078.9566666666672</v>
      </c>
      <c r="G71" s="406">
        <v>1078.9566666666672</v>
      </c>
      <c r="H71" s="179">
        <v>1078.9566666666669</v>
      </c>
      <c r="I71" s="179"/>
      <c r="J71" s="350"/>
      <c r="K71" s="406"/>
      <c r="L71" s="179"/>
      <c r="M71" s="407"/>
    </row>
    <row r="72" spans="1:15" x14ac:dyDescent="0.3">
      <c r="A72" s="234" t="s">
        <v>2640</v>
      </c>
      <c r="B72" s="350">
        <v>12049.830000000118</v>
      </c>
      <c r="C72" s="179">
        <v>12048.530000000119</v>
      </c>
      <c r="D72" s="179">
        <v>12040.253333333454</v>
      </c>
      <c r="E72" s="179">
        <v>12051.476666666786</v>
      </c>
      <c r="F72" s="179">
        <v>12088.223333333464</v>
      </c>
      <c r="G72" s="179">
        <v>12070.846666666794</v>
      </c>
      <c r="H72" s="179">
        <v>12079.210000000136</v>
      </c>
      <c r="I72" s="179"/>
      <c r="J72" s="350"/>
      <c r="K72" s="406"/>
      <c r="L72" s="179"/>
      <c r="M72" s="407"/>
    </row>
    <row r="73" spans="1:15" x14ac:dyDescent="0.3">
      <c r="A73" s="234" t="s">
        <v>8328</v>
      </c>
      <c r="B73" s="350">
        <v>7077.5466666665307</v>
      </c>
      <c r="C73" s="179">
        <v>7077.6333333331959</v>
      </c>
      <c r="D73" s="179">
        <v>7077.1566666665231</v>
      </c>
      <c r="E73" s="179">
        <v>7082.0533333331887</v>
      </c>
      <c r="F73" s="179">
        <v>7109.8299999998508</v>
      </c>
      <c r="G73" s="179">
        <v>7097.2199999998511</v>
      </c>
      <c r="H73" s="179">
        <v>7094.2299999998513</v>
      </c>
      <c r="I73" s="179"/>
      <c r="J73" s="350"/>
      <c r="K73" s="406"/>
      <c r="L73" s="179"/>
      <c r="M73" s="407"/>
    </row>
    <row r="74" spans="1:15" x14ac:dyDescent="0.3">
      <c r="A74" s="234" t="s">
        <v>8329</v>
      </c>
      <c r="B74" s="350">
        <v>14101.403333333858</v>
      </c>
      <c r="C74" s="179">
        <v>14118.866666667189</v>
      </c>
      <c r="D74" s="179">
        <v>14123.11333333384</v>
      </c>
      <c r="E74" s="179">
        <v>14130.826666667166</v>
      </c>
      <c r="F74" s="179">
        <v>14175.503333333836</v>
      </c>
      <c r="G74" s="179">
        <v>14161.680000000495</v>
      </c>
      <c r="H74" s="179">
        <v>14183.21666666716</v>
      </c>
      <c r="I74" s="179"/>
      <c r="J74" s="350"/>
      <c r="K74" s="406"/>
      <c r="L74" s="179"/>
      <c r="M74" s="407"/>
    </row>
    <row r="75" spans="1:15" x14ac:dyDescent="0.3">
      <c r="A75" s="234" t="s">
        <v>8335</v>
      </c>
      <c r="B75" s="350">
        <v>72.106666666666655</v>
      </c>
      <c r="C75" s="179">
        <v>72.106666666666655</v>
      </c>
      <c r="D75" s="179">
        <v>72.106666666666655</v>
      </c>
      <c r="E75" s="179">
        <v>72.106666666666655</v>
      </c>
      <c r="F75" s="179">
        <v>72.106666666666655</v>
      </c>
      <c r="G75" s="179">
        <v>72.106666666666655</v>
      </c>
      <c r="H75" s="179">
        <v>72.106666666666655</v>
      </c>
      <c r="I75" s="179"/>
      <c r="J75" s="350"/>
      <c r="K75" s="350"/>
      <c r="L75" s="179"/>
      <c r="M75" s="407"/>
    </row>
    <row r="76" spans="1:15" x14ac:dyDescent="0.3">
      <c r="A76" s="234" t="s">
        <v>8330</v>
      </c>
      <c r="B76" s="350">
        <v>377</v>
      </c>
      <c r="C76" s="350">
        <v>377</v>
      </c>
      <c r="D76" s="350">
        <v>377</v>
      </c>
      <c r="E76" s="350">
        <v>377</v>
      </c>
      <c r="F76" s="350">
        <v>377</v>
      </c>
      <c r="G76" s="350">
        <v>377</v>
      </c>
      <c r="H76" s="350">
        <v>377</v>
      </c>
      <c r="I76" s="179"/>
      <c r="J76" s="350"/>
      <c r="K76" s="350"/>
      <c r="L76" s="179"/>
      <c r="M76" s="407"/>
    </row>
    <row r="77" spans="1:15" x14ac:dyDescent="0.3">
      <c r="A77" s="234" t="s">
        <v>8331</v>
      </c>
      <c r="B77" s="350">
        <v>200.07</v>
      </c>
      <c r="C77" s="350">
        <v>200.07</v>
      </c>
      <c r="D77" s="350">
        <v>200.07</v>
      </c>
      <c r="E77" s="350">
        <v>200.07</v>
      </c>
      <c r="F77" s="350">
        <v>200.07</v>
      </c>
      <c r="G77" s="350">
        <v>200.07</v>
      </c>
      <c r="H77" s="350">
        <v>200.07</v>
      </c>
      <c r="I77" s="179"/>
      <c r="J77" s="350"/>
      <c r="K77" s="350"/>
      <c r="L77" s="179"/>
      <c r="M77" s="407"/>
    </row>
    <row r="78" spans="1:15" x14ac:dyDescent="0.3">
      <c r="A78" s="234" t="s">
        <v>15715</v>
      </c>
      <c r="B78" s="350">
        <f t="shared" ref="B78:H78" si="4">33.28+47.84</f>
        <v>81.12</v>
      </c>
      <c r="C78" s="350">
        <f t="shared" si="4"/>
        <v>81.12</v>
      </c>
      <c r="D78" s="350">
        <f t="shared" si="4"/>
        <v>81.12</v>
      </c>
      <c r="E78" s="350">
        <f t="shared" si="4"/>
        <v>81.12</v>
      </c>
      <c r="F78" s="350">
        <f t="shared" si="4"/>
        <v>81.12</v>
      </c>
      <c r="G78" s="350">
        <f t="shared" si="4"/>
        <v>81.12</v>
      </c>
      <c r="H78" s="350">
        <f t="shared" si="4"/>
        <v>81.12</v>
      </c>
      <c r="I78" s="350"/>
      <c r="J78" s="350"/>
      <c r="K78" s="350"/>
      <c r="L78" s="350"/>
      <c r="M78" s="389"/>
    </row>
    <row r="79" spans="1:15" ht="15" thickBot="1" x14ac:dyDescent="0.35">
      <c r="A79" s="235" t="s">
        <v>8334</v>
      </c>
      <c r="B79" s="353">
        <f t="shared" ref="B79:M79" si="5">SUM(B57:B78)</f>
        <v>45417.57666666717</v>
      </c>
      <c r="C79" s="252">
        <f t="shared" si="5"/>
        <v>45520.146666667169</v>
      </c>
      <c r="D79" s="252">
        <f t="shared" si="5"/>
        <v>45545.540000000481</v>
      </c>
      <c r="E79" s="252">
        <f t="shared" si="5"/>
        <v>45531.413333333803</v>
      </c>
      <c r="F79" s="252">
        <f t="shared" si="5"/>
        <v>45631.213333333813</v>
      </c>
      <c r="G79" s="252">
        <f t="shared" si="5"/>
        <v>45418.186666667141</v>
      </c>
      <c r="H79" s="252">
        <f t="shared" si="5"/>
        <v>45665.836666667143</v>
      </c>
      <c r="I79" s="252">
        <f t="shared" si="5"/>
        <v>0</v>
      </c>
      <c r="J79" s="353">
        <f t="shared" si="5"/>
        <v>0</v>
      </c>
      <c r="K79" s="353">
        <f t="shared" si="5"/>
        <v>0</v>
      </c>
      <c r="L79" s="252">
        <f t="shared" si="5"/>
        <v>0</v>
      </c>
      <c r="M79" s="253">
        <f t="shared" si="5"/>
        <v>0</v>
      </c>
    </row>
    <row r="80" spans="1:15" x14ac:dyDescent="0.3">
      <c r="A80" s="243"/>
      <c r="B80" s="354"/>
      <c r="C80" s="254"/>
      <c r="D80" s="254"/>
      <c r="E80" s="254"/>
      <c r="F80" s="254"/>
      <c r="G80" s="254"/>
      <c r="H80" s="254"/>
      <c r="I80" s="87"/>
      <c r="J80" s="387"/>
      <c r="K80" s="387"/>
      <c r="L80" s="87"/>
      <c r="M80" s="88"/>
    </row>
    <row r="81" spans="1:13" ht="21" x14ac:dyDescent="0.4">
      <c r="A81" s="241" t="s">
        <v>11</v>
      </c>
      <c r="B81" s="349"/>
      <c r="C81" s="20"/>
      <c r="D81" s="20"/>
      <c r="E81" s="20"/>
      <c r="F81" s="255"/>
      <c r="G81" s="256"/>
      <c r="H81" s="20"/>
      <c r="I81" s="20"/>
      <c r="J81" s="349"/>
      <c r="K81" s="349"/>
      <c r="L81" s="20"/>
      <c r="M81" s="89"/>
    </row>
    <row r="82" spans="1:13" x14ac:dyDescent="0.3">
      <c r="A82" s="234" t="s">
        <v>8314</v>
      </c>
      <c r="B82" s="350">
        <v>0</v>
      </c>
      <c r="C82" s="350">
        <v>0</v>
      </c>
      <c r="D82" s="179">
        <v>0</v>
      </c>
      <c r="E82" s="179">
        <v>0</v>
      </c>
      <c r="F82" s="179">
        <v>0</v>
      </c>
      <c r="G82" s="179">
        <v>0</v>
      </c>
      <c r="H82" s="179">
        <v>0</v>
      </c>
      <c r="I82" s="179"/>
      <c r="J82" s="350"/>
      <c r="K82" s="406"/>
      <c r="L82" s="179"/>
      <c r="M82" s="180"/>
    </row>
    <row r="83" spans="1:13" x14ac:dyDescent="0.3">
      <c r="A83" s="234" t="s">
        <v>8315</v>
      </c>
      <c r="B83" s="350">
        <v>34.666666666666664</v>
      </c>
      <c r="C83" s="179">
        <v>34.666666666666664</v>
      </c>
      <c r="D83" s="179">
        <v>34.666666666666664</v>
      </c>
      <c r="E83" s="179">
        <v>34.666666666666664</v>
      </c>
      <c r="F83" s="179">
        <v>34.666666666666664</v>
      </c>
      <c r="G83" s="179">
        <v>34.666666666666664</v>
      </c>
      <c r="H83" s="179">
        <v>34.666666666666664</v>
      </c>
      <c r="I83" s="179"/>
      <c r="J83" s="350"/>
      <c r="K83" s="406"/>
      <c r="L83" s="179"/>
      <c r="M83" s="180"/>
    </row>
    <row r="84" spans="1:13" x14ac:dyDescent="0.3">
      <c r="A84" s="234" t="s">
        <v>8316</v>
      </c>
      <c r="B84" s="350">
        <v>189.4533333333334</v>
      </c>
      <c r="C84" s="179">
        <v>189.4533333333334</v>
      </c>
      <c r="D84" s="179">
        <v>189.4533333333334</v>
      </c>
      <c r="E84" s="179">
        <v>189.4533333333334</v>
      </c>
      <c r="F84" s="179">
        <v>189.4533333333334</v>
      </c>
      <c r="G84" s="179">
        <v>189.4533333333334</v>
      </c>
      <c r="H84" s="179">
        <v>189.4533333333334</v>
      </c>
      <c r="I84" s="179"/>
      <c r="J84" s="350"/>
      <c r="K84" s="406"/>
      <c r="L84" s="179"/>
      <c r="M84" s="180"/>
    </row>
    <row r="85" spans="1:13" x14ac:dyDescent="0.3">
      <c r="A85" s="234" t="s">
        <v>8317</v>
      </c>
      <c r="B85" s="350">
        <v>89.439999999999984</v>
      </c>
      <c r="C85" s="179">
        <v>89.439999999999984</v>
      </c>
      <c r="D85" s="179">
        <v>89.439999999999984</v>
      </c>
      <c r="E85" s="179">
        <v>89.439999999999984</v>
      </c>
      <c r="F85" s="179">
        <v>89.439999999999984</v>
      </c>
      <c r="G85" s="179">
        <v>89.439999999999984</v>
      </c>
      <c r="H85" s="179">
        <v>89.439999999999984</v>
      </c>
      <c r="I85" s="179"/>
      <c r="J85" s="350"/>
      <c r="K85" s="406"/>
      <c r="L85" s="179"/>
      <c r="M85" s="180"/>
    </row>
    <row r="86" spans="1:13" x14ac:dyDescent="0.3">
      <c r="A86" s="234" t="s">
        <v>8318</v>
      </c>
      <c r="B86" s="350">
        <v>242.83999999999978</v>
      </c>
      <c r="C86" s="179">
        <v>242.83999999999978</v>
      </c>
      <c r="D86" s="179">
        <v>245.61333333333312</v>
      </c>
      <c r="E86" s="179">
        <v>245.61333333333312</v>
      </c>
      <c r="F86" s="179">
        <v>245.61333333333312</v>
      </c>
      <c r="G86" s="179">
        <v>244.22666666666646</v>
      </c>
      <c r="H86" s="179">
        <v>245.61333333333312</v>
      </c>
      <c r="I86" s="179"/>
      <c r="J86" s="350"/>
      <c r="K86" s="406"/>
      <c r="L86" s="179"/>
      <c r="M86" s="180"/>
    </row>
    <row r="87" spans="1:13" x14ac:dyDescent="0.3">
      <c r="A87" s="234" t="s">
        <v>2644</v>
      </c>
      <c r="B87" s="350">
        <v>2328.6033333333344</v>
      </c>
      <c r="C87" s="179">
        <v>2317.8566666666675</v>
      </c>
      <c r="D87" s="179">
        <v>2356.6833333333343</v>
      </c>
      <c r="E87" s="179">
        <v>2352.3500000000004</v>
      </c>
      <c r="F87" s="179">
        <v>2352.3500000000004</v>
      </c>
      <c r="G87" s="179">
        <v>2312.6566666666677</v>
      </c>
      <c r="H87" s="179">
        <v>2353.7366666666671</v>
      </c>
      <c r="I87" s="179"/>
      <c r="J87" s="350"/>
      <c r="K87" s="406"/>
      <c r="L87" s="179"/>
      <c r="M87" s="180"/>
    </row>
    <row r="88" spans="1:13" x14ac:dyDescent="0.3">
      <c r="A88" s="234" t="s">
        <v>8319</v>
      </c>
      <c r="B88" s="350">
        <v>1270.0566666666662</v>
      </c>
      <c r="C88" s="179">
        <v>1253.373333333333</v>
      </c>
      <c r="D88" s="179">
        <v>1275.0399999999995</v>
      </c>
      <c r="E88" s="179">
        <v>1275.0399999999995</v>
      </c>
      <c r="F88" s="179">
        <v>1275.6899999999996</v>
      </c>
      <c r="G88" s="179">
        <v>1016.4700000000006</v>
      </c>
      <c r="H88" s="179">
        <v>1278.8533333333328</v>
      </c>
      <c r="I88" s="179"/>
      <c r="J88" s="350"/>
      <c r="K88" s="406"/>
      <c r="L88" s="179"/>
      <c r="M88" s="180"/>
    </row>
    <row r="89" spans="1:13" x14ac:dyDescent="0.3">
      <c r="A89" s="234" t="s">
        <v>8320</v>
      </c>
      <c r="B89" s="350">
        <v>115.78666666666663</v>
      </c>
      <c r="C89" s="350">
        <v>117.1733333333333</v>
      </c>
      <c r="D89" s="179">
        <v>117.1733333333333</v>
      </c>
      <c r="E89" s="179">
        <v>118.55999999999997</v>
      </c>
      <c r="F89" s="179">
        <v>118.55999999999997</v>
      </c>
      <c r="G89" s="179">
        <v>118.55999999999997</v>
      </c>
      <c r="H89" s="179">
        <v>122.71999999999997</v>
      </c>
      <c r="I89" s="406"/>
      <c r="J89" s="406"/>
      <c r="K89" s="406"/>
      <c r="L89" s="406"/>
      <c r="M89" s="180"/>
    </row>
    <row r="90" spans="1:13" ht="15" customHeight="1" x14ac:dyDescent="0.3">
      <c r="A90" s="234" t="s">
        <v>8323</v>
      </c>
      <c r="B90" s="350">
        <v>0</v>
      </c>
      <c r="C90" s="350">
        <v>0</v>
      </c>
      <c r="D90" s="350">
        <v>0</v>
      </c>
      <c r="E90" s="350">
        <v>0</v>
      </c>
      <c r="F90" s="350">
        <v>0</v>
      </c>
      <c r="G90" s="350">
        <v>0</v>
      </c>
      <c r="H90" s="350">
        <v>0</v>
      </c>
      <c r="I90" s="406"/>
      <c r="J90" s="406"/>
      <c r="K90" s="406"/>
      <c r="L90" s="406"/>
      <c r="M90" s="407"/>
    </row>
    <row r="91" spans="1:13" ht="15" customHeight="1" x14ac:dyDescent="0.3">
      <c r="A91" s="234" t="s">
        <v>8324</v>
      </c>
      <c r="B91" s="350">
        <v>65</v>
      </c>
      <c r="C91" s="350">
        <v>65</v>
      </c>
      <c r="D91" s="350">
        <v>65</v>
      </c>
      <c r="E91" s="350">
        <v>65</v>
      </c>
      <c r="F91" s="350">
        <v>65</v>
      </c>
      <c r="G91" s="350">
        <v>65</v>
      </c>
      <c r="H91" s="350">
        <v>65</v>
      </c>
      <c r="I91" s="350"/>
      <c r="J91" s="350"/>
      <c r="K91" s="350"/>
      <c r="L91" s="350"/>
      <c r="M91" s="388"/>
    </row>
    <row r="92" spans="1:13" ht="15" customHeight="1" x14ac:dyDescent="0.3">
      <c r="A92" s="234" t="s">
        <v>15716</v>
      </c>
      <c r="B92" s="350">
        <v>2.08</v>
      </c>
      <c r="C92" s="350">
        <v>2.08</v>
      </c>
      <c r="D92" s="350">
        <v>2.08</v>
      </c>
      <c r="E92" s="350">
        <v>2.08</v>
      </c>
      <c r="F92" s="350">
        <v>2.08</v>
      </c>
      <c r="G92" s="350">
        <v>2.08</v>
      </c>
      <c r="H92" s="350">
        <v>2.08</v>
      </c>
      <c r="I92" s="406"/>
      <c r="J92" s="406"/>
      <c r="K92" s="350"/>
      <c r="L92" s="350"/>
      <c r="M92" s="388"/>
    </row>
    <row r="93" spans="1:13" ht="15" customHeight="1" x14ac:dyDescent="0.3">
      <c r="A93" s="234" t="s">
        <v>8325</v>
      </c>
      <c r="B93" s="350">
        <v>212.15999999999994</v>
      </c>
      <c r="C93" s="350">
        <v>212.15999999999994</v>
      </c>
      <c r="D93" s="350">
        <v>212.15999999999994</v>
      </c>
      <c r="E93" s="179">
        <v>201.75999999999993</v>
      </c>
      <c r="F93" s="406">
        <v>201.75999999999993</v>
      </c>
      <c r="G93" s="406">
        <v>201.75999999999993</v>
      </c>
      <c r="H93" s="406">
        <v>201.75999999999993</v>
      </c>
      <c r="I93" s="179"/>
      <c r="J93" s="350"/>
      <c r="K93" s="406"/>
      <c r="L93" s="179"/>
      <c r="M93" s="407"/>
    </row>
    <row r="94" spans="1:13" ht="15" customHeight="1" x14ac:dyDescent="0.3">
      <c r="A94" s="234" t="s">
        <v>8326</v>
      </c>
      <c r="B94" s="350">
        <v>947.61333333333334</v>
      </c>
      <c r="C94" s="350">
        <v>947.61333333333334</v>
      </c>
      <c r="D94" s="350">
        <v>947.61333333333334</v>
      </c>
      <c r="E94" s="179">
        <v>944.84</v>
      </c>
      <c r="F94" s="179">
        <v>925.42666666666662</v>
      </c>
      <c r="G94" s="406">
        <v>925.42666666666662</v>
      </c>
      <c r="H94" s="179">
        <v>929.5866666666667</v>
      </c>
      <c r="I94" s="179"/>
      <c r="J94" s="350"/>
      <c r="K94" s="406"/>
      <c r="L94" s="179"/>
      <c r="M94" s="407"/>
    </row>
    <row r="95" spans="1:13" x14ac:dyDescent="0.3">
      <c r="A95" s="234" t="s">
        <v>8327</v>
      </c>
      <c r="B95" s="350">
        <v>843.39666666666665</v>
      </c>
      <c r="C95" s="350">
        <v>843.39666666666665</v>
      </c>
      <c r="D95" s="350">
        <v>843.39666666666665</v>
      </c>
      <c r="E95" s="179">
        <v>843.39666666666665</v>
      </c>
      <c r="F95" s="179">
        <v>847.03666666666652</v>
      </c>
      <c r="G95" s="406">
        <v>847.03666666666652</v>
      </c>
      <c r="H95" s="179">
        <v>847.03666666666652</v>
      </c>
      <c r="I95" s="179"/>
      <c r="J95" s="350"/>
      <c r="K95" s="406"/>
      <c r="L95" s="179"/>
      <c r="M95" s="407"/>
    </row>
    <row r="96" spans="1:13" x14ac:dyDescent="0.3">
      <c r="A96" s="234" t="s">
        <v>2640</v>
      </c>
      <c r="B96" s="350">
        <v>7036.0766666662394</v>
      </c>
      <c r="C96" s="179">
        <v>7038.1566666662402</v>
      </c>
      <c r="D96" s="406">
        <v>7028.4499999995769</v>
      </c>
      <c r="E96" s="179">
        <v>7038.9366666662427</v>
      </c>
      <c r="F96" s="179">
        <v>7043.9199999995753</v>
      </c>
      <c r="G96" s="406">
        <v>7042.5766666662439</v>
      </c>
      <c r="H96" s="179">
        <v>7032.9133333329146</v>
      </c>
      <c r="I96" s="179"/>
      <c r="J96" s="350"/>
      <c r="K96" s="406"/>
      <c r="L96" s="179"/>
      <c r="M96" s="407"/>
    </row>
    <row r="97" spans="1:15" x14ac:dyDescent="0.3">
      <c r="A97" s="234" t="s">
        <v>8328</v>
      </c>
      <c r="B97" s="350">
        <v>3907.3666666667868</v>
      </c>
      <c r="C97" s="179">
        <v>3909.1000000001204</v>
      </c>
      <c r="D97" s="406">
        <v>3893.6733333334532</v>
      </c>
      <c r="E97" s="179">
        <v>3900.1300000001202</v>
      </c>
      <c r="F97" s="179">
        <v>3906.456666666787</v>
      </c>
      <c r="G97" s="406">
        <v>3907.8000000001211</v>
      </c>
      <c r="H97" s="179">
        <v>3899.0033333334536</v>
      </c>
      <c r="I97" s="179"/>
      <c r="J97" s="350"/>
      <c r="K97" s="406"/>
      <c r="L97" s="179"/>
      <c r="M97" s="407"/>
      <c r="O97" s="18"/>
    </row>
    <row r="98" spans="1:15" x14ac:dyDescent="0.3">
      <c r="A98" s="234" t="s">
        <v>8329</v>
      </c>
      <c r="B98" s="350">
        <v>7375.5933333329049</v>
      </c>
      <c r="C98" s="179">
        <v>7380.4466666662393</v>
      </c>
      <c r="D98" s="406">
        <v>7367.8799999995754</v>
      </c>
      <c r="E98" s="179">
        <v>7385.1266666662405</v>
      </c>
      <c r="F98" s="179">
        <v>7393.0999999995738</v>
      </c>
      <c r="G98" s="406">
        <v>7393.1433333329087</v>
      </c>
      <c r="H98" s="179">
        <v>7383.5233333329106</v>
      </c>
      <c r="I98" s="179"/>
      <c r="J98" s="350"/>
      <c r="K98" s="406"/>
      <c r="L98" s="179"/>
      <c r="M98" s="407"/>
    </row>
    <row r="99" spans="1:15" x14ac:dyDescent="0.3">
      <c r="A99" s="234" t="s">
        <v>8335</v>
      </c>
      <c r="B99" s="350">
        <v>60.666666666666657</v>
      </c>
      <c r="C99" s="179">
        <v>67.599999999999994</v>
      </c>
      <c r="D99" s="406">
        <v>67.599999999999994</v>
      </c>
      <c r="E99" s="179">
        <v>67.599999999999994</v>
      </c>
      <c r="F99" s="179">
        <v>67.599999999999994</v>
      </c>
      <c r="G99" s="406">
        <v>67.599999999999994</v>
      </c>
      <c r="H99" s="179">
        <v>67.599999999999994</v>
      </c>
      <c r="I99" s="179"/>
      <c r="J99" s="350"/>
      <c r="K99" s="406"/>
      <c r="L99" s="179"/>
      <c r="M99" s="407"/>
    </row>
    <row r="100" spans="1:15" x14ac:dyDescent="0.3">
      <c r="A100" s="234" t="s">
        <v>8330</v>
      </c>
      <c r="B100" s="350">
        <v>346.66666666666663</v>
      </c>
      <c r="C100" s="179">
        <v>346.66666666666663</v>
      </c>
      <c r="D100" s="406">
        <v>346.66666666666663</v>
      </c>
      <c r="E100" s="406">
        <v>346.66666666666663</v>
      </c>
      <c r="F100" s="406">
        <v>346.66666666666663</v>
      </c>
      <c r="G100" s="406">
        <v>346.66666666666663</v>
      </c>
      <c r="H100" s="406">
        <v>346.66666666666663</v>
      </c>
      <c r="I100" s="179"/>
      <c r="J100" s="350"/>
      <c r="K100" s="406"/>
      <c r="L100" s="179"/>
      <c r="M100" s="407"/>
    </row>
    <row r="101" spans="1:15" x14ac:dyDescent="0.3">
      <c r="A101" s="234" t="s">
        <v>8331</v>
      </c>
      <c r="B101" s="350">
        <v>160.33333333333334</v>
      </c>
      <c r="C101" s="179">
        <v>160.33333333333334</v>
      </c>
      <c r="D101" s="406">
        <v>160.33333333333334</v>
      </c>
      <c r="E101" s="406">
        <v>160.33333333333334</v>
      </c>
      <c r="F101" s="406">
        <v>160.33333333333334</v>
      </c>
      <c r="G101" s="406">
        <v>160.33333333333334</v>
      </c>
      <c r="H101" s="406">
        <v>160.33333333333334</v>
      </c>
      <c r="I101" s="179"/>
      <c r="J101" s="350"/>
      <c r="K101" s="406"/>
      <c r="L101" s="179"/>
      <c r="M101" s="407"/>
    </row>
    <row r="102" spans="1:15" x14ac:dyDescent="0.3">
      <c r="A102" s="234" t="s">
        <v>15715</v>
      </c>
      <c r="B102" s="350">
        <f t="shared" ref="B102" si="6">37.44+24.96</f>
        <v>62.4</v>
      </c>
      <c r="C102" s="350">
        <v>62.399999999999991</v>
      </c>
      <c r="D102" s="350">
        <v>62.399999999999991</v>
      </c>
      <c r="E102" s="350">
        <v>62.399999999999991</v>
      </c>
      <c r="F102" s="350">
        <v>62.399999999999991</v>
      </c>
      <c r="G102" s="350">
        <v>62.399999999999991</v>
      </c>
      <c r="H102" s="350">
        <v>62.399999999999991</v>
      </c>
      <c r="I102" s="350"/>
      <c r="J102" s="350"/>
      <c r="K102" s="350"/>
      <c r="L102" s="350"/>
      <c r="M102" s="388"/>
    </row>
    <row r="103" spans="1:15" ht="15" thickBot="1" x14ac:dyDescent="0.35">
      <c r="A103" s="235" t="s">
        <v>8336</v>
      </c>
      <c r="B103" s="355">
        <f t="shared" ref="B103:M103" si="7">SUM(B82:B102)</f>
        <v>25290.199999999269</v>
      </c>
      <c r="C103" s="246">
        <f t="shared" si="7"/>
        <v>25279.756666665933</v>
      </c>
      <c r="D103" s="246">
        <f t="shared" si="7"/>
        <v>25305.323333332606</v>
      </c>
      <c r="E103" s="246">
        <f t="shared" si="7"/>
        <v>25323.393333332606</v>
      </c>
      <c r="F103" s="246">
        <f>SUM(F82:F102)</f>
        <v>25327.553333332602</v>
      </c>
      <c r="G103" s="246">
        <f t="shared" si="7"/>
        <v>25027.296666665938</v>
      </c>
      <c r="H103" s="246">
        <f t="shared" si="7"/>
        <v>25312.386666665945</v>
      </c>
      <c r="I103" s="246">
        <f t="shared" si="7"/>
        <v>0</v>
      </c>
      <c r="J103" s="355">
        <f t="shared" si="7"/>
        <v>0</v>
      </c>
      <c r="K103" s="355">
        <f t="shared" si="7"/>
        <v>0</v>
      </c>
      <c r="L103" s="246">
        <f t="shared" si="7"/>
        <v>0</v>
      </c>
      <c r="M103" s="247">
        <f t="shared" si="7"/>
        <v>0</v>
      </c>
    </row>
    <row r="104" spans="1:15" x14ac:dyDescent="0.3">
      <c r="A104" s="243"/>
      <c r="B104" s="356"/>
      <c r="C104" s="248"/>
      <c r="D104" s="248"/>
      <c r="E104" s="248"/>
      <c r="F104" s="248"/>
      <c r="G104" s="248"/>
      <c r="H104" s="248"/>
      <c r="I104" s="87"/>
      <c r="J104" s="387"/>
      <c r="K104" s="387"/>
      <c r="L104" s="87"/>
      <c r="M104" s="88"/>
    </row>
    <row r="105" spans="1:15" ht="21" x14ac:dyDescent="0.4">
      <c r="A105" s="241" t="s">
        <v>12</v>
      </c>
      <c r="B105" s="349"/>
      <c r="C105" s="20"/>
      <c r="D105" s="20"/>
      <c r="E105" s="20"/>
      <c r="F105" s="249"/>
      <c r="G105" s="255"/>
      <c r="H105" s="20"/>
      <c r="I105" s="20"/>
      <c r="J105" s="349"/>
      <c r="K105" s="349"/>
      <c r="L105" s="20"/>
      <c r="M105" s="89"/>
    </row>
    <row r="106" spans="1:15" x14ac:dyDescent="0.3">
      <c r="A106" s="234" t="s">
        <v>8314</v>
      </c>
      <c r="B106" s="350">
        <v>8.3199999999999985</v>
      </c>
      <c r="C106" s="179">
        <v>8.3199999999999985</v>
      </c>
      <c r="D106" s="179">
        <v>8.3199999999999985</v>
      </c>
      <c r="E106" s="179">
        <v>8.3199999999999985</v>
      </c>
      <c r="F106" s="179">
        <v>8.3199999999999985</v>
      </c>
      <c r="G106" s="406">
        <v>8.3199999999999985</v>
      </c>
      <c r="H106" s="179">
        <v>8.3199999999999985</v>
      </c>
      <c r="I106" s="179"/>
      <c r="J106" s="350"/>
      <c r="K106" s="406"/>
      <c r="L106" s="179"/>
      <c r="M106" s="180"/>
    </row>
    <row r="107" spans="1:15" x14ac:dyDescent="0.3">
      <c r="A107" s="234" t="s">
        <v>8315</v>
      </c>
      <c r="B107" s="350">
        <v>67.643333333333302</v>
      </c>
      <c r="C107" s="179">
        <v>67.643333333333302</v>
      </c>
      <c r="D107" s="179">
        <v>67.643333333333302</v>
      </c>
      <c r="E107" s="179">
        <v>67.643333333333302</v>
      </c>
      <c r="F107" s="179">
        <v>67.643333333333302</v>
      </c>
      <c r="G107" s="406">
        <v>67.643333333333302</v>
      </c>
      <c r="H107" s="179">
        <v>67.643333333333302</v>
      </c>
      <c r="I107" s="179"/>
      <c r="J107" s="350"/>
      <c r="K107" s="406"/>
      <c r="L107" s="179"/>
      <c r="M107" s="407"/>
    </row>
    <row r="108" spans="1:15" x14ac:dyDescent="0.3">
      <c r="A108" s="234" t="s">
        <v>8316</v>
      </c>
      <c r="B108" s="350">
        <v>193.56999999999991</v>
      </c>
      <c r="C108" s="179">
        <v>193.56999999999991</v>
      </c>
      <c r="D108" s="179">
        <v>193.56999999999991</v>
      </c>
      <c r="E108" s="179">
        <v>193.56999999999991</v>
      </c>
      <c r="F108" s="179">
        <v>193.56999999999991</v>
      </c>
      <c r="G108" s="406">
        <v>193.56999999999991</v>
      </c>
      <c r="H108" s="179">
        <v>193.56999999999991</v>
      </c>
      <c r="I108" s="179"/>
      <c r="J108" s="350"/>
      <c r="K108" s="406"/>
      <c r="L108" s="179"/>
      <c r="M108" s="407"/>
    </row>
    <row r="109" spans="1:15" x14ac:dyDescent="0.3">
      <c r="A109" s="234" t="s">
        <v>8318</v>
      </c>
      <c r="B109" s="350">
        <v>148.02666666666661</v>
      </c>
      <c r="C109" s="179">
        <v>149.41333333333327</v>
      </c>
      <c r="D109" s="179">
        <v>149.41333333333327</v>
      </c>
      <c r="E109" s="179">
        <v>149.41333333333327</v>
      </c>
      <c r="F109" s="179">
        <v>149.41333333333327</v>
      </c>
      <c r="G109" s="406">
        <v>149.41333333333327</v>
      </c>
      <c r="H109" s="179">
        <v>149.41333333333327</v>
      </c>
      <c r="I109" s="179"/>
      <c r="J109" s="350"/>
      <c r="K109" s="406"/>
      <c r="L109" s="179"/>
      <c r="M109" s="407"/>
    </row>
    <row r="110" spans="1:15" x14ac:dyDescent="0.3">
      <c r="A110" s="234" t="s">
        <v>2644</v>
      </c>
      <c r="B110" s="350">
        <v>1841.5800000000004</v>
      </c>
      <c r="C110" s="179">
        <v>1993.0733333333339</v>
      </c>
      <c r="D110" s="179">
        <v>2019.0733333333339</v>
      </c>
      <c r="E110" s="179">
        <v>2019.0733333333339</v>
      </c>
      <c r="F110" s="179">
        <v>2021.1533333333343</v>
      </c>
      <c r="G110" s="179">
        <v>2019.0733333333342</v>
      </c>
      <c r="H110" s="179">
        <v>2022.5400000000011</v>
      </c>
      <c r="I110" s="179"/>
      <c r="J110" s="350"/>
      <c r="K110" s="406"/>
      <c r="L110" s="179"/>
      <c r="M110" s="407"/>
    </row>
    <row r="111" spans="1:15" x14ac:dyDescent="0.3">
      <c r="A111" s="234" t="s">
        <v>8319</v>
      </c>
      <c r="B111" s="350">
        <v>1337.18</v>
      </c>
      <c r="C111" s="179">
        <v>1358.8466666666666</v>
      </c>
      <c r="D111" s="179">
        <v>1358.8466666666666</v>
      </c>
      <c r="E111" s="179">
        <v>1358.8466666666668</v>
      </c>
      <c r="F111" s="179">
        <v>1365.2600000000002</v>
      </c>
      <c r="G111" s="179">
        <v>1317.5933333333335</v>
      </c>
      <c r="H111" s="179">
        <v>1366.646666666667</v>
      </c>
      <c r="I111" s="179"/>
      <c r="J111" s="350"/>
      <c r="K111" s="406"/>
      <c r="L111" s="179"/>
      <c r="M111" s="407"/>
    </row>
    <row r="112" spans="1:15" x14ac:dyDescent="0.3">
      <c r="A112" s="234" t="s">
        <v>8320</v>
      </c>
      <c r="B112" s="350">
        <v>163.66999999999993</v>
      </c>
      <c r="C112" s="179">
        <v>163.66999999999993</v>
      </c>
      <c r="D112" s="179">
        <v>166.44333333333324</v>
      </c>
      <c r="E112" s="179">
        <v>166.44333333333324</v>
      </c>
      <c r="F112" s="179">
        <v>163.66999999999993</v>
      </c>
      <c r="G112" s="179">
        <v>163.66999999999993</v>
      </c>
      <c r="H112" s="179">
        <v>163.66999999999993</v>
      </c>
      <c r="I112" s="179"/>
      <c r="J112" s="350"/>
      <c r="K112" s="406"/>
      <c r="L112" s="179"/>
      <c r="M112" s="407"/>
    </row>
    <row r="113" spans="1:15" x14ac:dyDescent="0.3">
      <c r="A113" s="234" t="s">
        <v>8323</v>
      </c>
      <c r="B113" s="350">
        <v>4.333333333333333</v>
      </c>
      <c r="C113" s="179">
        <v>4.333333333333333</v>
      </c>
      <c r="D113" s="179">
        <v>4.333333333333333</v>
      </c>
      <c r="E113" s="179">
        <v>4.333333333333333</v>
      </c>
      <c r="F113" s="179">
        <v>4.333333333333333</v>
      </c>
      <c r="G113" s="179">
        <v>4.333333333333333</v>
      </c>
      <c r="H113" s="179">
        <v>4.333333333333333</v>
      </c>
      <c r="I113" s="179"/>
      <c r="J113" s="350"/>
      <c r="K113" s="406"/>
      <c r="L113" s="179"/>
      <c r="M113" s="407"/>
    </row>
    <row r="114" spans="1:15" x14ac:dyDescent="0.3">
      <c r="A114" s="234" t="s">
        <v>8324</v>
      </c>
      <c r="B114" s="350">
        <v>130</v>
      </c>
      <c r="C114" s="179">
        <v>43.333333333333329</v>
      </c>
      <c r="D114" s="179">
        <v>43.333333333333329</v>
      </c>
      <c r="E114" s="179">
        <v>43.333333333333329</v>
      </c>
      <c r="F114" s="179">
        <v>43.333333333333329</v>
      </c>
      <c r="G114" s="179">
        <v>43.333333333333329</v>
      </c>
      <c r="H114" s="179">
        <v>43.333333333333329</v>
      </c>
      <c r="I114" s="179"/>
      <c r="J114" s="350"/>
      <c r="K114" s="406"/>
      <c r="L114" s="179"/>
      <c r="M114" s="407"/>
    </row>
    <row r="115" spans="1:15" x14ac:dyDescent="0.3">
      <c r="A115" s="234" t="s">
        <v>8325</v>
      </c>
      <c r="B115" s="350">
        <v>15.946666666666665</v>
      </c>
      <c r="C115" s="179">
        <v>15.946666666666665</v>
      </c>
      <c r="D115" s="179">
        <v>15.946666666666665</v>
      </c>
      <c r="E115" s="179">
        <v>15.946666666666665</v>
      </c>
      <c r="F115" s="179">
        <v>15.946666666666665</v>
      </c>
      <c r="G115" s="179">
        <v>15.946666666666665</v>
      </c>
      <c r="H115" s="179">
        <v>15.946666666666665</v>
      </c>
      <c r="I115" s="179"/>
      <c r="J115" s="350"/>
      <c r="K115" s="406"/>
      <c r="L115" s="179"/>
      <c r="M115" s="407"/>
    </row>
    <row r="116" spans="1:15" x14ac:dyDescent="0.3">
      <c r="A116" s="234" t="s">
        <v>8326</v>
      </c>
      <c r="B116" s="350">
        <v>140.05333333333331</v>
      </c>
      <c r="C116" s="179">
        <v>140.05333333333331</v>
      </c>
      <c r="D116" s="179">
        <v>140.05333333333331</v>
      </c>
      <c r="E116" s="179">
        <v>140.05333333333331</v>
      </c>
      <c r="F116" s="179">
        <v>140.05333333333331</v>
      </c>
      <c r="G116" s="179">
        <v>140.05333333333331</v>
      </c>
      <c r="H116" s="179">
        <v>140.05333333333331</v>
      </c>
      <c r="I116" s="179"/>
      <c r="J116" s="350"/>
      <c r="K116" s="406"/>
      <c r="L116" s="179"/>
      <c r="M116" s="407"/>
    </row>
    <row r="117" spans="1:15" x14ac:dyDescent="0.3">
      <c r="A117" s="234" t="s">
        <v>8327</v>
      </c>
      <c r="B117" s="350">
        <v>138.66666666666666</v>
      </c>
      <c r="C117" s="179">
        <v>134.33333333333334</v>
      </c>
      <c r="D117" s="179">
        <v>134.33333333333334</v>
      </c>
      <c r="E117" s="179">
        <v>134.33333333333334</v>
      </c>
      <c r="F117" s="179">
        <v>134.33333333333334</v>
      </c>
      <c r="G117" s="179">
        <v>134.33333333333334</v>
      </c>
      <c r="H117" s="179">
        <v>138.66666666666666</v>
      </c>
      <c r="I117" s="179"/>
      <c r="J117" s="350"/>
      <c r="K117" s="406"/>
      <c r="L117" s="179"/>
      <c r="M117" s="407"/>
    </row>
    <row r="118" spans="1:15" x14ac:dyDescent="0.3">
      <c r="A118" s="234" t="s">
        <v>2640</v>
      </c>
      <c r="B118" s="350">
        <v>10234.033333333166</v>
      </c>
      <c r="C118" s="179">
        <v>10221.683333333158</v>
      </c>
      <c r="D118" s="179">
        <v>10203.656666666489</v>
      </c>
      <c r="E118" s="179">
        <v>10202.356666666492</v>
      </c>
      <c r="F118" s="179">
        <v>10209.983333333157</v>
      </c>
      <c r="G118" s="179">
        <v>10191.95666666649</v>
      </c>
      <c r="H118" s="179">
        <v>10208.553333333164</v>
      </c>
      <c r="I118" s="179"/>
      <c r="J118" s="350"/>
      <c r="K118" s="406"/>
      <c r="L118" s="179"/>
      <c r="M118" s="407"/>
    </row>
    <row r="119" spans="1:15" x14ac:dyDescent="0.3">
      <c r="A119" s="234" t="s">
        <v>8328</v>
      </c>
      <c r="B119" s="350">
        <v>5591.9933333333456</v>
      </c>
      <c r="C119" s="179">
        <v>5594.1166666666804</v>
      </c>
      <c r="D119" s="179">
        <v>5580.7266666666801</v>
      </c>
      <c r="E119" s="179">
        <v>5577.1733333333477</v>
      </c>
      <c r="F119" s="179">
        <v>5579.6433333333489</v>
      </c>
      <c r="G119" s="179">
        <v>5562.9600000000173</v>
      </c>
      <c r="H119" s="179">
        <v>5563.8266666666832</v>
      </c>
      <c r="I119" s="179"/>
      <c r="J119" s="350"/>
      <c r="K119" s="406"/>
      <c r="L119" s="179"/>
      <c r="M119" s="407"/>
    </row>
    <row r="120" spans="1:15" x14ac:dyDescent="0.3">
      <c r="A120" s="234" t="s">
        <v>8329</v>
      </c>
      <c r="B120" s="350">
        <v>11653.416666666817</v>
      </c>
      <c r="C120" s="179">
        <v>11643.190000000139</v>
      </c>
      <c r="D120" s="179">
        <v>11651.423333333476</v>
      </c>
      <c r="E120" s="179">
        <v>11665.376666666803</v>
      </c>
      <c r="F120" s="179">
        <v>11696.620000000135</v>
      </c>
      <c r="G120" s="179">
        <v>11686.263333333467</v>
      </c>
      <c r="H120" s="179">
        <v>11720.930000000135</v>
      </c>
      <c r="I120" s="179"/>
      <c r="J120" s="350"/>
      <c r="K120" s="406"/>
      <c r="L120" s="179"/>
      <c r="M120" s="407"/>
    </row>
    <row r="121" spans="1:15" x14ac:dyDescent="0.3">
      <c r="A121" s="234" t="s">
        <v>8335</v>
      </c>
      <c r="B121" s="350">
        <v>115.44000000000003</v>
      </c>
      <c r="C121" s="179">
        <v>115.44000000000003</v>
      </c>
      <c r="D121" s="179">
        <v>115.44000000000003</v>
      </c>
      <c r="E121" s="179">
        <v>115.44000000000003</v>
      </c>
      <c r="F121" s="179">
        <v>115.44000000000003</v>
      </c>
      <c r="G121" s="179">
        <v>115.44000000000003</v>
      </c>
      <c r="H121" s="179">
        <v>132.77333333333334</v>
      </c>
      <c r="I121" s="179"/>
      <c r="J121" s="350"/>
      <c r="K121" s="406"/>
      <c r="L121" s="179"/>
      <c r="M121" s="407"/>
    </row>
    <row r="122" spans="1:15" x14ac:dyDescent="0.3">
      <c r="A122" s="234" t="s">
        <v>8330</v>
      </c>
      <c r="B122" s="350">
        <v>355.33333333333337</v>
      </c>
      <c r="C122" s="179">
        <v>355.33333333333337</v>
      </c>
      <c r="D122" s="179">
        <v>355.33333333333337</v>
      </c>
      <c r="E122" s="406">
        <v>355.33333333333337</v>
      </c>
      <c r="F122" s="179">
        <v>355.33333333333337</v>
      </c>
      <c r="G122" s="406">
        <v>355.33333333333337</v>
      </c>
      <c r="H122" s="406">
        <v>355.33333333333337</v>
      </c>
      <c r="I122" s="179"/>
      <c r="J122" s="350"/>
      <c r="K122" s="406"/>
      <c r="L122" s="179"/>
      <c r="M122" s="407"/>
    </row>
    <row r="123" spans="1:15" x14ac:dyDescent="0.3">
      <c r="A123" s="234" t="s">
        <v>8331</v>
      </c>
      <c r="B123" s="350">
        <v>190.66666666666666</v>
      </c>
      <c r="C123" s="179">
        <v>190.66666666666666</v>
      </c>
      <c r="D123" s="179">
        <v>190.66666666666666</v>
      </c>
      <c r="E123" s="406">
        <v>190.66666666666666</v>
      </c>
      <c r="F123" s="179">
        <v>190.66666666666666</v>
      </c>
      <c r="G123" s="406">
        <v>190.66666666666666</v>
      </c>
      <c r="H123" s="406">
        <v>190.66666666666666</v>
      </c>
      <c r="I123" s="179"/>
      <c r="J123" s="350"/>
      <c r="K123" s="406"/>
      <c r="L123" s="179"/>
      <c r="M123" s="407"/>
    </row>
    <row r="124" spans="1:15" x14ac:dyDescent="0.3">
      <c r="A124" s="234" t="s">
        <v>15715</v>
      </c>
      <c r="B124" s="350">
        <f t="shared" ref="B124:E124" si="8">37.44+20.8</f>
        <v>58.239999999999995</v>
      </c>
      <c r="C124" s="350">
        <f t="shared" si="8"/>
        <v>58.239999999999995</v>
      </c>
      <c r="D124" s="350">
        <f t="shared" si="8"/>
        <v>58.239999999999995</v>
      </c>
      <c r="E124" s="350">
        <f t="shared" si="8"/>
        <v>58.239999999999995</v>
      </c>
      <c r="F124" s="350">
        <v>58.239999999999988</v>
      </c>
      <c r="G124" s="350">
        <v>58.239999999999988</v>
      </c>
      <c r="H124" s="350">
        <v>58.239999999999988</v>
      </c>
      <c r="I124" s="350"/>
      <c r="J124" s="350"/>
      <c r="K124" s="350"/>
      <c r="L124" s="350"/>
      <c r="M124" s="389"/>
    </row>
    <row r="125" spans="1:15" ht="15" thickBot="1" x14ac:dyDescent="0.35">
      <c r="A125" s="235" t="s">
        <v>8337</v>
      </c>
      <c r="B125" s="355">
        <f t="shared" ref="B125:M125" si="9">SUM(B106:B124)</f>
        <v>32388.113333333331</v>
      </c>
      <c r="C125" s="252">
        <f t="shared" si="9"/>
        <v>32451.206666666643</v>
      </c>
      <c r="D125" s="252">
        <f t="shared" si="9"/>
        <v>32456.796666666647</v>
      </c>
      <c r="E125" s="252">
        <f t="shared" si="9"/>
        <v>32465.896666666646</v>
      </c>
      <c r="F125" s="252">
        <f t="shared" si="9"/>
        <v>32512.956666666643</v>
      </c>
      <c r="G125" s="252">
        <f t="shared" si="9"/>
        <v>32418.143333333308</v>
      </c>
      <c r="H125" s="252">
        <f t="shared" si="9"/>
        <v>32544.459999999988</v>
      </c>
      <c r="I125" s="252">
        <f t="shared" si="9"/>
        <v>0</v>
      </c>
      <c r="J125" s="353">
        <f t="shared" si="9"/>
        <v>0</v>
      </c>
      <c r="K125" s="353">
        <f t="shared" si="9"/>
        <v>0</v>
      </c>
      <c r="L125" s="252">
        <f t="shared" si="9"/>
        <v>0</v>
      </c>
      <c r="M125" s="253">
        <f t="shared" si="9"/>
        <v>0</v>
      </c>
      <c r="O125" s="18"/>
    </row>
    <row r="126" spans="1:15" x14ac:dyDescent="0.3">
      <c r="A126" s="243"/>
      <c r="B126" s="356"/>
      <c r="C126" s="254"/>
      <c r="D126" s="254"/>
      <c r="E126" s="254"/>
      <c r="F126" s="254"/>
      <c r="G126" s="254"/>
      <c r="H126" s="254"/>
      <c r="I126" s="87"/>
      <c r="J126" s="387"/>
      <c r="K126" s="387"/>
      <c r="L126" s="87"/>
      <c r="M126" s="88"/>
    </row>
    <row r="127" spans="1:15" ht="21" x14ac:dyDescent="0.4">
      <c r="A127" s="241" t="s">
        <v>8338</v>
      </c>
      <c r="B127" s="349"/>
      <c r="C127" s="256"/>
      <c r="D127" s="20"/>
      <c r="E127" s="20"/>
      <c r="F127" s="20"/>
      <c r="G127" s="20"/>
      <c r="H127" s="20"/>
      <c r="I127" s="20"/>
      <c r="J127" s="349"/>
      <c r="K127" s="349"/>
      <c r="L127" s="20"/>
      <c r="M127" s="89"/>
    </row>
    <row r="128" spans="1:15" x14ac:dyDescent="0.3">
      <c r="A128" s="234" t="s">
        <v>8318</v>
      </c>
      <c r="B128" s="350">
        <v>0</v>
      </c>
      <c r="C128" s="350">
        <v>0</v>
      </c>
      <c r="D128" s="179">
        <v>0</v>
      </c>
      <c r="E128" s="179">
        <v>0</v>
      </c>
      <c r="F128" s="179">
        <v>0</v>
      </c>
      <c r="G128" s="179">
        <v>0</v>
      </c>
      <c r="H128" s="406">
        <v>0</v>
      </c>
      <c r="I128" s="179"/>
      <c r="J128" s="350"/>
      <c r="K128" s="406"/>
      <c r="L128" s="179"/>
      <c r="M128" s="180"/>
    </row>
    <row r="129" spans="1:13" x14ac:dyDescent="0.3">
      <c r="A129" s="234" t="s">
        <v>2644</v>
      </c>
      <c r="B129" s="350">
        <v>45.41333333333332</v>
      </c>
      <c r="C129" s="350">
        <v>45.41333333333332</v>
      </c>
      <c r="D129" s="179">
        <v>45.41333333333332</v>
      </c>
      <c r="E129" s="179">
        <v>45.41333333333332</v>
      </c>
      <c r="F129" s="179">
        <v>45.41333333333332</v>
      </c>
      <c r="G129" s="179">
        <v>43.333333333333321</v>
      </c>
      <c r="H129" s="179">
        <v>43.333333333333321</v>
      </c>
      <c r="I129" s="179"/>
      <c r="J129" s="350"/>
      <c r="K129" s="406"/>
      <c r="L129" s="179"/>
      <c r="M129" s="180"/>
    </row>
    <row r="130" spans="1:13" x14ac:dyDescent="0.3">
      <c r="A130" s="234" t="s">
        <v>8319</v>
      </c>
      <c r="B130" s="350">
        <v>40.73333333333332</v>
      </c>
      <c r="C130" s="350">
        <v>40.73333333333332</v>
      </c>
      <c r="D130" s="179">
        <v>40.73333333333332</v>
      </c>
      <c r="E130" s="179">
        <v>40.73333333333332</v>
      </c>
      <c r="F130" s="179">
        <v>40.73333333333332</v>
      </c>
      <c r="G130" s="179">
        <v>38.653333333333322</v>
      </c>
      <c r="H130" s="179">
        <v>38.653333333333322</v>
      </c>
      <c r="I130" s="179"/>
      <c r="J130" s="350"/>
      <c r="K130" s="406"/>
      <c r="L130" s="179"/>
      <c r="M130" s="180"/>
    </row>
    <row r="131" spans="1:13" x14ac:dyDescent="0.3">
      <c r="A131" s="234" t="s">
        <v>8320</v>
      </c>
      <c r="B131" s="350">
        <v>13.866666666666664</v>
      </c>
      <c r="C131" s="350">
        <v>13.866666666666664</v>
      </c>
      <c r="D131" s="179">
        <v>13.866666666666664</v>
      </c>
      <c r="E131" s="179">
        <v>13.866666666666664</v>
      </c>
      <c r="F131" s="179">
        <v>13.866666666666664</v>
      </c>
      <c r="G131" s="179">
        <v>11.786666666666665</v>
      </c>
      <c r="H131" s="179">
        <v>11.786666666666665</v>
      </c>
      <c r="I131" s="179"/>
      <c r="J131" s="350"/>
      <c r="K131" s="406"/>
      <c r="L131" s="179"/>
      <c r="M131" s="180"/>
    </row>
    <row r="132" spans="1:13" x14ac:dyDescent="0.3">
      <c r="A132" s="234" t="s">
        <v>2640</v>
      </c>
      <c r="B132" s="350">
        <v>146.29333333333329</v>
      </c>
      <c r="C132" s="179">
        <v>149.76</v>
      </c>
      <c r="D132" s="179">
        <v>144.21333333333331</v>
      </c>
      <c r="E132" s="179">
        <v>146.98666666666668</v>
      </c>
      <c r="F132" s="179">
        <v>146.29333333333332</v>
      </c>
      <c r="G132" s="179">
        <v>146.29333333333332</v>
      </c>
      <c r="H132" s="179">
        <v>142.82666666666665</v>
      </c>
      <c r="I132" s="179"/>
      <c r="J132" s="350"/>
      <c r="K132" s="406"/>
      <c r="L132" s="179"/>
      <c r="M132" s="180"/>
    </row>
    <row r="133" spans="1:13" x14ac:dyDescent="0.3">
      <c r="A133" s="234" t="s">
        <v>8328</v>
      </c>
      <c r="B133" s="350">
        <v>126.27333333333328</v>
      </c>
      <c r="C133" s="179">
        <v>129.04666666666662</v>
      </c>
      <c r="D133" s="179">
        <v>119.98999999999997</v>
      </c>
      <c r="E133" s="179">
        <v>125.53666666666663</v>
      </c>
      <c r="F133" s="179">
        <v>124.84333333333331</v>
      </c>
      <c r="G133" s="179">
        <v>124.84333333333331</v>
      </c>
      <c r="H133" s="179">
        <v>122.71999999999997</v>
      </c>
      <c r="I133" s="179"/>
      <c r="J133" s="350"/>
      <c r="K133" s="406"/>
      <c r="L133" s="179"/>
      <c r="M133" s="180"/>
    </row>
    <row r="134" spans="1:13" x14ac:dyDescent="0.3">
      <c r="A134" s="234" t="s">
        <v>8329</v>
      </c>
      <c r="B134" s="350">
        <v>178.18666666666664</v>
      </c>
      <c r="C134" s="179">
        <v>181.00333333333333</v>
      </c>
      <c r="D134" s="179">
        <v>176.15000000000003</v>
      </c>
      <c r="E134" s="179">
        <v>178.92333333333337</v>
      </c>
      <c r="F134" s="179">
        <v>180.31000000000003</v>
      </c>
      <c r="G134" s="179">
        <v>180.31000000000003</v>
      </c>
      <c r="H134" s="179">
        <v>178.23000000000002</v>
      </c>
      <c r="I134" s="179"/>
      <c r="J134" s="350"/>
      <c r="K134" s="406"/>
      <c r="L134" s="179"/>
      <c r="M134" s="180"/>
    </row>
    <row r="135" spans="1:13" ht="15" thickBot="1" x14ac:dyDescent="0.35">
      <c r="A135" s="235" t="s">
        <v>8339</v>
      </c>
      <c r="B135" s="355">
        <f>SUM(B128:B134)</f>
        <v>550.76666666666654</v>
      </c>
      <c r="C135" s="246">
        <f t="shared" ref="C135:M135" si="10">SUM(C127:C134)</f>
        <v>559.82333333333327</v>
      </c>
      <c r="D135" s="246">
        <f t="shared" si="10"/>
        <v>540.36666666666656</v>
      </c>
      <c r="E135" s="246">
        <f t="shared" si="10"/>
        <v>551.46</v>
      </c>
      <c r="F135" s="246">
        <f t="shared" si="10"/>
        <v>551.45999999999992</v>
      </c>
      <c r="G135" s="246">
        <f t="shared" si="10"/>
        <v>545.22</v>
      </c>
      <c r="H135" s="246">
        <f t="shared" si="10"/>
        <v>537.54999999999995</v>
      </c>
      <c r="I135" s="246">
        <f t="shared" si="10"/>
        <v>0</v>
      </c>
      <c r="J135" s="355">
        <f t="shared" si="10"/>
        <v>0</v>
      </c>
      <c r="K135" s="355">
        <f t="shared" si="10"/>
        <v>0</v>
      </c>
      <c r="L135" s="246">
        <f t="shared" si="10"/>
        <v>0</v>
      </c>
      <c r="M135" s="247">
        <f t="shared" si="10"/>
        <v>0</v>
      </c>
    </row>
    <row r="136" spans="1:13" x14ac:dyDescent="0.3">
      <c r="A136" s="243"/>
      <c r="B136" s="356"/>
      <c r="C136" s="248"/>
      <c r="D136" s="248"/>
      <c r="E136" s="248"/>
      <c r="F136" s="248"/>
      <c r="G136" s="248"/>
      <c r="H136" s="248"/>
      <c r="I136" s="87"/>
      <c r="J136" s="387"/>
      <c r="K136" s="387"/>
      <c r="L136" s="87"/>
      <c r="M136" s="88"/>
    </row>
    <row r="137" spans="1:13" ht="21" x14ac:dyDescent="0.4">
      <c r="A137" s="241" t="s">
        <v>8340</v>
      </c>
      <c r="B137" s="349"/>
      <c r="C137" s="249"/>
      <c r="D137" s="20"/>
      <c r="E137" s="20"/>
      <c r="F137" s="20"/>
      <c r="G137" s="20"/>
      <c r="H137" s="20"/>
      <c r="I137" s="20"/>
      <c r="J137" s="349"/>
      <c r="K137" s="349"/>
      <c r="L137" s="20"/>
      <c r="M137" s="89"/>
    </row>
    <row r="138" spans="1:13" x14ac:dyDescent="0.3">
      <c r="A138" s="234" t="s">
        <v>2644</v>
      </c>
      <c r="B138" s="350">
        <v>85.106666666666641</v>
      </c>
      <c r="C138" s="179">
        <v>76.786666666666648</v>
      </c>
      <c r="D138" s="179">
        <v>78.866666666666646</v>
      </c>
      <c r="E138" s="179">
        <v>78.866666666666646</v>
      </c>
      <c r="F138" s="179">
        <v>78.866666666666646</v>
      </c>
      <c r="G138" s="179">
        <v>78.866666666666646</v>
      </c>
      <c r="H138" s="179">
        <v>78.866666666666646</v>
      </c>
      <c r="I138" s="179"/>
      <c r="J138" s="350"/>
      <c r="K138" s="406"/>
      <c r="L138" s="179"/>
      <c r="M138" s="180"/>
    </row>
    <row r="139" spans="1:13" x14ac:dyDescent="0.3">
      <c r="A139" s="234" t="s">
        <v>8319</v>
      </c>
      <c r="B139" s="350">
        <v>66.213333333333338</v>
      </c>
      <c r="C139" s="179">
        <v>56.160000000000004</v>
      </c>
      <c r="D139" s="179">
        <v>56.160000000000004</v>
      </c>
      <c r="E139" s="179">
        <v>56.160000000000004</v>
      </c>
      <c r="F139" s="179">
        <v>56.160000000000004</v>
      </c>
      <c r="G139" s="179">
        <v>56.160000000000004</v>
      </c>
      <c r="H139" s="179">
        <v>56.160000000000004</v>
      </c>
      <c r="I139" s="179"/>
      <c r="J139" s="350"/>
      <c r="K139" s="406"/>
      <c r="L139" s="179"/>
      <c r="M139" s="180"/>
    </row>
    <row r="140" spans="1:13" x14ac:dyDescent="0.3">
      <c r="A140" s="234" t="s">
        <v>2640</v>
      </c>
      <c r="B140" s="350">
        <v>94.423333333333318</v>
      </c>
      <c r="C140" s="179">
        <v>94.423333333333318</v>
      </c>
      <c r="D140" s="179">
        <v>94.423333333333318</v>
      </c>
      <c r="E140" s="179">
        <v>94.423333333333318</v>
      </c>
      <c r="F140" s="179">
        <v>94.423333333333318</v>
      </c>
      <c r="G140" s="179">
        <v>94.423333333333318</v>
      </c>
      <c r="H140" s="179">
        <v>94.423333333333318</v>
      </c>
      <c r="I140" s="179"/>
      <c r="J140" s="350"/>
      <c r="K140" s="406"/>
      <c r="L140" s="179"/>
      <c r="M140" s="180"/>
    </row>
    <row r="141" spans="1:13" x14ac:dyDescent="0.3">
      <c r="A141" s="234" t="s">
        <v>8328</v>
      </c>
      <c r="B141" s="350">
        <v>67.946666666666587</v>
      </c>
      <c r="C141" s="179">
        <v>67.946666666666587</v>
      </c>
      <c r="D141" s="179">
        <v>67.946666666666587</v>
      </c>
      <c r="E141" s="179">
        <v>67.946666666666587</v>
      </c>
      <c r="F141" s="179">
        <v>67.946666666666587</v>
      </c>
      <c r="G141" s="179">
        <v>67.946666666666587</v>
      </c>
      <c r="H141" s="179">
        <v>67.946666666666601</v>
      </c>
      <c r="I141" s="179"/>
      <c r="J141" s="350"/>
      <c r="K141" s="406"/>
      <c r="L141" s="179"/>
      <c r="M141" s="180"/>
    </row>
    <row r="142" spans="1:13" x14ac:dyDescent="0.3">
      <c r="A142" s="234" t="s">
        <v>8329</v>
      </c>
      <c r="B142" s="350">
        <v>92.21333333333331</v>
      </c>
      <c r="C142" s="179">
        <v>92.21333333333331</v>
      </c>
      <c r="D142" s="179">
        <v>92.21333333333331</v>
      </c>
      <c r="E142" s="179">
        <v>92.21333333333331</v>
      </c>
      <c r="F142" s="179">
        <v>92.21333333333331</v>
      </c>
      <c r="G142" s="179">
        <v>92.21333333333331</v>
      </c>
      <c r="H142" s="179">
        <v>92.21333333333331</v>
      </c>
      <c r="I142" s="179"/>
      <c r="J142" s="350"/>
      <c r="K142" s="406"/>
      <c r="L142" s="179"/>
      <c r="M142" s="180"/>
    </row>
    <row r="143" spans="1:13" ht="15" thickBot="1" x14ac:dyDescent="0.35">
      <c r="A143" s="235" t="s">
        <v>8341</v>
      </c>
      <c r="B143" s="355">
        <f>SUM(B138:B142)</f>
        <v>405.90333333333319</v>
      </c>
      <c r="C143" s="246">
        <f t="shared" ref="C143:M143" si="11">SUM(C138:C142)</f>
        <v>387.52999999999986</v>
      </c>
      <c r="D143" s="246">
        <f t="shared" si="11"/>
        <v>389.60999999999984</v>
      </c>
      <c r="E143" s="246">
        <f t="shared" si="11"/>
        <v>389.60999999999984</v>
      </c>
      <c r="F143" s="246">
        <f t="shared" si="11"/>
        <v>389.60999999999984</v>
      </c>
      <c r="G143" s="246">
        <f t="shared" si="11"/>
        <v>389.60999999999984</v>
      </c>
      <c r="H143" s="246">
        <f t="shared" si="11"/>
        <v>389.60999999999984</v>
      </c>
      <c r="I143" s="246">
        <f t="shared" si="11"/>
        <v>0</v>
      </c>
      <c r="J143" s="355">
        <f t="shared" si="11"/>
        <v>0</v>
      </c>
      <c r="K143" s="355">
        <f t="shared" si="11"/>
        <v>0</v>
      </c>
      <c r="L143" s="246">
        <f t="shared" si="11"/>
        <v>0</v>
      </c>
      <c r="M143" s="247">
        <f t="shared" si="11"/>
        <v>0</v>
      </c>
    </row>
    <row r="144" spans="1:13" x14ac:dyDescent="0.3">
      <c r="A144" s="243"/>
      <c r="B144" s="356"/>
      <c r="C144" s="248"/>
      <c r="D144" s="248"/>
      <c r="E144" s="248"/>
      <c r="F144" s="248"/>
      <c r="G144" s="248"/>
      <c r="H144" s="248"/>
      <c r="I144" s="87"/>
      <c r="J144" s="387"/>
      <c r="K144" s="387"/>
      <c r="L144" s="87"/>
      <c r="M144" s="88"/>
    </row>
    <row r="145" spans="1:13" ht="21" x14ac:dyDescent="0.4">
      <c r="A145" s="241" t="s">
        <v>13</v>
      </c>
      <c r="B145" s="349"/>
      <c r="C145" s="20"/>
      <c r="D145" s="20"/>
      <c r="E145" s="20"/>
      <c r="F145" s="20"/>
      <c r="G145" s="20"/>
      <c r="H145" s="20"/>
      <c r="I145" s="20"/>
      <c r="J145" s="349"/>
      <c r="K145" s="349"/>
      <c r="L145" s="20"/>
      <c r="M145" s="89"/>
    </row>
    <row r="146" spans="1:13" x14ac:dyDescent="0.3">
      <c r="A146" s="234" t="s">
        <v>8314</v>
      </c>
      <c r="B146" s="350">
        <v>1.3866666666666665</v>
      </c>
      <c r="C146" s="179">
        <v>1.3866666666666665</v>
      </c>
      <c r="D146" s="179">
        <v>1.3866666666666665</v>
      </c>
      <c r="E146" s="179">
        <v>1.3866666666666665</v>
      </c>
      <c r="F146" s="179">
        <v>1.3866666666666665</v>
      </c>
      <c r="G146" s="179">
        <v>1.3866666666666665</v>
      </c>
      <c r="H146" s="179">
        <v>1.3866666666666665</v>
      </c>
      <c r="I146" s="179"/>
      <c r="J146" s="350"/>
      <c r="K146" s="406"/>
      <c r="L146" s="179"/>
      <c r="M146" s="180"/>
    </row>
    <row r="147" spans="1:13" x14ac:dyDescent="0.3">
      <c r="A147" s="234" t="s">
        <v>8315</v>
      </c>
      <c r="B147" s="350">
        <v>200.19999999999996</v>
      </c>
      <c r="C147" s="179">
        <v>200.19999999999996</v>
      </c>
      <c r="D147" s="179">
        <v>200.19999999999996</v>
      </c>
      <c r="E147" s="179">
        <v>200.19999999999996</v>
      </c>
      <c r="F147" s="179">
        <v>200.19999999999996</v>
      </c>
      <c r="G147" s="179">
        <v>200.19999999999996</v>
      </c>
      <c r="H147" s="179">
        <v>200.19999999999996</v>
      </c>
      <c r="I147" s="179"/>
      <c r="J147" s="350"/>
      <c r="K147" s="406"/>
      <c r="L147" s="179"/>
      <c r="M147" s="180"/>
    </row>
    <row r="148" spans="1:13" x14ac:dyDescent="0.3">
      <c r="A148" s="234" t="s">
        <v>8316</v>
      </c>
      <c r="B148" s="350">
        <v>1206.2266666666687</v>
      </c>
      <c r="C148" s="179">
        <v>1206.2266666666687</v>
      </c>
      <c r="D148" s="179">
        <v>1206.2266666666687</v>
      </c>
      <c r="E148" s="179">
        <v>1206.2266666666687</v>
      </c>
      <c r="F148" s="179">
        <v>1206.2266666666687</v>
      </c>
      <c r="G148" s="179">
        <v>1206.2266666666687</v>
      </c>
      <c r="H148" s="179">
        <v>1206.2266666666687</v>
      </c>
      <c r="I148" s="179"/>
      <c r="J148" s="350"/>
      <c r="K148" s="406"/>
      <c r="L148" s="179"/>
      <c r="M148" s="180"/>
    </row>
    <row r="149" spans="1:13" x14ac:dyDescent="0.3">
      <c r="A149" s="234" t="s">
        <v>8317</v>
      </c>
      <c r="B149" s="350">
        <v>98.453333333333333</v>
      </c>
      <c r="C149" s="179">
        <v>98.453333333333333</v>
      </c>
      <c r="D149" s="179">
        <v>98.453333333333333</v>
      </c>
      <c r="E149" s="179">
        <v>98.453333333333333</v>
      </c>
      <c r="F149" s="179">
        <v>98.453333333333333</v>
      </c>
      <c r="G149" s="179">
        <v>98.453333333333333</v>
      </c>
      <c r="H149" s="179">
        <v>98.453333333333333</v>
      </c>
      <c r="I149" s="179"/>
      <c r="J149" s="350"/>
      <c r="K149" s="406"/>
      <c r="L149" s="179"/>
      <c r="M149" s="180"/>
    </row>
    <row r="150" spans="1:13" x14ac:dyDescent="0.3">
      <c r="A150" s="234" t="s">
        <v>8318</v>
      </c>
      <c r="B150" s="350">
        <v>2709.8933333333389</v>
      </c>
      <c r="C150" s="179">
        <v>2743.5200000000054</v>
      </c>
      <c r="D150" s="179">
        <v>2767.6133333333387</v>
      </c>
      <c r="E150" s="179">
        <v>2766.4000000000055</v>
      </c>
      <c r="F150" s="179">
        <v>2776.8000000000056</v>
      </c>
      <c r="G150" s="179">
        <v>2692.9066666666731</v>
      </c>
      <c r="H150" s="179">
        <v>2770.2133333333395</v>
      </c>
      <c r="I150" s="179"/>
      <c r="J150" s="350"/>
      <c r="K150" s="406"/>
      <c r="L150" s="179"/>
      <c r="M150" s="180"/>
    </row>
    <row r="151" spans="1:13" x14ac:dyDescent="0.3">
      <c r="A151" s="234" t="s">
        <v>2644</v>
      </c>
      <c r="B151" s="350">
        <v>21979.100000000031</v>
      </c>
      <c r="C151" s="179">
        <v>22158.846666666701</v>
      </c>
      <c r="D151" s="179">
        <v>22244.256666666697</v>
      </c>
      <c r="E151" s="179">
        <v>22227.27000000003</v>
      </c>
      <c r="F151" s="179">
        <v>22262.413333333367</v>
      </c>
      <c r="G151" s="179">
        <v>21603.746666666695</v>
      </c>
      <c r="H151" s="179">
        <v>22076.166666666701</v>
      </c>
      <c r="I151" s="179"/>
      <c r="J151" s="350"/>
      <c r="K151" s="406"/>
      <c r="L151" s="179"/>
      <c r="M151" s="180"/>
    </row>
    <row r="152" spans="1:13" x14ac:dyDescent="0.3">
      <c r="A152" s="234" t="s">
        <v>8319</v>
      </c>
      <c r="B152" s="350">
        <v>16333.633333333297</v>
      </c>
      <c r="C152" s="179">
        <v>16286.443333333298</v>
      </c>
      <c r="D152" s="179">
        <v>16249.566666666629</v>
      </c>
      <c r="E152" s="179">
        <v>16204.153333333295</v>
      </c>
      <c r="F152" s="179">
        <v>16297.363333333296</v>
      </c>
      <c r="G152" s="179">
        <v>15417.869999999966</v>
      </c>
      <c r="H152" s="179">
        <v>16401.926666666626</v>
      </c>
      <c r="I152" s="179"/>
      <c r="J152" s="350"/>
      <c r="K152" s="406"/>
      <c r="L152" s="179"/>
      <c r="M152" s="180"/>
    </row>
    <row r="153" spans="1:13" x14ac:dyDescent="0.3">
      <c r="A153" s="234" t="s">
        <v>8320</v>
      </c>
      <c r="B153" s="350">
        <v>999.13666666666768</v>
      </c>
      <c r="C153" s="179">
        <v>1010.230000000001</v>
      </c>
      <c r="D153" s="179">
        <v>1012.3100000000011</v>
      </c>
      <c r="E153" s="179">
        <v>1016.4700000000011</v>
      </c>
      <c r="F153" s="179">
        <v>1028.2566666666676</v>
      </c>
      <c r="G153" s="179">
        <v>1023.4033333333343</v>
      </c>
      <c r="H153" s="179">
        <v>1028.950000000001</v>
      </c>
      <c r="I153" s="179"/>
      <c r="J153" s="350"/>
      <c r="K153" s="406"/>
      <c r="L153" s="406"/>
      <c r="M153" s="180"/>
    </row>
    <row r="154" spans="1:13" x14ac:dyDescent="0.3">
      <c r="A154" s="234" t="s">
        <v>15717</v>
      </c>
      <c r="B154" s="350">
        <v>4.1599999999999993</v>
      </c>
      <c r="C154" s="179">
        <v>4.1599999999999993</v>
      </c>
      <c r="D154" s="179">
        <v>4.1599999999999993</v>
      </c>
      <c r="E154" s="179">
        <v>4.1599999999999993</v>
      </c>
      <c r="F154" s="179">
        <v>4.1599999999999993</v>
      </c>
      <c r="G154" s="179">
        <v>4.1599999999999993</v>
      </c>
      <c r="H154" s="179">
        <v>4.1599999999999993</v>
      </c>
      <c r="I154" s="179"/>
      <c r="J154" s="350"/>
      <c r="K154" s="406"/>
      <c r="L154" s="179"/>
      <c r="M154" s="180"/>
    </row>
    <row r="155" spans="1:13" x14ac:dyDescent="0.3">
      <c r="A155" s="234" t="s">
        <v>8322</v>
      </c>
      <c r="B155" s="350">
        <v>0</v>
      </c>
      <c r="C155" s="179">
        <v>0</v>
      </c>
      <c r="D155" s="406">
        <v>0</v>
      </c>
      <c r="E155" s="179">
        <v>0</v>
      </c>
      <c r="F155" s="179"/>
      <c r="G155" s="179">
        <v>0</v>
      </c>
      <c r="H155" s="406">
        <v>0</v>
      </c>
      <c r="I155" s="179"/>
      <c r="J155" s="350"/>
      <c r="K155" s="406"/>
      <c r="L155" s="406"/>
      <c r="M155" s="180"/>
    </row>
    <row r="156" spans="1:13" s="402" customFormat="1" x14ac:dyDescent="0.3">
      <c r="A156" s="234" t="s">
        <v>15716</v>
      </c>
      <c r="B156" s="350">
        <v>257.22666666666657</v>
      </c>
      <c r="C156" s="350">
        <v>259.99999999999989</v>
      </c>
      <c r="D156" s="350">
        <v>248.90666666666658</v>
      </c>
      <c r="E156" s="350">
        <v>248.90666666666658</v>
      </c>
      <c r="F156" s="406">
        <v>250.98666666666659</v>
      </c>
      <c r="G156" s="406">
        <v>250.98666666666659</v>
      </c>
      <c r="H156" s="406">
        <v>253.06666666666658</v>
      </c>
      <c r="I156" s="406"/>
      <c r="J156" s="350"/>
      <c r="K156" s="406"/>
      <c r="L156" s="406"/>
      <c r="M156" s="407"/>
    </row>
    <row r="157" spans="1:13" x14ac:dyDescent="0.3">
      <c r="A157" s="234" t="s">
        <v>8323</v>
      </c>
      <c r="B157" s="350">
        <v>1430</v>
      </c>
      <c r="C157" s="350">
        <v>1430</v>
      </c>
      <c r="D157" s="179">
        <v>1430</v>
      </c>
      <c r="E157" s="179">
        <v>1430</v>
      </c>
      <c r="F157" s="179">
        <v>1430</v>
      </c>
      <c r="G157" s="179">
        <v>1430</v>
      </c>
      <c r="H157" s="179">
        <v>1430</v>
      </c>
      <c r="I157" s="406"/>
      <c r="J157" s="350"/>
      <c r="K157" s="406"/>
      <c r="L157" s="179"/>
      <c r="M157" s="180"/>
    </row>
    <row r="158" spans="1:13" x14ac:dyDescent="0.3">
      <c r="A158" s="234" t="s">
        <v>8324</v>
      </c>
      <c r="B158" s="350">
        <v>1993.3333333333333</v>
      </c>
      <c r="C158" s="350">
        <v>2166.6666666666665</v>
      </c>
      <c r="D158" s="179">
        <v>2166.6666666666665</v>
      </c>
      <c r="E158" s="179">
        <v>2166.6666666666665</v>
      </c>
      <c r="F158" s="179">
        <v>2166.6666666666665</v>
      </c>
      <c r="G158" s="179">
        <v>1928.3333333333335</v>
      </c>
      <c r="H158" s="179">
        <v>1993.3333333333333</v>
      </c>
      <c r="I158" s="179"/>
      <c r="J158" s="350"/>
      <c r="K158" s="406"/>
      <c r="L158" s="406"/>
      <c r="M158" s="180"/>
    </row>
    <row r="159" spans="1:13" x14ac:dyDescent="0.3">
      <c r="A159" s="234" t="s">
        <v>8325</v>
      </c>
      <c r="B159" s="350">
        <v>1173.5966666666714</v>
      </c>
      <c r="C159" s="179">
        <v>1181.9166666666713</v>
      </c>
      <c r="D159" s="179">
        <v>1190.2366666666715</v>
      </c>
      <c r="E159" s="179">
        <v>1192.2733333333381</v>
      </c>
      <c r="F159" s="179">
        <v>1192.923333333338</v>
      </c>
      <c r="G159" s="179">
        <v>1180.4433333333379</v>
      </c>
      <c r="H159" s="179">
        <v>1206.790000000005</v>
      </c>
      <c r="I159" s="179"/>
      <c r="J159" s="350"/>
      <c r="K159" s="406"/>
      <c r="L159" s="179"/>
      <c r="M159" s="180"/>
    </row>
    <row r="160" spans="1:13" x14ac:dyDescent="0.3">
      <c r="A160" s="234" t="s">
        <v>8326</v>
      </c>
      <c r="B160" s="350">
        <v>13817.049999999812</v>
      </c>
      <c r="C160" s="179">
        <v>13827.449999999815</v>
      </c>
      <c r="D160" s="179">
        <v>13828.836666666482</v>
      </c>
      <c r="E160" s="179">
        <v>13828.836666666482</v>
      </c>
      <c r="F160" s="179">
        <v>13789.966666666485</v>
      </c>
      <c r="G160" s="179">
        <v>13567.753333333152</v>
      </c>
      <c r="H160" s="179">
        <v>13804.006666666486</v>
      </c>
      <c r="I160" s="179"/>
      <c r="J160" s="350"/>
      <c r="K160" s="406"/>
      <c r="L160" s="179"/>
      <c r="M160" s="180"/>
    </row>
    <row r="161" spans="1:13" x14ac:dyDescent="0.3">
      <c r="A161" s="234" t="s">
        <v>8327</v>
      </c>
      <c r="B161" s="350">
        <v>13204.099999999775</v>
      </c>
      <c r="C161" s="179">
        <v>13215.886666666442</v>
      </c>
      <c r="D161" s="179">
        <v>13159.553333333106</v>
      </c>
      <c r="E161" s="179">
        <v>13160.203333333107</v>
      </c>
      <c r="F161" s="179">
        <v>13146.033333333105</v>
      </c>
      <c r="G161" s="179">
        <v>12939.073333333105</v>
      </c>
      <c r="H161" s="179">
        <v>13136.629999999774</v>
      </c>
      <c r="I161" s="179"/>
      <c r="J161" s="350"/>
      <c r="K161" s="406"/>
      <c r="L161" s="179"/>
      <c r="M161" s="180"/>
    </row>
    <row r="162" spans="1:13" x14ac:dyDescent="0.3">
      <c r="A162" s="234" t="s">
        <v>2640</v>
      </c>
      <c r="B162" s="350">
        <v>22887.713333331976</v>
      </c>
      <c r="C162" s="179">
        <v>22896.899999998655</v>
      </c>
      <c r="D162" s="179">
        <v>22877.183333331999</v>
      </c>
      <c r="E162" s="179">
        <v>22887.019999998654</v>
      </c>
      <c r="F162" s="179">
        <v>22956.179999998651</v>
      </c>
      <c r="G162" s="179">
        <v>22909.033333332016</v>
      </c>
      <c r="H162" s="179">
        <v>22902.359999998713</v>
      </c>
      <c r="I162" s="179"/>
      <c r="J162" s="350"/>
      <c r="K162" s="406"/>
      <c r="L162" s="179"/>
      <c r="M162" s="180"/>
    </row>
    <row r="163" spans="1:13" x14ac:dyDescent="0.3">
      <c r="A163" s="234" t="s">
        <v>8328</v>
      </c>
      <c r="B163" s="350">
        <v>13813.626666663909</v>
      </c>
      <c r="C163" s="179">
        <v>13815.619999997229</v>
      </c>
      <c r="D163" s="179">
        <v>13808.859999997256</v>
      </c>
      <c r="E163" s="179">
        <v>13825.456666663937</v>
      </c>
      <c r="F163" s="179">
        <v>13871.996666663945</v>
      </c>
      <c r="G163" s="179">
        <v>13845.649999997311</v>
      </c>
      <c r="H163" s="179">
        <v>13853.319999997315</v>
      </c>
      <c r="I163" s="179"/>
      <c r="J163" s="350"/>
      <c r="K163" s="406"/>
      <c r="L163" s="179"/>
      <c r="M163" s="180"/>
    </row>
    <row r="164" spans="1:13" x14ac:dyDescent="0.3">
      <c r="A164" s="234" t="s">
        <v>8329</v>
      </c>
      <c r="B164" s="350">
        <v>24053.856666666121</v>
      </c>
      <c r="C164" s="179">
        <v>24073.269999999458</v>
      </c>
      <c r="D164" s="179">
        <v>24083.193333332852</v>
      </c>
      <c r="E164" s="179">
        <v>24113.09333333289</v>
      </c>
      <c r="F164" s="179">
        <v>24173.153333332895</v>
      </c>
      <c r="G164" s="179">
        <v>24143.816666666244</v>
      </c>
      <c r="H164" s="179">
        <v>24155.603333332925</v>
      </c>
      <c r="I164" s="179"/>
      <c r="J164" s="350"/>
      <c r="K164" s="406"/>
      <c r="L164" s="179"/>
      <c r="M164" s="180"/>
    </row>
    <row r="165" spans="1:13" x14ac:dyDescent="0.3">
      <c r="A165" s="234" t="s">
        <v>8335</v>
      </c>
      <c r="B165" s="350">
        <v>122.54666666666664</v>
      </c>
      <c r="C165" s="179">
        <v>122.54666666666664</v>
      </c>
      <c r="D165" s="179">
        <v>122.54666666666664</v>
      </c>
      <c r="E165" s="179">
        <v>122.54666666666664</v>
      </c>
      <c r="F165" s="179">
        <v>122.54666666666664</v>
      </c>
      <c r="G165" s="179">
        <v>125.31999999999996</v>
      </c>
      <c r="H165" s="179">
        <v>125.31999999999996</v>
      </c>
      <c r="I165" s="179"/>
      <c r="J165" s="350"/>
      <c r="K165" s="406"/>
      <c r="L165" s="179"/>
      <c r="M165" s="180"/>
    </row>
    <row r="166" spans="1:13" s="402" customFormat="1" x14ac:dyDescent="0.3">
      <c r="A166" s="234" t="s">
        <v>15715</v>
      </c>
      <c r="B166" s="350">
        <v>99.146666666666647</v>
      </c>
      <c r="C166" s="350">
        <v>99.146666666666647</v>
      </c>
      <c r="D166" s="350">
        <v>99.146666666666647</v>
      </c>
      <c r="E166" s="350">
        <v>99.146666666666647</v>
      </c>
      <c r="F166" s="350">
        <v>99.146666666666647</v>
      </c>
      <c r="G166" s="350">
        <v>99.146666666666647</v>
      </c>
      <c r="H166" s="350">
        <v>99.146666666666647</v>
      </c>
      <c r="I166" s="350"/>
      <c r="J166" s="350"/>
      <c r="K166" s="406"/>
      <c r="L166" s="406"/>
      <c r="M166" s="406"/>
    </row>
    <row r="167" spans="1:13" x14ac:dyDescent="0.3">
      <c r="A167" s="234" t="s">
        <v>8330</v>
      </c>
      <c r="B167" s="350">
        <v>515.66666666666663</v>
      </c>
      <c r="C167" s="179">
        <v>515.66666666666663</v>
      </c>
      <c r="D167" s="179">
        <v>515.66666666666663</v>
      </c>
      <c r="E167" s="179">
        <v>515.66666666666663</v>
      </c>
      <c r="F167" s="179">
        <v>515.66666666666663</v>
      </c>
      <c r="G167" s="179">
        <v>515.66666666666663</v>
      </c>
      <c r="H167" s="179">
        <v>515.66666666666663</v>
      </c>
      <c r="I167" s="179"/>
      <c r="J167" s="350"/>
      <c r="K167" s="406"/>
      <c r="L167" s="179"/>
      <c r="M167" s="180"/>
    </row>
    <row r="168" spans="1:13" x14ac:dyDescent="0.3">
      <c r="A168" s="234" t="s">
        <v>8331</v>
      </c>
      <c r="B168" s="350">
        <v>273</v>
      </c>
      <c r="C168" s="179">
        <v>273</v>
      </c>
      <c r="D168" s="179">
        <v>273</v>
      </c>
      <c r="E168" s="179">
        <v>273</v>
      </c>
      <c r="F168" s="179">
        <v>273</v>
      </c>
      <c r="G168" s="179">
        <v>273</v>
      </c>
      <c r="H168" s="179">
        <v>273</v>
      </c>
      <c r="I168" s="179"/>
      <c r="J168" s="350"/>
      <c r="K168" s="406"/>
      <c r="L168" s="179"/>
      <c r="M168" s="180"/>
    </row>
    <row r="169" spans="1:13" ht="15" thickBot="1" x14ac:dyDescent="0.35">
      <c r="A169" s="235" t="s">
        <v>8342</v>
      </c>
      <c r="B169" s="351">
        <f t="shared" ref="B169:M169" si="12">SUM(B146:B168)</f>
        <v>137173.05333332828</v>
      </c>
      <c r="C169" s="236">
        <f t="shared" si="12"/>
        <v>137587.53666666162</v>
      </c>
      <c r="D169" s="236">
        <f t="shared" si="12"/>
        <v>137587.96999999502</v>
      </c>
      <c r="E169" s="236">
        <f t="shared" si="12"/>
        <v>137587.53666666173</v>
      </c>
      <c r="F169" s="236">
        <f t="shared" si="12"/>
        <v>137863.52666666172</v>
      </c>
      <c r="G169" s="236">
        <f t="shared" si="12"/>
        <v>135456.57666666186</v>
      </c>
      <c r="H169" s="236">
        <f t="shared" si="12"/>
        <v>137535.92666666189</v>
      </c>
      <c r="I169" s="236">
        <f t="shared" si="12"/>
        <v>0</v>
      </c>
      <c r="J169" s="351">
        <f t="shared" si="12"/>
        <v>0</v>
      </c>
      <c r="K169" s="351">
        <f t="shared" si="12"/>
        <v>0</v>
      </c>
      <c r="L169" s="236">
        <f t="shared" si="12"/>
        <v>0</v>
      </c>
      <c r="M169" s="237">
        <f t="shared" si="12"/>
        <v>0</v>
      </c>
    </row>
    <row r="170" spans="1:13" x14ac:dyDescent="0.3">
      <c r="A170" s="243"/>
      <c r="B170" s="352"/>
      <c r="C170" s="244"/>
      <c r="D170" s="244"/>
      <c r="E170" s="244"/>
      <c r="F170" s="244"/>
      <c r="G170" s="244"/>
      <c r="H170" s="244"/>
      <c r="I170" s="244"/>
      <c r="J170" s="352"/>
      <c r="K170" s="352"/>
      <c r="L170" s="244"/>
      <c r="M170" s="250"/>
    </row>
    <row r="171" spans="1:13" ht="21" x14ac:dyDescent="0.4">
      <c r="A171" s="251" t="s">
        <v>45</v>
      </c>
      <c r="B171" s="349"/>
      <c r="C171" s="20"/>
      <c r="D171" s="20"/>
      <c r="E171" s="20"/>
      <c r="F171" s="20"/>
      <c r="G171" s="20"/>
      <c r="H171" s="20"/>
      <c r="I171" s="20"/>
      <c r="J171" s="349"/>
      <c r="K171" s="349"/>
      <c r="L171" s="20"/>
      <c r="M171" s="89"/>
    </row>
    <row r="172" spans="1:13" x14ac:dyDescent="0.3">
      <c r="A172" s="234" t="s">
        <v>8318</v>
      </c>
      <c r="B172" s="350">
        <v>685.01333333333309</v>
      </c>
      <c r="C172" s="179">
        <v>682.23999999999967</v>
      </c>
      <c r="D172" s="179">
        <v>682.23999999999967</v>
      </c>
      <c r="E172" s="179">
        <v>684.31999999999971</v>
      </c>
      <c r="F172" s="179">
        <v>689.86666666666645</v>
      </c>
      <c r="G172" s="179">
        <v>691.25333333333299</v>
      </c>
      <c r="H172" s="179">
        <v>691.25333333333299</v>
      </c>
      <c r="I172" s="179"/>
      <c r="J172" s="350"/>
      <c r="K172" s="286"/>
      <c r="L172" s="179"/>
      <c r="M172" s="407"/>
    </row>
    <row r="173" spans="1:13" x14ac:dyDescent="0.3">
      <c r="A173" s="234" t="s">
        <v>2644</v>
      </c>
      <c r="B173" s="350">
        <v>4553.2066666666642</v>
      </c>
      <c r="C173" s="179">
        <v>4544.8866666666645</v>
      </c>
      <c r="D173" s="179">
        <v>4549.0466666666644</v>
      </c>
      <c r="E173" s="179">
        <v>4566.3799999999974</v>
      </c>
      <c r="F173" s="179">
        <v>4540.3799999999974</v>
      </c>
      <c r="G173" s="350">
        <v>4581.4599999999982</v>
      </c>
      <c r="H173" s="179">
        <v>4587.3533333333326</v>
      </c>
      <c r="I173" s="179"/>
      <c r="J173" s="350"/>
      <c r="K173" s="286"/>
      <c r="L173" s="179"/>
      <c r="M173" s="407"/>
    </row>
    <row r="174" spans="1:13" x14ac:dyDescent="0.3">
      <c r="A174" s="234" t="s">
        <v>8319</v>
      </c>
      <c r="B174" s="350">
        <v>3051.0133333333315</v>
      </c>
      <c r="C174" s="179">
        <v>3041.6533333333323</v>
      </c>
      <c r="D174" s="179">
        <v>3041.4799999999987</v>
      </c>
      <c r="E174" s="179">
        <v>3039.3999999999987</v>
      </c>
      <c r="F174" s="179">
        <v>3002.6533333333318</v>
      </c>
      <c r="G174" s="179">
        <v>2955.8533333333326</v>
      </c>
      <c r="H174" s="179">
        <v>3030.4299999999994</v>
      </c>
      <c r="I174" s="179"/>
      <c r="J174" s="350"/>
      <c r="K174" s="286"/>
      <c r="L174" s="179"/>
      <c r="M174" s="407"/>
    </row>
    <row r="175" spans="1:13" x14ac:dyDescent="0.3">
      <c r="A175" s="234" t="s">
        <v>8320</v>
      </c>
      <c r="B175" s="350">
        <v>473.54666666666651</v>
      </c>
      <c r="C175" s="179">
        <v>476.31999999999982</v>
      </c>
      <c r="D175" s="179">
        <v>476.31999999999982</v>
      </c>
      <c r="E175" s="179">
        <v>476.31999999999982</v>
      </c>
      <c r="F175" s="179">
        <v>474.23999999999984</v>
      </c>
      <c r="G175" s="179">
        <v>472.85333333333318</v>
      </c>
      <c r="H175" s="179">
        <v>482.55999999999989</v>
      </c>
      <c r="I175" s="179"/>
      <c r="J175" s="350"/>
      <c r="K175" s="286"/>
      <c r="L175" s="286"/>
      <c r="M175" s="407"/>
    </row>
    <row r="176" spans="1:13" x14ac:dyDescent="0.3">
      <c r="A176" s="234" t="s">
        <v>15717</v>
      </c>
      <c r="B176" s="350">
        <v>34.666666666666664</v>
      </c>
      <c r="C176" s="179">
        <v>34.666666666666664</v>
      </c>
      <c r="D176" s="179">
        <v>34.666666666666664</v>
      </c>
      <c r="E176" s="179">
        <v>34.666666666666664</v>
      </c>
      <c r="F176" s="179">
        <v>34.666666666666664</v>
      </c>
      <c r="G176" s="179">
        <v>34.666666666666664</v>
      </c>
      <c r="H176" s="179">
        <v>34.666666666666664</v>
      </c>
      <c r="I176" s="179"/>
      <c r="J176" s="350"/>
      <c r="K176" s="286"/>
      <c r="L176" s="179"/>
      <c r="M176" s="407"/>
    </row>
    <row r="177" spans="1:13" x14ac:dyDescent="0.3">
      <c r="A177" s="234" t="s">
        <v>8321</v>
      </c>
      <c r="B177" s="350">
        <v>13</v>
      </c>
      <c r="C177" s="179">
        <v>13</v>
      </c>
      <c r="D177" s="179">
        <v>13</v>
      </c>
      <c r="E177" s="179">
        <v>13</v>
      </c>
      <c r="F177" s="179">
        <v>13</v>
      </c>
      <c r="G177" s="179">
        <v>13</v>
      </c>
      <c r="H177" s="179">
        <v>13</v>
      </c>
      <c r="I177" s="179"/>
      <c r="J177" s="350"/>
      <c r="K177" s="286"/>
      <c r="L177" s="179"/>
      <c r="M177" s="407"/>
    </row>
    <row r="178" spans="1:13" s="402" customFormat="1" x14ac:dyDescent="0.3">
      <c r="A178" s="234" t="s">
        <v>15716</v>
      </c>
      <c r="B178" s="350">
        <v>91.56333333333329</v>
      </c>
      <c r="C178" s="350">
        <v>91.56333333333329</v>
      </c>
      <c r="D178" s="350">
        <v>91.56333333333329</v>
      </c>
      <c r="E178" s="350">
        <v>91.56333333333329</v>
      </c>
      <c r="F178" s="350">
        <v>91.56333333333329</v>
      </c>
      <c r="G178" s="406">
        <v>91.56333333333329</v>
      </c>
      <c r="H178" s="406">
        <v>91.56333333333329</v>
      </c>
      <c r="I178" s="406"/>
      <c r="J178" s="406"/>
      <c r="K178" s="286"/>
      <c r="L178" s="406"/>
      <c r="M178" s="407"/>
    </row>
    <row r="179" spans="1:13" s="402" customFormat="1" x14ac:dyDescent="0.3">
      <c r="A179" s="234" t="s">
        <v>8323</v>
      </c>
      <c r="B179" s="350">
        <v>43.333333333333329</v>
      </c>
      <c r="C179" s="406">
        <v>43.333333333333329</v>
      </c>
      <c r="D179" s="406">
        <v>0</v>
      </c>
      <c r="E179" s="406">
        <v>0</v>
      </c>
      <c r="F179" s="406">
        <v>0</v>
      </c>
      <c r="G179" s="406">
        <v>0</v>
      </c>
      <c r="H179" s="406">
        <v>0</v>
      </c>
      <c r="I179" s="406"/>
      <c r="J179" s="350"/>
      <c r="K179" s="286"/>
      <c r="L179" s="406"/>
      <c r="M179" s="407"/>
    </row>
    <row r="180" spans="1:13" x14ac:dyDescent="0.3">
      <c r="A180" s="234" t="s">
        <v>8324</v>
      </c>
      <c r="B180" s="350">
        <v>86.666666666666657</v>
      </c>
      <c r="C180" s="350">
        <v>86.666666666666657</v>
      </c>
      <c r="D180" s="350">
        <v>86.666666666666657</v>
      </c>
      <c r="E180" s="350">
        <v>86.666666666666657</v>
      </c>
      <c r="F180" s="350">
        <v>86.666666666666657</v>
      </c>
      <c r="G180" s="179">
        <v>86.666666666666657</v>
      </c>
      <c r="H180" s="179">
        <v>86.666666666666657</v>
      </c>
      <c r="I180" s="406"/>
      <c r="J180" s="406"/>
      <c r="K180" s="286"/>
      <c r="L180" s="179"/>
      <c r="M180" s="407"/>
    </row>
    <row r="181" spans="1:13" x14ac:dyDescent="0.3">
      <c r="A181" s="234" t="s">
        <v>8325</v>
      </c>
      <c r="B181" s="350">
        <v>170.56000000000006</v>
      </c>
      <c r="C181" s="179">
        <v>171.94666666666672</v>
      </c>
      <c r="D181" s="179">
        <v>171.94666666666672</v>
      </c>
      <c r="E181" s="179">
        <v>171.94666666666672</v>
      </c>
      <c r="F181" s="179">
        <v>171.94666666666672</v>
      </c>
      <c r="G181" s="179">
        <v>170.56000000000006</v>
      </c>
      <c r="H181" s="179">
        <v>171.94666666666669</v>
      </c>
      <c r="I181" s="179"/>
      <c r="J181" s="350"/>
      <c r="K181" s="286"/>
      <c r="L181" s="179"/>
      <c r="M181" s="407"/>
    </row>
    <row r="182" spans="1:13" x14ac:dyDescent="0.3">
      <c r="A182" s="234" t="s">
        <v>8326</v>
      </c>
      <c r="B182" s="350">
        <v>2690.3066666666678</v>
      </c>
      <c r="C182" s="179">
        <v>2692.3866666666677</v>
      </c>
      <c r="D182" s="179">
        <v>2692.3866666666677</v>
      </c>
      <c r="E182" s="179">
        <v>2692.3866666666677</v>
      </c>
      <c r="F182" s="179">
        <v>2692.3866666666677</v>
      </c>
      <c r="G182" s="179">
        <v>2681.6400000000012</v>
      </c>
      <c r="H182" s="179">
        <v>2666.3866666666672</v>
      </c>
      <c r="I182" s="179"/>
      <c r="J182" s="350"/>
      <c r="K182" s="286"/>
      <c r="L182" s="286"/>
      <c r="M182" s="407"/>
    </row>
    <row r="183" spans="1:13" s="19" customFormat="1" x14ac:dyDescent="0.3">
      <c r="A183" s="234" t="s">
        <v>8327</v>
      </c>
      <c r="B183" s="350">
        <v>2202.5900000000006</v>
      </c>
      <c r="C183" s="179">
        <v>2202.5900000000006</v>
      </c>
      <c r="D183" s="179">
        <v>2205.1900000000005</v>
      </c>
      <c r="E183" s="179">
        <v>2205.1900000000005</v>
      </c>
      <c r="F183" s="179">
        <v>2219.7500000000005</v>
      </c>
      <c r="G183" s="179">
        <v>2037.75</v>
      </c>
      <c r="H183" s="179">
        <v>2219.7500000000005</v>
      </c>
      <c r="I183" s="286"/>
      <c r="J183" s="350"/>
      <c r="K183" s="286"/>
      <c r="L183" s="286"/>
      <c r="M183" s="305"/>
    </row>
    <row r="184" spans="1:13" x14ac:dyDescent="0.3">
      <c r="A184" s="234" t="s">
        <v>2640</v>
      </c>
      <c r="B184" s="350">
        <v>23447.406666666331</v>
      </c>
      <c r="C184" s="179">
        <v>23465.216666666347</v>
      </c>
      <c r="D184" s="179">
        <v>23463.30999999971</v>
      </c>
      <c r="E184" s="179">
        <v>23468.89999999974</v>
      </c>
      <c r="F184" s="179">
        <v>23531.559999999678</v>
      </c>
      <c r="G184" s="179">
        <v>23455.293333333066</v>
      </c>
      <c r="H184" s="179">
        <v>23568.826666666293</v>
      </c>
      <c r="I184" s="179"/>
      <c r="J184" s="350"/>
      <c r="K184" s="286"/>
      <c r="L184" s="286"/>
      <c r="M184" s="305"/>
    </row>
    <row r="185" spans="1:13" s="19" customFormat="1" x14ac:dyDescent="0.3">
      <c r="A185" s="234" t="s">
        <v>8328</v>
      </c>
      <c r="B185" s="350">
        <v>15270.53666666404</v>
      </c>
      <c r="C185" s="179">
        <v>15272.703333330679</v>
      </c>
      <c r="D185" s="179">
        <v>15258.533333330686</v>
      </c>
      <c r="E185" s="179">
        <v>15266.3333333307</v>
      </c>
      <c r="F185" s="179">
        <v>15315.039999997358</v>
      </c>
      <c r="G185" s="179">
        <v>15274.696666664087</v>
      </c>
      <c r="H185" s="179">
        <v>15325.916666664038</v>
      </c>
      <c r="I185" s="286"/>
      <c r="J185" s="350"/>
      <c r="K185" s="286"/>
      <c r="L185" s="286"/>
      <c r="M185" s="305"/>
    </row>
    <row r="186" spans="1:13" x14ac:dyDescent="0.3">
      <c r="A186" s="234" t="s">
        <v>8329</v>
      </c>
      <c r="B186" s="350">
        <v>28261.999999998952</v>
      </c>
      <c r="C186" s="179">
        <v>28323.403333332328</v>
      </c>
      <c r="D186" s="179">
        <v>28333.153333332382</v>
      </c>
      <c r="E186" s="179">
        <v>28314.736666665776</v>
      </c>
      <c r="F186" s="179">
        <v>28409.939999999151</v>
      </c>
      <c r="G186" s="179">
        <v>28324.053333332573</v>
      </c>
      <c r="H186" s="179">
        <v>28493.053333332555</v>
      </c>
      <c r="I186" s="179"/>
      <c r="J186" s="350"/>
      <c r="K186" s="286"/>
      <c r="L186" s="286"/>
      <c r="M186" s="305"/>
    </row>
    <row r="187" spans="1:13" x14ac:dyDescent="0.3">
      <c r="A187" s="234" t="s">
        <v>8335</v>
      </c>
      <c r="B187" s="350">
        <v>27.386666666666663</v>
      </c>
      <c r="C187" s="179">
        <v>27.386666666666663</v>
      </c>
      <c r="D187" s="179">
        <v>27.386666666666663</v>
      </c>
      <c r="E187" s="179">
        <v>18.72</v>
      </c>
      <c r="F187" s="179">
        <v>27.386666666666663</v>
      </c>
      <c r="G187" s="179">
        <v>27.386666666666663</v>
      </c>
      <c r="H187" s="179">
        <v>27.386666666666663</v>
      </c>
      <c r="I187" s="179"/>
      <c r="J187" s="350"/>
      <c r="K187" s="286"/>
      <c r="L187" s="286"/>
      <c r="M187" s="305"/>
    </row>
    <row r="188" spans="1:13" s="402" customFormat="1" x14ac:dyDescent="0.3">
      <c r="A188" s="234" t="s">
        <v>15715</v>
      </c>
      <c r="B188" s="350">
        <v>67.946666666666658</v>
      </c>
      <c r="C188" s="350">
        <v>67.946666666666658</v>
      </c>
      <c r="D188" s="350">
        <v>67.946666666666658</v>
      </c>
      <c r="E188" s="350">
        <v>59.626666666666658</v>
      </c>
      <c r="F188" s="350">
        <v>67.946666666666658</v>
      </c>
      <c r="G188" s="350">
        <v>67.946666666666658</v>
      </c>
      <c r="H188" s="350">
        <v>67.946666666666658</v>
      </c>
      <c r="I188" s="350"/>
      <c r="J188" s="350"/>
      <c r="K188" s="350"/>
      <c r="L188" s="350"/>
      <c r="M188" s="305"/>
    </row>
    <row r="189" spans="1:13" x14ac:dyDescent="0.3">
      <c r="A189" s="234" t="s">
        <v>8330</v>
      </c>
      <c r="B189" s="350">
        <v>90.826666666666654</v>
      </c>
      <c r="C189" s="179">
        <v>90.826666666666654</v>
      </c>
      <c r="D189" s="179">
        <v>90.826666666666654</v>
      </c>
      <c r="E189" s="179">
        <v>65</v>
      </c>
      <c r="F189" s="179">
        <v>90.826666666666654</v>
      </c>
      <c r="G189" s="179">
        <v>90.826666666666654</v>
      </c>
      <c r="H189" s="179">
        <v>90.826666666666654</v>
      </c>
      <c r="I189" s="179"/>
      <c r="J189" s="350"/>
      <c r="K189" s="286"/>
      <c r="L189" s="286"/>
      <c r="M189" s="305"/>
    </row>
    <row r="190" spans="1:13" x14ac:dyDescent="0.3">
      <c r="A190" s="234" t="s">
        <v>8331</v>
      </c>
      <c r="B190" s="350">
        <v>43.333333333333329</v>
      </c>
      <c r="C190" s="179">
        <v>43.333333333333329</v>
      </c>
      <c r="D190" s="179">
        <v>43.333333333333329</v>
      </c>
      <c r="E190" s="179">
        <v>34.666666666666664</v>
      </c>
      <c r="F190" s="179">
        <v>43.333333333333329</v>
      </c>
      <c r="G190" s="179">
        <v>43.333333333333329</v>
      </c>
      <c r="H190" s="179">
        <v>43.333333333333329</v>
      </c>
      <c r="I190" s="179"/>
      <c r="J190" s="350"/>
      <c r="K190" s="350"/>
      <c r="L190" s="286"/>
      <c r="M190" s="305"/>
    </row>
    <row r="191" spans="1:13" ht="15" thickBot="1" x14ac:dyDescent="0.35">
      <c r="A191" s="235" t="s">
        <v>8343</v>
      </c>
      <c r="B191" s="353">
        <f t="shared" ref="B191:M191" si="13">SUM(B172:B190)</f>
        <v>81304.903333329319</v>
      </c>
      <c r="C191" s="252">
        <f t="shared" si="13"/>
        <v>81372.06999999602</v>
      </c>
      <c r="D191" s="252">
        <f t="shared" si="13"/>
        <v>81328.996666662773</v>
      </c>
      <c r="E191" s="252">
        <f t="shared" si="13"/>
        <v>81289.82333332955</v>
      </c>
      <c r="F191" s="252">
        <f t="shared" si="13"/>
        <v>81503.153333329523</v>
      </c>
      <c r="G191" s="252">
        <f t="shared" si="13"/>
        <v>81100.803333329721</v>
      </c>
      <c r="H191" s="252">
        <f t="shared" si="13"/>
        <v>81692.866666662885</v>
      </c>
      <c r="I191" s="252">
        <f t="shared" si="13"/>
        <v>0</v>
      </c>
      <c r="J191" s="353">
        <f t="shared" si="13"/>
        <v>0</v>
      </c>
      <c r="K191" s="353">
        <f t="shared" si="13"/>
        <v>0</v>
      </c>
      <c r="L191" s="252">
        <f t="shared" si="13"/>
        <v>0</v>
      </c>
      <c r="M191" s="253">
        <f t="shared" si="13"/>
        <v>0</v>
      </c>
    </row>
    <row r="192" spans="1:13" x14ac:dyDescent="0.3">
      <c r="B192" s="357"/>
      <c r="C192" s="70"/>
      <c r="D192" s="70"/>
      <c r="E192" s="70"/>
      <c r="F192" s="257"/>
      <c r="G192" s="257"/>
      <c r="H192" s="70"/>
      <c r="I192" s="70"/>
      <c r="J192" s="357"/>
      <c r="K192" s="357"/>
      <c r="L192" s="70"/>
      <c r="M192" s="70"/>
    </row>
    <row r="193" spans="1:13" x14ac:dyDescent="0.3">
      <c r="A193" s="19"/>
      <c r="B193" s="358">
        <f t="shared" ref="B193:M193" si="14">+B191+B169+B143+B135+B125+B103+B79+B54</f>
        <v>399923.11666665331</v>
      </c>
      <c r="C193" s="233">
        <f t="shared" si="14"/>
        <v>400559.24999998679</v>
      </c>
      <c r="D193" s="233">
        <f t="shared" si="14"/>
        <v>400375.8633333203</v>
      </c>
      <c r="E193" s="233">
        <f t="shared" si="14"/>
        <v>400425.56666665373</v>
      </c>
      <c r="F193" s="233">
        <f t="shared" si="14"/>
        <v>401239.36666665389</v>
      </c>
      <c r="G193" s="233">
        <f t="shared" si="14"/>
        <v>397261.66999998753</v>
      </c>
      <c r="H193" s="233">
        <f t="shared" si="14"/>
        <v>401297.43333332078</v>
      </c>
      <c r="I193" s="233">
        <f t="shared" si="14"/>
        <v>0</v>
      </c>
      <c r="J193" s="358">
        <f t="shared" si="14"/>
        <v>0</v>
      </c>
      <c r="K193" s="358">
        <f t="shared" si="14"/>
        <v>0</v>
      </c>
      <c r="L193" s="233">
        <f t="shared" si="14"/>
        <v>0</v>
      </c>
      <c r="M193" s="233">
        <f t="shared" si="14"/>
        <v>0</v>
      </c>
    </row>
    <row r="194" spans="1:13" x14ac:dyDescent="0.3">
      <c r="A194" t="s">
        <v>8344</v>
      </c>
      <c r="B194" s="357">
        <f t="shared" ref="B194:M194" si="15">B31</f>
        <v>399923.11666665325</v>
      </c>
      <c r="C194" s="70">
        <f t="shared" si="15"/>
        <v>400559.24999998679</v>
      </c>
      <c r="D194" s="70">
        <f t="shared" si="15"/>
        <v>400375.86333332036</v>
      </c>
      <c r="E194" s="70">
        <f t="shared" si="15"/>
        <v>400425.56666665379</v>
      </c>
      <c r="F194" s="70">
        <f t="shared" si="15"/>
        <v>401239.36666665395</v>
      </c>
      <c r="G194" s="70">
        <f t="shared" si="15"/>
        <v>397261.66999998759</v>
      </c>
      <c r="H194" s="70">
        <f t="shared" si="15"/>
        <v>401297.43333332083</v>
      </c>
      <c r="I194" s="70">
        <f t="shared" si="15"/>
        <v>0</v>
      </c>
      <c r="J194" s="357">
        <f t="shared" si="15"/>
        <v>0</v>
      </c>
      <c r="K194" s="357">
        <f t="shared" si="15"/>
        <v>0</v>
      </c>
      <c r="L194" s="70">
        <f t="shared" si="15"/>
        <v>0</v>
      </c>
      <c r="M194" s="70">
        <f t="shared" si="15"/>
        <v>0</v>
      </c>
    </row>
    <row r="195" spans="1:13" x14ac:dyDescent="0.3">
      <c r="B195" s="358">
        <f t="shared" ref="B195:K195" si="16">B193-B194</f>
        <v>0</v>
      </c>
      <c r="C195" s="233">
        <f t="shared" si="16"/>
        <v>0</v>
      </c>
      <c r="D195" s="233">
        <f t="shared" si="16"/>
        <v>0</v>
      </c>
      <c r="E195" s="233">
        <f t="shared" si="16"/>
        <v>0</v>
      </c>
      <c r="F195" s="233">
        <f t="shared" si="16"/>
        <v>0</v>
      </c>
      <c r="G195" s="233">
        <f t="shared" si="16"/>
        <v>0</v>
      </c>
      <c r="H195" s="233">
        <f t="shared" si="16"/>
        <v>0</v>
      </c>
      <c r="I195" s="233">
        <f t="shared" si="16"/>
        <v>0</v>
      </c>
      <c r="J195" s="358">
        <f t="shared" si="16"/>
        <v>0</v>
      </c>
      <c r="K195" s="358">
        <f t="shared" si="16"/>
        <v>0</v>
      </c>
      <c r="L195" s="233">
        <f t="shared" ref="L195:M195" si="17">L193-L194</f>
        <v>0</v>
      </c>
      <c r="M195" s="233">
        <f t="shared" si="17"/>
        <v>0</v>
      </c>
    </row>
    <row r="196" spans="1:13" x14ac:dyDescent="0.3">
      <c r="B196" s="357"/>
      <c r="E196" s="70"/>
      <c r="G196" s="18"/>
    </row>
    <row r="197" spans="1:13" x14ac:dyDescent="0.3">
      <c r="B197" s="357"/>
      <c r="E197" s="70"/>
      <c r="K197" s="148"/>
    </row>
    <row r="198" spans="1:13" x14ac:dyDescent="0.3">
      <c r="B198" s="357"/>
      <c r="C198" s="19"/>
      <c r="E198" s="70"/>
    </row>
    <row r="199" spans="1:13" x14ac:dyDescent="0.3">
      <c r="B199" s="357"/>
      <c r="E199" s="70"/>
    </row>
    <row r="200" spans="1:13" x14ac:dyDescent="0.3">
      <c r="B200" s="357"/>
      <c r="C200" s="19"/>
      <c r="E200" s="70"/>
    </row>
    <row r="201" spans="1:13" x14ac:dyDescent="0.3">
      <c r="B201" s="357"/>
      <c r="E201" s="70"/>
      <c r="F201" s="19"/>
    </row>
    <row r="202" spans="1:13" x14ac:dyDescent="0.3">
      <c r="B202" s="357"/>
      <c r="E202" s="70"/>
    </row>
    <row r="203" spans="1:13" x14ac:dyDescent="0.3">
      <c r="B203" s="357"/>
      <c r="E203" s="70"/>
    </row>
    <row r="204" spans="1:13" x14ac:dyDescent="0.3">
      <c r="B204" s="357"/>
      <c r="E204" s="70"/>
    </row>
    <row r="205" spans="1:13" x14ac:dyDescent="0.3">
      <c r="B205" s="357"/>
      <c r="E205" s="70"/>
      <c r="G205" s="19"/>
    </row>
    <row r="206" spans="1:13" x14ac:dyDescent="0.3">
      <c r="B206" s="357"/>
      <c r="E206" s="70"/>
    </row>
    <row r="207" spans="1:13" x14ac:dyDescent="0.3">
      <c r="B207" s="357"/>
      <c r="E207" s="70"/>
      <c r="G207" s="19"/>
    </row>
    <row r="208" spans="1:13" x14ac:dyDescent="0.3">
      <c r="B208" s="357"/>
      <c r="D208" s="19"/>
      <c r="E208" s="70"/>
    </row>
    <row r="209" spans="2:6" x14ac:dyDescent="0.3">
      <c r="B209" s="357"/>
      <c r="E209" s="70"/>
    </row>
    <row r="210" spans="2:6" x14ac:dyDescent="0.3">
      <c r="B210" s="357"/>
    </row>
    <row r="211" spans="2:6" x14ac:dyDescent="0.3">
      <c r="B211" s="357"/>
    </row>
    <row r="212" spans="2:6" x14ac:dyDescent="0.3">
      <c r="B212" s="357"/>
    </row>
    <row r="213" spans="2:6" x14ac:dyDescent="0.3">
      <c r="F213" s="70"/>
    </row>
    <row r="214" spans="2:6" x14ac:dyDescent="0.3">
      <c r="F214" s="70"/>
    </row>
    <row r="215" spans="2:6" x14ac:dyDescent="0.3">
      <c r="D215" s="19"/>
      <c r="F215" s="70"/>
    </row>
    <row r="216" spans="2:6" x14ac:dyDescent="0.3">
      <c r="F216" s="70"/>
    </row>
    <row r="217" spans="2:6" x14ac:dyDescent="0.3">
      <c r="D217" s="19"/>
      <c r="F217" s="70"/>
    </row>
    <row r="218" spans="2:6" x14ac:dyDescent="0.3">
      <c r="F218" s="70"/>
    </row>
    <row r="220" spans="2:6" x14ac:dyDescent="0.3">
      <c r="E220" s="3"/>
      <c r="F220" s="19"/>
    </row>
    <row r="221" spans="2:6" x14ac:dyDescent="0.3">
      <c r="E221" s="3"/>
    </row>
    <row r="222" spans="2:6" x14ac:dyDescent="0.3">
      <c r="E222" s="3"/>
      <c r="F222" s="19"/>
    </row>
    <row r="223" spans="2:6" x14ac:dyDescent="0.3">
      <c r="E223" s="3"/>
    </row>
    <row r="224" spans="2:6" x14ac:dyDescent="0.3">
      <c r="E224" s="3"/>
    </row>
    <row r="225" spans="5:5" x14ac:dyDescent="0.3">
      <c r="E225" s="15"/>
    </row>
    <row r="227" spans="5:5" x14ac:dyDescent="0.3">
      <c r="E227" s="19"/>
    </row>
    <row r="229" spans="5:5" x14ac:dyDescent="0.3">
      <c r="E229" s="19"/>
    </row>
  </sheetData>
  <mergeCells count="1">
    <mergeCell ref="B3:H3"/>
  </mergeCells>
  <pageMargins left="0.7" right="0.7" top="0.75" bottom="0.75" header="0.3" footer="0.3"/>
  <pageSetup scale="67" fitToHeight="6" orientation="landscape" r:id="rId1"/>
  <rowBreaks count="3" manualBreakCount="3">
    <brk id="55" max="16383" man="1"/>
    <brk id="104" max="16383" man="1"/>
    <brk id="14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
    <tabColor rgb="FFFFFF00"/>
    <pageSetUpPr fitToPage="1"/>
  </sheetPr>
  <dimension ref="A1:V78"/>
  <sheetViews>
    <sheetView zoomScaleNormal="100" workbookViewId="0">
      <pane xSplit="1" ySplit="1" topLeftCell="B2" activePane="bottomRight" state="frozen"/>
      <selection pane="topRight"/>
      <selection pane="bottomLeft"/>
      <selection pane="bottomRight"/>
    </sheetView>
  </sheetViews>
  <sheetFormatPr defaultColWidth="8.5546875" defaultRowHeight="14.4" x14ac:dyDescent="0.3"/>
  <cols>
    <col min="1" max="1" width="24.5546875" customWidth="1"/>
    <col min="2" max="2" width="16.5546875" style="20" customWidth="1"/>
    <col min="3" max="4" width="14.44140625" style="20" bestFit="1" customWidth="1"/>
    <col min="5" max="5" width="15.44140625" style="20" customWidth="1"/>
    <col min="6" max="7" width="15.44140625" style="20" bestFit="1" customWidth="1"/>
    <col min="9" max="9" width="13.44140625" bestFit="1" customWidth="1"/>
    <col min="10" max="10" width="14.44140625" bestFit="1" customWidth="1"/>
    <col min="11" max="11" width="35.5546875" customWidth="1"/>
    <col min="12" max="16" width="13.44140625" bestFit="1" customWidth="1"/>
    <col min="17" max="17" width="11.44140625" customWidth="1"/>
    <col min="18" max="20" width="13.44140625" bestFit="1" customWidth="1"/>
    <col min="21" max="21" width="13.44140625" customWidth="1"/>
    <col min="22" max="22" width="13.44140625" bestFit="1" customWidth="1"/>
  </cols>
  <sheetData>
    <row r="1" spans="1:22" ht="28.8" x14ac:dyDescent="0.3">
      <c r="A1" s="19" t="s">
        <v>8296</v>
      </c>
      <c r="B1" s="110" t="s">
        <v>117</v>
      </c>
      <c r="C1" s="110" t="s">
        <v>118</v>
      </c>
      <c r="D1" s="110" t="s">
        <v>119</v>
      </c>
      <c r="E1" s="110" t="s">
        <v>120</v>
      </c>
      <c r="F1" s="226" t="s">
        <v>0</v>
      </c>
      <c r="G1" s="227" t="s">
        <v>1</v>
      </c>
      <c r="H1" t="s">
        <v>79</v>
      </c>
    </row>
    <row r="2" spans="1:22" x14ac:dyDescent="0.3">
      <c r="A2" s="19" t="s">
        <v>48</v>
      </c>
    </row>
    <row r="3" spans="1:22" x14ac:dyDescent="0.3">
      <c r="A3" t="s">
        <v>45</v>
      </c>
      <c r="B3" s="317">
        <f>'Billed Monthly Revenue'!E3</f>
        <v>157818.51</v>
      </c>
      <c r="C3" s="317">
        <f>'Billed Monthly Revenue'!I3</f>
        <v>170273.5</v>
      </c>
      <c r="D3" s="317">
        <f>'Billed Monthly Revenue'!M3</f>
        <v>60125.579999999994</v>
      </c>
      <c r="E3" s="317">
        <f>+'Billed Monthly Revenue'!Q8</f>
        <v>0</v>
      </c>
      <c r="F3" s="228">
        <f>SUM(B3:E3)</f>
        <v>388217.59</v>
      </c>
      <c r="G3" s="308">
        <v>493414.75999999995</v>
      </c>
      <c r="H3" s="56">
        <f t="shared" ref="H3:H34" si="0">+F3/G3-1</f>
        <v>-0.21320231685002677</v>
      </c>
    </row>
    <row r="4" spans="1:22" x14ac:dyDescent="0.3">
      <c r="A4" t="s">
        <v>9</v>
      </c>
      <c r="B4" s="318">
        <f>'Billed Monthly Revenue'!E4</f>
        <v>81806.960000000006</v>
      </c>
      <c r="C4" s="318">
        <f>'Billed Monthly Revenue'!I4</f>
        <v>93805.75</v>
      </c>
      <c r="D4" s="318">
        <f>'Billed Monthly Revenue'!M4</f>
        <v>31937.570000000003</v>
      </c>
      <c r="E4" s="318">
        <f>+'Billed Monthly Revenue'!Q3</f>
        <v>0</v>
      </c>
      <c r="F4" s="20">
        <f t="shared" ref="F4:F8" si="1">SUM(B4:E4)</f>
        <v>207550.28000000003</v>
      </c>
      <c r="G4" s="179">
        <v>384524.71</v>
      </c>
      <c r="H4" s="56">
        <f t="shared" si="0"/>
        <v>-0.46024202189763042</v>
      </c>
    </row>
    <row r="5" spans="1:22" x14ac:dyDescent="0.3">
      <c r="A5" t="s">
        <v>10</v>
      </c>
      <c r="B5" s="318">
        <f>'Billed Monthly Revenue'!E5</f>
        <v>55336.14</v>
      </c>
      <c r="C5" s="318">
        <f>'Billed Monthly Revenue'!I5</f>
        <v>61110.81</v>
      </c>
      <c r="D5" s="318">
        <f>'Billed Monthly Revenue'!M5</f>
        <v>19747.54</v>
      </c>
      <c r="E5" s="318">
        <f>+'Billed Monthly Revenue'!Q4</f>
        <v>0</v>
      </c>
      <c r="F5" s="20">
        <f t="shared" si="1"/>
        <v>136194.49</v>
      </c>
      <c r="G5" s="179">
        <v>224466.78</v>
      </c>
      <c r="H5" s="56">
        <f t="shared" si="0"/>
        <v>-0.39325324664968242</v>
      </c>
    </row>
    <row r="6" spans="1:22" x14ac:dyDescent="0.3">
      <c r="A6" t="s">
        <v>11</v>
      </c>
      <c r="B6" s="318">
        <f>'Billed Monthly Revenue'!E6</f>
        <v>37290.47</v>
      </c>
      <c r="C6" s="318">
        <f>'Billed Monthly Revenue'!I6</f>
        <v>30873.449999999997</v>
      </c>
      <c r="D6" s="318">
        <f>'Billed Monthly Revenue'!M6</f>
        <v>8593.83</v>
      </c>
      <c r="E6" s="318">
        <f>+'Billed Monthly Revenue'!Q5</f>
        <v>0</v>
      </c>
      <c r="F6" s="20">
        <f t="shared" si="1"/>
        <v>76757.75</v>
      </c>
      <c r="G6" s="179">
        <v>185372.19</v>
      </c>
      <c r="H6" s="56">
        <f t="shared" si="0"/>
        <v>-0.58592629239585503</v>
      </c>
      <c r="R6" t="s">
        <v>17</v>
      </c>
      <c r="S6" t="s">
        <v>18</v>
      </c>
      <c r="T6" t="s">
        <v>19</v>
      </c>
      <c r="U6" t="s">
        <v>20</v>
      </c>
    </row>
    <row r="7" spans="1:22" x14ac:dyDescent="0.3">
      <c r="A7" t="s">
        <v>12</v>
      </c>
      <c r="B7" s="318">
        <f>'Billed Monthly Revenue'!E7</f>
        <v>947867.06</v>
      </c>
      <c r="C7" s="318">
        <f>'Billed Monthly Revenue'!I7</f>
        <v>889687.13</v>
      </c>
      <c r="D7" s="318">
        <f>'Billed Monthly Revenue'!M7</f>
        <v>304885.52</v>
      </c>
      <c r="E7" s="318">
        <f>+'Billed Monthly Revenue'!Q6</f>
        <v>0</v>
      </c>
      <c r="F7" s="20">
        <f t="shared" si="1"/>
        <v>2142439.71</v>
      </c>
      <c r="G7" s="179">
        <v>2534692.9</v>
      </c>
      <c r="H7" s="56">
        <f t="shared" si="0"/>
        <v>-0.15475373367716461</v>
      </c>
      <c r="Q7" t="s">
        <v>48</v>
      </c>
      <c r="R7" s="18">
        <f>B9</f>
        <v>1364003.9600000002</v>
      </c>
      <c r="S7" s="18">
        <f>C9</f>
        <v>1328895.53</v>
      </c>
      <c r="T7" s="18">
        <f>D9</f>
        <v>439239.52</v>
      </c>
      <c r="U7" s="18">
        <f>SUM(E9)</f>
        <v>0</v>
      </c>
      <c r="V7" s="18"/>
    </row>
    <row r="8" spans="1:22" x14ac:dyDescent="0.3">
      <c r="A8" s="146" t="s">
        <v>13</v>
      </c>
      <c r="B8" s="318">
        <f>'Billed Monthly Revenue'!E8</f>
        <v>83884.820000000007</v>
      </c>
      <c r="C8" s="318">
        <f>'Billed Monthly Revenue'!I8</f>
        <v>83144.89</v>
      </c>
      <c r="D8" s="318">
        <f>'Billed Monthly Revenue'!M8</f>
        <v>13949.48</v>
      </c>
      <c r="E8" s="318">
        <f>+'Billed Monthly Revenue'!Q7</f>
        <v>0</v>
      </c>
      <c r="F8" s="22">
        <f t="shared" si="1"/>
        <v>180979.19000000003</v>
      </c>
      <c r="G8" s="283">
        <v>1021214.3100000002</v>
      </c>
      <c r="H8" s="78">
        <f t="shared" si="0"/>
        <v>-0.82278040150064091</v>
      </c>
      <c r="J8" s="18"/>
      <c r="Q8" t="s">
        <v>58</v>
      </c>
      <c r="R8" s="18">
        <f>B18</f>
        <v>6533251.5899999999</v>
      </c>
      <c r="S8" s="18">
        <f>C18</f>
        <v>6504375.629999999</v>
      </c>
      <c r="T8" s="18">
        <f>D18</f>
        <v>2114739.6500000004</v>
      </c>
      <c r="U8" s="18">
        <f>SUM(E18)</f>
        <v>0</v>
      </c>
      <c r="V8" s="18"/>
    </row>
    <row r="9" spans="1:22" x14ac:dyDescent="0.3">
      <c r="A9" t="s">
        <v>33</v>
      </c>
      <c r="B9" s="230">
        <f t="shared" ref="B9:F9" si="2">SUM(B3:B8)</f>
        <v>1364003.9600000002</v>
      </c>
      <c r="C9" s="230">
        <f t="shared" ref="C9:D9" si="3">SUM(C3:C8)</f>
        <v>1328895.53</v>
      </c>
      <c r="D9" s="230">
        <f t="shared" si="3"/>
        <v>439239.52</v>
      </c>
      <c r="E9" s="230">
        <f t="shared" ref="E9" si="4">SUM(E3:E8)</f>
        <v>0</v>
      </c>
      <c r="F9" s="228">
        <f t="shared" si="2"/>
        <v>3132139.0100000002</v>
      </c>
      <c r="G9" s="228">
        <v>3907276.88</v>
      </c>
      <c r="H9" s="56">
        <f t="shared" si="0"/>
        <v>-0.19838314350530484</v>
      </c>
      <c r="Q9" t="s">
        <v>59</v>
      </c>
      <c r="R9" s="18">
        <f>B27</f>
        <v>10225080.413000003</v>
      </c>
      <c r="S9" s="18">
        <f>C27</f>
        <v>10284142.699999999</v>
      </c>
      <c r="T9" s="18">
        <f>D27</f>
        <v>3289777.8499999996</v>
      </c>
      <c r="U9" s="18">
        <f>SUM(E27)</f>
        <v>0</v>
      </c>
      <c r="V9" s="18"/>
    </row>
    <row r="10" spans="1:22" x14ac:dyDescent="0.3">
      <c r="H10" s="56"/>
    </row>
    <row r="11" spans="1:22" x14ac:dyDescent="0.3">
      <c r="A11" s="19" t="s">
        <v>16</v>
      </c>
      <c r="H11" s="56"/>
    </row>
    <row r="12" spans="1:22" x14ac:dyDescent="0.3">
      <c r="A12" t="s">
        <v>45</v>
      </c>
      <c r="B12" s="317">
        <f>'Billed Monthly Revenue'!E12</f>
        <v>871456.41999999993</v>
      </c>
      <c r="C12" s="317">
        <f>'Billed Monthly Revenue'!I12</f>
        <v>868584.72</v>
      </c>
      <c r="D12" s="317">
        <f>'Billed Monthly Revenue'!M12</f>
        <v>282052.3</v>
      </c>
      <c r="E12" s="317">
        <f>'Billed Monthly Revenue'!Q12</f>
        <v>0</v>
      </c>
      <c r="F12" s="228">
        <f>SUM(B12:E12)</f>
        <v>2022093.44</v>
      </c>
      <c r="G12" s="308">
        <v>3129876.1799999997</v>
      </c>
      <c r="H12" s="56">
        <f t="shared" si="0"/>
        <v>-0.35393819956161965</v>
      </c>
    </row>
    <row r="13" spans="1:22" x14ac:dyDescent="0.3">
      <c r="A13" t="s">
        <v>9</v>
      </c>
      <c r="B13" s="318">
        <f>'Billed Monthly Revenue'!E13</f>
        <v>823955.41000000015</v>
      </c>
      <c r="C13" s="318">
        <f>'Billed Monthly Revenue'!I13</f>
        <v>807146.1399999999</v>
      </c>
      <c r="D13" s="318">
        <f>'Billed Monthly Revenue'!M13</f>
        <v>263782.07</v>
      </c>
      <c r="E13" s="318">
        <f>'Billed Monthly Revenue'!Q13</f>
        <v>0</v>
      </c>
      <c r="F13" s="20">
        <f t="shared" ref="F13:F17" si="5">SUM(B13:E13)</f>
        <v>1894883.62</v>
      </c>
      <c r="G13" s="179">
        <v>3018572.02</v>
      </c>
      <c r="H13" s="56">
        <f t="shared" si="0"/>
        <v>-0.37225827065076944</v>
      </c>
    </row>
    <row r="14" spans="1:22" x14ac:dyDescent="0.3">
      <c r="A14" t="s">
        <v>10</v>
      </c>
      <c r="B14" s="318">
        <f>'Billed Monthly Revenue'!E14</f>
        <v>421599.20999999996</v>
      </c>
      <c r="C14" s="318">
        <f>'Billed Monthly Revenue'!I14</f>
        <v>418489.76</v>
      </c>
      <c r="D14" s="318">
        <f>'Billed Monthly Revenue'!M14</f>
        <v>114561.58</v>
      </c>
      <c r="E14" s="318">
        <f>'Billed Monthly Revenue'!Q14</f>
        <v>0</v>
      </c>
      <c r="F14" s="20">
        <f t="shared" si="5"/>
        <v>954650.54999999993</v>
      </c>
      <c r="G14" s="179">
        <v>1602325.45</v>
      </c>
      <c r="H14" s="56">
        <f t="shared" si="0"/>
        <v>-0.40420933213037347</v>
      </c>
    </row>
    <row r="15" spans="1:22" x14ac:dyDescent="0.3">
      <c r="A15" t="s">
        <v>11</v>
      </c>
      <c r="B15" s="318">
        <f>'Billed Monthly Revenue'!E15</f>
        <v>396032.21000000008</v>
      </c>
      <c r="C15" s="318">
        <f>'Billed Monthly Revenue'!I15</f>
        <v>391899.61000000004</v>
      </c>
      <c r="D15" s="318">
        <f>'Billed Monthly Revenue'!M15</f>
        <v>127542.86000000003</v>
      </c>
      <c r="E15" s="318">
        <f>'Billed Monthly Revenue'!Q15</f>
        <v>0</v>
      </c>
      <c r="F15" s="20">
        <f t="shared" si="5"/>
        <v>915474.68</v>
      </c>
      <c r="G15" s="179">
        <v>1467750.48</v>
      </c>
      <c r="H15" s="56">
        <f t="shared" si="0"/>
        <v>-0.3762736292888148</v>
      </c>
      <c r="J15" s="18"/>
    </row>
    <row r="16" spans="1:22" x14ac:dyDescent="0.3">
      <c r="A16" t="s">
        <v>12</v>
      </c>
      <c r="B16" s="318">
        <f>'Billed Monthly Revenue'!E16</f>
        <v>3162742.1799999997</v>
      </c>
      <c r="C16" s="318">
        <f>'Billed Monthly Revenue'!I16</f>
        <v>3157451.9699999997</v>
      </c>
      <c r="D16" s="318">
        <f>'Billed Monthly Revenue'!M16</f>
        <v>1041790.3300000001</v>
      </c>
      <c r="E16" s="318">
        <f>'Billed Monthly Revenue'!Q16</f>
        <v>0</v>
      </c>
      <c r="F16" s="20">
        <f t="shared" si="5"/>
        <v>7361984.4799999995</v>
      </c>
      <c r="G16" s="179">
        <v>11961733.49</v>
      </c>
      <c r="H16" s="56">
        <f t="shared" si="0"/>
        <v>-0.38453866355118071</v>
      </c>
      <c r="J16" s="18"/>
    </row>
    <row r="17" spans="1:17" x14ac:dyDescent="0.3">
      <c r="A17" s="146" t="s">
        <v>13</v>
      </c>
      <c r="B17" s="318">
        <f>'Billed Monthly Revenue'!E17</f>
        <v>857466.15999999992</v>
      </c>
      <c r="C17" s="318">
        <f>'Billed Monthly Revenue'!I17</f>
        <v>860803.42999999993</v>
      </c>
      <c r="D17" s="318">
        <f>'Billed Monthly Revenue'!M17</f>
        <v>285010.51</v>
      </c>
      <c r="E17" s="318">
        <f>'Billed Monthly Revenue'!Q17</f>
        <v>0</v>
      </c>
      <c r="F17" s="22">
        <f t="shared" si="5"/>
        <v>2003280.0999999999</v>
      </c>
      <c r="G17" s="283">
        <v>3114921.68</v>
      </c>
      <c r="H17" s="78">
        <f t="shared" si="0"/>
        <v>-0.35687625378754317</v>
      </c>
      <c r="J17" s="18"/>
    </row>
    <row r="18" spans="1:17" x14ac:dyDescent="0.3">
      <c r="A18" t="s">
        <v>33</v>
      </c>
      <c r="B18" s="230">
        <f t="shared" ref="B18:F18" si="6">SUM(B12:B17)</f>
        <v>6533251.5899999999</v>
      </c>
      <c r="C18" s="230">
        <f t="shared" ref="C18:D18" si="7">SUM(C12:C17)</f>
        <v>6504375.629999999</v>
      </c>
      <c r="D18" s="230">
        <f t="shared" si="7"/>
        <v>2114739.6500000004</v>
      </c>
      <c r="E18" s="230">
        <f t="shared" ref="E18" si="8">SUM(E12:E17)</f>
        <v>0</v>
      </c>
      <c r="F18" s="228">
        <f t="shared" si="6"/>
        <v>15152366.869999999</v>
      </c>
      <c r="G18" s="228">
        <v>17355428.539999999</v>
      </c>
      <c r="H18" s="56">
        <f t="shared" si="0"/>
        <v>-0.12693790101019309</v>
      </c>
      <c r="J18" s="18"/>
    </row>
    <row r="19" spans="1:17" x14ac:dyDescent="0.3">
      <c r="H19" s="56"/>
      <c r="J19" s="18"/>
    </row>
    <row r="20" spans="1:17" x14ac:dyDescent="0.3">
      <c r="A20" s="24" t="s">
        <v>53</v>
      </c>
      <c r="B20" s="23"/>
      <c r="C20" s="23"/>
      <c r="D20" s="23"/>
      <c r="E20" s="23"/>
      <c r="F20" s="23"/>
      <c r="G20" s="23"/>
      <c r="H20" s="56"/>
      <c r="L20" t="s">
        <v>17</v>
      </c>
      <c r="M20" t="s">
        <v>18</v>
      </c>
      <c r="N20" t="s">
        <v>19</v>
      </c>
      <c r="O20" t="s">
        <v>20</v>
      </c>
    </row>
    <row r="21" spans="1:17" x14ac:dyDescent="0.3">
      <c r="A21" s="147" t="s">
        <v>45</v>
      </c>
      <c r="B21" s="229">
        <f t="shared" ref="B21:C21" si="9">SUM(B30,B39,B48,B57,B66)</f>
        <v>2273450.923</v>
      </c>
      <c r="C21" s="229">
        <f t="shared" si="9"/>
        <v>2281417.9499999997</v>
      </c>
      <c r="D21" s="229">
        <f t="shared" ref="D21:E21" si="10">SUM(D30,D39,D48,D57,D66)</f>
        <v>726798.26</v>
      </c>
      <c r="E21" s="229">
        <f t="shared" si="10"/>
        <v>0</v>
      </c>
      <c r="F21" s="229">
        <f>SUM(B21:E21)</f>
        <v>5281667.1329999994</v>
      </c>
      <c r="G21" s="308">
        <v>8493910.0299999993</v>
      </c>
      <c r="H21" s="56">
        <f t="shared" si="0"/>
        <v>-0.37818188392089669</v>
      </c>
      <c r="K21" t="s">
        <v>49</v>
      </c>
      <c r="L21" s="18">
        <f>B36</f>
        <v>10001192.443</v>
      </c>
      <c r="M21" s="18">
        <f t="shared" ref="M21:N21" si="11">C36</f>
        <v>10038159.100000001</v>
      </c>
      <c r="N21" s="18">
        <f t="shared" si="11"/>
        <v>3209423.2800000003</v>
      </c>
      <c r="O21" s="18">
        <f>SUM(E36)</f>
        <v>0</v>
      </c>
    </row>
    <row r="22" spans="1:17" x14ac:dyDescent="0.3">
      <c r="A22" s="147" t="s">
        <v>9</v>
      </c>
      <c r="B22" s="23">
        <f t="shared" ref="B22:C22" si="12">SUM(B31,B40,B49,B58,B67)</f>
        <v>1430119.2100000002</v>
      </c>
      <c r="C22" s="23">
        <f t="shared" si="12"/>
        <v>1430344.23</v>
      </c>
      <c r="D22" s="23">
        <f t="shared" ref="D22:E22" si="13">SUM(D31,D40,D49,D58,D67)</f>
        <v>459985.87</v>
      </c>
      <c r="E22" s="23">
        <f t="shared" si="13"/>
        <v>0</v>
      </c>
      <c r="F22" s="23">
        <f t="shared" ref="F22:F26" si="14">SUM(B22:E22)</f>
        <v>3320449.3100000005</v>
      </c>
      <c r="G22" s="179">
        <v>5325565</v>
      </c>
      <c r="H22" s="56">
        <f t="shared" si="0"/>
        <v>-0.37650759872426676</v>
      </c>
      <c r="J22" s="18"/>
      <c r="K22" t="s">
        <v>50</v>
      </c>
      <c r="L22" s="18">
        <f>B45</f>
        <v>18083.52</v>
      </c>
      <c r="M22" s="18">
        <f t="shared" ref="M22:N22" si="15">C45</f>
        <v>17774.400000000001</v>
      </c>
      <c r="N22" s="18">
        <f t="shared" si="15"/>
        <v>5911.92</v>
      </c>
      <c r="O22" s="18">
        <f>SUM(E45)</f>
        <v>0</v>
      </c>
      <c r="P22" s="138"/>
      <c r="Q22" s="136"/>
    </row>
    <row r="23" spans="1:17" x14ac:dyDescent="0.3">
      <c r="A23" s="147" t="s">
        <v>10</v>
      </c>
      <c r="B23" s="23">
        <f t="shared" ref="B23:C23" si="16">SUM(B32,B41,B50,B59,B68)</f>
        <v>802970.66999999993</v>
      </c>
      <c r="C23" s="23">
        <f t="shared" si="16"/>
        <v>800869.89</v>
      </c>
      <c r="D23" s="23">
        <f t="shared" ref="D23:E23" si="17">SUM(D32,D41,D50,D59,D68)</f>
        <v>256939.34000000003</v>
      </c>
      <c r="E23" s="23">
        <f t="shared" si="17"/>
        <v>0</v>
      </c>
      <c r="F23" s="23">
        <f t="shared" si="14"/>
        <v>1860779.9000000001</v>
      </c>
      <c r="G23" s="179">
        <v>3077779.75</v>
      </c>
      <c r="H23" s="56">
        <f t="shared" si="0"/>
        <v>-0.39541486033885298</v>
      </c>
      <c r="K23" t="s">
        <v>51</v>
      </c>
      <c r="L23" s="18">
        <f>B54</f>
        <v>15825.999999999996</v>
      </c>
      <c r="M23" s="18">
        <f t="shared" ref="M23:N23" si="18">C54</f>
        <v>18482.8</v>
      </c>
      <c r="N23" s="18">
        <f t="shared" si="18"/>
        <v>6133.5999999999995</v>
      </c>
      <c r="O23" s="18">
        <f>SUM(E54)</f>
        <v>0</v>
      </c>
      <c r="P23" s="138"/>
      <c r="Q23" s="136"/>
    </row>
    <row r="24" spans="1:17" x14ac:dyDescent="0.3">
      <c r="A24" s="147" t="s">
        <v>11</v>
      </c>
      <c r="B24" s="23">
        <f t="shared" ref="B24:C24" si="19">SUM(B33,B42,B51,B60,B69)</f>
        <v>1539210.9000000001</v>
      </c>
      <c r="C24" s="23">
        <f t="shared" si="19"/>
        <v>1540681.08</v>
      </c>
      <c r="D24" s="23">
        <f t="shared" ref="D24:E24" si="20">SUM(D33,D42,D51,D60,D69)</f>
        <v>483440.72</v>
      </c>
      <c r="E24" s="23">
        <f t="shared" si="20"/>
        <v>0</v>
      </c>
      <c r="F24" s="23">
        <f t="shared" si="14"/>
        <v>3563332.7</v>
      </c>
      <c r="G24" s="179">
        <v>5852021.6699999999</v>
      </c>
      <c r="H24" s="56">
        <f t="shared" si="0"/>
        <v>-0.39109372778518769</v>
      </c>
      <c r="K24" t="s">
        <v>60</v>
      </c>
      <c r="L24" s="18">
        <f>B63</f>
        <v>198051.44999999998</v>
      </c>
      <c r="M24" s="18">
        <f>C63</f>
        <v>217875.89999999997</v>
      </c>
      <c r="N24" s="18">
        <f t="shared" ref="N24:O24" si="21">D63</f>
        <v>70970.049999999988</v>
      </c>
      <c r="O24" s="18">
        <f t="shared" si="21"/>
        <v>0</v>
      </c>
      <c r="P24" s="138"/>
      <c r="Q24" s="136"/>
    </row>
    <row r="25" spans="1:17" x14ac:dyDescent="0.3">
      <c r="A25" s="147" t="s">
        <v>12</v>
      </c>
      <c r="B25" s="23">
        <f t="shared" ref="B25:C25" si="22">SUM(B34,B43,B52,B61,B70)</f>
        <v>1763573.8400000003</v>
      </c>
      <c r="C25" s="23">
        <f t="shared" si="22"/>
        <v>1784628.0799999998</v>
      </c>
      <c r="D25" s="23">
        <f t="shared" ref="D25:E25" si="23">SUM(D34,D43,D52,D61,D70)</f>
        <v>570989.83999999985</v>
      </c>
      <c r="E25" s="23">
        <f t="shared" si="23"/>
        <v>0</v>
      </c>
      <c r="F25" s="23">
        <f t="shared" si="14"/>
        <v>4119191.76</v>
      </c>
      <c r="G25" s="179">
        <v>6687076.0300000003</v>
      </c>
      <c r="H25" s="56">
        <f t="shared" si="0"/>
        <v>-0.38400703962087301</v>
      </c>
      <c r="K25" t="s">
        <v>9250</v>
      </c>
      <c r="L25" s="18">
        <f>-ABS(B72)</f>
        <v>-8073</v>
      </c>
      <c r="M25" s="18">
        <f t="shared" ref="M25:N25" si="24">-ABS(C72)</f>
        <v>-8149.5</v>
      </c>
      <c r="N25" s="18">
        <f t="shared" si="24"/>
        <v>-2661</v>
      </c>
      <c r="O25" s="18">
        <f>SUM(E72)</f>
        <v>0</v>
      </c>
      <c r="P25" s="138"/>
      <c r="Q25" s="136"/>
    </row>
    <row r="26" spans="1:17" x14ac:dyDescent="0.3">
      <c r="A26" s="161" t="s">
        <v>13</v>
      </c>
      <c r="B26" s="162">
        <f t="shared" ref="B26:C26" si="25">SUM(B35,B44,B53,B62,B71)</f>
        <v>2415754.87</v>
      </c>
      <c r="C26" s="162">
        <f t="shared" si="25"/>
        <v>2446201.4700000007</v>
      </c>
      <c r="D26" s="162">
        <f t="shared" ref="D26:E26" si="26">SUM(D35,D44,D53,D62,D71)</f>
        <v>791623.82</v>
      </c>
      <c r="E26" s="162">
        <f t="shared" si="26"/>
        <v>0</v>
      </c>
      <c r="F26" s="162">
        <f t="shared" si="14"/>
        <v>5653580.1600000011</v>
      </c>
      <c r="G26" s="283">
        <v>9002938.7299999986</v>
      </c>
      <c r="H26" s="78">
        <f t="shared" si="0"/>
        <v>-0.37202947509118478</v>
      </c>
      <c r="L26" s="18"/>
      <c r="P26" s="138"/>
      <c r="Q26" s="136"/>
    </row>
    <row r="27" spans="1:17" x14ac:dyDescent="0.3">
      <c r="A27" s="147" t="s">
        <v>33</v>
      </c>
      <c r="B27" s="229">
        <f t="shared" ref="B27" si="27">SUM(B21:B26)</f>
        <v>10225080.413000003</v>
      </c>
      <c r="C27" s="229">
        <f t="shared" ref="C27:D27" si="28">SUM(C21:C26)</f>
        <v>10284142.699999999</v>
      </c>
      <c r="D27" s="229">
        <f t="shared" si="28"/>
        <v>3289777.8499999996</v>
      </c>
      <c r="E27" s="229">
        <f t="shared" ref="E27" si="29">SUM(E21:E26)</f>
        <v>0</v>
      </c>
      <c r="F27" s="229">
        <f>SUM(F21:F26)</f>
        <v>23799000.963000003</v>
      </c>
      <c r="G27" s="229">
        <v>26166265</v>
      </c>
      <c r="H27" s="56">
        <f t="shared" si="0"/>
        <v>-9.0470078056612113E-2</v>
      </c>
      <c r="M27" s="18"/>
      <c r="P27" s="138"/>
      <c r="Q27" s="136"/>
    </row>
    <row r="28" spans="1:17" x14ac:dyDescent="0.3">
      <c r="H28" s="56"/>
      <c r="J28" s="18"/>
      <c r="P28" s="138"/>
      <c r="Q28" s="137"/>
    </row>
    <row r="29" spans="1:17" x14ac:dyDescent="0.3">
      <c r="A29" s="19" t="s">
        <v>52</v>
      </c>
      <c r="H29" s="56"/>
      <c r="J29" s="18"/>
    </row>
    <row r="30" spans="1:17" x14ac:dyDescent="0.3">
      <c r="A30" t="s">
        <v>45</v>
      </c>
      <c r="B30" s="317">
        <f>'Billed Monthly Revenue'!E30</f>
        <v>2234585.8530000001</v>
      </c>
      <c r="C30" s="317">
        <f>'Billed Monthly Revenue'!I30</f>
        <v>2242661.63</v>
      </c>
      <c r="D30" s="317">
        <f>'Billed Monthly Revenue'!M30</f>
        <v>713737.47000000009</v>
      </c>
      <c r="E30" s="317">
        <f>'Billed Monthly Revenue'!Q30</f>
        <v>0</v>
      </c>
      <c r="F30" s="228">
        <f>SUM(B30:E30)</f>
        <v>5190984.9529999997</v>
      </c>
      <c r="G30" s="308">
        <v>8357608.6299999999</v>
      </c>
      <c r="H30" s="56">
        <f t="shared" si="0"/>
        <v>-0.37889111792496077</v>
      </c>
    </row>
    <row r="31" spans="1:17" x14ac:dyDescent="0.3">
      <c r="A31" t="s">
        <v>9</v>
      </c>
      <c r="B31" s="318">
        <f>'Billed Monthly Revenue'!E31</f>
        <v>1394925.7200000002</v>
      </c>
      <c r="C31" s="318">
        <f>'Billed Monthly Revenue'!I31</f>
        <v>1394716.6</v>
      </c>
      <c r="D31" s="318">
        <f>'Billed Monthly Revenue'!M31</f>
        <v>448006.52</v>
      </c>
      <c r="E31" s="318">
        <f>'Billed Monthly Revenue'!Q31</f>
        <v>0</v>
      </c>
      <c r="F31" s="20">
        <f t="shared" ref="F31:F35" si="30">SUM(B31:E31)</f>
        <v>3237648.8400000003</v>
      </c>
      <c r="G31" s="179">
        <v>5196197.5600000005</v>
      </c>
      <c r="H31" s="56">
        <f t="shared" si="0"/>
        <v>-0.37691960272580549</v>
      </c>
    </row>
    <row r="32" spans="1:17" x14ac:dyDescent="0.3">
      <c r="A32" t="s">
        <v>10</v>
      </c>
      <c r="B32" s="318">
        <f>'Billed Monthly Revenue'!E32</f>
        <v>794956.63</v>
      </c>
      <c r="C32" s="318">
        <f>'Billed Monthly Revenue'!I32</f>
        <v>792710.6</v>
      </c>
      <c r="D32" s="318">
        <f>'Billed Monthly Revenue'!M32</f>
        <v>254222.2</v>
      </c>
      <c r="E32" s="318">
        <f>'Billed Monthly Revenue'!Q32</f>
        <v>0</v>
      </c>
      <c r="F32" s="20">
        <f t="shared" si="30"/>
        <v>1841889.43</v>
      </c>
      <c r="G32" s="179">
        <v>3049308.0699999994</v>
      </c>
      <c r="H32" s="56">
        <f t="shared" si="0"/>
        <v>-0.39596479341623214</v>
      </c>
      <c r="I32" s="18"/>
    </row>
    <row r="33" spans="1:10" x14ac:dyDescent="0.3">
      <c r="A33" t="s">
        <v>11</v>
      </c>
      <c r="B33" s="318">
        <f>'Billed Monthly Revenue'!E33</f>
        <v>1513274.1300000001</v>
      </c>
      <c r="C33" s="318">
        <f>'Billed Monthly Revenue'!I33</f>
        <v>1514085.8800000001</v>
      </c>
      <c r="D33" s="318">
        <f>'Billed Monthly Revenue'!M33</f>
        <v>474441.58999999997</v>
      </c>
      <c r="E33" s="318">
        <f>'Billed Monthly Revenue'!Q33</f>
        <v>0</v>
      </c>
      <c r="F33" s="20">
        <f t="shared" si="30"/>
        <v>3501801.6</v>
      </c>
      <c r="G33" s="179">
        <v>5757062.6699999999</v>
      </c>
      <c r="H33" s="56">
        <f t="shared" si="0"/>
        <v>-0.39173814830124121</v>
      </c>
    </row>
    <row r="34" spans="1:10" x14ac:dyDescent="0.3">
      <c r="A34" t="s">
        <v>12</v>
      </c>
      <c r="B34" s="318">
        <f>'Billed Monthly Revenue'!E34</f>
        <v>1736711.0100000002</v>
      </c>
      <c r="C34" s="318">
        <f>'Billed Monthly Revenue'!I34</f>
        <v>1757344.8599999999</v>
      </c>
      <c r="D34" s="318">
        <f>'Billed Monthly Revenue'!M34</f>
        <v>561866.11999999988</v>
      </c>
      <c r="E34" s="318">
        <f>'Billed Monthly Revenue'!Q34</f>
        <v>0</v>
      </c>
      <c r="F34" s="20">
        <f t="shared" si="30"/>
        <v>4055921.99</v>
      </c>
      <c r="G34" s="179">
        <v>6591932.3200000003</v>
      </c>
      <c r="H34" s="56">
        <f t="shared" si="0"/>
        <v>-0.38471425477256715</v>
      </c>
    </row>
    <row r="35" spans="1:10" x14ac:dyDescent="0.3">
      <c r="A35" s="146" t="s">
        <v>13</v>
      </c>
      <c r="B35" s="318">
        <f>'Billed Monthly Revenue'!E35</f>
        <v>2326739.1</v>
      </c>
      <c r="C35" s="318">
        <f>'Billed Monthly Revenue'!I35</f>
        <v>2336639.5300000003</v>
      </c>
      <c r="D35" s="318">
        <f>'Billed Monthly Revenue'!M35</f>
        <v>757149.38</v>
      </c>
      <c r="E35" s="318">
        <f>'Billed Monthly Revenue'!Q35</f>
        <v>0</v>
      </c>
      <c r="F35" s="22">
        <f t="shared" si="30"/>
        <v>5420528.0100000007</v>
      </c>
      <c r="G35" s="283">
        <v>8692988.5399999991</v>
      </c>
      <c r="H35" s="78">
        <f t="shared" ref="H35:H66" si="31">+F35/G35-1</f>
        <v>-0.37644827379468726</v>
      </c>
    </row>
    <row r="36" spans="1:10" x14ac:dyDescent="0.3">
      <c r="A36" t="s">
        <v>33</v>
      </c>
      <c r="B36" s="230">
        <f t="shared" ref="B36:F36" si="32">SUM(B30:B35)</f>
        <v>10001192.443</v>
      </c>
      <c r="C36" s="230">
        <f t="shared" ref="C36:D36" si="33">SUM(C30:C35)</f>
        <v>10038159.100000001</v>
      </c>
      <c r="D36" s="230">
        <f t="shared" si="33"/>
        <v>3209423.2800000003</v>
      </c>
      <c r="E36" s="230">
        <f t="shared" ref="E36" si="34">SUM(E30:E35)</f>
        <v>0</v>
      </c>
      <c r="F36" s="228">
        <f t="shared" si="32"/>
        <v>23248774.823000003</v>
      </c>
      <c r="G36" s="228">
        <v>25762567.049999997</v>
      </c>
      <c r="H36" s="56">
        <f t="shared" si="31"/>
        <v>-9.7575378343362495E-2</v>
      </c>
    </row>
    <row r="37" spans="1:10" x14ac:dyDescent="0.3">
      <c r="H37" s="56"/>
      <c r="J37" s="18"/>
    </row>
    <row r="38" spans="1:10" x14ac:dyDescent="0.3">
      <c r="A38" s="25" t="s">
        <v>54</v>
      </c>
      <c r="H38" s="56"/>
    </row>
    <row r="39" spans="1:10" x14ac:dyDescent="0.3">
      <c r="A39" t="s">
        <v>45</v>
      </c>
      <c r="B39" s="317">
        <f>'Billed Monthly Revenue'!E39</f>
        <v>1790.3200000000002</v>
      </c>
      <c r="C39" s="317">
        <f>'Billed Monthly Revenue'!I39</f>
        <v>1661.52</v>
      </c>
      <c r="D39" s="317">
        <f>'Billed Monthly Revenue'!M39</f>
        <v>553.84</v>
      </c>
      <c r="E39" s="317">
        <f>'Billed Monthly Revenue'!Q39</f>
        <v>0</v>
      </c>
      <c r="F39" s="228">
        <f>SUM(B39:E39)</f>
        <v>4005.6800000000003</v>
      </c>
      <c r="G39" s="308">
        <v>6888.84</v>
      </c>
      <c r="H39" s="56">
        <f t="shared" si="31"/>
        <v>-0.41852619599235863</v>
      </c>
    </row>
    <row r="40" spans="1:10" x14ac:dyDescent="0.3">
      <c r="A40" t="s">
        <v>9</v>
      </c>
      <c r="B40" s="318">
        <f>'Billed Monthly Revenue'!E40</f>
        <v>4804.24</v>
      </c>
      <c r="C40" s="318">
        <f>'Billed Monthly Revenue'!I40</f>
        <v>4778.4799999999996</v>
      </c>
      <c r="D40" s="318">
        <f>'Billed Monthly Revenue'!M40</f>
        <v>1610</v>
      </c>
      <c r="E40" s="318">
        <f>'Billed Monthly Revenue'!Q40</f>
        <v>0</v>
      </c>
      <c r="F40" s="20">
        <f t="shared" ref="F40:F44" si="35">SUM(B40:E40)</f>
        <v>11192.72</v>
      </c>
      <c r="G40" s="179">
        <v>18597.39</v>
      </c>
      <c r="H40" s="56">
        <f t="shared" si="31"/>
        <v>-0.39815640796907525</v>
      </c>
    </row>
    <row r="41" spans="1:10" x14ac:dyDescent="0.3">
      <c r="A41" t="s">
        <v>10</v>
      </c>
      <c r="B41" s="318">
        <f>'Billed Monthly Revenue'!E41</f>
        <v>1133.44</v>
      </c>
      <c r="C41" s="318">
        <f>'Billed Monthly Revenue'!I41</f>
        <v>1133.44</v>
      </c>
      <c r="D41" s="318">
        <f>'Billed Monthly Revenue'!M41</f>
        <v>360.64000000000004</v>
      </c>
      <c r="E41" s="318">
        <f>'Billed Monthly Revenue'!Q41</f>
        <v>0</v>
      </c>
      <c r="F41" s="20">
        <f t="shared" si="35"/>
        <v>2627.52</v>
      </c>
      <c r="G41" s="179">
        <v>4101.09</v>
      </c>
      <c r="H41" s="56">
        <f t="shared" si="31"/>
        <v>-0.35931179271852121</v>
      </c>
    </row>
    <row r="42" spans="1:10" x14ac:dyDescent="0.3">
      <c r="A42" t="s">
        <v>11</v>
      </c>
      <c r="B42" s="318">
        <f>'Billed Monthly Revenue'!E42</f>
        <v>4108.72</v>
      </c>
      <c r="C42" s="318">
        <f>'Billed Monthly Revenue'!I42</f>
        <v>4057.2000000000003</v>
      </c>
      <c r="D42" s="318">
        <f>'Billed Monthly Revenue'!M42</f>
        <v>1365.28</v>
      </c>
      <c r="E42" s="318">
        <f>'Billed Monthly Revenue'!Q42</f>
        <v>0</v>
      </c>
      <c r="F42" s="20">
        <f t="shared" si="35"/>
        <v>9531.2000000000007</v>
      </c>
      <c r="G42" s="179">
        <v>16156.56</v>
      </c>
      <c r="H42" s="56">
        <f t="shared" si="31"/>
        <v>-0.41007244116321784</v>
      </c>
    </row>
    <row r="43" spans="1:10" x14ac:dyDescent="0.3">
      <c r="A43" t="s">
        <v>12</v>
      </c>
      <c r="B43" s="318">
        <f>'Billed Monthly Revenue'!E43</f>
        <v>2653.2799999999997</v>
      </c>
      <c r="C43" s="318">
        <f>'Billed Monthly Revenue'!I43</f>
        <v>2563.12</v>
      </c>
      <c r="D43" s="318">
        <f>'Billed Monthly Revenue'!M43</f>
        <v>824.32</v>
      </c>
      <c r="E43" s="318">
        <f>'Billed Monthly Revenue'!Q43</f>
        <v>0</v>
      </c>
      <c r="F43" s="20">
        <f t="shared" si="35"/>
        <v>6040.7199999999993</v>
      </c>
      <c r="G43" s="179">
        <v>9676.59</v>
      </c>
      <c r="H43" s="56">
        <f t="shared" si="31"/>
        <v>-0.37573876747903967</v>
      </c>
    </row>
    <row r="44" spans="1:10" x14ac:dyDescent="0.3">
      <c r="A44" s="146" t="s">
        <v>13</v>
      </c>
      <c r="B44" s="318">
        <f>'Billed Monthly Revenue'!E44</f>
        <v>3593.5200000000004</v>
      </c>
      <c r="C44" s="318">
        <f>'Billed Monthly Revenue'!I44</f>
        <v>3580.6400000000003</v>
      </c>
      <c r="D44" s="318">
        <f>'Billed Monthly Revenue'!M44</f>
        <v>1197.8400000000001</v>
      </c>
      <c r="E44" s="318">
        <f>'Billed Monthly Revenue'!Q44</f>
        <v>0</v>
      </c>
      <c r="F44" s="22">
        <f t="shared" si="35"/>
        <v>8372</v>
      </c>
      <c r="G44" s="283">
        <v>13678.560000000001</v>
      </c>
      <c r="H44" s="78">
        <f t="shared" si="31"/>
        <v>-0.38794726930320156</v>
      </c>
    </row>
    <row r="45" spans="1:10" x14ac:dyDescent="0.3">
      <c r="A45" t="s">
        <v>33</v>
      </c>
      <c r="B45" s="230">
        <f t="shared" ref="B45:F45" si="36">SUM(B39:B44)</f>
        <v>18083.52</v>
      </c>
      <c r="C45" s="230">
        <f t="shared" ref="C45:D45" si="37">SUM(C39:C44)</f>
        <v>17774.400000000001</v>
      </c>
      <c r="D45" s="230">
        <f t="shared" si="37"/>
        <v>5911.92</v>
      </c>
      <c r="E45" s="230">
        <f t="shared" ref="E45" si="38">SUM(E39:E44)</f>
        <v>0</v>
      </c>
      <c r="F45" s="228">
        <f t="shared" si="36"/>
        <v>41769.839999999997</v>
      </c>
      <c r="G45" s="228">
        <v>52479</v>
      </c>
      <c r="H45" s="56">
        <f t="shared" si="31"/>
        <v>-0.20406562625050029</v>
      </c>
    </row>
    <row r="46" spans="1:10" x14ac:dyDescent="0.3">
      <c r="H46" s="56"/>
    </row>
    <row r="47" spans="1:10" x14ac:dyDescent="0.3">
      <c r="A47" s="26" t="s">
        <v>55</v>
      </c>
      <c r="H47" s="56"/>
    </row>
    <row r="48" spans="1:10" x14ac:dyDescent="0.3">
      <c r="A48" t="s">
        <v>45</v>
      </c>
      <c r="B48" s="317">
        <f>'Billed Monthly Revenue'!E48</f>
        <v>3960.5999999999995</v>
      </c>
      <c r="C48" s="317">
        <f>'Billed Monthly Revenue'!I48</f>
        <v>3993.3999999999996</v>
      </c>
      <c r="D48" s="317">
        <f>'Billed Monthly Revenue'!M48</f>
        <v>1320.1999999999998</v>
      </c>
      <c r="E48" s="317">
        <f>'Billed Monthly Revenue'!Q48</f>
        <v>0</v>
      </c>
      <c r="F48" s="228">
        <f>SUM(B48:E48)</f>
        <v>9274.1999999999989</v>
      </c>
      <c r="G48" s="308">
        <v>10185.99</v>
      </c>
      <c r="H48" s="56">
        <f t="shared" si="31"/>
        <v>-8.9514126756456758E-2</v>
      </c>
    </row>
    <row r="49" spans="1:10" x14ac:dyDescent="0.3">
      <c r="A49" t="s">
        <v>9</v>
      </c>
      <c r="B49" s="318">
        <f>'Billed Monthly Revenue'!E49</f>
        <v>0</v>
      </c>
      <c r="C49" s="318">
        <f>'Billed Monthly Revenue'!I49</f>
        <v>0</v>
      </c>
      <c r="D49" s="318">
        <f>'Billed Monthly Revenue'!M49</f>
        <v>0</v>
      </c>
      <c r="E49" s="318">
        <f>'Billed Monthly Revenue'!Q49</f>
        <v>0</v>
      </c>
      <c r="F49" s="20">
        <f t="shared" ref="F49:F53" si="39">SUM(B49:E49)</f>
        <v>0</v>
      </c>
      <c r="G49" s="179">
        <v>0</v>
      </c>
      <c r="H49" s="56" t="e">
        <f t="shared" si="31"/>
        <v>#DIV/0!</v>
      </c>
    </row>
    <row r="50" spans="1:10" x14ac:dyDescent="0.3">
      <c r="A50" t="s">
        <v>10</v>
      </c>
      <c r="B50" s="318">
        <f>'Billed Monthly Revenue'!E50</f>
        <v>992.19999999999993</v>
      </c>
      <c r="C50" s="318">
        <f>'Billed Monthly Revenue'!I50</f>
        <v>1016.8</v>
      </c>
      <c r="D50" s="318">
        <f>'Billed Monthly Revenue'!M50</f>
        <v>352.59999999999997</v>
      </c>
      <c r="E50" s="318">
        <f>'Billed Monthly Revenue'!Q50</f>
        <v>0</v>
      </c>
      <c r="F50" s="20">
        <f t="shared" si="39"/>
        <v>2361.6</v>
      </c>
      <c r="G50" s="179">
        <v>2469.5699999999997</v>
      </c>
      <c r="H50" s="56">
        <f t="shared" si="31"/>
        <v>-4.3720161809545743E-2</v>
      </c>
    </row>
    <row r="51" spans="1:10" x14ac:dyDescent="0.3">
      <c r="A51" t="s">
        <v>11</v>
      </c>
      <c r="B51" s="318">
        <f>'Billed Monthly Revenue'!E51</f>
        <v>2410.7999999999997</v>
      </c>
      <c r="C51" s="318">
        <f>'Billed Monthly Revenue'!I51</f>
        <v>2361.6</v>
      </c>
      <c r="D51" s="318">
        <f>'Billed Monthly Revenue'!M51</f>
        <v>778.99999999999989</v>
      </c>
      <c r="E51" s="318">
        <f>'Billed Monthly Revenue'!Q51</f>
        <v>0</v>
      </c>
      <c r="F51" s="20">
        <f t="shared" si="39"/>
        <v>5551.4</v>
      </c>
      <c r="G51" s="179">
        <v>7124.67</v>
      </c>
      <c r="H51" s="56">
        <f t="shared" si="31"/>
        <v>-0.22082005201644428</v>
      </c>
    </row>
    <row r="52" spans="1:10" x14ac:dyDescent="0.3">
      <c r="A52" t="s">
        <v>12</v>
      </c>
      <c r="B52" s="318">
        <f>'Billed Monthly Revenue'!E52</f>
        <v>3353.7999999999993</v>
      </c>
      <c r="C52" s="318">
        <f>'Billed Monthly Revenue'!I52</f>
        <v>3378.3999999999996</v>
      </c>
      <c r="D52" s="318">
        <f>'Billed Monthly Revenue'!M52</f>
        <v>1131.5999999999999</v>
      </c>
      <c r="E52" s="318">
        <f>'Billed Monthly Revenue'!Q52</f>
        <v>0</v>
      </c>
      <c r="F52" s="20">
        <f t="shared" si="39"/>
        <v>7863.7999999999993</v>
      </c>
      <c r="G52" s="179">
        <v>9712.59</v>
      </c>
      <c r="H52" s="56">
        <f t="shared" si="31"/>
        <v>-0.19034984489204232</v>
      </c>
    </row>
    <row r="53" spans="1:10" x14ac:dyDescent="0.3">
      <c r="A53" s="146" t="s">
        <v>13</v>
      </c>
      <c r="B53" s="318">
        <f>'Billed Monthly Revenue'!E53</f>
        <v>5108.5999999999995</v>
      </c>
      <c r="C53" s="318">
        <f>'Billed Monthly Revenue'!I53</f>
        <v>7732.5999999999995</v>
      </c>
      <c r="D53" s="318">
        <f>'Billed Monthly Revenue'!M53</f>
        <v>2550.1999999999998</v>
      </c>
      <c r="E53" s="318">
        <f>'Billed Monthly Revenue'!Q53</f>
        <v>0</v>
      </c>
      <c r="F53" s="22">
        <f t="shared" si="39"/>
        <v>15391.399999999998</v>
      </c>
      <c r="G53" s="283">
        <v>19677.659999999996</v>
      </c>
      <c r="H53" s="78">
        <f t="shared" si="31"/>
        <v>-0.21782366399256814</v>
      </c>
    </row>
    <row r="54" spans="1:10" x14ac:dyDescent="0.3">
      <c r="A54" t="s">
        <v>33</v>
      </c>
      <c r="B54" s="230">
        <f t="shared" ref="B54:F54" si="40">SUM(B48:B53)</f>
        <v>15825.999999999996</v>
      </c>
      <c r="C54" s="230">
        <f t="shared" si="40"/>
        <v>18482.8</v>
      </c>
      <c r="D54" s="230">
        <f t="shared" si="40"/>
        <v>6133.5999999999995</v>
      </c>
      <c r="E54" s="230">
        <f t="shared" si="40"/>
        <v>0</v>
      </c>
      <c r="F54" s="228">
        <f t="shared" si="40"/>
        <v>40442.399999999994</v>
      </c>
      <c r="G54" s="228">
        <v>30349</v>
      </c>
      <c r="H54" s="56">
        <f t="shared" si="31"/>
        <v>0.33257767965995555</v>
      </c>
    </row>
    <row r="55" spans="1:10" x14ac:dyDescent="0.3">
      <c r="H55" s="56"/>
    </row>
    <row r="56" spans="1:10" x14ac:dyDescent="0.3">
      <c r="A56" s="26" t="s">
        <v>57</v>
      </c>
      <c r="H56" s="56"/>
    </row>
    <row r="57" spans="1:10" x14ac:dyDescent="0.3">
      <c r="A57" t="s">
        <v>45</v>
      </c>
      <c r="B57" s="317">
        <f>'Billed Monthly Revenue'!E57</f>
        <v>34450.649999999994</v>
      </c>
      <c r="C57" s="317">
        <f>'Billed Monthly Revenue'!I57</f>
        <v>34430.399999999994</v>
      </c>
      <c r="D57" s="317">
        <f>'Billed Monthly Revenue'!M57</f>
        <v>11626.25</v>
      </c>
      <c r="E57" s="317">
        <f>'Billed Monthly Revenue'!Q57</f>
        <v>0</v>
      </c>
      <c r="F57" s="228">
        <f>SUM(B57:E57)</f>
        <v>80507.299999999988</v>
      </c>
      <c r="G57" s="308">
        <v>124589.06999999999</v>
      </c>
      <c r="H57" s="56">
        <f t="shared" si="31"/>
        <v>-0.35381731318806708</v>
      </c>
    </row>
    <row r="58" spans="1:10" x14ac:dyDescent="0.3">
      <c r="A58" t="s">
        <v>9</v>
      </c>
      <c r="B58" s="318">
        <f>'Billed Monthly Revenue'!E58</f>
        <v>31764.749999999993</v>
      </c>
      <c r="C58" s="318">
        <f>'Billed Monthly Revenue'!I58</f>
        <v>32200.649999999998</v>
      </c>
      <c r="D58" s="318">
        <f>'Billed Monthly Revenue'!M58</f>
        <v>10813.349999999999</v>
      </c>
      <c r="E58" s="318">
        <f>'Billed Monthly Revenue'!Q58</f>
        <v>0</v>
      </c>
      <c r="F58" s="20">
        <f t="shared" ref="F58:F62" si="41">SUM(B58:E58)</f>
        <v>74778.75</v>
      </c>
      <c r="G58" s="179">
        <v>116312.54999999999</v>
      </c>
      <c r="H58" s="56">
        <f t="shared" si="31"/>
        <v>-0.35708786369140721</v>
      </c>
    </row>
    <row r="59" spans="1:10" x14ac:dyDescent="0.3">
      <c r="A59" t="s">
        <v>10</v>
      </c>
      <c r="B59" s="318">
        <f>'Billed Monthly Revenue'!E59</f>
        <v>6504.9</v>
      </c>
      <c r="C59" s="318">
        <f>'Billed Monthly Revenue'!I59</f>
        <v>6624.0499999999993</v>
      </c>
      <c r="D59" s="318">
        <f>'Billed Monthly Revenue'!M59</f>
        <v>2209.3999999999996</v>
      </c>
      <c r="E59" s="318">
        <f>'Billed Monthly Revenue'!Q59</f>
        <v>0</v>
      </c>
      <c r="F59" s="20">
        <f t="shared" si="41"/>
        <v>15338.349999999999</v>
      </c>
      <c r="G59" s="179">
        <v>24418.02</v>
      </c>
      <c r="H59" s="56">
        <f t="shared" si="31"/>
        <v>-0.37184300774591883</v>
      </c>
    </row>
    <row r="60" spans="1:10" x14ac:dyDescent="0.3">
      <c r="A60" t="s">
        <v>11</v>
      </c>
      <c r="B60" s="318">
        <f>'Billed Monthly Revenue'!E60</f>
        <v>20378.75</v>
      </c>
      <c r="C60" s="318">
        <f>'Billed Monthly Revenue'!I60</f>
        <v>21131.899999999998</v>
      </c>
      <c r="D60" s="318">
        <f>'Billed Monthly Revenue'!M60</f>
        <v>7174.3499999999985</v>
      </c>
      <c r="E60" s="318">
        <f>'Billed Monthly Revenue'!Q60</f>
        <v>0</v>
      </c>
      <c r="F60" s="20">
        <f t="shared" si="41"/>
        <v>48684.999999999993</v>
      </c>
      <c r="G60" s="179">
        <v>75528.27</v>
      </c>
      <c r="H60" s="56">
        <f t="shared" si="31"/>
        <v>-0.35540692246757422</v>
      </c>
      <c r="J60" s="18"/>
    </row>
    <row r="61" spans="1:10" x14ac:dyDescent="0.3">
      <c r="A61" t="s">
        <v>12</v>
      </c>
      <c r="B61" s="318">
        <f>'Billed Monthly Revenue'!E61</f>
        <v>22837.25</v>
      </c>
      <c r="C61" s="318">
        <f>'Billed Monthly Revenue'!I61</f>
        <v>23318.699999999997</v>
      </c>
      <c r="D61" s="318">
        <f>'Billed Monthly Revenue'!M61</f>
        <v>7827.7999999999993</v>
      </c>
      <c r="E61" s="318">
        <f>'Billed Monthly Revenue'!Q61</f>
        <v>0</v>
      </c>
      <c r="F61" s="20">
        <f t="shared" si="41"/>
        <v>53983.75</v>
      </c>
      <c r="G61" s="179">
        <v>83718.03</v>
      </c>
      <c r="H61" s="56">
        <f t="shared" si="31"/>
        <v>-0.35517175929725053</v>
      </c>
      <c r="J61" s="18"/>
    </row>
    <row r="62" spans="1:10" x14ac:dyDescent="0.3">
      <c r="A62" s="146" t="s">
        <v>13</v>
      </c>
      <c r="B62" s="318">
        <f>'Billed Monthly Revenue'!E62</f>
        <v>82115.149999999994</v>
      </c>
      <c r="C62" s="318">
        <f>'Billed Monthly Revenue'!I62</f>
        <v>100170.19999999998</v>
      </c>
      <c r="D62" s="318">
        <f>'Billed Monthly Revenue'!M62</f>
        <v>31318.899999999998</v>
      </c>
      <c r="E62" s="318">
        <f>'Billed Monthly Revenue'!Q62</f>
        <v>0</v>
      </c>
      <c r="F62" s="22">
        <f t="shared" si="41"/>
        <v>213604.24999999997</v>
      </c>
      <c r="G62" s="283">
        <v>283808.96999999997</v>
      </c>
      <c r="H62" s="78">
        <f t="shared" si="31"/>
        <v>-0.24736610685701732</v>
      </c>
    </row>
    <row r="63" spans="1:10" x14ac:dyDescent="0.3">
      <c r="A63" t="s">
        <v>33</v>
      </c>
      <c r="B63" s="231">
        <f t="shared" ref="B63:F63" si="42">SUM(B57:B62)</f>
        <v>198051.44999999998</v>
      </c>
      <c r="C63" s="231">
        <f t="shared" si="42"/>
        <v>217875.89999999997</v>
      </c>
      <c r="D63" s="231">
        <f t="shared" si="42"/>
        <v>70970.049999999988</v>
      </c>
      <c r="E63" s="231">
        <f t="shared" si="42"/>
        <v>0</v>
      </c>
      <c r="F63" s="228">
        <f t="shared" si="42"/>
        <v>486897.4</v>
      </c>
      <c r="G63" s="228">
        <v>352284.45</v>
      </c>
      <c r="H63" s="56">
        <f t="shared" si="31"/>
        <v>0.38211436809089938</v>
      </c>
    </row>
    <row r="64" spans="1:10" x14ac:dyDescent="0.3">
      <c r="H64" s="56"/>
    </row>
    <row r="65" spans="1:8" x14ac:dyDescent="0.3">
      <c r="A65" s="26" t="s">
        <v>56</v>
      </c>
      <c r="H65" s="56"/>
    </row>
    <row r="66" spans="1:8" x14ac:dyDescent="0.3">
      <c r="A66" t="s">
        <v>45</v>
      </c>
      <c r="B66" s="317">
        <f>'Billed Monthly Revenue'!E66</f>
        <v>-1336.5</v>
      </c>
      <c r="C66" s="317">
        <f>'Billed Monthly Revenue'!I66</f>
        <v>-1329</v>
      </c>
      <c r="D66" s="317">
        <f>'Billed Monthly Revenue'!M66</f>
        <v>-439.5</v>
      </c>
      <c r="E66" s="317">
        <f>'Billed Monthly Revenue'!Q66</f>
        <v>0</v>
      </c>
      <c r="F66" s="228">
        <f>SUM(B66:E66)</f>
        <v>-3105</v>
      </c>
      <c r="G66" s="308">
        <v>-5362.5</v>
      </c>
      <c r="H66" s="56">
        <f t="shared" si="31"/>
        <v>-0.42097902097902096</v>
      </c>
    </row>
    <row r="67" spans="1:8" x14ac:dyDescent="0.3">
      <c r="A67" t="s">
        <v>9</v>
      </c>
      <c r="B67" s="318">
        <f>'Billed Monthly Revenue'!E67</f>
        <v>-1375.5</v>
      </c>
      <c r="C67" s="318">
        <f>'Billed Monthly Revenue'!I67</f>
        <v>-1351.5</v>
      </c>
      <c r="D67" s="318">
        <f>'Billed Monthly Revenue'!M67</f>
        <v>-444</v>
      </c>
      <c r="E67" s="318">
        <f>'Billed Monthly Revenue'!Q67</f>
        <v>0</v>
      </c>
      <c r="F67" s="20">
        <f t="shared" ref="F67:F71" si="43">SUM(B67:E67)</f>
        <v>-3171</v>
      </c>
      <c r="G67" s="179">
        <v>-5542.5</v>
      </c>
      <c r="H67" s="56">
        <f t="shared" ref="H67:H72" si="44">+F67/G67-1</f>
        <v>-0.42787550744248981</v>
      </c>
    </row>
    <row r="68" spans="1:8" x14ac:dyDescent="0.3">
      <c r="A68" t="s">
        <v>10</v>
      </c>
      <c r="B68" s="318">
        <f>'Billed Monthly Revenue'!E68</f>
        <v>-616.5</v>
      </c>
      <c r="C68" s="318">
        <f>'Billed Monthly Revenue'!I68</f>
        <v>-615</v>
      </c>
      <c r="D68" s="318">
        <f>'Billed Monthly Revenue'!M68</f>
        <v>-205.5</v>
      </c>
      <c r="E68" s="318">
        <f>'Billed Monthly Revenue'!Q68</f>
        <v>0</v>
      </c>
      <c r="F68" s="20">
        <f t="shared" si="43"/>
        <v>-1437</v>
      </c>
      <c r="G68" s="179">
        <v>-2517</v>
      </c>
      <c r="H68" s="56">
        <f t="shared" si="44"/>
        <v>-0.42908224076281287</v>
      </c>
    </row>
    <row r="69" spans="1:8" x14ac:dyDescent="0.3">
      <c r="A69" t="s">
        <v>11</v>
      </c>
      <c r="B69" s="318">
        <f>'Billed Monthly Revenue'!E69</f>
        <v>-961.5</v>
      </c>
      <c r="C69" s="318">
        <f>'Billed Monthly Revenue'!I69</f>
        <v>-955.5</v>
      </c>
      <c r="D69" s="318">
        <f>'Billed Monthly Revenue'!M69</f>
        <v>-319.5</v>
      </c>
      <c r="E69" s="318">
        <f>'Billed Monthly Revenue'!Q69</f>
        <v>0</v>
      </c>
      <c r="F69" s="20">
        <f t="shared" si="43"/>
        <v>-2236.5</v>
      </c>
      <c r="G69" s="179">
        <v>-3850.5</v>
      </c>
      <c r="H69" s="56">
        <f t="shared" si="44"/>
        <v>-0.41916634203350212</v>
      </c>
    </row>
    <row r="70" spans="1:8" x14ac:dyDescent="0.3">
      <c r="A70" t="s">
        <v>12</v>
      </c>
      <c r="B70" s="318">
        <f>'Billed Monthly Revenue'!E70</f>
        <v>-1981.5</v>
      </c>
      <c r="C70" s="318">
        <f>'Billed Monthly Revenue'!I70</f>
        <v>-1977</v>
      </c>
      <c r="D70" s="318">
        <f>'Billed Monthly Revenue'!M70</f>
        <v>-660</v>
      </c>
      <c r="E70" s="318">
        <f>'Billed Monthly Revenue'!Q70</f>
        <v>0</v>
      </c>
      <c r="F70" s="20">
        <f t="shared" si="43"/>
        <v>-4618.5</v>
      </c>
      <c r="G70" s="179">
        <v>-7963.5</v>
      </c>
      <c r="H70" s="56">
        <f t="shared" si="44"/>
        <v>-0.42004143906573743</v>
      </c>
    </row>
    <row r="71" spans="1:8" x14ac:dyDescent="0.3">
      <c r="A71" s="146" t="s">
        <v>13</v>
      </c>
      <c r="B71" s="318">
        <f>'Billed Monthly Revenue'!E71</f>
        <v>-1801.5</v>
      </c>
      <c r="C71" s="318">
        <f>'Billed Monthly Revenue'!I71</f>
        <v>-1921.5</v>
      </c>
      <c r="D71" s="318">
        <f>'Billed Monthly Revenue'!M71</f>
        <v>-592.5</v>
      </c>
      <c r="E71" s="318">
        <f>'Billed Monthly Revenue'!Q71</f>
        <v>0</v>
      </c>
      <c r="F71" s="22">
        <f t="shared" si="43"/>
        <v>-4315.5</v>
      </c>
      <c r="G71" s="283">
        <v>-7215</v>
      </c>
      <c r="H71" s="78">
        <f t="shared" si="44"/>
        <v>-0.40187110187110187</v>
      </c>
    </row>
    <row r="72" spans="1:8" x14ac:dyDescent="0.3">
      <c r="A72" t="s">
        <v>33</v>
      </c>
      <c r="B72" s="230">
        <f t="shared" ref="B72:F72" si="45">SUM(B66:B71)</f>
        <v>-8073</v>
      </c>
      <c r="C72" s="230">
        <f t="shared" ref="C72:D72" si="46">SUM(C66:C71)</f>
        <v>-8149.5</v>
      </c>
      <c r="D72" s="230">
        <f t="shared" si="46"/>
        <v>-2661</v>
      </c>
      <c r="E72" s="230">
        <f t="shared" ref="E72" si="47">SUM(E66:E71)</f>
        <v>0</v>
      </c>
      <c r="F72" s="230">
        <f t="shared" si="45"/>
        <v>-18883.5</v>
      </c>
      <c r="G72" s="230">
        <v>-31414.5</v>
      </c>
      <c r="H72" s="56">
        <f t="shared" si="44"/>
        <v>-0.39889223129446594</v>
      </c>
    </row>
    <row r="78" spans="1:8" x14ac:dyDescent="0.3">
      <c r="B78" s="77"/>
    </row>
  </sheetData>
  <sortState xmlns:xlrd2="http://schemas.microsoft.com/office/spreadsheetml/2017/richdata2" ref="A3:A8">
    <sortCondition ref="A3"/>
  </sortState>
  <pageMargins left="0.7" right="0.7" top="0.75" bottom="0.75" header="0.3" footer="0.3"/>
  <pageSetup scale="38" orientation="landscape" r:id="rId1"/>
  <headerFooter>
    <oddFooter>&amp;L&amp;A
&amp;D
&amp;T&amp;CCentral Contra Costa Solid Waste Authority&amp;R&amp;P of&amp;N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FFFF00"/>
    <pageSetUpPr fitToPage="1"/>
  </sheetPr>
  <dimension ref="A1:AF78"/>
  <sheetViews>
    <sheetView zoomScaleNormal="100" workbookViewId="0">
      <pane xSplit="1" ySplit="1" topLeftCell="B2" activePane="bottomRight" state="frozen"/>
      <selection pane="topRight"/>
      <selection pane="bottomLeft"/>
      <selection pane="bottomRight"/>
    </sheetView>
  </sheetViews>
  <sheetFormatPr defaultColWidth="8.5546875" defaultRowHeight="14.4" x14ac:dyDescent="0.3"/>
  <cols>
    <col min="1" max="1" width="22" customWidth="1"/>
    <col min="2" max="2" width="16.5546875" style="20" customWidth="1"/>
    <col min="3" max="4" width="15.44140625" style="20" customWidth="1"/>
    <col min="5" max="5" width="16.44140625" style="20" customWidth="1"/>
    <col min="6" max="6" width="15" style="20" customWidth="1"/>
    <col min="7" max="7" width="16.44140625" style="20" customWidth="1"/>
    <col min="8" max="8" width="14.44140625" style="20" customWidth="1"/>
    <col min="9" max="9" width="15.44140625" style="20" customWidth="1"/>
    <col min="10" max="10" width="15.5546875" style="20" customWidth="1"/>
    <col min="11" max="11" width="14.5546875" style="20" customWidth="1"/>
    <col min="12" max="12" width="15.44140625" style="20" customWidth="1"/>
    <col min="13" max="13" width="15.5546875" style="20" customWidth="1"/>
    <col min="14" max="14" width="14.44140625" style="20" bestFit="1" customWidth="1"/>
    <col min="15" max="15" width="15.5546875" style="20" customWidth="1"/>
    <col min="16" max="16" width="14.5546875" style="20" customWidth="1"/>
    <col min="17" max="17" width="14.44140625" style="20" bestFit="1" customWidth="1"/>
    <col min="18" max="18" width="15.5546875" style="20" customWidth="1"/>
    <col min="19" max="20" width="5.44140625" customWidth="1"/>
    <col min="21" max="21" width="35.5546875" customWidth="1"/>
    <col min="22" max="26" width="13.44140625" bestFit="1" customWidth="1"/>
    <col min="27" max="27" width="11.44140625" customWidth="1"/>
    <col min="28" max="30" width="13.44140625" bestFit="1" customWidth="1"/>
    <col min="31" max="31" width="13.44140625" customWidth="1"/>
    <col min="32" max="32" width="13.44140625" bestFit="1" customWidth="1"/>
  </cols>
  <sheetData>
    <row r="1" spans="1:32" ht="28.8" x14ac:dyDescent="0.3">
      <c r="A1" s="19" t="s">
        <v>17757</v>
      </c>
      <c r="B1" s="110" t="s">
        <v>8284</v>
      </c>
      <c r="C1" s="110" t="s">
        <v>8285</v>
      </c>
      <c r="D1" s="110" t="s">
        <v>8286</v>
      </c>
      <c r="E1" s="110" t="s">
        <v>117</v>
      </c>
      <c r="F1" s="110" t="s">
        <v>8287</v>
      </c>
      <c r="G1" s="110" t="s">
        <v>8288</v>
      </c>
      <c r="H1" s="110" t="s">
        <v>8289</v>
      </c>
      <c r="I1" s="110" t="s">
        <v>118</v>
      </c>
      <c r="J1" s="110" t="s">
        <v>8290</v>
      </c>
      <c r="K1" s="110" t="s">
        <v>8291</v>
      </c>
      <c r="L1" s="110" t="s">
        <v>8292</v>
      </c>
      <c r="M1" s="110" t="s">
        <v>119</v>
      </c>
      <c r="N1" s="110" t="s">
        <v>8293</v>
      </c>
      <c r="O1" s="110" t="s">
        <v>8294</v>
      </c>
      <c r="P1" s="110" t="s">
        <v>8295</v>
      </c>
      <c r="Q1" s="110" t="s">
        <v>120</v>
      </c>
      <c r="R1" s="226" t="s">
        <v>0</v>
      </c>
    </row>
    <row r="2" spans="1:32" x14ac:dyDescent="0.3">
      <c r="A2" s="19" t="s">
        <v>48</v>
      </c>
    </row>
    <row r="3" spans="1:32" x14ac:dyDescent="0.3">
      <c r="A3" t="s">
        <v>9</v>
      </c>
      <c r="B3" s="309">
        <v>49859.73</v>
      </c>
      <c r="C3" s="308">
        <v>49359.55</v>
      </c>
      <c r="D3" s="309">
        <v>58599.23</v>
      </c>
      <c r="E3" s="319">
        <f t="shared" ref="E3:E7" si="0">SUM(B3:D3)</f>
        <v>157818.51</v>
      </c>
      <c r="F3" s="309">
        <v>57111.56</v>
      </c>
      <c r="G3" s="308">
        <v>62267.59</v>
      </c>
      <c r="H3" s="309">
        <v>50894.35</v>
      </c>
      <c r="I3" s="319">
        <f t="shared" ref="I3:I7" si="1">SUM(F3:H3)</f>
        <v>170273.5</v>
      </c>
      <c r="J3" s="309">
        <v>60125.579999999994</v>
      </c>
      <c r="K3" s="308"/>
      <c r="L3" s="309"/>
      <c r="M3" s="319">
        <f t="shared" ref="M3:M7" si="2">SUM(J3:L3)</f>
        <v>60125.579999999994</v>
      </c>
      <c r="N3" s="309"/>
      <c r="O3" s="308"/>
      <c r="P3" s="309"/>
      <c r="Q3" s="319">
        <f>SUM(N3:P3)</f>
        <v>0</v>
      </c>
      <c r="R3" s="228">
        <f t="shared" ref="R3:R8" si="3">+Q3+M3+I3+E3</f>
        <v>388217.58999999997</v>
      </c>
    </row>
    <row r="4" spans="1:32" x14ac:dyDescent="0.3">
      <c r="A4" t="s">
        <v>10</v>
      </c>
      <c r="B4" s="225">
        <v>28209.620000000003</v>
      </c>
      <c r="C4" s="179">
        <v>22781.73</v>
      </c>
      <c r="D4" s="225">
        <v>30815.61</v>
      </c>
      <c r="E4" s="148">
        <f t="shared" si="0"/>
        <v>81806.960000000006</v>
      </c>
      <c r="F4" s="225">
        <v>28817.730000000003</v>
      </c>
      <c r="G4" s="179">
        <v>27990.799999999999</v>
      </c>
      <c r="H4" s="225">
        <v>36997.22</v>
      </c>
      <c r="I4" s="148">
        <f t="shared" si="1"/>
        <v>93805.75</v>
      </c>
      <c r="J4" s="225">
        <v>31937.570000000003</v>
      </c>
      <c r="K4" s="179"/>
      <c r="L4" s="225"/>
      <c r="M4" s="148">
        <f t="shared" si="2"/>
        <v>31937.570000000003</v>
      </c>
      <c r="N4" s="225"/>
      <c r="O4" s="179"/>
      <c r="P4" s="225"/>
      <c r="Q4" s="148">
        <f t="shared" ref="Q4:Q7" si="4">SUM(N4:P4)</f>
        <v>0</v>
      </c>
      <c r="R4" s="20">
        <f t="shared" si="3"/>
        <v>207550.28000000003</v>
      </c>
    </row>
    <row r="5" spans="1:32" x14ac:dyDescent="0.3">
      <c r="A5" t="s">
        <v>11</v>
      </c>
      <c r="B5" s="225">
        <v>10683.52</v>
      </c>
      <c r="C5" s="179">
        <v>20917.71</v>
      </c>
      <c r="D5" s="225">
        <v>23734.909999999996</v>
      </c>
      <c r="E5" s="148">
        <f t="shared" si="0"/>
        <v>55336.14</v>
      </c>
      <c r="F5" s="225">
        <v>20325.530000000002</v>
      </c>
      <c r="G5" s="179">
        <v>12326.46</v>
      </c>
      <c r="H5" s="225">
        <v>28458.82</v>
      </c>
      <c r="I5" s="148">
        <f t="shared" si="1"/>
        <v>61110.81</v>
      </c>
      <c r="J5" s="225">
        <v>19747.54</v>
      </c>
      <c r="K5" s="179"/>
      <c r="L5" s="225"/>
      <c r="M5" s="148">
        <f t="shared" si="2"/>
        <v>19747.54</v>
      </c>
      <c r="N5" s="225"/>
      <c r="O5" s="179"/>
      <c r="P5" s="225"/>
      <c r="Q5" s="148">
        <f t="shared" si="4"/>
        <v>0</v>
      </c>
      <c r="R5" s="20">
        <f t="shared" si="3"/>
        <v>136194.49</v>
      </c>
      <c r="V5" t="s">
        <v>17</v>
      </c>
      <c r="W5" t="s">
        <v>18</v>
      </c>
      <c r="X5" t="s">
        <v>19</v>
      </c>
      <c r="Y5" t="s">
        <v>20</v>
      </c>
    </row>
    <row r="6" spans="1:32" x14ac:dyDescent="0.3">
      <c r="A6" t="s">
        <v>12</v>
      </c>
      <c r="B6" s="179">
        <v>14370.330000000002</v>
      </c>
      <c r="C6" s="179">
        <v>11310.75</v>
      </c>
      <c r="D6" s="225">
        <v>11609.39</v>
      </c>
      <c r="E6" s="148">
        <f t="shared" si="0"/>
        <v>37290.47</v>
      </c>
      <c r="F6" s="179">
        <v>10982.3</v>
      </c>
      <c r="G6" s="179">
        <v>6959.76</v>
      </c>
      <c r="H6" s="225">
        <v>12931.39</v>
      </c>
      <c r="I6" s="148">
        <f t="shared" si="1"/>
        <v>30873.449999999997</v>
      </c>
      <c r="J6" s="179">
        <v>8593.83</v>
      </c>
      <c r="K6" s="179"/>
      <c r="L6" s="225"/>
      <c r="M6" s="148">
        <f t="shared" si="2"/>
        <v>8593.83</v>
      </c>
      <c r="N6" s="179"/>
      <c r="O6" s="179"/>
      <c r="P6" s="225"/>
      <c r="Q6" s="148">
        <f t="shared" si="4"/>
        <v>0</v>
      </c>
      <c r="R6" s="20">
        <f t="shared" si="3"/>
        <v>76757.75</v>
      </c>
      <c r="U6" t="s">
        <v>48</v>
      </c>
      <c r="V6" s="18">
        <f>E9</f>
        <v>1364003.9600000002</v>
      </c>
      <c r="W6" s="18">
        <f>I9</f>
        <v>1328895.53</v>
      </c>
      <c r="X6" s="18">
        <f>M9</f>
        <v>439239.52</v>
      </c>
      <c r="Y6" s="18">
        <f>SUM(Q9)</f>
        <v>0</v>
      </c>
      <c r="AF6" s="18"/>
    </row>
    <row r="7" spans="1:32" x14ac:dyDescent="0.3">
      <c r="A7" t="s">
        <v>13</v>
      </c>
      <c r="B7" s="225">
        <v>293874.21000000002</v>
      </c>
      <c r="C7" s="179">
        <v>313942.61</v>
      </c>
      <c r="D7" s="225">
        <v>340050.24</v>
      </c>
      <c r="E7" s="148">
        <f t="shared" si="0"/>
        <v>947867.06</v>
      </c>
      <c r="F7" s="225">
        <v>266005.55000000005</v>
      </c>
      <c r="G7" s="179">
        <v>311056.46000000002</v>
      </c>
      <c r="H7" s="225">
        <v>312625.12</v>
      </c>
      <c r="I7" s="148">
        <f t="shared" si="1"/>
        <v>889687.13</v>
      </c>
      <c r="J7" s="225">
        <v>304885.52</v>
      </c>
      <c r="K7" s="179"/>
      <c r="L7" s="225"/>
      <c r="M7" s="148">
        <f t="shared" si="2"/>
        <v>304885.52</v>
      </c>
      <c r="N7" s="225"/>
      <c r="O7" s="179"/>
      <c r="P7" s="225"/>
      <c r="Q7" s="148">
        <f t="shared" si="4"/>
        <v>0</v>
      </c>
      <c r="R7" s="20">
        <f t="shared" si="3"/>
        <v>2142439.71</v>
      </c>
      <c r="T7" s="18"/>
      <c r="U7" t="s">
        <v>58</v>
      </c>
      <c r="V7" s="18">
        <f>E18</f>
        <v>6533251.5899999999</v>
      </c>
      <c r="W7" s="18">
        <f>I18</f>
        <v>6504375.629999999</v>
      </c>
      <c r="X7" s="18">
        <f>M18</f>
        <v>2114739.6500000004</v>
      </c>
      <c r="Y7" s="18">
        <f>SUM(Q18)</f>
        <v>0</v>
      </c>
      <c r="AF7" s="18"/>
    </row>
    <row r="8" spans="1:32" x14ac:dyDescent="0.3">
      <c r="A8" t="s">
        <v>45</v>
      </c>
      <c r="B8" s="225">
        <v>25996.720000000001</v>
      </c>
      <c r="C8" s="179">
        <v>24917.710000000003</v>
      </c>
      <c r="D8" s="225">
        <v>32970.39</v>
      </c>
      <c r="E8" s="148">
        <f>SUM(B8:D8)</f>
        <v>83884.820000000007</v>
      </c>
      <c r="F8" s="225">
        <v>28608.080000000002</v>
      </c>
      <c r="G8" s="179">
        <v>22999.21</v>
      </c>
      <c r="H8" s="225">
        <v>31537.599999999999</v>
      </c>
      <c r="I8" s="148">
        <f>SUM(F8:H8)</f>
        <v>83144.89</v>
      </c>
      <c r="J8" s="225">
        <v>13949.48</v>
      </c>
      <c r="K8" s="179"/>
      <c r="L8" s="225"/>
      <c r="M8" s="148">
        <f>SUM(J8:L8)</f>
        <v>13949.48</v>
      </c>
      <c r="N8" s="225"/>
      <c r="O8" s="179"/>
      <c r="P8" s="225"/>
      <c r="Q8" s="148">
        <f>SUM(N8:P8)</f>
        <v>0</v>
      </c>
      <c r="R8" s="20">
        <f t="shared" si="3"/>
        <v>180979.19</v>
      </c>
    </row>
    <row r="9" spans="1:32" x14ac:dyDescent="0.3">
      <c r="A9" t="s">
        <v>33</v>
      </c>
      <c r="B9" s="228">
        <f t="shared" ref="B9:O9" si="5">SUM(B3:B8)</f>
        <v>422994.13</v>
      </c>
      <c r="C9" s="228">
        <f t="shared" si="5"/>
        <v>443230.06</v>
      </c>
      <c r="D9" s="228">
        <f t="shared" si="5"/>
        <v>497779.77</v>
      </c>
      <c r="E9" s="228">
        <f t="shared" si="5"/>
        <v>1364003.9600000002</v>
      </c>
      <c r="F9" s="228">
        <f t="shared" si="5"/>
        <v>411850.75000000006</v>
      </c>
      <c r="G9" s="228">
        <f t="shared" si="5"/>
        <v>443600.28</v>
      </c>
      <c r="H9" s="228">
        <f t="shared" si="5"/>
        <v>473444.5</v>
      </c>
      <c r="I9" s="228">
        <f t="shared" si="5"/>
        <v>1328895.53</v>
      </c>
      <c r="J9" s="228">
        <f t="shared" si="5"/>
        <v>439239.52</v>
      </c>
      <c r="K9" s="228">
        <f t="shared" si="5"/>
        <v>0</v>
      </c>
      <c r="L9" s="228">
        <f t="shared" si="5"/>
        <v>0</v>
      </c>
      <c r="M9" s="228">
        <f t="shared" si="5"/>
        <v>439239.52</v>
      </c>
      <c r="N9" s="228">
        <f t="shared" si="5"/>
        <v>0</v>
      </c>
      <c r="O9" s="228">
        <f t="shared" si="5"/>
        <v>0</v>
      </c>
      <c r="P9" s="228">
        <f>SUM(P3:P8)</f>
        <v>0</v>
      </c>
      <c r="Q9" s="232">
        <f>SUM(Q3:Q8)</f>
        <v>0</v>
      </c>
      <c r="R9" s="228">
        <f>SUM(R3:R8)</f>
        <v>3132139.01</v>
      </c>
      <c r="U9" t="s">
        <v>59</v>
      </c>
      <c r="V9" s="18">
        <f>E27</f>
        <v>10225080.412999999</v>
      </c>
      <c r="W9" s="18">
        <f>I27</f>
        <v>10284142.700000001</v>
      </c>
      <c r="X9" s="18">
        <f>M27</f>
        <v>3289777.8499999996</v>
      </c>
      <c r="Y9" s="18">
        <f>SUM(Q27)</f>
        <v>0</v>
      </c>
      <c r="AF9" s="18"/>
    </row>
    <row r="11" spans="1:32" x14ac:dyDescent="0.3">
      <c r="A11" s="19" t="s">
        <v>16</v>
      </c>
    </row>
    <row r="12" spans="1:32" x14ac:dyDescent="0.3">
      <c r="A12" t="s">
        <v>9</v>
      </c>
      <c r="B12" s="309">
        <v>285185.16999999993</v>
      </c>
      <c r="C12" s="309">
        <v>290844.65999999997</v>
      </c>
      <c r="D12" s="308">
        <v>295426.59000000003</v>
      </c>
      <c r="E12" s="319">
        <f t="shared" ref="E12:E16" si="6">SUM(B12:D12)</f>
        <v>871456.41999999993</v>
      </c>
      <c r="F12" s="309">
        <v>292294.8</v>
      </c>
      <c r="G12" s="308">
        <v>286761.02999999997</v>
      </c>
      <c r="H12" s="309">
        <v>289528.88999999996</v>
      </c>
      <c r="I12" s="319">
        <f t="shared" ref="I12:I16" si="7">SUM(F12:H12)</f>
        <v>868584.72</v>
      </c>
      <c r="J12" s="309">
        <v>282052.3</v>
      </c>
      <c r="K12" s="308"/>
      <c r="L12" s="309"/>
      <c r="M12" s="319">
        <f t="shared" ref="M12:M16" si="8">SUM(J12:L12)</f>
        <v>282052.3</v>
      </c>
      <c r="N12" s="309"/>
      <c r="O12" s="308"/>
      <c r="P12" s="309"/>
      <c r="Q12" s="319">
        <f t="shared" ref="Q12:Q16" si="9">SUM(N12:P12)</f>
        <v>0</v>
      </c>
      <c r="R12" s="228">
        <f t="shared" ref="R12:R17" si="10">+Q12+M12+I12+E12</f>
        <v>2022093.44</v>
      </c>
    </row>
    <row r="13" spans="1:32" x14ac:dyDescent="0.3">
      <c r="A13" t="s">
        <v>10</v>
      </c>
      <c r="B13" s="225">
        <v>278822.22000000003</v>
      </c>
      <c r="C13" s="225">
        <v>274708.34000000003</v>
      </c>
      <c r="D13" s="179">
        <v>270424.85000000003</v>
      </c>
      <c r="E13" s="148">
        <f t="shared" si="6"/>
        <v>823955.41000000015</v>
      </c>
      <c r="F13" s="225">
        <v>269202.84000000003</v>
      </c>
      <c r="G13" s="179">
        <v>270603.03999999998</v>
      </c>
      <c r="H13" s="225">
        <v>267340.25999999995</v>
      </c>
      <c r="I13" s="148">
        <f t="shared" si="7"/>
        <v>807146.1399999999</v>
      </c>
      <c r="J13" s="225">
        <v>263782.07</v>
      </c>
      <c r="K13" s="179"/>
      <c r="L13" s="225"/>
      <c r="M13" s="148">
        <f t="shared" si="8"/>
        <v>263782.07</v>
      </c>
      <c r="N13" s="225"/>
      <c r="O13" s="179"/>
      <c r="P13" s="225"/>
      <c r="Q13" s="148">
        <f t="shared" si="9"/>
        <v>0</v>
      </c>
      <c r="R13" s="20">
        <f t="shared" si="10"/>
        <v>1894883.62</v>
      </c>
    </row>
    <row r="14" spans="1:32" x14ac:dyDescent="0.3">
      <c r="A14" t="s">
        <v>11</v>
      </c>
      <c r="B14" s="225">
        <v>142677.82999999999</v>
      </c>
      <c r="C14" s="225">
        <v>139996.14000000001</v>
      </c>
      <c r="D14" s="179">
        <v>138925.24000000002</v>
      </c>
      <c r="E14" s="148">
        <f t="shared" si="6"/>
        <v>421599.20999999996</v>
      </c>
      <c r="F14" s="225">
        <v>136306.08000000002</v>
      </c>
      <c r="G14" s="179">
        <v>137313.22</v>
      </c>
      <c r="H14" s="225">
        <v>144870.46</v>
      </c>
      <c r="I14" s="148">
        <f t="shared" si="7"/>
        <v>418489.76</v>
      </c>
      <c r="J14" s="225">
        <v>114561.58</v>
      </c>
      <c r="K14" s="179"/>
      <c r="L14" s="225"/>
      <c r="M14" s="148">
        <f t="shared" si="8"/>
        <v>114561.58</v>
      </c>
      <c r="N14" s="225"/>
      <c r="O14" s="179"/>
      <c r="P14" s="225"/>
      <c r="Q14" s="148">
        <f t="shared" si="9"/>
        <v>0</v>
      </c>
      <c r="R14" s="20">
        <f t="shared" si="10"/>
        <v>954650.54999999993</v>
      </c>
      <c r="T14" s="18"/>
    </row>
    <row r="15" spans="1:32" x14ac:dyDescent="0.3">
      <c r="A15" t="s">
        <v>12</v>
      </c>
      <c r="B15" s="225">
        <v>135160.12000000005</v>
      </c>
      <c r="C15" s="225">
        <v>129676.81000000001</v>
      </c>
      <c r="D15" s="179">
        <v>131195.28000000003</v>
      </c>
      <c r="E15" s="148">
        <f t="shared" si="6"/>
        <v>396032.21000000008</v>
      </c>
      <c r="F15" s="179">
        <v>130727.03</v>
      </c>
      <c r="G15" s="179">
        <v>130709.68000000001</v>
      </c>
      <c r="H15" s="225">
        <v>130462.90000000001</v>
      </c>
      <c r="I15" s="148">
        <f t="shared" si="7"/>
        <v>391899.61000000004</v>
      </c>
      <c r="J15" s="179">
        <v>127542.86000000003</v>
      </c>
      <c r="K15" s="179"/>
      <c r="L15" s="225"/>
      <c r="M15" s="148">
        <f t="shared" si="8"/>
        <v>127542.86000000003</v>
      </c>
      <c r="N15" s="179"/>
      <c r="O15" s="179"/>
      <c r="P15" s="225"/>
      <c r="Q15" s="148">
        <f t="shared" si="9"/>
        <v>0</v>
      </c>
      <c r="R15" s="20">
        <f t="shared" si="10"/>
        <v>915474.68000000017</v>
      </c>
      <c r="T15" s="18"/>
    </row>
    <row r="16" spans="1:32" x14ac:dyDescent="0.3">
      <c r="A16" t="s">
        <v>13</v>
      </c>
      <c r="B16" s="225">
        <v>1060974.8700000003</v>
      </c>
      <c r="C16" s="225">
        <v>1051551.71</v>
      </c>
      <c r="D16" s="179">
        <v>1050215.5999999999</v>
      </c>
      <c r="E16" s="148">
        <f t="shared" si="6"/>
        <v>3162742.1799999997</v>
      </c>
      <c r="F16" s="225">
        <v>1045219.9299999999</v>
      </c>
      <c r="G16" s="179">
        <v>1057232.45</v>
      </c>
      <c r="H16" s="225">
        <v>1054999.5900000001</v>
      </c>
      <c r="I16" s="148">
        <f t="shared" si="7"/>
        <v>3157451.9699999997</v>
      </c>
      <c r="J16" s="225">
        <v>1041790.3300000001</v>
      </c>
      <c r="K16" s="179"/>
      <c r="L16" s="225"/>
      <c r="M16" s="148">
        <f t="shared" si="8"/>
        <v>1041790.3300000001</v>
      </c>
      <c r="N16" s="225"/>
      <c r="O16" s="179"/>
      <c r="P16" s="225"/>
      <c r="Q16" s="148">
        <f t="shared" si="9"/>
        <v>0</v>
      </c>
      <c r="R16" s="20">
        <f t="shared" si="10"/>
        <v>7361984.4799999995</v>
      </c>
      <c r="T16" s="18"/>
    </row>
    <row r="17" spans="1:27" x14ac:dyDescent="0.3">
      <c r="A17" t="s">
        <v>45</v>
      </c>
      <c r="B17" s="225">
        <v>283856.36</v>
      </c>
      <c r="C17" s="225">
        <v>286662.76</v>
      </c>
      <c r="D17" s="179">
        <v>286947.03999999998</v>
      </c>
      <c r="E17" s="148">
        <f>SUM(B17:D17)</f>
        <v>857466.15999999992</v>
      </c>
      <c r="F17" s="225">
        <v>283998.18000000005</v>
      </c>
      <c r="G17" s="179">
        <v>288054.13999999996</v>
      </c>
      <c r="H17" s="225">
        <v>288751.10999999993</v>
      </c>
      <c r="I17" s="148">
        <f>SUM(F17:H17)</f>
        <v>860803.42999999993</v>
      </c>
      <c r="J17" s="225">
        <v>285010.51</v>
      </c>
      <c r="K17" s="179"/>
      <c r="L17" s="225"/>
      <c r="M17" s="148">
        <f>SUM(J17:L17)</f>
        <v>285010.51</v>
      </c>
      <c r="N17" s="225"/>
      <c r="O17" s="179"/>
      <c r="P17" s="225"/>
      <c r="Q17" s="148">
        <f>SUM(N17:P17)</f>
        <v>0</v>
      </c>
      <c r="R17" s="20">
        <f t="shared" si="10"/>
        <v>2003280.0999999999</v>
      </c>
    </row>
    <row r="18" spans="1:27" x14ac:dyDescent="0.3">
      <c r="A18" t="s">
        <v>33</v>
      </c>
      <c r="B18" s="228">
        <f t="shared" ref="B18:O18" si="11">SUM(B12:B17)</f>
        <v>2186676.5700000003</v>
      </c>
      <c r="C18" s="228">
        <f t="shared" si="11"/>
        <v>2173440.42</v>
      </c>
      <c r="D18" s="228">
        <f t="shared" si="11"/>
        <v>2173134.6</v>
      </c>
      <c r="E18" s="228">
        <f t="shared" si="11"/>
        <v>6533251.5899999999</v>
      </c>
      <c r="F18" s="228">
        <f t="shared" si="11"/>
        <v>2157748.86</v>
      </c>
      <c r="G18" s="228">
        <f t="shared" si="11"/>
        <v>2170673.56</v>
      </c>
      <c r="H18" s="228">
        <f t="shared" si="11"/>
        <v>2175953.21</v>
      </c>
      <c r="I18" s="228">
        <f t="shared" si="11"/>
        <v>6504375.629999999</v>
      </c>
      <c r="J18" s="228">
        <f t="shared" si="11"/>
        <v>2114739.6500000004</v>
      </c>
      <c r="K18" s="228">
        <f t="shared" si="11"/>
        <v>0</v>
      </c>
      <c r="L18" s="228">
        <f t="shared" si="11"/>
        <v>0</v>
      </c>
      <c r="M18" s="228">
        <f t="shared" si="11"/>
        <v>2114739.6500000004</v>
      </c>
      <c r="N18" s="228">
        <f t="shared" si="11"/>
        <v>0</v>
      </c>
      <c r="O18" s="228">
        <f t="shared" si="11"/>
        <v>0</v>
      </c>
      <c r="P18" s="228">
        <f>SUM(P12:P17)</f>
        <v>0</v>
      </c>
      <c r="Q18" s="232">
        <f>SUM(Q12:Q17)</f>
        <v>0</v>
      </c>
      <c r="R18" s="232">
        <f>SUM(R12:R17)</f>
        <v>15152366.869999999</v>
      </c>
      <c r="T18" s="18"/>
    </row>
    <row r="19" spans="1:27" x14ac:dyDescent="0.3">
      <c r="T19" s="18"/>
    </row>
    <row r="20" spans="1:27" x14ac:dyDescent="0.3">
      <c r="A20" s="24" t="s">
        <v>8406</v>
      </c>
      <c r="B20" s="23"/>
      <c r="C20" s="23"/>
      <c r="D20" s="23"/>
      <c r="E20" s="23"/>
      <c r="F20" s="23"/>
      <c r="G20" s="23"/>
      <c r="H20" s="23"/>
      <c r="I20" s="23"/>
      <c r="J20" s="23"/>
      <c r="K20" s="23"/>
      <c r="L20" s="23"/>
      <c r="M20" s="23"/>
      <c r="N20" s="23"/>
      <c r="O20" s="23"/>
      <c r="P20" s="23"/>
      <c r="Q20" s="23"/>
      <c r="R20" s="23"/>
      <c r="V20" t="s">
        <v>17</v>
      </c>
      <c r="W20" t="s">
        <v>18</v>
      </c>
      <c r="X20" t="s">
        <v>19</v>
      </c>
      <c r="Y20" t="s">
        <v>20</v>
      </c>
    </row>
    <row r="21" spans="1:27" x14ac:dyDescent="0.3">
      <c r="A21" s="147" t="s">
        <v>45</v>
      </c>
      <c r="B21" s="229">
        <f>SUM(B35,B44,B53,B62,B71)</f>
        <v>812901.41</v>
      </c>
      <c r="C21" s="229">
        <f>SUM(C35,C44,C53,C62,C71)</f>
        <v>788483.21</v>
      </c>
      <c r="D21" s="229">
        <f>SUM(D35,D44,D53,D62,D71)</f>
        <v>814370.25</v>
      </c>
      <c r="E21" s="229">
        <f t="shared" ref="E21:E26" si="12">SUM(B21:D21)</f>
        <v>2415754.87</v>
      </c>
      <c r="F21" s="229">
        <f>SUM(F35,F44,F53,F62,F71)</f>
        <v>790429.23</v>
      </c>
      <c r="G21" s="229">
        <f>SUM(G35,G44,G53,G62,G71)</f>
        <v>819003.14999999991</v>
      </c>
      <c r="H21" s="229">
        <f>SUM(H35,H44,H53,H62,H71)</f>
        <v>836769.0900000002</v>
      </c>
      <c r="I21" s="229">
        <f t="shared" ref="I21:I26" si="13">SUM(F21:H21)</f>
        <v>2446201.4700000002</v>
      </c>
      <c r="J21" s="229">
        <f>SUM(J35,J44,J53,J62,J71)</f>
        <v>791623.82</v>
      </c>
      <c r="K21" s="229">
        <f>SUM(K35,K44,K53,K62,K71)</f>
        <v>0</v>
      </c>
      <c r="L21" s="229">
        <f>SUM(L35,L44,L53,L62,L71)</f>
        <v>0</v>
      </c>
      <c r="M21" s="229">
        <f t="shared" ref="M21:M26" si="14">SUM(J21:L21)</f>
        <v>791623.82</v>
      </c>
      <c r="N21" s="229">
        <f>SUM(N35,N44,N53,N62,N71)</f>
        <v>0</v>
      </c>
      <c r="O21" s="229">
        <f>SUM(O35,O44,O53,O62,O71)</f>
        <v>0</v>
      </c>
      <c r="P21" s="229">
        <f>SUM(P35,P44,P53,P62,P71)</f>
        <v>0</v>
      </c>
      <c r="Q21" s="229">
        <f t="shared" ref="Q21:Q26" si="15">SUM(N21:P21)</f>
        <v>0</v>
      </c>
      <c r="R21" s="229">
        <f t="shared" ref="R21:R26" si="16">+Q21+M21+I21+E21</f>
        <v>5653580.1600000001</v>
      </c>
      <c r="U21" t="s">
        <v>49</v>
      </c>
      <c r="V21" s="18">
        <f>E36</f>
        <v>10001192.443</v>
      </c>
      <c r="W21" s="18">
        <f>I36</f>
        <v>10038159.100000001</v>
      </c>
      <c r="X21" s="18">
        <f t="shared" ref="X21" si="17">M36</f>
        <v>3209423.2800000003</v>
      </c>
      <c r="Y21" s="18">
        <f>SUM(Q36)</f>
        <v>0</v>
      </c>
    </row>
    <row r="22" spans="1:27" x14ac:dyDescent="0.3">
      <c r="A22" s="147" t="s">
        <v>9</v>
      </c>
      <c r="B22" s="23">
        <f t="shared" ref="B22:C26" si="18">SUM(B30,B39,B48,B57,B66)</f>
        <v>729409.69299999985</v>
      </c>
      <c r="C22" s="23">
        <f t="shared" si="18"/>
        <v>778023.71999999986</v>
      </c>
      <c r="D22" s="23">
        <f t="shared" ref="D22" si="19">SUM(D30,D39,D48,D57,D66)</f>
        <v>766017.50999999989</v>
      </c>
      <c r="E22" s="23">
        <f t="shared" si="12"/>
        <v>2273450.9229999995</v>
      </c>
      <c r="F22" s="23">
        <f t="shared" ref="F22:H22" si="20">SUM(F30,F39,F48,F57,F66)</f>
        <v>742165.54</v>
      </c>
      <c r="G22" s="23">
        <f t="shared" si="20"/>
        <v>773375.74</v>
      </c>
      <c r="H22" s="23">
        <f t="shared" si="20"/>
        <v>765876.66999999993</v>
      </c>
      <c r="I22" s="23">
        <f t="shared" si="13"/>
        <v>2281417.9500000002</v>
      </c>
      <c r="J22" s="23">
        <f t="shared" ref="J22:L22" si="21">SUM(J30,J39,J48,J57,J66)</f>
        <v>726798.26</v>
      </c>
      <c r="K22" s="23">
        <f t="shared" si="21"/>
        <v>0</v>
      </c>
      <c r="L22" s="23">
        <f t="shared" si="21"/>
        <v>0</v>
      </c>
      <c r="M22" s="23">
        <f t="shared" si="14"/>
        <v>726798.26</v>
      </c>
      <c r="N22" s="23">
        <f t="shared" ref="N22:P22" si="22">SUM(N30,N39,N48,N57,N66)</f>
        <v>0</v>
      </c>
      <c r="O22" s="23">
        <f t="shared" si="22"/>
        <v>0</v>
      </c>
      <c r="P22" s="23">
        <f t="shared" si="22"/>
        <v>0</v>
      </c>
      <c r="Q22" s="23">
        <f t="shared" si="15"/>
        <v>0</v>
      </c>
      <c r="R22" s="23">
        <f t="shared" si="16"/>
        <v>5281667.1329999994</v>
      </c>
      <c r="T22" s="18"/>
      <c r="U22" t="s">
        <v>50</v>
      </c>
      <c r="V22" s="18">
        <f>E45</f>
        <v>18083.52</v>
      </c>
      <c r="W22" s="18">
        <f>I45</f>
        <v>17774.400000000001</v>
      </c>
      <c r="X22" s="18">
        <f t="shared" ref="X22" si="23">M45</f>
        <v>5911.92</v>
      </c>
      <c r="Y22" s="18">
        <f>SUM(Q45)</f>
        <v>0</v>
      </c>
      <c r="Z22" s="138"/>
      <c r="AA22" s="136"/>
    </row>
    <row r="23" spans="1:27" x14ac:dyDescent="0.3">
      <c r="A23" s="147" t="s">
        <v>10</v>
      </c>
      <c r="B23" s="23">
        <f t="shared" si="18"/>
        <v>481142.17</v>
      </c>
      <c r="C23" s="23">
        <f t="shared" si="18"/>
        <v>464451.82</v>
      </c>
      <c r="D23" s="23">
        <f t="shared" ref="D23" si="24">SUM(D31,D40,D49,D58,D67)</f>
        <v>484525.22000000003</v>
      </c>
      <c r="E23" s="23">
        <f t="shared" si="12"/>
        <v>1430119.21</v>
      </c>
      <c r="F23" s="23">
        <f t="shared" ref="F23:H23" si="25">SUM(F31,F40,F49,F58,F67)</f>
        <v>466547.53</v>
      </c>
      <c r="G23" s="23">
        <f t="shared" si="25"/>
        <v>478967.52999999997</v>
      </c>
      <c r="H23" s="23">
        <f t="shared" si="25"/>
        <v>484829.16999999993</v>
      </c>
      <c r="I23" s="23">
        <f t="shared" si="13"/>
        <v>1430344.23</v>
      </c>
      <c r="J23" s="23">
        <f t="shared" ref="J23:L23" si="26">SUM(J31,J40,J49,J58,J67)</f>
        <v>459985.87</v>
      </c>
      <c r="K23" s="23">
        <f t="shared" si="26"/>
        <v>0</v>
      </c>
      <c r="L23" s="23">
        <f t="shared" si="26"/>
        <v>0</v>
      </c>
      <c r="M23" s="23">
        <f t="shared" si="14"/>
        <v>459985.87</v>
      </c>
      <c r="N23" s="23">
        <f t="shared" ref="N23:P23" si="27">SUM(N31,N40,N49,N58,N67)</f>
        <v>0</v>
      </c>
      <c r="O23" s="23">
        <f t="shared" si="27"/>
        <v>0</v>
      </c>
      <c r="P23" s="23">
        <f t="shared" si="27"/>
        <v>0</v>
      </c>
      <c r="Q23" s="23">
        <f t="shared" si="15"/>
        <v>0</v>
      </c>
      <c r="R23" s="23">
        <f t="shared" si="16"/>
        <v>3320449.31</v>
      </c>
      <c r="U23" t="s">
        <v>51</v>
      </c>
      <c r="V23" s="18">
        <f>E54</f>
        <v>15825.999999999996</v>
      </c>
      <c r="W23" s="18">
        <f>I54</f>
        <v>18482.8</v>
      </c>
      <c r="X23" s="18">
        <f t="shared" ref="X23" si="28">M54</f>
        <v>6133.5999999999995</v>
      </c>
      <c r="Y23" s="18">
        <f>SUM(Q54)</f>
        <v>0</v>
      </c>
      <c r="Z23" s="138"/>
      <c r="AA23" s="136"/>
    </row>
    <row r="24" spans="1:27" x14ac:dyDescent="0.3">
      <c r="A24" s="147" t="s">
        <v>11</v>
      </c>
      <c r="B24" s="23">
        <f t="shared" si="18"/>
        <v>270676.28000000003</v>
      </c>
      <c r="C24" s="23">
        <f t="shared" si="18"/>
        <v>261004.37</v>
      </c>
      <c r="D24" s="23">
        <f t="shared" ref="D24" si="29">SUM(D32,D41,D50,D59,D68)</f>
        <v>271290.02</v>
      </c>
      <c r="E24" s="23">
        <f t="shared" si="12"/>
        <v>802970.67</v>
      </c>
      <c r="F24" s="23">
        <f t="shared" ref="F24:H24" si="30">SUM(F32,F41,F50,F59,F68)</f>
        <v>261391.73</v>
      </c>
      <c r="G24" s="23">
        <f t="shared" si="30"/>
        <v>268159</v>
      </c>
      <c r="H24" s="23">
        <f t="shared" si="30"/>
        <v>271319.16000000003</v>
      </c>
      <c r="I24" s="23">
        <f t="shared" si="13"/>
        <v>800869.89</v>
      </c>
      <c r="J24" s="23">
        <f t="shared" ref="J24:L24" si="31">SUM(J32,J41,J50,J59,J68)</f>
        <v>256939.34000000003</v>
      </c>
      <c r="K24" s="23">
        <f t="shared" si="31"/>
        <v>0</v>
      </c>
      <c r="L24" s="23">
        <f t="shared" si="31"/>
        <v>0</v>
      </c>
      <c r="M24" s="23">
        <f t="shared" si="14"/>
        <v>256939.34000000003</v>
      </c>
      <c r="N24" s="23">
        <f t="shared" ref="N24:P24" si="32">SUM(N32,N41,N50,N59,N68)</f>
        <v>0</v>
      </c>
      <c r="O24" s="23">
        <f t="shared" si="32"/>
        <v>0</v>
      </c>
      <c r="P24" s="23">
        <f t="shared" si="32"/>
        <v>0</v>
      </c>
      <c r="Q24" s="23">
        <f t="shared" si="15"/>
        <v>0</v>
      </c>
      <c r="R24" s="23">
        <f t="shared" si="16"/>
        <v>1860779.9</v>
      </c>
      <c r="U24" t="s">
        <v>60</v>
      </c>
      <c r="V24" s="18">
        <f>E63</f>
        <v>198051.44999999998</v>
      </c>
      <c r="W24" s="18">
        <f>I63</f>
        <v>217875.89999999997</v>
      </c>
      <c r="X24" s="18">
        <f>M63</f>
        <v>70970.049999999988</v>
      </c>
      <c r="Y24" s="18">
        <f t="shared" ref="Y24" si="33">Q63</f>
        <v>0</v>
      </c>
      <c r="Z24" s="138"/>
      <c r="AA24" s="136"/>
    </row>
    <row r="25" spans="1:27" x14ac:dyDescent="0.3">
      <c r="A25" s="147" t="s">
        <v>12</v>
      </c>
      <c r="B25" s="23">
        <f t="shared" si="18"/>
        <v>518069.58999999997</v>
      </c>
      <c r="C25" s="23">
        <f t="shared" si="18"/>
        <v>499925.92</v>
      </c>
      <c r="D25" s="23">
        <f t="shared" ref="D25" si="34">SUM(D33,D42,D51,D60,D69)</f>
        <v>521215.39</v>
      </c>
      <c r="E25" s="23">
        <f t="shared" si="12"/>
        <v>1539210.9</v>
      </c>
      <c r="F25" s="23">
        <f t="shared" ref="F25:H25" si="35">SUM(F33,F42,F51,F60,F69)</f>
        <v>502125.56000000011</v>
      </c>
      <c r="G25" s="23">
        <f t="shared" si="35"/>
        <v>518641.01</v>
      </c>
      <c r="H25" s="23">
        <f t="shared" si="35"/>
        <v>519914.51000000007</v>
      </c>
      <c r="I25" s="23">
        <f t="shared" si="13"/>
        <v>1540681.08</v>
      </c>
      <c r="J25" s="23">
        <f t="shared" ref="J25:L25" si="36">SUM(J33,J42,J51,J60,J69)</f>
        <v>483440.72</v>
      </c>
      <c r="K25" s="23">
        <f t="shared" si="36"/>
        <v>0</v>
      </c>
      <c r="L25" s="23">
        <f t="shared" si="36"/>
        <v>0</v>
      </c>
      <c r="M25" s="23">
        <f t="shared" si="14"/>
        <v>483440.72</v>
      </c>
      <c r="N25" s="23">
        <f t="shared" ref="N25:P25" si="37">SUM(N33,N42,N51,N60,N69)</f>
        <v>0</v>
      </c>
      <c r="O25" s="23">
        <f t="shared" si="37"/>
        <v>0</v>
      </c>
      <c r="P25" s="23">
        <f t="shared" si="37"/>
        <v>0</v>
      </c>
      <c r="Q25" s="23">
        <f t="shared" si="15"/>
        <v>0</v>
      </c>
      <c r="R25" s="23">
        <f t="shared" si="16"/>
        <v>3563332.7</v>
      </c>
      <c r="U25" t="s">
        <v>61</v>
      </c>
      <c r="V25" s="18">
        <f>-ABS(E72)</f>
        <v>-8073</v>
      </c>
      <c r="W25" s="18">
        <f>-ABS(I72)</f>
        <v>-8149.5</v>
      </c>
      <c r="X25" s="18">
        <f t="shared" ref="X25" si="38">-ABS(M72)</f>
        <v>-2661</v>
      </c>
      <c r="Y25" s="18">
        <f>SUM(Q72)</f>
        <v>0</v>
      </c>
      <c r="Z25" s="138"/>
      <c r="AA25" s="136"/>
    </row>
    <row r="26" spans="1:27" x14ac:dyDescent="0.3">
      <c r="A26" s="147" t="s">
        <v>13</v>
      </c>
      <c r="B26" s="23">
        <f t="shared" si="18"/>
        <v>575402.85</v>
      </c>
      <c r="C26" s="23">
        <f t="shared" si="18"/>
        <v>590508.17000000004</v>
      </c>
      <c r="D26" s="23">
        <f t="shared" ref="D26" si="39">SUM(D34,D43,D52,D61,D70)</f>
        <v>597662.81999999995</v>
      </c>
      <c r="E26" s="23">
        <f t="shared" si="12"/>
        <v>1763573.8399999999</v>
      </c>
      <c r="F26" s="23">
        <f t="shared" ref="F26:H26" si="40">SUM(F34,F43,F52,F61,F70)</f>
        <v>579781.35</v>
      </c>
      <c r="G26" s="23">
        <f t="shared" si="40"/>
        <v>605318.54999999993</v>
      </c>
      <c r="H26" s="23">
        <f t="shared" si="40"/>
        <v>599528.18000000005</v>
      </c>
      <c r="I26" s="23">
        <f t="shared" si="13"/>
        <v>1784628.08</v>
      </c>
      <c r="J26" s="23">
        <f t="shared" ref="J26:L26" si="41">SUM(J34,J43,J52,J61,J70)</f>
        <v>570989.83999999985</v>
      </c>
      <c r="K26" s="23">
        <f t="shared" si="41"/>
        <v>0</v>
      </c>
      <c r="L26" s="23">
        <f t="shared" si="41"/>
        <v>0</v>
      </c>
      <c r="M26" s="23">
        <f t="shared" si="14"/>
        <v>570989.83999999985</v>
      </c>
      <c r="N26" s="23">
        <f t="shared" ref="N26:P26" si="42">SUM(N34,N43,N52,N61,N70)</f>
        <v>0</v>
      </c>
      <c r="O26" s="23">
        <f t="shared" si="42"/>
        <v>0</v>
      </c>
      <c r="P26" s="23">
        <f t="shared" si="42"/>
        <v>0</v>
      </c>
      <c r="Q26" s="23">
        <f t="shared" si="15"/>
        <v>0</v>
      </c>
      <c r="R26" s="23">
        <f t="shared" si="16"/>
        <v>4119191.76</v>
      </c>
      <c r="V26" s="18"/>
      <c r="Z26" s="138"/>
      <c r="AA26" s="136"/>
    </row>
    <row r="27" spans="1:27" x14ac:dyDescent="0.3">
      <c r="A27" s="147" t="s">
        <v>33</v>
      </c>
      <c r="B27" s="229">
        <f>SUM(B21:B26)</f>
        <v>3387601.9929999998</v>
      </c>
      <c r="C27" s="229">
        <f t="shared" ref="C27:D27" si="43">SUM(C21:C26)</f>
        <v>3382397.2099999995</v>
      </c>
      <c r="D27" s="229">
        <f t="shared" si="43"/>
        <v>3455081.21</v>
      </c>
      <c r="E27" s="229">
        <f t="shared" ref="E27:H27" si="44">SUM(E21:E26)</f>
        <v>10225080.412999999</v>
      </c>
      <c r="F27" s="229">
        <f t="shared" si="44"/>
        <v>3342440.9400000004</v>
      </c>
      <c r="G27" s="229">
        <f t="shared" si="44"/>
        <v>3463464.9799999995</v>
      </c>
      <c r="H27" s="229">
        <f t="shared" si="44"/>
        <v>3478236.7800000007</v>
      </c>
      <c r="I27" s="229">
        <f t="shared" ref="I27:L27" si="45">SUM(I21:I26)</f>
        <v>10284142.700000001</v>
      </c>
      <c r="J27" s="229">
        <f t="shared" si="45"/>
        <v>3289777.8499999996</v>
      </c>
      <c r="K27" s="229">
        <f t="shared" si="45"/>
        <v>0</v>
      </c>
      <c r="L27" s="229">
        <f t="shared" si="45"/>
        <v>0</v>
      </c>
      <c r="M27" s="229">
        <f t="shared" ref="M27:P27" si="46">SUM(M21:M26)</f>
        <v>3289777.8499999996</v>
      </c>
      <c r="N27" s="229">
        <f t="shared" si="46"/>
        <v>0</v>
      </c>
      <c r="O27" s="229">
        <f t="shared" si="46"/>
        <v>0</v>
      </c>
      <c r="P27" s="229">
        <f t="shared" si="46"/>
        <v>0</v>
      </c>
      <c r="Q27" s="229">
        <f t="shared" ref="Q27" si="47">SUM(Q21:Q26)</f>
        <v>0</v>
      </c>
      <c r="R27" s="229">
        <f>SUM(R21:R26)</f>
        <v>23799000.963</v>
      </c>
      <c r="W27" s="18"/>
      <c r="Z27" s="138"/>
      <c r="AA27" s="136"/>
    </row>
    <row r="28" spans="1:27" x14ac:dyDescent="0.3">
      <c r="T28" s="18"/>
      <c r="Z28" s="138"/>
      <c r="AA28" s="137"/>
    </row>
    <row r="29" spans="1:27" x14ac:dyDescent="0.3">
      <c r="A29" s="19" t="s">
        <v>8423</v>
      </c>
      <c r="T29" s="18"/>
    </row>
    <row r="30" spans="1:27" x14ac:dyDescent="0.3">
      <c r="A30" t="s">
        <v>9</v>
      </c>
      <c r="B30" s="309">
        <v>716414.00299999991</v>
      </c>
      <c r="C30" s="309">
        <v>764988.09</v>
      </c>
      <c r="D30" s="308">
        <v>753183.76</v>
      </c>
      <c r="E30" s="319">
        <f t="shared" ref="E30:E34" si="48">SUM(B30:D30)</f>
        <v>2234585.8530000001</v>
      </c>
      <c r="F30" s="309">
        <v>729332.85000000009</v>
      </c>
      <c r="G30" s="308">
        <v>760425.04999999993</v>
      </c>
      <c r="H30" s="309">
        <v>752903.73</v>
      </c>
      <c r="I30" s="319">
        <f t="shared" ref="I30:I34" si="49">SUM(F30:H30)</f>
        <v>2242661.63</v>
      </c>
      <c r="J30" s="309">
        <v>713737.47000000009</v>
      </c>
      <c r="K30" s="308"/>
      <c r="L30" s="309"/>
      <c r="M30" s="319">
        <f t="shared" ref="M30:M34" si="50">SUM(J30:L30)</f>
        <v>713737.47000000009</v>
      </c>
      <c r="N30" s="309"/>
      <c r="O30" s="308"/>
      <c r="P30" s="309"/>
      <c r="Q30" s="319">
        <f t="shared" ref="Q30:Q34" si="51">SUM(N30:P30)</f>
        <v>0</v>
      </c>
      <c r="R30" s="228">
        <f t="shared" ref="R30:R35" si="52">+Q30+M30+I30+E30</f>
        <v>5190984.9529999997</v>
      </c>
    </row>
    <row r="31" spans="1:27" x14ac:dyDescent="0.3">
      <c r="A31" t="s">
        <v>10</v>
      </c>
      <c r="B31" s="225">
        <v>469442.82</v>
      </c>
      <c r="C31" s="225">
        <v>452792.5</v>
      </c>
      <c r="D31" s="179">
        <v>472690.4</v>
      </c>
      <c r="E31" s="148">
        <f t="shared" si="48"/>
        <v>1394925.7200000002</v>
      </c>
      <c r="F31" s="225">
        <v>454654.13</v>
      </c>
      <c r="G31" s="179">
        <v>467128.63999999996</v>
      </c>
      <c r="H31" s="225">
        <v>472933.82999999996</v>
      </c>
      <c r="I31" s="148">
        <f t="shared" si="49"/>
        <v>1394716.6</v>
      </c>
      <c r="J31" s="225">
        <v>448006.52</v>
      </c>
      <c r="K31" s="179"/>
      <c r="L31" s="225"/>
      <c r="M31" s="148">
        <f t="shared" si="50"/>
        <v>448006.52</v>
      </c>
      <c r="N31" s="225"/>
      <c r="O31" s="179"/>
      <c r="P31" s="225"/>
      <c r="Q31" s="148">
        <f t="shared" si="51"/>
        <v>0</v>
      </c>
      <c r="R31" s="20">
        <f t="shared" si="52"/>
        <v>3237648.8400000003</v>
      </c>
      <c r="S31" s="18"/>
    </row>
    <row r="32" spans="1:27" x14ac:dyDescent="0.3">
      <c r="A32" t="s">
        <v>11</v>
      </c>
      <c r="B32" s="225">
        <v>268045.39</v>
      </c>
      <c r="C32" s="225">
        <v>258335.37</v>
      </c>
      <c r="D32" s="179">
        <v>268575.87</v>
      </c>
      <c r="E32" s="148">
        <f t="shared" si="48"/>
        <v>794956.63</v>
      </c>
      <c r="F32" s="225">
        <v>258680.76</v>
      </c>
      <c r="G32" s="179">
        <v>265444.84999999998</v>
      </c>
      <c r="H32" s="225">
        <v>268584.99</v>
      </c>
      <c r="I32" s="148">
        <f t="shared" si="49"/>
        <v>792710.6</v>
      </c>
      <c r="J32" s="225">
        <v>254222.2</v>
      </c>
      <c r="K32" s="179"/>
      <c r="L32" s="225"/>
      <c r="M32" s="148">
        <f t="shared" si="50"/>
        <v>254222.2</v>
      </c>
      <c r="N32" s="225"/>
      <c r="O32" s="179"/>
      <c r="P32" s="225"/>
      <c r="Q32" s="148">
        <f t="shared" si="51"/>
        <v>0</v>
      </c>
      <c r="R32" s="20">
        <f t="shared" si="52"/>
        <v>1841889.4300000002</v>
      </c>
    </row>
    <row r="33" spans="1:20" x14ac:dyDescent="0.3">
      <c r="A33" t="s">
        <v>12</v>
      </c>
      <c r="B33" s="225">
        <v>509439.38</v>
      </c>
      <c r="C33" s="225">
        <v>491301.44</v>
      </c>
      <c r="D33" s="179">
        <v>512533.31</v>
      </c>
      <c r="E33" s="148">
        <f t="shared" si="48"/>
        <v>1513274.1300000001</v>
      </c>
      <c r="F33" s="179">
        <v>493347.76000000007</v>
      </c>
      <c r="G33" s="179">
        <v>509813.81</v>
      </c>
      <c r="H33" s="225">
        <v>510924.31</v>
      </c>
      <c r="I33" s="148">
        <f t="shared" si="49"/>
        <v>1514085.8800000001</v>
      </c>
      <c r="J33" s="179">
        <v>474441.58999999997</v>
      </c>
      <c r="K33" s="179"/>
      <c r="L33" s="225"/>
      <c r="M33" s="148">
        <f t="shared" si="50"/>
        <v>474441.58999999997</v>
      </c>
      <c r="N33" s="179"/>
      <c r="O33" s="179"/>
      <c r="P33" s="225"/>
      <c r="Q33" s="148">
        <f t="shared" si="51"/>
        <v>0</v>
      </c>
      <c r="R33" s="20">
        <f t="shared" si="52"/>
        <v>3501801.6000000006</v>
      </c>
    </row>
    <row r="34" spans="1:20" x14ac:dyDescent="0.3">
      <c r="A34" t="s">
        <v>13</v>
      </c>
      <c r="B34" s="225">
        <v>566554.16</v>
      </c>
      <c r="C34" s="225">
        <v>581523.20000000007</v>
      </c>
      <c r="D34" s="179">
        <v>588633.65</v>
      </c>
      <c r="E34" s="148">
        <f t="shared" si="48"/>
        <v>1736711.0100000002</v>
      </c>
      <c r="F34" s="225">
        <v>570695.11</v>
      </c>
      <c r="G34" s="179">
        <v>596249.87</v>
      </c>
      <c r="H34" s="225">
        <v>590399.88</v>
      </c>
      <c r="I34" s="148">
        <f t="shared" si="49"/>
        <v>1757344.8599999999</v>
      </c>
      <c r="J34" s="225">
        <v>561866.11999999988</v>
      </c>
      <c r="K34" s="179"/>
      <c r="L34" s="225"/>
      <c r="M34" s="148">
        <f t="shared" si="50"/>
        <v>561866.11999999988</v>
      </c>
      <c r="N34" s="225"/>
      <c r="O34" s="179"/>
      <c r="P34" s="225"/>
      <c r="Q34" s="148">
        <f t="shared" si="51"/>
        <v>0</v>
      </c>
      <c r="R34" s="20">
        <f t="shared" si="52"/>
        <v>4055921.9899999998</v>
      </c>
    </row>
    <row r="35" spans="1:20" x14ac:dyDescent="0.3">
      <c r="A35" t="s">
        <v>45</v>
      </c>
      <c r="B35" s="225">
        <v>783046.37</v>
      </c>
      <c r="C35" s="225">
        <v>758218.07</v>
      </c>
      <c r="D35" s="179">
        <v>785474.66</v>
      </c>
      <c r="E35" s="148">
        <f>SUM(B35:D35)</f>
        <v>2326739.1</v>
      </c>
      <c r="F35" s="225">
        <v>758580.77</v>
      </c>
      <c r="G35" s="179">
        <v>786422.21</v>
      </c>
      <c r="H35" s="225">
        <v>791636.55000000016</v>
      </c>
      <c r="I35" s="148">
        <f>SUM(F35:H35)</f>
        <v>2336639.5300000003</v>
      </c>
      <c r="J35" s="225">
        <v>757149.38</v>
      </c>
      <c r="K35" s="179"/>
      <c r="L35" s="225"/>
      <c r="M35" s="148">
        <f>SUM(J35:L35)</f>
        <v>757149.38</v>
      </c>
      <c r="N35" s="225"/>
      <c r="O35" s="179"/>
      <c r="P35" s="225"/>
      <c r="Q35" s="148">
        <f>SUM(N35:P35)</f>
        <v>0</v>
      </c>
      <c r="R35" s="20">
        <f t="shared" si="52"/>
        <v>5420528.0099999998</v>
      </c>
    </row>
    <row r="36" spans="1:20" x14ac:dyDescent="0.3">
      <c r="A36" t="s">
        <v>33</v>
      </c>
      <c r="B36" s="228">
        <f t="shared" ref="B36:R36" si="53">SUM(B30:B35)</f>
        <v>3312942.1230000001</v>
      </c>
      <c r="C36" s="228">
        <f t="shared" si="53"/>
        <v>3307158.67</v>
      </c>
      <c r="D36" s="228">
        <f t="shared" si="53"/>
        <v>3381091.6500000004</v>
      </c>
      <c r="E36" s="228">
        <f t="shared" si="53"/>
        <v>10001192.443</v>
      </c>
      <c r="F36" s="228">
        <f t="shared" si="53"/>
        <v>3265291.38</v>
      </c>
      <c r="G36" s="228">
        <f t="shared" si="53"/>
        <v>3385484.43</v>
      </c>
      <c r="H36" s="228">
        <f t="shared" si="53"/>
        <v>3387383.2900000005</v>
      </c>
      <c r="I36" s="228">
        <f t="shared" si="53"/>
        <v>10038159.100000001</v>
      </c>
      <c r="J36" s="228">
        <f t="shared" si="53"/>
        <v>3209423.2800000003</v>
      </c>
      <c r="K36" s="228">
        <f t="shared" si="53"/>
        <v>0</v>
      </c>
      <c r="L36" s="228">
        <f t="shared" si="53"/>
        <v>0</v>
      </c>
      <c r="M36" s="228">
        <f t="shared" si="53"/>
        <v>3209423.2800000003</v>
      </c>
      <c r="N36" s="228">
        <f t="shared" si="53"/>
        <v>0</v>
      </c>
      <c r="O36" s="228">
        <f t="shared" si="53"/>
        <v>0</v>
      </c>
      <c r="P36" s="228">
        <f t="shared" si="53"/>
        <v>0</v>
      </c>
      <c r="Q36" s="228">
        <f t="shared" si="53"/>
        <v>0</v>
      </c>
      <c r="R36" s="228">
        <f t="shared" si="53"/>
        <v>23248774.822999999</v>
      </c>
    </row>
    <row r="37" spans="1:20" x14ac:dyDescent="0.3">
      <c r="T37" s="18"/>
    </row>
    <row r="38" spans="1:20" x14ac:dyDescent="0.3">
      <c r="A38" s="25" t="s">
        <v>54</v>
      </c>
    </row>
    <row r="39" spans="1:20" x14ac:dyDescent="0.3">
      <c r="A39" t="s">
        <v>9</v>
      </c>
      <c r="B39" s="309">
        <v>618.24</v>
      </c>
      <c r="C39" s="309">
        <v>592.48</v>
      </c>
      <c r="D39" s="308">
        <v>579.6</v>
      </c>
      <c r="E39" s="319">
        <f t="shared" ref="E39:E43" si="54">SUM(B39:D39)</f>
        <v>1790.3200000000002</v>
      </c>
      <c r="F39" s="309">
        <v>553.84</v>
      </c>
      <c r="G39" s="308">
        <v>553.84</v>
      </c>
      <c r="H39" s="309">
        <v>553.84</v>
      </c>
      <c r="I39" s="319">
        <f t="shared" ref="I39:I43" si="55">SUM(F39:H39)</f>
        <v>1661.52</v>
      </c>
      <c r="J39" s="309">
        <v>553.84</v>
      </c>
      <c r="K39" s="308"/>
      <c r="L39" s="309"/>
      <c r="M39" s="319">
        <f t="shared" ref="M39:M43" si="56">SUM(J39:L39)</f>
        <v>553.84</v>
      </c>
      <c r="N39" s="309"/>
      <c r="O39" s="308"/>
      <c r="P39" s="309"/>
      <c r="Q39" s="319">
        <f t="shared" ref="Q39:Q43" si="57">SUM(N39:P39)</f>
        <v>0</v>
      </c>
      <c r="R39" s="228">
        <f t="shared" ref="R39:R44" si="58">+Q39+M39+I39+E39</f>
        <v>4005.6800000000003</v>
      </c>
    </row>
    <row r="40" spans="1:20" x14ac:dyDescent="0.3">
      <c r="A40" t="s">
        <v>10</v>
      </c>
      <c r="B40" s="225">
        <v>1610</v>
      </c>
      <c r="C40" s="225">
        <v>1597.1200000000001</v>
      </c>
      <c r="D40" s="179">
        <v>1597.1200000000001</v>
      </c>
      <c r="E40" s="148">
        <f t="shared" si="54"/>
        <v>4804.24</v>
      </c>
      <c r="F40" s="225">
        <v>1610</v>
      </c>
      <c r="G40" s="179">
        <v>1584.24</v>
      </c>
      <c r="H40" s="225">
        <v>1584.24</v>
      </c>
      <c r="I40" s="148">
        <f t="shared" si="55"/>
        <v>4778.4799999999996</v>
      </c>
      <c r="J40" s="225">
        <v>1610</v>
      </c>
      <c r="K40" s="179"/>
      <c r="L40" s="225"/>
      <c r="M40" s="148">
        <f t="shared" si="56"/>
        <v>1610</v>
      </c>
      <c r="N40" s="225"/>
      <c r="O40" s="179"/>
      <c r="P40" s="225"/>
      <c r="Q40" s="148">
        <f t="shared" si="57"/>
        <v>0</v>
      </c>
      <c r="R40" s="20">
        <f t="shared" si="58"/>
        <v>11192.72</v>
      </c>
    </row>
    <row r="41" spans="1:20" x14ac:dyDescent="0.3">
      <c r="A41" t="s">
        <v>11</v>
      </c>
      <c r="B41" s="225">
        <v>360.64000000000004</v>
      </c>
      <c r="C41" s="225">
        <v>386.40000000000003</v>
      </c>
      <c r="D41" s="179">
        <v>386.40000000000003</v>
      </c>
      <c r="E41" s="148">
        <f t="shared" si="54"/>
        <v>1133.44</v>
      </c>
      <c r="F41" s="225">
        <v>373.52000000000004</v>
      </c>
      <c r="G41" s="179">
        <v>386.40000000000003</v>
      </c>
      <c r="H41" s="225">
        <v>373.52000000000004</v>
      </c>
      <c r="I41" s="148">
        <f t="shared" si="55"/>
        <v>1133.44</v>
      </c>
      <c r="J41" s="225">
        <v>360.64000000000004</v>
      </c>
      <c r="K41" s="179"/>
      <c r="L41" s="225"/>
      <c r="M41" s="148">
        <f t="shared" si="56"/>
        <v>360.64000000000004</v>
      </c>
      <c r="N41" s="225"/>
      <c r="O41" s="179"/>
      <c r="P41" s="225"/>
      <c r="Q41" s="148">
        <f t="shared" si="57"/>
        <v>0</v>
      </c>
      <c r="R41" s="20">
        <f t="shared" si="58"/>
        <v>2627.5200000000004</v>
      </c>
    </row>
    <row r="42" spans="1:20" x14ac:dyDescent="0.3">
      <c r="A42" t="s">
        <v>12</v>
      </c>
      <c r="B42" s="225">
        <v>1378.16</v>
      </c>
      <c r="C42" s="225">
        <v>1365.28</v>
      </c>
      <c r="D42" s="179">
        <v>1365.28</v>
      </c>
      <c r="E42" s="148">
        <f t="shared" si="54"/>
        <v>4108.72</v>
      </c>
      <c r="F42" s="179">
        <v>1352.4</v>
      </c>
      <c r="G42" s="179">
        <v>1352.4</v>
      </c>
      <c r="H42" s="225">
        <v>1352.4</v>
      </c>
      <c r="I42" s="148">
        <f t="shared" si="55"/>
        <v>4057.2000000000003</v>
      </c>
      <c r="J42" s="179">
        <v>1365.28</v>
      </c>
      <c r="K42" s="179"/>
      <c r="L42" s="225"/>
      <c r="M42" s="148">
        <f t="shared" si="56"/>
        <v>1365.28</v>
      </c>
      <c r="N42" s="179"/>
      <c r="O42" s="179"/>
      <c r="P42" s="225"/>
      <c r="Q42" s="148">
        <f t="shared" si="57"/>
        <v>0</v>
      </c>
      <c r="R42" s="20">
        <f t="shared" si="58"/>
        <v>9531.2000000000007</v>
      </c>
    </row>
    <row r="43" spans="1:20" x14ac:dyDescent="0.3">
      <c r="A43" t="s">
        <v>13</v>
      </c>
      <c r="B43" s="225">
        <v>875.84</v>
      </c>
      <c r="C43" s="225">
        <v>888.72</v>
      </c>
      <c r="D43" s="179">
        <v>888.72</v>
      </c>
      <c r="E43" s="148">
        <f t="shared" si="54"/>
        <v>2653.2799999999997</v>
      </c>
      <c r="F43" s="225">
        <v>875.84</v>
      </c>
      <c r="G43" s="179">
        <v>850.08</v>
      </c>
      <c r="H43" s="225">
        <v>837.2</v>
      </c>
      <c r="I43" s="148">
        <f t="shared" si="55"/>
        <v>2563.12</v>
      </c>
      <c r="J43" s="225">
        <v>824.32</v>
      </c>
      <c r="K43" s="179"/>
      <c r="L43" s="225"/>
      <c r="M43" s="148">
        <f t="shared" si="56"/>
        <v>824.32</v>
      </c>
      <c r="N43" s="225"/>
      <c r="O43" s="179"/>
      <c r="P43" s="225"/>
      <c r="Q43" s="148">
        <f t="shared" si="57"/>
        <v>0</v>
      </c>
      <c r="R43" s="20">
        <f t="shared" si="58"/>
        <v>6040.7199999999993</v>
      </c>
    </row>
    <row r="44" spans="1:20" x14ac:dyDescent="0.3">
      <c r="A44" t="s">
        <v>45</v>
      </c>
      <c r="B44" s="225">
        <v>1197.8400000000001</v>
      </c>
      <c r="C44" s="225">
        <v>1197.8400000000001</v>
      </c>
      <c r="D44" s="179">
        <v>1197.8400000000001</v>
      </c>
      <c r="E44" s="148">
        <f>SUM(B44:D44)</f>
        <v>3593.5200000000004</v>
      </c>
      <c r="F44" s="225">
        <v>1184.96</v>
      </c>
      <c r="G44" s="179">
        <v>1197.8400000000001</v>
      </c>
      <c r="H44" s="225">
        <v>1197.8400000000001</v>
      </c>
      <c r="I44" s="148">
        <f>SUM(F44:H44)</f>
        <v>3580.6400000000003</v>
      </c>
      <c r="J44" s="225">
        <v>1197.8400000000001</v>
      </c>
      <c r="K44" s="179"/>
      <c r="L44" s="225"/>
      <c r="M44" s="148">
        <f>SUM(J44:L44)</f>
        <v>1197.8400000000001</v>
      </c>
      <c r="N44" s="225"/>
      <c r="O44" s="179"/>
      <c r="P44" s="225"/>
      <c r="Q44" s="148">
        <f>SUM(N44:P44)</f>
        <v>0</v>
      </c>
      <c r="R44" s="20">
        <f t="shared" si="58"/>
        <v>8372</v>
      </c>
    </row>
    <row r="45" spans="1:20" x14ac:dyDescent="0.3">
      <c r="A45" t="s">
        <v>33</v>
      </c>
      <c r="B45" s="228">
        <f t="shared" ref="B45:R45" si="59">SUM(B39:B44)</f>
        <v>6040.72</v>
      </c>
      <c r="C45" s="228">
        <f t="shared" si="59"/>
        <v>6027.8400000000011</v>
      </c>
      <c r="D45" s="228">
        <f t="shared" si="59"/>
        <v>6014.9600000000009</v>
      </c>
      <c r="E45" s="228">
        <f t="shared" si="59"/>
        <v>18083.52</v>
      </c>
      <c r="F45" s="228">
        <f t="shared" si="59"/>
        <v>5950.56</v>
      </c>
      <c r="G45" s="228">
        <f t="shared" si="59"/>
        <v>5924.8</v>
      </c>
      <c r="H45" s="228">
        <f t="shared" si="59"/>
        <v>5899.04</v>
      </c>
      <c r="I45" s="228">
        <f t="shared" si="59"/>
        <v>17774.400000000001</v>
      </c>
      <c r="J45" s="228">
        <f t="shared" si="59"/>
        <v>5911.92</v>
      </c>
      <c r="K45" s="228">
        <f t="shared" si="59"/>
        <v>0</v>
      </c>
      <c r="L45" s="228">
        <f t="shared" si="59"/>
        <v>0</v>
      </c>
      <c r="M45" s="228">
        <f t="shared" si="59"/>
        <v>5911.92</v>
      </c>
      <c r="N45" s="228">
        <f t="shared" si="59"/>
        <v>0</v>
      </c>
      <c r="O45" s="228">
        <f t="shared" si="59"/>
        <v>0</v>
      </c>
      <c r="P45" s="228">
        <f t="shared" si="59"/>
        <v>0</v>
      </c>
      <c r="Q45" s="228">
        <f t="shared" si="59"/>
        <v>0</v>
      </c>
      <c r="R45" s="228">
        <f t="shared" si="59"/>
        <v>41769.839999999997</v>
      </c>
    </row>
    <row r="47" spans="1:20" x14ac:dyDescent="0.3">
      <c r="A47" s="26" t="s">
        <v>55</v>
      </c>
    </row>
    <row r="48" spans="1:20" x14ac:dyDescent="0.3">
      <c r="A48" t="s">
        <v>9</v>
      </c>
      <c r="B48" s="309">
        <v>1320.1999999999998</v>
      </c>
      <c r="C48" s="309">
        <v>1320.1999999999998</v>
      </c>
      <c r="D48" s="308">
        <v>1320.1999999999998</v>
      </c>
      <c r="E48" s="319">
        <f t="shared" ref="E48:E52" si="60">SUM(B48:D48)</f>
        <v>3960.5999999999995</v>
      </c>
      <c r="F48" s="309">
        <v>1320.1999999999998</v>
      </c>
      <c r="G48" s="308">
        <v>1344.8</v>
      </c>
      <c r="H48" s="309">
        <v>1328.3999999999999</v>
      </c>
      <c r="I48" s="319">
        <f t="shared" ref="I48:I52" si="61">SUM(F48:H48)</f>
        <v>3993.3999999999996</v>
      </c>
      <c r="J48" s="309">
        <v>1320.1999999999998</v>
      </c>
      <c r="K48" s="308"/>
      <c r="L48" s="309"/>
      <c r="M48" s="319">
        <f t="shared" ref="M48:M52" si="62">SUM(J48:L48)</f>
        <v>1320.1999999999998</v>
      </c>
      <c r="N48" s="309"/>
      <c r="O48" s="308"/>
      <c r="P48" s="309"/>
      <c r="Q48" s="319">
        <f t="shared" ref="Q48:Q52" si="63">SUM(N48:P48)</f>
        <v>0</v>
      </c>
      <c r="R48" s="228">
        <f t="shared" ref="R48:R53" si="64">+Q48+M48+I48+E48</f>
        <v>9274.1999999999989</v>
      </c>
    </row>
    <row r="49" spans="1:20" x14ac:dyDescent="0.3">
      <c r="A49" t="s">
        <v>10</v>
      </c>
      <c r="B49" s="225">
        <v>0</v>
      </c>
      <c r="C49" s="225">
        <v>0</v>
      </c>
      <c r="D49" s="179">
        <v>0</v>
      </c>
      <c r="E49" s="148">
        <f t="shared" si="60"/>
        <v>0</v>
      </c>
      <c r="F49" s="225">
        <v>0</v>
      </c>
      <c r="G49" s="179">
        <v>0</v>
      </c>
      <c r="H49" s="225">
        <v>0</v>
      </c>
      <c r="I49" s="148">
        <f t="shared" si="61"/>
        <v>0</v>
      </c>
      <c r="J49" s="225">
        <v>0</v>
      </c>
      <c r="K49" s="179"/>
      <c r="L49" s="225"/>
      <c r="M49" s="148">
        <f t="shared" si="62"/>
        <v>0</v>
      </c>
      <c r="N49" s="225"/>
      <c r="O49" s="179"/>
      <c r="P49" s="225"/>
      <c r="Q49" s="148">
        <f t="shared" si="63"/>
        <v>0</v>
      </c>
      <c r="R49" s="20">
        <f t="shared" si="64"/>
        <v>0</v>
      </c>
    </row>
    <row r="50" spans="1:20" x14ac:dyDescent="0.3">
      <c r="A50" t="s">
        <v>11</v>
      </c>
      <c r="B50" s="225">
        <v>319.79999999999995</v>
      </c>
      <c r="C50" s="225">
        <v>328</v>
      </c>
      <c r="D50" s="179">
        <v>344.4</v>
      </c>
      <c r="E50" s="148">
        <f t="shared" si="60"/>
        <v>992.19999999999993</v>
      </c>
      <c r="F50" s="225">
        <v>336.2</v>
      </c>
      <c r="G50" s="179">
        <v>336.2</v>
      </c>
      <c r="H50" s="225">
        <v>344.4</v>
      </c>
      <c r="I50" s="148">
        <f t="shared" si="61"/>
        <v>1016.8</v>
      </c>
      <c r="J50" s="225">
        <v>352.59999999999997</v>
      </c>
      <c r="K50" s="179"/>
      <c r="L50" s="225"/>
      <c r="M50" s="148">
        <f t="shared" si="62"/>
        <v>352.59999999999997</v>
      </c>
      <c r="N50" s="225"/>
      <c r="O50" s="179"/>
      <c r="P50" s="225"/>
      <c r="Q50" s="148">
        <f t="shared" si="63"/>
        <v>0</v>
      </c>
      <c r="R50" s="20">
        <f t="shared" si="64"/>
        <v>2361.6</v>
      </c>
    </row>
    <row r="51" spans="1:20" x14ac:dyDescent="0.3">
      <c r="A51" t="s">
        <v>12</v>
      </c>
      <c r="B51" s="225">
        <v>803.59999999999991</v>
      </c>
      <c r="C51" s="225">
        <v>803.59999999999991</v>
      </c>
      <c r="D51" s="179">
        <v>803.59999999999991</v>
      </c>
      <c r="E51" s="148">
        <f t="shared" si="60"/>
        <v>2410.7999999999997</v>
      </c>
      <c r="F51" s="179">
        <v>787.19999999999993</v>
      </c>
      <c r="G51" s="179">
        <v>778.99999999999989</v>
      </c>
      <c r="H51" s="225">
        <v>795.4</v>
      </c>
      <c r="I51" s="148">
        <f t="shared" si="61"/>
        <v>2361.6</v>
      </c>
      <c r="J51" s="179">
        <v>778.99999999999989</v>
      </c>
      <c r="K51" s="179"/>
      <c r="L51" s="225"/>
      <c r="M51" s="148">
        <f t="shared" si="62"/>
        <v>778.99999999999989</v>
      </c>
      <c r="N51" s="179"/>
      <c r="O51" s="179"/>
      <c r="P51" s="225"/>
      <c r="Q51" s="148">
        <f t="shared" si="63"/>
        <v>0</v>
      </c>
      <c r="R51" s="20">
        <f t="shared" si="64"/>
        <v>5551.4</v>
      </c>
    </row>
    <row r="52" spans="1:20" x14ac:dyDescent="0.3">
      <c r="A52" t="s">
        <v>13</v>
      </c>
      <c r="B52" s="225">
        <v>1123.3999999999999</v>
      </c>
      <c r="C52" s="225">
        <v>1115.1999999999998</v>
      </c>
      <c r="D52" s="179">
        <v>1115.1999999999998</v>
      </c>
      <c r="E52" s="148">
        <f t="shared" si="60"/>
        <v>3353.7999999999993</v>
      </c>
      <c r="F52" s="225">
        <v>1107</v>
      </c>
      <c r="G52" s="179">
        <v>1131.5999999999999</v>
      </c>
      <c r="H52" s="225">
        <v>1139.8</v>
      </c>
      <c r="I52" s="148">
        <f t="shared" si="61"/>
        <v>3378.3999999999996</v>
      </c>
      <c r="J52" s="225">
        <v>1131.5999999999999</v>
      </c>
      <c r="K52" s="179"/>
      <c r="L52" s="225"/>
      <c r="M52" s="148">
        <f t="shared" si="62"/>
        <v>1131.5999999999999</v>
      </c>
      <c r="N52" s="225"/>
      <c r="O52" s="179"/>
      <c r="P52" s="225"/>
      <c r="Q52" s="148">
        <f t="shared" si="63"/>
        <v>0</v>
      </c>
      <c r="R52" s="20">
        <f t="shared" si="64"/>
        <v>7863.7999999999993</v>
      </c>
    </row>
    <row r="53" spans="1:20" x14ac:dyDescent="0.3">
      <c r="A53" t="s">
        <v>45</v>
      </c>
      <c r="B53" s="225">
        <v>2517.3999999999996</v>
      </c>
      <c r="C53" s="225">
        <v>2501</v>
      </c>
      <c r="D53" s="179">
        <v>90.199999999999989</v>
      </c>
      <c r="E53" s="148">
        <f>SUM(B53:D53)</f>
        <v>5108.5999999999995</v>
      </c>
      <c r="F53" s="225">
        <v>2566.6</v>
      </c>
      <c r="G53" s="179">
        <v>2566.6</v>
      </c>
      <c r="H53" s="225">
        <v>2599.3999999999996</v>
      </c>
      <c r="I53" s="148">
        <f>SUM(F53:H53)</f>
        <v>7732.5999999999995</v>
      </c>
      <c r="J53" s="225">
        <v>2550.1999999999998</v>
      </c>
      <c r="K53" s="179"/>
      <c r="L53" s="225"/>
      <c r="M53" s="148">
        <f>SUM(J53:L53)</f>
        <v>2550.1999999999998</v>
      </c>
      <c r="N53" s="225"/>
      <c r="O53" s="179"/>
      <c r="P53" s="225"/>
      <c r="Q53" s="148">
        <f>SUM(N53:P53)</f>
        <v>0</v>
      </c>
      <c r="R53" s="20">
        <f t="shared" si="64"/>
        <v>15391.399999999998</v>
      </c>
    </row>
    <row r="54" spans="1:20" x14ac:dyDescent="0.3">
      <c r="A54" t="s">
        <v>33</v>
      </c>
      <c r="B54" s="228">
        <f t="shared" ref="B54:R54" si="65">SUM(B48:B53)</f>
        <v>6084.3999999999987</v>
      </c>
      <c r="C54" s="228">
        <f t="shared" si="65"/>
        <v>6068</v>
      </c>
      <c r="D54" s="228">
        <f t="shared" si="65"/>
        <v>3673.5999999999995</v>
      </c>
      <c r="E54" s="228">
        <f t="shared" si="65"/>
        <v>15825.999999999996</v>
      </c>
      <c r="F54" s="228">
        <f t="shared" si="65"/>
        <v>6117.2</v>
      </c>
      <c r="G54" s="228">
        <f t="shared" si="65"/>
        <v>6158.2</v>
      </c>
      <c r="H54" s="228">
        <f t="shared" si="65"/>
        <v>6207.4</v>
      </c>
      <c r="I54" s="228">
        <f t="shared" si="65"/>
        <v>18482.8</v>
      </c>
      <c r="J54" s="228">
        <f t="shared" si="65"/>
        <v>6133.5999999999995</v>
      </c>
      <c r="K54" s="228">
        <f t="shared" si="65"/>
        <v>0</v>
      </c>
      <c r="L54" s="228">
        <f t="shared" si="65"/>
        <v>0</v>
      </c>
      <c r="M54" s="228">
        <f t="shared" si="65"/>
        <v>6133.5999999999995</v>
      </c>
      <c r="N54" s="228">
        <f t="shared" si="65"/>
        <v>0</v>
      </c>
      <c r="O54" s="228">
        <f t="shared" si="65"/>
        <v>0</v>
      </c>
      <c r="P54" s="228">
        <f t="shared" si="65"/>
        <v>0</v>
      </c>
      <c r="Q54" s="228">
        <f t="shared" si="65"/>
        <v>0</v>
      </c>
      <c r="R54" s="228">
        <f t="shared" si="65"/>
        <v>40442.399999999994</v>
      </c>
    </row>
    <row r="56" spans="1:20" x14ac:dyDescent="0.3">
      <c r="A56" s="26" t="s">
        <v>57</v>
      </c>
    </row>
    <row r="57" spans="1:20" x14ac:dyDescent="0.3">
      <c r="A57" t="s">
        <v>9</v>
      </c>
      <c r="B57" s="308">
        <v>11502.75</v>
      </c>
      <c r="C57" s="309">
        <v>11568.449999999999</v>
      </c>
      <c r="D57" s="308">
        <v>11379.449999999999</v>
      </c>
      <c r="E57" s="319">
        <f t="shared" ref="E57:E61" si="66">SUM(B57:D57)</f>
        <v>34450.649999999994</v>
      </c>
      <c r="F57" s="309">
        <v>11404.15</v>
      </c>
      <c r="G57" s="308">
        <v>11494.55</v>
      </c>
      <c r="H57" s="309">
        <v>11531.699999999999</v>
      </c>
      <c r="I57" s="319">
        <f t="shared" ref="I57:I61" si="67">SUM(F57:H57)</f>
        <v>34430.399999999994</v>
      </c>
      <c r="J57" s="309">
        <v>11626.25</v>
      </c>
      <c r="K57" s="308"/>
      <c r="L57" s="309"/>
      <c r="M57" s="319">
        <f t="shared" ref="M57:M61" si="68">SUM(J57:L57)</f>
        <v>11626.25</v>
      </c>
      <c r="N57" s="309"/>
      <c r="O57" s="308"/>
      <c r="P57" s="309"/>
      <c r="Q57" s="319">
        <f t="shared" ref="Q57:Q61" si="69">SUM(N57:P57)</f>
        <v>0</v>
      </c>
      <c r="R57" s="228">
        <f t="shared" ref="R57:R62" si="70">+Q57+M57+I57+E57</f>
        <v>80507.299999999988</v>
      </c>
    </row>
    <row r="58" spans="1:20" x14ac:dyDescent="0.3">
      <c r="A58" t="s">
        <v>10</v>
      </c>
      <c r="B58" s="179">
        <v>10549.849999999999</v>
      </c>
      <c r="C58" s="225">
        <v>10521.199999999999</v>
      </c>
      <c r="D58" s="179">
        <v>10693.699999999999</v>
      </c>
      <c r="E58" s="148">
        <f t="shared" si="66"/>
        <v>31764.749999999993</v>
      </c>
      <c r="F58" s="225">
        <v>10734.9</v>
      </c>
      <c r="G58" s="179">
        <v>10706.15</v>
      </c>
      <c r="H58" s="225">
        <v>10759.599999999999</v>
      </c>
      <c r="I58" s="148">
        <f t="shared" si="67"/>
        <v>32200.649999999998</v>
      </c>
      <c r="J58" s="225">
        <v>10813.349999999999</v>
      </c>
      <c r="K58" s="179"/>
      <c r="L58" s="225"/>
      <c r="M58" s="148">
        <f t="shared" si="68"/>
        <v>10813.349999999999</v>
      </c>
      <c r="N58" s="225"/>
      <c r="O58" s="179"/>
      <c r="P58" s="225"/>
      <c r="Q58" s="148">
        <f t="shared" si="69"/>
        <v>0</v>
      </c>
      <c r="R58" s="20">
        <f t="shared" si="70"/>
        <v>74778.75</v>
      </c>
    </row>
    <row r="59" spans="1:20" x14ac:dyDescent="0.3">
      <c r="A59" t="s">
        <v>11</v>
      </c>
      <c r="B59" s="179">
        <v>2155.9499999999998</v>
      </c>
      <c r="C59" s="225">
        <v>2160.1</v>
      </c>
      <c r="D59" s="179">
        <v>2188.85</v>
      </c>
      <c r="E59" s="148">
        <f t="shared" si="66"/>
        <v>6504.9</v>
      </c>
      <c r="F59" s="225">
        <v>2205.25</v>
      </c>
      <c r="G59" s="179">
        <v>2197.0499999999997</v>
      </c>
      <c r="H59" s="225">
        <v>2221.75</v>
      </c>
      <c r="I59" s="148">
        <f t="shared" si="67"/>
        <v>6624.0499999999993</v>
      </c>
      <c r="J59" s="225">
        <v>2209.3999999999996</v>
      </c>
      <c r="K59" s="179"/>
      <c r="L59" s="225"/>
      <c r="M59" s="148">
        <f t="shared" si="68"/>
        <v>2209.3999999999996</v>
      </c>
      <c r="N59" s="225"/>
      <c r="O59" s="179"/>
      <c r="P59" s="225"/>
      <c r="Q59" s="148">
        <f t="shared" si="69"/>
        <v>0</v>
      </c>
      <c r="R59" s="20">
        <f t="shared" si="70"/>
        <v>15338.349999999999</v>
      </c>
      <c r="T59" s="18"/>
    </row>
    <row r="60" spans="1:20" x14ac:dyDescent="0.3">
      <c r="A60" t="s">
        <v>12</v>
      </c>
      <c r="B60" s="179">
        <v>6770.9499999999989</v>
      </c>
      <c r="C60" s="225">
        <v>6775.0999999999995</v>
      </c>
      <c r="D60" s="179">
        <v>6832.6999999999989</v>
      </c>
      <c r="E60" s="148">
        <f t="shared" si="66"/>
        <v>20378.75</v>
      </c>
      <c r="F60" s="179">
        <v>6956.1999999999989</v>
      </c>
      <c r="G60" s="179">
        <v>7013.7999999999993</v>
      </c>
      <c r="H60" s="225">
        <v>7161.9</v>
      </c>
      <c r="I60" s="148">
        <f t="shared" si="67"/>
        <v>21131.899999999998</v>
      </c>
      <c r="J60" s="179">
        <v>7174.3499999999985</v>
      </c>
      <c r="K60" s="179"/>
      <c r="L60" s="225"/>
      <c r="M60" s="148">
        <f t="shared" si="68"/>
        <v>7174.3499999999985</v>
      </c>
      <c r="N60" s="179"/>
      <c r="O60" s="179"/>
      <c r="P60" s="225"/>
      <c r="Q60" s="148">
        <f t="shared" si="69"/>
        <v>0</v>
      </c>
      <c r="R60" s="20">
        <f t="shared" si="70"/>
        <v>48685</v>
      </c>
      <c r="T60" s="18"/>
    </row>
    <row r="61" spans="1:20" x14ac:dyDescent="0.3">
      <c r="A61" t="s">
        <v>13</v>
      </c>
      <c r="B61" s="179">
        <v>7510.9499999999989</v>
      </c>
      <c r="C61" s="225">
        <v>7642.5499999999993</v>
      </c>
      <c r="D61" s="179">
        <v>7683.75</v>
      </c>
      <c r="E61" s="148">
        <f t="shared" si="66"/>
        <v>22837.25</v>
      </c>
      <c r="F61" s="225">
        <v>7761.9</v>
      </c>
      <c r="G61" s="179">
        <v>7745.5</v>
      </c>
      <c r="H61" s="225">
        <v>7811.2999999999993</v>
      </c>
      <c r="I61" s="148">
        <f t="shared" si="67"/>
        <v>23318.699999999997</v>
      </c>
      <c r="J61" s="225">
        <v>7827.7999999999993</v>
      </c>
      <c r="K61" s="179"/>
      <c r="L61" s="225"/>
      <c r="M61" s="148">
        <f t="shared" si="68"/>
        <v>7827.7999999999993</v>
      </c>
      <c r="N61" s="225"/>
      <c r="O61" s="179"/>
      <c r="P61" s="225"/>
      <c r="Q61" s="148">
        <f t="shared" si="69"/>
        <v>0</v>
      </c>
      <c r="R61" s="20">
        <f t="shared" si="70"/>
        <v>53983.75</v>
      </c>
    </row>
    <row r="62" spans="1:20" x14ac:dyDescent="0.3">
      <c r="A62" t="s">
        <v>45</v>
      </c>
      <c r="B62" s="179">
        <v>26741.299999999996</v>
      </c>
      <c r="C62" s="225">
        <v>27167.799999999996</v>
      </c>
      <c r="D62" s="179">
        <v>28206.050000000003</v>
      </c>
      <c r="E62" s="148">
        <f>SUM(B62:D62)</f>
        <v>82115.149999999994</v>
      </c>
      <c r="F62" s="225">
        <v>28693.899999999998</v>
      </c>
      <c r="G62" s="179">
        <v>29547</v>
      </c>
      <c r="H62" s="225">
        <v>41929.299999999996</v>
      </c>
      <c r="I62" s="148">
        <f>SUM(F62:H62)</f>
        <v>100170.19999999998</v>
      </c>
      <c r="J62" s="225">
        <v>31318.899999999998</v>
      </c>
      <c r="K62" s="179"/>
      <c r="L62" s="225"/>
      <c r="M62" s="148">
        <f>SUM(J62:L62)</f>
        <v>31318.899999999998</v>
      </c>
      <c r="N62" s="225"/>
      <c r="O62" s="179"/>
      <c r="P62" s="225"/>
      <c r="Q62" s="148">
        <f>SUM(N62:P62)</f>
        <v>0</v>
      </c>
      <c r="R62" s="20">
        <f t="shared" si="70"/>
        <v>213604.24999999997</v>
      </c>
    </row>
    <row r="63" spans="1:20" x14ac:dyDescent="0.3">
      <c r="A63" t="s">
        <v>33</v>
      </c>
      <c r="B63" s="228">
        <f t="shared" ref="B63:O63" si="71">SUM(B57:B62)</f>
        <v>65231.749999999993</v>
      </c>
      <c r="C63" s="228">
        <f t="shared" si="71"/>
        <v>65835.199999999983</v>
      </c>
      <c r="D63" s="228">
        <f t="shared" si="71"/>
        <v>66984.5</v>
      </c>
      <c r="E63" s="228">
        <f t="shared" si="71"/>
        <v>198051.44999999998</v>
      </c>
      <c r="F63" s="228">
        <f t="shared" si="71"/>
        <v>67756.3</v>
      </c>
      <c r="G63" s="228">
        <f t="shared" si="71"/>
        <v>68704.049999999988</v>
      </c>
      <c r="H63" s="228">
        <f t="shared" si="71"/>
        <v>81415.549999999988</v>
      </c>
      <c r="I63" s="228">
        <f t="shared" si="71"/>
        <v>217875.89999999997</v>
      </c>
      <c r="J63" s="228">
        <f t="shared" si="71"/>
        <v>70970.049999999988</v>
      </c>
      <c r="K63" s="228">
        <f t="shared" si="71"/>
        <v>0</v>
      </c>
      <c r="L63" s="228">
        <f t="shared" si="71"/>
        <v>0</v>
      </c>
      <c r="M63" s="228">
        <f t="shared" si="71"/>
        <v>70970.049999999988</v>
      </c>
      <c r="N63" s="228">
        <f t="shared" si="71"/>
        <v>0</v>
      </c>
      <c r="O63" s="228">
        <f t="shared" si="71"/>
        <v>0</v>
      </c>
      <c r="P63" s="228">
        <f>SUM(P57:P62)</f>
        <v>0</v>
      </c>
      <c r="Q63" s="228">
        <f>SUM(Q57:Q62)</f>
        <v>0</v>
      </c>
      <c r="R63" s="228">
        <f>SUM(R57:R62)</f>
        <v>486897.4</v>
      </c>
    </row>
    <row r="65" spans="1:18" x14ac:dyDescent="0.3">
      <c r="A65" s="26" t="s">
        <v>56</v>
      </c>
    </row>
    <row r="66" spans="1:18" x14ac:dyDescent="0.3">
      <c r="A66" t="s">
        <v>9</v>
      </c>
      <c r="B66" s="309">
        <v>-445.5</v>
      </c>
      <c r="C66" s="309">
        <v>-445.5</v>
      </c>
      <c r="D66" s="308">
        <v>-445.5</v>
      </c>
      <c r="E66" s="319">
        <f t="shared" ref="E66:E70" si="72">SUM(B66:D66)</f>
        <v>-1336.5</v>
      </c>
      <c r="F66" s="309">
        <v>-445.5</v>
      </c>
      <c r="G66" s="308">
        <v>-442.5</v>
      </c>
      <c r="H66" s="309">
        <v>-441</v>
      </c>
      <c r="I66" s="319">
        <f t="shared" ref="I66:I70" si="73">SUM(F66:H66)</f>
        <v>-1329</v>
      </c>
      <c r="J66" s="309">
        <v>-439.5</v>
      </c>
      <c r="K66" s="308"/>
      <c r="L66" s="309"/>
      <c r="M66" s="319">
        <f t="shared" ref="M66:M70" si="74">SUM(J66:L66)</f>
        <v>-439.5</v>
      </c>
      <c r="N66" s="309"/>
      <c r="O66" s="308"/>
      <c r="P66" s="309"/>
      <c r="Q66" s="319">
        <f>SUM(N66:P66)</f>
        <v>0</v>
      </c>
      <c r="R66" s="228">
        <f t="shared" ref="R66:R71" si="75">+Q66+M66+I66+E66</f>
        <v>-3105</v>
      </c>
    </row>
    <row r="67" spans="1:18" x14ac:dyDescent="0.3">
      <c r="A67" t="s">
        <v>10</v>
      </c>
      <c r="B67" s="225">
        <v>-460.5</v>
      </c>
      <c r="C67" s="225">
        <v>-459</v>
      </c>
      <c r="D67" s="179">
        <v>-456</v>
      </c>
      <c r="E67" s="148">
        <f t="shared" si="72"/>
        <v>-1375.5</v>
      </c>
      <c r="F67" s="225">
        <v>-451.5</v>
      </c>
      <c r="G67" s="179">
        <v>-451.5</v>
      </c>
      <c r="H67" s="225">
        <v>-448.5</v>
      </c>
      <c r="I67" s="148">
        <f t="shared" si="73"/>
        <v>-1351.5</v>
      </c>
      <c r="J67" s="225">
        <v>-444</v>
      </c>
      <c r="K67" s="179"/>
      <c r="L67" s="225"/>
      <c r="M67" s="148">
        <f t="shared" si="74"/>
        <v>-444</v>
      </c>
      <c r="N67" s="225"/>
      <c r="O67" s="179"/>
      <c r="P67" s="225"/>
      <c r="Q67" s="148">
        <f t="shared" ref="Q67:Q70" si="76">SUM(N67:P67)</f>
        <v>0</v>
      </c>
      <c r="R67" s="20">
        <f t="shared" si="75"/>
        <v>-3171</v>
      </c>
    </row>
    <row r="68" spans="1:18" x14ac:dyDescent="0.3">
      <c r="A68" t="s">
        <v>11</v>
      </c>
      <c r="B68" s="225">
        <v>-205.5</v>
      </c>
      <c r="C68" s="225">
        <v>-205.5</v>
      </c>
      <c r="D68" s="179">
        <v>-205.5</v>
      </c>
      <c r="E68" s="148">
        <f t="shared" si="72"/>
        <v>-616.5</v>
      </c>
      <c r="F68" s="225">
        <v>-204</v>
      </c>
      <c r="G68" s="179">
        <v>-205.5</v>
      </c>
      <c r="H68" s="225">
        <v>-205.5</v>
      </c>
      <c r="I68" s="148">
        <f t="shared" si="73"/>
        <v>-615</v>
      </c>
      <c r="J68" s="225">
        <v>-205.5</v>
      </c>
      <c r="K68" s="179"/>
      <c r="L68" s="225"/>
      <c r="M68" s="148">
        <f t="shared" si="74"/>
        <v>-205.5</v>
      </c>
      <c r="N68" s="225"/>
      <c r="O68" s="179"/>
      <c r="P68" s="225"/>
      <c r="Q68" s="148">
        <f t="shared" si="76"/>
        <v>0</v>
      </c>
      <c r="R68" s="20">
        <f t="shared" si="75"/>
        <v>-1437</v>
      </c>
    </row>
    <row r="69" spans="1:18" x14ac:dyDescent="0.3">
      <c r="A69" t="s">
        <v>12</v>
      </c>
      <c r="B69" s="225">
        <v>-322.5</v>
      </c>
      <c r="C69" s="225">
        <v>-319.5</v>
      </c>
      <c r="D69" s="179">
        <v>-319.5</v>
      </c>
      <c r="E69" s="148">
        <f t="shared" si="72"/>
        <v>-961.5</v>
      </c>
      <c r="F69" s="179">
        <v>-318</v>
      </c>
      <c r="G69" s="179">
        <v>-318</v>
      </c>
      <c r="H69" s="225">
        <v>-319.5</v>
      </c>
      <c r="I69" s="148">
        <f t="shared" si="73"/>
        <v>-955.5</v>
      </c>
      <c r="J69" s="179">
        <v>-319.5</v>
      </c>
      <c r="K69" s="179"/>
      <c r="L69" s="225"/>
      <c r="M69" s="148">
        <f t="shared" si="74"/>
        <v>-319.5</v>
      </c>
      <c r="N69" s="179"/>
      <c r="O69" s="179"/>
      <c r="P69" s="225"/>
      <c r="Q69" s="148">
        <f t="shared" si="76"/>
        <v>0</v>
      </c>
      <c r="R69" s="20">
        <f t="shared" si="75"/>
        <v>-2236.5</v>
      </c>
    </row>
    <row r="70" spans="1:18" x14ac:dyDescent="0.3">
      <c r="A70" t="s">
        <v>13</v>
      </c>
      <c r="B70" s="225">
        <v>-661.5</v>
      </c>
      <c r="C70" s="225">
        <v>-661.5</v>
      </c>
      <c r="D70" s="179">
        <v>-658.5</v>
      </c>
      <c r="E70" s="148">
        <f t="shared" si="72"/>
        <v>-1981.5</v>
      </c>
      <c r="F70" s="225">
        <v>-658.5</v>
      </c>
      <c r="G70" s="179">
        <v>-658.5</v>
      </c>
      <c r="H70" s="225">
        <v>-660</v>
      </c>
      <c r="I70" s="148">
        <f t="shared" si="73"/>
        <v>-1977</v>
      </c>
      <c r="J70" s="225">
        <v>-660</v>
      </c>
      <c r="K70" s="179"/>
      <c r="L70" s="225"/>
      <c r="M70" s="148">
        <f t="shared" si="74"/>
        <v>-660</v>
      </c>
      <c r="N70" s="225"/>
      <c r="O70" s="179"/>
      <c r="P70" s="225"/>
      <c r="Q70" s="148">
        <f t="shared" si="76"/>
        <v>0</v>
      </c>
      <c r="R70" s="20">
        <f t="shared" si="75"/>
        <v>-4618.5</v>
      </c>
    </row>
    <row r="71" spans="1:18" x14ac:dyDescent="0.3">
      <c r="A71" t="s">
        <v>45</v>
      </c>
      <c r="B71" s="225">
        <v>-601.5</v>
      </c>
      <c r="C71" s="225">
        <v>-601.5</v>
      </c>
      <c r="D71" s="179">
        <v>-598.5</v>
      </c>
      <c r="E71" s="148">
        <f>SUM(B71:D71)</f>
        <v>-1801.5</v>
      </c>
      <c r="F71" s="225">
        <v>-597</v>
      </c>
      <c r="G71" s="179">
        <v>-730.5</v>
      </c>
      <c r="H71" s="225">
        <v>-594</v>
      </c>
      <c r="I71" s="148">
        <f>SUM(F71:H71)</f>
        <v>-1921.5</v>
      </c>
      <c r="J71" s="225">
        <v>-592.5</v>
      </c>
      <c r="K71" s="179"/>
      <c r="L71" s="225"/>
      <c r="M71" s="148">
        <f>SUM(J71:L71)</f>
        <v>-592.5</v>
      </c>
      <c r="N71" s="225"/>
      <c r="O71" s="179"/>
      <c r="P71" s="225"/>
      <c r="Q71" s="148">
        <f>SUM(N71:P71)</f>
        <v>0</v>
      </c>
      <c r="R71" s="20">
        <f t="shared" si="75"/>
        <v>-4315.5</v>
      </c>
    </row>
    <row r="72" spans="1:18" x14ac:dyDescent="0.3">
      <c r="A72" t="s">
        <v>33</v>
      </c>
      <c r="B72" s="232">
        <f t="shared" ref="B72:O72" si="77">SUM(B66:B71)</f>
        <v>-2697</v>
      </c>
      <c r="C72" s="232">
        <f t="shared" si="77"/>
        <v>-2692.5</v>
      </c>
      <c r="D72" s="232">
        <f t="shared" si="77"/>
        <v>-2683.5</v>
      </c>
      <c r="E72" s="232">
        <f t="shared" si="77"/>
        <v>-8073</v>
      </c>
      <c r="F72" s="232">
        <f t="shared" si="77"/>
        <v>-2674.5</v>
      </c>
      <c r="G72" s="232">
        <f t="shared" si="77"/>
        <v>-2806.5</v>
      </c>
      <c r="H72" s="232">
        <f t="shared" si="77"/>
        <v>-2668.5</v>
      </c>
      <c r="I72" s="232">
        <f t="shared" si="77"/>
        <v>-8149.5</v>
      </c>
      <c r="J72" s="232">
        <f t="shared" si="77"/>
        <v>-2661</v>
      </c>
      <c r="K72" s="232">
        <f t="shared" si="77"/>
        <v>0</v>
      </c>
      <c r="L72" s="232">
        <f t="shared" si="77"/>
        <v>0</v>
      </c>
      <c r="M72" s="232">
        <f t="shared" si="77"/>
        <v>-2661</v>
      </c>
      <c r="N72" s="232">
        <f t="shared" si="77"/>
        <v>0</v>
      </c>
      <c r="O72" s="232">
        <f t="shared" si="77"/>
        <v>0</v>
      </c>
      <c r="P72" s="232">
        <f>SUM(P66:P71)</f>
        <v>0</v>
      </c>
      <c r="Q72" s="232">
        <f>SUM(Q66:Q71)</f>
        <v>0</v>
      </c>
      <c r="R72" s="232">
        <f>SUM(R66:R71)</f>
        <v>-18883.5</v>
      </c>
    </row>
    <row r="78" spans="1:18" x14ac:dyDescent="0.3">
      <c r="B78" s="77"/>
      <c r="E78" s="77"/>
      <c r="F78" s="77"/>
      <c r="J78" s="77"/>
      <c r="N78" s="77"/>
    </row>
  </sheetData>
  <pageMargins left="0.7" right="0.7" top="0.75" bottom="0.75" header="0.3" footer="0.3"/>
  <pageSetup scale="29" orientation="landscape" r:id="rId1"/>
  <headerFooter>
    <oddFooter>&amp;L&amp;A
&amp;D
&amp;T&amp;CCentral Contra Costa Solid Waste Authority&amp;R&amp;P of&amp;N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FFFF00"/>
    <pageSetUpPr fitToPage="1"/>
  </sheetPr>
  <dimension ref="A1:K3"/>
  <sheetViews>
    <sheetView zoomScaleNormal="100" workbookViewId="0">
      <selection sqref="A1:K1"/>
    </sheetView>
  </sheetViews>
  <sheetFormatPr defaultColWidth="9.44140625" defaultRowHeight="14.4" x14ac:dyDescent="0.3"/>
  <cols>
    <col min="1" max="1" width="19.5546875" bestFit="1" customWidth="1"/>
    <col min="2" max="2" width="16.44140625" bestFit="1" customWidth="1"/>
    <col min="3" max="3" width="10.5546875" bestFit="1" customWidth="1"/>
    <col min="4" max="5" width="6.5546875" bestFit="1" customWidth="1"/>
    <col min="6" max="6" width="19.5546875" bestFit="1" customWidth="1"/>
    <col min="7" max="7" width="15.5546875" bestFit="1" customWidth="1"/>
    <col min="8" max="8" width="10" bestFit="1" customWidth="1"/>
    <col min="9" max="9" width="5.5546875" bestFit="1" customWidth="1"/>
    <col min="10" max="10" width="7.5546875" bestFit="1" customWidth="1"/>
    <col min="11" max="11" width="8.5546875" bestFit="1" customWidth="1"/>
  </cols>
  <sheetData>
    <row r="1" spans="1:11" x14ac:dyDescent="0.3">
      <c r="A1" s="536" t="s">
        <v>27821</v>
      </c>
      <c r="B1" s="536"/>
      <c r="C1" s="536"/>
      <c r="D1" s="536"/>
      <c r="E1" s="536"/>
      <c r="F1" s="536"/>
      <c r="G1" s="536"/>
      <c r="H1" s="536"/>
      <c r="I1" s="536"/>
      <c r="J1" s="536"/>
      <c r="K1" s="536"/>
    </row>
    <row r="2" spans="1:11" ht="27" x14ac:dyDescent="0.3">
      <c r="A2" s="381" t="s">
        <v>8393</v>
      </c>
      <c r="B2" s="381" t="s">
        <v>8394</v>
      </c>
      <c r="C2" s="381" t="s">
        <v>8395</v>
      </c>
      <c r="D2" s="381" t="s">
        <v>8396</v>
      </c>
      <c r="E2" s="381" t="s">
        <v>8397</v>
      </c>
      <c r="F2" s="381" t="s">
        <v>242</v>
      </c>
      <c r="G2" s="381" t="s">
        <v>8210</v>
      </c>
      <c r="H2" s="381" t="s">
        <v>8398</v>
      </c>
      <c r="I2" s="381" t="s">
        <v>8399</v>
      </c>
      <c r="J2" s="381" t="s">
        <v>8400</v>
      </c>
      <c r="K2" s="381" t="s">
        <v>8401</v>
      </c>
    </row>
    <row r="3" spans="1:11" s="402" customFormat="1" x14ac:dyDescent="0.3">
      <c r="A3" s="333" t="s">
        <v>27822</v>
      </c>
      <c r="B3" s="333" t="s">
        <v>27823</v>
      </c>
      <c r="C3" s="333" t="s">
        <v>20884</v>
      </c>
      <c r="D3" s="333" t="s">
        <v>266</v>
      </c>
      <c r="E3" s="333">
        <v>94596</v>
      </c>
      <c r="F3" s="333" t="s">
        <v>27822</v>
      </c>
      <c r="G3" s="333" t="s">
        <v>27824</v>
      </c>
      <c r="H3" s="333" t="s">
        <v>265</v>
      </c>
      <c r="I3" s="333" t="s">
        <v>266</v>
      </c>
      <c r="J3" s="333">
        <v>94596</v>
      </c>
      <c r="K3" s="402">
        <v>9210144</v>
      </c>
    </row>
  </sheetData>
  <mergeCells count="1">
    <mergeCell ref="A1:K1"/>
  </mergeCells>
  <pageMargins left="0.7" right="0.7" top="0.75" bottom="0.75" header="0.3" footer="0.3"/>
  <pageSetup scale="95"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FF00"/>
    <pageSetUpPr fitToPage="1"/>
  </sheetPr>
  <dimension ref="A1:K71"/>
  <sheetViews>
    <sheetView workbookViewId="0">
      <pane ySplit="2" topLeftCell="A3" activePane="bottomLeft" state="frozen"/>
      <selection pane="bottomLeft" sqref="A1:K1"/>
    </sheetView>
  </sheetViews>
  <sheetFormatPr defaultColWidth="9.44140625" defaultRowHeight="14.4" x14ac:dyDescent="0.3"/>
  <cols>
    <col min="1" max="1" width="26.5546875" bestFit="1" customWidth="1"/>
    <col min="2" max="2" width="25" bestFit="1" customWidth="1"/>
    <col min="3" max="3" width="14.5546875" bestFit="1" customWidth="1"/>
    <col min="4" max="4" width="6.5546875" bestFit="1" customWidth="1"/>
    <col min="5" max="5" width="10.5546875" bestFit="1" customWidth="1"/>
    <col min="6" max="6" width="26.5546875" bestFit="1" customWidth="1"/>
    <col min="7" max="7" width="22.5546875" bestFit="1" customWidth="1"/>
    <col min="8" max="8" width="14.5546875" bestFit="1" customWidth="1"/>
    <col min="9" max="9" width="5.5546875" bestFit="1" customWidth="1"/>
    <col min="10" max="10" width="10.5546875" bestFit="1" customWidth="1"/>
    <col min="11" max="11" width="8.5546875" bestFit="1" customWidth="1"/>
  </cols>
  <sheetData>
    <row r="1" spans="1:11" x14ac:dyDescent="0.3">
      <c r="A1" s="536" t="s">
        <v>27825</v>
      </c>
      <c r="B1" s="536"/>
      <c r="C1" s="536"/>
      <c r="D1" s="536"/>
      <c r="E1" s="536"/>
      <c r="F1" s="536"/>
      <c r="G1" s="536"/>
      <c r="H1" s="536"/>
      <c r="I1" s="536"/>
      <c r="J1" s="536"/>
      <c r="K1" s="536"/>
    </row>
    <row r="2" spans="1:11" ht="27" x14ac:dyDescent="0.3">
      <c r="A2" s="336" t="s">
        <v>8393</v>
      </c>
      <c r="B2" s="336" t="s">
        <v>8394</v>
      </c>
      <c r="C2" s="336" t="s">
        <v>8395</v>
      </c>
      <c r="D2" s="336" t="s">
        <v>8396</v>
      </c>
      <c r="E2" s="336" t="s">
        <v>8397</v>
      </c>
      <c r="F2" s="336" t="s">
        <v>242</v>
      </c>
      <c r="G2" s="336" t="s">
        <v>8210</v>
      </c>
      <c r="H2" s="336" t="s">
        <v>8398</v>
      </c>
      <c r="I2" s="336" t="s">
        <v>8399</v>
      </c>
      <c r="J2" s="336" t="s">
        <v>8400</v>
      </c>
      <c r="K2" s="336" t="s">
        <v>8401</v>
      </c>
    </row>
    <row r="3" spans="1:11" x14ac:dyDescent="0.3">
      <c r="A3" s="333" t="s">
        <v>27826</v>
      </c>
      <c r="B3" s="333" t="s">
        <v>27827</v>
      </c>
      <c r="C3" s="522" t="s">
        <v>313</v>
      </c>
      <c r="D3" s="333" t="s">
        <v>266</v>
      </c>
      <c r="E3" s="333" t="s">
        <v>27828</v>
      </c>
      <c r="F3" s="333" t="s">
        <v>27829</v>
      </c>
      <c r="G3" s="333" t="s">
        <v>27830</v>
      </c>
      <c r="H3" s="515" t="s">
        <v>313</v>
      </c>
      <c r="I3" s="516" t="s">
        <v>266</v>
      </c>
      <c r="J3" s="523" t="s">
        <v>27828</v>
      </c>
      <c r="K3" s="524" t="s">
        <v>20885</v>
      </c>
    </row>
    <row r="4" spans="1:11" x14ac:dyDescent="0.3">
      <c r="A4" s="333" t="s">
        <v>27831</v>
      </c>
      <c r="B4" s="333" t="s">
        <v>27832</v>
      </c>
      <c r="C4" s="522" t="s">
        <v>461</v>
      </c>
      <c r="D4" s="333" t="s">
        <v>266</v>
      </c>
      <c r="E4" s="333" t="s">
        <v>27833</v>
      </c>
      <c r="F4" s="333" t="s">
        <v>27831</v>
      </c>
      <c r="G4" s="333" t="s">
        <v>27834</v>
      </c>
      <c r="H4" s="515" t="s">
        <v>461</v>
      </c>
      <c r="I4" s="516" t="s">
        <v>266</v>
      </c>
      <c r="J4" s="523" t="s">
        <v>27833</v>
      </c>
      <c r="K4" s="524" t="s">
        <v>20885</v>
      </c>
    </row>
    <row r="5" spans="1:11" x14ac:dyDescent="0.3">
      <c r="A5" s="333" t="s">
        <v>27835</v>
      </c>
      <c r="B5" s="333" t="s">
        <v>27836</v>
      </c>
      <c r="C5" s="522" t="s">
        <v>265</v>
      </c>
      <c r="D5" s="333" t="s">
        <v>266</v>
      </c>
      <c r="E5" s="333" t="s">
        <v>27837</v>
      </c>
      <c r="F5" s="333" t="s">
        <v>27835</v>
      </c>
      <c r="G5" s="333" t="s">
        <v>27838</v>
      </c>
      <c r="H5" s="515" t="s">
        <v>265</v>
      </c>
      <c r="I5" s="516" t="s">
        <v>266</v>
      </c>
      <c r="J5" s="523" t="s">
        <v>27837</v>
      </c>
      <c r="K5" s="524" t="s">
        <v>20885</v>
      </c>
    </row>
    <row r="6" spans="1:11" x14ac:dyDescent="0.3">
      <c r="A6" s="333" t="s">
        <v>27839</v>
      </c>
      <c r="B6" s="333" t="s">
        <v>27840</v>
      </c>
      <c r="C6" s="522" t="s">
        <v>265</v>
      </c>
      <c r="D6" s="333" t="s">
        <v>266</v>
      </c>
      <c r="E6" s="333" t="s">
        <v>27841</v>
      </c>
      <c r="F6" s="333" t="s">
        <v>27839</v>
      </c>
      <c r="G6" s="333" t="s">
        <v>27842</v>
      </c>
      <c r="H6" s="515" t="s">
        <v>265</v>
      </c>
      <c r="I6" s="516" t="s">
        <v>266</v>
      </c>
      <c r="J6" s="523" t="s">
        <v>27843</v>
      </c>
      <c r="K6" s="524" t="s">
        <v>20885</v>
      </c>
    </row>
    <row r="7" spans="1:11" x14ac:dyDescent="0.3">
      <c r="A7" s="333" t="s">
        <v>27844</v>
      </c>
      <c r="B7" s="333" t="s">
        <v>27845</v>
      </c>
      <c r="C7" s="522" t="s">
        <v>265</v>
      </c>
      <c r="D7" s="333" t="s">
        <v>266</v>
      </c>
      <c r="E7" s="333" t="s">
        <v>27846</v>
      </c>
      <c r="F7" s="333" t="s">
        <v>27844</v>
      </c>
      <c r="G7" s="333" t="s">
        <v>27847</v>
      </c>
      <c r="H7" s="515" t="s">
        <v>265</v>
      </c>
      <c r="I7" s="516" t="s">
        <v>266</v>
      </c>
      <c r="J7" s="523" t="s">
        <v>27846</v>
      </c>
      <c r="K7" s="524" t="s">
        <v>20885</v>
      </c>
    </row>
    <row r="8" spans="1:11" x14ac:dyDescent="0.3">
      <c r="A8" s="333" t="s">
        <v>27848</v>
      </c>
      <c r="B8" s="333" t="s">
        <v>27849</v>
      </c>
      <c r="C8" s="522" t="s">
        <v>265</v>
      </c>
      <c r="D8" s="333" t="s">
        <v>266</v>
      </c>
      <c r="E8" s="333" t="s">
        <v>27850</v>
      </c>
      <c r="F8" s="333" t="s">
        <v>27848</v>
      </c>
      <c r="G8" s="333" t="s">
        <v>27851</v>
      </c>
      <c r="H8" s="515" t="s">
        <v>265</v>
      </c>
      <c r="I8" s="516" t="s">
        <v>266</v>
      </c>
      <c r="J8" s="523" t="s">
        <v>27850</v>
      </c>
      <c r="K8" s="524" t="s">
        <v>20885</v>
      </c>
    </row>
    <row r="9" spans="1:11" x14ac:dyDescent="0.3">
      <c r="A9" s="333" t="s">
        <v>27852</v>
      </c>
      <c r="B9" s="333" t="s">
        <v>27853</v>
      </c>
      <c r="C9" s="522" t="s">
        <v>461</v>
      </c>
      <c r="D9" s="333" t="s">
        <v>266</v>
      </c>
      <c r="E9" s="333" t="s">
        <v>27854</v>
      </c>
      <c r="F9" s="333" t="s">
        <v>27852</v>
      </c>
      <c r="G9" s="333" t="s">
        <v>27855</v>
      </c>
      <c r="H9" s="515" t="s">
        <v>461</v>
      </c>
      <c r="I9" s="516" t="s">
        <v>266</v>
      </c>
      <c r="J9" s="523" t="s">
        <v>27854</v>
      </c>
      <c r="K9" s="524" t="s">
        <v>20885</v>
      </c>
    </row>
    <row r="10" spans="1:11" x14ac:dyDescent="0.3">
      <c r="A10" s="333" t="s">
        <v>27856</v>
      </c>
      <c r="B10" s="333" t="s">
        <v>27857</v>
      </c>
      <c r="C10" s="522" t="s">
        <v>330</v>
      </c>
      <c r="D10" s="333" t="s">
        <v>266</v>
      </c>
      <c r="E10" s="333" t="s">
        <v>27858</v>
      </c>
      <c r="F10" s="333" t="s">
        <v>27856</v>
      </c>
      <c r="G10" s="333" t="s">
        <v>27859</v>
      </c>
      <c r="H10" s="515" t="s">
        <v>330</v>
      </c>
      <c r="I10" s="516" t="s">
        <v>266</v>
      </c>
      <c r="J10" s="523" t="s">
        <v>27858</v>
      </c>
      <c r="K10" s="524" t="s">
        <v>20885</v>
      </c>
    </row>
    <row r="11" spans="1:11" x14ac:dyDescent="0.3">
      <c r="A11" s="333" t="s">
        <v>27860</v>
      </c>
      <c r="B11" s="333" t="s">
        <v>27861</v>
      </c>
      <c r="C11" s="522" t="s">
        <v>330</v>
      </c>
      <c r="D11" s="333" t="s">
        <v>266</v>
      </c>
      <c r="E11" s="333" t="s">
        <v>27862</v>
      </c>
      <c r="F11" s="333" t="s">
        <v>27860</v>
      </c>
      <c r="G11" s="333" t="s">
        <v>27863</v>
      </c>
      <c r="H11" s="515" t="s">
        <v>330</v>
      </c>
      <c r="I11" s="516" t="s">
        <v>266</v>
      </c>
      <c r="J11" s="523" t="s">
        <v>27862</v>
      </c>
      <c r="K11" s="524" t="s">
        <v>20885</v>
      </c>
    </row>
    <row r="12" spans="1:11" x14ac:dyDescent="0.3">
      <c r="A12" s="333" t="s">
        <v>27864</v>
      </c>
      <c r="B12" s="333" t="s">
        <v>27865</v>
      </c>
      <c r="C12" s="522" t="s">
        <v>330</v>
      </c>
      <c r="D12" s="333" t="s">
        <v>266</v>
      </c>
      <c r="E12" s="333" t="s">
        <v>27866</v>
      </c>
      <c r="F12" s="333" t="s">
        <v>27864</v>
      </c>
      <c r="G12" s="333" t="s">
        <v>27867</v>
      </c>
      <c r="H12" s="515" t="s">
        <v>330</v>
      </c>
      <c r="I12" s="516" t="s">
        <v>266</v>
      </c>
      <c r="J12" s="523" t="s">
        <v>27866</v>
      </c>
      <c r="K12" s="524" t="s">
        <v>20885</v>
      </c>
    </row>
    <row r="13" spans="1:11" x14ac:dyDescent="0.3">
      <c r="A13" s="333" t="s">
        <v>27868</v>
      </c>
      <c r="B13" s="333" t="s">
        <v>27869</v>
      </c>
      <c r="C13" s="522" t="s">
        <v>461</v>
      </c>
      <c r="D13" s="333" t="s">
        <v>266</v>
      </c>
      <c r="E13" s="333" t="s">
        <v>27870</v>
      </c>
      <c r="F13" s="333" t="s">
        <v>27868</v>
      </c>
      <c r="G13" s="333" t="s">
        <v>27871</v>
      </c>
      <c r="H13" s="515" t="s">
        <v>461</v>
      </c>
      <c r="I13" s="516" t="s">
        <v>266</v>
      </c>
      <c r="J13" s="523" t="s">
        <v>27872</v>
      </c>
      <c r="K13" s="524" t="s">
        <v>20885</v>
      </c>
    </row>
    <row r="14" spans="1:11" x14ac:dyDescent="0.3">
      <c r="A14" s="333" t="s">
        <v>27873</v>
      </c>
      <c r="B14" s="333" t="s">
        <v>27874</v>
      </c>
      <c r="C14" s="522" t="s">
        <v>313</v>
      </c>
      <c r="D14" s="333" t="s">
        <v>266</v>
      </c>
      <c r="E14" s="333" t="s">
        <v>27875</v>
      </c>
      <c r="F14" s="333" t="s">
        <v>27873</v>
      </c>
      <c r="G14" s="333" t="s">
        <v>27876</v>
      </c>
      <c r="H14" s="515" t="s">
        <v>313</v>
      </c>
      <c r="I14" s="516" t="s">
        <v>266</v>
      </c>
      <c r="J14" s="523" t="s">
        <v>27875</v>
      </c>
      <c r="K14" s="524" t="s">
        <v>27877</v>
      </c>
    </row>
    <row r="15" spans="1:11" x14ac:dyDescent="0.3">
      <c r="A15" s="333" t="s">
        <v>27878</v>
      </c>
      <c r="B15" s="333" t="s">
        <v>27879</v>
      </c>
      <c r="C15" s="522" t="s">
        <v>461</v>
      </c>
      <c r="D15" s="333" t="s">
        <v>266</v>
      </c>
      <c r="E15" s="333" t="s">
        <v>27880</v>
      </c>
      <c r="F15" s="333" t="s">
        <v>27878</v>
      </c>
      <c r="G15" s="333" t="s">
        <v>27881</v>
      </c>
      <c r="H15" s="515" t="s">
        <v>461</v>
      </c>
      <c r="I15" s="516" t="s">
        <v>266</v>
      </c>
      <c r="J15" s="523" t="s">
        <v>27880</v>
      </c>
      <c r="K15" s="524" t="s">
        <v>20885</v>
      </c>
    </row>
    <row r="16" spans="1:11" x14ac:dyDescent="0.3">
      <c r="A16" s="333" t="s">
        <v>27882</v>
      </c>
      <c r="B16" s="333" t="s">
        <v>27883</v>
      </c>
      <c r="C16" s="522" t="s">
        <v>8714</v>
      </c>
      <c r="D16" s="333" t="s">
        <v>266</v>
      </c>
      <c r="E16" s="333" t="s">
        <v>27884</v>
      </c>
      <c r="F16" s="333" t="s">
        <v>27882</v>
      </c>
      <c r="G16" s="333" t="s">
        <v>27885</v>
      </c>
      <c r="H16" s="515" t="s">
        <v>297</v>
      </c>
      <c r="I16" s="516" t="s">
        <v>266</v>
      </c>
      <c r="J16" s="523" t="s">
        <v>27886</v>
      </c>
      <c r="K16" s="524" t="s">
        <v>20886</v>
      </c>
    </row>
    <row r="17" spans="1:11" x14ac:dyDescent="0.3">
      <c r="A17" s="333" t="s">
        <v>27887</v>
      </c>
      <c r="B17" s="333" t="s">
        <v>27888</v>
      </c>
      <c r="C17" s="522" t="s">
        <v>6258</v>
      </c>
      <c r="D17" s="333" t="s">
        <v>266</v>
      </c>
      <c r="E17" s="333" t="s">
        <v>27889</v>
      </c>
      <c r="F17" s="333" t="s">
        <v>27887</v>
      </c>
      <c r="G17" s="333" t="s">
        <v>27890</v>
      </c>
      <c r="H17" s="515" t="s">
        <v>6258</v>
      </c>
      <c r="I17" s="516" t="s">
        <v>266</v>
      </c>
      <c r="J17" s="523" t="s">
        <v>27891</v>
      </c>
      <c r="K17" s="524" t="s">
        <v>20885</v>
      </c>
    </row>
    <row r="18" spans="1:11" x14ac:dyDescent="0.3">
      <c r="A18" s="333" t="s">
        <v>27892</v>
      </c>
      <c r="B18" s="333" t="s">
        <v>27893</v>
      </c>
      <c r="C18" s="522" t="s">
        <v>330</v>
      </c>
      <c r="D18" s="333" t="s">
        <v>266</v>
      </c>
      <c r="E18" s="333" t="s">
        <v>16946</v>
      </c>
      <c r="F18" s="333" t="s">
        <v>27892</v>
      </c>
      <c r="G18" s="333" t="s">
        <v>27894</v>
      </c>
      <c r="H18" s="515" t="s">
        <v>330</v>
      </c>
      <c r="I18" s="516" t="s">
        <v>266</v>
      </c>
      <c r="J18" s="523" t="s">
        <v>16946</v>
      </c>
      <c r="K18" s="524" t="s">
        <v>20885</v>
      </c>
    </row>
    <row r="19" spans="1:11" x14ac:dyDescent="0.3">
      <c r="A19" s="333" t="s">
        <v>21832</v>
      </c>
      <c r="B19" s="333" t="s">
        <v>27895</v>
      </c>
      <c r="C19" s="522" t="s">
        <v>313</v>
      </c>
      <c r="D19" s="333" t="s">
        <v>266</v>
      </c>
      <c r="E19" s="333" t="s">
        <v>27896</v>
      </c>
      <c r="F19" s="333" t="s">
        <v>21832</v>
      </c>
      <c r="G19" s="333" t="s">
        <v>27897</v>
      </c>
      <c r="H19" s="515" t="s">
        <v>313</v>
      </c>
      <c r="I19" s="516" t="s">
        <v>266</v>
      </c>
      <c r="J19" s="523" t="s">
        <v>27896</v>
      </c>
      <c r="K19" s="524" t="s">
        <v>27877</v>
      </c>
    </row>
    <row r="20" spans="1:11" x14ac:dyDescent="0.3">
      <c r="A20" s="333" t="s">
        <v>27898</v>
      </c>
      <c r="B20" s="333" t="s">
        <v>27899</v>
      </c>
      <c r="C20" s="522" t="s">
        <v>313</v>
      </c>
      <c r="D20" s="333" t="s">
        <v>266</v>
      </c>
      <c r="E20" s="333" t="s">
        <v>27900</v>
      </c>
      <c r="F20" s="333" t="s">
        <v>27901</v>
      </c>
      <c r="G20" s="333" t="s">
        <v>27902</v>
      </c>
      <c r="H20" s="515" t="s">
        <v>313</v>
      </c>
      <c r="I20" s="516" t="s">
        <v>266</v>
      </c>
      <c r="J20" s="523" t="s">
        <v>27900</v>
      </c>
      <c r="K20" s="524" t="s">
        <v>27877</v>
      </c>
    </row>
    <row r="21" spans="1:11" x14ac:dyDescent="0.3">
      <c r="A21" s="333" t="s">
        <v>27903</v>
      </c>
      <c r="B21" s="333" t="s">
        <v>27904</v>
      </c>
      <c r="C21" s="522" t="s">
        <v>27905</v>
      </c>
      <c r="D21" s="333" t="s">
        <v>27906</v>
      </c>
      <c r="E21" s="333" t="s">
        <v>27907</v>
      </c>
      <c r="F21" s="333" t="s">
        <v>27903</v>
      </c>
      <c r="G21" s="333" t="s">
        <v>27908</v>
      </c>
      <c r="H21" s="515" t="s">
        <v>297</v>
      </c>
      <c r="I21" s="516" t="s">
        <v>266</v>
      </c>
      <c r="J21" s="523" t="s">
        <v>27909</v>
      </c>
      <c r="K21" s="524" t="s">
        <v>20886</v>
      </c>
    </row>
    <row r="22" spans="1:11" x14ac:dyDescent="0.3">
      <c r="A22" s="333" t="s">
        <v>27910</v>
      </c>
      <c r="B22" s="333" t="s">
        <v>27911</v>
      </c>
      <c r="C22" s="522" t="s">
        <v>502</v>
      </c>
      <c r="D22" s="333" t="s">
        <v>266</v>
      </c>
      <c r="E22" s="333" t="s">
        <v>27912</v>
      </c>
      <c r="F22" s="333" t="s">
        <v>27913</v>
      </c>
      <c r="G22" s="333" t="s">
        <v>27914</v>
      </c>
      <c r="H22" s="515" t="s">
        <v>502</v>
      </c>
      <c r="I22" s="516" t="s">
        <v>266</v>
      </c>
      <c r="J22" s="523" t="s">
        <v>27912</v>
      </c>
      <c r="K22" s="524" t="s">
        <v>17865</v>
      </c>
    </row>
    <row r="23" spans="1:11" x14ac:dyDescent="0.3">
      <c r="A23" s="333" t="s">
        <v>27915</v>
      </c>
      <c r="B23" s="333" t="s">
        <v>27916</v>
      </c>
      <c r="C23" s="522" t="s">
        <v>313</v>
      </c>
      <c r="D23" s="333" t="s">
        <v>266</v>
      </c>
      <c r="E23" s="333" t="s">
        <v>27917</v>
      </c>
      <c r="F23" s="333" t="s">
        <v>27915</v>
      </c>
      <c r="G23" s="333" t="s">
        <v>27918</v>
      </c>
      <c r="H23" s="515" t="s">
        <v>313</v>
      </c>
      <c r="I23" s="516" t="s">
        <v>266</v>
      </c>
      <c r="J23" s="523" t="s">
        <v>27917</v>
      </c>
      <c r="K23" s="524" t="s">
        <v>27877</v>
      </c>
    </row>
    <row r="24" spans="1:11" x14ac:dyDescent="0.3">
      <c r="A24" s="333" t="s">
        <v>27919</v>
      </c>
      <c r="B24" s="333" t="s">
        <v>27920</v>
      </c>
      <c r="C24" s="522" t="s">
        <v>27921</v>
      </c>
      <c r="D24" s="333" t="s">
        <v>266</v>
      </c>
      <c r="E24" s="333" t="s">
        <v>27922</v>
      </c>
      <c r="F24" s="333" t="s">
        <v>27919</v>
      </c>
      <c r="G24" s="333" t="s">
        <v>27923</v>
      </c>
      <c r="H24" s="515" t="s">
        <v>313</v>
      </c>
      <c r="I24" s="516" t="s">
        <v>266</v>
      </c>
      <c r="J24" s="523" t="s">
        <v>27924</v>
      </c>
      <c r="K24" s="524" t="s">
        <v>27877</v>
      </c>
    </row>
    <row r="25" spans="1:11" x14ac:dyDescent="0.3">
      <c r="A25" s="333" t="s">
        <v>27925</v>
      </c>
      <c r="B25" s="333" t="s">
        <v>27926</v>
      </c>
      <c r="C25" s="522" t="s">
        <v>313</v>
      </c>
      <c r="D25" s="333" t="s">
        <v>266</v>
      </c>
      <c r="E25" s="333" t="s">
        <v>27927</v>
      </c>
      <c r="F25" s="333" t="s">
        <v>27928</v>
      </c>
      <c r="G25" s="333" t="s">
        <v>27929</v>
      </c>
      <c r="H25" s="515" t="s">
        <v>313</v>
      </c>
      <c r="I25" s="516" t="s">
        <v>266</v>
      </c>
      <c r="J25" s="523" t="s">
        <v>27927</v>
      </c>
      <c r="K25" s="524" t="s">
        <v>27877</v>
      </c>
    </row>
    <row r="26" spans="1:11" x14ac:dyDescent="0.3">
      <c r="A26" s="333" t="s">
        <v>27930</v>
      </c>
      <c r="B26" s="333" t="s">
        <v>27931</v>
      </c>
      <c r="C26" s="522" t="s">
        <v>313</v>
      </c>
      <c r="D26" s="333" t="s">
        <v>266</v>
      </c>
      <c r="E26" s="333" t="s">
        <v>27932</v>
      </c>
      <c r="F26" s="333" t="s">
        <v>27930</v>
      </c>
      <c r="G26" s="333" t="s">
        <v>27933</v>
      </c>
      <c r="H26" s="515" t="s">
        <v>313</v>
      </c>
      <c r="I26" s="516" t="s">
        <v>266</v>
      </c>
      <c r="J26" s="523" t="s">
        <v>27932</v>
      </c>
      <c r="K26" s="524" t="s">
        <v>27877</v>
      </c>
    </row>
    <row r="27" spans="1:11" x14ac:dyDescent="0.3">
      <c r="A27" s="333" t="s">
        <v>27934</v>
      </c>
      <c r="B27" s="333" t="s">
        <v>27935</v>
      </c>
      <c r="C27" s="522" t="s">
        <v>502</v>
      </c>
      <c r="D27" s="333" t="s">
        <v>266</v>
      </c>
      <c r="E27" s="333" t="s">
        <v>27936</v>
      </c>
      <c r="F27" s="333" t="s">
        <v>27934</v>
      </c>
      <c r="G27" s="333" t="s">
        <v>27937</v>
      </c>
      <c r="H27" s="515" t="s">
        <v>502</v>
      </c>
      <c r="I27" s="516" t="s">
        <v>266</v>
      </c>
      <c r="J27" s="523" t="s">
        <v>27938</v>
      </c>
      <c r="K27" s="524" t="s">
        <v>17865</v>
      </c>
    </row>
    <row r="28" spans="1:11" x14ac:dyDescent="0.3">
      <c r="A28" s="333" t="s">
        <v>27939</v>
      </c>
      <c r="B28" s="333" t="s">
        <v>27940</v>
      </c>
      <c r="C28" s="522" t="s">
        <v>502</v>
      </c>
      <c r="D28" s="333" t="s">
        <v>266</v>
      </c>
      <c r="E28" s="333" t="s">
        <v>27941</v>
      </c>
      <c r="F28" s="333" t="s">
        <v>27942</v>
      </c>
      <c r="G28" s="333" t="s">
        <v>27943</v>
      </c>
      <c r="H28" s="515" t="s">
        <v>502</v>
      </c>
      <c r="I28" s="516" t="s">
        <v>266</v>
      </c>
      <c r="J28" s="523" t="s">
        <v>27941</v>
      </c>
      <c r="K28" s="524" t="s">
        <v>17865</v>
      </c>
    </row>
    <row r="29" spans="1:11" x14ac:dyDescent="0.3">
      <c r="A29" s="333" t="s">
        <v>27944</v>
      </c>
      <c r="B29" s="333" t="s">
        <v>27945</v>
      </c>
      <c r="C29" s="522" t="s">
        <v>502</v>
      </c>
      <c r="D29" s="333" t="s">
        <v>266</v>
      </c>
      <c r="E29" s="333" t="s">
        <v>27946</v>
      </c>
      <c r="F29" s="333" t="s">
        <v>27944</v>
      </c>
      <c r="G29" s="333" t="s">
        <v>27947</v>
      </c>
      <c r="H29" s="515" t="s">
        <v>502</v>
      </c>
      <c r="I29" s="516" t="s">
        <v>266</v>
      </c>
      <c r="J29" s="523" t="s">
        <v>27946</v>
      </c>
      <c r="K29" s="524" t="s">
        <v>17865</v>
      </c>
    </row>
    <row r="30" spans="1:11" x14ac:dyDescent="0.3">
      <c r="A30" s="333" t="s">
        <v>27948</v>
      </c>
      <c r="B30" s="333" t="s">
        <v>27949</v>
      </c>
      <c r="C30" s="522" t="s">
        <v>502</v>
      </c>
      <c r="D30" s="333" t="s">
        <v>266</v>
      </c>
      <c r="E30" s="333" t="s">
        <v>27950</v>
      </c>
      <c r="F30" s="333" t="s">
        <v>27948</v>
      </c>
      <c r="G30" s="333" t="s">
        <v>27951</v>
      </c>
      <c r="H30" s="515" t="s">
        <v>502</v>
      </c>
      <c r="I30" s="516" t="s">
        <v>266</v>
      </c>
      <c r="J30" s="523" t="s">
        <v>27950</v>
      </c>
      <c r="K30" s="524" t="s">
        <v>17865</v>
      </c>
    </row>
    <row r="31" spans="1:11" x14ac:dyDescent="0.3">
      <c r="A31" s="333" t="s">
        <v>27952</v>
      </c>
      <c r="B31" s="333" t="s">
        <v>27953</v>
      </c>
      <c r="C31" s="522" t="s">
        <v>502</v>
      </c>
      <c r="D31" s="333" t="s">
        <v>266</v>
      </c>
      <c r="E31" s="333" t="s">
        <v>27954</v>
      </c>
      <c r="F31" s="333" t="s">
        <v>27952</v>
      </c>
      <c r="G31" s="333" t="s">
        <v>27955</v>
      </c>
      <c r="H31" s="515" t="s">
        <v>502</v>
      </c>
      <c r="I31" s="516" t="s">
        <v>266</v>
      </c>
      <c r="J31" s="523" t="s">
        <v>27954</v>
      </c>
      <c r="K31" s="524" t="s">
        <v>17865</v>
      </c>
    </row>
    <row r="32" spans="1:11" x14ac:dyDescent="0.3">
      <c r="A32" s="333" t="s">
        <v>27956</v>
      </c>
      <c r="B32" s="333" t="s">
        <v>27957</v>
      </c>
      <c r="C32" s="522" t="s">
        <v>502</v>
      </c>
      <c r="D32" s="333" t="s">
        <v>266</v>
      </c>
      <c r="E32" s="333" t="s">
        <v>27958</v>
      </c>
      <c r="F32" s="333" t="s">
        <v>27956</v>
      </c>
      <c r="G32" s="333" t="s">
        <v>27959</v>
      </c>
      <c r="H32" s="515" t="s">
        <v>502</v>
      </c>
      <c r="I32" s="516" t="s">
        <v>266</v>
      </c>
      <c r="J32" s="523" t="s">
        <v>27958</v>
      </c>
      <c r="K32" s="524" t="s">
        <v>17865</v>
      </c>
    </row>
    <row r="33" spans="1:11" x14ac:dyDescent="0.3">
      <c r="A33" s="333" t="s">
        <v>27960</v>
      </c>
      <c r="B33" s="333" t="s">
        <v>27961</v>
      </c>
      <c r="C33" s="522" t="s">
        <v>502</v>
      </c>
      <c r="D33" s="333" t="s">
        <v>266</v>
      </c>
      <c r="E33" s="333" t="s">
        <v>27962</v>
      </c>
      <c r="F33" s="333" t="s">
        <v>27960</v>
      </c>
      <c r="G33" s="333" t="s">
        <v>27963</v>
      </c>
      <c r="H33" s="515" t="s">
        <v>502</v>
      </c>
      <c r="I33" s="516" t="s">
        <v>266</v>
      </c>
      <c r="J33" s="523" t="s">
        <v>27962</v>
      </c>
      <c r="K33" s="524" t="s">
        <v>17865</v>
      </c>
    </row>
    <row r="34" spans="1:11" x14ac:dyDescent="0.3">
      <c r="A34" s="333" t="s">
        <v>27964</v>
      </c>
      <c r="B34" s="333" t="s">
        <v>27965</v>
      </c>
      <c r="C34" s="522" t="s">
        <v>265</v>
      </c>
      <c r="D34" s="333" t="s">
        <v>266</v>
      </c>
      <c r="E34" s="333" t="s">
        <v>27966</v>
      </c>
      <c r="F34" s="333" t="s">
        <v>27964</v>
      </c>
      <c r="G34" s="333" t="s">
        <v>27967</v>
      </c>
      <c r="H34" s="515" t="s">
        <v>265</v>
      </c>
      <c r="I34" s="516" t="s">
        <v>266</v>
      </c>
      <c r="J34" s="523" t="s">
        <v>27966</v>
      </c>
      <c r="K34" s="524" t="s">
        <v>20885</v>
      </c>
    </row>
    <row r="35" spans="1:11" x14ac:dyDescent="0.3">
      <c r="A35" s="333" t="s">
        <v>27968</v>
      </c>
      <c r="B35" s="333" t="s">
        <v>27969</v>
      </c>
      <c r="C35" s="522" t="s">
        <v>330</v>
      </c>
      <c r="D35" s="333" t="s">
        <v>266</v>
      </c>
      <c r="E35" s="333" t="s">
        <v>27970</v>
      </c>
      <c r="F35" s="333" t="s">
        <v>27968</v>
      </c>
      <c r="G35" s="333" t="s">
        <v>27971</v>
      </c>
      <c r="H35" s="515" t="s">
        <v>330</v>
      </c>
      <c r="I35" s="516" t="s">
        <v>266</v>
      </c>
      <c r="J35" s="523" t="s">
        <v>27970</v>
      </c>
      <c r="K35" s="524" t="s">
        <v>20885</v>
      </c>
    </row>
    <row r="36" spans="1:11" x14ac:dyDescent="0.3">
      <c r="A36" s="333" t="s">
        <v>27972</v>
      </c>
      <c r="B36" s="333" t="s">
        <v>27973</v>
      </c>
      <c r="C36" s="522" t="s">
        <v>330</v>
      </c>
      <c r="D36" s="333" t="s">
        <v>266</v>
      </c>
      <c r="E36" s="333" t="s">
        <v>27974</v>
      </c>
      <c r="F36" s="333" t="s">
        <v>27972</v>
      </c>
      <c r="G36" s="333" t="s">
        <v>27975</v>
      </c>
      <c r="H36" s="515" t="s">
        <v>330</v>
      </c>
      <c r="I36" s="516" t="s">
        <v>266</v>
      </c>
      <c r="J36" s="523" t="s">
        <v>27974</v>
      </c>
      <c r="K36" s="524" t="s">
        <v>20885</v>
      </c>
    </row>
    <row r="37" spans="1:11" x14ac:dyDescent="0.3">
      <c r="A37" s="333" t="s">
        <v>27976</v>
      </c>
      <c r="B37" s="333" t="s">
        <v>27977</v>
      </c>
      <c r="C37" s="522" t="s">
        <v>265</v>
      </c>
      <c r="D37" s="333" t="s">
        <v>266</v>
      </c>
      <c r="E37" s="333" t="s">
        <v>27978</v>
      </c>
      <c r="F37" s="333" t="s">
        <v>27976</v>
      </c>
      <c r="G37" s="333" t="s">
        <v>27979</v>
      </c>
      <c r="H37" s="515" t="s">
        <v>265</v>
      </c>
      <c r="I37" s="516" t="s">
        <v>266</v>
      </c>
      <c r="J37" s="523" t="s">
        <v>27978</v>
      </c>
      <c r="K37" s="524" t="s">
        <v>20885</v>
      </c>
    </row>
    <row r="38" spans="1:11" x14ac:dyDescent="0.3">
      <c r="A38" s="333" t="s">
        <v>27980</v>
      </c>
      <c r="B38" s="333" t="s">
        <v>27981</v>
      </c>
      <c r="C38" s="522" t="s">
        <v>313</v>
      </c>
      <c r="D38" s="333" t="s">
        <v>266</v>
      </c>
      <c r="E38" s="333" t="s">
        <v>27982</v>
      </c>
      <c r="F38" s="333" t="s">
        <v>27980</v>
      </c>
      <c r="G38" s="333" t="s">
        <v>27983</v>
      </c>
      <c r="H38" s="515" t="s">
        <v>313</v>
      </c>
      <c r="I38" s="516" t="s">
        <v>266</v>
      </c>
      <c r="J38" s="523" t="s">
        <v>27982</v>
      </c>
      <c r="K38" s="524" t="s">
        <v>27877</v>
      </c>
    </row>
    <row r="39" spans="1:11" x14ac:dyDescent="0.3">
      <c r="A39" s="333" t="s">
        <v>27984</v>
      </c>
      <c r="B39" s="333" t="s">
        <v>27985</v>
      </c>
      <c r="C39" s="522" t="s">
        <v>461</v>
      </c>
      <c r="D39" s="333" t="s">
        <v>266</v>
      </c>
      <c r="E39" s="333" t="s">
        <v>27986</v>
      </c>
      <c r="F39" s="333" t="s">
        <v>27984</v>
      </c>
      <c r="G39" s="333" t="s">
        <v>27987</v>
      </c>
      <c r="H39" s="515" t="s">
        <v>461</v>
      </c>
      <c r="I39" s="516" t="s">
        <v>266</v>
      </c>
      <c r="J39" s="523" t="s">
        <v>27986</v>
      </c>
      <c r="K39" s="524" t="s">
        <v>20885</v>
      </c>
    </row>
    <row r="40" spans="1:11" x14ac:dyDescent="0.3">
      <c r="A40" s="333" t="s">
        <v>27988</v>
      </c>
      <c r="B40" s="333" t="s">
        <v>27989</v>
      </c>
      <c r="C40" s="522" t="s">
        <v>502</v>
      </c>
      <c r="D40" s="333" t="s">
        <v>266</v>
      </c>
      <c r="E40" s="333" t="s">
        <v>27990</v>
      </c>
      <c r="F40" s="333" t="s">
        <v>27988</v>
      </c>
      <c r="G40" s="333" t="s">
        <v>27991</v>
      </c>
      <c r="H40" s="515" t="s">
        <v>502</v>
      </c>
      <c r="I40" s="516" t="s">
        <v>266</v>
      </c>
      <c r="J40" s="523" t="s">
        <v>27990</v>
      </c>
      <c r="K40" s="524" t="s">
        <v>17865</v>
      </c>
    </row>
    <row r="41" spans="1:11" x14ac:dyDescent="0.3">
      <c r="A41" s="333" t="s">
        <v>27992</v>
      </c>
      <c r="B41" s="333" t="s">
        <v>27993</v>
      </c>
      <c r="C41" s="522" t="s">
        <v>27994</v>
      </c>
      <c r="D41" s="333" t="s">
        <v>266</v>
      </c>
      <c r="E41" s="333" t="s">
        <v>27995</v>
      </c>
      <c r="F41" s="333" t="s">
        <v>27992</v>
      </c>
      <c r="G41" s="333" t="s">
        <v>27996</v>
      </c>
      <c r="H41" s="515" t="s">
        <v>502</v>
      </c>
      <c r="I41" s="516" t="s">
        <v>266</v>
      </c>
      <c r="J41" s="523" t="s">
        <v>27997</v>
      </c>
      <c r="K41" s="524" t="s">
        <v>17865</v>
      </c>
    </row>
    <row r="42" spans="1:11" x14ac:dyDescent="0.3">
      <c r="A42" s="333" t="s">
        <v>27998</v>
      </c>
      <c r="B42" s="333" t="s">
        <v>27999</v>
      </c>
      <c r="C42" s="522" t="s">
        <v>265</v>
      </c>
      <c r="D42" s="333" t="s">
        <v>266</v>
      </c>
      <c r="E42" s="333" t="s">
        <v>28000</v>
      </c>
      <c r="F42" s="333" t="s">
        <v>27998</v>
      </c>
      <c r="G42" s="333" t="s">
        <v>28001</v>
      </c>
      <c r="H42" s="515" t="s">
        <v>265</v>
      </c>
      <c r="I42" s="516" t="s">
        <v>266</v>
      </c>
      <c r="J42" s="523" t="s">
        <v>28000</v>
      </c>
      <c r="K42" s="524" t="s">
        <v>20885</v>
      </c>
    </row>
    <row r="43" spans="1:11" x14ac:dyDescent="0.3">
      <c r="A43" s="333" t="s">
        <v>28002</v>
      </c>
      <c r="B43" s="333" t="s">
        <v>28003</v>
      </c>
      <c r="C43" s="522" t="s">
        <v>502</v>
      </c>
      <c r="D43" s="333" t="s">
        <v>266</v>
      </c>
      <c r="E43" s="333" t="s">
        <v>28004</v>
      </c>
      <c r="F43" s="333" t="s">
        <v>28005</v>
      </c>
      <c r="G43" s="333" t="s">
        <v>28006</v>
      </c>
      <c r="H43" s="515" t="s">
        <v>502</v>
      </c>
      <c r="I43" s="516" t="s">
        <v>266</v>
      </c>
      <c r="J43" s="523" t="s">
        <v>28004</v>
      </c>
      <c r="K43" s="524" t="s">
        <v>17865</v>
      </c>
    </row>
    <row r="44" spans="1:11" x14ac:dyDescent="0.3">
      <c r="A44" s="333" t="s">
        <v>28007</v>
      </c>
      <c r="B44" s="333" t="s">
        <v>28008</v>
      </c>
      <c r="C44" s="522" t="s">
        <v>28009</v>
      </c>
      <c r="D44" s="333" t="s">
        <v>266</v>
      </c>
      <c r="E44" s="333" t="s">
        <v>28010</v>
      </c>
      <c r="F44" s="333" t="s">
        <v>28007</v>
      </c>
      <c r="G44" s="333" t="s">
        <v>28011</v>
      </c>
      <c r="H44" s="515" t="s">
        <v>502</v>
      </c>
      <c r="I44" s="516" t="s">
        <v>266</v>
      </c>
      <c r="J44" s="523" t="s">
        <v>28012</v>
      </c>
      <c r="K44" s="524" t="s">
        <v>17865</v>
      </c>
    </row>
    <row r="45" spans="1:11" x14ac:dyDescent="0.3">
      <c r="A45" s="333" t="s">
        <v>28013</v>
      </c>
      <c r="B45" s="333" t="s">
        <v>28014</v>
      </c>
      <c r="C45" s="522" t="s">
        <v>265</v>
      </c>
      <c r="D45" s="333" t="s">
        <v>266</v>
      </c>
      <c r="E45" s="333" t="s">
        <v>28015</v>
      </c>
      <c r="F45" s="333" t="s">
        <v>28013</v>
      </c>
      <c r="G45" s="333" t="s">
        <v>28016</v>
      </c>
      <c r="H45" s="515" t="s">
        <v>265</v>
      </c>
      <c r="I45" s="516" t="s">
        <v>266</v>
      </c>
      <c r="J45" s="523" t="s">
        <v>28015</v>
      </c>
      <c r="K45" s="524" t="s">
        <v>18606</v>
      </c>
    </row>
    <row r="46" spans="1:11" x14ac:dyDescent="0.3">
      <c r="A46" s="333" t="s">
        <v>28017</v>
      </c>
      <c r="B46" s="333" t="s">
        <v>28018</v>
      </c>
      <c r="C46" s="522" t="s">
        <v>502</v>
      </c>
      <c r="D46" s="333" t="s">
        <v>266</v>
      </c>
      <c r="E46" s="333" t="s">
        <v>28019</v>
      </c>
      <c r="F46" s="333" t="s">
        <v>28017</v>
      </c>
      <c r="G46" s="333" t="s">
        <v>28020</v>
      </c>
      <c r="H46" s="515" t="s">
        <v>313</v>
      </c>
      <c r="I46" s="516" t="s">
        <v>266</v>
      </c>
      <c r="J46" s="523" t="s">
        <v>28021</v>
      </c>
      <c r="K46" s="524" t="s">
        <v>27877</v>
      </c>
    </row>
    <row r="47" spans="1:11" x14ac:dyDescent="0.3">
      <c r="A47" s="333" t="s">
        <v>28022</v>
      </c>
      <c r="B47" s="333" t="s">
        <v>28023</v>
      </c>
      <c r="C47" s="522" t="s">
        <v>330</v>
      </c>
      <c r="D47" s="333" t="s">
        <v>266</v>
      </c>
      <c r="E47" s="333" t="s">
        <v>28024</v>
      </c>
      <c r="F47" s="333" t="s">
        <v>28022</v>
      </c>
      <c r="G47" s="333" t="s">
        <v>28025</v>
      </c>
      <c r="H47" s="515" t="s">
        <v>330</v>
      </c>
      <c r="I47" s="516" t="s">
        <v>266</v>
      </c>
      <c r="J47" s="523" t="s">
        <v>28024</v>
      </c>
      <c r="K47" s="524" t="s">
        <v>20885</v>
      </c>
    </row>
    <row r="48" spans="1:11" x14ac:dyDescent="0.3">
      <c r="A48" s="333" t="s">
        <v>28026</v>
      </c>
      <c r="B48" s="333" t="s">
        <v>28027</v>
      </c>
      <c r="C48" s="522" t="s">
        <v>265</v>
      </c>
      <c r="D48" s="333" t="s">
        <v>266</v>
      </c>
      <c r="E48" s="333" t="s">
        <v>28028</v>
      </c>
      <c r="F48" s="333" t="s">
        <v>28026</v>
      </c>
      <c r="G48" s="333" t="s">
        <v>28029</v>
      </c>
      <c r="H48" s="515" t="s">
        <v>265</v>
      </c>
      <c r="I48" s="516" t="s">
        <v>266</v>
      </c>
      <c r="J48" s="523" t="s">
        <v>28028</v>
      </c>
      <c r="K48" s="524" t="s">
        <v>18606</v>
      </c>
    </row>
    <row r="49" spans="1:11" x14ac:dyDescent="0.3">
      <c r="A49" s="333" t="s">
        <v>28030</v>
      </c>
      <c r="B49" s="333" t="s">
        <v>28031</v>
      </c>
      <c r="C49" s="522" t="s">
        <v>313</v>
      </c>
      <c r="D49" s="333" t="s">
        <v>266</v>
      </c>
      <c r="E49" s="333" t="s">
        <v>28032</v>
      </c>
      <c r="F49" s="333" t="s">
        <v>28030</v>
      </c>
      <c r="G49" s="333" t="s">
        <v>28033</v>
      </c>
      <c r="H49" s="515" t="s">
        <v>313</v>
      </c>
      <c r="I49" s="516" t="s">
        <v>266</v>
      </c>
      <c r="J49" s="523" t="s">
        <v>28032</v>
      </c>
      <c r="K49" s="524" t="s">
        <v>27877</v>
      </c>
    </row>
    <row r="50" spans="1:11" x14ac:dyDescent="0.3">
      <c r="A50" s="333" t="s">
        <v>28034</v>
      </c>
      <c r="B50" s="333" t="s">
        <v>28035</v>
      </c>
      <c r="C50" s="522" t="s">
        <v>313</v>
      </c>
      <c r="D50" s="333" t="s">
        <v>266</v>
      </c>
      <c r="E50" s="333" t="s">
        <v>28036</v>
      </c>
      <c r="F50" s="333" t="s">
        <v>28034</v>
      </c>
      <c r="G50" s="333" t="s">
        <v>28037</v>
      </c>
      <c r="H50" s="515" t="s">
        <v>313</v>
      </c>
      <c r="I50" s="516" t="s">
        <v>266</v>
      </c>
      <c r="J50" s="523" t="s">
        <v>28036</v>
      </c>
      <c r="K50" s="524" t="s">
        <v>27877</v>
      </c>
    </row>
    <row r="51" spans="1:11" x14ac:dyDescent="0.3">
      <c r="A51" s="333" t="s">
        <v>21753</v>
      </c>
      <c r="B51" s="333" t="s">
        <v>28038</v>
      </c>
      <c r="C51" s="522" t="s">
        <v>313</v>
      </c>
      <c r="D51" s="333" t="s">
        <v>266</v>
      </c>
      <c r="E51" s="333" t="s">
        <v>28039</v>
      </c>
      <c r="F51" s="333" t="s">
        <v>21753</v>
      </c>
      <c r="G51" s="333" t="s">
        <v>28040</v>
      </c>
      <c r="H51" s="515" t="s">
        <v>313</v>
      </c>
      <c r="I51" s="516" t="s">
        <v>266</v>
      </c>
      <c r="J51" s="523" t="s">
        <v>28039</v>
      </c>
      <c r="K51" s="524" t="s">
        <v>27877</v>
      </c>
    </row>
    <row r="52" spans="1:11" x14ac:dyDescent="0.3">
      <c r="A52" s="333" t="s">
        <v>22840</v>
      </c>
      <c r="B52" s="333" t="s">
        <v>28041</v>
      </c>
      <c r="C52" s="522" t="s">
        <v>313</v>
      </c>
      <c r="D52" s="333" t="s">
        <v>266</v>
      </c>
      <c r="E52" s="333" t="s">
        <v>28042</v>
      </c>
      <c r="F52" s="333" t="s">
        <v>22840</v>
      </c>
      <c r="G52" s="333" t="s">
        <v>28043</v>
      </c>
      <c r="H52" s="515" t="s">
        <v>313</v>
      </c>
      <c r="I52" s="516" t="s">
        <v>266</v>
      </c>
      <c r="J52" s="523" t="s">
        <v>28042</v>
      </c>
      <c r="K52" s="524" t="s">
        <v>27877</v>
      </c>
    </row>
    <row r="53" spans="1:11" x14ac:dyDescent="0.3">
      <c r="A53" s="333" t="s">
        <v>28044</v>
      </c>
      <c r="B53" s="333" t="s">
        <v>28045</v>
      </c>
      <c r="C53" s="522" t="s">
        <v>313</v>
      </c>
      <c r="D53" s="333" t="s">
        <v>266</v>
      </c>
      <c r="E53" s="333" t="s">
        <v>28046</v>
      </c>
      <c r="F53" s="333" t="s">
        <v>28047</v>
      </c>
      <c r="G53" s="333" t="s">
        <v>28048</v>
      </c>
      <c r="H53" s="515" t="s">
        <v>313</v>
      </c>
      <c r="I53" s="516" t="s">
        <v>266</v>
      </c>
      <c r="J53" s="523" t="s">
        <v>28046</v>
      </c>
      <c r="K53" s="524" t="s">
        <v>20885</v>
      </c>
    </row>
    <row r="54" spans="1:11" x14ac:dyDescent="0.3">
      <c r="A54" s="333" t="s">
        <v>28049</v>
      </c>
      <c r="B54" s="333" t="s">
        <v>28050</v>
      </c>
      <c r="C54" s="522" t="s">
        <v>297</v>
      </c>
      <c r="D54" s="333" t="s">
        <v>266</v>
      </c>
      <c r="E54" s="333" t="s">
        <v>28051</v>
      </c>
      <c r="F54" s="333" t="s">
        <v>28049</v>
      </c>
      <c r="G54" s="333" t="s">
        <v>28052</v>
      </c>
      <c r="H54" s="515" t="s">
        <v>297</v>
      </c>
      <c r="I54" s="516" t="s">
        <v>266</v>
      </c>
      <c r="J54" s="523" t="s">
        <v>28051</v>
      </c>
      <c r="K54" s="524" t="s">
        <v>20886</v>
      </c>
    </row>
    <row r="55" spans="1:11" x14ac:dyDescent="0.3">
      <c r="A55" s="333" t="s">
        <v>28053</v>
      </c>
      <c r="B55" s="333" t="s">
        <v>28054</v>
      </c>
      <c r="C55" s="522" t="s">
        <v>297</v>
      </c>
      <c r="D55" s="333" t="s">
        <v>266</v>
      </c>
      <c r="E55" s="333" t="s">
        <v>28055</v>
      </c>
      <c r="F55" s="333" t="s">
        <v>28053</v>
      </c>
      <c r="G55" s="333" t="s">
        <v>28056</v>
      </c>
      <c r="H55" s="515" t="s">
        <v>297</v>
      </c>
      <c r="I55" s="516" t="s">
        <v>266</v>
      </c>
      <c r="J55" s="523" t="s">
        <v>28055</v>
      </c>
      <c r="K55" s="524" t="s">
        <v>20886</v>
      </c>
    </row>
    <row r="56" spans="1:11" x14ac:dyDescent="0.3">
      <c r="A56" s="333" t="s">
        <v>28057</v>
      </c>
      <c r="B56" s="333" t="s">
        <v>28058</v>
      </c>
      <c r="C56" s="522" t="s">
        <v>461</v>
      </c>
      <c r="D56" s="333" t="s">
        <v>266</v>
      </c>
      <c r="E56" s="333" t="s">
        <v>28059</v>
      </c>
      <c r="F56" s="333" t="s">
        <v>28057</v>
      </c>
      <c r="G56" s="333" t="s">
        <v>28060</v>
      </c>
      <c r="H56" s="515" t="s">
        <v>461</v>
      </c>
      <c r="I56" s="516" t="s">
        <v>266</v>
      </c>
      <c r="J56" s="523" t="s">
        <v>28059</v>
      </c>
      <c r="K56" s="524" t="s">
        <v>20885</v>
      </c>
    </row>
    <row r="57" spans="1:11" x14ac:dyDescent="0.3">
      <c r="A57" s="333" t="s">
        <v>28061</v>
      </c>
      <c r="B57" s="333" t="s">
        <v>28062</v>
      </c>
      <c r="C57" s="522" t="s">
        <v>502</v>
      </c>
      <c r="D57" s="333" t="s">
        <v>266</v>
      </c>
      <c r="E57" s="333" t="s">
        <v>28063</v>
      </c>
      <c r="F57" s="333" t="s">
        <v>28061</v>
      </c>
      <c r="G57" s="333" t="s">
        <v>28064</v>
      </c>
      <c r="H57" s="515" t="s">
        <v>502</v>
      </c>
      <c r="I57" s="516" t="s">
        <v>266</v>
      </c>
      <c r="J57" s="523" t="s">
        <v>28063</v>
      </c>
      <c r="K57" s="524" t="s">
        <v>17865</v>
      </c>
    </row>
    <row r="58" spans="1:11" x14ac:dyDescent="0.3">
      <c r="A58" s="333" t="s">
        <v>22364</v>
      </c>
      <c r="B58" s="333" t="s">
        <v>28065</v>
      </c>
      <c r="C58" s="522" t="s">
        <v>2961</v>
      </c>
      <c r="D58" s="333" t="s">
        <v>266</v>
      </c>
      <c r="E58" s="333" t="s">
        <v>28066</v>
      </c>
      <c r="F58" s="333" t="s">
        <v>22364</v>
      </c>
      <c r="G58" s="333" t="s">
        <v>28067</v>
      </c>
      <c r="H58" s="515" t="s">
        <v>2961</v>
      </c>
      <c r="I58" s="516" t="s">
        <v>266</v>
      </c>
      <c r="J58" s="523" t="s">
        <v>28066</v>
      </c>
      <c r="K58" s="524" t="s">
        <v>20887</v>
      </c>
    </row>
    <row r="59" spans="1:11" x14ac:dyDescent="0.3">
      <c r="A59" s="333"/>
      <c r="B59" s="333"/>
      <c r="C59" s="522"/>
      <c r="D59" s="333"/>
      <c r="E59" s="333"/>
      <c r="F59" s="333"/>
      <c r="G59" s="333"/>
      <c r="H59" s="515"/>
      <c r="I59" s="516"/>
      <c r="J59" s="523"/>
      <c r="K59" s="524"/>
    </row>
    <row r="60" spans="1:11" x14ac:dyDescent="0.3">
      <c r="A60" s="333"/>
      <c r="B60" s="333"/>
      <c r="C60" s="522"/>
      <c r="D60" s="333"/>
      <c r="E60" s="333"/>
      <c r="F60" s="333"/>
      <c r="G60" s="333"/>
      <c r="H60" s="515"/>
      <c r="I60" s="516"/>
      <c r="J60" s="523"/>
      <c r="K60" s="524"/>
    </row>
    <row r="61" spans="1:11" x14ac:dyDescent="0.3">
      <c r="A61" s="333"/>
      <c r="B61" s="333"/>
      <c r="C61" s="515"/>
      <c r="D61" s="516"/>
      <c r="E61" s="525"/>
      <c r="F61" s="333"/>
      <c r="G61" s="333"/>
      <c r="H61" s="515"/>
      <c r="I61" s="516"/>
      <c r="J61" s="523"/>
      <c r="K61" s="524"/>
    </row>
    <row r="62" spans="1:11" x14ac:dyDescent="0.3">
      <c r="A62" s="333"/>
      <c r="B62" s="333"/>
      <c r="C62" s="515"/>
      <c r="D62" s="516"/>
      <c r="E62" s="525"/>
      <c r="F62" s="333"/>
      <c r="G62" s="333"/>
      <c r="H62" s="515"/>
      <c r="I62" s="516"/>
      <c r="J62" s="523"/>
      <c r="K62" s="524"/>
    </row>
    <row r="63" spans="1:11" x14ac:dyDescent="0.3">
      <c r="A63" s="333"/>
      <c r="B63" s="333"/>
      <c r="C63" s="515"/>
      <c r="D63" s="516"/>
      <c r="E63" s="525"/>
      <c r="F63" s="333"/>
      <c r="G63" s="333"/>
      <c r="H63" s="515"/>
      <c r="I63" s="516"/>
      <c r="J63" s="523"/>
      <c r="K63" s="524"/>
    </row>
    <row r="64" spans="1:11" x14ac:dyDescent="0.3">
      <c r="A64" s="333"/>
      <c r="B64" s="333"/>
      <c r="C64" s="515"/>
      <c r="D64" s="516"/>
      <c r="E64" s="525"/>
      <c r="F64" s="333"/>
      <c r="G64" s="333"/>
      <c r="H64" s="515"/>
      <c r="I64" s="516"/>
      <c r="J64" s="523"/>
      <c r="K64" s="524"/>
    </row>
    <row r="65" spans="1:11" x14ac:dyDescent="0.3">
      <c r="A65" s="333"/>
      <c r="B65" s="333"/>
      <c r="C65" s="515"/>
      <c r="D65" s="516"/>
      <c r="E65" s="525"/>
      <c r="F65" s="333"/>
      <c r="G65" s="333"/>
      <c r="H65" s="515"/>
      <c r="I65" s="516"/>
      <c r="J65" s="523"/>
      <c r="K65" s="524"/>
    </row>
    <row r="66" spans="1:11" x14ac:dyDescent="0.3">
      <c r="A66" s="333"/>
      <c r="B66" s="333"/>
      <c r="C66" s="515"/>
      <c r="D66" s="516"/>
      <c r="E66" s="525"/>
      <c r="F66" s="333"/>
      <c r="G66" s="333"/>
      <c r="H66" s="515"/>
      <c r="I66" s="516"/>
      <c r="J66" s="523"/>
      <c r="K66" s="524"/>
    </row>
    <row r="67" spans="1:11" x14ac:dyDescent="0.3">
      <c r="A67" s="333"/>
      <c r="B67" s="333"/>
      <c r="C67" s="515"/>
      <c r="D67" s="516"/>
      <c r="E67" s="525"/>
      <c r="F67" s="333"/>
      <c r="G67" s="333"/>
      <c r="H67" s="515"/>
      <c r="I67" s="516"/>
      <c r="J67" s="523"/>
      <c r="K67" s="524"/>
    </row>
    <row r="68" spans="1:11" x14ac:dyDescent="0.3">
      <c r="A68" s="333"/>
      <c r="B68" s="333"/>
      <c r="C68" s="515"/>
      <c r="D68" s="516"/>
      <c r="E68" s="525"/>
      <c r="F68" s="333"/>
      <c r="G68" s="333"/>
      <c r="H68" s="515"/>
      <c r="I68" s="516"/>
      <c r="J68" s="523"/>
      <c r="K68" s="524"/>
    </row>
    <row r="69" spans="1:11" x14ac:dyDescent="0.3">
      <c r="A69" s="333"/>
      <c r="B69" s="333"/>
      <c r="C69" s="515"/>
      <c r="D69" s="516"/>
      <c r="E69" s="525"/>
      <c r="F69" s="333"/>
      <c r="G69" s="333"/>
      <c r="H69" s="515"/>
      <c r="I69" s="516"/>
      <c r="J69" s="523"/>
      <c r="K69" s="524"/>
    </row>
    <row r="70" spans="1:11" x14ac:dyDescent="0.3">
      <c r="A70" s="333"/>
      <c r="B70" s="333"/>
      <c r="C70" s="515"/>
      <c r="D70" s="516"/>
      <c r="E70" s="525"/>
      <c r="F70" s="333"/>
      <c r="G70" s="333"/>
      <c r="H70" s="515"/>
      <c r="I70" s="516"/>
      <c r="J70" s="523"/>
      <c r="K70" s="524"/>
    </row>
    <row r="71" spans="1:11" x14ac:dyDescent="0.3">
      <c r="A71" s="333"/>
      <c r="B71" s="333"/>
      <c r="C71" s="515"/>
      <c r="D71" s="516"/>
      <c r="E71" s="525"/>
      <c r="F71" s="333"/>
      <c r="G71" s="333"/>
      <c r="H71" s="515"/>
      <c r="I71" s="516"/>
      <c r="J71" s="523"/>
      <c r="K71" s="524"/>
    </row>
  </sheetData>
  <mergeCells count="1">
    <mergeCell ref="A1:K1"/>
  </mergeCells>
  <pageMargins left="0.25" right="0.25" top="0.75" bottom="0.75" header="0.3" footer="0.3"/>
  <pageSetup scale="59"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A9792-F3E5-4456-9163-72D04A51ADCF}">
  <sheetPr>
    <tabColor rgb="FFFFFF00"/>
    <pageSetUpPr fitToPage="1"/>
  </sheetPr>
  <dimension ref="A1:H3278"/>
  <sheetViews>
    <sheetView workbookViewId="0">
      <pane ySplit="2" topLeftCell="A3" activePane="bottomLeft" state="frozen"/>
      <selection pane="bottomLeft" sqref="A1:H1"/>
    </sheetView>
  </sheetViews>
  <sheetFormatPr defaultColWidth="9.44140625" defaultRowHeight="14.4" x14ac:dyDescent="0.3"/>
  <cols>
    <col min="1" max="1" width="13.6640625" style="519" bestFit="1" customWidth="1"/>
    <col min="2" max="2" width="13.6640625" style="521" customWidth="1"/>
    <col min="3" max="3" width="8" style="402" bestFit="1" customWidth="1"/>
    <col min="4" max="4" width="6" style="402" bestFit="1" customWidth="1"/>
    <col min="5" max="5" width="33.6640625" style="402" bestFit="1" customWidth="1"/>
    <col min="6" max="6" width="36.6640625" style="402" bestFit="1" customWidth="1"/>
    <col min="7" max="7" width="10.109375" style="402" bestFit="1" customWidth="1"/>
    <col min="8" max="8" width="8.109375" style="402" bestFit="1" customWidth="1"/>
    <col min="9" max="16384" width="9.44140625" style="402"/>
  </cols>
  <sheetData>
    <row r="1" spans="1:8" x14ac:dyDescent="0.3">
      <c r="A1" s="536" t="s">
        <v>27059</v>
      </c>
      <c r="B1" s="537"/>
      <c r="C1" s="536"/>
      <c r="D1" s="536"/>
      <c r="E1" s="536"/>
      <c r="F1" s="536"/>
      <c r="G1" s="536"/>
      <c r="H1" s="536"/>
    </row>
    <row r="2" spans="1:8" ht="27" x14ac:dyDescent="0.3">
      <c r="A2" s="518" t="s">
        <v>18706</v>
      </c>
      <c r="B2" s="520" t="s">
        <v>18707</v>
      </c>
      <c r="C2" s="336" t="s">
        <v>18708</v>
      </c>
      <c r="D2" s="336" t="s">
        <v>18709</v>
      </c>
      <c r="E2" s="336" t="s">
        <v>242</v>
      </c>
      <c r="F2" s="336" t="s">
        <v>8387</v>
      </c>
      <c r="G2" s="336" t="s">
        <v>18710</v>
      </c>
      <c r="H2" s="336" t="s">
        <v>18711</v>
      </c>
    </row>
    <row r="3" spans="1:8" x14ac:dyDescent="0.3">
      <c r="A3" s="514">
        <v>5</v>
      </c>
      <c r="B3" s="517" t="s">
        <v>20888</v>
      </c>
      <c r="C3" s="333" t="s">
        <v>20813</v>
      </c>
      <c r="D3" s="333" t="s">
        <v>274</v>
      </c>
      <c r="E3" s="333" t="s">
        <v>20814</v>
      </c>
      <c r="F3" s="333" t="s">
        <v>20815</v>
      </c>
      <c r="G3" s="515">
        <v>925</v>
      </c>
      <c r="H3" s="516">
        <v>2842105</v>
      </c>
    </row>
    <row r="4" spans="1:8" x14ac:dyDescent="0.3">
      <c r="A4" s="514">
        <v>5</v>
      </c>
      <c r="B4" s="517" t="s">
        <v>20888</v>
      </c>
      <c r="C4" s="333" t="s">
        <v>20889</v>
      </c>
      <c r="D4" s="333" t="s">
        <v>274</v>
      </c>
      <c r="E4" s="333" t="s">
        <v>20890</v>
      </c>
      <c r="F4" s="333" t="s">
        <v>20891</v>
      </c>
      <c r="G4" s="515">
        <v>925</v>
      </c>
      <c r="H4" s="516">
        <v>2125960</v>
      </c>
    </row>
    <row r="5" spans="1:8" x14ac:dyDescent="0.3">
      <c r="A5" s="514">
        <v>5</v>
      </c>
      <c r="B5" s="517" t="s">
        <v>20892</v>
      </c>
      <c r="C5" s="333" t="s">
        <v>20893</v>
      </c>
      <c r="D5" s="333" t="s">
        <v>274</v>
      </c>
      <c r="E5" s="333" t="s">
        <v>20894</v>
      </c>
      <c r="F5" s="333" t="s">
        <v>20895</v>
      </c>
      <c r="G5" s="515">
        <v>925</v>
      </c>
      <c r="H5" s="516">
        <v>2544240</v>
      </c>
    </row>
    <row r="6" spans="1:8" x14ac:dyDescent="0.3">
      <c r="A6" s="514">
        <v>5</v>
      </c>
      <c r="B6" s="517" t="s">
        <v>20892</v>
      </c>
      <c r="C6" s="333" t="s">
        <v>20896</v>
      </c>
      <c r="D6" s="333" t="s">
        <v>274</v>
      </c>
      <c r="E6" s="333" t="s">
        <v>20897</v>
      </c>
      <c r="F6" s="333" t="s">
        <v>20898</v>
      </c>
      <c r="G6" s="515">
        <v>925</v>
      </c>
      <c r="H6" s="516">
        <v>2548723</v>
      </c>
    </row>
    <row r="7" spans="1:8" x14ac:dyDescent="0.3">
      <c r="A7" s="514">
        <v>5</v>
      </c>
      <c r="B7" s="517" t="s">
        <v>20892</v>
      </c>
      <c r="C7" s="333" t="s">
        <v>20899</v>
      </c>
      <c r="D7" s="333" t="s">
        <v>274</v>
      </c>
      <c r="E7" s="333" t="s">
        <v>20900</v>
      </c>
      <c r="F7" s="333" t="s">
        <v>20901</v>
      </c>
      <c r="G7" s="515">
        <v>925</v>
      </c>
      <c r="H7" s="516">
        <v>7085871</v>
      </c>
    </row>
    <row r="8" spans="1:8" x14ac:dyDescent="0.3">
      <c r="A8" s="514">
        <v>5</v>
      </c>
      <c r="B8" s="517" t="s">
        <v>20902</v>
      </c>
      <c r="C8" s="333" t="s">
        <v>20830</v>
      </c>
      <c r="D8" s="333" t="s">
        <v>274</v>
      </c>
      <c r="E8" s="333" t="s">
        <v>20831</v>
      </c>
      <c r="F8" s="333" t="s">
        <v>20903</v>
      </c>
      <c r="G8" s="515">
        <v>925</v>
      </c>
      <c r="H8" s="516">
        <v>2842028</v>
      </c>
    </row>
    <row r="9" spans="1:8" x14ac:dyDescent="0.3">
      <c r="A9" s="514">
        <v>15</v>
      </c>
      <c r="B9" s="517" t="s">
        <v>20904</v>
      </c>
      <c r="C9" s="333" t="s">
        <v>20905</v>
      </c>
      <c r="D9" s="333" t="s">
        <v>274</v>
      </c>
      <c r="E9" s="333" t="s">
        <v>20906</v>
      </c>
      <c r="F9" s="333" t="s">
        <v>20907</v>
      </c>
      <c r="G9" s="515">
        <v>925</v>
      </c>
      <c r="H9" s="516">
        <v>9325117</v>
      </c>
    </row>
    <row r="10" spans="1:8" x14ac:dyDescent="0.3">
      <c r="A10" s="514">
        <v>15</v>
      </c>
      <c r="B10" s="517" t="s">
        <v>20904</v>
      </c>
      <c r="C10" s="333" t="s">
        <v>20908</v>
      </c>
      <c r="D10" s="333" t="s">
        <v>274</v>
      </c>
      <c r="E10" s="333" t="s">
        <v>20909</v>
      </c>
      <c r="F10" s="333" t="s">
        <v>20910</v>
      </c>
      <c r="G10" s="515">
        <v>206</v>
      </c>
      <c r="H10" s="516">
        <v>8566488</v>
      </c>
    </row>
    <row r="11" spans="1:8" x14ac:dyDescent="0.3">
      <c r="A11" s="514">
        <v>15</v>
      </c>
      <c r="B11" s="517" t="s">
        <v>20904</v>
      </c>
      <c r="C11" s="333" t="s">
        <v>20911</v>
      </c>
      <c r="D11" s="333" t="s">
        <v>274</v>
      </c>
      <c r="E11" s="333" t="s">
        <v>20912</v>
      </c>
      <c r="F11" s="333" t="s">
        <v>20913</v>
      </c>
      <c r="G11" s="515">
        <v>925</v>
      </c>
      <c r="H11" s="516">
        <v>9970460</v>
      </c>
    </row>
    <row r="12" spans="1:8" x14ac:dyDescent="0.3">
      <c r="A12" s="514">
        <v>15</v>
      </c>
      <c r="B12" s="517" t="s">
        <v>20904</v>
      </c>
      <c r="C12" s="333" t="s">
        <v>20914</v>
      </c>
      <c r="D12" s="333" t="s">
        <v>274</v>
      </c>
      <c r="E12" s="333" t="s">
        <v>20915</v>
      </c>
      <c r="F12" s="333" t="s">
        <v>20916</v>
      </c>
      <c r="G12" s="515">
        <v>925</v>
      </c>
      <c r="H12" s="516">
        <v>7876869</v>
      </c>
    </row>
    <row r="13" spans="1:8" x14ac:dyDescent="0.3">
      <c r="A13" s="514">
        <v>35</v>
      </c>
      <c r="B13" s="517" t="s">
        <v>20904</v>
      </c>
      <c r="C13" s="333" t="s">
        <v>20917</v>
      </c>
      <c r="D13" s="333" t="s">
        <v>274</v>
      </c>
      <c r="E13" s="333" t="s">
        <v>20918</v>
      </c>
      <c r="F13" s="333" t="s">
        <v>20919</v>
      </c>
      <c r="G13" s="515">
        <v>925</v>
      </c>
      <c r="H13" s="516">
        <v>9349709</v>
      </c>
    </row>
    <row r="14" spans="1:8" x14ac:dyDescent="0.3">
      <c r="A14" s="514">
        <v>15</v>
      </c>
      <c r="B14" s="517" t="s">
        <v>20904</v>
      </c>
      <c r="C14" s="333" t="s">
        <v>20914</v>
      </c>
      <c r="D14" s="333" t="s">
        <v>274</v>
      </c>
      <c r="E14" s="333" t="s">
        <v>20915</v>
      </c>
      <c r="F14" s="333" t="s">
        <v>20916</v>
      </c>
      <c r="G14" s="515">
        <v>925</v>
      </c>
      <c r="H14" s="516">
        <v>7876869</v>
      </c>
    </row>
    <row r="15" spans="1:8" x14ac:dyDescent="0.3">
      <c r="A15" s="514">
        <v>15</v>
      </c>
      <c r="B15" s="517" t="s">
        <v>20904</v>
      </c>
      <c r="C15" s="333" t="s">
        <v>20914</v>
      </c>
      <c r="D15" s="333" t="s">
        <v>274</v>
      </c>
      <c r="E15" s="333" t="s">
        <v>20915</v>
      </c>
      <c r="F15" s="333" t="s">
        <v>20916</v>
      </c>
      <c r="G15" s="515">
        <v>925</v>
      </c>
      <c r="H15" s="516">
        <v>7876869</v>
      </c>
    </row>
    <row r="16" spans="1:8" x14ac:dyDescent="0.3">
      <c r="A16" s="514">
        <v>109.67</v>
      </c>
      <c r="B16" s="517" t="s">
        <v>20904</v>
      </c>
      <c r="C16" s="333" t="s">
        <v>2860</v>
      </c>
      <c r="D16" s="333" t="s">
        <v>262</v>
      </c>
      <c r="E16" s="333" t="s">
        <v>2861</v>
      </c>
      <c r="F16" s="333" t="s">
        <v>20920</v>
      </c>
      <c r="G16" s="515">
        <v>925</v>
      </c>
      <c r="H16" s="516">
        <v>9469593</v>
      </c>
    </row>
    <row r="17" spans="1:8" x14ac:dyDescent="0.3">
      <c r="A17" s="514">
        <v>10</v>
      </c>
      <c r="B17" s="517" t="s">
        <v>20904</v>
      </c>
      <c r="C17" s="333" t="s">
        <v>20860</v>
      </c>
      <c r="D17" s="333" t="s">
        <v>274</v>
      </c>
      <c r="E17" s="333" t="s">
        <v>20861</v>
      </c>
      <c r="F17" s="333" t="s">
        <v>20921</v>
      </c>
      <c r="G17" s="515">
        <v>415</v>
      </c>
      <c r="H17" s="516">
        <v>6376912</v>
      </c>
    </row>
    <row r="18" spans="1:8" x14ac:dyDescent="0.3">
      <c r="A18" s="514">
        <v>10</v>
      </c>
      <c r="B18" s="517" t="s">
        <v>20904</v>
      </c>
      <c r="C18" s="333" t="s">
        <v>20922</v>
      </c>
      <c r="D18" s="333" t="s">
        <v>274</v>
      </c>
      <c r="E18" s="333" t="s">
        <v>20923</v>
      </c>
      <c r="F18" s="333" t="s">
        <v>20924</v>
      </c>
      <c r="G18" s="515">
        <v>925</v>
      </c>
      <c r="H18" s="516">
        <v>8170901</v>
      </c>
    </row>
    <row r="19" spans="1:8" x14ac:dyDescent="0.3">
      <c r="A19" s="514">
        <v>10</v>
      </c>
      <c r="B19" s="517" t="s">
        <v>20904</v>
      </c>
      <c r="C19" s="333" t="s">
        <v>20925</v>
      </c>
      <c r="D19" s="333" t="s">
        <v>274</v>
      </c>
      <c r="E19" s="333" t="s">
        <v>20926</v>
      </c>
      <c r="F19" s="333" t="s">
        <v>20927</v>
      </c>
      <c r="G19" s="515">
        <v>925</v>
      </c>
      <c r="H19" s="516">
        <v>3302151</v>
      </c>
    </row>
    <row r="20" spans="1:8" x14ac:dyDescent="0.3">
      <c r="A20" s="514">
        <v>10</v>
      </c>
      <c r="B20" s="517" t="s">
        <v>20904</v>
      </c>
      <c r="C20" s="333" t="s">
        <v>20928</v>
      </c>
      <c r="D20" s="333" t="s">
        <v>274</v>
      </c>
      <c r="E20" s="333" t="s">
        <v>20929</v>
      </c>
      <c r="F20" s="333" t="s">
        <v>20930</v>
      </c>
      <c r="G20" s="515">
        <v>201</v>
      </c>
      <c r="H20" s="516">
        <v>4464788</v>
      </c>
    </row>
    <row r="21" spans="1:8" x14ac:dyDescent="0.3">
      <c r="A21" s="514">
        <v>10</v>
      </c>
      <c r="B21" s="517" t="s">
        <v>20904</v>
      </c>
      <c r="C21" s="333" t="s">
        <v>20931</v>
      </c>
      <c r="D21" s="333" t="s">
        <v>274</v>
      </c>
      <c r="E21" s="333" t="s">
        <v>20932</v>
      </c>
      <c r="F21" s="333" t="s">
        <v>20933</v>
      </c>
      <c r="G21" s="515">
        <v>925</v>
      </c>
      <c r="H21" s="516">
        <v>6403647</v>
      </c>
    </row>
    <row r="22" spans="1:8" x14ac:dyDescent="0.3">
      <c r="A22" s="514">
        <v>10</v>
      </c>
      <c r="B22" s="517" t="s">
        <v>20904</v>
      </c>
      <c r="C22" s="333" t="s">
        <v>20934</v>
      </c>
      <c r="D22" s="333" t="s">
        <v>274</v>
      </c>
      <c r="E22" s="333" t="s">
        <v>20935</v>
      </c>
      <c r="F22" s="333" t="s">
        <v>20936</v>
      </c>
      <c r="G22" s="515">
        <v>650</v>
      </c>
      <c r="H22" s="516">
        <v>2766558</v>
      </c>
    </row>
    <row r="23" spans="1:8" x14ac:dyDescent="0.3">
      <c r="A23" s="514">
        <v>10</v>
      </c>
      <c r="B23" s="517" t="s">
        <v>20904</v>
      </c>
      <c r="C23" s="333" t="s">
        <v>20937</v>
      </c>
      <c r="D23" s="333" t="s">
        <v>274</v>
      </c>
      <c r="E23" s="333" t="s">
        <v>20938</v>
      </c>
      <c r="F23" s="333" t="s">
        <v>20939</v>
      </c>
      <c r="G23" s="515">
        <v>925</v>
      </c>
      <c r="H23" s="516">
        <v>2009437</v>
      </c>
    </row>
    <row r="24" spans="1:8" x14ac:dyDescent="0.3">
      <c r="A24" s="514">
        <v>10</v>
      </c>
      <c r="B24" s="517" t="s">
        <v>20904</v>
      </c>
      <c r="C24" s="333" t="s">
        <v>20940</v>
      </c>
      <c r="D24" s="333" t="s">
        <v>274</v>
      </c>
      <c r="E24" s="333" t="s">
        <v>20941</v>
      </c>
      <c r="F24" s="333" t="s">
        <v>20942</v>
      </c>
      <c r="G24" s="515">
        <v>925</v>
      </c>
      <c r="H24" s="516">
        <v>2833433</v>
      </c>
    </row>
    <row r="25" spans="1:8" x14ac:dyDescent="0.3">
      <c r="A25" s="514">
        <v>10</v>
      </c>
      <c r="B25" s="517" t="s">
        <v>20904</v>
      </c>
      <c r="C25" s="333" t="s">
        <v>20943</v>
      </c>
      <c r="D25" s="333" t="s">
        <v>274</v>
      </c>
      <c r="E25" s="333" t="s">
        <v>20944</v>
      </c>
      <c r="F25" s="333" t="s">
        <v>20945</v>
      </c>
      <c r="G25" s="515">
        <v>925</v>
      </c>
      <c r="H25" s="516">
        <v>2836477</v>
      </c>
    </row>
    <row r="26" spans="1:8" x14ac:dyDescent="0.3">
      <c r="A26" s="514">
        <v>10</v>
      </c>
      <c r="B26" s="517" t="s">
        <v>20904</v>
      </c>
      <c r="C26" s="333" t="s">
        <v>20946</v>
      </c>
      <c r="D26" s="333" t="s">
        <v>274</v>
      </c>
      <c r="E26" s="333" t="s">
        <v>20947</v>
      </c>
      <c r="F26" s="333" t="s">
        <v>20948</v>
      </c>
      <c r="G26" s="515">
        <v>925</v>
      </c>
      <c r="H26" s="516">
        <v>2838788</v>
      </c>
    </row>
    <row r="27" spans="1:8" x14ac:dyDescent="0.3">
      <c r="A27" s="514">
        <v>10</v>
      </c>
      <c r="B27" s="517" t="s">
        <v>20904</v>
      </c>
      <c r="C27" s="333" t="s">
        <v>20949</v>
      </c>
      <c r="D27" s="333" t="s">
        <v>274</v>
      </c>
      <c r="E27" s="333" t="s">
        <v>20950</v>
      </c>
      <c r="F27" s="333" t="s">
        <v>20951</v>
      </c>
      <c r="G27" s="515">
        <v>925</v>
      </c>
      <c r="H27" s="516">
        <v>2849208</v>
      </c>
    </row>
    <row r="28" spans="1:8" x14ac:dyDescent="0.3">
      <c r="A28" s="514">
        <v>10</v>
      </c>
      <c r="B28" s="517" t="s">
        <v>20904</v>
      </c>
      <c r="C28" s="333" t="s">
        <v>20850</v>
      </c>
      <c r="D28" s="333" t="s">
        <v>274</v>
      </c>
      <c r="E28" s="333" t="s">
        <v>20851</v>
      </c>
      <c r="F28" s="333" t="s">
        <v>20952</v>
      </c>
      <c r="G28" s="515">
        <v>925</v>
      </c>
      <c r="H28" s="516">
        <v>3851000</v>
      </c>
    </row>
    <row r="29" spans="1:8" x14ac:dyDescent="0.3">
      <c r="A29" s="514">
        <v>10</v>
      </c>
      <c r="B29" s="517" t="s">
        <v>20904</v>
      </c>
      <c r="C29" s="333" t="s">
        <v>20953</v>
      </c>
      <c r="D29" s="333" t="s">
        <v>294</v>
      </c>
      <c r="E29" s="333" t="s">
        <v>20954</v>
      </c>
      <c r="F29" s="333" t="s">
        <v>20955</v>
      </c>
      <c r="G29" s="515">
        <v>925</v>
      </c>
      <c r="H29" s="516">
        <v>2845002</v>
      </c>
    </row>
    <row r="30" spans="1:8" x14ac:dyDescent="0.3">
      <c r="A30" s="514">
        <v>10</v>
      </c>
      <c r="B30" s="517" t="s">
        <v>20904</v>
      </c>
      <c r="C30" s="333" t="s">
        <v>20840</v>
      </c>
      <c r="D30" s="333" t="s">
        <v>274</v>
      </c>
      <c r="E30" s="333" t="s">
        <v>20841</v>
      </c>
      <c r="F30" s="333" t="s">
        <v>20956</v>
      </c>
      <c r="G30" s="515">
        <v>925</v>
      </c>
      <c r="H30" s="516">
        <v>2839782</v>
      </c>
    </row>
    <row r="31" spans="1:8" x14ac:dyDescent="0.3">
      <c r="A31" s="514">
        <v>10</v>
      </c>
      <c r="B31" s="517" t="s">
        <v>20904</v>
      </c>
      <c r="C31" s="333" t="s">
        <v>20957</v>
      </c>
      <c r="D31" s="333" t="s">
        <v>274</v>
      </c>
      <c r="E31" s="333" t="s">
        <v>20958</v>
      </c>
      <c r="F31" s="333" t="s">
        <v>20959</v>
      </c>
      <c r="G31" s="515">
        <v>415</v>
      </c>
      <c r="H31" s="516">
        <v>6400951</v>
      </c>
    </row>
    <row r="32" spans="1:8" x14ac:dyDescent="0.3">
      <c r="A32" s="514">
        <v>10</v>
      </c>
      <c r="B32" s="517" t="s">
        <v>20904</v>
      </c>
      <c r="C32" s="333" t="s">
        <v>20960</v>
      </c>
      <c r="D32" s="333" t="s">
        <v>274</v>
      </c>
      <c r="E32" s="333" t="s">
        <v>20961</v>
      </c>
      <c r="F32" s="333" t="s">
        <v>20962</v>
      </c>
      <c r="G32" s="515">
        <v>925</v>
      </c>
      <c r="H32" s="516">
        <v>2831447</v>
      </c>
    </row>
    <row r="33" spans="1:8" x14ac:dyDescent="0.3">
      <c r="A33" s="514">
        <v>10</v>
      </c>
      <c r="B33" s="517" t="s">
        <v>20904</v>
      </c>
      <c r="C33" s="333" t="s">
        <v>20963</v>
      </c>
      <c r="D33" s="333" t="s">
        <v>274</v>
      </c>
      <c r="E33" s="333" t="s">
        <v>20964</v>
      </c>
      <c r="F33" s="333" t="s">
        <v>20965</v>
      </c>
      <c r="G33" s="515">
        <v>425</v>
      </c>
      <c r="H33" s="516">
        <v>8025993</v>
      </c>
    </row>
    <row r="34" spans="1:8" x14ac:dyDescent="0.3">
      <c r="A34" s="514">
        <v>10</v>
      </c>
      <c r="B34" s="517" t="s">
        <v>20904</v>
      </c>
      <c r="C34" s="333" t="s">
        <v>20966</v>
      </c>
      <c r="D34" s="333" t="s">
        <v>274</v>
      </c>
      <c r="E34" s="333" t="s">
        <v>20967</v>
      </c>
      <c r="F34" s="333" t="s">
        <v>20968</v>
      </c>
      <c r="G34" s="515">
        <v>586</v>
      </c>
      <c r="H34" s="516">
        <v>3066165</v>
      </c>
    </row>
    <row r="35" spans="1:8" x14ac:dyDescent="0.3">
      <c r="A35" s="514">
        <v>10</v>
      </c>
      <c r="B35" s="517" t="s">
        <v>20904</v>
      </c>
      <c r="C35" s="333" t="s">
        <v>20969</v>
      </c>
      <c r="D35" s="333" t="s">
        <v>274</v>
      </c>
      <c r="E35" s="333" t="s">
        <v>20970</v>
      </c>
      <c r="F35" s="333" t="s">
        <v>20971</v>
      </c>
      <c r="G35" s="515">
        <v>425</v>
      </c>
      <c r="H35" s="516">
        <v>2134428</v>
      </c>
    </row>
    <row r="36" spans="1:8" x14ac:dyDescent="0.3">
      <c r="A36" s="514">
        <v>10</v>
      </c>
      <c r="B36" s="517" t="s">
        <v>20904</v>
      </c>
      <c r="C36" s="333" t="s">
        <v>20972</v>
      </c>
      <c r="D36" s="333" t="s">
        <v>294</v>
      </c>
      <c r="E36" s="333" t="s">
        <v>20973</v>
      </c>
      <c r="F36" s="333" t="s">
        <v>20974</v>
      </c>
      <c r="G36" s="515">
        <v>925</v>
      </c>
      <c r="H36" s="516">
        <v>2307408</v>
      </c>
    </row>
    <row r="37" spans="1:8" x14ac:dyDescent="0.3">
      <c r="A37" s="514">
        <v>10</v>
      </c>
      <c r="B37" s="517" t="s">
        <v>20904</v>
      </c>
      <c r="C37" s="333" t="s">
        <v>18736</v>
      </c>
      <c r="D37" s="333" t="s">
        <v>274</v>
      </c>
      <c r="E37" s="333" t="s">
        <v>18737</v>
      </c>
      <c r="F37" s="333" t="s">
        <v>18738</v>
      </c>
      <c r="G37" s="515">
        <v>650</v>
      </c>
      <c r="H37" s="516">
        <v>6222784</v>
      </c>
    </row>
    <row r="38" spans="1:8" x14ac:dyDescent="0.3">
      <c r="A38" s="514">
        <v>10</v>
      </c>
      <c r="B38" s="517" t="s">
        <v>20904</v>
      </c>
      <c r="C38" s="333" t="s">
        <v>20780</v>
      </c>
      <c r="D38" s="333" t="s">
        <v>274</v>
      </c>
      <c r="E38" s="333" t="s">
        <v>20781</v>
      </c>
      <c r="F38" s="333" t="s">
        <v>20782</v>
      </c>
      <c r="G38" s="515">
        <v>925</v>
      </c>
      <c r="H38" s="516">
        <v>6670092</v>
      </c>
    </row>
    <row r="39" spans="1:8" x14ac:dyDescent="0.3">
      <c r="A39" s="514">
        <v>10</v>
      </c>
      <c r="B39" s="517" t="s">
        <v>20904</v>
      </c>
      <c r="C39" s="333" t="s">
        <v>20975</v>
      </c>
      <c r="D39" s="333" t="s">
        <v>274</v>
      </c>
      <c r="E39" s="333" t="s">
        <v>20976</v>
      </c>
      <c r="F39" s="333" t="s">
        <v>20977</v>
      </c>
      <c r="G39" s="515">
        <v>510</v>
      </c>
      <c r="H39" s="516">
        <v>6880419</v>
      </c>
    </row>
    <row r="40" spans="1:8" x14ac:dyDescent="0.3">
      <c r="A40" s="514">
        <v>10</v>
      </c>
      <c r="B40" s="517" t="s">
        <v>20904</v>
      </c>
      <c r="C40" s="333" t="s">
        <v>20978</v>
      </c>
      <c r="D40" s="333" t="s">
        <v>274</v>
      </c>
      <c r="E40" s="333" t="s">
        <v>20979</v>
      </c>
      <c r="F40" s="333" t="s">
        <v>20980</v>
      </c>
      <c r="G40" s="515">
        <v>925</v>
      </c>
      <c r="H40" s="516">
        <v>2098188</v>
      </c>
    </row>
    <row r="41" spans="1:8" x14ac:dyDescent="0.3">
      <c r="A41" s="514">
        <v>10</v>
      </c>
      <c r="B41" s="517" t="s">
        <v>20904</v>
      </c>
      <c r="C41" s="333" t="s">
        <v>8079</v>
      </c>
      <c r="D41" s="333" t="s">
        <v>274</v>
      </c>
      <c r="E41" s="333" t="s">
        <v>10818</v>
      </c>
      <c r="F41" s="333" t="s">
        <v>20981</v>
      </c>
      <c r="G41" s="515">
        <v>209</v>
      </c>
      <c r="H41" s="516">
        <v>6319466</v>
      </c>
    </row>
    <row r="42" spans="1:8" x14ac:dyDescent="0.3">
      <c r="A42" s="514">
        <v>10</v>
      </c>
      <c r="B42" s="517" t="s">
        <v>20904</v>
      </c>
      <c r="C42" s="333" t="s">
        <v>20982</v>
      </c>
      <c r="D42" s="333" t="s">
        <v>274</v>
      </c>
      <c r="E42" s="333" t="s">
        <v>20983</v>
      </c>
      <c r="F42" s="333" t="s">
        <v>20984</v>
      </c>
      <c r="G42" s="515">
        <v>502</v>
      </c>
      <c r="H42" s="516">
        <v>5261149</v>
      </c>
    </row>
    <row r="43" spans="1:8" x14ac:dyDescent="0.3">
      <c r="A43" s="514">
        <v>10</v>
      </c>
      <c r="B43" s="517" t="s">
        <v>20904</v>
      </c>
      <c r="C43" s="333" t="s">
        <v>18785</v>
      </c>
      <c r="D43" s="333" t="s">
        <v>274</v>
      </c>
      <c r="E43" s="333" t="s">
        <v>18786</v>
      </c>
      <c r="F43" s="333" t="s">
        <v>18787</v>
      </c>
      <c r="G43" s="515">
        <v>925</v>
      </c>
      <c r="H43" s="516">
        <v>9395479</v>
      </c>
    </row>
    <row r="44" spans="1:8" x14ac:dyDescent="0.3">
      <c r="A44" s="514">
        <v>10</v>
      </c>
      <c r="B44" s="517" t="s">
        <v>20904</v>
      </c>
      <c r="C44" s="333" t="s">
        <v>20985</v>
      </c>
      <c r="D44" s="333" t="s">
        <v>274</v>
      </c>
      <c r="E44" s="333" t="s">
        <v>20986</v>
      </c>
      <c r="F44" s="333" t="s">
        <v>20987</v>
      </c>
      <c r="G44" s="515">
        <v>925</v>
      </c>
      <c r="H44" s="516">
        <v>5842241</v>
      </c>
    </row>
    <row r="45" spans="1:8" x14ac:dyDescent="0.3">
      <c r="A45" s="514">
        <v>10</v>
      </c>
      <c r="B45" s="517" t="s">
        <v>20904</v>
      </c>
      <c r="C45" s="333" t="s">
        <v>20988</v>
      </c>
      <c r="D45" s="333" t="s">
        <v>274</v>
      </c>
      <c r="E45" s="333" t="s">
        <v>20989</v>
      </c>
      <c r="F45" s="333" t="s">
        <v>20990</v>
      </c>
      <c r="G45" s="515">
        <v>925</v>
      </c>
      <c r="H45" s="516">
        <v>6066590</v>
      </c>
    </row>
    <row r="46" spans="1:8" x14ac:dyDescent="0.3">
      <c r="A46" s="514">
        <v>10</v>
      </c>
      <c r="B46" s="517" t="s">
        <v>20904</v>
      </c>
      <c r="C46" s="333" t="s">
        <v>20991</v>
      </c>
      <c r="D46" s="333" t="s">
        <v>274</v>
      </c>
      <c r="E46" s="333" t="s">
        <v>20992</v>
      </c>
      <c r="F46" s="333" t="s">
        <v>20993</v>
      </c>
      <c r="G46" s="515">
        <v>415</v>
      </c>
      <c r="H46" s="516">
        <v>9901423</v>
      </c>
    </row>
    <row r="47" spans="1:8" x14ac:dyDescent="0.3">
      <c r="A47" s="514">
        <v>10</v>
      </c>
      <c r="B47" s="517" t="s">
        <v>20904</v>
      </c>
      <c r="C47" s="333" t="s">
        <v>20994</v>
      </c>
      <c r="D47" s="333" t="s">
        <v>274</v>
      </c>
      <c r="E47" s="333" t="s">
        <v>20995</v>
      </c>
      <c r="F47" s="333" t="s">
        <v>20996</v>
      </c>
      <c r="G47" s="515">
        <v>925</v>
      </c>
      <c r="H47" s="516">
        <v>7432390</v>
      </c>
    </row>
    <row r="48" spans="1:8" x14ac:dyDescent="0.3">
      <c r="A48" s="514">
        <v>10</v>
      </c>
      <c r="B48" s="517" t="s">
        <v>20904</v>
      </c>
      <c r="C48" s="333" t="s">
        <v>20997</v>
      </c>
      <c r="D48" s="333" t="s">
        <v>294</v>
      </c>
      <c r="E48" s="333" t="s">
        <v>20998</v>
      </c>
      <c r="F48" s="333" t="s">
        <v>20999</v>
      </c>
      <c r="G48" s="515">
        <v>925</v>
      </c>
      <c r="H48" s="516">
        <v>9971518</v>
      </c>
    </row>
    <row r="49" spans="1:8" x14ac:dyDescent="0.3">
      <c r="A49" s="514">
        <v>10</v>
      </c>
      <c r="B49" s="517" t="s">
        <v>20904</v>
      </c>
      <c r="C49" s="333" t="s">
        <v>20642</v>
      </c>
      <c r="D49" s="333" t="s">
        <v>274</v>
      </c>
      <c r="E49" s="333" t="s">
        <v>20643</v>
      </c>
      <c r="F49" s="333" t="s">
        <v>20644</v>
      </c>
      <c r="G49" s="515">
        <v>530</v>
      </c>
      <c r="H49" s="516">
        <v>2058155</v>
      </c>
    </row>
    <row r="50" spans="1:8" x14ac:dyDescent="0.3">
      <c r="A50" s="514">
        <v>10</v>
      </c>
      <c r="B50" s="517" t="s">
        <v>20904</v>
      </c>
      <c r="C50" s="333" t="s">
        <v>21000</v>
      </c>
      <c r="D50" s="333" t="s">
        <v>274</v>
      </c>
      <c r="E50" s="333" t="s">
        <v>21001</v>
      </c>
      <c r="F50" s="333" t="s">
        <v>21002</v>
      </c>
      <c r="G50" s="515">
        <v>925</v>
      </c>
      <c r="H50" s="516">
        <v>2121760</v>
      </c>
    </row>
    <row r="51" spans="1:8" x14ac:dyDescent="0.3">
      <c r="A51" s="514">
        <v>10</v>
      </c>
      <c r="B51" s="517" t="s">
        <v>20904</v>
      </c>
      <c r="C51" s="333" t="s">
        <v>21003</v>
      </c>
      <c r="D51" s="333" t="s">
        <v>274</v>
      </c>
      <c r="E51" s="333" t="s">
        <v>21004</v>
      </c>
      <c r="F51" s="333" t="s">
        <v>21005</v>
      </c>
      <c r="G51" s="515">
        <v>925</v>
      </c>
      <c r="H51" s="516">
        <v>8585281</v>
      </c>
    </row>
    <row r="52" spans="1:8" x14ac:dyDescent="0.3">
      <c r="A52" s="514">
        <v>10</v>
      </c>
      <c r="B52" s="517" t="s">
        <v>20904</v>
      </c>
      <c r="C52" s="333" t="s">
        <v>21006</v>
      </c>
      <c r="D52" s="333" t="s">
        <v>274</v>
      </c>
      <c r="E52" s="333" t="s">
        <v>21007</v>
      </c>
      <c r="F52" s="333" t="s">
        <v>21008</v>
      </c>
      <c r="G52" s="515">
        <v>209</v>
      </c>
      <c r="H52" s="516">
        <v>6128533</v>
      </c>
    </row>
    <row r="53" spans="1:8" x14ac:dyDescent="0.3">
      <c r="A53" s="514">
        <v>10</v>
      </c>
      <c r="B53" s="517" t="s">
        <v>20904</v>
      </c>
      <c r="C53" s="333" t="s">
        <v>21009</v>
      </c>
      <c r="D53" s="333" t="s">
        <v>274</v>
      </c>
      <c r="E53" s="333" t="s">
        <v>21010</v>
      </c>
      <c r="F53" s="333" t="s">
        <v>21011</v>
      </c>
      <c r="G53" s="515">
        <v>415</v>
      </c>
      <c r="H53" s="516">
        <v>8306222</v>
      </c>
    </row>
    <row r="54" spans="1:8" x14ac:dyDescent="0.3">
      <c r="A54" s="514">
        <v>10</v>
      </c>
      <c r="B54" s="517" t="s">
        <v>20904</v>
      </c>
      <c r="C54" s="333" t="s">
        <v>21012</v>
      </c>
      <c r="D54" s="333" t="s">
        <v>274</v>
      </c>
      <c r="E54" s="333" t="s">
        <v>21013</v>
      </c>
      <c r="F54" s="333" t="s">
        <v>21014</v>
      </c>
      <c r="G54" s="515">
        <v>925</v>
      </c>
      <c r="H54" s="516">
        <v>9633300</v>
      </c>
    </row>
    <row r="55" spans="1:8" x14ac:dyDescent="0.3">
      <c r="A55" s="514">
        <v>10</v>
      </c>
      <c r="B55" s="517" t="s">
        <v>20904</v>
      </c>
      <c r="C55" s="333" t="s">
        <v>20743</v>
      </c>
      <c r="D55" s="333" t="s">
        <v>274</v>
      </c>
      <c r="E55" s="333" t="s">
        <v>20744</v>
      </c>
      <c r="F55" s="333" t="s">
        <v>20745</v>
      </c>
      <c r="G55" s="515">
        <v>415</v>
      </c>
      <c r="H55" s="516">
        <v>6608426</v>
      </c>
    </row>
    <row r="56" spans="1:8" x14ac:dyDescent="0.3">
      <c r="A56" s="514">
        <v>10</v>
      </c>
      <c r="B56" s="517" t="s">
        <v>20904</v>
      </c>
      <c r="C56" s="333" t="s">
        <v>21015</v>
      </c>
      <c r="D56" s="333" t="s">
        <v>274</v>
      </c>
      <c r="E56" s="333" t="s">
        <v>21016</v>
      </c>
      <c r="F56" s="333" t="s">
        <v>21017</v>
      </c>
      <c r="G56" s="515">
        <v>925</v>
      </c>
      <c r="H56" s="516">
        <v>2486607</v>
      </c>
    </row>
    <row r="57" spans="1:8" x14ac:dyDescent="0.3">
      <c r="A57" s="514">
        <v>10</v>
      </c>
      <c r="B57" s="517" t="s">
        <v>20904</v>
      </c>
      <c r="C57" s="333" t="s">
        <v>20058</v>
      </c>
      <c r="D57" s="333" t="s">
        <v>274</v>
      </c>
      <c r="E57" s="333" t="s">
        <v>20059</v>
      </c>
      <c r="F57" s="333" t="s">
        <v>20060</v>
      </c>
      <c r="G57" s="515">
        <v>510</v>
      </c>
      <c r="H57" s="516">
        <v>3648997</v>
      </c>
    </row>
    <row r="58" spans="1:8" x14ac:dyDescent="0.3">
      <c r="A58" s="514">
        <v>10</v>
      </c>
      <c r="B58" s="517" t="s">
        <v>20904</v>
      </c>
      <c r="C58" s="333" t="s">
        <v>21018</v>
      </c>
      <c r="D58" s="333" t="s">
        <v>274</v>
      </c>
      <c r="E58" s="333" t="s">
        <v>21019</v>
      </c>
      <c r="F58" s="333" t="s">
        <v>21020</v>
      </c>
      <c r="G58" s="515">
        <v>925</v>
      </c>
      <c r="H58" s="516">
        <v>9846690</v>
      </c>
    </row>
    <row r="59" spans="1:8" x14ac:dyDescent="0.3">
      <c r="A59" s="514">
        <v>10</v>
      </c>
      <c r="B59" s="517" t="s">
        <v>20904</v>
      </c>
      <c r="C59" s="333" t="s">
        <v>20016</v>
      </c>
      <c r="D59" s="333" t="s">
        <v>274</v>
      </c>
      <c r="E59" s="333" t="s">
        <v>20017</v>
      </c>
      <c r="F59" s="333" t="s">
        <v>20018</v>
      </c>
      <c r="G59" s="515">
        <v>925</v>
      </c>
      <c r="H59" s="516">
        <v>2008783</v>
      </c>
    </row>
    <row r="60" spans="1:8" x14ac:dyDescent="0.3">
      <c r="A60" s="514">
        <v>10</v>
      </c>
      <c r="B60" s="517" t="s">
        <v>20904</v>
      </c>
      <c r="C60" s="333" t="s">
        <v>11581</v>
      </c>
      <c r="D60" s="333" t="s">
        <v>274</v>
      </c>
      <c r="E60" s="333" t="s">
        <v>11582</v>
      </c>
      <c r="F60" s="333" t="s">
        <v>21021</v>
      </c>
      <c r="G60" s="515">
        <v>219</v>
      </c>
      <c r="H60" s="516">
        <v>2999242</v>
      </c>
    </row>
    <row r="61" spans="1:8" x14ac:dyDescent="0.3">
      <c r="A61" s="514">
        <v>10</v>
      </c>
      <c r="B61" s="517" t="s">
        <v>20904</v>
      </c>
      <c r="C61" s="333" t="s">
        <v>21022</v>
      </c>
      <c r="D61" s="333" t="s">
        <v>274</v>
      </c>
      <c r="E61" s="333" t="s">
        <v>21023</v>
      </c>
      <c r="F61" s="333" t="s">
        <v>21024</v>
      </c>
      <c r="G61" s="515">
        <v>510</v>
      </c>
      <c r="H61" s="516">
        <v>3338466</v>
      </c>
    </row>
    <row r="62" spans="1:8" x14ac:dyDescent="0.3">
      <c r="A62" s="514">
        <v>10</v>
      </c>
      <c r="B62" s="517" t="s">
        <v>20904</v>
      </c>
      <c r="C62" s="333" t="s">
        <v>21025</v>
      </c>
      <c r="D62" s="333" t="s">
        <v>274</v>
      </c>
      <c r="E62" s="333" t="s">
        <v>21026</v>
      </c>
      <c r="F62" s="333" t="s">
        <v>21027</v>
      </c>
      <c r="G62" s="515">
        <v>925</v>
      </c>
      <c r="H62" s="516">
        <v>5529735</v>
      </c>
    </row>
    <row r="63" spans="1:8" x14ac:dyDescent="0.3">
      <c r="A63" s="514">
        <v>10</v>
      </c>
      <c r="B63" s="517" t="s">
        <v>20904</v>
      </c>
      <c r="C63" s="333" t="s">
        <v>21028</v>
      </c>
      <c r="D63" s="333" t="s">
        <v>274</v>
      </c>
      <c r="E63" s="333" t="s">
        <v>21029</v>
      </c>
      <c r="F63" s="333" t="s">
        <v>21030</v>
      </c>
      <c r="G63" s="515">
        <v>925</v>
      </c>
      <c r="H63" s="516">
        <v>5750669</v>
      </c>
    </row>
    <row r="64" spans="1:8" x14ac:dyDescent="0.3">
      <c r="A64" s="514">
        <v>10</v>
      </c>
      <c r="B64" s="517" t="s">
        <v>20904</v>
      </c>
      <c r="C64" s="333" t="s">
        <v>21031</v>
      </c>
      <c r="D64" s="333" t="s">
        <v>274</v>
      </c>
      <c r="E64" s="333" t="s">
        <v>21032</v>
      </c>
      <c r="F64" s="333" t="s">
        <v>21033</v>
      </c>
      <c r="G64" s="515">
        <v>925</v>
      </c>
      <c r="H64" s="516">
        <v>6720930</v>
      </c>
    </row>
    <row r="65" spans="1:8" x14ac:dyDescent="0.3">
      <c r="A65" s="514">
        <v>10</v>
      </c>
      <c r="B65" s="517" t="s">
        <v>20904</v>
      </c>
      <c r="C65" s="333" t="s">
        <v>7809</v>
      </c>
      <c r="D65" s="333" t="s">
        <v>302</v>
      </c>
      <c r="E65" s="333" t="s">
        <v>7810</v>
      </c>
      <c r="F65" s="333" t="s">
        <v>21034</v>
      </c>
      <c r="G65" s="515">
        <v>925</v>
      </c>
      <c r="H65" s="516">
        <v>2830737</v>
      </c>
    </row>
    <row r="66" spans="1:8" x14ac:dyDescent="0.3">
      <c r="A66" s="514">
        <v>10</v>
      </c>
      <c r="B66" s="517" t="s">
        <v>20904</v>
      </c>
      <c r="C66" s="333" t="s">
        <v>15820</v>
      </c>
      <c r="D66" s="333" t="s">
        <v>274</v>
      </c>
      <c r="E66" s="333" t="s">
        <v>4936</v>
      </c>
      <c r="F66" s="333" t="s">
        <v>21035</v>
      </c>
      <c r="G66" s="515">
        <v>562</v>
      </c>
      <c r="H66" s="516">
        <v>4854138</v>
      </c>
    </row>
    <row r="67" spans="1:8" x14ac:dyDescent="0.3">
      <c r="A67" s="514">
        <v>10</v>
      </c>
      <c r="B67" s="517" t="s">
        <v>20904</v>
      </c>
      <c r="C67" s="333" t="s">
        <v>7342</v>
      </c>
      <c r="D67" s="333" t="s">
        <v>294</v>
      </c>
      <c r="E67" s="333" t="s">
        <v>7343</v>
      </c>
      <c r="F67" s="333" t="s">
        <v>21036</v>
      </c>
      <c r="G67" s="515">
        <v>925</v>
      </c>
      <c r="H67" s="516">
        <v>9170460</v>
      </c>
    </row>
    <row r="68" spans="1:8" x14ac:dyDescent="0.3">
      <c r="A68" s="514">
        <v>10</v>
      </c>
      <c r="B68" s="517" t="s">
        <v>20904</v>
      </c>
      <c r="C68" s="333" t="s">
        <v>7157</v>
      </c>
      <c r="D68" s="333" t="s">
        <v>581</v>
      </c>
      <c r="E68" s="333" t="s">
        <v>7159</v>
      </c>
      <c r="F68" s="333" t="s">
        <v>21037</v>
      </c>
      <c r="G68" s="515">
        <v>925</v>
      </c>
      <c r="H68" s="516">
        <v>2302386</v>
      </c>
    </row>
    <row r="69" spans="1:8" x14ac:dyDescent="0.3">
      <c r="A69" s="514">
        <v>10</v>
      </c>
      <c r="B69" s="517" t="s">
        <v>20904</v>
      </c>
      <c r="C69" s="333" t="s">
        <v>745</v>
      </c>
      <c r="D69" s="333" t="s">
        <v>841</v>
      </c>
      <c r="E69" s="333" t="s">
        <v>180</v>
      </c>
      <c r="F69" s="333" t="s">
        <v>21038</v>
      </c>
      <c r="G69" s="515">
        <v>510</v>
      </c>
      <c r="H69" s="516">
        <v>9333074</v>
      </c>
    </row>
    <row r="70" spans="1:8" x14ac:dyDescent="0.3">
      <c r="A70" s="514">
        <v>10</v>
      </c>
      <c r="B70" s="517" t="s">
        <v>20904</v>
      </c>
      <c r="C70" s="333" t="s">
        <v>745</v>
      </c>
      <c r="D70" s="333" t="s">
        <v>843</v>
      </c>
      <c r="E70" s="333" t="s">
        <v>180</v>
      </c>
      <c r="F70" s="333" t="s">
        <v>21039</v>
      </c>
      <c r="G70" s="515">
        <v>510</v>
      </c>
      <c r="H70" s="516">
        <v>9333074</v>
      </c>
    </row>
    <row r="71" spans="1:8" x14ac:dyDescent="0.3">
      <c r="A71" s="514">
        <v>10</v>
      </c>
      <c r="B71" s="517" t="s">
        <v>20904</v>
      </c>
      <c r="C71" s="333" t="s">
        <v>745</v>
      </c>
      <c r="D71" s="333" t="s">
        <v>851</v>
      </c>
      <c r="E71" s="333" t="s">
        <v>180</v>
      </c>
      <c r="F71" s="333" t="s">
        <v>21040</v>
      </c>
      <c r="G71" s="515">
        <v>925</v>
      </c>
      <c r="H71" s="516">
        <v>9333074</v>
      </c>
    </row>
    <row r="72" spans="1:8" x14ac:dyDescent="0.3">
      <c r="A72" s="514">
        <v>10</v>
      </c>
      <c r="B72" s="517" t="s">
        <v>20904</v>
      </c>
      <c r="C72" s="333" t="s">
        <v>745</v>
      </c>
      <c r="D72" s="333" t="s">
        <v>856</v>
      </c>
      <c r="E72" s="333" t="s">
        <v>180</v>
      </c>
      <c r="F72" s="333" t="s">
        <v>21041</v>
      </c>
      <c r="G72" s="515">
        <v>510</v>
      </c>
      <c r="H72" s="516">
        <v>9333074</v>
      </c>
    </row>
    <row r="73" spans="1:8" x14ac:dyDescent="0.3">
      <c r="A73" s="514">
        <v>10</v>
      </c>
      <c r="B73" s="517" t="s">
        <v>20904</v>
      </c>
      <c r="C73" s="333" t="s">
        <v>7163</v>
      </c>
      <c r="D73" s="333" t="s">
        <v>2336</v>
      </c>
      <c r="E73" s="333" t="s">
        <v>7164</v>
      </c>
      <c r="F73" s="333" t="s">
        <v>21042</v>
      </c>
      <c r="G73" s="515">
        <v>914</v>
      </c>
      <c r="H73" s="516">
        <v>2690081</v>
      </c>
    </row>
    <row r="74" spans="1:8" x14ac:dyDescent="0.3">
      <c r="A74" s="514">
        <v>10</v>
      </c>
      <c r="B74" s="517" t="s">
        <v>20904</v>
      </c>
      <c r="C74" s="333" t="s">
        <v>7163</v>
      </c>
      <c r="D74" s="333" t="s">
        <v>581</v>
      </c>
      <c r="E74" s="333" t="s">
        <v>9273</v>
      </c>
      <c r="F74" s="333" t="s">
        <v>21043</v>
      </c>
      <c r="G74" s="515">
        <v>914</v>
      </c>
      <c r="H74" s="516">
        <v>2690081</v>
      </c>
    </row>
    <row r="75" spans="1:8" x14ac:dyDescent="0.3">
      <c r="A75" s="514">
        <v>10</v>
      </c>
      <c r="B75" s="517" t="s">
        <v>20904</v>
      </c>
      <c r="C75" s="333" t="s">
        <v>7575</v>
      </c>
      <c r="D75" s="333" t="s">
        <v>262</v>
      </c>
      <c r="E75" s="333" t="s">
        <v>7576</v>
      </c>
      <c r="F75" s="333" t="s">
        <v>21044</v>
      </c>
      <c r="G75" s="515">
        <v>510</v>
      </c>
      <c r="H75" s="516">
        <v>3771777</v>
      </c>
    </row>
    <row r="76" spans="1:8" x14ac:dyDescent="0.3">
      <c r="A76" s="514">
        <v>10</v>
      </c>
      <c r="B76" s="517" t="s">
        <v>20904</v>
      </c>
      <c r="C76" s="333" t="s">
        <v>16965</v>
      </c>
      <c r="D76" s="333" t="s">
        <v>274</v>
      </c>
      <c r="E76" s="333" t="s">
        <v>16966</v>
      </c>
      <c r="F76" s="333" t="s">
        <v>21045</v>
      </c>
      <c r="G76" s="515">
        <v>714</v>
      </c>
      <c r="H76" s="516">
        <v>7438794</v>
      </c>
    </row>
    <row r="77" spans="1:8" x14ac:dyDescent="0.3">
      <c r="A77" s="514">
        <v>10</v>
      </c>
      <c r="B77" s="517" t="s">
        <v>20904</v>
      </c>
      <c r="C77" s="333" t="s">
        <v>10385</v>
      </c>
      <c r="D77" s="333" t="s">
        <v>274</v>
      </c>
      <c r="E77" s="333" t="s">
        <v>10393</v>
      </c>
      <c r="F77" s="333" t="s">
        <v>21046</v>
      </c>
      <c r="G77" s="515">
        <v>877</v>
      </c>
      <c r="H77" s="516">
        <v>3211811</v>
      </c>
    </row>
    <row r="78" spans="1:8" x14ac:dyDescent="0.3">
      <c r="A78" s="514">
        <v>10</v>
      </c>
      <c r="B78" s="517" t="s">
        <v>20904</v>
      </c>
      <c r="C78" s="333" t="s">
        <v>7781</v>
      </c>
      <c r="D78" s="333" t="s">
        <v>274</v>
      </c>
      <c r="E78" s="333" t="s">
        <v>9260</v>
      </c>
      <c r="F78" s="333" t="s">
        <v>21047</v>
      </c>
      <c r="G78" s="515">
        <v>415</v>
      </c>
      <c r="H78" s="516">
        <v>7428982</v>
      </c>
    </row>
    <row r="79" spans="1:8" x14ac:dyDescent="0.3">
      <c r="A79" s="514">
        <v>10</v>
      </c>
      <c r="B79" s="517" t="s">
        <v>20904</v>
      </c>
      <c r="C79" s="333" t="s">
        <v>6376</v>
      </c>
      <c r="D79" s="333" t="s">
        <v>274</v>
      </c>
      <c r="E79" s="333" t="s">
        <v>6377</v>
      </c>
      <c r="F79" s="333" t="s">
        <v>21048</v>
      </c>
      <c r="G79" s="515">
        <v>914</v>
      </c>
      <c r="H79" s="516">
        <v>2362933</v>
      </c>
    </row>
    <row r="80" spans="1:8" x14ac:dyDescent="0.3">
      <c r="A80" s="514">
        <v>10</v>
      </c>
      <c r="B80" s="517" t="s">
        <v>20904</v>
      </c>
      <c r="C80" s="333" t="s">
        <v>7836</v>
      </c>
      <c r="D80" s="333" t="s">
        <v>274</v>
      </c>
      <c r="E80" s="333" t="s">
        <v>7837</v>
      </c>
      <c r="F80" s="333" t="s">
        <v>21049</v>
      </c>
      <c r="G80" s="515">
        <v>510</v>
      </c>
      <c r="H80" s="516">
        <v>2238288</v>
      </c>
    </row>
    <row r="81" spans="1:8" x14ac:dyDescent="0.3">
      <c r="A81" s="514">
        <v>10</v>
      </c>
      <c r="B81" s="517" t="s">
        <v>20904</v>
      </c>
      <c r="C81" s="333" t="s">
        <v>3701</v>
      </c>
      <c r="D81" s="333" t="s">
        <v>294</v>
      </c>
      <c r="E81" s="333" t="s">
        <v>3702</v>
      </c>
      <c r="F81" s="333" t="s">
        <v>21050</v>
      </c>
      <c r="G81" s="515">
        <v>925</v>
      </c>
      <c r="H81" s="516">
        <v>9337970</v>
      </c>
    </row>
    <row r="82" spans="1:8" x14ac:dyDescent="0.3">
      <c r="A82" s="514">
        <v>10</v>
      </c>
      <c r="B82" s="517" t="s">
        <v>20904</v>
      </c>
      <c r="C82" s="333" t="s">
        <v>6460</v>
      </c>
      <c r="D82" s="333" t="s">
        <v>274</v>
      </c>
      <c r="E82" s="333" t="s">
        <v>6461</v>
      </c>
      <c r="F82" s="333" t="s">
        <v>21051</v>
      </c>
      <c r="G82" s="515">
        <v>925</v>
      </c>
      <c r="H82" s="516">
        <v>9416100</v>
      </c>
    </row>
    <row r="83" spans="1:8" x14ac:dyDescent="0.3">
      <c r="A83" s="514">
        <v>10</v>
      </c>
      <c r="B83" s="517" t="s">
        <v>20904</v>
      </c>
      <c r="C83" s="333" t="s">
        <v>7445</v>
      </c>
      <c r="D83" s="333" t="s">
        <v>274</v>
      </c>
      <c r="E83" s="333" t="s">
        <v>7446</v>
      </c>
      <c r="F83" s="333" t="s">
        <v>21052</v>
      </c>
      <c r="G83" s="515">
        <v>925</v>
      </c>
      <c r="H83" s="516">
        <v>5487511</v>
      </c>
    </row>
    <row r="84" spans="1:8" x14ac:dyDescent="0.3">
      <c r="A84" s="514">
        <v>10</v>
      </c>
      <c r="B84" s="517" t="s">
        <v>20904</v>
      </c>
      <c r="C84" s="333" t="s">
        <v>21053</v>
      </c>
      <c r="D84" s="333" t="s">
        <v>274</v>
      </c>
      <c r="E84" s="333" t="s">
        <v>21054</v>
      </c>
      <c r="F84" s="333" t="s">
        <v>21055</v>
      </c>
      <c r="G84" s="515">
        <v>925</v>
      </c>
      <c r="H84" s="516">
        <v>2542211</v>
      </c>
    </row>
    <row r="85" spans="1:8" x14ac:dyDescent="0.3">
      <c r="A85" s="514">
        <v>10</v>
      </c>
      <c r="B85" s="517" t="s">
        <v>20904</v>
      </c>
      <c r="C85" s="333" t="s">
        <v>21056</v>
      </c>
      <c r="D85" s="333" t="s">
        <v>274</v>
      </c>
      <c r="E85" s="333" t="s">
        <v>21057</v>
      </c>
      <c r="F85" s="333" t="s">
        <v>21058</v>
      </c>
      <c r="G85" s="515">
        <v>415</v>
      </c>
      <c r="H85" s="516">
        <v>2541718</v>
      </c>
    </row>
    <row r="86" spans="1:8" x14ac:dyDescent="0.3">
      <c r="A86" s="514">
        <v>10</v>
      </c>
      <c r="B86" s="517" t="s">
        <v>20904</v>
      </c>
      <c r="C86" s="333" t="s">
        <v>21059</v>
      </c>
      <c r="D86" s="333" t="s">
        <v>274</v>
      </c>
      <c r="E86" s="333" t="s">
        <v>21060</v>
      </c>
      <c r="F86" s="333" t="s">
        <v>21061</v>
      </c>
      <c r="G86" s="515">
        <v>925</v>
      </c>
      <c r="H86" s="516">
        <v>2488888</v>
      </c>
    </row>
    <row r="87" spans="1:8" x14ac:dyDescent="0.3">
      <c r="A87" s="514">
        <v>10</v>
      </c>
      <c r="B87" s="517" t="s">
        <v>20904</v>
      </c>
      <c r="C87" s="333" t="s">
        <v>20731</v>
      </c>
      <c r="D87" s="333" t="s">
        <v>274</v>
      </c>
      <c r="E87" s="333" t="s">
        <v>20732</v>
      </c>
      <c r="F87" s="333" t="s">
        <v>20733</v>
      </c>
      <c r="G87" s="515">
        <v>925</v>
      </c>
      <c r="H87" s="516">
        <v>2548824</v>
      </c>
    </row>
    <row r="88" spans="1:8" x14ac:dyDescent="0.3">
      <c r="A88" s="514">
        <v>10</v>
      </c>
      <c r="B88" s="517" t="s">
        <v>20904</v>
      </c>
      <c r="C88" s="333" t="s">
        <v>21062</v>
      </c>
      <c r="D88" s="333" t="s">
        <v>274</v>
      </c>
      <c r="E88" s="333" t="s">
        <v>21063</v>
      </c>
      <c r="F88" s="333" t="s">
        <v>21064</v>
      </c>
      <c r="G88" s="515">
        <v>925</v>
      </c>
      <c r="H88" s="516">
        <v>6390334</v>
      </c>
    </row>
    <row r="89" spans="1:8" x14ac:dyDescent="0.3">
      <c r="A89" s="514">
        <v>10</v>
      </c>
      <c r="B89" s="517" t="s">
        <v>20904</v>
      </c>
      <c r="C89" s="333" t="s">
        <v>21065</v>
      </c>
      <c r="D89" s="333" t="s">
        <v>274</v>
      </c>
      <c r="E89" s="333" t="s">
        <v>21066</v>
      </c>
      <c r="F89" s="333" t="s">
        <v>21067</v>
      </c>
      <c r="G89" s="515">
        <v>925</v>
      </c>
      <c r="H89" s="516">
        <v>2120080</v>
      </c>
    </row>
    <row r="90" spans="1:8" x14ac:dyDescent="0.3">
      <c r="A90" s="514">
        <v>10</v>
      </c>
      <c r="B90" s="517" t="s">
        <v>20904</v>
      </c>
      <c r="C90" s="333" t="s">
        <v>21068</v>
      </c>
      <c r="D90" s="333" t="s">
        <v>274</v>
      </c>
      <c r="E90" s="333" t="s">
        <v>21069</v>
      </c>
      <c r="F90" s="333" t="s">
        <v>21070</v>
      </c>
      <c r="G90" s="515">
        <v>925</v>
      </c>
      <c r="H90" s="516">
        <v>9989264</v>
      </c>
    </row>
    <row r="91" spans="1:8" x14ac:dyDescent="0.3">
      <c r="A91" s="514">
        <v>10</v>
      </c>
      <c r="B91" s="517" t="s">
        <v>20904</v>
      </c>
      <c r="C91" s="333" t="s">
        <v>21012</v>
      </c>
      <c r="D91" s="333" t="s">
        <v>274</v>
      </c>
      <c r="E91" s="333" t="s">
        <v>21013</v>
      </c>
      <c r="F91" s="333" t="s">
        <v>21014</v>
      </c>
      <c r="G91" s="515">
        <v>925</v>
      </c>
      <c r="H91" s="516">
        <v>9633300</v>
      </c>
    </row>
    <row r="92" spans="1:8" x14ac:dyDescent="0.3">
      <c r="A92" s="514">
        <v>10</v>
      </c>
      <c r="B92" s="517" t="s">
        <v>20904</v>
      </c>
      <c r="C92" s="333" t="s">
        <v>21071</v>
      </c>
      <c r="D92" s="333" t="s">
        <v>274</v>
      </c>
      <c r="E92" s="333" t="s">
        <v>21072</v>
      </c>
      <c r="F92" s="333" t="s">
        <v>21073</v>
      </c>
      <c r="G92" s="515">
        <v>925</v>
      </c>
      <c r="H92" s="516">
        <v>2539790</v>
      </c>
    </row>
    <row r="93" spans="1:8" x14ac:dyDescent="0.3">
      <c r="A93" s="514">
        <v>10</v>
      </c>
      <c r="B93" s="517" t="s">
        <v>20904</v>
      </c>
      <c r="C93" s="333" t="s">
        <v>21074</v>
      </c>
      <c r="D93" s="333" t="s">
        <v>274</v>
      </c>
      <c r="E93" s="333" t="s">
        <v>21075</v>
      </c>
      <c r="F93" s="333" t="s">
        <v>21076</v>
      </c>
      <c r="G93" s="515">
        <v>415</v>
      </c>
      <c r="H93" s="516">
        <v>2657439</v>
      </c>
    </row>
    <row r="94" spans="1:8" x14ac:dyDescent="0.3">
      <c r="A94" s="514">
        <v>10</v>
      </c>
      <c r="B94" s="517" t="s">
        <v>20904</v>
      </c>
      <c r="C94" s="333" t="s">
        <v>21077</v>
      </c>
      <c r="D94" s="333" t="s">
        <v>274</v>
      </c>
      <c r="E94" s="333" t="s">
        <v>21078</v>
      </c>
      <c r="F94" s="333" t="s">
        <v>21079</v>
      </c>
      <c r="G94" s="515">
        <v>925</v>
      </c>
      <c r="H94" s="516">
        <v>2832557</v>
      </c>
    </row>
    <row r="95" spans="1:8" x14ac:dyDescent="0.3">
      <c r="A95" s="514">
        <v>10</v>
      </c>
      <c r="B95" s="517" t="s">
        <v>20904</v>
      </c>
      <c r="C95" s="333" t="s">
        <v>19880</v>
      </c>
      <c r="D95" s="333" t="s">
        <v>274</v>
      </c>
      <c r="E95" s="333" t="s">
        <v>19881</v>
      </c>
      <c r="F95" s="333" t="s">
        <v>19882</v>
      </c>
      <c r="G95" s="515">
        <v>415</v>
      </c>
      <c r="H95" s="516">
        <v>4075726</v>
      </c>
    </row>
    <row r="96" spans="1:8" x14ac:dyDescent="0.3">
      <c r="A96" s="514">
        <v>10</v>
      </c>
      <c r="B96" s="517" t="s">
        <v>20904</v>
      </c>
      <c r="C96" s="333" t="s">
        <v>21080</v>
      </c>
      <c r="D96" s="333" t="s">
        <v>274</v>
      </c>
      <c r="E96" s="333" t="s">
        <v>21081</v>
      </c>
      <c r="F96" s="333" t="s">
        <v>21082</v>
      </c>
      <c r="G96" s="515">
        <v>925</v>
      </c>
      <c r="H96" s="516">
        <v>8587876</v>
      </c>
    </row>
    <row r="97" spans="1:8" x14ac:dyDescent="0.3">
      <c r="A97" s="514">
        <v>10</v>
      </c>
      <c r="B97" s="517" t="s">
        <v>20904</v>
      </c>
      <c r="C97" s="333" t="s">
        <v>21083</v>
      </c>
      <c r="D97" s="333" t="s">
        <v>274</v>
      </c>
      <c r="E97" s="333" t="s">
        <v>21084</v>
      </c>
      <c r="F97" s="333" t="s">
        <v>21085</v>
      </c>
      <c r="G97" s="515">
        <v>909</v>
      </c>
      <c r="H97" s="516">
        <v>8158979</v>
      </c>
    </row>
    <row r="98" spans="1:8" x14ac:dyDescent="0.3">
      <c r="A98" s="514">
        <v>10</v>
      </c>
      <c r="B98" s="517" t="s">
        <v>20904</v>
      </c>
      <c r="C98" s="333" t="s">
        <v>20731</v>
      </c>
      <c r="D98" s="333" t="s">
        <v>274</v>
      </c>
      <c r="E98" s="333" t="s">
        <v>20732</v>
      </c>
      <c r="F98" s="333" t="s">
        <v>20733</v>
      </c>
      <c r="G98" s="515">
        <v>925</v>
      </c>
      <c r="H98" s="516">
        <v>2548824</v>
      </c>
    </row>
    <row r="99" spans="1:8" x14ac:dyDescent="0.3">
      <c r="A99" s="514">
        <v>10</v>
      </c>
      <c r="B99" s="517" t="s">
        <v>20904</v>
      </c>
      <c r="C99" s="333" t="s">
        <v>21086</v>
      </c>
      <c r="D99" s="333" t="s">
        <v>274</v>
      </c>
      <c r="E99" s="333" t="s">
        <v>21087</v>
      </c>
      <c r="F99" s="333" t="s">
        <v>21088</v>
      </c>
      <c r="G99" s="515">
        <v>704</v>
      </c>
      <c r="H99" s="516">
        <v>5829676</v>
      </c>
    </row>
    <row r="100" spans="1:8" x14ac:dyDescent="0.3">
      <c r="A100" s="514">
        <v>10</v>
      </c>
      <c r="B100" s="517" t="s">
        <v>20904</v>
      </c>
      <c r="C100" s="333" t="s">
        <v>20749</v>
      </c>
      <c r="D100" s="333" t="s">
        <v>274</v>
      </c>
      <c r="E100" s="333" t="s">
        <v>20750</v>
      </c>
      <c r="F100" s="333" t="s">
        <v>20751</v>
      </c>
      <c r="G100" s="515">
        <v>925</v>
      </c>
      <c r="H100" s="516">
        <v>7365404</v>
      </c>
    </row>
    <row r="101" spans="1:8" x14ac:dyDescent="0.3">
      <c r="A101" s="514">
        <v>10</v>
      </c>
      <c r="B101" s="517" t="s">
        <v>20904</v>
      </c>
      <c r="C101" s="333" t="s">
        <v>21089</v>
      </c>
      <c r="D101" s="333" t="s">
        <v>274</v>
      </c>
      <c r="E101" s="333" t="s">
        <v>21090</v>
      </c>
      <c r="F101" s="333" t="s">
        <v>21091</v>
      </c>
      <c r="G101" s="515">
        <v>510</v>
      </c>
      <c r="H101" s="516">
        <v>5016464</v>
      </c>
    </row>
    <row r="102" spans="1:8" x14ac:dyDescent="0.3">
      <c r="A102" s="514">
        <v>10</v>
      </c>
      <c r="B102" s="517" t="s">
        <v>20904</v>
      </c>
      <c r="C102" s="333" t="s">
        <v>21092</v>
      </c>
      <c r="D102" s="333" t="s">
        <v>274</v>
      </c>
      <c r="E102" s="333" t="s">
        <v>21093</v>
      </c>
      <c r="F102" s="333" t="s">
        <v>21094</v>
      </c>
      <c r="G102" s="515">
        <v>510</v>
      </c>
      <c r="H102" s="516">
        <v>2282226</v>
      </c>
    </row>
    <row r="103" spans="1:8" x14ac:dyDescent="0.3">
      <c r="A103" s="514">
        <v>10</v>
      </c>
      <c r="B103" s="517" t="s">
        <v>20904</v>
      </c>
      <c r="C103" s="333" t="s">
        <v>21095</v>
      </c>
      <c r="D103" s="333" t="s">
        <v>274</v>
      </c>
      <c r="E103" s="333" t="s">
        <v>21096</v>
      </c>
      <c r="F103" s="333" t="s">
        <v>21097</v>
      </c>
      <c r="G103" s="515">
        <v>773</v>
      </c>
      <c r="H103" s="516">
        <v>8497176</v>
      </c>
    </row>
    <row r="104" spans="1:8" x14ac:dyDescent="0.3">
      <c r="A104" s="514">
        <v>10</v>
      </c>
      <c r="B104" s="517" t="s">
        <v>20904</v>
      </c>
      <c r="C104" s="333" t="s">
        <v>21098</v>
      </c>
      <c r="D104" s="333" t="s">
        <v>274</v>
      </c>
      <c r="E104" s="333" t="s">
        <v>21099</v>
      </c>
      <c r="F104" s="333" t="s">
        <v>21100</v>
      </c>
      <c r="G104" s="515">
        <v>510</v>
      </c>
      <c r="H104" s="516">
        <v>4812223</v>
      </c>
    </row>
    <row r="105" spans="1:8" x14ac:dyDescent="0.3">
      <c r="A105" s="514">
        <v>10</v>
      </c>
      <c r="B105" s="517" t="s">
        <v>20904</v>
      </c>
      <c r="C105" s="333" t="s">
        <v>21101</v>
      </c>
      <c r="D105" s="333" t="s">
        <v>274</v>
      </c>
      <c r="E105" s="333" t="s">
        <v>21102</v>
      </c>
      <c r="F105" s="333" t="s">
        <v>21103</v>
      </c>
      <c r="G105" s="515">
        <v>925</v>
      </c>
      <c r="H105" s="516">
        <v>2837434</v>
      </c>
    </row>
    <row r="106" spans="1:8" x14ac:dyDescent="0.3">
      <c r="A106" s="514">
        <v>10</v>
      </c>
      <c r="B106" s="517" t="s">
        <v>20904</v>
      </c>
      <c r="C106" s="333" t="s">
        <v>21104</v>
      </c>
      <c r="D106" s="333" t="s">
        <v>294</v>
      </c>
      <c r="E106" s="333" t="s">
        <v>21105</v>
      </c>
      <c r="F106" s="333" t="s">
        <v>21106</v>
      </c>
      <c r="G106" s="515">
        <v>650</v>
      </c>
      <c r="H106" s="516">
        <v>5048307</v>
      </c>
    </row>
    <row r="107" spans="1:8" x14ac:dyDescent="0.3">
      <c r="A107" s="514">
        <v>10</v>
      </c>
      <c r="B107" s="517" t="s">
        <v>20904</v>
      </c>
      <c r="C107" s="333" t="s">
        <v>21107</v>
      </c>
      <c r="D107" s="333" t="s">
        <v>274</v>
      </c>
      <c r="E107" s="333" t="s">
        <v>21108</v>
      </c>
      <c r="F107" s="333" t="s">
        <v>21109</v>
      </c>
      <c r="G107" s="515">
        <v>415</v>
      </c>
      <c r="H107" s="516">
        <v>2641241</v>
      </c>
    </row>
    <row r="108" spans="1:8" x14ac:dyDescent="0.3">
      <c r="A108" s="514">
        <v>10</v>
      </c>
      <c r="B108" s="517" t="s">
        <v>20904</v>
      </c>
      <c r="C108" s="333" t="s">
        <v>21110</v>
      </c>
      <c r="D108" s="333" t="s">
        <v>274</v>
      </c>
      <c r="E108" s="333" t="s">
        <v>21111</v>
      </c>
      <c r="F108" s="333" t="s">
        <v>21112</v>
      </c>
      <c r="G108" s="515">
        <v>925</v>
      </c>
      <c r="H108" s="516">
        <v>2992932</v>
      </c>
    </row>
    <row r="109" spans="1:8" x14ac:dyDescent="0.3">
      <c r="A109" s="514">
        <v>10</v>
      </c>
      <c r="B109" s="517" t="s">
        <v>20904</v>
      </c>
      <c r="C109" s="333" t="s">
        <v>21113</v>
      </c>
      <c r="D109" s="333" t="s">
        <v>274</v>
      </c>
      <c r="E109" s="333" t="s">
        <v>21114</v>
      </c>
      <c r="F109" s="333" t="s">
        <v>21115</v>
      </c>
      <c r="G109" s="515">
        <v>510</v>
      </c>
      <c r="H109" s="516">
        <v>8675876</v>
      </c>
    </row>
    <row r="110" spans="1:8" x14ac:dyDescent="0.3">
      <c r="A110" s="514">
        <v>10</v>
      </c>
      <c r="B110" s="517" t="s">
        <v>20904</v>
      </c>
      <c r="C110" s="333" t="s">
        <v>20135</v>
      </c>
      <c r="D110" s="333" t="s">
        <v>274</v>
      </c>
      <c r="E110" s="333" t="s">
        <v>20136</v>
      </c>
      <c r="F110" s="333" t="s">
        <v>20137</v>
      </c>
      <c r="G110" s="515">
        <v>650</v>
      </c>
      <c r="H110" s="516">
        <v>7146023</v>
      </c>
    </row>
    <row r="111" spans="1:8" x14ac:dyDescent="0.3">
      <c r="A111" s="514">
        <v>10</v>
      </c>
      <c r="B111" s="517" t="s">
        <v>20904</v>
      </c>
      <c r="C111" s="333" t="s">
        <v>20129</v>
      </c>
      <c r="D111" s="333" t="s">
        <v>274</v>
      </c>
      <c r="E111" s="333" t="s">
        <v>20130</v>
      </c>
      <c r="F111" s="333" t="s">
        <v>20131</v>
      </c>
      <c r="G111" s="515">
        <v>408</v>
      </c>
      <c r="H111" s="516">
        <v>4761652</v>
      </c>
    </row>
    <row r="112" spans="1:8" x14ac:dyDescent="0.3">
      <c r="A112" s="514">
        <v>10</v>
      </c>
      <c r="B112" s="517" t="s">
        <v>20904</v>
      </c>
      <c r="C112" s="333" t="s">
        <v>19805</v>
      </c>
      <c r="D112" s="333" t="s">
        <v>274</v>
      </c>
      <c r="E112" s="333" t="s">
        <v>19806</v>
      </c>
      <c r="F112" s="333" t="s">
        <v>19807</v>
      </c>
      <c r="G112" s="515">
        <v>925</v>
      </c>
      <c r="H112" s="516">
        <v>6997888</v>
      </c>
    </row>
    <row r="113" spans="1:8" x14ac:dyDescent="0.3">
      <c r="A113" s="514">
        <v>10</v>
      </c>
      <c r="B113" s="517" t="s">
        <v>20904</v>
      </c>
      <c r="C113" s="333" t="s">
        <v>20126</v>
      </c>
      <c r="D113" s="333" t="s">
        <v>274</v>
      </c>
      <c r="E113" s="333" t="s">
        <v>20127</v>
      </c>
      <c r="F113" s="333" t="s">
        <v>20128</v>
      </c>
      <c r="G113" s="515">
        <v>925</v>
      </c>
      <c r="H113" s="516">
        <v>9980044</v>
      </c>
    </row>
    <row r="114" spans="1:8" x14ac:dyDescent="0.3">
      <c r="A114" s="514">
        <v>10</v>
      </c>
      <c r="B114" s="517" t="s">
        <v>20904</v>
      </c>
      <c r="C114" s="333" t="s">
        <v>20132</v>
      </c>
      <c r="D114" s="333" t="s">
        <v>274</v>
      </c>
      <c r="E114" s="333" t="s">
        <v>20133</v>
      </c>
      <c r="F114" s="333" t="s">
        <v>20134</v>
      </c>
      <c r="G114" s="515">
        <v>925</v>
      </c>
      <c r="H114" s="516">
        <v>7438415</v>
      </c>
    </row>
    <row r="115" spans="1:8" x14ac:dyDescent="0.3">
      <c r="A115" s="514">
        <v>10</v>
      </c>
      <c r="B115" s="517" t="s">
        <v>20904</v>
      </c>
      <c r="C115" s="333" t="s">
        <v>21116</v>
      </c>
      <c r="D115" s="333" t="s">
        <v>274</v>
      </c>
      <c r="E115" s="333" t="s">
        <v>21117</v>
      </c>
      <c r="F115" s="333" t="s">
        <v>21118</v>
      </c>
      <c r="G115" s="515">
        <v>925</v>
      </c>
      <c r="H115" s="516">
        <v>8209089</v>
      </c>
    </row>
    <row r="116" spans="1:8" x14ac:dyDescent="0.3">
      <c r="A116" s="514">
        <v>10</v>
      </c>
      <c r="B116" s="517" t="s">
        <v>20904</v>
      </c>
      <c r="C116" s="333" t="s">
        <v>18892</v>
      </c>
      <c r="D116" s="333" t="s">
        <v>294</v>
      </c>
      <c r="E116" s="333" t="s">
        <v>18893</v>
      </c>
      <c r="F116" s="333" t="s">
        <v>18894</v>
      </c>
      <c r="G116" s="515">
        <v>925</v>
      </c>
      <c r="H116" s="516">
        <v>8761198</v>
      </c>
    </row>
    <row r="117" spans="1:8" x14ac:dyDescent="0.3">
      <c r="A117" s="514">
        <v>10</v>
      </c>
      <c r="B117" s="517" t="s">
        <v>20904</v>
      </c>
      <c r="C117" s="333" t="s">
        <v>21119</v>
      </c>
      <c r="D117" s="333" t="s">
        <v>274</v>
      </c>
      <c r="E117" s="333" t="s">
        <v>21120</v>
      </c>
      <c r="F117" s="333" t="s">
        <v>21121</v>
      </c>
      <c r="G117" s="515">
        <v>310</v>
      </c>
      <c r="H117" s="516">
        <v>4350557</v>
      </c>
    </row>
    <row r="118" spans="1:8" x14ac:dyDescent="0.3">
      <c r="A118" s="514">
        <v>10</v>
      </c>
      <c r="B118" s="517" t="s">
        <v>20904</v>
      </c>
      <c r="C118" s="333" t="s">
        <v>21122</v>
      </c>
      <c r="D118" s="333" t="s">
        <v>274</v>
      </c>
      <c r="E118" s="333" t="s">
        <v>21123</v>
      </c>
      <c r="F118" s="333" t="s">
        <v>21124</v>
      </c>
      <c r="G118" s="515">
        <v>925</v>
      </c>
      <c r="H118" s="516">
        <v>9841202</v>
      </c>
    </row>
    <row r="119" spans="1:8" x14ac:dyDescent="0.3">
      <c r="A119" s="514">
        <v>10</v>
      </c>
      <c r="B119" s="517" t="s">
        <v>20904</v>
      </c>
      <c r="C119" s="333" t="s">
        <v>21125</v>
      </c>
      <c r="D119" s="333" t="s">
        <v>294</v>
      </c>
      <c r="E119" s="333" t="s">
        <v>21126</v>
      </c>
      <c r="F119" s="333" t="s">
        <v>21127</v>
      </c>
      <c r="G119" s="515">
        <v>408</v>
      </c>
      <c r="H119" s="516">
        <v>7718753</v>
      </c>
    </row>
    <row r="120" spans="1:8" x14ac:dyDescent="0.3">
      <c r="A120" s="514">
        <v>10</v>
      </c>
      <c r="B120" s="517" t="s">
        <v>20904</v>
      </c>
      <c r="C120" s="333" t="s">
        <v>6229</v>
      </c>
      <c r="D120" s="333" t="s">
        <v>274</v>
      </c>
      <c r="E120" s="333" t="s">
        <v>6230</v>
      </c>
      <c r="F120" s="333" t="s">
        <v>21128</v>
      </c>
      <c r="G120" s="515">
        <v>925</v>
      </c>
      <c r="H120" s="516">
        <v>3767900</v>
      </c>
    </row>
    <row r="121" spans="1:8" x14ac:dyDescent="0.3">
      <c r="A121" s="514">
        <v>10</v>
      </c>
      <c r="B121" s="517" t="s">
        <v>20904</v>
      </c>
      <c r="C121" s="333" t="s">
        <v>21129</v>
      </c>
      <c r="D121" s="333" t="s">
        <v>274</v>
      </c>
      <c r="E121" s="333" t="s">
        <v>21130</v>
      </c>
      <c r="F121" s="333" t="s">
        <v>21131</v>
      </c>
      <c r="G121" s="515">
        <v>925</v>
      </c>
      <c r="H121" s="516">
        <v>9140797</v>
      </c>
    </row>
    <row r="122" spans="1:8" x14ac:dyDescent="0.3">
      <c r="A122" s="514">
        <v>10</v>
      </c>
      <c r="B122" s="517" t="s">
        <v>20904</v>
      </c>
      <c r="C122" s="333" t="s">
        <v>21132</v>
      </c>
      <c r="D122" s="333" t="s">
        <v>274</v>
      </c>
      <c r="E122" s="333" t="s">
        <v>21133</v>
      </c>
      <c r="F122" s="333" t="s">
        <v>21134</v>
      </c>
      <c r="G122" s="515">
        <v>775</v>
      </c>
      <c r="H122" s="516">
        <v>7905687</v>
      </c>
    </row>
    <row r="123" spans="1:8" x14ac:dyDescent="0.3">
      <c r="A123" s="514">
        <v>10</v>
      </c>
      <c r="B123" s="517" t="s">
        <v>20904</v>
      </c>
      <c r="C123" s="333" t="s">
        <v>21135</v>
      </c>
      <c r="D123" s="333" t="s">
        <v>274</v>
      </c>
      <c r="E123" s="333" t="s">
        <v>21136</v>
      </c>
      <c r="F123" s="333" t="s">
        <v>21137</v>
      </c>
      <c r="G123" s="515">
        <v>510</v>
      </c>
      <c r="H123" s="516">
        <v>9145670</v>
      </c>
    </row>
    <row r="124" spans="1:8" x14ac:dyDescent="0.3">
      <c r="A124" s="514">
        <v>10</v>
      </c>
      <c r="B124" s="517" t="s">
        <v>20904</v>
      </c>
      <c r="C124" s="333" t="s">
        <v>21138</v>
      </c>
      <c r="D124" s="333" t="s">
        <v>274</v>
      </c>
      <c r="E124" s="333" t="s">
        <v>21139</v>
      </c>
      <c r="F124" s="333" t="s">
        <v>21140</v>
      </c>
      <c r="G124" s="515">
        <v>925</v>
      </c>
      <c r="H124" s="516">
        <v>3766649</v>
      </c>
    </row>
    <row r="125" spans="1:8" x14ac:dyDescent="0.3">
      <c r="A125" s="514">
        <v>10</v>
      </c>
      <c r="B125" s="517" t="s">
        <v>20904</v>
      </c>
      <c r="C125" s="333" t="s">
        <v>19844</v>
      </c>
      <c r="D125" s="333" t="s">
        <v>274</v>
      </c>
      <c r="E125" s="333" t="s">
        <v>19845</v>
      </c>
      <c r="F125" s="333" t="s">
        <v>19846</v>
      </c>
      <c r="G125" s="515">
        <v>925</v>
      </c>
      <c r="H125" s="516">
        <v>2847777</v>
      </c>
    </row>
    <row r="126" spans="1:8" x14ac:dyDescent="0.3">
      <c r="A126" s="514">
        <v>10</v>
      </c>
      <c r="B126" s="517" t="s">
        <v>20904</v>
      </c>
      <c r="C126" s="333" t="s">
        <v>21141</v>
      </c>
      <c r="D126" s="333" t="s">
        <v>274</v>
      </c>
      <c r="E126" s="333" t="s">
        <v>21142</v>
      </c>
      <c r="F126" s="333" t="s">
        <v>21143</v>
      </c>
      <c r="G126" s="515">
        <v>406</v>
      </c>
      <c r="H126" s="516">
        <v>7498902</v>
      </c>
    </row>
    <row r="127" spans="1:8" x14ac:dyDescent="0.3">
      <c r="A127" s="514">
        <v>10</v>
      </c>
      <c r="B127" s="517" t="s">
        <v>20904</v>
      </c>
      <c r="C127" s="333" t="s">
        <v>21144</v>
      </c>
      <c r="D127" s="333" t="s">
        <v>274</v>
      </c>
      <c r="E127" s="333" t="s">
        <v>21145</v>
      </c>
      <c r="F127" s="333" t="s">
        <v>21146</v>
      </c>
      <c r="G127" s="515">
        <v>925</v>
      </c>
      <c r="H127" s="516">
        <v>6319580</v>
      </c>
    </row>
    <row r="128" spans="1:8" x14ac:dyDescent="0.3">
      <c r="A128" s="514">
        <v>10</v>
      </c>
      <c r="B128" s="517" t="s">
        <v>20904</v>
      </c>
      <c r="C128" s="333" t="s">
        <v>21147</v>
      </c>
      <c r="D128" s="333" t="s">
        <v>274</v>
      </c>
      <c r="E128" s="333" t="s">
        <v>21148</v>
      </c>
      <c r="F128" s="333" t="s">
        <v>21149</v>
      </c>
      <c r="G128" s="515">
        <v>925</v>
      </c>
      <c r="H128" s="516">
        <v>3140859</v>
      </c>
    </row>
    <row r="129" spans="1:8" x14ac:dyDescent="0.3">
      <c r="A129" s="514">
        <v>10</v>
      </c>
      <c r="B129" s="517" t="s">
        <v>20904</v>
      </c>
      <c r="C129" s="333" t="s">
        <v>20864</v>
      </c>
      <c r="D129" s="333" t="s">
        <v>274</v>
      </c>
      <c r="E129" s="333" t="s">
        <v>20865</v>
      </c>
      <c r="F129" s="333" t="s">
        <v>21150</v>
      </c>
      <c r="G129" s="515">
        <v>925</v>
      </c>
      <c r="H129" s="516">
        <v>7870574</v>
      </c>
    </row>
    <row r="130" spans="1:8" x14ac:dyDescent="0.3">
      <c r="A130" s="514">
        <v>10</v>
      </c>
      <c r="B130" s="517" t="s">
        <v>20904</v>
      </c>
      <c r="C130" s="333" t="s">
        <v>21151</v>
      </c>
      <c r="D130" s="333" t="s">
        <v>274</v>
      </c>
      <c r="E130" s="333" t="s">
        <v>21152</v>
      </c>
      <c r="F130" s="333" t="s">
        <v>21153</v>
      </c>
      <c r="G130" s="515">
        <v>925</v>
      </c>
      <c r="H130" s="516">
        <v>9641142</v>
      </c>
    </row>
    <row r="131" spans="1:8" x14ac:dyDescent="0.3">
      <c r="A131" s="514">
        <v>10</v>
      </c>
      <c r="B131" s="517" t="s">
        <v>20904</v>
      </c>
      <c r="C131" s="333" t="s">
        <v>20246</v>
      </c>
      <c r="D131" s="333" t="s">
        <v>274</v>
      </c>
      <c r="E131" s="333" t="s">
        <v>20247</v>
      </c>
      <c r="F131" s="333" t="s">
        <v>20248</v>
      </c>
      <c r="G131" s="515">
        <v>925</v>
      </c>
      <c r="H131" s="516">
        <v>2540372</v>
      </c>
    </row>
    <row r="132" spans="1:8" x14ac:dyDescent="0.3">
      <c r="A132" s="514">
        <v>10</v>
      </c>
      <c r="B132" s="517" t="s">
        <v>20904</v>
      </c>
      <c r="C132" s="333" t="s">
        <v>20749</v>
      </c>
      <c r="D132" s="333" t="s">
        <v>274</v>
      </c>
      <c r="E132" s="333" t="s">
        <v>20750</v>
      </c>
      <c r="F132" s="333" t="s">
        <v>20751</v>
      </c>
      <c r="G132" s="515">
        <v>925</v>
      </c>
      <c r="H132" s="516">
        <v>7365404</v>
      </c>
    </row>
    <row r="133" spans="1:8" x14ac:dyDescent="0.3">
      <c r="A133" s="514">
        <v>10</v>
      </c>
      <c r="B133" s="517" t="s">
        <v>20904</v>
      </c>
      <c r="C133" s="333" t="s">
        <v>21154</v>
      </c>
      <c r="D133" s="333" t="s">
        <v>274</v>
      </c>
      <c r="E133" s="333" t="s">
        <v>21155</v>
      </c>
      <c r="F133" s="333" t="s">
        <v>21156</v>
      </c>
      <c r="G133" s="515">
        <v>925</v>
      </c>
      <c r="H133" s="516">
        <v>9631570</v>
      </c>
    </row>
    <row r="134" spans="1:8" x14ac:dyDescent="0.3">
      <c r="A134" s="514">
        <v>10</v>
      </c>
      <c r="B134" s="517" t="s">
        <v>20904</v>
      </c>
      <c r="C134" s="333" t="s">
        <v>21157</v>
      </c>
      <c r="D134" s="333" t="s">
        <v>274</v>
      </c>
      <c r="E134" s="333" t="s">
        <v>21158</v>
      </c>
      <c r="F134" s="333" t="s">
        <v>21159</v>
      </c>
      <c r="G134" s="515">
        <v>925</v>
      </c>
      <c r="H134" s="516">
        <v>2121112</v>
      </c>
    </row>
    <row r="135" spans="1:8" x14ac:dyDescent="0.3">
      <c r="A135" s="514">
        <v>10</v>
      </c>
      <c r="B135" s="517" t="s">
        <v>20904</v>
      </c>
      <c r="C135" s="333" t="s">
        <v>21160</v>
      </c>
      <c r="D135" s="333" t="s">
        <v>274</v>
      </c>
      <c r="E135" s="333" t="s">
        <v>21161</v>
      </c>
      <c r="F135" s="333" t="s">
        <v>21162</v>
      </c>
      <c r="G135" s="515">
        <v>650</v>
      </c>
      <c r="H135" s="516">
        <v>6425004</v>
      </c>
    </row>
    <row r="136" spans="1:8" x14ac:dyDescent="0.3">
      <c r="A136" s="514">
        <v>10</v>
      </c>
      <c r="B136" s="517" t="s">
        <v>20904</v>
      </c>
      <c r="C136" s="333" t="s">
        <v>19076</v>
      </c>
      <c r="D136" s="333" t="s">
        <v>274</v>
      </c>
      <c r="E136" s="333" t="s">
        <v>19077</v>
      </c>
      <c r="F136" s="333" t="s">
        <v>21163</v>
      </c>
      <c r="G136" s="515">
        <v>510</v>
      </c>
      <c r="H136" s="516">
        <v>9281338</v>
      </c>
    </row>
    <row r="137" spans="1:8" x14ac:dyDescent="0.3">
      <c r="A137" s="514">
        <v>10</v>
      </c>
      <c r="B137" s="517" t="s">
        <v>20904</v>
      </c>
      <c r="C137" s="333" t="s">
        <v>21164</v>
      </c>
      <c r="D137" s="333" t="s">
        <v>294</v>
      </c>
      <c r="E137" s="333" t="s">
        <v>21165</v>
      </c>
      <c r="F137" s="333" t="s">
        <v>21166</v>
      </c>
      <c r="G137" s="515">
        <v>858</v>
      </c>
      <c r="H137" s="516">
        <v>3361496</v>
      </c>
    </row>
    <row r="138" spans="1:8" x14ac:dyDescent="0.3">
      <c r="A138" s="514">
        <v>10</v>
      </c>
      <c r="B138" s="517" t="s">
        <v>20904</v>
      </c>
      <c r="C138" s="333" t="s">
        <v>19148</v>
      </c>
      <c r="D138" s="333" t="s">
        <v>274</v>
      </c>
      <c r="E138" s="333" t="s">
        <v>19149</v>
      </c>
      <c r="F138" s="333" t="s">
        <v>19150</v>
      </c>
      <c r="G138" s="515">
        <v>424</v>
      </c>
      <c r="H138" s="516">
        <v>6342124</v>
      </c>
    </row>
    <row r="139" spans="1:8" x14ac:dyDescent="0.3">
      <c r="A139" s="514">
        <v>10</v>
      </c>
      <c r="B139" s="517" t="s">
        <v>20904</v>
      </c>
      <c r="C139" s="333" t="s">
        <v>3236</v>
      </c>
      <c r="D139" s="333" t="s">
        <v>294</v>
      </c>
      <c r="E139" s="333" t="s">
        <v>3241</v>
      </c>
      <c r="F139" s="333" t="s">
        <v>21167</v>
      </c>
      <c r="G139" s="515">
        <v>510</v>
      </c>
      <c r="H139" s="516">
        <v>2158370</v>
      </c>
    </row>
    <row r="140" spans="1:8" x14ac:dyDescent="0.3">
      <c r="A140" s="514">
        <v>10</v>
      </c>
      <c r="B140" s="517" t="s">
        <v>20904</v>
      </c>
      <c r="C140" s="333" t="s">
        <v>7637</v>
      </c>
      <c r="D140" s="333" t="s">
        <v>262</v>
      </c>
      <c r="E140" s="333" t="s">
        <v>164</v>
      </c>
      <c r="F140" s="333" t="s">
        <v>21168</v>
      </c>
      <c r="G140" s="515">
        <v>925</v>
      </c>
      <c r="H140" s="516">
        <v>2164211</v>
      </c>
    </row>
    <row r="141" spans="1:8" x14ac:dyDescent="0.3">
      <c r="A141" s="514">
        <v>10</v>
      </c>
      <c r="B141" s="517" t="s">
        <v>20904</v>
      </c>
      <c r="C141" s="333" t="s">
        <v>7445</v>
      </c>
      <c r="D141" s="333" t="s">
        <v>274</v>
      </c>
      <c r="E141" s="333" t="s">
        <v>7446</v>
      </c>
      <c r="F141" s="333" t="s">
        <v>21052</v>
      </c>
      <c r="G141" s="515">
        <v>925</v>
      </c>
      <c r="H141" s="516">
        <v>5487511</v>
      </c>
    </row>
    <row r="142" spans="1:8" x14ac:dyDescent="0.3">
      <c r="A142" s="514">
        <v>10</v>
      </c>
      <c r="B142" s="517" t="s">
        <v>20904</v>
      </c>
      <c r="C142" s="333" t="s">
        <v>10830</v>
      </c>
      <c r="D142" s="333" t="s">
        <v>274</v>
      </c>
      <c r="E142" s="333" t="s">
        <v>10831</v>
      </c>
      <c r="F142" s="333" t="s">
        <v>21169</v>
      </c>
      <c r="G142" s="515">
        <v>510</v>
      </c>
      <c r="H142" s="516">
        <v>2158370</v>
      </c>
    </row>
    <row r="143" spans="1:8" x14ac:dyDescent="0.3">
      <c r="A143" s="514">
        <v>10</v>
      </c>
      <c r="B143" s="517" t="s">
        <v>20904</v>
      </c>
      <c r="C143" s="333" t="s">
        <v>5587</v>
      </c>
      <c r="D143" s="333" t="s">
        <v>262</v>
      </c>
      <c r="E143" s="333" t="s">
        <v>5588</v>
      </c>
      <c r="F143" s="333" t="s">
        <v>20818</v>
      </c>
      <c r="G143" s="515">
        <v>925</v>
      </c>
      <c r="H143" s="516">
        <v>7668160</v>
      </c>
    </row>
    <row r="144" spans="1:8" x14ac:dyDescent="0.3">
      <c r="A144" s="514">
        <v>10</v>
      </c>
      <c r="B144" s="517" t="s">
        <v>20904</v>
      </c>
      <c r="C144" s="333" t="s">
        <v>6534</v>
      </c>
      <c r="D144" s="333" t="s">
        <v>262</v>
      </c>
      <c r="E144" s="333" t="s">
        <v>18138</v>
      </c>
      <c r="F144" s="333" t="s">
        <v>21170</v>
      </c>
      <c r="G144" s="515">
        <v>510</v>
      </c>
      <c r="H144" s="516">
        <v>3938088</v>
      </c>
    </row>
    <row r="145" spans="1:8" x14ac:dyDescent="0.3">
      <c r="A145" s="514">
        <v>10</v>
      </c>
      <c r="B145" s="517" t="s">
        <v>20904</v>
      </c>
      <c r="C145" s="333" t="s">
        <v>5887</v>
      </c>
      <c r="D145" s="333" t="s">
        <v>274</v>
      </c>
      <c r="E145" s="333" t="s">
        <v>16982</v>
      </c>
      <c r="F145" s="333" t="s">
        <v>21171</v>
      </c>
      <c r="G145" s="515">
        <v>510</v>
      </c>
      <c r="H145" s="516">
        <v>5012892</v>
      </c>
    </row>
    <row r="146" spans="1:8" x14ac:dyDescent="0.3">
      <c r="A146" s="514">
        <v>10</v>
      </c>
      <c r="B146" s="517" t="s">
        <v>20904</v>
      </c>
      <c r="C146" s="333" t="s">
        <v>5663</v>
      </c>
      <c r="D146" s="333" t="s">
        <v>294</v>
      </c>
      <c r="E146" s="333" t="s">
        <v>5664</v>
      </c>
      <c r="F146" s="333" t="s">
        <v>21172</v>
      </c>
      <c r="G146" s="515">
        <v>925</v>
      </c>
      <c r="H146" s="516">
        <v>2100188</v>
      </c>
    </row>
    <row r="147" spans="1:8" x14ac:dyDescent="0.3">
      <c r="A147" s="514">
        <v>10</v>
      </c>
      <c r="B147" s="517" t="s">
        <v>20904</v>
      </c>
      <c r="C147" s="333" t="s">
        <v>7163</v>
      </c>
      <c r="D147" s="333" t="s">
        <v>2336</v>
      </c>
      <c r="E147" s="333" t="s">
        <v>7164</v>
      </c>
      <c r="F147" s="333" t="s">
        <v>21042</v>
      </c>
      <c r="G147" s="515">
        <v>914</v>
      </c>
      <c r="H147" s="516">
        <v>2690081</v>
      </c>
    </row>
    <row r="148" spans="1:8" x14ac:dyDescent="0.3">
      <c r="A148" s="514">
        <v>10</v>
      </c>
      <c r="B148" s="517" t="s">
        <v>20904</v>
      </c>
      <c r="C148" s="333" t="s">
        <v>7163</v>
      </c>
      <c r="D148" s="333" t="s">
        <v>581</v>
      </c>
      <c r="E148" s="333" t="s">
        <v>9273</v>
      </c>
      <c r="F148" s="333" t="s">
        <v>21043</v>
      </c>
      <c r="G148" s="515">
        <v>914</v>
      </c>
      <c r="H148" s="516">
        <v>2690081</v>
      </c>
    </row>
    <row r="149" spans="1:8" x14ac:dyDescent="0.3">
      <c r="A149" s="514">
        <v>10</v>
      </c>
      <c r="B149" s="517" t="s">
        <v>20904</v>
      </c>
      <c r="C149" s="333" t="s">
        <v>7195</v>
      </c>
      <c r="D149" s="333" t="s">
        <v>274</v>
      </c>
      <c r="E149" s="333" t="s">
        <v>7196</v>
      </c>
      <c r="F149" s="333" t="s">
        <v>21173</v>
      </c>
      <c r="G149" s="515">
        <v>925</v>
      </c>
      <c r="H149" s="516">
        <v>4720225</v>
      </c>
    </row>
    <row r="150" spans="1:8" x14ac:dyDescent="0.3">
      <c r="A150" s="514">
        <v>10</v>
      </c>
      <c r="B150" s="517" t="s">
        <v>20904</v>
      </c>
      <c r="C150" s="333" t="s">
        <v>3547</v>
      </c>
      <c r="D150" s="333" t="s">
        <v>262</v>
      </c>
      <c r="E150" s="333" t="s">
        <v>15978</v>
      </c>
      <c r="F150" s="333" t="s">
        <v>21174</v>
      </c>
      <c r="G150" s="515">
        <v>650</v>
      </c>
      <c r="H150" s="516">
        <v>5767951</v>
      </c>
    </row>
    <row r="151" spans="1:8" x14ac:dyDescent="0.3">
      <c r="A151" s="514">
        <v>10</v>
      </c>
      <c r="B151" s="517" t="s">
        <v>20904</v>
      </c>
      <c r="C151" s="333" t="s">
        <v>19073</v>
      </c>
      <c r="D151" s="333" t="s">
        <v>274</v>
      </c>
      <c r="E151" s="333" t="s">
        <v>19074</v>
      </c>
      <c r="F151" s="333" t="s">
        <v>19075</v>
      </c>
      <c r="G151" s="515">
        <v>510</v>
      </c>
      <c r="H151" s="516">
        <v>6120301</v>
      </c>
    </row>
    <row r="152" spans="1:8" x14ac:dyDescent="0.3">
      <c r="A152" s="514">
        <v>10</v>
      </c>
      <c r="B152" s="517" t="s">
        <v>20904</v>
      </c>
      <c r="C152" s="333" t="s">
        <v>4952</v>
      </c>
      <c r="D152" s="333" t="s">
        <v>262</v>
      </c>
      <c r="E152" s="333" t="s">
        <v>4953</v>
      </c>
      <c r="F152" s="333" t="s">
        <v>21175</v>
      </c>
      <c r="G152" s="515">
        <v>925</v>
      </c>
      <c r="H152" s="516">
        <v>8380249</v>
      </c>
    </row>
    <row r="153" spans="1:8" x14ac:dyDescent="0.3">
      <c r="A153" s="514">
        <v>10</v>
      </c>
      <c r="B153" s="517" t="s">
        <v>20904</v>
      </c>
      <c r="C153" s="333" t="s">
        <v>20150</v>
      </c>
      <c r="D153" s="333" t="s">
        <v>274</v>
      </c>
      <c r="E153" s="333" t="s">
        <v>20151</v>
      </c>
      <c r="F153" s="333" t="s">
        <v>20152</v>
      </c>
      <c r="G153" s="515">
        <v>408</v>
      </c>
      <c r="H153" s="516">
        <v>3960854</v>
      </c>
    </row>
    <row r="154" spans="1:8" x14ac:dyDescent="0.3">
      <c r="A154" s="514">
        <v>10</v>
      </c>
      <c r="B154" s="517" t="s">
        <v>20904</v>
      </c>
      <c r="C154" s="333" t="s">
        <v>19835</v>
      </c>
      <c r="D154" s="333" t="s">
        <v>274</v>
      </c>
      <c r="E154" s="333" t="s">
        <v>19836</v>
      </c>
      <c r="F154" s="333" t="s">
        <v>19837</v>
      </c>
      <c r="G154" s="515">
        <v>415</v>
      </c>
      <c r="H154" s="516">
        <v>7943483</v>
      </c>
    </row>
    <row r="155" spans="1:8" x14ac:dyDescent="0.3">
      <c r="A155" s="514">
        <v>10</v>
      </c>
      <c r="B155" s="517" t="s">
        <v>20904</v>
      </c>
      <c r="C155" s="333" t="s">
        <v>19070</v>
      </c>
      <c r="D155" s="333" t="s">
        <v>274</v>
      </c>
      <c r="E155" s="333" t="s">
        <v>19071</v>
      </c>
      <c r="F155" s="333" t="s">
        <v>19072</v>
      </c>
      <c r="G155" s="515">
        <v>415</v>
      </c>
      <c r="H155" s="516">
        <v>5168343</v>
      </c>
    </row>
    <row r="156" spans="1:8" x14ac:dyDescent="0.3">
      <c r="A156" s="514">
        <v>10</v>
      </c>
      <c r="B156" s="517" t="s">
        <v>20904</v>
      </c>
      <c r="C156" s="333" t="s">
        <v>21176</v>
      </c>
      <c r="D156" s="333" t="s">
        <v>274</v>
      </c>
      <c r="E156" s="333" t="s">
        <v>21177</v>
      </c>
      <c r="F156" s="333" t="s">
        <v>21178</v>
      </c>
      <c r="G156" s="515">
        <v>217</v>
      </c>
      <c r="H156" s="516">
        <v>3901956</v>
      </c>
    </row>
    <row r="157" spans="1:8" x14ac:dyDescent="0.3">
      <c r="A157" s="514">
        <v>10</v>
      </c>
      <c r="B157" s="517" t="s">
        <v>20904</v>
      </c>
      <c r="C157" s="333" t="s">
        <v>21179</v>
      </c>
      <c r="D157" s="333" t="s">
        <v>274</v>
      </c>
      <c r="E157" s="333" t="s">
        <v>21180</v>
      </c>
      <c r="F157" s="333" t="s">
        <v>21181</v>
      </c>
      <c r="G157" s="515">
        <v>925</v>
      </c>
      <c r="H157" s="516">
        <v>8769973</v>
      </c>
    </row>
    <row r="158" spans="1:8" x14ac:dyDescent="0.3">
      <c r="A158" s="514">
        <v>10</v>
      </c>
      <c r="B158" s="517" t="s">
        <v>20904</v>
      </c>
      <c r="C158" s="333" t="s">
        <v>21182</v>
      </c>
      <c r="D158" s="333" t="s">
        <v>274</v>
      </c>
      <c r="E158" s="333" t="s">
        <v>21183</v>
      </c>
      <c r="F158" s="333" t="s">
        <v>21184</v>
      </c>
      <c r="G158" s="515">
        <v>617</v>
      </c>
      <c r="H158" s="516">
        <v>3593497</v>
      </c>
    </row>
    <row r="159" spans="1:8" x14ac:dyDescent="0.3">
      <c r="A159" s="514">
        <v>10</v>
      </c>
      <c r="B159" s="517" t="s">
        <v>20904</v>
      </c>
      <c r="C159" s="333" t="s">
        <v>21185</v>
      </c>
      <c r="D159" s="333" t="s">
        <v>274</v>
      </c>
      <c r="E159" s="333" t="s">
        <v>21186</v>
      </c>
      <c r="F159" s="333" t="s">
        <v>21187</v>
      </c>
      <c r="G159" s="515">
        <v>718</v>
      </c>
      <c r="H159" s="516">
        <v>2884874</v>
      </c>
    </row>
    <row r="160" spans="1:8" x14ac:dyDescent="0.3">
      <c r="A160" s="514">
        <v>10</v>
      </c>
      <c r="B160" s="517" t="s">
        <v>20904</v>
      </c>
      <c r="C160" s="333" t="s">
        <v>21135</v>
      </c>
      <c r="D160" s="333" t="s">
        <v>274</v>
      </c>
      <c r="E160" s="333" t="s">
        <v>21136</v>
      </c>
      <c r="F160" s="333" t="s">
        <v>21137</v>
      </c>
      <c r="G160" s="515">
        <v>510</v>
      </c>
      <c r="H160" s="516">
        <v>9145670</v>
      </c>
    </row>
    <row r="161" spans="1:8" x14ac:dyDescent="0.3">
      <c r="A161" s="514">
        <v>10</v>
      </c>
      <c r="B161" s="517" t="s">
        <v>20904</v>
      </c>
      <c r="C161" s="333" t="s">
        <v>20830</v>
      </c>
      <c r="D161" s="333" t="s">
        <v>274</v>
      </c>
      <c r="E161" s="333" t="s">
        <v>20831</v>
      </c>
      <c r="F161" s="333" t="s">
        <v>20903</v>
      </c>
      <c r="G161" s="515">
        <v>925</v>
      </c>
      <c r="H161" s="516">
        <v>2842028</v>
      </c>
    </row>
    <row r="162" spans="1:8" x14ac:dyDescent="0.3">
      <c r="A162" s="514">
        <v>10</v>
      </c>
      <c r="B162" s="517" t="s">
        <v>20904</v>
      </c>
      <c r="C162" s="333" t="s">
        <v>21138</v>
      </c>
      <c r="D162" s="333" t="s">
        <v>274</v>
      </c>
      <c r="E162" s="333" t="s">
        <v>21139</v>
      </c>
      <c r="F162" s="333" t="s">
        <v>21140</v>
      </c>
      <c r="G162" s="515">
        <v>925</v>
      </c>
      <c r="H162" s="516">
        <v>3766649</v>
      </c>
    </row>
    <row r="163" spans="1:8" x14ac:dyDescent="0.3">
      <c r="A163" s="514">
        <v>10</v>
      </c>
      <c r="B163" s="517" t="s">
        <v>20904</v>
      </c>
      <c r="C163" s="333" t="s">
        <v>21188</v>
      </c>
      <c r="D163" s="333" t="s">
        <v>274</v>
      </c>
      <c r="E163" s="333" t="s">
        <v>21189</v>
      </c>
      <c r="F163" s="333" t="s">
        <v>21190</v>
      </c>
      <c r="G163" s="515">
        <v>925</v>
      </c>
      <c r="H163" s="516">
        <v>9847684</v>
      </c>
    </row>
    <row r="164" spans="1:8" x14ac:dyDescent="0.3">
      <c r="A164" s="514">
        <v>10</v>
      </c>
      <c r="B164" s="517" t="s">
        <v>20904</v>
      </c>
      <c r="C164" s="333" t="s">
        <v>21141</v>
      </c>
      <c r="D164" s="333" t="s">
        <v>274</v>
      </c>
      <c r="E164" s="333" t="s">
        <v>21142</v>
      </c>
      <c r="F164" s="333" t="s">
        <v>21143</v>
      </c>
      <c r="G164" s="515">
        <v>406</v>
      </c>
      <c r="H164" s="516">
        <v>7498902</v>
      </c>
    </row>
    <row r="165" spans="1:8" x14ac:dyDescent="0.3">
      <c r="A165" s="514">
        <v>10</v>
      </c>
      <c r="B165" s="517" t="s">
        <v>20904</v>
      </c>
      <c r="C165" s="333" t="s">
        <v>21191</v>
      </c>
      <c r="D165" s="333" t="s">
        <v>274</v>
      </c>
      <c r="E165" s="333" t="s">
        <v>21192</v>
      </c>
      <c r="F165" s="333" t="s">
        <v>21193</v>
      </c>
      <c r="G165" s="515">
        <v>925</v>
      </c>
      <c r="H165" s="516">
        <v>9620517</v>
      </c>
    </row>
    <row r="166" spans="1:8" x14ac:dyDescent="0.3">
      <c r="A166" s="514">
        <v>10</v>
      </c>
      <c r="B166" s="517" t="s">
        <v>20904</v>
      </c>
      <c r="C166" s="333" t="s">
        <v>18952</v>
      </c>
      <c r="D166" s="333" t="s">
        <v>274</v>
      </c>
      <c r="E166" s="333" t="s">
        <v>18953</v>
      </c>
      <c r="F166" s="333" t="s">
        <v>18954</v>
      </c>
      <c r="G166" s="515">
        <v>510</v>
      </c>
      <c r="H166" s="516">
        <v>7431586</v>
      </c>
    </row>
    <row r="167" spans="1:8" x14ac:dyDescent="0.3">
      <c r="A167" s="514">
        <v>10</v>
      </c>
      <c r="B167" s="517" t="s">
        <v>20904</v>
      </c>
      <c r="C167" s="333" t="s">
        <v>21194</v>
      </c>
      <c r="D167" s="333" t="s">
        <v>274</v>
      </c>
      <c r="E167" s="333" t="s">
        <v>21195</v>
      </c>
      <c r="F167" s="333" t="s">
        <v>21196</v>
      </c>
      <c r="G167" s="515">
        <v>925</v>
      </c>
      <c r="H167" s="516">
        <v>3827823</v>
      </c>
    </row>
    <row r="168" spans="1:8" x14ac:dyDescent="0.3">
      <c r="A168" s="514">
        <v>10</v>
      </c>
      <c r="B168" s="517" t="s">
        <v>20904</v>
      </c>
      <c r="C168" s="333" t="s">
        <v>20594</v>
      </c>
      <c r="D168" s="333" t="s">
        <v>274</v>
      </c>
      <c r="E168" s="333" t="s">
        <v>20595</v>
      </c>
      <c r="F168" s="333" t="s">
        <v>20596</v>
      </c>
      <c r="G168" s="515">
        <v>925</v>
      </c>
      <c r="H168" s="516">
        <v>8383128</v>
      </c>
    </row>
    <row r="169" spans="1:8" x14ac:dyDescent="0.3">
      <c r="A169" s="514">
        <v>10</v>
      </c>
      <c r="B169" s="517" t="s">
        <v>20904</v>
      </c>
      <c r="C169" s="333" t="s">
        <v>21197</v>
      </c>
      <c r="D169" s="333" t="s">
        <v>274</v>
      </c>
      <c r="E169" s="333" t="s">
        <v>21198</v>
      </c>
      <c r="F169" s="333" t="s">
        <v>21199</v>
      </c>
      <c r="G169" s="515">
        <v>925</v>
      </c>
      <c r="H169" s="516">
        <v>7361397</v>
      </c>
    </row>
    <row r="170" spans="1:8" x14ac:dyDescent="0.3">
      <c r="A170" s="514">
        <v>10</v>
      </c>
      <c r="B170" s="517" t="s">
        <v>20904</v>
      </c>
      <c r="C170" s="333" t="s">
        <v>21200</v>
      </c>
      <c r="D170" s="333" t="s">
        <v>274</v>
      </c>
      <c r="E170" s="333" t="s">
        <v>21201</v>
      </c>
      <c r="F170" s="333" t="s">
        <v>21202</v>
      </c>
      <c r="G170" s="515">
        <v>201</v>
      </c>
      <c r="H170" s="516">
        <v>4630098</v>
      </c>
    </row>
    <row r="171" spans="1:8" x14ac:dyDescent="0.3">
      <c r="A171" s="514">
        <v>10</v>
      </c>
      <c r="B171" s="517" t="s">
        <v>20904</v>
      </c>
      <c r="C171" s="333" t="s">
        <v>21203</v>
      </c>
      <c r="D171" s="333" t="s">
        <v>274</v>
      </c>
      <c r="E171" s="333" t="s">
        <v>21204</v>
      </c>
      <c r="F171" s="333" t="s">
        <v>21205</v>
      </c>
      <c r="G171" s="515">
        <v>858</v>
      </c>
      <c r="H171" s="516">
        <v>3862079</v>
      </c>
    </row>
    <row r="172" spans="1:8" x14ac:dyDescent="0.3">
      <c r="A172" s="514">
        <v>10</v>
      </c>
      <c r="B172" s="517" t="s">
        <v>20904</v>
      </c>
      <c r="C172" s="333" t="s">
        <v>19026</v>
      </c>
      <c r="D172" s="333" t="s">
        <v>274</v>
      </c>
      <c r="E172" s="333" t="s">
        <v>19027</v>
      </c>
      <c r="F172" s="333" t="s">
        <v>18990</v>
      </c>
      <c r="G172" s="515">
        <v>408</v>
      </c>
      <c r="H172" s="516">
        <v>8325684</v>
      </c>
    </row>
    <row r="173" spans="1:8" x14ac:dyDescent="0.3">
      <c r="A173" s="514">
        <v>10</v>
      </c>
      <c r="B173" s="517" t="s">
        <v>20904</v>
      </c>
      <c r="C173" s="333" t="s">
        <v>20761</v>
      </c>
      <c r="D173" s="333" t="s">
        <v>274</v>
      </c>
      <c r="E173" s="333" t="s">
        <v>20762</v>
      </c>
      <c r="F173" s="333" t="s">
        <v>20763</v>
      </c>
      <c r="G173" s="515">
        <v>510</v>
      </c>
      <c r="H173" s="516">
        <v>7101547</v>
      </c>
    </row>
    <row r="174" spans="1:8" x14ac:dyDescent="0.3">
      <c r="A174" s="514">
        <v>10</v>
      </c>
      <c r="B174" s="517" t="s">
        <v>20904</v>
      </c>
      <c r="C174" s="333" t="s">
        <v>21206</v>
      </c>
      <c r="D174" s="333" t="s">
        <v>274</v>
      </c>
      <c r="E174" s="333" t="s">
        <v>21207</v>
      </c>
      <c r="F174" s="333" t="s">
        <v>21208</v>
      </c>
      <c r="G174" s="515">
        <v>925</v>
      </c>
      <c r="H174" s="516">
        <v>2853776</v>
      </c>
    </row>
    <row r="175" spans="1:8" x14ac:dyDescent="0.3">
      <c r="A175" s="514">
        <v>10</v>
      </c>
      <c r="B175" s="517" t="s">
        <v>20904</v>
      </c>
      <c r="C175" s="333" t="s">
        <v>18949</v>
      </c>
      <c r="D175" s="333" t="s">
        <v>274</v>
      </c>
      <c r="E175" s="333" t="s">
        <v>18950</v>
      </c>
      <c r="F175" s="333" t="s">
        <v>18951</v>
      </c>
      <c r="G175" s="515">
        <v>925</v>
      </c>
      <c r="H175" s="516">
        <v>4064541</v>
      </c>
    </row>
    <row r="176" spans="1:8" x14ac:dyDescent="0.3">
      <c r="A176" s="514">
        <v>10</v>
      </c>
      <c r="B176" s="517" t="s">
        <v>20904</v>
      </c>
      <c r="C176" s="333" t="s">
        <v>21209</v>
      </c>
      <c r="D176" s="333" t="s">
        <v>274</v>
      </c>
      <c r="E176" s="333" t="s">
        <v>21210</v>
      </c>
      <c r="F176" s="333" t="s">
        <v>21211</v>
      </c>
      <c r="G176" s="515">
        <v>925</v>
      </c>
      <c r="H176" s="516">
        <v>8542927</v>
      </c>
    </row>
    <row r="177" spans="1:8" x14ac:dyDescent="0.3">
      <c r="A177" s="514">
        <v>10</v>
      </c>
      <c r="B177" s="517" t="s">
        <v>20904</v>
      </c>
      <c r="C177" s="333" t="s">
        <v>21212</v>
      </c>
      <c r="D177" s="333" t="s">
        <v>274</v>
      </c>
      <c r="E177" s="333" t="s">
        <v>21213</v>
      </c>
      <c r="F177" s="333" t="s">
        <v>21214</v>
      </c>
      <c r="G177" s="515">
        <v>925</v>
      </c>
      <c r="H177" s="516">
        <v>8869650</v>
      </c>
    </row>
    <row r="178" spans="1:8" x14ac:dyDescent="0.3">
      <c r="A178" s="514">
        <v>10</v>
      </c>
      <c r="B178" s="517" t="s">
        <v>20904</v>
      </c>
      <c r="C178" s="333" t="s">
        <v>21215</v>
      </c>
      <c r="D178" s="333" t="s">
        <v>274</v>
      </c>
      <c r="E178" s="333" t="s">
        <v>21216</v>
      </c>
      <c r="F178" s="333" t="s">
        <v>21217</v>
      </c>
      <c r="G178" s="515">
        <v>510</v>
      </c>
      <c r="H178" s="516">
        <v>2204191</v>
      </c>
    </row>
    <row r="179" spans="1:8" x14ac:dyDescent="0.3">
      <c r="A179" s="514">
        <v>10</v>
      </c>
      <c r="B179" s="517" t="s">
        <v>20904</v>
      </c>
      <c r="C179" s="333" t="s">
        <v>21135</v>
      </c>
      <c r="D179" s="333" t="s">
        <v>274</v>
      </c>
      <c r="E179" s="333" t="s">
        <v>21136</v>
      </c>
      <c r="F179" s="333" t="s">
        <v>21137</v>
      </c>
      <c r="G179" s="515">
        <v>510</v>
      </c>
      <c r="H179" s="516">
        <v>9145670</v>
      </c>
    </row>
    <row r="180" spans="1:8" x14ac:dyDescent="0.3">
      <c r="A180" s="514">
        <v>10</v>
      </c>
      <c r="B180" s="517" t="s">
        <v>20904</v>
      </c>
      <c r="C180" s="333" t="s">
        <v>21218</v>
      </c>
      <c r="D180" s="333" t="s">
        <v>274</v>
      </c>
      <c r="E180" s="333" t="s">
        <v>21219</v>
      </c>
      <c r="F180" s="333" t="s">
        <v>21220</v>
      </c>
      <c r="G180" s="515">
        <v>619</v>
      </c>
      <c r="H180" s="516">
        <v>8468308</v>
      </c>
    </row>
    <row r="181" spans="1:8" x14ac:dyDescent="0.3">
      <c r="A181" s="514">
        <v>10</v>
      </c>
      <c r="B181" s="517" t="s">
        <v>20904</v>
      </c>
      <c r="C181" s="333" t="s">
        <v>21138</v>
      </c>
      <c r="D181" s="333" t="s">
        <v>274</v>
      </c>
      <c r="E181" s="333" t="s">
        <v>21139</v>
      </c>
      <c r="F181" s="333" t="s">
        <v>21140</v>
      </c>
      <c r="G181" s="515">
        <v>925</v>
      </c>
      <c r="H181" s="516">
        <v>3766649</v>
      </c>
    </row>
    <row r="182" spans="1:8" x14ac:dyDescent="0.3">
      <c r="A182" s="514">
        <v>10</v>
      </c>
      <c r="B182" s="517" t="s">
        <v>20904</v>
      </c>
      <c r="C182" s="333" t="s">
        <v>20749</v>
      </c>
      <c r="D182" s="333" t="s">
        <v>274</v>
      </c>
      <c r="E182" s="333" t="s">
        <v>20750</v>
      </c>
      <c r="F182" s="333" t="s">
        <v>20751</v>
      </c>
      <c r="G182" s="515">
        <v>925</v>
      </c>
      <c r="H182" s="516">
        <v>7365404</v>
      </c>
    </row>
    <row r="183" spans="1:8" x14ac:dyDescent="0.3">
      <c r="A183" s="514">
        <v>10</v>
      </c>
      <c r="B183" s="517" t="s">
        <v>20904</v>
      </c>
      <c r="C183" s="333" t="s">
        <v>21154</v>
      </c>
      <c r="D183" s="333" t="s">
        <v>274</v>
      </c>
      <c r="E183" s="333" t="s">
        <v>21155</v>
      </c>
      <c r="F183" s="333" t="s">
        <v>21156</v>
      </c>
      <c r="G183" s="515">
        <v>925</v>
      </c>
      <c r="H183" s="516">
        <v>9631570</v>
      </c>
    </row>
    <row r="184" spans="1:8" x14ac:dyDescent="0.3">
      <c r="A184" s="514">
        <v>10</v>
      </c>
      <c r="B184" s="517" t="s">
        <v>20904</v>
      </c>
      <c r="C184" s="333" t="s">
        <v>21221</v>
      </c>
      <c r="D184" s="333" t="s">
        <v>274</v>
      </c>
      <c r="E184" s="333" t="s">
        <v>21222</v>
      </c>
      <c r="F184" s="333" t="s">
        <v>21223</v>
      </c>
      <c r="G184" s="515">
        <v>925</v>
      </c>
      <c r="H184" s="516">
        <v>6406262</v>
      </c>
    </row>
    <row r="185" spans="1:8" x14ac:dyDescent="0.3">
      <c r="A185" s="514">
        <v>10</v>
      </c>
      <c r="B185" s="517" t="s">
        <v>20904</v>
      </c>
      <c r="C185" s="333" t="s">
        <v>21224</v>
      </c>
      <c r="D185" s="333" t="s">
        <v>274</v>
      </c>
      <c r="E185" s="333" t="s">
        <v>21225</v>
      </c>
      <c r="F185" s="333" t="s">
        <v>21226</v>
      </c>
      <c r="G185" s="515">
        <v>925</v>
      </c>
      <c r="H185" s="516">
        <v>2544081</v>
      </c>
    </row>
    <row r="186" spans="1:8" x14ac:dyDescent="0.3">
      <c r="A186" s="514">
        <v>10</v>
      </c>
      <c r="B186" s="517" t="s">
        <v>20904</v>
      </c>
      <c r="C186" s="333" t="s">
        <v>21227</v>
      </c>
      <c r="D186" s="333" t="s">
        <v>274</v>
      </c>
      <c r="E186" s="333" t="s">
        <v>21228</v>
      </c>
      <c r="F186" s="333" t="s">
        <v>21229</v>
      </c>
      <c r="G186" s="515">
        <v>925</v>
      </c>
      <c r="H186" s="516">
        <v>8378986</v>
      </c>
    </row>
    <row r="187" spans="1:8" x14ac:dyDescent="0.3">
      <c r="A187" s="514">
        <v>10</v>
      </c>
      <c r="B187" s="517" t="s">
        <v>20904</v>
      </c>
      <c r="C187" s="333" t="s">
        <v>21230</v>
      </c>
      <c r="D187" s="333" t="s">
        <v>274</v>
      </c>
      <c r="E187" s="333" t="s">
        <v>21231</v>
      </c>
      <c r="F187" s="333" t="s">
        <v>21232</v>
      </c>
      <c r="G187" s="515">
        <v>925</v>
      </c>
      <c r="H187" s="516">
        <v>9801358</v>
      </c>
    </row>
    <row r="188" spans="1:8" x14ac:dyDescent="0.3">
      <c r="A188" s="514">
        <v>10</v>
      </c>
      <c r="B188" s="517" t="s">
        <v>20904</v>
      </c>
      <c r="C188" s="333" t="s">
        <v>21233</v>
      </c>
      <c r="D188" s="333" t="s">
        <v>274</v>
      </c>
      <c r="E188" s="333" t="s">
        <v>21234</v>
      </c>
      <c r="F188" s="333" t="s">
        <v>21235</v>
      </c>
      <c r="G188" s="515">
        <v>925</v>
      </c>
      <c r="H188" s="516">
        <v>2852822</v>
      </c>
    </row>
    <row r="189" spans="1:8" x14ac:dyDescent="0.3">
      <c r="A189" s="514">
        <v>10</v>
      </c>
      <c r="B189" s="517" t="s">
        <v>20904</v>
      </c>
      <c r="C189" s="333" t="s">
        <v>21236</v>
      </c>
      <c r="D189" s="333" t="s">
        <v>274</v>
      </c>
      <c r="E189" s="333" t="s">
        <v>21237</v>
      </c>
      <c r="F189" s="333" t="s">
        <v>21238</v>
      </c>
      <c r="G189" s="515">
        <v>925</v>
      </c>
      <c r="H189" s="516">
        <v>7886710</v>
      </c>
    </row>
    <row r="190" spans="1:8" x14ac:dyDescent="0.3">
      <c r="A190" s="514">
        <v>10</v>
      </c>
      <c r="B190" s="517" t="s">
        <v>20904</v>
      </c>
      <c r="C190" s="333" t="s">
        <v>21203</v>
      </c>
      <c r="D190" s="333" t="s">
        <v>274</v>
      </c>
      <c r="E190" s="333" t="s">
        <v>21204</v>
      </c>
      <c r="F190" s="333" t="s">
        <v>21205</v>
      </c>
      <c r="G190" s="515">
        <v>858</v>
      </c>
      <c r="H190" s="516">
        <v>3862079</v>
      </c>
    </row>
    <row r="191" spans="1:8" x14ac:dyDescent="0.3">
      <c r="A191" s="514">
        <v>10</v>
      </c>
      <c r="B191" s="517" t="s">
        <v>20904</v>
      </c>
      <c r="C191" s="333" t="s">
        <v>21239</v>
      </c>
      <c r="D191" s="333" t="s">
        <v>274</v>
      </c>
      <c r="E191" s="333" t="s">
        <v>21240</v>
      </c>
      <c r="F191" s="333" t="s">
        <v>21241</v>
      </c>
      <c r="G191" s="515">
        <v>925</v>
      </c>
      <c r="H191" s="516">
        <v>6981325</v>
      </c>
    </row>
    <row r="192" spans="1:8" x14ac:dyDescent="0.3">
      <c r="A192" s="514">
        <v>119.15</v>
      </c>
      <c r="B192" s="517" t="s">
        <v>20904</v>
      </c>
      <c r="C192" s="333" t="s">
        <v>1071</v>
      </c>
      <c r="D192" s="333" t="s">
        <v>274</v>
      </c>
      <c r="E192" s="333" t="s">
        <v>2512</v>
      </c>
      <c r="F192" s="333" t="s">
        <v>21242</v>
      </c>
      <c r="G192" s="515">
        <v>415</v>
      </c>
      <c r="H192" s="516">
        <v>8498400</v>
      </c>
    </row>
    <row r="193" spans="1:8" x14ac:dyDescent="0.3">
      <c r="A193" s="514">
        <v>121.01</v>
      </c>
      <c r="B193" s="517" t="s">
        <v>20904</v>
      </c>
      <c r="C193" s="333" t="s">
        <v>11693</v>
      </c>
      <c r="D193" s="333" t="s">
        <v>274</v>
      </c>
      <c r="E193" s="333" t="s">
        <v>15559</v>
      </c>
      <c r="F193" s="333" t="s">
        <v>21243</v>
      </c>
      <c r="G193" s="515">
        <v>925</v>
      </c>
      <c r="H193" s="516">
        <v>3890295</v>
      </c>
    </row>
    <row r="194" spans="1:8" x14ac:dyDescent="0.3">
      <c r="A194" s="514">
        <v>123.02</v>
      </c>
      <c r="B194" s="517" t="s">
        <v>20904</v>
      </c>
      <c r="C194" s="333" t="s">
        <v>1428</v>
      </c>
      <c r="D194" s="333" t="s">
        <v>262</v>
      </c>
      <c r="E194" s="333" t="s">
        <v>2695</v>
      </c>
      <c r="F194" s="333" t="s">
        <v>21244</v>
      </c>
      <c r="G194" s="515">
        <v>925</v>
      </c>
      <c r="H194" s="516">
        <v>3767604</v>
      </c>
    </row>
    <row r="195" spans="1:8" x14ac:dyDescent="0.3">
      <c r="A195" s="514">
        <v>123.02</v>
      </c>
      <c r="B195" s="517" t="s">
        <v>20904</v>
      </c>
      <c r="C195" s="333" t="s">
        <v>906</v>
      </c>
      <c r="D195" s="333" t="s">
        <v>274</v>
      </c>
      <c r="E195" s="333" t="s">
        <v>10288</v>
      </c>
      <c r="F195" s="333" t="s">
        <v>21245</v>
      </c>
      <c r="G195" s="515">
        <v>415</v>
      </c>
      <c r="H195" s="516">
        <v>7251124</v>
      </c>
    </row>
    <row r="196" spans="1:8" x14ac:dyDescent="0.3">
      <c r="A196" s="514">
        <v>123.3</v>
      </c>
      <c r="B196" s="517" t="s">
        <v>20904</v>
      </c>
      <c r="C196" s="333" t="s">
        <v>1115</v>
      </c>
      <c r="D196" s="333" t="s">
        <v>274</v>
      </c>
      <c r="E196" s="333" t="s">
        <v>2521</v>
      </c>
      <c r="F196" s="333" t="s">
        <v>21246</v>
      </c>
      <c r="G196" s="515">
        <v>925</v>
      </c>
      <c r="H196" s="516">
        <v>8207535</v>
      </c>
    </row>
    <row r="197" spans="1:8" x14ac:dyDescent="0.3">
      <c r="A197" s="514">
        <v>125.38</v>
      </c>
      <c r="B197" s="517" t="s">
        <v>20904</v>
      </c>
      <c r="C197" s="333" t="s">
        <v>10233</v>
      </c>
      <c r="D197" s="333" t="s">
        <v>274</v>
      </c>
      <c r="E197" s="333" t="s">
        <v>10234</v>
      </c>
      <c r="F197" s="333" t="s">
        <v>21247</v>
      </c>
      <c r="G197" s="515">
        <v>510</v>
      </c>
      <c r="H197" s="516">
        <v>4359239</v>
      </c>
    </row>
    <row r="198" spans="1:8" x14ac:dyDescent="0.3">
      <c r="A198" s="514">
        <v>126.12</v>
      </c>
      <c r="B198" s="517" t="s">
        <v>20904</v>
      </c>
      <c r="C198" s="333" t="s">
        <v>3334</v>
      </c>
      <c r="D198" s="333" t="s">
        <v>262</v>
      </c>
      <c r="E198" s="333" t="s">
        <v>3335</v>
      </c>
      <c r="F198" s="333" t="s">
        <v>21248</v>
      </c>
      <c r="G198" s="515">
        <v>925</v>
      </c>
      <c r="H198" s="516">
        <v>2844729</v>
      </c>
    </row>
    <row r="199" spans="1:8" x14ac:dyDescent="0.3">
      <c r="A199" s="514">
        <v>149.97999999999999</v>
      </c>
      <c r="B199" s="517" t="s">
        <v>20904</v>
      </c>
      <c r="C199" s="333" t="s">
        <v>2781</v>
      </c>
      <c r="D199" s="333" t="s">
        <v>302</v>
      </c>
      <c r="E199" s="333" t="s">
        <v>4678</v>
      </c>
      <c r="F199" s="333" t="s">
        <v>21249</v>
      </c>
      <c r="G199" s="515">
        <v>925</v>
      </c>
      <c r="H199" s="516">
        <v>3780766</v>
      </c>
    </row>
    <row r="200" spans="1:8" x14ac:dyDescent="0.3">
      <c r="A200" s="514">
        <v>15</v>
      </c>
      <c r="B200" s="517" t="s">
        <v>20904</v>
      </c>
      <c r="C200" s="333" t="s">
        <v>21250</v>
      </c>
      <c r="D200" s="333" t="s">
        <v>274</v>
      </c>
      <c r="E200" s="333" t="s">
        <v>21251</v>
      </c>
      <c r="F200" s="333" t="s">
        <v>21252</v>
      </c>
      <c r="G200" s="515">
        <v>415</v>
      </c>
      <c r="H200" s="516">
        <v>6088676</v>
      </c>
    </row>
    <row r="201" spans="1:8" x14ac:dyDescent="0.3">
      <c r="A201" s="514">
        <v>15</v>
      </c>
      <c r="B201" s="517" t="s">
        <v>20904</v>
      </c>
      <c r="C201" s="333" t="s">
        <v>20846</v>
      </c>
      <c r="D201" s="333" t="s">
        <v>274</v>
      </c>
      <c r="E201" s="333" t="s">
        <v>20847</v>
      </c>
      <c r="F201" s="333" t="s">
        <v>21253</v>
      </c>
      <c r="G201" s="515">
        <v>925</v>
      </c>
      <c r="H201" s="516">
        <v>2837440</v>
      </c>
    </row>
    <row r="202" spans="1:8" x14ac:dyDescent="0.3">
      <c r="A202" s="514">
        <v>15</v>
      </c>
      <c r="B202" s="517" t="s">
        <v>20904</v>
      </c>
      <c r="C202" s="333" t="s">
        <v>21254</v>
      </c>
      <c r="D202" s="333" t="s">
        <v>274</v>
      </c>
      <c r="E202" s="333" t="s">
        <v>21255</v>
      </c>
      <c r="F202" s="333" t="s">
        <v>21256</v>
      </c>
      <c r="G202" s="515">
        <v>925</v>
      </c>
      <c r="H202" s="516">
        <v>9621088</v>
      </c>
    </row>
    <row r="203" spans="1:8" x14ac:dyDescent="0.3">
      <c r="A203" s="514">
        <v>15</v>
      </c>
      <c r="B203" s="517" t="s">
        <v>20904</v>
      </c>
      <c r="C203" s="333" t="s">
        <v>21257</v>
      </c>
      <c r="D203" s="333" t="s">
        <v>274</v>
      </c>
      <c r="E203" s="333" t="s">
        <v>21258</v>
      </c>
      <c r="F203" s="333" t="s">
        <v>21259</v>
      </c>
      <c r="G203" s="515">
        <v>415</v>
      </c>
      <c r="H203" s="516">
        <v>7220981</v>
      </c>
    </row>
    <row r="204" spans="1:8" x14ac:dyDescent="0.3">
      <c r="A204" s="514">
        <v>15</v>
      </c>
      <c r="B204" s="517" t="s">
        <v>20904</v>
      </c>
      <c r="C204" s="333" t="s">
        <v>20734</v>
      </c>
      <c r="D204" s="333" t="s">
        <v>274</v>
      </c>
      <c r="E204" s="333" t="s">
        <v>20735</v>
      </c>
      <c r="F204" s="333" t="s">
        <v>20736</v>
      </c>
      <c r="G204" s="515">
        <v>415</v>
      </c>
      <c r="H204" s="516">
        <v>5157293</v>
      </c>
    </row>
    <row r="205" spans="1:8" x14ac:dyDescent="0.3">
      <c r="A205" s="514">
        <v>15</v>
      </c>
      <c r="B205" s="517" t="s">
        <v>20904</v>
      </c>
      <c r="C205" s="333" t="s">
        <v>21260</v>
      </c>
      <c r="D205" s="333" t="s">
        <v>274</v>
      </c>
      <c r="E205" s="333" t="s">
        <v>21261</v>
      </c>
      <c r="F205" s="333" t="s">
        <v>21262</v>
      </c>
      <c r="G205" s="515">
        <v>480</v>
      </c>
      <c r="H205" s="516">
        <v>3632738</v>
      </c>
    </row>
    <row r="206" spans="1:8" x14ac:dyDescent="0.3">
      <c r="A206" s="514">
        <v>15</v>
      </c>
      <c r="B206" s="517" t="s">
        <v>20904</v>
      </c>
      <c r="C206" s="333" t="s">
        <v>21263</v>
      </c>
      <c r="D206" s="333" t="s">
        <v>274</v>
      </c>
      <c r="E206" s="333" t="s">
        <v>21264</v>
      </c>
      <c r="F206" s="333" t="s">
        <v>21265</v>
      </c>
      <c r="G206" s="515">
        <v>925</v>
      </c>
      <c r="H206" s="516">
        <v>2834005</v>
      </c>
    </row>
    <row r="207" spans="1:8" x14ac:dyDescent="0.3">
      <c r="A207" s="514">
        <v>15</v>
      </c>
      <c r="B207" s="517" t="s">
        <v>20904</v>
      </c>
      <c r="C207" s="333" t="s">
        <v>21266</v>
      </c>
      <c r="D207" s="333" t="s">
        <v>274</v>
      </c>
      <c r="E207" s="333" t="s">
        <v>21267</v>
      </c>
      <c r="F207" s="333" t="s">
        <v>21268</v>
      </c>
      <c r="G207" s="515">
        <v>925</v>
      </c>
      <c r="H207" s="516">
        <v>8204036</v>
      </c>
    </row>
    <row r="208" spans="1:8" x14ac:dyDescent="0.3">
      <c r="A208" s="514">
        <v>15</v>
      </c>
      <c r="B208" s="517" t="s">
        <v>20904</v>
      </c>
      <c r="C208" s="333" t="s">
        <v>21269</v>
      </c>
      <c r="D208" s="333" t="s">
        <v>274</v>
      </c>
      <c r="E208" s="333" t="s">
        <v>21270</v>
      </c>
      <c r="F208" s="333" t="s">
        <v>21271</v>
      </c>
      <c r="G208" s="515">
        <v>925</v>
      </c>
      <c r="H208" s="516">
        <v>7083014</v>
      </c>
    </row>
    <row r="209" spans="1:8" x14ac:dyDescent="0.3">
      <c r="A209" s="514">
        <v>15</v>
      </c>
      <c r="B209" s="517" t="s">
        <v>20904</v>
      </c>
      <c r="C209" s="333" t="s">
        <v>21272</v>
      </c>
      <c r="D209" s="333" t="s">
        <v>274</v>
      </c>
      <c r="E209" s="333" t="s">
        <v>21273</v>
      </c>
      <c r="F209" s="333" t="s">
        <v>21274</v>
      </c>
      <c r="G209" s="515">
        <v>925</v>
      </c>
      <c r="H209" s="516">
        <v>3765206</v>
      </c>
    </row>
    <row r="210" spans="1:8" x14ac:dyDescent="0.3">
      <c r="A210" s="514">
        <v>15</v>
      </c>
      <c r="B210" s="517" t="s">
        <v>20904</v>
      </c>
      <c r="C210" s="333" t="s">
        <v>21275</v>
      </c>
      <c r="D210" s="333" t="s">
        <v>274</v>
      </c>
      <c r="E210" s="333" t="s">
        <v>21276</v>
      </c>
      <c r="F210" s="333" t="s">
        <v>21277</v>
      </c>
      <c r="G210" s="515">
        <v>925</v>
      </c>
      <c r="H210" s="516">
        <v>7890516</v>
      </c>
    </row>
    <row r="211" spans="1:8" x14ac:dyDescent="0.3">
      <c r="A211" s="514">
        <v>15</v>
      </c>
      <c r="B211" s="517" t="s">
        <v>20904</v>
      </c>
      <c r="C211" s="333" t="s">
        <v>21278</v>
      </c>
      <c r="D211" s="333" t="s">
        <v>274</v>
      </c>
      <c r="E211" s="333" t="s">
        <v>21279</v>
      </c>
      <c r="F211" s="333" t="s">
        <v>21280</v>
      </c>
      <c r="G211" s="515">
        <v>925</v>
      </c>
      <c r="H211" s="516">
        <v>5480484</v>
      </c>
    </row>
    <row r="212" spans="1:8" x14ac:dyDescent="0.3">
      <c r="A212" s="514">
        <v>15</v>
      </c>
      <c r="B212" s="517" t="s">
        <v>20904</v>
      </c>
      <c r="C212" s="333" t="s">
        <v>11581</v>
      </c>
      <c r="D212" s="333" t="s">
        <v>294</v>
      </c>
      <c r="E212" s="333" t="s">
        <v>11582</v>
      </c>
      <c r="F212" s="333" t="s">
        <v>21281</v>
      </c>
      <c r="G212" s="515">
        <v>219</v>
      </c>
      <c r="H212" s="516">
        <v>2999242</v>
      </c>
    </row>
    <row r="213" spans="1:8" x14ac:dyDescent="0.3">
      <c r="A213" s="514">
        <v>15</v>
      </c>
      <c r="B213" s="517" t="s">
        <v>20904</v>
      </c>
      <c r="C213" s="333" t="s">
        <v>21282</v>
      </c>
      <c r="D213" s="333" t="s">
        <v>274</v>
      </c>
      <c r="E213" s="333" t="s">
        <v>21283</v>
      </c>
      <c r="F213" s="333" t="s">
        <v>21284</v>
      </c>
      <c r="G213" s="515">
        <v>925</v>
      </c>
      <c r="H213" s="516">
        <v>7686206</v>
      </c>
    </row>
    <row r="214" spans="1:8" x14ac:dyDescent="0.3">
      <c r="A214" s="514">
        <v>15</v>
      </c>
      <c r="B214" s="517" t="s">
        <v>20904</v>
      </c>
      <c r="C214" s="333" t="s">
        <v>8084</v>
      </c>
      <c r="D214" s="333" t="s">
        <v>262</v>
      </c>
      <c r="E214" s="333" t="s">
        <v>8085</v>
      </c>
      <c r="F214" s="333" t="s">
        <v>21285</v>
      </c>
      <c r="G214" s="515">
        <v>925</v>
      </c>
      <c r="H214" s="516">
        <v>2166316</v>
      </c>
    </row>
    <row r="215" spans="1:8" x14ac:dyDescent="0.3">
      <c r="A215" s="514">
        <v>15</v>
      </c>
      <c r="B215" s="517" t="s">
        <v>20904</v>
      </c>
      <c r="C215" s="333" t="s">
        <v>20019</v>
      </c>
      <c r="D215" s="333" t="s">
        <v>274</v>
      </c>
      <c r="E215" s="333" t="s">
        <v>20020</v>
      </c>
      <c r="F215" s="333" t="s">
        <v>20021</v>
      </c>
      <c r="G215" s="515">
        <v>510</v>
      </c>
      <c r="H215" s="516">
        <v>9142414</v>
      </c>
    </row>
    <row r="216" spans="1:8" x14ac:dyDescent="0.3">
      <c r="A216" s="514">
        <v>15</v>
      </c>
      <c r="B216" s="517" t="s">
        <v>20904</v>
      </c>
      <c r="C216" s="333" t="s">
        <v>20874</v>
      </c>
      <c r="D216" s="333" t="s">
        <v>274</v>
      </c>
      <c r="E216" s="333" t="s">
        <v>20875</v>
      </c>
      <c r="F216" s="333" t="s">
        <v>21286</v>
      </c>
      <c r="G216" s="515">
        <v>925</v>
      </c>
      <c r="H216" s="516">
        <v>6283334</v>
      </c>
    </row>
    <row r="217" spans="1:8" x14ac:dyDescent="0.3">
      <c r="A217" s="514">
        <v>15</v>
      </c>
      <c r="B217" s="517" t="s">
        <v>20904</v>
      </c>
      <c r="C217" s="333" t="s">
        <v>17930</v>
      </c>
      <c r="D217" s="333" t="s">
        <v>274</v>
      </c>
      <c r="E217" s="333" t="s">
        <v>7236</v>
      </c>
      <c r="F217" s="333" t="s">
        <v>21287</v>
      </c>
      <c r="G217" s="515">
        <v>616</v>
      </c>
      <c r="H217" s="516">
        <v>4038794</v>
      </c>
    </row>
    <row r="218" spans="1:8" x14ac:dyDescent="0.3">
      <c r="A218" s="514">
        <v>15</v>
      </c>
      <c r="B218" s="517" t="s">
        <v>20904</v>
      </c>
      <c r="C218" s="333" t="s">
        <v>2656</v>
      </c>
      <c r="D218" s="333" t="s">
        <v>274</v>
      </c>
      <c r="E218" s="333" t="s">
        <v>2690</v>
      </c>
      <c r="F218" s="333" t="s">
        <v>21288</v>
      </c>
      <c r="G218" s="515">
        <v>925</v>
      </c>
      <c r="H218" s="516">
        <v>2567474</v>
      </c>
    </row>
    <row r="219" spans="1:8" x14ac:dyDescent="0.3">
      <c r="A219" s="514">
        <v>15</v>
      </c>
      <c r="B219" s="517" t="s">
        <v>20904</v>
      </c>
      <c r="C219" s="333" t="s">
        <v>745</v>
      </c>
      <c r="D219" s="333" t="s">
        <v>845</v>
      </c>
      <c r="E219" s="333" t="s">
        <v>180</v>
      </c>
      <c r="F219" s="333" t="s">
        <v>21289</v>
      </c>
      <c r="G219" s="515">
        <v>925</v>
      </c>
      <c r="H219" s="516">
        <v>7089761</v>
      </c>
    </row>
    <row r="220" spans="1:8" x14ac:dyDescent="0.3">
      <c r="A220" s="514">
        <v>15</v>
      </c>
      <c r="B220" s="517" t="s">
        <v>20904</v>
      </c>
      <c r="C220" s="333" t="s">
        <v>745</v>
      </c>
      <c r="D220" s="333" t="s">
        <v>783</v>
      </c>
      <c r="E220" s="333" t="s">
        <v>180</v>
      </c>
      <c r="F220" s="333" t="s">
        <v>21290</v>
      </c>
      <c r="G220" s="515">
        <v>925</v>
      </c>
      <c r="H220" s="516">
        <v>7089761</v>
      </c>
    </row>
    <row r="221" spans="1:8" x14ac:dyDescent="0.3">
      <c r="A221" s="514">
        <v>15</v>
      </c>
      <c r="B221" s="517" t="s">
        <v>20904</v>
      </c>
      <c r="C221" s="333" t="s">
        <v>745</v>
      </c>
      <c r="D221" s="333" t="s">
        <v>775</v>
      </c>
      <c r="E221" s="333" t="s">
        <v>180</v>
      </c>
      <c r="F221" s="333" t="s">
        <v>21290</v>
      </c>
      <c r="G221" s="515">
        <v>925</v>
      </c>
      <c r="H221" s="516">
        <v>9333074</v>
      </c>
    </row>
    <row r="222" spans="1:8" x14ac:dyDescent="0.3">
      <c r="A222" s="514">
        <v>15</v>
      </c>
      <c r="B222" s="517" t="s">
        <v>20904</v>
      </c>
      <c r="C222" s="333" t="s">
        <v>16223</v>
      </c>
      <c r="D222" s="333" t="s">
        <v>274</v>
      </c>
      <c r="E222" s="333" t="s">
        <v>16224</v>
      </c>
      <c r="F222" s="333" t="s">
        <v>21291</v>
      </c>
      <c r="G222" s="515">
        <v>415</v>
      </c>
      <c r="H222" s="516">
        <v>4652350</v>
      </c>
    </row>
    <row r="223" spans="1:8" x14ac:dyDescent="0.3">
      <c r="A223" s="514">
        <v>15</v>
      </c>
      <c r="B223" s="517" t="s">
        <v>20904</v>
      </c>
      <c r="C223" s="333" t="s">
        <v>4619</v>
      </c>
      <c r="D223" s="333" t="s">
        <v>274</v>
      </c>
      <c r="E223" s="333" t="s">
        <v>4620</v>
      </c>
      <c r="F223" s="333" t="s">
        <v>21292</v>
      </c>
      <c r="G223" s="515">
        <v>925</v>
      </c>
      <c r="H223" s="516">
        <v>9410000</v>
      </c>
    </row>
    <row r="224" spans="1:8" x14ac:dyDescent="0.3">
      <c r="A224" s="514">
        <v>15</v>
      </c>
      <c r="B224" s="517" t="s">
        <v>20904</v>
      </c>
      <c r="C224" s="333" t="s">
        <v>7781</v>
      </c>
      <c r="D224" s="333" t="s">
        <v>262</v>
      </c>
      <c r="E224" s="333" t="s">
        <v>7782</v>
      </c>
      <c r="F224" s="333" t="s">
        <v>21293</v>
      </c>
      <c r="G224" s="515">
        <v>714</v>
      </c>
      <c r="H224" s="516">
        <v>8333086</v>
      </c>
    </row>
    <row r="225" spans="1:8" x14ac:dyDescent="0.3">
      <c r="A225" s="514">
        <v>15</v>
      </c>
      <c r="B225" s="517" t="s">
        <v>20904</v>
      </c>
      <c r="C225" s="333" t="s">
        <v>16902</v>
      </c>
      <c r="D225" s="333" t="s">
        <v>274</v>
      </c>
      <c r="E225" s="333" t="s">
        <v>16903</v>
      </c>
      <c r="F225" s="333" t="s">
        <v>21294</v>
      </c>
      <c r="G225" s="515">
        <v>949</v>
      </c>
      <c r="H225" s="516">
        <v>7445200</v>
      </c>
    </row>
    <row r="226" spans="1:8" x14ac:dyDescent="0.3">
      <c r="A226" s="514">
        <v>15</v>
      </c>
      <c r="B226" s="517" t="s">
        <v>20904</v>
      </c>
      <c r="C226" s="333" t="s">
        <v>3071</v>
      </c>
      <c r="D226" s="333" t="s">
        <v>274</v>
      </c>
      <c r="E226" s="333" t="s">
        <v>3072</v>
      </c>
      <c r="F226" s="333" t="s">
        <v>21295</v>
      </c>
      <c r="G226" s="515">
        <v>415</v>
      </c>
      <c r="H226" s="516">
        <v>8102699</v>
      </c>
    </row>
    <row r="227" spans="1:8" x14ac:dyDescent="0.3">
      <c r="A227" s="514">
        <v>15</v>
      </c>
      <c r="B227" s="517" t="s">
        <v>20904</v>
      </c>
      <c r="C227" s="333" t="s">
        <v>6844</v>
      </c>
      <c r="D227" s="333" t="s">
        <v>262</v>
      </c>
      <c r="E227" s="333" t="s">
        <v>6845</v>
      </c>
      <c r="F227" s="333" t="s">
        <v>21296</v>
      </c>
      <c r="G227" s="515">
        <v>925</v>
      </c>
      <c r="H227" s="516">
        <v>7889615</v>
      </c>
    </row>
    <row r="228" spans="1:8" x14ac:dyDescent="0.3">
      <c r="A228" s="514">
        <v>15</v>
      </c>
      <c r="B228" s="517" t="s">
        <v>20904</v>
      </c>
      <c r="C228" s="333" t="s">
        <v>10580</v>
      </c>
      <c r="D228" s="333" t="s">
        <v>274</v>
      </c>
      <c r="E228" s="333" t="s">
        <v>10070</v>
      </c>
      <c r="F228" s="333" t="s">
        <v>21297</v>
      </c>
      <c r="G228" s="515">
        <v>702</v>
      </c>
      <c r="H228" s="516">
        <v>9999999</v>
      </c>
    </row>
    <row r="229" spans="1:8" x14ac:dyDescent="0.3">
      <c r="A229" s="514">
        <v>15</v>
      </c>
      <c r="B229" s="517" t="s">
        <v>20904</v>
      </c>
      <c r="C229" s="333" t="s">
        <v>6376</v>
      </c>
      <c r="D229" s="333" t="s">
        <v>294</v>
      </c>
      <c r="E229" s="333" t="s">
        <v>6377</v>
      </c>
      <c r="F229" s="333" t="s">
        <v>21298</v>
      </c>
      <c r="G229" s="515">
        <v>925</v>
      </c>
      <c r="H229" s="516">
        <v>2791760</v>
      </c>
    </row>
    <row r="230" spans="1:8" x14ac:dyDescent="0.3">
      <c r="A230" s="514">
        <v>15</v>
      </c>
      <c r="B230" s="517" t="s">
        <v>20904</v>
      </c>
      <c r="C230" s="333" t="s">
        <v>6376</v>
      </c>
      <c r="D230" s="333" t="s">
        <v>302</v>
      </c>
      <c r="E230" s="333" t="s">
        <v>6377</v>
      </c>
      <c r="F230" s="333" t="s">
        <v>21299</v>
      </c>
      <c r="G230" s="515">
        <v>914</v>
      </c>
      <c r="H230" s="516">
        <v>2690081</v>
      </c>
    </row>
    <row r="231" spans="1:8" x14ac:dyDescent="0.3">
      <c r="A231" s="514">
        <v>15</v>
      </c>
      <c r="B231" s="517" t="s">
        <v>20904</v>
      </c>
      <c r="C231" s="333" t="s">
        <v>21300</v>
      </c>
      <c r="D231" s="333" t="s">
        <v>274</v>
      </c>
      <c r="E231" s="333" t="s">
        <v>21301</v>
      </c>
      <c r="F231" s="333" t="s">
        <v>21302</v>
      </c>
      <c r="G231" s="515">
        <v>650</v>
      </c>
      <c r="H231" s="516">
        <v>6448539</v>
      </c>
    </row>
    <row r="232" spans="1:8" x14ac:dyDescent="0.3">
      <c r="A232" s="514">
        <v>15</v>
      </c>
      <c r="B232" s="517" t="s">
        <v>20904</v>
      </c>
      <c r="C232" s="333" t="s">
        <v>21303</v>
      </c>
      <c r="D232" s="333" t="s">
        <v>274</v>
      </c>
      <c r="E232" s="333" t="s">
        <v>21304</v>
      </c>
      <c r="F232" s="333" t="s">
        <v>21305</v>
      </c>
      <c r="G232" s="515">
        <v>925</v>
      </c>
      <c r="H232" s="516">
        <v>7081426</v>
      </c>
    </row>
    <row r="233" spans="1:8" x14ac:dyDescent="0.3">
      <c r="A233" s="514">
        <v>15</v>
      </c>
      <c r="B233" s="517" t="s">
        <v>20904</v>
      </c>
      <c r="C233" s="333" t="s">
        <v>21306</v>
      </c>
      <c r="D233" s="333" t="s">
        <v>274</v>
      </c>
      <c r="E233" s="333" t="s">
        <v>21307</v>
      </c>
      <c r="F233" s="333" t="s">
        <v>21308</v>
      </c>
      <c r="G233" s="515">
        <v>415</v>
      </c>
      <c r="H233" s="516">
        <v>3779931</v>
      </c>
    </row>
    <row r="234" spans="1:8" x14ac:dyDescent="0.3">
      <c r="A234" s="514">
        <v>15</v>
      </c>
      <c r="B234" s="517" t="s">
        <v>20904</v>
      </c>
      <c r="C234" s="333" t="s">
        <v>21309</v>
      </c>
      <c r="D234" s="333" t="s">
        <v>274</v>
      </c>
      <c r="E234" s="333" t="s">
        <v>21310</v>
      </c>
      <c r="F234" s="333" t="s">
        <v>21311</v>
      </c>
      <c r="G234" s="515">
        <v>925</v>
      </c>
      <c r="H234" s="516">
        <v>8850005</v>
      </c>
    </row>
    <row r="235" spans="1:8" x14ac:dyDescent="0.3">
      <c r="A235" s="514">
        <v>15</v>
      </c>
      <c r="B235" s="517" t="s">
        <v>20904</v>
      </c>
      <c r="C235" s="333" t="s">
        <v>21312</v>
      </c>
      <c r="D235" s="333" t="s">
        <v>274</v>
      </c>
      <c r="E235" s="333" t="s">
        <v>21313</v>
      </c>
      <c r="F235" s="333" t="s">
        <v>21314</v>
      </c>
      <c r="G235" s="515">
        <v>925</v>
      </c>
      <c r="H235" s="516">
        <v>2549141</v>
      </c>
    </row>
    <row r="236" spans="1:8" x14ac:dyDescent="0.3">
      <c r="A236" s="514">
        <v>15</v>
      </c>
      <c r="B236" s="517" t="s">
        <v>20904</v>
      </c>
      <c r="C236" s="333" t="s">
        <v>20874</v>
      </c>
      <c r="D236" s="333" t="s">
        <v>274</v>
      </c>
      <c r="E236" s="333" t="s">
        <v>20875</v>
      </c>
      <c r="F236" s="333" t="s">
        <v>21286</v>
      </c>
      <c r="G236" s="515">
        <v>925</v>
      </c>
      <c r="H236" s="516">
        <v>6283334</v>
      </c>
    </row>
    <row r="237" spans="1:8" x14ac:dyDescent="0.3">
      <c r="A237" s="514">
        <v>15</v>
      </c>
      <c r="B237" s="517" t="s">
        <v>20904</v>
      </c>
      <c r="C237" s="333" t="s">
        <v>21263</v>
      </c>
      <c r="D237" s="333" t="s">
        <v>274</v>
      </c>
      <c r="E237" s="333" t="s">
        <v>21264</v>
      </c>
      <c r="F237" s="333" t="s">
        <v>21265</v>
      </c>
      <c r="G237" s="515">
        <v>925</v>
      </c>
      <c r="H237" s="516">
        <v>2834005</v>
      </c>
    </row>
    <row r="238" spans="1:8" x14ac:dyDescent="0.3">
      <c r="A238" s="514">
        <v>15</v>
      </c>
      <c r="B238" s="517" t="s">
        <v>20904</v>
      </c>
      <c r="C238" s="333" t="s">
        <v>21315</v>
      </c>
      <c r="D238" s="333" t="s">
        <v>274</v>
      </c>
      <c r="E238" s="333" t="s">
        <v>21316</v>
      </c>
      <c r="F238" s="333" t="s">
        <v>21317</v>
      </c>
      <c r="G238" s="515">
        <v>925</v>
      </c>
      <c r="H238" s="516">
        <v>2837282</v>
      </c>
    </row>
    <row r="239" spans="1:8" x14ac:dyDescent="0.3">
      <c r="A239" s="514">
        <v>15</v>
      </c>
      <c r="B239" s="517" t="s">
        <v>20904</v>
      </c>
      <c r="C239" s="333" t="s">
        <v>21318</v>
      </c>
      <c r="D239" s="333" t="s">
        <v>274</v>
      </c>
      <c r="E239" s="333" t="s">
        <v>21319</v>
      </c>
      <c r="F239" s="333" t="s">
        <v>21320</v>
      </c>
      <c r="G239" s="515">
        <v>707</v>
      </c>
      <c r="H239" s="516">
        <v>3739331</v>
      </c>
    </row>
    <row r="240" spans="1:8" x14ac:dyDescent="0.3">
      <c r="A240" s="514">
        <v>15</v>
      </c>
      <c r="B240" s="517" t="s">
        <v>20904</v>
      </c>
      <c r="C240" s="333" t="s">
        <v>20631</v>
      </c>
      <c r="D240" s="333" t="s">
        <v>274</v>
      </c>
      <c r="E240" s="333" t="s">
        <v>20632</v>
      </c>
      <c r="F240" s="333" t="s">
        <v>20633</v>
      </c>
      <c r="G240" s="515">
        <v>925</v>
      </c>
      <c r="H240" s="516">
        <v>3762231</v>
      </c>
    </row>
    <row r="241" spans="1:8" x14ac:dyDescent="0.3">
      <c r="A241" s="514">
        <v>15</v>
      </c>
      <c r="B241" s="517" t="s">
        <v>20904</v>
      </c>
      <c r="C241" s="333" t="s">
        <v>21321</v>
      </c>
      <c r="D241" s="333" t="s">
        <v>274</v>
      </c>
      <c r="E241" s="333" t="s">
        <v>21322</v>
      </c>
      <c r="F241" s="333" t="s">
        <v>21323</v>
      </c>
      <c r="G241" s="515">
        <v>925</v>
      </c>
      <c r="H241" s="516">
        <v>2597742</v>
      </c>
    </row>
    <row r="242" spans="1:8" x14ac:dyDescent="0.3">
      <c r="A242" s="514">
        <v>15</v>
      </c>
      <c r="B242" s="517" t="s">
        <v>20904</v>
      </c>
      <c r="C242" s="333" t="s">
        <v>21324</v>
      </c>
      <c r="D242" s="333" t="s">
        <v>274</v>
      </c>
      <c r="E242" s="333" t="s">
        <v>21325</v>
      </c>
      <c r="F242" s="333" t="s">
        <v>21326</v>
      </c>
      <c r="G242" s="515">
        <v>925</v>
      </c>
      <c r="H242" s="516">
        <v>9895490</v>
      </c>
    </row>
    <row r="243" spans="1:8" x14ac:dyDescent="0.3">
      <c r="A243" s="514">
        <v>15</v>
      </c>
      <c r="B243" s="517" t="s">
        <v>20904</v>
      </c>
      <c r="C243" s="333" t="s">
        <v>21327</v>
      </c>
      <c r="D243" s="333" t="s">
        <v>274</v>
      </c>
      <c r="E243" s="333" t="s">
        <v>21328</v>
      </c>
      <c r="F243" s="333" t="s">
        <v>21329</v>
      </c>
      <c r="G243" s="515">
        <v>925</v>
      </c>
      <c r="H243" s="516">
        <v>2545224</v>
      </c>
    </row>
    <row r="244" spans="1:8" x14ac:dyDescent="0.3">
      <c r="A244" s="514">
        <v>15</v>
      </c>
      <c r="B244" s="517" t="s">
        <v>20904</v>
      </c>
      <c r="C244" s="333" t="s">
        <v>20794</v>
      </c>
      <c r="D244" s="333" t="s">
        <v>274</v>
      </c>
      <c r="E244" s="333" t="s">
        <v>20795</v>
      </c>
      <c r="F244" s="333" t="s">
        <v>20796</v>
      </c>
      <c r="G244" s="515">
        <v>281</v>
      </c>
      <c r="H244" s="516">
        <v>7723772</v>
      </c>
    </row>
    <row r="245" spans="1:8" x14ac:dyDescent="0.3">
      <c r="A245" s="514">
        <v>15</v>
      </c>
      <c r="B245" s="517" t="s">
        <v>20904</v>
      </c>
      <c r="C245" s="333" t="s">
        <v>21330</v>
      </c>
      <c r="D245" s="333" t="s">
        <v>274</v>
      </c>
      <c r="E245" s="333" t="s">
        <v>21331</v>
      </c>
      <c r="F245" s="333" t="s">
        <v>21332</v>
      </c>
      <c r="G245" s="515">
        <v>925</v>
      </c>
      <c r="H245" s="516">
        <v>999999</v>
      </c>
    </row>
    <row r="246" spans="1:8" x14ac:dyDescent="0.3">
      <c r="A246" s="514">
        <v>15</v>
      </c>
      <c r="B246" s="517" t="s">
        <v>20904</v>
      </c>
      <c r="C246" s="333" t="s">
        <v>21333</v>
      </c>
      <c r="D246" s="333" t="s">
        <v>274</v>
      </c>
      <c r="E246" s="333" t="s">
        <v>21334</v>
      </c>
      <c r="F246" s="333" t="s">
        <v>21335</v>
      </c>
      <c r="G246" s="515">
        <v>925</v>
      </c>
      <c r="H246" s="516">
        <v>6831670</v>
      </c>
    </row>
    <row r="247" spans="1:8" x14ac:dyDescent="0.3">
      <c r="A247" s="514">
        <v>15</v>
      </c>
      <c r="B247" s="517" t="s">
        <v>20904</v>
      </c>
      <c r="C247" s="333" t="s">
        <v>21336</v>
      </c>
      <c r="D247" s="333" t="s">
        <v>274</v>
      </c>
      <c r="E247" s="333" t="s">
        <v>21337</v>
      </c>
      <c r="F247" s="333" t="s">
        <v>21338</v>
      </c>
      <c r="G247" s="515">
        <v>978</v>
      </c>
      <c r="H247" s="516">
        <v>4960155</v>
      </c>
    </row>
    <row r="248" spans="1:8" x14ac:dyDescent="0.3">
      <c r="A248" s="514">
        <v>15</v>
      </c>
      <c r="B248" s="517" t="s">
        <v>20904</v>
      </c>
      <c r="C248" s="333" t="s">
        <v>20874</v>
      </c>
      <c r="D248" s="333" t="s">
        <v>274</v>
      </c>
      <c r="E248" s="333" t="s">
        <v>20875</v>
      </c>
      <c r="F248" s="333" t="s">
        <v>21286</v>
      </c>
      <c r="G248" s="515">
        <v>925</v>
      </c>
      <c r="H248" s="516">
        <v>6283334</v>
      </c>
    </row>
    <row r="249" spans="1:8" x14ac:dyDescent="0.3">
      <c r="A249" s="514">
        <v>15</v>
      </c>
      <c r="B249" s="517" t="s">
        <v>20904</v>
      </c>
      <c r="C249" s="333" t="s">
        <v>21339</v>
      </c>
      <c r="D249" s="333" t="s">
        <v>274</v>
      </c>
      <c r="E249" s="333" t="s">
        <v>21340</v>
      </c>
      <c r="F249" s="333" t="s">
        <v>21341</v>
      </c>
      <c r="G249" s="515">
        <v>510</v>
      </c>
      <c r="H249" s="516">
        <v>6936202</v>
      </c>
    </row>
    <row r="250" spans="1:8" x14ac:dyDescent="0.3">
      <c r="A250" s="514">
        <v>15</v>
      </c>
      <c r="B250" s="517" t="s">
        <v>20904</v>
      </c>
      <c r="C250" s="333" t="s">
        <v>21342</v>
      </c>
      <c r="D250" s="333" t="s">
        <v>274</v>
      </c>
      <c r="E250" s="333" t="s">
        <v>21343</v>
      </c>
      <c r="F250" s="333" t="s">
        <v>21344</v>
      </c>
      <c r="G250" s="515">
        <v>925</v>
      </c>
      <c r="H250" s="516">
        <v>4872112</v>
      </c>
    </row>
    <row r="251" spans="1:8" x14ac:dyDescent="0.3">
      <c r="A251" s="514">
        <v>15</v>
      </c>
      <c r="B251" s="517" t="s">
        <v>20904</v>
      </c>
      <c r="C251" s="333" t="s">
        <v>21345</v>
      </c>
      <c r="D251" s="333" t="s">
        <v>274</v>
      </c>
      <c r="E251" s="333" t="s">
        <v>21346</v>
      </c>
      <c r="F251" s="333" t="s">
        <v>21347</v>
      </c>
      <c r="G251" s="515">
        <v>510</v>
      </c>
      <c r="H251" s="516">
        <v>6764563</v>
      </c>
    </row>
    <row r="252" spans="1:8" x14ac:dyDescent="0.3">
      <c r="A252" s="514">
        <v>15</v>
      </c>
      <c r="B252" s="517" t="s">
        <v>20904</v>
      </c>
      <c r="C252" s="333" t="s">
        <v>21348</v>
      </c>
      <c r="D252" s="333" t="s">
        <v>274</v>
      </c>
      <c r="E252" s="333" t="s">
        <v>21349</v>
      </c>
      <c r="F252" s="333" t="s">
        <v>21350</v>
      </c>
      <c r="G252" s="515">
        <v>415</v>
      </c>
      <c r="H252" s="516">
        <v>3094484</v>
      </c>
    </row>
    <row r="253" spans="1:8" x14ac:dyDescent="0.3">
      <c r="A253" s="514">
        <v>15</v>
      </c>
      <c r="B253" s="517" t="s">
        <v>20904</v>
      </c>
      <c r="C253" s="333" t="s">
        <v>21351</v>
      </c>
      <c r="D253" s="333" t="s">
        <v>274</v>
      </c>
      <c r="E253" s="333" t="s">
        <v>21352</v>
      </c>
      <c r="F253" s="333" t="s">
        <v>21353</v>
      </c>
      <c r="G253" s="515">
        <v>925</v>
      </c>
      <c r="H253" s="516">
        <v>7855425</v>
      </c>
    </row>
    <row r="254" spans="1:8" x14ac:dyDescent="0.3">
      <c r="A254" s="514">
        <v>15</v>
      </c>
      <c r="B254" s="517" t="s">
        <v>20904</v>
      </c>
      <c r="C254" s="333" t="s">
        <v>21354</v>
      </c>
      <c r="D254" s="333" t="s">
        <v>274</v>
      </c>
      <c r="E254" s="333" t="s">
        <v>21355</v>
      </c>
      <c r="F254" s="333" t="s">
        <v>21356</v>
      </c>
      <c r="G254" s="515">
        <v>415</v>
      </c>
      <c r="H254" s="516">
        <v>5167644</v>
      </c>
    </row>
    <row r="255" spans="1:8" x14ac:dyDescent="0.3">
      <c r="A255" s="514">
        <v>15</v>
      </c>
      <c r="B255" s="517" t="s">
        <v>20904</v>
      </c>
      <c r="C255" s="333" t="s">
        <v>21357</v>
      </c>
      <c r="D255" s="333" t="s">
        <v>274</v>
      </c>
      <c r="E255" s="333" t="s">
        <v>21358</v>
      </c>
      <c r="F255" s="333" t="s">
        <v>21359</v>
      </c>
      <c r="G255" s="515">
        <v>925</v>
      </c>
      <c r="H255" s="516">
        <v>3608931</v>
      </c>
    </row>
    <row r="256" spans="1:8" x14ac:dyDescent="0.3">
      <c r="A256" s="514">
        <v>15</v>
      </c>
      <c r="B256" s="517" t="s">
        <v>20904</v>
      </c>
      <c r="C256" s="333" t="s">
        <v>21360</v>
      </c>
      <c r="D256" s="333" t="s">
        <v>274</v>
      </c>
      <c r="E256" s="333" t="s">
        <v>21361</v>
      </c>
      <c r="F256" s="333" t="s">
        <v>21362</v>
      </c>
      <c r="G256" s="515">
        <v>925</v>
      </c>
      <c r="H256" s="516">
        <v>3890126</v>
      </c>
    </row>
    <row r="257" spans="1:8" x14ac:dyDescent="0.3">
      <c r="A257" s="514">
        <v>15</v>
      </c>
      <c r="B257" s="517" t="s">
        <v>20904</v>
      </c>
      <c r="C257" s="333" t="s">
        <v>21363</v>
      </c>
      <c r="D257" s="333" t="s">
        <v>274</v>
      </c>
      <c r="E257" s="333" t="s">
        <v>21364</v>
      </c>
      <c r="F257" s="333" t="s">
        <v>21365</v>
      </c>
      <c r="G257" s="515">
        <v>415</v>
      </c>
      <c r="H257" s="516">
        <v>4121496</v>
      </c>
    </row>
    <row r="258" spans="1:8" x14ac:dyDescent="0.3">
      <c r="A258" s="514">
        <v>15</v>
      </c>
      <c r="B258" s="517" t="s">
        <v>20904</v>
      </c>
      <c r="C258" s="333" t="s">
        <v>21366</v>
      </c>
      <c r="D258" s="333" t="s">
        <v>302</v>
      </c>
      <c r="E258" s="333" t="s">
        <v>21367</v>
      </c>
      <c r="F258" s="333" t="s">
        <v>21368</v>
      </c>
      <c r="G258" s="515">
        <v>702</v>
      </c>
      <c r="H258" s="516">
        <v>7625787</v>
      </c>
    </row>
    <row r="259" spans="1:8" x14ac:dyDescent="0.3">
      <c r="A259" s="514">
        <v>15</v>
      </c>
      <c r="B259" s="517" t="s">
        <v>20904</v>
      </c>
      <c r="C259" s="333" t="s">
        <v>21369</v>
      </c>
      <c r="D259" s="333" t="s">
        <v>274</v>
      </c>
      <c r="E259" s="333" t="s">
        <v>21370</v>
      </c>
      <c r="F259" s="333" t="s">
        <v>21371</v>
      </c>
      <c r="G259" s="515">
        <v>925</v>
      </c>
      <c r="H259" s="516">
        <v>9356581</v>
      </c>
    </row>
    <row r="260" spans="1:8" x14ac:dyDescent="0.3">
      <c r="A260" s="514">
        <v>15</v>
      </c>
      <c r="B260" s="517" t="s">
        <v>20904</v>
      </c>
      <c r="C260" s="333" t="s">
        <v>21372</v>
      </c>
      <c r="D260" s="333" t="s">
        <v>274</v>
      </c>
      <c r="E260" s="333" t="s">
        <v>21373</v>
      </c>
      <c r="F260" s="333" t="s">
        <v>21374</v>
      </c>
      <c r="G260" s="515">
        <v>925</v>
      </c>
      <c r="H260" s="516">
        <v>3603125</v>
      </c>
    </row>
    <row r="261" spans="1:8" x14ac:dyDescent="0.3">
      <c r="A261" s="514">
        <v>15</v>
      </c>
      <c r="B261" s="517" t="s">
        <v>20904</v>
      </c>
      <c r="C261" s="333" t="s">
        <v>18928</v>
      </c>
      <c r="D261" s="333" t="s">
        <v>274</v>
      </c>
      <c r="E261" s="333" t="s">
        <v>18929</v>
      </c>
      <c r="F261" s="333" t="s">
        <v>18930</v>
      </c>
      <c r="G261" s="515">
        <v>707</v>
      </c>
      <c r="H261" s="516">
        <v>3307683</v>
      </c>
    </row>
    <row r="262" spans="1:8" x14ac:dyDescent="0.3">
      <c r="A262" s="514">
        <v>15</v>
      </c>
      <c r="B262" s="517" t="s">
        <v>20904</v>
      </c>
      <c r="C262" s="333" t="s">
        <v>21375</v>
      </c>
      <c r="D262" s="333" t="s">
        <v>274</v>
      </c>
      <c r="E262" s="333" t="s">
        <v>21376</v>
      </c>
      <c r="F262" s="333" t="s">
        <v>21377</v>
      </c>
      <c r="G262" s="515">
        <v>925</v>
      </c>
      <c r="H262" s="516">
        <v>9678851</v>
      </c>
    </row>
    <row r="263" spans="1:8" x14ac:dyDescent="0.3">
      <c r="A263" s="514">
        <v>15</v>
      </c>
      <c r="B263" s="517" t="s">
        <v>20904</v>
      </c>
      <c r="C263" s="333" t="s">
        <v>21378</v>
      </c>
      <c r="D263" s="333" t="s">
        <v>274</v>
      </c>
      <c r="E263" s="333" t="s">
        <v>21379</v>
      </c>
      <c r="F263" s="333" t="s">
        <v>21380</v>
      </c>
      <c r="G263" s="515">
        <v>408</v>
      </c>
      <c r="H263" s="516">
        <v>2063352</v>
      </c>
    </row>
    <row r="264" spans="1:8" x14ac:dyDescent="0.3">
      <c r="A264" s="514">
        <v>15</v>
      </c>
      <c r="B264" s="517" t="s">
        <v>20904</v>
      </c>
      <c r="C264" s="333" t="s">
        <v>21381</v>
      </c>
      <c r="D264" s="333" t="s">
        <v>274</v>
      </c>
      <c r="E264" s="333" t="s">
        <v>21382</v>
      </c>
      <c r="F264" s="333" t="s">
        <v>21383</v>
      </c>
      <c r="G264" s="515">
        <v>916</v>
      </c>
      <c r="H264" s="516">
        <v>7152197</v>
      </c>
    </row>
    <row r="265" spans="1:8" x14ac:dyDescent="0.3">
      <c r="A265" s="514">
        <v>15</v>
      </c>
      <c r="B265" s="517" t="s">
        <v>20904</v>
      </c>
      <c r="C265" s="333" t="s">
        <v>21384</v>
      </c>
      <c r="D265" s="333" t="s">
        <v>274</v>
      </c>
      <c r="E265" s="333" t="s">
        <v>21385</v>
      </c>
      <c r="F265" s="333" t="s">
        <v>21386</v>
      </c>
      <c r="G265" s="515">
        <v>925</v>
      </c>
      <c r="H265" s="516">
        <v>2977508</v>
      </c>
    </row>
    <row r="266" spans="1:8" x14ac:dyDescent="0.3">
      <c r="A266" s="514">
        <v>15</v>
      </c>
      <c r="B266" s="517" t="s">
        <v>20904</v>
      </c>
      <c r="C266" s="333" t="s">
        <v>21387</v>
      </c>
      <c r="D266" s="333" t="s">
        <v>274</v>
      </c>
      <c r="E266" s="333" t="s">
        <v>21388</v>
      </c>
      <c r="F266" s="333" t="s">
        <v>21389</v>
      </c>
      <c r="G266" s="515">
        <v>925</v>
      </c>
      <c r="H266" s="516">
        <v>9437234</v>
      </c>
    </row>
    <row r="267" spans="1:8" x14ac:dyDescent="0.3">
      <c r="A267" s="514">
        <v>15</v>
      </c>
      <c r="B267" s="517" t="s">
        <v>20904</v>
      </c>
      <c r="C267" s="333" t="s">
        <v>4455</v>
      </c>
      <c r="D267" s="333" t="s">
        <v>294</v>
      </c>
      <c r="E267" s="333" t="s">
        <v>4456</v>
      </c>
      <c r="F267" s="333" t="s">
        <v>21390</v>
      </c>
      <c r="G267" s="515">
        <v>925</v>
      </c>
      <c r="H267" s="516">
        <v>9273500</v>
      </c>
    </row>
    <row r="268" spans="1:8" x14ac:dyDescent="0.3">
      <c r="A268" s="514">
        <v>15</v>
      </c>
      <c r="B268" s="517" t="s">
        <v>20904</v>
      </c>
      <c r="C268" s="333" t="s">
        <v>4780</v>
      </c>
      <c r="D268" s="333" t="s">
        <v>262</v>
      </c>
      <c r="E268" s="333" t="s">
        <v>4781</v>
      </c>
      <c r="F268" s="333" t="s">
        <v>21391</v>
      </c>
      <c r="G268" s="515">
        <v>510</v>
      </c>
      <c r="H268" s="516">
        <v>5415653</v>
      </c>
    </row>
    <row r="269" spans="1:8" x14ac:dyDescent="0.3">
      <c r="A269" s="514">
        <v>15</v>
      </c>
      <c r="B269" s="517" t="s">
        <v>20904</v>
      </c>
      <c r="C269" s="333" t="s">
        <v>8499</v>
      </c>
      <c r="D269" s="333" t="s">
        <v>274</v>
      </c>
      <c r="E269" s="333" t="s">
        <v>8500</v>
      </c>
      <c r="F269" s="333" t="s">
        <v>21392</v>
      </c>
      <c r="G269" s="515">
        <v>510</v>
      </c>
      <c r="H269" s="516">
        <v>5628470</v>
      </c>
    </row>
    <row r="270" spans="1:8" x14ac:dyDescent="0.3">
      <c r="A270" s="514">
        <v>15</v>
      </c>
      <c r="B270" s="517" t="s">
        <v>20904</v>
      </c>
      <c r="C270" s="333" t="s">
        <v>8929</v>
      </c>
      <c r="D270" s="333" t="s">
        <v>808</v>
      </c>
      <c r="E270" s="333" t="s">
        <v>8940</v>
      </c>
      <c r="F270" s="333" t="s">
        <v>21393</v>
      </c>
      <c r="G270" s="515">
        <v>925</v>
      </c>
      <c r="H270" s="516">
        <v>9437427</v>
      </c>
    </row>
    <row r="271" spans="1:8" x14ac:dyDescent="0.3">
      <c r="A271" s="514">
        <v>15</v>
      </c>
      <c r="B271" s="517" t="s">
        <v>20904</v>
      </c>
      <c r="C271" s="333" t="s">
        <v>10420</v>
      </c>
      <c r="D271" s="333" t="s">
        <v>274</v>
      </c>
      <c r="E271" s="333" t="s">
        <v>10421</v>
      </c>
      <c r="F271" s="333" t="s">
        <v>21394</v>
      </c>
      <c r="G271" s="515">
        <v>404</v>
      </c>
      <c r="H271" s="516">
        <v>6094219</v>
      </c>
    </row>
    <row r="272" spans="1:8" x14ac:dyDescent="0.3">
      <c r="A272" s="514">
        <v>15</v>
      </c>
      <c r="B272" s="517" t="s">
        <v>20904</v>
      </c>
      <c r="C272" s="333" t="s">
        <v>2860</v>
      </c>
      <c r="D272" s="333" t="s">
        <v>274</v>
      </c>
      <c r="E272" s="333" t="s">
        <v>2861</v>
      </c>
      <c r="F272" s="333" t="s">
        <v>20920</v>
      </c>
      <c r="G272" s="515">
        <v>925</v>
      </c>
      <c r="H272" s="516">
        <v>9469593</v>
      </c>
    </row>
    <row r="273" spans="1:8" x14ac:dyDescent="0.3">
      <c r="A273" s="514">
        <v>15</v>
      </c>
      <c r="B273" s="517" t="s">
        <v>20904</v>
      </c>
      <c r="C273" s="333" t="s">
        <v>5782</v>
      </c>
      <c r="D273" s="333" t="s">
        <v>274</v>
      </c>
      <c r="E273" s="333" t="s">
        <v>5783</v>
      </c>
      <c r="F273" s="333" t="s">
        <v>21395</v>
      </c>
      <c r="G273" s="515">
        <v>925</v>
      </c>
      <c r="H273" s="516">
        <v>9357450</v>
      </c>
    </row>
    <row r="274" spans="1:8" x14ac:dyDescent="0.3">
      <c r="A274" s="514">
        <v>15</v>
      </c>
      <c r="B274" s="517" t="s">
        <v>20904</v>
      </c>
      <c r="C274" s="333" t="s">
        <v>4029</v>
      </c>
      <c r="D274" s="333" t="s">
        <v>274</v>
      </c>
      <c r="E274" s="333" t="s">
        <v>12726</v>
      </c>
      <c r="F274" s="333" t="s">
        <v>21396</v>
      </c>
      <c r="G274" s="515">
        <v>925</v>
      </c>
      <c r="H274" s="516">
        <v>2544313</v>
      </c>
    </row>
    <row r="275" spans="1:8" x14ac:dyDescent="0.3">
      <c r="A275" s="514">
        <v>15</v>
      </c>
      <c r="B275" s="517" t="s">
        <v>20904</v>
      </c>
      <c r="C275" s="333" t="s">
        <v>16902</v>
      </c>
      <c r="D275" s="333" t="s">
        <v>274</v>
      </c>
      <c r="E275" s="333" t="s">
        <v>16903</v>
      </c>
      <c r="F275" s="333" t="s">
        <v>21294</v>
      </c>
      <c r="G275" s="515">
        <v>949</v>
      </c>
      <c r="H275" s="516">
        <v>7445200</v>
      </c>
    </row>
    <row r="276" spans="1:8" x14ac:dyDescent="0.3">
      <c r="A276" s="514">
        <v>15</v>
      </c>
      <c r="B276" s="517" t="s">
        <v>20904</v>
      </c>
      <c r="C276" s="333" t="s">
        <v>5012</v>
      </c>
      <c r="D276" s="333" t="s">
        <v>302</v>
      </c>
      <c r="E276" s="333" t="s">
        <v>5013</v>
      </c>
      <c r="F276" s="333" t="s">
        <v>21397</v>
      </c>
      <c r="G276" s="515">
        <v>925</v>
      </c>
      <c r="H276" s="516">
        <v>3774163</v>
      </c>
    </row>
    <row r="277" spans="1:8" x14ac:dyDescent="0.3">
      <c r="A277" s="514">
        <v>15</v>
      </c>
      <c r="B277" s="517" t="s">
        <v>20904</v>
      </c>
      <c r="C277" s="333" t="s">
        <v>21348</v>
      </c>
      <c r="D277" s="333" t="s">
        <v>274</v>
      </c>
      <c r="E277" s="333" t="s">
        <v>21349</v>
      </c>
      <c r="F277" s="333" t="s">
        <v>21350</v>
      </c>
      <c r="G277" s="515">
        <v>415</v>
      </c>
      <c r="H277" s="516">
        <v>3094484</v>
      </c>
    </row>
    <row r="278" spans="1:8" x14ac:dyDescent="0.3">
      <c r="A278" s="514">
        <v>15</v>
      </c>
      <c r="B278" s="517" t="s">
        <v>20904</v>
      </c>
      <c r="C278" s="333" t="s">
        <v>21398</v>
      </c>
      <c r="D278" s="333" t="s">
        <v>274</v>
      </c>
      <c r="E278" s="333" t="s">
        <v>21399</v>
      </c>
      <c r="F278" s="333" t="s">
        <v>21400</v>
      </c>
      <c r="G278" s="515">
        <v>408</v>
      </c>
      <c r="H278" s="516">
        <v>5824424</v>
      </c>
    </row>
    <row r="279" spans="1:8" x14ac:dyDescent="0.3">
      <c r="A279" s="514">
        <v>15</v>
      </c>
      <c r="B279" s="517" t="s">
        <v>20904</v>
      </c>
      <c r="C279" s="333" t="s">
        <v>21401</v>
      </c>
      <c r="D279" s="333" t="s">
        <v>294</v>
      </c>
      <c r="E279" s="333" t="s">
        <v>21402</v>
      </c>
      <c r="F279" s="333" t="s">
        <v>21403</v>
      </c>
      <c r="G279" s="515">
        <v>707</v>
      </c>
      <c r="H279" s="516">
        <v>2179742</v>
      </c>
    </row>
    <row r="280" spans="1:8" x14ac:dyDescent="0.3">
      <c r="A280" s="514">
        <v>15</v>
      </c>
      <c r="B280" s="517" t="s">
        <v>20904</v>
      </c>
      <c r="C280" s="333" t="s">
        <v>21351</v>
      </c>
      <c r="D280" s="333" t="s">
        <v>274</v>
      </c>
      <c r="E280" s="333" t="s">
        <v>21352</v>
      </c>
      <c r="F280" s="333" t="s">
        <v>21353</v>
      </c>
      <c r="G280" s="515">
        <v>925</v>
      </c>
      <c r="H280" s="516">
        <v>7855425</v>
      </c>
    </row>
    <row r="281" spans="1:8" x14ac:dyDescent="0.3">
      <c r="A281" s="514">
        <v>15</v>
      </c>
      <c r="B281" s="517" t="s">
        <v>20904</v>
      </c>
      <c r="C281" s="333" t="s">
        <v>21404</v>
      </c>
      <c r="D281" s="333" t="s">
        <v>274</v>
      </c>
      <c r="E281" s="333" t="s">
        <v>21405</v>
      </c>
      <c r="F281" s="333" t="s">
        <v>21406</v>
      </c>
      <c r="G281" s="515">
        <v>925</v>
      </c>
      <c r="H281" s="516">
        <v>2545453</v>
      </c>
    </row>
    <row r="282" spans="1:8" x14ac:dyDescent="0.3">
      <c r="A282" s="514">
        <v>15</v>
      </c>
      <c r="B282" s="517" t="s">
        <v>20904</v>
      </c>
      <c r="C282" s="333" t="s">
        <v>21407</v>
      </c>
      <c r="D282" s="333" t="s">
        <v>274</v>
      </c>
      <c r="E282" s="333" t="s">
        <v>21408</v>
      </c>
      <c r="F282" s="333" t="s">
        <v>21409</v>
      </c>
      <c r="G282" s="515">
        <v>925</v>
      </c>
      <c r="H282" s="516">
        <v>9497601</v>
      </c>
    </row>
    <row r="283" spans="1:8" x14ac:dyDescent="0.3">
      <c r="A283" s="514">
        <v>15</v>
      </c>
      <c r="B283" s="517" t="s">
        <v>20904</v>
      </c>
      <c r="C283" s="333" t="s">
        <v>21410</v>
      </c>
      <c r="D283" s="333" t="s">
        <v>274</v>
      </c>
      <c r="E283" s="333" t="s">
        <v>21411</v>
      </c>
      <c r="F283" s="333" t="s">
        <v>21412</v>
      </c>
      <c r="G283" s="515">
        <v>415</v>
      </c>
      <c r="H283" s="516">
        <v>5776659</v>
      </c>
    </row>
    <row r="284" spans="1:8" x14ac:dyDescent="0.3">
      <c r="A284" s="514">
        <v>15</v>
      </c>
      <c r="B284" s="517" t="s">
        <v>20904</v>
      </c>
      <c r="C284" s="333" t="s">
        <v>21413</v>
      </c>
      <c r="D284" s="333" t="s">
        <v>274</v>
      </c>
      <c r="E284" s="333" t="s">
        <v>21414</v>
      </c>
      <c r="F284" s="333" t="s">
        <v>21415</v>
      </c>
      <c r="G284" s="515">
        <v>415</v>
      </c>
      <c r="H284" s="516">
        <v>6029695</v>
      </c>
    </row>
    <row r="285" spans="1:8" x14ac:dyDescent="0.3">
      <c r="A285" s="514">
        <v>15</v>
      </c>
      <c r="B285" s="517" t="s">
        <v>20904</v>
      </c>
      <c r="C285" s="333" t="s">
        <v>21416</v>
      </c>
      <c r="D285" s="333" t="s">
        <v>274</v>
      </c>
      <c r="E285" s="333" t="s">
        <v>21417</v>
      </c>
      <c r="F285" s="333" t="s">
        <v>21418</v>
      </c>
      <c r="G285" s="515">
        <v>650</v>
      </c>
      <c r="H285" s="516">
        <v>6785788</v>
      </c>
    </row>
    <row r="286" spans="1:8" x14ac:dyDescent="0.3">
      <c r="A286" s="514">
        <v>15</v>
      </c>
      <c r="B286" s="517" t="s">
        <v>20904</v>
      </c>
      <c r="C286" s="333" t="s">
        <v>18928</v>
      </c>
      <c r="D286" s="333" t="s">
        <v>274</v>
      </c>
      <c r="E286" s="333" t="s">
        <v>18929</v>
      </c>
      <c r="F286" s="333" t="s">
        <v>18930</v>
      </c>
      <c r="G286" s="515">
        <v>707</v>
      </c>
      <c r="H286" s="516">
        <v>3307683</v>
      </c>
    </row>
    <row r="287" spans="1:8" x14ac:dyDescent="0.3">
      <c r="A287" s="514">
        <v>15</v>
      </c>
      <c r="B287" s="517" t="s">
        <v>20904</v>
      </c>
      <c r="C287" s="333" t="s">
        <v>21419</v>
      </c>
      <c r="D287" s="333" t="s">
        <v>274</v>
      </c>
      <c r="E287" s="333" t="s">
        <v>21420</v>
      </c>
      <c r="F287" s="333" t="s">
        <v>21421</v>
      </c>
      <c r="G287" s="515">
        <v>925</v>
      </c>
      <c r="H287" s="516">
        <v>2546426</v>
      </c>
    </row>
    <row r="288" spans="1:8" x14ac:dyDescent="0.3">
      <c r="A288" s="514">
        <v>15</v>
      </c>
      <c r="B288" s="517" t="s">
        <v>20904</v>
      </c>
      <c r="C288" s="333" t="s">
        <v>21422</v>
      </c>
      <c r="D288" s="333" t="s">
        <v>274</v>
      </c>
      <c r="E288" s="333" t="s">
        <v>21423</v>
      </c>
      <c r="F288" s="333" t="s">
        <v>21424</v>
      </c>
      <c r="G288" s="515">
        <v>925</v>
      </c>
      <c r="H288" s="516">
        <v>2838313</v>
      </c>
    </row>
    <row r="289" spans="1:8" x14ac:dyDescent="0.3">
      <c r="A289" s="514">
        <v>15</v>
      </c>
      <c r="B289" s="517" t="s">
        <v>20904</v>
      </c>
      <c r="C289" s="333" t="s">
        <v>21425</v>
      </c>
      <c r="D289" s="333" t="s">
        <v>274</v>
      </c>
      <c r="E289" s="333" t="s">
        <v>21426</v>
      </c>
      <c r="F289" s="333" t="s">
        <v>21427</v>
      </c>
      <c r="G289" s="515">
        <v>925</v>
      </c>
      <c r="H289" s="516">
        <v>8313512</v>
      </c>
    </row>
    <row r="290" spans="1:8" x14ac:dyDescent="0.3">
      <c r="A290" s="514">
        <v>178.72</v>
      </c>
      <c r="B290" s="517" t="s">
        <v>20904</v>
      </c>
      <c r="C290" s="333" t="s">
        <v>8748</v>
      </c>
      <c r="D290" s="333" t="s">
        <v>262</v>
      </c>
      <c r="E290" s="333" t="s">
        <v>8749</v>
      </c>
      <c r="F290" s="333" t="s">
        <v>21428</v>
      </c>
      <c r="G290" s="515">
        <v>831</v>
      </c>
      <c r="H290" s="516">
        <v>5950973</v>
      </c>
    </row>
    <row r="291" spans="1:8" x14ac:dyDescent="0.3">
      <c r="A291" s="514">
        <v>186.36</v>
      </c>
      <c r="B291" s="517" t="s">
        <v>20904</v>
      </c>
      <c r="C291" s="333" t="s">
        <v>7672</v>
      </c>
      <c r="D291" s="333" t="s">
        <v>274</v>
      </c>
      <c r="E291" s="333" t="s">
        <v>7673</v>
      </c>
      <c r="F291" s="333" t="s">
        <v>21429</v>
      </c>
      <c r="G291" s="515">
        <v>510</v>
      </c>
      <c r="H291" s="516">
        <v>2158370</v>
      </c>
    </row>
    <row r="292" spans="1:8" x14ac:dyDescent="0.3">
      <c r="A292" s="514">
        <v>20</v>
      </c>
      <c r="B292" s="517" t="s">
        <v>20904</v>
      </c>
      <c r="C292" s="333" t="s">
        <v>21430</v>
      </c>
      <c r="D292" s="333" t="s">
        <v>274</v>
      </c>
      <c r="E292" s="333" t="s">
        <v>21431</v>
      </c>
      <c r="F292" s="333" t="s">
        <v>21432</v>
      </c>
      <c r="G292" s="515">
        <v>408</v>
      </c>
      <c r="H292" s="516">
        <v>2069310</v>
      </c>
    </row>
    <row r="293" spans="1:8" x14ac:dyDescent="0.3">
      <c r="A293" s="514">
        <v>20</v>
      </c>
      <c r="B293" s="517" t="s">
        <v>20904</v>
      </c>
      <c r="C293" s="333" t="s">
        <v>9931</v>
      </c>
      <c r="D293" s="333" t="s">
        <v>274</v>
      </c>
      <c r="E293" s="333" t="s">
        <v>3436</v>
      </c>
      <c r="F293" s="333" t="s">
        <v>21433</v>
      </c>
      <c r="G293" s="515">
        <v>212</v>
      </c>
      <c r="H293" s="516">
        <v>7794757</v>
      </c>
    </row>
    <row r="294" spans="1:8" x14ac:dyDescent="0.3">
      <c r="A294" s="514">
        <v>20</v>
      </c>
      <c r="B294" s="517" t="s">
        <v>20904</v>
      </c>
      <c r="C294" s="333" t="s">
        <v>21434</v>
      </c>
      <c r="D294" s="333" t="s">
        <v>274</v>
      </c>
      <c r="E294" s="333" t="s">
        <v>21435</v>
      </c>
      <c r="F294" s="333" t="s">
        <v>21436</v>
      </c>
      <c r="G294" s="515">
        <v>925</v>
      </c>
      <c r="H294" s="516">
        <v>3029301</v>
      </c>
    </row>
    <row r="295" spans="1:8" x14ac:dyDescent="0.3">
      <c r="A295" s="514">
        <v>20</v>
      </c>
      <c r="B295" s="517" t="s">
        <v>20904</v>
      </c>
      <c r="C295" s="333" t="s">
        <v>21437</v>
      </c>
      <c r="D295" s="333" t="s">
        <v>274</v>
      </c>
      <c r="E295" s="333" t="s">
        <v>21438</v>
      </c>
      <c r="F295" s="333" t="s">
        <v>21439</v>
      </c>
      <c r="G295" s="515">
        <v>415</v>
      </c>
      <c r="H295" s="516">
        <v>8100951</v>
      </c>
    </row>
    <row r="296" spans="1:8" x14ac:dyDescent="0.3">
      <c r="A296" s="514">
        <v>20</v>
      </c>
      <c r="B296" s="517" t="s">
        <v>20904</v>
      </c>
      <c r="C296" s="333" t="s">
        <v>7746</v>
      </c>
      <c r="D296" s="333" t="s">
        <v>262</v>
      </c>
      <c r="E296" s="333" t="s">
        <v>7747</v>
      </c>
      <c r="F296" s="333" t="s">
        <v>21440</v>
      </c>
      <c r="G296" s="515">
        <v>925</v>
      </c>
      <c r="H296" s="516">
        <v>3302658</v>
      </c>
    </row>
    <row r="297" spans="1:8" x14ac:dyDescent="0.3">
      <c r="A297" s="514">
        <v>20</v>
      </c>
      <c r="B297" s="517" t="s">
        <v>20904</v>
      </c>
      <c r="C297" s="333" t="s">
        <v>7163</v>
      </c>
      <c r="D297" s="333" t="s">
        <v>1683</v>
      </c>
      <c r="E297" s="333" t="s">
        <v>9272</v>
      </c>
      <c r="F297" s="333" t="s">
        <v>21441</v>
      </c>
      <c r="G297" s="515">
        <v>914</v>
      </c>
      <c r="H297" s="516">
        <v>2690081</v>
      </c>
    </row>
    <row r="298" spans="1:8" x14ac:dyDescent="0.3">
      <c r="A298" s="514">
        <v>20</v>
      </c>
      <c r="B298" s="517" t="s">
        <v>20904</v>
      </c>
      <c r="C298" s="333" t="s">
        <v>3110</v>
      </c>
      <c r="D298" s="333" t="s">
        <v>274</v>
      </c>
      <c r="E298" s="333" t="s">
        <v>3111</v>
      </c>
      <c r="F298" s="333" t="s">
        <v>21442</v>
      </c>
      <c r="G298" s="515">
        <v>925</v>
      </c>
      <c r="H298" s="516">
        <v>7653764</v>
      </c>
    </row>
    <row r="299" spans="1:8" x14ac:dyDescent="0.3">
      <c r="A299" s="514">
        <v>20</v>
      </c>
      <c r="B299" s="517" t="s">
        <v>20904</v>
      </c>
      <c r="C299" s="333" t="s">
        <v>5056</v>
      </c>
      <c r="D299" s="333" t="s">
        <v>262</v>
      </c>
      <c r="E299" s="333" t="s">
        <v>5057</v>
      </c>
      <c r="F299" s="333" t="s">
        <v>21443</v>
      </c>
      <c r="G299" s="515">
        <v>925</v>
      </c>
      <c r="H299" s="516">
        <v>2833722</v>
      </c>
    </row>
    <row r="300" spans="1:8" x14ac:dyDescent="0.3">
      <c r="A300" s="514">
        <v>20</v>
      </c>
      <c r="B300" s="517" t="s">
        <v>20904</v>
      </c>
      <c r="C300" s="333" t="s">
        <v>10316</v>
      </c>
      <c r="D300" s="333" t="s">
        <v>274</v>
      </c>
      <c r="E300" s="333" t="s">
        <v>10317</v>
      </c>
      <c r="F300" s="333" t="s">
        <v>21444</v>
      </c>
      <c r="G300" s="515">
        <v>925</v>
      </c>
      <c r="H300" s="516">
        <v>2998700</v>
      </c>
    </row>
    <row r="301" spans="1:8" x14ac:dyDescent="0.3">
      <c r="A301" s="514">
        <v>20</v>
      </c>
      <c r="B301" s="517" t="s">
        <v>20904</v>
      </c>
      <c r="C301" s="333" t="s">
        <v>21445</v>
      </c>
      <c r="D301" s="333" t="s">
        <v>274</v>
      </c>
      <c r="E301" s="333" t="s">
        <v>21446</v>
      </c>
      <c r="F301" s="333" t="s">
        <v>21447</v>
      </c>
      <c r="G301" s="515">
        <v>925</v>
      </c>
      <c r="H301" s="516">
        <v>3812901</v>
      </c>
    </row>
    <row r="302" spans="1:8" x14ac:dyDescent="0.3">
      <c r="A302" s="514">
        <v>20</v>
      </c>
      <c r="B302" s="517" t="s">
        <v>20904</v>
      </c>
      <c r="C302" s="333" t="s">
        <v>21448</v>
      </c>
      <c r="D302" s="333" t="s">
        <v>274</v>
      </c>
      <c r="E302" s="333" t="s">
        <v>21449</v>
      </c>
      <c r="F302" s="333" t="s">
        <v>21450</v>
      </c>
      <c r="G302" s="515">
        <v>925</v>
      </c>
      <c r="H302" s="516">
        <v>2835956</v>
      </c>
    </row>
    <row r="303" spans="1:8" x14ac:dyDescent="0.3">
      <c r="A303" s="514">
        <v>20</v>
      </c>
      <c r="B303" s="517" t="s">
        <v>20904</v>
      </c>
      <c r="C303" s="333" t="s">
        <v>21451</v>
      </c>
      <c r="D303" s="333" t="s">
        <v>274</v>
      </c>
      <c r="E303" s="333" t="s">
        <v>21452</v>
      </c>
      <c r="F303" s="333" t="s">
        <v>21453</v>
      </c>
      <c r="G303" s="515">
        <v>530</v>
      </c>
      <c r="H303" s="516">
        <v>3048862</v>
      </c>
    </row>
    <row r="304" spans="1:8" x14ac:dyDescent="0.3">
      <c r="A304" s="514">
        <v>20</v>
      </c>
      <c r="B304" s="517" t="s">
        <v>20904</v>
      </c>
      <c r="C304" s="333" t="s">
        <v>21454</v>
      </c>
      <c r="D304" s="333" t="s">
        <v>274</v>
      </c>
      <c r="E304" s="333" t="s">
        <v>21455</v>
      </c>
      <c r="F304" s="333" t="s">
        <v>21456</v>
      </c>
      <c r="G304" s="515">
        <v>925</v>
      </c>
      <c r="H304" s="516">
        <v>9370647</v>
      </c>
    </row>
    <row r="305" spans="1:8" x14ac:dyDescent="0.3">
      <c r="A305" s="514">
        <v>20</v>
      </c>
      <c r="B305" s="517" t="s">
        <v>20904</v>
      </c>
      <c r="C305" s="333" t="s">
        <v>21457</v>
      </c>
      <c r="D305" s="333" t="s">
        <v>274</v>
      </c>
      <c r="E305" s="333" t="s">
        <v>21458</v>
      </c>
      <c r="F305" s="333" t="s">
        <v>21459</v>
      </c>
      <c r="G305" s="515">
        <v>415</v>
      </c>
      <c r="H305" s="516">
        <v>9940957</v>
      </c>
    </row>
    <row r="306" spans="1:8" x14ac:dyDescent="0.3">
      <c r="A306" s="514">
        <v>20</v>
      </c>
      <c r="B306" s="517" t="s">
        <v>20904</v>
      </c>
      <c r="C306" s="333" t="s">
        <v>21460</v>
      </c>
      <c r="D306" s="333" t="s">
        <v>274</v>
      </c>
      <c r="E306" s="333" t="s">
        <v>21461</v>
      </c>
      <c r="F306" s="333" t="s">
        <v>21462</v>
      </c>
      <c r="G306" s="515">
        <v>925</v>
      </c>
      <c r="H306" s="516">
        <v>2560164</v>
      </c>
    </row>
    <row r="307" spans="1:8" x14ac:dyDescent="0.3">
      <c r="A307" s="514">
        <v>20</v>
      </c>
      <c r="B307" s="517" t="s">
        <v>20904</v>
      </c>
      <c r="C307" s="333" t="s">
        <v>21463</v>
      </c>
      <c r="D307" s="333" t="s">
        <v>274</v>
      </c>
      <c r="E307" s="333" t="s">
        <v>21464</v>
      </c>
      <c r="F307" s="333" t="s">
        <v>21465</v>
      </c>
      <c r="G307" s="515">
        <v>925</v>
      </c>
      <c r="H307" s="516">
        <v>9378566</v>
      </c>
    </row>
    <row r="308" spans="1:8" x14ac:dyDescent="0.3">
      <c r="A308" s="514">
        <v>20</v>
      </c>
      <c r="B308" s="517" t="s">
        <v>20904</v>
      </c>
      <c r="C308" s="333" t="s">
        <v>21466</v>
      </c>
      <c r="D308" s="333" t="s">
        <v>274</v>
      </c>
      <c r="E308" s="333" t="s">
        <v>21467</v>
      </c>
      <c r="F308" s="333" t="s">
        <v>21468</v>
      </c>
      <c r="G308" s="515">
        <v>925</v>
      </c>
      <c r="H308" s="516">
        <v>8995395</v>
      </c>
    </row>
    <row r="309" spans="1:8" x14ac:dyDescent="0.3">
      <c r="A309" s="514">
        <v>20</v>
      </c>
      <c r="B309" s="517" t="s">
        <v>20904</v>
      </c>
      <c r="C309" s="333" t="s">
        <v>18715</v>
      </c>
      <c r="D309" s="333" t="s">
        <v>274</v>
      </c>
      <c r="E309" s="333" t="s">
        <v>18716</v>
      </c>
      <c r="F309" s="333" t="s">
        <v>18717</v>
      </c>
      <c r="G309" s="515">
        <v>925</v>
      </c>
      <c r="H309" s="516">
        <v>9498863</v>
      </c>
    </row>
    <row r="310" spans="1:8" x14ac:dyDescent="0.3">
      <c r="A310" s="514">
        <v>20</v>
      </c>
      <c r="B310" s="517" t="s">
        <v>20904</v>
      </c>
      <c r="C310" s="333" t="s">
        <v>21469</v>
      </c>
      <c r="D310" s="333" t="s">
        <v>274</v>
      </c>
      <c r="E310" s="333" t="s">
        <v>21470</v>
      </c>
      <c r="F310" s="333" t="s">
        <v>21471</v>
      </c>
      <c r="G310" s="515">
        <v>925</v>
      </c>
      <c r="H310" s="516">
        <v>2838651</v>
      </c>
    </row>
    <row r="311" spans="1:8" x14ac:dyDescent="0.3">
      <c r="A311" s="514">
        <v>20</v>
      </c>
      <c r="B311" s="517" t="s">
        <v>20904</v>
      </c>
      <c r="C311" s="333" t="s">
        <v>20731</v>
      </c>
      <c r="D311" s="333" t="s">
        <v>274</v>
      </c>
      <c r="E311" s="333" t="s">
        <v>20732</v>
      </c>
      <c r="F311" s="333" t="s">
        <v>20733</v>
      </c>
      <c r="G311" s="515">
        <v>925</v>
      </c>
      <c r="H311" s="516">
        <v>2548824</v>
      </c>
    </row>
    <row r="312" spans="1:8" x14ac:dyDescent="0.3">
      <c r="A312" s="514">
        <v>20</v>
      </c>
      <c r="B312" s="517" t="s">
        <v>20904</v>
      </c>
      <c r="C312" s="333" t="s">
        <v>21472</v>
      </c>
      <c r="D312" s="333" t="s">
        <v>274</v>
      </c>
      <c r="E312" s="333" t="s">
        <v>21473</v>
      </c>
      <c r="F312" s="333" t="s">
        <v>21474</v>
      </c>
      <c r="G312" s="515">
        <v>925</v>
      </c>
      <c r="H312" s="516">
        <v>7842452</v>
      </c>
    </row>
    <row r="313" spans="1:8" x14ac:dyDescent="0.3">
      <c r="A313" s="514">
        <v>20</v>
      </c>
      <c r="B313" s="517" t="s">
        <v>20904</v>
      </c>
      <c r="C313" s="333" t="s">
        <v>21475</v>
      </c>
      <c r="D313" s="333" t="s">
        <v>274</v>
      </c>
      <c r="E313" s="333" t="s">
        <v>21476</v>
      </c>
      <c r="F313" s="333" t="s">
        <v>21477</v>
      </c>
      <c r="G313" s="515">
        <v>925</v>
      </c>
      <c r="H313" s="516">
        <v>8907997</v>
      </c>
    </row>
    <row r="314" spans="1:8" x14ac:dyDescent="0.3">
      <c r="A314" s="514">
        <v>20</v>
      </c>
      <c r="B314" s="517" t="s">
        <v>20904</v>
      </c>
      <c r="C314" s="333" t="s">
        <v>21478</v>
      </c>
      <c r="D314" s="333" t="s">
        <v>274</v>
      </c>
      <c r="E314" s="333" t="s">
        <v>21479</v>
      </c>
      <c r="F314" s="333" t="s">
        <v>21480</v>
      </c>
      <c r="G314" s="515">
        <v>925</v>
      </c>
      <c r="H314" s="516">
        <v>9451223</v>
      </c>
    </row>
    <row r="315" spans="1:8" x14ac:dyDescent="0.3">
      <c r="A315" s="514">
        <v>20</v>
      </c>
      <c r="B315" s="517" t="s">
        <v>20904</v>
      </c>
      <c r="C315" s="333" t="s">
        <v>21481</v>
      </c>
      <c r="D315" s="333" t="s">
        <v>274</v>
      </c>
      <c r="E315" s="333" t="s">
        <v>21482</v>
      </c>
      <c r="F315" s="333" t="s">
        <v>21483</v>
      </c>
      <c r="G315" s="515">
        <v>925</v>
      </c>
      <c r="H315" s="516">
        <v>3810290</v>
      </c>
    </row>
    <row r="316" spans="1:8" x14ac:dyDescent="0.3">
      <c r="A316" s="514">
        <v>20</v>
      </c>
      <c r="B316" s="517" t="s">
        <v>20904</v>
      </c>
      <c r="C316" s="333" t="s">
        <v>21484</v>
      </c>
      <c r="D316" s="333" t="s">
        <v>274</v>
      </c>
      <c r="E316" s="333" t="s">
        <v>21485</v>
      </c>
      <c r="F316" s="333" t="s">
        <v>21486</v>
      </c>
      <c r="G316" s="515">
        <v>925</v>
      </c>
      <c r="H316" s="516">
        <v>5888027</v>
      </c>
    </row>
    <row r="317" spans="1:8" x14ac:dyDescent="0.3">
      <c r="A317" s="514">
        <v>20</v>
      </c>
      <c r="B317" s="517" t="s">
        <v>20904</v>
      </c>
      <c r="C317" s="333" t="s">
        <v>2768</v>
      </c>
      <c r="D317" s="333" t="s">
        <v>262</v>
      </c>
      <c r="E317" s="333" t="s">
        <v>2769</v>
      </c>
      <c r="F317" s="333" t="s">
        <v>21487</v>
      </c>
      <c r="G317" s="515">
        <v>0</v>
      </c>
      <c r="H317" s="516">
        <v>0</v>
      </c>
    </row>
    <row r="318" spans="1:8" x14ac:dyDescent="0.3">
      <c r="A318" s="514">
        <v>20</v>
      </c>
      <c r="B318" s="517" t="s">
        <v>20904</v>
      </c>
      <c r="C318" s="333" t="s">
        <v>15522</v>
      </c>
      <c r="D318" s="333" t="s">
        <v>274</v>
      </c>
      <c r="E318" s="333" t="s">
        <v>15523</v>
      </c>
      <c r="F318" s="333" t="s">
        <v>21488</v>
      </c>
      <c r="G318" s="515">
        <v>925</v>
      </c>
      <c r="H318" s="516">
        <v>2859776</v>
      </c>
    </row>
    <row r="319" spans="1:8" x14ac:dyDescent="0.3">
      <c r="A319" s="514">
        <v>20</v>
      </c>
      <c r="B319" s="517" t="s">
        <v>20904</v>
      </c>
      <c r="C319" s="333" t="s">
        <v>5631</v>
      </c>
      <c r="D319" s="333" t="s">
        <v>262</v>
      </c>
      <c r="E319" s="333" t="s">
        <v>17213</v>
      </c>
      <c r="F319" s="333" t="s">
        <v>21489</v>
      </c>
      <c r="G319" s="515">
        <v>925</v>
      </c>
      <c r="H319" s="516">
        <v>4512564</v>
      </c>
    </row>
    <row r="320" spans="1:8" x14ac:dyDescent="0.3">
      <c r="A320" s="514">
        <v>20</v>
      </c>
      <c r="B320" s="517" t="s">
        <v>20904</v>
      </c>
      <c r="C320" s="333" t="s">
        <v>7163</v>
      </c>
      <c r="D320" s="333" t="s">
        <v>1683</v>
      </c>
      <c r="E320" s="333" t="s">
        <v>9272</v>
      </c>
      <c r="F320" s="333" t="s">
        <v>21441</v>
      </c>
      <c r="G320" s="515">
        <v>914</v>
      </c>
      <c r="H320" s="516">
        <v>2690081</v>
      </c>
    </row>
    <row r="321" spans="1:8" x14ac:dyDescent="0.3">
      <c r="A321" s="514">
        <v>20</v>
      </c>
      <c r="B321" s="517" t="s">
        <v>20904</v>
      </c>
      <c r="C321" s="333" t="s">
        <v>20731</v>
      </c>
      <c r="D321" s="333" t="s">
        <v>274</v>
      </c>
      <c r="E321" s="333" t="s">
        <v>20732</v>
      </c>
      <c r="F321" s="333" t="s">
        <v>20733</v>
      </c>
      <c r="G321" s="515">
        <v>925</v>
      </c>
      <c r="H321" s="516">
        <v>2548824</v>
      </c>
    </row>
    <row r="322" spans="1:8" x14ac:dyDescent="0.3">
      <c r="A322" s="514">
        <v>20</v>
      </c>
      <c r="B322" s="517" t="s">
        <v>20904</v>
      </c>
      <c r="C322" s="333" t="s">
        <v>21481</v>
      </c>
      <c r="D322" s="333" t="s">
        <v>274</v>
      </c>
      <c r="E322" s="333" t="s">
        <v>21482</v>
      </c>
      <c r="F322" s="333" t="s">
        <v>21483</v>
      </c>
      <c r="G322" s="515">
        <v>925</v>
      </c>
      <c r="H322" s="516">
        <v>3810290</v>
      </c>
    </row>
    <row r="323" spans="1:8" x14ac:dyDescent="0.3">
      <c r="A323" s="514">
        <v>20</v>
      </c>
      <c r="B323" s="517" t="s">
        <v>20904</v>
      </c>
      <c r="C323" s="333" t="s">
        <v>21490</v>
      </c>
      <c r="D323" s="333" t="s">
        <v>274</v>
      </c>
      <c r="E323" s="333" t="s">
        <v>21491</v>
      </c>
      <c r="F323" s="333" t="s">
        <v>21492</v>
      </c>
      <c r="G323" s="515">
        <v>925</v>
      </c>
      <c r="H323" s="516">
        <v>2157166</v>
      </c>
    </row>
    <row r="324" spans="1:8" x14ac:dyDescent="0.3">
      <c r="A324" s="514">
        <v>20</v>
      </c>
      <c r="B324" s="517" t="s">
        <v>20904</v>
      </c>
      <c r="C324" s="333" t="s">
        <v>21493</v>
      </c>
      <c r="D324" s="333" t="s">
        <v>274</v>
      </c>
      <c r="E324" s="333" t="s">
        <v>21494</v>
      </c>
      <c r="F324" s="333" t="s">
        <v>21495</v>
      </c>
      <c r="G324" s="515">
        <v>925</v>
      </c>
      <c r="H324" s="516">
        <v>9398972</v>
      </c>
    </row>
    <row r="325" spans="1:8" x14ac:dyDescent="0.3">
      <c r="A325" s="514">
        <v>20</v>
      </c>
      <c r="B325" s="517" t="s">
        <v>20904</v>
      </c>
      <c r="C325" s="333" t="s">
        <v>21496</v>
      </c>
      <c r="D325" s="333" t="s">
        <v>274</v>
      </c>
      <c r="E325" s="333" t="s">
        <v>21497</v>
      </c>
      <c r="F325" s="333" t="s">
        <v>21498</v>
      </c>
      <c r="G325" s="515">
        <v>925</v>
      </c>
      <c r="H325" s="516">
        <v>2128967</v>
      </c>
    </row>
    <row r="326" spans="1:8" x14ac:dyDescent="0.3">
      <c r="A326" s="514">
        <v>20</v>
      </c>
      <c r="B326" s="517" t="s">
        <v>20904</v>
      </c>
      <c r="C326" s="333" t="s">
        <v>20786</v>
      </c>
      <c r="D326" s="333" t="s">
        <v>274</v>
      </c>
      <c r="E326" s="333" t="s">
        <v>20787</v>
      </c>
      <c r="F326" s="333" t="s">
        <v>20785</v>
      </c>
      <c r="G326" s="515">
        <v>925</v>
      </c>
      <c r="H326" s="516">
        <v>3896506</v>
      </c>
    </row>
    <row r="327" spans="1:8" x14ac:dyDescent="0.3">
      <c r="A327" s="514">
        <v>20</v>
      </c>
      <c r="B327" s="517" t="s">
        <v>20904</v>
      </c>
      <c r="C327" s="333" t="s">
        <v>20731</v>
      </c>
      <c r="D327" s="333" t="s">
        <v>274</v>
      </c>
      <c r="E327" s="333" t="s">
        <v>20732</v>
      </c>
      <c r="F327" s="333" t="s">
        <v>20733</v>
      </c>
      <c r="G327" s="515">
        <v>925</v>
      </c>
      <c r="H327" s="516">
        <v>2548824</v>
      </c>
    </row>
    <row r="328" spans="1:8" x14ac:dyDescent="0.3">
      <c r="A328" s="514">
        <v>20</v>
      </c>
      <c r="B328" s="517" t="s">
        <v>20904</v>
      </c>
      <c r="C328" s="333" t="s">
        <v>21499</v>
      </c>
      <c r="D328" s="333" t="s">
        <v>274</v>
      </c>
      <c r="E328" s="333" t="s">
        <v>21500</v>
      </c>
      <c r="F328" s="333" t="s">
        <v>21501</v>
      </c>
      <c r="G328" s="515">
        <v>925</v>
      </c>
      <c r="H328" s="516">
        <v>3248686</v>
      </c>
    </row>
    <row r="329" spans="1:8" x14ac:dyDescent="0.3">
      <c r="A329" s="514">
        <v>20</v>
      </c>
      <c r="B329" s="517" t="s">
        <v>20904</v>
      </c>
      <c r="C329" s="333" t="s">
        <v>21502</v>
      </c>
      <c r="D329" s="333" t="s">
        <v>274</v>
      </c>
      <c r="E329" s="333" t="s">
        <v>21503</v>
      </c>
      <c r="F329" s="333" t="s">
        <v>21504</v>
      </c>
      <c r="G329" s="515">
        <v>925</v>
      </c>
      <c r="H329" s="516">
        <v>2090456</v>
      </c>
    </row>
    <row r="330" spans="1:8" x14ac:dyDescent="0.3">
      <c r="A330" s="514">
        <v>20</v>
      </c>
      <c r="B330" s="517" t="s">
        <v>20904</v>
      </c>
      <c r="C330" s="333" t="s">
        <v>21490</v>
      </c>
      <c r="D330" s="333" t="s">
        <v>274</v>
      </c>
      <c r="E330" s="333" t="s">
        <v>21491</v>
      </c>
      <c r="F330" s="333" t="s">
        <v>21492</v>
      </c>
      <c r="G330" s="515">
        <v>925</v>
      </c>
      <c r="H330" s="516">
        <v>2157166</v>
      </c>
    </row>
    <row r="331" spans="1:8" x14ac:dyDescent="0.3">
      <c r="A331" s="514">
        <v>20</v>
      </c>
      <c r="B331" s="517" t="s">
        <v>20904</v>
      </c>
      <c r="C331" s="333" t="s">
        <v>16247</v>
      </c>
      <c r="D331" s="333" t="s">
        <v>274</v>
      </c>
      <c r="E331" s="333" t="s">
        <v>16248</v>
      </c>
      <c r="F331" s="333" t="s">
        <v>21505</v>
      </c>
      <c r="G331" s="515">
        <v>925</v>
      </c>
      <c r="H331" s="516">
        <v>3392270</v>
      </c>
    </row>
    <row r="332" spans="1:8" x14ac:dyDescent="0.3">
      <c r="A332" s="514">
        <v>20</v>
      </c>
      <c r="B332" s="517" t="s">
        <v>20904</v>
      </c>
      <c r="C332" s="333" t="s">
        <v>21506</v>
      </c>
      <c r="D332" s="333" t="s">
        <v>274</v>
      </c>
      <c r="E332" s="333" t="s">
        <v>21507</v>
      </c>
      <c r="F332" s="333" t="s">
        <v>21508</v>
      </c>
      <c r="G332" s="515">
        <v>925</v>
      </c>
      <c r="H332" s="516">
        <v>8182984</v>
      </c>
    </row>
    <row r="333" spans="1:8" x14ac:dyDescent="0.3">
      <c r="A333" s="514">
        <v>20</v>
      </c>
      <c r="B333" s="517" t="s">
        <v>20904</v>
      </c>
      <c r="C333" s="333" t="s">
        <v>21509</v>
      </c>
      <c r="D333" s="333" t="s">
        <v>274</v>
      </c>
      <c r="E333" s="333" t="s">
        <v>21510</v>
      </c>
      <c r="F333" s="333" t="s">
        <v>21511</v>
      </c>
      <c r="G333" s="515">
        <v>310</v>
      </c>
      <c r="H333" s="516">
        <v>4298214</v>
      </c>
    </row>
    <row r="334" spans="1:8" x14ac:dyDescent="0.3">
      <c r="A334" s="514">
        <v>218.77</v>
      </c>
      <c r="B334" s="517" t="s">
        <v>20904</v>
      </c>
      <c r="C334" s="333" t="s">
        <v>538</v>
      </c>
      <c r="D334" s="333" t="s">
        <v>274</v>
      </c>
      <c r="E334" s="333" t="s">
        <v>2473</v>
      </c>
      <c r="F334" s="333" t="s">
        <v>21512</v>
      </c>
      <c r="G334" s="515">
        <v>408</v>
      </c>
      <c r="H334" s="516">
        <v>3544200</v>
      </c>
    </row>
    <row r="335" spans="1:8" x14ac:dyDescent="0.3">
      <c r="A335" s="514">
        <v>25</v>
      </c>
      <c r="B335" s="517" t="s">
        <v>20904</v>
      </c>
      <c r="C335" s="333" t="s">
        <v>21513</v>
      </c>
      <c r="D335" s="333" t="s">
        <v>274</v>
      </c>
      <c r="E335" s="333" t="s">
        <v>21514</v>
      </c>
      <c r="F335" s="333" t="s">
        <v>21515</v>
      </c>
      <c r="G335" s="515">
        <v>925</v>
      </c>
      <c r="H335" s="516">
        <v>3237143</v>
      </c>
    </row>
    <row r="336" spans="1:8" x14ac:dyDescent="0.3">
      <c r="A336" s="514">
        <v>25</v>
      </c>
      <c r="B336" s="517" t="s">
        <v>20904</v>
      </c>
      <c r="C336" s="333" t="s">
        <v>21516</v>
      </c>
      <c r="D336" s="333" t="s">
        <v>274</v>
      </c>
      <c r="E336" s="333" t="s">
        <v>21517</v>
      </c>
      <c r="F336" s="333" t="s">
        <v>21518</v>
      </c>
      <c r="G336" s="515">
        <v>510</v>
      </c>
      <c r="H336" s="516">
        <v>4575029</v>
      </c>
    </row>
    <row r="337" spans="1:8" x14ac:dyDescent="0.3">
      <c r="A337" s="514">
        <v>25</v>
      </c>
      <c r="B337" s="517" t="s">
        <v>20904</v>
      </c>
      <c r="C337" s="333" t="s">
        <v>21519</v>
      </c>
      <c r="D337" s="333" t="s">
        <v>274</v>
      </c>
      <c r="E337" s="333" t="s">
        <v>21520</v>
      </c>
      <c r="F337" s="333" t="s">
        <v>21521</v>
      </c>
      <c r="G337" s="515">
        <v>999</v>
      </c>
      <c r="H337" s="516">
        <v>9999999</v>
      </c>
    </row>
    <row r="338" spans="1:8" x14ac:dyDescent="0.3">
      <c r="A338" s="514">
        <v>25</v>
      </c>
      <c r="B338" s="517" t="s">
        <v>20904</v>
      </c>
      <c r="C338" s="333" t="s">
        <v>21522</v>
      </c>
      <c r="D338" s="333" t="s">
        <v>274</v>
      </c>
      <c r="E338" s="333" t="s">
        <v>21523</v>
      </c>
      <c r="F338" s="333" t="s">
        <v>21524</v>
      </c>
      <c r="G338" s="515">
        <v>650</v>
      </c>
      <c r="H338" s="516">
        <v>6250015</v>
      </c>
    </row>
    <row r="339" spans="1:8" x14ac:dyDescent="0.3">
      <c r="A339" s="514">
        <v>25</v>
      </c>
      <c r="B339" s="517" t="s">
        <v>20904</v>
      </c>
      <c r="C339" s="333" t="s">
        <v>21525</v>
      </c>
      <c r="D339" s="333" t="s">
        <v>274</v>
      </c>
      <c r="E339" s="333" t="s">
        <v>21526</v>
      </c>
      <c r="F339" s="333" t="s">
        <v>21527</v>
      </c>
      <c r="G339" s="515">
        <v>925</v>
      </c>
      <c r="H339" s="516">
        <v>4898463</v>
      </c>
    </row>
    <row r="340" spans="1:8" x14ac:dyDescent="0.3">
      <c r="A340" s="514">
        <v>25</v>
      </c>
      <c r="B340" s="517" t="s">
        <v>20904</v>
      </c>
      <c r="C340" s="333" t="s">
        <v>1071</v>
      </c>
      <c r="D340" s="333" t="s">
        <v>274</v>
      </c>
      <c r="E340" s="333" t="s">
        <v>2512</v>
      </c>
      <c r="F340" s="333" t="s">
        <v>21242</v>
      </c>
      <c r="G340" s="515">
        <v>415</v>
      </c>
      <c r="H340" s="516">
        <v>8498400</v>
      </c>
    </row>
    <row r="341" spans="1:8" x14ac:dyDescent="0.3">
      <c r="A341" s="514">
        <v>25</v>
      </c>
      <c r="B341" s="517" t="s">
        <v>20904</v>
      </c>
      <c r="C341" s="333" t="s">
        <v>21528</v>
      </c>
      <c r="D341" s="333" t="s">
        <v>274</v>
      </c>
      <c r="E341" s="333" t="s">
        <v>21529</v>
      </c>
      <c r="F341" s="333" t="s">
        <v>21530</v>
      </c>
      <c r="G341" s="515">
        <v>510</v>
      </c>
      <c r="H341" s="516">
        <v>9132958</v>
      </c>
    </row>
    <row r="342" spans="1:8" x14ac:dyDescent="0.3">
      <c r="A342" s="514">
        <v>25</v>
      </c>
      <c r="B342" s="517" t="s">
        <v>20904</v>
      </c>
      <c r="C342" s="333" t="s">
        <v>21531</v>
      </c>
      <c r="D342" s="333" t="s">
        <v>274</v>
      </c>
      <c r="E342" s="333" t="s">
        <v>21532</v>
      </c>
      <c r="F342" s="333" t="s">
        <v>21533</v>
      </c>
      <c r="G342" s="515">
        <v>925</v>
      </c>
      <c r="H342" s="516">
        <v>3038632</v>
      </c>
    </row>
    <row r="343" spans="1:8" x14ac:dyDescent="0.3">
      <c r="A343" s="514">
        <v>25</v>
      </c>
      <c r="B343" s="517" t="s">
        <v>20904</v>
      </c>
      <c r="C343" s="333" t="s">
        <v>21534</v>
      </c>
      <c r="D343" s="333" t="s">
        <v>274</v>
      </c>
      <c r="E343" s="333" t="s">
        <v>21535</v>
      </c>
      <c r="F343" s="333" t="s">
        <v>21536</v>
      </c>
      <c r="G343" s="515">
        <v>925</v>
      </c>
      <c r="H343" s="516">
        <v>2891912</v>
      </c>
    </row>
    <row r="344" spans="1:8" x14ac:dyDescent="0.3">
      <c r="A344" s="514">
        <v>25</v>
      </c>
      <c r="B344" s="517" t="s">
        <v>20904</v>
      </c>
      <c r="C344" s="333" t="s">
        <v>21537</v>
      </c>
      <c r="D344" s="333" t="s">
        <v>274</v>
      </c>
      <c r="E344" s="333" t="s">
        <v>21538</v>
      </c>
      <c r="F344" s="333" t="s">
        <v>21539</v>
      </c>
      <c r="G344" s="515">
        <v>202</v>
      </c>
      <c r="H344" s="516">
        <v>2158262</v>
      </c>
    </row>
    <row r="345" spans="1:8" x14ac:dyDescent="0.3">
      <c r="A345" s="514">
        <v>25</v>
      </c>
      <c r="B345" s="517" t="s">
        <v>20904</v>
      </c>
      <c r="C345" s="333" t="s">
        <v>6883</v>
      </c>
      <c r="D345" s="333" t="s">
        <v>274</v>
      </c>
      <c r="E345" s="333" t="s">
        <v>6884</v>
      </c>
      <c r="F345" s="333" t="s">
        <v>21540</v>
      </c>
      <c r="G345" s="515">
        <v>925</v>
      </c>
      <c r="H345" s="516">
        <v>9446850</v>
      </c>
    </row>
    <row r="346" spans="1:8" x14ac:dyDescent="0.3">
      <c r="A346" s="514">
        <v>25</v>
      </c>
      <c r="B346" s="517" t="s">
        <v>20904</v>
      </c>
      <c r="C346" s="333" t="s">
        <v>21541</v>
      </c>
      <c r="D346" s="333" t="s">
        <v>274</v>
      </c>
      <c r="E346" s="333" t="s">
        <v>21542</v>
      </c>
      <c r="F346" s="333" t="s">
        <v>21543</v>
      </c>
      <c r="G346" s="515">
        <v>510</v>
      </c>
      <c r="H346" s="516">
        <v>9430567</v>
      </c>
    </row>
    <row r="347" spans="1:8" x14ac:dyDescent="0.3">
      <c r="A347" s="514">
        <v>25</v>
      </c>
      <c r="B347" s="517" t="s">
        <v>20904</v>
      </c>
      <c r="C347" s="333" t="s">
        <v>21544</v>
      </c>
      <c r="D347" s="333" t="s">
        <v>274</v>
      </c>
      <c r="E347" s="333" t="s">
        <v>21545</v>
      </c>
      <c r="F347" s="333" t="s">
        <v>21546</v>
      </c>
      <c r="G347" s="515">
        <v>925</v>
      </c>
      <c r="H347" s="516">
        <v>7687978</v>
      </c>
    </row>
    <row r="348" spans="1:8" x14ac:dyDescent="0.3">
      <c r="A348" s="514">
        <v>25</v>
      </c>
      <c r="B348" s="517" t="s">
        <v>20904</v>
      </c>
      <c r="C348" s="333" t="s">
        <v>21547</v>
      </c>
      <c r="D348" s="333" t="s">
        <v>274</v>
      </c>
      <c r="E348" s="333" t="s">
        <v>21548</v>
      </c>
      <c r="F348" s="333" t="s">
        <v>21549</v>
      </c>
      <c r="G348" s="515">
        <v>925</v>
      </c>
      <c r="H348" s="516">
        <v>2851371</v>
      </c>
    </row>
    <row r="349" spans="1:8" x14ac:dyDescent="0.3">
      <c r="A349" s="514">
        <v>25</v>
      </c>
      <c r="B349" s="517" t="s">
        <v>20904</v>
      </c>
      <c r="C349" s="333" t="s">
        <v>21550</v>
      </c>
      <c r="D349" s="333" t="s">
        <v>274</v>
      </c>
      <c r="E349" s="333" t="s">
        <v>21551</v>
      </c>
      <c r="F349" s="333" t="s">
        <v>21552</v>
      </c>
      <c r="G349" s="515">
        <v>510</v>
      </c>
      <c r="H349" s="516">
        <v>2822249</v>
      </c>
    </row>
    <row r="350" spans="1:8" x14ac:dyDescent="0.3">
      <c r="A350" s="514">
        <v>25</v>
      </c>
      <c r="B350" s="517" t="s">
        <v>20904</v>
      </c>
      <c r="C350" s="333" t="s">
        <v>937</v>
      </c>
      <c r="D350" s="333" t="s">
        <v>525</v>
      </c>
      <c r="E350" s="333" t="s">
        <v>187</v>
      </c>
      <c r="F350" s="333" t="s">
        <v>21553</v>
      </c>
      <c r="G350" s="515">
        <v>925</v>
      </c>
      <c r="H350" s="516">
        <v>9349106</v>
      </c>
    </row>
    <row r="351" spans="1:8" x14ac:dyDescent="0.3">
      <c r="A351" s="514">
        <v>25</v>
      </c>
      <c r="B351" s="517" t="s">
        <v>20904</v>
      </c>
      <c r="C351" s="333" t="s">
        <v>17240</v>
      </c>
      <c r="D351" s="333" t="s">
        <v>274</v>
      </c>
      <c r="E351" s="333" t="s">
        <v>17241</v>
      </c>
      <c r="F351" s="333" t="s">
        <v>21554</v>
      </c>
      <c r="G351" s="515">
        <v>925</v>
      </c>
      <c r="H351" s="516">
        <v>7872063</v>
      </c>
    </row>
    <row r="352" spans="1:8" x14ac:dyDescent="0.3">
      <c r="A352" s="514">
        <v>25</v>
      </c>
      <c r="B352" s="517" t="s">
        <v>20904</v>
      </c>
      <c r="C352" s="333" t="s">
        <v>5500</v>
      </c>
      <c r="D352" s="333" t="s">
        <v>274</v>
      </c>
      <c r="E352" s="333" t="s">
        <v>5501</v>
      </c>
      <c r="F352" s="333" t="s">
        <v>21555</v>
      </c>
      <c r="G352" s="515">
        <v>925</v>
      </c>
      <c r="H352" s="516">
        <v>8994578</v>
      </c>
    </row>
    <row r="353" spans="1:8" x14ac:dyDescent="0.3">
      <c r="A353" s="514">
        <v>25</v>
      </c>
      <c r="B353" s="517" t="s">
        <v>20904</v>
      </c>
      <c r="C353" s="333" t="s">
        <v>21556</v>
      </c>
      <c r="D353" s="333" t="s">
        <v>274</v>
      </c>
      <c r="E353" s="333" t="s">
        <v>21557</v>
      </c>
      <c r="F353" s="333" t="s">
        <v>21558</v>
      </c>
      <c r="G353" s="515">
        <v>925</v>
      </c>
      <c r="H353" s="516">
        <v>9307931</v>
      </c>
    </row>
    <row r="354" spans="1:8" x14ac:dyDescent="0.3">
      <c r="A354" s="514">
        <v>25</v>
      </c>
      <c r="B354" s="517" t="s">
        <v>20904</v>
      </c>
      <c r="C354" s="333" t="s">
        <v>21550</v>
      </c>
      <c r="D354" s="333" t="s">
        <v>274</v>
      </c>
      <c r="E354" s="333" t="s">
        <v>21551</v>
      </c>
      <c r="F354" s="333" t="s">
        <v>21552</v>
      </c>
      <c r="G354" s="515">
        <v>510</v>
      </c>
      <c r="H354" s="516">
        <v>2822249</v>
      </c>
    </row>
    <row r="355" spans="1:8" x14ac:dyDescent="0.3">
      <c r="A355" s="514">
        <v>25</v>
      </c>
      <c r="B355" s="517" t="s">
        <v>20904</v>
      </c>
      <c r="C355" s="333" t="s">
        <v>21559</v>
      </c>
      <c r="D355" s="333" t="s">
        <v>274</v>
      </c>
      <c r="E355" s="333" t="s">
        <v>21560</v>
      </c>
      <c r="F355" s="333" t="s">
        <v>21561</v>
      </c>
      <c r="G355" s="515">
        <v>510</v>
      </c>
      <c r="H355" s="516">
        <v>5430080</v>
      </c>
    </row>
    <row r="356" spans="1:8" x14ac:dyDescent="0.3">
      <c r="A356" s="514">
        <v>25</v>
      </c>
      <c r="B356" s="517" t="s">
        <v>20904</v>
      </c>
      <c r="C356" s="333" t="s">
        <v>20783</v>
      </c>
      <c r="D356" s="333" t="s">
        <v>274</v>
      </c>
      <c r="E356" s="333" t="s">
        <v>20784</v>
      </c>
      <c r="F356" s="333" t="s">
        <v>20785</v>
      </c>
      <c r="G356" s="515">
        <v>714</v>
      </c>
      <c r="H356" s="516">
        <v>5487012</v>
      </c>
    </row>
    <row r="357" spans="1:8" x14ac:dyDescent="0.3">
      <c r="A357" s="514">
        <v>25</v>
      </c>
      <c r="B357" s="517" t="s">
        <v>20904</v>
      </c>
      <c r="C357" s="333" t="s">
        <v>21544</v>
      </c>
      <c r="D357" s="333" t="s">
        <v>274</v>
      </c>
      <c r="E357" s="333" t="s">
        <v>21545</v>
      </c>
      <c r="F357" s="333" t="s">
        <v>21546</v>
      </c>
      <c r="G357" s="515">
        <v>925</v>
      </c>
      <c r="H357" s="516">
        <v>7687978</v>
      </c>
    </row>
    <row r="358" spans="1:8" x14ac:dyDescent="0.3">
      <c r="A358" s="514">
        <v>25</v>
      </c>
      <c r="B358" s="517" t="s">
        <v>20904</v>
      </c>
      <c r="C358" s="333" t="s">
        <v>21562</v>
      </c>
      <c r="D358" s="333" t="s">
        <v>274</v>
      </c>
      <c r="E358" s="333" t="s">
        <v>21563</v>
      </c>
      <c r="F358" s="333" t="s">
        <v>21564</v>
      </c>
      <c r="G358" s="515">
        <v>925</v>
      </c>
      <c r="H358" s="516">
        <v>9547088</v>
      </c>
    </row>
    <row r="359" spans="1:8" x14ac:dyDescent="0.3">
      <c r="A359" s="514">
        <v>25</v>
      </c>
      <c r="B359" s="517" t="s">
        <v>20904</v>
      </c>
      <c r="C359" s="333" t="s">
        <v>21565</v>
      </c>
      <c r="D359" s="333" t="s">
        <v>274</v>
      </c>
      <c r="E359" s="333" t="s">
        <v>21566</v>
      </c>
      <c r="F359" s="333" t="s">
        <v>21567</v>
      </c>
      <c r="G359" s="515">
        <v>925</v>
      </c>
      <c r="H359" s="516">
        <v>7055028</v>
      </c>
    </row>
    <row r="360" spans="1:8" x14ac:dyDescent="0.3">
      <c r="A360" s="514">
        <v>25</v>
      </c>
      <c r="B360" s="517" t="s">
        <v>20904</v>
      </c>
      <c r="C360" s="333" t="s">
        <v>21568</v>
      </c>
      <c r="D360" s="333" t="s">
        <v>274</v>
      </c>
      <c r="E360" s="333" t="s">
        <v>21569</v>
      </c>
      <c r="F360" s="333" t="s">
        <v>21570</v>
      </c>
      <c r="G360" s="515">
        <v>925</v>
      </c>
      <c r="H360" s="516">
        <v>9524660</v>
      </c>
    </row>
    <row r="361" spans="1:8" x14ac:dyDescent="0.3">
      <c r="A361" s="514">
        <v>25</v>
      </c>
      <c r="B361" s="517" t="s">
        <v>20904</v>
      </c>
      <c r="C361" s="333" t="s">
        <v>21571</v>
      </c>
      <c r="D361" s="333" t="s">
        <v>274</v>
      </c>
      <c r="E361" s="333" t="s">
        <v>21572</v>
      </c>
      <c r="F361" s="333" t="s">
        <v>21573</v>
      </c>
      <c r="G361" s="515">
        <v>925</v>
      </c>
      <c r="H361" s="516">
        <v>9437358</v>
      </c>
    </row>
    <row r="362" spans="1:8" x14ac:dyDescent="0.3">
      <c r="A362" s="514">
        <v>25</v>
      </c>
      <c r="B362" s="517" t="s">
        <v>20904</v>
      </c>
      <c r="C362" s="333" t="s">
        <v>21574</v>
      </c>
      <c r="D362" s="333" t="s">
        <v>274</v>
      </c>
      <c r="E362" s="333" t="s">
        <v>21575</v>
      </c>
      <c r="F362" s="333" t="s">
        <v>21576</v>
      </c>
      <c r="G362" s="515">
        <v>917</v>
      </c>
      <c r="H362" s="516">
        <v>7333867</v>
      </c>
    </row>
    <row r="363" spans="1:8" x14ac:dyDescent="0.3">
      <c r="A363" s="514">
        <v>25</v>
      </c>
      <c r="B363" s="517" t="s">
        <v>20904</v>
      </c>
      <c r="C363" s="333" t="s">
        <v>21577</v>
      </c>
      <c r="D363" s="333" t="s">
        <v>294</v>
      </c>
      <c r="E363" s="333" t="s">
        <v>21578</v>
      </c>
      <c r="F363" s="333" t="s">
        <v>21579</v>
      </c>
      <c r="G363" s="515">
        <v>925</v>
      </c>
      <c r="H363" s="516">
        <v>3220279</v>
      </c>
    </row>
    <row r="364" spans="1:8" x14ac:dyDescent="0.3">
      <c r="A364" s="514">
        <v>30.82</v>
      </c>
      <c r="B364" s="517" t="s">
        <v>20904</v>
      </c>
      <c r="C364" s="333" t="s">
        <v>8102</v>
      </c>
      <c r="D364" s="333" t="s">
        <v>274</v>
      </c>
      <c r="E364" s="333" t="s">
        <v>8103</v>
      </c>
      <c r="F364" s="333" t="s">
        <v>21580</v>
      </c>
      <c r="G364" s="515">
        <v>925</v>
      </c>
      <c r="H364" s="516">
        <v>6056605</v>
      </c>
    </row>
    <row r="365" spans="1:8" x14ac:dyDescent="0.3">
      <c r="A365" s="514">
        <v>30</v>
      </c>
      <c r="B365" s="517" t="s">
        <v>20904</v>
      </c>
      <c r="C365" s="333" t="s">
        <v>19160</v>
      </c>
      <c r="D365" s="333" t="s">
        <v>274</v>
      </c>
      <c r="E365" s="333" t="s">
        <v>19161</v>
      </c>
      <c r="F365" s="333" t="s">
        <v>21581</v>
      </c>
      <c r="G365" s="515">
        <v>925</v>
      </c>
      <c r="H365" s="516">
        <v>8370123</v>
      </c>
    </row>
    <row r="366" spans="1:8" x14ac:dyDescent="0.3">
      <c r="A366" s="514">
        <v>30</v>
      </c>
      <c r="B366" s="517" t="s">
        <v>20904</v>
      </c>
      <c r="C366" s="333" t="s">
        <v>3869</v>
      </c>
      <c r="D366" s="333" t="s">
        <v>274</v>
      </c>
      <c r="E366" s="333" t="s">
        <v>3870</v>
      </c>
      <c r="F366" s="333" t="s">
        <v>21582</v>
      </c>
      <c r="G366" s="515">
        <v>925</v>
      </c>
      <c r="H366" s="516">
        <v>9490515</v>
      </c>
    </row>
    <row r="367" spans="1:8" x14ac:dyDescent="0.3">
      <c r="A367" s="514">
        <v>30</v>
      </c>
      <c r="B367" s="517" t="s">
        <v>20904</v>
      </c>
      <c r="C367" s="333" t="s">
        <v>3464</v>
      </c>
      <c r="D367" s="333" t="s">
        <v>302</v>
      </c>
      <c r="E367" s="333" t="s">
        <v>9907</v>
      </c>
      <c r="F367" s="333" t="s">
        <v>21583</v>
      </c>
      <c r="G367" s="515">
        <v>916</v>
      </c>
      <c r="H367" s="516">
        <v>3868580</v>
      </c>
    </row>
    <row r="368" spans="1:8" x14ac:dyDescent="0.3">
      <c r="A368" s="514">
        <v>30</v>
      </c>
      <c r="B368" s="517" t="s">
        <v>20904</v>
      </c>
      <c r="C368" s="333" t="s">
        <v>7790</v>
      </c>
      <c r="D368" s="333" t="s">
        <v>274</v>
      </c>
      <c r="E368" s="333" t="s">
        <v>7796</v>
      </c>
      <c r="F368" s="333" t="s">
        <v>21584</v>
      </c>
      <c r="G368" s="515">
        <v>415</v>
      </c>
      <c r="H368" s="516">
        <v>6371427</v>
      </c>
    </row>
    <row r="369" spans="1:8" x14ac:dyDescent="0.3">
      <c r="A369" s="514">
        <v>30</v>
      </c>
      <c r="B369" s="517" t="s">
        <v>20904</v>
      </c>
      <c r="C369" s="333" t="s">
        <v>4919</v>
      </c>
      <c r="D369" s="333" t="s">
        <v>274</v>
      </c>
      <c r="E369" s="333" t="s">
        <v>4920</v>
      </c>
      <c r="F369" s="333" t="s">
        <v>21585</v>
      </c>
      <c r="G369" s="515">
        <v>925</v>
      </c>
      <c r="H369" s="516">
        <v>5886254</v>
      </c>
    </row>
    <row r="370" spans="1:8" x14ac:dyDescent="0.3">
      <c r="A370" s="514">
        <v>30</v>
      </c>
      <c r="B370" s="517" t="s">
        <v>20904</v>
      </c>
      <c r="C370" s="333" t="s">
        <v>20878</v>
      </c>
      <c r="D370" s="333" t="s">
        <v>274</v>
      </c>
      <c r="E370" s="333" t="s">
        <v>20879</v>
      </c>
      <c r="F370" s="333" t="s">
        <v>21586</v>
      </c>
      <c r="G370" s="515">
        <v>925</v>
      </c>
      <c r="H370" s="516">
        <v>6314406</v>
      </c>
    </row>
    <row r="371" spans="1:8" x14ac:dyDescent="0.3">
      <c r="A371" s="514">
        <v>30</v>
      </c>
      <c r="B371" s="517" t="s">
        <v>20904</v>
      </c>
      <c r="C371" s="333" t="s">
        <v>21587</v>
      </c>
      <c r="D371" s="333" t="s">
        <v>274</v>
      </c>
      <c r="E371" s="333" t="s">
        <v>21588</v>
      </c>
      <c r="F371" s="333" t="s">
        <v>21589</v>
      </c>
      <c r="G371" s="515">
        <v>925</v>
      </c>
      <c r="H371" s="516">
        <v>9353091</v>
      </c>
    </row>
    <row r="372" spans="1:8" x14ac:dyDescent="0.3">
      <c r="A372" s="514">
        <v>30</v>
      </c>
      <c r="B372" s="517" t="s">
        <v>20904</v>
      </c>
      <c r="C372" s="333" t="s">
        <v>21590</v>
      </c>
      <c r="D372" s="333" t="s">
        <v>274</v>
      </c>
      <c r="E372" s="333" t="s">
        <v>21591</v>
      </c>
      <c r="F372" s="333" t="s">
        <v>21592</v>
      </c>
      <c r="G372" s="515">
        <v>925</v>
      </c>
      <c r="H372" s="516">
        <v>8375200</v>
      </c>
    </row>
    <row r="373" spans="1:8" x14ac:dyDescent="0.3">
      <c r="A373" s="514">
        <v>30</v>
      </c>
      <c r="B373" s="517" t="s">
        <v>20904</v>
      </c>
      <c r="C373" s="333" t="s">
        <v>8943</v>
      </c>
      <c r="D373" s="333" t="s">
        <v>262</v>
      </c>
      <c r="E373" s="333" t="s">
        <v>8944</v>
      </c>
      <c r="F373" s="333" t="s">
        <v>21593</v>
      </c>
      <c r="G373" s="515">
        <v>925</v>
      </c>
      <c r="H373" s="516">
        <v>7084245</v>
      </c>
    </row>
    <row r="374" spans="1:8" x14ac:dyDescent="0.3">
      <c r="A374" s="514">
        <v>30</v>
      </c>
      <c r="B374" s="517" t="s">
        <v>20904</v>
      </c>
      <c r="C374" s="333" t="s">
        <v>20868</v>
      </c>
      <c r="D374" s="333" t="s">
        <v>274</v>
      </c>
      <c r="E374" s="333" t="s">
        <v>20869</v>
      </c>
      <c r="F374" s="333" t="s">
        <v>21594</v>
      </c>
      <c r="G374" s="515">
        <v>925</v>
      </c>
      <c r="H374" s="516">
        <v>8204494</v>
      </c>
    </row>
    <row r="375" spans="1:8" x14ac:dyDescent="0.3">
      <c r="A375" s="514">
        <v>30</v>
      </c>
      <c r="B375" s="517" t="s">
        <v>20904</v>
      </c>
      <c r="C375" s="333" t="s">
        <v>21595</v>
      </c>
      <c r="D375" s="333" t="s">
        <v>294</v>
      </c>
      <c r="E375" s="333" t="s">
        <v>21596</v>
      </c>
      <c r="F375" s="333" t="s">
        <v>21597</v>
      </c>
      <c r="G375" s="515">
        <v>925</v>
      </c>
      <c r="H375" s="516">
        <v>4137050</v>
      </c>
    </row>
    <row r="376" spans="1:8" x14ac:dyDescent="0.3">
      <c r="A376" s="514">
        <v>30</v>
      </c>
      <c r="B376" s="517" t="s">
        <v>20904</v>
      </c>
      <c r="C376" s="333" t="s">
        <v>21598</v>
      </c>
      <c r="D376" s="333" t="s">
        <v>274</v>
      </c>
      <c r="E376" s="333" t="s">
        <v>21599</v>
      </c>
      <c r="F376" s="333" t="s">
        <v>21600</v>
      </c>
      <c r="G376" s="515">
        <v>925</v>
      </c>
      <c r="H376" s="516">
        <v>2127793</v>
      </c>
    </row>
    <row r="377" spans="1:8" x14ac:dyDescent="0.3">
      <c r="A377" s="514">
        <v>30</v>
      </c>
      <c r="B377" s="517" t="s">
        <v>20904</v>
      </c>
      <c r="C377" s="333" t="s">
        <v>10791</v>
      </c>
      <c r="D377" s="333" t="s">
        <v>274</v>
      </c>
      <c r="E377" s="333" t="s">
        <v>10792</v>
      </c>
      <c r="F377" s="333" t="s">
        <v>21601</v>
      </c>
      <c r="G377" s="515">
        <v>925</v>
      </c>
      <c r="H377" s="516">
        <v>3228995</v>
      </c>
    </row>
    <row r="378" spans="1:8" x14ac:dyDescent="0.3">
      <c r="A378" s="514">
        <v>30</v>
      </c>
      <c r="B378" s="517" t="s">
        <v>20904</v>
      </c>
      <c r="C378" s="333" t="s">
        <v>10364</v>
      </c>
      <c r="D378" s="333" t="s">
        <v>274</v>
      </c>
      <c r="E378" s="333" t="s">
        <v>4496</v>
      </c>
      <c r="F378" s="333" t="s">
        <v>21602</v>
      </c>
      <c r="G378" s="515">
        <v>702</v>
      </c>
      <c r="H378" s="516">
        <v>9790560</v>
      </c>
    </row>
    <row r="379" spans="1:8" x14ac:dyDescent="0.3">
      <c r="A379" s="514">
        <v>30</v>
      </c>
      <c r="B379" s="517" t="s">
        <v>20904</v>
      </c>
      <c r="C379" s="333" t="s">
        <v>20734</v>
      </c>
      <c r="D379" s="333" t="s">
        <v>274</v>
      </c>
      <c r="E379" s="333" t="s">
        <v>20735</v>
      </c>
      <c r="F379" s="333" t="s">
        <v>20736</v>
      </c>
      <c r="G379" s="515">
        <v>415</v>
      </c>
      <c r="H379" s="516">
        <v>5157293</v>
      </c>
    </row>
    <row r="380" spans="1:8" x14ac:dyDescent="0.3">
      <c r="A380" s="514">
        <v>30</v>
      </c>
      <c r="B380" s="517" t="s">
        <v>20904</v>
      </c>
      <c r="C380" s="333" t="s">
        <v>21603</v>
      </c>
      <c r="D380" s="333" t="s">
        <v>274</v>
      </c>
      <c r="E380" s="333" t="s">
        <v>21604</v>
      </c>
      <c r="F380" s="333" t="s">
        <v>21605</v>
      </c>
      <c r="G380" s="515">
        <v>925</v>
      </c>
      <c r="H380" s="516">
        <v>9156095</v>
      </c>
    </row>
    <row r="381" spans="1:8" x14ac:dyDescent="0.3">
      <c r="A381" s="514">
        <v>30</v>
      </c>
      <c r="B381" s="517" t="s">
        <v>20904</v>
      </c>
      <c r="C381" s="333" t="s">
        <v>21606</v>
      </c>
      <c r="D381" s="333" t="s">
        <v>274</v>
      </c>
      <c r="E381" s="333" t="s">
        <v>21607</v>
      </c>
      <c r="F381" s="333" t="s">
        <v>21608</v>
      </c>
      <c r="G381" s="515">
        <v>510</v>
      </c>
      <c r="H381" s="516">
        <v>3267222</v>
      </c>
    </row>
    <row r="382" spans="1:8" x14ac:dyDescent="0.3">
      <c r="A382" s="514">
        <v>30</v>
      </c>
      <c r="B382" s="517" t="s">
        <v>20904</v>
      </c>
      <c r="C382" s="333" t="s">
        <v>21609</v>
      </c>
      <c r="D382" s="333" t="s">
        <v>274</v>
      </c>
      <c r="E382" s="333" t="s">
        <v>21610</v>
      </c>
      <c r="F382" s="333" t="s">
        <v>21611</v>
      </c>
      <c r="G382" s="515">
        <v>925</v>
      </c>
      <c r="H382" s="516">
        <v>3788500</v>
      </c>
    </row>
    <row r="383" spans="1:8" x14ac:dyDescent="0.3">
      <c r="A383" s="514">
        <v>30</v>
      </c>
      <c r="B383" s="517" t="s">
        <v>20904</v>
      </c>
      <c r="C383" s="333" t="s">
        <v>5462</v>
      </c>
      <c r="D383" s="333" t="s">
        <v>274</v>
      </c>
      <c r="E383" s="333" t="s">
        <v>5463</v>
      </c>
      <c r="F383" s="333" t="s">
        <v>21612</v>
      </c>
      <c r="G383" s="515">
        <v>925</v>
      </c>
      <c r="H383" s="516">
        <v>4358074</v>
      </c>
    </row>
    <row r="384" spans="1:8" x14ac:dyDescent="0.3">
      <c r="A384" s="514">
        <v>30</v>
      </c>
      <c r="B384" s="517" t="s">
        <v>20904</v>
      </c>
      <c r="C384" s="333" t="s">
        <v>21613</v>
      </c>
      <c r="D384" s="333" t="s">
        <v>274</v>
      </c>
      <c r="E384" s="333" t="s">
        <v>21614</v>
      </c>
      <c r="F384" s="333" t="s">
        <v>21615</v>
      </c>
      <c r="G384" s="515">
        <v>510</v>
      </c>
      <c r="H384" s="516">
        <v>3811391</v>
      </c>
    </row>
    <row r="385" spans="1:8" x14ac:dyDescent="0.3">
      <c r="A385" s="514">
        <v>30</v>
      </c>
      <c r="B385" s="517" t="s">
        <v>20904</v>
      </c>
      <c r="C385" s="333" t="s">
        <v>21616</v>
      </c>
      <c r="D385" s="333" t="s">
        <v>274</v>
      </c>
      <c r="E385" s="333" t="s">
        <v>21617</v>
      </c>
      <c r="F385" s="333" t="s">
        <v>21618</v>
      </c>
      <c r="G385" s="515">
        <v>916</v>
      </c>
      <c r="H385" s="516">
        <v>2966762</v>
      </c>
    </row>
    <row r="386" spans="1:8" x14ac:dyDescent="0.3">
      <c r="A386" s="514">
        <v>30</v>
      </c>
      <c r="B386" s="517" t="s">
        <v>20904</v>
      </c>
      <c r="C386" s="333" t="s">
        <v>21619</v>
      </c>
      <c r="D386" s="333" t="s">
        <v>294</v>
      </c>
      <c r="E386" s="333" t="s">
        <v>21620</v>
      </c>
      <c r="F386" s="333" t="s">
        <v>21621</v>
      </c>
      <c r="G386" s="515">
        <v>925</v>
      </c>
      <c r="H386" s="516">
        <v>9346183</v>
      </c>
    </row>
    <row r="387" spans="1:8" x14ac:dyDescent="0.3">
      <c r="A387" s="514">
        <v>30</v>
      </c>
      <c r="B387" s="517" t="s">
        <v>20904</v>
      </c>
      <c r="C387" s="333" t="s">
        <v>21622</v>
      </c>
      <c r="D387" s="333" t="s">
        <v>274</v>
      </c>
      <c r="E387" s="333" t="s">
        <v>21623</v>
      </c>
      <c r="F387" s="333" t="s">
        <v>21624</v>
      </c>
      <c r="G387" s="515">
        <v>925</v>
      </c>
      <c r="H387" s="516">
        <v>8208038</v>
      </c>
    </row>
    <row r="388" spans="1:8" x14ac:dyDescent="0.3">
      <c r="A388" s="514">
        <v>30</v>
      </c>
      <c r="B388" s="517" t="s">
        <v>20904</v>
      </c>
      <c r="C388" s="333" t="s">
        <v>21625</v>
      </c>
      <c r="D388" s="333" t="s">
        <v>274</v>
      </c>
      <c r="E388" s="333" t="s">
        <v>21626</v>
      </c>
      <c r="F388" s="333" t="s">
        <v>21627</v>
      </c>
      <c r="G388" s="515">
        <v>415</v>
      </c>
      <c r="H388" s="516">
        <v>3192024</v>
      </c>
    </row>
    <row r="389" spans="1:8" x14ac:dyDescent="0.3">
      <c r="A389" s="514">
        <v>33.479999999999997</v>
      </c>
      <c r="B389" s="517" t="s">
        <v>20904</v>
      </c>
      <c r="C389" s="333" t="s">
        <v>8604</v>
      </c>
      <c r="D389" s="333" t="s">
        <v>262</v>
      </c>
      <c r="E389" s="333" t="s">
        <v>8605</v>
      </c>
      <c r="F389" s="333" t="s">
        <v>21628</v>
      </c>
      <c r="G389" s="515">
        <v>925</v>
      </c>
      <c r="H389" s="516">
        <v>8304848</v>
      </c>
    </row>
    <row r="390" spans="1:8" x14ac:dyDescent="0.3">
      <c r="A390" s="514">
        <v>33.479999999999997</v>
      </c>
      <c r="B390" s="517" t="s">
        <v>20904</v>
      </c>
      <c r="C390" s="333" t="s">
        <v>7179</v>
      </c>
      <c r="D390" s="333" t="s">
        <v>274</v>
      </c>
      <c r="E390" s="333" t="s">
        <v>7180</v>
      </c>
      <c r="F390" s="333" t="s">
        <v>21629</v>
      </c>
      <c r="G390" s="515">
        <v>925</v>
      </c>
      <c r="H390" s="516">
        <v>6808060</v>
      </c>
    </row>
    <row r="391" spans="1:8" x14ac:dyDescent="0.3">
      <c r="A391" s="514">
        <v>35</v>
      </c>
      <c r="B391" s="517" t="s">
        <v>20904</v>
      </c>
      <c r="C391" s="333" t="s">
        <v>10254</v>
      </c>
      <c r="D391" s="333" t="s">
        <v>274</v>
      </c>
      <c r="E391" s="333" t="s">
        <v>10255</v>
      </c>
      <c r="F391" s="333" t="s">
        <v>18801</v>
      </c>
      <c r="G391" s="515">
        <v>925</v>
      </c>
      <c r="H391" s="516">
        <v>9422469</v>
      </c>
    </row>
    <row r="392" spans="1:8" x14ac:dyDescent="0.3">
      <c r="A392" s="514">
        <v>44.12</v>
      </c>
      <c r="B392" s="517" t="s">
        <v>20904</v>
      </c>
      <c r="C392" s="333" t="s">
        <v>5299</v>
      </c>
      <c r="D392" s="333" t="s">
        <v>274</v>
      </c>
      <c r="E392" s="333" t="s">
        <v>5300</v>
      </c>
      <c r="F392" s="333" t="s">
        <v>21630</v>
      </c>
      <c r="G392" s="515">
        <v>925</v>
      </c>
      <c r="H392" s="516">
        <v>9458307</v>
      </c>
    </row>
    <row r="393" spans="1:8" x14ac:dyDescent="0.3">
      <c r="A393" s="514">
        <v>45</v>
      </c>
      <c r="B393" s="517" t="s">
        <v>20904</v>
      </c>
      <c r="C393" s="333" t="s">
        <v>15823</v>
      </c>
      <c r="D393" s="333" t="s">
        <v>274</v>
      </c>
      <c r="E393" s="333" t="s">
        <v>9570</v>
      </c>
      <c r="F393" s="333" t="s">
        <v>21631</v>
      </c>
      <c r="G393" s="515">
        <v>216</v>
      </c>
      <c r="H393" s="516">
        <v>7555500</v>
      </c>
    </row>
    <row r="394" spans="1:8" x14ac:dyDescent="0.3">
      <c r="A394" s="514">
        <v>48.08</v>
      </c>
      <c r="B394" s="517" t="s">
        <v>20904</v>
      </c>
      <c r="C394" s="333" t="s">
        <v>6608</v>
      </c>
      <c r="D394" s="333" t="s">
        <v>274</v>
      </c>
      <c r="E394" s="333" t="s">
        <v>6609</v>
      </c>
      <c r="F394" s="333" t="s">
        <v>21632</v>
      </c>
      <c r="G394" s="515">
        <v>925</v>
      </c>
      <c r="H394" s="516">
        <v>8280771</v>
      </c>
    </row>
    <row r="395" spans="1:8" x14ac:dyDescent="0.3">
      <c r="A395" s="514">
        <v>48.08</v>
      </c>
      <c r="B395" s="517" t="s">
        <v>20904</v>
      </c>
      <c r="C395" s="333" t="s">
        <v>8102</v>
      </c>
      <c r="D395" s="333" t="s">
        <v>274</v>
      </c>
      <c r="E395" s="333" t="s">
        <v>8103</v>
      </c>
      <c r="F395" s="333" t="s">
        <v>21580</v>
      </c>
      <c r="G395" s="515">
        <v>925</v>
      </c>
      <c r="H395" s="516">
        <v>6056605</v>
      </c>
    </row>
    <row r="396" spans="1:8" x14ac:dyDescent="0.3">
      <c r="A396" s="514">
        <v>48.08</v>
      </c>
      <c r="B396" s="517" t="s">
        <v>20904</v>
      </c>
      <c r="C396" s="333" t="s">
        <v>6608</v>
      </c>
      <c r="D396" s="333" t="s">
        <v>274</v>
      </c>
      <c r="E396" s="333" t="s">
        <v>6609</v>
      </c>
      <c r="F396" s="333" t="s">
        <v>21632</v>
      </c>
      <c r="G396" s="515">
        <v>925</v>
      </c>
      <c r="H396" s="516">
        <v>8280771</v>
      </c>
    </row>
    <row r="397" spans="1:8" x14ac:dyDescent="0.3">
      <c r="A397" s="514">
        <v>54.7</v>
      </c>
      <c r="B397" s="517" t="s">
        <v>20904</v>
      </c>
      <c r="C397" s="333" t="s">
        <v>1272</v>
      </c>
      <c r="D397" s="333" t="s">
        <v>1273</v>
      </c>
      <c r="E397" s="333" t="s">
        <v>200</v>
      </c>
      <c r="F397" s="333" t="s">
        <v>21633</v>
      </c>
      <c r="G397" s="515">
        <v>925</v>
      </c>
      <c r="H397" s="516">
        <v>9887600</v>
      </c>
    </row>
    <row r="398" spans="1:8" x14ac:dyDescent="0.3">
      <c r="A398" s="514">
        <v>55</v>
      </c>
      <c r="B398" s="517" t="s">
        <v>20904</v>
      </c>
      <c r="C398" s="333" t="s">
        <v>16968</v>
      </c>
      <c r="D398" s="333" t="s">
        <v>274</v>
      </c>
      <c r="E398" s="333" t="s">
        <v>19682</v>
      </c>
      <c r="F398" s="333" t="s">
        <v>21634</v>
      </c>
      <c r="G398" s="515">
        <v>925</v>
      </c>
      <c r="H398" s="516">
        <v>2794645</v>
      </c>
    </row>
    <row r="399" spans="1:8" x14ac:dyDescent="0.3">
      <c r="A399" s="514">
        <v>5</v>
      </c>
      <c r="B399" s="517" t="s">
        <v>20904</v>
      </c>
      <c r="C399" s="333" t="s">
        <v>21635</v>
      </c>
      <c r="D399" s="333" t="s">
        <v>274</v>
      </c>
      <c r="E399" s="333" t="s">
        <v>21636</v>
      </c>
      <c r="F399" s="333" t="s">
        <v>21637</v>
      </c>
      <c r="G399" s="515">
        <v>925</v>
      </c>
      <c r="H399" s="516">
        <v>3860533</v>
      </c>
    </row>
    <row r="400" spans="1:8" x14ac:dyDescent="0.3">
      <c r="A400" s="514">
        <v>5</v>
      </c>
      <c r="B400" s="517" t="s">
        <v>20904</v>
      </c>
      <c r="C400" s="333" t="s">
        <v>20858</v>
      </c>
      <c r="D400" s="333" t="s">
        <v>274</v>
      </c>
      <c r="E400" s="333" t="s">
        <v>20859</v>
      </c>
      <c r="F400" s="333" t="s">
        <v>21638</v>
      </c>
      <c r="G400" s="515">
        <v>415</v>
      </c>
      <c r="H400" s="516">
        <v>8278100</v>
      </c>
    </row>
    <row r="401" spans="1:8" x14ac:dyDescent="0.3">
      <c r="A401" s="514">
        <v>5</v>
      </c>
      <c r="B401" s="517" t="s">
        <v>20904</v>
      </c>
      <c r="C401" s="333" t="s">
        <v>21639</v>
      </c>
      <c r="D401" s="333" t="s">
        <v>274</v>
      </c>
      <c r="E401" s="333" t="s">
        <v>21640</v>
      </c>
      <c r="F401" s="333" t="s">
        <v>21641</v>
      </c>
      <c r="G401" s="515">
        <v>415</v>
      </c>
      <c r="H401" s="516">
        <v>5163788</v>
      </c>
    </row>
    <row r="402" spans="1:8" x14ac:dyDescent="0.3">
      <c r="A402" s="514">
        <v>5</v>
      </c>
      <c r="B402" s="517" t="s">
        <v>20904</v>
      </c>
      <c r="C402" s="333" t="s">
        <v>20856</v>
      </c>
      <c r="D402" s="333" t="s">
        <v>294</v>
      </c>
      <c r="E402" s="333" t="s">
        <v>20857</v>
      </c>
      <c r="F402" s="333" t="s">
        <v>21642</v>
      </c>
      <c r="G402" s="515">
        <v>925</v>
      </c>
      <c r="H402" s="516">
        <v>7051812</v>
      </c>
    </row>
    <row r="403" spans="1:8" x14ac:dyDescent="0.3">
      <c r="A403" s="514">
        <v>5</v>
      </c>
      <c r="B403" s="517" t="s">
        <v>20904</v>
      </c>
      <c r="C403" s="333" t="s">
        <v>21643</v>
      </c>
      <c r="D403" s="333" t="s">
        <v>294</v>
      </c>
      <c r="E403" s="333" t="s">
        <v>21644</v>
      </c>
      <c r="F403" s="333" t="s">
        <v>21645</v>
      </c>
      <c r="G403" s="515">
        <v>925</v>
      </c>
      <c r="H403" s="516">
        <v>2125448</v>
      </c>
    </row>
    <row r="404" spans="1:8" x14ac:dyDescent="0.3">
      <c r="A404" s="514">
        <v>5</v>
      </c>
      <c r="B404" s="517" t="s">
        <v>20904</v>
      </c>
      <c r="C404" s="333" t="s">
        <v>21646</v>
      </c>
      <c r="D404" s="333" t="s">
        <v>274</v>
      </c>
      <c r="E404" s="333" t="s">
        <v>21647</v>
      </c>
      <c r="F404" s="333" t="s">
        <v>21648</v>
      </c>
      <c r="G404" s="515">
        <v>925</v>
      </c>
      <c r="H404" s="516">
        <v>2991432</v>
      </c>
    </row>
    <row r="405" spans="1:8" x14ac:dyDescent="0.3">
      <c r="A405" s="514">
        <v>5</v>
      </c>
      <c r="B405" s="517" t="s">
        <v>20904</v>
      </c>
      <c r="C405" s="333" t="s">
        <v>21649</v>
      </c>
      <c r="D405" s="333" t="s">
        <v>274</v>
      </c>
      <c r="E405" s="333" t="s">
        <v>21650</v>
      </c>
      <c r="F405" s="333" t="s">
        <v>21651</v>
      </c>
      <c r="G405" s="515">
        <v>408</v>
      </c>
      <c r="H405" s="516">
        <v>6213474</v>
      </c>
    </row>
    <row r="406" spans="1:8" x14ac:dyDescent="0.3">
      <c r="A406" s="514">
        <v>5</v>
      </c>
      <c r="B406" s="517" t="s">
        <v>20904</v>
      </c>
      <c r="C406" s="333" t="s">
        <v>21652</v>
      </c>
      <c r="D406" s="333" t="s">
        <v>274</v>
      </c>
      <c r="E406" s="333" t="s">
        <v>21653</v>
      </c>
      <c r="F406" s="333" t="s">
        <v>21654</v>
      </c>
      <c r="G406" s="515">
        <v>925</v>
      </c>
      <c r="H406" s="516">
        <v>3850009</v>
      </c>
    </row>
    <row r="407" spans="1:8" x14ac:dyDescent="0.3">
      <c r="A407" s="514">
        <v>5</v>
      </c>
      <c r="B407" s="517" t="s">
        <v>20904</v>
      </c>
      <c r="C407" s="333" t="s">
        <v>21655</v>
      </c>
      <c r="D407" s="333" t="s">
        <v>274</v>
      </c>
      <c r="E407" s="333" t="s">
        <v>21656</v>
      </c>
      <c r="F407" s="333" t="s">
        <v>21657</v>
      </c>
      <c r="G407" s="515">
        <v>415</v>
      </c>
      <c r="H407" s="516">
        <v>8190955</v>
      </c>
    </row>
    <row r="408" spans="1:8" x14ac:dyDescent="0.3">
      <c r="A408" s="514">
        <v>5</v>
      </c>
      <c r="B408" s="517" t="s">
        <v>20904</v>
      </c>
      <c r="C408" s="333" t="s">
        <v>21658</v>
      </c>
      <c r="D408" s="333" t="s">
        <v>274</v>
      </c>
      <c r="E408" s="333" t="s">
        <v>21659</v>
      </c>
      <c r="F408" s="333" t="s">
        <v>21660</v>
      </c>
      <c r="G408" s="515">
        <v>925</v>
      </c>
      <c r="H408" s="516">
        <v>3857232</v>
      </c>
    </row>
    <row r="409" spans="1:8" x14ac:dyDescent="0.3">
      <c r="A409" s="514">
        <v>5</v>
      </c>
      <c r="B409" s="517" t="s">
        <v>20904</v>
      </c>
      <c r="C409" s="333" t="s">
        <v>21661</v>
      </c>
      <c r="D409" s="333" t="s">
        <v>274</v>
      </c>
      <c r="E409" s="333" t="s">
        <v>21662</v>
      </c>
      <c r="F409" s="333" t="s">
        <v>21663</v>
      </c>
      <c r="G409" s="515">
        <v>415</v>
      </c>
      <c r="H409" s="516">
        <v>7450682</v>
      </c>
    </row>
    <row r="410" spans="1:8" x14ac:dyDescent="0.3">
      <c r="A410" s="514">
        <v>5</v>
      </c>
      <c r="B410" s="517" t="s">
        <v>20904</v>
      </c>
      <c r="C410" s="333" t="s">
        <v>21664</v>
      </c>
      <c r="D410" s="333" t="s">
        <v>274</v>
      </c>
      <c r="E410" s="333" t="s">
        <v>21665</v>
      </c>
      <c r="F410" s="333" t="s">
        <v>21666</v>
      </c>
      <c r="G410" s="515">
        <v>415</v>
      </c>
      <c r="H410" s="516">
        <v>5773039</v>
      </c>
    </row>
    <row r="411" spans="1:8" x14ac:dyDescent="0.3">
      <c r="A411" s="514">
        <v>5</v>
      </c>
      <c r="B411" s="517" t="s">
        <v>20904</v>
      </c>
      <c r="C411" s="333" t="s">
        <v>21667</v>
      </c>
      <c r="D411" s="333" t="s">
        <v>274</v>
      </c>
      <c r="E411" s="333" t="s">
        <v>21668</v>
      </c>
      <c r="F411" s="333" t="s">
        <v>21669</v>
      </c>
      <c r="G411" s="515">
        <v>415</v>
      </c>
      <c r="H411" s="516">
        <v>2159612</v>
      </c>
    </row>
    <row r="412" spans="1:8" x14ac:dyDescent="0.3">
      <c r="A412" s="514">
        <v>5</v>
      </c>
      <c r="B412" s="517" t="s">
        <v>20904</v>
      </c>
      <c r="C412" s="333" t="s">
        <v>21670</v>
      </c>
      <c r="D412" s="333" t="s">
        <v>274</v>
      </c>
      <c r="E412" s="333" t="s">
        <v>21671</v>
      </c>
      <c r="F412" s="333" t="s">
        <v>21672</v>
      </c>
      <c r="G412" s="515">
        <v>925</v>
      </c>
      <c r="H412" s="516">
        <v>5972521</v>
      </c>
    </row>
    <row r="413" spans="1:8" x14ac:dyDescent="0.3">
      <c r="A413" s="514">
        <v>5</v>
      </c>
      <c r="B413" s="517" t="s">
        <v>20904</v>
      </c>
      <c r="C413" s="333" t="s">
        <v>21673</v>
      </c>
      <c r="D413" s="333" t="s">
        <v>274</v>
      </c>
      <c r="E413" s="333" t="s">
        <v>21674</v>
      </c>
      <c r="F413" s="333" t="s">
        <v>21675</v>
      </c>
      <c r="G413" s="515">
        <v>925</v>
      </c>
      <c r="H413" s="516">
        <v>8170123</v>
      </c>
    </row>
    <row r="414" spans="1:8" x14ac:dyDescent="0.3">
      <c r="A414" s="514">
        <v>5</v>
      </c>
      <c r="B414" s="517" t="s">
        <v>20904</v>
      </c>
      <c r="C414" s="333" t="s">
        <v>21676</v>
      </c>
      <c r="D414" s="333" t="s">
        <v>274</v>
      </c>
      <c r="E414" s="333" t="s">
        <v>21677</v>
      </c>
      <c r="F414" s="333" t="s">
        <v>21678</v>
      </c>
      <c r="G414" s="515">
        <v>925</v>
      </c>
      <c r="H414" s="516">
        <v>7873699</v>
      </c>
    </row>
    <row r="415" spans="1:8" x14ac:dyDescent="0.3">
      <c r="A415" s="514">
        <v>5</v>
      </c>
      <c r="B415" s="517" t="s">
        <v>20904</v>
      </c>
      <c r="C415" s="333" t="s">
        <v>21679</v>
      </c>
      <c r="D415" s="333" t="s">
        <v>274</v>
      </c>
      <c r="E415" s="333" t="s">
        <v>21680</v>
      </c>
      <c r="F415" s="333" t="s">
        <v>21681</v>
      </c>
      <c r="G415" s="515">
        <v>925</v>
      </c>
      <c r="H415" s="516">
        <v>7888289</v>
      </c>
    </row>
    <row r="416" spans="1:8" x14ac:dyDescent="0.3">
      <c r="A416" s="514">
        <v>5</v>
      </c>
      <c r="B416" s="517" t="s">
        <v>20904</v>
      </c>
      <c r="C416" s="333" t="s">
        <v>21682</v>
      </c>
      <c r="D416" s="333" t="s">
        <v>274</v>
      </c>
      <c r="E416" s="333" t="s">
        <v>21683</v>
      </c>
      <c r="F416" s="333" t="s">
        <v>21684</v>
      </c>
      <c r="G416" s="515">
        <v>925</v>
      </c>
      <c r="H416" s="516">
        <v>2859055</v>
      </c>
    </row>
    <row r="417" spans="1:8" x14ac:dyDescent="0.3">
      <c r="A417" s="514">
        <v>5</v>
      </c>
      <c r="B417" s="517" t="s">
        <v>20904</v>
      </c>
      <c r="C417" s="333" t="s">
        <v>21685</v>
      </c>
      <c r="D417" s="333" t="s">
        <v>274</v>
      </c>
      <c r="E417" s="333" t="s">
        <v>21686</v>
      </c>
      <c r="F417" s="333" t="s">
        <v>21687</v>
      </c>
      <c r="G417" s="515">
        <v>650</v>
      </c>
      <c r="H417" s="516">
        <v>8046018</v>
      </c>
    </row>
    <row r="418" spans="1:8" x14ac:dyDescent="0.3">
      <c r="A418" s="514">
        <v>5</v>
      </c>
      <c r="B418" s="517" t="s">
        <v>20904</v>
      </c>
      <c r="C418" s="333" t="s">
        <v>20852</v>
      </c>
      <c r="D418" s="333" t="s">
        <v>274</v>
      </c>
      <c r="E418" s="333" t="s">
        <v>20853</v>
      </c>
      <c r="F418" s="333" t="s">
        <v>21688</v>
      </c>
      <c r="G418" s="515">
        <v>415</v>
      </c>
      <c r="H418" s="516">
        <v>7866860</v>
      </c>
    </row>
    <row r="419" spans="1:8" x14ac:dyDescent="0.3">
      <c r="A419" s="514">
        <v>5</v>
      </c>
      <c r="B419" s="517" t="s">
        <v>20904</v>
      </c>
      <c r="C419" s="333" t="s">
        <v>21689</v>
      </c>
      <c r="D419" s="333" t="s">
        <v>274</v>
      </c>
      <c r="E419" s="333" t="s">
        <v>21690</v>
      </c>
      <c r="F419" s="333" t="s">
        <v>21691</v>
      </c>
      <c r="G419" s="515">
        <v>925</v>
      </c>
      <c r="H419" s="516">
        <v>4132470</v>
      </c>
    </row>
    <row r="420" spans="1:8" x14ac:dyDescent="0.3">
      <c r="A420" s="514">
        <v>5</v>
      </c>
      <c r="B420" s="517" t="s">
        <v>20904</v>
      </c>
      <c r="C420" s="333" t="s">
        <v>21692</v>
      </c>
      <c r="D420" s="333" t="s">
        <v>274</v>
      </c>
      <c r="E420" s="333" t="s">
        <v>21693</v>
      </c>
      <c r="F420" s="333" t="s">
        <v>21694</v>
      </c>
      <c r="G420" s="515">
        <v>415</v>
      </c>
      <c r="H420" s="516">
        <v>5161342</v>
      </c>
    </row>
    <row r="421" spans="1:8" x14ac:dyDescent="0.3">
      <c r="A421" s="514">
        <v>5</v>
      </c>
      <c r="B421" s="517" t="s">
        <v>20904</v>
      </c>
      <c r="C421" s="333" t="s">
        <v>21695</v>
      </c>
      <c r="D421" s="333" t="s">
        <v>294</v>
      </c>
      <c r="E421" s="333" t="s">
        <v>21696</v>
      </c>
      <c r="F421" s="333" t="s">
        <v>21697</v>
      </c>
      <c r="G421" s="515">
        <v>646</v>
      </c>
      <c r="H421" s="516">
        <v>3874505</v>
      </c>
    </row>
    <row r="422" spans="1:8" x14ac:dyDescent="0.3">
      <c r="A422" s="514">
        <v>5</v>
      </c>
      <c r="B422" s="517" t="s">
        <v>20904</v>
      </c>
      <c r="C422" s="333" t="s">
        <v>21698</v>
      </c>
      <c r="D422" s="333" t="s">
        <v>274</v>
      </c>
      <c r="E422" s="333" t="s">
        <v>21699</v>
      </c>
      <c r="F422" s="333" t="s">
        <v>21700</v>
      </c>
      <c r="G422" s="515">
        <v>949</v>
      </c>
      <c r="H422" s="516">
        <v>5965819</v>
      </c>
    </row>
    <row r="423" spans="1:8" x14ac:dyDescent="0.3">
      <c r="A423" s="514">
        <v>5</v>
      </c>
      <c r="B423" s="517" t="s">
        <v>20904</v>
      </c>
      <c r="C423" s="333" t="s">
        <v>21701</v>
      </c>
      <c r="D423" s="333" t="s">
        <v>274</v>
      </c>
      <c r="E423" s="333" t="s">
        <v>21702</v>
      </c>
      <c r="F423" s="333" t="s">
        <v>21703</v>
      </c>
      <c r="G423" s="515">
        <v>408</v>
      </c>
      <c r="H423" s="516">
        <v>3645500</v>
      </c>
    </row>
    <row r="424" spans="1:8" x14ac:dyDescent="0.3">
      <c r="A424" s="514">
        <v>5</v>
      </c>
      <c r="B424" s="517" t="s">
        <v>20904</v>
      </c>
      <c r="C424" s="333" t="s">
        <v>21704</v>
      </c>
      <c r="D424" s="333" t="s">
        <v>274</v>
      </c>
      <c r="E424" s="333" t="s">
        <v>21705</v>
      </c>
      <c r="F424" s="333" t="s">
        <v>21706</v>
      </c>
      <c r="G424" s="515">
        <v>310</v>
      </c>
      <c r="H424" s="516">
        <v>9223635</v>
      </c>
    </row>
    <row r="425" spans="1:8" x14ac:dyDescent="0.3">
      <c r="A425" s="514">
        <v>5</v>
      </c>
      <c r="B425" s="517" t="s">
        <v>20904</v>
      </c>
      <c r="C425" s="333" t="s">
        <v>21707</v>
      </c>
      <c r="D425" s="333" t="s">
        <v>274</v>
      </c>
      <c r="E425" s="333" t="s">
        <v>21708</v>
      </c>
      <c r="F425" s="333" t="s">
        <v>21709</v>
      </c>
      <c r="G425" s="515">
        <v>650</v>
      </c>
      <c r="H425" s="516">
        <v>2746304</v>
      </c>
    </row>
    <row r="426" spans="1:8" x14ac:dyDescent="0.3">
      <c r="A426" s="514">
        <v>5</v>
      </c>
      <c r="B426" s="517" t="s">
        <v>20904</v>
      </c>
      <c r="C426" s="333" t="s">
        <v>21710</v>
      </c>
      <c r="D426" s="333" t="s">
        <v>274</v>
      </c>
      <c r="E426" s="333" t="s">
        <v>21711</v>
      </c>
      <c r="F426" s="333" t="s">
        <v>21712</v>
      </c>
      <c r="G426" s="515">
        <v>925</v>
      </c>
      <c r="H426" s="516">
        <v>2867975</v>
      </c>
    </row>
    <row r="427" spans="1:8" x14ac:dyDescent="0.3">
      <c r="A427" s="514">
        <v>5</v>
      </c>
      <c r="B427" s="517" t="s">
        <v>20904</v>
      </c>
      <c r="C427" s="333" t="s">
        <v>21713</v>
      </c>
      <c r="D427" s="333" t="s">
        <v>274</v>
      </c>
      <c r="E427" s="333" t="s">
        <v>21714</v>
      </c>
      <c r="F427" s="333" t="s">
        <v>21715</v>
      </c>
      <c r="G427" s="515">
        <v>650</v>
      </c>
      <c r="H427" s="516">
        <v>3387460</v>
      </c>
    </row>
    <row r="428" spans="1:8" x14ac:dyDescent="0.3">
      <c r="A428" s="514">
        <v>5</v>
      </c>
      <c r="B428" s="517" t="s">
        <v>20904</v>
      </c>
      <c r="C428" s="333" t="s">
        <v>21716</v>
      </c>
      <c r="D428" s="333" t="s">
        <v>274</v>
      </c>
      <c r="E428" s="333" t="s">
        <v>21717</v>
      </c>
      <c r="F428" s="333" t="s">
        <v>21718</v>
      </c>
      <c r="G428" s="515">
        <v>408</v>
      </c>
      <c r="H428" s="516">
        <v>5922061</v>
      </c>
    </row>
    <row r="429" spans="1:8" x14ac:dyDescent="0.3">
      <c r="A429" s="514">
        <v>5</v>
      </c>
      <c r="B429" s="517" t="s">
        <v>20904</v>
      </c>
      <c r="C429" s="333" t="s">
        <v>21719</v>
      </c>
      <c r="D429" s="333" t="s">
        <v>274</v>
      </c>
      <c r="E429" s="333" t="s">
        <v>21720</v>
      </c>
      <c r="F429" s="333" t="s">
        <v>21721</v>
      </c>
      <c r="G429" s="515">
        <v>510</v>
      </c>
      <c r="H429" s="516">
        <v>9934190</v>
      </c>
    </row>
    <row r="430" spans="1:8" x14ac:dyDescent="0.3">
      <c r="A430" s="514">
        <v>5</v>
      </c>
      <c r="B430" s="517" t="s">
        <v>20904</v>
      </c>
      <c r="C430" s="333" t="s">
        <v>21722</v>
      </c>
      <c r="D430" s="333" t="s">
        <v>274</v>
      </c>
      <c r="E430" s="333" t="s">
        <v>21723</v>
      </c>
      <c r="F430" s="333" t="s">
        <v>21724</v>
      </c>
      <c r="G430" s="515">
        <v>510</v>
      </c>
      <c r="H430" s="516">
        <v>2202744</v>
      </c>
    </row>
    <row r="431" spans="1:8" x14ac:dyDescent="0.3">
      <c r="A431" s="514">
        <v>5</v>
      </c>
      <c r="B431" s="517" t="s">
        <v>20904</v>
      </c>
      <c r="C431" s="333" t="s">
        <v>21725</v>
      </c>
      <c r="D431" s="333" t="s">
        <v>274</v>
      </c>
      <c r="E431" s="333" t="s">
        <v>21726</v>
      </c>
      <c r="F431" s="333" t="s">
        <v>21727</v>
      </c>
      <c r="G431" s="515">
        <v>925</v>
      </c>
      <c r="H431" s="516">
        <v>4512145</v>
      </c>
    </row>
    <row r="432" spans="1:8" x14ac:dyDescent="0.3">
      <c r="A432" s="514">
        <v>5</v>
      </c>
      <c r="B432" s="517" t="s">
        <v>20904</v>
      </c>
      <c r="C432" s="333" t="s">
        <v>21728</v>
      </c>
      <c r="D432" s="333" t="s">
        <v>274</v>
      </c>
      <c r="E432" s="333" t="s">
        <v>21729</v>
      </c>
      <c r="F432" s="333" t="s">
        <v>21730</v>
      </c>
      <c r="G432" s="515">
        <v>602</v>
      </c>
      <c r="H432" s="516">
        <v>4325614</v>
      </c>
    </row>
    <row r="433" spans="1:8" x14ac:dyDescent="0.3">
      <c r="A433" s="514">
        <v>5</v>
      </c>
      <c r="B433" s="517" t="s">
        <v>20904</v>
      </c>
      <c r="C433" s="333" t="s">
        <v>21731</v>
      </c>
      <c r="D433" s="333" t="s">
        <v>274</v>
      </c>
      <c r="E433" s="333" t="s">
        <v>21732</v>
      </c>
      <c r="F433" s="333" t="s">
        <v>21733</v>
      </c>
      <c r="G433" s="515">
        <v>415</v>
      </c>
      <c r="H433" s="516">
        <v>7860505</v>
      </c>
    </row>
    <row r="434" spans="1:8" x14ac:dyDescent="0.3">
      <c r="A434" s="514">
        <v>5</v>
      </c>
      <c r="B434" s="517" t="s">
        <v>20904</v>
      </c>
      <c r="C434" s="333" t="s">
        <v>21734</v>
      </c>
      <c r="D434" s="333" t="s">
        <v>274</v>
      </c>
      <c r="E434" s="333" t="s">
        <v>21735</v>
      </c>
      <c r="F434" s="333" t="s">
        <v>21736</v>
      </c>
      <c r="G434" s="515">
        <v>925</v>
      </c>
      <c r="H434" s="516">
        <v>9632335</v>
      </c>
    </row>
    <row r="435" spans="1:8" x14ac:dyDescent="0.3">
      <c r="A435" s="514">
        <v>5</v>
      </c>
      <c r="B435" s="517" t="s">
        <v>20904</v>
      </c>
      <c r="C435" s="333" t="s">
        <v>21737</v>
      </c>
      <c r="D435" s="333" t="s">
        <v>274</v>
      </c>
      <c r="E435" s="333" t="s">
        <v>21738</v>
      </c>
      <c r="F435" s="333" t="s">
        <v>21739</v>
      </c>
      <c r="G435" s="515">
        <v>415</v>
      </c>
      <c r="H435" s="516">
        <v>2729526</v>
      </c>
    </row>
    <row r="436" spans="1:8" x14ac:dyDescent="0.3">
      <c r="A436" s="514">
        <v>5</v>
      </c>
      <c r="B436" s="517" t="s">
        <v>20904</v>
      </c>
      <c r="C436" s="333" t="s">
        <v>21740</v>
      </c>
      <c r="D436" s="333" t="s">
        <v>274</v>
      </c>
      <c r="E436" s="333" t="s">
        <v>21741</v>
      </c>
      <c r="F436" s="333" t="s">
        <v>21742</v>
      </c>
      <c r="G436" s="515">
        <v>510</v>
      </c>
      <c r="H436" s="516">
        <v>8470335</v>
      </c>
    </row>
    <row r="437" spans="1:8" x14ac:dyDescent="0.3">
      <c r="A437" s="514">
        <v>5</v>
      </c>
      <c r="B437" s="517" t="s">
        <v>20904</v>
      </c>
      <c r="C437" s="333" t="s">
        <v>21743</v>
      </c>
      <c r="D437" s="333" t="s">
        <v>274</v>
      </c>
      <c r="E437" s="333" t="s">
        <v>21744</v>
      </c>
      <c r="F437" s="333" t="s">
        <v>21745</v>
      </c>
      <c r="G437" s="515">
        <v>310</v>
      </c>
      <c r="H437" s="516">
        <v>8748745</v>
      </c>
    </row>
    <row r="438" spans="1:8" x14ac:dyDescent="0.3">
      <c r="A438" s="514">
        <v>5</v>
      </c>
      <c r="B438" s="517" t="s">
        <v>20904</v>
      </c>
      <c r="C438" s="333" t="s">
        <v>21746</v>
      </c>
      <c r="D438" s="333" t="s">
        <v>274</v>
      </c>
      <c r="E438" s="333" t="s">
        <v>21747</v>
      </c>
      <c r="F438" s="333" t="s">
        <v>21748</v>
      </c>
      <c r="G438" s="515">
        <v>734</v>
      </c>
      <c r="H438" s="516">
        <v>6791698</v>
      </c>
    </row>
    <row r="439" spans="1:8" x14ac:dyDescent="0.3">
      <c r="A439" s="514">
        <v>5</v>
      </c>
      <c r="B439" s="517" t="s">
        <v>20904</v>
      </c>
      <c r="C439" s="333" t="s">
        <v>21749</v>
      </c>
      <c r="D439" s="333" t="s">
        <v>274</v>
      </c>
      <c r="E439" s="333" t="s">
        <v>21750</v>
      </c>
      <c r="F439" s="333" t="s">
        <v>21751</v>
      </c>
      <c r="G439" s="515">
        <v>415</v>
      </c>
      <c r="H439" s="516">
        <v>8405222</v>
      </c>
    </row>
    <row r="440" spans="1:8" x14ac:dyDescent="0.3">
      <c r="A440" s="514">
        <v>5</v>
      </c>
      <c r="B440" s="517" t="s">
        <v>20904</v>
      </c>
      <c r="C440" s="333" t="s">
        <v>21752</v>
      </c>
      <c r="D440" s="333" t="s">
        <v>274</v>
      </c>
      <c r="E440" s="333" t="s">
        <v>21753</v>
      </c>
      <c r="F440" s="333" t="s">
        <v>21754</v>
      </c>
      <c r="G440" s="515">
        <v>925</v>
      </c>
      <c r="H440" s="516">
        <v>5959277</v>
      </c>
    </row>
    <row r="441" spans="1:8" x14ac:dyDescent="0.3">
      <c r="A441" s="514">
        <v>5</v>
      </c>
      <c r="B441" s="517" t="s">
        <v>20904</v>
      </c>
      <c r="C441" s="333" t="s">
        <v>21755</v>
      </c>
      <c r="D441" s="333" t="s">
        <v>274</v>
      </c>
      <c r="E441" s="333" t="s">
        <v>21756</v>
      </c>
      <c r="F441" s="333" t="s">
        <v>21757</v>
      </c>
      <c r="G441" s="515">
        <v>415</v>
      </c>
      <c r="H441" s="516">
        <v>3058105</v>
      </c>
    </row>
    <row r="442" spans="1:8" x14ac:dyDescent="0.3">
      <c r="A442" s="514">
        <v>5</v>
      </c>
      <c r="B442" s="517" t="s">
        <v>20904</v>
      </c>
      <c r="C442" s="333" t="s">
        <v>21758</v>
      </c>
      <c r="D442" s="333" t="s">
        <v>274</v>
      </c>
      <c r="E442" s="333" t="s">
        <v>21759</v>
      </c>
      <c r="F442" s="333" t="s">
        <v>21760</v>
      </c>
      <c r="G442" s="515">
        <v>925</v>
      </c>
      <c r="H442" s="516">
        <v>5958851</v>
      </c>
    </row>
    <row r="443" spans="1:8" x14ac:dyDescent="0.3">
      <c r="A443" s="514">
        <v>5</v>
      </c>
      <c r="B443" s="517" t="s">
        <v>20904</v>
      </c>
      <c r="C443" s="333" t="s">
        <v>21761</v>
      </c>
      <c r="D443" s="333" t="s">
        <v>274</v>
      </c>
      <c r="E443" s="333" t="s">
        <v>21762</v>
      </c>
      <c r="F443" s="333" t="s">
        <v>21763</v>
      </c>
      <c r="G443" s="515">
        <v>925</v>
      </c>
      <c r="H443" s="516">
        <v>3233727</v>
      </c>
    </row>
    <row r="444" spans="1:8" x14ac:dyDescent="0.3">
      <c r="A444" s="514">
        <v>5</v>
      </c>
      <c r="B444" s="517" t="s">
        <v>20904</v>
      </c>
      <c r="C444" s="333" t="s">
        <v>21764</v>
      </c>
      <c r="D444" s="333" t="s">
        <v>274</v>
      </c>
      <c r="E444" s="333" t="s">
        <v>21765</v>
      </c>
      <c r="F444" s="333" t="s">
        <v>21766</v>
      </c>
      <c r="G444" s="515">
        <v>925</v>
      </c>
      <c r="H444" s="516">
        <v>8583996</v>
      </c>
    </row>
    <row r="445" spans="1:8" x14ac:dyDescent="0.3">
      <c r="A445" s="514">
        <v>5</v>
      </c>
      <c r="B445" s="517" t="s">
        <v>20904</v>
      </c>
      <c r="C445" s="333" t="s">
        <v>20838</v>
      </c>
      <c r="D445" s="333" t="s">
        <v>274</v>
      </c>
      <c r="E445" s="333" t="s">
        <v>20839</v>
      </c>
      <c r="F445" s="333" t="s">
        <v>21767</v>
      </c>
      <c r="G445" s="515">
        <v>305</v>
      </c>
      <c r="H445" s="516">
        <v>9650973</v>
      </c>
    </row>
    <row r="446" spans="1:8" x14ac:dyDescent="0.3">
      <c r="A446" s="514">
        <v>5</v>
      </c>
      <c r="B446" s="517" t="s">
        <v>20904</v>
      </c>
      <c r="C446" s="333" t="s">
        <v>21768</v>
      </c>
      <c r="D446" s="333" t="s">
        <v>274</v>
      </c>
      <c r="E446" s="333" t="s">
        <v>21769</v>
      </c>
      <c r="F446" s="333" t="s">
        <v>21770</v>
      </c>
      <c r="G446" s="515">
        <v>612</v>
      </c>
      <c r="H446" s="516">
        <v>8598178</v>
      </c>
    </row>
    <row r="447" spans="1:8" x14ac:dyDescent="0.3">
      <c r="A447" s="514">
        <v>5</v>
      </c>
      <c r="B447" s="517" t="s">
        <v>20904</v>
      </c>
      <c r="C447" s="333" t="s">
        <v>21771</v>
      </c>
      <c r="D447" s="333" t="s">
        <v>274</v>
      </c>
      <c r="E447" s="333" t="s">
        <v>21772</v>
      </c>
      <c r="F447" s="333" t="s">
        <v>21773</v>
      </c>
      <c r="G447" s="515">
        <v>805</v>
      </c>
      <c r="H447" s="516">
        <v>2676894</v>
      </c>
    </row>
    <row r="448" spans="1:8" x14ac:dyDescent="0.3">
      <c r="A448" s="514">
        <v>5</v>
      </c>
      <c r="B448" s="517" t="s">
        <v>20904</v>
      </c>
      <c r="C448" s="333" t="s">
        <v>21774</v>
      </c>
      <c r="D448" s="333" t="s">
        <v>274</v>
      </c>
      <c r="E448" s="333" t="s">
        <v>21775</v>
      </c>
      <c r="F448" s="333" t="s">
        <v>21776</v>
      </c>
      <c r="G448" s="515">
        <v>408</v>
      </c>
      <c r="H448" s="516">
        <v>5694178</v>
      </c>
    </row>
    <row r="449" spans="1:8" x14ac:dyDescent="0.3">
      <c r="A449" s="514">
        <v>5</v>
      </c>
      <c r="B449" s="517" t="s">
        <v>20904</v>
      </c>
      <c r="C449" s="333" t="s">
        <v>21777</v>
      </c>
      <c r="D449" s="333" t="s">
        <v>274</v>
      </c>
      <c r="E449" s="333" t="s">
        <v>21778</v>
      </c>
      <c r="F449" s="333" t="s">
        <v>21779</v>
      </c>
      <c r="G449" s="515">
        <v>925</v>
      </c>
      <c r="H449" s="516">
        <v>6837022</v>
      </c>
    </row>
    <row r="450" spans="1:8" x14ac:dyDescent="0.3">
      <c r="A450" s="514">
        <v>5</v>
      </c>
      <c r="B450" s="517" t="s">
        <v>20904</v>
      </c>
      <c r="C450" s="333" t="s">
        <v>21780</v>
      </c>
      <c r="D450" s="333" t="s">
        <v>274</v>
      </c>
      <c r="E450" s="333" t="s">
        <v>21781</v>
      </c>
      <c r="F450" s="333" t="s">
        <v>21782</v>
      </c>
      <c r="G450" s="515">
        <v>415</v>
      </c>
      <c r="H450" s="516">
        <v>4015930</v>
      </c>
    </row>
    <row r="451" spans="1:8" x14ac:dyDescent="0.3">
      <c r="A451" s="514">
        <v>5</v>
      </c>
      <c r="B451" s="517" t="s">
        <v>20904</v>
      </c>
      <c r="C451" s="333" t="s">
        <v>21783</v>
      </c>
      <c r="D451" s="333" t="s">
        <v>274</v>
      </c>
      <c r="E451" s="333" t="s">
        <v>21784</v>
      </c>
      <c r="F451" s="333" t="s">
        <v>21785</v>
      </c>
      <c r="G451" s="515">
        <v>415</v>
      </c>
      <c r="H451" s="516">
        <v>3073970</v>
      </c>
    </row>
    <row r="452" spans="1:8" x14ac:dyDescent="0.3">
      <c r="A452" s="514">
        <v>5</v>
      </c>
      <c r="B452" s="517" t="s">
        <v>20904</v>
      </c>
      <c r="C452" s="333" t="s">
        <v>21786</v>
      </c>
      <c r="D452" s="333" t="s">
        <v>274</v>
      </c>
      <c r="E452" s="333" t="s">
        <v>21787</v>
      </c>
      <c r="F452" s="333" t="s">
        <v>21788</v>
      </c>
      <c r="G452" s="515">
        <v>925</v>
      </c>
      <c r="H452" s="516">
        <v>2834718</v>
      </c>
    </row>
    <row r="453" spans="1:8" x14ac:dyDescent="0.3">
      <c r="A453" s="514">
        <v>5</v>
      </c>
      <c r="B453" s="517" t="s">
        <v>20904</v>
      </c>
      <c r="C453" s="333" t="s">
        <v>21789</v>
      </c>
      <c r="D453" s="333" t="s">
        <v>274</v>
      </c>
      <c r="E453" s="333" t="s">
        <v>21790</v>
      </c>
      <c r="F453" s="333" t="s">
        <v>21791</v>
      </c>
      <c r="G453" s="515">
        <v>916</v>
      </c>
      <c r="H453" s="516">
        <v>8951550</v>
      </c>
    </row>
    <row r="454" spans="1:8" x14ac:dyDescent="0.3">
      <c r="A454" s="514">
        <v>5</v>
      </c>
      <c r="B454" s="517" t="s">
        <v>20904</v>
      </c>
      <c r="C454" s="333" t="s">
        <v>21792</v>
      </c>
      <c r="D454" s="333" t="s">
        <v>274</v>
      </c>
      <c r="E454" s="333" t="s">
        <v>21793</v>
      </c>
      <c r="F454" s="333" t="s">
        <v>21794</v>
      </c>
      <c r="G454" s="515">
        <v>510</v>
      </c>
      <c r="H454" s="516">
        <v>3013853</v>
      </c>
    </row>
    <row r="455" spans="1:8" x14ac:dyDescent="0.3">
      <c r="A455" s="514">
        <v>5</v>
      </c>
      <c r="B455" s="517" t="s">
        <v>20904</v>
      </c>
      <c r="C455" s="333" t="s">
        <v>21795</v>
      </c>
      <c r="D455" s="333" t="s">
        <v>274</v>
      </c>
      <c r="E455" s="333" t="s">
        <v>21796</v>
      </c>
      <c r="F455" s="333" t="s">
        <v>21797</v>
      </c>
      <c r="G455" s="515">
        <v>510</v>
      </c>
      <c r="H455" s="516">
        <v>4329755</v>
      </c>
    </row>
    <row r="456" spans="1:8" x14ac:dyDescent="0.3">
      <c r="A456" s="514">
        <v>5</v>
      </c>
      <c r="B456" s="517" t="s">
        <v>20904</v>
      </c>
      <c r="C456" s="333" t="s">
        <v>21798</v>
      </c>
      <c r="D456" s="333" t="s">
        <v>274</v>
      </c>
      <c r="E456" s="333" t="s">
        <v>21799</v>
      </c>
      <c r="F456" s="333" t="s">
        <v>21800</v>
      </c>
      <c r="G456" s="515">
        <v>510</v>
      </c>
      <c r="H456" s="516">
        <v>2837669</v>
      </c>
    </row>
    <row r="457" spans="1:8" x14ac:dyDescent="0.3">
      <c r="A457" s="514">
        <v>5</v>
      </c>
      <c r="B457" s="517" t="s">
        <v>20904</v>
      </c>
      <c r="C457" s="333" t="s">
        <v>21801</v>
      </c>
      <c r="D457" s="333" t="s">
        <v>274</v>
      </c>
      <c r="E457" s="333" t="s">
        <v>21802</v>
      </c>
      <c r="F457" s="333" t="s">
        <v>21803</v>
      </c>
      <c r="G457" s="515">
        <v>925</v>
      </c>
      <c r="H457" s="516">
        <v>2823322</v>
      </c>
    </row>
    <row r="458" spans="1:8" x14ac:dyDescent="0.3">
      <c r="A458" s="514">
        <v>5</v>
      </c>
      <c r="B458" s="517" t="s">
        <v>20904</v>
      </c>
      <c r="C458" s="333" t="s">
        <v>21804</v>
      </c>
      <c r="D458" s="333" t="s">
        <v>274</v>
      </c>
      <c r="E458" s="333" t="s">
        <v>21805</v>
      </c>
      <c r="F458" s="333" t="s">
        <v>21806</v>
      </c>
      <c r="G458" s="515">
        <v>925</v>
      </c>
      <c r="H458" s="516">
        <v>2847377</v>
      </c>
    </row>
    <row r="459" spans="1:8" x14ac:dyDescent="0.3">
      <c r="A459" s="514">
        <v>5</v>
      </c>
      <c r="B459" s="517" t="s">
        <v>20904</v>
      </c>
      <c r="C459" s="333" t="s">
        <v>21807</v>
      </c>
      <c r="D459" s="333" t="s">
        <v>274</v>
      </c>
      <c r="E459" s="333" t="s">
        <v>21808</v>
      </c>
      <c r="F459" s="333" t="s">
        <v>21809</v>
      </c>
      <c r="G459" s="515">
        <v>925</v>
      </c>
      <c r="H459" s="516">
        <v>7861231</v>
      </c>
    </row>
    <row r="460" spans="1:8" x14ac:dyDescent="0.3">
      <c r="A460" s="514">
        <v>5</v>
      </c>
      <c r="B460" s="517" t="s">
        <v>20904</v>
      </c>
      <c r="C460" s="333" t="s">
        <v>21810</v>
      </c>
      <c r="D460" s="333" t="s">
        <v>274</v>
      </c>
      <c r="E460" s="333" t="s">
        <v>21811</v>
      </c>
      <c r="F460" s="333" t="s">
        <v>21812</v>
      </c>
      <c r="G460" s="515">
        <v>925</v>
      </c>
      <c r="H460" s="516">
        <v>2831158</v>
      </c>
    </row>
    <row r="461" spans="1:8" x14ac:dyDescent="0.3">
      <c r="A461" s="514">
        <v>5</v>
      </c>
      <c r="B461" s="517" t="s">
        <v>20904</v>
      </c>
      <c r="C461" s="333" t="s">
        <v>21813</v>
      </c>
      <c r="D461" s="333" t="s">
        <v>274</v>
      </c>
      <c r="E461" s="333" t="s">
        <v>21814</v>
      </c>
      <c r="F461" s="333" t="s">
        <v>21815</v>
      </c>
      <c r="G461" s="515">
        <v>925</v>
      </c>
      <c r="H461" s="516">
        <v>2831306</v>
      </c>
    </row>
    <row r="462" spans="1:8" x14ac:dyDescent="0.3">
      <c r="A462" s="514">
        <v>5</v>
      </c>
      <c r="B462" s="517" t="s">
        <v>20904</v>
      </c>
      <c r="C462" s="333" t="s">
        <v>21816</v>
      </c>
      <c r="D462" s="333" t="s">
        <v>274</v>
      </c>
      <c r="E462" s="333" t="s">
        <v>21817</v>
      </c>
      <c r="F462" s="333" t="s">
        <v>21818</v>
      </c>
      <c r="G462" s="515">
        <v>415</v>
      </c>
      <c r="H462" s="516">
        <v>6999010</v>
      </c>
    </row>
    <row r="463" spans="1:8" x14ac:dyDescent="0.3">
      <c r="A463" s="514">
        <v>5</v>
      </c>
      <c r="B463" s="517" t="s">
        <v>20904</v>
      </c>
      <c r="C463" s="333" t="s">
        <v>21819</v>
      </c>
      <c r="D463" s="333" t="s">
        <v>274</v>
      </c>
      <c r="E463" s="333" t="s">
        <v>21820</v>
      </c>
      <c r="F463" s="333" t="s">
        <v>21821</v>
      </c>
      <c r="G463" s="515">
        <v>415</v>
      </c>
      <c r="H463" s="516">
        <v>4077674</v>
      </c>
    </row>
    <row r="464" spans="1:8" x14ac:dyDescent="0.3">
      <c r="A464" s="514">
        <v>5</v>
      </c>
      <c r="B464" s="517" t="s">
        <v>20904</v>
      </c>
      <c r="C464" s="333" t="s">
        <v>20848</v>
      </c>
      <c r="D464" s="333" t="s">
        <v>274</v>
      </c>
      <c r="E464" s="333" t="s">
        <v>20849</v>
      </c>
      <c r="F464" s="333" t="s">
        <v>21822</v>
      </c>
      <c r="G464" s="515">
        <v>925</v>
      </c>
      <c r="H464" s="516">
        <v>4513577</v>
      </c>
    </row>
    <row r="465" spans="1:8" x14ac:dyDescent="0.3">
      <c r="A465" s="514">
        <v>5</v>
      </c>
      <c r="B465" s="517" t="s">
        <v>20904</v>
      </c>
      <c r="C465" s="333" t="s">
        <v>21823</v>
      </c>
      <c r="D465" s="333" t="s">
        <v>274</v>
      </c>
      <c r="E465" s="333" t="s">
        <v>21824</v>
      </c>
      <c r="F465" s="333" t="s">
        <v>21825</v>
      </c>
      <c r="G465" s="515">
        <v>510</v>
      </c>
      <c r="H465" s="516">
        <v>7124911</v>
      </c>
    </row>
    <row r="466" spans="1:8" x14ac:dyDescent="0.3">
      <c r="A466" s="514">
        <v>5</v>
      </c>
      <c r="B466" s="517" t="s">
        <v>20904</v>
      </c>
      <c r="C466" s="333" t="s">
        <v>20842</v>
      </c>
      <c r="D466" s="333" t="s">
        <v>274</v>
      </c>
      <c r="E466" s="333" t="s">
        <v>20843</v>
      </c>
      <c r="F466" s="333" t="s">
        <v>21826</v>
      </c>
      <c r="G466" s="515">
        <v>925</v>
      </c>
      <c r="H466" s="516">
        <v>2847425</v>
      </c>
    </row>
    <row r="467" spans="1:8" x14ac:dyDescent="0.3">
      <c r="A467" s="514">
        <v>5</v>
      </c>
      <c r="B467" s="517" t="s">
        <v>20904</v>
      </c>
      <c r="C467" s="333" t="s">
        <v>21827</v>
      </c>
      <c r="D467" s="333" t="s">
        <v>274</v>
      </c>
      <c r="E467" s="333" t="s">
        <v>21828</v>
      </c>
      <c r="F467" s="333" t="s">
        <v>21829</v>
      </c>
      <c r="G467" s="515">
        <v>510</v>
      </c>
      <c r="H467" s="516">
        <v>2848239</v>
      </c>
    </row>
    <row r="468" spans="1:8" x14ac:dyDescent="0.3">
      <c r="A468" s="514">
        <v>5</v>
      </c>
      <c r="B468" s="517" t="s">
        <v>20904</v>
      </c>
      <c r="C468" s="333" t="s">
        <v>20844</v>
      </c>
      <c r="D468" s="333" t="s">
        <v>274</v>
      </c>
      <c r="E468" s="333" t="s">
        <v>20845</v>
      </c>
      <c r="F468" s="333" t="s">
        <v>21830</v>
      </c>
      <c r="G468" s="515">
        <v>925</v>
      </c>
      <c r="H468" s="516">
        <v>2845376</v>
      </c>
    </row>
    <row r="469" spans="1:8" x14ac:dyDescent="0.3">
      <c r="A469" s="514">
        <v>5</v>
      </c>
      <c r="B469" s="517" t="s">
        <v>20904</v>
      </c>
      <c r="C469" s="333" t="s">
        <v>21831</v>
      </c>
      <c r="D469" s="333" t="s">
        <v>274</v>
      </c>
      <c r="E469" s="333" t="s">
        <v>21832</v>
      </c>
      <c r="F469" s="333" t="s">
        <v>21833</v>
      </c>
      <c r="G469" s="515">
        <v>925</v>
      </c>
      <c r="H469" s="516">
        <v>2833396</v>
      </c>
    </row>
    <row r="470" spans="1:8" x14ac:dyDescent="0.3">
      <c r="A470" s="514">
        <v>5</v>
      </c>
      <c r="B470" s="517" t="s">
        <v>20904</v>
      </c>
      <c r="C470" s="333" t="s">
        <v>21834</v>
      </c>
      <c r="D470" s="333" t="s">
        <v>274</v>
      </c>
      <c r="E470" s="333" t="s">
        <v>21835</v>
      </c>
      <c r="F470" s="333" t="s">
        <v>21836</v>
      </c>
      <c r="G470" s="515">
        <v>925</v>
      </c>
      <c r="H470" s="516">
        <v>2842786</v>
      </c>
    </row>
    <row r="471" spans="1:8" x14ac:dyDescent="0.3">
      <c r="A471" s="514">
        <v>5</v>
      </c>
      <c r="B471" s="517" t="s">
        <v>20904</v>
      </c>
      <c r="C471" s="333" t="s">
        <v>21837</v>
      </c>
      <c r="D471" s="333" t="s">
        <v>274</v>
      </c>
      <c r="E471" s="333" t="s">
        <v>21838</v>
      </c>
      <c r="F471" s="333" t="s">
        <v>21839</v>
      </c>
      <c r="G471" s="515">
        <v>925</v>
      </c>
      <c r="H471" s="516">
        <v>2859387</v>
      </c>
    </row>
    <row r="472" spans="1:8" x14ac:dyDescent="0.3">
      <c r="A472" s="514">
        <v>5</v>
      </c>
      <c r="B472" s="517" t="s">
        <v>20904</v>
      </c>
      <c r="C472" s="333" t="s">
        <v>21840</v>
      </c>
      <c r="D472" s="333" t="s">
        <v>274</v>
      </c>
      <c r="E472" s="333" t="s">
        <v>21841</v>
      </c>
      <c r="F472" s="333" t="s">
        <v>21842</v>
      </c>
      <c r="G472" s="515">
        <v>925</v>
      </c>
      <c r="H472" s="516">
        <v>4970129</v>
      </c>
    </row>
    <row r="473" spans="1:8" x14ac:dyDescent="0.3">
      <c r="A473" s="514">
        <v>5</v>
      </c>
      <c r="B473" s="517" t="s">
        <v>20904</v>
      </c>
      <c r="C473" s="333" t="s">
        <v>21843</v>
      </c>
      <c r="D473" s="333" t="s">
        <v>274</v>
      </c>
      <c r="E473" s="333" t="s">
        <v>21844</v>
      </c>
      <c r="F473" s="333" t="s">
        <v>21845</v>
      </c>
      <c r="G473" s="515">
        <v>510</v>
      </c>
      <c r="H473" s="516">
        <v>6896251</v>
      </c>
    </row>
    <row r="474" spans="1:8" x14ac:dyDescent="0.3">
      <c r="A474" s="514">
        <v>5</v>
      </c>
      <c r="B474" s="517" t="s">
        <v>20904</v>
      </c>
      <c r="C474" s="333" t="s">
        <v>21846</v>
      </c>
      <c r="D474" s="333" t="s">
        <v>274</v>
      </c>
      <c r="E474" s="333" t="s">
        <v>21847</v>
      </c>
      <c r="F474" s="333" t="s">
        <v>21848</v>
      </c>
      <c r="G474" s="515">
        <v>925</v>
      </c>
      <c r="H474" s="516">
        <v>2836959</v>
      </c>
    </row>
    <row r="475" spans="1:8" x14ac:dyDescent="0.3">
      <c r="A475" s="514">
        <v>5</v>
      </c>
      <c r="B475" s="517" t="s">
        <v>20904</v>
      </c>
      <c r="C475" s="333" t="s">
        <v>21849</v>
      </c>
      <c r="D475" s="333" t="s">
        <v>274</v>
      </c>
      <c r="E475" s="333" t="s">
        <v>21850</v>
      </c>
      <c r="F475" s="333" t="s">
        <v>21851</v>
      </c>
      <c r="G475" s="515">
        <v>925</v>
      </c>
      <c r="H475" s="516">
        <v>2953100</v>
      </c>
    </row>
    <row r="476" spans="1:8" x14ac:dyDescent="0.3">
      <c r="A476" s="514">
        <v>5</v>
      </c>
      <c r="B476" s="517" t="s">
        <v>20904</v>
      </c>
      <c r="C476" s="333" t="s">
        <v>21852</v>
      </c>
      <c r="D476" s="333" t="s">
        <v>274</v>
      </c>
      <c r="E476" s="333" t="s">
        <v>21853</v>
      </c>
      <c r="F476" s="333" t="s">
        <v>21854</v>
      </c>
      <c r="G476" s="515">
        <v>510</v>
      </c>
      <c r="H476" s="516">
        <v>7014048</v>
      </c>
    </row>
    <row r="477" spans="1:8" x14ac:dyDescent="0.3">
      <c r="A477" s="514">
        <v>5</v>
      </c>
      <c r="B477" s="517" t="s">
        <v>20904</v>
      </c>
      <c r="C477" s="333" t="s">
        <v>21855</v>
      </c>
      <c r="D477" s="333" t="s">
        <v>274</v>
      </c>
      <c r="E477" s="333" t="s">
        <v>21856</v>
      </c>
      <c r="F477" s="333" t="s">
        <v>21857</v>
      </c>
      <c r="G477" s="515">
        <v>925</v>
      </c>
      <c r="H477" s="516">
        <v>2832804</v>
      </c>
    </row>
    <row r="478" spans="1:8" x14ac:dyDescent="0.3">
      <c r="A478" s="514">
        <v>5</v>
      </c>
      <c r="B478" s="517" t="s">
        <v>20904</v>
      </c>
      <c r="C478" s="333" t="s">
        <v>21858</v>
      </c>
      <c r="D478" s="333" t="s">
        <v>274</v>
      </c>
      <c r="E478" s="333" t="s">
        <v>21859</v>
      </c>
      <c r="F478" s="333" t="s">
        <v>21860</v>
      </c>
      <c r="G478" s="515">
        <v>925</v>
      </c>
      <c r="H478" s="516">
        <v>2835344</v>
      </c>
    </row>
    <row r="479" spans="1:8" x14ac:dyDescent="0.3">
      <c r="A479" s="514">
        <v>5</v>
      </c>
      <c r="B479" s="517" t="s">
        <v>20904</v>
      </c>
      <c r="C479" s="333" t="s">
        <v>21861</v>
      </c>
      <c r="D479" s="333" t="s">
        <v>274</v>
      </c>
      <c r="E479" s="333" t="s">
        <v>21862</v>
      </c>
      <c r="F479" s="333" t="s">
        <v>21863</v>
      </c>
      <c r="G479" s="515">
        <v>925</v>
      </c>
      <c r="H479" s="516">
        <v>2835385</v>
      </c>
    </row>
    <row r="480" spans="1:8" x14ac:dyDescent="0.3">
      <c r="A480" s="514">
        <v>5</v>
      </c>
      <c r="B480" s="517" t="s">
        <v>20904</v>
      </c>
      <c r="C480" s="333" t="s">
        <v>21864</v>
      </c>
      <c r="D480" s="333" t="s">
        <v>274</v>
      </c>
      <c r="E480" s="333" t="s">
        <v>21865</v>
      </c>
      <c r="F480" s="333" t="s">
        <v>21866</v>
      </c>
      <c r="G480" s="515">
        <v>925</v>
      </c>
      <c r="H480" s="516">
        <v>2842155</v>
      </c>
    </row>
    <row r="481" spans="1:8" x14ac:dyDescent="0.3">
      <c r="A481" s="514">
        <v>5</v>
      </c>
      <c r="B481" s="517" t="s">
        <v>20904</v>
      </c>
      <c r="C481" s="333" t="s">
        <v>21867</v>
      </c>
      <c r="D481" s="333" t="s">
        <v>274</v>
      </c>
      <c r="E481" s="333" t="s">
        <v>21868</v>
      </c>
      <c r="F481" s="333" t="s">
        <v>21869</v>
      </c>
      <c r="G481" s="515">
        <v>805</v>
      </c>
      <c r="H481" s="516">
        <v>7107782</v>
      </c>
    </row>
    <row r="482" spans="1:8" x14ac:dyDescent="0.3">
      <c r="A482" s="514">
        <v>5</v>
      </c>
      <c r="B482" s="517" t="s">
        <v>20904</v>
      </c>
      <c r="C482" s="333" t="s">
        <v>21870</v>
      </c>
      <c r="D482" s="333" t="s">
        <v>274</v>
      </c>
      <c r="E482" s="333" t="s">
        <v>21871</v>
      </c>
      <c r="F482" s="333" t="s">
        <v>21872</v>
      </c>
      <c r="G482" s="515">
        <v>925</v>
      </c>
      <c r="H482" s="516">
        <v>2991745</v>
      </c>
    </row>
    <row r="483" spans="1:8" x14ac:dyDescent="0.3">
      <c r="A483" s="514">
        <v>5</v>
      </c>
      <c r="B483" s="517" t="s">
        <v>20904</v>
      </c>
      <c r="C483" s="333" t="s">
        <v>21873</v>
      </c>
      <c r="D483" s="333" t="s">
        <v>274</v>
      </c>
      <c r="E483" s="333" t="s">
        <v>21874</v>
      </c>
      <c r="F483" s="333" t="s">
        <v>21875</v>
      </c>
      <c r="G483" s="515">
        <v>925</v>
      </c>
      <c r="H483" s="516">
        <v>2847774</v>
      </c>
    </row>
    <row r="484" spans="1:8" x14ac:dyDescent="0.3">
      <c r="A484" s="514">
        <v>5</v>
      </c>
      <c r="B484" s="517" t="s">
        <v>20904</v>
      </c>
      <c r="C484" s="333" t="s">
        <v>21876</v>
      </c>
      <c r="D484" s="333" t="s">
        <v>274</v>
      </c>
      <c r="E484" s="333" t="s">
        <v>21877</v>
      </c>
      <c r="F484" s="333" t="s">
        <v>21878</v>
      </c>
      <c r="G484" s="515">
        <v>510</v>
      </c>
      <c r="H484" s="516">
        <v>2834431</v>
      </c>
    </row>
    <row r="485" spans="1:8" x14ac:dyDescent="0.3">
      <c r="A485" s="514">
        <v>5</v>
      </c>
      <c r="B485" s="517" t="s">
        <v>20904</v>
      </c>
      <c r="C485" s="333" t="s">
        <v>21879</v>
      </c>
      <c r="D485" s="333" t="s">
        <v>274</v>
      </c>
      <c r="E485" s="333" t="s">
        <v>21880</v>
      </c>
      <c r="F485" s="333" t="s">
        <v>21881</v>
      </c>
      <c r="G485" s="515">
        <v>510</v>
      </c>
      <c r="H485" s="516">
        <v>2845180</v>
      </c>
    </row>
    <row r="486" spans="1:8" x14ac:dyDescent="0.3">
      <c r="A486" s="514">
        <v>5</v>
      </c>
      <c r="B486" s="517" t="s">
        <v>20904</v>
      </c>
      <c r="C486" s="333" t="s">
        <v>21882</v>
      </c>
      <c r="D486" s="333" t="s">
        <v>274</v>
      </c>
      <c r="E486" s="333" t="s">
        <v>21883</v>
      </c>
      <c r="F486" s="333" t="s">
        <v>21884</v>
      </c>
      <c r="G486" s="515">
        <v>925</v>
      </c>
      <c r="H486" s="516">
        <v>8997133</v>
      </c>
    </row>
    <row r="487" spans="1:8" x14ac:dyDescent="0.3">
      <c r="A487" s="514">
        <v>5</v>
      </c>
      <c r="B487" s="517" t="s">
        <v>20904</v>
      </c>
      <c r="C487" s="333" t="s">
        <v>21885</v>
      </c>
      <c r="D487" s="333" t="s">
        <v>274</v>
      </c>
      <c r="E487" s="333" t="s">
        <v>21762</v>
      </c>
      <c r="F487" s="333" t="s">
        <v>21886</v>
      </c>
      <c r="G487" s="515">
        <v>925</v>
      </c>
      <c r="H487" s="516">
        <v>2847624</v>
      </c>
    </row>
    <row r="488" spans="1:8" x14ac:dyDescent="0.3">
      <c r="A488" s="514">
        <v>5</v>
      </c>
      <c r="B488" s="517" t="s">
        <v>20904</v>
      </c>
      <c r="C488" s="333" t="s">
        <v>21887</v>
      </c>
      <c r="D488" s="333" t="s">
        <v>274</v>
      </c>
      <c r="E488" s="333" t="s">
        <v>21888</v>
      </c>
      <c r="F488" s="333" t="s">
        <v>21889</v>
      </c>
      <c r="G488" s="515">
        <v>510</v>
      </c>
      <c r="H488" s="516">
        <v>6101233</v>
      </c>
    </row>
    <row r="489" spans="1:8" x14ac:dyDescent="0.3">
      <c r="A489" s="514">
        <v>5</v>
      </c>
      <c r="B489" s="517" t="s">
        <v>20904</v>
      </c>
      <c r="C489" s="333" t="s">
        <v>21890</v>
      </c>
      <c r="D489" s="333" t="s">
        <v>274</v>
      </c>
      <c r="E489" s="333" t="s">
        <v>21891</v>
      </c>
      <c r="F489" s="333" t="s">
        <v>21892</v>
      </c>
      <c r="G489" s="515">
        <v>925</v>
      </c>
      <c r="H489" s="516">
        <v>2998966</v>
      </c>
    </row>
    <row r="490" spans="1:8" x14ac:dyDescent="0.3">
      <c r="A490" s="514">
        <v>5</v>
      </c>
      <c r="B490" s="517" t="s">
        <v>20904</v>
      </c>
      <c r="C490" s="333" t="s">
        <v>21893</v>
      </c>
      <c r="D490" s="333" t="s">
        <v>274</v>
      </c>
      <c r="E490" s="333" t="s">
        <v>21894</v>
      </c>
      <c r="F490" s="333" t="s">
        <v>21895</v>
      </c>
      <c r="G490" s="515">
        <v>925</v>
      </c>
      <c r="H490" s="516">
        <v>3956262</v>
      </c>
    </row>
    <row r="491" spans="1:8" x14ac:dyDescent="0.3">
      <c r="A491" s="514">
        <v>5</v>
      </c>
      <c r="B491" s="517" t="s">
        <v>20904</v>
      </c>
      <c r="C491" s="333" t="s">
        <v>21896</v>
      </c>
      <c r="D491" s="333" t="s">
        <v>294</v>
      </c>
      <c r="E491" s="333" t="s">
        <v>21897</v>
      </c>
      <c r="F491" s="333" t="s">
        <v>21898</v>
      </c>
      <c r="G491" s="515">
        <v>925</v>
      </c>
      <c r="H491" s="516">
        <v>9621937</v>
      </c>
    </row>
    <row r="492" spans="1:8" x14ac:dyDescent="0.3">
      <c r="A492" s="514">
        <v>5</v>
      </c>
      <c r="B492" s="517" t="s">
        <v>20904</v>
      </c>
      <c r="C492" s="333" t="s">
        <v>21899</v>
      </c>
      <c r="D492" s="333" t="s">
        <v>274</v>
      </c>
      <c r="E492" s="333" t="s">
        <v>21900</v>
      </c>
      <c r="F492" s="333" t="s">
        <v>21901</v>
      </c>
      <c r="G492" s="515">
        <v>925</v>
      </c>
      <c r="H492" s="516">
        <v>4574702</v>
      </c>
    </row>
    <row r="493" spans="1:8" x14ac:dyDescent="0.3">
      <c r="A493" s="514">
        <v>5</v>
      </c>
      <c r="B493" s="517" t="s">
        <v>20904</v>
      </c>
      <c r="C493" s="333" t="s">
        <v>21902</v>
      </c>
      <c r="D493" s="333" t="s">
        <v>274</v>
      </c>
      <c r="E493" s="333" t="s">
        <v>21903</v>
      </c>
      <c r="F493" s="333" t="s">
        <v>21904</v>
      </c>
      <c r="G493" s="515">
        <v>925</v>
      </c>
      <c r="H493" s="516">
        <v>2845283</v>
      </c>
    </row>
    <row r="494" spans="1:8" x14ac:dyDescent="0.3">
      <c r="A494" s="514">
        <v>5</v>
      </c>
      <c r="B494" s="517" t="s">
        <v>20904</v>
      </c>
      <c r="C494" s="333" t="s">
        <v>21905</v>
      </c>
      <c r="D494" s="333" t="s">
        <v>274</v>
      </c>
      <c r="E494" s="333" t="s">
        <v>21906</v>
      </c>
      <c r="F494" s="333" t="s">
        <v>21907</v>
      </c>
      <c r="G494" s="515">
        <v>925</v>
      </c>
      <c r="H494" s="516">
        <v>2990640</v>
      </c>
    </row>
    <row r="495" spans="1:8" x14ac:dyDescent="0.3">
      <c r="A495" s="514">
        <v>5</v>
      </c>
      <c r="B495" s="517" t="s">
        <v>20904</v>
      </c>
      <c r="C495" s="333" t="s">
        <v>21908</v>
      </c>
      <c r="D495" s="333" t="s">
        <v>274</v>
      </c>
      <c r="E495" s="333" t="s">
        <v>21909</v>
      </c>
      <c r="F495" s="333" t="s">
        <v>21910</v>
      </c>
      <c r="G495" s="515">
        <v>925</v>
      </c>
      <c r="H495" s="516">
        <v>2482227</v>
      </c>
    </row>
    <row r="496" spans="1:8" x14ac:dyDescent="0.3">
      <c r="A496" s="514">
        <v>5</v>
      </c>
      <c r="B496" s="517" t="s">
        <v>20904</v>
      </c>
      <c r="C496" s="333" t="s">
        <v>21911</v>
      </c>
      <c r="D496" s="333" t="s">
        <v>274</v>
      </c>
      <c r="E496" s="333" t="s">
        <v>21912</v>
      </c>
      <c r="F496" s="333" t="s">
        <v>21913</v>
      </c>
      <c r="G496" s="515">
        <v>916</v>
      </c>
      <c r="H496" s="516">
        <v>2230751</v>
      </c>
    </row>
    <row r="497" spans="1:8" x14ac:dyDescent="0.3">
      <c r="A497" s="514">
        <v>5</v>
      </c>
      <c r="B497" s="517" t="s">
        <v>20904</v>
      </c>
      <c r="C497" s="333" t="s">
        <v>20082</v>
      </c>
      <c r="D497" s="333" t="s">
        <v>274</v>
      </c>
      <c r="E497" s="333" t="s">
        <v>20083</v>
      </c>
      <c r="F497" s="333" t="s">
        <v>20084</v>
      </c>
      <c r="G497" s="515">
        <v>512</v>
      </c>
      <c r="H497" s="516">
        <v>7407713</v>
      </c>
    </row>
    <row r="498" spans="1:8" x14ac:dyDescent="0.3">
      <c r="A498" s="514">
        <v>5</v>
      </c>
      <c r="B498" s="517" t="s">
        <v>20904</v>
      </c>
      <c r="C498" s="333" t="s">
        <v>21914</v>
      </c>
      <c r="D498" s="333" t="s">
        <v>274</v>
      </c>
      <c r="E498" s="333" t="s">
        <v>21915</v>
      </c>
      <c r="F498" s="333" t="s">
        <v>21916</v>
      </c>
      <c r="G498" s="515">
        <v>925</v>
      </c>
      <c r="H498" s="516">
        <v>5182387</v>
      </c>
    </row>
    <row r="499" spans="1:8" x14ac:dyDescent="0.3">
      <c r="A499" s="514">
        <v>5</v>
      </c>
      <c r="B499" s="517" t="s">
        <v>20904</v>
      </c>
      <c r="C499" s="333" t="s">
        <v>21917</v>
      </c>
      <c r="D499" s="333" t="s">
        <v>274</v>
      </c>
      <c r="E499" s="333" t="s">
        <v>21918</v>
      </c>
      <c r="F499" s="333" t="s">
        <v>21919</v>
      </c>
      <c r="G499" s="515">
        <v>510</v>
      </c>
      <c r="H499" s="516">
        <v>5088993</v>
      </c>
    </row>
    <row r="500" spans="1:8" x14ac:dyDescent="0.3">
      <c r="A500" s="514">
        <v>5</v>
      </c>
      <c r="B500" s="517" t="s">
        <v>20904</v>
      </c>
      <c r="C500" s="333" t="s">
        <v>21920</v>
      </c>
      <c r="D500" s="333" t="s">
        <v>274</v>
      </c>
      <c r="E500" s="333" t="s">
        <v>21921</v>
      </c>
      <c r="F500" s="333" t="s">
        <v>21922</v>
      </c>
      <c r="G500" s="515">
        <v>925</v>
      </c>
      <c r="H500" s="516">
        <v>7191614</v>
      </c>
    </row>
    <row r="501" spans="1:8" x14ac:dyDescent="0.3">
      <c r="A501" s="514">
        <v>5</v>
      </c>
      <c r="B501" s="517" t="s">
        <v>20904</v>
      </c>
      <c r="C501" s="333" t="s">
        <v>20070</v>
      </c>
      <c r="D501" s="333" t="s">
        <v>274</v>
      </c>
      <c r="E501" s="333" t="s">
        <v>20071</v>
      </c>
      <c r="F501" s="333" t="s">
        <v>20072</v>
      </c>
      <c r="G501" s="515">
        <v>415</v>
      </c>
      <c r="H501" s="516">
        <v>9691530</v>
      </c>
    </row>
    <row r="502" spans="1:8" x14ac:dyDescent="0.3">
      <c r="A502" s="514">
        <v>5</v>
      </c>
      <c r="B502" s="517" t="s">
        <v>20904</v>
      </c>
      <c r="C502" s="333" t="s">
        <v>21923</v>
      </c>
      <c r="D502" s="333" t="s">
        <v>274</v>
      </c>
      <c r="E502" s="333" t="s">
        <v>21924</v>
      </c>
      <c r="F502" s="333" t="s">
        <v>21925</v>
      </c>
      <c r="G502" s="515">
        <v>925</v>
      </c>
      <c r="H502" s="516">
        <v>2486302</v>
      </c>
    </row>
    <row r="503" spans="1:8" x14ac:dyDescent="0.3">
      <c r="A503" s="514">
        <v>5</v>
      </c>
      <c r="B503" s="517" t="s">
        <v>20904</v>
      </c>
      <c r="C503" s="333" t="s">
        <v>19986</v>
      </c>
      <c r="D503" s="333" t="s">
        <v>274</v>
      </c>
      <c r="E503" s="333" t="s">
        <v>19987</v>
      </c>
      <c r="F503" s="333" t="s">
        <v>19988</v>
      </c>
      <c r="G503" s="515">
        <v>510</v>
      </c>
      <c r="H503" s="516">
        <v>5855993</v>
      </c>
    </row>
    <row r="504" spans="1:8" x14ac:dyDescent="0.3">
      <c r="A504" s="514">
        <v>5</v>
      </c>
      <c r="B504" s="517" t="s">
        <v>20904</v>
      </c>
      <c r="C504" s="333" t="s">
        <v>20103</v>
      </c>
      <c r="D504" s="333" t="s">
        <v>274</v>
      </c>
      <c r="E504" s="333" t="s">
        <v>20104</v>
      </c>
      <c r="F504" s="333" t="s">
        <v>20105</v>
      </c>
      <c r="G504" s="515">
        <v>925</v>
      </c>
      <c r="H504" s="516">
        <v>3310640</v>
      </c>
    </row>
    <row r="505" spans="1:8" x14ac:dyDescent="0.3">
      <c r="A505" s="514">
        <v>5</v>
      </c>
      <c r="B505" s="517" t="s">
        <v>20904</v>
      </c>
      <c r="C505" s="333" t="s">
        <v>19874</v>
      </c>
      <c r="D505" s="333" t="s">
        <v>274</v>
      </c>
      <c r="E505" s="333" t="s">
        <v>19875</v>
      </c>
      <c r="F505" s="333" t="s">
        <v>19876</v>
      </c>
      <c r="G505" s="515">
        <v>925</v>
      </c>
      <c r="H505" s="516">
        <v>8999890</v>
      </c>
    </row>
    <row r="506" spans="1:8" x14ac:dyDescent="0.3">
      <c r="A506" s="514">
        <v>5</v>
      </c>
      <c r="B506" s="517" t="s">
        <v>20904</v>
      </c>
      <c r="C506" s="333" t="s">
        <v>21926</v>
      </c>
      <c r="D506" s="333" t="s">
        <v>294</v>
      </c>
      <c r="E506" s="333" t="s">
        <v>21927</v>
      </c>
      <c r="F506" s="333" t="s">
        <v>21928</v>
      </c>
      <c r="G506" s="515">
        <v>408</v>
      </c>
      <c r="H506" s="516">
        <v>4393603</v>
      </c>
    </row>
    <row r="507" spans="1:8" x14ac:dyDescent="0.3">
      <c r="A507" s="514">
        <v>5</v>
      </c>
      <c r="B507" s="517" t="s">
        <v>20904</v>
      </c>
      <c r="C507" s="333" t="s">
        <v>21929</v>
      </c>
      <c r="D507" s="333" t="s">
        <v>274</v>
      </c>
      <c r="E507" s="333" t="s">
        <v>21930</v>
      </c>
      <c r="F507" s="333" t="s">
        <v>21931</v>
      </c>
      <c r="G507" s="515">
        <v>925</v>
      </c>
      <c r="H507" s="516">
        <v>5609652</v>
      </c>
    </row>
    <row r="508" spans="1:8" x14ac:dyDescent="0.3">
      <c r="A508" s="514">
        <v>5</v>
      </c>
      <c r="B508" s="517" t="s">
        <v>20904</v>
      </c>
      <c r="C508" s="333" t="s">
        <v>21932</v>
      </c>
      <c r="D508" s="333" t="s">
        <v>274</v>
      </c>
      <c r="E508" s="333" t="s">
        <v>21933</v>
      </c>
      <c r="F508" s="333" t="s">
        <v>21934</v>
      </c>
      <c r="G508" s="515">
        <v>925</v>
      </c>
      <c r="H508" s="516">
        <v>2869889</v>
      </c>
    </row>
    <row r="509" spans="1:8" x14ac:dyDescent="0.3">
      <c r="A509" s="514">
        <v>5</v>
      </c>
      <c r="B509" s="517" t="s">
        <v>20904</v>
      </c>
      <c r="C509" s="333" t="s">
        <v>21059</v>
      </c>
      <c r="D509" s="333" t="s">
        <v>274</v>
      </c>
      <c r="E509" s="333" t="s">
        <v>21060</v>
      </c>
      <c r="F509" s="333" t="s">
        <v>21061</v>
      </c>
      <c r="G509" s="515">
        <v>925</v>
      </c>
      <c r="H509" s="516">
        <v>2488888</v>
      </c>
    </row>
    <row r="510" spans="1:8" x14ac:dyDescent="0.3">
      <c r="A510" s="514">
        <v>5</v>
      </c>
      <c r="B510" s="517" t="s">
        <v>20904</v>
      </c>
      <c r="C510" s="333" t="s">
        <v>20797</v>
      </c>
      <c r="D510" s="333" t="s">
        <v>274</v>
      </c>
      <c r="E510" s="333" t="s">
        <v>20798</v>
      </c>
      <c r="F510" s="333" t="s">
        <v>20799</v>
      </c>
      <c r="G510" s="515">
        <v>925</v>
      </c>
      <c r="H510" s="516">
        <v>5192889</v>
      </c>
    </row>
    <row r="511" spans="1:8" x14ac:dyDescent="0.3">
      <c r="A511" s="514">
        <v>5</v>
      </c>
      <c r="B511" s="517" t="s">
        <v>20904</v>
      </c>
      <c r="C511" s="333" t="s">
        <v>21935</v>
      </c>
      <c r="D511" s="333" t="s">
        <v>274</v>
      </c>
      <c r="E511" s="333" t="s">
        <v>21936</v>
      </c>
      <c r="F511" s="333" t="s">
        <v>21937</v>
      </c>
      <c r="G511" s="515">
        <v>925</v>
      </c>
      <c r="H511" s="516">
        <v>5773893</v>
      </c>
    </row>
    <row r="512" spans="1:8" x14ac:dyDescent="0.3">
      <c r="A512" s="514">
        <v>5</v>
      </c>
      <c r="B512" s="517" t="s">
        <v>20904</v>
      </c>
      <c r="C512" s="333" t="s">
        <v>21938</v>
      </c>
      <c r="D512" s="333" t="s">
        <v>274</v>
      </c>
      <c r="E512" s="333" t="s">
        <v>21939</v>
      </c>
      <c r="F512" s="333" t="s">
        <v>21940</v>
      </c>
      <c r="G512" s="515">
        <v>925</v>
      </c>
      <c r="H512" s="516">
        <v>9981604</v>
      </c>
    </row>
    <row r="513" spans="1:8" x14ac:dyDescent="0.3">
      <c r="A513" s="514">
        <v>5</v>
      </c>
      <c r="B513" s="517" t="s">
        <v>20904</v>
      </c>
      <c r="C513" s="333" t="s">
        <v>21941</v>
      </c>
      <c r="D513" s="333" t="s">
        <v>274</v>
      </c>
      <c r="E513" s="333" t="s">
        <v>21942</v>
      </c>
      <c r="F513" s="333" t="s">
        <v>21943</v>
      </c>
      <c r="G513" s="515">
        <v>623</v>
      </c>
      <c r="H513" s="516">
        <v>2025865</v>
      </c>
    </row>
    <row r="514" spans="1:8" x14ac:dyDescent="0.3">
      <c r="A514" s="514">
        <v>5</v>
      </c>
      <c r="B514" s="517" t="s">
        <v>20904</v>
      </c>
      <c r="C514" s="333" t="s">
        <v>19793</v>
      </c>
      <c r="D514" s="333" t="s">
        <v>274</v>
      </c>
      <c r="E514" s="333" t="s">
        <v>19794</v>
      </c>
      <c r="F514" s="333" t="s">
        <v>19795</v>
      </c>
      <c r="G514" s="515">
        <v>925</v>
      </c>
      <c r="H514" s="516">
        <v>2848375</v>
      </c>
    </row>
    <row r="515" spans="1:8" x14ac:dyDescent="0.3">
      <c r="A515" s="514">
        <v>5</v>
      </c>
      <c r="B515" s="517" t="s">
        <v>20904</v>
      </c>
      <c r="C515" s="333" t="s">
        <v>21944</v>
      </c>
      <c r="D515" s="333" t="s">
        <v>274</v>
      </c>
      <c r="E515" s="333" t="s">
        <v>21945</v>
      </c>
      <c r="F515" s="333" t="s">
        <v>21946</v>
      </c>
      <c r="G515" s="515">
        <v>925</v>
      </c>
      <c r="H515" s="516">
        <v>7858291</v>
      </c>
    </row>
    <row r="516" spans="1:8" x14ac:dyDescent="0.3">
      <c r="A516" s="514">
        <v>5</v>
      </c>
      <c r="B516" s="517" t="s">
        <v>20904</v>
      </c>
      <c r="C516" s="333" t="s">
        <v>20034</v>
      </c>
      <c r="D516" s="333" t="s">
        <v>274</v>
      </c>
      <c r="E516" s="333" t="s">
        <v>20035</v>
      </c>
      <c r="F516" s="333" t="s">
        <v>20036</v>
      </c>
      <c r="G516" s="515">
        <v>925</v>
      </c>
      <c r="H516" s="516">
        <v>3641059</v>
      </c>
    </row>
    <row r="517" spans="1:8" x14ac:dyDescent="0.3">
      <c r="A517" s="514">
        <v>5</v>
      </c>
      <c r="B517" s="517" t="s">
        <v>20904</v>
      </c>
      <c r="C517" s="333" t="s">
        <v>21947</v>
      </c>
      <c r="D517" s="333" t="s">
        <v>274</v>
      </c>
      <c r="E517" s="333" t="s">
        <v>21948</v>
      </c>
      <c r="F517" s="333" t="s">
        <v>21949</v>
      </c>
      <c r="G517" s="515">
        <v>609</v>
      </c>
      <c r="H517" s="516">
        <v>2357273</v>
      </c>
    </row>
    <row r="518" spans="1:8" x14ac:dyDescent="0.3">
      <c r="A518" s="514">
        <v>5</v>
      </c>
      <c r="B518" s="517" t="s">
        <v>20904</v>
      </c>
      <c r="C518" s="333" t="s">
        <v>21950</v>
      </c>
      <c r="D518" s="333" t="s">
        <v>274</v>
      </c>
      <c r="E518" s="333" t="s">
        <v>21951</v>
      </c>
      <c r="F518" s="333" t="s">
        <v>21952</v>
      </c>
      <c r="G518" s="515">
        <v>925</v>
      </c>
      <c r="H518" s="516">
        <v>2486700</v>
      </c>
    </row>
    <row r="519" spans="1:8" x14ac:dyDescent="0.3">
      <c r="A519" s="514">
        <v>5</v>
      </c>
      <c r="B519" s="517" t="s">
        <v>20904</v>
      </c>
      <c r="C519" s="333" t="s">
        <v>21953</v>
      </c>
      <c r="D519" s="333" t="s">
        <v>274</v>
      </c>
      <c r="E519" s="333" t="s">
        <v>21954</v>
      </c>
      <c r="F519" s="333" t="s">
        <v>21955</v>
      </c>
      <c r="G519" s="515">
        <v>925</v>
      </c>
      <c r="H519" s="516">
        <v>2485304</v>
      </c>
    </row>
    <row r="520" spans="1:8" x14ac:dyDescent="0.3">
      <c r="A520" s="514">
        <v>5</v>
      </c>
      <c r="B520" s="517" t="s">
        <v>20904</v>
      </c>
      <c r="C520" s="333" t="s">
        <v>18725</v>
      </c>
      <c r="D520" s="333" t="s">
        <v>274</v>
      </c>
      <c r="E520" s="333" t="s">
        <v>18726</v>
      </c>
      <c r="F520" s="333" t="s">
        <v>18727</v>
      </c>
      <c r="G520" s="515">
        <v>925</v>
      </c>
      <c r="H520" s="516">
        <v>2553754</v>
      </c>
    </row>
    <row r="521" spans="1:8" x14ac:dyDescent="0.3">
      <c r="A521" s="514">
        <v>5</v>
      </c>
      <c r="B521" s="517" t="s">
        <v>20904</v>
      </c>
      <c r="C521" s="333" t="s">
        <v>20085</v>
      </c>
      <c r="D521" s="333" t="s">
        <v>274</v>
      </c>
      <c r="E521" s="333" t="s">
        <v>20086</v>
      </c>
      <c r="F521" s="333" t="s">
        <v>20087</v>
      </c>
      <c r="G521" s="515">
        <v>650</v>
      </c>
      <c r="H521" s="516">
        <v>7147580</v>
      </c>
    </row>
    <row r="522" spans="1:8" x14ac:dyDescent="0.3">
      <c r="A522" s="514">
        <v>5</v>
      </c>
      <c r="B522" s="517" t="s">
        <v>20904</v>
      </c>
      <c r="C522" s="333" t="s">
        <v>21956</v>
      </c>
      <c r="D522" s="333" t="s">
        <v>274</v>
      </c>
      <c r="E522" s="333" t="s">
        <v>21957</v>
      </c>
      <c r="F522" s="333" t="s">
        <v>21958</v>
      </c>
      <c r="G522" s="515">
        <v>925</v>
      </c>
      <c r="H522" s="516">
        <v>2484191</v>
      </c>
    </row>
    <row r="523" spans="1:8" x14ac:dyDescent="0.3">
      <c r="A523" s="514">
        <v>5</v>
      </c>
      <c r="B523" s="517" t="s">
        <v>20904</v>
      </c>
      <c r="C523" s="333" t="s">
        <v>20106</v>
      </c>
      <c r="D523" s="333" t="s">
        <v>274</v>
      </c>
      <c r="E523" s="333" t="s">
        <v>20107</v>
      </c>
      <c r="F523" s="333" t="s">
        <v>20108</v>
      </c>
      <c r="G523" s="515">
        <v>925</v>
      </c>
      <c r="H523" s="516">
        <v>9308805</v>
      </c>
    </row>
    <row r="524" spans="1:8" x14ac:dyDescent="0.3">
      <c r="A524" s="514">
        <v>5</v>
      </c>
      <c r="B524" s="517" t="s">
        <v>20904</v>
      </c>
      <c r="C524" s="333" t="s">
        <v>18719</v>
      </c>
      <c r="D524" s="333" t="s">
        <v>274</v>
      </c>
      <c r="E524" s="333" t="s">
        <v>18720</v>
      </c>
      <c r="F524" s="333" t="s">
        <v>18721</v>
      </c>
      <c r="G524" s="515">
        <v>925</v>
      </c>
      <c r="H524" s="516">
        <v>8996941</v>
      </c>
    </row>
    <row r="525" spans="1:8" x14ac:dyDescent="0.3">
      <c r="A525" s="514">
        <v>5</v>
      </c>
      <c r="B525" s="517" t="s">
        <v>20904</v>
      </c>
      <c r="C525" s="333" t="s">
        <v>21959</v>
      </c>
      <c r="D525" s="333" t="s">
        <v>274</v>
      </c>
      <c r="E525" s="333" t="s">
        <v>21960</v>
      </c>
      <c r="F525" s="333" t="s">
        <v>21961</v>
      </c>
      <c r="G525" s="515">
        <v>650</v>
      </c>
      <c r="H525" s="516">
        <v>3336850</v>
      </c>
    </row>
    <row r="526" spans="1:8" x14ac:dyDescent="0.3">
      <c r="A526" s="514">
        <v>5</v>
      </c>
      <c r="B526" s="517" t="s">
        <v>20904</v>
      </c>
      <c r="C526" s="333" t="s">
        <v>21962</v>
      </c>
      <c r="D526" s="333" t="s">
        <v>274</v>
      </c>
      <c r="E526" s="333" t="s">
        <v>21963</v>
      </c>
      <c r="F526" s="333" t="s">
        <v>21964</v>
      </c>
      <c r="G526" s="515">
        <v>510</v>
      </c>
      <c r="H526" s="516">
        <v>5662433</v>
      </c>
    </row>
    <row r="527" spans="1:8" x14ac:dyDescent="0.3">
      <c r="A527" s="514">
        <v>5</v>
      </c>
      <c r="B527" s="517" t="s">
        <v>20904</v>
      </c>
      <c r="C527" s="333" t="s">
        <v>21965</v>
      </c>
      <c r="D527" s="333" t="s">
        <v>274</v>
      </c>
      <c r="E527" s="333" t="s">
        <v>21966</v>
      </c>
      <c r="F527" s="333" t="s">
        <v>21967</v>
      </c>
      <c r="G527" s="515">
        <v>925</v>
      </c>
      <c r="H527" s="516">
        <v>6831305</v>
      </c>
    </row>
    <row r="528" spans="1:8" x14ac:dyDescent="0.3">
      <c r="A528" s="514">
        <v>5</v>
      </c>
      <c r="B528" s="517" t="s">
        <v>20904</v>
      </c>
      <c r="C528" s="333" t="s">
        <v>19817</v>
      </c>
      <c r="D528" s="333" t="s">
        <v>274</v>
      </c>
      <c r="E528" s="333" t="s">
        <v>19818</v>
      </c>
      <c r="F528" s="333" t="s">
        <v>19819</v>
      </c>
      <c r="G528" s="515">
        <v>925</v>
      </c>
      <c r="H528" s="516">
        <v>9347660</v>
      </c>
    </row>
    <row r="529" spans="1:8" x14ac:dyDescent="0.3">
      <c r="A529" s="514">
        <v>5</v>
      </c>
      <c r="B529" s="517" t="s">
        <v>20904</v>
      </c>
      <c r="C529" s="333" t="s">
        <v>21968</v>
      </c>
      <c r="D529" s="333" t="s">
        <v>274</v>
      </c>
      <c r="E529" s="333" t="s">
        <v>21969</v>
      </c>
      <c r="F529" s="333" t="s">
        <v>21970</v>
      </c>
      <c r="G529" s="515">
        <v>925</v>
      </c>
      <c r="H529" s="516">
        <v>2728544</v>
      </c>
    </row>
    <row r="530" spans="1:8" x14ac:dyDescent="0.3">
      <c r="A530" s="514">
        <v>5</v>
      </c>
      <c r="B530" s="517" t="s">
        <v>20904</v>
      </c>
      <c r="C530" s="333" t="s">
        <v>21971</v>
      </c>
      <c r="D530" s="333" t="s">
        <v>274</v>
      </c>
      <c r="E530" s="333" t="s">
        <v>21972</v>
      </c>
      <c r="F530" s="333" t="s">
        <v>21973</v>
      </c>
      <c r="G530" s="515">
        <v>925</v>
      </c>
      <c r="H530" s="516">
        <v>2480448</v>
      </c>
    </row>
    <row r="531" spans="1:8" x14ac:dyDescent="0.3">
      <c r="A531" s="514">
        <v>5</v>
      </c>
      <c r="B531" s="517" t="s">
        <v>20904</v>
      </c>
      <c r="C531" s="333" t="s">
        <v>18760</v>
      </c>
      <c r="D531" s="333" t="s">
        <v>274</v>
      </c>
      <c r="E531" s="333" t="s">
        <v>18761</v>
      </c>
      <c r="F531" s="333" t="s">
        <v>18762</v>
      </c>
      <c r="G531" s="515">
        <v>925</v>
      </c>
      <c r="H531" s="516">
        <v>5289496</v>
      </c>
    </row>
    <row r="532" spans="1:8" x14ac:dyDescent="0.3">
      <c r="A532" s="514">
        <v>5</v>
      </c>
      <c r="B532" s="517" t="s">
        <v>20904</v>
      </c>
      <c r="C532" s="333" t="s">
        <v>21974</v>
      </c>
      <c r="D532" s="333" t="s">
        <v>274</v>
      </c>
      <c r="E532" s="333" t="s">
        <v>21975</v>
      </c>
      <c r="F532" s="333" t="s">
        <v>21976</v>
      </c>
      <c r="G532" s="515">
        <v>408</v>
      </c>
      <c r="H532" s="516">
        <v>9108047</v>
      </c>
    </row>
    <row r="533" spans="1:8" x14ac:dyDescent="0.3">
      <c r="A533" s="514">
        <v>5</v>
      </c>
      <c r="B533" s="517" t="s">
        <v>20904</v>
      </c>
      <c r="C533" s="333" t="s">
        <v>21977</v>
      </c>
      <c r="D533" s="333" t="s">
        <v>274</v>
      </c>
      <c r="E533" s="333" t="s">
        <v>21978</v>
      </c>
      <c r="F533" s="333" t="s">
        <v>21979</v>
      </c>
      <c r="G533" s="515">
        <v>925</v>
      </c>
      <c r="H533" s="516">
        <v>8999940</v>
      </c>
    </row>
    <row r="534" spans="1:8" x14ac:dyDescent="0.3">
      <c r="A534" s="514">
        <v>5</v>
      </c>
      <c r="B534" s="517" t="s">
        <v>20904</v>
      </c>
      <c r="C534" s="333" t="s">
        <v>21980</v>
      </c>
      <c r="D534" s="333" t="s">
        <v>274</v>
      </c>
      <c r="E534" s="333" t="s">
        <v>21981</v>
      </c>
      <c r="F534" s="333" t="s">
        <v>21982</v>
      </c>
      <c r="G534" s="515">
        <v>925</v>
      </c>
      <c r="H534" s="516">
        <v>8201047</v>
      </c>
    </row>
    <row r="535" spans="1:8" x14ac:dyDescent="0.3">
      <c r="A535" s="514">
        <v>5</v>
      </c>
      <c r="B535" s="517" t="s">
        <v>20904</v>
      </c>
      <c r="C535" s="333" t="s">
        <v>21983</v>
      </c>
      <c r="D535" s="333" t="s">
        <v>274</v>
      </c>
      <c r="E535" s="333" t="s">
        <v>21984</v>
      </c>
      <c r="F535" s="333" t="s">
        <v>21985</v>
      </c>
      <c r="G535" s="515">
        <v>510</v>
      </c>
      <c r="H535" s="516">
        <v>8518839</v>
      </c>
    </row>
    <row r="536" spans="1:8" x14ac:dyDescent="0.3">
      <c r="A536" s="514">
        <v>5</v>
      </c>
      <c r="B536" s="517" t="s">
        <v>20904</v>
      </c>
      <c r="C536" s="333" t="s">
        <v>21986</v>
      </c>
      <c r="D536" s="333" t="s">
        <v>274</v>
      </c>
      <c r="E536" s="333" t="s">
        <v>21987</v>
      </c>
      <c r="F536" s="333" t="s">
        <v>21988</v>
      </c>
      <c r="G536" s="515">
        <v>925</v>
      </c>
      <c r="H536" s="516">
        <v>5806757</v>
      </c>
    </row>
    <row r="537" spans="1:8" x14ac:dyDescent="0.3">
      <c r="A537" s="514">
        <v>5</v>
      </c>
      <c r="B537" s="517" t="s">
        <v>20904</v>
      </c>
      <c r="C537" s="333" t="s">
        <v>20228</v>
      </c>
      <c r="D537" s="333" t="s">
        <v>274</v>
      </c>
      <c r="E537" s="333" t="s">
        <v>20229</v>
      </c>
      <c r="F537" s="333" t="s">
        <v>20230</v>
      </c>
      <c r="G537" s="515">
        <v>510</v>
      </c>
      <c r="H537" s="516">
        <v>4105642</v>
      </c>
    </row>
    <row r="538" spans="1:8" x14ac:dyDescent="0.3">
      <c r="A538" s="514">
        <v>5</v>
      </c>
      <c r="B538" s="517" t="s">
        <v>20904</v>
      </c>
      <c r="C538" s="333" t="s">
        <v>19953</v>
      </c>
      <c r="D538" s="333" t="s">
        <v>274</v>
      </c>
      <c r="E538" s="333" t="s">
        <v>19954</v>
      </c>
      <c r="F538" s="333" t="s">
        <v>19955</v>
      </c>
      <c r="G538" s="515">
        <v>650</v>
      </c>
      <c r="H538" s="516">
        <v>2781597</v>
      </c>
    </row>
    <row r="539" spans="1:8" x14ac:dyDescent="0.3">
      <c r="A539" s="514">
        <v>5</v>
      </c>
      <c r="B539" s="517" t="s">
        <v>20904</v>
      </c>
      <c r="C539" s="333" t="s">
        <v>21989</v>
      </c>
      <c r="D539" s="333" t="s">
        <v>274</v>
      </c>
      <c r="E539" s="333" t="s">
        <v>21990</v>
      </c>
      <c r="F539" s="333" t="s">
        <v>21991</v>
      </c>
      <c r="G539" s="515">
        <v>415</v>
      </c>
      <c r="H539" s="516">
        <v>7477625</v>
      </c>
    </row>
    <row r="540" spans="1:8" x14ac:dyDescent="0.3">
      <c r="A540" s="514">
        <v>5</v>
      </c>
      <c r="B540" s="517" t="s">
        <v>20904</v>
      </c>
      <c r="C540" s="333" t="s">
        <v>21992</v>
      </c>
      <c r="D540" s="333" t="s">
        <v>274</v>
      </c>
      <c r="E540" s="333" t="s">
        <v>21993</v>
      </c>
      <c r="F540" s="333" t="s">
        <v>21994</v>
      </c>
      <c r="G540" s="515">
        <v>925</v>
      </c>
      <c r="H540" s="516">
        <v>4494994</v>
      </c>
    </row>
    <row r="541" spans="1:8" x14ac:dyDescent="0.3">
      <c r="A541" s="514">
        <v>5</v>
      </c>
      <c r="B541" s="517" t="s">
        <v>20904</v>
      </c>
      <c r="C541" s="333" t="s">
        <v>21995</v>
      </c>
      <c r="D541" s="333" t="s">
        <v>274</v>
      </c>
      <c r="E541" s="333" t="s">
        <v>21996</v>
      </c>
      <c r="F541" s="333" t="s">
        <v>21997</v>
      </c>
      <c r="G541" s="515">
        <v>925</v>
      </c>
      <c r="H541" s="516">
        <v>8281829</v>
      </c>
    </row>
    <row r="542" spans="1:8" x14ac:dyDescent="0.3">
      <c r="A542" s="514">
        <v>5</v>
      </c>
      <c r="B542" s="517" t="s">
        <v>20904</v>
      </c>
      <c r="C542" s="333" t="s">
        <v>18728</v>
      </c>
      <c r="D542" s="333" t="s">
        <v>274</v>
      </c>
      <c r="E542" s="333" t="s">
        <v>18729</v>
      </c>
      <c r="F542" s="333" t="s">
        <v>18730</v>
      </c>
      <c r="G542" s="515">
        <v>925</v>
      </c>
      <c r="H542" s="516">
        <v>3210169</v>
      </c>
    </row>
    <row r="543" spans="1:8" x14ac:dyDescent="0.3">
      <c r="A543" s="514">
        <v>5</v>
      </c>
      <c r="B543" s="517" t="s">
        <v>20904</v>
      </c>
      <c r="C543" s="333" t="s">
        <v>21998</v>
      </c>
      <c r="D543" s="333" t="s">
        <v>274</v>
      </c>
      <c r="E543" s="333" t="s">
        <v>21999</v>
      </c>
      <c r="F543" s="333" t="s">
        <v>22000</v>
      </c>
      <c r="G543" s="515">
        <v>925</v>
      </c>
      <c r="H543" s="516">
        <v>2948190</v>
      </c>
    </row>
    <row r="544" spans="1:8" x14ac:dyDescent="0.3">
      <c r="A544" s="514">
        <v>5</v>
      </c>
      <c r="B544" s="517" t="s">
        <v>20904</v>
      </c>
      <c r="C544" s="333" t="s">
        <v>22001</v>
      </c>
      <c r="D544" s="333" t="s">
        <v>274</v>
      </c>
      <c r="E544" s="333" t="s">
        <v>22002</v>
      </c>
      <c r="F544" s="333" t="s">
        <v>22003</v>
      </c>
      <c r="G544" s="515">
        <v>925</v>
      </c>
      <c r="H544" s="516">
        <v>5526161</v>
      </c>
    </row>
    <row r="545" spans="1:8" x14ac:dyDescent="0.3">
      <c r="A545" s="514">
        <v>5</v>
      </c>
      <c r="B545" s="517" t="s">
        <v>20904</v>
      </c>
      <c r="C545" s="333" t="s">
        <v>22004</v>
      </c>
      <c r="D545" s="333" t="s">
        <v>274</v>
      </c>
      <c r="E545" s="333" t="s">
        <v>22005</v>
      </c>
      <c r="F545" s="333" t="s">
        <v>22006</v>
      </c>
      <c r="G545" s="515">
        <v>999</v>
      </c>
      <c r="H545" s="516">
        <v>9999999</v>
      </c>
    </row>
    <row r="546" spans="1:8" x14ac:dyDescent="0.3">
      <c r="A546" s="514">
        <v>5</v>
      </c>
      <c r="B546" s="517" t="s">
        <v>20904</v>
      </c>
      <c r="C546" s="333" t="s">
        <v>19895</v>
      </c>
      <c r="D546" s="333" t="s">
        <v>274</v>
      </c>
      <c r="E546" s="333" t="s">
        <v>19896</v>
      </c>
      <c r="F546" s="333" t="s">
        <v>19897</v>
      </c>
      <c r="G546" s="515">
        <v>510</v>
      </c>
      <c r="H546" s="516">
        <v>2056604</v>
      </c>
    </row>
    <row r="547" spans="1:8" x14ac:dyDescent="0.3">
      <c r="A547" s="514">
        <v>5</v>
      </c>
      <c r="B547" s="517" t="s">
        <v>20904</v>
      </c>
      <c r="C547" s="333" t="s">
        <v>22007</v>
      </c>
      <c r="D547" s="333" t="s">
        <v>274</v>
      </c>
      <c r="E547" s="333" t="s">
        <v>22008</v>
      </c>
      <c r="F547" s="333" t="s">
        <v>22009</v>
      </c>
      <c r="G547" s="515">
        <v>925</v>
      </c>
      <c r="H547" s="516">
        <v>6406826</v>
      </c>
    </row>
    <row r="548" spans="1:8" x14ac:dyDescent="0.3">
      <c r="A548" s="514">
        <v>5</v>
      </c>
      <c r="B548" s="517" t="s">
        <v>20904</v>
      </c>
      <c r="C548" s="333" t="s">
        <v>22010</v>
      </c>
      <c r="D548" s="333" t="s">
        <v>274</v>
      </c>
      <c r="E548" s="333" t="s">
        <v>22011</v>
      </c>
      <c r="F548" s="333" t="s">
        <v>22012</v>
      </c>
      <c r="G548" s="515">
        <v>925</v>
      </c>
      <c r="H548" s="516">
        <v>3242321</v>
      </c>
    </row>
    <row r="549" spans="1:8" x14ac:dyDescent="0.3">
      <c r="A549" s="514">
        <v>5</v>
      </c>
      <c r="B549" s="517" t="s">
        <v>20904</v>
      </c>
      <c r="C549" s="333" t="s">
        <v>22013</v>
      </c>
      <c r="D549" s="333" t="s">
        <v>274</v>
      </c>
      <c r="E549" s="333" t="s">
        <v>22014</v>
      </c>
      <c r="F549" s="333" t="s">
        <v>22015</v>
      </c>
      <c r="G549" s="515">
        <v>925</v>
      </c>
      <c r="H549" s="516">
        <v>7863529</v>
      </c>
    </row>
    <row r="550" spans="1:8" x14ac:dyDescent="0.3">
      <c r="A550" s="514">
        <v>5</v>
      </c>
      <c r="B550" s="517" t="s">
        <v>20904</v>
      </c>
      <c r="C550" s="333" t="s">
        <v>19799</v>
      </c>
      <c r="D550" s="333" t="s">
        <v>274</v>
      </c>
      <c r="E550" s="333" t="s">
        <v>19800</v>
      </c>
      <c r="F550" s="333" t="s">
        <v>19801</v>
      </c>
      <c r="G550" s="515">
        <v>925</v>
      </c>
      <c r="H550" s="516">
        <v>7886020</v>
      </c>
    </row>
    <row r="551" spans="1:8" x14ac:dyDescent="0.3">
      <c r="A551" s="514">
        <v>5</v>
      </c>
      <c r="B551" s="517" t="s">
        <v>20904</v>
      </c>
      <c r="C551" s="333" t="s">
        <v>22016</v>
      </c>
      <c r="D551" s="333" t="s">
        <v>274</v>
      </c>
      <c r="E551" s="333" t="s">
        <v>22017</v>
      </c>
      <c r="F551" s="333" t="s">
        <v>22018</v>
      </c>
      <c r="G551" s="515">
        <v>925</v>
      </c>
      <c r="H551" s="516">
        <v>4541196</v>
      </c>
    </row>
    <row r="552" spans="1:8" x14ac:dyDescent="0.3">
      <c r="A552" s="514">
        <v>5</v>
      </c>
      <c r="B552" s="517" t="s">
        <v>20904</v>
      </c>
      <c r="C552" s="333" t="s">
        <v>22019</v>
      </c>
      <c r="D552" s="333" t="s">
        <v>274</v>
      </c>
      <c r="E552" s="333" t="s">
        <v>22020</v>
      </c>
      <c r="F552" s="333" t="s">
        <v>22021</v>
      </c>
      <c r="G552" s="515">
        <v>925</v>
      </c>
      <c r="H552" s="516">
        <v>8374343</v>
      </c>
    </row>
    <row r="553" spans="1:8" x14ac:dyDescent="0.3">
      <c r="A553" s="514">
        <v>5</v>
      </c>
      <c r="B553" s="517" t="s">
        <v>20904</v>
      </c>
      <c r="C553" s="333" t="s">
        <v>20740</v>
      </c>
      <c r="D553" s="333" t="s">
        <v>274</v>
      </c>
      <c r="E553" s="333" t="s">
        <v>20741</v>
      </c>
      <c r="F553" s="333" t="s">
        <v>20742</v>
      </c>
      <c r="G553" s="515">
        <v>925</v>
      </c>
      <c r="H553" s="516">
        <v>2163580</v>
      </c>
    </row>
    <row r="554" spans="1:8" x14ac:dyDescent="0.3">
      <c r="A554" s="514">
        <v>5</v>
      </c>
      <c r="B554" s="517" t="s">
        <v>20904</v>
      </c>
      <c r="C554" s="333" t="s">
        <v>22022</v>
      </c>
      <c r="D554" s="333" t="s">
        <v>274</v>
      </c>
      <c r="E554" s="333" t="s">
        <v>22023</v>
      </c>
      <c r="F554" s="333" t="s">
        <v>22024</v>
      </c>
      <c r="G554" s="515">
        <v>925</v>
      </c>
      <c r="H554" s="516">
        <v>4476250</v>
      </c>
    </row>
    <row r="555" spans="1:8" x14ac:dyDescent="0.3">
      <c r="A555" s="514">
        <v>5</v>
      </c>
      <c r="B555" s="517" t="s">
        <v>20904</v>
      </c>
      <c r="C555" s="333" t="s">
        <v>22025</v>
      </c>
      <c r="D555" s="333" t="s">
        <v>274</v>
      </c>
      <c r="E555" s="333" t="s">
        <v>22026</v>
      </c>
      <c r="F555" s="333" t="s">
        <v>22027</v>
      </c>
      <c r="G555" s="515">
        <v>925</v>
      </c>
      <c r="H555" s="516">
        <v>4475936</v>
      </c>
    </row>
    <row r="556" spans="1:8" x14ac:dyDescent="0.3">
      <c r="A556" s="514">
        <v>5</v>
      </c>
      <c r="B556" s="517" t="s">
        <v>20904</v>
      </c>
      <c r="C556" s="333" t="s">
        <v>22028</v>
      </c>
      <c r="D556" s="333" t="s">
        <v>274</v>
      </c>
      <c r="E556" s="333" t="s">
        <v>22029</v>
      </c>
      <c r="F556" s="333" t="s">
        <v>22030</v>
      </c>
      <c r="G556" s="515">
        <v>925</v>
      </c>
      <c r="H556" s="516">
        <v>8905491</v>
      </c>
    </row>
    <row r="557" spans="1:8" x14ac:dyDescent="0.3">
      <c r="A557" s="514">
        <v>5</v>
      </c>
      <c r="B557" s="517" t="s">
        <v>20904</v>
      </c>
      <c r="C557" s="333" t="s">
        <v>20045</v>
      </c>
      <c r="D557" s="333" t="s">
        <v>274</v>
      </c>
      <c r="E557" s="333" t="s">
        <v>20046</v>
      </c>
      <c r="F557" s="333" t="s">
        <v>20047</v>
      </c>
      <c r="G557" s="515">
        <v>812</v>
      </c>
      <c r="H557" s="516">
        <v>3220253</v>
      </c>
    </row>
    <row r="558" spans="1:8" x14ac:dyDescent="0.3">
      <c r="A558" s="514">
        <v>5</v>
      </c>
      <c r="B558" s="517" t="s">
        <v>20904</v>
      </c>
      <c r="C558" s="333" t="s">
        <v>22031</v>
      </c>
      <c r="D558" s="333" t="s">
        <v>274</v>
      </c>
      <c r="E558" s="333" t="s">
        <v>22032</v>
      </c>
      <c r="F558" s="333" t="s">
        <v>22033</v>
      </c>
      <c r="G558" s="515">
        <v>925</v>
      </c>
      <c r="H558" s="516">
        <v>3379781</v>
      </c>
    </row>
    <row r="559" spans="1:8" x14ac:dyDescent="0.3">
      <c r="A559" s="514">
        <v>5</v>
      </c>
      <c r="B559" s="517" t="s">
        <v>20904</v>
      </c>
      <c r="C559" s="333" t="s">
        <v>22034</v>
      </c>
      <c r="D559" s="333" t="s">
        <v>274</v>
      </c>
      <c r="E559" s="333" t="s">
        <v>22035</v>
      </c>
      <c r="F559" s="333" t="s">
        <v>22036</v>
      </c>
      <c r="G559" s="515">
        <v>925</v>
      </c>
      <c r="H559" s="516">
        <v>2167055</v>
      </c>
    </row>
    <row r="560" spans="1:8" x14ac:dyDescent="0.3">
      <c r="A560" s="514">
        <v>5</v>
      </c>
      <c r="B560" s="517" t="s">
        <v>20904</v>
      </c>
      <c r="C560" s="333" t="s">
        <v>22037</v>
      </c>
      <c r="D560" s="333" t="s">
        <v>274</v>
      </c>
      <c r="E560" s="333" t="s">
        <v>22038</v>
      </c>
      <c r="F560" s="333" t="s">
        <v>22039</v>
      </c>
      <c r="G560" s="515">
        <v>925</v>
      </c>
      <c r="H560" s="516">
        <v>9846391</v>
      </c>
    </row>
    <row r="561" spans="1:8" x14ac:dyDescent="0.3">
      <c r="A561" s="514">
        <v>5</v>
      </c>
      <c r="B561" s="517" t="s">
        <v>20904</v>
      </c>
      <c r="C561" s="333" t="s">
        <v>20043</v>
      </c>
      <c r="D561" s="333" t="s">
        <v>274</v>
      </c>
      <c r="E561" s="333" t="s">
        <v>20044</v>
      </c>
      <c r="F561" s="333" t="s">
        <v>19816</v>
      </c>
      <c r="G561" s="515">
        <v>925</v>
      </c>
      <c r="H561" s="516">
        <v>9379909</v>
      </c>
    </row>
    <row r="562" spans="1:8" x14ac:dyDescent="0.3">
      <c r="A562" s="514">
        <v>5</v>
      </c>
      <c r="B562" s="517" t="s">
        <v>20904</v>
      </c>
      <c r="C562" s="333" t="s">
        <v>20109</v>
      </c>
      <c r="D562" s="333" t="s">
        <v>294</v>
      </c>
      <c r="E562" s="333" t="s">
        <v>20110</v>
      </c>
      <c r="F562" s="333" t="s">
        <v>20111</v>
      </c>
      <c r="G562" s="515">
        <v>925</v>
      </c>
      <c r="H562" s="516">
        <v>9458042</v>
      </c>
    </row>
    <row r="563" spans="1:8" x14ac:dyDescent="0.3">
      <c r="A563" s="514">
        <v>5</v>
      </c>
      <c r="B563" s="517" t="s">
        <v>20904</v>
      </c>
      <c r="C563" s="333" t="s">
        <v>22040</v>
      </c>
      <c r="D563" s="333" t="s">
        <v>274</v>
      </c>
      <c r="E563" s="333" t="s">
        <v>22041</v>
      </c>
      <c r="F563" s="333" t="s">
        <v>22042</v>
      </c>
      <c r="G563" s="515">
        <v>925</v>
      </c>
      <c r="H563" s="516">
        <v>7833078</v>
      </c>
    </row>
    <row r="564" spans="1:8" x14ac:dyDescent="0.3">
      <c r="A564" s="514">
        <v>5</v>
      </c>
      <c r="B564" s="517" t="s">
        <v>20904</v>
      </c>
      <c r="C564" s="333" t="s">
        <v>22043</v>
      </c>
      <c r="D564" s="333" t="s">
        <v>274</v>
      </c>
      <c r="E564" s="333" t="s">
        <v>22044</v>
      </c>
      <c r="F564" s="333" t="s">
        <v>22045</v>
      </c>
      <c r="G564" s="515">
        <v>408</v>
      </c>
      <c r="H564" s="516">
        <v>4314839</v>
      </c>
    </row>
    <row r="565" spans="1:8" x14ac:dyDescent="0.3">
      <c r="A565" s="514">
        <v>5</v>
      </c>
      <c r="B565" s="517" t="s">
        <v>20904</v>
      </c>
      <c r="C565" s="333" t="s">
        <v>20118</v>
      </c>
      <c r="D565" s="333" t="s">
        <v>274</v>
      </c>
      <c r="E565" s="333" t="s">
        <v>20119</v>
      </c>
      <c r="F565" s="333" t="s">
        <v>20120</v>
      </c>
      <c r="G565" s="515">
        <v>925</v>
      </c>
      <c r="H565" s="516">
        <v>4510902</v>
      </c>
    </row>
    <row r="566" spans="1:8" x14ac:dyDescent="0.3">
      <c r="A566" s="514">
        <v>5</v>
      </c>
      <c r="B566" s="517" t="s">
        <v>20904</v>
      </c>
      <c r="C566" s="333" t="s">
        <v>22046</v>
      </c>
      <c r="D566" s="333" t="s">
        <v>274</v>
      </c>
      <c r="E566" s="333" t="s">
        <v>22047</v>
      </c>
      <c r="F566" s="333" t="s">
        <v>22048</v>
      </c>
      <c r="G566" s="515">
        <v>415</v>
      </c>
      <c r="H566" s="516">
        <v>8064568</v>
      </c>
    </row>
    <row r="567" spans="1:8" x14ac:dyDescent="0.3">
      <c r="A567" s="514">
        <v>5</v>
      </c>
      <c r="B567" s="517" t="s">
        <v>20904</v>
      </c>
      <c r="C567" s="333" t="s">
        <v>22049</v>
      </c>
      <c r="D567" s="333" t="s">
        <v>274</v>
      </c>
      <c r="E567" s="333" t="s">
        <v>18786</v>
      </c>
      <c r="F567" s="333" t="s">
        <v>22050</v>
      </c>
      <c r="G567" s="515">
        <v>408</v>
      </c>
      <c r="H567" s="516">
        <v>3944802</v>
      </c>
    </row>
    <row r="568" spans="1:8" x14ac:dyDescent="0.3">
      <c r="A568" s="514">
        <v>5</v>
      </c>
      <c r="B568" s="517" t="s">
        <v>20904</v>
      </c>
      <c r="C568" s="333" t="s">
        <v>22051</v>
      </c>
      <c r="D568" s="333" t="s">
        <v>274</v>
      </c>
      <c r="E568" s="333" t="s">
        <v>22052</v>
      </c>
      <c r="F568" s="333" t="s">
        <v>22053</v>
      </c>
      <c r="G568" s="515">
        <v>925</v>
      </c>
      <c r="H568" s="516">
        <v>8951728</v>
      </c>
    </row>
    <row r="569" spans="1:8" x14ac:dyDescent="0.3">
      <c r="A569" s="514">
        <v>5</v>
      </c>
      <c r="B569" s="517" t="s">
        <v>20904</v>
      </c>
      <c r="C569" s="333" t="s">
        <v>22054</v>
      </c>
      <c r="D569" s="333" t="s">
        <v>274</v>
      </c>
      <c r="E569" s="333" t="s">
        <v>22055</v>
      </c>
      <c r="F569" s="333" t="s">
        <v>22056</v>
      </c>
      <c r="G569" s="515">
        <v>925</v>
      </c>
      <c r="H569" s="516">
        <v>4062998</v>
      </c>
    </row>
    <row r="570" spans="1:8" x14ac:dyDescent="0.3">
      <c r="A570" s="514">
        <v>5</v>
      </c>
      <c r="B570" s="517" t="s">
        <v>20904</v>
      </c>
      <c r="C570" s="333" t="s">
        <v>22057</v>
      </c>
      <c r="D570" s="333" t="s">
        <v>274</v>
      </c>
      <c r="E570" s="333" t="s">
        <v>22058</v>
      </c>
      <c r="F570" s="333" t="s">
        <v>22059</v>
      </c>
      <c r="G570" s="515">
        <v>925</v>
      </c>
      <c r="H570" s="516">
        <v>4057414</v>
      </c>
    </row>
    <row r="571" spans="1:8" x14ac:dyDescent="0.3">
      <c r="A571" s="514">
        <v>5</v>
      </c>
      <c r="B571" s="517" t="s">
        <v>20904</v>
      </c>
      <c r="C571" s="333" t="s">
        <v>20651</v>
      </c>
      <c r="D571" s="333" t="s">
        <v>274</v>
      </c>
      <c r="E571" s="333" t="s">
        <v>20652</v>
      </c>
      <c r="F571" s="333" t="s">
        <v>20653</v>
      </c>
      <c r="G571" s="515">
        <v>415</v>
      </c>
      <c r="H571" s="516">
        <v>8273601</v>
      </c>
    </row>
    <row r="572" spans="1:8" x14ac:dyDescent="0.3">
      <c r="A572" s="514">
        <v>5</v>
      </c>
      <c r="B572" s="517" t="s">
        <v>20904</v>
      </c>
      <c r="C572" s="333" t="s">
        <v>20073</v>
      </c>
      <c r="D572" s="333" t="s">
        <v>274</v>
      </c>
      <c r="E572" s="333" t="s">
        <v>20074</v>
      </c>
      <c r="F572" s="333" t="s">
        <v>20075</v>
      </c>
      <c r="G572" s="515">
        <v>925</v>
      </c>
      <c r="H572" s="516">
        <v>9548993</v>
      </c>
    </row>
    <row r="573" spans="1:8" x14ac:dyDescent="0.3">
      <c r="A573" s="514">
        <v>5</v>
      </c>
      <c r="B573" s="517" t="s">
        <v>20904</v>
      </c>
      <c r="C573" s="333" t="s">
        <v>22060</v>
      </c>
      <c r="D573" s="333" t="s">
        <v>274</v>
      </c>
      <c r="E573" s="333" t="s">
        <v>22061</v>
      </c>
      <c r="F573" s="333" t="s">
        <v>22062</v>
      </c>
      <c r="G573" s="515">
        <v>925</v>
      </c>
      <c r="H573" s="516">
        <v>2481531</v>
      </c>
    </row>
    <row r="574" spans="1:8" x14ac:dyDescent="0.3">
      <c r="A574" s="514">
        <v>5</v>
      </c>
      <c r="B574" s="517" t="s">
        <v>20904</v>
      </c>
      <c r="C574" s="333" t="s">
        <v>20010</v>
      </c>
      <c r="D574" s="333" t="s">
        <v>274</v>
      </c>
      <c r="E574" s="333" t="s">
        <v>20011</v>
      </c>
      <c r="F574" s="333" t="s">
        <v>20012</v>
      </c>
      <c r="G574" s="515">
        <v>925</v>
      </c>
      <c r="H574" s="516">
        <v>9541611</v>
      </c>
    </row>
    <row r="575" spans="1:8" x14ac:dyDescent="0.3">
      <c r="A575" s="514">
        <v>5</v>
      </c>
      <c r="B575" s="517" t="s">
        <v>20904</v>
      </c>
      <c r="C575" s="333" t="s">
        <v>18766</v>
      </c>
      <c r="D575" s="333" t="s">
        <v>274</v>
      </c>
      <c r="E575" s="333" t="s">
        <v>18767</v>
      </c>
      <c r="F575" s="333" t="s">
        <v>18768</v>
      </c>
      <c r="G575" s="515">
        <v>925</v>
      </c>
      <c r="H575" s="516">
        <v>2627935</v>
      </c>
    </row>
    <row r="576" spans="1:8" x14ac:dyDescent="0.3">
      <c r="A576" s="514">
        <v>5</v>
      </c>
      <c r="B576" s="517" t="s">
        <v>20904</v>
      </c>
      <c r="C576" s="333" t="s">
        <v>22063</v>
      </c>
      <c r="D576" s="333" t="s">
        <v>274</v>
      </c>
      <c r="E576" s="333" t="s">
        <v>22064</v>
      </c>
      <c r="F576" s="333" t="s">
        <v>22065</v>
      </c>
      <c r="G576" s="515">
        <v>408</v>
      </c>
      <c r="H576" s="516">
        <v>2356894</v>
      </c>
    </row>
    <row r="577" spans="1:8" x14ac:dyDescent="0.3">
      <c r="A577" s="514">
        <v>5</v>
      </c>
      <c r="B577" s="517" t="s">
        <v>20904</v>
      </c>
      <c r="C577" s="333" t="s">
        <v>20249</v>
      </c>
      <c r="D577" s="333" t="s">
        <v>274</v>
      </c>
      <c r="E577" s="333" t="s">
        <v>20250</v>
      </c>
      <c r="F577" s="333" t="s">
        <v>20251</v>
      </c>
      <c r="G577" s="515">
        <v>925</v>
      </c>
      <c r="H577" s="516">
        <v>6993130</v>
      </c>
    </row>
    <row r="578" spans="1:8" x14ac:dyDescent="0.3">
      <c r="A578" s="514">
        <v>5</v>
      </c>
      <c r="B578" s="517" t="s">
        <v>20904</v>
      </c>
      <c r="C578" s="333" t="s">
        <v>20636</v>
      </c>
      <c r="D578" s="333" t="s">
        <v>274</v>
      </c>
      <c r="E578" s="333" t="s">
        <v>20637</v>
      </c>
      <c r="F578" s="333" t="s">
        <v>20638</v>
      </c>
      <c r="G578" s="515">
        <v>415</v>
      </c>
      <c r="H578" s="516">
        <v>7067406</v>
      </c>
    </row>
    <row r="579" spans="1:8" x14ac:dyDescent="0.3">
      <c r="A579" s="514">
        <v>5</v>
      </c>
      <c r="B579" s="517" t="s">
        <v>20904</v>
      </c>
      <c r="C579" s="333" t="s">
        <v>22066</v>
      </c>
      <c r="D579" s="333" t="s">
        <v>274</v>
      </c>
      <c r="E579" s="333" t="s">
        <v>22067</v>
      </c>
      <c r="F579" s="333" t="s">
        <v>22068</v>
      </c>
      <c r="G579" s="515">
        <v>925</v>
      </c>
      <c r="H579" s="516">
        <v>2949831</v>
      </c>
    </row>
    <row r="580" spans="1:8" x14ac:dyDescent="0.3">
      <c r="A580" s="514">
        <v>5</v>
      </c>
      <c r="B580" s="517" t="s">
        <v>20904</v>
      </c>
      <c r="C580" s="333" t="s">
        <v>22069</v>
      </c>
      <c r="D580" s="333" t="s">
        <v>274</v>
      </c>
      <c r="E580" s="333" t="s">
        <v>22070</v>
      </c>
      <c r="F580" s="333" t="s">
        <v>22071</v>
      </c>
      <c r="G580" s="515">
        <v>415</v>
      </c>
      <c r="H580" s="516">
        <v>2602047</v>
      </c>
    </row>
    <row r="581" spans="1:8" x14ac:dyDescent="0.3">
      <c r="A581" s="514">
        <v>5</v>
      </c>
      <c r="B581" s="517" t="s">
        <v>20904</v>
      </c>
      <c r="C581" s="333" t="s">
        <v>22072</v>
      </c>
      <c r="D581" s="333" t="s">
        <v>274</v>
      </c>
      <c r="E581" s="333" t="s">
        <v>22073</v>
      </c>
      <c r="F581" s="333" t="s">
        <v>22074</v>
      </c>
      <c r="G581" s="515">
        <v>925</v>
      </c>
      <c r="H581" s="516">
        <v>3145976</v>
      </c>
    </row>
    <row r="582" spans="1:8" x14ac:dyDescent="0.3">
      <c r="A582" s="514">
        <v>5</v>
      </c>
      <c r="B582" s="517" t="s">
        <v>20904</v>
      </c>
      <c r="C582" s="333" t="s">
        <v>20100</v>
      </c>
      <c r="D582" s="333" t="s">
        <v>274</v>
      </c>
      <c r="E582" s="333" t="s">
        <v>20101</v>
      </c>
      <c r="F582" s="333" t="s">
        <v>20102</v>
      </c>
      <c r="G582" s="515">
        <v>925</v>
      </c>
      <c r="H582" s="516">
        <v>9443386</v>
      </c>
    </row>
    <row r="583" spans="1:8" x14ac:dyDescent="0.3">
      <c r="A583" s="514">
        <v>5</v>
      </c>
      <c r="B583" s="517" t="s">
        <v>20904</v>
      </c>
      <c r="C583" s="333" t="s">
        <v>22075</v>
      </c>
      <c r="D583" s="333" t="s">
        <v>274</v>
      </c>
      <c r="E583" s="333" t="s">
        <v>22076</v>
      </c>
      <c r="F583" s="333" t="s">
        <v>22077</v>
      </c>
      <c r="G583" s="515">
        <v>925</v>
      </c>
      <c r="H583" s="516">
        <v>9153017</v>
      </c>
    </row>
    <row r="584" spans="1:8" x14ac:dyDescent="0.3">
      <c r="A584" s="514">
        <v>5</v>
      </c>
      <c r="B584" s="517" t="s">
        <v>20904</v>
      </c>
      <c r="C584" s="333" t="s">
        <v>19974</v>
      </c>
      <c r="D584" s="333" t="s">
        <v>274</v>
      </c>
      <c r="E584" s="333" t="s">
        <v>19975</v>
      </c>
      <c r="F584" s="333" t="s">
        <v>19976</v>
      </c>
      <c r="G584" s="515">
        <v>585</v>
      </c>
      <c r="H584" s="516">
        <v>4724338</v>
      </c>
    </row>
    <row r="585" spans="1:8" x14ac:dyDescent="0.3">
      <c r="A585" s="514">
        <v>5</v>
      </c>
      <c r="B585" s="517" t="s">
        <v>20904</v>
      </c>
      <c r="C585" s="333" t="s">
        <v>22078</v>
      </c>
      <c r="D585" s="333" t="s">
        <v>274</v>
      </c>
      <c r="E585" s="333" t="s">
        <v>22079</v>
      </c>
      <c r="F585" s="333" t="s">
        <v>22080</v>
      </c>
      <c r="G585" s="515">
        <v>925</v>
      </c>
      <c r="H585" s="516">
        <v>2093674</v>
      </c>
    </row>
    <row r="586" spans="1:8" x14ac:dyDescent="0.3">
      <c r="A586" s="514">
        <v>5</v>
      </c>
      <c r="B586" s="517" t="s">
        <v>20904</v>
      </c>
      <c r="C586" s="333" t="s">
        <v>22081</v>
      </c>
      <c r="D586" s="333" t="s">
        <v>274</v>
      </c>
      <c r="E586" s="333" t="s">
        <v>22082</v>
      </c>
      <c r="F586" s="333" t="s">
        <v>22083</v>
      </c>
      <c r="G586" s="515">
        <v>925</v>
      </c>
      <c r="H586" s="516">
        <v>5205433</v>
      </c>
    </row>
    <row r="587" spans="1:8" x14ac:dyDescent="0.3">
      <c r="A587" s="514">
        <v>5</v>
      </c>
      <c r="B587" s="517" t="s">
        <v>20904</v>
      </c>
      <c r="C587" s="333" t="s">
        <v>19823</v>
      </c>
      <c r="D587" s="333" t="s">
        <v>274</v>
      </c>
      <c r="E587" s="333" t="s">
        <v>19824</v>
      </c>
      <c r="F587" s="333" t="s">
        <v>19825</v>
      </c>
      <c r="G587" s="515">
        <v>925</v>
      </c>
      <c r="H587" s="516">
        <v>8999544</v>
      </c>
    </row>
    <row r="588" spans="1:8" x14ac:dyDescent="0.3">
      <c r="A588" s="514">
        <v>5</v>
      </c>
      <c r="B588" s="517" t="s">
        <v>20904</v>
      </c>
      <c r="C588" s="333" t="s">
        <v>22084</v>
      </c>
      <c r="D588" s="333" t="s">
        <v>274</v>
      </c>
      <c r="E588" s="333" t="s">
        <v>22085</v>
      </c>
      <c r="F588" s="333" t="s">
        <v>22086</v>
      </c>
      <c r="G588" s="515">
        <v>925</v>
      </c>
      <c r="H588" s="516">
        <v>3827312</v>
      </c>
    </row>
    <row r="589" spans="1:8" x14ac:dyDescent="0.3">
      <c r="A589" s="514">
        <v>5</v>
      </c>
      <c r="B589" s="517" t="s">
        <v>20904</v>
      </c>
      <c r="C589" s="333" t="s">
        <v>22087</v>
      </c>
      <c r="D589" s="333" t="s">
        <v>274</v>
      </c>
      <c r="E589" s="333" t="s">
        <v>22088</v>
      </c>
      <c r="F589" s="333" t="s">
        <v>22089</v>
      </c>
      <c r="G589" s="515">
        <v>999</v>
      </c>
      <c r="H589" s="516">
        <v>9999999</v>
      </c>
    </row>
    <row r="590" spans="1:8" x14ac:dyDescent="0.3">
      <c r="A590" s="514">
        <v>5</v>
      </c>
      <c r="B590" s="517" t="s">
        <v>20904</v>
      </c>
      <c r="C590" s="333" t="s">
        <v>22090</v>
      </c>
      <c r="D590" s="333" t="s">
        <v>274</v>
      </c>
      <c r="E590" s="333" t="s">
        <v>22091</v>
      </c>
      <c r="F590" s="333" t="s">
        <v>22092</v>
      </c>
      <c r="G590" s="515">
        <v>925</v>
      </c>
      <c r="H590" s="516">
        <v>8204288</v>
      </c>
    </row>
    <row r="591" spans="1:8" x14ac:dyDescent="0.3">
      <c r="A591" s="514">
        <v>5</v>
      </c>
      <c r="B591" s="517" t="s">
        <v>20904</v>
      </c>
      <c r="C591" s="333" t="s">
        <v>22093</v>
      </c>
      <c r="D591" s="333" t="s">
        <v>274</v>
      </c>
      <c r="E591" s="333" t="s">
        <v>22094</v>
      </c>
      <c r="F591" s="333" t="s">
        <v>22095</v>
      </c>
      <c r="G591" s="515">
        <v>510</v>
      </c>
      <c r="H591" s="516">
        <v>4028701</v>
      </c>
    </row>
    <row r="592" spans="1:8" x14ac:dyDescent="0.3">
      <c r="A592" s="514">
        <v>5</v>
      </c>
      <c r="B592" s="517" t="s">
        <v>20904</v>
      </c>
      <c r="C592" s="333" t="s">
        <v>22096</v>
      </c>
      <c r="D592" s="333" t="s">
        <v>274</v>
      </c>
      <c r="E592" s="333" t="s">
        <v>22097</v>
      </c>
      <c r="F592" s="333" t="s">
        <v>22098</v>
      </c>
      <c r="G592" s="515">
        <v>510</v>
      </c>
      <c r="H592" s="516">
        <v>7371429</v>
      </c>
    </row>
    <row r="593" spans="1:8" x14ac:dyDescent="0.3">
      <c r="A593" s="514">
        <v>5</v>
      </c>
      <c r="B593" s="517" t="s">
        <v>20904</v>
      </c>
      <c r="C593" s="333" t="s">
        <v>20001</v>
      </c>
      <c r="D593" s="333" t="s">
        <v>274</v>
      </c>
      <c r="E593" s="333" t="s">
        <v>20002</v>
      </c>
      <c r="F593" s="333" t="s">
        <v>20003</v>
      </c>
      <c r="G593" s="515">
        <v>925</v>
      </c>
      <c r="H593" s="516">
        <v>8956691</v>
      </c>
    </row>
    <row r="594" spans="1:8" x14ac:dyDescent="0.3">
      <c r="A594" s="514">
        <v>5</v>
      </c>
      <c r="B594" s="517" t="s">
        <v>20904</v>
      </c>
      <c r="C594" s="333" t="s">
        <v>22099</v>
      </c>
      <c r="D594" s="333" t="s">
        <v>274</v>
      </c>
      <c r="E594" s="333" t="s">
        <v>22100</v>
      </c>
      <c r="F594" s="333" t="s">
        <v>22101</v>
      </c>
      <c r="G594" s="515">
        <v>925</v>
      </c>
      <c r="H594" s="516">
        <v>8378370</v>
      </c>
    </row>
    <row r="595" spans="1:8" x14ac:dyDescent="0.3">
      <c r="A595" s="514">
        <v>5</v>
      </c>
      <c r="B595" s="517" t="s">
        <v>20904</v>
      </c>
      <c r="C595" s="333" t="s">
        <v>22102</v>
      </c>
      <c r="D595" s="333" t="s">
        <v>274</v>
      </c>
      <c r="E595" s="333" t="s">
        <v>22103</v>
      </c>
      <c r="F595" s="333" t="s">
        <v>22104</v>
      </c>
      <c r="G595" s="515">
        <v>415</v>
      </c>
      <c r="H595" s="516">
        <v>2781051</v>
      </c>
    </row>
    <row r="596" spans="1:8" x14ac:dyDescent="0.3">
      <c r="A596" s="514">
        <v>5</v>
      </c>
      <c r="B596" s="517" t="s">
        <v>20904</v>
      </c>
      <c r="C596" s="333" t="s">
        <v>22105</v>
      </c>
      <c r="D596" s="333" t="s">
        <v>274</v>
      </c>
      <c r="E596" s="333" t="s">
        <v>22106</v>
      </c>
      <c r="F596" s="333" t="s">
        <v>22107</v>
      </c>
      <c r="G596" s="515">
        <v>512</v>
      </c>
      <c r="H596" s="516">
        <v>5895683</v>
      </c>
    </row>
    <row r="597" spans="1:8" x14ac:dyDescent="0.3">
      <c r="A597" s="514">
        <v>5</v>
      </c>
      <c r="B597" s="517" t="s">
        <v>20904</v>
      </c>
      <c r="C597" s="333" t="s">
        <v>22108</v>
      </c>
      <c r="D597" s="333" t="s">
        <v>274</v>
      </c>
      <c r="E597" s="333" t="s">
        <v>22109</v>
      </c>
      <c r="F597" s="333" t="s">
        <v>22110</v>
      </c>
      <c r="G597" s="515">
        <v>999</v>
      </c>
      <c r="H597" s="516">
        <v>9999999</v>
      </c>
    </row>
    <row r="598" spans="1:8" x14ac:dyDescent="0.3">
      <c r="A598" s="514">
        <v>5</v>
      </c>
      <c r="B598" s="517" t="s">
        <v>20904</v>
      </c>
      <c r="C598" s="333" t="s">
        <v>20725</v>
      </c>
      <c r="D598" s="333" t="s">
        <v>274</v>
      </c>
      <c r="E598" s="333" t="s">
        <v>20726</v>
      </c>
      <c r="F598" s="333" t="s">
        <v>20727</v>
      </c>
      <c r="G598" s="515">
        <v>617</v>
      </c>
      <c r="H598" s="516">
        <v>7558186</v>
      </c>
    </row>
    <row r="599" spans="1:8" x14ac:dyDescent="0.3">
      <c r="A599" s="514">
        <v>5</v>
      </c>
      <c r="B599" s="517" t="s">
        <v>20904</v>
      </c>
      <c r="C599" s="333" t="s">
        <v>22111</v>
      </c>
      <c r="D599" s="333" t="s">
        <v>274</v>
      </c>
      <c r="E599" s="333" t="s">
        <v>22112</v>
      </c>
      <c r="F599" s="333" t="s">
        <v>22113</v>
      </c>
      <c r="G599" s="515">
        <v>510</v>
      </c>
      <c r="H599" s="516">
        <v>8288007</v>
      </c>
    </row>
    <row r="600" spans="1:8" x14ac:dyDescent="0.3">
      <c r="A600" s="514">
        <v>5</v>
      </c>
      <c r="B600" s="517" t="s">
        <v>20904</v>
      </c>
      <c r="C600" s="333" t="s">
        <v>22114</v>
      </c>
      <c r="D600" s="333" t="s">
        <v>274</v>
      </c>
      <c r="E600" s="333" t="s">
        <v>22115</v>
      </c>
      <c r="F600" s="333" t="s">
        <v>22116</v>
      </c>
      <c r="G600" s="515">
        <v>415</v>
      </c>
      <c r="H600" s="516">
        <v>2906378</v>
      </c>
    </row>
    <row r="601" spans="1:8" x14ac:dyDescent="0.3">
      <c r="A601" s="514">
        <v>5</v>
      </c>
      <c r="B601" s="517" t="s">
        <v>20904</v>
      </c>
      <c r="C601" s="333" t="s">
        <v>20052</v>
      </c>
      <c r="D601" s="333" t="s">
        <v>274</v>
      </c>
      <c r="E601" s="333" t="s">
        <v>20053</v>
      </c>
      <c r="F601" s="333" t="s">
        <v>20054</v>
      </c>
      <c r="G601" s="515">
        <v>510</v>
      </c>
      <c r="H601" s="516">
        <v>9460444</v>
      </c>
    </row>
    <row r="602" spans="1:8" x14ac:dyDescent="0.3">
      <c r="A602" s="514">
        <v>5</v>
      </c>
      <c r="B602" s="517" t="s">
        <v>20904</v>
      </c>
      <c r="C602" s="333" t="s">
        <v>22117</v>
      </c>
      <c r="D602" s="333" t="s">
        <v>274</v>
      </c>
      <c r="E602" s="333" t="s">
        <v>22118</v>
      </c>
      <c r="F602" s="333" t="s">
        <v>22119</v>
      </c>
      <c r="G602" s="515">
        <v>650</v>
      </c>
      <c r="H602" s="516">
        <v>7871187</v>
      </c>
    </row>
    <row r="603" spans="1:8" x14ac:dyDescent="0.3">
      <c r="A603" s="514">
        <v>5</v>
      </c>
      <c r="B603" s="517" t="s">
        <v>20904</v>
      </c>
      <c r="C603" s="333" t="s">
        <v>22120</v>
      </c>
      <c r="D603" s="333" t="s">
        <v>274</v>
      </c>
      <c r="E603" s="333" t="s">
        <v>22121</v>
      </c>
      <c r="F603" s="333" t="s">
        <v>22122</v>
      </c>
      <c r="G603" s="515">
        <v>925</v>
      </c>
      <c r="H603" s="516">
        <v>8952520</v>
      </c>
    </row>
    <row r="604" spans="1:8" x14ac:dyDescent="0.3">
      <c r="A604" s="514">
        <v>5</v>
      </c>
      <c r="B604" s="517" t="s">
        <v>20904</v>
      </c>
      <c r="C604" s="333" t="s">
        <v>22123</v>
      </c>
      <c r="D604" s="333" t="s">
        <v>274</v>
      </c>
      <c r="E604" s="333" t="s">
        <v>22124</v>
      </c>
      <c r="F604" s="333" t="s">
        <v>22125</v>
      </c>
      <c r="G604" s="515">
        <v>510</v>
      </c>
      <c r="H604" s="516">
        <v>7502285</v>
      </c>
    </row>
    <row r="605" spans="1:8" x14ac:dyDescent="0.3">
      <c r="A605" s="514">
        <v>5</v>
      </c>
      <c r="B605" s="517" t="s">
        <v>20904</v>
      </c>
      <c r="C605" s="333" t="s">
        <v>22126</v>
      </c>
      <c r="D605" s="333" t="s">
        <v>274</v>
      </c>
      <c r="E605" s="333" t="s">
        <v>22127</v>
      </c>
      <c r="F605" s="333" t="s">
        <v>22128</v>
      </c>
      <c r="G605" s="515">
        <v>925</v>
      </c>
      <c r="H605" s="516">
        <v>3234282</v>
      </c>
    </row>
    <row r="606" spans="1:8" x14ac:dyDescent="0.3">
      <c r="A606" s="514">
        <v>5</v>
      </c>
      <c r="B606" s="517" t="s">
        <v>20904</v>
      </c>
      <c r="C606" s="333" t="s">
        <v>19983</v>
      </c>
      <c r="D606" s="333" t="s">
        <v>274</v>
      </c>
      <c r="E606" s="333" t="s">
        <v>19984</v>
      </c>
      <c r="F606" s="333" t="s">
        <v>19985</v>
      </c>
      <c r="G606" s="515">
        <v>925</v>
      </c>
      <c r="H606" s="516">
        <v>4883967</v>
      </c>
    </row>
    <row r="607" spans="1:8" x14ac:dyDescent="0.3">
      <c r="A607" s="514">
        <v>5</v>
      </c>
      <c r="B607" s="517" t="s">
        <v>20904</v>
      </c>
      <c r="C607" s="333" t="s">
        <v>20004</v>
      </c>
      <c r="D607" s="333" t="s">
        <v>274</v>
      </c>
      <c r="E607" s="333" t="s">
        <v>20005</v>
      </c>
      <c r="F607" s="333" t="s">
        <v>20006</v>
      </c>
      <c r="G607" s="515">
        <v>925</v>
      </c>
      <c r="H607" s="516">
        <v>9141458</v>
      </c>
    </row>
    <row r="608" spans="1:8" x14ac:dyDescent="0.3">
      <c r="A608" s="514">
        <v>5</v>
      </c>
      <c r="B608" s="517" t="s">
        <v>20904</v>
      </c>
      <c r="C608" s="333" t="s">
        <v>19811</v>
      </c>
      <c r="D608" s="333" t="s">
        <v>274</v>
      </c>
      <c r="E608" s="333" t="s">
        <v>19812</v>
      </c>
      <c r="F608" s="333" t="s">
        <v>19813</v>
      </c>
      <c r="G608" s="515">
        <v>415</v>
      </c>
      <c r="H608" s="516">
        <v>2383079</v>
      </c>
    </row>
    <row r="609" spans="1:8" x14ac:dyDescent="0.3">
      <c r="A609" s="514">
        <v>5</v>
      </c>
      <c r="B609" s="517" t="s">
        <v>20904</v>
      </c>
      <c r="C609" s="333" t="s">
        <v>22129</v>
      </c>
      <c r="D609" s="333" t="s">
        <v>274</v>
      </c>
      <c r="E609" s="333" t="s">
        <v>22130</v>
      </c>
      <c r="F609" s="333" t="s">
        <v>22131</v>
      </c>
      <c r="G609" s="515">
        <v>925</v>
      </c>
      <c r="H609" s="516">
        <v>9971970</v>
      </c>
    </row>
    <row r="610" spans="1:8" x14ac:dyDescent="0.3">
      <c r="A610" s="514">
        <v>5</v>
      </c>
      <c r="B610" s="517" t="s">
        <v>20904</v>
      </c>
      <c r="C610" s="333" t="s">
        <v>20657</v>
      </c>
      <c r="D610" s="333" t="s">
        <v>274</v>
      </c>
      <c r="E610" s="333" t="s">
        <v>20658</v>
      </c>
      <c r="F610" s="333" t="s">
        <v>20659</v>
      </c>
      <c r="G610" s="515">
        <v>925</v>
      </c>
      <c r="H610" s="516">
        <v>2544030</v>
      </c>
    </row>
    <row r="611" spans="1:8" x14ac:dyDescent="0.3">
      <c r="A611" s="514">
        <v>5</v>
      </c>
      <c r="B611" s="517" t="s">
        <v>20904</v>
      </c>
      <c r="C611" s="333" t="s">
        <v>22132</v>
      </c>
      <c r="D611" s="333" t="s">
        <v>274</v>
      </c>
      <c r="E611" s="333" t="s">
        <v>22133</v>
      </c>
      <c r="F611" s="333" t="s">
        <v>22134</v>
      </c>
      <c r="G611" s="515">
        <v>925</v>
      </c>
      <c r="H611" s="516">
        <v>9895545</v>
      </c>
    </row>
    <row r="612" spans="1:8" x14ac:dyDescent="0.3">
      <c r="A612" s="514">
        <v>5</v>
      </c>
      <c r="B612" s="517" t="s">
        <v>20904</v>
      </c>
      <c r="C612" s="333" t="s">
        <v>22135</v>
      </c>
      <c r="D612" s="333" t="s">
        <v>274</v>
      </c>
      <c r="E612" s="333" t="s">
        <v>22136</v>
      </c>
      <c r="F612" s="333" t="s">
        <v>22137</v>
      </c>
      <c r="G612" s="515">
        <v>925</v>
      </c>
      <c r="H612" s="516">
        <v>8319112</v>
      </c>
    </row>
    <row r="613" spans="1:8" x14ac:dyDescent="0.3">
      <c r="A613" s="514">
        <v>5</v>
      </c>
      <c r="B613" s="517" t="s">
        <v>20904</v>
      </c>
      <c r="C613" s="333" t="s">
        <v>20028</v>
      </c>
      <c r="D613" s="333" t="s">
        <v>274</v>
      </c>
      <c r="E613" s="333" t="s">
        <v>20029</v>
      </c>
      <c r="F613" s="333" t="s">
        <v>20030</v>
      </c>
      <c r="G613" s="515">
        <v>925</v>
      </c>
      <c r="H613" s="516">
        <v>9533784</v>
      </c>
    </row>
    <row r="614" spans="1:8" x14ac:dyDescent="0.3">
      <c r="A614" s="514">
        <v>5</v>
      </c>
      <c r="B614" s="517" t="s">
        <v>20904</v>
      </c>
      <c r="C614" s="333" t="s">
        <v>22138</v>
      </c>
      <c r="D614" s="333" t="s">
        <v>274</v>
      </c>
      <c r="E614" s="333" t="s">
        <v>22139</v>
      </c>
      <c r="F614" s="333" t="s">
        <v>22140</v>
      </c>
      <c r="G614" s="515">
        <v>510</v>
      </c>
      <c r="H614" s="516">
        <v>4589309</v>
      </c>
    </row>
    <row r="615" spans="1:8" x14ac:dyDescent="0.3">
      <c r="A615" s="514">
        <v>5</v>
      </c>
      <c r="B615" s="517" t="s">
        <v>20904</v>
      </c>
      <c r="C615" s="333" t="s">
        <v>22141</v>
      </c>
      <c r="D615" s="333" t="s">
        <v>274</v>
      </c>
      <c r="E615" s="333" t="s">
        <v>22142</v>
      </c>
      <c r="F615" s="333" t="s">
        <v>22143</v>
      </c>
      <c r="G615" s="515">
        <v>510</v>
      </c>
      <c r="H615" s="516">
        <v>5997783</v>
      </c>
    </row>
    <row r="616" spans="1:8" x14ac:dyDescent="0.3">
      <c r="A616" s="514">
        <v>5</v>
      </c>
      <c r="B616" s="517" t="s">
        <v>20904</v>
      </c>
      <c r="C616" s="333" t="s">
        <v>20088</v>
      </c>
      <c r="D616" s="333" t="s">
        <v>274</v>
      </c>
      <c r="E616" s="333" t="s">
        <v>20089</v>
      </c>
      <c r="F616" s="333" t="s">
        <v>20090</v>
      </c>
      <c r="G616" s="515">
        <v>925</v>
      </c>
      <c r="H616" s="516">
        <v>2855800</v>
      </c>
    </row>
    <row r="617" spans="1:8" x14ac:dyDescent="0.3">
      <c r="A617" s="514">
        <v>5</v>
      </c>
      <c r="B617" s="517" t="s">
        <v>20904</v>
      </c>
      <c r="C617" s="333" t="s">
        <v>22144</v>
      </c>
      <c r="D617" s="333" t="s">
        <v>274</v>
      </c>
      <c r="E617" s="333" t="s">
        <v>22145</v>
      </c>
      <c r="F617" s="333" t="s">
        <v>22146</v>
      </c>
      <c r="G617" s="515">
        <v>510</v>
      </c>
      <c r="H617" s="516">
        <v>6109131</v>
      </c>
    </row>
    <row r="618" spans="1:8" x14ac:dyDescent="0.3">
      <c r="A618" s="514">
        <v>5</v>
      </c>
      <c r="B618" s="517" t="s">
        <v>20904</v>
      </c>
      <c r="C618" s="333" t="s">
        <v>22147</v>
      </c>
      <c r="D618" s="333" t="s">
        <v>274</v>
      </c>
      <c r="E618" s="333" t="s">
        <v>22148</v>
      </c>
      <c r="F618" s="333" t="s">
        <v>22149</v>
      </c>
      <c r="G618" s="515">
        <v>510</v>
      </c>
      <c r="H618" s="516">
        <v>5042728</v>
      </c>
    </row>
    <row r="619" spans="1:8" x14ac:dyDescent="0.3">
      <c r="A619" s="514">
        <v>5</v>
      </c>
      <c r="B619" s="517" t="s">
        <v>20904</v>
      </c>
      <c r="C619" s="333" t="s">
        <v>20037</v>
      </c>
      <c r="D619" s="333" t="s">
        <v>274</v>
      </c>
      <c r="E619" s="333" t="s">
        <v>20038</v>
      </c>
      <c r="F619" s="333" t="s">
        <v>20039</v>
      </c>
      <c r="G619" s="515">
        <v>661</v>
      </c>
      <c r="H619" s="516">
        <v>4336666</v>
      </c>
    </row>
    <row r="620" spans="1:8" x14ac:dyDescent="0.3">
      <c r="A620" s="514">
        <v>5</v>
      </c>
      <c r="B620" s="517" t="s">
        <v>20904</v>
      </c>
      <c r="C620" s="333" t="s">
        <v>22150</v>
      </c>
      <c r="D620" s="333" t="s">
        <v>274</v>
      </c>
      <c r="E620" s="333" t="s">
        <v>22151</v>
      </c>
      <c r="F620" s="333" t="s">
        <v>22152</v>
      </c>
      <c r="G620" s="515">
        <v>925</v>
      </c>
      <c r="H620" s="516">
        <v>4438889</v>
      </c>
    </row>
    <row r="621" spans="1:8" x14ac:dyDescent="0.3">
      <c r="A621" s="514">
        <v>5</v>
      </c>
      <c r="B621" s="517" t="s">
        <v>20904</v>
      </c>
      <c r="C621" s="333" t="s">
        <v>22153</v>
      </c>
      <c r="D621" s="333" t="s">
        <v>274</v>
      </c>
      <c r="E621" s="333" t="s">
        <v>22154</v>
      </c>
      <c r="F621" s="333" t="s">
        <v>22155</v>
      </c>
      <c r="G621" s="515">
        <v>510</v>
      </c>
      <c r="H621" s="516">
        <v>8669460</v>
      </c>
    </row>
    <row r="622" spans="1:8" x14ac:dyDescent="0.3">
      <c r="A622" s="514">
        <v>5</v>
      </c>
      <c r="B622" s="517" t="s">
        <v>20904</v>
      </c>
      <c r="C622" s="333" t="s">
        <v>21375</v>
      </c>
      <c r="D622" s="333" t="s">
        <v>274</v>
      </c>
      <c r="E622" s="333" t="s">
        <v>21376</v>
      </c>
      <c r="F622" s="333" t="s">
        <v>21377</v>
      </c>
      <c r="G622" s="515">
        <v>925</v>
      </c>
      <c r="H622" s="516">
        <v>9678851</v>
      </c>
    </row>
    <row r="623" spans="1:8" x14ac:dyDescent="0.3">
      <c r="A623" s="514">
        <v>5</v>
      </c>
      <c r="B623" s="517" t="s">
        <v>20904</v>
      </c>
      <c r="C623" s="333" t="s">
        <v>22156</v>
      </c>
      <c r="D623" s="333" t="s">
        <v>274</v>
      </c>
      <c r="E623" s="333" t="s">
        <v>22157</v>
      </c>
      <c r="F623" s="333" t="s">
        <v>22158</v>
      </c>
      <c r="G623" s="515">
        <v>925</v>
      </c>
      <c r="H623" s="516">
        <v>7883033</v>
      </c>
    </row>
    <row r="624" spans="1:8" x14ac:dyDescent="0.3">
      <c r="A624" s="514">
        <v>5</v>
      </c>
      <c r="B624" s="517" t="s">
        <v>20904</v>
      </c>
      <c r="C624" s="333" t="s">
        <v>22159</v>
      </c>
      <c r="D624" s="333" t="s">
        <v>274</v>
      </c>
      <c r="E624" s="333" t="s">
        <v>22160</v>
      </c>
      <c r="F624" s="333" t="s">
        <v>22161</v>
      </c>
      <c r="G624" s="515">
        <v>925</v>
      </c>
      <c r="H624" s="516">
        <v>7880363</v>
      </c>
    </row>
    <row r="625" spans="1:8" x14ac:dyDescent="0.3">
      <c r="A625" s="514">
        <v>5</v>
      </c>
      <c r="B625" s="517" t="s">
        <v>20904</v>
      </c>
      <c r="C625" s="333" t="s">
        <v>22162</v>
      </c>
      <c r="D625" s="333" t="s">
        <v>274</v>
      </c>
      <c r="E625" s="333" t="s">
        <v>22163</v>
      </c>
      <c r="F625" s="333" t="s">
        <v>22164</v>
      </c>
      <c r="G625" s="515">
        <v>925</v>
      </c>
      <c r="H625" s="516">
        <v>5537901</v>
      </c>
    </row>
    <row r="626" spans="1:8" x14ac:dyDescent="0.3">
      <c r="A626" s="514">
        <v>5</v>
      </c>
      <c r="B626" s="517" t="s">
        <v>20904</v>
      </c>
      <c r="C626" s="333" t="s">
        <v>19868</v>
      </c>
      <c r="D626" s="333" t="s">
        <v>274</v>
      </c>
      <c r="E626" s="333" t="s">
        <v>19869</v>
      </c>
      <c r="F626" s="333" t="s">
        <v>19870</v>
      </c>
      <c r="G626" s="515">
        <v>925</v>
      </c>
      <c r="H626" s="516">
        <v>9374067</v>
      </c>
    </row>
    <row r="627" spans="1:8" x14ac:dyDescent="0.3">
      <c r="A627" s="514">
        <v>5</v>
      </c>
      <c r="B627" s="517" t="s">
        <v>20904</v>
      </c>
      <c r="C627" s="333" t="s">
        <v>22165</v>
      </c>
      <c r="D627" s="333" t="s">
        <v>274</v>
      </c>
      <c r="E627" s="333" t="s">
        <v>22166</v>
      </c>
      <c r="F627" s="333" t="s">
        <v>22167</v>
      </c>
      <c r="G627" s="515">
        <v>480</v>
      </c>
      <c r="H627" s="516">
        <v>2631668</v>
      </c>
    </row>
    <row r="628" spans="1:8" x14ac:dyDescent="0.3">
      <c r="A628" s="514">
        <v>5</v>
      </c>
      <c r="B628" s="517" t="s">
        <v>20904</v>
      </c>
      <c r="C628" s="333" t="s">
        <v>19892</v>
      </c>
      <c r="D628" s="333" t="s">
        <v>274</v>
      </c>
      <c r="E628" s="333" t="s">
        <v>19893</v>
      </c>
      <c r="F628" s="333" t="s">
        <v>19894</v>
      </c>
      <c r="G628" s="515">
        <v>408</v>
      </c>
      <c r="H628" s="516">
        <v>8261621</v>
      </c>
    </row>
    <row r="629" spans="1:8" x14ac:dyDescent="0.3">
      <c r="A629" s="514">
        <v>5</v>
      </c>
      <c r="B629" s="517" t="s">
        <v>20904</v>
      </c>
      <c r="C629" s="333" t="s">
        <v>22168</v>
      </c>
      <c r="D629" s="333" t="s">
        <v>274</v>
      </c>
      <c r="E629" s="333" t="s">
        <v>22169</v>
      </c>
      <c r="F629" s="333" t="s">
        <v>22170</v>
      </c>
      <c r="G629" s="515">
        <v>925</v>
      </c>
      <c r="H629" s="516">
        <v>4497931</v>
      </c>
    </row>
    <row r="630" spans="1:8" x14ac:dyDescent="0.3">
      <c r="A630" s="514">
        <v>5</v>
      </c>
      <c r="B630" s="517" t="s">
        <v>20904</v>
      </c>
      <c r="C630" s="333" t="s">
        <v>22171</v>
      </c>
      <c r="D630" s="333" t="s">
        <v>274</v>
      </c>
      <c r="E630" s="333" t="s">
        <v>22172</v>
      </c>
      <c r="F630" s="333" t="s">
        <v>22173</v>
      </c>
      <c r="G630" s="515">
        <v>925</v>
      </c>
      <c r="H630" s="516">
        <v>2706289</v>
      </c>
    </row>
    <row r="631" spans="1:8" x14ac:dyDescent="0.3">
      <c r="A631" s="514">
        <v>5</v>
      </c>
      <c r="B631" s="517" t="s">
        <v>20904</v>
      </c>
      <c r="C631" s="333" t="s">
        <v>22174</v>
      </c>
      <c r="D631" s="333" t="s">
        <v>274</v>
      </c>
      <c r="E631" s="333" t="s">
        <v>22175</v>
      </c>
      <c r="F631" s="333" t="s">
        <v>22176</v>
      </c>
      <c r="G631" s="515">
        <v>925</v>
      </c>
      <c r="H631" s="516">
        <v>9631164</v>
      </c>
    </row>
    <row r="632" spans="1:8" x14ac:dyDescent="0.3">
      <c r="A632" s="514">
        <v>5</v>
      </c>
      <c r="B632" s="517" t="s">
        <v>20904</v>
      </c>
      <c r="C632" s="333" t="s">
        <v>22177</v>
      </c>
      <c r="D632" s="333" t="s">
        <v>274</v>
      </c>
      <c r="E632" s="333" t="s">
        <v>22178</v>
      </c>
      <c r="F632" s="333" t="s">
        <v>22179</v>
      </c>
      <c r="G632" s="515">
        <v>510</v>
      </c>
      <c r="H632" s="516">
        <v>3887414</v>
      </c>
    </row>
    <row r="633" spans="1:8" x14ac:dyDescent="0.3">
      <c r="A633" s="514">
        <v>5</v>
      </c>
      <c r="B633" s="517" t="s">
        <v>20904</v>
      </c>
      <c r="C633" s="333" t="s">
        <v>20663</v>
      </c>
      <c r="D633" s="333" t="s">
        <v>274</v>
      </c>
      <c r="E633" s="333" t="s">
        <v>20664</v>
      </c>
      <c r="F633" s="333" t="s">
        <v>20665</v>
      </c>
      <c r="G633" s="515">
        <v>530</v>
      </c>
      <c r="H633" s="516">
        <v>2056626</v>
      </c>
    </row>
    <row r="634" spans="1:8" x14ac:dyDescent="0.3">
      <c r="A634" s="514">
        <v>5</v>
      </c>
      <c r="B634" s="517" t="s">
        <v>20904</v>
      </c>
      <c r="C634" s="333" t="s">
        <v>22180</v>
      </c>
      <c r="D634" s="333" t="s">
        <v>274</v>
      </c>
      <c r="E634" s="333" t="s">
        <v>22181</v>
      </c>
      <c r="F634" s="333" t="s">
        <v>22182</v>
      </c>
      <c r="G634" s="515">
        <v>925</v>
      </c>
      <c r="H634" s="516">
        <v>7193446</v>
      </c>
    </row>
    <row r="635" spans="1:8" x14ac:dyDescent="0.3">
      <c r="A635" s="514">
        <v>5</v>
      </c>
      <c r="B635" s="517" t="s">
        <v>20904</v>
      </c>
      <c r="C635" s="333" t="s">
        <v>20660</v>
      </c>
      <c r="D635" s="333" t="s">
        <v>274</v>
      </c>
      <c r="E635" s="333" t="s">
        <v>20661</v>
      </c>
      <c r="F635" s="333" t="s">
        <v>20662</v>
      </c>
      <c r="G635" s="515">
        <v>925</v>
      </c>
      <c r="H635" s="516">
        <v>2549292</v>
      </c>
    </row>
    <row r="636" spans="1:8" x14ac:dyDescent="0.3">
      <c r="A636" s="514">
        <v>5</v>
      </c>
      <c r="B636" s="517" t="s">
        <v>20904</v>
      </c>
      <c r="C636" s="333" t="s">
        <v>22183</v>
      </c>
      <c r="D636" s="333" t="s">
        <v>274</v>
      </c>
      <c r="E636" s="333" t="s">
        <v>22184</v>
      </c>
      <c r="F636" s="333" t="s">
        <v>22185</v>
      </c>
      <c r="G636" s="515">
        <v>650</v>
      </c>
      <c r="H636" s="516">
        <v>5372639</v>
      </c>
    </row>
    <row r="637" spans="1:8" x14ac:dyDescent="0.3">
      <c r="A637" s="514">
        <v>5</v>
      </c>
      <c r="B637" s="517" t="s">
        <v>20904</v>
      </c>
      <c r="C637" s="333" t="s">
        <v>22186</v>
      </c>
      <c r="D637" s="333" t="s">
        <v>274</v>
      </c>
      <c r="E637" s="333" t="s">
        <v>22187</v>
      </c>
      <c r="F637" s="333" t="s">
        <v>22188</v>
      </c>
      <c r="G637" s="515">
        <v>925</v>
      </c>
      <c r="H637" s="516">
        <v>5528072</v>
      </c>
    </row>
    <row r="638" spans="1:8" x14ac:dyDescent="0.3">
      <c r="A638" s="514">
        <v>5</v>
      </c>
      <c r="B638" s="517" t="s">
        <v>20904</v>
      </c>
      <c r="C638" s="333" t="s">
        <v>22189</v>
      </c>
      <c r="D638" s="333" t="s">
        <v>294</v>
      </c>
      <c r="E638" s="333" t="s">
        <v>22190</v>
      </c>
      <c r="F638" s="333" t="s">
        <v>22191</v>
      </c>
      <c r="G638" s="515">
        <v>925</v>
      </c>
      <c r="H638" s="516">
        <v>8558750</v>
      </c>
    </row>
    <row r="639" spans="1:8" x14ac:dyDescent="0.3">
      <c r="A639" s="514">
        <v>5</v>
      </c>
      <c r="B639" s="517" t="s">
        <v>20904</v>
      </c>
      <c r="C639" s="333" t="s">
        <v>22192</v>
      </c>
      <c r="D639" s="333" t="s">
        <v>274</v>
      </c>
      <c r="E639" s="333" t="s">
        <v>22193</v>
      </c>
      <c r="F639" s="333" t="s">
        <v>22194</v>
      </c>
      <c r="G639" s="515">
        <v>408</v>
      </c>
      <c r="H639" s="516">
        <v>2054684</v>
      </c>
    </row>
    <row r="640" spans="1:8" x14ac:dyDescent="0.3">
      <c r="A640" s="514">
        <v>5</v>
      </c>
      <c r="B640" s="517" t="s">
        <v>20904</v>
      </c>
      <c r="C640" s="333" t="s">
        <v>19886</v>
      </c>
      <c r="D640" s="333" t="s">
        <v>274</v>
      </c>
      <c r="E640" s="333" t="s">
        <v>19887</v>
      </c>
      <c r="F640" s="333" t="s">
        <v>19888</v>
      </c>
      <c r="G640" s="515">
        <v>925</v>
      </c>
      <c r="H640" s="516">
        <v>9386210</v>
      </c>
    </row>
    <row r="641" spans="1:8" x14ac:dyDescent="0.3">
      <c r="A641" s="514">
        <v>5</v>
      </c>
      <c r="B641" s="517" t="s">
        <v>20904</v>
      </c>
      <c r="C641" s="333" t="s">
        <v>22195</v>
      </c>
      <c r="D641" s="333" t="s">
        <v>274</v>
      </c>
      <c r="E641" s="333" t="s">
        <v>22196</v>
      </c>
      <c r="F641" s="333" t="s">
        <v>22197</v>
      </c>
      <c r="G641" s="515">
        <v>925</v>
      </c>
      <c r="H641" s="516">
        <v>4498949</v>
      </c>
    </row>
    <row r="642" spans="1:8" x14ac:dyDescent="0.3">
      <c r="A642" s="514">
        <v>5</v>
      </c>
      <c r="B642" s="517" t="s">
        <v>20904</v>
      </c>
      <c r="C642" s="333" t="s">
        <v>22198</v>
      </c>
      <c r="D642" s="333" t="s">
        <v>274</v>
      </c>
      <c r="E642" s="333" t="s">
        <v>22199</v>
      </c>
      <c r="F642" s="333" t="s">
        <v>22200</v>
      </c>
      <c r="G642" s="515">
        <v>510</v>
      </c>
      <c r="H642" s="516">
        <v>3056792</v>
      </c>
    </row>
    <row r="643" spans="1:8" x14ac:dyDescent="0.3">
      <c r="A643" s="514">
        <v>5</v>
      </c>
      <c r="B643" s="517" t="s">
        <v>20904</v>
      </c>
      <c r="C643" s="333" t="s">
        <v>22201</v>
      </c>
      <c r="D643" s="333" t="s">
        <v>274</v>
      </c>
      <c r="E643" s="333" t="s">
        <v>22202</v>
      </c>
      <c r="F643" s="333" t="s">
        <v>22203</v>
      </c>
      <c r="G643" s="515">
        <v>925</v>
      </c>
      <c r="H643" s="516">
        <v>2006732</v>
      </c>
    </row>
    <row r="644" spans="1:8" x14ac:dyDescent="0.3">
      <c r="A644" s="514">
        <v>5</v>
      </c>
      <c r="B644" s="517" t="s">
        <v>20904</v>
      </c>
      <c r="C644" s="333" t="s">
        <v>22204</v>
      </c>
      <c r="D644" s="333" t="s">
        <v>274</v>
      </c>
      <c r="E644" s="333" t="s">
        <v>22205</v>
      </c>
      <c r="F644" s="333" t="s">
        <v>22206</v>
      </c>
      <c r="G644" s="515">
        <v>408</v>
      </c>
      <c r="H644" s="516">
        <v>4976139</v>
      </c>
    </row>
    <row r="645" spans="1:8" x14ac:dyDescent="0.3">
      <c r="A645" s="514">
        <v>5</v>
      </c>
      <c r="B645" s="517" t="s">
        <v>20904</v>
      </c>
      <c r="C645" s="333" t="s">
        <v>22207</v>
      </c>
      <c r="D645" s="333" t="s">
        <v>274</v>
      </c>
      <c r="E645" s="333" t="s">
        <v>22208</v>
      </c>
      <c r="F645" s="333" t="s">
        <v>22209</v>
      </c>
      <c r="G645" s="515">
        <v>925</v>
      </c>
      <c r="H645" s="516">
        <v>7869074</v>
      </c>
    </row>
    <row r="646" spans="1:8" x14ac:dyDescent="0.3">
      <c r="A646" s="514">
        <v>5</v>
      </c>
      <c r="B646" s="517" t="s">
        <v>20904</v>
      </c>
      <c r="C646" s="333" t="s">
        <v>22210</v>
      </c>
      <c r="D646" s="333" t="s">
        <v>274</v>
      </c>
      <c r="E646" s="333" t="s">
        <v>22211</v>
      </c>
      <c r="F646" s="333" t="s">
        <v>21988</v>
      </c>
      <c r="G646" s="515">
        <v>925</v>
      </c>
      <c r="H646" s="516">
        <v>2236438</v>
      </c>
    </row>
    <row r="647" spans="1:8" x14ac:dyDescent="0.3">
      <c r="A647" s="514">
        <v>5</v>
      </c>
      <c r="B647" s="517" t="s">
        <v>20904</v>
      </c>
      <c r="C647" s="333" t="s">
        <v>20872</v>
      </c>
      <c r="D647" s="333" t="s">
        <v>274</v>
      </c>
      <c r="E647" s="333" t="s">
        <v>20873</v>
      </c>
      <c r="F647" s="333" t="s">
        <v>22212</v>
      </c>
      <c r="G647" s="515">
        <v>510</v>
      </c>
      <c r="H647" s="516">
        <v>9143606</v>
      </c>
    </row>
    <row r="648" spans="1:8" x14ac:dyDescent="0.3">
      <c r="A648" s="514">
        <v>5</v>
      </c>
      <c r="B648" s="517" t="s">
        <v>20904</v>
      </c>
      <c r="C648" s="333" t="s">
        <v>20121</v>
      </c>
      <c r="D648" s="333" t="s">
        <v>274</v>
      </c>
      <c r="E648" s="333" t="s">
        <v>18718</v>
      </c>
      <c r="F648" s="333" t="s">
        <v>20122</v>
      </c>
      <c r="G648" s="515">
        <v>925</v>
      </c>
      <c r="H648" s="516">
        <v>3306215</v>
      </c>
    </row>
    <row r="649" spans="1:8" x14ac:dyDescent="0.3">
      <c r="A649" s="514">
        <v>5</v>
      </c>
      <c r="B649" s="517" t="s">
        <v>20904</v>
      </c>
      <c r="C649" s="333" t="s">
        <v>22213</v>
      </c>
      <c r="D649" s="333" t="s">
        <v>274</v>
      </c>
      <c r="E649" s="333" t="s">
        <v>22214</v>
      </c>
      <c r="F649" s="333" t="s">
        <v>22215</v>
      </c>
      <c r="G649" s="515">
        <v>415</v>
      </c>
      <c r="H649" s="516">
        <v>5178650</v>
      </c>
    </row>
    <row r="650" spans="1:8" x14ac:dyDescent="0.3">
      <c r="A650" s="514">
        <v>5</v>
      </c>
      <c r="B650" s="517" t="s">
        <v>20904</v>
      </c>
      <c r="C650" s="333" t="s">
        <v>20048</v>
      </c>
      <c r="D650" s="333" t="s">
        <v>274</v>
      </c>
      <c r="E650" s="333" t="s">
        <v>20049</v>
      </c>
      <c r="F650" s="333" t="s">
        <v>20050</v>
      </c>
      <c r="G650" s="515">
        <v>925</v>
      </c>
      <c r="H650" s="516">
        <v>3571827</v>
      </c>
    </row>
    <row r="651" spans="1:8" x14ac:dyDescent="0.3">
      <c r="A651" s="514">
        <v>5</v>
      </c>
      <c r="B651" s="517" t="s">
        <v>20904</v>
      </c>
      <c r="C651" s="333" t="s">
        <v>20051</v>
      </c>
      <c r="D651" s="333" t="s">
        <v>274</v>
      </c>
      <c r="E651" s="333" t="s">
        <v>20049</v>
      </c>
      <c r="F651" s="333" t="s">
        <v>20050</v>
      </c>
      <c r="G651" s="515">
        <v>925</v>
      </c>
      <c r="H651" s="516">
        <v>3571827</v>
      </c>
    </row>
    <row r="652" spans="1:8" x14ac:dyDescent="0.3">
      <c r="A652" s="514">
        <v>5</v>
      </c>
      <c r="B652" s="517" t="s">
        <v>20904</v>
      </c>
      <c r="C652" s="333" t="s">
        <v>22216</v>
      </c>
      <c r="D652" s="333" t="s">
        <v>274</v>
      </c>
      <c r="E652" s="333" t="s">
        <v>22217</v>
      </c>
      <c r="F652" s="333" t="s">
        <v>22218</v>
      </c>
      <c r="G652" s="515">
        <v>925</v>
      </c>
      <c r="H652" s="516">
        <v>4137249</v>
      </c>
    </row>
    <row r="653" spans="1:8" x14ac:dyDescent="0.3">
      <c r="A653" s="514">
        <v>5</v>
      </c>
      <c r="B653" s="517" t="s">
        <v>20904</v>
      </c>
      <c r="C653" s="333" t="s">
        <v>6540</v>
      </c>
      <c r="D653" s="333" t="s">
        <v>274</v>
      </c>
      <c r="E653" s="333" t="s">
        <v>6541</v>
      </c>
      <c r="F653" s="333" t="s">
        <v>22219</v>
      </c>
      <c r="G653" s="515">
        <v>925</v>
      </c>
      <c r="H653" s="516">
        <v>4559487</v>
      </c>
    </row>
    <row r="654" spans="1:8" x14ac:dyDescent="0.3">
      <c r="A654" s="514">
        <v>5</v>
      </c>
      <c r="B654" s="517" t="s">
        <v>20904</v>
      </c>
      <c r="C654" s="333" t="s">
        <v>22220</v>
      </c>
      <c r="D654" s="333" t="s">
        <v>274</v>
      </c>
      <c r="E654" s="333" t="s">
        <v>22221</v>
      </c>
      <c r="F654" s="333" t="s">
        <v>22222</v>
      </c>
      <c r="G654" s="515">
        <v>415</v>
      </c>
      <c r="H654" s="516">
        <v>2691447</v>
      </c>
    </row>
    <row r="655" spans="1:8" x14ac:dyDescent="0.3">
      <c r="A655" s="514">
        <v>5</v>
      </c>
      <c r="B655" s="517" t="s">
        <v>20904</v>
      </c>
      <c r="C655" s="333" t="s">
        <v>22223</v>
      </c>
      <c r="D655" s="333" t="s">
        <v>274</v>
      </c>
      <c r="E655" s="333" t="s">
        <v>22224</v>
      </c>
      <c r="F655" s="333" t="s">
        <v>22225</v>
      </c>
      <c r="G655" s="515">
        <v>925</v>
      </c>
      <c r="H655" s="516">
        <v>7866973</v>
      </c>
    </row>
    <row r="656" spans="1:8" x14ac:dyDescent="0.3">
      <c r="A656" s="514">
        <v>5</v>
      </c>
      <c r="B656" s="517" t="s">
        <v>20904</v>
      </c>
      <c r="C656" s="333" t="s">
        <v>22226</v>
      </c>
      <c r="D656" s="333" t="s">
        <v>274</v>
      </c>
      <c r="E656" s="333" t="s">
        <v>22227</v>
      </c>
      <c r="F656" s="333" t="s">
        <v>22228</v>
      </c>
      <c r="G656" s="515">
        <v>925</v>
      </c>
      <c r="H656" s="516">
        <v>2861661</v>
      </c>
    </row>
    <row r="657" spans="1:8" x14ac:dyDescent="0.3">
      <c r="A657" s="514">
        <v>5</v>
      </c>
      <c r="B657" s="517" t="s">
        <v>20904</v>
      </c>
      <c r="C657" s="333" t="s">
        <v>20112</v>
      </c>
      <c r="D657" s="333" t="s">
        <v>274</v>
      </c>
      <c r="E657" s="333" t="s">
        <v>20113</v>
      </c>
      <c r="F657" s="333" t="s">
        <v>20114</v>
      </c>
      <c r="G657" s="515">
        <v>415</v>
      </c>
      <c r="H657" s="516">
        <v>7282300</v>
      </c>
    </row>
    <row r="658" spans="1:8" x14ac:dyDescent="0.3">
      <c r="A658" s="514">
        <v>5</v>
      </c>
      <c r="B658" s="517" t="s">
        <v>20904</v>
      </c>
      <c r="C658" s="333" t="s">
        <v>19808</v>
      </c>
      <c r="D658" s="333" t="s">
        <v>274</v>
      </c>
      <c r="E658" s="333" t="s">
        <v>19809</v>
      </c>
      <c r="F658" s="333" t="s">
        <v>19810</v>
      </c>
      <c r="G658" s="515">
        <v>925</v>
      </c>
      <c r="H658" s="516">
        <v>7835559</v>
      </c>
    </row>
    <row r="659" spans="1:8" x14ac:dyDescent="0.3">
      <c r="A659" s="514">
        <v>5</v>
      </c>
      <c r="B659" s="517" t="s">
        <v>20904</v>
      </c>
      <c r="C659" s="333" t="s">
        <v>22229</v>
      </c>
      <c r="D659" s="333" t="s">
        <v>274</v>
      </c>
      <c r="E659" s="333" t="s">
        <v>22230</v>
      </c>
      <c r="F659" s="333" t="s">
        <v>22231</v>
      </c>
      <c r="G659" s="515">
        <v>510</v>
      </c>
      <c r="H659" s="516">
        <v>7724214</v>
      </c>
    </row>
    <row r="660" spans="1:8" x14ac:dyDescent="0.3">
      <c r="A660" s="514">
        <v>5</v>
      </c>
      <c r="B660" s="517" t="s">
        <v>20904</v>
      </c>
      <c r="C660" s="333" t="s">
        <v>22232</v>
      </c>
      <c r="D660" s="333" t="s">
        <v>274</v>
      </c>
      <c r="E660" s="333" t="s">
        <v>22233</v>
      </c>
      <c r="F660" s="333" t="s">
        <v>22234</v>
      </c>
      <c r="G660" s="515">
        <v>650</v>
      </c>
      <c r="H660" s="516">
        <v>8680963</v>
      </c>
    </row>
    <row r="661" spans="1:8" x14ac:dyDescent="0.3">
      <c r="A661" s="514">
        <v>5</v>
      </c>
      <c r="B661" s="517" t="s">
        <v>20904</v>
      </c>
      <c r="C661" s="333" t="s">
        <v>22235</v>
      </c>
      <c r="D661" s="333" t="s">
        <v>274</v>
      </c>
      <c r="E661" s="333" t="s">
        <v>22236</v>
      </c>
      <c r="F661" s="333" t="s">
        <v>22237</v>
      </c>
      <c r="G661" s="515">
        <v>650</v>
      </c>
      <c r="H661" s="516">
        <v>3577301</v>
      </c>
    </row>
    <row r="662" spans="1:8" x14ac:dyDescent="0.3">
      <c r="A662" s="514">
        <v>5</v>
      </c>
      <c r="B662" s="517" t="s">
        <v>20904</v>
      </c>
      <c r="C662" s="333" t="s">
        <v>22238</v>
      </c>
      <c r="D662" s="333" t="s">
        <v>274</v>
      </c>
      <c r="E662" s="333" t="s">
        <v>22239</v>
      </c>
      <c r="F662" s="333" t="s">
        <v>22240</v>
      </c>
      <c r="G662" s="515">
        <v>650</v>
      </c>
      <c r="H662" s="516">
        <v>3467302</v>
      </c>
    </row>
    <row r="663" spans="1:8" x14ac:dyDescent="0.3">
      <c r="A663" s="514">
        <v>5</v>
      </c>
      <c r="B663" s="517" t="s">
        <v>20904</v>
      </c>
      <c r="C663" s="333" t="s">
        <v>22241</v>
      </c>
      <c r="D663" s="333" t="s">
        <v>274</v>
      </c>
      <c r="E663" s="333" t="s">
        <v>22242</v>
      </c>
      <c r="F663" s="333" t="s">
        <v>22243</v>
      </c>
      <c r="G663" s="515">
        <v>925</v>
      </c>
      <c r="H663" s="516">
        <v>9638826</v>
      </c>
    </row>
    <row r="664" spans="1:8" x14ac:dyDescent="0.3">
      <c r="A664" s="514">
        <v>5</v>
      </c>
      <c r="B664" s="517" t="s">
        <v>20904</v>
      </c>
      <c r="C664" s="333" t="s">
        <v>22244</v>
      </c>
      <c r="D664" s="333" t="s">
        <v>274</v>
      </c>
      <c r="E664" s="333" t="s">
        <v>22245</v>
      </c>
      <c r="F664" s="333" t="s">
        <v>22246</v>
      </c>
      <c r="G664" s="515">
        <v>925</v>
      </c>
      <c r="H664" s="516">
        <v>2878238</v>
      </c>
    </row>
    <row r="665" spans="1:8" x14ac:dyDescent="0.3">
      <c r="A665" s="514">
        <v>5</v>
      </c>
      <c r="B665" s="517" t="s">
        <v>20904</v>
      </c>
      <c r="C665" s="333" t="s">
        <v>22247</v>
      </c>
      <c r="D665" s="333" t="s">
        <v>274</v>
      </c>
      <c r="E665" s="333" t="s">
        <v>22248</v>
      </c>
      <c r="F665" s="333" t="s">
        <v>22249</v>
      </c>
      <c r="G665" s="515">
        <v>510</v>
      </c>
      <c r="H665" s="516">
        <v>8285306</v>
      </c>
    </row>
    <row r="666" spans="1:8" x14ac:dyDescent="0.3">
      <c r="A666" s="514">
        <v>5</v>
      </c>
      <c r="B666" s="517" t="s">
        <v>20904</v>
      </c>
      <c r="C666" s="333" t="s">
        <v>22250</v>
      </c>
      <c r="D666" s="333" t="s">
        <v>274</v>
      </c>
      <c r="E666" s="333" t="s">
        <v>22251</v>
      </c>
      <c r="F666" s="333" t="s">
        <v>22252</v>
      </c>
      <c r="G666" s="515">
        <v>925</v>
      </c>
      <c r="H666" s="516">
        <v>3629094</v>
      </c>
    </row>
    <row r="667" spans="1:8" x14ac:dyDescent="0.3">
      <c r="A667" s="514">
        <v>5</v>
      </c>
      <c r="B667" s="517" t="s">
        <v>20904</v>
      </c>
      <c r="C667" s="333" t="s">
        <v>19853</v>
      </c>
      <c r="D667" s="333" t="s">
        <v>274</v>
      </c>
      <c r="E667" s="333" t="s">
        <v>19854</v>
      </c>
      <c r="F667" s="333" t="s">
        <v>19855</v>
      </c>
      <c r="G667" s="515">
        <v>415</v>
      </c>
      <c r="H667" s="516">
        <v>2255016</v>
      </c>
    </row>
    <row r="668" spans="1:8" x14ac:dyDescent="0.3">
      <c r="A668" s="514">
        <v>5</v>
      </c>
      <c r="B668" s="517" t="s">
        <v>20904</v>
      </c>
      <c r="C668" s="333" t="s">
        <v>22253</v>
      </c>
      <c r="D668" s="333" t="s">
        <v>274</v>
      </c>
      <c r="E668" s="333" t="s">
        <v>22254</v>
      </c>
      <c r="F668" s="333" t="s">
        <v>22255</v>
      </c>
      <c r="G668" s="515">
        <v>925</v>
      </c>
      <c r="H668" s="516">
        <v>2485031</v>
      </c>
    </row>
    <row r="669" spans="1:8" x14ac:dyDescent="0.3">
      <c r="A669" s="514">
        <v>5</v>
      </c>
      <c r="B669" s="517" t="s">
        <v>20904</v>
      </c>
      <c r="C669" s="333" t="s">
        <v>20007</v>
      </c>
      <c r="D669" s="333" t="s">
        <v>274</v>
      </c>
      <c r="E669" s="333" t="s">
        <v>20008</v>
      </c>
      <c r="F669" s="333" t="s">
        <v>20009</v>
      </c>
      <c r="G669" s="515">
        <v>925</v>
      </c>
      <c r="H669" s="516">
        <v>9460196</v>
      </c>
    </row>
    <row r="670" spans="1:8" x14ac:dyDescent="0.3">
      <c r="A670" s="514">
        <v>5</v>
      </c>
      <c r="B670" s="517" t="s">
        <v>20904</v>
      </c>
      <c r="C670" s="333" t="s">
        <v>20013</v>
      </c>
      <c r="D670" s="333" t="s">
        <v>274</v>
      </c>
      <c r="E670" s="333" t="s">
        <v>20014</v>
      </c>
      <c r="F670" s="333" t="s">
        <v>20015</v>
      </c>
      <c r="G670" s="515">
        <v>925</v>
      </c>
      <c r="H670" s="516">
        <v>9359211</v>
      </c>
    </row>
    <row r="671" spans="1:8" x14ac:dyDescent="0.3">
      <c r="A671" s="514">
        <v>5</v>
      </c>
      <c r="B671" s="517" t="s">
        <v>20904</v>
      </c>
      <c r="C671" s="333" t="s">
        <v>19959</v>
      </c>
      <c r="D671" s="333" t="s">
        <v>274</v>
      </c>
      <c r="E671" s="333" t="s">
        <v>19960</v>
      </c>
      <c r="F671" s="333" t="s">
        <v>19961</v>
      </c>
      <c r="G671" s="515">
        <v>925</v>
      </c>
      <c r="H671" s="516">
        <v>4781926</v>
      </c>
    </row>
    <row r="672" spans="1:8" x14ac:dyDescent="0.3">
      <c r="A672" s="514">
        <v>5</v>
      </c>
      <c r="B672" s="517" t="s">
        <v>20904</v>
      </c>
      <c r="C672" s="333" t="s">
        <v>2713</v>
      </c>
      <c r="D672" s="333" t="s">
        <v>8150</v>
      </c>
      <c r="E672" s="333" t="s">
        <v>8151</v>
      </c>
      <c r="F672" s="333" t="s">
        <v>22256</v>
      </c>
      <c r="G672" s="515">
        <v>925</v>
      </c>
      <c r="H672" s="516">
        <v>3143450</v>
      </c>
    </row>
    <row r="673" spans="1:8" x14ac:dyDescent="0.3">
      <c r="A673" s="514">
        <v>5</v>
      </c>
      <c r="B673" s="517" t="s">
        <v>20904</v>
      </c>
      <c r="C673" s="333" t="s">
        <v>22257</v>
      </c>
      <c r="D673" s="333" t="s">
        <v>274</v>
      </c>
      <c r="E673" s="333" t="s">
        <v>22258</v>
      </c>
      <c r="F673" s="333" t="s">
        <v>22259</v>
      </c>
      <c r="G673" s="515">
        <v>925</v>
      </c>
      <c r="H673" s="516">
        <v>8376676</v>
      </c>
    </row>
    <row r="674" spans="1:8" x14ac:dyDescent="0.3">
      <c r="A674" s="514">
        <v>5</v>
      </c>
      <c r="B674" s="517" t="s">
        <v>20904</v>
      </c>
      <c r="C674" s="333" t="s">
        <v>22260</v>
      </c>
      <c r="D674" s="333" t="s">
        <v>274</v>
      </c>
      <c r="E674" s="333" t="s">
        <v>22261</v>
      </c>
      <c r="F674" s="333" t="s">
        <v>22262</v>
      </c>
      <c r="G674" s="515">
        <v>925</v>
      </c>
      <c r="H674" s="516">
        <v>8375974</v>
      </c>
    </row>
    <row r="675" spans="1:8" x14ac:dyDescent="0.3">
      <c r="A675" s="514">
        <v>5</v>
      </c>
      <c r="B675" s="517" t="s">
        <v>20904</v>
      </c>
      <c r="C675" s="333" t="s">
        <v>19907</v>
      </c>
      <c r="D675" s="333" t="s">
        <v>274</v>
      </c>
      <c r="E675" s="333" t="s">
        <v>19908</v>
      </c>
      <c r="F675" s="333" t="s">
        <v>19909</v>
      </c>
      <c r="G675" s="515">
        <v>925</v>
      </c>
      <c r="H675" s="516">
        <v>9352989</v>
      </c>
    </row>
    <row r="676" spans="1:8" x14ac:dyDescent="0.3">
      <c r="A676" s="514">
        <v>5</v>
      </c>
      <c r="B676" s="517" t="s">
        <v>20904</v>
      </c>
      <c r="C676" s="333" t="s">
        <v>19998</v>
      </c>
      <c r="D676" s="333" t="s">
        <v>274</v>
      </c>
      <c r="E676" s="333" t="s">
        <v>19999</v>
      </c>
      <c r="F676" s="333" t="s">
        <v>20000</v>
      </c>
      <c r="G676" s="515">
        <v>925</v>
      </c>
      <c r="H676" s="516">
        <v>2075674</v>
      </c>
    </row>
    <row r="677" spans="1:8" x14ac:dyDescent="0.3">
      <c r="A677" s="514">
        <v>5</v>
      </c>
      <c r="B677" s="517" t="s">
        <v>20904</v>
      </c>
      <c r="C677" s="333" t="s">
        <v>18742</v>
      </c>
      <c r="D677" s="333" t="s">
        <v>274</v>
      </c>
      <c r="E677" s="333" t="s">
        <v>18743</v>
      </c>
      <c r="F677" s="333" t="s">
        <v>18744</v>
      </c>
      <c r="G677" s="515">
        <v>925</v>
      </c>
      <c r="H677" s="516">
        <v>2545450</v>
      </c>
    </row>
    <row r="678" spans="1:8" x14ac:dyDescent="0.3">
      <c r="A678" s="514">
        <v>5</v>
      </c>
      <c r="B678" s="517" t="s">
        <v>20904</v>
      </c>
      <c r="C678" s="333" t="s">
        <v>19820</v>
      </c>
      <c r="D678" s="333" t="s">
        <v>274</v>
      </c>
      <c r="E678" s="333" t="s">
        <v>19821</v>
      </c>
      <c r="F678" s="333" t="s">
        <v>19822</v>
      </c>
      <c r="G678" s="515">
        <v>941</v>
      </c>
      <c r="H678" s="516">
        <v>5872669</v>
      </c>
    </row>
    <row r="679" spans="1:8" x14ac:dyDescent="0.3">
      <c r="A679" s="514">
        <v>5</v>
      </c>
      <c r="B679" s="517" t="s">
        <v>20904</v>
      </c>
      <c r="C679" s="333" t="s">
        <v>22263</v>
      </c>
      <c r="D679" s="333" t="s">
        <v>274</v>
      </c>
      <c r="E679" s="333" t="s">
        <v>22264</v>
      </c>
      <c r="F679" s="333" t="s">
        <v>22265</v>
      </c>
      <c r="G679" s="515">
        <v>925</v>
      </c>
      <c r="H679" s="516">
        <v>7857843</v>
      </c>
    </row>
    <row r="680" spans="1:8" x14ac:dyDescent="0.3">
      <c r="A680" s="514">
        <v>5</v>
      </c>
      <c r="B680" s="517" t="s">
        <v>20904</v>
      </c>
      <c r="C680" s="333" t="s">
        <v>22266</v>
      </c>
      <c r="D680" s="333" t="s">
        <v>274</v>
      </c>
      <c r="E680" s="333" t="s">
        <v>22267</v>
      </c>
      <c r="F680" s="333" t="s">
        <v>22268</v>
      </c>
      <c r="G680" s="515">
        <v>925</v>
      </c>
      <c r="H680" s="516">
        <v>7863299</v>
      </c>
    </row>
    <row r="681" spans="1:8" x14ac:dyDescent="0.3">
      <c r="A681" s="514">
        <v>5</v>
      </c>
      <c r="B681" s="517" t="s">
        <v>20904</v>
      </c>
      <c r="C681" s="333" t="s">
        <v>19904</v>
      </c>
      <c r="D681" s="333" t="s">
        <v>274</v>
      </c>
      <c r="E681" s="333" t="s">
        <v>19905</v>
      </c>
      <c r="F681" s="333" t="s">
        <v>19906</v>
      </c>
      <c r="G681" s="515">
        <v>925</v>
      </c>
      <c r="H681" s="516">
        <v>3371137</v>
      </c>
    </row>
    <row r="682" spans="1:8" x14ac:dyDescent="0.3">
      <c r="A682" s="514">
        <v>5</v>
      </c>
      <c r="B682" s="517" t="s">
        <v>20904</v>
      </c>
      <c r="C682" s="333" t="s">
        <v>20067</v>
      </c>
      <c r="D682" s="333" t="s">
        <v>274</v>
      </c>
      <c r="E682" s="333" t="s">
        <v>20068</v>
      </c>
      <c r="F682" s="333" t="s">
        <v>20069</v>
      </c>
      <c r="G682" s="515">
        <v>925</v>
      </c>
      <c r="H682" s="516">
        <v>3623580</v>
      </c>
    </row>
    <row r="683" spans="1:8" x14ac:dyDescent="0.3">
      <c r="A683" s="514">
        <v>5</v>
      </c>
      <c r="B683" s="517" t="s">
        <v>20904</v>
      </c>
      <c r="C683" s="333" t="s">
        <v>22269</v>
      </c>
      <c r="D683" s="333" t="s">
        <v>274</v>
      </c>
      <c r="E683" s="333" t="s">
        <v>22270</v>
      </c>
      <c r="F683" s="333" t="s">
        <v>22271</v>
      </c>
      <c r="G683" s="515">
        <v>925</v>
      </c>
      <c r="H683" s="516">
        <v>7431463</v>
      </c>
    </row>
    <row r="684" spans="1:8" x14ac:dyDescent="0.3">
      <c r="A684" s="514">
        <v>5</v>
      </c>
      <c r="B684" s="517" t="s">
        <v>20904</v>
      </c>
      <c r="C684" s="333" t="s">
        <v>20645</v>
      </c>
      <c r="D684" s="333" t="s">
        <v>274</v>
      </c>
      <c r="E684" s="333" t="s">
        <v>20646</v>
      </c>
      <c r="F684" s="333" t="s">
        <v>20647</v>
      </c>
      <c r="G684" s="515">
        <v>734</v>
      </c>
      <c r="H684" s="516">
        <v>2760900</v>
      </c>
    </row>
    <row r="685" spans="1:8" x14ac:dyDescent="0.3">
      <c r="A685" s="514">
        <v>5</v>
      </c>
      <c r="B685" s="517" t="s">
        <v>20904</v>
      </c>
      <c r="C685" s="333" t="s">
        <v>22272</v>
      </c>
      <c r="D685" s="333" t="s">
        <v>274</v>
      </c>
      <c r="E685" s="333" t="s">
        <v>22273</v>
      </c>
      <c r="F685" s="333" t="s">
        <v>22274</v>
      </c>
      <c r="G685" s="515">
        <v>925</v>
      </c>
      <c r="H685" s="516">
        <v>2166867</v>
      </c>
    </row>
    <row r="686" spans="1:8" x14ac:dyDescent="0.3">
      <c r="A686" s="514">
        <v>5</v>
      </c>
      <c r="B686" s="517" t="s">
        <v>20904</v>
      </c>
      <c r="C686" s="333" t="s">
        <v>22275</v>
      </c>
      <c r="D686" s="333" t="s">
        <v>274</v>
      </c>
      <c r="E686" s="333" t="s">
        <v>22276</v>
      </c>
      <c r="F686" s="333" t="s">
        <v>22277</v>
      </c>
      <c r="G686" s="515">
        <v>510</v>
      </c>
      <c r="H686" s="516">
        <v>5798777</v>
      </c>
    </row>
    <row r="687" spans="1:8" x14ac:dyDescent="0.3">
      <c r="A687" s="514">
        <v>5</v>
      </c>
      <c r="B687" s="517" t="s">
        <v>20904</v>
      </c>
      <c r="C687" s="333" t="s">
        <v>22278</v>
      </c>
      <c r="D687" s="333" t="s">
        <v>274</v>
      </c>
      <c r="E687" s="333" t="s">
        <v>22279</v>
      </c>
      <c r="F687" s="333" t="s">
        <v>22280</v>
      </c>
      <c r="G687" s="515">
        <v>925</v>
      </c>
      <c r="H687" s="516">
        <v>2004666</v>
      </c>
    </row>
    <row r="688" spans="1:8" x14ac:dyDescent="0.3">
      <c r="A688" s="514">
        <v>5</v>
      </c>
      <c r="B688" s="517" t="s">
        <v>20904</v>
      </c>
      <c r="C688" s="333" t="s">
        <v>22281</v>
      </c>
      <c r="D688" s="333" t="s">
        <v>274</v>
      </c>
      <c r="E688" s="333" t="s">
        <v>22282</v>
      </c>
      <c r="F688" s="333" t="s">
        <v>22283</v>
      </c>
      <c r="G688" s="515">
        <v>925</v>
      </c>
      <c r="H688" s="516">
        <v>4136467</v>
      </c>
    </row>
    <row r="689" spans="1:8" x14ac:dyDescent="0.3">
      <c r="A689" s="514">
        <v>5</v>
      </c>
      <c r="B689" s="517" t="s">
        <v>20904</v>
      </c>
      <c r="C689" s="333" t="s">
        <v>22284</v>
      </c>
      <c r="D689" s="333" t="s">
        <v>274</v>
      </c>
      <c r="E689" s="333" t="s">
        <v>22285</v>
      </c>
      <c r="F689" s="333" t="s">
        <v>22286</v>
      </c>
      <c r="G689" s="515">
        <v>925</v>
      </c>
      <c r="H689" s="516">
        <v>5484742</v>
      </c>
    </row>
    <row r="690" spans="1:8" x14ac:dyDescent="0.3">
      <c r="A690" s="514">
        <v>5</v>
      </c>
      <c r="B690" s="517" t="s">
        <v>20904</v>
      </c>
      <c r="C690" s="333" t="s">
        <v>19877</v>
      </c>
      <c r="D690" s="333" t="s">
        <v>274</v>
      </c>
      <c r="E690" s="333" t="s">
        <v>19878</v>
      </c>
      <c r="F690" s="333" t="s">
        <v>19879</v>
      </c>
      <c r="G690" s="515">
        <v>925</v>
      </c>
      <c r="H690" s="516">
        <v>9334133</v>
      </c>
    </row>
    <row r="691" spans="1:8" x14ac:dyDescent="0.3">
      <c r="A691" s="514">
        <v>5</v>
      </c>
      <c r="B691" s="517" t="s">
        <v>20904</v>
      </c>
      <c r="C691" s="333" t="s">
        <v>19977</v>
      </c>
      <c r="D691" s="333" t="s">
        <v>274</v>
      </c>
      <c r="E691" s="333" t="s">
        <v>19978</v>
      </c>
      <c r="F691" s="333" t="s">
        <v>19979</v>
      </c>
      <c r="G691" s="515">
        <v>925</v>
      </c>
      <c r="H691" s="516">
        <v>9387057</v>
      </c>
    </row>
    <row r="692" spans="1:8" x14ac:dyDescent="0.3">
      <c r="A692" s="514">
        <v>5</v>
      </c>
      <c r="B692" s="517" t="s">
        <v>20904</v>
      </c>
      <c r="C692" s="333" t="s">
        <v>22287</v>
      </c>
      <c r="D692" s="333" t="s">
        <v>274</v>
      </c>
      <c r="E692" s="333" t="s">
        <v>22288</v>
      </c>
      <c r="F692" s="333" t="s">
        <v>22289</v>
      </c>
      <c r="G692" s="515">
        <v>510</v>
      </c>
      <c r="H692" s="516">
        <v>3316624</v>
      </c>
    </row>
    <row r="693" spans="1:8" x14ac:dyDescent="0.3">
      <c r="A693" s="514">
        <v>5</v>
      </c>
      <c r="B693" s="517" t="s">
        <v>20904</v>
      </c>
      <c r="C693" s="333" t="s">
        <v>22290</v>
      </c>
      <c r="D693" s="333" t="s">
        <v>274</v>
      </c>
      <c r="E693" s="333" t="s">
        <v>22291</v>
      </c>
      <c r="F693" s="333" t="s">
        <v>22292</v>
      </c>
      <c r="G693" s="515">
        <v>925</v>
      </c>
      <c r="H693" s="516">
        <v>4493988</v>
      </c>
    </row>
    <row r="694" spans="1:8" x14ac:dyDescent="0.3">
      <c r="A694" s="514">
        <v>5</v>
      </c>
      <c r="B694" s="517" t="s">
        <v>20904</v>
      </c>
      <c r="C694" s="333" t="s">
        <v>19847</v>
      </c>
      <c r="D694" s="333" t="s">
        <v>274</v>
      </c>
      <c r="E694" s="333" t="s">
        <v>19848</v>
      </c>
      <c r="F694" s="333" t="s">
        <v>19849</v>
      </c>
      <c r="G694" s="515">
        <v>925</v>
      </c>
      <c r="H694" s="516">
        <v>2120811</v>
      </c>
    </row>
    <row r="695" spans="1:8" x14ac:dyDescent="0.3">
      <c r="A695" s="514">
        <v>5</v>
      </c>
      <c r="B695" s="517" t="s">
        <v>20904</v>
      </c>
      <c r="C695" s="333" t="s">
        <v>22293</v>
      </c>
      <c r="D695" s="333" t="s">
        <v>274</v>
      </c>
      <c r="E695" s="333" t="s">
        <v>22294</v>
      </c>
      <c r="F695" s="333" t="s">
        <v>22295</v>
      </c>
      <c r="G695" s="515">
        <v>925</v>
      </c>
      <c r="H695" s="516">
        <v>4086253</v>
      </c>
    </row>
    <row r="696" spans="1:8" x14ac:dyDescent="0.3">
      <c r="A696" s="514">
        <v>5</v>
      </c>
      <c r="B696" s="517" t="s">
        <v>20904</v>
      </c>
      <c r="C696" s="333" t="s">
        <v>22296</v>
      </c>
      <c r="D696" s="333" t="s">
        <v>274</v>
      </c>
      <c r="E696" s="333" t="s">
        <v>22297</v>
      </c>
      <c r="F696" s="333" t="s">
        <v>22298</v>
      </c>
      <c r="G696" s="515">
        <v>209</v>
      </c>
      <c r="H696" s="516">
        <v>3163499</v>
      </c>
    </row>
    <row r="697" spans="1:8" x14ac:dyDescent="0.3">
      <c r="A697" s="514">
        <v>5</v>
      </c>
      <c r="B697" s="517" t="s">
        <v>20904</v>
      </c>
      <c r="C697" s="333" t="s">
        <v>22299</v>
      </c>
      <c r="D697" s="333" t="s">
        <v>274</v>
      </c>
      <c r="E697" s="333" t="s">
        <v>22300</v>
      </c>
      <c r="F697" s="333" t="s">
        <v>22301</v>
      </c>
      <c r="G697" s="515">
        <v>925</v>
      </c>
      <c r="H697" s="516">
        <v>6280403</v>
      </c>
    </row>
    <row r="698" spans="1:8" x14ac:dyDescent="0.3">
      <c r="A698" s="514">
        <v>5</v>
      </c>
      <c r="B698" s="517" t="s">
        <v>20904</v>
      </c>
      <c r="C698" s="333" t="s">
        <v>19154</v>
      </c>
      <c r="D698" s="333" t="s">
        <v>274</v>
      </c>
      <c r="E698" s="333" t="s">
        <v>19155</v>
      </c>
      <c r="F698" s="333" t="s">
        <v>19156</v>
      </c>
      <c r="G698" s="515">
        <v>925</v>
      </c>
      <c r="H698" s="516">
        <v>6830201</v>
      </c>
    </row>
    <row r="699" spans="1:8" x14ac:dyDescent="0.3">
      <c r="A699" s="514">
        <v>5</v>
      </c>
      <c r="B699" s="517" t="s">
        <v>20904</v>
      </c>
      <c r="C699" s="333" t="s">
        <v>22302</v>
      </c>
      <c r="D699" s="333" t="s">
        <v>274</v>
      </c>
      <c r="E699" s="333" t="s">
        <v>22303</v>
      </c>
      <c r="F699" s="333" t="s">
        <v>22304</v>
      </c>
      <c r="G699" s="515">
        <v>510</v>
      </c>
      <c r="H699" s="516">
        <v>3810423</v>
      </c>
    </row>
    <row r="700" spans="1:8" x14ac:dyDescent="0.3">
      <c r="A700" s="514">
        <v>5</v>
      </c>
      <c r="B700" s="517" t="s">
        <v>20904</v>
      </c>
      <c r="C700" s="333" t="s">
        <v>22305</v>
      </c>
      <c r="D700" s="333" t="s">
        <v>274</v>
      </c>
      <c r="E700" s="333" t="s">
        <v>22306</v>
      </c>
      <c r="F700" s="333" t="s">
        <v>22307</v>
      </c>
      <c r="G700" s="515">
        <v>925</v>
      </c>
      <c r="H700" s="516">
        <v>9180740</v>
      </c>
    </row>
    <row r="701" spans="1:8" x14ac:dyDescent="0.3">
      <c r="A701" s="514">
        <v>5</v>
      </c>
      <c r="B701" s="517" t="s">
        <v>20904</v>
      </c>
      <c r="C701" s="333" t="s">
        <v>22308</v>
      </c>
      <c r="D701" s="333" t="s">
        <v>274</v>
      </c>
      <c r="E701" s="333" t="s">
        <v>22309</v>
      </c>
      <c r="F701" s="333" t="s">
        <v>22310</v>
      </c>
      <c r="G701" s="515">
        <v>925</v>
      </c>
      <c r="H701" s="516">
        <v>5525770</v>
      </c>
    </row>
    <row r="702" spans="1:8" x14ac:dyDescent="0.3">
      <c r="A702" s="514">
        <v>5</v>
      </c>
      <c r="B702" s="517" t="s">
        <v>20904</v>
      </c>
      <c r="C702" s="333" t="s">
        <v>22311</v>
      </c>
      <c r="D702" s="333" t="s">
        <v>274</v>
      </c>
      <c r="E702" s="333" t="s">
        <v>22312</v>
      </c>
      <c r="F702" s="333" t="s">
        <v>22313</v>
      </c>
      <c r="G702" s="515">
        <v>925</v>
      </c>
      <c r="H702" s="516">
        <v>6993502</v>
      </c>
    </row>
    <row r="703" spans="1:8" x14ac:dyDescent="0.3">
      <c r="A703" s="514">
        <v>5</v>
      </c>
      <c r="B703" s="517" t="s">
        <v>20904</v>
      </c>
      <c r="C703" s="333" t="s">
        <v>19962</v>
      </c>
      <c r="D703" s="333" t="s">
        <v>274</v>
      </c>
      <c r="E703" s="333" t="s">
        <v>19963</v>
      </c>
      <c r="F703" s="333" t="s">
        <v>19964</v>
      </c>
      <c r="G703" s="515">
        <v>925</v>
      </c>
      <c r="H703" s="516">
        <v>2602087</v>
      </c>
    </row>
    <row r="704" spans="1:8" x14ac:dyDescent="0.3">
      <c r="A704" s="514">
        <v>5</v>
      </c>
      <c r="B704" s="517" t="s">
        <v>20904</v>
      </c>
      <c r="C704" s="333" t="s">
        <v>18769</v>
      </c>
      <c r="D704" s="333" t="s">
        <v>274</v>
      </c>
      <c r="E704" s="333" t="s">
        <v>18770</v>
      </c>
      <c r="F704" s="333" t="s">
        <v>18771</v>
      </c>
      <c r="G704" s="515">
        <v>925</v>
      </c>
      <c r="H704" s="516">
        <v>2541768</v>
      </c>
    </row>
    <row r="705" spans="1:8" x14ac:dyDescent="0.3">
      <c r="A705" s="514">
        <v>5</v>
      </c>
      <c r="B705" s="517" t="s">
        <v>20904</v>
      </c>
      <c r="C705" s="333" t="s">
        <v>22314</v>
      </c>
      <c r="D705" s="333" t="s">
        <v>274</v>
      </c>
      <c r="E705" s="333" t="s">
        <v>22315</v>
      </c>
      <c r="F705" s="333" t="s">
        <v>22316</v>
      </c>
      <c r="G705" s="515">
        <v>925</v>
      </c>
      <c r="H705" s="516">
        <v>8371666</v>
      </c>
    </row>
    <row r="706" spans="1:8" x14ac:dyDescent="0.3">
      <c r="A706" s="514">
        <v>5</v>
      </c>
      <c r="B706" s="517" t="s">
        <v>20904</v>
      </c>
      <c r="C706" s="333" t="s">
        <v>22317</v>
      </c>
      <c r="D706" s="333" t="s">
        <v>274</v>
      </c>
      <c r="E706" s="333" t="s">
        <v>22318</v>
      </c>
      <c r="F706" s="333" t="s">
        <v>22319</v>
      </c>
      <c r="G706" s="515">
        <v>925</v>
      </c>
      <c r="H706" s="516">
        <v>9678542</v>
      </c>
    </row>
    <row r="707" spans="1:8" x14ac:dyDescent="0.3">
      <c r="A707" s="514">
        <v>5</v>
      </c>
      <c r="B707" s="517" t="s">
        <v>20904</v>
      </c>
      <c r="C707" s="333" t="s">
        <v>22320</v>
      </c>
      <c r="D707" s="333" t="s">
        <v>274</v>
      </c>
      <c r="E707" s="333" t="s">
        <v>22321</v>
      </c>
      <c r="F707" s="333" t="s">
        <v>22322</v>
      </c>
      <c r="G707" s="515">
        <v>415</v>
      </c>
      <c r="H707" s="516">
        <v>3203787</v>
      </c>
    </row>
    <row r="708" spans="1:8" x14ac:dyDescent="0.3">
      <c r="A708" s="514">
        <v>5</v>
      </c>
      <c r="B708" s="517" t="s">
        <v>20904</v>
      </c>
      <c r="C708" s="333" t="s">
        <v>19856</v>
      </c>
      <c r="D708" s="333" t="s">
        <v>274</v>
      </c>
      <c r="E708" s="333" t="s">
        <v>19857</v>
      </c>
      <c r="F708" s="333" t="s">
        <v>19858</v>
      </c>
      <c r="G708" s="515">
        <v>415</v>
      </c>
      <c r="H708" s="516">
        <v>7131358</v>
      </c>
    </row>
    <row r="709" spans="1:8" x14ac:dyDescent="0.3">
      <c r="A709" s="514">
        <v>5</v>
      </c>
      <c r="B709" s="517" t="s">
        <v>20904</v>
      </c>
      <c r="C709" s="333" t="s">
        <v>22323</v>
      </c>
      <c r="D709" s="333" t="s">
        <v>274</v>
      </c>
      <c r="E709" s="333" t="s">
        <v>22324</v>
      </c>
      <c r="F709" s="333" t="s">
        <v>22325</v>
      </c>
      <c r="G709" s="515">
        <v>925</v>
      </c>
      <c r="H709" s="516">
        <v>8209762</v>
      </c>
    </row>
    <row r="710" spans="1:8" x14ac:dyDescent="0.3">
      <c r="A710" s="514">
        <v>5</v>
      </c>
      <c r="B710" s="517" t="s">
        <v>20904</v>
      </c>
      <c r="C710" s="333" t="s">
        <v>19921</v>
      </c>
      <c r="D710" s="333" t="s">
        <v>274</v>
      </c>
      <c r="E710" s="333" t="s">
        <v>19922</v>
      </c>
      <c r="F710" s="333" t="s">
        <v>19923</v>
      </c>
      <c r="G710" s="515">
        <v>925</v>
      </c>
      <c r="H710" s="516">
        <v>3239326</v>
      </c>
    </row>
    <row r="711" spans="1:8" x14ac:dyDescent="0.3">
      <c r="A711" s="514">
        <v>5</v>
      </c>
      <c r="B711" s="517" t="s">
        <v>20904</v>
      </c>
      <c r="C711" s="333" t="s">
        <v>22326</v>
      </c>
      <c r="D711" s="333" t="s">
        <v>274</v>
      </c>
      <c r="E711" s="333" t="s">
        <v>22327</v>
      </c>
      <c r="F711" s="333" t="s">
        <v>22328</v>
      </c>
      <c r="G711" s="515">
        <v>925</v>
      </c>
      <c r="H711" s="516">
        <v>3216263</v>
      </c>
    </row>
    <row r="712" spans="1:8" x14ac:dyDescent="0.3">
      <c r="A712" s="514">
        <v>5</v>
      </c>
      <c r="B712" s="517" t="s">
        <v>20904</v>
      </c>
      <c r="C712" s="333" t="s">
        <v>22329</v>
      </c>
      <c r="D712" s="333" t="s">
        <v>274</v>
      </c>
      <c r="E712" s="333" t="s">
        <v>22330</v>
      </c>
      <c r="F712" s="333" t="s">
        <v>22331</v>
      </c>
      <c r="G712" s="515">
        <v>925</v>
      </c>
      <c r="H712" s="516">
        <v>7885696</v>
      </c>
    </row>
    <row r="713" spans="1:8" x14ac:dyDescent="0.3">
      <c r="A713" s="514">
        <v>5</v>
      </c>
      <c r="B713" s="517" t="s">
        <v>20904</v>
      </c>
      <c r="C713" s="333" t="s">
        <v>22332</v>
      </c>
      <c r="D713" s="333" t="s">
        <v>274</v>
      </c>
      <c r="E713" s="333" t="s">
        <v>22333</v>
      </c>
      <c r="F713" s="333" t="s">
        <v>22334</v>
      </c>
      <c r="G713" s="515">
        <v>925</v>
      </c>
      <c r="H713" s="516">
        <v>3628241</v>
      </c>
    </row>
    <row r="714" spans="1:8" x14ac:dyDescent="0.3">
      <c r="A714" s="514">
        <v>5</v>
      </c>
      <c r="B714" s="517" t="s">
        <v>20904</v>
      </c>
      <c r="C714" s="333" t="s">
        <v>22335</v>
      </c>
      <c r="D714" s="333" t="s">
        <v>274</v>
      </c>
      <c r="E714" s="333" t="s">
        <v>22336</v>
      </c>
      <c r="F714" s="333" t="s">
        <v>22337</v>
      </c>
      <c r="G714" s="515">
        <v>925</v>
      </c>
      <c r="H714" s="516">
        <v>7846969</v>
      </c>
    </row>
    <row r="715" spans="1:8" x14ac:dyDescent="0.3">
      <c r="A715" s="514">
        <v>5</v>
      </c>
      <c r="B715" s="517" t="s">
        <v>20904</v>
      </c>
      <c r="C715" s="333" t="s">
        <v>22338</v>
      </c>
      <c r="D715" s="333" t="s">
        <v>274</v>
      </c>
      <c r="E715" s="333" t="s">
        <v>22339</v>
      </c>
      <c r="F715" s="333" t="s">
        <v>22340</v>
      </c>
      <c r="G715" s="515">
        <v>925</v>
      </c>
      <c r="H715" s="516">
        <v>4497733</v>
      </c>
    </row>
    <row r="716" spans="1:8" x14ac:dyDescent="0.3">
      <c r="A716" s="514">
        <v>5</v>
      </c>
      <c r="B716" s="517" t="s">
        <v>20904</v>
      </c>
      <c r="C716" s="333" t="s">
        <v>22341</v>
      </c>
      <c r="D716" s="333" t="s">
        <v>274</v>
      </c>
      <c r="E716" s="333" t="s">
        <v>22342</v>
      </c>
      <c r="F716" s="333" t="s">
        <v>22343</v>
      </c>
      <c r="G716" s="515">
        <v>925</v>
      </c>
      <c r="H716" s="516">
        <v>4477020</v>
      </c>
    </row>
    <row r="717" spans="1:8" x14ac:dyDescent="0.3">
      <c r="A717" s="514">
        <v>5</v>
      </c>
      <c r="B717" s="517" t="s">
        <v>20904</v>
      </c>
      <c r="C717" s="333" t="s">
        <v>22344</v>
      </c>
      <c r="D717" s="333" t="s">
        <v>274</v>
      </c>
      <c r="E717" s="333" t="s">
        <v>22345</v>
      </c>
      <c r="F717" s="333" t="s">
        <v>22346</v>
      </c>
      <c r="G717" s="515">
        <v>925</v>
      </c>
      <c r="H717" s="516">
        <v>5185022</v>
      </c>
    </row>
    <row r="718" spans="1:8" x14ac:dyDescent="0.3">
      <c r="A718" s="514">
        <v>5</v>
      </c>
      <c r="B718" s="517" t="s">
        <v>20904</v>
      </c>
      <c r="C718" s="333" t="s">
        <v>22347</v>
      </c>
      <c r="D718" s="333" t="s">
        <v>274</v>
      </c>
      <c r="E718" s="333" t="s">
        <v>22348</v>
      </c>
      <c r="F718" s="333" t="s">
        <v>22125</v>
      </c>
      <c r="G718" s="515">
        <v>510</v>
      </c>
      <c r="H718" s="516">
        <v>7502285</v>
      </c>
    </row>
    <row r="719" spans="1:8" x14ac:dyDescent="0.3">
      <c r="A719" s="514">
        <v>5</v>
      </c>
      <c r="B719" s="517" t="s">
        <v>20904</v>
      </c>
      <c r="C719" s="333" t="s">
        <v>22349</v>
      </c>
      <c r="D719" s="333" t="s">
        <v>274</v>
      </c>
      <c r="E719" s="333" t="s">
        <v>22350</v>
      </c>
      <c r="F719" s="333" t="s">
        <v>22351</v>
      </c>
      <c r="G719" s="515">
        <v>925</v>
      </c>
      <c r="H719" s="516">
        <v>4491229</v>
      </c>
    </row>
    <row r="720" spans="1:8" x14ac:dyDescent="0.3">
      <c r="A720" s="514">
        <v>5</v>
      </c>
      <c r="B720" s="517" t="s">
        <v>20904</v>
      </c>
      <c r="C720" s="333" t="s">
        <v>20639</v>
      </c>
      <c r="D720" s="333" t="s">
        <v>274</v>
      </c>
      <c r="E720" s="333" t="s">
        <v>20640</v>
      </c>
      <c r="F720" s="333" t="s">
        <v>20641</v>
      </c>
      <c r="G720" s="515">
        <v>415</v>
      </c>
      <c r="H720" s="516">
        <v>6881869</v>
      </c>
    </row>
    <row r="721" spans="1:8" x14ac:dyDescent="0.3">
      <c r="A721" s="514">
        <v>5</v>
      </c>
      <c r="B721" s="517" t="s">
        <v>20904</v>
      </c>
      <c r="C721" s="333" t="s">
        <v>22352</v>
      </c>
      <c r="D721" s="333" t="s">
        <v>274</v>
      </c>
      <c r="E721" s="333" t="s">
        <v>22353</v>
      </c>
      <c r="F721" s="333" t="s">
        <v>20816</v>
      </c>
      <c r="G721" s="515">
        <v>925</v>
      </c>
      <c r="H721" s="516">
        <v>5773626</v>
      </c>
    </row>
    <row r="722" spans="1:8" x14ac:dyDescent="0.3">
      <c r="A722" s="514">
        <v>5</v>
      </c>
      <c r="B722" s="517" t="s">
        <v>20904</v>
      </c>
      <c r="C722" s="333" t="s">
        <v>22354</v>
      </c>
      <c r="D722" s="333" t="s">
        <v>274</v>
      </c>
      <c r="E722" s="333" t="s">
        <v>22355</v>
      </c>
      <c r="F722" s="333" t="s">
        <v>22356</v>
      </c>
      <c r="G722" s="515">
        <v>925</v>
      </c>
      <c r="H722" s="516">
        <v>8381654</v>
      </c>
    </row>
    <row r="723" spans="1:8" x14ac:dyDescent="0.3">
      <c r="A723" s="514">
        <v>5</v>
      </c>
      <c r="B723" s="517" t="s">
        <v>20904</v>
      </c>
      <c r="C723" s="333" t="s">
        <v>22357</v>
      </c>
      <c r="D723" s="333" t="s">
        <v>274</v>
      </c>
      <c r="E723" s="333" t="s">
        <v>22358</v>
      </c>
      <c r="F723" s="333" t="s">
        <v>22359</v>
      </c>
      <c r="G723" s="515">
        <v>925</v>
      </c>
      <c r="H723" s="516">
        <v>8588105</v>
      </c>
    </row>
    <row r="724" spans="1:8" x14ac:dyDescent="0.3">
      <c r="A724" s="514">
        <v>5</v>
      </c>
      <c r="B724" s="517" t="s">
        <v>20904</v>
      </c>
      <c r="C724" s="333" t="s">
        <v>22360</v>
      </c>
      <c r="D724" s="333" t="s">
        <v>274</v>
      </c>
      <c r="E724" s="333" t="s">
        <v>22361</v>
      </c>
      <c r="F724" s="333" t="s">
        <v>22362</v>
      </c>
      <c r="G724" s="515">
        <v>510</v>
      </c>
      <c r="H724" s="516">
        <v>6543082</v>
      </c>
    </row>
    <row r="725" spans="1:8" x14ac:dyDescent="0.3">
      <c r="A725" s="514">
        <v>5</v>
      </c>
      <c r="B725" s="517" t="s">
        <v>20904</v>
      </c>
      <c r="C725" s="333" t="s">
        <v>22363</v>
      </c>
      <c r="D725" s="333" t="s">
        <v>274</v>
      </c>
      <c r="E725" s="333" t="s">
        <v>22364</v>
      </c>
      <c r="F725" s="333" t="s">
        <v>22365</v>
      </c>
      <c r="G725" s="515">
        <v>925</v>
      </c>
      <c r="H725" s="516">
        <v>2162466</v>
      </c>
    </row>
    <row r="726" spans="1:8" x14ac:dyDescent="0.3">
      <c r="A726" s="514">
        <v>5</v>
      </c>
      <c r="B726" s="517" t="s">
        <v>20904</v>
      </c>
      <c r="C726" s="333" t="s">
        <v>22366</v>
      </c>
      <c r="D726" s="333" t="s">
        <v>274</v>
      </c>
      <c r="E726" s="333" t="s">
        <v>22367</v>
      </c>
      <c r="F726" s="333" t="s">
        <v>22368</v>
      </c>
      <c r="G726" s="515">
        <v>925</v>
      </c>
      <c r="H726" s="516">
        <v>2486390</v>
      </c>
    </row>
    <row r="727" spans="1:8" x14ac:dyDescent="0.3">
      <c r="A727" s="514">
        <v>5</v>
      </c>
      <c r="B727" s="517" t="s">
        <v>20904</v>
      </c>
      <c r="C727" s="333" t="s">
        <v>22369</v>
      </c>
      <c r="D727" s="333" t="s">
        <v>274</v>
      </c>
      <c r="E727" s="333" t="s">
        <v>22370</v>
      </c>
      <c r="F727" s="333" t="s">
        <v>22371</v>
      </c>
      <c r="G727" s="515">
        <v>925</v>
      </c>
      <c r="H727" s="516">
        <v>4494739</v>
      </c>
    </row>
    <row r="728" spans="1:8" x14ac:dyDescent="0.3">
      <c r="A728" s="514">
        <v>5</v>
      </c>
      <c r="B728" s="517" t="s">
        <v>20904</v>
      </c>
      <c r="C728" s="333" t="s">
        <v>22372</v>
      </c>
      <c r="D728" s="333" t="s">
        <v>274</v>
      </c>
      <c r="E728" s="333" t="s">
        <v>22373</v>
      </c>
      <c r="F728" s="333" t="s">
        <v>22374</v>
      </c>
      <c r="G728" s="515">
        <v>310</v>
      </c>
      <c r="H728" s="516">
        <v>9028624</v>
      </c>
    </row>
    <row r="729" spans="1:8" x14ac:dyDescent="0.3">
      <c r="A729" s="514">
        <v>5</v>
      </c>
      <c r="B729" s="517" t="s">
        <v>20904</v>
      </c>
      <c r="C729" s="333" t="s">
        <v>22375</v>
      </c>
      <c r="D729" s="333" t="s">
        <v>274</v>
      </c>
      <c r="E729" s="333" t="s">
        <v>22376</v>
      </c>
      <c r="F729" s="333" t="s">
        <v>22377</v>
      </c>
      <c r="G729" s="515">
        <v>925</v>
      </c>
      <c r="H729" s="516">
        <v>7087178</v>
      </c>
    </row>
    <row r="730" spans="1:8" x14ac:dyDescent="0.3">
      <c r="A730" s="514">
        <v>5</v>
      </c>
      <c r="B730" s="517" t="s">
        <v>20904</v>
      </c>
      <c r="C730" s="333" t="s">
        <v>22378</v>
      </c>
      <c r="D730" s="333" t="s">
        <v>274</v>
      </c>
      <c r="E730" s="333" t="s">
        <v>22379</v>
      </c>
      <c r="F730" s="333" t="s">
        <v>22380</v>
      </c>
      <c r="G730" s="515">
        <v>720</v>
      </c>
      <c r="H730" s="516">
        <v>8405200</v>
      </c>
    </row>
    <row r="731" spans="1:8" x14ac:dyDescent="0.3">
      <c r="A731" s="514">
        <v>5</v>
      </c>
      <c r="B731" s="517" t="s">
        <v>20904</v>
      </c>
      <c r="C731" s="333" t="s">
        <v>22381</v>
      </c>
      <c r="D731" s="333" t="s">
        <v>274</v>
      </c>
      <c r="E731" s="333" t="s">
        <v>22382</v>
      </c>
      <c r="F731" s="333" t="s">
        <v>22383</v>
      </c>
      <c r="G731" s="515">
        <v>925</v>
      </c>
      <c r="H731" s="516">
        <v>4134337</v>
      </c>
    </row>
    <row r="732" spans="1:8" x14ac:dyDescent="0.3">
      <c r="A732" s="514">
        <v>5</v>
      </c>
      <c r="B732" s="517" t="s">
        <v>20904</v>
      </c>
      <c r="C732" s="333" t="s">
        <v>20758</v>
      </c>
      <c r="D732" s="333" t="s">
        <v>274</v>
      </c>
      <c r="E732" s="333" t="s">
        <v>20759</v>
      </c>
      <c r="F732" s="333" t="s">
        <v>20760</v>
      </c>
      <c r="G732" s="515">
        <v>925</v>
      </c>
      <c r="H732" s="516">
        <v>5511889</v>
      </c>
    </row>
    <row r="733" spans="1:8" x14ac:dyDescent="0.3">
      <c r="A733" s="514">
        <v>5</v>
      </c>
      <c r="B733" s="517" t="s">
        <v>20904</v>
      </c>
      <c r="C733" s="333" t="s">
        <v>20061</v>
      </c>
      <c r="D733" s="333" t="s">
        <v>274</v>
      </c>
      <c r="E733" s="333" t="s">
        <v>20062</v>
      </c>
      <c r="F733" s="333" t="s">
        <v>20063</v>
      </c>
      <c r="G733" s="515">
        <v>408</v>
      </c>
      <c r="H733" s="516">
        <v>3554520</v>
      </c>
    </row>
    <row r="734" spans="1:8" x14ac:dyDescent="0.3">
      <c r="A734" s="514">
        <v>5</v>
      </c>
      <c r="B734" s="517" t="s">
        <v>20904</v>
      </c>
      <c r="C734" s="333" t="s">
        <v>19814</v>
      </c>
      <c r="D734" s="333" t="s">
        <v>274</v>
      </c>
      <c r="E734" s="333" t="s">
        <v>19815</v>
      </c>
      <c r="F734" s="333" t="s">
        <v>19816</v>
      </c>
      <c r="G734" s="515">
        <v>510</v>
      </c>
      <c r="H734" s="516">
        <v>4686738</v>
      </c>
    </row>
    <row r="735" spans="1:8" x14ac:dyDescent="0.3">
      <c r="A735" s="514">
        <v>5</v>
      </c>
      <c r="B735" s="517" t="s">
        <v>20904</v>
      </c>
      <c r="C735" s="333" t="s">
        <v>22384</v>
      </c>
      <c r="D735" s="333" t="s">
        <v>274</v>
      </c>
      <c r="E735" s="333" t="s">
        <v>22385</v>
      </c>
      <c r="F735" s="333" t="s">
        <v>22386</v>
      </c>
      <c r="G735" s="515">
        <v>925</v>
      </c>
      <c r="H735" s="516">
        <v>9845523</v>
      </c>
    </row>
    <row r="736" spans="1:8" x14ac:dyDescent="0.3">
      <c r="A736" s="514">
        <v>5</v>
      </c>
      <c r="B736" s="517" t="s">
        <v>20904</v>
      </c>
      <c r="C736" s="333" t="s">
        <v>22387</v>
      </c>
      <c r="D736" s="333" t="s">
        <v>274</v>
      </c>
      <c r="E736" s="333" t="s">
        <v>22388</v>
      </c>
      <c r="F736" s="333" t="s">
        <v>22389</v>
      </c>
      <c r="G736" s="515">
        <v>925</v>
      </c>
      <c r="H736" s="516">
        <v>2009077</v>
      </c>
    </row>
    <row r="737" spans="1:8" x14ac:dyDescent="0.3">
      <c r="A737" s="514">
        <v>5</v>
      </c>
      <c r="B737" s="517" t="s">
        <v>20904</v>
      </c>
      <c r="C737" s="333" t="s">
        <v>20648</v>
      </c>
      <c r="D737" s="333" t="s">
        <v>274</v>
      </c>
      <c r="E737" s="333" t="s">
        <v>20649</v>
      </c>
      <c r="F737" s="333" t="s">
        <v>20650</v>
      </c>
      <c r="G737" s="515">
        <v>310</v>
      </c>
      <c r="H737" s="516">
        <v>9978696</v>
      </c>
    </row>
    <row r="738" spans="1:8" x14ac:dyDescent="0.3">
      <c r="A738" s="514">
        <v>5</v>
      </c>
      <c r="B738" s="517" t="s">
        <v>20904</v>
      </c>
      <c r="C738" s="333" t="s">
        <v>22390</v>
      </c>
      <c r="D738" s="333" t="s">
        <v>274</v>
      </c>
      <c r="E738" s="333" t="s">
        <v>22391</v>
      </c>
      <c r="F738" s="333" t="s">
        <v>22392</v>
      </c>
      <c r="G738" s="515">
        <v>207</v>
      </c>
      <c r="H738" s="516">
        <v>3037837</v>
      </c>
    </row>
    <row r="739" spans="1:8" x14ac:dyDescent="0.3">
      <c r="A739" s="514">
        <v>5</v>
      </c>
      <c r="B739" s="517" t="s">
        <v>20904</v>
      </c>
      <c r="C739" s="333" t="s">
        <v>22393</v>
      </c>
      <c r="D739" s="333" t="s">
        <v>274</v>
      </c>
      <c r="E739" s="333" t="s">
        <v>22394</v>
      </c>
      <c r="F739" s="333" t="s">
        <v>22395</v>
      </c>
      <c r="G739" s="515">
        <v>510</v>
      </c>
      <c r="H739" s="516">
        <v>5179020</v>
      </c>
    </row>
    <row r="740" spans="1:8" x14ac:dyDescent="0.3">
      <c r="A740" s="514">
        <v>5</v>
      </c>
      <c r="B740" s="517" t="s">
        <v>20904</v>
      </c>
      <c r="C740" s="333" t="s">
        <v>20115</v>
      </c>
      <c r="D740" s="333" t="s">
        <v>274</v>
      </c>
      <c r="E740" s="333" t="s">
        <v>20116</v>
      </c>
      <c r="F740" s="333" t="s">
        <v>20117</v>
      </c>
      <c r="G740" s="515">
        <v>925</v>
      </c>
      <c r="H740" s="516">
        <v>9376294</v>
      </c>
    </row>
    <row r="741" spans="1:8" x14ac:dyDescent="0.3">
      <c r="A741" s="514">
        <v>5</v>
      </c>
      <c r="B741" s="517" t="s">
        <v>20904</v>
      </c>
      <c r="C741" s="333" t="s">
        <v>18745</v>
      </c>
      <c r="D741" s="333" t="s">
        <v>274</v>
      </c>
      <c r="E741" s="333" t="s">
        <v>18746</v>
      </c>
      <c r="F741" s="333" t="s">
        <v>18747</v>
      </c>
      <c r="G741" s="515">
        <v>925</v>
      </c>
      <c r="H741" s="516">
        <v>2541994</v>
      </c>
    </row>
    <row r="742" spans="1:8" x14ac:dyDescent="0.3">
      <c r="A742" s="514">
        <v>5</v>
      </c>
      <c r="B742" s="517" t="s">
        <v>20904</v>
      </c>
      <c r="C742" s="333" t="s">
        <v>2713</v>
      </c>
      <c r="D742" s="333" t="s">
        <v>4342</v>
      </c>
      <c r="E742" s="333" t="s">
        <v>4343</v>
      </c>
      <c r="F742" s="333" t="s">
        <v>22396</v>
      </c>
      <c r="G742" s="515">
        <v>925</v>
      </c>
      <c r="H742" s="516">
        <v>3143450</v>
      </c>
    </row>
    <row r="743" spans="1:8" x14ac:dyDescent="0.3">
      <c r="A743" s="514">
        <v>5</v>
      </c>
      <c r="B743" s="517" t="s">
        <v>20904</v>
      </c>
      <c r="C743" s="333" t="s">
        <v>19924</v>
      </c>
      <c r="D743" s="333" t="s">
        <v>274</v>
      </c>
      <c r="E743" s="333" t="s">
        <v>19925</v>
      </c>
      <c r="F743" s="333" t="s">
        <v>19926</v>
      </c>
      <c r="G743" s="515">
        <v>925</v>
      </c>
      <c r="H743" s="516">
        <v>6390346</v>
      </c>
    </row>
    <row r="744" spans="1:8" x14ac:dyDescent="0.3">
      <c r="A744" s="514">
        <v>5</v>
      </c>
      <c r="B744" s="517" t="s">
        <v>20904</v>
      </c>
      <c r="C744" s="333" t="s">
        <v>22397</v>
      </c>
      <c r="D744" s="333" t="s">
        <v>274</v>
      </c>
      <c r="E744" s="333" t="s">
        <v>22398</v>
      </c>
      <c r="F744" s="333" t="s">
        <v>22399</v>
      </c>
      <c r="G744" s="515">
        <v>479</v>
      </c>
      <c r="H744" s="516">
        <v>8775406</v>
      </c>
    </row>
    <row r="745" spans="1:8" x14ac:dyDescent="0.3">
      <c r="A745" s="514">
        <v>5</v>
      </c>
      <c r="B745" s="517" t="s">
        <v>20904</v>
      </c>
      <c r="C745" s="333" t="s">
        <v>22400</v>
      </c>
      <c r="D745" s="333" t="s">
        <v>274</v>
      </c>
      <c r="E745" s="333" t="s">
        <v>22401</v>
      </c>
      <c r="F745" s="333" t="s">
        <v>22402</v>
      </c>
      <c r="G745" s="515">
        <v>925</v>
      </c>
      <c r="H745" s="516">
        <v>4136211</v>
      </c>
    </row>
    <row r="746" spans="1:8" x14ac:dyDescent="0.3">
      <c r="A746" s="514">
        <v>5</v>
      </c>
      <c r="B746" s="517" t="s">
        <v>20904</v>
      </c>
      <c r="C746" s="333" t="s">
        <v>22403</v>
      </c>
      <c r="D746" s="333" t="s">
        <v>274</v>
      </c>
      <c r="E746" s="333" t="s">
        <v>22404</v>
      </c>
      <c r="F746" s="333" t="s">
        <v>22405</v>
      </c>
      <c r="G746" s="515">
        <v>979</v>
      </c>
      <c r="H746" s="516">
        <v>5746751</v>
      </c>
    </row>
    <row r="747" spans="1:8" x14ac:dyDescent="0.3">
      <c r="A747" s="514">
        <v>5</v>
      </c>
      <c r="B747" s="517" t="s">
        <v>20904</v>
      </c>
      <c r="C747" s="333" t="s">
        <v>22406</v>
      </c>
      <c r="D747" s="333" t="s">
        <v>274</v>
      </c>
      <c r="E747" s="333" t="s">
        <v>22407</v>
      </c>
      <c r="F747" s="333" t="s">
        <v>22408</v>
      </c>
      <c r="G747" s="515">
        <v>408</v>
      </c>
      <c r="H747" s="516">
        <v>3914018</v>
      </c>
    </row>
    <row r="748" spans="1:8" x14ac:dyDescent="0.3">
      <c r="A748" s="514">
        <v>5</v>
      </c>
      <c r="B748" s="517" t="s">
        <v>20904</v>
      </c>
      <c r="C748" s="333" t="s">
        <v>22409</v>
      </c>
      <c r="D748" s="333" t="s">
        <v>274</v>
      </c>
      <c r="E748" s="333" t="s">
        <v>22410</v>
      </c>
      <c r="F748" s="333" t="s">
        <v>22411</v>
      </c>
      <c r="G748" s="515">
        <v>925</v>
      </c>
      <c r="H748" s="516">
        <v>8201177</v>
      </c>
    </row>
    <row r="749" spans="1:8" x14ac:dyDescent="0.3">
      <c r="A749" s="514">
        <v>5</v>
      </c>
      <c r="B749" s="517" t="s">
        <v>20904</v>
      </c>
      <c r="C749" s="333" t="s">
        <v>18751</v>
      </c>
      <c r="D749" s="333" t="s">
        <v>274</v>
      </c>
      <c r="E749" s="333" t="s">
        <v>18752</v>
      </c>
      <c r="F749" s="333" t="s">
        <v>18753</v>
      </c>
      <c r="G749" s="515">
        <v>510</v>
      </c>
      <c r="H749" s="516">
        <v>3010115</v>
      </c>
    </row>
    <row r="750" spans="1:8" x14ac:dyDescent="0.3">
      <c r="A750" s="514">
        <v>5</v>
      </c>
      <c r="B750" s="517" t="s">
        <v>20904</v>
      </c>
      <c r="C750" s="333" t="s">
        <v>22412</v>
      </c>
      <c r="D750" s="333" t="s">
        <v>294</v>
      </c>
      <c r="E750" s="333" t="s">
        <v>22413</v>
      </c>
      <c r="F750" s="333" t="s">
        <v>22414</v>
      </c>
      <c r="G750" s="515">
        <v>925</v>
      </c>
      <c r="H750" s="516">
        <v>9638251</v>
      </c>
    </row>
    <row r="751" spans="1:8" x14ac:dyDescent="0.3">
      <c r="A751" s="514">
        <v>5</v>
      </c>
      <c r="B751" s="517" t="s">
        <v>20904</v>
      </c>
      <c r="C751" s="333" t="s">
        <v>22415</v>
      </c>
      <c r="D751" s="333" t="s">
        <v>274</v>
      </c>
      <c r="E751" s="333" t="s">
        <v>22416</v>
      </c>
      <c r="F751" s="333" t="s">
        <v>22417</v>
      </c>
      <c r="G751" s="515">
        <v>925</v>
      </c>
      <c r="H751" s="516">
        <v>5807956</v>
      </c>
    </row>
    <row r="752" spans="1:8" x14ac:dyDescent="0.3">
      <c r="A752" s="514">
        <v>5</v>
      </c>
      <c r="B752" s="517" t="s">
        <v>20904</v>
      </c>
      <c r="C752" s="333" t="s">
        <v>22418</v>
      </c>
      <c r="D752" s="333" t="s">
        <v>274</v>
      </c>
      <c r="E752" s="333" t="s">
        <v>22419</v>
      </c>
      <c r="F752" s="333" t="s">
        <v>22420</v>
      </c>
      <c r="G752" s="515">
        <v>510</v>
      </c>
      <c r="H752" s="516">
        <v>8375337</v>
      </c>
    </row>
    <row r="753" spans="1:8" x14ac:dyDescent="0.3">
      <c r="A753" s="514">
        <v>5</v>
      </c>
      <c r="B753" s="517" t="s">
        <v>20904</v>
      </c>
      <c r="C753" s="333" t="s">
        <v>19971</v>
      </c>
      <c r="D753" s="333" t="s">
        <v>274</v>
      </c>
      <c r="E753" s="333" t="s">
        <v>19972</v>
      </c>
      <c r="F753" s="333" t="s">
        <v>19973</v>
      </c>
      <c r="G753" s="515">
        <v>925</v>
      </c>
      <c r="H753" s="516">
        <v>7885825</v>
      </c>
    </row>
    <row r="754" spans="1:8" x14ac:dyDescent="0.3">
      <c r="A754" s="514">
        <v>5</v>
      </c>
      <c r="B754" s="517" t="s">
        <v>20904</v>
      </c>
      <c r="C754" s="333" t="s">
        <v>22421</v>
      </c>
      <c r="D754" s="333" t="s">
        <v>274</v>
      </c>
      <c r="E754" s="333" t="s">
        <v>22422</v>
      </c>
      <c r="F754" s="333" t="s">
        <v>22423</v>
      </c>
      <c r="G754" s="515">
        <v>925</v>
      </c>
      <c r="H754" s="516">
        <v>8180765</v>
      </c>
    </row>
    <row r="755" spans="1:8" x14ac:dyDescent="0.3">
      <c r="A755" s="514">
        <v>5</v>
      </c>
      <c r="B755" s="517" t="s">
        <v>20904</v>
      </c>
      <c r="C755" s="333" t="s">
        <v>22424</v>
      </c>
      <c r="D755" s="333" t="s">
        <v>274</v>
      </c>
      <c r="E755" s="333" t="s">
        <v>22425</v>
      </c>
      <c r="F755" s="333" t="s">
        <v>22426</v>
      </c>
      <c r="G755" s="515">
        <v>415</v>
      </c>
      <c r="H755" s="516">
        <v>9711697</v>
      </c>
    </row>
    <row r="756" spans="1:8" x14ac:dyDescent="0.3">
      <c r="A756" s="514">
        <v>5</v>
      </c>
      <c r="B756" s="517" t="s">
        <v>20904</v>
      </c>
      <c r="C756" s="333" t="s">
        <v>22427</v>
      </c>
      <c r="D756" s="333" t="s">
        <v>274</v>
      </c>
      <c r="E756" s="333" t="s">
        <v>22428</v>
      </c>
      <c r="F756" s="333" t="s">
        <v>22429</v>
      </c>
      <c r="G756" s="515">
        <v>925</v>
      </c>
      <c r="H756" s="516">
        <v>2125230</v>
      </c>
    </row>
    <row r="757" spans="1:8" x14ac:dyDescent="0.3">
      <c r="A757" s="514">
        <v>5</v>
      </c>
      <c r="B757" s="517" t="s">
        <v>20904</v>
      </c>
      <c r="C757" s="333" t="s">
        <v>22430</v>
      </c>
      <c r="D757" s="333" t="s">
        <v>274</v>
      </c>
      <c r="E757" s="333" t="s">
        <v>22431</v>
      </c>
      <c r="F757" s="333" t="s">
        <v>22432</v>
      </c>
      <c r="G757" s="515">
        <v>510</v>
      </c>
      <c r="H757" s="516">
        <v>3851111</v>
      </c>
    </row>
    <row r="758" spans="1:8" x14ac:dyDescent="0.3">
      <c r="A758" s="514">
        <v>5</v>
      </c>
      <c r="B758" s="517" t="s">
        <v>20904</v>
      </c>
      <c r="C758" s="333" t="s">
        <v>22433</v>
      </c>
      <c r="D758" s="333" t="s">
        <v>274</v>
      </c>
      <c r="E758" s="333" t="s">
        <v>22434</v>
      </c>
      <c r="F758" s="333" t="s">
        <v>22435</v>
      </c>
      <c r="G758" s="515">
        <v>925</v>
      </c>
      <c r="H758" s="516">
        <v>8376723</v>
      </c>
    </row>
    <row r="759" spans="1:8" x14ac:dyDescent="0.3">
      <c r="A759" s="514">
        <v>5</v>
      </c>
      <c r="B759" s="517" t="s">
        <v>20904</v>
      </c>
      <c r="C759" s="333" t="s">
        <v>22436</v>
      </c>
      <c r="D759" s="333" t="s">
        <v>274</v>
      </c>
      <c r="E759" s="333" t="s">
        <v>22437</v>
      </c>
      <c r="F759" s="333" t="s">
        <v>22438</v>
      </c>
      <c r="G759" s="515">
        <v>415</v>
      </c>
      <c r="H759" s="516">
        <v>7578600</v>
      </c>
    </row>
    <row r="760" spans="1:8" x14ac:dyDescent="0.3">
      <c r="A760" s="514">
        <v>5</v>
      </c>
      <c r="B760" s="517" t="s">
        <v>20904</v>
      </c>
      <c r="C760" s="333" t="s">
        <v>22439</v>
      </c>
      <c r="D760" s="333" t="s">
        <v>274</v>
      </c>
      <c r="E760" s="333" t="s">
        <v>22440</v>
      </c>
      <c r="F760" s="333" t="s">
        <v>22441</v>
      </c>
      <c r="G760" s="515">
        <v>813</v>
      </c>
      <c r="H760" s="516">
        <v>7200970</v>
      </c>
    </row>
    <row r="761" spans="1:8" x14ac:dyDescent="0.3">
      <c r="A761" s="514">
        <v>5</v>
      </c>
      <c r="B761" s="517" t="s">
        <v>20904</v>
      </c>
      <c r="C761" s="333" t="s">
        <v>22442</v>
      </c>
      <c r="D761" s="333" t="s">
        <v>274</v>
      </c>
      <c r="E761" s="333" t="s">
        <v>22443</v>
      </c>
      <c r="F761" s="333" t="s">
        <v>22444</v>
      </c>
      <c r="G761" s="515">
        <v>925</v>
      </c>
      <c r="H761" s="516">
        <v>3232161</v>
      </c>
    </row>
    <row r="762" spans="1:8" x14ac:dyDescent="0.3">
      <c r="A762" s="514">
        <v>5</v>
      </c>
      <c r="B762" s="517" t="s">
        <v>20904</v>
      </c>
      <c r="C762" s="333" t="s">
        <v>22445</v>
      </c>
      <c r="D762" s="333" t="s">
        <v>274</v>
      </c>
      <c r="E762" s="333" t="s">
        <v>22446</v>
      </c>
      <c r="F762" s="333" t="s">
        <v>22447</v>
      </c>
      <c r="G762" s="515">
        <v>925</v>
      </c>
      <c r="H762" s="516">
        <v>2868751</v>
      </c>
    </row>
    <row r="763" spans="1:8" x14ac:dyDescent="0.3">
      <c r="A763" s="514">
        <v>5</v>
      </c>
      <c r="B763" s="517" t="s">
        <v>20904</v>
      </c>
      <c r="C763" s="333" t="s">
        <v>20672</v>
      </c>
      <c r="D763" s="333" t="s">
        <v>274</v>
      </c>
      <c r="E763" s="333" t="s">
        <v>20673</v>
      </c>
      <c r="F763" s="333" t="s">
        <v>20674</v>
      </c>
      <c r="G763" s="515">
        <v>925</v>
      </c>
      <c r="H763" s="516">
        <v>9151284</v>
      </c>
    </row>
    <row r="764" spans="1:8" x14ac:dyDescent="0.3">
      <c r="A764" s="514">
        <v>5</v>
      </c>
      <c r="B764" s="517" t="s">
        <v>20904</v>
      </c>
      <c r="C764" s="333" t="s">
        <v>22448</v>
      </c>
      <c r="D764" s="333" t="s">
        <v>274</v>
      </c>
      <c r="E764" s="333" t="s">
        <v>22449</v>
      </c>
      <c r="F764" s="333" t="s">
        <v>22450</v>
      </c>
      <c r="G764" s="515">
        <v>925</v>
      </c>
      <c r="H764" s="516">
        <v>9182190</v>
      </c>
    </row>
    <row r="765" spans="1:8" x14ac:dyDescent="0.3">
      <c r="A765" s="514">
        <v>5</v>
      </c>
      <c r="B765" s="517" t="s">
        <v>20904</v>
      </c>
      <c r="C765" s="333" t="s">
        <v>22451</v>
      </c>
      <c r="D765" s="333" t="s">
        <v>274</v>
      </c>
      <c r="E765" s="333" t="s">
        <v>22452</v>
      </c>
      <c r="F765" s="333" t="s">
        <v>22453</v>
      </c>
      <c r="G765" s="515">
        <v>925</v>
      </c>
      <c r="H765" s="516">
        <v>4064706</v>
      </c>
    </row>
    <row r="766" spans="1:8" x14ac:dyDescent="0.3">
      <c r="A766" s="514">
        <v>5</v>
      </c>
      <c r="B766" s="517" t="s">
        <v>20904</v>
      </c>
      <c r="C766" s="333" t="s">
        <v>19935</v>
      </c>
      <c r="D766" s="333" t="s">
        <v>274</v>
      </c>
      <c r="E766" s="333" t="s">
        <v>19936</v>
      </c>
      <c r="F766" s="333" t="s">
        <v>19937</v>
      </c>
      <c r="G766" s="515">
        <v>925</v>
      </c>
      <c r="H766" s="516">
        <v>9326652</v>
      </c>
    </row>
    <row r="767" spans="1:8" x14ac:dyDescent="0.3">
      <c r="A767" s="514">
        <v>5</v>
      </c>
      <c r="B767" s="517" t="s">
        <v>20904</v>
      </c>
      <c r="C767" s="333" t="s">
        <v>22454</v>
      </c>
      <c r="D767" s="333" t="s">
        <v>274</v>
      </c>
      <c r="E767" s="333" t="s">
        <v>22455</v>
      </c>
      <c r="F767" s="333" t="s">
        <v>22456</v>
      </c>
      <c r="G767" s="515">
        <v>925</v>
      </c>
      <c r="H767" s="516">
        <v>8318494</v>
      </c>
    </row>
    <row r="768" spans="1:8" x14ac:dyDescent="0.3">
      <c r="A768" s="514">
        <v>5</v>
      </c>
      <c r="B768" s="517" t="s">
        <v>20904</v>
      </c>
      <c r="C768" s="333" t="s">
        <v>22457</v>
      </c>
      <c r="D768" s="333" t="s">
        <v>274</v>
      </c>
      <c r="E768" s="333" t="s">
        <v>22458</v>
      </c>
      <c r="F768" s="333" t="s">
        <v>22459</v>
      </c>
      <c r="G768" s="515">
        <v>650</v>
      </c>
      <c r="H768" s="516">
        <v>6787705</v>
      </c>
    </row>
    <row r="769" spans="1:8" x14ac:dyDescent="0.3">
      <c r="A769" s="514">
        <v>5</v>
      </c>
      <c r="B769" s="517" t="s">
        <v>20904</v>
      </c>
      <c r="C769" s="333" t="s">
        <v>22460</v>
      </c>
      <c r="D769" s="333" t="s">
        <v>274</v>
      </c>
      <c r="E769" s="333" t="s">
        <v>22461</v>
      </c>
      <c r="F769" s="333" t="s">
        <v>22462</v>
      </c>
      <c r="G769" s="515">
        <v>926</v>
      </c>
      <c r="H769" s="516">
        <v>6836102</v>
      </c>
    </row>
    <row r="770" spans="1:8" x14ac:dyDescent="0.3">
      <c r="A770" s="514">
        <v>5</v>
      </c>
      <c r="B770" s="517" t="s">
        <v>20904</v>
      </c>
      <c r="C770" s="333" t="s">
        <v>22463</v>
      </c>
      <c r="D770" s="333" t="s">
        <v>274</v>
      </c>
      <c r="E770" s="333" t="s">
        <v>22464</v>
      </c>
      <c r="F770" s="333" t="s">
        <v>22465</v>
      </c>
      <c r="G770" s="515">
        <v>925</v>
      </c>
      <c r="H770" s="516">
        <v>9981155</v>
      </c>
    </row>
    <row r="771" spans="1:8" x14ac:dyDescent="0.3">
      <c r="A771" s="514">
        <v>5</v>
      </c>
      <c r="B771" s="517" t="s">
        <v>20904</v>
      </c>
      <c r="C771" s="333" t="s">
        <v>22466</v>
      </c>
      <c r="D771" s="333" t="s">
        <v>274</v>
      </c>
      <c r="E771" s="333" t="s">
        <v>22467</v>
      </c>
      <c r="F771" s="333" t="s">
        <v>22468</v>
      </c>
      <c r="G771" s="515">
        <v>925</v>
      </c>
      <c r="H771" s="516">
        <v>2168129</v>
      </c>
    </row>
    <row r="772" spans="1:8" x14ac:dyDescent="0.3">
      <c r="A772" s="514">
        <v>5</v>
      </c>
      <c r="B772" s="517" t="s">
        <v>20904</v>
      </c>
      <c r="C772" s="333" t="s">
        <v>22469</v>
      </c>
      <c r="D772" s="333" t="s">
        <v>274</v>
      </c>
      <c r="E772" s="333" t="s">
        <v>22470</v>
      </c>
      <c r="F772" s="333" t="s">
        <v>22471</v>
      </c>
      <c r="G772" s="515">
        <v>925</v>
      </c>
      <c r="H772" s="516">
        <v>3094667</v>
      </c>
    </row>
    <row r="773" spans="1:8" x14ac:dyDescent="0.3">
      <c r="A773" s="514">
        <v>5</v>
      </c>
      <c r="B773" s="517" t="s">
        <v>20904</v>
      </c>
      <c r="C773" s="333" t="s">
        <v>22472</v>
      </c>
      <c r="D773" s="333" t="s">
        <v>274</v>
      </c>
      <c r="E773" s="333" t="s">
        <v>22473</v>
      </c>
      <c r="F773" s="333" t="s">
        <v>22474</v>
      </c>
      <c r="G773" s="515">
        <v>415</v>
      </c>
      <c r="H773" s="516">
        <v>6081886</v>
      </c>
    </row>
    <row r="774" spans="1:8" x14ac:dyDescent="0.3">
      <c r="A774" s="514">
        <v>5</v>
      </c>
      <c r="B774" s="517" t="s">
        <v>20904</v>
      </c>
      <c r="C774" s="333" t="s">
        <v>22475</v>
      </c>
      <c r="D774" s="333" t="s">
        <v>274</v>
      </c>
      <c r="E774" s="333" t="s">
        <v>22476</v>
      </c>
      <c r="F774" s="333" t="s">
        <v>22477</v>
      </c>
      <c r="G774" s="515">
        <v>925</v>
      </c>
      <c r="H774" s="516">
        <v>5779609</v>
      </c>
    </row>
    <row r="775" spans="1:8" x14ac:dyDescent="0.3">
      <c r="A775" s="514">
        <v>5</v>
      </c>
      <c r="B775" s="517" t="s">
        <v>20904</v>
      </c>
      <c r="C775" s="333" t="s">
        <v>22478</v>
      </c>
      <c r="D775" s="333" t="s">
        <v>274</v>
      </c>
      <c r="E775" s="333" t="s">
        <v>22479</v>
      </c>
      <c r="F775" s="333" t="s">
        <v>22480</v>
      </c>
      <c r="G775" s="515">
        <v>925</v>
      </c>
      <c r="H775" s="516">
        <v>2485361</v>
      </c>
    </row>
    <row r="776" spans="1:8" x14ac:dyDescent="0.3">
      <c r="A776" s="514">
        <v>5</v>
      </c>
      <c r="B776" s="517" t="s">
        <v>20904</v>
      </c>
      <c r="C776" s="333" t="s">
        <v>20094</v>
      </c>
      <c r="D776" s="333" t="s">
        <v>274</v>
      </c>
      <c r="E776" s="333" t="s">
        <v>20095</v>
      </c>
      <c r="F776" s="333" t="s">
        <v>20096</v>
      </c>
      <c r="G776" s="515">
        <v>510</v>
      </c>
      <c r="H776" s="516">
        <v>4999441</v>
      </c>
    </row>
    <row r="777" spans="1:8" x14ac:dyDescent="0.3">
      <c r="A777" s="514">
        <v>5</v>
      </c>
      <c r="B777" s="517" t="s">
        <v>20904</v>
      </c>
      <c r="C777" s="333" t="s">
        <v>20265</v>
      </c>
      <c r="D777" s="333" t="s">
        <v>274</v>
      </c>
      <c r="E777" s="333" t="s">
        <v>20266</v>
      </c>
      <c r="F777" s="333" t="s">
        <v>20267</v>
      </c>
      <c r="G777" s="515">
        <v>925</v>
      </c>
      <c r="H777" s="516">
        <v>8997394</v>
      </c>
    </row>
    <row r="778" spans="1:8" x14ac:dyDescent="0.3">
      <c r="A778" s="514">
        <v>5</v>
      </c>
      <c r="B778" s="517" t="s">
        <v>20904</v>
      </c>
      <c r="C778" s="333" t="s">
        <v>22481</v>
      </c>
      <c r="D778" s="333" t="s">
        <v>274</v>
      </c>
      <c r="E778" s="333" t="s">
        <v>22482</v>
      </c>
      <c r="F778" s="333" t="s">
        <v>22483</v>
      </c>
      <c r="G778" s="515">
        <v>925</v>
      </c>
      <c r="H778" s="516">
        <v>5525167</v>
      </c>
    </row>
    <row r="779" spans="1:8" x14ac:dyDescent="0.3">
      <c r="A779" s="514">
        <v>5</v>
      </c>
      <c r="B779" s="517" t="s">
        <v>20904</v>
      </c>
      <c r="C779" s="333" t="s">
        <v>18739</v>
      </c>
      <c r="D779" s="333" t="s">
        <v>274</v>
      </c>
      <c r="E779" s="333" t="s">
        <v>18740</v>
      </c>
      <c r="F779" s="333" t="s">
        <v>18741</v>
      </c>
      <c r="G779" s="515">
        <v>925</v>
      </c>
      <c r="H779" s="516">
        <v>2553150</v>
      </c>
    </row>
    <row r="780" spans="1:8" x14ac:dyDescent="0.3">
      <c r="A780" s="514">
        <v>5</v>
      </c>
      <c r="B780" s="517" t="s">
        <v>20904</v>
      </c>
      <c r="C780" s="333" t="s">
        <v>22484</v>
      </c>
      <c r="D780" s="333" t="s">
        <v>274</v>
      </c>
      <c r="E780" s="333" t="s">
        <v>22485</v>
      </c>
      <c r="F780" s="333" t="s">
        <v>22486</v>
      </c>
      <c r="G780" s="515">
        <v>925</v>
      </c>
      <c r="H780" s="516">
        <v>8319361</v>
      </c>
    </row>
    <row r="781" spans="1:8" x14ac:dyDescent="0.3">
      <c r="A781" s="514">
        <v>5</v>
      </c>
      <c r="B781" s="517" t="s">
        <v>20904</v>
      </c>
      <c r="C781" s="333" t="s">
        <v>20097</v>
      </c>
      <c r="D781" s="333" t="s">
        <v>274</v>
      </c>
      <c r="E781" s="333" t="s">
        <v>20098</v>
      </c>
      <c r="F781" s="333" t="s">
        <v>20099</v>
      </c>
      <c r="G781" s="515">
        <v>650</v>
      </c>
      <c r="H781" s="516">
        <v>2387527</v>
      </c>
    </row>
    <row r="782" spans="1:8" x14ac:dyDescent="0.3">
      <c r="A782" s="514">
        <v>5</v>
      </c>
      <c r="B782" s="517" t="s">
        <v>20904</v>
      </c>
      <c r="C782" s="333" t="s">
        <v>22487</v>
      </c>
      <c r="D782" s="333" t="s">
        <v>274</v>
      </c>
      <c r="E782" s="333" t="s">
        <v>22488</v>
      </c>
      <c r="F782" s="333" t="s">
        <v>22489</v>
      </c>
      <c r="G782" s="515">
        <v>510</v>
      </c>
      <c r="H782" s="516">
        <v>4156178</v>
      </c>
    </row>
    <row r="783" spans="1:8" x14ac:dyDescent="0.3">
      <c r="A783" s="514">
        <v>5</v>
      </c>
      <c r="B783" s="517" t="s">
        <v>20904</v>
      </c>
      <c r="C783" s="333" t="s">
        <v>19850</v>
      </c>
      <c r="D783" s="333" t="s">
        <v>274</v>
      </c>
      <c r="E783" s="333" t="s">
        <v>19851</v>
      </c>
      <c r="F783" s="333" t="s">
        <v>19852</v>
      </c>
      <c r="G783" s="515">
        <v>206</v>
      </c>
      <c r="H783" s="516">
        <v>3554163</v>
      </c>
    </row>
    <row r="784" spans="1:8" x14ac:dyDescent="0.3">
      <c r="A784" s="514">
        <v>5</v>
      </c>
      <c r="B784" s="517" t="s">
        <v>20904</v>
      </c>
      <c r="C784" s="333" t="s">
        <v>22490</v>
      </c>
      <c r="D784" s="333" t="s">
        <v>274</v>
      </c>
      <c r="E784" s="333" t="s">
        <v>22491</v>
      </c>
      <c r="F784" s="333" t="s">
        <v>22492</v>
      </c>
      <c r="G784" s="515">
        <v>925</v>
      </c>
      <c r="H784" s="516">
        <v>5180285</v>
      </c>
    </row>
    <row r="785" spans="1:8" x14ac:dyDescent="0.3">
      <c r="A785" s="514">
        <v>5</v>
      </c>
      <c r="B785" s="517" t="s">
        <v>20904</v>
      </c>
      <c r="C785" s="333" t="s">
        <v>19956</v>
      </c>
      <c r="D785" s="333" t="s">
        <v>274</v>
      </c>
      <c r="E785" s="333" t="s">
        <v>19957</v>
      </c>
      <c r="F785" s="333" t="s">
        <v>19958</v>
      </c>
      <c r="G785" s="515">
        <v>925</v>
      </c>
      <c r="H785" s="516">
        <v>3514183</v>
      </c>
    </row>
    <row r="786" spans="1:8" x14ac:dyDescent="0.3">
      <c r="A786" s="514">
        <v>5</v>
      </c>
      <c r="B786" s="517" t="s">
        <v>20904</v>
      </c>
      <c r="C786" s="333" t="s">
        <v>20666</v>
      </c>
      <c r="D786" s="333" t="s">
        <v>274</v>
      </c>
      <c r="E786" s="333" t="s">
        <v>20667</v>
      </c>
      <c r="F786" s="333" t="s">
        <v>20668</v>
      </c>
      <c r="G786" s="515">
        <v>925</v>
      </c>
      <c r="H786" s="516">
        <v>2538750</v>
      </c>
    </row>
    <row r="787" spans="1:8" x14ac:dyDescent="0.3">
      <c r="A787" s="514">
        <v>5</v>
      </c>
      <c r="B787" s="517" t="s">
        <v>20904</v>
      </c>
      <c r="C787" s="333" t="s">
        <v>22493</v>
      </c>
      <c r="D787" s="333" t="s">
        <v>274</v>
      </c>
      <c r="E787" s="333" t="s">
        <v>22494</v>
      </c>
      <c r="F787" s="333" t="s">
        <v>22495</v>
      </c>
      <c r="G787" s="515">
        <v>925</v>
      </c>
      <c r="H787" s="516">
        <v>8311251</v>
      </c>
    </row>
    <row r="788" spans="1:8" x14ac:dyDescent="0.3">
      <c r="A788" s="514">
        <v>5</v>
      </c>
      <c r="B788" s="517" t="s">
        <v>20904</v>
      </c>
      <c r="C788" s="333" t="s">
        <v>19992</v>
      </c>
      <c r="D788" s="333" t="s">
        <v>274</v>
      </c>
      <c r="E788" s="333" t="s">
        <v>19993</v>
      </c>
      <c r="F788" s="333" t="s">
        <v>19994</v>
      </c>
      <c r="G788" s="515">
        <v>510</v>
      </c>
      <c r="H788" s="516">
        <v>6975263</v>
      </c>
    </row>
    <row r="789" spans="1:8" x14ac:dyDescent="0.3">
      <c r="A789" s="514">
        <v>5</v>
      </c>
      <c r="B789" s="517" t="s">
        <v>20904</v>
      </c>
      <c r="C789" s="333" t="s">
        <v>22496</v>
      </c>
      <c r="D789" s="333" t="s">
        <v>274</v>
      </c>
      <c r="E789" s="333" t="s">
        <v>22497</v>
      </c>
      <c r="F789" s="333" t="s">
        <v>22498</v>
      </c>
      <c r="G789" s="515">
        <v>925</v>
      </c>
      <c r="H789" s="516">
        <v>7660003</v>
      </c>
    </row>
    <row r="790" spans="1:8" x14ac:dyDescent="0.3">
      <c r="A790" s="514">
        <v>5</v>
      </c>
      <c r="B790" s="517" t="s">
        <v>20904</v>
      </c>
      <c r="C790" s="333" t="s">
        <v>19142</v>
      </c>
      <c r="D790" s="333" t="s">
        <v>274</v>
      </c>
      <c r="E790" s="333" t="s">
        <v>19143</v>
      </c>
      <c r="F790" s="333" t="s">
        <v>19144</v>
      </c>
      <c r="G790" s="515">
        <v>415</v>
      </c>
      <c r="H790" s="516">
        <v>6090102</v>
      </c>
    </row>
    <row r="791" spans="1:8" x14ac:dyDescent="0.3">
      <c r="A791" s="514">
        <v>5</v>
      </c>
      <c r="B791" s="517" t="s">
        <v>20904</v>
      </c>
      <c r="C791" s="333" t="s">
        <v>19938</v>
      </c>
      <c r="D791" s="333" t="s">
        <v>274</v>
      </c>
      <c r="E791" s="333" t="s">
        <v>19939</v>
      </c>
      <c r="F791" s="333" t="s">
        <v>19940</v>
      </c>
      <c r="G791" s="515">
        <v>925</v>
      </c>
      <c r="H791" s="516">
        <v>3604381</v>
      </c>
    </row>
    <row r="792" spans="1:8" x14ac:dyDescent="0.3">
      <c r="A792" s="514">
        <v>5</v>
      </c>
      <c r="B792" s="517" t="s">
        <v>20904</v>
      </c>
      <c r="C792" s="333" t="s">
        <v>19965</v>
      </c>
      <c r="D792" s="333" t="s">
        <v>274</v>
      </c>
      <c r="E792" s="333" t="s">
        <v>19966</v>
      </c>
      <c r="F792" s="333" t="s">
        <v>19967</v>
      </c>
      <c r="G792" s="515">
        <v>925</v>
      </c>
      <c r="H792" s="516">
        <v>9630123</v>
      </c>
    </row>
    <row r="793" spans="1:8" x14ac:dyDescent="0.3">
      <c r="A793" s="514">
        <v>5</v>
      </c>
      <c r="B793" s="517" t="s">
        <v>20904</v>
      </c>
      <c r="C793" s="333" t="s">
        <v>22499</v>
      </c>
      <c r="D793" s="333" t="s">
        <v>274</v>
      </c>
      <c r="E793" s="333" t="s">
        <v>22500</v>
      </c>
      <c r="F793" s="333" t="s">
        <v>22501</v>
      </c>
      <c r="G793" s="515">
        <v>209</v>
      </c>
      <c r="H793" s="516">
        <v>3219711</v>
      </c>
    </row>
    <row r="794" spans="1:8" x14ac:dyDescent="0.3">
      <c r="A794" s="514">
        <v>5</v>
      </c>
      <c r="B794" s="517" t="s">
        <v>20904</v>
      </c>
      <c r="C794" s="333" t="s">
        <v>20252</v>
      </c>
      <c r="D794" s="333" t="s">
        <v>274</v>
      </c>
      <c r="E794" s="333" t="s">
        <v>20253</v>
      </c>
      <c r="F794" s="333" t="s">
        <v>20254</v>
      </c>
      <c r="G794" s="515">
        <v>510</v>
      </c>
      <c r="H794" s="516">
        <v>8161968</v>
      </c>
    </row>
    <row r="795" spans="1:8" x14ac:dyDescent="0.3">
      <c r="A795" s="514">
        <v>5</v>
      </c>
      <c r="B795" s="517" t="s">
        <v>20904</v>
      </c>
      <c r="C795" s="333" t="s">
        <v>19901</v>
      </c>
      <c r="D795" s="333" t="s">
        <v>274</v>
      </c>
      <c r="E795" s="333" t="s">
        <v>19902</v>
      </c>
      <c r="F795" s="333" t="s">
        <v>19903</v>
      </c>
      <c r="G795" s="515">
        <v>925</v>
      </c>
      <c r="H795" s="516">
        <v>4570330</v>
      </c>
    </row>
    <row r="796" spans="1:8" x14ac:dyDescent="0.3">
      <c r="A796" s="514">
        <v>5</v>
      </c>
      <c r="B796" s="517" t="s">
        <v>20904</v>
      </c>
      <c r="C796" s="333" t="s">
        <v>19862</v>
      </c>
      <c r="D796" s="333" t="s">
        <v>274</v>
      </c>
      <c r="E796" s="333" t="s">
        <v>19863</v>
      </c>
      <c r="F796" s="333" t="s">
        <v>19864</v>
      </c>
      <c r="G796" s="515">
        <v>408</v>
      </c>
      <c r="H796" s="516">
        <v>8925477</v>
      </c>
    </row>
    <row r="797" spans="1:8" x14ac:dyDescent="0.3">
      <c r="A797" s="514">
        <v>5</v>
      </c>
      <c r="B797" s="517" t="s">
        <v>20904</v>
      </c>
      <c r="C797" s="333" t="s">
        <v>22502</v>
      </c>
      <c r="D797" s="333" t="s">
        <v>274</v>
      </c>
      <c r="E797" s="333" t="s">
        <v>22503</v>
      </c>
      <c r="F797" s="333" t="s">
        <v>22504</v>
      </c>
      <c r="G797" s="515">
        <v>714</v>
      </c>
      <c r="H797" s="516">
        <v>2226395</v>
      </c>
    </row>
    <row r="798" spans="1:8" x14ac:dyDescent="0.3">
      <c r="A798" s="514">
        <v>5</v>
      </c>
      <c r="B798" s="517" t="s">
        <v>20904</v>
      </c>
      <c r="C798" s="333" t="s">
        <v>22505</v>
      </c>
      <c r="D798" s="333" t="s">
        <v>274</v>
      </c>
      <c r="E798" s="333" t="s">
        <v>22506</v>
      </c>
      <c r="F798" s="333" t="s">
        <v>22507</v>
      </c>
      <c r="G798" s="515">
        <v>925</v>
      </c>
      <c r="H798" s="516">
        <v>8377148</v>
      </c>
    </row>
    <row r="799" spans="1:8" x14ac:dyDescent="0.3">
      <c r="A799" s="514">
        <v>5</v>
      </c>
      <c r="B799" s="517" t="s">
        <v>20904</v>
      </c>
      <c r="C799" s="333" t="s">
        <v>22508</v>
      </c>
      <c r="D799" s="333" t="s">
        <v>274</v>
      </c>
      <c r="E799" s="333" t="s">
        <v>22509</v>
      </c>
      <c r="F799" s="333" t="s">
        <v>22510</v>
      </c>
      <c r="G799" s="515">
        <v>415</v>
      </c>
      <c r="H799" s="516">
        <v>6993027</v>
      </c>
    </row>
    <row r="800" spans="1:8" x14ac:dyDescent="0.3">
      <c r="A800" s="514">
        <v>5</v>
      </c>
      <c r="B800" s="517" t="s">
        <v>20904</v>
      </c>
      <c r="C800" s="333" t="s">
        <v>22511</v>
      </c>
      <c r="D800" s="333" t="s">
        <v>274</v>
      </c>
      <c r="E800" s="333" t="s">
        <v>22512</v>
      </c>
      <c r="F800" s="333" t="s">
        <v>22513</v>
      </c>
      <c r="G800" s="515">
        <v>925</v>
      </c>
      <c r="H800" s="516">
        <v>5750478</v>
      </c>
    </row>
    <row r="801" spans="1:8" x14ac:dyDescent="0.3">
      <c r="A801" s="514">
        <v>5</v>
      </c>
      <c r="B801" s="517" t="s">
        <v>20904</v>
      </c>
      <c r="C801" s="333" t="s">
        <v>22514</v>
      </c>
      <c r="D801" s="333" t="s">
        <v>274</v>
      </c>
      <c r="E801" s="333" t="s">
        <v>22515</v>
      </c>
      <c r="F801" s="333" t="s">
        <v>22516</v>
      </c>
      <c r="G801" s="515">
        <v>925</v>
      </c>
      <c r="H801" s="516">
        <v>8384386</v>
      </c>
    </row>
    <row r="802" spans="1:8" x14ac:dyDescent="0.3">
      <c r="A802" s="514">
        <v>5</v>
      </c>
      <c r="B802" s="517" t="s">
        <v>20904</v>
      </c>
      <c r="C802" s="333" t="s">
        <v>22517</v>
      </c>
      <c r="D802" s="333" t="s">
        <v>274</v>
      </c>
      <c r="E802" s="333" t="s">
        <v>22518</v>
      </c>
      <c r="F802" s="333" t="s">
        <v>22519</v>
      </c>
      <c r="G802" s="515">
        <v>925</v>
      </c>
      <c r="H802" s="516">
        <v>8382825</v>
      </c>
    </row>
    <row r="803" spans="1:8" x14ac:dyDescent="0.3">
      <c r="A803" s="514">
        <v>5</v>
      </c>
      <c r="B803" s="517" t="s">
        <v>20904</v>
      </c>
      <c r="C803" s="333" t="s">
        <v>20064</v>
      </c>
      <c r="D803" s="333" t="s">
        <v>274</v>
      </c>
      <c r="E803" s="333" t="s">
        <v>20065</v>
      </c>
      <c r="F803" s="333" t="s">
        <v>20066</v>
      </c>
      <c r="G803" s="515">
        <v>505</v>
      </c>
      <c r="H803" s="516">
        <v>3335563</v>
      </c>
    </row>
    <row r="804" spans="1:8" x14ac:dyDescent="0.3">
      <c r="A804" s="514">
        <v>5</v>
      </c>
      <c r="B804" s="517" t="s">
        <v>20904</v>
      </c>
      <c r="C804" s="333" t="s">
        <v>22520</v>
      </c>
      <c r="D804" s="333" t="s">
        <v>274</v>
      </c>
      <c r="E804" s="333" t="s">
        <v>22521</v>
      </c>
      <c r="F804" s="333" t="s">
        <v>22522</v>
      </c>
      <c r="G804" s="515">
        <v>408</v>
      </c>
      <c r="H804" s="516">
        <v>2107829</v>
      </c>
    </row>
    <row r="805" spans="1:8" x14ac:dyDescent="0.3">
      <c r="A805" s="514">
        <v>5</v>
      </c>
      <c r="B805" s="517" t="s">
        <v>20904</v>
      </c>
      <c r="C805" s="333" t="s">
        <v>22523</v>
      </c>
      <c r="D805" s="333" t="s">
        <v>274</v>
      </c>
      <c r="E805" s="333" t="s">
        <v>22524</v>
      </c>
      <c r="F805" s="333" t="s">
        <v>22525</v>
      </c>
      <c r="G805" s="515">
        <v>925</v>
      </c>
      <c r="H805" s="516">
        <v>6838499</v>
      </c>
    </row>
    <row r="806" spans="1:8" x14ac:dyDescent="0.3">
      <c r="A806" s="514">
        <v>5</v>
      </c>
      <c r="B806" s="517" t="s">
        <v>20904</v>
      </c>
      <c r="C806" s="333" t="s">
        <v>22526</v>
      </c>
      <c r="D806" s="333" t="s">
        <v>274</v>
      </c>
      <c r="E806" s="333" t="s">
        <v>22527</v>
      </c>
      <c r="F806" s="333" t="s">
        <v>22528</v>
      </c>
      <c r="G806" s="515">
        <v>925</v>
      </c>
      <c r="H806" s="516">
        <v>6836381</v>
      </c>
    </row>
    <row r="807" spans="1:8" x14ac:dyDescent="0.3">
      <c r="A807" s="514">
        <v>5</v>
      </c>
      <c r="B807" s="517" t="s">
        <v>20904</v>
      </c>
      <c r="C807" s="333" t="s">
        <v>22529</v>
      </c>
      <c r="D807" s="333" t="s">
        <v>274</v>
      </c>
      <c r="E807" s="333" t="s">
        <v>22530</v>
      </c>
      <c r="F807" s="333" t="s">
        <v>22531</v>
      </c>
      <c r="G807" s="515">
        <v>925</v>
      </c>
      <c r="H807" s="516">
        <v>5960752</v>
      </c>
    </row>
    <row r="808" spans="1:8" x14ac:dyDescent="0.3">
      <c r="A808" s="514">
        <v>5</v>
      </c>
      <c r="B808" s="517" t="s">
        <v>20904</v>
      </c>
      <c r="C808" s="333" t="s">
        <v>22532</v>
      </c>
      <c r="D808" s="333" t="s">
        <v>274</v>
      </c>
      <c r="E808" s="333" t="s">
        <v>22533</v>
      </c>
      <c r="F808" s="333" t="s">
        <v>22534</v>
      </c>
      <c r="G808" s="515">
        <v>925</v>
      </c>
      <c r="H808" s="516">
        <v>2481121</v>
      </c>
    </row>
    <row r="809" spans="1:8" x14ac:dyDescent="0.3">
      <c r="A809" s="514">
        <v>5</v>
      </c>
      <c r="B809" s="517" t="s">
        <v>20904</v>
      </c>
      <c r="C809" s="333" t="s">
        <v>20746</v>
      </c>
      <c r="D809" s="333" t="s">
        <v>274</v>
      </c>
      <c r="E809" s="333" t="s">
        <v>20747</v>
      </c>
      <c r="F809" s="333" t="s">
        <v>20748</v>
      </c>
      <c r="G809" s="515">
        <v>925</v>
      </c>
      <c r="H809" s="516">
        <v>9431989</v>
      </c>
    </row>
    <row r="810" spans="1:8" x14ac:dyDescent="0.3">
      <c r="A810" s="514">
        <v>5</v>
      </c>
      <c r="B810" s="517" t="s">
        <v>20904</v>
      </c>
      <c r="C810" s="333" t="s">
        <v>19910</v>
      </c>
      <c r="D810" s="333" t="s">
        <v>274</v>
      </c>
      <c r="E810" s="333" t="s">
        <v>19911</v>
      </c>
      <c r="F810" s="333" t="s">
        <v>19912</v>
      </c>
      <c r="G810" s="515">
        <v>925</v>
      </c>
      <c r="H810" s="516">
        <v>9336753</v>
      </c>
    </row>
    <row r="811" spans="1:8" x14ac:dyDescent="0.3">
      <c r="A811" s="514">
        <v>5</v>
      </c>
      <c r="B811" s="517" t="s">
        <v>20904</v>
      </c>
      <c r="C811" s="333" t="s">
        <v>19989</v>
      </c>
      <c r="D811" s="333" t="s">
        <v>274</v>
      </c>
      <c r="E811" s="333" t="s">
        <v>19990</v>
      </c>
      <c r="F811" s="333" t="s">
        <v>19991</v>
      </c>
      <c r="G811" s="515">
        <v>925</v>
      </c>
      <c r="H811" s="516">
        <v>2560560</v>
      </c>
    </row>
    <row r="812" spans="1:8" x14ac:dyDescent="0.3">
      <c r="A812" s="514">
        <v>5</v>
      </c>
      <c r="B812" s="517" t="s">
        <v>20904</v>
      </c>
      <c r="C812" s="333" t="s">
        <v>20669</v>
      </c>
      <c r="D812" s="333" t="s">
        <v>274</v>
      </c>
      <c r="E812" s="333" t="s">
        <v>20670</v>
      </c>
      <c r="F812" s="333" t="s">
        <v>20671</v>
      </c>
      <c r="G812" s="515">
        <v>925</v>
      </c>
      <c r="H812" s="516">
        <v>2538710</v>
      </c>
    </row>
    <row r="813" spans="1:8" x14ac:dyDescent="0.3">
      <c r="A813" s="514">
        <v>5</v>
      </c>
      <c r="B813" s="517" t="s">
        <v>20904</v>
      </c>
      <c r="C813" s="333" t="s">
        <v>19883</v>
      </c>
      <c r="D813" s="333" t="s">
        <v>274</v>
      </c>
      <c r="E813" s="333" t="s">
        <v>19884</v>
      </c>
      <c r="F813" s="333" t="s">
        <v>19885</v>
      </c>
      <c r="G813" s="515">
        <v>925</v>
      </c>
      <c r="H813" s="516">
        <v>3302727</v>
      </c>
    </row>
    <row r="814" spans="1:8" x14ac:dyDescent="0.3">
      <c r="A814" s="514">
        <v>5</v>
      </c>
      <c r="B814" s="517" t="s">
        <v>20904</v>
      </c>
      <c r="C814" s="333" t="s">
        <v>18763</v>
      </c>
      <c r="D814" s="333" t="s">
        <v>274</v>
      </c>
      <c r="E814" s="333" t="s">
        <v>18764</v>
      </c>
      <c r="F814" s="333" t="s">
        <v>18765</v>
      </c>
      <c r="G814" s="515">
        <v>415</v>
      </c>
      <c r="H814" s="516">
        <v>7068765</v>
      </c>
    </row>
    <row r="815" spans="1:8" x14ac:dyDescent="0.3">
      <c r="A815" s="514">
        <v>5</v>
      </c>
      <c r="B815" s="517" t="s">
        <v>20904</v>
      </c>
      <c r="C815" s="333" t="s">
        <v>19932</v>
      </c>
      <c r="D815" s="333" t="s">
        <v>274</v>
      </c>
      <c r="E815" s="333" t="s">
        <v>19933</v>
      </c>
      <c r="F815" s="333" t="s">
        <v>19934</v>
      </c>
      <c r="G815" s="515">
        <v>925</v>
      </c>
      <c r="H815" s="516">
        <v>3678208</v>
      </c>
    </row>
    <row r="816" spans="1:8" x14ac:dyDescent="0.3">
      <c r="A816" s="514">
        <v>5</v>
      </c>
      <c r="B816" s="517" t="s">
        <v>20904</v>
      </c>
      <c r="C816" s="333" t="s">
        <v>20079</v>
      </c>
      <c r="D816" s="333" t="s">
        <v>274</v>
      </c>
      <c r="E816" s="333" t="s">
        <v>20080</v>
      </c>
      <c r="F816" s="333" t="s">
        <v>20081</v>
      </c>
      <c r="G816" s="515">
        <v>317</v>
      </c>
      <c r="H816" s="516">
        <v>4090136</v>
      </c>
    </row>
    <row r="817" spans="1:8" x14ac:dyDescent="0.3">
      <c r="A817" s="514">
        <v>5</v>
      </c>
      <c r="B817" s="517" t="s">
        <v>20904</v>
      </c>
      <c r="C817" s="333" t="s">
        <v>19930</v>
      </c>
      <c r="D817" s="333" t="s">
        <v>274</v>
      </c>
      <c r="E817" s="333" t="s">
        <v>19931</v>
      </c>
      <c r="F817" s="333" t="s">
        <v>19885</v>
      </c>
      <c r="G817" s="515">
        <v>925</v>
      </c>
      <c r="H817" s="516">
        <v>3623580</v>
      </c>
    </row>
    <row r="818" spans="1:8" x14ac:dyDescent="0.3">
      <c r="A818" s="514">
        <v>5</v>
      </c>
      <c r="B818" s="517" t="s">
        <v>20904</v>
      </c>
      <c r="C818" s="333" t="s">
        <v>22535</v>
      </c>
      <c r="D818" s="333" t="s">
        <v>274</v>
      </c>
      <c r="E818" s="333" t="s">
        <v>22536</v>
      </c>
      <c r="F818" s="333" t="s">
        <v>22537</v>
      </c>
      <c r="G818" s="515">
        <v>925</v>
      </c>
      <c r="H818" s="516">
        <v>8869940</v>
      </c>
    </row>
    <row r="819" spans="1:8" x14ac:dyDescent="0.3">
      <c r="A819" s="514">
        <v>5</v>
      </c>
      <c r="B819" s="517" t="s">
        <v>20904</v>
      </c>
      <c r="C819" s="333" t="s">
        <v>22538</v>
      </c>
      <c r="D819" s="333" t="s">
        <v>274</v>
      </c>
      <c r="E819" s="333" t="s">
        <v>22539</v>
      </c>
      <c r="F819" s="333" t="s">
        <v>22540</v>
      </c>
      <c r="G819" s="515">
        <v>925</v>
      </c>
      <c r="H819" s="516">
        <v>4432189</v>
      </c>
    </row>
    <row r="820" spans="1:8" x14ac:dyDescent="0.3">
      <c r="A820" s="514">
        <v>5</v>
      </c>
      <c r="B820" s="517" t="s">
        <v>20904</v>
      </c>
      <c r="C820" s="333" t="s">
        <v>22541</v>
      </c>
      <c r="D820" s="333" t="s">
        <v>274</v>
      </c>
      <c r="E820" s="333" t="s">
        <v>22542</v>
      </c>
      <c r="F820" s="333" t="s">
        <v>22543</v>
      </c>
      <c r="G820" s="515">
        <v>925</v>
      </c>
      <c r="H820" s="516">
        <v>3715251</v>
      </c>
    </row>
    <row r="821" spans="1:8" x14ac:dyDescent="0.3">
      <c r="A821" s="514">
        <v>5</v>
      </c>
      <c r="B821" s="517" t="s">
        <v>20904</v>
      </c>
      <c r="C821" s="333" t="s">
        <v>22544</v>
      </c>
      <c r="D821" s="333" t="s">
        <v>274</v>
      </c>
      <c r="E821" s="333" t="s">
        <v>22545</v>
      </c>
      <c r="F821" s="333" t="s">
        <v>22546</v>
      </c>
      <c r="G821" s="515">
        <v>925</v>
      </c>
      <c r="H821" s="516">
        <v>6066508</v>
      </c>
    </row>
    <row r="822" spans="1:8" x14ac:dyDescent="0.3">
      <c r="A822" s="514">
        <v>5</v>
      </c>
      <c r="B822" s="517" t="s">
        <v>20904</v>
      </c>
      <c r="C822" s="333" t="s">
        <v>22547</v>
      </c>
      <c r="D822" s="333" t="s">
        <v>274</v>
      </c>
      <c r="E822" s="333" t="s">
        <v>22548</v>
      </c>
      <c r="F822" s="333" t="s">
        <v>22549</v>
      </c>
      <c r="G822" s="515">
        <v>510</v>
      </c>
      <c r="H822" s="516">
        <v>4737915</v>
      </c>
    </row>
    <row r="823" spans="1:8" x14ac:dyDescent="0.3">
      <c r="A823" s="514">
        <v>5</v>
      </c>
      <c r="B823" s="517" t="s">
        <v>20904</v>
      </c>
      <c r="C823" s="333" t="s">
        <v>22550</v>
      </c>
      <c r="D823" s="333" t="s">
        <v>274</v>
      </c>
      <c r="E823" s="333" t="s">
        <v>22551</v>
      </c>
      <c r="F823" s="333" t="s">
        <v>22444</v>
      </c>
      <c r="G823" s="515">
        <v>925</v>
      </c>
      <c r="H823" s="516">
        <v>5183491</v>
      </c>
    </row>
    <row r="824" spans="1:8" x14ac:dyDescent="0.3">
      <c r="A824" s="514">
        <v>5</v>
      </c>
      <c r="B824" s="517" t="s">
        <v>20904</v>
      </c>
      <c r="C824" s="333" t="s">
        <v>22552</v>
      </c>
      <c r="D824" s="333" t="s">
        <v>274</v>
      </c>
      <c r="E824" s="333" t="s">
        <v>22553</v>
      </c>
      <c r="F824" s="333" t="s">
        <v>22554</v>
      </c>
      <c r="G824" s="515">
        <v>925</v>
      </c>
      <c r="H824" s="516">
        <v>8373165</v>
      </c>
    </row>
    <row r="825" spans="1:8" x14ac:dyDescent="0.3">
      <c r="A825" s="514">
        <v>5</v>
      </c>
      <c r="B825" s="517" t="s">
        <v>20904</v>
      </c>
      <c r="C825" s="333" t="s">
        <v>18733</v>
      </c>
      <c r="D825" s="333" t="s">
        <v>274</v>
      </c>
      <c r="E825" s="333" t="s">
        <v>18734</v>
      </c>
      <c r="F825" s="333" t="s">
        <v>18735</v>
      </c>
      <c r="G825" s="515">
        <v>530</v>
      </c>
      <c r="H825" s="516">
        <v>9083770</v>
      </c>
    </row>
    <row r="826" spans="1:8" x14ac:dyDescent="0.3">
      <c r="A826" s="514">
        <v>5</v>
      </c>
      <c r="B826" s="517" t="s">
        <v>20904</v>
      </c>
      <c r="C826" s="333" t="s">
        <v>22555</v>
      </c>
      <c r="D826" s="333" t="s">
        <v>274</v>
      </c>
      <c r="E826" s="333" t="s">
        <v>22556</v>
      </c>
      <c r="F826" s="333" t="s">
        <v>22557</v>
      </c>
      <c r="G826" s="515">
        <v>415</v>
      </c>
      <c r="H826" s="516">
        <v>8604674</v>
      </c>
    </row>
    <row r="827" spans="1:8" x14ac:dyDescent="0.3">
      <c r="A827" s="514">
        <v>5</v>
      </c>
      <c r="B827" s="517" t="s">
        <v>20904</v>
      </c>
      <c r="C827" s="333" t="s">
        <v>22558</v>
      </c>
      <c r="D827" s="333" t="s">
        <v>274</v>
      </c>
      <c r="E827" s="333" t="s">
        <v>22559</v>
      </c>
      <c r="F827" s="333" t="s">
        <v>22560</v>
      </c>
      <c r="G827" s="515">
        <v>925</v>
      </c>
      <c r="H827" s="516">
        <v>4878980</v>
      </c>
    </row>
    <row r="828" spans="1:8" x14ac:dyDescent="0.3">
      <c r="A828" s="514">
        <v>5</v>
      </c>
      <c r="B828" s="517" t="s">
        <v>20904</v>
      </c>
      <c r="C828" s="333" t="s">
        <v>18772</v>
      </c>
      <c r="D828" s="333" t="s">
        <v>274</v>
      </c>
      <c r="E828" s="333" t="s">
        <v>18773</v>
      </c>
      <c r="F828" s="333" t="s">
        <v>18774</v>
      </c>
      <c r="G828" s="515">
        <v>925</v>
      </c>
      <c r="H828" s="516">
        <v>5883592</v>
      </c>
    </row>
    <row r="829" spans="1:8" x14ac:dyDescent="0.3">
      <c r="A829" s="514">
        <v>5</v>
      </c>
      <c r="B829" s="517" t="s">
        <v>20904</v>
      </c>
      <c r="C829" s="333" t="s">
        <v>22561</v>
      </c>
      <c r="D829" s="333" t="s">
        <v>274</v>
      </c>
      <c r="E829" s="333" t="s">
        <v>22562</v>
      </c>
      <c r="F829" s="333" t="s">
        <v>22563</v>
      </c>
      <c r="G829" s="515">
        <v>925</v>
      </c>
      <c r="H829" s="516">
        <v>4431539</v>
      </c>
    </row>
    <row r="830" spans="1:8" x14ac:dyDescent="0.3">
      <c r="A830" s="514">
        <v>5</v>
      </c>
      <c r="B830" s="517" t="s">
        <v>20904</v>
      </c>
      <c r="C830" s="333" t="s">
        <v>22564</v>
      </c>
      <c r="D830" s="333" t="s">
        <v>274</v>
      </c>
      <c r="E830" s="333" t="s">
        <v>22565</v>
      </c>
      <c r="F830" s="333" t="s">
        <v>22566</v>
      </c>
      <c r="G830" s="515">
        <v>510</v>
      </c>
      <c r="H830" s="516">
        <v>4936695</v>
      </c>
    </row>
    <row r="831" spans="1:8" x14ac:dyDescent="0.3">
      <c r="A831" s="514">
        <v>5</v>
      </c>
      <c r="B831" s="517" t="s">
        <v>20904</v>
      </c>
      <c r="C831" s="333" t="s">
        <v>22567</v>
      </c>
      <c r="D831" s="333" t="s">
        <v>274</v>
      </c>
      <c r="E831" s="333" t="s">
        <v>22568</v>
      </c>
      <c r="F831" s="333" t="s">
        <v>22569</v>
      </c>
      <c r="G831" s="515">
        <v>925</v>
      </c>
      <c r="H831" s="516">
        <v>8377481</v>
      </c>
    </row>
    <row r="832" spans="1:8" x14ac:dyDescent="0.3">
      <c r="A832" s="514">
        <v>5</v>
      </c>
      <c r="B832" s="517" t="s">
        <v>20904</v>
      </c>
      <c r="C832" s="333" t="s">
        <v>22570</v>
      </c>
      <c r="D832" s="333" t="s">
        <v>274</v>
      </c>
      <c r="E832" s="333" t="s">
        <v>22571</v>
      </c>
      <c r="F832" s="333" t="s">
        <v>22572</v>
      </c>
      <c r="G832" s="515">
        <v>510</v>
      </c>
      <c r="H832" s="516">
        <v>8283942</v>
      </c>
    </row>
    <row r="833" spans="1:8" x14ac:dyDescent="0.3">
      <c r="A833" s="514">
        <v>5</v>
      </c>
      <c r="B833" s="517" t="s">
        <v>20904</v>
      </c>
      <c r="C833" s="333" t="s">
        <v>22573</v>
      </c>
      <c r="D833" s="333" t="s">
        <v>274</v>
      </c>
      <c r="E833" s="333" t="s">
        <v>22574</v>
      </c>
      <c r="F833" s="333" t="s">
        <v>22575</v>
      </c>
      <c r="G833" s="515">
        <v>510</v>
      </c>
      <c r="H833" s="516">
        <v>9285119</v>
      </c>
    </row>
    <row r="834" spans="1:8" x14ac:dyDescent="0.3">
      <c r="A834" s="514">
        <v>5</v>
      </c>
      <c r="B834" s="517" t="s">
        <v>20904</v>
      </c>
      <c r="C834" s="333" t="s">
        <v>22576</v>
      </c>
      <c r="D834" s="333" t="s">
        <v>274</v>
      </c>
      <c r="E834" s="333" t="s">
        <v>22577</v>
      </c>
      <c r="F834" s="333" t="s">
        <v>22578</v>
      </c>
      <c r="G834" s="515">
        <v>925</v>
      </c>
      <c r="H834" s="516">
        <v>4138877</v>
      </c>
    </row>
    <row r="835" spans="1:8" x14ac:dyDescent="0.3">
      <c r="A835" s="514">
        <v>5</v>
      </c>
      <c r="B835" s="517" t="s">
        <v>20904</v>
      </c>
      <c r="C835" s="333" t="s">
        <v>22579</v>
      </c>
      <c r="D835" s="333" t="s">
        <v>274</v>
      </c>
      <c r="E835" s="333" t="s">
        <v>22580</v>
      </c>
      <c r="F835" s="333" t="s">
        <v>22581</v>
      </c>
      <c r="G835" s="515">
        <v>925</v>
      </c>
      <c r="H835" s="516">
        <v>8310850</v>
      </c>
    </row>
    <row r="836" spans="1:8" x14ac:dyDescent="0.3">
      <c r="A836" s="514">
        <v>5</v>
      </c>
      <c r="B836" s="517" t="s">
        <v>20904</v>
      </c>
      <c r="C836" s="333" t="s">
        <v>22582</v>
      </c>
      <c r="D836" s="333" t="s">
        <v>274</v>
      </c>
      <c r="E836" s="333" t="s">
        <v>22583</v>
      </c>
      <c r="F836" s="333" t="s">
        <v>22584</v>
      </c>
      <c r="G836" s="515">
        <v>925</v>
      </c>
      <c r="H836" s="516">
        <v>8768404</v>
      </c>
    </row>
    <row r="837" spans="1:8" x14ac:dyDescent="0.3">
      <c r="A837" s="514">
        <v>5</v>
      </c>
      <c r="B837" s="517" t="s">
        <v>20904</v>
      </c>
      <c r="C837" s="333" t="s">
        <v>22585</v>
      </c>
      <c r="D837" s="333" t="s">
        <v>274</v>
      </c>
      <c r="E837" s="333" t="s">
        <v>22586</v>
      </c>
      <c r="F837" s="333" t="s">
        <v>22587</v>
      </c>
      <c r="G837" s="515">
        <v>925</v>
      </c>
      <c r="H837" s="516">
        <v>9894335</v>
      </c>
    </row>
    <row r="838" spans="1:8" x14ac:dyDescent="0.3">
      <c r="A838" s="514">
        <v>5</v>
      </c>
      <c r="B838" s="517" t="s">
        <v>20904</v>
      </c>
      <c r="C838" s="333" t="s">
        <v>22588</v>
      </c>
      <c r="D838" s="333" t="s">
        <v>274</v>
      </c>
      <c r="E838" s="333" t="s">
        <v>22589</v>
      </c>
      <c r="F838" s="333" t="s">
        <v>22590</v>
      </c>
      <c r="G838" s="515">
        <v>925</v>
      </c>
      <c r="H838" s="516">
        <v>4437833</v>
      </c>
    </row>
    <row r="839" spans="1:8" x14ac:dyDescent="0.3">
      <c r="A839" s="514">
        <v>5</v>
      </c>
      <c r="B839" s="517" t="s">
        <v>20904</v>
      </c>
      <c r="C839" s="333" t="s">
        <v>20755</v>
      </c>
      <c r="D839" s="333" t="s">
        <v>274</v>
      </c>
      <c r="E839" s="333" t="s">
        <v>20756</v>
      </c>
      <c r="F839" s="333" t="s">
        <v>20757</v>
      </c>
      <c r="G839" s="515">
        <v>925</v>
      </c>
      <c r="H839" s="516">
        <v>9391827</v>
      </c>
    </row>
    <row r="840" spans="1:8" x14ac:dyDescent="0.3">
      <c r="A840" s="514">
        <v>5</v>
      </c>
      <c r="B840" s="517" t="s">
        <v>20904</v>
      </c>
      <c r="C840" s="333" t="s">
        <v>20091</v>
      </c>
      <c r="D840" s="333" t="s">
        <v>274</v>
      </c>
      <c r="E840" s="333" t="s">
        <v>20092</v>
      </c>
      <c r="F840" s="333" t="s">
        <v>20093</v>
      </c>
      <c r="G840" s="515">
        <v>415</v>
      </c>
      <c r="H840" s="516">
        <v>2448715</v>
      </c>
    </row>
    <row r="841" spans="1:8" x14ac:dyDescent="0.3">
      <c r="A841" s="514">
        <v>5</v>
      </c>
      <c r="B841" s="517" t="s">
        <v>20904</v>
      </c>
      <c r="C841" s="333" t="s">
        <v>22591</v>
      </c>
      <c r="D841" s="333" t="s">
        <v>274</v>
      </c>
      <c r="E841" s="333" t="s">
        <v>22592</v>
      </c>
      <c r="F841" s="333" t="s">
        <v>22593</v>
      </c>
      <c r="G841" s="515">
        <v>707</v>
      </c>
      <c r="H841" s="516">
        <v>3732292</v>
      </c>
    </row>
    <row r="842" spans="1:8" x14ac:dyDescent="0.3">
      <c r="A842" s="514">
        <v>5</v>
      </c>
      <c r="B842" s="517" t="s">
        <v>20904</v>
      </c>
      <c r="C842" s="333" t="s">
        <v>20862</v>
      </c>
      <c r="D842" s="333" t="s">
        <v>274</v>
      </c>
      <c r="E842" s="333" t="s">
        <v>20863</v>
      </c>
      <c r="F842" s="333" t="s">
        <v>22594</v>
      </c>
      <c r="G842" s="515">
        <v>925</v>
      </c>
      <c r="H842" s="516">
        <v>2483034</v>
      </c>
    </row>
    <row r="843" spans="1:8" x14ac:dyDescent="0.3">
      <c r="A843" s="514">
        <v>5</v>
      </c>
      <c r="B843" s="517" t="s">
        <v>20904</v>
      </c>
      <c r="C843" s="333" t="s">
        <v>19947</v>
      </c>
      <c r="D843" s="333" t="s">
        <v>274</v>
      </c>
      <c r="E843" s="333" t="s">
        <v>19948</v>
      </c>
      <c r="F843" s="333" t="s">
        <v>19949</v>
      </c>
      <c r="G843" s="515">
        <v>925</v>
      </c>
      <c r="H843" s="516">
        <v>9355332</v>
      </c>
    </row>
    <row r="844" spans="1:8" x14ac:dyDescent="0.3">
      <c r="A844" s="514">
        <v>5</v>
      </c>
      <c r="B844" s="517" t="s">
        <v>20904</v>
      </c>
      <c r="C844" s="333" t="s">
        <v>19838</v>
      </c>
      <c r="D844" s="333" t="s">
        <v>274</v>
      </c>
      <c r="E844" s="333" t="s">
        <v>19839</v>
      </c>
      <c r="F844" s="333" t="s">
        <v>19840</v>
      </c>
      <c r="G844" s="515">
        <v>925</v>
      </c>
      <c r="H844" s="516">
        <v>9634580</v>
      </c>
    </row>
    <row r="845" spans="1:8" x14ac:dyDescent="0.3">
      <c r="A845" s="514">
        <v>5</v>
      </c>
      <c r="B845" s="517" t="s">
        <v>20904</v>
      </c>
      <c r="C845" s="333" t="s">
        <v>22595</v>
      </c>
      <c r="D845" s="333" t="s">
        <v>274</v>
      </c>
      <c r="E845" s="333" t="s">
        <v>22596</v>
      </c>
      <c r="F845" s="333" t="s">
        <v>22597</v>
      </c>
      <c r="G845" s="515">
        <v>925</v>
      </c>
      <c r="H845" s="516">
        <v>4259222</v>
      </c>
    </row>
    <row r="846" spans="1:8" x14ac:dyDescent="0.3">
      <c r="A846" s="514">
        <v>5</v>
      </c>
      <c r="B846" s="517" t="s">
        <v>20904</v>
      </c>
      <c r="C846" s="333" t="s">
        <v>22598</v>
      </c>
      <c r="D846" s="333" t="s">
        <v>274</v>
      </c>
      <c r="E846" s="333" t="s">
        <v>22599</v>
      </c>
      <c r="F846" s="333" t="s">
        <v>21286</v>
      </c>
      <c r="G846" s="515">
        <v>916</v>
      </c>
      <c r="H846" s="516">
        <v>7579771</v>
      </c>
    </row>
    <row r="847" spans="1:8" x14ac:dyDescent="0.3">
      <c r="A847" s="514">
        <v>5</v>
      </c>
      <c r="B847" s="517" t="s">
        <v>20904</v>
      </c>
      <c r="C847" s="333" t="s">
        <v>22600</v>
      </c>
      <c r="D847" s="333" t="s">
        <v>274</v>
      </c>
      <c r="E847" s="333" t="s">
        <v>22601</v>
      </c>
      <c r="F847" s="333" t="s">
        <v>22602</v>
      </c>
      <c r="G847" s="515">
        <v>925</v>
      </c>
      <c r="H847" s="516">
        <v>8378649</v>
      </c>
    </row>
    <row r="848" spans="1:8" x14ac:dyDescent="0.3">
      <c r="A848" s="514">
        <v>5</v>
      </c>
      <c r="B848" s="517" t="s">
        <v>20904</v>
      </c>
      <c r="C848" s="333" t="s">
        <v>20040</v>
      </c>
      <c r="D848" s="333" t="s">
        <v>274</v>
      </c>
      <c r="E848" s="333" t="s">
        <v>20041</v>
      </c>
      <c r="F848" s="333" t="s">
        <v>20042</v>
      </c>
      <c r="G848" s="515">
        <v>925</v>
      </c>
      <c r="H848" s="516">
        <v>3825128</v>
      </c>
    </row>
    <row r="849" spans="1:8" x14ac:dyDescent="0.3">
      <c r="A849" s="514">
        <v>5</v>
      </c>
      <c r="B849" s="517" t="s">
        <v>20904</v>
      </c>
      <c r="C849" s="333" t="s">
        <v>22603</v>
      </c>
      <c r="D849" s="333" t="s">
        <v>274</v>
      </c>
      <c r="E849" s="333" t="s">
        <v>22604</v>
      </c>
      <c r="F849" s="333" t="s">
        <v>22605</v>
      </c>
      <c r="G849" s="515">
        <v>925</v>
      </c>
      <c r="H849" s="516">
        <v>4574297</v>
      </c>
    </row>
    <row r="850" spans="1:8" x14ac:dyDescent="0.3">
      <c r="A850" s="514">
        <v>5</v>
      </c>
      <c r="B850" s="517" t="s">
        <v>20904</v>
      </c>
      <c r="C850" s="333" t="s">
        <v>22606</v>
      </c>
      <c r="D850" s="333" t="s">
        <v>274</v>
      </c>
      <c r="E850" s="333" t="s">
        <v>22607</v>
      </c>
      <c r="F850" s="333" t="s">
        <v>22608</v>
      </c>
      <c r="G850" s="515">
        <v>925</v>
      </c>
      <c r="H850" s="516">
        <v>9995199</v>
      </c>
    </row>
    <row r="851" spans="1:8" x14ac:dyDescent="0.3">
      <c r="A851" s="514">
        <v>5</v>
      </c>
      <c r="B851" s="517" t="s">
        <v>20904</v>
      </c>
      <c r="C851" s="333" t="s">
        <v>20076</v>
      </c>
      <c r="D851" s="333" t="s">
        <v>274</v>
      </c>
      <c r="E851" s="333" t="s">
        <v>20077</v>
      </c>
      <c r="F851" s="333" t="s">
        <v>20078</v>
      </c>
      <c r="G851" s="515">
        <v>925</v>
      </c>
      <c r="H851" s="516">
        <v>9436096</v>
      </c>
    </row>
    <row r="852" spans="1:8" x14ac:dyDescent="0.3">
      <c r="A852" s="514">
        <v>5</v>
      </c>
      <c r="B852" s="517" t="s">
        <v>20904</v>
      </c>
      <c r="C852" s="333" t="s">
        <v>22609</v>
      </c>
      <c r="D852" s="333" t="s">
        <v>274</v>
      </c>
      <c r="E852" s="333" t="s">
        <v>22610</v>
      </c>
      <c r="F852" s="333" t="s">
        <v>22611</v>
      </c>
      <c r="G852" s="515">
        <v>925</v>
      </c>
      <c r="H852" s="516">
        <v>2005898</v>
      </c>
    </row>
    <row r="853" spans="1:8" x14ac:dyDescent="0.3">
      <c r="A853" s="514">
        <v>5</v>
      </c>
      <c r="B853" s="517" t="s">
        <v>20904</v>
      </c>
      <c r="C853" s="333" t="s">
        <v>22612</v>
      </c>
      <c r="D853" s="333" t="s">
        <v>274</v>
      </c>
      <c r="E853" s="333" t="s">
        <v>22613</v>
      </c>
      <c r="F853" s="333" t="s">
        <v>22614</v>
      </c>
      <c r="G853" s="515">
        <v>510</v>
      </c>
      <c r="H853" s="516">
        <v>4328197</v>
      </c>
    </row>
    <row r="854" spans="1:8" x14ac:dyDescent="0.3">
      <c r="A854" s="514">
        <v>5</v>
      </c>
      <c r="B854" s="517" t="s">
        <v>20904</v>
      </c>
      <c r="C854" s="333" t="s">
        <v>18748</v>
      </c>
      <c r="D854" s="333" t="s">
        <v>274</v>
      </c>
      <c r="E854" s="333" t="s">
        <v>18749</v>
      </c>
      <c r="F854" s="333" t="s">
        <v>18750</v>
      </c>
      <c r="G854" s="515">
        <v>925</v>
      </c>
      <c r="H854" s="516">
        <v>2541696</v>
      </c>
    </row>
    <row r="855" spans="1:8" x14ac:dyDescent="0.3">
      <c r="A855" s="514">
        <v>5</v>
      </c>
      <c r="B855" s="517" t="s">
        <v>20904</v>
      </c>
      <c r="C855" s="333" t="s">
        <v>22615</v>
      </c>
      <c r="D855" s="333" t="s">
        <v>274</v>
      </c>
      <c r="E855" s="333" t="s">
        <v>22616</v>
      </c>
      <c r="F855" s="333" t="s">
        <v>22617</v>
      </c>
      <c r="G855" s="515">
        <v>925</v>
      </c>
      <c r="H855" s="516">
        <v>8372760</v>
      </c>
    </row>
    <row r="856" spans="1:8" x14ac:dyDescent="0.3">
      <c r="A856" s="514">
        <v>5</v>
      </c>
      <c r="B856" s="517" t="s">
        <v>20904</v>
      </c>
      <c r="C856" s="333" t="s">
        <v>22618</v>
      </c>
      <c r="D856" s="333" t="s">
        <v>274</v>
      </c>
      <c r="E856" s="333" t="s">
        <v>22619</v>
      </c>
      <c r="F856" s="333" t="s">
        <v>22620</v>
      </c>
      <c r="G856" s="515">
        <v>925</v>
      </c>
      <c r="H856" s="516">
        <v>2004574</v>
      </c>
    </row>
    <row r="857" spans="1:8" x14ac:dyDescent="0.3">
      <c r="A857" s="514">
        <v>5</v>
      </c>
      <c r="B857" s="517" t="s">
        <v>20904</v>
      </c>
      <c r="C857" s="333" t="s">
        <v>22621</v>
      </c>
      <c r="D857" s="333" t="s">
        <v>274</v>
      </c>
      <c r="E857" s="333" t="s">
        <v>22622</v>
      </c>
      <c r="F857" s="333" t="s">
        <v>22623</v>
      </c>
      <c r="G857" s="515">
        <v>925</v>
      </c>
      <c r="H857" s="516">
        <v>4433616</v>
      </c>
    </row>
    <row r="858" spans="1:8" x14ac:dyDescent="0.3">
      <c r="A858" s="514">
        <v>5</v>
      </c>
      <c r="B858" s="517" t="s">
        <v>20904</v>
      </c>
      <c r="C858" s="333" t="s">
        <v>22624</v>
      </c>
      <c r="D858" s="333" t="s">
        <v>274</v>
      </c>
      <c r="E858" s="333" t="s">
        <v>22625</v>
      </c>
      <c r="F858" s="333" t="s">
        <v>22626</v>
      </c>
      <c r="G858" s="515">
        <v>925</v>
      </c>
      <c r="H858" s="516">
        <v>7433856</v>
      </c>
    </row>
    <row r="859" spans="1:8" x14ac:dyDescent="0.3">
      <c r="A859" s="514">
        <v>5</v>
      </c>
      <c r="B859" s="517" t="s">
        <v>20904</v>
      </c>
      <c r="C859" s="333" t="s">
        <v>22627</v>
      </c>
      <c r="D859" s="333" t="s">
        <v>274</v>
      </c>
      <c r="E859" s="333" t="s">
        <v>22628</v>
      </c>
      <c r="F859" s="333" t="s">
        <v>22629</v>
      </c>
      <c r="G859" s="515">
        <v>415</v>
      </c>
      <c r="H859" s="516">
        <v>9994794</v>
      </c>
    </row>
    <row r="860" spans="1:8" x14ac:dyDescent="0.3">
      <c r="A860" s="514">
        <v>5</v>
      </c>
      <c r="B860" s="517" t="s">
        <v>20904</v>
      </c>
      <c r="C860" s="333" t="s">
        <v>19950</v>
      </c>
      <c r="D860" s="333" t="s">
        <v>294</v>
      </c>
      <c r="E860" s="333" t="s">
        <v>19951</v>
      </c>
      <c r="F860" s="333" t="s">
        <v>19952</v>
      </c>
      <c r="G860" s="515">
        <v>925</v>
      </c>
      <c r="H860" s="516">
        <v>9341245</v>
      </c>
    </row>
    <row r="861" spans="1:8" x14ac:dyDescent="0.3">
      <c r="A861" s="514">
        <v>5</v>
      </c>
      <c r="B861" s="517" t="s">
        <v>20904</v>
      </c>
      <c r="C861" s="333" t="s">
        <v>22630</v>
      </c>
      <c r="D861" s="333" t="s">
        <v>274</v>
      </c>
      <c r="E861" s="333" t="s">
        <v>22631</v>
      </c>
      <c r="F861" s="333" t="s">
        <v>22632</v>
      </c>
      <c r="G861" s="515">
        <v>925</v>
      </c>
      <c r="H861" s="516">
        <v>2865693</v>
      </c>
    </row>
    <row r="862" spans="1:8" x14ac:dyDescent="0.3">
      <c r="A862" s="514">
        <v>5</v>
      </c>
      <c r="B862" s="517" t="s">
        <v>20904</v>
      </c>
      <c r="C862" s="333" t="s">
        <v>22633</v>
      </c>
      <c r="D862" s="333" t="s">
        <v>274</v>
      </c>
      <c r="E862" s="333" t="s">
        <v>22634</v>
      </c>
      <c r="F862" s="333" t="s">
        <v>22635</v>
      </c>
      <c r="G862" s="515">
        <v>925</v>
      </c>
      <c r="H862" s="516">
        <v>2489222</v>
      </c>
    </row>
    <row r="863" spans="1:8" x14ac:dyDescent="0.3">
      <c r="A863" s="514">
        <v>5</v>
      </c>
      <c r="B863" s="517" t="s">
        <v>20904</v>
      </c>
      <c r="C863" s="333" t="s">
        <v>19916</v>
      </c>
      <c r="D863" s="333" t="s">
        <v>274</v>
      </c>
      <c r="E863" s="333" t="s">
        <v>19917</v>
      </c>
      <c r="F863" s="333" t="s">
        <v>19918</v>
      </c>
      <c r="G863" s="515">
        <v>925</v>
      </c>
      <c r="H863" s="516">
        <v>9437915</v>
      </c>
    </row>
    <row r="864" spans="1:8" x14ac:dyDescent="0.3">
      <c r="A864" s="514">
        <v>5</v>
      </c>
      <c r="B864" s="517" t="s">
        <v>20904</v>
      </c>
      <c r="C864" s="333" t="s">
        <v>22636</v>
      </c>
      <c r="D864" s="333" t="s">
        <v>274</v>
      </c>
      <c r="E864" s="333" t="s">
        <v>22637</v>
      </c>
      <c r="F864" s="333" t="s">
        <v>22638</v>
      </c>
      <c r="G864" s="515">
        <v>925</v>
      </c>
      <c r="H864" s="516">
        <v>6061440</v>
      </c>
    </row>
    <row r="865" spans="1:8" x14ac:dyDescent="0.3">
      <c r="A865" s="514">
        <v>5</v>
      </c>
      <c r="B865" s="517" t="s">
        <v>20904</v>
      </c>
      <c r="C865" s="333" t="s">
        <v>22639</v>
      </c>
      <c r="D865" s="333" t="s">
        <v>274</v>
      </c>
      <c r="E865" s="333" t="s">
        <v>22640</v>
      </c>
      <c r="F865" s="333" t="s">
        <v>22641</v>
      </c>
      <c r="G865" s="515">
        <v>925</v>
      </c>
      <c r="H865" s="516">
        <v>7433997</v>
      </c>
    </row>
    <row r="866" spans="1:8" x14ac:dyDescent="0.3">
      <c r="A866" s="514">
        <v>5</v>
      </c>
      <c r="B866" s="517" t="s">
        <v>20904</v>
      </c>
      <c r="C866" s="333" t="s">
        <v>19865</v>
      </c>
      <c r="D866" s="333" t="s">
        <v>274</v>
      </c>
      <c r="E866" s="333" t="s">
        <v>19866</v>
      </c>
      <c r="F866" s="333" t="s">
        <v>19867</v>
      </c>
      <c r="G866" s="515">
        <v>925</v>
      </c>
      <c r="H866" s="516">
        <v>2871993</v>
      </c>
    </row>
    <row r="867" spans="1:8" x14ac:dyDescent="0.3">
      <c r="A867" s="514">
        <v>5</v>
      </c>
      <c r="B867" s="517" t="s">
        <v>20904</v>
      </c>
      <c r="C867" s="333" t="s">
        <v>18788</v>
      </c>
      <c r="D867" s="333" t="s">
        <v>274</v>
      </c>
      <c r="E867" s="333" t="s">
        <v>18789</v>
      </c>
      <c r="F867" s="333" t="s">
        <v>22642</v>
      </c>
      <c r="G867" s="515">
        <v>925</v>
      </c>
      <c r="H867" s="516">
        <v>9987512</v>
      </c>
    </row>
    <row r="868" spans="1:8" x14ac:dyDescent="0.3">
      <c r="A868" s="514">
        <v>5</v>
      </c>
      <c r="B868" s="517" t="s">
        <v>20904</v>
      </c>
      <c r="C868" s="333" t="s">
        <v>22643</v>
      </c>
      <c r="D868" s="333" t="s">
        <v>274</v>
      </c>
      <c r="E868" s="333" t="s">
        <v>22644</v>
      </c>
      <c r="F868" s="333" t="s">
        <v>22645</v>
      </c>
      <c r="G868" s="515">
        <v>925</v>
      </c>
      <c r="H868" s="516">
        <v>2749474</v>
      </c>
    </row>
    <row r="869" spans="1:8" x14ac:dyDescent="0.3">
      <c r="A869" s="514">
        <v>5</v>
      </c>
      <c r="B869" s="517" t="s">
        <v>20904</v>
      </c>
      <c r="C869" s="333" t="s">
        <v>20031</v>
      </c>
      <c r="D869" s="333" t="s">
        <v>274</v>
      </c>
      <c r="E869" s="333" t="s">
        <v>20032</v>
      </c>
      <c r="F869" s="333" t="s">
        <v>20033</v>
      </c>
      <c r="G869" s="515">
        <v>925</v>
      </c>
      <c r="H869" s="516">
        <v>8789212</v>
      </c>
    </row>
    <row r="870" spans="1:8" x14ac:dyDescent="0.3">
      <c r="A870" s="514">
        <v>5</v>
      </c>
      <c r="B870" s="517" t="s">
        <v>20904</v>
      </c>
      <c r="C870" s="333" t="s">
        <v>22646</v>
      </c>
      <c r="D870" s="333" t="s">
        <v>274</v>
      </c>
      <c r="E870" s="333" t="s">
        <v>22647</v>
      </c>
      <c r="F870" s="333" t="s">
        <v>22648</v>
      </c>
      <c r="G870" s="515">
        <v>415</v>
      </c>
      <c r="H870" s="516">
        <v>9838300</v>
      </c>
    </row>
    <row r="871" spans="1:8" x14ac:dyDescent="0.3">
      <c r="A871" s="514">
        <v>5</v>
      </c>
      <c r="B871" s="517" t="s">
        <v>20904</v>
      </c>
      <c r="C871" s="333" t="s">
        <v>22649</v>
      </c>
      <c r="D871" s="333" t="s">
        <v>274</v>
      </c>
      <c r="E871" s="333" t="s">
        <v>22650</v>
      </c>
      <c r="F871" s="333" t="s">
        <v>22651</v>
      </c>
      <c r="G871" s="515">
        <v>925</v>
      </c>
      <c r="H871" s="516">
        <v>8313062</v>
      </c>
    </row>
    <row r="872" spans="1:8" x14ac:dyDescent="0.3">
      <c r="A872" s="514">
        <v>5</v>
      </c>
      <c r="B872" s="517" t="s">
        <v>20904</v>
      </c>
      <c r="C872" s="333" t="s">
        <v>19944</v>
      </c>
      <c r="D872" s="333" t="s">
        <v>274</v>
      </c>
      <c r="E872" s="333" t="s">
        <v>19945</v>
      </c>
      <c r="F872" s="333" t="s">
        <v>19946</v>
      </c>
      <c r="G872" s="515">
        <v>925</v>
      </c>
      <c r="H872" s="516">
        <v>2879900</v>
      </c>
    </row>
    <row r="873" spans="1:8" x14ac:dyDescent="0.3">
      <c r="A873" s="514">
        <v>5</v>
      </c>
      <c r="B873" s="517" t="s">
        <v>20904</v>
      </c>
      <c r="C873" s="333" t="s">
        <v>22652</v>
      </c>
      <c r="D873" s="333" t="s">
        <v>274</v>
      </c>
      <c r="E873" s="333" t="s">
        <v>22653</v>
      </c>
      <c r="F873" s="333" t="s">
        <v>22654</v>
      </c>
      <c r="G873" s="515">
        <v>925</v>
      </c>
      <c r="H873" s="516">
        <v>2848044</v>
      </c>
    </row>
    <row r="874" spans="1:8" x14ac:dyDescent="0.3">
      <c r="A874" s="514">
        <v>5</v>
      </c>
      <c r="B874" s="517" t="s">
        <v>20904</v>
      </c>
      <c r="C874" s="333" t="s">
        <v>22655</v>
      </c>
      <c r="D874" s="333" t="s">
        <v>274</v>
      </c>
      <c r="E874" s="333" t="s">
        <v>22656</v>
      </c>
      <c r="F874" s="333" t="s">
        <v>22657</v>
      </c>
      <c r="G874" s="515">
        <v>925</v>
      </c>
      <c r="H874" s="516">
        <v>3301801</v>
      </c>
    </row>
    <row r="875" spans="1:8" x14ac:dyDescent="0.3">
      <c r="A875" s="514">
        <v>5</v>
      </c>
      <c r="B875" s="517" t="s">
        <v>20904</v>
      </c>
      <c r="C875" s="333" t="s">
        <v>22658</v>
      </c>
      <c r="D875" s="333" t="s">
        <v>274</v>
      </c>
      <c r="E875" s="333" t="s">
        <v>22659</v>
      </c>
      <c r="F875" s="333" t="s">
        <v>22351</v>
      </c>
      <c r="G875" s="515">
        <v>925</v>
      </c>
      <c r="H875" s="516">
        <v>8386656</v>
      </c>
    </row>
    <row r="876" spans="1:8" x14ac:dyDescent="0.3">
      <c r="A876" s="514">
        <v>5</v>
      </c>
      <c r="B876" s="517" t="s">
        <v>20904</v>
      </c>
      <c r="C876" s="333" t="s">
        <v>22660</v>
      </c>
      <c r="D876" s="333" t="s">
        <v>274</v>
      </c>
      <c r="E876" s="333" t="s">
        <v>22661</v>
      </c>
      <c r="F876" s="333" t="s">
        <v>22662</v>
      </c>
      <c r="G876" s="515">
        <v>925</v>
      </c>
      <c r="H876" s="516">
        <v>8123481</v>
      </c>
    </row>
    <row r="877" spans="1:8" x14ac:dyDescent="0.3">
      <c r="A877" s="514">
        <v>5</v>
      </c>
      <c r="B877" s="517" t="s">
        <v>20904</v>
      </c>
      <c r="C877" s="333" t="s">
        <v>22663</v>
      </c>
      <c r="D877" s="333" t="s">
        <v>274</v>
      </c>
      <c r="E877" s="333" t="s">
        <v>22664</v>
      </c>
      <c r="F877" s="333" t="s">
        <v>22665</v>
      </c>
      <c r="G877" s="515">
        <v>925</v>
      </c>
      <c r="H877" s="516">
        <v>8725367</v>
      </c>
    </row>
    <row r="878" spans="1:8" x14ac:dyDescent="0.3">
      <c r="A878" s="514">
        <v>5</v>
      </c>
      <c r="B878" s="517" t="s">
        <v>20904</v>
      </c>
      <c r="C878" s="333" t="s">
        <v>8047</v>
      </c>
      <c r="D878" s="333" t="s">
        <v>274</v>
      </c>
      <c r="E878" s="333" t="s">
        <v>8048</v>
      </c>
      <c r="F878" s="333" t="s">
        <v>22666</v>
      </c>
      <c r="G878" s="515">
        <v>925</v>
      </c>
      <c r="H878" s="516">
        <v>4371051</v>
      </c>
    </row>
    <row r="879" spans="1:8" x14ac:dyDescent="0.3">
      <c r="A879" s="514">
        <v>5</v>
      </c>
      <c r="B879" s="517" t="s">
        <v>20904</v>
      </c>
      <c r="C879" s="333" t="s">
        <v>22667</v>
      </c>
      <c r="D879" s="333" t="s">
        <v>274</v>
      </c>
      <c r="E879" s="333" t="s">
        <v>22668</v>
      </c>
      <c r="F879" s="333" t="s">
        <v>22669</v>
      </c>
      <c r="G879" s="515">
        <v>925</v>
      </c>
      <c r="H879" s="516">
        <v>9972789</v>
      </c>
    </row>
    <row r="880" spans="1:8" x14ac:dyDescent="0.3">
      <c r="A880" s="514">
        <v>5</v>
      </c>
      <c r="B880" s="517" t="s">
        <v>20904</v>
      </c>
      <c r="C880" s="333" t="s">
        <v>22670</v>
      </c>
      <c r="D880" s="333" t="s">
        <v>274</v>
      </c>
      <c r="E880" s="333" t="s">
        <v>22671</v>
      </c>
      <c r="F880" s="333" t="s">
        <v>22672</v>
      </c>
      <c r="G880" s="515">
        <v>510</v>
      </c>
      <c r="H880" s="516">
        <v>3641296</v>
      </c>
    </row>
    <row r="881" spans="1:8" x14ac:dyDescent="0.3">
      <c r="A881" s="514">
        <v>5</v>
      </c>
      <c r="B881" s="517" t="s">
        <v>20904</v>
      </c>
      <c r="C881" s="333" t="s">
        <v>20025</v>
      </c>
      <c r="D881" s="333" t="s">
        <v>274</v>
      </c>
      <c r="E881" s="333" t="s">
        <v>20026</v>
      </c>
      <c r="F881" s="333" t="s">
        <v>20027</v>
      </c>
      <c r="G881" s="515">
        <v>925</v>
      </c>
      <c r="H881" s="516">
        <v>9357920</v>
      </c>
    </row>
    <row r="882" spans="1:8" x14ac:dyDescent="0.3">
      <c r="A882" s="514">
        <v>5</v>
      </c>
      <c r="B882" s="517" t="s">
        <v>20904</v>
      </c>
      <c r="C882" s="333" t="s">
        <v>22673</v>
      </c>
      <c r="D882" s="333" t="s">
        <v>274</v>
      </c>
      <c r="E882" s="333" t="s">
        <v>22674</v>
      </c>
      <c r="F882" s="333" t="s">
        <v>22675</v>
      </c>
      <c r="G882" s="515">
        <v>925</v>
      </c>
      <c r="H882" s="516">
        <v>2487094</v>
      </c>
    </row>
    <row r="883" spans="1:8" x14ac:dyDescent="0.3">
      <c r="A883" s="514">
        <v>5</v>
      </c>
      <c r="B883" s="517" t="s">
        <v>20904</v>
      </c>
      <c r="C883" s="333" t="s">
        <v>22676</v>
      </c>
      <c r="D883" s="333" t="s">
        <v>274</v>
      </c>
      <c r="E883" s="333" t="s">
        <v>22677</v>
      </c>
      <c r="F883" s="333" t="s">
        <v>22678</v>
      </c>
      <c r="G883" s="515">
        <v>925</v>
      </c>
      <c r="H883" s="516">
        <v>4135774</v>
      </c>
    </row>
    <row r="884" spans="1:8" x14ac:dyDescent="0.3">
      <c r="A884" s="514">
        <v>5</v>
      </c>
      <c r="B884" s="517" t="s">
        <v>20904</v>
      </c>
      <c r="C884" s="333" t="s">
        <v>22679</v>
      </c>
      <c r="D884" s="333" t="s">
        <v>274</v>
      </c>
      <c r="E884" s="333" t="s">
        <v>22680</v>
      </c>
      <c r="F884" s="333" t="s">
        <v>22681</v>
      </c>
      <c r="G884" s="515">
        <v>408</v>
      </c>
      <c r="H884" s="516">
        <v>2213066</v>
      </c>
    </row>
    <row r="885" spans="1:8" x14ac:dyDescent="0.3">
      <c r="A885" s="514">
        <v>5</v>
      </c>
      <c r="B885" s="517" t="s">
        <v>20904</v>
      </c>
      <c r="C885" s="333" t="s">
        <v>22682</v>
      </c>
      <c r="D885" s="333" t="s">
        <v>274</v>
      </c>
      <c r="E885" s="333" t="s">
        <v>22683</v>
      </c>
      <c r="F885" s="333" t="s">
        <v>22684</v>
      </c>
      <c r="G885" s="515">
        <v>925</v>
      </c>
      <c r="H885" s="516">
        <v>9841595</v>
      </c>
    </row>
    <row r="886" spans="1:8" x14ac:dyDescent="0.3">
      <c r="A886" s="514">
        <v>5</v>
      </c>
      <c r="B886" s="517" t="s">
        <v>20904</v>
      </c>
      <c r="C886" s="333" t="s">
        <v>22685</v>
      </c>
      <c r="D886" s="333" t="s">
        <v>274</v>
      </c>
      <c r="E886" s="333" t="s">
        <v>22686</v>
      </c>
      <c r="F886" s="333" t="s">
        <v>22687</v>
      </c>
      <c r="G886" s="515">
        <v>925</v>
      </c>
      <c r="H886" s="516">
        <v>2081950</v>
      </c>
    </row>
    <row r="887" spans="1:8" x14ac:dyDescent="0.3">
      <c r="A887" s="514">
        <v>5</v>
      </c>
      <c r="B887" s="517" t="s">
        <v>20904</v>
      </c>
      <c r="C887" s="333" t="s">
        <v>19859</v>
      </c>
      <c r="D887" s="333" t="s">
        <v>274</v>
      </c>
      <c r="E887" s="333" t="s">
        <v>19860</v>
      </c>
      <c r="F887" s="333" t="s">
        <v>19861</v>
      </c>
      <c r="G887" s="515">
        <v>510</v>
      </c>
      <c r="H887" s="516">
        <v>2074317</v>
      </c>
    </row>
    <row r="888" spans="1:8" x14ac:dyDescent="0.3">
      <c r="A888" s="514">
        <v>5</v>
      </c>
      <c r="B888" s="517" t="s">
        <v>20904</v>
      </c>
      <c r="C888" s="333" t="s">
        <v>22688</v>
      </c>
      <c r="D888" s="333" t="s">
        <v>274</v>
      </c>
      <c r="E888" s="333" t="s">
        <v>22689</v>
      </c>
      <c r="F888" s="333" t="s">
        <v>22690</v>
      </c>
      <c r="G888" s="515">
        <v>510</v>
      </c>
      <c r="H888" s="516">
        <v>8279131</v>
      </c>
    </row>
    <row r="889" spans="1:8" x14ac:dyDescent="0.3">
      <c r="A889" s="514">
        <v>5</v>
      </c>
      <c r="B889" s="517" t="s">
        <v>20904</v>
      </c>
      <c r="C889" s="333" t="s">
        <v>22691</v>
      </c>
      <c r="D889" s="333" t="s">
        <v>274</v>
      </c>
      <c r="E889" s="333" t="s">
        <v>22692</v>
      </c>
      <c r="F889" s="333" t="s">
        <v>22693</v>
      </c>
      <c r="G889" s="515">
        <v>510</v>
      </c>
      <c r="H889" s="516">
        <v>5898692</v>
      </c>
    </row>
    <row r="890" spans="1:8" x14ac:dyDescent="0.3">
      <c r="A890" s="514">
        <v>5</v>
      </c>
      <c r="B890" s="517" t="s">
        <v>20904</v>
      </c>
      <c r="C890" s="333" t="s">
        <v>18757</v>
      </c>
      <c r="D890" s="333" t="s">
        <v>274</v>
      </c>
      <c r="E890" s="333" t="s">
        <v>18758</v>
      </c>
      <c r="F890" s="333" t="s">
        <v>18759</v>
      </c>
      <c r="G890" s="515">
        <v>925</v>
      </c>
      <c r="H890" s="516">
        <v>2531059</v>
      </c>
    </row>
    <row r="891" spans="1:8" x14ac:dyDescent="0.3">
      <c r="A891" s="514">
        <v>5</v>
      </c>
      <c r="B891" s="517" t="s">
        <v>20904</v>
      </c>
      <c r="C891" s="333" t="s">
        <v>22694</v>
      </c>
      <c r="D891" s="333" t="s">
        <v>274</v>
      </c>
      <c r="E891" s="333" t="s">
        <v>22695</v>
      </c>
      <c r="F891" s="333" t="s">
        <v>22696</v>
      </c>
      <c r="G891" s="515">
        <v>408</v>
      </c>
      <c r="H891" s="516">
        <v>6235341</v>
      </c>
    </row>
    <row r="892" spans="1:8" x14ac:dyDescent="0.3">
      <c r="A892" s="514">
        <v>5</v>
      </c>
      <c r="B892" s="517" t="s">
        <v>20904</v>
      </c>
      <c r="C892" s="333" t="s">
        <v>22697</v>
      </c>
      <c r="D892" s="333" t="s">
        <v>274</v>
      </c>
      <c r="E892" s="333" t="s">
        <v>22698</v>
      </c>
      <c r="F892" s="333" t="s">
        <v>22699</v>
      </c>
      <c r="G892" s="515">
        <v>925</v>
      </c>
      <c r="H892" s="516">
        <v>5253845</v>
      </c>
    </row>
    <row r="893" spans="1:8" x14ac:dyDescent="0.3">
      <c r="A893" s="514">
        <v>5</v>
      </c>
      <c r="B893" s="517" t="s">
        <v>20904</v>
      </c>
      <c r="C893" s="333" t="s">
        <v>22700</v>
      </c>
      <c r="D893" s="333" t="s">
        <v>274</v>
      </c>
      <c r="E893" s="333" t="s">
        <v>22701</v>
      </c>
      <c r="F893" s="333" t="s">
        <v>22702</v>
      </c>
      <c r="G893" s="515">
        <v>925</v>
      </c>
      <c r="H893" s="516">
        <v>7840011</v>
      </c>
    </row>
    <row r="894" spans="1:8" x14ac:dyDescent="0.3">
      <c r="A894" s="514">
        <v>5</v>
      </c>
      <c r="B894" s="517" t="s">
        <v>20904</v>
      </c>
      <c r="C894" s="333" t="s">
        <v>20262</v>
      </c>
      <c r="D894" s="333" t="s">
        <v>274</v>
      </c>
      <c r="E894" s="333" t="s">
        <v>20263</v>
      </c>
      <c r="F894" s="333" t="s">
        <v>20264</v>
      </c>
      <c r="G894" s="515">
        <v>510</v>
      </c>
      <c r="H894" s="516">
        <v>2546290</v>
      </c>
    </row>
    <row r="895" spans="1:8" x14ac:dyDescent="0.3">
      <c r="A895" s="514">
        <v>5</v>
      </c>
      <c r="B895" s="517" t="s">
        <v>20904</v>
      </c>
      <c r="C895" s="333" t="s">
        <v>22703</v>
      </c>
      <c r="D895" s="333" t="s">
        <v>274</v>
      </c>
      <c r="E895" s="333" t="s">
        <v>22704</v>
      </c>
      <c r="F895" s="333" t="s">
        <v>22705</v>
      </c>
      <c r="G895" s="515">
        <v>925</v>
      </c>
      <c r="H895" s="516">
        <v>2002605</v>
      </c>
    </row>
    <row r="896" spans="1:8" x14ac:dyDescent="0.3">
      <c r="A896" s="514">
        <v>5</v>
      </c>
      <c r="B896" s="517" t="s">
        <v>20904</v>
      </c>
      <c r="C896" s="333" t="s">
        <v>22706</v>
      </c>
      <c r="D896" s="333" t="s">
        <v>274</v>
      </c>
      <c r="E896" s="333" t="s">
        <v>22707</v>
      </c>
      <c r="F896" s="333" t="s">
        <v>22708</v>
      </c>
      <c r="G896" s="515">
        <v>925</v>
      </c>
      <c r="H896" s="516">
        <v>4439148</v>
      </c>
    </row>
    <row r="897" spans="1:8" x14ac:dyDescent="0.3">
      <c r="A897" s="514">
        <v>5</v>
      </c>
      <c r="B897" s="517" t="s">
        <v>20904</v>
      </c>
      <c r="C897" s="333" t="s">
        <v>19913</v>
      </c>
      <c r="D897" s="333" t="s">
        <v>274</v>
      </c>
      <c r="E897" s="333" t="s">
        <v>19914</v>
      </c>
      <c r="F897" s="333" t="s">
        <v>19915</v>
      </c>
      <c r="G897" s="515">
        <v>904</v>
      </c>
      <c r="H897" s="516">
        <v>3168642</v>
      </c>
    </row>
    <row r="898" spans="1:8" x14ac:dyDescent="0.3">
      <c r="A898" s="514">
        <v>5</v>
      </c>
      <c r="B898" s="517" t="s">
        <v>20904</v>
      </c>
      <c r="C898" s="333" t="s">
        <v>22709</v>
      </c>
      <c r="D898" s="333" t="s">
        <v>274</v>
      </c>
      <c r="E898" s="333" t="s">
        <v>22710</v>
      </c>
      <c r="F898" s="333" t="s">
        <v>22711</v>
      </c>
      <c r="G898" s="515">
        <v>925</v>
      </c>
      <c r="H898" s="516">
        <v>4495481</v>
      </c>
    </row>
    <row r="899" spans="1:8" x14ac:dyDescent="0.3">
      <c r="A899" s="514">
        <v>5</v>
      </c>
      <c r="B899" s="517" t="s">
        <v>20904</v>
      </c>
      <c r="C899" s="333" t="s">
        <v>22712</v>
      </c>
      <c r="D899" s="333" t="s">
        <v>274</v>
      </c>
      <c r="E899" s="333" t="s">
        <v>22713</v>
      </c>
      <c r="F899" s="333" t="s">
        <v>22714</v>
      </c>
      <c r="G899" s="515">
        <v>925</v>
      </c>
      <c r="H899" s="516">
        <v>2076590</v>
      </c>
    </row>
    <row r="900" spans="1:8" x14ac:dyDescent="0.3">
      <c r="A900" s="514">
        <v>5</v>
      </c>
      <c r="B900" s="517" t="s">
        <v>20904</v>
      </c>
      <c r="C900" s="333" t="s">
        <v>19898</v>
      </c>
      <c r="D900" s="333" t="s">
        <v>294</v>
      </c>
      <c r="E900" s="333" t="s">
        <v>19899</v>
      </c>
      <c r="F900" s="333" t="s">
        <v>19900</v>
      </c>
      <c r="G900" s="515">
        <v>925</v>
      </c>
      <c r="H900" s="516">
        <v>6398631</v>
      </c>
    </row>
    <row r="901" spans="1:8" x14ac:dyDescent="0.3">
      <c r="A901" s="514">
        <v>5</v>
      </c>
      <c r="B901" s="517" t="s">
        <v>20904</v>
      </c>
      <c r="C901" s="333" t="s">
        <v>20654</v>
      </c>
      <c r="D901" s="333" t="s">
        <v>274</v>
      </c>
      <c r="E901" s="333" t="s">
        <v>20655</v>
      </c>
      <c r="F901" s="333" t="s">
        <v>20656</v>
      </c>
      <c r="G901" s="515">
        <v>415</v>
      </c>
      <c r="H901" s="516">
        <v>2441961</v>
      </c>
    </row>
    <row r="902" spans="1:8" x14ac:dyDescent="0.3">
      <c r="A902" s="514">
        <v>5</v>
      </c>
      <c r="B902" s="517" t="s">
        <v>20904</v>
      </c>
      <c r="C902" s="333" t="s">
        <v>22715</v>
      </c>
      <c r="D902" s="333" t="s">
        <v>274</v>
      </c>
      <c r="E902" s="333" t="s">
        <v>22716</v>
      </c>
      <c r="F902" s="333" t="s">
        <v>22717</v>
      </c>
      <c r="G902" s="515">
        <v>925</v>
      </c>
      <c r="H902" s="516">
        <v>9399371</v>
      </c>
    </row>
    <row r="903" spans="1:8" x14ac:dyDescent="0.3">
      <c r="A903" s="514">
        <v>5</v>
      </c>
      <c r="B903" s="517" t="s">
        <v>20904</v>
      </c>
      <c r="C903" s="333" t="s">
        <v>22718</v>
      </c>
      <c r="D903" s="333" t="s">
        <v>274</v>
      </c>
      <c r="E903" s="333" t="s">
        <v>22719</v>
      </c>
      <c r="F903" s="333" t="s">
        <v>22720</v>
      </c>
      <c r="G903" s="515">
        <v>925</v>
      </c>
      <c r="H903" s="516">
        <v>7841660</v>
      </c>
    </row>
    <row r="904" spans="1:8" x14ac:dyDescent="0.3">
      <c r="A904" s="514">
        <v>5</v>
      </c>
      <c r="B904" s="517" t="s">
        <v>20904</v>
      </c>
      <c r="C904" s="333" t="s">
        <v>18778</v>
      </c>
      <c r="D904" s="333" t="s">
        <v>274</v>
      </c>
      <c r="E904" s="333" t="s">
        <v>18779</v>
      </c>
      <c r="F904" s="333" t="s">
        <v>18780</v>
      </c>
      <c r="G904" s="515">
        <v>925</v>
      </c>
      <c r="H904" s="516">
        <v>2546679</v>
      </c>
    </row>
    <row r="905" spans="1:8" x14ac:dyDescent="0.3">
      <c r="A905" s="514">
        <v>5</v>
      </c>
      <c r="B905" s="517" t="s">
        <v>20904</v>
      </c>
      <c r="C905" s="333" t="s">
        <v>22721</v>
      </c>
      <c r="D905" s="333" t="s">
        <v>274</v>
      </c>
      <c r="E905" s="333" t="s">
        <v>22722</v>
      </c>
      <c r="F905" s="333" t="s">
        <v>22723</v>
      </c>
      <c r="G905" s="515">
        <v>925</v>
      </c>
      <c r="H905" s="516">
        <v>9352256</v>
      </c>
    </row>
    <row r="906" spans="1:8" x14ac:dyDescent="0.3">
      <c r="A906" s="514">
        <v>5</v>
      </c>
      <c r="B906" s="517" t="s">
        <v>20904</v>
      </c>
      <c r="C906" s="333" t="s">
        <v>22724</v>
      </c>
      <c r="D906" s="333" t="s">
        <v>274</v>
      </c>
      <c r="E906" s="333" t="s">
        <v>22725</v>
      </c>
      <c r="F906" s="333" t="s">
        <v>22726</v>
      </c>
      <c r="G906" s="515">
        <v>925</v>
      </c>
      <c r="H906" s="516">
        <v>4477980</v>
      </c>
    </row>
    <row r="907" spans="1:8" x14ac:dyDescent="0.3">
      <c r="A907" s="514">
        <v>5</v>
      </c>
      <c r="B907" s="517" t="s">
        <v>20904</v>
      </c>
      <c r="C907" s="333" t="s">
        <v>22727</v>
      </c>
      <c r="D907" s="333" t="s">
        <v>274</v>
      </c>
      <c r="E907" s="333" t="s">
        <v>22728</v>
      </c>
      <c r="F907" s="333" t="s">
        <v>22729</v>
      </c>
      <c r="G907" s="515">
        <v>925</v>
      </c>
      <c r="H907" s="516">
        <v>2160807</v>
      </c>
    </row>
    <row r="908" spans="1:8" x14ac:dyDescent="0.3">
      <c r="A908" s="514">
        <v>5</v>
      </c>
      <c r="B908" s="517" t="s">
        <v>20904</v>
      </c>
      <c r="C908" s="333" t="s">
        <v>22730</v>
      </c>
      <c r="D908" s="333" t="s">
        <v>274</v>
      </c>
      <c r="E908" s="333" t="s">
        <v>22731</v>
      </c>
      <c r="F908" s="333" t="s">
        <v>22732</v>
      </c>
      <c r="G908" s="515">
        <v>925</v>
      </c>
      <c r="H908" s="516">
        <v>2480507</v>
      </c>
    </row>
    <row r="909" spans="1:8" x14ac:dyDescent="0.3">
      <c r="A909" s="514">
        <v>5</v>
      </c>
      <c r="B909" s="517" t="s">
        <v>20904</v>
      </c>
      <c r="C909" s="333" t="s">
        <v>19889</v>
      </c>
      <c r="D909" s="333" t="s">
        <v>274</v>
      </c>
      <c r="E909" s="333" t="s">
        <v>19890</v>
      </c>
      <c r="F909" s="333" t="s">
        <v>19891</v>
      </c>
      <c r="G909" s="515">
        <v>925</v>
      </c>
      <c r="H909" s="516">
        <v>3241607</v>
      </c>
    </row>
    <row r="910" spans="1:8" x14ac:dyDescent="0.3">
      <c r="A910" s="514">
        <v>5</v>
      </c>
      <c r="B910" s="517" t="s">
        <v>20904</v>
      </c>
      <c r="C910" s="333" t="s">
        <v>19968</v>
      </c>
      <c r="D910" s="333" t="s">
        <v>274</v>
      </c>
      <c r="E910" s="333" t="s">
        <v>19969</v>
      </c>
      <c r="F910" s="333" t="s">
        <v>19970</v>
      </c>
      <c r="G910" s="515">
        <v>925</v>
      </c>
      <c r="H910" s="516">
        <v>5499333</v>
      </c>
    </row>
    <row r="911" spans="1:8" x14ac:dyDescent="0.3">
      <c r="A911" s="514">
        <v>5</v>
      </c>
      <c r="B911" s="517" t="s">
        <v>20904</v>
      </c>
      <c r="C911" s="333" t="s">
        <v>22733</v>
      </c>
      <c r="D911" s="333" t="s">
        <v>274</v>
      </c>
      <c r="E911" s="333" t="s">
        <v>22734</v>
      </c>
      <c r="F911" s="333" t="s">
        <v>22735</v>
      </c>
      <c r="G911" s="515">
        <v>925</v>
      </c>
      <c r="H911" s="516">
        <v>7848907</v>
      </c>
    </row>
    <row r="912" spans="1:8" x14ac:dyDescent="0.3">
      <c r="A912" s="514">
        <v>5</v>
      </c>
      <c r="B912" s="517" t="s">
        <v>20904</v>
      </c>
      <c r="C912" s="333" t="s">
        <v>22736</v>
      </c>
      <c r="D912" s="333" t="s">
        <v>274</v>
      </c>
      <c r="E912" s="333" t="s">
        <v>22737</v>
      </c>
      <c r="F912" s="333" t="s">
        <v>22738</v>
      </c>
      <c r="G912" s="515">
        <v>925</v>
      </c>
      <c r="H912" s="516">
        <v>8205839</v>
      </c>
    </row>
    <row r="913" spans="1:8" x14ac:dyDescent="0.3">
      <c r="A913" s="514">
        <v>5</v>
      </c>
      <c r="B913" s="517" t="s">
        <v>20904</v>
      </c>
      <c r="C913" s="333" t="s">
        <v>22739</v>
      </c>
      <c r="D913" s="333" t="s">
        <v>294</v>
      </c>
      <c r="E913" s="333" t="s">
        <v>22740</v>
      </c>
      <c r="F913" s="333" t="s">
        <v>22741</v>
      </c>
      <c r="G913" s="515">
        <v>925</v>
      </c>
      <c r="H913" s="516">
        <v>4510543</v>
      </c>
    </row>
    <row r="914" spans="1:8" x14ac:dyDescent="0.3">
      <c r="A914" s="514">
        <v>5</v>
      </c>
      <c r="B914" s="517" t="s">
        <v>20904</v>
      </c>
      <c r="C914" s="333" t="s">
        <v>20268</v>
      </c>
      <c r="D914" s="333" t="s">
        <v>274</v>
      </c>
      <c r="E914" s="333" t="s">
        <v>20269</v>
      </c>
      <c r="F914" s="333" t="s">
        <v>20270</v>
      </c>
      <c r="G914" s="515">
        <v>925</v>
      </c>
      <c r="H914" s="516">
        <v>2546306</v>
      </c>
    </row>
    <row r="915" spans="1:8" x14ac:dyDescent="0.3">
      <c r="A915" s="514">
        <v>5</v>
      </c>
      <c r="B915" s="517" t="s">
        <v>20904</v>
      </c>
      <c r="C915" s="333" t="s">
        <v>19941</v>
      </c>
      <c r="D915" s="333" t="s">
        <v>274</v>
      </c>
      <c r="E915" s="333" t="s">
        <v>19942</v>
      </c>
      <c r="F915" s="333" t="s">
        <v>19943</v>
      </c>
      <c r="G915" s="515">
        <v>925</v>
      </c>
      <c r="H915" s="516">
        <v>9978676</v>
      </c>
    </row>
    <row r="916" spans="1:8" x14ac:dyDescent="0.3">
      <c r="A916" s="514">
        <v>5</v>
      </c>
      <c r="B916" s="517" t="s">
        <v>20904</v>
      </c>
      <c r="C916" s="333" t="s">
        <v>22742</v>
      </c>
      <c r="D916" s="333" t="s">
        <v>274</v>
      </c>
      <c r="E916" s="333" t="s">
        <v>22743</v>
      </c>
      <c r="F916" s="333" t="s">
        <v>22744</v>
      </c>
      <c r="G916" s="515">
        <v>925</v>
      </c>
      <c r="H916" s="516">
        <v>9804733</v>
      </c>
    </row>
    <row r="917" spans="1:8" x14ac:dyDescent="0.3">
      <c r="A917" s="514">
        <v>5</v>
      </c>
      <c r="B917" s="517" t="s">
        <v>20904</v>
      </c>
      <c r="C917" s="333" t="s">
        <v>19871</v>
      </c>
      <c r="D917" s="333" t="s">
        <v>274</v>
      </c>
      <c r="E917" s="333" t="s">
        <v>19872</v>
      </c>
      <c r="F917" s="333" t="s">
        <v>19873</v>
      </c>
      <c r="G917" s="515">
        <v>999</v>
      </c>
      <c r="H917" s="516">
        <v>9999999</v>
      </c>
    </row>
    <row r="918" spans="1:8" x14ac:dyDescent="0.3">
      <c r="A918" s="514">
        <v>5</v>
      </c>
      <c r="B918" s="517" t="s">
        <v>20904</v>
      </c>
      <c r="C918" s="333" t="s">
        <v>19919</v>
      </c>
      <c r="D918" s="333" t="s">
        <v>274</v>
      </c>
      <c r="E918" s="333" t="s">
        <v>19078</v>
      </c>
      <c r="F918" s="333" t="s">
        <v>19920</v>
      </c>
      <c r="G918" s="515">
        <v>510</v>
      </c>
      <c r="H918" s="516">
        <v>7740388</v>
      </c>
    </row>
    <row r="919" spans="1:8" x14ac:dyDescent="0.3">
      <c r="A919" s="514">
        <v>5</v>
      </c>
      <c r="B919" s="517" t="s">
        <v>20904</v>
      </c>
      <c r="C919" s="333" t="s">
        <v>20828</v>
      </c>
      <c r="D919" s="333" t="s">
        <v>274</v>
      </c>
      <c r="E919" s="333" t="s">
        <v>20829</v>
      </c>
      <c r="F919" s="333" t="s">
        <v>22745</v>
      </c>
      <c r="G919" s="515">
        <v>925</v>
      </c>
      <c r="H919" s="516">
        <v>3371671</v>
      </c>
    </row>
    <row r="920" spans="1:8" x14ac:dyDescent="0.3">
      <c r="A920" s="514">
        <v>5</v>
      </c>
      <c r="B920" s="517" t="s">
        <v>20904</v>
      </c>
      <c r="C920" s="333" t="s">
        <v>19841</v>
      </c>
      <c r="D920" s="333" t="s">
        <v>274</v>
      </c>
      <c r="E920" s="333" t="s">
        <v>19842</v>
      </c>
      <c r="F920" s="333" t="s">
        <v>19843</v>
      </c>
      <c r="G920" s="515">
        <v>925</v>
      </c>
      <c r="H920" s="516">
        <v>7083893</v>
      </c>
    </row>
    <row r="921" spans="1:8" x14ac:dyDescent="0.3">
      <c r="A921" s="514">
        <v>5</v>
      </c>
      <c r="B921" s="517" t="s">
        <v>20904</v>
      </c>
      <c r="C921" s="333" t="s">
        <v>19980</v>
      </c>
      <c r="D921" s="333" t="s">
        <v>274</v>
      </c>
      <c r="E921" s="333" t="s">
        <v>19981</v>
      </c>
      <c r="F921" s="333" t="s">
        <v>19982</v>
      </c>
      <c r="G921" s="515">
        <v>925</v>
      </c>
      <c r="H921" s="516">
        <v>7687710</v>
      </c>
    </row>
    <row r="922" spans="1:8" x14ac:dyDescent="0.3">
      <c r="A922" s="514">
        <v>5</v>
      </c>
      <c r="B922" s="517" t="s">
        <v>20904</v>
      </c>
      <c r="C922" s="333" t="s">
        <v>22746</v>
      </c>
      <c r="D922" s="333" t="s">
        <v>274</v>
      </c>
      <c r="E922" s="333" t="s">
        <v>22747</v>
      </c>
      <c r="F922" s="333" t="s">
        <v>22748</v>
      </c>
      <c r="G922" s="515">
        <v>215</v>
      </c>
      <c r="H922" s="516">
        <v>9101479</v>
      </c>
    </row>
    <row r="923" spans="1:8" x14ac:dyDescent="0.3">
      <c r="A923" s="514">
        <v>5</v>
      </c>
      <c r="B923" s="517" t="s">
        <v>20904</v>
      </c>
      <c r="C923" s="333" t="s">
        <v>22749</v>
      </c>
      <c r="D923" s="333" t="s">
        <v>274</v>
      </c>
      <c r="E923" s="333" t="s">
        <v>22750</v>
      </c>
      <c r="F923" s="333" t="s">
        <v>22751</v>
      </c>
      <c r="G923" s="515">
        <v>925</v>
      </c>
      <c r="H923" s="516">
        <v>7190216</v>
      </c>
    </row>
    <row r="924" spans="1:8" x14ac:dyDescent="0.3">
      <c r="A924" s="514">
        <v>5</v>
      </c>
      <c r="B924" s="517" t="s">
        <v>20904</v>
      </c>
      <c r="C924" s="333" t="s">
        <v>22752</v>
      </c>
      <c r="D924" s="333" t="s">
        <v>274</v>
      </c>
      <c r="E924" s="333" t="s">
        <v>22753</v>
      </c>
      <c r="F924" s="333" t="s">
        <v>22754</v>
      </c>
      <c r="G924" s="515">
        <v>925</v>
      </c>
      <c r="H924" s="516">
        <v>9989019</v>
      </c>
    </row>
    <row r="925" spans="1:8" x14ac:dyDescent="0.3">
      <c r="A925" s="514">
        <v>5</v>
      </c>
      <c r="B925" s="517" t="s">
        <v>20904</v>
      </c>
      <c r="C925" s="333" t="s">
        <v>22755</v>
      </c>
      <c r="D925" s="333" t="s">
        <v>274</v>
      </c>
      <c r="E925" s="333" t="s">
        <v>22756</v>
      </c>
      <c r="F925" s="333" t="s">
        <v>22757</v>
      </c>
      <c r="G925" s="515">
        <v>415</v>
      </c>
      <c r="H925" s="516">
        <v>8917765</v>
      </c>
    </row>
    <row r="926" spans="1:8" x14ac:dyDescent="0.3">
      <c r="A926" s="514">
        <v>5</v>
      </c>
      <c r="B926" s="517" t="s">
        <v>20904</v>
      </c>
      <c r="C926" s="333" t="s">
        <v>22758</v>
      </c>
      <c r="D926" s="333" t="s">
        <v>274</v>
      </c>
      <c r="E926" s="333" t="s">
        <v>22759</v>
      </c>
      <c r="F926" s="333" t="s">
        <v>22760</v>
      </c>
      <c r="G926" s="515">
        <v>518</v>
      </c>
      <c r="H926" s="516">
        <v>5730396</v>
      </c>
    </row>
    <row r="927" spans="1:8" x14ac:dyDescent="0.3">
      <c r="A927" s="514">
        <v>5</v>
      </c>
      <c r="B927" s="517" t="s">
        <v>20904</v>
      </c>
      <c r="C927" s="333" t="s">
        <v>20055</v>
      </c>
      <c r="D927" s="333" t="s">
        <v>274</v>
      </c>
      <c r="E927" s="333" t="s">
        <v>20056</v>
      </c>
      <c r="F927" s="333" t="s">
        <v>20057</v>
      </c>
      <c r="G927" s="515">
        <v>510</v>
      </c>
      <c r="H927" s="516">
        <v>9384978</v>
      </c>
    </row>
    <row r="928" spans="1:8" x14ac:dyDescent="0.3">
      <c r="A928" s="514">
        <v>5</v>
      </c>
      <c r="B928" s="517" t="s">
        <v>20904</v>
      </c>
      <c r="C928" s="333" t="s">
        <v>22761</v>
      </c>
      <c r="D928" s="333" t="s">
        <v>274</v>
      </c>
      <c r="E928" s="333" t="s">
        <v>22762</v>
      </c>
      <c r="F928" s="333" t="s">
        <v>22763</v>
      </c>
      <c r="G928" s="515">
        <v>925</v>
      </c>
      <c r="H928" s="516">
        <v>2857800</v>
      </c>
    </row>
    <row r="929" spans="1:8" x14ac:dyDescent="0.3">
      <c r="A929" s="514">
        <v>5</v>
      </c>
      <c r="B929" s="517" t="s">
        <v>20904</v>
      </c>
      <c r="C929" s="333" t="s">
        <v>22764</v>
      </c>
      <c r="D929" s="333" t="s">
        <v>274</v>
      </c>
      <c r="E929" s="333" t="s">
        <v>22765</v>
      </c>
      <c r="F929" s="333" t="s">
        <v>22766</v>
      </c>
      <c r="G929" s="515">
        <v>925</v>
      </c>
      <c r="H929" s="516">
        <v>8726206</v>
      </c>
    </row>
    <row r="930" spans="1:8" x14ac:dyDescent="0.3">
      <c r="A930" s="514">
        <v>5</v>
      </c>
      <c r="B930" s="517" t="s">
        <v>20904</v>
      </c>
      <c r="C930" s="333" t="s">
        <v>22767</v>
      </c>
      <c r="D930" s="333" t="s">
        <v>302</v>
      </c>
      <c r="E930" s="333" t="s">
        <v>22768</v>
      </c>
      <c r="F930" s="333" t="s">
        <v>22769</v>
      </c>
      <c r="G930" s="515">
        <v>925</v>
      </c>
      <c r="H930" s="516">
        <v>2009450</v>
      </c>
    </row>
    <row r="931" spans="1:8" x14ac:dyDescent="0.3">
      <c r="A931" s="514">
        <v>5</v>
      </c>
      <c r="B931" s="517" t="s">
        <v>20904</v>
      </c>
      <c r="C931" s="333" t="s">
        <v>18754</v>
      </c>
      <c r="D931" s="333" t="s">
        <v>274</v>
      </c>
      <c r="E931" s="333" t="s">
        <v>18755</v>
      </c>
      <c r="F931" s="333" t="s">
        <v>18756</v>
      </c>
      <c r="G931" s="515">
        <v>619</v>
      </c>
      <c r="H931" s="516">
        <v>4177600</v>
      </c>
    </row>
    <row r="932" spans="1:8" x14ac:dyDescent="0.3">
      <c r="A932" s="514">
        <v>5</v>
      </c>
      <c r="B932" s="517" t="s">
        <v>20904</v>
      </c>
      <c r="C932" s="333" t="s">
        <v>22770</v>
      </c>
      <c r="D932" s="333" t="s">
        <v>274</v>
      </c>
      <c r="E932" s="333" t="s">
        <v>22771</v>
      </c>
      <c r="F932" s="333" t="s">
        <v>22772</v>
      </c>
      <c r="G932" s="515">
        <v>925</v>
      </c>
      <c r="H932" s="516">
        <v>2855348</v>
      </c>
    </row>
    <row r="933" spans="1:8" x14ac:dyDescent="0.3">
      <c r="A933" s="514">
        <v>5</v>
      </c>
      <c r="B933" s="517" t="s">
        <v>20904</v>
      </c>
      <c r="C933" s="333" t="s">
        <v>22773</v>
      </c>
      <c r="D933" s="333" t="s">
        <v>274</v>
      </c>
      <c r="E933" s="333" t="s">
        <v>22774</v>
      </c>
      <c r="F933" s="333" t="s">
        <v>22775</v>
      </c>
      <c r="G933" s="515">
        <v>415</v>
      </c>
      <c r="H933" s="516">
        <v>5959447</v>
      </c>
    </row>
    <row r="934" spans="1:8" x14ac:dyDescent="0.3">
      <c r="A934" s="514">
        <v>5</v>
      </c>
      <c r="B934" s="517" t="s">
        <v>20904</v>
      </c>
      <c r="C934" s="333" t="s">
        <v>19995</v>
      </c>
      <c r="D934" s="333" t="s">
        <v>274</v>
      </c>
      <c r="E934" s="333" t="s">
        <v>19996</v>
      </c>
      <c r="F934" s="333" t="s">
        <v>19997</v>
      </c>
      <c r="G934" s="515">
        <v>925</v>
      </c>
      <c r="H934" s="516">
        <v>3676249</v>
      </c>
    </row>
    <row r="935" spans="1:8" x14ac:dyDescent="0.3">
      <c r="A935" s="514">
        <v>5</v>
      </c>
      <c r="B935" s="517" t="s">
        <v>20904</v>
      </c>
      <c r="C935" s="333" t="s">
        <v>22776</v>
      </c>
      <c r="D935" s="333" t="s">
        <v>274</v>
      </c>
      <c r="E935" s="333" t="s">
        <v>22777</v>
      </c>
      <c r="F935" s="333" t="s">
        <v>22778</v>
      </c>
      <c r="G935" s="515">
        <v>925</v>
      </c>
      <c r="H935" s="516">
        <v>4470871</v>
      </c>
    </row>
    <row r="936" spans="1:8" x14ac:dyDescent="0.3">
      <c r="A936" s="514">
        <v>5</v>
      </c>
      <c r="B936" s="517" t="s">
        <v>20904</v>
      </c>
      <c r="C936" s="333" t="s">
        <v>22779</v>
      </c>
      <c r="D936" s="333" t="s">
        <v>274</v>
      </c>
      <c r="E936" s="333" t="s">
        <v>22780</v>
      </c>
      <c r="F936" s="333" t="s">
        <v>22781</v>
      </c>
      <c r="G936" s="515">
        <v>408</v>
      </c>
      <c r="H936" s="516">
        <v>6246257</v>
      </c>
    </row>
    <row r="937" spans="1:8" x14ac:dyDescent="0.3">
      <c r="A937" s="514">
        <v>5</v>
      </c>
      <c r="B937" s="517" t="s">
        <v>20904</v>
      </c>
      <c r="C937" s="333" t="s">
        <v>22782</v>
      </c>
      <c r="D937" s="333" t="s">
        <v>274</v>
      </c>
      <c r="E937" s="333" t="s">
        <v>22783</v>
      </c>
      <c r="F937" s="333" t="s">
        <v>22784</v>
      </c>
      <c r="G937" s="515">
        <v>415</v>
      </c>
      <c r="H937" s="516">
        <v>6720951</v>
      </c>
    </row>
    <row r="938" spans="1:8" x14ac:dyDescent="0.3">
      <c r="A938" s="514">
        <v>5</v>
      </c>
      <c r="B938" s="517" t="s">
        <v>20904</v>
      </c>
      <c r="C938" s="333" t="s">
        <v>20255</v>
      </c>
      <c r="D938" s="333" t="s">
        <v>274</v>
      </c>
      <c r="E938" s="333" t="s">
        <v>20256</v>
      </c>
      <c r="F938" s="333" t="s">
        <v>20257</v>
      </c>
      <c r="G938" s="515">
        <v>415</v>
      </c>
      <c r="H938" s="516">
        <v>6724038</v>
      </c>
    </row>
    <row r="939" spans="1:8" x14ac:dyDescent="0.3">
      <c r="A939" s="514">
        <v>5</v>
      </c>
      <c r="B939" s="517" t="s">
        <v>20904</v>
      </c>
      <c r="C939" s="333" t="s">
        <v>22785</v>
      </c>
      <c r="D939" s="333" t="s">
        <v>274</v>
      </c>
      <c r="E939" s="333" t="s">
        <v>22786</v>
      </c>
      <c r="F939" s="333" t="s">
        <v>22787</v>
      </c>
      <c r="G939" s="515">
        <v>925</v>
      </c>
      <c r="H939" s="516">
        <v>8385595</v>
      </c>
    </row>
    <row r="940" spans="1:8" x14ac:dyDescent="0.3">
      <c r="A940" s="514">
        <v>5</v>
      </c>
      <c r="B940" s="517" t="s">
        <v>20904</v>
      </c>
      <c r="C940" s="333" t="s">
        <v>20123</v>
      </c>
      <c r="D940" s="333" t="s">
        <v>274</v>
      </c>
      <c r="E940" s="333" t="s">
        <v>20124</v>
      </c>
      <c r="F940" s="333" t="s">
        <v>20125</v>
      </c>
      <c r="G940" s="515">
        <v>925</v>
      </c>
      <c r="H940" s="516">
        <v>9471469</v>
      </c>
    </row>
    <row r="941" spans="1:8" x14ac:dyDescent="0.3">
      <c r="A941" s="514">
        <v>5</v>
      </c>
      <c r="B941" s="517" t="s">
        <v>20904</v>
      </c>
      <c r="C941" s="333" t="s">
        <v>22788</v>
      </c>
      <c r="D941" s="333" t="s">
        <v>274</v>
      </c>
      <c r="E941" s="333" t="s">
        <v>22789</v>
      </c>
      <c r="F941" s="333" t="s">
        <v>22790</v>
      </c>
      <c r="G941" s="515">
        <v>925</v>
      </c>
      <c r="H941" s="516">
        <v>9159519</v>
      </c>
    </row>
    <row r="942" spans="1:8" x14ac:dyDescent="0.3">
      <c r="A942" s="514">
        <v>5</v>
      </c>
      <c r="B942" s="517" t="s">
        <v>20904</v>
      </c>
      <c r="C942" s="333" t="s">
        <v>8096</v>
      </c>
      <c r="D942" s="333" t="s">
        <v>274</v>
      </c>
      <c r="E942" s="333" t="s">
        <v>8097</v>
      </c>
      <c r="F942" s="333" t="s">
        <v>22791</v>
      </c>
      <c r="G942" s="515">
        <v>925</v>
      </c>
      <c r="H942" s="516">
        <v>5700557</v>
      </c>
    </row>
    <row r="943" spans="1:8" x14ac:dyDescent="0.3">
      <c r="A943" s="514">
        <v>5</v>
      </c>
      <c r="B943" s="517" t="s">
        <v>20904</v>
      </c>
      <c r="C943" s="333" t="s">
        <v>22792</v>
      </c>
      <c r="D943" s="333" t="s">
        <v>274</v>
      </c>
      <c r="E943" s="333" t="s">
        <v>22793</v>
      </c>
      <c r="F943" s="333" t="s">
        <v>22794</v>
      </c>
      <c r="G943" s="515">
        <v>925</v>
      </c>
      <c r="H943" s="516">
        <v>8378114</v>
      </c>
    </row>
    <row r="944" spans="1:8" x14ac:dyDescent="0.3">
      <c r="A944" s="514">
        <v>5</v>
      </c>
      <c r="B944" s="517" t="s">
        <v>20904</v>
      </c>
      <c r="C944" s="333" t="s">
        <v>22795</v>
      </c>
      <c r="D944" s="333" t="s">
        <v>274</v>
      </c>
      <c r="E944" s="333" t="s">
        <v>22796</v>
      </c>
      <c r="F944" s="333" t="s">
        <v>22797</v>
      </c>
      <c r="G944" s="515">
        <v>925</v>
      </c>
      <c r="H944" s="516">
        <v>8559512</v>
      </c>
    </row>
    <row r="945" spans="1:8" x14ac:dyDescent="0.3">
      <c r="A945" s="514">
        <v>5</v>
      </c>
      <c r="B945" s="517" t="s">
        <v>20904</v>
      </c>
      <c r="C945" s="333" t="s">
        <v>20022</v>
      </c>
      <c r="D945" s="333" t="s">
        <v>274</v>
      </c>
      <c r="E945" s="333" t="s">
        <v>20023</v>
      </c>
      <c r="F945" s="333" t="s">
        <v>20024</v>
      </c>
      <c r="G945" s="515">
        <v>925</v>
      </c>
      <c r="H945" s="516">
        <v>9458215</v>
      </c>
    </row>
    <row r="946" spans="1:8" x14ac:dyDescent="0.3">
      <c r="A946" s="514">
        <v>5</v>
      </c>
      <c r="B946" s="517" t="s">
        <v>20904</v>
      </c>
      <c r="C946" s="333" t="s">
        <v>18775</v>
      </c>
      <c r="D946" s="333" t="s">
        <v>274</v>
      </c>
      <c r="E946" s="333" t="s">
        <v>18776</v>
      </c>
      <c r="F946" s="333" t="s">
        <v>18777</v>
      </c>
      <c r="G946" s="515">
        <v>323</v>
      </c>
      <c r="H946" s="516">
        <v>2189689</v>
      </c>
    </row>
    <row r="947" spans="1:8" x14ac:dyDescent="0.3">
      <c r="A947" s="514">
        <v>5</v>
      </c>
      <c r="B947" s="517" t="s">
        <v>20904</v>
      </c>
      <c r="C947" s="333" t="s">
        <v>22798</v>
      </c>
      <c r="D947" s="333" t="s">
        <v>274</v>
      </c>
      <c r="E947" s="333" t="s">
        <v>22799</v>
      </c>
      <c r="F947" s="333" t="s">
        <v>22800</v>
      </c>
      <c r="G947" s="515">
        <v>510</v>
      </c>
      <c r="H947" s="516">
        <v>8132865</v>
      </c>
    </row>
    <row r="948" spans="1:8" x14ac:dyDescent="0.3">
      <c r="A948" s="514">
        <v>5</v>
      </c>
      <c r="B948" s="517" t="s">
        <v>20904</v>
      </c>
      <c r="C948" s="333" t="s">
        <v>20271</v>
      </c>
      <c r="D948" s="333" t="s">
        <v>274</v>
      </c>
      <c r="E948" s="333" t="s">
        <v>20272</v>
      </c>
      <c r="F948" s="333" t="s">
        <v>20273</v>
      </c>
      <c r="G948" s="515">
        <v>415</v>
      </c>
      <c r="H948" s="516">
        <v>9973212</v>
      </c>
    </row>
    <row r="949" spans="1:8" x14ac:dyDescent="0.3">
      <c r="A949" s="514">
        <v>5</v>
      </c>
      <c r="B949" s="517" t="s">
        <v>20904</v>
      </c>
      <c r="C949" s="333" t="s">
        <v>22801</v>
      </c>
      <c r="D949" s="333" t="s">
        <v>274</v>
      </c>
      <c r="E949" s="333" t="s">
        <v>22802</v>
      </c>
      <c r="F949" s="333" t="s">
        <v>22803</v>
      </c>
      <c r="G949" s="515">
        <v>925</v>
      </c>
      <c r="H949" s="516">
        <v>2482840</v>
      </c>
    </row>
    <row r="950" spans="1:8" x14ac:dyDescent="0.3">
      <c r="A950" s="514">
        <v>5</v>
      </c>
      <c r="B950" s="517" t="s">
        <v>20904</v>
      </c>
      <c r="C950" s="333" t="s">
        <v>22804</v>
      </c>
      <c r="D950" s="333" t="s">
        <v>274</v>
      </c>
      <c r="E950" s="333" t="s">
        <v>22805</v>
      </c>
      <c r="F950" s="333" t="s">
        <v>22806</v>
      </c>
      <c r="G950" s="515">
        <v>408</v>
      </c>
      <c r="H950" s="516">
        <v>9088508</v>
      </c>
    </row>
    <row r="951" spans="1:8" x14ac:dyDescent="0.3">
      <c r="A951" s="514">
        <v>5</v>
      </c>
      <c r="B951" s="517" t="s">
        <v>20904</v>
      </c>
      <c r="C951" s="333" t="s">
        <v>19927</v>
      </c>
      <c r="D951" s="333" t="s">
        <v>274</v>
      </c>
      <c r="E951" s="333" t="s">
        <v>19928</v>
      </c>
      <c r="F951" s="333" t="s">
        <v>19929</v>
      </c>
      <c r="G951" s="515">
        <v>925</v>
      </c>
      <c r="H951" s="516">
        <v>2091271</v>
      </c>
    </row>
    <row r="952" spans="1:8" x14ac:dyDescent="0.3">
      <c r="A952" s="514">
        <v>5</v>
      </c>
      <c r="B952" s="517" t="s">
        <v>20904</v>
      </c>
      <c r="C952" s="333" t="s">
        <v>22807</v>
      </c>
      <c r="D952" s="333" t="s">
        <v>274</v>
      </c>
      <c r="E952" s="333" t="s">
        <v>22808</v>
      </c>
      <c r="F952" s="333" t="s">
        <v>22809</v>
      </c>
      <c r="G952" s="515">
        <v>925</v>
      </c>
      <c r="H952" s="516">
        <v>3995396</v>
      </c>
    </row>
    <row r="953" spans="1:8" x14ac:dyDescent="0.3">
      <c r="A953" s="514">
        <v>5</v>
      </c>
      <c r="B953" s="517" t="s">
        <v>20904</v>
      </c>
      <c r="C953" s="333" t="s">
        <v>6762</v>
      </c>
      <c r="D953" s="333" t="s">
        <v>262</v>
      </c>
      <c r="E953" s="333" t="s">
        <v>6763</v>
      </c>
      <c r="F953" s="333" t="s">
        <v>22810</v>
      </c>
      <c r="G953" s="515">
        <v>925</v>
      </c>
      <c r="H953" s="516">
        <v>3812256</v>
      </c>
    </row>
    <row r="954" spans="1:8" x14ac:dyDescent="0.3">
      <c r="A954" s="514">
        <v>5</v>
      </c>
      <c r="B954" s="517" t="s">
        <v>20904</v>
      </c>
      <c r="C954" s="333" t="s">
        <v>16021</v>
      </c>
      <c r="D954" s="333" t="s">
        <v>274</v>
      </c>
      <c r="E954" s="333" t="s">
        <v>16022</v>
      </c>
      <c r="F954" s="333" t="s">
        <v>22811</v>
      </c>
      <c r="G954" s="515">
        <v>925</v>
      </c>
      <c r="H954" s="516">
        <v>9388171</v>
      </c>
    </row>
    <row r="955" spans="1:8" x14ac:dyDescent="0.3">
      <c r="A955" s="514">
        <v>5</v>
      </c>
      <c r="B955" s="517" t="s">
        <v>20904</v>
      </c>
      <c r="C955" s="333" t="s">
        <v>7131</v>
      </c>
      <c r="D955" s="333" t="s">
        <v>294</v>
      </c>
      <c r="E955" s="333" t="s">
        <v>7132</v>
      </c>
      <c r="F955" s="333" t="s">
        <v>22812</v>
      </c>
      <c r="G955" s="515">
        <v>925</v>
      </c>
      <c r="H955" s="516">
        <v>9398600</v>
      </c>
    </row>
    <row r="956" spans="1:8" x14ac:dyDescent="0.3">
      <c r="A956" s="514">
        <v>5</v>
      </c>
      <c r="B956" s="517" t="s">
        <v>20904</v>
      </c>
      <c r="C956" s="333" t="s">
        <v>7973</v>
      </c>
      <c r="D956" s="333" t="s">
        <v>274</v>
      </c>
      <c r="E956" s="333" t="s">
        <v>7974</v>
      </c>
      <c r="F956" s="333" t="s">
        <v>22813</v>
      </c>
      <c r="G956" s="515">
        <v>925</v>
      </c>
      <c r="H956" s="516">
        <v>3524902</v>
      </c>
    </row>
    <row r="957" spans="1:8" x14ac:dyDescent="0.3">
      <c r="A957" s="514">
        <v>5</v>
      </c>
      <c r="B957" s="517" t="s">
        <v>20904</v>
      </c>
      <c r="C957" s="333" t="s">
        <v>7558</v>
      </c>
      <c r="D957" s="333" t="s">
        <v>274</v>
      </c>
      <c r="E957" s="333" t="s">
        <v>7561</v>
      </c>
      <c r="F957" s="333" t="s">
        <v>22814</v>
      </c>
      <c r="G957" s="515">
        <v>925</v>
      </c>
      <c r="H957" s="516">
        <v>9008861</v>
      </c>
    </row>
    <row r="958" spans="1:8" x14ac:dyDescent="0.3">
      <c r="A958" s="514">
        <v>5</v>
      </c>
      <c r="B958" s="517" t="s">
        <v>20904</v>
      </c>
      <c r="C958" s="333" t="s">
        <v>5702</v>
      </c>
      <c r="D958" s="333" t="s">
        <v>274</v>
      </c>
      <c r="E958" s="333" t="s">
        <v>5703</v>
      </c>
      <c r="F958" s="333" t="s">
        <v>22815</v>
      </c>
      <c r="G958" s="515">
        <v>925</v>
      </c>
      <c r="H958" s="516">
        <v>2873013</v>
      </c>
    </row>
    <row r="959" spans="1:8" x14ac:dyDescent="0.3">
      <c r="A959" s="514">
        <v>5</v>
      </c>
      <c r="B959" s="517" t="s">
        <v>20904</v>
      </c>
      <c r="C959" s="333" t="s">
        <v>15522</v>
      </c>
      <c r="D959" s="333" t="s">
        <v>274</v>
      </c>
      <c r="E959" s="333" t="s">
        <v>15523</v>
      </c>
      <c r="F959" s="333" t="s">
        <v>21488</v>
      </c>
      <c r="G959" s="515">
        <v>925</v>
      </c>
      <c r="H959" s="516">
        <v>2859776</v>
      </c>
    </row>
    <row r="960" spans="1:8" x14ac:dyDescent="0.3">
      <c r="A960" s="514">
        <v>5</v>
      </c>
      <c r="B960" s="517" t="s">
        <v>20904</v>
      </c>
      <c r="C960" s="333" t="s">
        <v>7163</v>
      </c>
      <c r="D960" s="333" t="s">
        <v>302</v>
      </c>
      <c r="E960" s="333" t="s">
        <v>7222</v>
      </c>
      <c r="F960" s="333" t="s">
        <v>22816</v>
      </c>
      <c r="G960" s="515">
        <v>914</v>
      </c>
      <c r="H960" s="516">
        <v>2690081</v>
      </c>
    </row>
    <row r="961" spans="1:8" x14ac:dyDescent="0.3">
      <c r="A961" s="514">
        <v>5</v>
      </c>
      <c r="B961" s="517" t="s">
        <v>20904</v>
      </c>
      <c r="C961" s="333" t="s">
        <v>10830</v>
      </c>
      <c r="D961" s="333" t="s">
        <v>274</v>
      </c>
      <c r="E961" s="333" t="s">
        <v>10831</v>
      </c>
      <c r="F961" s="333" t="s">
        <v>21169</v>
      </c>
      <c r="G961" s="515">
        <v>510</v>
      </c>
      <c r="H961" s="516">
        <v>2158370</v>
      </c>
    </row>
    <row r="962" spans="1:8" x14ac:dyDescent="0.3">
      <c r="A962" s="514">
        <v>5</v>
      </c>
      <c r="B962" s="517" t="s">
        <v>20904</v>
      </c>
      <c r="C962" s="333" t="s">
        <v>7583</v>
      </c>
      <c r="D962" s="333" t="s">
        <v>274</v>
      </c>
      <c r="E962" s="333" t="s">
        <v>9221</v>
      </c>
      <c r="F962" s="333" t="s">
        <v>22817</v>
      </c>
      <c r="G962" s="515">
        <v>408</v>
      </c>
      <c r="H962" s="516">
        <v>4213612</v>
      </c>
    </row>
    <row r="963" spans="1:8" x14ac:dyDescent="0.3">
      <c r="A963" s="514">
        <v>5</v>
      </c>
      <c r="B963" s="517" t="s">
        <v>20904</v>
      </c>
      <c r="C963" s="333" t="s">
        <v>7637</v>
      </c>
      <c r="D963" s="333" t="s">
        <v>262</v>
      </c>
      <c r="E963" s="333" t="s">
        <v>164</v>
      </c>
      <c r="F963" s="333" t="s">
        <v>21168</v>
      </c>
      <c r="G963" s="515">
        <v>925</v>
      </c>
      <c r="H963" s="516">
        <v>2164211</v>
      </c>
    </row>
    <row r="964" spans="1:8" x14ac:dyDescent="0.3">
      <c r="A964" s="514">
        <v>5</v>
      </c>
      <c r="B964" s="517" t="s">
        <v>20904</v>
      </c>
      <c r="C964" s="333" t="s">
        <v>7157</v>
      </c>
      <c r="D964" s="333" t="s">
        <v>302</v>
      </c>
      <c r="E964" s="333" t="s">
        <v>8608</v>
      </c>
      <c r="F964" s="333" t="s">
        <v>21037</v>
      </c>
      <c r="G964" s="515">
        <v>925</v>
      </c>
      <c r="H964" s="516">
        <v>5951611</v>
      </c>
    </row>
    <row r="965" spans="1:8" x14ac:dyDescent="0.3">
      <c r="A965" s="514">
        <v>5</v>
      </c>
      <c r="B965" s="517" t="s">
        <v>20904</v>
      </c>
      <c r="C965" s="333" t="s">
        <v>7954</v>
      </c>
      <c r="D965" s="333" t="s">
        <v>294</v>
      </c>
      <c r="E965" s="333" t="s">
        <v>7955</v>
      </c>
      <c r="F965" s="333" t="s">
        <v>22818</v>
      </c>
      <c r="G965" s="515">
        <v>925</v>
      </c>
      <c r="H965" s="516">
        <v>9344775</v>
      </c>
    </row>
    <row r="966" spans="1:8" x14ac:dyDescent="0.3">
      <c r="A966" s="514">
        <v>5</v>
      </c>
      <c r="B966" s="517" t="s">
        <v>20904</v>
      </c>
      <c r="C966" s="333" t="s">
        <v>15641</v>
      </c>
      <c r="D966" s="333" t="s">
        <v>274</v>
      </c>
      <c r="E966" s="333" t="s">
        <v>15642</v>
      </c>
      <c r="F966" s="333" t="s">
        <v>22819</v>
      </c>
      <c r="G966" s="515">
        <v>510</v>
      </c>
      <c r="H966" s="516">
        <v>6326712</v>
      </c>
    </row>
    <row r="967" spans="1:8" x14ac:dyDescent="0.3">
      <c r="A967" s="514">
        <v>5</v>
      </c>
      <c r="B967" s="517" t="s">
        <v>20904</v>
      </c>
      <c r="C967" s="333" t="s">
        <v>745</v>
      </c>
      <c r="D967" s="333" t="s">
        <v>757</v>
      </c>
      <c r="E967" s="333" t="s">
        <v>180</v>
      </c>
      <c r="F967" s="333" t="s">
        <v>22820</v>
      </c>
      <c r="G967" s="515">
        <v>925</v>
      </c>
      <c r="H967" s="516">
        <v>7089761</v>
      </c>
    </row>
    <row r="968" spans="1:8" x14ac:dyDescent="0.3">
      <c r="A968" s="514">
        <v>5</v>
      </c>
      <c r="B968" s="517" t="s">
        <v>20904</v>
      </c>
      <c r="C968" s="333" t="s">
        <v>745</v>
      </c>
      <c r="D968" s="333" t="s">
        <v>785</v>
      </c>
      <c r="E968" s="333" t="s">
        <v>180</v>
      </c>
      <c r="F968" s="333" t="s">
        <v>21290</v>
      </c>
      <c r="G968" s="515">
        <v>925</v>
      </c>
      <c r="H968" s="516">
        <v>7089761</v>
      </c>
    </row>
    <row r="969" spans="1:8" x14ac:dyDescent="0.3">
      <c r="A969" s="514">
        <v>5</v>
      </c>
      <c r="B969" s="517" t="s">
        <v>20904</v>
      </c>
      <c r="C969" s="333" t="s">
        <v>745</v>
      </c>
      <c r="D969" s="333" t="s">
        <v>787</v>
      </c>
      <c r="E969" s="333" t="s">
        <v>180</v>
      </c>
      <c r="F969" s="333" t="s">
        <v>22821</v>
      </c>
      <c r="G969" s="515">
        <v>925</v>
      </c>
      <c r="H969" s="516">
        <v>7089761</v>
      </c>
    </row>
    <row r="970" spans="1:8" x14ac:dyDescent="0.3">
      <c r="A970" s="514">
        <v>5</v>
      </c>
      <c r="B970" s="517" t="s">
        <v>20904</v>
      </c>
      <c r="C970" s="333" t="s">
        <v>6449</v>
      </c>
      <c r="D970" s="333" t="s">
        <v>262</v>
      </c>
      <c r="E970" s="333" t="s">
        <v>6450</v>
      </c>
      <c r="F970" s="333" t="s">
        <v>22822</v>
      </c>
      <c r="G970" s="515">
        <v>925</v>
      </c>
      <c r="H970" s="516">
        <v>9334000</v>
      </c>
    </row>
    <row r="971" spans="1:8" x14ac:dyDescent="0.3">
      <c r="A971" s="514">
        <v>5</v>
      </c>
      <c r="B971" s="517" t="s">
        <v>20904</v>
      </c>
      <c r="C971" s="333" t="s">
        <v>19646</v>
      </c>
      <c r="D971" s="333" t="s">
        <v>262</v>
      </c>
      <c r="E971" s="333" t="s">
        <v>19647</v>
      </c>
      <c r="F971" s="333" t="s">
        <v>22823</v>
      </c>
      <c r="G971" s="515">
        <v>510</v>
      </c>
      <c r="H971" s="516">
        <v>9446858</v>
      </c>
    </row>
    <row r="972" spans="1:8" x14ac:dyDescent="0.3">
      <c r="A972" s="514">
        <v>5</v>
      </c>
      <c r="B972" s="517" t="s">
        <v>20904</v>
      </c>
      <c r="C972" s="333" t="s">
        <v>6423</v>
      </c>
      <c r="D972" s="333" t="s">
        <v>274</v>
      </c>
      <c r="E972" s="333" t="s">
        <v>6424</v>
      </c>
      <c r="F972" s="333" t="s">
        <v>22824</v>
      </c>
      <c r="G972" s="515">
        <v>925</v>
      </c>
      <c r="H972" s="516">
        <v>9446850</v>
      </c>
    </row>
    <row r="973" spans="1:8" x14ac:dyDescent="0.3">
      <c r="A973" s="514">
        <v>5</v>
      </c>
      <c r="B973" s="517" t="s">
        <v>20904</v>
      </c>
      <c r="C973" s="333" t="s">
        <v>3078</v>
      </c>
      <c r="D973" s="333" t="s">
        <v>294</v>
      </c>
      <c r="E973" s="333" t="s">
        <v>17710</v>
      </c>
      <c r="F973" s="333" t="s">
        <v>22825</v>
      </c>
      <c r="G973" s="515">
        <v>510</v>
      </c>
      <c r="H973" s="516">
        <v>4094779</v>
      </c>
    </row>
    <row r="974" spans="1:8" x14ac:dyDescent="0.3">
      <c r="A974" s="514">
        <v>5</v>
      </c>
      <c r="B974" s="517" t="s">
        <v>20904</v>
      </c>
      <c r="C974" s="333" t="s">
        <v>10313</v>
      </c>
      <c r="D974" s="333" t="s">
        <v>274</v>
      </c>
      <c r="E974" s="333" t="s">
        <v>10281</v>
      </c>
      <c r="F974" s="333" t="s">
        <v>22826</v>
      </c>
      <c r="G974" s="515">
        <v>925</v>
      </c>
      <c r="H974" s="516">
        <v>9334000</v>
      </c>
    </row>
    <row r="975" spans="1:8" x14ac:dyDescent="0.3">
      <c r="A975" s="514">
        <v>5</v>
      </c>
      <c r="B975" s="517" t="s">
        <v>20904</v>
      </c>
      <c r="C975" s="333" t="s">
        <v>10403</v>
      </c>
      <c r="D975" s="333" t="s">
        <v>274</v>
      </c>
      <c r="E975" s="333" t="s">
        <v>3155</v>
      </c>
      <c r="F975" s="333" t="s">
        <v>21297</v>
      </c>
      <c r="G975" s="515">
        <v>404</v>
      </c>
      <c r="H975" s="516">
        <v>6094219</v>
      </c>
    </row>
    <row r="976" spans="1:8" x14ac:dyDescent="0.3">
      <c r="A976" s="514">
        <v>5</v>
      </c>
      <c r="B976" s="517" t="s">
        <v>20904</v>
      </c>
      <c r="C976" s="333" t="s">
        <v>4199</v>
      </c>
      <c r="D976" s="333" t="s">
        <v>274</v>
      </c>
      <c r="E976" s="333" t="s">
        <v>4200</v>
      </c>
      <c r="F976" s="333" t="s">
        <v>22827</v>
      </c>
      <c r="G976" s="515">
        <v>602</v>
      </c>
      <c r="H976" s="516">
        <v>7786000</v>
      </c>
    </row>
    <row r="977" spans="1:8" x14ac:dyDescent="0.3">
      <c r="A977" s="514">
        <v>5</v>
      </c>
      <c r="B977" s="517" t="s">
        <v>20904</v>
      </c>
      <c r="C977" s="333" t="s">
        <v>16074</v>
      </c>
      <c r="D977" s="333" t="s">
        <v>274</v>
      </c>
      <c r="E977" s="333" t="s">
        <v>16075</v>
      </c>
      <c r="F977" s="333" t="s">
        <v>22828</v>
      </c>
      <c r="G977" s="515">
        <v>510</v>
      </c>
      <c r="H977" s="516">
        <v>2516304</v>
      </c>
    </row>
    <row r="978" spans="1:8" x14ac:dyDescent="0.3">
      <c r="A978" s="514">
        <v>5</v>
      </c>
      <c r="B978" s="517" t="s">
        <v>20904</v>
      </c>
      <c r="C978" s="333" t="s">
        <v>4003</v>
      </c>
      <c r="D978" s="333" t="s">
        <v>262</v>
      </c>
      <c r="E978" s="333" t="s">
        <v>147</v>
      </c>
      <c r="F978" s="333" t="s">
        <v>22829</v>
      </c>
      <c r="G978" s="515">
        <v>925</v>
      </c>
      <c r="H978" s="516">
        <v>9435858</v>
      </c>
    </row>
    <row r="979" spans="1:8" x14ac:dyDescent="0.3">
      <c r="A979" s="514">
        <v>5</v>
      </c>
      <c r="B979" s="517" t="s">
        <v>20904</v>
      </c>
      <c r="C979" s="333" t="s">
        <v>7845</v>
      </c>
      <c r="D979" s="333" t="s">
        <v>294</v>
      </c>
      <c r="E979" s="333" t="s">
        <v>7846</v>
      </c>
      <c r="F979" s="333" t="s">
        <v>22830</v>
      </c>
      <c r="G979" s="515">
        <v>650</v>
      </c>
      <c r="H979" s="516">
        <v>2698808</v>
      </c>
    </row>
    <row r="980" spans="1:8" x14ac:dyDescent="0.3">
      <c r="A980" s="514">
        <v>5</v>
      </c>
      <c r="B980" s="517" t="s">
        <v>20904</v>
      </c>
      <c r="C980" s="333" t="s">
        <v>7680</v>
      </c>
      <c r="D980" s="333" t="s">
        <v>294</v>
      </c>
      <c r="E980" s="333" t="s">
        <v>7681</v>
      </c>
      <c r="F980" s="333" t="s">
        <v>22831</v>
      </c>
      <c r="G980" s="515">
        <v>408</v>
      </c>
      <c r="H980" s="516">
        <v>4644716</v>
      </c>
    </row>
    <row r="981" spans="1:8" x14ac:dyDescent="0.3">
      <c r="A981" s="514">
        <v>5</v>
      </c>
      <c r="B981" s="517" t="s">
        <v>20904</v>
      </c>
      <c r="C981" s="333" t="s">
        <v>15928</v>
      </c>
      <c r="D981" s="333" t="s">
        <v>262</v>
      </c>
      <c r="E981" s="333" t="s">
        <v>15929</v>
      </c>
      <c r="F981" s="333" t="s">
        <v>22832</v>
      </c>
      <c r="G981" s="515">
        <v>925</v>
      </c>
      <c r="H981" s="516">
        <v>3102365</v>
      </c>
    </row>
    <row r="982" spans="1:8" x14ac:dyDescent="0.3">
      <c r="A982" s="514">
        <v>5</v>
      </c>
      <c r="B982" s="517" t="s">
        <v>20904</v>
      </c>
      <c r="C982" s="333" t="s">
        <v>7762</v>
      </c>
      <c r="D982" s="333" t="s">
        <v>274</v>
      </c>
      <c r="E982" s="333" t="s">
        <v>7763</v>
      </c>
      <c r="F982" s="333" t="s">
        <v>22825</v>
      </c>
      <c r="G982" s="515">
        <v>415</v>
      </c>
      <c r="H982" s="516">
        <v>5428289</v>
      </c>
    </row>
    <row r="983" spans="1:8" x14ac:dyDescent="0.3">
      <c r="A983" s="514">
        <v>5</v>
      </c>
      <c r="B983" s="517" t="s">
        <v>20904</v>
      </c>
      <c r="C983" s="333" t="s">
        <v>15704</v>
      </c>
      <c r="D983" s="333" t="s">
        <v>274</v>
      </c>
      <c r="E983" s="333" t="s">
        <v>15705</v>
      </c>
      <c r="F983" s="333" t="s">
        <v>22833</v>
      </c>
      <c r="G983" s="515">
        <v>925</v>
      </c>
      <c r="H983" s="516">
        <v>3789462</v>
      </c>
    </row>
    <row r="984" spans="1:8" x14ac:dyDescent="0.3">
      <c r="A984" s="514">
        <v>5</v>
      </c>
      <c r="B984" s="517" t="s">
        <v>20904</v>
      </c>
      <c r="C984" s="333" t="s">
        <v>7693</v>
      </c>
      <c r="D984" s="333" t="s">
        <v>274</v>
      </c>
      <c r="E984" s="333" t="s">
        <v>7694</v>
      </c>
      <c r="F984" s="333" t="s">
        <v>22834</v>
      </c>
      <c r="G984" s="515">
        <v>925</v>
      </c>
      <c r="H984" s="516">
        <v>2843500</v>
      </c>
    </row>
    <row r="985" spans="1:8" x14ac:dyDescent="0.3">
      <c r="A985" s="514">
        <v>5</v>
      </c>
      <c r="B985" s="517" t="s">
        <v>20904</v>
      </c>
      <c r="C985" s="333" t="s">
        <v>3167</v>
      </c>
      <c r="D985" s="333" t="s">
        <v>294</v>
      </c>
      <c r="E985" s="333" t="s">
        <v>3168</v>
      </c>
      <c r="F985" s="333" t="s">
        <v>21442</v>
      </c>
      <c r="G985" s="515">
        <v>925</v>
      </c>
      <c r="H985" s="516">
        <v>9333278</v>
      </c>
    </row>
    <row r="986" spans="1:8" x14ac:dyDescent="0.3">
      <c r="A986" s="514">
        <v>5</v>
      </c>
      <c r="B986" s="517" t="s">
        <v>20904</v>
      </c>
      <c r="C986" s="333" t="s">
        <v>7263</v>
      </c>
      <c r="D986" s="333" t="s">
        <v>274</v>
      </c>
      <c r="E986" s="333" t="s">
        <v>7264</v>
      </c>
      <c r="F986" s="333" t="s">
        <v>22835</v>
      </c>
      <c r="G986" s="515">
        <v>609</v>
      </c>
      <c r="H986" s="516">
        <v>2428800</v>
      </c>
    </row>
    <row r="987" spans="1:8" x14ac:dyDescent="0.3">
      <c r="A987" s="514">
        <v>5</v>
      </c>
      <c r="B987" s="517" t="s">
        <v>20904</v>
      </c>
      <c r="C987" s="333" t="s">
        <v>22836</v>
      </c>
      <c r="D987" s="333" t="s">
        <v>274</v>
      </c>
      <c r="E987" s="333" t="s">
        <v>22837</v>
      </c>
      <c r="F987" s="333" t="s">
        <v>22838</v>
      </c>
      <c r="G987" s="515">
        <v>650</v>
      </c>
      <c r="H987" s="516">
        <v>8106136</v>
      </c>
    </row>
    <row r="988" spans="1:8" x14ac:dyDescent="0.3">
      <c r="A988" s="514">
        <v>5</v>
      </c>
      <c r="B988" s="517" t="s">
        <v>20904</v>
      </c>
      <c r="C988" s="333" t="s">
        <v>22839</v>
      </c>
      <c r="D988" s="333" t="s">
        <v>274</v>
      </c>
      <c r="E988" s="333" t="s">
        <v>22840</v>
      </c>
      <c r="F988" s="333" t="s">
        <v>22841</v>
      </c>
      <c r="G988" s="515">
        <v>925</v>
      </c>
      <c r="H988" s="516">
        <v>3666859</v>
      </c>
    </row>
    <row r="989" spans="1:8" x14ac:dyDescent="0.3">
      <c r="A989" s="514">
        <v>5</v>
      </c>
      <c r="B989" s="517" t="s">
        <v>20904</v>
      </c>
      <c r="C989" s="333" t="s">
        <v>22842</v>
      </c>
      <c r="D989" s="333" t="s">
        <v>274</v>
      </c>
      <c r="E989" s="333" t="s">
        <v>22843</v>
      </c>
      <c r="F989" s="333" t="s">
        <v>22844</v>
      </c>
      <c r="G989" s="515">
        <v>510</v>
      </c>
      <c r="H989" s="516">
        <v>3329609</v>
      </c>
    </row>
    <row r="990" spans="1:8" x14ac:dyDescent="0.3">
      <c r="A990" s="514">
        <v>5</v>
      </c>
      <c r="B990" s="517" t="s">
        <v>20904</v>
      </c>
      <c r="C990" s="333" t="s">
        <v>22845</v>
      </c>
      <c r="D990" s="333" t="s">
        <v>274</v>
      </c>
      <c r="E990" s="333" t="s">
        <v>22846</v>
      </c>
      <c r="F990" s="333" t="s">
        <v>22847</v>
      </c>
      <c r="G990" s="515">
        <v>925</v>
      </c>
      <c r="H990" s="516">
        <v>2836191</v>
      </c>
    </row>
    <row r="991" spans="1:8" x14ac:dyDescent="0.3">
      <c r="A991" s="514">
        <v>5</v>
      </c>
      <c r="B991" s="517" t="s">
        <v>20904</v>
      </c>
      <c r="C991" s="333" t="s">
        <v>22848</v>
      </c>
      <c r="D991" s="333" t="s">
        <v>274</v>
      </c>
      <c r="E991" s="333" t="s">
        <v>22849</v>
      </c>
      <c r="F991" s="333" t="s">
        <v>22850</v>
      </c>
      <c r="G991" s="515">
        <v>610</v>
      </c>
      <c r="H991" s="516">
        <v>3225910</v>
      </c>
    </row>
    <row r="992" spans="1:8" x14ac:dyDescent="0.3">
      <c r="A992" s="514">
        <v>5</v>
      </c>
      <c r="B992" s="517" t="s">
        <v>20904</v>
      </c>
      <c r="C992" s="333" t="s">
        <v>22851</v>
      </c>
      <c r="D992" s="333" t="s">
        <v>274</v>
      </c>
      <c r="E992" s="333" t="s">
        <v>22852</v>
      </c>
      <c r="F992" s="333" t="s">
        <v>22853</v>
      </c>
      <c r="G992" s="515">
        <v>415</v>
      </c>
      <c r="H992" s="516">
        <v>5352761</v>
      </c>
    </row>
    <row r="993" spans="1:8" x14ac:dyDescent="0.3">
      <c r="A993" s="514">
        <v>5</v>
      </c>
      <c r="B993" s="517" t="s">
        <v>20904</v>
      </c>
      <c r="C993" s="333" t="s">
        <v>22854</v>
      </c>
      <c r="D993" s="333" t="s">
        <v>274</v>
      </c>
      <c r="E993" s="333" t="s">
        <v>22855</v>
      </c>
      <c r="F993" s="333" t="s">
        <v>22856</v>
      </c>
      <c r="G993" s="515">
        <v>508</v>
      </c>
      <c r="H993" s="516">
        <v>6420039</v>
      </c>
    </row>
    <row r="994" spans="1:8" x14ac:dyDescent="0.3">
      <c r="A994" s="514">
        <v>5</v>
      </c>
      <c r="B994" s="517" t="s">
        <v>20904</v>
      </c>
      <c r="C994" s="333" t="s">
        <v>22857</v>
      </c>
      <c r="D994" s="333" t="s">
        <v>274</v>
      </c>
      <c r="E994" s="333" t="s">
        <v>22858</v>
      </c>
      <c r="F994" s="333" t="s">
        <v>22859</v>
      </c>
      <c r="G994" s="515">
        <v>925</v>
      </c>
      <c r="H994" s="516">
        <v>2832484</v>
      </c>
    </row>
    <row r="995" spans="1:8" x14ac:dyDescent="0.3">
      <c r="A995" s="514">
        <v>5</v>
      </c>
      <c r="B995" s="517" t="s">
        <v>20904</v>
      </c>
      <c r="C995" s="333" t="s">
        <v>22860</v>
      </c>
      <c r="D995" s="333" t="s">
        <v>274</v>
      </c>
      <c r="E995" s="333" t="s">
        <v>22861</v>
      </c>
      <c r="F995" s="333" t="s">
        <v>22862</v>
      </c>
      <c r="G995" s="515">
        <v>530</v>
      </c>
      <c r="H995" s="516">
        <v>9024840</v>
      </c>
    </row>
    <row r="996" spans="1:8" x14ac:dyDescent="0.3">
      <c r="A996" s="514">
        <v>5</v>
      </c>
      <c r="B996" s="517" t="s">
        <v>20904</v>
      </c>
      <c r="C996" s="333" t="s">
        <v>22863</v>
      </c>
      <c r="D996" s="333" t="s">
        <v>274</v>
      </c>
      <c r="E996" s="333" t="s">
        <v>22864</v>
      </c>
      <c r="F996" s="333" t="s">
        <v>22865</v>
      </c>
      <c r="G996" s="515">
        <v>781</v>
      </c>
      <c r="H996" s="516">
        <v>5342272</v>
      </c>
    </row>
    <row r="997" spans="1:8" x14ac:dyDescent="0.3">
      <c r="A997" s="514">
        <v>5</v>
      </c>
      <c r="B997" s="517" t="s">
        <v>20904</v>
      </c>
      <c r="C997" s="333" t="s">
        <v>22866</v>
      </c>
      <c r="D997" s="333" t="s">
        <v>274</v>
      </c>
      <c r="E997" s="333" t="s">
        <v>20635</v>
      </c>
      <c r="F997" s="333" t="s">
        <v>22867</v>
      </c>
      <c r="G997" s="515">
        <v>925</v>
      </c>
      <c r="H997" s="516">
        <v>5491886</v>
      </c>
    </row>
    <row r="998" spans="1:8" x14ac:dyDescent="0.3">
      <c r="A998" s="514">
        <v>5</v>
      </c>
      <c r="B998" s="517" t="s">
        <v>20904</v>
      </c>
      <c r="C998" s="333" t="s">
        <v>22868</v>
      </c>
      <c r="D998" s="333" t="s">
        <v>274</v>
      </c>
      <c r="E998" s="333" t="s">
        <v>22869</v>
      </c>
      <c r="F998" s="333" t="s">
        <v>22870</v>
      </c>
      <c r="G998" s="515">
        <v>415</v>
      </c>
      <c r="H998" s="516">
        <v>2793635</v>
      </c>
    </row>
    <row r="999" spans="1:8" x14ac:dyDescent="0.3">
      <c r="A999" s="514">
        <v>5</v>
      </c>
      <c r="B999" s="517" t="s">
        <v>20904</v>
      </c>
      <c r="C999" s="333" t="s">
        <v>22871</v>
      </c>
      <c r="D999" s="333" t="s">
        <v>274</v>
      </c>
      <c r="E999" s="333" t="s">
        <v>22872</v>
      </c>
      <c r="F999" s="333" t="s">
        <v>22873</v>
      </c>
      <c r="G999" s="515">
        <v>201</v>
      </c>
      <c r="H999" s="516">
        <v>5638456</v>
      </c>
    </row>
    <row r="1000" spans="1:8" x14ac:dyDescent="0.3">
      <c r="A1000" s="514">
        <v>5</v>
      </c>
      <c r="B1000" s="517" t="s">
        <v>20904</v>
      </c>
      <c r="C1000" s="333" t="s">
        <v>20764</v>
      </c>
      <c r="D1000" s="333" t="s">
        <v>274</v>
      </c>
      <c r="E1000" s="333" t="s">
        <v>20765</v>
      </c>
      <c r="F1000" s="333" t="s">
        <v>20766</v>
      </c>
      <c r="G1000" s="515">
        <v>925</v>
      </c>
      <c r="H1000" s="516">
        <v>2848187</v>
      </c>
    </row>
    <row r="1001" spans="1:8" x14ac:dyDescent="0.3">
      <c r="A1001" s="514">
        <v>5</v>
      </c>
      <c r="B1001" s="517" t="s">
        <v>20904</v>
      </c>
      <c r="C1001" s="333" t="s">
        <v>22874</v>
      </c>
      <c r="D1001" s="333" t="s">
        <v>274</v>
      </c>
      <c r="E1001" s="333" t="s">
        <v>22875</v>
      </c>
      <c r="F1001" s="333" t="s">
        <v>22876</v>
      </c>
      <c r="G1001" s="515">
        <v>559</v>
      </c>
      <c r="H1001" s="516">
        <v>8627867</v>
      </c>
    </row>
    <row r="1002" spans="1:8" x14ac:dyDescent="0.3">
      <c r="A1002" s="514">
        <v>5</v>
      </c>
      <c r="B1002" s="517" t="s">
        <v>20904</v>
      </c>
      <c r="C1002" s="333" t="s">
        <v>22877</v>
      </c>
      <c r="D1002" s="333" t="s">
        <v>274</v>
      </c>
      <c r="E1002" s="333" t="s">
        <v>22878</v>
      </c>
      <c r="F1002" s="333" t="s">
        <v>22879</v>
      </c>
      <c r="G1002" s="515">
        <v>925</v>
      </c>
      <c r="H1002" s="516">
        <v>8187050</v>
      </c>
    </row>
    <row r="1003" spans="1:8" x14ac:dyDescent="0.3">
      <c r="A1003" s="514">
        <v>5</v>
      </c>
      <c r="B1003" s="517" t="s">
        <v>20904</v>
      </c>
      <c r="C1003" s="333" t="s">
        <v>22880</v>
      </c>
      <c r="D1003" s="333" t="s">
        <v>274</v>
      </c>
      <c r="E1003" s="333" t="s">
        <v>22881</v>
      </c>
      <c r="F1003" s="333" t="s">
        <v>22882</v>
      </c>
      <c r="G1003" s="515">
        <v>510</v>
      </c>
      <c r="H1003" s="516">
        <v>2991792</v>
      </c>
    </row>
    <row r="1004" spans="1:8" x14ac:dyDescent="0.3">
      <c r="A1004" s="514">
        <v>5</v>
      </c>
      <c r="B1004" s="517" t="s">
        <v>20904</v>
      </c>
      <c r="C1004" s="333" t="s">
        <v>22883</v>
      </c>
      <c r="D1004" s="333" t="s">
        <v>274</v>
      </c>
      <c r="E1004" s="333" t="s">
        <v>22884</v>
      </c>
      <c r="F1004" s="333" t="s">
        <v>22885</v>
      </c>
      <c r="G1004" s="515">
        <v>901</v>
      </c>
      <c r="H1004" s="516">
        <v>2308575</v>
      </c>
    </row>
    <row r="1005" spans="1:8" x14ac:dyDescent="0.3">
      <c r="A1005" s="514">
        <v>5</v>
      </c>
      <c r="B1005" s="517" t="s">
        <v>20904</v>
      </c>
      <c r="C1005" s="333" t="s">
        <v>22886</v>
      </c>
      <c r="D1005" s="333" t="s">
        <v>274</v>
      </c>
      <c r="E1005" s="333" t="s">
        <v>22887</v>
      </c>
      <c r="F1005" s="333" t="s">
        <v>22888</v>
      </c>
      <c r="G1005" s="515">
        <v>510</v>
      </c>
      <c r="H1005" s="516">
        <v>2823265</v>
      </c>
    </row>
    <row r="1006" spans="1:8" x14ac:dyDescent="0.3">
      <c r="A1006" s="514">
        <v>5</v>
      </c>
      <c r="B1006" s="517" t="s">
        <v>20904</v>
      </c>
      <c r="C1006" s="333" t="s">
        <v>22889</v>
      </c>
      <c r="D1006" s="333" t="s">
        <v>274</v>
      </c>
      <c r="E1006" s="333" t="s">
        <v>22890</v>
      </c>
      <c r="F1006" s="333" t="s">
        <v>22891</v>
      </c>
      <c r="G1006" s="515">
        <v>925</v>
      </c>
      <c r="H1006" s="516">
        <v>2844249</v>
      </c>
    </row>
    <row r="1007" spans="1:8" x14ac:dyDescent="0.3">
      <c r="A1007" s="514">
        <v>5</v>
      </c>
      <c r="B1007" s="517" t="s">
        <v>20904</v>
      </c>
      <c r="C1007" s="333" t="s">
        <v>22892</v>
      </c>
      <c r="D1007" s="333" t="s">
        <v>274</v>
      </c>
      <c r="E1007" s="333" t="s">
        <v>22893</v>
      </c>
      <c r="F1007" s="333" t="s">
        <v>22894</v>
      </c>
      <c r="G1007" s="515">
        <v>925</v>
      </c>
      <c r="H1007" s="516">
        <v>2844528</v>
      </c>
    </row>
    <row r="1008" spans="1:8" x14ac:dyDescent="0.3">
      <c r="A1008" s="514">
        <v>5</v>
      </c>
      <c r="B1008" s="517" t="s">
        <v>20904</v>
      </c>
      <c r="C1008" s="333" t="s">
        <v>22895</v>
      </c>
      <c r="D1008" s="333" t="s">
        <v>274</v>
      </c>
      <c r="E1008" s="333" t="s">
        <v>22896</v>
      </c>
      <c r="F1008" s="333" t="s">
        <v>22897</v>
      </c>
      <c r="G1008" s="515">
        <v>925</v>
      </c>
      <c r="H1008" s="516">
        <v>3300308</v>
      </c>
    </row>
    <row r="1009" spans="1:8" x14ac:dyDescent="0.3">
      <c r="A1009" s="514">
        <v>5</v>
      </c>
      <c r="B1009" s="517" t="s">
        <v>20904</v>
      </c>
      <c r="C1009" s="333" t="s">
        <v>22898</v>
      </c>
      <c r="D1009" s="333" t="s">
        <v>274</v>
      </c>
      <c r="E1009" s="333" t="s">
        <v>22899</v>
      </c>
      <c r="F1009" s="333" t="s">
        <v>22900</v>
      </c>
      <c r="G1009" s="515">
        <v>916</v>
      </c>
      <c r="H1009" s="516">
        <v>832226</v>
      </c>
    </row>
    <row r="1010" spans="1:8" x14ac:dyDescent="0.3">
      <c r="A1010" s="514">
        <v>5</v>
      </c>
      <c r="B1010" s="517" t="s">
        <v>20904</v>
      </c>
      <c r="C1010" s="333" t="s">
        <v>22901</v>
      </c>
      <c r="D1010" s="333" t="s">
        <v>274</v>
      </c>
      <c r="E1010" s="333" t="s">
        <v>22902</v>
      </c>
      <c r="F1010" s="333" t="s">
        <v>22903</v>
      </c>
      <c r="G1010" s="515">
        <v>925</v>
      </c>
      <c r="H1010" s="516">
        <v>2843476</v>
      </c>
    </row>
    <row r="1011" spans="1:8" x14ac:dyDescent="0.3">
      <c r="A1011" s="514">
        <v>5</v>
      </c>
      <c r="B1011" s="517" t="s">
        <v>20904</v>
      </c>
      <c r="C1011" s="333" t="s">
        <v>22904</v>
      </c>
      <c r="D1011" s="333" t="s">
        <v>274</v>
      </c>
      <c r="E1011" s="333" t="s">
        <v>22905</v>
      </c>
      <c r="F1011" s="333" t="s">
        <v>22906</v>
      </c>
      <c r="G1011" s="515">
        <v>646</v>
      </c>
      <c r="H1011" s="516">
        <v>9514415</v>
      </c>
    </row>
    <row r="1012" spans="1:8" x14ac:dyDescent="0.3">
      <c r="A1012" s="514">
        <v>5</v>
      </c>
      <c r="B1012" s="517" t="s">
        <v>20904</v>
      </c>
      <c r="C1012" s="333" t="s">
        <v>22907</v>
      </c>
      <c r="D1012" s="333" t="s">
        <v>274</v>
      </c>
      <c r="E1012" s="333" t="s">
        <v>22908</v>
      </c>
      <c r="F1012" s="333" t="s">
        <v>22909</v>
      </c>
      <c r="G1012" s="515">
        <v>925</v>
      </c>
      <c r="H1012" s="516">
        <v>8908720</v>
      </c>
    </row>
    <row r="1013" spans="1:8" x14ac:dyDescent="0.3">
      <c r="A1013" s="514">
        <v>5</v>
      </c>
      <c r="B1013" s="517" t="s">
        <v>20904</v>
      </c>
      <c r="C1013" s="333" t="s">
        <v>22910</v>
      </c>
      <c r="D1013" s="333" t="s">
        <v>274</v>
      </c>
      <c r="E1013" s="333" t="s">
        <v>22911</v>
      </c>
      <c r="F1013" s="333" t="s">
        <v>22912</v>
      </c>
      <c r="G1013" s="515">
        <v>530</v>
      </c>
      <c r="H1013" s="516">
        <v>2205343</v>
      </c>
    </row>
    <row r="1014" spans="1:8" x14ac:dyDescent="0.3">
      <c r="A1014" s="514">
        <v>5</v>
      </c>
      <c r="B1014" s="517" t="s">
        <v>20904</v>
      </c>
      <c r="C1014" s="333" t="s">
        <v>22913</v>
      </c>
      <c r="D1014" s="333" t="s">
        <v>274</v>
      </c>
      <c r="E1014" s="333" t="s">
        <v>22914</v>
      </c>
      <c r="F1014" s="333" t="s">
        <v>22915</v>
      </c>
      <c r="G1014" s="515">
        <v>925</v>
      </c>
      <c r="H1014" s="516">
        <v>8992020</v>
      </c>
    </row>
    <row r="1015" spans="1:8" x14ac:dyDescent="0.3">
      <c r="A1015" s="514">
        <v>5</v>
      </c>
      <c r="B1015" s="517" t="s">
        <v>20904</v>
      </c>
      <c r="C1015" s="333" t="s">
        <v>22916</v>
      </c>
      <c r="D1015" s="333" t="s">
        <v>274</v>
      </c>
      <c r="E1015" s="333" t="s">
        <v>22917</v>
      </c>
      <c r="F1015" s="333" t="s">
        <v>22918</v>
      </c>
      <c r="G1015" s="515">
        <v>925</v>
      </c>
      <c r="H1015" s="516">
        <v>2843669</v>
      </c>
    </row>
    <row r="1016" spans="1:8" x14ac:dyDescent="0.3">
      <c r="A1016" s="514">
        <v>5</v>
      </c>
      <c r="B1016" s="517" t="s">
        <v>20904</v>
      </c>
      <c r="C1016" s="333" t="s">
        <v>22919</v>
      </c>
      <c r="D1016" s="333" t="s">
        <v>274</v>
      </c>
      <c r="E1016" s="333" t="s">
        <v>22920</v>
      </c>
      <c r="F1016" s="333" t="s">
        <v>22921</v>
      </c>
      <c r="G1016" s="515">
        <v>650</v>
      </c>
      <c r="H1016" s="516">
        <v>9065172</v>
      </c>
    </row>
    <row r="1017" spans="1:8" x14ac:dyDescent="0.3">
      <c r="A1017" s="514">
        <v>5</v>
      </c>
      <c r="B1017" s="517" t="s">
        <v>20904</v>
      </c>
      <c r="C1017" s="333" t="s">
        <v>22922</v>
      </c>
      <c r="D1017" s="333" t="s">
        <v>274</v>
      </c>
      <c r="E1017" s="333" t="s">
        <v>22923</v>
      </c>
      <c r="F1017" s="333" t="s">
        <v>22924</v>
      </c>
      <c r="G1017" s="515">
        <v>925</v>
      </c>
      <c r="H1017" s="516">
        <v>2844239</v>
      </c>
    </row>
    <row r="1018" spans="1:8" x14ac:dyDescent="0.3">
      <c r="A1018" s="514">
        <v>5</v>
      </c>
      <c r="B1018" s="517" t="s">
        <v>20904</v>
      </c>
      <c r="C1018" s="333" t="s">
        <v>22925</v>
      </c>
      <c r="D1018" s="333" t="s">
        <v>274</v>
      </c>
      <c r="E1018" s="333" t="s">
        <v>22926</v>
      </c>
      <c r="F1018" s="333" t="s">
        <v>22927</v>
      </c>
      <c r="G1018" s="515">
        <v>203</v>
      </c>
      <c r="H1018" s="516">
        <v>9848537</v>
      </c>
    </row>
    <row r="1019" spans="1:8" x14ac:dyDescent="0.3">
      <c r="A1019" s="514">
        <v>5</v>
      </c>
      <c r="B1019" s="517" t="s">
        <v>20904</v>
      </c>
      <c r="C1019" s="333" t="s">
        <v>22928</v>
      </c>
      <c r="D1019" s="333" t="s">
        <v>274</v>
      </c>
      <c r="E1019" s="333" t="s">
        <v>22929</v>
      </c>
      <c r="F1019" s="333" t="s">
        <v>22930</v>
      </c>
      <c r="G1019" s="515">
        <v>925</v>
      </c>
      <c r="H1019" s="516">
        <v>3238888</v>
      </c>
    </row>
    <row r="1020" spans="1:8" x14ac:dyDescent="0.3">
      <c r="A1020" s="514">
        <v>5</v>
      </c>
      <c r="B1020" s="517" t="s">
        <v>20904</v>
      </c>
      <c r="C1020" s="333" t="s">
        <v>22931</v>
      </c>
      <c r="D1020" s="333" t="s">
        <v>274</v>
      </c>
      <c r="E1020" s="333" t="s">
        <v>22932</v>
      </c>
      <c r="F1020" s="333" t="s">
        <v>22933</v>
      </c>
      <c r="G1020" s="515">
        <v>925</v>
      </c>
      <c r="H1020" s="516">
        <v>2830221</v>
      </c>
    </row>
    <row r="1021" spans="1:8" x14ac:dyDescent="0.3">
      <c r="A1021" s="514">
        <v>5</v>
      </c>
      <c r="B1021" s="517" t="s">
        <v>20904</v>
      </c>
      <c r="C1021" s="333" t="s">
        <v>22934</v>
      </c>
      <c r="D1021" s="333" t="s">
        <v>274</v>
      </c>
      <c r="E1021" s="333" t="s">
        <v>22935</v>
      </c>
      <c r="F1021" s="333" t="s">
        <v>22936</v>
      </c>
      <c r="G1021" s="515">
        <v>510</v>
      </c>
      <c r="H1021" s="516">
        <v>9287004</v>
      </c>
    </row>
    <row r="1022" spans="1:8" x14ac:dyDescent="0.3">
      <c r="A1022" s="514">
        <v>5</v>
      </c>
      <c r="B1022" s="517" t="s">
        <v>20904</v>
      </c>
      <c r="C1022" s="333" t="s">
        <v>22937</v>
      </c>
      <c r="D1022" s="333" t="s">
        <v>274</v>
      </c>
      <c r="E1022" s="333" t="s">
        <v>22938</v>
      </c>
      <c r="F1022" s="333" t="s">
        <v>22939</v>
      </c>
      <c r="G1022" s="515">
        <v>925</v>
      </c>
      <c r="H1022" s="516">
        <v>2853208</v>
      </c>
    </row>
    <row r="1023" spans="1:8" x14ac:dyDescent="0.3">
      <c r="A1023" s="514">
        <v>5</v>
      </c>
      <c r="B1023" s="517" t="s">
        <v>20904</v>
      </c>
      <c r="C1023" s="333" t="s">
        <v>22940</v>
      </c>
      <c r="D1023" s="333" t="s">
        <v>274</v>
      </c>
      <c r="E1023" s="333" t="s">
        <v>22941</v>
      </c>
      <c r="F1023" s="333" t="s">
        <v>22942</v>
      </c>
      <c r="G1023" s="515">
        <v>925</v>
      </c>
      <c r="H1023" s="516">
        <v>2990633</v>
      </c>
    </row>
    <row r="1024" spans="1:8" x14ac:dyDescent="0.3">
      <c r="A1024" s="514">
        <v>5</v>
      </c>
      <c r="B1024" s="517" t="s">
        <v>20904</v>
      </c>
      <c r="C1024" s="333" t="s">
        <v>22943</v>
      </c>
      <c r="D1024" s="333" t="s">
        <v>274</v>
      </c>
      <c r="E1024" s="333" t="s">
        <v>22944</v>
      </c>
      <c r="F1024" s="333" t="s">
        <v>22945</v>
      </c>
      <c r="G1024" s="515">
        <v>925</v>
      </c>
      <c r="H1024" s="516">
        <v>2844737</v>
      </c>
    </row>
    <row r="1025" spans="1:8" x14ac:dyDescent="0.3">
      <c r="A1025" s="514">
        <v>5</v>
      </c>
      <c r="B1025" s="517" t="s">
        <v>20904</v>
      </c>
      <c r="C1025" s="333" t="s">
        <v>22946</v>
      </c>
      <c r="D1025" s="333" t="s">
        <v>274</v>
      </c>
      <c r="E1025" s="333" t="s">
        <v>22947</v>
      </c>
      <c r="F1025" s="333" t="s">
        <v>22948</v>
      </c>
      <c r="G1025" s="515">
        <v>650</v>
      </c>
      <c r="H1025" s="516">
        <v>5208063</v>
      </c>
    </row>
    <row r="1026" spans="1:8" x14ac:dyDescent="0.3">
      <c r="A1026" s="514">
        <v>5</v>
      </c>
      <c r="B1026" s="517" t="s">
        <v>20904</v>
      </c>
      <c r="C1026" s="333" t="s">
        <v>22949</v>
      </c>
      <c r="D1026" s="333" t="s">
        <v>274</v>
      </c>
      <c r="E1026" s="333" t="s">
        <v>22950</v>
      </c>
      <c r="F1026" s="333" t="s">
        <v>22951</v>
      </c>
      <c r="G1026" s="515">
        <v>415</v>
      </c>
      <c r="H1026" s="516">
        <v>6527865</v>
      </c>
    </row>
    <row r="1027" spans="1:8" x14ac:dyDescent="0.3">
      <c r="A1027" s="514">
        <v>5</v>
      </c>
      <c r="B1027" s="517" t="s">
        <v>20904</v>
      </c>
      <c r="C1027" s="333" t="s">
        <v>22952</v>
      </c>
      <c r="D1027" s="333" t="s">
        <v>274</v>
      </c>
      <c r="E1027" s="333" t="s">
        <v>22953</v>
      </c>
      <c r="F1027" s="333" t="s">
        <v>22954</v>
      </c>
      <c r="G1027" s="515">
        <v>925</v>
      </c>
      <c r="H1027" s="516">
        <v>5703466</v>
      </c>
    </row>
    <row r="1028" spans="1:8" x14ac:dyDescent="0.3">
      <c r="A1028" s="514">
        <v>5</v>
      </c>
      <c r="B1028" s="517" t="s">
        <v>20904</v>
      </c>
      <c r="C1028" s="333" t="s">
        <v>22955</v>
      </c>
      <c r="D1028" s="333" t="s">
        <v>274</v>
      </c>
      <c r="E1028" s="333" t="s">
        <v>22956</v>
      </c>
      <c r="F1028" s="333" t="s">
        <v>22957</v>
      </c>
      <c r="G1028" s="515">
        <v>925</v>
      </c>
      <c r="H1028" s="516">
        <v>8992995</v>
      </c>
    </row>
    <row r="1029" spans="1:8" x14ac:dyDescent="0.3">
      <c r="A1029" s="514">
        <v>5</v>
      </c>
      <c r="B1029" s="517" t="s">
        <v>20904</v>
      </c>
      <c r="C1029" s="333" t="s">
        <v>22958</v>
      </c>
      <c r="D1029" s="333" t="s">
        <v>274</v>
      </c>
      <c r="E1029" s="333" t="s">
        <v>22959</v>
      </c>
      <c r="F1029" s="333" t="s">
        <v>22960</v>
      </c>
      <c r="G1029" s="515">
        <v>925</v>
      </c>
      <c r="H1029" s="516">
        <v>2857240</v>
      </c>
    </row>
    <row r="1030" spans="1:8" x14ac:dyDescent="0.3">
      <c r="A1030" s="514">
        <v>5</v>
      </c>
      <c r="B1030" s="517" t="s">
        <v>20904</v>
      </c>
      <c r="C1030" s="333" t="s">
        <v>22961</v>
      </c>
      <c r="D1030" s="333" t="s">
        <v>274</v>
      </c>
      <c r="E1030" s="333" t="s">
        <v>22962</v>
      </c>
      <c r="F1030" s="333" t="s">
        <v>22963</v>
      </c>
      <c r="G1030" s="515">
        <v>626</v>
      </c>
      <c r="H1030" s="516">
        <v>3744044</v>
      </c>
    </row>
    <row r="1031" spans="1:8" x14ac:dyDescent="0.3">
      <c r="A1031" s="514">
        <v>5</v>
      </c>
      <c r="B1031" s="517" t="s">
        <v>20904</v>
      </c>
      <c r="C1031" s="333" t="s">
        <v>22964</v>
      </c>
      <c r="D1031" s="333" t="s">
        <v>274</v>
      </c>
      <c r="E1031" s="333" t="s">
        <v>22965</v>
      </c>
      <c r="F1031" s="333" t="s">
        <v>22966</v>
      </c>
      <c r="G1031" s="515">
        <v>999</v>
      </c>
      <c r="H1031" s="516">
        <v>9999999</v>
      </c>
    </row>
    <row r="1032" spans="1:8" x14ac:dyDescent="0.3">
      <c r="A1032" s="514">
        <v>5</v>
      </c>
      <c r="B1032" s="517" t="s">
        <v>20904</v>
      </c>
      <c r="C1032" s="333" t="s">
        <v>22967</v>
      </c>
      <c r="D1032" s="333" t="s">
        <v>274</v>
      </c>
      <c r="E1032" s="333" t="s">
        <v>22968</v>
      </c>
      <c r="F1032" s="333" t="s">
        <v>22969</v>
      </c>
      <c r="G1032" s="515">
        <v>925</v>
      </c>
      <c r="H1032" s="516">
        <v>2837779</v>
      </c>
    </row>
    <row r="1033" spans="1:8" x14ac:dyDescent="0.3">
      <c r="A1033" s="514">
        <v>5</v>
      </c>
      <c r="B1033" s="517" t="s">
        <v>20904</v>
      </c>
      <c r="C1033" s="333" t="s">
        <v>22970</v>
      </c>
      <c r="D1033" s="333" t="s">
        <v>274</v>
      </c>
      <c r="E1033" s="333" t="s">
        <v>22971</v>
      </c>
      <c r="F1033" s="333" t="s">
        <v>22972</v>
      </c>
      <c r="G1033" s="515">
        <v>925</v>
      </c>
      <c r="H1033" s="516">
        <v>2998833</v>
      </c>
    </row>
    <row r="1034" spans="1:8" x14ac:dyDescent="0.3">
      <c r="A1034" s="514">
        <v>5</v>
      </c>
      <c r="B1034" s="517" t="s">
        <v>20904</v>
      </c>
      <c r="C1034" s="333" t="s">
        <v>22973</v>
      </c>
      <c r="D1034" s="333" t="s">
        <v>274</v>
      </c>
      <c r="E1034" s="333" t="s">
        <v>22974</v>
      </c>
      <c r="F1034" s="333" t="s">
        <v>22975</v>
      </c>
      <c r="G1034" s="515">
        <v>408</v>
      </c>
      <c r="H1034" s="516">
        <v>6875090</v>
      </c>
    </row>
    <row r="1035" spans="1:8" x14ac:dyDescent="0.3">
      <c r="A1035" s="514">
        <v>5</v>
      </c>
      <c r="B1035" s="517" t="s">
        <v>20904</v>
      </c>
      <c r="C1035" s="333" t="s">
        <v>22976</v>
      </c>
      <c r="D1035" s="333" t="s">
        <v>274</v>
      </c>
      <c r="E1035" s="333" t="s">
        <v>22977</v>
      </c>
      <c r="F1035" s="333" t="s">
        <v>22978</v>
      </c>
      <c r="G1035" s="515">
        <v>925</v>
      </c>
      <c r="H1035" s="516">
        <v>2849360</v>
      </c>
    </row>
    <row r="1036" spans="1:8" x14ac:dyDescent="0.3">
      <c r="A1036" s="514">
        <v>5</v>
      </c>
      <c r="B1036" s="517" t="s">
        <v>20904</v>
      </c>
      <c r="C1036" s="333" t="s">
        <v>22979</v>
      </c>
      <c r="D1036" s="333" t="s">
        <v>274</v>
      </c>
      <c r="E1036" s="333" t="s">
        <v>22980</v>
      </c>
      <c r="F1036" s="333" t="s">
        <v>22981</v>
      </c>
      <c r="G1036" s="515">
        <v>415</v>
      </c>
      <c r="H1036" s="516">
        <v>6526096</v>
      </c>
    </row>
    <row r="1037" spans="1:8" x14ac:dyDescent="0.3">
      <c r="A1037" s="514">
        <v>5</v>
      </c>
      <c r="B1037" s="517" t="s">
        <v>20904</v>
      </c>
      <c r="C1037" s="333" t="s">
        <v>22982</v>
      </c>
      <c r="D1037" s="333" t="s">
        <v>274</v>
      </c>
      <c r="E1037" s="333" t="s">
        <v>22983</v>
      </c>
      <c r="F1037" s="333" t="s">
        <v>22984</v>
      </c>
      <c r="G1037" s="515">
        <v>925</v>
      </c>
      <c r="H1037" s="516">
        <v>2122847</v>
      </c>
    </row>
    <row r="1038" spans="1:8" x14ac:dyDescent="0.3">
      <c r="A1038" s="514">
        <v>5</v>
      </c>
      <c r="B1038" s="517" t="s">
        <v>20904</v>
      </c>
      <c r="C1038" s="333" t="s">
        <v>22985</v>
      </c>
      <c r="D1038" s="333" t="s">
        <v>274</v>
      </c>
      <c r="E1038" s="333" t="s">
        <v>22986</v>
      </c>
      <c r="F1038" s="333" t="s">
        <v>22987</v>
      </c>
      <c r="G1038" s="515">
        <v>925</v>
      </c>
      <c r="H1038" s="516">
        <v>4374030</v>
      </c>
    </row>
    <row r="1039" spans="1:8" x14ac:dyDescent="0.3">
      <c r="A1039" s="514">
        <v>5</v>
      </c>
      <c r="B1039" s="517" t="s">
        <v>20904</v>
      </c>
      <c r="C1039" s="333" t="s">
        <v>22988</v>
      </c>
      <c r="D1039" s="333" t="s">
        <v>274</v>
      </c>
      <c r="E1039" s="333" t="s">
        <v>22989</v>
      </c>
      <c r="F1039" s="333" t="s">
        <v>22990</v>
      </c>
      <c r="G1039" s="515">
        <v>925</v>
      </c>
      <c r="H1039" s="516">
        <v>2850947</v>
      </c>
    </row>
    <row r="1040" spans="1:8" x14ac:dyDescent="0.3">
      <c r="A1040" s="514">
        <v>5</v>
      </c>
      <c r="B1040" s="517" t="s">
        <v>20904</v>
      </c>
      <c r="C1040" s="333" t="s">
        <v>22991</v>
      </c>
      <c r="D1040" s="333" t="s">
        <v>274</v>
      </c>
      <c r="E1040" s="333" t="s">
        <v>22992</v>
      </c>
      <c r="F1040" s="333" t="s">
        <v>22993</v>
      </c>
      <c r="G1040" s="515">
        <v>757</v>
      </c>
      <c r="H1040" s="516">
        <v>4039997</v>
      </c>
    </row>
    <row r="1041" spans="1:8" x14ac:dyDescent="0.3">
      <c r="A1041" s="514">
        <v>5</v>
      </c>
      <c r="B1041" s="517" t="s">
        <v>20904</v>
      </c>
      <c r="C1041" s="333" t="s">
        <v>22994</v>
      </c>
      <c r="D1041" s="333" t="s">
        <v>274</v>
      </c>
      <c r="E1041" s="333" t="s">
        <v>22995</v>
      </c>
      <c r="F1041" s="333" t="s">
        <v>22996</v>
      </c>
      <c r="G1041" s="515">
        <v>925</v>
      </c>
      <c r="H1041" s="516">
        <v>3233248</v>
      </c>
    </row>
    <row r="1042" spans="1:8" x14ac:dyDescent="0.3">
      <c r="A1042" s="514">
        <v>5</v>
      </c>
      <c r="B1042" s="517" t="s">
        <v>20904</v>
      </c>
      <c r="C1042" s="333" t="s">
        <v>22997</v>
      </c>
      <c r="D1042" s="333" t="s">
        <v>274</v>
      </c>
      <c r="E1042" s="333" t="s">
        <v>22998</v>
      </c>
      <c r="F1042" s="333" t="s">
        <v>22999</v>
      </c>
      <c r="G1042" s="515">
        <v>415</v>
      </c>
      <c r="H1042" s="516">
        <v>3104567</v>
      </c>
    </row>
    <row r="1043" spans="1:8" x14ac:dyDescent="0.3">
      <c r="A1043" s="514">
        <v>5</v>
      </c>
      <c r="B1043" s="517" t="s">
        <v>20904</v>
      </c>
      <c r="C1043" s="333" t="s">
        <v>23000</v>
      </c>
      <c r="D1043" s="333" t="s">
        <v>274</v>
      </c>
      <c r="E1043" s="333" t="s">
        <v>23001</v>
      </c>
      <c r="F1043" s="333" t="s">
        <v>23002</v>
      </c>
      <c r="G1043" s="515">
        <v>412</v>
      </c>
      <c r="H1043" s="516">
        <v>9962111</v>
      </c>
    </row>
    <row r="1044" spans="1:8" x14ac:dyDescent="0.3">
      <c r="A1044" s="514">
        <v>5</v>
      </c>
      <c r="B1044" s="517" t="s">
        <v>20904</v>
      </c>
      <c r="C1044" s="333" t="s">
        <v>23003</v>
      </c>
      <c r="D1044" s="333" t="s">
        <v>274</v>
      </c>
      <c r="E1044" s="333" t="s">
        <v>23004</v>
      </c>
      <c r="F1044" s="333" t="s">
        <v>23005</v>
      </c>
      <c r="G1044" s="515">
        <v>925</v>
      </c>
      <c r="H1044" s="516">
        <v>2832869</v>
      </c>
    </row>
    <row r="1045" spans="1:8" x14ac:dyDescent="0.3">
      <c r="A1045" s="514">
        <v>5</v>
      </c>
      <c r="B1045" s="517" t="s">
        <v>20904</v>
      </c>
      <c r="C1045" s="333" t="s">
        <v>23006</v>
      </c>
      <c r="D1045" s="333" t="s">
        <v>274</v>
      </c>
      <c r="E1045" s="333" t="s">
        <v>23007</v>
      </c>
      <c r="F1045" s="333" t="s">
        <v>23008</v>
      </c>
      <c r="G1045" s="515">
        <v>925</v>
      </c>
      <c r="H1045" s="516">
        <v>9634090</v>
      </c>
    </row>
    <row r="1046" spans="1:8" x14ac:dyDescent="0.3">
      <c r="A1046" s="514">
        <v>5</v>
      </c>
      <c r="B1046" s="517" t="s">
        <v>20904</v>
      </c>
      <c r="C1046" s="333" t="s">
        <v>23009</v>
      </c>
      <c r="D1046" s="333" t="s">
        <v>274</v>
      </c>
      <c r="E1046" s="333" t="s">
        <v>23010</v>
      </c>
      <c r="F1046" s="333" t="s">
        <v>23011</v>
      </c>
      <c r="G1046" s="515">
        <v>925</v>
      </c>
      <c r="H1046" s="516">
        <v>4371747</v>
      </c>
    </row>
    <row r="1047" spans="1:8" x14ac:dyDescent="0.3">
      <c r="A1047" s="514">
        <v>5</v>
      </c>
      <c r="B1047" s="517" t="s">
        <v>20904</v>
      </c>
      <c r="C1047" s="333" t="s">
        <v>23012</v>
      </c>
      <c r="D1047" s="333" t="s">
        <v>274</v>
      </c>
      <c r="E1047" s="333" t="s">
        <v>23013</v>
      </c>
      <c r="F1047" s="333" t="s">
        <v>23014</v>
      </c>
      <c r="G1047" s="515">
        <v>925</v>
      </c>
      <c r="H1047" s="516">
        <v>2838968</v>
      </c>
    </row>
    <row r="1048" spans="1:8" x14ac:dyDescent="0.3">
      <c r="A1048" s="514">
        <v>5</v>
      </c>
      <c r="B1048" s="517" t="s">
        <v>20904</v>
      </c>
      <c r="C1048" s="333" t="s">
        <v>23015</v>
      </c>
      <c r="D1048" s="333" t="s">
        <v>274</v>
      </c>
      <c r="E1048" s="333" t="s">
        <v>23016</v>
      </c>
      <c r="F1048" s="333" t="s">
        <v>23017</v>
      </c>
      <c r="G1048" s="515">
        <v>650</v>
      </c>
      <c r="H1048" s="516">
        <v>4649044</v>
      </c>
    </row>
    <row r="1049" spans="1:8" x14ac:dyDescent="0.3">
      <c r="A1049" s="514">
        <v>5</v>
      </c>
      <c r="B1049" s="517" t="s">
        <v>20904</v>
      </c>
      <c r="C1049" s="333" t="s">
        <v>23018</v>
      </c>
      <c r="D1049" s="333" t="s">
        <v>274</v>
      </c>
      <c r="E1049" s="333" t="s">
        <v>23019</v>
      </c>
      <c r="F1049" s="333" t="s">
        <v>23020</v>
      </c>
      <c r="G1049" s="515">
        <v>415</v>
      </c>
      <c r="H1049" s="516">
        <v>5335358</v>
      </c>
    </row>
    <row r="1050" spans="1:8" x14ac:dyDescent="0.3">
      <c r="A1050" s="514">
        <v>5</v>
      </c>
      <c r="B1050" s="517" t="s">
        <v>20904</v>
      </c>
      <c r="C1050" s="333" t="s">
        <v>23021</v>
      </c>
      <c r="D1050" s="333" t="s">
        <v>274</v>
      </c>
      <c r="E1050" s="333" t="s">
        <v>23022</v>
      </c>
      <c r="F1050" s="333" t="s">
        <v>23023</v>
      </c>
      <c r="G1050" s="515">
        <v>415</v>
      </c>
      <c r="H1050" s="516">
        <v>9396423</v>
      </c>
    </row>
    <row r="1051" spans="1:8" x14ac:dyDescent="0.3">
      <c r="A1051" s="514">
        <v>5</v>
      </c>
      <c r="B1051" s="517" t="s">
        <v>20904</v>
      </c>
      <c r="C1051" s="333" t="s">
        <v>23024</v>
      </c>
      <c r="D1051" s="333" t="s">
        <v>274</v>
      </c>
      <c r="E1051" s="333" t="s">
        <v>23025</v>
      </c>
      <c r="F1051" s="333" t="s">
        <v>23026</v>
      </c>
      <c r="G1051" s="515">
        <v>925</v>
      </c>
      <c r="H1051" s="516">
        <v>2841203</v>
      </c>
    </row>
    <row r="1052" spans="1:8" x14ac:dyDescent="0.3">
      <c r="A1052" s="514">
        <v>5</v>
      </c>
      <c r="B1052" s="517" t="s">
        <v>20904</v>
      </c>
      <c r="C1052" s="333" t="s">
        <v>23027</v>
      </c>
      <c r="D1052" s="333" t="s">
        <v>274</v>
      </c>
      <c r="E1052" s="333" t="s">
        <v>23028</v>
      </c>
      <c r="F1052" s="333" t="s">
        <v>23029</v>
      </c>
      <c r="G1052" s="515">
        <v>925</v>
      </c>
      <c r="H1052" s="516">
        <v>2845053</v>
      </c>
    </row>
    <row r="1053" spans="1:8" x14ac:dyDescent="0.3">
      <c r="A1053" s="514">
        <v>5</v>
      </c>
      <c r="B1053" s="517" t="s">
        <v>20904</v>
      </c>
      <c r="C1053" s="333" t="s">
        <v>23030</v>
      </c>
      <c r="D1053" s="333" t="s">
        <v>274</v>
      </c>
      <c r="E1053" s="333" t="s">
        <v>23031</v>
      </c>
      <c r="F1053" s="333" t="s">
        <v>23032</v>
      </c>
      <c r="G1053" s="515">
        <v>925</v>
      </c>
      <c r="H1053" s="516">
        <v>2991542</v>
      </c>
    </row>
    <row r="1054" spans="1:8" x14ac:dyDescent="0.3">
      <c r="A1054" s="514">
        <v>5</v>
      </c>
      <c r="B1054" s="517" t="s">
        <v>20904</v>
      </c>
      <c r="C1054" s="333" t="s">
        <v>23033</v>
      </c>
      <c r="D1054" s="333" t="s">
        <v>274</v>
      </c>
      <c r="E1054" s="333" t="s">
        <v>23034</v>
      </c>
      <c r="F1054" s="333" t="s">
        <v>23035</v>
      </c>
      <c r="G1054" s="515">
        <v>925</v>
      </c>
      <c r="H1054" s="516">
        <v>4511873</v>
      </c>
    </row>
    <row r="1055" spans="1:8" x14ac:dyDescent="0.3">
      <c r="A1055" s="514">
        <v>5</v>
      </c>
      <c r="B1055" s="517" t="s">
        <v>20904</v>
      </c>
      <c r="C1055" s="333" t="s">
        <v>23036</v>
      </c>
      <c r="D1055" s="333" t="s">
        <v>274</v>
      </c>
      <c r="E1055" s="333" t="s">
        <v>23037</v>
      </c>
      <c r="F1055" s="333" t="s">
        <v>23038</v>
      </c>
      <c r="G1055" s="515">
        <v>925</v>
      </c>
      <c r="H1055" s="516">
        <v>3852100</v>
      </c>
    </row>
    <row r="1056" spans="1:8" x14ac:dyDescent="0.3">
      <c r="A1056" s="514">
        <v>5</v>
      </c>
      <c r="B1056" s="517" t="s">
        <v>20904</v>
      </c>
      <c r="C1056" s="333" t="s">
        <v>7488</v>
      </c>
      <c r="D1056" s="333" t="s">
        <v>262</v>
      </c>
      <c r="E1056" s="333" t="s">
        <v>7489</v>
      </c>
      <c r="F1056" s="333" t="s">
        <v>23039</v>
      </c>
      <c r="G1056" s="515">
        <v>925</v>
      </c>
      <c r="H1056" s="516">
        <v>2833630</v>
      </c>
    </row>
    <row r="1057" spans="1:8" x14ac:dyDescent="0.3">
      <c r="A1057" s="514">
        <v>5</v>
      </c>
      <c r="B1057" s="517" t="s">
        <v>20904</v>
      </c>
      <c r="C1057" s="333" t="s">
        <v>23040</v>
      </c>
      <c r="D1057" s="333" t="s">
        <v>274</v>
      </c>
      <c r="E1057" s="333" t="s">
        <v>23041</v>
      </c>
      <c r="F1057" s="333" t="s">
        <v>23042</v>
      </c>
      <c r="G1057" s="515">
        <v>510</v>
      </c>
      <c r="H1057" s="516">
        <v>3682000</v>
      </c>
    </row>
    <row r="1058" spans="1:8" x14ac:dyDescent="0.3">
      <c r="A1058" s="514">
        <v>5</v>
      </c>
      <c r="B1058" s="517" t="s">
        <v>20904</v>
      </c>
      <c r="C1058" s="333" t="s">
        <v>23043</v>
      </c>
      <c r="D1058" s="333" t="s">
        <v>274</v>
      </c>
      <c r="E1058" s="333" t="s">
        <v>23044</v>
      </c>
      <c r="F1058" s="333" t="s">
        <v>23045</v>
      </c>
      <c r="G1058" s="515">
        <v>925</v>
      </c>
      <c r="H1058" s="516">
        <v>2841843</v>
      </c>
    </row>
    <row r="1059" spans="1:8" x14ac:dyDescent="0.3">
      <c r="A1059" s="514">
        <v>5</v>
      </c>
      <c r="B1059" s="517" t="s">
        <v>20904</v>
      </c>
      <c r="C1059" s="333" t="s">
        <v>23046</v>
      </c>
      <c r="D1059" s="333" t="s">
        <v>274</v>
      </c>
      <c r="E1059" s="333" t="s">
        <v>23047</v>
      </c>
      <c r="F1059" s="333" t="s">
        <v>23048</v>
      </c>
      <c r="G1059" s="515">
        <v>925</v>
      </c>
      <c r="H1059" s="516">
        <v>2842345</v>
      </c>
    </row>
    <row r="1060" spans="1:8" x14ac:dyDescent="0.3">
      <c r="A1060" s="514">
        <v>5</v>
      </c>
      <c r="B1060" s="517" t="s">
        <v>20904</v>
      </c>
      <c r="C1060" s="333" t="s">
        <v>23049</v>
      </c>
      <c r="D1060" s="333" t="s">
        <v>274</v>
      </c>
      <c r="E1060" s="333" t="s">
        <v>23050</v>
      </c>
      <c r="F1060" s="333" t="s">
        <v>23051</v>
      </c>
      <c r="G1060" s="515">
        <v>510</v>
      </c>
      <c r="H1060" s="516">
        <v>4357544</v>
      </c>
    </row>
    <row r="1061" spans="1:8" x14ac:dyDescent="0.3">
      <c r="A1061" s="514">
        <v>5</v>
      </c>
      <c r="B1061" s="517" t="s">
        <v>20904</v>
      </c>
      <c r="C1061" s="333" t="s">
        <v>23052</v>
      </c>
      <c r="D1061" s="333" t="s">
        <v>274</v>
      </c>
      <c r="E1061" s="333" t="s">
        <v>23053</v>
      </c>
      <c r="F1061" s="333" t="s">
        <v>23054</v>
      </c>
      <c r="G1061" s="515">
        <v>925</v>
      </c>
      <c r="H1061" s="516">
        <v>2841829</v>
      </c>
    </row>
    <row r="1062" spans="1:8" x14ac:dyDescent="0.3">
      <c r="A1062" s="514">
        <v>5</v>
      </c>
      <c r="B1062" s="517" t="s">
        <v>20904</v>
      </c>
      <c r="C1062" s="333" t="s">
        <v>23055</v>
      </c>
      <c r="D1062" s="333" t="s">
        <v>274</v>
      </c>
      <c r="E1062" s="333" t="s">
        <v>23056</v>
      </c>
      <c r="F1062" s="333" t="s">
        <v>23057</v>
      </c>
      <c r="G1062" s="515">
        <v>707</v>
      </c>
      <c r="H1062" s="516">
        <v>3196250</v>
      </c>
    </row>
    <row r="1063" spans="1:8" x14ac:dyDescent="0.3">
      <c r="A1063" s="514">
        <v>5</v>
      </c>
      <c r="B1063" s="517" t="s">
        <v>20904</v>
      </c>
      <c r="C1063" s="333" t="s">
        <v>23058</v>
      </c>
      <c r="D1063" s="333" t="s">
        <v>274</v>
      </c>
      <c r="E1063" s="333" t="s">
        <v>23059</v>
      </c>
      <c r="F1063" s="333" t="s">
        <v>22841</v>
      </c>
      <c r="G1063" s="515">
        <v>510</v>
      </c>
      <c r="H1063" s="516">
        <v>7468240</v>
      </c>
    </row>
    <row r="1064" spans="1:8" x14ac:dyDescent="0.3">
      <c r="A1064" s="514">
        <v>5</v>
      </c>
      <c r="B1064" s="517" t="s">
        <v>20904</v>
      </c>
      <c r="C1064" s="333" t="s">
        <v>23060</v>
      </c>
      <c r="D1064" s="333" t="s">
        <v>274</v>
      </c>
      <c r="E1064" s="333" t="s">
        <v>23061</v>
      </c>
      <c r="F1064" s="333" t="s">
        <v>23062</v>
      </c>
      <c r="G1064" s="515">
        <v>510</v>
      </c>
      <c r="H1064" s="516">
        <v>3858881</v>
      </c>
    </row>
    <row r="1065" spans="1:8" x14ac:dyDescent="0.3">
      <c r="A1065" s="514">
        <v>5</v>
      </c>
      <c r="B1065" s="517" t="s">
        <v>20904</v>
      </c>
      <c r="C1065" s="333" t="s">
        <v>23063</v>
      </c>
      <c r="D1065" s="333" t="s">
        <v>274</v>
      </c>
      <c r="E1065" s="333" t="s">
        <v>23064</v>
      </c>
      <c r="F1065" s="333" t="s">
        <v>23065</v>
      </c>
      <c r="G1065" s="515">
        <v>510</v>
      </c>
      <c r="H1065" s="516">
        <v>3333042</v>
      </c>
    </row>
    <row r="1066" spans="1:8" x14ac:dyDescent="0.3">
      <c r="A1066" s="514">
        <v>5</v>
      </c>
      <c r="B1066" s="517" t="s">
        <v>20904</v>
      </c>
      <c r="C1066" s="333" t="s">
        <v>23066</v>
      </c>
      <c r="D1066" s="333" t="s">
        <v>274</v>
      </c>
      <c r="E1066" s="333" t="s">
        <v>23067</v>
      </c>
      <c r="F1066" s="333" t="s">
        <v>23068</v>
      </c>
      <c r="G1066" s="515">
        <v>973</v>
      </c>
      <c r="H1066" s="516">
        <v>9862439</v>
      </c>
    </row>
    <row r="1067" spans="1:8" x14ac:dyDescent="0.3">
      <c r="A1067" s="514">
        <v>5</v>
      </c>
      <c r="B1067" s="517" t="s">
        <v>20904</v>
      </c>
      <c r="C1067" s="333" t="s">
        <v>23069</v>
      </c>
      <c r="D1067" s="333" t="s">
        <v>274</v>
      </c>
      <c r="E1067" s="333" t="s">
        <v>23070</v>
      </c>
      <c r="F1067" s="333" t="s">
        <v>23071</v>
      </c>
      <c r="G1067" s="515">
        <v>925</v>
      </c>
      <c r="H1067" s="516">
        <v>3817440</v>
      </c>
    </row>
    <row r="1068" spans="1:8" x14ac:dyDescent="0.3">
      <c r="A1068" s="514">
        <v>5</v>
      </c>
      <c r="B1068" s="517" t="s">
        <v>20904</v>
      </c>
      <c r="C1068" s="333" t="s">
        <v>23072</v>
      </c>
      <c r="D1068" s="333" t="s">
        <v>274</v>
      </c>
      <c r="E1068" s="333" t="s">
        <v>23073</v>
      </c>
      <c r="F1068" s="333" t="s">
        <v>23074</v>
      </c>
      <c r="G1068" s="515">
        <v>925</v>
      </c>
      <c r="H1068" s="516">
        <v>3850786</v>
      </c>
    </row>
    <row r="1069" spans="1:8" x14ac:dyDescent="0.3">
      <c r="A1069" s="514">
        <v>5</v>
      </c>
      <c r="B1069" s="517" t="s">
        <v>20904</v>
      </c>
      <c r="C1069" s="333" t="s">
        <v>23075</v>
      </c>
      <c r="D1069" s="333" t="s">
        <v>274</v>
      </c>
      <c r="E1069" s="333" t="s">
        <v>23076</v>
      </c>
      <c r="F1069" s="333" t="s">
        <v>23077</v>
      </c>
      <c r="G1069" s="515">
        <v>925</v>
      </c>
      <c r="H1069" s="516">
        <v>2835966</v>
      </c>
    </row>
    <row r="1070" spans="1:8" x14ac:dyDescent="0.3">
      <c r="A1070" s="514">
        <v>5</v>
      </c>
      <c r="B1070" s="517" t="s">
        <v>20904</v>
      </c>
      <c r="C1070" s="333" t="s">
        <v>23078</v>
      </c>
      <c r="D1070" s="333" t="s">
        <v>274</v>
      </c>
      <c r="E1070" s="333" t="s">
        <v>23079</v>
      </c>
      <c r="F1070" s="333" t="s">
        <v>23080</v>
      </c>
      <c r="G1070" s="515">
        <v>925</v>
      </c>
      <c r="H1070" s="516">
        <v>3850179</v>
      </c>
    </row>
    <row r="1071" spans="1:8" x14ac:dyDescent="0.3">
      <c r="A1071" s="514">
        <v>5</v>
      </c>
      <c r="B1071" s="517" t="s">
        <v>20904</v>
      </c>
      <c r="C1071" s="333" t="s">
        <v>23081</v>
      </c>
      <c r="D1071" s="333" t="s">
        <v>274</v>
      </c>
      <c r="E1071" s="333" t="s">
        <v>23082</v>
      </c>
      <c r="F1071" s="333" t="s">
        <v>23083</v>
      </c>
      <c r="G1071" s="515">
        <v>925</v>
      </c>
      <c r="H1071" s="516">
        <v>4445520</v>
      </c>
    </row>
    <row r="1072" spans="1:8" x14ac:dyDescent="0.3">
      <c r="A1072" s="514">
        <v>5</v>
      </c>
      <c r="B1072" s="517" t="s">
        <v>20904</v>
      </c>
      <c r="C1072" s="333" t="s">
        <v>23084</v>
      </c>
      <c r="D1072" s="333" t="s">
        <v>274</v>
      </c>
      <c r="E1072" s="333" t="s">
        <v>23085</v>
      </c>
      <c r="F1072" s="333" t="s">
        <v>23086</v>
      </c>
      <c r="G1072" s="515">
        <v>415</v>
      </c>
      <c r="H1072" s="516">
        <v>8289263</v>
      </c>
    </row>
    <row r="1073" spans="1:8" x14ac:dyDescent="0.3">
      <c r="A1073" s="514">
        <v>5</v>
      </c>
      <c r="B1073" s="517" t="s">
        <v>20904</v>
      </c>
      <c r="C1073" s="333" t="s">
        <v>23087</v>
      </c>
      <c r="D1073" s="333" t="s">
        <v>274</v>
      </c>
      <c r="E1073" s="333" t="s">
        <v>23088</v>
      </c>
      <c r="F1073" s="333" t="s">
        <v>23089</v>
      </c>
      <c r="G1073" s="515">
        <v>925</v>
      </c>
      <c r="H1073" s="516">
        <v>3252393</v>
      </c>
    </row>
    <row r="1074" spans="1:8" x14ac:dyDescent="0.3">
      <c r="A1074" s="514">
        <v>5</v>
      </c>
      <c r="B1074" s="517" t="s">
        <v>20904</v>
      </c>
      <c r="C1074" s="333" t="s">
        <v>23090</v>
      </c>
      <c r="D1074" s="333" t="s">
        <v>274</v>
      </c>
      <c r="E1074" s="333" t="s">
        <v>23091</v>
      </c>
      <c r="F1074" s="333" t="s">
        <v>23092</v>
      </c>
      <c r="G1074" s="515">
        <v>925</v>
      </c>
      <c r="H1074" s="516">
        <v>8770130</v>
      </c>
    </row>
    <row r="1075" spans="1:8" x14ac:dyDescent="0.3">
      <c r="A1075" s="514">
        <v>5</v>
      </c>
      <c r="B1075" s="517" t="s">
        <v>20904</v>
      </c>
      <c r="C1075" s="333" t="s">
        <v>23093</v>
      </c>
      <c r="D1075" s="333" t="s">
        <v>274</v>
      </c>
      <c r="E1075" s="333" t="s">
        <v>23094</v>
      </c>
      <c r="F1075" s="333" t="s">
        <v>23095</v>
      </c>
      <c r="G1075" s="515">
        <v>925</v>
      </c>
      <c r="H1075" s="516">
        <v>2833241</v>
      </c>
    </row>
    <row r="1076" spans="1:8" x14ac:dyDescent="0.3">
      <c r="A1076" s="514">
        <v>5</v>
      </c>
      <c r="B1076" s="517" t="s">
        <v>20904</v>
      </c>
      <c r="C1076" s="333" t="s">
        <v>23096</v>
      </c>
      <c r="D1076" s="333" t="s">
        <v>274</v>
      </c>
      <c r="E1076" s="333" t="s">
        <v>23097</v>
      </c>
      <c r="F1076" s="333" t="s">
        <v>23098</v>
      </c>
      <c r="G1076" s="515">
        <v>925</v>
      </c>
      <c r="H1076" s="516">
        <v>2845069</v>
      </c>
    </row>
    <row r="1077" spans="1:8" x14ac:dyDescent="0.3">
      <c r="A1077" s="514">
        <v>5</v>
      </c>
      <c r="B1077" s="517" t="s">
        <v>20904</v>
      </c>
      <c r="C1077" s="333" t="s">
        <v>23099</v>
      </c>
      <c r="D1077" s="333" t="s">
        <v>274</v>
      </c>
      <c r="E1077" s="333" t="s">
        <v>23100</v>
      </c>
      <c r="F1077" s="333" t="s">
        <v>23101</v>
      </c>
      <c r="G1077" s="515">
        <v>925</v>
      </c>
      <c r="H1077" s="516">
        <v>2832428</v>
      </c>
    </row>
    <row r="1078" spans="1:8" x14ac:dyDescent="0.3">
      <c r="A1078" s="514">
        <v>5</v>
      </c>
      <c r="B1078" s="517" t="s">
        <v>20904</v>
      </c>
      <c r="C1078" s="333" t="s">
        <v>23102</v>
      </c>
      <c r="D1078" s="333" t="s">
        <v>274</v>
      </c>
      <c r="E1078" s="333" t="s">
        <v>23103</v>
      </c>
      <c r="F1078" s="333" t="s">
        <v>23104</v>
      </c>
      <c r="G1078" s="515">
        <v>925</v>
      </c>
      <c r="H1078" s="516">
        <v>4087755</v>
      </c>
    </row>
    <row r="1079" spans="1:8" x14ac:dyDescent="0.3">
      <c r="A1079" s="514">
        <v>5</v>
      </c>
      <c r="B1079" s="517" t="s">
        <v>20904</v>
      </c>
      <c r="C1079" s="333" t="s">
        <v>23105</v>
      </c>
      <c r="D1079" s="333" t="s">
        <v>274</v>
      </c>
      <c r="E1079" s="333" t="s">
        <v>23106</v>
      </c>
      <c r="F1079" s="333" t="s">
        <v>23107</v>
      </c>
      <c r="G1079" s="515">
        <v>860</v>
      </c>
      <c r="H1079" s="516">
        <v>3052051</v>
      </c>
    </row>
    <row r="1080" spans="1:8" x14ac:dyDescent="0.3">
      <c r="A1080" s="514">
        <v>5</v>
      </c>
      <c r="B1080" s="517" t="s">
        <v>20904</v>
      </c>
      <c r="C1080" s="333" t="s">
        <v>23108</v>
      </c>
      <c r="D1080" s="333" t="s">
        <v>274</v>
      </c>
      <c r="E1080" s="333" t="s">
        <v>23109</v>
      </c>
      <c r="F1080" s="333" t="s">
        <v>23110</v>
      </c>
      <c r="G1080" s="515">
        <v>925</v>
      </c>
      <c r="H1080" s="516">
        <v>2867215</v>
      </c>
    </row>
    <row r="1081" spans="1:8" x14ac:dyDescent="0.3">
      <c r="A1081" s="514">
        <v>5</v>
      </c>
      <c r="B1081" s="517" t="s">
        <v>20904</v>
      </c>
      <c r="C1081" s="333" t="s">
        <v>23111</v>
      </c>
      <c r="D1081" s="333" t="s">
        <v>274</v>
      </c>
      <c r="E1081" s="333" t="s">
        <v>23112</v>
      </c>
      <c r="F1081" s="333" t="s">
        <v>23113</v>
      </c>
      <c r="G1081" s="515">
        <v>203</v>
      </c>
      <c r="H1081" s="516">
        <v>6681717</v>
      </c>
    </row>
    <row r="1082" spans="1:8" x14ac:dyDescent="0.3">
      <c r="A1082" s="514">
        <v>5</v>
      </c>
      <c r="B1082" s="517" t="s">
        <v>20904</v>
      </c>
      <c r="C1082" s="333" t="s">
        <v>23114</v>
      </c>
      <c r="D1082" s="333" t="s">
        <v>274</v>
      </c>
      <c r="E1082" s="333" t="s">
        <v>23115</v>
      </c>
      <c r="F1082" s="333" t="s">
        <v>23116</v>
      </c>
      <c r="G1082" s="515">
        <v>925</v>
      </c>
      <c r="H1082" s="516">
        <v>2858178</v>
      </c>
    </row>
    <row r="1083" spans="1:8" x14ac:dyDescent="0.3">
      <c r="A1083" s="514">
        <v>5</v>
      </c>
      <c r="B1083" s="517" t="s">
        <v>20904</v>
      </c>
      <c r="C1083" s="333" t="s">
        <v>23117</v>
      </c>
      <c r="D1083" s="333" t="s">
        <v>274</v>
      </c>
      <c r="E1083" s="333" t="s">
        <v>23118</v>
      </c>
      <c r="F1083" s="333" t="s">
        <v>23119</v>
      </c>
      <c r="G1083" s="515">
        <v>925</v>
      </c>
      <c r="H1083" s="516">
        <v>3543154</v>
      </c>
    </row>
    <row r="1084" spans="1:8" x14ac:dyDescent="0.3">
      <c r="A1084" s="514">
        <v>5</v>
      </c>
      <c r="B1084" s="517" t="s">
        <v>20904</v>
      </c>
      <c r="C1084" s="333" t="s">
        <v>23120</v>
      </c>
      <c r="D1084" s="333" t="s">
        <v>274</v>
      </c>
      <c r="E1084" s="333" t="s">
        <v>23121</v>
      </c>
      <c r="F1084" s="333" t="s">
        <v>23122</v>
      </c>
      <c r="G1084" s="515">
        <v>925</v>
      </c>
      <c r="H1084" s="516">
        <v>5777573</v>
      </c>
    </row>
    <row r="1085" spans="1:8" x14ac:dyDescent="0.3">
      <c r="A1085" s="514">
        <v>5</v>
      </c>
      <c r="B1085" s="517" t="s">
        <v>20904</v>
      </c>
      <c r="C1085" s="333" t="s">
        <v>23123</v>
      </c>
      <c r="D1085" s="333" t="s">
        <v>274</v>
      </c>
      <c r="E1085" s="333" t="s">
        <v>23124</v>
      </c>
      <c r="F1085" s="333" t="s">
        <v>23125</v>
      </c>
      <c r="G1085" s="515">
        <v>415</v>
      </c>
      <c r="H1085" s="516">
        <v>3005129</v>
      </c>
    </row>
    <row r="1086" spans="1:8" x14ac:dyDescent="0.3">
      <c r="A1086" s="514">
        <v>5</v>
      </c>
      <c r="B1086" s="517" t="s">
        <v>20904</v>
      </c>
      <c r="C1086" s="333" t="s">
        <v>21509</v>
      </c>
      <c r="D1086" s="333" t="s">
        <v>274</v>
      </c>
      <c r="E1086" s="333" t="s">
        <v>21510</v>
      </c>
      <c r="F1086" s="333" t="s">
        <v>21511</v>
      </c>
      <c r="G1086" s="515">
        <v>310</v>
      </c>
      <c r="H1086" s="516">
        <v>4298214</v>
      </c>
    </row>
    <row r="1087" spans="1:8" x14ac:dyDescent="0.3">
      <c r="A1087" s="514">
        <v>5</v>
      </c>
      <c r="B1087" s="517" t="s">
        <v>20904</v>
      </c>
      <c r="C1087" s="333" t="s">
        <v>23126</v>
      </c>
      <c r="D1087" s="333" t="s">
        <v>274</v>
      </c>
      <c r="E1087" s="333" t="s">
        <v>23127</v>
      </c>
      <c r="F1087" s="333" t="s">
        <v>23128</v>
      </c>
      <c r="G1087" s="515">
        <v>925</v>
      </c>
      <c r="H1087" s="516">
        <v>2832733</v>
      </c>
    </row>
    <row r="1088" spans="1:8" x14ac:dyDescent="0.3">
      <c r="A1088" s="514">
        <v>5</v>
      </c>
      <c r="B1088" s="517" t="s">
        <v>20904</v>
      </c>
      <c r="C1088" s="333" t="s">
        <v>23129</v>
      </c>
      <c r="D1088" s="333" t="s">
        <v>274</v>
      </c>
      <c r="E1088" s="333" t="s">
        <v>23130</v>
      </c>
      <c r="F1088" s="333" t="s">
        <v>23131</v>
      </c>
      <c r="G1088" s="515">
        <v>925</v>
      </c>
      <c r="H1088" s="516">
        <v>3301348</v>
      </c>
    </row>
    <row r="1089" spans="1:8" x14ac:dyDescent="0.3">
      <c r="A1089" s="514">
        <v>5</v>
      </c>
      <c r="B1089" s="517" t="s">
        <v>20904</v>
      </c>
      <c r="C1089" s="333" t="s">
        <v>23132</v>
      </c>
      <c r="D1089" s="333" t="s">
        <v>274</v>
      </c>
      <c r="E1089" s="333" t="s">
        <v>23133</v>
      </c>
      <c r="F1089" s="333" t="s">
        <v>23134</v>
      </c>
      <c r="G1089" s="515">
        <v>650</v>
      </c>
      <c r="H1089" s="516">
        <v>3029345</v>
      </c>
    </row>
    <row r="1090" spans="1:8" x14ac:dyDescent="0.3">
      <c r="A1090" s="514">
        <v>5</v>
      </c>
      <c r="B1090" s="517" t="s">
        <v>20904</v>
      </c>
      <c r="C1090" s="333" t="s">
        <v>23135</v>
      </c>
      <c r="D1090" s="333" t="s">
        <v>274</v>
      </c>
      <c r="E1090" s="333" t="s">
        <v>23136</v>
      </c>
      <c r="F1090" s="333" t="s">
        <v>23137</v>
      </c>
      <c r="G1090" s="515">
        <v>925</v>
      </c>
      <c r="H1090" s="516">
        <v>3104903</v>
      </c>
    </row>
    <row r="1091" spans="1:8" x14ac:dyDescent="0.3">
      <c r="A1091" s="514">
        <v>5</v>
      </c>
      <c r="B1091" s="517" t="s">
        <v>20904</v>
      </c>
      <c r="C1091" s="333" t="s">
        <v>23138</v>
      </c>
      <c r="D1091" s="333" t="s">
        <v>274</v>
      </c>
      <c r="E1091" s="333" t="s">
        <v>23139</v>
      </c>
      <c r="F1091" s="333" t="s">
        <v>23140</v>
      </c>
      <c r="G1091" s="515">
        <v>415</v>
      </c>
      <c r="H1091" s="516">
        <v>6062892</v>
      </c>
    </row>
    <row r="1092" spans="1:8" x14ac:dyDescent="0.3">
      <c r="A1092" s="514">
        <v>5</v>
      </c>
      <c r="B1092" s="517" t="s">
        <v>20904</v>
      </c>
      <c r="C1092" s="333" t="s">
        <v>20737</v>
      </c>
      <c r="D1092" s="333" t="s">
        <v>274</v>
      </c>
      <c r="E1092" s="333" t="s">
        <v>20738</v>
      </c>
      <c r="F1092" s="333" t="s">
        <v>20739</v>
      </c>
      <c r="G1092" s="515">
        <v>510</v>
      </c>
      <c r="H1092" s="516">
        <v>6972842</v>
      </c>
    </row>
    <row r="1093" spans="1:8" x14ac:dyDescent="0.3">
      <c r="A1093" s="514">
        <v>5</v>
      </c>
      <c r="B1093" s="517" t="s">
        <v>20904</v>
      </c>
      <c r="C1093" s="333" t="s">
        <v>23141</v>
      </c>
      <c r="D1093" s="333" t="s">
        <v>274</v>
      </c>
      <c r="E1093" s="333" t="s">
        <v>23142</v>
      </c>
      <c r="F1093" s="333" t="s">
        <v>23143</v>
      </c>
      <c r="G1093" s="515">
        <v>415</v>
      </c>
      <c r="H1093" s="516">
        <v>6889213</v>
      </c>
    </row>
    <row r="1094" spans="1:8" x14ac:dyDescent="0.3">
      <c r="A1094" s="514">
        <v>5</v>
      </c>
      <c r="B1094" s="517" t="s">
        <v>20904</v>
      </c>
      <c r="C1094" s="333" t="s">
        <v>23144</v>
      </c>
      <c r="D1094" s="333" t="s">
        <v>274</v>
      </c>
      <c r="E1094" s="333" t="s">
        <v>23145</v>
      </c>
      <c r="F1094" s="333" t="s">
        <v>23146</v>
      </c>
      <c r="G1094" s="515">
        <v>707</v>
      </c>
      <c r="H1094" s="516">
        <v>3152155</v>
      </c>
    </row>
    <row r="1095" spans="1:8" x14ac:dyDescent="0.3">
      <c r="A1095" s="514">
        <v>5</v>
      </c>
      <c r="B1095" s="517" t="s">
        <v>20904</v>
      </c>
      <c r="C1095" s="333" t="s">
        <v>23147</v>
      </c>
      <c r="D1095" s="333" t="s">
        <v>274</v>
      </c>
      <c r="E1095" s="333" t="s">
        <v>23148</v>
      </c>
      <c r="F1095" s="333" t="s">
        <v>23149</v>
      </c>
      <c r="G1095" s="515">
        <v>925</v>
      </c>
      <c r="H1095" s="516">
        <v>2868118</v>
      </c>
    </row>
    <row r="1096" spans="1:8" x14ac:dyDescent="0.3">
      <c r="A1096" s="514">
        <v>5</v>
      </c>
      <c r="B1096" s="517" t="s">
        <v>20904</v>
      </c>
      <c r="C1096" s="333" t="s">
        <v>23150</v>
      </c>
      <c r="D1096" s="333" t="s">
        <v>274</v>
      </c>
      <c r="E1096" s="333" t="s">
        <v>23151</v>
      </c>
      <c r="F1096" s="333" t="s">
        <v>23152</v>
      </c>
      <c r="G1096" s="515">
        <v>925</v>
      </c>
      <c r="H1096" s="516">
        <v>2841170</v>
      </c>
    </row>
    <row r="1097" spans="1:8" x14ac:dyDescent="0.3">
      <c r="A1097" s="514">
        <v>5</v>
      </c>
      <c r="B1097" s="517" t="s">
        <v>20904</v>
      </c>
      <c r="C1097" s="333" t="s">
        <v>23153</v>
      </c>
      <c r="D1097" s="333" t="s">
        <v>274</v>
      </c>
      <c r="E1097" s="333" t="s">
        <v>23154</v>
      </c>
      <c r="F1097" s="333" t="s">
        <v>23155</v>
      </c>
      <c r="G1097" s="515">
        <v>925</v>
      </c>
      <c r="H1097" s="516">
        <v>3481483</v>
      </c>
    </row>
    <row r="1098" spans="1:8" x14ac:dyDescent="0.3">
      <c r="A1098" s="514">
        <v>5</v>
      </c>
      <c r="B1098" s="517" t="s">
        <v>20904</v>
      </c>
      <c r="C1098" s="333" t="s">
        <v>23156</v>
      </c>
      <c r="D1098" s="333" t="s">
        <v>274</v>
      </c>
      <c r="E1098" s="333" t="s">
        <v>23157</v>
      </c>
      <c r="F1098" s="333" t="s">
        <v>23158</v>
      </c>
      <c r="G1098" s="515">
        <v>925</v>
      </c>
      <c r="H1098" s="516">
        <v>7055278</v>
      </c>
    </row>
    <row r="1099" spans="1:8" x14ac:dyDescent="0.3">
      <c r="A1099" s="514">
        <v>5</v>
      </c>
      <c r="B1099" s="517" t="s">
        <v>20904</v>
      </c>
      <c r="C1099" s="333" t="s">
        <v>23159</v>
      </c>
      <c r="D1099" s="333" t="s">
        <v>274</v>
      </c>
      <c r="E1099" s="333" t="s">
        <v>23160</v>
      </c>
      <c r="F1099" s="333" t="s">
        <v>23161</v>
      </c>
      <c r="G1099" s="515">
        <v>415</v>
      </c>
      <c r="H1099" s="516">
        <v>9393234</v>
      </c>
    </row>
    <row r="1100" spans="1:8" x14ac:dyDescent="0.3">
      <c r="A1100" s="514">
        <v>5</v>
      </c>
      <c r="B1100" s="517" t="s">
        <v>20904</v>
      </c>
      <c r="C1100" s="333" t="s">
        <v>23162</v>
      </c>
      <c r="D1100" s="333" t="s">
        <v>274</v>
      </c>
      <c r="E1100" s="333" t="s">
        <v>23163</v>
      </c>
      <c r="F1100" s="333" t="s">
        <v>23164</v>
      </c>
      <c r="G1100" s="515">
        <v>925</v>
      </c>
      <c r="H1100" s="516">
        <v>4080607</v>
      </c>
    </row>
    <row r="1101" spans="1:8" x14ac:dyDescent="0.3">
      <c r="A1101" s="514">
        <v>5</v>
      </c>
      <c r="B1101" s="517" t="s">
        <v>20904</v>
      </c>
      <c r="C1101" s="333" t="s">
        <v>23165</v>
      </c>
      <c r="D1101" s="333" t="s">
        <v>274</v>
      </c>
      <c r="E1101" s="333" t="s">
        <v>23166</v>
      </c>
      <c r="F1101" s="333" t="s">
        <v>23167</v>
      </c>
      <c r="G1101" s="515">
        <v>917</v>
      </c>
      <c r="H1101" s="516">
        <v>6844316</v>
      </c>
    </row>
    <row r="1102" spans="1:8" x14ac:dyDescent="0.3">
      <c r="A1102" s="514">
        <v>5</v>
      </c>
      <c r="B1102" s="517" t="s">
        <v>20904</v>
      </c>
      <c r="C1102" s="333" t="s">
        <v>23168</v>
      </c>
      <c r="D1102" s="333" t="s">
        <v>274</v>
      </c>
      <c r="E1102" s="333" t="s">
        <v>23169</v>
      </c>
      <c r="F1102" s="333" t="s">
        <v>23170</v>
      </c>
      <c r="G1102" s="515">
        <v>925</v>
      </c>
      <c r="H1102" s="516">
        <v>2845107</v>
      </c>
    </row>
    <row r="1103" spans="1:8" x14ac:dyDescent="0.3">
      <c r="A1103" s="514">
        <v>5</v>
      </c>
      <c r="B1103" s="517" t="s">
        <v>20904</v>
      </c>
      <c r="C1103" s="333" t="s">
        <v>23171</v>
      </c>
      <c r="D1103" s="333" t="s">
        <v>274</v>
      </c>
      <c r="E1103" s="333" t="s">
        <v>23172</v>
      </c>
      <c r="F1103" s="333" t="s">
        <v>23173</v>
      </c>
      <c r="G1103" s="515">
        <v>925</v>
      </c>
      <c r="H1103" s="516">
        <v>8785363</v>
      </c>
    </row>
    <row r="1104" spans="1:8" x14ac:dyDescent="0.3">
      <c r="A1104" s="514">
        <v>5</v>
      </c>
      <c r="B1104" s="517" t="s">
        <v>20904</v>
      </c>
      <c r="C1104" s="333" t="s">
        <v>23174</v>
      </c>
      <c r="D1104" s="333" t="s">
        <v>274</v>
      </c>
      <c r="E1104" s="333" t="s">
        <v>23175</v>
      </c>
      <c r="F1104" s="333" t="s">
        <v>23176</v>
      </c>
      <c r="G1104" s="515">
        <v>925</v>
      </c>
      <c r="H1104" s="516">
        <v>7882460</v>
      </c>
    </row>
    <row r="1105" spans="1:8" x14ac:dyDescent="0.3">
      <c r="A1105" s="514">
        <v>5</v>
      </c>
      <c r="B1105" s="517" t="s">
        <v>20904</v>
      </c>
      <c r="C1105" s="333" t="s">
        <v>23177</v>
      </c>
      <c r="D1105" s="333" t="s">
        <v>274</v>
      </c>
      <c r="E1105" s="333" t="s">
        <v>23178</v>
      </c>
      <c r="F1105" s="333" t="s">
        <v>23179</v>
      </c>
      <c r="G1105" s="515">
        <v>925</v>
      </c>
      <c r="H1105" s="516">
        <v>2847547</v>
      </c>
    </row>
    <row r="1106" spans="1:8" x14ac:dyDescent="0.3">
      <c r="A1106" s="514">
        <v>5</v>
      </c>
      <c r="B1106" s="517" t="s">
        <v>20904</v>
      </c>
      <c r="C1106" s="333" t="s">
        <v>23180</v>
      </c>
      <c r="D1106" s="333" t="s">
        <v>274</v>
      </c>
      <c r="E1106" s="333" t="s">
        <v>23181</v>
      </c>
      <c r="F1106" s="333" t="s">
        <v>23182</v>
      </c>
      <c r="G1106" s="515">
        <v>619</v>
      </c>
      <c r="H1106" s="516">
        <v>8887059</v>
      </c>
    </row>
    <row r="1107" spans="1:8" x14ac:dyDescent="0.3">
      <c r="A1107" s="514">
        <v>5</v>
      </c>
      <c r="B1107" s="517" t="s">
        <v>20904</v>
      </c>
      <c r="C1107" s="333" t="s">
        <v>23183</v>
      </c>
      <c r="D1107" s="333" t="s">
        <v>274</v>
      </c>
      <c r="E1107" s="333" t="s">
        <v>23184</v>
      </c>
      <c r="F1107" s="333" t="s">
        <v>23185</v>
      </c>
      <c r="G1107" s="515">
        <v>925</v>
      </c>
      <c r="H1107" s="516">
        <v>3897674</v>
      </c>
    </row>
    <row r="1108" spans="1:8" x14ac:dyDescent="0.3">
      <c r="A1108" s="514">
        <v>5</v>
      </c>
      <c r="B1108" s="517" t="s">
        <v>20904</v>
      </c>
      <c r="C1108" s="333" t="s">
        <v>23186</v>
      </c>
      <c r="D1108" s="333" t="s">
        <v>274</v>
      </c>
      <c r="E1108" s="333" t="s">
        <v>23187</v>
      </c>
      <c r="F1108" s="333" t="s">
        <v>23188</v>
      </c>
      <c r="G1108" s="515">
        <v>805</v>
      </c>
      <c r="H1108" s="516">
        <v>8353427</v>
      </c>
    </row>
    <row r="1109" spans="1:8" x14ac:dyDescent="0.3">
      <c r="A1109" s="514">
        <v>5</v>
      </c>
      <c r="B1109" s="517" t="s">
        <v>20904</v>
      </c>
      <c r="C1109" s="333" t="s">
        <v>23189</v>
      </c>
      <c r="D1109" s="333" t="s">
        <v>274</v>
      </c>
      <c r="E1109" s="333" t="s">
        <v>23190</v>
      </c>
      <c r="F1109" s="333" t="s">
        <v>23191</v>
      </c>
      <c r="G1109" s="515">
        <v>925</v>
      </c>
      <c r="H1109" s="516">
        <v>5980909</v>
      </c>
    </row>
    <row r="1110" spans="1:8" x14ac:dyDescent="0.3">
      <c r="A1110" s="514">
        <v>5</v>
      </c>
      <c r="B1110" s="517" t="s">
        <v>20904</v>
      </c>
      <c r="C1110" s="333" t="s">
        <v>23192</v>
      </c>
      <c r="D1110" s="333" t="s">
        <v>274</v>
      </c>
      <c r="E1110" s="333" t="s">
        <v>23193</v>
      </c>
      <c r="F1110" s="333" t="s">
        <v>23194</v>
      </c>
      <c r="G1110" s="515">
        <v>510</v>
      </c>
      <c r="H1110" s="516">
        <v>9284205</v>
      </c>
    </row>
    <row r="1111" spans="1:8" x14ac:dyDescent="0.3">
      <c r="A1111" s="514">
        <v>5</v>
      </c>
      <c r="B1111" s="517" t="s">
        <v>20904</v>
      </c>
      <c r="C1111" s="333" t="s">
        <v>23195</v>
      </c>
      <c r="D1111" s="333" t="s">
        <v>274</v>
      </c>
      <c r="E1111" s="333" t="s">
        <v>23196</v>
      </c>
      <c r="F1111" s="333" t="s">
        <v>23197</v>
      </c>
      <c r="G1111" s="515">
        <v>916</v>
      </c>
      <c r="H1111" s="516">
        <v>3002587</v>
      </c>
    </row>
    <row r="1112" spans="1:8" x14ac:dyDescent="0.3">
      <c r="A1112" s="514">
        <v>5</v>
      </c>
      <c r="B1112" s="517" t="s">
        <v>20904</v>
      </c>
      <c r="C1112" s="333" t="s">
        <v>23198</v>
      </c>
      <c r="D1112" s="333" t="s">
        <v>294</v>
      </c>
      <c r="E1112" s="333" t="s">
        <v>23199</v>
      </c>
      <c r="F1112" s="333" t="s">
        <v>23200</v>
      </c>
      <c r="G1112" s="515">
        <v>805</v>
      </c>
      <c r="H1112" s="516">
        <v>7056704</v>
      </c>
    </row>
    <row r="1113" spans="1:8" x14ac:dyDescent="0.3">
      <c r="A1113" s="514">
        <v>5</v>
      </c>
      <c r="B1113" s="517" t="s">
        <v>20904</v>
      </c>
      <c r="C1113" s="333" t="s">
        <v>23201</v>
      </c>
      <c r="D1113" s="333" t="s">
        <v>294</v>
      </c>
      <c r="E1113" s="333" t="s">
        <v>23202</v>
      </c>
      <c r="F1113" s="333" t="s">
        <v>23203</v>
      </c>
      <c r="G1113" s="515">
        <v>415</v>
      </c>
      <c r="H1113" s="516">
        <v>3170766</v>
      </c>
    </row>
    <row r="1114" spans="1:8" x14ac:dyDescent="0.3">
      <c r="A1114" s="514">
        <v>5</v>
      </c>
      <c r="B1114" s="517" t="s">
        <v>20904</v>
      </c>
      <c r="C1114" s="333" t="s">
        <v>23204</v>
      </c>
      <c r="D1114" s="333" t="s">
        <v>274</v>
      </c>
      <c r="E1114" s="333" t="s">
        <v>23205</v>
      </c>
      <c r="F1114" s="333" t="s">
        <v>23206</v>
      </c>
      <c r="G1114" s="515">
        <v>925</v>
      </c>
      <c r="H1114" s="516">
        <v>2833445</v>
      </c>
    </row>
    <row r="1115" spans="1:8" x14ac:dyDescent="0.3">
      <c r="A1115" s="514">
        <v>5</v>
      </c>
      <c r="B1115" s="517" t="s">
        <v>20904</v>
      </c>
      <c r="C1115" s="333" t="s">
        <v>23207</v>
      </c>
      <c r="D1115" s="333" t="s">
        <v>274</v>
      </c>
      <c r="E1115" s="333" t="s">
        <v>23208</v>
      </c>
      <c r="F1115" s="333" t="s">
        <v>23209</v>
      </c>
      <c r="G1115" s="515">
        <v>925</v>
      </c>
      <c r="H1115" s="516">
        <v>2833141</v>
      </c>
    </row>
    <row r="1116" spans="1:8" x14ac:dyDescent="0.3">
      <c r="A1116" s="514">
        <v>5</v>
      </c>
      <c r="B1116" s="517" t="s">
        <v>20904</v>
      </c>
      <c r="C1116" s="333" t="s">
        <v>23210</v>
      </c>
      <c r="D1116" s="333" t="s">
        <v>274</v>
      </c>
      <c r="E1116" s="333" t="s">
        <v>23211</v>
      </c>
      <c r="F1116" s="333" t="s">
        <v>23212</v>
      </c>
      <c r="G1116" s="515">
        <v>925</v>
      </c>
      <c r="H1116" s="516">
        <v>2838598</v>
      </c>
    </row>
    <row r="1117" spans="1:8" x14ac:dyDescent="0.3">
      <c r="A1117" s="514">
        <v>5</v>
      </c>
      <c r="B1117" s="517" t="s">
        <v>20904</v>
      </c>
      <c r="C1117" s="333" t="s">
        <v>23213</v>
      </c>
      <c r="D1117" s="333" t="s">
        <v>274</v>
      </c>
      <c r="E1117" s="333" t="s">
        <v>23214</v>
      </c>
      <c r="F1117" s="333" t="s">
        <v>23215</v>
      </c>
      <c r="G1117" s="515">
        <v>925</v>
      </c>
      <c r="H1117" s="516">
        <v>2833148</v>
      </c>
    </row>
    <row r="1118" spans="1:8" x14ac:dyDescent="0.3">
      <c r="A1118" s="514">
        <v>5</v>
      </c>
      <c r="B1118" s="517" t="s">
        <v>20904</v>
      </c>
      <c r="C1118" s="333" t="s">
        <v>23216</v>
      </c>
      <c r="D1118" s="333" t="s">
        <v>274</v>
      </c>
      <c r="E1118" s="333" t="s">
        <v>23217</v>
      </c>
      <c r="F1118" s="333" t="s">
        <v>23218</v>
      </c>
      <c r="G1118" s="515">
        <v>925</v>
      </c>
      <c r="H1118" s="516">
        <v>2838366</v>
      </c>
    </row>
    <row r="1119" spans="1:8" x14ac:dyDescent="0.3">
      <c r="A1119" s="514">
        <v>5</v>
      </c>
      <c r="B1119" s="517" t="s">
        <v>20904</v>
      </c>
      <c r="C1119" s="333" t="s">
        <v>23219</v>
      </c>
      <c r="D1119" s="333" t="s">
        <v>274</v>
      </c>
      <c r="E1119" s="333" t="s">
        <v>23220</v>
      </c>
      <c r="F1119" s="333" t="s">
        <v>23221</v>
      </c>
      <c r="G1119" s="515">
        <v>415</v>
      </c>
      <c r="H1119" s="516">
        <v>5777077</v>
      </c>
    </row>
    <row r="1120" spans="1:8" x14ac:dyDescent="0.3">
      <c r="A1120" s="514">
        <v>5</v>
      </c>
      <c r="B1120" s="517" t="s">
        <v>20904</v>
      </c>
      <c r="C1120" s="333" t="s">
        <v>23222</v>
      </c>
      <c r="D1120" s="333" t="s">
        <v>274</v>
      </c>
      <c r="E1120" s="333" t="s">
        <v>23223</v>
      </c>
      <c r="F1120" s="333" t="s">
        <v>23224</v>
      </c>
      <c r="G1120" s="515">
        <v>415</v>
      </c>
      <c r="H1120" s="516">
        <v>6362451</v>
      </c>
    </row>
    <row r="1121" spans="1:8" x14ac:dyDescent="0.3">
      <c r="A1121" s="514">
        <v>5</v>
      </c>
      <c r="B1121" s="517" t="s">
        <v>20904</v>
      </c>
      <c r="C1121" s="333" t="s">
        <v>23225</v>
      </c>
      <c r="D1121" s="333" t="s">
        <v>274</v>
      </c>
      <c r="E1121" s="333" t="s">
        <v>23226</v>
      </c>
      <c r="F1121" s="333" t="s">
        <v>23227</v>
      </c>
      <c r="G1121" s="515">
        <v>510</v>
      </c>
      <c r="H1121" s="516">
        <v>3066008</v>
      </c>
    </row>
    <row r="1122" spans="1:8" x14ac:dyDescent="0.3">
      <c r="A1122" s="514">
        <v>5</v>
      </c>
      <c r="B1122" s="517" t="s">
        <v>20904</v>
      </c>
      <c r="C1122" s="333" t="s">
        <v>23228</v>
      </c>
      <c r="D1122" s="333" t="s">
        <v>274</v>
      </c>
      <c r="E1122" s="333" t="s">
        <v>23229</v>
      </c>
      <c r="F1122" s="333" t="s">
        <v>23230</v>
      </c>
      <c r="G1122" s="515">
        <v>925</v>
      </c>
      <c r="H1122" s="516">
        <v>2867214</v>
      </c>
    </row>
    <row r="1123" spans="1:8" x14ac:dyDescent="0.3">
      <c r="A1123" s="514">
        <v>5</v>
      </c>
      <c r="B1123" s="517" t="s">
        <v>20904</v>
      </c>
      <c r="C1123" s="333" t="s">
        <v>23231</v>
      </c>
      <c r="D1123" s="333" t="s">
        <v>274</v>
      </c>
      <c r="E1123" s="333" t="s">
        <v>23232</v>
      </c>
      <c r="F1123" s="333" t="s">
        <v>23233</v>
      </c>
      <c r="G1123" s="515">
        <v>925</v>
      </c>
      <c r="H1123" s="516">
        <v>2836789</v>
      </c>
    </row>
    <row r="1124" spans="1:8" x14ac:dyDescent="0.3">
      <c r="A1124" s="514">
        <v>5</v>
      </c>
      <c r="B1124" s="517" t="s">
        <v>20904</v>
      </c>
      <c r="C1124" s="333" t="s">
        <v>23234</v>
      </c>
      <c r="D1124" s="333" t="s">
        <v>274</v>
      </c>
      <c r="E1124" s="333" t="s">
        <v>23235</v>
      </c>
      <c r="F1124" s="333" t="s">
        <v>23236</v>
      </c>
      <c r="G1124" s="515">
        <v>480</v>
      </c>
      <c r="H1124" s="516">
        <v>3702145</v>
      </c>
    </row>
    <row r="1125" spans="1:8" x14ac:dyDescent="0.3">
      <c r="A1125" s="514">
        <v>5</v>
      </c>
      <c r="B1125" s="517" t="s">
        <v>20904</v>
      </c>
      <c r="C1125" s="333" t="s">
        <v>23237</v>
      </c>
      <c r="D1125" s="333" t="s">
        <v>274</v>
      </c>
      <c r="E1125" s="333" t="s">
        <v>23238</v>
      </c>
      <c r="F1125" s="333" t="s">
        <v>23239</v>
      </c>
      <c r="G1125" s="515">
        <v>707</v>
      </c>
      <c r="H1125" s="516">
        <v>5900242</v>
      </c>
    </row>
    <row r="1126" spans="1:8" x14ac:dyDescent="0.3">
      <c r="A1126" s="514">
        <v>5</v>
      </c>
      <c r="B1126" s="517" t="s">
        <v>20904</v>
      </c>
      <c r="C1126" s="333" t="s">
        <v>23240</v>
      </c>
      <c r="D1126" s="333" t="s">
        <v>274</v>
      </c>
      <c r="E1126" s="333" t="s">
        <v>23241</v>
      </c>
      <c r="F1126" s="333" t="s">
        <v>23242</v>
      </c>
      <c r="G1126" s="515">
        <v>925</v>
      </c>
      <c r="H1126" s="516">
        <v>3818748</v>
      </c>
    </row>
    <row r="1127" spans="1:8" x14ac:dyDescent="0.3">
      <c r="A1127" s="514">
        <v>5</v>
      </c>
      <c r="B1127" s="517" t="s">
        <v>20904</v>
      </c>
      <c r="C1127" s="333" t="s">
        <v>23243</v>
      </c>
      <c r="D1127" s="333" t="s">
        <v>274</v>
      </c>
      <c r="E1127" s="333" t="s">
        <v>23244</v>
      </c>
      <c r="F1127" s="333" t="s">
        <v>23245</v>
      </c>
      <c r="G1127" s="515">
        <v>925</v>
      </c>
      <c r="H1127" s="516">
        <v>3305456</v>
      </c>
    </row>
    <row r="1128" spans="1:8" x14ac:dyDescent="0.3">
      <c r="A1128" s="514">
        <v>5</v>
      </c>
      <c r="B1128" s="517" t="s">
        <v>20904</v>
      </c>
      <c r="C1128" s="333" t="s">
        <v>23246</v>
      </c>
      <c r="D1128" s="333" t="s">
        <v>274</v>
      </c>
      <c r="E1128" s="333" t="s">
        <v>23247</v>
      </c>
      <c r="F1128" s="333" t="s">
        <v>23248</v>
      </c>
      <c r="G1128" s="515">
        <v>925</v>
      </c>
      <c r="H1128" s="516">
        <v>3857039</v>
      </c>
    </row>
    <row r="1129" spans="1:8" x14ac:dyDescent="0.3">
      <c r="A1129" s="514">
        <v>5</v>
      </c>
      <c r="B1129" s="517" t="s">
        <v>20904</v>
      </c>
      <c r="C1129" s="333" t="s">
        <v>23249</v>
      </c>
      <c r="D1129" s="333" t="s">
        <v>274</v>
      </c>
      <c r="E1129" s="333" t="s">
        <v>23250</v>
      </c>
      <c r="F1129" s="333" t="s">
        <v>23251</v>
      </c>
      <c r="G1129" s="515">
        <v>650</v>
      </c>
      <c r="H1129" s="516">
        <v>5763510</v>
      </c>
    </row>
    <row r="1130" spans="1:8" x14ac:dyDescent="0.3">
      <c r="A1130" s="514">
        <v>5</v>
      </c>
      <c r="B1130" s="517" t="s">
        <v>20904</v>
      </c>
      <c r="C1130" s="333" t="s">
        <v>23252</v>
      </c>
      <c r="D1130" s="333" t="s">
        <v>274</v>
      </c>
      <c r="E1130" s="333" t="s">
        <v>23253</v>
      </c>
      <c r="F1130" s="333" t="s">
        <v>23254</v>
      </c>
      <c r="G1130" s="515">
        <v>925</v>
      </c>
      <c r="H1130" s="516">
        <v>3602652</v>
      </c>
    </row>
    <row r="1131" spans="1:8" x14ac:dyDescent="0.3">
      <c r="A1131" s="514">
        <v>5</v>
      </c>
      <c r="B1131" s="517" t="s">
        <v>20904</v>
      </c>
      <c r="C1131" s="333" t="s">
        <v>23255</v>
      </c>
      <c r="D1131" s="333" t="s">
        <v>274</v>
      </c>
      <c r="E1131" s="333" t="s">
        <v>23256</v>
      </c>
      <c r="F1131" s="333" t="s">
        <v>23257</v>
      </c>
      <c r="G1131" s="515">
        <v>925</v>
      </c>
      <c r="H1131" s="516">
        <v>4517433</v>
      </c>
    </row>
    <row r="1132" spans="1:8" x14ac:dyDescent="0.3">
      <c r="A1132" s="514">
        <v>5</v>
      </c>
      <c r="B1132" s="517" t="s">
        <v>20904</v>
      </c>
      <c r="C1132" s="333" t="s">
        <v>23258</v>
      </c>
      <c r="D1132" s="333" t="s">
        <v>274</v>
      </c>
      <c r="E1132" s="333" t="s">
        <v>23259</v>
      </c>
      <c r="F1132" s="333" t="s">
        <v>23260</v>
      </c>
      <c r="G1132" s="515">
        <v>925</v>
      </c>
      <c r="H1132" s="516">
        <v>2841494</v>
      </c>
    </row>
    <row r="1133" spans="1:8" x14ac:dyDescent="0.3">
      <c r="A1133" s="514">
        <v>5</v>
      </c>
      <c r="B1133" s="517" t="s">
        <v>20904</v>
      </c>
      <c r="C1133" s="333" t="s">
        <v>23261</v>
      </c>
      <c r="D1133" s="333" t="s">
        <v>274</v>
      </c>
      <c r="E1133" s="333" t="s">
        <v>23262</v>
      </c>
      <c r="F1133" s="333" t="s">
        <v>23263</v>
      </c>
      <c r="G1133" s="515">
        <v>925</v>
      </c>
      <c r="H1133" s="516">
        <v>2833847</v>
      </c>
    </row>
    <row r="1134" spans="1:8" x14ac:dyDescent="0.3">
      <c r="A1134" s="514">
        <v>5</v>
      </c>
      <c r="B1134" s="517" t="s">
        <v>20904</v>
      </c>
      <c r="C1134" s="333" t="s">
        <v>23264</v>
      </c>
      <c r="D1134" s="333" t="s">
        <v>274</v>
      </c>
      <c r="E1134" s="333" t="s">
        <v>23265</v>
      </c>
      <c r="F1134" s="333" t="s">
        <v>23266</v>
      </c>
      <c r="G1134" s="515">
        <v>925</v>
      </c>
      <c r="H1134" s="516">
        <v>2833212</v>
      </c>
    </row>
    <row r="1135" spans="1:8" x14ac:dyDescent="0.3">
      <c r="A1135" s="514">
        <v>5</v>
      </c>
      <c r="B1135" s="517" t="s">
        <v>20904</v>
      </c>
      <c r="C1135" s="333" t="s">
        <v>23267</v>
      </c>
      <c r="D1135" s="333" t="s">
        <v>274</v>
      </c>
      <c r="E1135" s="333" t="s">
        <v>23268</v>
      </c>
      <c r="F1135" s="333" t="s">
        <v>23269</v>
      </c>
      <c r="G1135" s="515">
        <v>925</v>
      </c>
      <c r="H1135" s="516">
        <v>8788852</v>
      </c>
    </row>
    <row r="1136" spans="1:8" x14ac:dyDescent="0.3">
      <c r="A1136" s="514">
        <v>5</v>
      </c>
      <c r="B1136" s="517" t="s">
        <v>20904</v>
      </c>
      <c r="C1136" s="333" t="s">
        <v>23270</v>
      </c>
      <c r="D1136" s="333" t="s">
        <v>274</v>
      </c>
      <c r="E1136" s="333" t="s">
        <v>23271</v>
      </c>
      <c r="F1136" s="333" t="s">
        <v>23272</v>
      </c>
      <c r="G1136" s="515">
        <v>650</v>
      </c>
      <c r="H1136" s="516">
        <v>2241142</v>
      </c>
    </row>
    <row r="1137" spans="1:8" x14ac:dyDescent="0.3">
      <c r="A1137" s="514">
        <v>5</v>
      </c>
      <c r="B1137" s="517" t="s">
        <v>20904</v>
      </c>
      <c r="C1137" s="333" t="s">
        <v>23273</v>
      </c>
      <c r="D1137" s="333" t="s">
        <v>274</v>
      </c>
      <c r="E1137" s="333" t="s">
        <v>23274</v>
      </c>
      <c r="F1137" s="333" t="s">
        <v>23275</v>
      </c>
      <c r="G1137" s="515">
        <v>925</v>
      </c>
      <c r="H1137" s="516">
        <v>2848216</v>
      </c>
    </row>
    <row r="1138" spans="1:8" x14ac:dyDescent="0.3">
      <c r="A1138" s="514">
        <v>5</v>
      </c>
      <c r="B1138" s="517" t="s">
        <v>20904</v>
      </c>
      <c r="C1138" s="333" t="s">
        <v>23276</v>
      </c>
      <c r="D1138" s="333" t="s">
        <v>274</v>
      </c>
      <c r="E1138" s="333" t="s">
        <v>23277</v>
      </c>
      <c r="F1138" s="333" t="s">
        <v>23278</v>
      </c>
      <c r="G1138" s="515">
        <v>415</v>
      </c>
      <c r="H1138" s="516">
        <v>9394163</v>
      </c>
    </row>
    <row r="1139" spans="1:8" x14ac:dyDescent="0.3">
      <c r="A1139" s="514">
        <v>5</v>
      </c>
      <c r="B1139" s="517" t="s">
        <v>20904</v>
      </c>
      <c r="C1139" s="333" t="s">
        <v>23279</v>
      </c>
      <c r="D1139" s="333" t="s">
        <v>274</v>
      </c>
      <c r="E1139" s="333" t="s">
        <v>23280</v>
      </c>
      <c r="F1139" s="333" t="s">
        <v>23281</v>
      </c>
      <c r="G1139" s="515">
        <v>925</v>
      </c>
      <c r="H1139" s="516">
        <v>2847565</v>
      </c>
    </row>
    <row r="1140" spans="1:8" x14ac:dyDescent="0.3">
      <c r="A1140" s="514">
        <v>5</v>
      </c>
      <c r="B1140" s="517" t="s">
        <v>20904</v>
      </c>
      <c r="C1140" s="333" t="s">
        <v>23282</v>
      </c>
      <c r="D1140" s="333" t="s">
        <v>274</v>
      </c>
      <c r="E1140" s="333" t="s">
        <v>23283</v>
      </c>
      <c r="F1140" s="333" t="s">
        <v>23284</v>
      </c>
      <c r="G1140" s="515">
        <v>925</v>
      </c>
      <c r="H1140" s="516">
        <v>2544501</v>
      </c>
    </row>
    <row r="1141" spans="1:8" x14ac:dyDescent="0.3">
      <c r="A1141" s="514">
        <v>5</v>
      </c>
      <c r="B1141" s="517" t="s">
        <v>20904</v>
      </c>
      <c r="C1141" s="333" t="s">
        <v>23285</v>
      </c>
      <c r="D1141" s="333" t="s">
        <v>274</v>
      </c>
      <c r="E1141" s="333" t="s">
        <v>23286</v>
      </c>
      <c r="F1141" s="333" t="s">
        <v>23287</v>
      </c>
      <c r="G1141" s="515">
        <v>714</v>
      </c>
      <c r="H1141" s="516">
        <v>9878424</v>
      </c>
    </row>
    <row r="1142" spans="1:8" x14ac:dyDescent="0.3">
      <c r="A1142" s="514">
        <v>5</v>
      </c>
      <c r="B1142" s="517" t="s">
        <v>20904</v>
      </c>
      <c r="C1142" s="333" t="s">
        <v>23288</v>
      </c>
      <c r="D1142" s="333" t="s">
        <v>274</v>
      </c>
      <c r="E1142" s="333" t="s">
        <v>23289</v>
      </c>
      <c r="F1142" s="333" t="s">
        <v>23290</v>
      </c>
      <c r="G1142" s="515">
        <v>562</v>
      </c>
      <c r="H1142" s="516">
        <v>6522542</v>
      </c>
    </row>
    <row r="1143" spans="1:8" x14ac:dyDescent="0.3">
      <c r="A1143" s="514">
        <v>5</v>
      </c>
      <c r="B1143" s="517" t="s">
        <v>20904</v>
      </c>
      <c r="C1143" s="333" t="s">
        <v>23291</v>
      </c>
      <c r="D1143" s="333" t="s">
        <v>274</v>
      </c>
      <c r="E1143" s="333" t="s">
        <v>23292</v>
      </c>
      <c r="F1143" s="333" t="s">
        <v>23293</v>
      </c>
      <c r="G1143" s="515">
        <v>925</v>
      </c>
      <c r="H1143" s="516">
        <v>2833024</v>
      </c>
    </row>
    <row r="1144" spans="1:8" x14ac:dyDescent="0.3">
      <c r="A1144" s="514">
        <v>5</v>
      </c>
      <c r="B1144" s="517" t="s">
        <v>20904</v>
      </c>
      <c r="C1144" s="333" t="s">
        <v>18712</v>
      </c>
      <c r="D1144" s="333" t="s">
        <v>274</v>
      </c>
      <c r="E1144" s="333" t="s">
        <v>18713</v>
      </c>
      <c r="F1144" s="333" t="s">
        <v>18714</v>
      </c>
      <c r="G1144" s="515">
        <v>415</v>
      </c>
      <c r="H1144" s="516">
        <v>8675267</v>
      </c>
    </row>
    <row r="1145" spans="1:8" x14ac:dyDescent="0.3">
      <c r="A1145" s="514">
        <v>5</v>
      </c>
      <c r="B1145" s="517" t="s">
        <v>20904</v>
      </c>
      <c r="C1145" s="333" t="s">
        <v>23294</v>
      </c>
      <c r="D1145" s="333" t="s">
        <v>274</v>
      </c>
      <c r="E1145" s="333" t="s">
        <v>23295</v>
      </c>
      <c r="F1145" s="333" t="s">
        <v>23296</v>
      </c>
      <c r="G1145" s="515">
        <v>917</v>
      </c>
      <c r="H1145" s="516">
        <v>3997556</v>
      </c>
    </row>
    <row r="1146" spans="1:8" x14ac:dyDescent="0.3">
      <c r="A1146" s="514">
        <v>5</v>
      </c>
      <c r="B1146" s="517" t="s">
        <v>20904</v>
      </c>
      <c r="C1146" s="333" t="s">
        <v>23297</v>
      </c>
      <c r="D1146" s="333" t="s">
        <v>274</v>
      </c>
      <c r="E1146" s="333" t="s">
        <v>23298</v>
      </c>
      <c r="F1146" s="333" t="s">
        <v>23299</v>
      </c>
      <c r="G1146" s="515">
        <v>925</v>
      </c>
      <c r="H1146" s="516">
        <v>5288304</v>
      </c>
    </row>
    <row r="1147" spans="1:8" x14ac:dyDescent="0.3">
      <c r="A1147" s="514">
        <v>5</v>
      </c>
      <c r="B1147" s="517" t="s">
        <v>20904</v>
      </c>
      <c r="C1147" s="333" t="s">
        <v>23300</v>
      </c>
      <c r="D1147" s="333" t="s">
        <v>274</v>
      </c>
      <c r="E1147" s="333" t="s">
        <v>23301</v>
      </c>
      <c r="F1147" s="333" t="s">
        <v>23302</v>
      </c>
      <c r="G1147" s="515">
        <v>714</v>
      </c>
      <c r="H1147" s="516">
        <v>8750072</v>
      </c>
    </row>
    <row r="1148" spans="1:8" x14ac:dyDescent="0.3">
      <c r="A1148" s="514">
        <v>5</v>
      </c>
      <c r="B1148" s="517" t="s">
        <v>20904</v>
      </c>
      <c r="C1148" s="333" t="s">
        <v>23303</v>
      </c>
      <c r="D1148" s="333" t="s">
        <v>274</v>
      </c>
      <c r="E1148" s="333" t="s">
        <v>23304</v>
      </c>
      <c r="F1148" s="333" t="s">
        <v>23305</v>
      </c>
      <c r="G1148" s="515">
        <v>925</v>
      </c>
      <c r="H1148" s="516">
        <v>9637131</v>
      </c>
    </row>
    <row r="1149" spans="1:8" x14ac:dyDescent="0.3">
      <c r="A1149" s="514">
        <v>5</v>
      </c>
      <c r="B1149" s="517" t="s">
        <v>20904</v>
      </c>
      <c r="C1149" s="333" t="s">
        <v>23306</v>
      </c>
      <c r="D1149" s="333" t="s">
        <v>274</v>
      </c>
      <c r="E1149" s="333" t="s">
        <v>23307</v>
      </c>
      <c r="F1149" s="333" t="s">
        <v>23308</v>
      </c>
      <c r="G1149" s="515">
        <v>415</v>
      </c>
      <c r="H1149" s="516">
        <v>3171399</v>
      </c>
    </row>
    <row r="1150" spans="1:8" x14ac:dyDescent="0.3">
      <c r="A1150" s="514">
        <v>5</v>
      </c>
      <c r="B1150" s="517" t="s">
        <v>20904</v>
      </c>
      <c r="C1150" s="333" t="s">
        <v>23309</v>
      </c>
      <c r="D1150" s="333" t="s">
        <v>274</v>
      </c>
      <c r="E1150" s="333" t="s">
        <v>23310</v>
      </c>
      <c r="F1150" s="333" t="s">
        <v>23311</v>
      </c>
      <c r="G1150" s="515">
        <v>925</v>
      </c>
      <c r="H1150" s="516">
        <v>2845597</v>
      </c>
    </row>
    <row r="1151" spans="1:8" x14ac:dyDescent="0.3">
      <c r="A1151" s="514">
        <v>5</v>
      </c>
      <c r="B1151" s="517" t="s">
        <v>20904</v>
      </c>
      <c r="C1151" s="333" t="s">
        <v>23312</v>
      </c>
      <c r="D1151" s="333" t="s">
        <v>274</v>
      </c>
      <c r="E1151" s="333" t="s">
        <v>23313</v>
      </c>
      <c r="F1151" s="333" t="s">
        <v>23314</v>
      </c>
      <c r="G1151" s="515">
        <v>925</v>
      </c>
      <c r="H1151" s="516">
        <v>2833189</v>
      </c>
    </row>
    <row r="1152" spans="1:8" x14ac:dyDescent="0.3">
      <c r="A1152" s="514">
        <v>5</v>
      </c>
      <c r="B1152" s="517" t="s">
        <v>20904</v>
      </c>
      <c r="C1152" s="333" t="s">
        <v>23315</v>
      </c>
      <c r="D1152" s="333" t="s">
        <v>274</v>
      </c>
      <c r="E1152" s="333" t="s">
        <v>23316</v>
      </c>
      <c r="F1152" s="333" t="s">
        <v>23317</v>
      </c>
      <c r="G1152" s="515">
        <v>925</v>
      </c>
      <c r="H1152" s="516">
        <v>8187766</v>
      </c>
    </row>
    <row r="1153" spans="1:8" x14ac:dyDescent="0.3">
      <c r="A1153" s="514">
        <v>5</v>
      </c>
      <c r="B1153" s="517" t="s">
        <v>20904</v>
      </c>
      <c r="C1153" s="333" t="s">
        <v>23318</v>
      </c>
      <c r="D1153" s="333" t="s">
        <v>274</v>
      </c>
      <c r="E1153" s="333" t="s">
        <v>23319</v>
      </c>
      <c r="F1153" s="333" t="s">
        <v>23320</v>
      </c>
      <c r="G1153" s="515">
        <v>925</v>
      </c>
      <c r="H1153" s="516">
        <v>2991967</v>
      </c>
    </row>
    <row r="1154" spans="1:8" x14ac:dyDescent="0.3">
      <c r="A1154" s="514">
        <v>5</v>
      </c>
      <c r="B1154" s="517" t="s">
        <v>20904</v>
      </c>
      <c r="C1154" s="333" t="s">
        <v>23321</v>
      </c>
      <c r="D1154" s="333" t="s">
        <v>274</v>
      </c>
      <c r="E1154" s="333" t="s">
        <v>23322</v>
      </c>
      <c r="F1154" s="333" t="s">
        <v>23323</v>
      </c>
      <c r="G1154" s="515">
        <v>925</v>
      </c>
      <c r="H1154" s="516">
        <v>3605836</v>
      </c>
    </row>
    <row r="1155" spans="1:8" x14ac:dyDescent="0.3">
      <c r="A1155" s="514">
        <v>5</v>
      </c>
      <c r="B1155" s="517" t="s">
        <v>20904</v>
      </c>
      <c r="C1155" s="333" t="s">
        <v>23324</v>
      </c>
      <c r="D1155" s="333" t="s">
        <v>274</v>
      </c>
      <c r="E1155" s="333" t="s">
        <v>23325</v>
      </c>
      <c r="F1155" s="333" t="s">
        <v>23326</v>
      </c>
      <c r="G1155" s="515">
        <v>510</v>
      </c>
      <c r="H1155" s="516">
        <v>7540051</v>
      </c>
    </row>
    <row r="1156" spans="1:8" x14ac:dyDescent="0.3">
      <c r="A1156" s="514">
        <v>5</v>
      </c>
      <c r="B1156" s="517" t="s">
        <v>20904</v>
      </c>
      <c r="C1156" s="333" t="s">
        <v>23327</v>
      </c>
      <c r="D1156" s="333" t="s">
        <v>274</v>
      </c>
      <c r="E1156" s="333" t="s">
        <v>23328</v>
      </c>
      <c r="F1156" s="333" t="s">
        <v>23329</v>
      </c>
      <c r="G1156" s="515">
        <v>617</v>
      </c>
      <c r="H1156" s="516">
        <v>3880017</v>
      </c>
    </row>
    <row r="1157" spans="1:8" x14ac:dyDescent="0.3">
      <c r="A1157" s="514">
        <v>5</v>
      </c>
      <c r="B1157" s="517" t="s">
        <v>20904</v>
      </c>
      <c r="C1157" s="333" t="s">
        <v>23330</v>
      </c>
      <c r="D1157" s="333" t="s">
        <v>274</v>
      </c>
      <c r="E1157" s="333" t="s">
        <v>23331</v>
      </c>
      <c r="F1157" s="333" t="s">
        <v>23332</v>
      </c>
      <c r="G1157" s="515">
        <v>925</v>
      </c>
      <c r="H1157" s="516">
        <v>3890016</v>
      </c>
    </row>
    <row r="1158" spans="1:8" x14ac:dyDescent="0.3">
      <c r="A1158" s="514">
        <v>5</v>
      </c>
      <c r="B1158" s="517" t="s">
        <v>20904</v>
      </c>
      <c r="C1158" s="333" t="s">
        <v>23333</v>
      </c>
      <c r="D1158" s="333" t="s">
        <v>274</v>
      </c>
      <c r="E1158" s="333" t="s">
        <v>23334</v>
      </c>
      <c r="F1158" s="333" t="s">
        <v>23335</v>
      </c>
      <c r="G1158" s="515">
        <v>925</v>
      </c>
      <c r="H1158" s="516">
        <v>9627525</v>
      </c>
    </row>
    <row r="1159" spans="1:8" x14ac:dyDescent="0.3">
      <c r="A1159" s="514">
        <v>5</v>
      </c>
      <c r="B1159" s="517" t="s">
        <v>20904</v>
      </c>
      <c r="C1159" s="333" t="s">
        <v>23336</v>
      </c>
      <c r="D1159" s="333" t="s">
        <v>274</v>
      </c>
      <c r="E1159" s="333" t="s">
        <v>23337</v>
      </c>
      <c r="F1159" s="333" t="s">
        <v>23338</v>
      </c>
      <c r="G1159" s="515">
        <v>925</v>
      </c>
      <c r="H1159" s="516">
        <v>3305849</v>
      </c>
    </row>
    <row r="1160" spans="1:8" x14ac:dyDescent="0.3">
      <c r="A1160" s="514">
        <v>5</v>
      </c>
      <c r="B1160" s="517" t="s">
        <v>20904</v>
      </c>
      <c r="C1160" s="333" t="s">
        <v>23339</v>
      </c>
      <c r="D1160" s="333" t="s">
        <v>274</v>
      </c>
      <c r="E1160" s="333" t="s">
        <v>23340</v>
      </c>
      <c r="F1160" s="333" t="s">
        <v>23341</v>
      </c>
      <c r="G1160" s="515">
        <v>925</v>
      </c>
      <c r="H1160" s="516">
        <v>2847628</v>
      </c>
    </row>
    <row r="1161" spans="1:8" x14ac:dyDescent="0.3">
      <c r="A1161" s="514">
        <v>5</v>
      </c>
      <c r="B1161" s="517" t="s">
        <v>20904</v>
      </c>
      <c r="C1161" s="333" t="s">
        <v>23342</v>
      </c>
      <c r="D1161" s="333" t="s">
        <v>274</v>
      </c>
      <c r="E1161" s="333" t="s">
        <v>23343</v>
      </c>
      <c r="F1161" s="333" t="s">
        <v>23344</v>
      </c>
      <c r="G1161" s="515">
        <v>925</v>
      </c>
      <c r="H1161" s="516">
        <v>8089532</v>
      </c>
    </row>
    <row r="1162" spans="1:8" x14ac:dyDescent="0.3">
      <c r="A1162" s="514">
        <v>5</v>
      </c>
      <c r="B1162" s="517" t="s">
        <v>20904</v>
      </c>
      <c r="C1162" s="333" t="s">
        <v>23345</v>
      </c>
      <c r="D1162" s="333" t="s">
        <v>274</v>
      </c>
      <c r="E1162" s="333" t="s">
        <v>23346</v>
      </c>
      <c r="F1162" s="333" t="s">
        <v>23347</v>
      </c>
      <c r="G1162" s="515">
        <v>925</v>
      </c>
      <c r="H1162" s="516">
        <v>2832604</v>
      </c>
    </row>
    <row r="1163" spans="1:8" x14ac:dyDescent="0.3">
      <c r="A1163" s="514">
        <v>5</v>
      </c>
      <c r="B1163" s="517" t="s">
        <v>20904</v>
      </c>
      <c r="C1163" s="333" t="s">
        <v>23348</v>
      </c>
      <c r="D1163" s="333" t="s">
        <v>274</v>
      </c>
      <c r="E1163" s="333" t="s">
        <v>23349</v>
      </c>
      <c r="F1163" s="333" t="s">
        <v>23350</v>
      </c>
      <c r="G1163" s="515">
        <v>925</v>
      </c>
      <c r="H1163" s="516">
        <v>4044341</v>
      </c>
    </row>
    <row r="1164" spans="1:8" x14ac:dyDescent="0.3">
      <c r="A1164" s="514">
        <v>5</v>
      </c>
      <c r="B1164" s="517" t="s">
        <v>20904</v>
      </c>
      <c r="C1164" s="333" t="s">
        <v>23351</v>
      </c>
      <c r="D1164" s="333" t="s">
        <v>274</v>
      </c>
      <c r="E1164" s="333" t="s">
        <v>23352</v>
      </c>
      <c r="F1164" s="333" t="s">
        <v>23353</v>
      </c>
      <c r="G1164" s="515">
        <v>415</v>
      </c>
      <c r="H1164" s="516">
        <v>4162056</v>
      </c>
    </row>
    <row r="1165" spans="1:8" x14ac:dyDescent="0.3">
      <c r="A1165" s="514">
        <v>5</v>
      </c>
      <c r="B1165" s="517" t="s">
        <v>20904</v>
      </c>
      <c r="C1165" s="333" t="s">
        <v>23354</v>
      </c>
      <c r="D1165" s="333" t="s">
        <v>274</v>
      </c>
      <c r="E1165" s="333" t="s">
        <v>23355</v>
      </c>
      <c r="F1165" s="333" t="s">
        <v>23356</v>
      </c>
      <c r="G1165" s="515">
        <v>925</v>
      </c>
      <c r="H1165" s="516">
        <v>2838866</v>
      </c>
    </row>
    <row r="1166" spans="1:8" x14ac:dyDescent="0.3">
      <c r="A1166" s="514">
        <v>5</v>
      </c>
      <c r="B1166" s="517" t="s">
        <v>20904</v>
      </c>
      <c r="C1166" s="333" t="s">
        <v>23357</v>
      </c>
      <c r="D1166" s="333" t="s">
        <v>274</v>
      </c>
      <c r="E1166" s="333" t="s">
        <v>23358</v>
      </c>
      <c r="F1166" s="333" t="s">
        <v>23359</v>
      </c>
      <c r="G1166" s="515">
        <v>925</v>
      </c>
      <c r="H1166" s="516">
        <v>2844373</v>
      </c>
    </row>
    <row r="1167" spans="1:8" x14ac:dyDescent="0.3">
      <c r="A1167" s="514">
        <v>5</v>
      </c>
      <c r="B1167" s="517" t="s">
        <v>20904</v>
      </c>
      <c r="C1167" s="333" t="s">
        <v>23360</v>
      </c>
      <c r="D1167" s="333" t="s">
        <v>274</v>
      </c>
      <c r="E1167" s="333" t="s">
        <v>23361</v>
      </c>
      <c r="F1167" s="333" t="s">
        <v>23362</v>
      </c>
      <c r="G1167" s="515">
        <v>925</v>
      </c>
      <c r="H1167" s="516">
        <v>2844939</v>
      </c>
    </row>
    <row r="1168" spans="1:8" x14ac:dyDescent="0.3">
      <c r="A1168" s="514">
        <v>5</v>
      </c>
      <c r="B1168" s="517" t="s">
        <v>20904</v>
      </c>
      <c r="C1168" s="333" t="s">
        <v>23363</v>
      </c>
      <c r="D1168" s="333" t="s">
        <v>274</v>
      </c>
      <c r="E1168" s="333" t="s">
        <v>23364</v>
      </c>
      <c r="F1168" s="333" t="s">
        <v>23365</v>
      </c>
      <c r="G1168" s="515">
        <v>925</v>
      </c>
      <c r="H1168" s="516">
        <v>9629419</v>
      </c>
    </row>
    <row r="1169" spans="1:8" x14ac:dyDescent="0.3">
      <c r="A1169" s="514">
        <v>5</v>
      </c>
      <c r="B1169" s="517" t="s">
        <v>20904</v>
      </c>
      <c r="C1169" s="333" t="s">
        <v>23366</v>
      </c>
      <c r="D1169" s="333" t="s">
        <v>274</v>
      </c>
      <c r="E1169" s="333" t="s">
        <v>23367</v>
      </c>
      <c r="F1169" s="333" t="s">
        <v>23368</v>
      </c>
      <c r="G1169" s="515">
        <v>925</v>
      </c>
      <c r="H1169" s="516">
        <v>9623757</v>
      </c>
    </row>
    <row r="1170" spans="1:8" x14ac:dyDescent="0.3">
      <c r="A1170" s="514">
        <v>5</v>
      </c>
      <c r="B1170" s="517" t="s">
        <v>20904</v>
      </c>
      <c r="C1170" s="333" t="s">
        <v>23369</v>
      </c>
      <c r="D1170" s="333" t="s">
        <v>274</v>
      </c>
      <c r="E1170" s="333" t="s">
        <v>23370</v>
      </c>
      <c r="F1170" s="333" t="s">
        <v>23371</v>
      </c>
      <c r="G1170" s="515">
        <v>925</v>
      </c>
      <c r="H1170" s="516">
        <v>7876867</v>
      </c>
    </row>
    <row r="1171" spans="1:8" x14ac:dyDescent="0.3">
      <c r="A1171" s="514">
        <v>5</v>
      </c>
      <c r="B1171" s="517" t="s">
        <v>20904</v>
      </c>
      <c r="C1171" s="333" t="s">
        <v>23372</v>
      </c>
      <c r="D1171" s="333" t="s">
        <v>274</v>
      </c>
      <c r="E1171" s="333" t="s">
        <v>23373</v>
      </c>
      <c r="F1171" s="333" t="s">
        <v>23374</v>
      </c>
      <c r="G1171" s="515">
        <v>925</v>
      </c>
      <c r="H1171" s="516">
        <v>2991655</v>
      </c>
    </row>
    <row r="1172" spans="1:8" x14ac:dyDescent="0.3">
      <c r="A1172" s="514">
        <v>5</v>
      </c>
      <c r="B1172" s="517" t="s">
        <v>20904</v>
      </c>
      <c r="C1172" s="333" t="s">
        <v>23375</v>
      </c>
      <c r="D1172" s="333" t="s">
        <v>274</v>
      </c>
      <c r="E1172" s="333" t="s">
        <v>23376</v>
      </c>
      <c r="F1172" s="333" t="s">
        <v>23377</v>
      </c>
      <c r="G1172" s="515">
        <v>415</v>
      </c>
      <c r="H1172" s="516">
        <v>8303443</v>
      </c>
    </row>
    <row r="1173" spans="1:8" x14ac:dyDescent="0.3">
      <c r="A1173" s="514">
        <v>5</v>
      </c>
      <c r="B1173" s="517" t="s">
        <v>20904</v>
      </c>
      <c r="C1173" s="333" t="s">
        <v>23378</v>
      </c>
      <c r="D1173" s="333" t="s">
        <v>274</v>
      </c>
      <c r="E1173" s="333" t="s">
        <v>23379</v>
      </c>
      <c r="F1173" s="333" t="s">
        <v>23380</v>
      </c>
      <c r="G1173" s="515">
        <v>925</v>
      </c>
      <c r="H1173" s="516">
        <v>2977258</v>
      </c>
    </row>
    <row r="1174" spans="1:8" x14ac:dyDescent="0.3">
      <c r="A1174" s="514">
        <v>5</v>
      </c>
      <c r="B1174" s="517" t="s">
        <v>20904</v>
      </c>
      <c r="C1174" s="333" t="s">
        <v>23381</v>
      </c>
      <c r="D1174" s="333" t="s">
        <v>274</v>
      </c>
      <c r="E1174" s="333" t="s">
        <v>23382</v>
      </c>
      <c r="F1174" s="333" t="s">
        <v>23383</v>
      </c>
      <c r="G1174" s="515">
        <v>925</v>
      </c>
      <c r="H1174" s="516">
        <v>2837601</v>
      </c>
    </row>
    <row r="1175" spans="1:8" x14ac:dyDescent="0.3">
      <c r="A1175" s="514">
        <v>5</v>
      </c>
      <c r="B1175" s="517" t="s">
        <v>20904</v>
      </c>
      <c r="C1175" s="333" t="s">
        <v>23384</v>
      </c>
      <c r="D1175" s="333" t="s">
        <v>274</v>
      </c>
      <c r="E1175" s="333" t="s">
        <v>23385</v>
      </c>
      <c r="F1175" s="333" t="s">
        <v>23386</v>
      </c>
      <c r="G1175" s="515">
        <v>925</v>
      </c>
      <c r="H1175" s="516">
        <v>7884792</v>
      </c>
    </row>
    <row r="1176" spans="1:8" x14ac:dyDescent="0.3">
      <c r="A1176" s="514">
        <v>5</v>
      </c>
      <c r="B1176" s="517" t="s">
        <v>20904</v>
      </c>
      <c r="C1176" s="333" t="s">
        <v>23387</v>
      </c>
      <c r="D1176" s="333" t="s">
        <v>274</v>
      </c>
      <c r="E1176" s="333" t="s">
        <v>23388</v>
      </c>
      <c r="F1176" s="333" t="s">
        <v>23389</v>
      </c>
      <c r="G1176" s="515">
        <v>925</v>
      </c>
      <c r="H1176" s="516">
        <v>9322843</v>
      </c>
    </row>
    <row r="1177" spans="1:8" x14ac:dyDescent="0.3">
      <c r="A1177" s="514">
        <v>5</v>
      </c>
      <c r="B1177" s="517" t="s">
        <v>20904</v>
      </c>
      <c r="C1177" s="333" t="s">
        <v>23390</v>
      </c>
      <c r="D1177" s="333" t="s">
        <v>274</v>
      </c>
      <c r="E1177" s="333" t="s">
        <v>23391</v>
      </c>
      <c r="F1177" s="333" t="s">
        <v>23392</v>
      </c>
      <c r="G1177" s="515">
        <v>925</v>
      </c>
      <c r="H1177" s="516">
        <v>2841199</v>
      </c>
    </row>
    <row r="1178" spans="1:8" x14ac:dyDescent="0.3">
      <c r="A1178" s="514">
        <v>5</v>
      </c>
      <c r="B1178" s="517" t="s">
        <v>20904</v>
      </c>
      <c r="C1178" s="333" t="s">
        <v>23393</v>
      </c>
      <c r="D1178" s="333" t="s">
        <v>274</v>
      </c>
      <c r="E1178" s="333" t="s">
        <v>23394</v>
      </c>
      <c r="F1178" s="333" t="s">
        <v>23395</v>
      </c>
      <c r="G1178" s="515">
        <v>925</v>
      </c>
      <c r="H1178" s="516">
        <v>2833258</v>
      </c>
    </row>
    <row r="1179" spans="1:8" x14ac:dyDescent="0.3">
      <c r="A1179" s="514">
        <v>5</v>
      </c>
      <c r="B1179" s="517" t="s">
        <v>20904</v>
      </c>
      <c r="C1179" s="333" t="s">
        <v>23396</v>
      </c>
      <c r="D1179" s="333" t="s">
        <v>274</v>
      </c>
      <c r="E1179" s="333" t="s">
        <v>23397</v>
      </c>
      <c r="F1179" s="333" t="s">
        <v>23398</v>
      </c>
      <c r="G1179" s="515">
        <v>925</v>
      </c>
      <c r="H1179" s="516">
        <v>2842255</v>
      </c>
    </row>
    <row r="1180" spans="1:8" x14ac:dyDescent="0.3">
      <c r="A1180" s="514">
        <v>5</v>
      </c>
      <c r="B1180" s="517" t="s">
        <v>20904</v>
      </c>
      <c r="C1180" s="333" t="s">
        <v>23399</v>
      </c>
      <c r="D1180" s="333" t="s">
        <v>274</v>
      </c>
      <c r="E1180" s="333" t="s">
        <v>23400</v>
      </c>
      <c r="F1180" s="333" t="s">
        <v>23401</v>
      </c>
      <c r="G1180" s="515">
        <v>415</v>
      </c>
      <c r="H1180" s="516">
        <v>9996502</v>
      </c>
    </row>
    <row r="1181" spans="1:8" x14ac:dyDescent="0.3">
      <c r="A1181" s="514">
        <v>5</v>
      </c>
      <c r="B1181" s="517" t="s">
        <v>20904</v>
      </c>
      <c r="C1181" s="333" t="s">
        <v>23402</v>
      </c>
      <c r="D1181" s="333" t="s">
        <v>274</v>
      </c>
      <c r="E1181" s="333" t="s">
        <v>23403</v>
      </c>
      <c r="F1181" s="333" t="s">
        <v>23404</v>
      </c>
      <c r="G1181" s="515">
        <v>925</v>
      </c>
      <c r="H1181" s="516">
        <v>2841223</v>
      </c>
    </row>
    <row r="1182" spans="1:8" x14ac:dyDescent="0.3">
      <c r="A1182" s="514">
        <v>5</v>
      </c>
      <c r="B1182" s="517" t="s">
        <v>20904</v>
      </c>
      <c r="C1182" s="333" t="s">
        <v>23405</v>
      </c>
      <c r="D1182" s="333" t="s">
        <v>274</v>
      </c>
      <c r="E1182" s="333" t="s">
        <v>23406</v>
      </c>
      <c r="F1182" s="333" t="s">
        <v>23407</v>
      </c>
      <c r="G1182" s="515">
        <v>775</v>
      </c>
      <c r="H1182" s="516">
        <v>3137497</v>
      </c>
    </row>
    <row r="1183" spans="1:8" x14ac:dyDescent="0.3">
      <c r="A1183" s="514">
        <v>5</v>
      </c>
      <c r="B1183" s="517" t="s">
        <v>20904</v>
      </c>
      <c r="C1183" s="333" t="s">
        <v>23408</v>
      </c>
      <c r="D1183" s="333" t="s">
        <v>274</v>
      </c>
      <c r="E1183" s="333" t="s">
        <v>23409</v>
      </c>
      <c r="F1183" s="333" t="s">
        <v>23410</v>
      </c>
      <c r="G1183" s="515">
        <v>415</v>
      </c>
      <c r="H1183" s="516">
        <v>8231980</v>
      </c>
    </row>
    <row r="1184" spans="1:8" x14ac:dyDescent="0.3">
      <c r="A1184" s="514">
        <v>5</v>
      </c>
      <c r="B1184" s="517" t="s">
        <v>20904</v>
      </c>
      <c r="C1184" s="333" t="s">
        <v>23411</v>
      </c>
      <c r="D1184" s="333" t="s">
        <v>274</v>
      </c>
      <c r="E1184" s="333" t="s">
        <v>23412</v>
      </c>
      <c r="F1184" s="333" t="s">
        <v>23413</v>
      </c>
      <c r="G1184" s="515">
        <v>925</v>
      </c>
      <c r="H1184" s="516">
        <v>2996962</v>
      </c>
    </row>
    <row r="1185" spans="1:8" x14ac:dyDescent="0.3">
      <c r="A1185" s="514">
        <v>5</v>
      </c>
      <c r="B1185" s="517" t="s">
        <v>20904</v>
      </c>
      <c r="C1185" s="333" t="s">
        <v>23414</v>
      </c>
      <c r="D1185" s="333" t="s">
        <v>274</v>
      </c>
      <c r="E1185" s="333" t="s">
        <v>23415</v>
      </c>
      <c r="F1185" s="333" t="s">
        <v>23416</v>
      </c>
      <c r="G1185" s="515">
        <v>510</v>
      </c>
      <c r="H1185" s="516">
        <v>4274256</v>
      </c>
    </row>
    <row r="1186" spans="1:8" x14ac:dyDescent="0.3">
      <c r="A1186" s="514">
        <v>5</v>
      </c>
      <c r="B1186" s="517" t="s">
        <v>20904</v>
      </c>
      <c r="C1186" s="333" t="s">
        <v>23417</v>
      </c>
      <c r="D1186" s="333" t="s">
        <v>274</v>
      </c>
      <c r="E1186" s="333" t="s">
        <v>23418</v>
      </c>
      <c r="F1186" s="333" t="s">
        <v>23419</v>
      </c>
      <c r="G1186" s="515">
        <v>925</v>
      </c>
      <c r="H1186" s="516">
        <v>3247667</v>
      </c>
    </row>
    <row r="1187" spans="1:8" x14ac:dyDescent="0.3">
      <c r="A1187" s="514">
        <v>5</v>
      </c>
      <c r="B1187" s="517" t="s">
        <v>20904</v>
      </c>
      <c r="C1187" s="333" t="s">
        <v>23420</v>
      </c>
      <c r="D1187" s="333" t="s">
        <v>274</v>
      </c>
      <c r="E1187" s="333" t="s">
        <v>23421</v>
      </c>
      <c r="F1187" s="333" t="s">
        <v>23422</v>
      </c>
      <c r="G1187" s="515">
        <v>925</v>
      </c>
      <c r="H1187" s="516">
        <v>2832750</v>
      </c>
    </row>
    <row r="1188" spans="1:8" x14ac:dyDescent="0.3">
      <c r="A1188" s="514">
        <v>5</v>
      </c>
      <c r="B1188" s="517" t="s">
        <v>20904</v>
      </c>
      <c r="C1188" s="333" t="s">
        <v>23423</v>
      </c>
      <c r="D1188" s="333" t="s">
        <v>274</v>
      </c>
      <c r="E1188" s="333" t="s">
        <v>23424</v>
      </c>
      <c r="F1188" s="333" t="s">
        <v>23425</v>
      </c>
      <c r="G1188" s="515">
        <v>925</v>
      </c>
      <c r="H1188" s="516">
        <v>2849203</v>
      </c>
    </row>
    <row r="1189" spans="1:8" x14ac:dyDescent="0.3">
      <c r="A1189" s="514">
        <v>5</v>
      </c>
      <c r="B1189" s="517" t="s">
        <v>20904</v>
      </c>
      <c r="C1189" s="333" t="s">
        <v>23426</v>
      </c>
      <c r="D1189" s="333" t="s">
        <v>274</v>
      </c>
      <c r="E1189" s="333" t="s">
        <v>23427</v>
      </c>
      <c r="F1189" s="333" t="s">
        <v>23428</v>
      </c>
      <c r="G1189" s="515">
        <v>925</v>
      </c>
      <c r="H1189" s="516">
        <v>2865595</v>
      </c>
    </row>
    <row r="1190" spans="1:8" x14ac:dyDescent="0.3">
      <c r="A1190" s="514">
        <v>5</v>
      </c>
      <c r="B1190" s="517" t="s">
        <v>20904</v>
      </c>
      <c r="C1190" s="333" t="s">
        <v>23429</v>
      </c>
      <c r="D1190" s="333" t="s">
        <v>274</v>
      </c>
      <c r="E1190" s="333" t="s">
        <v>23430</v>
      </c>
      <c r="F1190" s="333" t="s">
        <v>23431</v>
      </c>
      <c r="G1190" s="515">
        <v>925</v>
      </c>
      <c r="H1190" s="516">
        <v>4517872</v>
      </c>
    </row>
    <row r="1191" spans="1:8" x14ac:dyDescent="0.3">
      <c r="A1191" s="514">
        <v>5</v>
      </c>
      <c r="B1191" s="517" t="s">
        <v>20904</v>
      </c>
      <c r="C1191" s="333" t="s">
        <v>23432</v>
      </c>
      <c r="D1191" s="333" t="s">
        <v>274</v>
      </c>
      <c r="E1191" s="333" t="s">
        <v>23433</v>
      </c>
      <c r="F1191" s="333" t="s">
        <v>23434</v>
      </c>
      <c r="G1191" s="515">
        <v>925</v>
      </c>
      <c r="H1191" s="516">
        <v>2841451</v>
      </c>
    </row>
    <row r="1192" spans="1:8" x14ac:dyDescent="0.3">
      <c r="A1192" s="514">
        <v>5</v>
      </c>
      <c r="B1192" s="517" t="s">
        <v>20904</v>
      </c>
      <c r="C1192" s="333" t="s">
        <v>23435</v>
      </c>
      <c r="D1192" s="333" t="s">
        <v>274</v>
      </c>
      <c r="E1192" s="333" t="s">
        <v>23436</v>
      </c>
      <c r="F1192" s="333" t="s">
        <v>23437</v>
      </c>
      <c r="G1192" s="515">
        <v>925</v>
      </c>
      <c r="H1192" s="516">
        <v>2842383</v>
      </c>
    </row>
    <row r="1193" spans="1:8" x14ac:dyDescent="0.3">
      <c r="A1193" s="514">
        <v>5</v>
      </c>
      <c r="B1193" s="517" t="s">
        <v>20904</v>
      </c>
      <c r="C1193" s="333" t="s">
        <v>23438</v>
      </c>
      <c r="D1193" s="333" t="s">
        <v>274</v>
      </c>
      <c r="E1193" s="333" t="s">
        <v>23439</v>
      </c>
      <c r="F1193" s="333" t="s">
        <v>23440</v>
      </c>
      <c r="G1193" s="515">
        <v>925</v>
      </c>
      <c r="H1193" s="516">
        <v>2832290</v>
      </c>
    </row>
    <row r="1194" spans="1:8" x14ac:dyDescent="0.3">
      <c r="A1194" s="514">
        <v>5</v>
      </c>
      <c r="B1194" s="517" t="s">
        <v>20904</v>
      </c>
      <c r="C1194" s="333" t="s">
        <v>7516</v>
      </c>
      <c r="D1194" s="333" t="s">
        <v>274</v>
      </c>
      <c r="E1194" s="333" t="s">
        <v>7517</v>
      </c>
      <c r="F1194" s="333" t="s">
        <v>23441</v>
      </c>
      <c r="G1194" s="515">
        <v>415</v>
      </c>
      <c r="H1194" s="516">
        <v>2908560</v>
      </c>
    </row>
    <row r="1195" spans="1:8" x14ac:dyDescent="0.3">
      <c r="A1195" s="514">
        <v>5</v>
      </c>
      <c r="B1195" s="517" t="s">
        <v>20904</v>
      </c>
      <c r="C1195" s="333" t="s">
        <v>23442</v>
      </c>
      <c r="D1195" s="333" t="s">
        <v>274</v>
      </c>
      <c r="E1195" s="333" t="s">
        <v>23443</v>
      </c>
      <c r="F1195" s="333" t="s">
        <v>23444</v>
      </c>
      <c r="G1195" s="515">
        <v>925</v>
      </c>
      <c r="H1195" s="516">
        <v>2835885</v>
      </c>
    </row>
    <row r="1196" spans="1:8" x14ac:dyDescent="0.3">
      <c r="A1196" s="514">
        <v>5</v>
      </c>
      <c r="B1196" s="517" t="s">
        <v>20904</v>
      </c>
      <c r="C1196" s="333" t="s">
        <v>23445</v>
      </c>
      <c r="D1196" s="333" t="s">
        <v>274</v>
      </c>
      <c r="E1196" s="333" t="s">
        <v>23446</v>
      </c>
      <c r="F1196" s="333" t="s">
        <v>23447</v>
      </c>
      <c r="G1196" s="515">
        <v>925</v>
      </c>
      <c r="H1196" s="516">
        <v>2350080</v>
      </c>
    </row>
    <row r="1197" spans="1:8" x14ac:dyDescent="0.3">
      <c r="A1197" s="514">
        <v>5</v>
      </c>
      <c r="B1197" s="517" t="s">
        <v>20904</v>
      </c>
      <c r="C1197" s="333" t="s">
        <v>23448</v>
      </c>
      <c r="D1197" s="333" t="s">
        <v>274</v>
      </c>
      <c r="E1197" s="333" t="s">
        <v>23449</v>
      </c>
      <c r="F1197" s="333" t="s">
        <v>23450</v>
      </c>
      <c r="G1197" s="515">
        <v>415</v>
      </c>
      <c r="H1197" s="516">
        <v>5314807</v>
      </c>
    </row>
    <row r="1198" spans="1:8" x14ac:dyDescent="0.3">
      <c r="A1198" s="514">
        <v>5</v>
      </c>
      <c r="B1198" s="517" t="s">
        <v>20904</v>
      </c>
      <c r="C1198" s="333" t="s">
        <v>23451</v>
      </c>
      <c r="D1198" s="333" t="s">
        <v>274</v>
      </c>
      <c r="E1198" s="333" t="s">
        <v>23452</v>
      </c>
      <c r="F1198" s="333" t="s">
        <v>23453</v>
      </c>
      <c r="G1198" s="515">
        <v>414</v>
      </c>
      <c r="H1198" s="516">
        <v>5815064</v>
      </c>
    </row>
    <row r="1199" spans="1:8" x14ac:dyDescent="0.3">
      <c r="A1199" s="514">
        <v>5</v>
      </c>
      <c r="B1199" s="517" t="s">
        <v>20904</v>
      </c>
      <c r="C1199" s="333" t="s">
        <v>23454</v>
      </c>
      <c r="D1199" s="333" t="s">
        <v>274</v>
      </c>
      <c r="E1199" s="333" t="s">
        <v>23455</v>
      </c>
      <c r="F1199" s="333" t="s">
        <v>23456</v>
      </c>
      <c r="G1199" s="515">
        <v>707</v>
      </c>
      <c r="H1199" s="516">
        <v>2353816</v>
      </c>
    </row>
    <row r="1200" spans="1:8" x14ac:dyDescent="0.3">
      <c r="A1200" s="514">
        <v>5</v>
      </c>
      <c r="B1200" s="517" t="s">
        <v>20904</v>
      </c>
      <c r="C1200" s="333" t="s">
        <v>23457</v>
      </c>
      <c r="D1200" s="333" t="s">
        <v>274</v>
      </c>
      <c r="E1200" s="333" t="s">
        <v>23458</v>
      </c>
      <c r="F1200" s="333" t="s">
        <v>23459</v>
      </c>
      <c r="G1200" s="515">
        <v>415</v>
      </c>
      <c r="H1200" s="516">
        <v>5313285</v>
      </c>
    </row>
    <row r="1201" spans="1:8" x14ac:dyDescent="0.3">
      <c r="A1201" s="514">
        <v>5</v>
      </c>
      <c r="B1201" s="517" t="s">
        <v>20904</v>
      </c>
      <c r="C1201" s="333" t="s">
        <v>23460</v>
      </c>
      <c r="D1201" s="333" t="s">
        <v>274</v>
      </c>
      <c r="E1201" s="333" t="s">
        <v>23461</v>
      </c>
      <c r="F1201" s="333" t="s">
        <v>23462</v>
      </c>
      <c r="G1201" s="515">
        <v>636</v>
      </c>
      <c r="H1201" s="516">
        <v>7518887</v>
      </c>
    </row>
    <row r="1202" spans="1:8" x14ac:dyDescent="0.3">
      <c r="A1202" s="514">
        <v>5</v>
      </c>
      <c r="B1202" s="517" t="s">
        <v>20904</v>
      </c>
      <c r="C1202" s="333" t="s">
        <v>23463</v>
      </c>
      <c r="D1202" s="333" t="s">
        <v>274</v>
      </c>
      <c r="E1202" s="333" t="s">
        <v>23464</v>
      </c>
      <c r="F1202" s="333" t="s">
        <v>23465</v>
      </c>
      <c r="G1202" s="515">
        <v>925</v>
      </c>
      <c r="H1202" s="516">
        <v>9620777</v>
      </c>
    </row>
    <row r="1203" spans="1:8" x14ac:dyDescent="0.3">
      <c r="A1203" s="514">
        <v>5</v>
      </c>
      <c r="B1203" s="517" t="s">
        <v>20904</v>
      </c>
      <c r="C1203" s="333" t="s">
        <v>23466</v>
      </c>
      <c r="D1203" s="333" t="s">
        <v>294</v>
      </c>
      <c r="E1203" s="333" t="s">
        <v>23467</v>
      </c>
      <c r="F1203" s="333" t="s">
        <v>23468</v>
      </c>
      <c r="G1203" s="515">
        <v>925</v>
      </c>
      <c r="H1203" s="516">
        <v>3833365</v>
      </c>
    </row>
    <row r="1204" spans="1:8" x14ac:dyDescent="0.3">
      <c r="A1204" s="514">
        <v>5</v>
      </c>
      <c r="B1204" s="517" t="s">
        <v>20904</v>
      </c>
      <c r="C1204" s="333" t="s">
        <v>23469</v>
      </c>
      <c r="D1204" s="333" t="s">
        <v>274</v>
      </c>
      <c r="E1204" s="333" t="s">
        <v>23470</v>
      </c>
      <c r="F1204" s="333" t="s">
        <v>23471</v>
      </c>
      <c r="G1204" s="515">
        <v>415</v>
      </c>
      <c r="H1204" s="516">
        <v>2442454</v>
      </c>
    </row>
    <row r="1205" spans="1:8" x14ac:dyDescent="0.3">
      <c r="A1205" s="514">
        <v>5</v>
      </c>
      <c r="B1205" s="517" t="s">
        <v>20904</v>
      </c>
      <c r="C1205" s="333" t="s">
        <v>23472</v>
      </c>
      <c r="D1205" s="333" t="s">
        <v>274</v>
      </c>
      <c r="E1205" s="333" t="s">
        <v>23473</v>
      </c>
      <c r="F1205" s="333" t="s">
        <v>23474</v>
      </c>
      <c r="G1205" s="515">
        <v>925</v>
      </c>
      <c r="H1205" s="516">
        <v>2128958</v>
      </c>
    </row>
    <row r="1206" spans="1:8" x14ac:dyDescent="0.3">
      <c r="A1206" s="514">
        <v>5</v>
      </c>
      <c r="B1206" s="517" t="s">
        <v>20904</v>
      </c>
      <c r="C1206" s="333" t="s">
        <v>23475</v>
      </c>
      <c r="D1206" s="333" t="s">
        <v>274</v>
      </c>
      <c r="E1206" s="333" t="s">
        <v>23476</v>
      </c>
      <c r="F1206" s="333" t="s">
        <v>23477</v>
      </c>
      <c r="G1206" s="515">
        <v>925</v>
      </c>
      <c r="H1206" s="516">
        <v>8991082</v>
      </c>
    </row>
    <row r="1207" spans="1:8" x14ac:dyDescent="0.3">
      <c r="A1207" s="514">
        <v>5</v>
      </c>
      <c r="B1207" s="517" t="s">
        <v>20904</v>
      </c>
      <c r="C1207" s="333" t="s">
        <v>23478</v>
      </c>
      <c r="D1207" s="333" t="s">
        <v>274</v>
      </c>
      <c r="E1207" s="333" t="s">
        <v>23479</v>
      </c>
      <c r="F1207" s="333" t="s">
        <v>23480</v>
      </c>
      <c r="G1207" s="515">
        <v>925</v>
      </c>
      <c r="H1207" s="516">
        <v>4573246</v>
      </c>
    </row>
    <row r="1208" spans="1:8" x14ac:dyDescent="0.3">
      <c r="A1208" s="514">
        <v>5</v>
      </c>
      <c r="B1208" s="517" t="s">
        <v>20904</v>
      </c>
      <c r="C1208" s="333" t="s">
        <v>23481</v>
      </c>
      <c r="D1208" s="333" t="s">
        <v>274</v>
      </c>
      <c r="E1208" s="333" t="s">
        <v>23482</v>
      </c>
      <c r="F1208" s="333" t="s">
        <v>23483</v>
      </c>
      <c r="G1208" s="515">
        <v>925</v>
      </c>
      <c r="H1208" s="516">
        <v>6852807</v>
      </c>
    </row>
    <row r="1209" spans="1:8" x14ac:dyDescent="0.3">
      <c r="A1209" s="514">
        <v>5</v>
      </c>
      <c r="B1209" s="517" t="s">
        <v>20904</v>
      </c>
      <c r="C1209" s="333" t="s">
        <v>23484</v>
      </c>
      <c r="D1209" s="333" t="s">
        <v>274</v>
      </c>
      <c r="E1209" s="333" t="s">
        <v>23485</v>
      </c>
      <c r="F1209" s="333" t="s">
        <v>23486</v>
      </c>
      <c r="G1209" s="515">
        <v>707</v>
      </c>
      <c r="H1209" s="516">
        <v>7877911</v>
      </c>
    </row>
    <row r="1210" spans="1:8" x14ac:dyDescent="0.3">
      <c r="A1210" s="514">
        <v>5</v>
      </c>
      <c r="B1210" s="517" t="s">
        <v>20904</v>
      </c>
      <c r="C1210" s="333" t="s">
        <v>23487</v>
      </c>
      <c r="D1210" s="333" t="s">
        <v>274</v>
      </c>
      <c r="E1210" s="333" t="s">
        <v>23488</v>
      </c>
      <c r="F1210" s="333" t="s">
        <v>23489</v>
      </c>
      <c r="G1210" s="515">
        <v>925</v>
      </c>
      <c r="H1210" s="516">
        <v>2853761</v>
      </c>
    </row>
    <row r="1211" spans="1:8" x14ac:dyDescent="0.3">
      <c r="A1211" s="514">
        <v>5</v>
      </c>
      <c r="B1211" s="517" t="s">
        <v>20904</v>
      </c>
      <c r="C1211" s="333" t="s">
        <v>23490</v>
      </c>
      <c r="D1211" s="333" t="s">
        <v>274</v>
      </c>
      <c r="E1211" s="333" t="s">
        <v>23491</v>
      </c>
      <c r="F1211" s="333" t="s">
        <v>23492</v>
      </c>
      <c r="G1211" s="515">
        <v>925</v>
      </c>
      <c r="H1211" s="516">
        <v>2834534</v>
      </c>
    </row>
    <row r="1212" spans="1:8" x14ac:dyDescent="0.3">
      <c r="A1212" s="514">
        <v>5</v>
      </c>
      <c r="B1212" s="517" t="s">
        <v>20904</v>
      </c>
      <c r="C1212" s="333" t="s">
        <v>23493</v>
      </c>
      <c r="D1212" s="333" t="s">
        <v>274</v>
      </c>
      <c r="E1212" s="333" t="s">
        <v>23494</v>
      </c>
      <c r="F1212" s="333" t="s">
        <v>23495</v>
      </c>
      <c r="G1212" s="515">
        <v>510</v>
      </c>
      <c r="H1212" s="516">
        <v>2199443</v>
      </c>
    </row>
    <row r="1213" spans="1:8" x14ac:dyDescent="0.3">
      <c r="A1213" s="514">
        <v>5</v>
      </c>
      <c r="B1213" s="517" t="s">
        <v>20904</v>
      </c>
      <c r="C1213" s="333" t="s">
        <v>23496</v>
      </c>
      <c r="D1213" s="333" t="s">
        <v>274</v>
      </c>
      <c r="E1213" s="333" t="s">
        <v>23497</v>
      </c>
      <c r="F1213" s="333" t="s">
        <v>23498</v>
      </c>
      <c r="G1213" s="515">
        <v>925</v>
      </c>
      <c r="H1213" s="516">
        <v>2604637</v>
      </c>
    </row>
    <row r="1214" spans="1:8" x14ac:dyDescent="0.3">
      <c r="A1214" s="514">
        <v>5</v>
      </c>
      <c r="B1214" s="517" t="s">
        <v>20904</v>
      </c>
      <c r="C1214" s="333" t="s">
        <v>23499</v>
      </c>
      <c r="D1214" s="333" t="s">
        <v>274</v>
      </c>
      <c r="E1214" s="333" t="s">
        <v>23500</v>
      </c>
      <c r="F1214" s="333" t="s">
        <v>23501</v>
      </c>
      <c r="G1214" s="515">
        <v>925</v>
      </c>
      <c r="H1214" s="516">
        <v>7683805</v>
      </c>
    </row>
    <row r="1215" spans="1:8" x14ac:dyDescent="0.3">
      <c r="A1215" s="514">
        <v>5</v>
      </c>
      <c r="B1215" s="517" t="s">
        <v>20904</v>
      </c>
      <c r="C1215" s="333" t="s">
        <v>23502</v>
      </c>
      <c r="D1215" s="333" t="s">
        <v>274</v>
      </c>
      <c r="E1215" s="333" t="s">
        <v>23503</v>
      </c>
      <c r="F1215" s="333" t="s">
        <v>23504</v>
      </c>
      <c r="G1215" s="515">
        <v>925</v>
      </c>
      <c r="H1215" s="516">
        <v>3857090</v>
      </c>
    </row>
    <row r="1216" spans="1:8" x14ac:dyDescent="0.3">
      <c r="A1216" s="514">
        <v>5</v>
      </c>
      <c r="B1216" s="517" t="s">
        <v>20904</v>
      </c>
      <c r="C1216" s="333" t="s">
        <v>23505</v>
      </c>
      <c r="D1216" s="333" t="s">
        <v>274</v>
      </c>
      <c r="E1216" s="333" t="s">
        <v>23506</v>
      </c>
      <c r="F1216" s="333" t="s">
        <v>23507</v>
      </c>
      <c r="G1216" s="515">
        <v>415</v>
      </c>
      <c r="H1216" s="516">
        <v>3007210</v>
      </c>
    </row>
    <row r="1217" spans="1:8" x14ac:dyDescent="0.3">
      <c r="A1217" s="514">
        <v>5</v>
      </c>
      <c r="B1217" s="517" t="s">
        <v>20904</v>
      </c>
      <c r="C1217" s="333" t="s">
        <v>23508</v>
      </c>
      <c r="D1217" s="333" t="s">
        <v>274</v>
      </c>
      <c r="E1217" s="333" t="s">
        <v>23509</v>
      </c>
      <c r="F1217" s="333" t="s">
        <v>23510</v>
      </c>
      <c r="G1217" s="515">
        <v>925</v>
      </c>
      <c r="H1217" s="516">
        <v>2534833</v>
      </c>
    </row>
    <row r="1218" spans="1:8" x14ac:dyDescent="0.3">
      <c r="A1218" s="514">
        <v>5</v>
      </c>
      <c r="B1218" s="517" t="s">
        <v>20904</v>
      </c>
      <c r="C1218" s="333" t="s">
        <v>23511</v>
      </c>
      <c r="D1218" s="333" t="s">
        <v>274</v>
      </c>
      <c r="E1218" s="333" t="s">
        <v>23512</v>
      </c>
      <c r="F1218" s="333" t="s">
        <v>23513</v>
      </c>
      <c r="G1218" s="515">
        <v>415</v>
      </c>
      <c r="H1218" s="516">
        <v>8477830</v>
      </c>
    </row>
    <row r="1219" spans="1:8" x14ac:dyDescent="0.3">
      <c r="A1219" s="514">
        <v>5</v>
      </c>
      <c r="B1219" s="517" t="s">
        <v>20904</v>
      </c>
      <c r="C1219" s="333" t="s">
        <v>23514</v>
      </c>
      <c r="D1219" s="333" t="s">
        <v>274</v>
      </c>
      <c r="E1219" s="333" t="s">
        <v>23515</v>
      </c>
      <c r="F1219" s="333" t="s">
        <v>23516</v>
      </c>
      <c r="G1219" s="515">
        <v>415</v>
      </c>
      <c r="H1219" s="516">
        <v>8129375</v>
      </c>
    </row>
    <row r="1220" spans="1:8" x14ac:dyDescent="0.3">
      <c r="A1220" s="514">
        <v>5</v>
      </c>
      <c r="B1220" s="517" t="s">
        <v>20904</v>
      </c>
      <c r="C1220" s="333" t="s">
        <v>23517</v>
      </c>
      <c r="D1220" s="333" t="s">
        <v>274</v>
      </c>
      <c r="E1220" s="333" t="s">
        <v>23518</v>
      </c>
      <c r="F1220" s="333" t="s">
        <v>23519</v>
      </c>
      <c r="G1220" s="515">
        <v>925</v>
      </c>
      <c r="H1220" s="516">
        <v>5889012</v>
      </c>
    </row>
    <row r="1221" spans="1:8" x14ac:dyDescent="0.3">
      <c r="A1221" s="514">
        <v>5</v>
      </c>
      <c r="B1221" s="517" t="s">
        <v>20904</v>
      </c>
      <c r="C1221" s="333" t="s">
        <v>23520</v>
      </c>
      <c r="D1221" s="333" t="s">
        <v>274</v>
      </c>
      <c r="E1221" s="333" t="s">
        <v>23521</v>
      </c>
      <c r="F1221" s="333" t="s">
        <v>23522</v>
      </c>
      <c r="G1221" s="515">
        <v>925</v>
      </c>
      <c r="H1221" s="516">
        <v>2547475</v>
      </c>
    </row>
    <row r="1222" spans="1:8" x14ac:dyDescent="0.3">
      <c r="A1222" s="514">
        <v>5</v>
      </c>
      <c r="B1222" s="517" t="s">
        <v>20904</v>
      </c>
      <c r="C1222" s="333" t="s">
        <v>23523</v>
      </c>
      <c r="D1222" s="333" t="s">
        <v>274</v>
      </c>
      <c r="E1222" s="333" t="s">
        <v>23524</v>
      </c>
      <c r="F1222" s="333" t="s">
        <v>23525</v>
      </c>
      <c r="G1222" s="515">
        <v>510</v>
      </c>
      <c r="H1222" s="516">
        <v>3904359</v>
      </c>
    </row>
    <row r="1223" spans="1:8" x14ac:dyDescent="0.3">
      <c r="A1223" s="514">
        <v>5</v>
      </c>
      <c r="B1223" s="517" t="s">
        <v>20904</v>
      </c>
      <c r="C1223" s="333" t="s">
        <v>23526</v>
      </c>
      <c r="D1223" s="333" t="s">
        <v>274</v>
      </c>
      <c r="E1223" s="333" t="s">
        <v>23527</v>
      </c>
      <c r="F1223" s="333" t="s">
        <v>23528</v>
      </c>
      <c r="G1223" s="515">
        <v>626</v>
      </c>
      <c r="H1223" s="516">
        <v>7162438</v>
      </c>
    </row>
    <row r="1224" spans="1:8" x14ac:dyDescent="0.3">
      <c r="A1224" s="514">
        <v>5</v>
      </c>
      <c r="B1224" s="517" t="s">
        <v>20904</v>
      </c>
      <c r="C1224" s="333" t="s">
        <v>23529</v>
      </c>
      <c r="D1224" s="333" t="s">
        <v>274</v>
      </c>
      <c r="E1224" s="333" t="s">
        <v>23530</v>
      </c>
      <c r="F1224" s="333" t="s">
        <v>23531</v>
      </c>
      <c r="G1224" s="515">
        <v>925</v>
      </c>
      <c r="H1224" s="516">
        <v>2544152</v>
      </c>
    </row>
    <row r="1225" spans="1:8" x14ac:dyDescent="0.3">
      <c r="A1225" s="514">
        <v>5</v>
      </c>
      <c r="B1225" s="517" t="s">
        <v>20904</v>
      </c>
      <c r="C1225" s="333" t="s">
        <v>23532</v>
      </c>
      <c r="D1225" s="333" t="s">
        <v>274</v>
      </c>
      <c r="E1225" s="333" t="s">
        <v>23533</v>
      </c>
      <c r="F1225" s="333" t="s">
        <v>23534</v>
      </c>
      <c r="G1225" s="515">
        <v>925</v>
      </c>
      <c r="H1225" s="516">
        <v>2542175</v>
      </c>
    </row>
    <row r="1226" spans="1:8" x14ac:dyDescent="0.3">
      <c r="A1226" s="514">
        <v>5</v>
      </c>
      <c r="B1226" s="517" t="s">
        <v>20904</v>
      </c>
      <c r="C1226" s="333" t="s">
        <v>23535</v>
      </c>
      <c r="D1226" s="333" t="s">
        <v>274</v>
      </c>
      <c r="E1226" s="333" t="s">
        <v>23536</v>
      </c>
      <c r="F1226" s="333" t="s">
        <v>23537</v>
      </c>
      <c r="G1226" s="515">
        <v>925</v>
      </c>
      <c r="H1226" s="516">
        <v>2544555</v>
      </c>
    </row>
    <row r="1227" spans="1:8" x14ac:dyDescent="0.3">
      <c r="A1227" s="514">
        <v>5</v>
      </c>
      <c r="B1227" s="517" t="s">
        <v>20904</v>
      </c>
      <c r="C1227" s="333" t="s">
        <v>23538</v>
      </c>
      <c r="D1227" s="333" t="s">
        <v>274</v>
      </c>
      <c r="E1227" s="333" t="s">
        <v>23539</v>
      </c>
      <c r="F1227" s="333" t="s">
        <v>23540</v>
      </c>
      <c r="G1227" s="515">
        <v>925</v>
      </c>
      <c r="H1227" s="516">
        <v>2547085</v>
      </c>
    </row>
    <row r="1228" spans="1:8" x14ac:dyDescent="0.3">
      <c r="A1228" s="514">
        <v>5</v>
      </c>
      <c r="B1228" s="517" t="s">
        <v>20904</v>
      </c>
      <c r="C1228" s="333" t="s">
        <v>23541</v>
      </c>
      <c r="D1228" s="333" t="s">
        <v>274</v>
      </c>
      <c r="E1228" s="333" t="s">
        <v>23542</v>
      </c>
      <c r="F1228" s="333" t="s">
        <v>23543</v>
      </c>
      <c r="G1228" s="515">
        <v>925</v>
      </c>
      <c r="H1228" s="516">
        <v>2542498</v>
      </c>
    </row>
    <row r="1229" spans="1:8" x14ac:dyDescent="0.3">
      <c r="A1229" s="514">
        <v>5</v>
      </c>
      <c r="B1229" s="517" t="s">
        <v>20904</v>
      </c>
      <c r="C1229" s="333" t="s">
        <v>23544</v>
      </c>
      <c r="D1229" s="333" t="s">
        <v>274</v>
      </c>
      <c r="E1229" s="333" t="s">
        <v>23545</v>
      </c>
      <c r="F1229" s="333" t="s">
        <v>23546</v>
      </c>
      <c r="G1229" s="515">
        <v>925</v>
      </c>
      <c r="H1229" s="516">
        <v>2545892</v>
      </c>
    </row>
    <row r="1230" spans="1:8" x14ac:dyDescent="0.3">
      <c r="A1230" s="514">
        <v>5</v>
      </c>
      <c r="B1230" s="517" t="s">
        <v>20904</v>
      </c>
      <c r="C1230" s="333" t="s">
        <v>23547</v>
      </c>
      <c r="D1230" s="333" t="s">
        <v>274</v>
      </c>
      <c r="E1230" s="333" t="s">
        <v>23548</v>
      </c>
      <c r="F1230" s="333" t="s">
        <v>23549</v>
      </c>
      <c r="G1230" s="515">
        <v>925</v>
      </c>
      <c r="H1230" s="516">
        <v>2531656</v>
      </c>
    </row>
    <row r="1231" spans="1:8" x14ac:dyDescent="0.3">
      <c r="A1231" s="514">
        <v>5</v>
      </c>
      <c r="B1231" s="517" t="s">
        <v>20904</v>
      </c>
      <c r="C1231" s="333" t="s">
        <v>23550</v>
      </c>
      <c r="D1231" s="333" t="s">
        <v>274</v>
      </c>
      <c r="E1231" s="333" t="s">
        <v>23551</v>
      </c>
      <c r="F1231" s="333" t="s">
        <v>23552</v>
      </c>
      <c r="G1231" s="515">
        <v>510</v>
      </c>
      <c r="H1231" s="516">
        <v>9267721</v>
      </c>
    </row>
    <row r="1232" spans="1:8" x14ac:dyDescent="0.3">
      <c r="A1232" s="514">
        <v>5</v>
      </c>
      <c r="B1232" s="517" t="s">
        <v>20904</v>
      </c>
      <c r="C1232" s="333" t="s">
        <v>23553</v>
      </c>
      <c r="D1232" s="333" t="s">
        <v>274</v>
      </c>
      <c r="E1232" s="333" t="s">
        <v>23554</v>
      </c>
      <c r="F1232" s="333" t="s">
        <v>23555</v>
      </c>
      <c r="G1232" s="515">
        <v>904</v>
      </c>
      <c r="H1232" s="516">
        <v>5347127</v>
      </c>
    </row>
    <row r="1233" spans="1:8" x14ac:dyDescent="0.3">
      <c r="A1233" s="514">
        <v>5</v>
      </c>
      <c r="B1233" s="517" t="s">
        <v>20904</v>
      </c>
      <c r="C1233" s="333" t="s">
        <v>23556</v>
      </c>
      <c r="D1233" s="333" t="s">
        <v>274</v>
      </c>
      <c r="E1233" s="333" t="s">
        <v>23557</v>
      </c>
      <c r="F1233" s="333" t="s">
        <v>23558</v>
      </c>
      <c r="G1233" s="515">
        <v>925</v>
      </c>
      <c r="H1233" s="516">
        <v>5289695</v>
      </c>
    </row>
    <row r="1234" spans="1:8" x14ac:dyDescent="0.3">
      <c r="A1234" s="514">
        <v>5</v>
      </c>
      <c r="B1234" s="517" t="s">
        <v>20904</v>
      </c>
      <c r="C1234" s="333" t="s">
        <v>23559</v>
      </c>
      <c r="D1234" s="333" t="s">
        <v>274</v>
      </c>
      <c r="E1234" s="333" t="s">
        <v>23560</v>
      </c>
      <c r="F1234" s="333" t="s">
        <v>23561</v>
      </c>
      <c r="G1234" s="515">
        <v>925</v>
      </c>
      <c r="H1234" s="516">
        <v>7884028</v>
      </c>
    </row>
    <row r="1235" spans="1:8" x14ac:dyDescent="0.3">
      <c r="A1235" s="514">
        <v>5</v>
      </c>
      <c r="B1235" s="517" t="s">
        <v>20904</v>
      </c>
      <c r="C1235" s="333" t="s">
        <v>23562</v>
      </c>
      <c r="D1235" s="333" t="s">
        <v>274</v>
      </c>
      <c r="E1235" s="333" t="s">
        <v>23563</v>
      </c>
      <c r="F1235" s="333" t="s">
        <v>23564</v>
      </c>
      <c r="G1235" s="515">
        <v>415</v>
      </c>
      <c r="H1235" s="516">
        <v>5969281</v>
      </c>
    </row>
    <row r="1236" spans="1:8" x14ac:dyDescent="0.3">
      <c r="A1236" s="514">
        <v>5</v>
      </c>
      <c r="B1236" s="517" t="s">
        <v>20904</v>
      </c>
      <c r="C1236" s="333" t="s">
        <v>23565</v>
      </c>
      <c r="D1236" s="333" t="s">
        <v>274</v>
      </c>
      <c r="E1236" s="333" t="s">
        <v>23566</v>
      </c>
      <c r="F1236" s="333" t="s">
        <v>23567</v>
      </c>
      <c r="G1236" s="515">
        <v>510</v>
      </c>
      <c r="H1236" s="516">
        <v>3670358</v>
      </c>
    </row>
    <row r="1237" spans="1:8" x14ac:dyDescent="0.3">
      <c r="A1237" s="514">
        <v>5</v>
      </c>
      <c r="B1237" s="517" t="s">
        <v>20904</v>
      </c>
      <c r="C1237" s="333" t="s">
        <v>23568</v>
      </c>
      <c r="D1237" s="333" t="s">
        <v>274</v>
      </c>
      <c r="E1237" s="333" t="s">
        <v>23569</v>
      </c>
      <c r="F1237" s="333" t="s">
        <v>23570</v>
      </c>
      <c r="G1237" s="515">
        <v>415</v>
      </c>
      <c r="H1237" s="516">
        <v>4081340</v>
      </c>
    </row>
    <row r="1238" spans="1:8" x14ac:dyDescent="0.3">
      <c r="A1238" s="514">
        <v>5</v>
      </c>
      <c r="B1238" s="517" t="s">
        <v>20904</v>
      </c>
      <c r="C1238" s="333" t="s">
        <v>23571</v>
      </c>
      <c r="D1238" s="333" t="s">
        <v>274</v>
      </c>
      <c r="E1238" s="333" t="s">
        <v>23572</v>
      </c>
      <c r="F1238" s="333" t="s">
        <v>23573</v>
      </c>
      <c r="G1238" s="515">
        <v>925</v>
      </c>
      <c r="H1238" s="516">
        <v>2538800</v>
      </c>
    </row>
    <row r="1239" spans="1:8" x14ac:dyDescent="0.3">
      <c r="A1239" s="514">
        <v>5</v>
      </c>
      <c r="B1239" s="517" t="s">
        <v>20904</v>
      </c>
      <c r="C1239" s="333" t="s">
        <v>23574</v>
      </c>
      <c r="D1239" s="333" t="s">
        <v>274</v>
      </c>
      <c r="E1239" s="333" t="s">
        <v>23575</v>
      </c>
      <c r="F1239" s="333" t="s">
        <v>23576</v>
      </c>
      <c r="G1239" s="515">
        <v>925</v>
      </c>
      <c r="H1239" s="516">
        <v>2541985</v>
      </c>
    </row>
    <row r="1240" spans="1:8" x14ac:dyDescent="0.3">
      <c r="A1240" s="514">
        <v>5</v>
      </c>
      <c r="B1240" s="517" t="s">
        <v>20904</v>
      </c>
      <c r="C1240" s="333" t="s">
        <v>23577</v>
      </c>
      <c r="D1240" s="333" t="s">
        <v>294</v>
      </c>
      <c r="E1240" s="333" t="s">
        <v>23578</v>
      </c>
      <c r="F1240" s="333" t="s">
        <v>23579</v>
      </c>
      <c r="G1240" s="515">
        <v>510</v>
      </c>
      <c r="H1240" s="516">
        <v>8150874</v>
      </c>
    </row>
    <row r="1241" spans="1:8" x14ac:dyDescent="0.3">
      <c r="A1241" s="514">
        <v>5</v>
      </c>
      <c r="B1241" s="517" t="s">
        <v>20904</v>
      </c>
      <c r="C1241" s="333" t="s">
        <v>23580</v>
      </c>
      <c r="D1241" s="333" t="s">
        <v>274</v>
      </c>
      <c r="E1241" s="333" t="s">
        <v>23581</v>
      </c>
      <c r="F1241" s="333" t="s">
        <v>23582</v>
      </c>
      <c r="G1241" s="515">
        <v>925</v>
      </c>
      <c r="H1241" s="516">
        <v>2544489</v>
      </c>
    </row>
    <row r="1242" spans="1:8" x14ac:dyDescent="0.3">
      <c r="A1242" s="514">
        <v>5</v>
      </c>
      <c r="B1242" s="517" t="s">
        <v>20904</v>
      </c>
      <c r="C1242" s="333" t="s">
        <v>23583</v>
      </c>
      <c r="D1242" s="333" t="s">
        <v>274</v>
      </c>
      <c r="E1242" s="333" t="s">
        <v>23584</v>
      </c>
      <c r="F1242" s="333" t="s">
        <v>23585</v>
      </c>
      <c r="G1242" s="515">
        <v>925</v>
      </c>
      <c r="H1242" s="516">
        <v>2543386</v>
      </c>
    </row>
    <row r="1243" spans="1:8" x14ac:dyDescent="0.3">
      <c r="A1243" s="514">
        <v>5</v>
      </c>
      <c r="B1243" s="517" t="s">
        <v>20904</v>
      </c>
      <c r="C1243" s="333" t="s">
        <v>23586</v>
      </c>
      <c r="D1243" s="333" t="s">
        <v>274</v>
      </c>
      <c r="E1243" s="333" t="s">
        <v>23587</v>
      </c>
      <c r="F1243" s="333" t="s">
        <v>23588</v>
      </c>
      <c r="G1243" s="515">
        <v>510</v>
      </c>
      <c r="H1243" s="516">
        <v>6981022</v>
      </c>
    </row>
    <row r="1244" spans="1:8" x14ac:dyDescent="0.3">
      <c r="A1244" s="514">
        <v>5</v>
      </c>
      <c r="B1244" s="517" t="s">
        <v>20904</v>
      </c>
      <c r="C1244" s="333" t="s">
        <v>20771</v>
      </c>
      <c r="D1244" s="333" t="s">
        <v>274</v>
      </c>
      <c r="E1244" s="333" t="s">
        <v>20772</v>
      </c>
      <c r="F1244" s="333" t="s">
        <v>20773</v>
      </c>
      <c r="G1244" s="515">
        <v>510</v>
      </c>
      <c r="H1244" s="516">
        <v>5426227</v>
      </c>
    </row>
    <row r="1245" spans="1:8" x14ac:dyDescent="0.3">
      <c r="A1245" s="514">
        <v>5</v>
      </c>
      <c r="B1245" s="517" t="s">
        <v>20904</v>
      </c>
      <c r="C1245" s="333" t="s">
        <v>23589</v>
      </c>
      <c r="D1245" s="333" t="s">
        <v>274</v>
      </c>
      <c r="E1245" s="333" t="s">
        <v>23590</v>
      </c>
      <c r="F1245" s="333" t="s">
        <v>23591</v>
      </c>
      <c r="G1245" s="515">
        <v>408</v>
      </c>
      <c r="H1245" s="516">
        <v>5924119</v>
      </c>
    </row>
    <row r="1246" spans="1:8" x14ac:dyDescent="0.3">
      <c r="A1246" s="514">
        <v>5</v>
      </c>
      <c r="B1246" s="517" t="s">
        <v>20904</v>
      </c>
      <c r="C1246" s="333" t="s">
        <v>23592</v>
      </c>
      <c r="D1246" s="333" t="s">
        <v>274</v>
      </c>
      <c r="E1246" s="333" t="s">
        <v>23593</v>
      </c>
      <c r="F1246" s="333" t="s">
        <v>23594</v>
      </c>
      <c r="G1246" s="515">
        <v>415</v>
      </c>
      <c r="H1246" s="516">
        <v>2542699</v>
      </c>
    </row>
    <row r="1247" spans="1:8" x14ac:dyDescent="0.3">
      <c r="A1247" s="514">
        <v>5</v>
      </c>
      <c r="B1247" s="517" t="s">
        <v>20904</v>
      </c>
      <c r="C1247" s="333" t="s">
        <v>23595</v>
      </c>
      <c r="D1247" s="333" t="s">
        <v>274</v>
      </c>
      <c r="E1247" s="333" t="s">
        <v>23596</v>
      </c>
      <c r="F1247" s="333" t="s">
        <v>23597</v>
      </c>
      <c r="G1247" s="515">
        <v>415</v>
      </c>
      <c r="H1247" s="516">
        <v>6523418</v>
      </c>
    </row>
    <row r="1248" spans="1:8" x14ac:dyDescent="0.3">
      <c r="A1248" s="514">
        <v>5</v>
      </c>
      <c r="B1248" s="517" t="s">
        <v>20904</v>
      </c>
      <c r="C1248" s="333" t="s">
        <v>23598</v>
      </c>
      <c r="D1248" s="333" t="s">
        <v>274</v>
      </c>
      <c r="E1248" s="333" t="s">
        <v>23599</v>
      </c>
      <c r="F1248" s="333" t="s">
        <v>23600</v>
      </c>
      <c r="G1248" s="515">
        <v>415</v>
      </c>
      <c r="H1248" s="516">
        <v>6524638</v>
      </c>
    </row>
    <row r="1249" spans="1:8" x14ac:dyDescent="0.3">
      <c r="A1249" s="514">
        <v>5</v>
      </c>
      <c r="B1249" s="517" t="s">
        <v>20904</v>
      </c>
      <c r="C1249" s="333" t="s">
        <v>23601</v>
      </c>
      <c r="D1249" s="333" t="s">
        <v>274</v>
      </c>
      <c r="E1249" s="333" t="s">
        <v>23602</v>
      </c>
      <c r="F1249" s="333" t="s">
        <v>23603</v>
      </c>
      <c r="G1249" s="515">
        <v>253</v>
      </c>
      <c r="H1249" s="516">
        <v>2251919</v>
      </c>
    </row>
    <row r="1250" spans="1:8" x14ac:dyDescent="0.3">
      <c r="A1250" s="514">
        <v>5</v>
      </c>
      <c r="B1250" s="517" t="s">
        <v>20904</v>
      </c>
      <c r="C1250" s="333" t="s">
        <v>23604</v>
      </c>
      <c r="D1250" s="333" t="s">
        <v>274</v>
      </c>
      <c r="E1250" s="333" t="s">
        <v>23605</v>
      </c>
      <c r="F1250" s="333" t="s">
        <v>23606</v>
      </c>
      <c r="G1250" s="515">
        <v>415</v>
      </c>
      <c r="H1250" s="516">
        <v>3061866</v>
      </c>
    </row>
    <row r="1251" spans="1:8" x14ac:dyDescent="0.3">
      <c r="A1251" s="514">
        <v>5</v>
      </c>
      <c r="B1251" s="517" t="s">
        <v>20904</v>
      </c>
      <c r="C1251" s="333" t="s">
        <v>23607</v>
      </c>
      <c r="D1251" s="333" t="s">
        <v>274</v>
      </c>
      <c r="E1251" s="333" t="s">
        <v>23608</v>
      </c>
      <c r="F1251" s="333" t="s">
        <v>23609</v>
      </c>
      <c r="G1251" s="515">
        <v>925</v>
      </c>
      <c r="H1251" s="516">
        <v>2546123</v>
      </c>
    </row>
    <row r="1252" spans="1:8" x14ac:dyDescent="0.3">
      <c r="A1252" s="514">
        <v>5</v>
      </c>
      <c r="B1252" s="517" t="s">
        <v>20904</v>
      </c>
      <c r="C1252" s="333" t="s">
        <v>23610</v>
      </c>
      <c r="D1252" s="333" t="s">
        <v>274</v>
      </c>
      <c r="E1252" s="333" t="s">
        <v>23611</v>
      </c>
      <c r="F1252" s="333" t="s">
        <v>23612</v>
      </c>
      <c r="G1252" s="515">
        <v>925</v>
      </c>
      <c r="H1252" s="516">
        <v>3602801</v>
      </c>
    </row>
    <row r="1253" spans="1:8" x14ac:dyDescent="0.3">
      <c r="A1253" s="514">
        <v>5</v>
      </c>
      <c r="B1253" s="517" t="s">
        <v>20904</v>
      </c>
      <c r="C1253" s="333" t="s">
        <v>23613</v>
      </c>
      <c r="D1253" s="333" t="s">
        <v>274</v>
      </c>
      <c r="E1253" s="333" t="s">
        <v>23614</v>
      </c>
      <c r="F1253" s="333" t="s">
        <v>23615</v>
      </c>
      <c r="G1253" s="515">
        <v>650</v>
      </c>
      <c r="H1253" s="516">
        <v>7931379</v>
      </c>
    </row>
    <row r="1254" spans="1:8" x14ac:dyDescent="0.3">
      <c r="A1254" s="514">
        <v>5</v>
      </c>
      <c r="B1254" s="517" t="s">
        <v>20904</v>
      </c>
      <c r="C1254" s="333" t="s">
        <v>20697</v>
      </c>
      <c r="D1254" s="333" t="s">
        <v>274</v>
      </c>
      <c r="E1254" s="333" t="s">
        <v>20698</v>
      </c>
      <c r="F1254" s="333" t="s">
        <v>20699</v>
      </c>
      <c r="G1254" s="515">
        <v>510</v>
      </c>
      <c r="H1254" s="516">
        <v>9145211</v>
      </c>
    </row>
    <row r="1255" spans="1:8" x14ac:dyDescent="0.3">
      <c r="A1255" s="514">
        <v>5</v>
      </c>
      <c r="B1255" s="517" t="s">
        <v>20904</v>
      </c>
      <c r="C1255" s="333" t="s">
        <v>20700</v>
      </c>
      <c r="D1255" s="333" t="s">
        <v>274</v>
      </c>
      <c r="E1255" s="333" t="s">
        <v>20701</v>
      </c>
      <c r="F1255" s="333" t="s">
        <v>20702</v>
      </c>
      <c r="G1255" s="515">
        <v>925</v>
      </c>
      <c r="H1255" s="516">
        <v>2163260</v>
      </c>
    </row>
    <row r="1256" spans="1:8" x14ac:dyDescent="0.3">
      <c r="A1256" s="514">
        <v>5</v>
      </c>
      <c r="B1256" s="517" t="s">
        <v>20904</v>
      </c>
      <c r="C1256" s="333" t="s">
        <v>23616</v>
      </c>
      <c r="D1256" s="333" t="s">
        <v>274</v>
      </c>
      <c r="E1256" s="333" t="s">
        <v>23617</v>
      </c>
      <c r="F1256" s="333" t="s">
        <v>23618</v>
      </c>
      <c r="G1256" s="515">
        <v>925</v>
      </c>
      <c r="H1256" s="516">
        <v>2541769</v>
      </c>
    </row>
    <row r="1257" spans="1:8" x14ac:dyDescent="0.3">
      <c r="A1257" s="514">
        <v>5</v>
      </c>
      <c r="B1257" s="517" t="s">
        <v>20904</v>
      </c>
      <c r="C1257" s="333" t="s">
        <v>23619</v>
      </c>
      <c r="D1257" s="333" t="s">
        <v>274</v>
      </c>
      <c r="E1257" s="333" t="s">
        <v>23620</v>
      </c>
      <c r="F1257" s="333" t="s">
        <v>23621</v>
      </c>
      <c r="G1257" s="515">
        <v>415</v>
      </c>
      <c r="H1257" s="516">
        <v>7404979</v>
      </c>
    </row>
    <row r="1258" spans="1:8" x14ac:dyDescent="0.3">
      <c r="A1258" s="514">
        <v>5</v>
      </c>
      <c r="B1258" s="517" t="s">
        <v>20904</v>
      </c>
      <c r="C1258" s="333" t="s">
        <v>23622</v>
      </c>
      <c r="D1258" s="333" t="s">
        <v>274</v>
      </c>
      <c r="E1258" s="333" t="s">
        <v>23623</v>
      </c>
      <c r="F1258" s="333" t="s">
        <v>23624</v>
      </c>
      <c r="G1258" s="515">
        <v>925</v>
      </c>
      <c r="H1258" s="516">
        <v>2542773</v>
      </c>
    </row>
    <row r="1259" spans="1:8" x14ac:dyDescent="0.3">
      <c r="A1259" s="514">
        <v>5</v>
      </c>
      <c r="B1259" s="517" t="s">
        <v>20904</v>
      </c>
      <c r="C1259" s="333" t="s">
        <v>23625</v>
      </c>
      <c r="D1259" s="333" t="s">
        <v>274</v>
      </c>
      <c r="E1259" s="333" t="s">
        <v>23626</v>
      </c>
      <c r="F1259" s="333" t="s">
        <v>23627</v>
      </c>
      <c r="G1259" s="515">
        <v>925</v>
      </c>
      <c r="H1259" s="516">
        <v>8906010</v>
      </c>
    </row>
    <row r="1260" spans="1:8" x14ac:dyDescent="0.3">
      <c r="A1260" s="514">
        <v>5</v>
      </c>
      <c r="B1260" s="517" t="s">
        <v>20904</v>
      </c>
      <c r="C1260" s="333" t="s">
        <v>23628</v>
      </c>
      <c r="D1260" s="333" t="s">
        <v>274</v>
      </c>
      <c r="E1260" s="333" t="s">
        <v>23629</v>
      </c>
      <c r="F1260" s="333" t="s">
        <v>23630</v>
      </c>
      <c r="G1260" s="515">
        <v>925</v>
      </c>
      <c r="H1260" s="516">
        <v>2543117</v>
      </c>
    </row>
    <row r="1261" spans="1:8" x14ac:dyDescent="0.3">
      <c r="A1261" s="514">
        <v>5</v>
      </c>
      <c r="B1261" s="517" t="s">
        <v>20904</v>
      </c>
      <c r="C1261" s="333" t="s">
        <v>23631</v>
      </c>
      <c r="D1261" s="333" t="s">
        <v>274</v>
      </c>
      <c r="E1261" s="333" t="s">
        <v>23632</v>
      </c>
      <c r="F1261" s="333" t="s">
        <v>23633</v>
      </c>
      <c r="G1261" s="515">
        <v>415</v>
      </c>
      <c r="H1261" s="516">
        <v>6522954</v>
      </c>
    </row>
    <row r="1262" spans="1:8" x14ac:dyDescent="0.3">
      <c r="A1262" s="514">
        <v>5</v>
      </c>
      <c r="B1262" s="517" t="s">
        <v>20904</v>
      </c>
      <c r="C1262" s="333" t="s">
        <v>23634</v>
      </c>
      <c r="D1262" s="333" t="s">
        <v>274</v>
      </c>
      <c r="E1262" s="333" t="s">
        <v>23635</v>
      </c>
      <c r="F1262" s="333" t="s">
        <v>23636</v>
      </c>
      <c r="G1262" s="515">
        <v>925</v>
      </c>
      <c r="H1262" s="516">
        <v>2534826</v>
      </c>
    </row>
    <row r="1263" spans="1:8" x14ac:dyDescent="0.3">
      <c r="A1263" s="514">
        <v>5</v>
      </c>
      <c r="B1263" s="517" t="s">
        <v>20904</v>
      </c>
      <c r="C1263" s="333" t="s">
        <v>23637</v>
      </c>
      <c r="D1263" s="333" t="s">
        <v>274</v>
      </c>
      <c r="E1263" s="333" t="s">
        <v>23638</v>
      </c>
      <c r="F1263" s="333" t="s">
        <v>23639</v>
      </c>
      <c r="G1263" s="515">
        <v>510</v>
      </c>
      <c r="H1263" s="516">
        <v>3264717</v>
      </c>
    </row>
    <row r="1264" spans="1:8" x14ac:dyDescent="0.3">
      <c r="A1264" s="514">
        <v>5</v>
      </c>
      <c r="B1264" s="517" t="s">
        <v>20904</v>
      </c>
      <c r="C1264" s="333" t="s">
        <v>23640</v>
      </c>
      <c r="D1264" s="333" t="s">
        <v>274</v>
      </c>
      <c r="E1264" s="333" t="s">
        <v>23641</v>
      </c>
      <c r="F1264" s="333" t="s">
        <v>23642</v>
      </c>
      <c r="G1264" s="515">
        <v>201</v>
      </c>
      <c r="H1264" s="516">
        <v>4005794</v>
      </c>
    </row>
    <row r="1265" spans="1:8" x14ac:dyDescent="0.3">
      <c r="A1265" s="514">
        <v>5</v>
      </c>
      <c r="B1265" s="517" t="s">
        <v>20904</v>
      </c>
      <c r="C1265" s="333" t="s">
        <v>23643</v>
      </c>
      <c r="D1265" s="333" t="s">
        <v>274</v>
      </c>
      <c r="E1265" s="333" t="s">
        <v>23644</v>
      </c>
      <c r="F1265" s="333" t="s">
        <v>23645</v>
      </c>
      <c r="G1265" s="515">
        <v>415</v>
      </c>
      <c r="H1265" s="516">
        <v>3415656</v>
      </c>
    </row>
    <row r="1266" spans="1:8" x14ac:dyDescent="0.3">
      <c r="A1266" s="514">
        <v>5</v>
      </c>
      <c r="B1266" s="517" t="s">
        <v>20904</v>
      </c>
      <c r="C1266" s="333" t="s">
        <v>23646</v>
      </c>
      <c r="D1266" s="333" t="s">
        <v>274</v>
      </c>
      <c r="E1266" s="333" t="s">
        <v>23647</v>
      </c>
      <c r="F1266" s="333" t="s">
        <v>23648</v>
      </c>
      <c r="G1266" s="515">
        <v>510</v>
      </c>
      <c r="H1266" s="516">
        <v>3256200</v>
      </c>
    </row>
    <row r="1267" spans="1:8" x14ac:dyDescent="0.3">
      <c r="A1267" s="514">
        <v>5</v>
      </c>
      <c r="B1267" s="517" t="s">
        <v>20904</v>
      </c>
      <c r="C1267" s="333" t="s">
        <v>23649</v>
      </c>
      <c r="D1267" s="333" t="s">
        <v>274</v>
      </c>
      <c r="E1267" s="333" t="s">
        <v>23650</v>
      </c>
      <c r="F1267" s="333" t="s">
        <v>23651</v>
      </c>
      <c r="G1267" s="515">
        <v>925</v>
      </c>
      <c r="H1267" s="516">
        <v>2544574</v>
      </c>
    </row>
    <row r="1268" spans="1:8" x14ac:dyDescent="0.3">
      <c r="A1268" s="514">
        <v>5</v>
      </c>
      <c r="B1268" s="517" t="s">
        <v>20904</v>
      </c>
      <c r="C1268" s="333" t="s">
        <v>23652</v>
      </c>
      <c r="D1268" s="333" t="s">
        <v>274</v>
      </c>
      <c r="E1268" s="333" t="s">
        <v>23653</v>
      </c>
      <c r="F1268" s="333" t="s">
        <v>23654</v>
      </c>
      <c r="G1268" s="515">
        <v>925</v>
      </c>
      <c r="H1268" s="516">
        <v>7875145</v>
      </c>
    </row>
    <row r="1269" spans="1:8" x14ac:dyDescent="0.3">
      <c r="A1269" s="514">
        <v>5</v>
      </c>
      <c r="B1269" s="517" t="s">
        <v>20904</v>
      </c>
      <c r="C1269" s="333" t="s">
        <v>23655</v>
      </c>
      <c r="D1269" s="333" t="s">
        <v>274</v>
      </c>
      <c r="E1269" s="333" t="s">
        <v>23656</v>
      </c>
      <c r="F1269" s="333" t="s">
        <v>23657</v>
      </c>
      <c r="G1269" s="515">
        <v>925</v>
      </c>
      <c r="H1269" s="516">
        <v>3817416</v>
      </c>
    </row>
    <row r="1270" spans="1:8" x14ac:dyDescent="0.3">
      <c r="A1270" s="514">
        <v>5</v>
      </c>
      <c r="B1270" s="517" t="s">
        <v>20904</v>
      </c>
      <c r="C1270" s="333" t="s">
        <v>23658</v>
      </c>
      <c r="D1270" s="333" t="s">
        <v>274</v>
      </c>
      <c r="E1270" s="333" t="s">
        <v>23659</v>
      </c>
      <c r="F1270" s="333" t="s">
        <v>23660</v>
      </c>
      <c r="G1270" s="515">
        <v>925</v>
      </c>
      <c r="H1270" s="516">
        <v>2543029</v>
      </c>
    </row>
    <row r="1271" spans="1:8" x14ac:dyDescent="0.3">
      <c r="A1271" s="514">
        <v>5</v>
      </c>
      <c r="B1271" s="517" t="s">
        <v>20904</v>
      </c>
      <c r="C1271" s="333" t="s">
        <v>23661</v>
      </c>
      <c r="D1271" s="333" t="s">
        <v>274</v>
      </c>
      <c r="E1271" s="333" t="s">
        <v>23662</v>
      </c>
      <c r="F1271" s="333" t="s">
        <v>23663</v>
      </c>
      <c r="G1271" s="515">
        <v>925</v>
      </c>
      <c r="H1271" s="516">
        <v>2543022</v>
      </c>
    </row>
    <row r="1272" spans="1:8" x14ac:dyDescent="0.3">
      <c r="A1272" s="514">
        <v>5</v>
      </c>
      <c r="B1272" s="517" t="s">
        <v>20904</v>
      </c>
      <c r="C1272" s="333" t="s">
        <v>23664</v>
      </c>
      <c r="D1272" s="333" t="s">
        <v>274</v>
      </c>
      <c r="E1272" s="333" t="s">
        <v>23665</v>
      </c>
      <c r="F1272" s="333" t="s">
        <v>23666</v>
      </c>
      <c r="G1272" s="515">
        <v>724</v>
      </c>
      <c r="H1272" s="516">
        <v>9090707</v>
      </c>
    </row>
    <row r="1273" spans="1:8" x14ac:dyDescent="0.3">
      <c r="A1273" s="514">
        <v>5</v>
      </c>
      <c r="B1273" s="517" t="s">
        <v>20904</v>
      </c>
      <c r="C1273" s="333" t="s">
        <v>23667</v>
      </c>
      <c r="D1273" s="333" t="s">
        <v>274</v>
      </c>
      <c r="E1273" s="333" t="s">
        <v>23668</v>
      </c>
      <c r="F1273" s="333" t="s">
        <v>23669</v>
      </c>
      <c r="G1273" s="515">
        <v>925</v>
      </c>
      <c r="H1273" s="516">
        <v>3675128</v>
      </c>
    </row>
    <row r="1274" spans="1:8" x14ac:dyDescent="0.3">
      <c r="A1274" s="514">
        <v>5</v>
      </c>
      <c r="B1274" s="517" t="s">
        <v>20904</v>
      </c>
      <c r="C1274" s="333" t="s">
        <v>23670</v>
      </c>
      <c r="D1274" s="333" t="s">
        <v>274</v>
      </c>
      <c r="E1274" s="333" t="s">
        <v>23671</v>
      </c>
      <c r="F1274" s="333" t="s">
        <v>23672</v>
      </c>
      <c r="G1274" s="515">
        <v>925</v>
      </c>
      <c r="H1274" s="516">
        <v>8725327</v>
      </c>
    </row>
    <row r="1275" spans="1:8" x14ac:dyDescent="0.3">
      <c r="A1275" s="514">
        <v>5</v>
      </c>
      <c r="B1275" s="517" t="s">
        <v>20904</v>
      </c>
      <c r="C1275" s="333" t="s">
        <v>23673</v>
      </c>
      <c r="D1275" s="333" t="s">
        <v>274</v>
      </c>
      <c r="E1275" s="333" t="s">
        <v>23674</v>
      </c>
      <c r="F1275" s="333" t="s">
        <v>23675</v>
      </c>
      <c r="G1275" s="515">
        <v>925</v>
      </c>
      <c r="H1275" s="516">
        <v>5288000</v>
      </c>
    </row>
    <row r="1276" spans="1:8" x14ac:dyDescent="0.3">
      <c r="A1276" s="514">
        <v>5</v>
      </c>
      <c r="B1276" s="517" t="s">
        <v>20904</v>
      </c>
      <c r="C1276" s="333" t="s">
        <v>23676</v>
      </c>
      <c r="D1276" s="333" t="s">
        <v>294</v>
      </c>
      <c r="E1276" s="333" t="s">
        <v>23677</v>
      </c>
      <c r="F1276" s="333" t="s">
        <v>23678</v>
      </c>
      <c r="G1276" s="515">
        <v>917</v>
      </c>
      <c r="H1276" s="516">
        <v>5094796</v>
      </c>
    </row>
    <row r="1277" spans="1:8" x14ac:dyDescent="0.3">
      <c r="A1277" s="514">
        <v>5</v>
      </c>
      <c r="B1277" s="517" t="s">
        <v>20904</v>
      </c>
      <c r="C1277" s="333" t="s">
        <v>23679</v>
      </c>
      <c r="D1277" s="333" t="s">
        <v>274</v>
      </c>
      <c r="E1277" s="333" t="s">
        <v>23680</v>
      </c>
      <c r="F1277" s="333" t="s">
        <v>23681</v>
      </c>
      <c r="G1277" s="515">
        <v>925</v>
      </c>
      <c r="H1277" s="516">
        <v>2548173</v>
      </c>
    </row>
    <row r="1278" spans="1:8" x14ac:dyDescent="0.3">
      <c r="A1278" s="514">
        <v>5</v>
      </c>
      <c r="B1278" s="517" t="s">
        <v>20904</v>
      </c>
      <c r="C1278" s="333" t="s">
        <v>23682</v>
      </c>
      <c r="D1278" s="333" t="s">
        <v>274</v>
      </c>
      <c r="E1278" s="333" t="s">
        <v>23683</v>
      </c>
      <c r="F1278" s="333" t="s">
        <v>23684</v>
      </c>
      <c r="G1278" s="515">
        <v>650</v>
      </c>
      <c r="H1278" s="516">
        <v>7039544</v>
      </c>
    </row>
    <row r="1279" spans="1:8" x14ac:dyDescent="0.3">
      <c r="A1279" s="514">
        <v>5</v>
      </c>
      <c r="B1279" s="517" t="s">
        <v>20904</v>
      </c>
      <c r="C1279" s="333" t="s">
        <v>23685</v>
      </c>
      <c r="D1279" s="333" t="s">
        <v>274</v>
      </c>
      <c r="E1279" s="333" t="s">
        <v>23686</v>
      </c>
      <c r="F1279" s="333" t="s">
        <v>23687</v>
      </c>
      <c r="G1279" s="515">
        <v>925</v>
      </c>
      <c r="H1279" s="516">
        <v>2547848</v>
      </c>
    </row>
    <row r="1280" spans="1:8" x14ac:dyDescent="0.3">
      <c r="A1280" s="514">
        <v>5</v>
      </c>
      <c r="B1280" s="517" t="s">
        <v>20904</v>
      </c>
      <c r="C1280" s="333" t="s">
        <v>23688</v>
      </c>
      <c r="D1280" s="333" t="s">
        <v>274</v>
      </c>
      <c r="E1280" s="333" t="s">
        <v>23689</v>
      </c>
      <c r="F1280" s="333" t="s">
        <v>23690</v>
      </c>
      <c r="G1280" s="515">
        <v>510</v>
      </c>
      <c r="H1280" s="516">
        <v>4954840</v>
      </c>
    </row>
    <row r="1281" spans="1:8" x14ac:dyDescent="0.3">
      <c r="A1281" s="514">
        <v>5</v>
      </c>
      <c r="B1281" s="517" t="s">
        <v>20904</v>
      </c>
      <c r="C1281" s="333" t="s">
        <v>23691</v>
      </c>
      <c r="D1281" s="333" t="s">
        <v>274</v>
      </c>
      <c r="E1281" s="333" t="s">
        <v>23692</v>
      </c>
      <c r="F1281" s="333" t="s">
        <v>23693</v>
      </c>
      <c r="G1281" s="515">
        <v>978</v>
      </c>
      <c r="H1281" s="516">
        <v>3973682</v>
      </c>
    </row>
    <row r="1282" spans="1:8" x14ac:dyDescent="0.3">
      <c r="A1282" s="514">
        <v>5</v>
      </c>
      <c r="B1282" s="517" t="s">
        <v>20904</v>
      </c>
      <c r="C1282" s="333" t="s">
        <v>23694</v>
      </c>
      <c r="D1282" s="333" t="s">
        <v>274</v>
      </c>
      <c r="E1282" s="333" t="s">
        <v>23695</v>
      </c>
      <c r="F1282" s="333" t="s">
        <v>23696</v>
      </c>
      <c r="G1282" s="515">
        <v>408</v>
      </c>
      <c r="H1282" s="516">
        <v>5044336</v>
      </c>
    </row>
    <row r="1283" spans="1:8" x14ac:dyDescent="0.3">
      <c r="A1283" s="514">
        <v>5</v>
      </c>
      <c r="B1283" s="517" t="s">
        <v>20904</v>
      </c>
      <c r="C1283" s="333" t="s">
        <v>23697</v>
      </c>
      <c r="D1283" s="333" t="s">
        <v>274</v>
      </c>
      <c r="E1283" s="333" t="s">
        <v>23698</v>
      </c>
      <c r="F1283" s="333" t="s">
        <v>23699</v>
      </c>
      <c r="G1283" s="515">
        <v>925</v>
      </c>
      <c r="H1283" s="516">
        <v>2545021</v>
      </c>
    </row>
    <row r="1284" spans="1:8" x14ac:dyDescent="0.3">
      <c r="A1284" s="514">
        <v>5</v>
      </c>
      <c r="B1284" s="517" t="s">
        <v>20904</v>
      </c>
      <c r="C1284" s="333" t="s">
        <v>23700</v>
      </c>
      <c r="D1284" s="333" t="s">
        <v>274</v>
      </c>
      <c r="E1284" s="333" t="s">
        <v>23701</v>
      </c>
      <c r="F1284" s="333" t="s">
        <v>23702</v>
      </c>
      <c r="G1284" s="515">
        <v>415</v>
      </c>
      <c r="H1284" s="516">
        <v>2906431</v>
      </c>
    </row>
    <row r="1285" spans="1:8" x14ac:dyDescent="0.3">
      <c r="A1285" s="514">
        <v>5</v>
      </c>
      <c r="B1285" s="517" t="s">
        <v>20904</v>
      </c>
      <c r="C1285" s="333" t="s">
        <v>23703</v>
      </c>
      <c r="D1285" s="333" t="s">
        <v>274</v>
      </c>
      <c r="E1285" s="333" t="s">
        <v>23704</v>
      </c>
      <c r="F1285" s="333" t="s">
        <v>23705</v>
      </c>
      <c r="G1285" s="515">
        <v>925</v>
      </c>
      <c r="H1285" s="516">
        <v>2542926</v>
      </c>
    </row>
    <row r="1286" spans="1:8" x14ac:dyDescent="0.3">
      <c r="A1286" s="514">
        <v>5</v>
      </c>
      <c r="B1286" s="517" t="s">
        <v>20904</v>
      </c>
      <c r="C1286" s="333" t="s">
        <v>23706</v>
      </c>
      <c r="D1286" s="333" t="s">
        <v>274</v>
      </c>
      <c r="E1286" s="333" t="s">
        <v>23707</v>
      </c>
      <c r="F1286" s="333" t="s">
        <v>23708</v>
      </c>
      <c r="G1286" s="515">
        <v>925</v>
      </c>
      <c r="H1286" s="516">
        <v>2542221</v>
      </c>
    </row>
    <row r="1287" spans="1:8" x14ac:dyDescent="0.3">
      <c r="A1287" s="514">
        <v>5</v>
      </c>
      <c r="B1287" s="517" t="s">
        <v>20904</v>
      </c>
      <c r="C1287" s="333" t="s">
        <v>23709</v>
      </c>
      <c r="D1287" s="333" t="s">
        <v>274</v>
      </c>
      <c r="E1287" s="333" t="s">
        <v>23710</v>
      </c>
      <c r="F1287" s="333" t="s">
        <v>23711</v>
      </c>
      <c r="G1287" s="515">
        <v>925</v>
      </c>
      <c r="H1287" s="516">
        <v>2855707</v>
      </c>
    </row>
    <row r="1288" spans="1:8" x14ac:dyDescent="0.3">
      <c r="A1288" s="514">
        <v>5</v>
      </c>
      <c r="B1288" s="517" t="s">
        <v>20904</v>
      </c>
      <c r="C1288" s="333" t="s">
        <v>23712</v>
      </c>
      <c r="D1288" s="333" t="s">
        <v>274</v>
      </c>
      <c r="E1288" s="333" t="s">
        <v>23713</v>
      </c>
      <c r="F1288" s="333" t="s">
        <v>23714</v>
      </c>
      <c r="G1288" s="515">
        <v>314</v>
      </c>
      <c r="H1288" s="516">
        <v>2761085</v>
      </c>
    </row>
    <row r="1289" spans="1:8" x14ac:dyDescent="0.3">
      <c r="A1289" s="514">
        <v>5</v>
      </c>
      <c r="B1289" s="517" t="s">
        <v>20904</v>
      </c>
      <c r="C1289" s="333" t="s">
        <v>23715</v>
      </c>
      <c r="D1289" s="333" t="s">
        <v>274</v>
      </c>
      <c r="E1289" s="333" t="s">
        <v>23716</v>
      </c>
      <c r="F1289" s="333" t="s">
        <v>23717</v>
      </c>
      <c r="G1289" s="515">
        <v>925</v>
      </c>
      <c r="H1289" s="516">
        <v>2589203</v>
      </c>
    </row>
    <row r="1290" spans="1:8" x14ac:dyDescent="0.3">
      <c r="A1290" s="514">
        <v>5</v>
      </c>
      <c r="B1290" s="517" t="s">
        <v>20904</v>
      </c>
      <c r="C1290" s="333" t="s">
        <v>23718</v>
      </c>
      <c r="D1290" s="333" t="s">
        <v>274</v>
      </c>
      <c r="E1290" s="333" t="s">
        <v>23719</v>
      </c>
      <c r="F1290" s="333" t="s">
        <v>23720</v>
      </c>
      <c r="G1290" s="515">
        <v>925</v>
      </c>
      <c r="H1290" s="516">
        <v>2541445</v>
      </c>
    </row>
    <row r="1291" spans="1:8" x14ac:dyDescent="0.3">
      <c r="A1291" s="514">
        <v>5</v>
      </c>
      <c r="B1291" s="517" t="s">
        <v>20904</v>
      </c>
      <c r="C1291" s="333" t="s">
        <v>23721</v>
      </c>
      <c r="D1291" s="333" t="s">
        <v>274</v>
      </c>
      <c r="E1291" s="333" t="s">
        <v>23722</v>
      </c>
      <c r="F1291" s="333" t="s">
        <v>23723</v>
      </c>
      <c r="G1291" s="515">
        <v>415</v>
      </c>
      <c r="H1291" s="516">
        <v>8307099</v>
      </c>
    </row>
    <row r="1292" spans="1:8" x14ac:dyDescent="0.3">
      <c r="A1292" s="514">
        <v>5</v>
      </c>
      <c r="B1292" s="517" t="s">
        <v>20904</v>
      </c>
      <c r="C1292" s="333" t="s">
        <v>23724</v>
      </c>
      <c r="D1292" s="333" t="s">
        <v>274</v>
      </c>
      <c r="E1292" s="333" t="s">
        <v>23725</v>
      </c>
      <c r="F1292" s="333" t="s">
        <v>23726</v>
      </c>
      <c r="G1292" s="515">
        <v>510</v>
      </c>
      <c r="H1292" s="516">
        <v>4182712</v>
      </c>
    </row>
    <row r="1293" spans="1:8" x14ac:dyDescent="0.3">
      <c r="A1293" s="514">
        <v>5</v>
      </c>
      <c r="B1293" s="517" t="s">
        <v>20904</v>
      </c>
      <c r="C1293" s="333" t="s">
        <v>23727</v>
      </c>
      <c r="D1293" s="333" t="s">
        <v>274</v>
      </c>
      <c r="E1293" s="333" t="s">
        <v>23728</v>
      </c>
      <c r="F1293" s="333" t="s">
        <v>23729</v>
      </c>
      <c r="G1293" s="515">
        <v>510</v>
      </c>
      <c r="H1293" s="516">
        <v>3556808</v>
      </c>
    </row>
    <row r="1294" spans="1:8" x14ac:dyDescent="0.3">
      <c r="A1294" s="514">
        <v>5</v>
      </c>
      <c r="B1294" s="517" t="s">
        <v>20904</v>
      </c>
      <c r="C1294" s="333" t="s">
        <v>23730</v>
      </c>
      <c r="D1294" s="333" t="s">
        <v>274</v>
      </c>
      <c r="E1294" s="333" t="s">
        <v>23731</v>
      </c>
      <c r="F1294" s="333" t="s">
        <v>23732</v>
      </c>
      <c r="G1294" s="515">
        <v>415</v>
      </c>
      <c r="H1294" s="516">
        <v>2979561</v>
      </c>
    </row>
    <row r="1295" spans="1:8" x14ac:dyDescent="0.3">
      <c r="A1295" s="514">
        <v>5</v>
      </c>
      <c r="B1295" s="517" t="s">
        <v>20904</v>
      </c>
      <c r="C1295" s="333" t="s">
        <v>23733</v>
      </c>
      <c r="D1295" s="333" t="s">
        <v>274</v>
      </c>
      <c r="E1295" s="333" t="s">
        <v>23734</v>
      </c>
      <c r="F1295" s="333" t="s">
        <v>23735</v>
      </c>
      <c r="G1295" s="515">
        <v>925</v>
      </c>
      <c r="H1295" s="516">
        <v>2544484</v>
      </c>
    </row>
    <row r="1296" spans="1:8" x14ac:dyDescent="0.3">
      <c r="A1296" s="514">
        <v>5</v>
      </c>
      <c r="B1296" s="517" t="s">
        <v>20904</v>
      </c>
      <c r="C1296" s="333" t="s">
        <v>23736</v>
      </c>
      <c r="D1296" s="333" t="s">
        <v>274</v>
      </c>
      <c r="E1296" s="333" t="s">
        <v>23737</v>
      </c>
      <c r="F1296" s="333" t="s">
        <v>23738</v>
      </c>
      <c r="G1296" s="515">
        <v>925</v>
      </c>
      <c r="H1296" s="516">
        <v>2857237</v>
      </c>
    </row>
    <row r="1297" spans="1:8" x14ac:dyDescent="0.3">
      <c r="A1297" s="514">
        <v>5</v>
      </c>
      <c r="B1297" s="517" t="s">
        <v>20904</v>
      </c>
      <c r="C1297" s="333" t="s">
        <v>23739</v>
      </c>
      <c r="D1297" s="333" t="s">
        <v>274</v>
      </c>
      <c r="E1297" s="333" t="s">
        <v>23740</v>
      </c>
      <c r="F1297" s="333" t="s">
        <v>23741</v>
      </c>
      <c r="G1297" s="515">
        <v>510</v>
      </c>
      <c r="H1297" s="516">
        <v>9285530</v>
      </c>
    </row>
    <row r="1298" spans="1:8" x14ac:dyDescent="0.3">
      <c r="A1298" s="514">
        <v>5</v>
      </c>
      <c r="B1298" s="517" t="s">
        <v>20904</v>
      </c>
      <c r="C1298" s="333" t="s">
        <v>23742</v>
      </c>
      <c r="D1298" s="333" t="s">
        <v>274</v>
      </c>
      <c r="E1298" s="333" t="s">
        <v>23743</v>
      </c>
      <c r="F1298" s="333" t="s">
        <v>23744</v>
      </c>
      <c r="G1298" s="515">
        <v>925</v>
      </c>
      <c r="H1298" s="516">
        <v>2546393</v>
      </c>
    </row>
    <row r="1299" spans="1:8" x14ac:dyDescent="0.3">
      <c r="A1299" s="514">
        <v>5</v>
      </c>
      <c r="B1299" s="517" t="s">
        <v>20904</v>
      </c>
      <c r="C1299" s="333" t="s">
        <v>23745</v>
      </c>
      <c r="D1299" s="333" t="s">
        <v>274</v>
      </c>
      <c r="E1299" s="333" t="s">
        <v>23746</v>
      </c>
      <c r="F1299" s="333" t="s">
        <v>23747</v>
      </c>
      <c r="G1299" s="515">
        <v>415</v>
      </c>
      <c r="H1299" s="516">
        <v>5184890</v>
      </c>
    </row>
    <row r="1300" spans="1:8" x14ac:dyDescent="0.3">
      <c r="A1300" s="514">
        <v>5</v>
      </c>
      <c r="B1300" s="517" t="s">
        <v>20904</v>
      </c>
      <c r="C1300" s="333" t="s">
        <v>23748</v>
      </c>
      <c r="D1300" s="333" t="s">
        <v>274</v>
      </c>
      <c r="E1300" s="333" t="s">
        <v>23749</v>
      </c>
      <c r="F1300" s="333" t="s">
        <v>23750</v>
      </c>
      <c r="G1300" s="515">
        <v>925</v>
      </c>
      <c r="H1300" s="516">
        <v>2544775</v>
      </c>
    </row>
    <row r="1301" spans="1:8" x14ac:dyDescent="0.3">
      <c r="A1301" s="514">
        <v>5</v>
      </c>
      <c r="B1301" s="517" t="s">
        <v>20904</v>
      </c>
      <c r="C1301" s="333" t="s">
        <v>23751</v>
      </c>
      <c r="D1301" s="333" t="s">
        <v>274</v>
      </c>
      <c r="E1301" s="333" t="s">
        <v>23752</v>
      </c>
      <c r="F1301" s="333" t="s">
        <v>23753</v>
      </c>
      <c r="G1301" s="515">
        <v>314</v>
      </c>
      <c r="H1301" s="516">
        <v>7533425</v>
      </c>
    </row>
    <row r="1302" spans="1:8" x14ac:dyDescent="0.3">
      <c r="A1302" s="514">
        <v>5</v>
      </c>
      <c r="B1302" s="517" t="s">
        <v>20904</v>
      </c>
      <c r="C1302" s="333" t="s">
        <v>23754</v>
      </c>
      <c r="D1302" s="333" t="s">
        <v>274</v>
      </c>
      <c r="E1302" s="333" t="s">
        <v>23755</v>
      </c>
      <c r="F1302" s="333" t="s">
        <v>23756</v>
      </c>
      <c r="G1302" s="515">
        <v>925</v>
      </c>
      <c r="H1302" s="516">
        <v>4574771</v>
      </c>
    </row>
    <row r="1303" spans="1:8" x14ac:dyDescent="0.3">
      <c r="A1303" s="514">
        <v>5</v>
      </c>
      <c r="B1303" s="517" t="s">
        <v>20904</v>
      </c>
      <c r="C1303" s="333" t="s">
        <v>23757</v>
      </c>
      <c r="D1303" s="333" t="s">
        <v>274</v>
      </c>
      <c r="E1303" s="333" t="s">
        <v>23758</v>
      </c>
      <c r="F1303" s="333" t="s">
        <v>23759</v>
      </c>
      <c r="G1303" s="515">
        <v>925</v>
      </c>
      <c r="H1303" s="516">
        <v>2541989</v>
      </c>
    </row>
    <row r="1304" spans="1:8" x14ac:dyDescent="0.3">
      <c r="A1304" s="514">
        <v>5</v>
      </c>
      <c r="B1304" s="517" t="s">
        <v>20904</v>
      </c>
      <c r="C1304" s="333" t="s">
        <v>23760</v>
      </c>
      <c r="D1304" s="333" t="s">
        <v>274</v>
      </c>
      <c r="E1304" s="333" t="s">
        <v>23761</v>
      </c>
      <c r="F1304" s="333" t="s">
        <v>23762</v>
      </c>
      <c r="G1304" s="515">
        <v>510</v>
      </c>
      <c r="H1304" s="516">
        <v>3264303</v>
      </c>
    </row>
    <row r="1305" spans="1:8" x14ac:dyDescent="0.3">
      <c r="A1305" s="514">
        <v>5</v>
      </c>
      <c r="B1305" s="517" t="s">
        <v>20904</v>
      </c>
      <c r="C1305" s="333" t="s">
        <v>23763</v>
      </c>
      <c r="D1305" s="333" t="s">
        <v>274</v>
      </c>
      <c r="E1305" s="333" t="s">
        <v>23764</v>
      </c>
      <c r="F1305" s="333" t="s">
        <v>23765</v>
      </c>
      <c r="G1305" s="515">
        <v>408</v>
      </c>
      <c r="H1305" s="516">
        <v>2196007</v>
      </c>
    </row>
    <row r="1306" spans="1:8" x14ac:dyDescent="0.3">
      <c r="A1306" s="514">
        <v>5</v>
      </c>
      <c r="B1306" s="517" t="s">
        <v>20904</v>
      </c>
      <c r="C1306" s="333" t="s">
        <v>23766</v>
      </c>
      <c r="D1306" s="333" t="s">
        <v>274</v>
      </c>
      <c r="E1306" s="333" t="s">
        <v>23767</v>
      </c>
      <c r="F1306" s="333" t="s">
        <v>23768</v>
      </c>
      <c r="G1306" s="515">
        <v>415</v>
      </c>
      <c r="H1306" s="516">
        <v>5333602</v>
      </c>
    </row>
    <row r="1307" spans="1:8" x14ac:dyDescent="0.3">
      <c r="A1307" s="514">
        <v>5</v>
      </c>
      <c r="B1307" s="517" t="s">
        <v>20904</v>
      </c>
      <c r="C1307" s="333" t="s">
        <v>23769</v>
      </c>
      <c r="D1307" s="333" t="s">
        <v>274</v>
      </c>
      <c r="E1307" s="333" t="s">
        <v>23770</v>
      </c>
      <c r="F1307" s="333" t="s">
        <v>23771</v>
      </c>
      <c r="G1307" s="515">
        <v>510</v>
      </c>
      <c r="H1307" s="516">
        <v>8512052</v>
      </c>
    </row>
    <row r="1308" spans="1:8" x14ac:dyDescent="0.3">
      <c r="A1308" s="514">
        <v>5</v>
      </c>
      <c r="B1308" s="517" t="s">
        <v>20904</v>
      </c>
      <c r="C1308" s="333" t="s">
        <v>20703</v>
      </c>
      <c r="D1308" s="333" t="s">
        <v>274</v>
      </c>
      <c r="E1308" s="333" t="s">
        <v>20704</v>
      </c>
      <c r="F1308" s="333" t="s">
        <v>20705</v>
      </c>
      <c r="G1308" s="515">
        <v>707</v>
      </c>
      <c r="H1308" s="516">
        <v>4620543</v>
      </c>
    </row>
    <row r="1309" spans="1:8" x14ac:dyDescent="0.3">
      <c r="A1309" s="514">
        <v>5</v>
      </c>
      <c r="B1309" s="517" t="s">
        <v>20904</v>
      </c>
      <c r="C1309" s="333" t="s">
        <v>23772</v>
      </c>
      <c r="D1309" s="333" t="s">
        <v>274</v>
      </c>
      <c r="E1309" s="333" t="s">
        <v>23773</v>
      </c>
      <c r="F1309" s="333" t="s">
        <v>23774</v>
      </c>
      <c r="G1309" s="515">
        <v>925</v>
      </c>
      <c r="H1309" s="516">
        <v>2589348</v>
      </c>
    </row>
    <row r="1310" spans="1:8" x14ac:dyDescent="0.3">
      <c r="A1310" s="514">
        <v>5</v>
      </c>
      <c r="B1310" s="517" t="s">
        <v>20904</v>
      </c>
      <c r="C1310" s="333" t="s">
        <v>20706</v>
      </c>
      <c r="D1310" s="333" t="s">
        <v>274</v>
      </c>
      <c r="E1310" s="333" t="s">
        <v>20707</v>
      </c>
      <c r="F1310" s="333" t="s">
        <v>20708</v>
      </c>
      <c r="G1310" s="515">
        <v>925</v>
      </c>
      <c r="H1310" s="516">
        <v>2543333</v>
      </c>
    </row>
    <row r="1311" spans="1:8" x14ac:dyDescent="0.3">
      <c r="A1311" s="514">
        <v>5</v>
      </c>
      <c r="B1311" s="517" t="s">
        <v>20904</v>
      </c>
      <c r="C1311" s="333" t="s">
        <v>20709</v>
      </c>
      <c r="D1311" s="333" t="s">
        <v>274</v>
      </c>
      <c r="E1311" s="333" t="s">
        <v>20710</v>
      </c>
      <c r="F1311" s="333" t="s">
        <v>20711</v>
      </c>
      <c r="G1311" s="515">
        <v>480</v>
      </c>
      <c r="H1311" s="516">
        <v>5404457</v>
      </c>
    </row>
    <row r="1312" spans="1:8" x14ac:dyDescent="0.3">
      <c r="A1312" s="514">
        <v>5</v>
      </c>
      <c r="B1312" s="517" t="s">
        <v>20904</v>
      </c>
      <c r="C1312" s="333" t="s">
        <v>20712</v>
      </c>
      <c r="D1312" s="333" t="s">
        <v>274</v>
      </c>
      <c r="E1312" s="333" t="s">
        <v>20713</v>
      </c>
      <c r="F1312" s="333" t="s">
        <v>20714</v>
      </c>
      <c r="G1312" s="515">
        <v>415</v>
      </c>
      <c r="H1312" s="516">
        <v>9399757</v>
      </c>
    </row>
    <row r="1313" spans="1:8" x14ac:dyDescent="0.3">
      <c r="A1313" s="514">
        <v>5</v>
      </c>
      <c r="B1313" s="517" t="s">
        <v>20904</v>
      </c>
      <c r="C1313" s="333" t="s">
        <v>20715</v>
      </c>
      <c r="D1313" s="333" t="s">
        <v>274</v>
      </c>
      <c r="E1313" s="333" t="s">
        <v>20716</v>
      </c>
      <c r="F1313" s="333" t="s">
        <v>20717</v>
      </c>
      <c r="G1313" s="515">
        <v>925</v>
      </c>
      <c r="H1313" s="516">
        <v>2543385</v>
      </c>
    </row>
    <row r="1314" spans="1:8" x14ac:dyDescent="0.3">
      <c r="A1314" s="514">
        <v>5</v>
      </c>
      <c r="B1314" s="517" t="s">
        <v>20904</v>
      </c>
      <c r="C1314" s="333" t="s">
        <v>23775</v>
      </c>
      <c r="D1314" s="333" t="s">
        <v>294</v>
      </c>
      <c r="E1314" s="333" t="s">
        <v>23776</v>
      </c>
      <c r="F1314" s="333" t="s">
        <v>20718</v>
      </c>
      <c r="G1314" s="515">
        <v>415</v>
      </c>
      <c r="H1314" s="516">
        <v>5964095</v>
      </c>
    </row>
    <row r="1315" spans="1:8" x14ac:dyDescent="0.3">
      <c r="A1315" s="514">
        <v>5</v>
      </c>
      <c r="B1315" s="517" t="s">
        <v>20904</v>
      </c>
      <c r="C1315" s="333" t="s">
        <v>20719</v>
      </c>
      <c r="D1315" s="333" t="s">
        <v>274</v>
      </c>
      <c r="E1315" s="333" t="s">
        <v>20720</v>
      </c>
      <c r="F1315" s="333" t="s">
        <v>20721</v>
      </c>
      <c r="G1315" s="515">
        <v>510</v>
      </c>
      <c r="H1315" s="516">
        <v>3251100</v>
      </c>
    </row>
    <row r="1316" spans="1:8" x14ac:dyDescent="0.3">
      <c r="A1316" s="514">
        <v>5</v>
      </c>
      <c r="B1316" s="517" t="s">
        <v>20904</v>
      </c>
      <c r="C1316" s="333" t="s">
        <v>20722</v>
      </c>
      <c r="D1316" s="333" t="s">
        <v>274</v>
      </c>
      <c r="E1316" s="333" t="s">
        <v>20723</v>
      </c>
      <c r="F1316" s="333" t="s">
        <v>20724</v>
      </c>
      <c r="G1316" s="515">
        <v>925</v>
      </c>
      <c r="H1316" s="516">
        <v>7082905</v>
      </c>
    </row>
    <row r="1317" spans="1:8" x14ac:dyDescent="0.3">
      <c r="A1317" s="514">
        <v>5</v>
      </c>
      <c r="B1317" s="517" t="s">
        <v>20904</v>
      </c>
      <c r="C1317" s="333" t="s">
        <v>20676</v>
      </c>
      <c r="D1317" s="333" t="s">
        <v>274</v>
      </c>
      <c r="E1317" s="333" t="s">
        <v>20677</v>
      </c>
      <c r="F1317" s="333" t="s">
        <v>20678</v>
      </c>
      <c r="G1317" s="515">
        <v>510</v>
      </c>
      <c r="H1317" s="516">
        <v>8470320</v>
      </c>
    </row>
    <row r="1318" spans="1:8" x14ac:dyDescent="0.3">
      <c r="A1318" s="514">
        <v>5</v>
      </c>
      <c r="B1318" s="517" t="s">
        <v>20904</v>
      </c>
      <c r="C1318" s="333" t="s">
        <v>20679</v>
      </c>
      <c r="D1318" s="333" t="s">
        <v>274</v>
      </c>
      <c r="E1318" s="333" t="s">
        <v>20680</v>
      </c>
      <c r="F1318" s="333" t="s">
        <v>20681</v>
      </c>
      <c r="G1318" s="515">
        <v>925</v>
      </c>
      <c r="H1318" s="516">
        <v>8992610</v>
      </c>
    </row>
    <row r="1319" spans="1:8" x14ac:dyDescent="0.3">
      <c r="A1319" s="514">
        <v>5</v>
      </c>
      <c r="B1319" s="517" t="s">
        <v>20904</v>
      </c>
      <c r="C1319" s="333" t="s">
        <v>20682</v>
      </c>
      <c r="D1319" s="333" t="s">
        <v>274</v>
      </c>
      <c r="E1319" s="333" t="s">
        <v>20683</v>
      </c>
      <c r="F1319" s="333" t="s">
        <v>20684</v>
      </c>
      <c r="G1319" s="515">
        <v>925</v>
      </c>
      <c r="H1319" s="516">
        <v>2540873</v>
      </c>
    </row>
    <row r="1320" spans="1:8" x14ac:dyDescent="0.3">
      <c r="A1320" s="514">
        <v>5</v>
      </c>
      <c r="B1320" s="517" t="s">
        <v>20904</v>
      </c>
      <c r="C1320" s="333" t="s">
        <v>20685</v>
      </c>
      <c r="D1320" s="333" t="s">
        <v>274</v>
      </c>
      <c r="E1320" s="333" t="s">
        <v>20686</v>
      </c>
      <c r="F1320" s="333" t="s">
        <v>20687</v>
      </c>
      <c r="G1320" s="515">
        <v>925</v>
      </c>
      <c r="H1320" s="516">
        <v>2586605</v>
      </c>
    </row>
    <row r="1321" spans="1:8" x14ac:dyDescent="0.3">
      <c r="A1321" s="514">
        <v>5</v>
      </c>
      <c r="B1321" s="517" t="s">
        <v>20904</v>
      </c>
      <c r="C1321" s="333" t="s">
        <v>20688</v>
      </c>
      <c r="D1321" s="333" t="s">
        <v>274</v>
      </c>
      <c r="E1321" s="333" t="s">
        <v>20689</v>
      </c>
      <c r="F1321" s="333" t="s">
        <v>20690</v>
      </c>
      <c r="G1321" s="515">
        <v>925</v>
      </c>
      <c r="H1321" s="516">
        <v>2553755</v>
      </c>
    </row>
    <row r="1322" spans="1:8" x14ac:dyDescent="0.3">
      <c r="A1322" s="514">
        <v>5</v>
      </c>
      <c r="B1322" s="517" t="s">
        <v>20904</v>
      </c>
      <c r="C1322" s="333" t="s">
        <v>20691</v>
      </c>
      <c r="D1322" s="333" t="s">
        <v>274</v>
      </c>
      <c r="E1322" s="333" t="s">
        <v>20692</v>
      </c>
      <c r="F1322" s="333" t="s">
        <v>20693</v>
      </c>
      <c r="G1322" s="515">
        <v>925</v>
      </c>
      <c r="H1322" s="516">
        <v>2531920</v>
      </c>
    </row>
    <row r="1323" spans="1:8" x14ac:dyDescent="0.3">
      <c r="A1323" s="514">
        <v>5</v>
      </c>
      <c r="B1323" s="517" t="s">
        <v>20904</v>
      </c>
      <c r="C1323" s="333" t="s">
        <v>20694</v>
      </c>
      <c r="D1323" s="333" t="s">
        <v>274</v>
      </c>
      <c r="E1323" s="333" t="s">
        <v>20695</v>
      </c>
      <c r="F1323" s="333" t="s">
        <v>20696</v>
      </c>
      <c r="G1323" s="515">
        <v>925</v>
      </c>
      <c r="H1323" s="516">
        <v>2538789</v>
      </c>
    </row>
    <row r="1324" spans="1:8" x14ac:dyDescent="0.3">
      <c r="A1324" s="514">
        <v>5</v>
      </c>
      <c r="B1324" s="517" t="s">
        <v>20904</v>
      </c>
      <c r="C1324" s="333" t="s">
        <v>5742</v>
      </c>
      <c r="D1324" s="333" t="s">
        <v>274</v>
      </c>
      <c r="E1324" s="333" t="s">
        <v>5743</v>
      </c>
      <c r="F1324" s="333" t="s">
        <v>23777</v>
      </c>
      <c r="G1324" s="515">
        <v>925</v>
      </c>
      <c r="H1324" s="516">
        <v>2469337</v>
      </c>
    </row>
    <row r="1325" spans="1:8" x14ac:dyDescent="0.3">
      <c r="A1325" s="514">
        <v>5</v>
      </c>
      <c r="B1325" s="517" t="s">
        <v>20904</v>
      </c>
      <c r="C1325" s="333" t="s">
        <v>6525</v>
      </c>
      <c r="D1325" s="333" t="s">
        <v>302</v>
      </c>
      <c r="E1325" s="333" t="s">
        <v>6529</v>
      </c>
      <c r="F1325" s="333" t="s">
        <v>23778</v>
      </c>
      <c r="G1325" s="515">
        <v>925</v>
      </c>
      <c r="H1325" s="516">
        <v>6318811</v>
      </c>
    </row>
    <row r="1326" spans="1:8" x14ac:dyDescent="0.3">
      <c r="A1326" s="514">
        <v>5</v>
      </c>
      <c r="B1326" s="517" t="s">
        <v>20904</v>
      </c>
      <c r="C1326" s="333" t="s">
        <v>6525</v>
      </c>
      <c r="D1326" s="333" t="s">
        <v>274</v>
      </c>
      <c r="E1326" s="333" t="s">
        <v>6530</v>
      </c>
      <c r="F1326" s="333" t="s">
        <v>23778</v>
      </c>
      <c r="G1326" s="515">
        <v>925</v>
      </c>
      <c r="H1326" s="516">
        <v>6318811</v>
      </c>
    </row>
    <row r="1327" spans="1:8" x14ac:dyDescent="0.3">
      <c r="A1327" s="514">
        <v>5</v>
      </c>
      <c r="B1327" s="517" t="s">
        <v>20904</v>
      </c>
      <c r="C1327" s="333" t="s">
        <v>4382</v>
      </c>
      <c r="D1327" s="333" t="s">
        <v>262</v>
      </c>
      <c r="E1327" s="333" t="s">
        <v>4385</v>
      </c>
      <c r="F1327" s="333" t="s">
        <v>23779</v>
      </c>
      <c r="G1327" s="515">
        <v>510</v>
      </c>
      <c r="H1327" s="516">
        <v>6272939</v>
      </c>
    </row>
    <row r="1328" spans="1:8" x14ac:dyDescent="0.3">
      <c r="A1328" s="514">
        <v>5</v>
      </c>
      <c r="B1328" s="517" t="s">
        <v>20904</v>
      </c>
      <c r="C1328" s="333" t="s">
        <v>7954</v>
      </c>
      <c r="D1328" s="333" t="s">
        <v>294</v>
      </c>
      <c r="E1328" s="333" t="s">
        <v>7955</v>
      </c>
      <c r="F1328" s="333" t="s">
        <v>22818</v>
      </c>
      <c r="G1328" s="515">
        <v>925</v>
      </c>
      <c r="H1328" s="516">
        <v>9344775</v>
      </c>
    </row>
    <row r="1329" spans="1:8" x14ac:dyDescent="0.3">
      <c r="A1329" s="514">
        <v>5</v>
      </c>
      <c r="B1329" s="517" t="s">
        <v>20904</v>
      </c>
      <c r="C1329" s="333" t="s">
        <v>7157</v>
      </c>
      <c r="D1329" s="333" t="s">
        <v>581</v>
      </c>
      <c r="E1329" s="333" t="s">
        <v>7159</v>
      </c>
      <c r="F1329" s="333" t="s">
        <v>21037</v>
      </c>
      <c r="G1329" s="515">
        <v>925</v>
      </c>
      <c r="H1329" s="516">
        <v>2302386</v>
      </c>
    </row>
    <row r="1330" spans="1:8" x14ac:dyDescent="0.3">
      <c r="A1330" s="514">
        <v>5</v>
      </c>
      <c r="B1330" s="517" t="s">
        <v>20904</v>
      </c>
      <c r="C1330" s="333" t="s">
        <v>16021</v>
      </c>
      <c r="D1330" s="333" t="s">
        <v>274</v>
      </c>
      <c r="E1330" s="333" t="s">
        <v>16022</v>
      </c>
      <c r="F1330" s="333" t="s">
        <v>22811</v>
      </c>
      <c r="G1330" s="515">
        <v>925</v>
      </c>
      <c r="H1330" s="516">
        <v>9388171</v>
      </c>
    </row>
    <row r="1331" spans="1:8" x14ac:dyDescent="0.3">
      <c r="A1331" s="514">
        <v>5</v>
      </c>
      <c r="B1331" s="517" t="s">
        <v>20904</v>
      </c>
      <c r="C1331" s="333" t="s">
        <v>6762</v>
      </c>
      <c r="D1331" s="333" t="s">
        <v>262</v>
      </c>
      <c r="E1331" s="333" t="s">
        <v>6763</v>
      </c>
      <c r="F1331" s="333" t="s">
        <v>22810</v>
      </c>
      <c r="G1331" s="515">
        <v>925</v>
      </c>
      <c r="H1331" s="516">
        <v>3812256</v>
      </c>
    </row>
    <row r="1332" spans="1:8" x14ac:dyDescent="0.3">
      <c r="A1332" s="514">
        <v>5</v>
      </c>
      <c r="B1332" s="517" t="s">
        <v>20904</v>
      </c>
      <c r="C1332" s="333" t="s">
        <v>2740</v>
      </c>
      <c r="D1332" s="333" t="s">
        <v>294</v>
      </c>
      <c r="E1332" s="333" t="s">
        <v>2741</v>
      </c>
      <c r="F1332" s="333" t="s">
        <v>23780</v>
      </c>
      <c r="G1332" s="515">
        <v>415</v>
      </c>
      <c r="H1332" s="516">
        <v>7079783</v>
      </c>
    </row>
    <row r="1333" spans="1:8" x14ac:dyDescent="0.3">
      <c r="A1333" s="514">
        <v>5</v>
      </c>
      <c r="B1333" s="517" t="s">
        <v>20904</v>
      </c>
      <c r="C1333" s="333" t="s">
        <v>9945</v>
      </c>
      <c r="D1333" s="333" t="s">
        <v>274</v>
      </c>
      <c r="E1333" s="333" t="s">
        <v>9946</v>
      </c>
      <c r="F1333" s="333" t="s">
        <v>23781</v>
      </c>
      <c r="G1333" s="515">
        <v>415</v>
      </c>
      <c r="H1333" s="516">
        <v>9019233</v>
      </c>
    </row>
    <row r="1334" spans="1:8" x14ac:dyDescent="0.3">
      <c r="A1334" s="514">
        <v>5</v>
      </c>
      <c r="B1334" s="517" t="s">
        <v>20904</v>
      </c>
      <c r="C1334" s="333" t="s">
        <v>5444</v>
      </c>
      <c r="D1334" s="333" t="s">
        <v>274</v>
      </c>
      <c r="E1334" s="333" t="s">
        <v>5445</v>
      </c>
      <c r="F1334" s="333" t="s">
        <v>23782</v>
      </c>
      <c r="G1334" s="515">
        <v>510</v>
      </c>
      <c r="H1334" s="516">
        <v>2158370</v>
      </c>
    </row>
    <row r="1335" spans="1:8" x14ac:dyDescent="0.3">
      <c r="A1335" s="514">
        <v>5</v>
      </c>
      <c r="B1335" s="517" t="s">
        <v>20904</v>
      </c>
      <c r="C1335" s="333" t="s">
        <v>10194</v>
      </c>
      <c r="D1335" s="333" t="s">
        <v>294</v>
      </c>
      <c r="E1335" s="333" t="s">
        <v>10195</v>
      </c>
      <c r="F1335" s="333" t="s">
        <v>18723</v>
      </c>
      <c r="G1335" s="515">
        <v>925</v>
      </c>
      <c r="H1335" s="516">
        <v>2586211</v>
      </c>
    </row>
    <row r="1336" spans="1:8" x14ac:dyDescent="0.3">
      <c r="A1336" s="514">
        <v>5</v>
      </c>
      <c r="B1336" s="517" t="s">
        <v>20904</v>
      </c>
      <c r="C1336" s="333" t="s">
        <v>3385</v>
      </c>
      <c r="D1336" s="333" t="s">
        <v>302</v>
      </c>
      <c r="E1336" s="333" t="s">
        <v>3386</v>
      </c>
      <c r="F1336" s="333" t="s">
        <v>23783</v>
      </c>
      <c r="G1336" s="515">
        <v>601</v>
      </c>
      <c r="H1336" s="516">
        <v>8597313</v>
      </c>
    </row>
    <row r="1337" spans="1:8" x14ac:dyDescent="0.3">
      <c r="A1337" s="514">
        <v>5</v>
      </c>
      <c r="B1337" s="517" t="s">
        <v>20904</v>
      </c>
      <c r="C1337" s="333" t="s">
        <v>937</v>
      </c>
      <c r="D1337" s="333" t="s">
        <v>525</v>
      </c>
      <c r="E1337" s="333" t="s">
        <v>187</v>
      </c>
      <c r="F1337" s="333" t="s">
        <v>21553</v>
      </c>
      <c r="G1337" s="515">
        <v>925</v>
      </c>
      <c r="H1337" s="516">
        <v>9349106</v>
      </c>
    </row>
    <row r="1338" spans="1:8" x14ac:dyDescent="0.3">
      <c r="A1338" s="514">
        <v>5</v>
      </c>
      <c r="B1338" s="517" t="s">
        <v>20904</v>
      </c>
      <c r="C1338" s="333" t="s">
        <v>8604</v>
      </c>
      <c r="D1338" s="333" t="s">
        <v>262</v>
      </c>
      <c r="E1338" s="333" t="s">
        <v>8605</v>
      </c>
      <c r="F1338" s="333" t="s">
        <v>21628</v>
      </c>
      <c r="G1338" s="515">
        <v>925</v>
      </c>
      <c r="H1338" s="516">
        <v>8304848</v>
      </c>
    </row>
    <row r="1339" spans="1:8" x14ac:dyDescent="0.3">
      <c r="A1339" s="514">
        <v>5</v>
      </c>
      <c r="B1339" s="517" t="s">
        <v>20904</v>
      </c>
      <c r="C1339" s="333" t="s">
        <v>6929</v>
      </c>
      <c r="D1339" s="333" t="s">
        <v>262</v>
      </c>
      <c r="E1339" s="333" t="s">
        <v>6930</v>
      </c>
      <c r="F1339" s="333" t="s">
        <v>23784</v>
      </c>
      <c r="G1339" s="515">
        <v>925</v>
      </c>
      <c r="H1339" s="516">
        <v>9446850</v>
      </c>
    </row>
    <row r="1340" spans="1:8" x14ac:dyDescent="0.3">
      <c r="A1340" s="514">
        <v>5</v>
      </c>
      <c r="B1340" s="517" t="s">
        <v>20904</v>
      </c>
      <c r="C1340" s="333" t="s">
        <v>10185</v>
      </c>
      <c r="D1340" s="333" t="s">
        <v>294</v>
      </c>
      <c r="E1340" s="333" t="s">
        <v>10186</v>
      </c>
      <c r="F1340" s="333" t="s">
        <v>23785</v>
      </c>
      <c r="G1340" s="515">
        <v>925</v>
      </c>
      <c r="H1340" s="516">
        <v>2586211</v>
      </c>
    </row>
    <row r="1341" spans="1:8" x14ac:dyDescent="0.3">
      <c r="A1341" s="514">
        <v>5</v>
      </c>
      <c r="B1341" s="517" t="s">
        <v>20904</v>
      </c>
      <c r="C1341" s="333" t="s">
        <v>16968</v>
      </c>
      <c r="D1341" s="333" t="s">
        <v>294</v>
      </c>
      <c r="E1341" s="333" t="s">
        <v>19683</v>
      </c>
      <c r="F1341" s="333" t="s">
        <v>21634</v>
      </c>
      <c r="G1341" s="515">
        <v>925</v>
      </c>
      <c r="H1341" s="516">
        <v>2794645</v>
      </c>
    </row>
    <row r="1342" spans="1:8" x14ac:dyDescent="0.3">
      <c r="A1342" s="514">
        <v>5</v>
      </c>
      <c r="B1342" s="517" t="s">
        <v>20904</v>
      </c>
      <c r="C1342" s="333" t="s">
        <v>6107</v>
      </c>
      <c r="D1342" s="333" t="s">
        <v>274</v>
      </c>
      <c r="E1342" s="333" t="s">
        <v>6108</v>
      </c>
      <c r="F1342" s="333" t="s">
        <v>23786</v>
      </c>
      <c r="G1342" s="515">
        <v>925</v>
      </c>
      <c r="H1342" s="516">
        <v>4488187</v>
      </c>
    </row>
    <row r="1343" spans="1:8" x14ac:dyDescent="0.3">
      <c r="A1343" s="514">
        <v>5</v>
      </c>
      <c r="B1343" s="517" t="s">
        <v>20904</v>
      </c>
      <c r="C1343" s="333" t="s">
        <v>17852</v>
      </c>
      <c r="D1343" s="333" t="s">
        <v>274</v>
      </c>
      <c r="E1343" s="333" t="s">
        <v>17853</v>
      </c>
      <c r="F1343" s="333" t="s">
        <v>23787</v>
      </c>
      <c r="G1343" s="515">
        <v>415</v>
      </c>
      <c r="H1343" s="516">
        <v>5053351</v>
      </c>
    </row>
    <row r="1344" spans="1:8" x14ac:dyDescent="0.3">
      <c r="A1344" s="514">
        <v>5</v>
      </c>
      <c r="B1344" s="517" t="s">
        <v>20904</v>
      </c>
      <c r="C1344" s="333" t="s">
        <v>15690</v>
      </c>
      <c r="D1344" s="333" t="s">
        <v>274</v>
      </c>
      <c r="E1344" s="333" t="s">
        <v>15691</v>
      </c>
      <c r="F1344" s="333" t="s">
        <v>23788</v>
      </c>
      <c r="G1344" s="515">
        <v>925</v>
      </c>
      <c r="H1344" s="516">
        <v>9630497</v>
      </c>
    </row>
    <row r="1345" spans="1:8" x14ac:dyDescent="0.3">
      <c r="A1345" s="514">
        <v>5</v>
      </c>
      <c r="B1345" s="517" t="s">
        <v>20904</v>
      </c>
      <c r="C1345" s="333" t="s">
        <v>16596</v>
      </c>
      <c r="D1345" s="333" t="s">
        <v>274</v>
      </c>
      <c r="E1345" s="333" t="s">
        <v>16597</v>
      </c>
      <c r="F1345" s="333" t="s">
        <v>23789</v>
      </c>
      <c r="G1345" s="515">
        <v>925</v>
      </c>
      <c r="H1345" s="516">
        <v>9338485</v>
      </c>
    </row>
    <row r="1346" spans="1:8" x14ac:dyDescent="0.3">
      <c r="A1346" s="514">
        <v>5</v>
      </c>
      <c r="B1346" s="517" t="s">
        <v>20904</v>
      </c>
      <c r="C1346" s="333" t="s">
        <v>6727</v>
      </c>
      <c r="D1346" s="333" t="s">
        <v>262</v>
      </c>
      <c r="E1346" s="333" t="s">
        <v>6728</v>
      </c>
      <c r="F1346" s="333" t="s">
        <v>23790</v>
      </c>
      <c r="G1346" s="515">
        <v>925</v>
      </c>
      <c r="H1346" s="516">
        <v>9333914</v>
      </c>
    </row>
    <row r="1347" spans="1:8" x14ac:dyDescent="0.3">
      <c r="A1347" s="514">
        <v>5</v>
      </c>
      <c r="B1347" s="517" t="s">
        <v>20904</v>
      </c>
      <c r="C1347" s="333" t="s">
        <v>10313</v>
      </c>
      <c r="D1347" s="333" t="s">
        <v>274</v>
      </c>
      <c r="E1347" s="333" t="s">
        <v>10281</v>
      </c>
      <c r="F1347" s="333" t="s">
        <v>22826</v>
      </c>
      <c r="G1347" s="515">
        <v>925</v>
      </c>
      <c r="H1347" s="516">
        <v>9334000</v>
      </c>
    </row>
    <row r="1348" spans="1:8" x14ac:dyDescent="0.3">
      <c r="A1348" s="514">
        <v>5</v>
      </c>
      <c r="B1348" s="517" t="s">
        <v>20904</v>
      </c>
      <c r="C1348" s="333" t="s">
        <v>11878</v>
      </c>
      <c r="D1348" s="333" t="s">
        <v>274</v>
      </c>
      <c r="E1348" s="333" t="s">
        <v>11879</v>
      </c>
      <c r="F1348" s="333" t="s">
        <v>23791</v>
      </c>
      <c r="G1348" s="515">
        <v>510</v>
      </c>
      <c r="H1348" s="516">
        <v>7129970</v>
      </c>
    </row>
    <row r="1349" spans="1:8" x14ac:dyDescent="0.3">
      <c r="A1349" s="514">
        <v>5</v>
      </c>
      <c r="B1349" s="517" t="s">
        <v>20904</v>
      </c>
      <c r="C1349" s="333" t="s">
        <v>9234</v>
      </c>
      <c r="D1349" s="333" t="s">
        <v>274</v>
      </c>
      <c r="E1349" s="333" t="s">
        <v>9235</v>
      </c>
      <c r="F1349" s="333" t="s">
        <v>23780</v>
      </c>
      <c r="G1349" s="515">
        <v>925</v>
      </c>
      <c r="H1349" s="516">
        <v>3787980</v>
      </c>
    </row>
    <row r="1350" spans="1:8" x14ac:dyDescent="0.3">
      <c r="A1350" s="514">
        <v>5</v>
      </c>
      <c r="B1350" s="517" t="s">
        <v>20904</v>
      </c>
      <c r="C1350" s="333" t="s">
        <v>20231</v>
      </c>
      <c r="D1350" s="333" t="s">
        <v>274</v>
      </c>
      <c r="E1350" s="333" t="s">
        <v>20232</v>
      </c>
      <c r="F1350" s="333" t="s">
        <v>20233</v>
      </c>
      <c r="G1350" s="515">
        <v>925</v>
      </c>
      <c r="H1350" s="516">
        <v>9801064</v>
      </c>
    </row>
    <row r="1351" spans="1:8" x14ac:dyDescent="0.3">
      <c r="A1351" s="514">
        <v>5</v>
      </c>
      <c r="B1351" s="517" t="s">
        <v>20904</v>
      </c>
      <c r="C1351" s="333" t="s">
        <v>20234</v>
      </c>
      <c r="D1351" s="333" t="s">
        <v>274</v>
      </c>
      <c r="E1351" s="333" t="s">
        <v>20235</v>
      </c>
      <c r="F1351" s="333" t="s">
        <v>20236</v>
      </c>
      <c r="G1351" s="515">
        <v>610</v>
      </c>
      <c r="H1351" s="516">
        <v>5546809</v>
      </c>
    </row>
    <row r="1352" spans="1:8" x14ac:dyDescent="0.3">
      <c r="A1352" s="514">
        <v>5</v>
      </c>
      <c r="B1352" s="517" t="s">
        <v>20904</v>
      </c>
      <c r="C1352" s="333" t="s">
        <v>20237</v>
      </c>
      <c r="D1352" s="333" t="s">
        <v>274</v>
      </c>
      <c r="E1352" s="333" t="s">
        <v>20238</v>
      </c>
      <c r="F1352" s="333" t="s">
        <v>20239</v>
      </c>
      <c r="G1352" s="515">
        <v>510</v>
      </c>
      <c r="H1352" s="516">
        <v>8377908</v>
      </c>
    </row>
    <row r="1353" spans="1:8" x14ac:dyDescent="0.3">
      <c r="A1353" s="514">
        <v>5</v>
      </c>
      <c r="B1353" s="517" t="s">
        <v>20904</v>
      </c>
      <c r="C1353" s="333" t="s">
        <v>20240</v>
      </c>
      <c r="D1353" s="333" t="s">
        <v>294</v>
      </c>
      <c r="E1353" s="333" t="s">
        <v>20241</v>
      </c>
      <c r="F1353" s="333" t="s">
        <v>20242</v>
      </c>
      <c r="G1353" s="515">
        <v>925</v>
      </c>
      <c r="H1353" s="516">
        <v>4572022</v>
      </c>
    </row>
    <row r="1354" spans="1:8" x14ac:dyDescent="0.3">
      <c r="A1354" s="514">
        <v>5</v>
      </c>
      <c r="B1354" s="517" t="s">
        <v>20904</v>
      </c>
      <c r="C1354" s="333" t="s">
        <v>20243</v>
      </c>
      <c r="D1354" s="333" t="s">
        <v>294</v>
      </c>
      <c r="E1354" s="333" t="s">
        <v>20244</v>
      </c>
      <c r="F1354" s="333" t="s">
        <v>20245</v>
      </c>
      <c r="G1354" s="515">
        <v>925</v>
      </c>
      <c r="H1354" s="516">
        <v>4044661</v>
      </c>
    </row>
    <row r="1355" spans="1:8" x14ac:dyDescent="0.3">
      <c r="A1355" s="514">
        <v>5</v>
      </c>
      <c r="B1355" s="517" t="s">
        <v>20904</v>
      </c>
      <c r="C1355" s="333" t="s">
        <v>23792</v>
      </c>
      <c r="D1355" s="333" t="s">
        <v>274</v>
      </c>
      <c r="E1355" s="333" t="s">
        <v>23793</v>
      </c>
      <c r="F1355" s="333" t="s">
        <v>23794</v>
      </c>
      <c r="G1355" s="515">
        <v>415</v>
      </c>
      <c r="H1355" s="516">
        <v>6329470</v>
      </c>
    </row>
    <row r="1356" spans="1:8" x14ac:dyDescent="0.3">
      <c r="A1356" s="514">
        <v>5</v>
      </c>
      <c r="B1356" s="517" t="s">
        <v>20904</v>
      </c>
      <c r="C1356" s="333" t="s">
        <v>23795</v>
      </c>
      <c r="D1356" s="333" t="s">
        <v>274</v>
      </c>
      <c r="E1356" s="333" t="s">
        <v>23796</v>
      </c>
      <c r="F1356" s="333" t="s">
        <v>23797</v>
      </c>
      <c r="G1356" s="515">
        <v>925</v>
      </c>
      <c r="H1356" s="516">
        <v>8728113</v>
      </c>
    </row>
    <row r="1357" spans="1:8" x14ac:dyDescent="0.3">
      <c r="A1357" s="514">
        <v>5</v>
      </c>
      <c r="B1357" s="517" t="s">
        <v>20904</v>
      </c>
      <c r="C1357" s="333" t="s">
        <v>23798</v>
      </c>
      <c r="D1357" s="333" t="s">
        <v>274</v>
      </c>
      <c r="E1357" s="333" t="s">
        <v>23799</v>
      </c>
      <c r="F1357" s="333" t="s">
        <v>23800</v>
      </c>
      <c r="G1357" s="515">
        <v>352</v>
      </c>
      <c r="H1357" s="516">
        <v>5148036</v>
      </c>
    </row>
    <row r="1358" spans="1:8" x14ac:dyDescent="0.3">
      <c r="A1358" s="514">
        <v>5</v>
      </c>
      <c r="B1358" s="517" t="s">
        <v>20904</v>
      </c>
      <c r="C1358" s="333" t="s">
        <v>23801</v>
      </c>
      <c r="D1358" s="333" t="s">
        <v>274</v>
      </c>
      <c r="E1358" s="333" t="s">
        <v>23802</v>
      </c>
      <c r="F1358" s="333" t="s">
        <v>23803</v>
      </c>
      <c r="G1358" s="515">
        <v>510</v>
      </c>
      <c r="H1358" s="516">
        <v>7255652</v>
      </c>
    </row>
    <row r="1359" spans="1:8" x14ac:dyDescent="0.3">
      <c r="A1359" s="514">
        <v>5</v>
      </c>
      <c r="B1359" s="517" t="s">
        <v>20904</v>
      </c>
      <c r="C1359" s="333" t="s">
        <v>23804</v>
      </c>
      <c r="D1359" s="333" t="s">
        <v>274</v>
      </c>
      <c r="E1359" s="333" t="s">
        <v>23805</v>
      </c>
      <c r="F1359" s="333" t="s">
        <v>23806</v>
      </c>
      <c r="G1359" s="515">
        <v>408</v>
      </c>
      <c r="H1359" s="516">
        <v>3151870</v>
      </c>
    </row>
    <row r="1360" spans="1:8" x14ac:dyDescent="0.3">
      <c r="A1360" s="514">
        <v>5</v>
      </c>
      <c r="B1360" s="517" t="s">
        <v>20904</v>
      </c>
      <c r="C1360" s="333" t="s">
        <v>23807</v>
      </c>
      <c r="D1360" s="333" t="s">
        <v>274</v>
      </c>
      <c r="E1360" s="333" t="s">
        <v>23808</v>
      </c>
      <c r="F1360" s="333" t="s">
        <v>23809</v>
      </c>
      <c r="G1360" s="515">
        <v>925</v>
      </c>
      <c r="H1360" s="516">
        <v>7187808</v>
      </c>
    </row>
    <row r="1361" spans="1:8" x14ac:dyDescent="0.3">
      <c r="A1361" s="514">
        <v>5</v>
      </c>
      <c r="B1361" s="517" t="s">
        <v>20904</v>
      </c>
      <c r="C1361" s="333" t="s">
        <v>23810</v>
      </c>
      <c r="D1361" s="333" t="s">
        <v>274</v>
      </c>
      <c r="E1361" s="333" t="s">
        <v>23811</v>
      </c>
      <c r="F1361" s="333" t="s">
        <v>23812</v>
      </c>
      <c r="G1361" s="515">
        <v>925</v>
      </c>
      <c r="H1361" s="516">
        <v>8375240</v>
      </c>
    </row>
    <row r="1362" spans="1:8" x14ac:dyDescent="0.3">
      <c r="A1362" s="514">
        <v>5</v>
      </c>
      <c r="B1362" s="517" t="s">
        <v>20904</v>
      </c>
      <c r="C1362" s="333" t="s">
        <v>21531</v>
      </c>
      <c r="D1362" s="333" t="s">
        <v>274</v>
      </c>
      <c r="E1362" s="333" t="s">
        <v>21532</v>
      </c>
      <c r="F1362" s="333" t="s">
        <v>21533</v>
      </c>
      <c r="G1362" s="515">
        <v>925</v>
      </c>
      <c r="H1362" s="516">
        <v>3038632</v>
      </c>
    </row>
    <row r="1363" spans="1:8" x14ac:dyDescent="0.3">
      <c r="A1363" s="514">
        <v>5</v>
      </c>
      <c r="B1363" s="517" t="s">
        <v>20904</v>
      </c>
      <c r="C1363" s="333" t="s">
        <v>20788</v>
      </c>
      <c r="D1363" s="333" t="s">
        <v>274</v>
      </c>
      <c r="E1363" s="333" t="s">
        <v>20789</v>
      </c>
      <c r="F1363" s="333" t="s">
        <v>20790</v>
      </c>
      <c r="G1363" s="515">
        <v>925</v>
      </c>
      <c r="H1363" s="516">
        <v>3826937</v>
      </c>
    </row>
    <row r="1364" spans="1:8" x14ac:dyDescent="0.3">
      <c r="A1364" s="514">
        <v>5</v>
      </c>
      <c r="B1364" s="517" t="s">
        <v>20904</v>
      </c>
      <c r="C1364" s="333" t="s">
        <v>23813</v>
      </c>
      <c r="D1364" s="333" t="s">
        <v>274</v>
      </c>
      <c r="E1364" s="333" t="s">
        <v>23814</v>
      </c>
      <c r="F1364" s="333" t="s">
        <v>23815</v>
      </c>
      <c r="G1364" s="515">
        <v>925</v>
      </c>
      <c r="H1364" s="516">
        <v>3223442</v>
      </c>
    </row>
    <row r="1365" spans="1:8" x14ac:dyDescent="0.3">
      <c r="A1365" s="514">
        <v>5</v>
      </c>
      <c r="B1365" s="517" t="s">
        <v>20904</v>
      </c>
      <c r="C1365" s="333" t="s">
        <v>23816</v>
      </c>
      <c r="D1365" s="333" t="s">
        <v>274</v>
      </c>
      <c r="E1365" s="333" t="s">
        <v>23817</v>
      </c>
      <c r="F1365" s="333" t="s">
        <v>23818</v>
      </c>
      <c r="G1365" s="515">
        <v>925</v>
      </c>
      <c r="H1365" s="516">
        <v>3212399</v>
      </c>
    </row>
    <row r="1366" spans="1:8" x14ac:dyDescent="0.3">
      <c r="A1366" s="514">
        <v>5</v>
      </c>
      <c r="B1366" s="517" t="s">
        <v>20904</v>
      </c>
      <c r="C1366" s="333" t="s">
        <v>23819</v>
      </c>
      <c r="D1366" s="333" t="s">
        <v>274</v>
      </c>
      <c r="E1366" s="333" t="s">
        <v>23820</v>
      </c>
      <c r="F1366" s="333" t="s">
        <v>23821</v>
      </c>
      <c r="G1366" s="515">
        <v>925</v>
      </c>
      <c r="H1366" s="516">
        <v>8310246</v>
      </c>
    </row>
    <row r="1367" spans="1:8" x14ac:dyDescent="0.3">
      <c r="A1367" s="514">
        <v>5</v>
      </c>
      <c r="B1367" s="517" t="s">
        <v>20904</v>
      </c>
      <c r="C1367" s="333" t="s">
        <v>23822</v>
      </c>
      <c r="D1367" s="333" t="s">
        <v>274</v>
      </c>
      <c r="E1367" s="333" t="s">
        <v>23823</v>
      </c>
      <c r="F1367" s="333" t="s">
        <v>23824</v>
      </c>
      <c r="G1367" s="515">
        <v>925</v>
      </c>
      <c r="H1367" s="516">
        <v>7088912</v>
      </c>
    </row>
    <row r="1368" spans="1:8" x14ac:dyDescent="0.3">
      <c r="A1368" s="514">
        <v>5</v>
      </c>
      <c r="B1368" s="517" t="s">
        <v>20904</v>
      </c>
      <c r="C1368" s="333" t="s">
        <v>23825</v>
      </c>
      <c r="D1368" s="333" t="s">
        <v>302</v>
      </c>
      <c r="E1368" s="333" t="s">
        <v>23826</v>
      </c>
      <c r="F1368" s="333" t="s">
        <v>23824</v>
      </c>
      <c r="G1368" s="515">
        <v>808</v>
      </c>
      <c r="H1368" s="516">
        <v>2950884</v>
      </c>
    </row>
    <row r="1369" spans="1:8" x14ac:dyDescent="0.3">
      <c r="A1369" s="514">
        <v>5</v>
      </c>
      <c r="B1369" s="517" t="s">
        <v>20904</v>
      </c>
      <c r="C1369" s="333" t="s">
        <v>23827</v>
      </c>
      <c r="D1369" s="333" t="s">
        <v>274</v>
      </c>
      <c r="E1369" s="333" t="s">
        <v>23828</v>
      </c>
      <c r="F1369" s="333" t="s">
        <v>23829</v>
      </c>
      <c r="G1369" s="515">
        <v>925</v>
      </c>
      <c r="H1369" s="516">
        <v>8380582</v>
      </c>
    </row>
    <row r="1370" spans="1:8" x14ac:dyDescent="0.3">
      <c r="A1370" s="514">
        <v>5</v>
      </c>
      <c r="B1370" s="517" t="s">
        <v>20904</v>
      </c>
      <c r="C1370" s="333" t="s">
        <v>23830</v>
      </c>
      <c r="D1370" s="333" t="s">
        <v>274</v>
      </c>
      <c r="E1370" s="333" t="s">
        <v>23831</v>
      </c>
      <c r="F1370" s="333" t="s">
        <v>23832</v>
      </c>
      <c r="G1370" s="515">
        <v>650</v>
      </c>
      <c r="H1370" s="516">
        <v>2249404</v>
      </c>
    </row>
    <row r="1371" spans="1:8" x14ac:dyDescent="0.3">
      <c r="A1371" s="514">
        <v>5</v>
      </c>
      <c r="B1371" s="517" t="s">
        <v>20904</v>
      </c>
      <c r="C1371" s="333" t="s">
        <v>23833</v>
      </c>
      <c r="D1371" s="333" t="s">
        <v>274</v>
      </c>
      <c r="E1371" s="333" t="s">
        <v>23834</v>
      </c>
      <c r="F1371" s="333" t="s">
        <v>23835</v>
      </c>
      <c r="G1371" s="515">
        <v>925</v>
      </c>
      <c r="H1371" s="516">
        <v>3936110</v>
      </c>
    </row>
    <row r="1372" spans="1:8" x14ac:dyDescent="0.3">
      <c r="A1372" s="514">
        <v>5</v>
      </c>
      <c r="B1372" s="517" t="s">
        <v>20904</v>
      </c>
      <c r="C1372" s="333" t="s">
        <v>23836</v>
      </c>
      <c r="D1372" s="333" t="s">
        <v>274</v>
      </c>
      <c r="E1372" s="333" t="s">
        <v>23837</v>
      </c>
      <c r="F1372" s="333" t="s">
        <v>23838</v>
      </c>
      <c r="G1372" s="515">
        <v>408</v>
      </c>
      <c r="H1372" s="516">
        <v>4664445</v>
      </c>
    </row>
    <row r="1373" spans="1:8" x14ac:dyDescent="0.3">
      <c r="A1373" s="514">
        <v>5</v>
      </c>
      <c r="B1373" s="517" t="s">
        <v>20904</v>
      </c>
      <c r="C1373" s="333" t="s">
        <v>23839</v>
      </c>
      <c r="D1373" s="333" t="s">
        <v>274</v>
      </c>
      <c r="E1373" s="333" t="s">
        <v>23840</v>
      </c>
      <c r="F1373" s="333" t="s">
        <v>23841</v>
      </c>
      <c r="G1373" s="515">
        <v>215</v>
      </c>
      <c r="H1373" s="516">
        <v>9820246</v>
      </c>
    </row>
    <row r="1374" spans="1:8" x14ac:dyDescent="0.3">
      <c r="A1374" s="514">
        <v>5</v>
      </c>
      <c r="B1374" s="517" t="s">
        <v>20904</v>
      </c>
      <c r="C1374" s="333" t="s">
        <v>23842</v>
      </c>
      <c r="D1374" s="333" t="s">
        <v>274</v>
      </c>
      <c r="E1374" s="333" t="s">
        <v>23843</v>
      </c>
      <c r="F1374" s="333" t="s">
        <v>23844</v>
      </c>
      <c r="G1374" s="515">
        <v>925</v>
      </c>
      <c r="H1374" s="516">
        <v>6999867</v>
      </c>
    </row>
    <row r="1375" spans="1:8" x14ac:dyDescent="0.3">
      <c r="A1375" s="514">
        <v>5</v>
      </c>
      <c r="B1375" s="517" t="s">
        <v>20904</v>
      </c>
      <c r="C1375" s="333" t="s">
        <v>23845</v>
      </c>
      <c r="D1375" s="333" t="s">
        <v>274</v>
      </c>
      <c r="E1375" s="333" t="s">
        <v>23846</v>
      </c>
      <c r="F1375" s="333" t="s">
        <v>23847</v>
      </c>
      <c r="G1375" s="515">
        <v>408</v>
      </c>
      <c r="H1375" s="516">
        <v>7978834</v>
      </c>
    </row>
    <row r="1376" spans="1:8" x14ac:dyDescent="0.3">
      <c r="A1376" s="514">
        <v>5</v>
      </c>
      <c r="B1376" s="517" t="s">
        <v>20904</v>
      </c>
      <c r="C1376" s="333" t="s">
        <v>23848</v>
      </c>
      <c r="D1376" s="333" t="s">
        <v>274</v>
      </c>
      <c r="E1376" s="333" t="s">
        <v>23843</v>
      </c>
      <c r="F1376" s="333" t="s">
        <v>23849</v>
      </c>
      <c r="G1376" s="515">
        <v>408</v>
      </c>
      <c r="H1376" s="516">
        <v>4253187</v>
      </c>
    </row>
    <row r="1377" spans="1:8" x14ac:dyDescent="0.3">
      <c r="A1377" s="514">
        <v>5</v>
      </c>
      <c r="B1377" s="517" t="s">
        <v>20904</v>
      </c>
      <c r="C1377" s="333" t="s">
        <v>23850</v>
      </c>
      <c r="D1377" s="333" t="s">
        <v>274</v>
      </c>
      <c r="E1377" s="333" t="s">
        <v>23851</v>
      </c>
      <c r="F1377" s="333" t="s">
        <v>23852</v>
      </c>
      <c r="G1377" s="515">
        <v>925</v>
      </c>
      <c r="H1377" s="516">
        <v>8721268</v>
      </c>
    </row>
    <row r="1378" spans="1:8" x14ac:dyDescent="0.3">
      <c r="A1378" s="514">
        <v>5</v>
      </c>
      <c r="B1378" s="517" t="s">
        <v>20904</v>
      </c>
      <c r="C1378" s="333" t="s">
        <v>23853</v>
      </c>
      <c r="D1378" s="333" t="s">
        <v>274</v>
      </c>
      <c r="E1378" s="333" t="s">
        <v>23854</v>
      </c>
      <c r="F1378" s="333" t="s">
        <v>23855</v>
      </c>
      <c r="G1378" s="515">
        <v>925</v>
      </c>
      <c r="H1378" s="516">
        <v>8209287</v>
      </c>
    </row>
    <row r="1379" spans="1:8" x14ac:dyDescent="0.3">
      <c r="A1379" s="514">
        <v>5</v>
      </c>
      <c r="B1379" s="517" t="s">
        <v>20904</v>
      </c>
      <c r="C1379" s="333" t="s">
        <v>23856</v>
      </c>
      <c r="D1379" s="333" t="s">
        <v>274</v>
      </c>
      <c r="E1379" s="333" t="s">
        <v>23857</v>
      </c>
      <c r="F1379" s="333" t="s">
        <v>23858</v>
      </c>
      <c r="G1379" s="515">
        <v>925</v>
      </c>
      <c r="H1379" s="516">
        <v>7439272</v>
      </c>
    </row>
    <row r="1380" spans="1:8" x14ac:dyDescent="0.3">
      <c r="A1380" s="514">
        <v>5</v>
      </c>
      <c r="B1380" s="517" t="s">
        <v>20904</v>
      </c>
      <c r="C1380" s="333" t="s">
        <v>23859</v>
      </c>
      <c r="D1380" s="333" t="s">
        <v>274</v>
      </c>
      <c r="E1380" s="333" t="s">
        <v>23860</v>
      </c>
      <c r="F1380" s="333" t="s">
        <v>23861</v>
      </c>
      <c r="G1380" s="515">
        <v>925</v>
      </c>
      <c r="H1380" s="516">
        <v>8203182</v>
      </c>
    </row>
    <row r="1381" spans="1:8" x14ac:dyDescent="0.3">
      <c r="A1381" s="514">
        <v>5</v>
      </c>
      <c r="B1381" s="517" t="s">
        <v>20904</v>
      </c>
      <c r="C1381" s="333" t="s">
        <v>23862</v>
      </c>
      <c r="D1381" s="333" t="s">
        <v>274</v>
      </c>
      <c r="E1381" s="333" t="s">
        <v>23863</v>
      </c>
      <c r="F1381" s="333" t="s">
        <v>23864</v>
      </c>
      <c r="G1381" s="515">
        <v>925</v>
      </c>
      <c r="H1381" s="516">
        <v>7853075</v>
      </c>
    </row>
    <row r="1382" spans="1:8" x14ac:dyDescent="0.3">
      <c r="A1382" s="514">
        <v>5</v>
      </c>
      <c r="B1382" s="517" t="s">
        <v>20904</v>
      </c>
      <c r="C1382" s="333" t="s">
        <v>23865</v>
      </c>
      <c r="D1382" s="333" t="s">
        <v>274</v>
      </c>
      <c r="E1382" s="333" t="s">
        <v>23866</v>
      </c>
      <c r="F1382" s="333" t="s">
        <v>23867</v>
      </c>
      <c r="G1382" s="515">
        <v>925</v>
      </c>
      <c r="H1382" s="516">
        <v>4175953</v>
      </c>
    </row>
    <row r="1383" spans="1:8" x14ac:dyDescent="0.3">
      <c r="A1383" s="514">
        <v>5</v>
      </c>
      <c r="B1383" s="517" t="s">
        <v>20904</v>
      </c>
      <c r="C1383" s="333" t="s">
        <v>23868</v>
      </c>
      <c r="D1383" s="333" t="s">
        <v>274</v>
      </c>
      <c r="E1383" s="333" t="s">
        <v>23869</v>
      </c>
      <c r="F1383" s="333" t="s">
        <v>23870</v>
      </c>
      <c r="G1383" s="515">
        <v>925</v>
      </c>
      <c r="H1383" s="516">
        <v>8207886</v>
      </c>
    </row>
    <row r="1384" spans="1:8" x14ac:dyDescent="0.3">
      <c r="A1384" s="514">
        <v>5</v>
      </c>
      <c r="B1384" s="517" t="s">
        <v>20904</v>
      </c>
      <c r="C1384" s="333" t="s">
        <v>23871</v>
      </c>
      <c r="D1384" s="333" t="s">
        <v>274</v>
      </c>
      <c r="E1384" s="333" t="s">
        <v>23872</v>
      </c>
      <c r="F1384" s="333" t="s">
        <v>23873</v>
      </c>
      <c r="G1384" s="515">
        <v>925</v>
      </c>
      <c r="H1384" s="516">
        <v>6422097</v>
      </c>
    </row>
    <row r="1385" spans="1:8" x14ac:dyDescent="0.3">
      <c r="A1385" s="514">
        <v>5</v>
      </c>
      <c r="B1385" s="517" t="s">
        <v>20904</v>
      </c>
      <c r="C1385" s="333" t="s">
        <v>23874</v>
      </c>
      <c r="D1385" s="333" t="s">
        <v>274</v>
      </c>
      <c r="E1385" s="333" t="s">
        <v>23875</v>
      </c>
      <c r="F1385" s="333" t="s">
        <v>23876</v>
      </c>
      <c r="G1385" s="515">
        <v>925</v>
      </c>
      <c r="H1385" s="516">
        <v>8370238</v>
      </c>
    </row>
    <row r="1386" spans="1:8" x14ac:dyDescent="0.3">
      <c r="A1386" s="514">
        <v>5</v>
      </c>
      <c r="B1386" s="517" t="s">
        <v>20904</v>
      </c>
      <c r="C1386" s="333" t="s">
        <v>23877</v>
      </c>
      <c r="D1386" s="333" t="s">
        <v>274</v>
      </c>
      <c r="E1386" s="333" t="s">
        <v>23878</v>
      </c>
      <c r="F1386" s="333" t="s">
        <v>23879</v>
      </c>
      <c r="G1386" s="515">
        <v>925</v>
      </c>
      <c r="H1386" s="516">
        <v>9979701</v>
      </c>
    </row>
    <row r="1387" spans="1:8" x14ac:dyDescent="0.3">
      <c r="A1387" s="514">
        <v>5</v>
      </c>
      <c r="B1387" s="517" t="s">
        <v>20904</v>
      </c>
      <c r="C1387" s="333" t="s">
        <v>20854</v>
      </c>
      <c r="D1387" s="333" t="s">
        <v>274</v>
      </c>
      <c r="E1387" s="333" t="s">
        <v>20855</v>
      </c>
      <c r="F1387" s="333" t="s">
        <v>23880</v>
      </c>
      <c r="G1387" s="515">
        <v>650</v>
      </c>
      <c r="H1387" s="516">
        <v>3460594</v>
      </c>
    </row>
    <row r="1388" spans="1:8" x14ac:dyDescent="0.3">
      <c r="A1388" s="514">
        <v>5</v>
      </c>
      <c r="B1388" s="517" t="s">
        <v>20904</v>
      </c>
      <c r="C1388" s="333" t="s">
        <v>23881</v>
      </c>
      <c r="D1388" s="333" t="s">
        <v>274</v>
      </c>
      <c r="E1388" s="333" t="s">
        <v>23882</v>
      </c>
      <c r="F1388" s="333" t="s">
        <v>23883</v>
      </c>
      <c r="G1388" s="515">
        <v>925</v>
      </c>
      <c r="H1388" s="516">
        <v>2166760</v>
      </c>
    </row>
    <row r="1389" spans="1:8" x14ac:dyDescent="0.3">
      <c r="A1389" s="514">
        <v>5</v>
      </c>
      <c r="B1389" s="517" t="s">
        <v>20904</v>
      </c>
      <c r="C1389" s="333" t="s">
        <v>23884</v>
      </c>
      <c r="D1389" s="333" t="s">
        <v>274</v>
      </c>
      <c r="E1389" s="333" t="s">
        <v>23885</v>
      </c>
      <c r="F1389" s="333" t="s">
        <v>23886</v>
      </c>
      <c r="G1389" s="515">
        <v>925</v>
      </c>
      <c r="H1389" s="516">
        <v>9151003</v>
      </c>
    </row>
    <row r="1390" spans="1:8" x14ac:dyDescent="0.3">
      <c r="A1390" s="514">
        <v>5</v>
      </c>
      <c r="B1390" s="517" t="s">
        <v>20904</v>
      </c>
      <c r="C1390" s="333" t="s">
        <v>23887</v>
      </c>
      <c r="D1390" s="333" t="s">
        <v>274</v>
      </c>
      <c r="E1390" s="333" t="s">
        <v>23888</v>
      </c>
      <c r="F1390" s="333" t="s">
        <v>23889</v>
      </c>
      <c r="G1390" s="515">
        <v>925</v>
      </c>
      <c r="H1390" s="516">
        <v>3524145</v>
      </c>
    </row>
    <row r="1391" spans="1:8" x14ac:dyDescent="0.3">
      <c r="A1391" s="514">
        <v>5</v>
      </c>
      <c r="B1391" s="517" t="s">
        <v>20904</v>
      </c>
      <c r="C1391" s="333" t="s">
        <v>23890</v>
      </c>
      <c r="D1391" s="333" t="s">
        <v>274</v>
      </c>
      <c r="E1391" s="333" t="s">
        <v>23891</v>
      </c>
      <c r="F1391" s="333" t="s">
        <v>23892</v>
      </c>
      <c r="G1391" s="515">
        <v>925</v>
      </c>
      <c r="H1391" s="516">
        <v>3304418</v>
      </c>
    </row>
    <row r="1392" spans="1:8" x14ac:dyDescent="0.3">
      <c r="A1392" s="514">
        <v>5</v>
      </c>
      <c r="B1392" s="517" t="s">
        <v>20904</v>
      </c>
      <c r="C1392" s="333" t="s">
        <v>23893</v>
      </c>
      <c r="D1392" s="333" t="s">
        <v>274</v>
      </c>
      <c r="E1392" s="333" t="s">
        <v>23894</v>
      </c>
      <c r="F1392" s="333" t="s">
        <v>23895</v>
      </c>
      <c r="G1392" s="515">
        <v>925</v>
      </c>
      <c r="H1392" s="516">
        <v>9848020</v>
      </c>
    </row>
    <row r="1393" spans="1:8" x14ac:dyDescent="0.3">
      <c r="A1393" s="514">
        <v>5</v>
      </c>
      <c r="B1393" s="517" t="s">
        <v>20904</v>
      </c>
      <c r="C1393" s="333" t="s">
        <v>23896</v>
      </c>
      <c r="D1393" s="333" t="s">
        <v>274</v>
      </c>
      <c r="E1393" s="333" t="s">
        <v>23897</v>
      </c>
      <c r="F1393" s="333" t="s">
        <v>23898</v>
      </c>
      <c r="G1393" s="515">
        <v>925</v>
      </c>
      <c r="H1393" s="516">
        <v>6398106</v>
      </c>
    </row>
    <row r="1394" spans="1:8" x14ac:dyDescent="0.3">
      <c r="A1394" s="514">
        <v>5</v>
      </c>
      <c r="B1394" s="517" t="s">
        <v>20904</v>
      </c>
      <c r="C1394" s="333" t="s">
        <v>23899</v>
      </c>
      <c r="D1394" s="333" t="s">
        <v>274</v>
      </c>
      <c r="E1394" s="333" t="s">
        <v>23900</v>
      </c>
      <c r="F1394" s="333" t="s">
        <v>23901</v>
      </c>
      <c r="G1394" s="515">
        <v>203</v>
      </c>
      <c r="H1394" s="516">
        <v>2338799</v>
      </c>
    </row>
    <row r="1395" spans="1:8" x14ac:dyDescent="0.3">
      <c r="A1395" s="514">
        <v>5</v>
      </c>
      <c r="B1395" s="517" t="s">
        <v>20904</v>
      </c>
      <c r="C1395" s="333" t="s">
        <v>23902</v>
      </c>
      <c r="D1395" s="333" t="s">
        <v>274</v>
      </c>
      <c r="E1395" s="333" t="s">
        <v>23903</v>
      </c>
      <c r="F1395" s="333" t="s">
        <v>23904</v>
      </c>
      <c r="G1395" s="515">
        <v>925</v>
      </c>
      <c r="H1395" s="516">
        <v>8555547</v>
      </c>
    </row>
    <row r="1396" spans="1:8" x14ac:dyDescent="0.3">
      <c r="A1396" s="514">
        <v>5</v>
      </c>
      <c r="B1396" s="517" t="s">
        <v>20904</v>
      </c>
      <c r="C1396" s="333" t="s">
        <v>23905</v>
      </c>
      <c r="D1396" s="333" t="s">
        <v>274</v>
      </c>
      <c r="E1396" s="333" t="s">
        <v>23906</v>
      </c>
      <c r="F1396" s="333" t="s">
        <v>23907</v>
      </c>
      <c r="G1396" s="515">
        <v>408</v>
      </c>
      <c r="H1396" s="516">
        <v>6239973</v>
      </c>
    </row>
    <row r="1397" spans="1:8" x14ac:dyDescent="0.3">
      <c r="A1397" s="514">
        <v>5</v>
      </c>
      <c r="B1397" s="517" t="s">
        <v>20904</v>
      </c>
      <c r="C1397" s="333" t="s">
        <v>23908</v>
      </c>
      <c r="D1397" s="333" t="s">
        <v>274</v>
      </c>
      <c r="E1397" s="333" t="s">
        <v>23909</v>
      </c>
      <c r="F1397" s="333" t="s">
        <v>23910</v>
      </c>
      <c r="G1397" s="515">
        <v>925</v>
      </c>
      <c r="H1397" s="516">
        <v>7863082</v>
      </c>
    </row>
    <row r="1398" spans="1:8" x14ac:dyDescent="0.3">
      <c r="A1398" s="514">
        <v>5</v>
      </c>
      <c r="B1398" s="517" t="s">
        <v>20904</v>
      </c>
      <c r="C1398" s="333" t="s">
        <v>23911</v>
      </c>
      <c r="D1398" s="333" t="s">
        <v>274</v>
      </c>
      <c r="E1398" s="333" t="s">
        <v>23912</v>
      </c>
      <c r="F1398" s="333" t="s">
        <v>23913</v>
      </c>
      <c r="G1398" s="515">
        <v>703</v>
      </c>
      <c r="H1398" s="516">
        <v>9465211</v>
      </c>
    </row>
    <row r="1399" spans="1:8" x14ac:dyDescent="0.3">
      <c r="A1399" s="514">
        <v>5</v>
      </c>
      <c r="B1399" s="517" t="s">
        <v>20904</v>
      </c>
      <c r="C1399" s="333" t="s">
        <v>23914</v>
      </c>
      <c r="D1399" s="333" t="s">
        <v>274</v>
      </c>
      <c r="E1399" s="333" t="s">
        <v>23915</v>
      </c>
      <c r="F1399" s="333" t="s">
        <v>23916</v>
      </c>
      <c r="G1399" s="515">
        <v>408</v>
      </c>
      <c r="H1399" s="516">
        <v>3919137</v>
      </c>
    </row>
    <row r="1400" spans="1:8" x14ac:dyDescent="0.3">
      <c r="A1400" s="514">
        <v>5</v>
      </c>
      <c r="B1400" s="517" t="s">
        <v>20904</v>
      </c>
      <c r="C1400" s="333" t="s">
        <v>23917</v>
      </c>
      <c r="D1400" s="333" t="s">
        <v>274</v>
      </c>
      <c r="E1400" s="333" t="s">
        <v>23918</v>
      </c>
      <c r="F1400" s="333" t="s">
        <v>23919</v>
      </c>
      <c r="G1400" s="515">
        <v>925</v>
      </c>
      <c r="H1400" s="516">
        <v>8203824</v>
      </c>
    </row>
    <row r="1401" spans="1:8" x14ac:dyDescent="0.3">
      <c r="A1401" s="514">
        <v>5</v>
      </c>
      <c r="B1401" s="517" t="s">
        <v>20904</v>
      </c>
      <c r="C1401" s="333" t="s">
        <v>19132</v>
      </c>
      <c r="D1401" s="333" t="s">
        <v>274</v>
      </c>
      <c r="E1401" s="333" t="s">
        <v>19133</v>
      </c>
      <c r="F1401" s="333" t="s">
        <v>19134</v>
      </c>
      <c r="G1401" s="515">
        <v>925</v>
      </c>
      <c r="H1401" s="516">
        <v>4134052</v>
      </c>
    </row>
    <row r="1402" spans="1:8" x14ac:dyDescent="0.3">
      <c r="A1402" s="514">
        <v>5</v>
      </c>
      <c r="B1402" s="517" t="s">
        <v>20904</v>
      </c>
      <c r="C1402" s="333" t="s">
        <v>19114</v>
      </c>
      <c r="D1402" s="333" t="s">
        <v>274</v>
      </c>
      <c r="E1402" s="333" t="s">
        <v>19115</v>
      </c>
      <c r="F1402" s="333" t="s">
        <v>19116</v>
      </c>
      <c r="G1402" s="515">
        <v>925</v>
      </c>
      <c r="H1402" s="516">
        <v>3213966</v>
      </c>
    </row>
    <row r="1403" spans="1:8" x14ac:dyDescent="0.3">
      <c r="A1403" s="514">
        <v>5</v>
      </c>
      <c r="B1403" s="517" t="s">
        <v>20904</v>
      </c>
      <c r="C1403" s="333" t="s">
        <v>19117</v>
      </c>
      <c r="D1403" s="333" t="s">
        <v>274</v>
      </c>
      <c r="E1403" s="333" t="s">
        <v>19118</v>
      </c>
      <c r="F1403" s="333" t="s">
        <v>19119</v>
      </c>
      <c r="G1403" s="515">
        <v>925</v>
      </c>
      <c r="H1403" s="516">
        <v>6401727</v>
      </c>
    </row>
    <row r="1404" spans="1:8" x14ac:dyDescent="0.3">
      <c r="A1404" s="514">
        <v>5</v>
      </c>
      <c r="B1404" s="517" t="s">
        <v>20904</v>
      </c>
      <c r="C1404" s="333" t="s">
        <v>19120</v>
      </c>
      <c r="D1404" s="333" t="s">
        <v>274</v>
      </c>
      <c r="E1404" s="333" t="s">
        <v>19121</v>
      </c>
      <c r="F1404" s="333" t="s">
        <v>19122</v>
      </c>
      <c r="G1404" s="515">
        <v>925</v>
      </c>
      <c r="H1404" s="516">
        <v>2979419</v>
      </c>
    </row>
    <row r="1405" spans="1:8" x14ac:dyDescent="0.3">
      <c r="A1405" s="514">
        <v>5</v>
      </c>
      <c r="B1405" s="517" t="s">
        <v>20904</v>
      </c>
      <c r="C1405" s="333" t="s">
        <v>19123</v>
      </c>
      <c r="D1405" s="333" t="s">
        <v>274</v>
      </c>
      <c r="E1405" s="333" t="s">
        <v>19124</v>
      </c>
      <c r="F1405" s="333" t="s">
        <v>19125</v>
      </c>
      <c r="G1405" s="515">
        <v>925</v>
      </c>
      <c r="H1405" s="516">
        <v>9842244</v>
      </c>
    </row>
    <row r="1406" spans="1:8" x14ac:dyDescent="0.3">
      <c r="A1406" s="514">
        <v>5</v>
      </c>
      <c r="B1406" s="517" t="s">
        <v>20904</v>
      </c>
      <c r="C1406" s="333" t="s">
        <v>19126</v>
      </c>
      <c r="D1406" s="333" t="s">
        <v>274</v>
      </c>
      <c r="E1406" s="333" t="s">
        <v>19127</v>
      </c>
      <c r="F1406" s="333" t="s">
        <v>19128</v>
      </c>
      <c r="G1406" s="515">
        <v>408</v>
      </c>
      <c r="H1406" s="516">
        <v>8570394</v>
      </c>
    </row>
    <row r="1407" spans="1:8" x14ac:dyDescent="0.3">
      <c r="A1407" s="514">
        <v>5</v>
      </c>
      <c r="B1407" s="517" t="s">
        <v>20904</v>
      </c>
      <c r="C1407" s="333" t="s">
        <v>19129</v>
      </c>
      <c r="D1407" s="333" t="s">
        <v>274</v>
      </c>
      <c r="E1407" s="333" t="s">
        <v>19130</v>
      </c>
      <c r="F1407" s="333" t="s">
        <v>19131</v>
      </c>
      <c r="G1407" s="515">
        <v>925</v>
      </c>
      <c r="H1407" s="516">
        <v>7088248</v>
      </c>
    </row>
    <row r="1408" spans="1:8" x14ac:dyDescent="0.3">
      <c r="A1408" s="514">
        <v>5</v>
      </c>
      <c r="B1408" s="517" t="s">
        <v>20904</v>
      </c>
      <c r="C1408" s="333" t="s">
        <v>23920</v>
      </c>
      <c r="D1408" s="333" t="s">
        <v>274</v>
      </c>
      <c r="E1408" s="333" t="s">
        <v>23921</v>
      </c>
      <c r="F1408" s="333" t="s">
        <v>23922</v>
      </c>
      <c r="G1408" s="515">
        <v>415</v>
      </c>
      <c r="H1408" s="516">
        <v>2609254</v>
      </c>
    </row>
    <row r="1409" spans="1:8" x14ac:dyDescent="0.3">
      <c r="A1409" s="514">
        <v>5</v>
      </c>
      <c r="B1409" s="517" t="s">
        <v>20904</v>
      </c>
      <c r="C1409" s="333" t="s">
        <v>23923</v>
      </c>
      <c r="D1409" s="333" t="s">
        <v>274</v>
      </c>
      <c r="E1409" s="333" t="s">
        <v>23924</v>
      </c>
      <c r="F1409" s="333" t="s">
        <v>23925</v>
      </c>
      <c r="G1409" s="515">
        <v>925</v>
      </c>
      <c r="H1409" s="516">
        <v>9639385</v>
      </c>
    </row>
    <row r="1410" spans="1:8" x14ac:dyDescent="0.3">
      <c r="A1410" s="514">
        <v>5</v>
      </c>
      <c r="B1410" s="517" t="s">
        <v>20904</v>
      </c>
      <c r="C1410" s="333" t="s">
        <v>23926</v>
      </c>
      <c r="D1410" s="333" t="s">
        <v>274</v>
      </c>
      <c r="E1410" s="333" t="s">
        <v>23927</v>
      </c>
      <c r="F1410" s="333" t="s">
        <v>23928</v>
      </c>
      <c r="G1410" s="515">
        <v>415</v>
      </c>
      <c r="H1410" s="516">
        <v>3789530</v>
      </c>
    </row>
    <row r="1411" spans="1:8" x14ac:dyDescent="0.3">
      <c r="A1411" s="514">
        <v>5</v>
      </c>
      <c r="B1411" s="517" t="s">
        <v>20904</v>
      </c>
      <c r="C1411" s="333" t="s">
        <v>23929</v>
      </c>
      <c r="D1411" s="333" t="s">
        <v>274</v>
      </c>
      <c r="E1411" s="333" t="s">
        <v>23930</v>
      </c>
      <c r="F1411" s="333" t="s">
        <v>23931</v>
      </c>
      <c r="G1411" s="515">
        <v>925</v>
      </c>
      <c r="H1411" s="516">
        <v>4874241</v>
      </c>
    </row>
    <row r="1412" spans="1:8" x14ac:dyDescent="0.3">
      <c r="A1412" s="514">
        <v>5</v>
      </c>
      <c r="B1412" s="517" t="s">
        <v>20904</v>
      </c>
      <c r="C1412" s="333" t="s">
        <v>23932</v>
      </c>
      <c r="D1412" s="333" t="s">
        <v>274</v>
      </c>
      <c r="E1412" s="333" t="s">
        <v>23933</v>
      </c>
      <c r="F1412" s="333" t="s">
        <v>23934</v>
      </c>
      <c r="G1412" s="515">
        <v>415</v>
      </c>
      <c r="H1412" s="516">
        <v>9289306</v>
      </c>
    </row>
    <row r="1413" spans="1:8" x14ac:dyDescent="0.3">
      <c r="A1413" s="514">
        <v>5</v>
      </c>
      <c r="B1413" s="517" t="s">
        <v>20904</v>
      </c>
      <c r="C1413" s="333" t="s">
        <v>23935</v>
      </c>
      <c r="D1413" s="333" t="s">
        <v>274</v>
      </c>
      <c r="E1413" s="333" t="s">
        <v>23936</v>
      </c>
      <c r="F1413" s="333" t="s">
        <v>23937</v>
      </c>
      <c r="G1413" s="515">
        <v>925</v>
      </c>
      <c r="H1413" s="516">
        <v>3524868</v>
      </c>
    </row>
    <row r="1414" spans="1:8" x14ac:dyDescent="0.3">
      <c r="A1414" s="514">
        <v>5</v>
      </c>
      <c r="B1414" s="517" t="s">
        <v>20904</v>
      </c>
      <c r="C1414" s="333" t="s">
        <v>23938</v>
      </c>
      <c r="D1414" s="333" t="s">
        <v>274</v>
      </c>
      <c r="E1414" s="333" t="s">
        <v>23939</v>
      </c>
      <c r="F1414" s="333" t="s">
        <v>23940</v>
      </c>
      <c r="G1414" s="515">
        <v>415</v>
      </c>
      <c r="H1414" s="516">
        <v>6010130</v>
      </c>
    </row>
    <row r="1415" spans="1:8" x14ac:dyDescent="0.3">
      <c r="A1415" s="514">
        <v>5</v>
      </c>
      <c r="B1415" s="517" t="s">
        <v>20904</v>
      </c>
      <c r="C1415" s="333" t="s">
        <v>23941</v>
      </c>
      <c r="D1415" s="333" t="s">
        <v>274</v>
      </c>
      <c r="E1415" s="333" t="s">
        <v>23942</v>
      </c>
      <c r="F1415" s="333" t="s">
        <v>23943</v>
      </c>
      <c r="G1415" s="515">
        <v>925</v>
      </c>
      <c r="H1415" s="516">
        <v>9844659</v>
      </c>
    </row>
    <row r="1416" spans="1:8" x14ac:dyDescent="0.3">
      <c r="A1416" s="514">
        <v>5</v>
      </c>
      <c r="B1416" s="517" t="s">
        <v>20904</v>
      </c>
      <c r="C1416" s="333" t="s">
        <v>23944</v>
      </c>
      <c r="D1416" s="333" t="s">
        <v>274</v>
      </c>
      <c r="E1416" s="333" t="s">
        <v>23945</v>
      </c>
      <c r="F1416" s="333" t="s">
        <v>23946</v>
      </c>
      <c r="G1416" s="515">
        <v>925</v>
      </c>
      <c r="H1416" s="516">
        <v>5525241</v>
      </c>
    </row>
    <row r="1417" spans="1:8" x14ac:dyDescent="0.3">
      <c r="A1417" s="514">
        <v>5</v>
      </c>
      <c r="B1417" s="517" t="s">
        <v>20904</v>
      </c>
      <c r="C1417" s="333" t="s">
        <v>23947</v>
      </c>
      <c r="D1417" s="333" t="s">
        <v>274</v>
      </c>
      <c r="E1417" s="333" t="s">
        <v>23948</v>
      </c>
      <c r="F1417" s="333" t="s">
        <v>23949</v>
      </c>
      <c r="G1417" s="515">
        <v>510</v>
      </c>
      <c r="H1417" s="516">
        <v>3324668</v>
      </c>
    </row>
    <row r="1418" spans="1:8" x14ac:dyDescent="0.3">
      <c r="A1418" s="514">
        <v>5</v>
      </c>
      <c r="B1418" s="517" t="s">
        <v>20904</v>
      </c>
      <c r="C1418" s="333" t="s">
        <v>23950</v>
      </c>
      <c r="D1418" s="333" t="s">
        <v>274</v>
      </c>
      <c r="E1418" s="333" t="s">
        <v>23951</v>
      </c>
      <c r="F1418" s="333" t="s">
        <v>23952</v>
      </c>
      <c r="G1418" s="515">
        <v>415</v>
      </c>
      <c r="H1418" s="516">
        <v>3858334</v>
      </c>
    </row>
    <row r="1419" spans="1:8" x14ac:dyDescent="0.3">
      <c r="A1419" s="514">
        <v>5</v>
      </c>
      <c r="B1419" s="517" t="s">
        <v>20904</v>
      </c>
      <c r="C1419" s="333" t="s">
        <v>20186</v>
      </c>
      <c r="D1419" s="333" t="s">
        <v>274</v>
      </c>
      <c r="E1419" s="333" t="s">
        <v>20187</v>
      </c>
      <c r="F1419" s="333" t="s">
        <v>20188</v>
      </c>
      <c r="G1419" s="515">
        <v>847</v>
      </c>
      <c r="H1419" s="516">
        <v>9035816</v>
      </c>
    </row>
    <row r="1420" spans="1:8" x14ac:dyDescent="0.3">
      <c r="A1420" s="514">
        <v>5</v>
      </c>
      <c r="B1420" s="517" t="s">
        <v>20904</v>
      </c>
      <c r="C1420" s="333" t="s">
        <v>20189</v>
      </c>
      <c r="D1420" s="333" t="s">
        <v>274</v>
      </c>
      <c r="E1420" s="333" t="s">
        <v>20190</v>
      </c>
      <c r="F1420" s="333" t="s">
        <v>20191</v>
      </c>
      <c r="G1420" s="515">
        <v>213</v>
      </c>
      <c r="H1420" s="516">
        <v>3690428</v>
      </c>
    </row>
    <row r="1421" spans="1:8" x14ac:dyDescent="0.3">
      <c r="A1421" s="514">
        <v>5</v>
      </c>
      <c r="B1421" s="517" t="s">
        <v>20904</v>
      </c>
      <c r="C1421" s="333" t="s">
        <v>20192</v>
      </c>
      <c r="D1421" s="333" t="s">
        <v>274</v>
      </c>
      <c r="E1421" s="333" t="s">
        <v>20193</v>
      </c>
      <c r="F1421" s="333" t="s">
        <v>20194</v>
      </c>
      <c r="G1421" s="515">
        <v>805</v>
      </c>
      <c r="H1421" s="516">
        <v>4403631</v>
      </c>
    </row>
    <row r="1422" spans="1:8" x14ac:dyDescent="0.3">
      <c r="A1422" s="514">
        <v>5</v>
      </c>
      <c r="B1422" s="517" t="s">
        <v>20904</v>
      </c>
      <c r="C1422" s="333" t="s">
        <v>20195</v>
      </c>
      <c r="D1422" s="333" t="s">
        <v>274</v>
      </c>
      <c r="E1422" s="333" t="s">
        <v>20196</v>
      </c>
      <c r="F1422" s="333" t="s">
        <v>20197</v>
      </c>
      <c r="G1422" s="515">
        <v>925</v>
      </c>
      <c r="H1422" s="516">
        <v>8388942</v>
      </c>
    </row>
    <row r="1423" spans="1:8" x14ac:dyDescent="0.3">
      <c r="A1423" s="514">
        <v>5</v>
      </c>
      <c r="B1423" s="517" t="s">
        <v>20904</v>
      </c>
      <c r="C1423" s="333" t="s">
        <v>20752</v>
      </c>
      <c r="D1423" s="333" t="s">
        <v>274</v>
      </c>
      <c r="E1423" s="333" t="s">
        <v>20753</v>
      </c>
      <c r="F1423" s="333" t="s">
        <v>20754</v>
      </c>
      <c r="G1423" s="515">
        <v>925</v>
      </c>
      <c r="H1423" s="516">
        <v>8384104</v>
      </c>
    </row>
    <row r="1424" spans="1:8" x14ac:dyDescent="0.3">
      <c r="A1424" s="514">
        <v>5</v>
      </c>
      <c r="B1424" s="517" t="s">
        <v>20904</v>
      </c>
      <c r="C1424" s="333" t="s">
        <v>20198</v>
      </c>
      <c r="D1424" s="333" t="s">
        <v>274</v>
      </c>
      <c r="E1424" s="333" t="s">
        <v>20199</v>
      </c>
      <c r="F1424" s="333" t="s">
        <v>20200</v>
      </c>
      <c r="G1424" s="515">
        <v>925</v>
      </c>
      <c r="H1424" s="516">
        <v>9973741</v>
      </c>
    </row>
    <row r="1425" spans="1:8" x14ac:dyDescent="0.3">
      <c r="A1425" s="514">
        <v>5</v>
      </c>
      <c r="B1425" s="517" t="s">
        <v>20904</v>
      </c>
      <c r="C1425" s="333" t="s">
        <v>19826</v>
      </c>
      <c r="D1425" s="333" t="s">
        <v>274</v>
      </c>
      <c r="E1425" s="333" t="s">
        <v>19827</v>
      </c>
      <c r="F1425" s="333" t="s">
        <v>19828</v>
      </c>
      <c r="G1425" s="515">
        <v>925</v>
      </c>
      <c r="H1425" s="516">
        <v>9841841</v>
      </c>
    </row>
    <row r="1426" spans="1:8" x14ac:dyDescent="0.3">
      <c r="A1426" s="514">
        <v>5</v>
      </c>
      <c r="B1426" s="517" t="s">
        <v>20904</v>
      </c>
      <c r="C1426" s="333" t="s">
        <v>23953</v>
      </c>
      <c r="D1426" s="333" t="s">
        <v>294</v>
      </c>
      <c r="E1426" s="333" t="s">
        <v>23954</v>
      </c>
      <c r="F1426" s="333" t="s">
        <v>23955</v>
      </c>
      <c r="G1426" s="515">
        <v>707</v>
      </c>
      <c r="H1426" s="516">
        <v>7479651</v>
      </c>
    </row>
    <row r="1427" spans="1:8" x14ac:dyDescent="0.3">
      <c r="A1427" s="514">
        <v>5</v>
      </c>
      <c r="B1427" s="517" t="s">
        <v>20904</v>
      </c>
      <c r="C1427" s="333" t="s">
        <v>20201</v>
      </c>
      <c r="D1427" s="333" t="s">
        <v>274</v>
      </c>
      <c r="E1427" s="333" t="s">
        <v>20202</v>
      </c>
      <c r="F1427" s="333" t="s">
        <v>20203</v>
      </c>
      <c r="G1427" s="515">
        <v>925</v>
      </c>
      <c r="H1427" s="516">
        <v>9806433</v>
      </c>
    </row>
    <row r="1428" spans="1:8" x14ac:dyDescent="0.3">
      <c r="A1428" s="514">
        <v>5</v>
      </c>
      <c r="B1428" s="517" t="s">
        <v>20904</v>
      </c>
      <c r="C1428" s="333" t="s">
        <v>20204</v>
      </c>
      <c r="D1428" s="333" t="s">
        <v>274</v>
      </c>
      <c r="E1428" s="333" t="s">
        <v>20205</v>
      </c>
      <c r="F1428" s="333" t="s">
        <v>20206</v>
      </c>
      <c r="G1428" s="515">
        <v>925</v>
      </c>
      <c r="H1428" s="516">
        <v>8379539</v>
      </c>
    </row>
    <row r="1429" spans="1:8" x14ac:dyDescent="0.3">
      <c r="A1429" s="514">
        <v>5</v>
      </c>
      <c r="B1429" s="517" t="s">
        <v>20904</v>
      </c>
      <c r="C1429" s="333" t="s">
        <v>20207</v>
      </c>
      <c r="D1429" s="333" t="s">
        <v>294</v>
      </c>
      <c r="E1429" s="333" t="s">
        <v>20208</v>
      </c>
      <c r="F1429" s="333" t="s">
        <v>20209</v>
      </c>
      <c r="G1429" s="515">
        <v>510</v>
      </c>
      <c r="H1429" s="516">
        <v>8203574</v>
      </c>
    </row>
    <row r="1430" spans="1:8" x14ac:dyDescent="0.3">
      <c r="A1430" s="514">
        <v>5</v>
      </c>
      <c r="B1430" s="517" t="s">
        <v>20904</v>
      </c>
      <c r="C1430" s="333" t="s">
        <v>20210</v>
      </c>
      <c r="D1430" s="333" t="s">
        <v>274</v>
      </c>
      <c r="E1430" s="333" t="s">
        <v>20211</v>
      </c>
      <c r="F1430" s="333" t="s">
        <v>20212</v>
      </c>
      <c r="G1430" s="515">
        <v>415</v>
      </c>
      <c r="H1430" s="516">
        <v>6371486</v>
      </c>
    </row>
    <row r="1431" spans="1:8" x14ac:dyDescent="0.3">
      <c r="A1431" s="514">
        <v>5</v>
      </c>
      <c r="B1431" s="517" t="s">
        <v>20904</v>
      </c>
      <c r="C1431" s="333" t="s">
        <v>20213</v>
      </c>
      <c r="D1431" s="333" t="s">
        <v>294</v>
      </c>
      <c r="E1431" s="333" t="s">
        <v>20214</v>
      </c>
      <c r="F1431" s="333" t="s">
        <v>20215</v>
      </c>
      <c r="G1431" s="515">
        <v>213</v>
      </c>
      <c r="H1431" s="516">
        <v>8104785</v>
      </c>
    </row>
    <row r="1432" spans="1:8" x14ac:dyDescent="0.3">
      <c r="A1432" s="514">
        <v>5</v>
      </c>
      <c r="B1432" s="517" t="s">
        <v>20904</v>
      </c>
      <c r="C1432" s="333" t="s">
        <v>20216</v>
      </c>
      <c r="D1432" s="333" t="s">
        <v>274</v>
      </c>
      <c r="E1432" s="333" t="s">
        <v>20217</v>
      </c>
      <c r="F1432" s="333" t="s">
        <v>20218</v>
      </c>
      <c r="G1432" s="515">
        <v>925</v>
      </c>
      <c r="H1432" s="516">
        <v>3513043</v>
      </c>
    </row>
    <row r="1433" spans="1:8" x14ac:dyDescent="0.3">
      <c r="A1433" s="514">
        <v>5</v>
      </c>
      <c r="B1433" s="517" t="s">
        <v>20904</v>
      </c>
      <c r="C1433" s="333" t="s">
        <v>20219</v>
      </c>
      <c r="D1433" s="333" t="s">
        <v>274</v>
      </c>
      <c r="E1433" s="333" t="s">
        <v>20220</v>
      </c>
      <c r="F1433" s="333" t="s">
        <v>20221</v>
      </c>
      <c r="G1433" s="515">
        <v>408</v>
      </c>
      <c r="H1433" s="516">
        <v>7996860</v>
      </c>
    </row>
    <row r="1434" spans="1:8" x14ac:dyDescent="0.3">
      <c r="A1434" s="514">
        <v>5</v>
      </c>
      <c r="B1434" s="517" t="s">
        <v>20904</v>
      </c>
      <c r="C1434" s="333" t="s">
        <v>20222</v>
      </c>
      <c r="D1434" s="333" t="s">
        <v>274</v>
      </c>
      <c r="E1434" s="333" t="s">
        <v>20223</v>
      </c>
      <c r="F1434" s="333" t="s">
        <v>20224</v>
      </c>
      <c r="G1434" s="515">
        <v>925</v>
      </c>
      <c r="H1434" s="516">
        <v>5526005</v>
      </c>
    </row>
    <row r="1435" spans="1:8" x14ac:dyDescent="0.3">
      <c r="A1435" s="514">
        <v>5</v>
      </c>
      <c r="B1435" s="517" t="s">
        <v>20904</v>
      </c>
      <c r="C1435" s="333" t="s">
        <v>23956</v>
      </c>
      <c r="D1435" s="333" t="s">
        <v>274</v>
      </c>
      <c r="E1435" s="333" t="s">
        <v>23957</v>
      </c>
      <c r="F1435" s="333" t="s">
        <v>23958</v>
      </c>
      <c r="G1435" s="515">
        <v>925</v>
      </c>
      <c r="H1435" s="516">
        <v>9989291</v>
      </c>
    </row>
    <row r="1436" spans="1:8" x14ac:dyDescent="0.3">
      <c r="A1436" s="514">
        <v>5</v>
      </c>
      <c r="B1436" s="517" t="s">
        <v>20904</v>
      </c>
      <c r="C1436" s="333" t="s">
        <v>23959</v>
      </c>
      <c r="D1436" s="333" t="s">
        <v>274</v>
      </c>
      <c r="E1436" s="333" t="s">
        <v>23960</v>
      </c>
      <c r="F1436" s="333" t="s">
        <v>23961</v>
      </c>
      <c r="G1436" s="515">
        <v>510</v>
      </c>
      <c r="H1436" s="516">
        <v>8131842</v>
      </c>
    </row>
    <row r="1437" spans="1:8" x14ac:dyDescent="0.3">
      <c r="A1437" s="514">
        <v>5</v>
      </c>
      <c r="B1437" s="517" t="s">
        <v>20904</v>
      </c>
      <c r="C1437" s="333" t="s">
        <v>23962</v>
      </c>
      <c r="D1437" s="333" t="s">
        <v>274</v>
      </c>
      <c r="E1437" s="333" t="s">
        <v>23963</v>
      </c>
      <c r="F1437" s="333" t="s">
        <v>23964</v>
      </c>
      <c r="G1437" s="515">
        <v>925</v>
      </c>
      <c r="H1437" s="516">
        <v>2820005</v>
      </c>
    </row>
    <row r="1438" spans="1:8" x14ac:dyDescent="0.3">
      <c r="A1438" s="514">
        <v>5</v>
      </c>
      <c r="B1438" s="517" t="s">
        <v>20904</v>
      </c>
      <c r="C1438" s="333" t="s">
        <v>23965</v>
      </c>
      <c r="D1438" s="333" t="s">
        <v>274</v>
      </c>
      <c r="E1438" s="333" t="s">
        <v>23966</v>
      </c>
      <c r="F1438" s="333" t="s">
        <v>23967</v>
      </c>
      <c r="G1438" s="515">
        <v>925</v>
      </c>
      <c r="H1438" s="516">
        <v>8200436</v>
      </c>
    </row>
    <row r="1439" spans="1:8" x14ac:dyDescent="0.3">
      <c r="A1439" s="514">
        <v>5</v>
      </c>
      <c r="B1439" s="517" t="s">
        <v>20904</v>
      </c>
      <c r="C1439" s="333" t="s">
        <v>23968</v>
      </c>
      <c r="D1439" s="333" t="s">
        <v>274</v>
      </c>
      <c r="E1439" s="333" t="s">
        <v>23969</v>
      </c>
      <c r="F1439" s="333" t="s">
        <v>23970</v>
      </c>
      <c r="G1439" s="515">
        <v>925</v>
      </c>
      <c r="H1439" s="516">
        <v>9630718</v>
      </c>
    </row>
    <row r="1440" spans="1:8" x14ac:dyDescent="0.3">
      <c r="A1440" s="514">
        <v>5</v>
      </c>
      <c r="B1440" s="517" t="s">
        <v>20904</v>
      </c>
      <c r="C1440" s="333" t="s">
        <v>23971</v>
      </c>
      <c r="D1440" s="333" t="s">
        <v>274</v>
      </c>
      <c r="E1440" s="333" t="s">
        <v>23972</v>
      </c>
      <c r="F1440" s="333" t="s">
        <v>23973</v>
      </c>
      <c r="G1440" s="515">
        <v>510</v>
      </c>
      <c r="H1440" s="516">
        <v>3886145</v>
      </c>
    </row>
    <row r="1441" spans="1:8" x14ac:dyDescent="0.3">
      <c r="A1441" s="514">
        <v>5</v>
      </c>
      <c r="B1441" s="517" t="s">
        <v>20904</v>
      </c>
      <c r="C1441" s="333" t="s">
        <v>23974</v>
      </c>
      <c r="D1441" s="333" t="s">
        <v>274</v>
      </c>
      <c r="E1441" s="333" t="s">
        <v>23975</v>
      </c>
      <c r="F1441" s="333" t="s">
        <v>23976</v>
      </c>
      <c r="G1441" s="515">
        <v>999</v>
      </c>
      <c r="H1441" s="516">
        <v>9999999</v>
      </c>
    </row>
    <row r="1442" spans="1:8" x14ac:dyDescent="0.3">
      <c r="A1442" s="514">
        <v>5</v>
      </c>
      <c r="B1442" s="517" t="s">
        <v>20904</v>
      </c>
      <c r="C1442" s="333" t="s">
        <v>23977</v>
      </c>
      <c r="D1442" s="333" t="s">
        <v>274</v>
      </c>
      <c r="E1442" s="333" t="s">
        <v>23978</v>
      </c>
      <c r="F1442" s="333" t="s">
        <v>23979</v>
      </c>
      <c r="G1442" s="515">
        <v>925</v>
      </c>
      <c r="H1442" s="516">
        <v>8202631</v>
      </c>
    </row>
    <row r="1443" spans="1:8" x14ac:dyDescent="0.3">
      <c r="A1443" s="514">
        <v>5</v>
      </c>
      <c r="B1443" s="517" t="s">
        <v>20904</v>
      </c>
      <c r="C1443" s="333" t="s">
        <v>23980</v>
      </c>
      <c r="D1443" s="333" t="s">
        <v>274</v>
      </c>
      <c r="E1443" s="333" t="s">
        <v>23981</v>
      </c>
      <c r="F1443" s="333" t="s">
        <v>23982</v>
      </c>
      <c r="G1443" s="515">
        <v>925</v>
      </c>
      <c r="H1443" s="516">
        <v>7431764</v>
      </c>
    </row>
    <row r="1444" spans="1:8" x14ac:dyDescent="0.3">
      <c r="A1444" s="514">
        <v>5</v>
      </c>
      <c r="B1444" s="517" t="s">
        <v>20904</v>
      </c>
      <c r="C1444" s="333" t="s">
        <v>23983</v>
      </c>
      <c r="D1444" s="333" t="s">
        <v>274</v>
      </c>
      <c r="E1444" s="333" t="s">
        <v>23984</v>
      </c>
      <c r="F1444" s="333" t="s">
        <v>23985</v>
      </c>
      <c r="G1444" s="515">
        <v>720</v>
      </c>
      <c r="H1444" s="516">
        <v>4161025</v>
      </c>
    </row>
    <row r="1445" spans="1:8" x14ac:dyDescent="0.3">
      <c r="A1445" s="514">
        <v>5</v>
      </c>
      <c r="B1445" s="517" t="s">
        <v>20904</v>
      </c>
      <c r="C1445" s="333" t="s">
        <v>23986</v>
      </c>
      <c r="D1445" s="333" t="s">
        <v>274</v>
      </c>
      <c r="E1445" s="333" t="s">
        <v>23987</v>
      </c>
      <c r="F1445" s="333" t="s">
        <v>23988</v>
      </c>
      <c r="G1445" s="515">
        <v>925</v>
      </c>
      <c r="H1445" s="516">
        <v>9151176</v>
      </c>
    </row>
    <row r="1446" spans="1:8" x14ac:dyDescent="0.3">
      <c r="A1446" s="514">
        <v>5</v>
      </c>
      <c r="B1446" s="517" t="s">
        <v>20904</v>
      </c>
      <c r="C1446" s="333" t="s">
        <v>23989</v>
      </c>
      <c r="D1446" s="333" t="s">
        <v>274</v>
      </c>
      <c r="E1446" s="333" t="s">
        <v>23990</v>
      </c>
      <c r="F1446" s="333" t="s">
        <v>23991</v>
      </c>
      <c r="G1446" s="515">
        <v>925</v>
      </c>
      <c r="H1446" s="516">
        <v>9841254</v>
      </c>
    </row>
    <row r="1447" spans="1:8" x14ac:dyDescent="0.3">
      <c r="A1447" s="514">
        <v>5</v>
      </c>
      <c r="B1447" s="517" t="s">
        <v>20904</v>
      </c>
      <c r="C1447" s="333" t="s">
        <v>23992</v>
      </c>
      <c r="D1447" s="333" t="s">
        <v>274</v>
      </c>
      <c r="E1447" s="333" t="s">
        <v>23993</v>
      </c>
      <c r="F1447" s="333" t="s">
        <v>23994</v>
      </c>
      <c r="G1447" s="515">
        <v>925</v>
      </c>
      <c r="H1447" s="516">
        <v>4087565</v>
      </c>
    </row>
    <row r="1448" spans="1:8" x14ac:dyDescent="0.3">
      <c r="A1448" s="514">
        <v>5</v>
      </c>
      <c r="B1448" s="517" t="s">
        <v>20904</v>
      </c>
      <c r="C1448" s="333" t="s">
        <v>23995</v>
      </c>
      <c r="D1448" s="333" t="s">
        <v>274</v>
      </c>
      <c r="E1448" s="333" t="s">
        <v>23996</v>
      </c>
      <c r="F1448" s="333" t="s">
        <v>23997</v>
      </c>
      <c r="G1448" s="515">
        <v>858</v>
      </c>
      <c r="H1448" s="516">
        <v>3738063</v>
      </c>
    </row>
    <row r="1449" spans="1:8" x14ac:dyDescent="0.3">
      <c r="A1449" s="514">
        <v>5</v>
      </c>
      <c r="B1449" s="517" t="s">
        <v>20904</v>
      </c>
      <c r="C1449" s="333" t="s">
        <v>23998</v>
      </c>
      <c r="D1449" s="333" t="s">
        <v>274</v>
      </c>
      <c r="E1449" s="333" t="s">
        <v>23999</v>
      </c>
      <c r="F1449" s="333" t="s">
        <v>24000</v>
      </c>
      <c r="G1449" s="515">
        <v>925</v>
      </c>
      <c r="H1449" s="516">
        <v>2164254</v>
      </c>
    </row>
    <row r="1450" spans="1:8" x14ac:dyDescent="0.3">
      <c r="A1450" s="514">
        <v>5</v>
      </c>
      <c r="B1450" s="517" t="s">
        <v>20904</v>
      </c>
      <c r="C1450" s="333" t="s">
        <v>24001</v>
      </c>
      <c r="D1450" s="333" t="s">
        <v>274</v>
      </c>
      <c r="E1450" s="333" t="s">
        <v>24002</v>
      </c>
      <c r="F1450" s="333" t="s">
        <v>24003</v>
      </c>
      <c r="G1450" s="515">
        <v>510</v>
      </c>
      <c r="H1450" s="516">
        <v>4832410</v>
      </c>
    </row>
    <row r="1451" spans="1:8" x14ac:dyDescent="0.3">
      <c r="A1451" s="514">
        <v>5</v>
      </c>
      <c r="B1451" s="517" t="s">
        <v>20904</v>
      </c>
      <c r="C1451" s="333" t="s">
        <v>24004</v>
      </c>
      <c r="D1451" s="333" t="s">
        <v>274</v>
      </c>
      <c r="E1451" s="333" t="s">
        <v>24005</v>
      </c>
      <c r="F1451" s="333" t="s">
        <v>24006</v>
      </c>
      <c r="G1451" s="515">
        <v>408</v>
      </c>
      <c r="H1451" s="516">
        <v>7479557</v>
      </c>
    </row>
    <row r="1452" spans="1:8" x14ac:dyDescent="0.3">
      <c r="A1452" s="514">
        <v>5</v>
      </c>
      <c r="B1452" s="517" t="s">
        <v>20904</v>
      </c>
      <c r="C1452" s="333" t="s">
        <v>24007</v>
      </c>
      <c r="D1452" s="333" t="s">
        <v>274</v>
      </c>
      <c r="E1452" s="333" t="s">
        <v>24008</v>
      </c>
      <c r="F1452" s="333" t="s">
        <v>24009</v>
      </c>
      <c r="G1452" s="515">
        <v>925</v>
      </c>
      <c r="H1452" s="516">
        <v>6401130</v>
      </c>
    </row>
    <row r="1453" spans="1:8" x14ac:dyDescent="0.3">
      <c r="A1453" s="514">
        <v>5</v>
      </c>
      <c r="B1453" s="517" t="s">
        <v>20904</v>
      </c>
      <c r="C1453" s="333" t="s">
        <v>24010</v>
      </c>
      <c r="D1453" s="333" t="s">
        <v>274</v>
      </c>
      <c r="E1453" s="333" t="s">
        <v>24011</v>
      </c>
      <c r="F1453" s="333" t="s">
        <v>24012</v>
      </c>
      <c r="G1453" s="515">
        <v>925</v>
      </c>
      <c r="H1453" s="516">
        <v>7193957</v>
      </c>
    </row>
    <row r="1454" spans="1:8" x14ac:dyDescent="0.3">
      <c r="A1454" s="514">
        <v>5</v>
      </c>
      <c r="B1454" s="517" t="s">
        <v>20904</v>
      </c>
      <c r="C1454" s="333" t="s">
        <v>24013</v>
      </c>
      <c r="D1454" s="333" t="s">
        <v>274</v>
      </c>
      <c r="E1454" s="333" t="s">
        <v>24014</v>
      </c>
      <c r="F1454" s="333" t="s">
        <v>24015</v>
      </c>
      <c r="G1454" s="515">
        <v>510</v>
      </c>
      <c r="H1454" s="516">
        <v>4492393</v>
      </c>
    </row>
    <row r="1455" spans="1:8" x14ac:dyDescent="0.3">
      <c r="A1455" s="514">
        <v>5</v>
      </c>
      <c r="B1455" s="517" t="s">
        <v>20904</v>
      </c>
      <c r="C1455" s="333" t="s">
        <v>24016</v>
      </c>
      <c r="D1455" s="333" t="s">
        <v>274</v>
      </c>
      <c r="E1455" s="333" t="s">
        <v>24017</v>
      </c>
      <c r="F1455" s="333" t="s">
        <v>24018</v>
      </c>
      <c r="G1455" s="515">
        <v>925</v>
      </c>
      <c r="H1455" s="516">
        <v>8380319</v>
      </c>
    </row>
    <row r="1456" spans="1:8" x14ac:dyDescent="0.3">
      <c r="A1456" s="514">
        <v>5</v>
      </c>
      <c r="B1456" s="517" t="s">
        <v>20904</v>
      </c>
      <c r="C1456" s="333" t="s">
        <v>20138</v>
      </c>
      <c r="D1456" s="333" t="s">
        <v>274</v>
      </c>
      <c r="E1456" s="333" t="s">
        <v>20139</v>
      </c>
      <c r="F1456" s="333" t="s">
        <v>20140</v>
      </c>
      <c r="G1456" s="515">
        <v>707</v>
      </c>
      <c r="H1456" s="516">
        <v>4865206</v>
      </c>
    </row>
    <row r="1457" spans="1:8" x14ac:dyDescent="0.3">
      <c r="A1457" s="514">
        <v>5</v>
      </c>
      <c r="B1457" s="517" t="s">
        <v>20904</v>
      </c>
      <c r="C1457" s="333" t="s">
        <v>20141</v>
      </c>
      <c r="D1457" s="333" t="s">
        <v>274</v>
      </c>
      <c r="E1457" s="333" t="s">
        <v>20142</v>
      </c>
      <c r="F1457" s="333" t="s">
        <v>20143</v>
      </c>
      <c r="G1457" s="515">
        <v>510</v>
      </c>
      <c r="H1457" s="516">
        <v>9097275</v>
      </c>
    </row>
    <row r="1458" spans="1:8" x14ac:dyDescent="0.3">
      <c r="A1458" s="514">
        <v>5</v>
      </c>
      <c r="B1458" s="517" t="s">
        <v>20904</v>
      </c>
      <c r="C1458" s="333" t="s">
        <v>20144</v>
      </c>
      <c r="D1458" s="333" t="s">
        <v>274</v>
      </c>
      <c r="E1458" s="333" t="s">
        <v>20145</v>
      </c>
      <c r="F1458" s="333" t="s">
        <v>20146</v>
      </c>
      <c r="G1458" s="515">
        <v>650</v>
      </c>
      <c r="H1458" s="516">
        <v>7856542</v>
      </c>
    </row>
    <row r="1459" spans="1:8" x14ac:dyDescent="0.3">
      <c r="A1459" s="514">
        <v>5</v>
      </c>
      <c r="B1459" s="517" t="s">
        <v>20904</v>
      </c>
      <c r="C1459" s="333" t="s">
        <v>20147</v>
      </c>
      <c r="D1459" s="333" t="s">
        <v>274</v>
      </c>
      <c r="E1459" s="333" t="s">
        <v>20148</v>
      </c>
      <c r="F1459" s="333" t="s">
        <v>20149</v>
      </c>
      <c r="G1459" s="515">
        <v>925</v>
      </c>
      <c r="H1459" s="516">
        <v>9801064</v>
      </c>
    </row>
    <row r="1460" spans="1:8" x14ac:dyDescent="0.3">
      <c r="A1460" s="514">
        <v>5</v>
      </c>
      <c r="B1460" s="517" t="s">
        <v>20904</v>
      </c>
      <c r="C1460" s="333" t="s">
        <v>19829</v>
      </c>
      <c r="D1460" s="333" t="s">
        <v>274</v>
      </c>
      <c r="E1460" s="333" t="s">
        <v>19830</v>
      </c>
      <c r="F1460" s="333" t="s">
        <v>19831</v>
      </c>
      <c r="G1460" s="515">
        <v>925</v>
      </c>
      <c r="H1460" s="516">
        <v>5482526</v>
      </c>
    </row>
    <row r="1461" spans="1:8" x14ac:dyDescent="0.3">
      <c r="A1461" s="514">
        <v>5</v>
      </c>
      <c r="B1461" s="517" t="s">
        <v>20904</v>
      </c>
      <c r="C1461" s="333" t="s">
        <v>20153</v>
      </c>
      <c r="D1461" s="333" t="s">
        <v>274</v>
      </c>
      <c r="E1461" s="333" t="s">
        <v>20154</v>
      </c>
      <c r="F1461" s="333" t="s">
        <v>20155</v>
      </c>
      <c r="G1461" s="515">
        <v>925</v>
      </c>
      <c r="H1461" s="516">
        <v>3602889</v>
      </c>
    </row>
    <row r="1462" spans="1:8" x14ac:dyDescent="0.3">
      <c r="A1462" s="514">
        <v>5</v>
      </c>
      <c r="B1462" s="517" t="s">
        <v>20904</v>
      </c>
      <c r="C1462" s="333" t="s">
        <v>19832</v>
      </c>
      <c r="D1462" s="333" t="s">
        <v>274</v>
      </c>
      <c r="E1462" s="333" t="s">
        <v>19833</v>
      </c>
      <c r="F1462" s="333" t="s">
        <v>19834</v>
      </c>
      <c r="G1462" s="515">
        <v>925</v>
      </c>
      <c r="H1462" s="516">
        <v>4481281</v>
      </c>
    </row>
    <row r="1463" spans="1:8" x14ac:dyDescent="0.3">
      <c r="A1463" s="514">
        <v>5</v>
      </c>
      <c r="B1463" s="517" t="s">
        <v>20904</v>
      </c>
      <c r="C1463" s="333" t="s">
        <v>20156</v>
      </c>
      <c r="D1463" s="333" t="s">
        <v>274</v>
      </c>
      <c r="E1463" s="333" t="s">
        <v>20157</v>
      </c>
      <c r="F1463" s="333" t="s">
        <v>20158</v>
      </c>
      <c r="G1463" s="515">
        <v>925</v>
      </c>
      <c r="H1463" s="516">
        <v>3246513</v>
      </c>
    </row>
    <row r="1464" spans="1:8" x14ac:dyDescent="0.3">
      <c r="A1464" s="514">
        <v>5</v>
      </c>
      <c r="B1464" s="517" t="s">
        <v>20904</v>
      </c>
      <c r="C1464" s="333" t="s">
        <v>20159</v>
      </c>
      <c r="D1464" s="333" t="s">
        <v>274</v>
      </c>
      <c r="E1464" s="333" t="s">
        <v>20160</v>
      </c>
      <c r="F1464" s="333" t="s">
        <v>20161</v>
      </c>
      <c r="G1464" s="515">
        <v>925</v>
      </c>
      <c r="H1464" s="516">
        <v>2006301</v>
      </c>
    </row>
    <row r="1465" spans="1:8" x14ac:dyDescent="0.3">
      <c r="A1465" s="514">
        <v>5</v>
      </c>
      <c r="B1465" s="517" t="s">
        <v>20904</v>
      </c>
      <c r="C1465" s="333" t="s">
        <v>20162</v>
      </c>
      <c r="D1465" s="333" t="s">
        <v>274</v>
      </c>
      <c r="E1465" s="333" t="s">
        <v>20163</v>
      </c>
      <c r="F1465" s="333" t="s">
        <v>20164</v>
      </c>
      <c r="G1465" s="515">
        <v>925</v>
      </c>
      <c r="H1465" s="516">
        <v>5771447</v>
      </c>
    </row>
    <row r="1466" spans="1:8" x14ac:dyDescent="0.3">
      <c r="A1466" s="514">
        <v>5</v>
      </c>
      <c r="B1466" s="517" t="s">
        <v>20904</v>
      </c>
      <c r="C1466" s="333" t="s">
        <v>20165</v>
      </c>
      <c r="D1466" s="333" t="s">
        <v>274</v>
      </c>
      <c r="E1466" s="333" t="s">
        <v>20166</v>
      </c>
      <c r="F1466" s="333" t="s">
        <v>20167</v>
      </c>
      <c r="G1466" s="515">
        <v>408</v>
      </c>
      <c r="H1466" s="516">
        <v>2429943</v>
      </c>
    </row>
    <row r="1467" spans="1:8" x14ac:dyDescent="0.3">
      <c r="A1467" s="514">
        <v>5</v>
      </c>
      <c r="B1467" s="517" t="s">
        <v>20904</v>
      </c>
      <c r="C1467" s="333" t="s">
        <v>20168</v>
      </c>
      <c r="D1467" s="333" t="s">
        <v>274</v>
      </c>
      <c r="E1467" s="333" t="s">
        <v>20169</v>
      </c>
      <c r="F1467" s="333" t="s">
        <v>20170</v>
      </c>
      <c r="G1467" s="515">
        <v>925</v>
      </c>
      <c r="H1467" s="516">
        <v>8372937</v>
      </c>
    </row>
    <row r="1468" spans="1:8" x14ac:dyDescent="0.3">
      <c r="A1468" s="514">
        <v>5</v>
      </c>
      <c r="B1468" s="517" t="s">
        <v>20904</v>
      </c>
      <c r="C1468" s="333" t="s">
        <v>20171</v>
      </c>
      <c r="D1468" s="333" t="s">
        <v>274</v>
      </c>
      <c r="E1468" s="333" t="s">
        <v>20172</v>
      </c>
      <c r="F1468" s="333" t="s">
        <v>20173</v>
      </c>
      <c r="G1468" s="515">
        <v>925</v>
      </c>
      <c r="H1468" s="516">
        <v>8559407</v>
      </c>
    </row>
    <row r="1469" spans="1:8" x14ac:dyDescent="0.3">
      <c r="A1469" s="514">
        <v>5</v>
      </c>
      <c r="B1469" s="517" t="s">
        <v>20904</v>
      </c>
      <c r="C1469" s="333" t="s">
        <v>20174</v>
      </c>
      <c r="D1469" s="333" t="s">
        <v>274</v>
      </c>
      <c r="E1469" s="333" t="s">
        <v>20175</v>
      </c>
      <c r="F1469" s="333" t="s">
        <v>20176</v>
      </c>
      <c r="G1469" s="515">
        <v>408</v>
      </c>
      <c r="H1469" s="516">
        <v>2039708</v>
      </c>
    </row>
    <row r="1470" spans="1:8" x14ac:dyDescent="0.3">
      <c r="A1470" s="514">
        <v>5</v>
      </c>
      <c r="B1470" s="517" t="s">
        <v>20904</v>
      </c>
      <c r="C1470" s="333" t="s">
        <v>24019</v>
      </c>
      <c r="D1470" s="333" t="s">
        <v>274</v>
      </c>
      <c r="E1470" s="333" t="s">
        <v>24020</v>
      </c>
      <c r="F1470" s="333" t="s">
        <v>24021</v>
      </c>
      <c r="G1470" s="515">
        <v>510</v>
      </c>
      <c r="H1470" s="516">
        <v>6120007</v>
      </c>
    </row>
    <row r="1471" spans="1:8" x14ac:dyDescent="0.3">
      <c r="A1471" s="514">
        <v>5</v>
      </c>
      <c r="B1471" s="517" t="s">
        <v>20904</v>
      </c>
      <c r="C1471" s="333" t="s">
        <v>24022</v>
      </c>
      <c r="D1471" s="333" t="s">
        <v>274</v>
      </c>
      <c r="E1471" s="333" t="s">
        <v>24023</v>
      </c>
      <c r="F1471" s="333" t="s">
        <v>24024</v>
      </c>
      <c r="G1471" s="515">
        <v>925</v>
      </c>
      <c r="H1471" s="516">
        <v>3623765</v>
      </c>
    </row>
    <row r="1472" spans="1:8" x14ac:dyDescent="0.3">
      <c r="A1472" s="514">
        <v>5</v>
      </c>
      <c r="B1472" s="517" t="s">
        <v>20904</v>
      </c>
      <c r="C1472" s="333" t="s">
        <v>24025</v>
      </c>
      <c r="D1472" s="333" t="s">
        <v>274</v>
      </c>
      <c r="E1472" s="333" t="s">
        <v>24026</v>
      </c>
      <c r="F1472" s="333" t="s">
        <v>24027</v>
      </c>
      <c r="G1472" s="515">
        <v>925</v>
      </c>
      <c r="H1472" s="516">
        <v>4574657</v>
      </c>
    </row>
    <row r="1473" spans="1:8" x14ac:dyDescent="0.3">
      <c r="A1473" s="514">
        <v>5</v>
      </c>
      <c r="B1473" s="517" t="s">
        <v>20904</v>
      </c>
      <c r="C1473" s="333" t="s">
        <v>24028</v>
      </c>
      <c r="D1473" s="333" t="s">
        <v>274</v>
      </c>
      <c r="E1473" s="333" t="s">
        <v>24029</v>
      </c>
      <c r="F1473" s="333" t="s">
        <v>24030</v>
      </c>
      <c r="G1473" s="515">
        <v>925</v>
      </c>
      <c r="H1473" s="516">
        <v>3149592</v>
      </c>
    </row>
    <row r="1474" spans="1:8" x14ac:dyDescent="0.3">
      <c r="A1474" s="514">
        <v>5</v>
      </c>
      <c r="B1474" s="517" t="s">
        <v>20904</v>
      </c>
      <c r="C1474" s="333" t="s">
        <v>24031</v>
      </c>
      <c r="D1474" s="333" t="s">
        <v>274</v>
      </c>
      <c r="E1474" s="333" t="s">
        <v>24032</v>
      </c>
      <c r="F1474" s="333" t="s">
        <v>24033</v>
      </c>
      <c r="G1474" s="515">
        <v>650</v>
      </c>
      <c r="H1474" s="516">
        <v>2794630</v>
      </c>
    </row>
    <row r="1475" spans="1:8" x14ac:dyDescent="0.3">
      <c r="A1475" s="514">
        <v>5</v>
      </c>
      <c r="B1475" s="517" t="s">
        <v>20904</v>
      </c>
      <c r="C1475" s="333" t="s">
        <v>24034</v>
      </c>
      <c r="D1475" s="333" t="s">
        <v>274</v>
      </c>
      <c r="E1475" s="333" t="s">
        <v>24035</v>
      </c>
      <c r="F1475" s="333" t="s">
        <v>24036</v>
      </c>
      <c r="G1475" s="515">
        <v>925</v>
      </c>
      <c r="H1475" s="516">
        <v>6480958</v>
      </c>
    </row>
    <row r="1476" spans="1:8" x14ac:dyDescent="0.3">
      <c r="A1476" s="514">
        <v>5</v>
      </c>
      <c r="B1476" s="517" t="s">
        <v>20904</v>
      </c>
      <c r="C1476" s="333" t="s">
        <v>19796</v>
      </c>
      <c r="D1476" s="333" t="s">
        <v>274</v>
      </c>
      <c r="E1476" s="333" t="s">
        <v>19797</v>
      </c>
      <c r="F1476" s="333" t="s">
        <v>19798</v>
      </c>
      <c r="G1476" s="515">
        <v>925</v>
      </c>
      <c r="H1476" s="516">
        <v>9989739</v>
      </c>
    </row>
    <row r="1477" spans="1:8" x14ac:dyDescent="0.3">
      <c r="A1477" s="514">
        <v>5</v>
      </c>
      <c r="B1477" s="517" t="s">
        <v>20904</v>
      </c>
      <c r="C1477" s="333" t="s">
        <v>20177</v>
      </c>
      <c r="D1477" s="333" t="s">
        <v>274</v>
      </c>
      <c r="E1477" s="333" t="s">
        <v>20178</v>
      </c>
      <c r="F1477" s="333" t="s">
        <v>20179</v>
      </c>
      <c r="G1477" s="515">
        <v>415</v>
      </c>
      <c r="H1477" s="516">
        <v>3285281</v>
      </c>
    </row>
    <row r="1478" spans="1:8" x14ac:dyDescent="0.3">
      <c r="A1478" s="514">
        <v>5</v>
      </c>
      <c r="B1478" s="517" t="s">
        <v>20904</v>
      </c>
      <c r="C1478" s="333" t="s">
        <v>19802</v>
      </c>
      <c r="D1478" s="333" t="s">
        <v>274</v>
      </c>
      <c r="E1478" s="333" t="s">
        <v>19803</v>
      </c>
      <c r="F1478" s="333" t="s">
        <v>19804</v>
      </c>
      <c r="G1478" s="515">
        <v>415</v>
      </c>
      <c r="H1478" s="516">
        <v>6995093</v>
      </c>
    </row>
    <row r="1479" spans="1:8" x14ac:dyDescent="0.3">
      <c r="A1479" s="514">
        <v>5</v>
      </c>
      <c r="B1479" s="517" t="s">
        <v>20904</v>
      </c>
      <c r="C1479" s="333" t="s">
        <v>20180</v>
      </c>
      <c r="D1479" s="333" t="s">
        <v>274</v>
      </c>
      <c r="E1479" s="333" t="s">
        <v>20181</v>
      </c>
      <c r="F1479" s="333" t="s">
        <v>20182</v>
      </c>
      <c r="G1479" s="515">
        <v>925</v>
      </c>
      <c r="H1479" s="516">
        <v>2852337</v>
      </c>
    </row>
    <row r="1480" spans="1:8" x14ac:dyDescent="0.3">
      <c r="A1480" s="514">
        <v>5</v>
      </c>
      <c r="B1480" s="517" t="s">
        <v>20904</v>
      </c>
      <c r="C1480" s="333" t="s">
        <v>24037</v>
      </c>
      <c r="D1480" s="333" t="s">
        <v>274</v>
      </c>
      <c r="E1480" s="333" t="s">
        <v>24038</v>
      </c>
      <c r="F1480" s="333" t="s">
        <v>24039</v>
      </c>
      <c r="G1480" s="515">
        <v>925</v>
      </c>
      <c r="H1480" s="516">
        <v>2605027</v>
      </c>
    </row>
    <row r="1481" spans="1:8" x14ac:dyDescent="0.3">
      <c r="A1481" s="514">
        <v>5</v>
      </c>
      <c r="B1481" s="517" t="s">
        <v>20904</v>
      </c>
      <c r="C1481" s="333" t="s">
        <v>20183</v>
      </c>
      <c r="D1481" s="333" t="s">
        <v>274</v>
      </c>
      <c r="E1481" s="333" t="s">
        <v>20184</v>
      </c>
      <c r="F1481" s="333" t="s">
        <v>20185</v>
      </c>
      <c r="G1481" s="515">
        <v>925</v>
      </c>
      <c r="H1481" s="516">
        <v>8905252</v>
      </c>
    </row>
    <row r="1482" spans="1:8" x14ac:dyDescent="0.3">
      <c r="A1482" s="514">
        <v>5</v>
      </c>
      <c r="B1482" s="517" t="s">
        <v>20904</v>
      </c>
      <c r="C1482" s="333" t="s">
        <v>19102</v>
      </c>
      <c r="D1482" s="333" t="s">
        <v>274</v>
      </c>
      <c r="E1482" s="333" t="s">
        <v>19103</v>
      </c>
      <c r="F1482" s="333" t="s">
        <v>19104</v>
      </c>
      <c r="G1482" s="515">
        <v>530</v>
      </c>
      <c r="H1482" s="516">
        <v>3551575</v>
      </c>
    </row>
    <row r="1483" spans="1:8" x14ac:dyDescent="0.3">
      <c r="A1483" s="514">
        <v>5</v>
      </c>
      <c r="B1483" s="517" t="s">
        <v>20904</v>
      </c>
      <c r="C1483" s="333" t="s">
        <v>19105</v>
      </c>
      <c r="D1483" s="333" t="s">
        <v>274</v>
      </c>
      <c r="E1483" s="333" t="s">
        <v>19106</v>
      </c>
      <c r="F1483" s="333" t="s">
        <v>19107</v>
      </c>
      <c r="G1483" s="515">
        <v>925</v>
      </c>
      <c r="H1483" s="516">
        <v>8371274</v>
      </c>
    </row>
    <row r="1484" spans="1:8" x14ac:dyDescent="0.3">
      <c r="A1484" s="514">
        <v>5</v>
      </c>
      <c r="B1484" s="517" t="s">
        <v>20904</v>
      </c>
      <c r="C1484" s="333" t="s">
        <v>19108</v>
      </c>
      <c r="D1484" s="333" t="s">
        <v>274</v>
      </c>
      <c r="E1484" s="333" t="s">
        <v>19109</v>
      </c>
      <c r="F1484" s="333" t="s">
        <v>19110</v>
      </c>
      <c r="G1484" s="515">
        <v>415</v>
      </c>
      <c r="H1484" s="516">
        <v>9996758</v>
      </c>
    </row>
    <row r="1485" spans="1:8" x14ac:dyDescent="0.3">
      <c r="A1485" s="514">
        <v>5</v>
      </c>
      <c r="B1485" s="517" t="s">
        <v>20904</v>
      </c>
      <c r="C1485" s="333" t="s">
        <v>19111</v>
      </c>
      <c r="D1485" s="333" t="s">
        <v>274</v>
      </c>
      <c r="E1485" s="333" t="s">
        <v>19112</v>
      </c>
      <c r="F1485" s="333" t="s">
        <v>19113</v>
      </c>
      <c r="G1485" s="515">
        <v>925</v>
      </c>
      <c r="H1485" s="516">
        <v>3302533</v>
      </c>
    </row>
    <row r="1486" spans="1:8" x14ac:dyDescent="0.3">
      <c r="A1486" s="514">
        <v>5</v>
      </c>
      <c r="B1486" s="517" t="s">
        <v>20904</v>
      </c>
      <c r="C1486" s="333" t="s">
        <v>19090</v>
      </c>
      <c r="D1486" s="333" t="s">
        <v>274</v>
      </c>
      <c r="E1486" s="333" t="s">
        <v>19091</v>
      </c>
      <c r="F1486" s="333" t="s">
        <v>19092</v>
      </c>
      <c r="G1486" s="515">
        <v>925</v>
      </c>
      <c r="H1486" s="516">
        <v>8995663</v>
      </c>
    </row>
    <row r="1487" spans="1:8" x14ac:dyDescent="0.3">
      <c r="A1487" s="514">
        <v>5</v>
      </c>
      <c r="B1487" s="517" t="s">
        <v>20904</v>
      </c>
      <c r="C1487" s="333" t="s">
        <v>19093</v>
      </c>
      <c r="D1487" s="333" t="s">
        <v>274</v>
      </c>
      <c r="E1487" s="333" t="s">
        <v>19094</v>
      </c>
      <c r="F1487" s="333" t="s">
        <v>19095</v>
      </c>
      <c r="G1487" s="515">
        <v>954</v>
      </c>
      <c r="H1487" s="516">
        <v>7024334</v>
      </c>
    </row>
    <row r="1488" spans="1:8" x14ac:dyDescent="0.3">
      <c r="A1488" s="514">
        <v>5</v>
      </c>
      <c r="B1488" s="517" t="s">
        <v>20904</v>
      </c>
      <c r="C1488" s="333" t="s">
        <v>19096</v>
      </c>
      <c r="D1488" s="333" t="s">
        <v>274</v>
      </c>
      <c r="E1488" s="333" t="s">
        <v>19097</v>
      </c>
      <c r="F1488" s="333" t="s">
        <v>19098</v>
      </c>
      <c r="G1488" s="515">
        <v>925</v>
      </c>
      <c r="H1488" s="516">
        <v>2851685</v>
      </c>
    </row>
    <row r="1489" spans="1:8" x14ac:dyDescent="0.3">
      <c r="A1489" s="514">
        <v>5</v>
      </c>
      <c r="B1489" s="517" t="s">
        <v>20904</v>
      </c>
      <c r="C1489" s="333" t="s">
        <v>19099</v>
      </c>
      <c r="D1489" s="333" t="s">
        <v>274</v>
      </c>
      <c r="E1489" s="333" t="s">
        <v>19100</v>
      </c>
      <c r="F1489" s="333" t="s">
        <v>19101</v>
      </c>
      <c r="G1489" s="515">
        <v>925</v>
      </c>
      <c r="H1489" s="516">
        <v>8387732</v>
      </c>
    </row>
    <row r="1490" spans="1:8" x14ac:dyDescent="0.3">
      <c r="A1490" s="514">
        <v>5</v>
      </c>
      <c r="B1490" s="517" t="s">
        <v>20904</v>
      </c>
      <c r="C1490" s="333" t="s">
        <v>24040</v>
      </c>
      <c r="D1490" s="333" t="s">
        <v>274</v>
      </c>
      <c r="E1490" s="333" t="s">
        <v>24041</v>
      </c>
      <c r="F1490" s="333" t="s">
        <v>24042</v>
      </c>
      <c r="G1490" s="515">
        <v>925</v>
      </c>
      <c r="H1490" s="516">
        <v>7191399</v>
      </c>
    </row>
    <row r="1491" spans="1:8" x14ac:dyDescent="0.3">
      <c r="A1491" s="514">
        <v>5</v>
      </c>
      <c r="B1491" s="517" t="s">
        <v>20904</v>
      </c>
      <c r="C1491" s="333" t="s">
        <v>19085</v>
      </c>
      <c r="D1491" s="333" t="s">
        <v>274</v>
      </c>
      <c r="E1491" s="333" t="s">
        <v>19086</v>
      </c>
      <c r="F1491" s="333" t="s">
        <v>19087</v>
      </c>
      <c r="G1491" s="515">
        <v>925</v>
      </c>
      <c r="H1491" s="516">
        <v>8205221</v>
      </c>
    </row>
    <row r="1492" spans="1:8" x14ac:dyDescent="0.3">
      <c r="A1492" s="514">
        <v>5</v>
      </c>
      <c r="B1492" s="517" t="s">
        <v>20904</v>
      </c>
      <c r="C1492" s="333" t="s">
        <v>19088</v>
      </c>
      <c r="D1492" s="333" t="s">
        <v>274</v>
      </c>
      <c r="E1492" s="333" t="s">
        <v>19089</v>
      </c>
      <c r="F1492" s="333" t="s">
        <v>24043</v>
      </c>
      <c r="G1492" s="515">
        <v>925</v>
      </c>
      <c r="H1492" s="516">
        <v>7650955</v>
      </c>
    </row>
    <row r="1493" spans="1:8" x14ac:dyDescent="0.3">
      <c r="A1493" s="514">
        <v>5</v>
      </c>
      <c r="B1493" s="517" t="s">
        <v>20904</v>
      </c>
      <c r="C1493" s="333" t="s">
        <v>24044</v>
      </c>
      <c r="D1493" s="333" t="s">
        <v>274</v>
      </c>
      <c r="E1493" s="333" t="s">
        <v>24045</v>
      </c>
      <c r="F1493" s="333" t="s">
        <v>24046</v>
      </c>
      <c r="G1493" s="515">
        <v>650</v>
      </c>
      <c r="H1493" s="516">
        <v>4756776</v>
      </c>
    </row>
    <row r="1494" spans="1:8" x14ac:dyDescent="0.3">
      <c r="A1494" s="514">
        <v>5</v>
      </c>
      <c r="B1494" s="517" t="s">
        <v>20904</v>
      </c>
      <c r="C1494" s="333" t="s">
        <v>24047</v>
      </c>
      <c r="D1494" s="333" t="s">
        <v>274</v>
      </c>
      <c r="E1494" s="333" t="s">
        <v>24048</v>
      </c>
      <c r="F1494" s="333" t="s">
        <v>24049</v>
      </c>
      <c r="G1494" s="515">
        <v>925</v>
      </c>
      <c r="H1494" s="516">
        <v>8204088</v>
      </c>
    </row>
    <row r="1495" spans="1:8" x14ac:dyDescent="0.3">
      <c r="A1495" s="514">
        <v>5</v>
      </c>
      <c r="B1495" s="517" t="s">
        <v>20904</v>
      </c>
      <c r="C1495" s="333" t="s">
        <v>24050</v>
      </c>
      <c r="D1495" s="333" t="s">
        <v>274</v>
      </c>
      <c r="E1495" s="333" t="s">
        <v>24051</v>
      </c>
      <c r="F1495" s="333" t="s">
        <v>24052</v>
      </c>
      <c r="G1495" s="515">
        <v>650</v>
      </c>
      <c r="H1495" s="516">
        <v>8638584</v>
      </c>
    </row>
    <row r="1496" spans="1:8" x14ac:dyDescent="0.3">
      <c r="A1496" s="514">
        <v>5</v>
      </c>
      <c r="B1496" s="517" t="s">
        <v>20904</v>
      </c>
      <c r="C1496" s="333" t="s">
        <v>24053</v>
      </c>
      <c r="D1496" s="333" t="s">
        <v>274</v>
      </c>
      <c r="E1496" s="333" t="s">
        <v>24054</v>
      </c>
      <c r="F1496" s="333" t="s">
        <v>24055</v>
      </c>
      <c r="G1496" s="515">
        <v>925</v>
      </c>
      <c r="H1496" s="516">
        <v>2090734</v>
      </c>
    </row>
    <row r="1497" spans="1:8" x14ac:dyDescent="0.3">
      <c r="A1497" s="514">
        <v>5</v>
      </c>
      <c r="B1497" s="517" t="s">
        <v>20904</v>
      </c>
      <c r="C1497" s="333" t="s">
        <v>24056</v>
      </c>
      <c r="D1497" s="333" t="s">
        <v>274</v>
      </c>
      <c r="E1497" s="333" t="s">
        <v>24057</v>
      </c>
      <c r="F1497" s="333" t="s">
        <v>24058</v>
      </c>
      <c r="G1497" s="515">
        <v>925</v>
      </c>
      <c r="H1497" s="516">
        <v>3485875</v>
      </c>
    </row>
    <row r="1498" spans="1:8" x14ac:dyDescent="0.3">
      <c r="A1498" s="514">
        <v>5</v>
      </c>
      <c r="B1498" s="517" t="s">
        <v>20904</v>
      </c>
      <c r="C1498" s="333" t="s">
        <v>24059</v>
      </c>
      <c r="D1498" s="333" t="s">
        <v>274</v>
      </c>
      <c r="E1498" s="333" t="s">
        <v>24060</v>
      </c>
      <c r="F1498" s="333" t="s">
        <v>24061</v>
      </c>
      <c r="G1498" s="515">
        <v>925</v>
      </c>
      <c r="H1498" s="516">
        <v>8201011</v>
      </c>
    </row>
    <row r="1499" spans="1:8" x14ac:dyDescent="0.3">
      <c r="A1499" s="514">
        <v>5</v>
      </c>
      <c r="B1499" s="517" t="s">
        <v>20904</v>
      </c>
      <c r="C1499" s="333" t="s">
        <v>24062</v>
      </c>
      <c r="D1499" s="333" t="s">
        <v>274</v>
      </c>
      <c r="E1499" s="333" t="s">
        <v>24063</v>
      </c>
      <c r="F1499" s="333" t="s">
        <v>24064</v>
      </c>
      <c r="G1499" s="515">
        <v>925</v>
      </c>
      <c r="H1499" s="516">
        <v>5807109</v>
      </c>
    </row>
    <row r="1500" spans="1:8" x14ac:dyDescent="0.3">
      <c r="A1500" s="514">
        <v>5</v>
      </c>
      <c r="B1500" s="517" t="s">
        <v>20904</v>
      </c>
      <c r="C1500" s="333" t="s">
        <v>19082</v>
      </c>
      <c r="D1500" s="333" t="s">
        <v>274</v>
      </c>
      <c r="E1500" s="333" t="s">
        <v>19083</v>
      </c>
      <c r="F1500" s="333" t="s">
        <v>19084</v>
      </c>
      <c r="G1500" s="515">
        <v>925</v>
      </c>
      <c r="H1500" s="516">
        <v>9890864</v>
      </c>
    </row>
    <row r="1501" spans="1:8" x14ac:dyDescent="0.3">
      <c r="A1501" s="514">
        <v>5</v>
      </c>
      <c r="B1501" s="517" t="s">
        <v>20904</v>
      </c>
      <c r="C1501" s="333" t="s">
        <v>24065</v>
      </c>
      <c r="D1501" s="333" t="s">
        <v>274</v>
      </c>
      <c r="E1501" s="333" t="s">
        <v>24066</v>
      </c>
      <c r="F1501" s="333" t="s">
        <v>24067</v>
      </c>
      <c r="G1501" s="515">
        <v>925</v>
      </c>
      <c r="H1501" s="516">
        <v>6831868</v>
      </c>
    </row>
    <row r="1502" spans="1:8" x14ac:dyDescent="0.3">
      <c r="A1502" s="514">
        <v>5</v>
      </c>
      <c r="B1502" s="517" t="s">
        <v>20904</v>
      </c>
      <c r="C1502" s="333" t="s">
        <v>24068</v>
      </c>
      <c r="D1502" s="333" t="s">
        <v>274</v>
      </c>
      <c r="E1502" s="333" t="s">
        <v>24069</v>
      </c>
      <c r="F1502" s="333" t="s">
        <v>24070</v>
      </c>
      <c r="G1502" s="515">
        <v>925</v>
      </c>
      <c r="H1502" s="516">
        <v>4409708</v>
      </c>
    </row>
    <row r="1503" spans="1:8" x14ac:dyDescent="0.3">
      <c r="A1503" s="514">
        <v>5</v>
      </c>
      <c r="B1503" s="517" t="s">
        <v>20904</v>
      </c>
      <c r="C1503" s="333" t="s">
        <v>24071</v>
      </c>
      <c r="D1503" s="333" t="s">
        <v>274</v>
      </c>
      <c r="E1503" s="333" t="s">
        <v>24072</v>
      </c>
      <c r="F1503" s="333" t="s">
        <v>24073</v>
      </c>
      <c r="G1503" s="515">
        <v>408</v>
      </c>
      <c r="H1503" s="516">
        <v>5699033</v>
      </c>
    </row>
    <row r="1504" spans="1:8" x14ac:dyDescent="0.3">
      <c r="A1504" s="514">
        <v>5</v>
      </c>
      <c r="B1504" s="517" t="s">
        <v>20904</v>
      </c>
      <c r="C1504" s="333" t="s">
        <v>24074</v>
      </c>
      <c r="D1504" s="333" t="s">
        <v>274</v>
      </c>
      <c r="E1504" s="333" t="s">
        <v>24075</v>
      </c>
      <c r="F1504" s="333" t="s">
        <v>24076</v>
      </c>
      <c r="G1504" s="515">
        <v>925</v>
      </c>
      <c r="H1504" s="516">
        <v>7438580</v>
      </c>
    </row>
    <row r="1505" spans="1:8" x14ac:dyDescent="0.3">
      <c r="A1505" s="514">
        <v>5</v>
      </c>
      <c r="B1505" s="517" t="s">
        <v>20904</v>
      </c>
      <c r="C1505" s="333" t="s">
        <v>24077</v>
      </c>
      <c r="D1505" s="333" t="s">
        <v>274</v>
      </c>
      <c r="E1505" s="333" t="s">
        <v>24078</v>
      </c>
      <c r="F1505" s="333" t="s">
        <v>24079</v>
      </c>
      <c r="G1505" s="515">
        <v>925</v>
      </c>
      <c r="H1505" s="516">
        <v>3620415</v>
      </c>
    </row>
    <row r="1506" spans="1:8" x14ac:dyDescent="0.3">
      <c r="A1506" s="514">
        <v>5</v>
      </c>
      <c r="B1506" s="517" t="s">
        <v>20904</v>
      </c>
      <c r="C1506" s="333" t="s">
        <v>24080</v>
      </c>
      <c r="D1506" s="333" t="s">
        <v>274</v>
      </c>
      <c r="E1506" s="333" t="s">
        <v>24081</v>
      </c>
      <c r="F1506" s="333" t="s">
        <v>24082</v>
      </c>
      <c r="G1506" s="515">
        <v>650</v>
      </c>
      <c r="H1506" s="516">
        <v>2073322</v>
      </c>
    </row>
    <row r="1507" spans="1:8" x14ac:dyDescent="0.3">
      <c r="A1507" s="514">
        <v>5</v>
      </c>
      <c r="B1507" s="517" t="s">
        <v>20904</v>
      </c>
      <c r="C1507" s="333" t="s">
        <v>24083</v>
      </c>
      <c r="D1507" s="333" t="s">
        <v>274</v>
      </c>
      <c r="E1507" s="333" t="s">
        <v>24084</v>
      </c>
      <c r="F1507" s="333" t="s">
        <v>24085</v>
      </c>
      <c r="G1507" s="515">
        <v>925</v>
      </c>
      <c r="H1507" s="516">
        <v>2853977</v>
      </c>
    </row>
    <row r="1508" spans="1:8" x14ac:dyDescent="0.3">
      <c r="A1508" s="514">
        <v>5</v>
      </c>
      <c r="B1508" s="517" t="s">
        <v>20904</v>
      </c>
      <c r="C1508" s="333" t="s">
        <v>24086</v>
      </c>
      <c r="D1508" s="333" t="s">
        <v>274</v>
      </c>
      <c r="E1508" s="333" t="s">
        <v>24087</v>
      </c>
      <c r="F1508" s="333" t="s">
        <v>24088</v>
      </c>
      <c r="G1508" s="515">
        <v>650</v>
      </c>
      <c r="H1508" s="516">
        <v>5046511</v>
      </c>
    </row>
    <row r="1509" spans="1:8" x14ac:dyDescent="0.3">
      <c r="A1509" s="514">
        <v>5</v>
      </c>
      <c r="B1509" s="517" t="s">
        <v>20904</v>
      </c>
      <c r="C1509" s="333" t="s">
        <v>24089</v>
      </c>
      <c r="D1509" s="333" t="s">
        <v>274</v>
      </c>
      <c r="E1509" s="333" t="s">
        <v>24090</v>
      </c>
      <c r="F1509" s="333" t="s">
        <v>24091</v>
      </c>
      <c r="G1509" s="515">
        <v>925</v>
      </c>
      <c r="H1509" s="516">
        <v>3238850</v>
      </c>
    </row>
    <row r="1510" spans="1:8" x14ac:dyDescent="0.3">
      <c r="A1510" s="514">
        <v>5</v>
      </c>
      <c r="B1510" s="517" t="s">
        <v>20904</v>
      </c>
      <c r="C1510" s="333" t="s">
        <v>20824</v>
      </c>
      <c r="D1510" s="333" t="s">
        <v>274</v>
      </c>
      <c r="E1510" s="333" t="s">
        <v>20825</v>
      </c>
      <c r="F1510" s="333" t="s">
        <v>24092</v>
      </c>
      <c r="G1510" s="515">
        <v>925</v>
      </c>
      <c r="H1510" s="516">
        <v>2982068</v>
      </c>
    </row>
    <row r="1511" spans="1:8" x14ac:dyDescent="0.3">
      <c r="A1511" s="514">
        <v>5</v>
      </c>
      <c r="B1511" s="517" t="s">
        <v>20904</v>
      </c>
      <c r="C1511" s="333" t="s">
        <v>19805</v>
      </c>
      <c r="D1511" s="333" t="s">
        <v>274</v>
      </c>
      <c r="E1511" s="333" t="s">
        <v>19806</v>
      </c>
      <c r="F1511" s="333" t="s">
        <v>19807</v>
      </c>
      <c r="G1511" s="515">
        <v>925</v>
      </c>
      <c r="H1511" s="516">
        <v>6997888</v>
      </c>
    </row>
    <row r="1512" spans="1:8" x14ac:dyDescent="0.3">
      <c r="A1512" s="514">
        <v>5</v>
      </c>
      <c r="B1512" s="517" t="s">
        <v>20904</v>
      </c>
      <c r="C1512" s="333" t="s">
        <v>20126</v>
      </c>
      <c r="D1512" s="333" t="s">
        <v>274</v>
      </c>
      <c r="E1512" s="333" t="s">
        <v>20127</v>
      </c>
      <c r="F1512" s="333" t="s">
        <v>20128</v>
      </c>
      <c r="G1512" s="515">
        <v>925</v>
      </c>
      <c r="H1512" s="516">
        <v>9980044</v>
      </c>
    </row>
    <row r="1513" spans="1:8" x14ac:dyDescent="0.3">
      <c r="A1513" s="514">
        <v>5</v>
      </c>
      <c r="B1513" s="517" t="s">
        <v>20904</v>
      </c>
      <c r="C1513" s="333" t="s">
        <v>20129</v>
      </c>
      <c r="D1513" s="333" t="s">
        <v>274</v>
      </c>
      <c r="E1513" s="333" t="s">
        <v>20130</v>
      </c>
      <c r="F1513" s="333" t="s">
        <v>20131</v>
      </c>
      <c r="G1513" s="515">
        <v>408</v>
      </c>
      <c r="H1513" s="516">
        <v>4761652</v>
      </c>
    </row>
    <row r="1514" spans="1:8" x14ac:dyDescent="0.3">
      <c r="A1514" s="514">
        <v>5</v>
      </c>
      <c r="B1514" s="517" t="s">
        <v>20904</v>
      </c>
      <c r="C1514" s="333" t="s">
        <v>20132</v>
      </c>
      <c r="D1514" s="333" t="s">
        <v>274</v>
      </c>
      <c r="E1514" s="333" t="s">
        <v>20133</v>
      </c>
      <c r="F1514" s="333" t="s">
        <v>20134</v>
      </c>
      <c r="G1514" s="515">
        <v>925</v>
      </c>
      <c r="H1514" s="516">
        <v>7438415</v>
      </c>
    </row>
    <row r="1515" spans="1:8" x14ac:dyDescent="0.3">
      <c r="A1515" s="514">
        <v>5</v>
      </c>
      <c r="B1515" s="517" t="s">
        <v>20904</v>
      </c>
      <c r="C1515" s="333" t="s">
        <v>20135</v>
      </c>
      <c r="D1515" s="333" t="s">
        <v>274</v>
      </c>
      <c r="E1515" s="333" t="s">
        <v>20136</v>
      </c>
      <c r="F1515" s="333" t="s">
        <v>20137</v>
      </c>
      <c r="G1515" s="515">
        <v>650</v>
      </c>
      <c r="H1515" s="516">
        <v>7146023</v>
      </c>
    </row>
    <row r="1516" spans="1:8" x14ac:dyDescent="0.3">
      <c r="A1516" s="514">
        <v>5</v>
      </c>
      <c r="B1516" s="517" t="s">
        <v>20904</v>
      </c>
      <c r="C1516" s="333" t="s">
        <v>24093</v>
      </c>
      <c r="D1516" s="333" t="s">
        <v>274</v>
      </c>
      <c r="E1516" s="333" t="s">
        <v>24094</v>
      </c>
      <c r="F1516" s="333" t="s">
        <v>24095</v>
      </c>
      <c r="G1516" s="515">
        <v>925</v>
      </c>
      <c r="H1516" s="516">
        <v>9985050</v>
      </c>
    </row>
    <row r="1517" spans="1:8" x14ac:dyDescent="0.3">
      <c r="A1517" s="514">
        <v>5</v>
      </c>
      <c r="B1517" s="517" t="s">
        <v>20904</v>
      </c>
      <c r="C1517" s="333" t="s">
        <v>24096</v>
      </c>
      <c r="D1517" s="333" t="s">
        <v>274</v>
      </c>
      <c r="E1517" s="333" t="s">
        <v>24097</v>
      </c>
      <c r="F1517" s="333" t="s">
        <v>24098</v>
      </c>
      <c r="G1517" s="515">
        <v>310</v>
      </c>
      <c r="H1517" s="516">
        <v>7018304</v>
      </c>
    </row>
    <row r="1518" spans="1:8" x14ac:dyDescent="0.3">
      <c r="A1518" s="514">
        <v>5</v>
      </c>
      <c r="B1518" s="517" t="s">
        <v>20904</v>
      </c>
      <c r="C1518" s="333" t="s">
        <v>24099</v>
      </c>
      <c r="D1518" s="333" t="s">
        <v>274</v>
      </c>
      <c r="E1518" s="333" t="s">
        <v>24100</v>
      </c>
      <c r="F1518" s="333" t="s">
        <v>24101</v>
      </c>
      <c r="G1518" s="515">
        <v>925</v>
      </c>
      <c r="H1518" s="516">
        <v>9222301</v>
      </c>
    </row>
    <row r="1519" spans="1:8" x14ac:dyDescent="0.3">
      <c r="A1519" s="514">
        <v>5</v>
      </c>
      <c r="B1519" s="517" t="s">
        <v>20904</v>
      </c>
      <c r="C1519" s="333" t="s">
        <v>24102</v>
      </c>
      <c r="D1519" s="333" t="s">
        <v>274</v>
      </c>
      <c r="E1519" s="333" t="s">
        <v>24103</v>
      </c>
      <c r="F1519" s="333" t="s">
        <v>24104</v>
      </c>
      <c r="G1519" s="515">
        <v>234</v>
      </c>
      <c r="H1519" s="516">
        <v>3803633</v>
      </c>
    </row>
    <row r="1520" spans="1:8" x14ac:dyDescent="0.3">
      <c r="A1520" s="514">
        <v>5</v>
      </c>
      <c r="B1520" s="517" t="s">
        <v>20904</v>
      </c>
      <c r="C1520" s="333" t="s">
        <v>24105</v>
      </c>
      <c r="D1520" s="333" t="s">
        <v>274</v>
      </c>
      <c r="E1520" s="333" t="s">
        <v>24106</v>
      </c>
      <c r="F1520" s="333" t="s">
        <v>24104</v>
      </c>
      <c r="G1520" s="515">
        <v>925</v>
      </c>
      <c r="H1520" s="516">
        <v>2123661</v>
      </c>
    </row>
    <row r="1521" spans="1:8" x14ac:dyDescent="0.3">
      <c r="A1521" s="514">
        <v>5</v>
      </c>
      <c r="B1521" s="517" t="s">
        <v>20904</v>
      </c>
      <c r="C1521" s="333" t="s">
        <v>24107</v>
      </c>
      <c r="D1521" s="333" t="s">
        <v>274</v>
      </c>
      <c r="E1521" s="333" t="s">
        <v>24108</v>
      </c>
      <c r="F1521" s="333" t="s">
        <v>24104</v>
      </c>
      <c r="G1521" s="515">
        <v>720</v>
      </c>
      <c r="H1521" s="516">
        <v>4803431</v>
      </c>
    </row>
    <row r="1522" spans="1:8" x14ac:dyDescent="0.3">
      <c r="A1522" s="514">
        <v>5</v>
      </c>
      <c r="B1522" s="517" t="s">
        <v>20904</v>
      </c>
      <c r="C1522" s="333" t="s">
        <v>24109</v>
      </c>
      <c r="D1522" s="333" t="s">
        <v>274</v>
      </c>
      <c r="E1522" s="333" t="s">
        <v>24110</v>
      </c>
      <c r="F1522" s="333" t="s">
        <v>24111</v>
      </c>
      <c r="G1522" s="515">
        <v>925</v>
      </c>
      <c r="H1522" s="516">
        <v>3240199</v>
      </c>
    </row>
    <row r="1523" spans="1:8" x14ac:dyDescent="0.3">
      <c r="A1523" s="514">
        <v>5</v>
      </c>
      <c r="B1523" s="517" t="s">
        <v>20904</v>
      </c>
      <c r="C1523" s="333" t="s">
        <v>24112</v>
      </c>
      <c r="D1523" s="333" t="s">
        <v>274</v>
      </c>
      <c r="E1523" s="333" t="s">
        <v>24113</v>
      </c>
      <c r="F1523" s="333" t="s">
        <v>24111</v>
      </c>
      <c r="G1523" s="515">
        <v>925</v>
      </c>
      <c r="H1523" s="516">
        <v>8550701</v>
      </c>
    </row>
    <row r="1524" spans="1:8" x14ac:dyDescent="0.3">
      <c r="A1524" s="514">
        <v>5</v>
      </c>
      <c r="B1524" s="517" t="s">
        <v>20904</v>
      </c>
      <c r="C1524" s="333" t="s">
        <v>24114</v>
      </c>
      <c r="D1524" s="333" t="s">
        <v>274</v>
      </c>
      <c r="E1524" s="333" t="s">
        <v>24115</v>
      </c>
      <c r="F1524" s="333" t="s">
        <v>24116</v>
      </c>
      <c r="G1524" s="515">
        <v>925</v>
      </c>
      <c r="H1524" s="516">
        <v>4518868</v>
      </c>
    </row>
    <row r="1525" spans="1:8" x14ac:dyDescent="0.3">
      <c r="A1525" s="514">
        <v>5</v>
      </c>
      <c r="B1525" s="517" t="s">
        <v>20904</v>
      </c>
      <c r="C1525" s="333" t="s">
        <v>24117</v>
      </c>
      <c r="D1525" s="333" t="s">
        <v>274</v>
      </c>
      <c r="E1525" s="333" t="s">
        <v>24118</v>
      </c>
      <c r="F1525" s="333" t="s">
        <v>24119</v>
      </c>
      <c r="G1525" s="515">
        <v>510</v>
      </c>
      <c r="H1525" s="516">
        <v>4272506</v>
      </c>
    </row>
    <row r="1526" spans="1:8" x14ac:dyDescent="0.3">
      <c r="A1526" s="514">
        <v>5</v>
      </c>
      <c r="B1526" s="517" t="s">
        <v>20904</v>
      </c>
      <c r="C1526" s="333" t="s">
        <v>24120</v>
      </c>
      <c r="D1526" s="333" t="s">
        <v>274</v>
      </c>
      <c r="E1526" s="333" t="s">
        <v>24121</v>
      </c>
      <c r="F1526" s="333" t="s">
        <v>24122</v>
      </c>
      <c r="G1526" s="515">
        <v>626</v>
      </c>
      <c r="H1526" s="516">
        <v>3181471</v>
      </c>
    </row>
    <row r="1527" spans="1:8" x14ac:dyDescent="0.3">
      <c r="A1527" s="514">
        <v>5</v>
      </c>
      <c r="B1527" s="517" t="s">
        <v>20904</v>
      </c>
      <c r="C1527" s="333" t="s">
        <v>21080</v>
      </c>
      <c r="D1527" s="333" t="s">
        <v>274</v>
      </c>
      <c r="E1527" s="333" t="s">
        <v>21081</v>
      </c>
      <c r="F1527" s="333" t="s">
        <v>21082</v>
      </c>
      <c r="G1527" s="515">
        <v>925</v>
      </c>
      <c r="H1527" s="516">
        <v>8587876</v>
      </c>
    </row>
    <row r="1528" spans="1:8" x14ac:dyDescent="0.3">
      <c r="A1528" s="514">
        <v>5</v>
      </c>
      <c r="B1528" s="517" t="s">
        <v>20904</v>
      </c>
      <c r="C1528" s="333" t="s">
        <v>24123</v>
      </c>
      <c r="D1528" s="333" t="s">
        <v>274</v>
      </c>
      <c r="E1528" s="333" t="s">
        <v>24124</v>
      </c>
      <c r="F1528" s="333" t="s">
        <v>24125</v>
      </c>
      <c r="G1528" s="515">
        <v>925</v>
      </c>
      <c r="H1528" s="516">
        <v>3628141</v>
      </c>
    </row>
    <row r="1529" spans="1:8" x14ac:dyDescent="0.3">
      <c r="A1529" s="514">
        <v>5</v>
      </c>
      <c r="B1529" s="517" t="s">
        <v>20904</v>
      </c>
      <c r="C1529" s="333" t="s">
        <v>24126</v>
      </c>
      <c r="D1529" s="333" t="s">
        <v>274</v>
      </c>
      <c r="E1529" s="333" t="s">
        <v>24127</v>
      </c>
      <c r="F1529" s="333" t="s">
        <v>24128</v>
      </c>
      <c r="G1529" s="515">
        <v>925</v>
      </c>
      <c r="H1529" s="516">
        <v>3242200</v>
      </c>
    </row>
    <row r="1530" spans="1:8" x14ac:dyDescent="0.3">
      <c r="A1530" s="514">
        <v>5</v>
      </c>
      <c r="B1530" s="517" t="s">
        <v>20904</v>
      </c>
      <c r="C1530" s="333" t="s">
        <v>24129</v>
      </c>
      <c r="D1530" s="333" t="s">
        <v>274</v>
      </c>
      <c r="E1530" s="333" t="s">
        <v>24130</v>
      </c>
      <c r="F1530" s="333" t="s">
        <v>24131</v>
      </c>
      <c r="G1530" s="515">
        <v>925</v>
      </c>
      <c r="H1530" s="516">
        <v>8382995</v>
      </c>
    </row>
    <row r="1531" spans="1:8" x14ac:dyDescent="0.3">
      <c r="A1531" s="514">
        <v>5</v>
      </c>
      <c r="B1531" s="517" t="s">
        <v>20904</v>
      </c>
      <c r="C1531" s="333" t="s">
        <v>24132</v>
      </c>
      <c r="D1531" s="333" t="s">
        <v>274</v>
      </c>
      <c r="E1531" s="333" t="s">
        <v>24133</v>
      </c>
      <c r="F1531" s="333" t="s">
        <v>24134</v>
      </c>
      <c r="G1531" s="515">
        <v>925</v>
      </c>
      <c r="H1531" s="516">
        <v>7434106</v>
      </c>
    </row>
    <row r="1532" spans="1:8" x14ac:dyDescent="0.3">
      <c r="A1532" s="514">
        <v>5</v>
      </c>
      <c r="B1532" s="517" t="s">
        <v>20904</v>
      </c>
      <c r="C1532" s="333" t="s">
        <v>24135</v>
      </c>
      <c r="D1532" s="333" t="s">
        <v>274</v>
      </c>
      <c r="E1532" s="333" t="s">
        <v>24136</v>
      </c>
      <c r="F1532" s="333" t="s">
        <v>24137</v>
      </c>
      <c r="G1532" s="515">
        <v>999</v>
      </c>
      <c r="H1532" s="516">
        <v>9999999</v>
      </c>
    </row>
    <row r="1533" spans="1:8" x14ac:dyDescent="0.3">
      <c r="A1533" s="514">
        <v>5</v>
      </c>
      <c r="B1533" s="517" t="s">
        <v>20904</v>
      </c>
      <c r="C1533" s="333" t="s">
        <v>24138</v>
      </c>
      <c r="D1533" s="333" t="s">
        <v>294</v>
      </c>
      <c r="E1533" s="333" t="s">
        <v>24139</v>
      </c>
      <c r="F1533" s="333" t="s">
        <v>24140</v>
      </c>
      <c r="G1533" s="515">
        <v>925</v>
      </c>
      <c r="H1533" s="516">
        <v>9970677</v>
      </c>
    </row>
    <row r="1534" spans="1:8" x14ac:dyDescent="0.3">
      <c r="A1534" s="514">
        <v>5</v>
      </c>
      <c r="B1534" s="517" t="s">
        <v>20904</v>
      </c>
      <c r="C1534" s="333" t="s">
        <v>24141</v>
      </c>
      <c r="D1534" s="333" t="s">
        <v>274</v>
      </c>
      <c r="E1534" s="333" t="s">
        <v>24142</v>
      </c>
      <c r="F1534" s="333" t="s">
        <v>24143</v>
      </c>
      <c r="G1534" s="515">
        <v>925</v>
      </c>
      <c r="H1534" s="516">
        <v>9849883</v>
      </c>
    </row>
    <row r="1535" spans="1:8" x14ac:dyDescent="0.3">
      <c r="A1535" s="514">
        <v>5</v>
      </c>
      <c r="B1535" s="517" t="s">
        <v>20904</v>
      </c>
      <c r="C1535" s="333" t="s">
        <v>24144</v>
      </c>
      <c r="D1535" s="333" t="s">
        <v>274</v>
      </c>
      <c r="E1535" s="333" t="s">
        <v>24145</v>
      </c>
      <c r="F1535" s="333" t="s">
        <v>24146</v>
      </c>
      <c r="G1535" s="515">
        <v>510</v>
      </c>
      <c r="H1535" s="516">
        <v>5938430</v>
      </c>
    </row>
    <row r="1536" spans="1:8" x14ac:dyDescent="0.3">
      <c r="A1536" s="514">
        <v>5</v>
      </c>
      <c r="B1536" s="517" t="s">
        <v>20904</v>
      </c>
      <c r="C1536" s="333" t="s">
        <v>24147</v>
      </c>
      <c r="D1536" s="333" t="s">
        <v>274</v>
      </c>
      <c r="E1536" s="333" t="s">
        <v>24148</v>
      </c>
      <c r="F1536" s="333" t="s">
        <v>24149</v>
      </c>
      <c r="G1536" s="515">
        <v>415</v>
      </c>
      <c r="H1536" s="516">
        <v>7923726</v>
      </c>
    </row>
    <row r="1537" spans="1:8" x14ac:dyDescent="0.3">
      <c r="A1537" s="514">
        <v>5</v>
      </c>
      <c r="B1537" s="517" t="s">
        <v>20904</v>
      </c>
      <c r="C1537" s="333" t="s">
        <v>24150</v>
      </c>
      <c r="D1537" s="333" t="s">
        <v>274</v>
      </c>
      <c r="E1537" s="333" t="s">
        <v>24151</v>
      </c>
      <c r="F1537" s="333" t="s">
        <v>24152</v>
      </c>
      <c r="G1537" s="515">
        <v>415</v>
      </c>
      <c r="H1537" s="516">
        <v>2984890</v>
      </c>
    </row>
    <row r="1538" spans="1:8" x14ac:dyDescent="0.3">
      <c r="A1538" s="514">
        <v>5</v>
      </c>
      <c r="B1538" s="517" t="s">
        <v>20904</v>
      </c>
      <c r="C1538" s="333" t="s">
        <v>24153</v>
      </c>
      <c r="D1538" s="333" t="s">
        <v>274</v>
      </c>
      <c r="E1538" s="333" t="s">
        <v>24154</v>
      </c>
      <c r="F1538" s="333" t="s">
        <v>24155</v>
      </c>
      <c r="G1538" s="515">
        <v>925</v>
      </c>
      <c r="H1538" s="516">
        <v>3898457</v>
      </c>
    </row>
    <row r="1539" spans="1:8" x14ac:dyDescent="0.3">
      <c r="A1539" s="514">
        <v>5</v>
      </c>
      <c r="B1539" s="517" t="s">
        <v>20904</v>
      </c>
      <c r="C1539" s="333" t="s">
        <v>20880</v>
      </c>
      <c r="D1539" s="333" t="s">
        <v>274</v>
      </c>
      <c r="E1539" s="333" t="s">
        <v>20881</v>
      </c>
      <c r="F1539" s="333" t="s">
        <v>24156</v>
      </c>
      <c r="G1539" s="515">
        <v>510</v>
      </c>
      <c r="H1539" s="516">
        <v>3989822</v>
      </c>
    </row>
    <row r="1540" spans="1:8" x14ac:dyDescent="0.3">
      <c r="A1540" s="514">
        <v>5</v>
      </c>
      <c r="B1540" s="517" t="s">
        <v>20904</v>
      </c>
      <c r="C1540" s="333" t="s">
        <v>24157</v>
      </c>
      <c r="D1540" s="333" t="s">
        <v>274</v>
      </c>
      <c r="E1540" s="333" t="s">
        <v>24158</v>
      </c>
      <c r="F1540" s="333" t="s">
        <v>24159</v>
      </c>
      <c r="G1540" s="515">
        <v>925</v>
      </c>
      <c r="H1540" s="516">
        <v>9377384</v>
      </c>
    </row>
    <row r="1541" spans="1:8" x14ac:dyDescent="0.3">
      <c r="A1541" s="514">
        <v>5</v>
      </c>
      <c r="B1541" s="517" t="s">
        <v>20904</v>
      </c>
      <c r="C1541" s="333" t="s">
        <v>24160</v>
      </c>
      <c r="D1541" s="333" t="s">
        <v>294</v>
      </c>
      <c r="E1541" s="333" t="s">
        <v>24161</v>
      </c>
      <c r="F1541" s="333" t="s">
        <v>24162</v>
      </c>
      <c r="G1541" s="515">
        <v>925</v>
      </c>
      <c r="H1541" s="516">
        <v>7887969</v>
      </c>
    </row>
    <row r="1542" spans="1:8" x14ac:dyDescent="0.3">
      <c r="A1542" s="514">
        <v>5</v>
      </c>
      <c r="B1542" s="517" t="s">
        <v>20904</v>
      </c>
      <c r="C1542" s="333" t="s">
        <v>24163</v>
      </c>
      <c r="D1542" s="333" t="s">
        <v>274</v>
      </c>
      <c r="E1542" s="333" t="s">
        <v>24164</v>
      </c>
      <c r="F1542" s="333" t="s">
        <v>24165</v>
      </c>
      <c r="G1542" s="515">
        <v>510</v>
      </c>
      <c r="H1542" s="516">
        <v>9095956</v>
      </c>
    </row>
    <row r="1543" spans="1:8" x14ac:dyDescent="0.3">
      <c r="A1543" s="514">
        <v>5</v>
      </c>
      <c r="B1543" s="517" t="s">
        <v>20904</v>
      </c>
      <c r="C1543" s="333" t="s">
        <v>24166</v>
      </c>
      <c r="D1543" s="333" t="s">
        <v>274</v>
      </c>
      <c r="E1543" s="333" t="s">
        <v>24167</v>
      </c>
      <c r="F1543" s="333" t="s">
        <v>24168</v>
      </c>
      <c r="G1543" s="515">
        <v>925</v>
      </c>
      <c r="H1543" s="516">
        <v>7886463</v>
      </c>
    </row>
    <row r="1544" spans="1:8" x14ac:dyDescent="0.3">
      <c r="A1544" s="514">
        <v>5</v>
      </c>
      <c r="B1544" s="517" t="s">
        <v>20904</v>
      </c>
      <c r="C1544" s="333" t="s">
        <v>24169</v>
      </c>
      <c r="D1544" s="333" t="s">
        <v>274</v>
      </c>
      <c r="E1544" s="333" t="s">
        <v>24170</v>
      </c>
      <c r="F1544" s="333" t="s">
        <v>24171</v>
      </c>
      <c r="G1544" s="515">
        <v>925</v>
      </c>
      <c r="H1544" s="516">
        <v>9448886</v>
      </c>
    </row>
    <row r="1545" spans="1:8" x14ac:dyDescent="0.3">
      <c r="A1545" s="514">
        <v>5</v>
      </c>
      <c r="B1545" s="517" t="s">
        <v>20904</v>
      </c>
      <c r="C1545" s="333" t="s">
        <v>24172</v>
      </c>
      <c r="D1545" s="333" t="s">
        <v>274</v>
      </c>
      <c r="E1545" s="333" t="s">
        <v>24173</v>
      </c>
      <c r="F1545" s="333" t="s">
        <v>24174</v>
      </c>
      <c r="G1545" s="515">
        <v>925</v>
      </c>
      <c r="H1545" s="516">
        <v>9326284</v>
      </c>
    </row>
    <row r="1546" spans="1:8" x14ac:dyDescent="0.3">
      <c r="A1546" s="514">
        <v>5</v>
      </c>
      <c r="B1546" s="517" t="s">
        <v>20904</v>
      </c>
      <c r="C1546" s="333" t="s">
        <v>24175</v>
      </c>
      <c r="D1546" s="333" t="s">
        <v>274</v>
      </c>
      <c r="E1546" s="333" t="s">
        <v>24176</v>
      </c>
      <c r="F1546" s="333" t="s">
        <v>24177</v>
      </c>
      <c r="G1546" s="515">
        <v>650</v>
      </c>
      <c r="H1546" s="516">
        <v>8393016</v>
      </c>
    </row>
    <row r="1547" spans="1:8" x14ac:dyDescent="0.3">
      <c r="A1547" s="514">
        <v>5</v>
      </c>
      <c r="B1547" s="517" t="s">
        <v>20904</v>
      </c>
      <c r="C1547" s="333" t="s">
        <v>24178</v>
      </c>
      <c r="D1547" s="333" t="s">
        <v>274</v>
      </c>
      <c r="E1547" s="333" t="s">
        <v>24179</v>
      </c>
      <c r="F1547" s="333" t="s">
        <v>24180</v>
      </c>
      <c r="G1547" s="515">
        <v>530</v>
      </c>
      <c r="H1547" s="516">
        <v>2779720</v>
      </c>
    </row>
    <row r="1548" spans="1:8" x14ac:dyDescent="0.3">
      <c r="A1548" s="514">
        <v>5</v>
      </c>
      <c r="B1548" s="517" t="s">
        <v>20904</v>
      </c>
      <c r="C1548" s="333" t="s">
        <v>24181</v>
      </c>
      <c r="D1548" s="333" t="s">
        <v>274</v>
      </c>
      <c r="E1548" s="333" t="s">
        <v>24182</v>
      </c>
      <c r="F1548" s="333" t="s">
        <v>24183</v>
      </c>
      <c r="G1548" s="515">
        <v>925</v>
      </c>
      <c r="H1548" s="516">
        <v>8181810</v>
      </c>
    </row>
    <row r="1549" spans="1:8" x14ac:dyDescent="0.3">
      <c r="A1549" s="514">
        <v>5</v>
      </c>
      <c r="B1549" s="517" t="s">
        <v>20904</v>
      </c>
      <c r="C1549" s="333" t="s">
        <v>24184</v>
      </c>
      <c r="D1549" s="333" t="s">
        <v>274</v>
      </c>
      <c r="E1549" s="333" t="s">
        <v>24185</v>
      </c>
      <c r="F1549" s="333" t="s">
        <v>24186</v>
      </c>
      <c r="G1549" s="515">
        <v>925</v>
      </c>
      <c r="H1549" s="516">
        <v>7667664</v>
      </c>
    </row>
    <row r="1550" spans="1:8" x14ac:dyDescent="0.3">
      <c r="A1550" s="514">
        <v>5</v>
      </c>
      <c r="B1550" s="517" t="s">
        <v>20904</v>
      </c>
      <c r="C1550" s="333" t="s">
        <v>24187</v>
      </c>
      <c r="D1550" s="333" t="s">
        <v>274</v>
      </c>
      <c r="E1550" s="333" t="s">
        <v>24188</v>
      </c>
      <c r="F1550" s="333" t="s">
        <v>24189</v>
      </c>
      <c r="G1550" s="515">
        <v>925</v>
      </c>
      <c r="H1550" s="516">
        <v>8728046</v>
      </c>
    </row>
    <row r="1551" spans="1:8" x14ac:dyDescent="0.3">
      <c r="A1551" s="514">
        <v>5</v>
      </c>
      <c r="B1551" s="517" t="s">
        <v>20904</v>
      </c>
      <c r="C1551" s="333" t="s">
        <v>24190</v>
      </c>
      <c r="D1551" s="333" t="s">
        <v>274</v>
      </c>
      <c r="E1551" s="333" t="s">
        <v>24191</v>
      </c>
      <c r="F1551" s="333" t="s">
        <v>24192</v>
      </c>
      <c r="G1551" s="515">
        <v>510</v>
      </c>
      <c r="H1551" s="516">
        <v>3346901</v>
      </c>
    </row>
    <row r="1552" spans="1:8" x14ac:dyDescent="0.3">
      <c r="A1552" s="514">
        <v>5</v>
      </c>
      <c r="B1552" s="517" t="s">
        <v>20904</v>
      </c>
      <c r="C1552" s="333" t="s">
        <v>24193</v>
      </c>
      <c r="D1552" s="333" t="s">
        <v>274</v>
      </c>
      <c r="E1552" s="333" t="s">
        <v>24194</v>
      </c>
      <c r="F1552" s="333" t="s">
        <v>24195</v>
      </c>
      <c r="G1552" s="515">
        <v>408</v>
      </c>
      <c r="H1552" s="516">
        <v>7574441</v>
      </c>
    </row>
    <row r="1553" spans="1:8" x14ac:dyDescent="0.3">
      <c r="A1553" s="514">
        <v>5</v>
      </c>
      <c r="B1553" s="517" t="s">
        <v>20904</v>
      </c>
      <c r="C1553" s="333" t="s">
        <v>24196</v>
      </c>
      <c r="D1553" s="333" t="s">
        <v>274</v>
      </c>
      <c r="E1553" s="333" t="s">
        <v>24197</v>
      </c>
      <c r="F1553" s="333" t="s">
        <v>24198</v>
      </c>
      <c r="G1553" s="515">
        <v>925</v>
      </c>
      <c r="H1553" s="516">
        <v>2820210</v>
      </c>
    </row>
    <row r="1554" spans="1:8" x14ac:dyDescent="0.3">
      <c r="A1554" s="514">
        <v>5</v>
      </c>
      <c r="B1554" s="517" t="s">
        <v>20904</v>
      </c>
      <c r="C1554" s="333" t="s">
        <v>24199</v>
      </c>
      <c r="D1554" s="333" t="s">
        <v>274</v>
      </c>
      <c r="E1554" s="333" t="s">
        <v>24200</v>
      </c>
      <c r="F1554" s="333" t="s">
        <v>24201</v>
      </c>
      <c r="G1554" s="515">
        <v>925</v>
      </c>
      <c r="H1554" s="516">
        <v>2475184</v>
      </c>
    </row>
    <row r="1555" spans="1:8" x14ac:dyDescent="0.3">
      <c r="A1555" s="514">
        <v>5</v>
      </c>
      <c r="B1555" s="517" t="s">
        <v>20904</v>
      </c>
      <c r="C1555" s="333" t="s">
        <v>24202</v>
      </c>
      <c r="D1555" s="333" t="s">
        <v>274</v>
      </c>
      <c r="E1555" s="333" t="s">
        <v>24203</v>
      </c>
      <c r="F1555" s="333" t="s">
        <v>24204</v>
      </c>
      <c r="G1555" s="515">
        <v>408</v>
      </c>
      <c r="H1555" s="516">
        <v>6099055</v>
      </c>
    </row>
    <row r="1556" spans="1:8" x14ac:dyDescent="0.3">
      <c r="A1556" s="514">
        <v>5</v>
      </c>
      <c r="B1556" s="517" t="s">
        <v>20904</v>
      </c>
      <c r="C1556" s="333" t="s">
        <v>24205</v>
      </c>
      <c r="D1556" s="333" t="s">
        <v>274</v>
      </c>
      <c r="E1556" s="333" t="s">
        <v>24206</v>
      </c>
      <c r="F1556" s="333" t="s">
        <v>24207</v>
      </c>
      <c r="G1556" s="515">
        <v>925</v>
      </c>
      <c r="H1556" s="516">
        <v>6833504</v>
      </c>
    </row>
    <row r="1557" spans="1:8" x14ac:dyDescent="0.3">
      <c r="A1557" s="514">
        <v>5</v>
      </c>
      <c r="B1557" s="517" t="s">
        <v>20904</v>
      </c>
      <c r="C1557" s="333" t="s">
        <v>24208</v>
      </c>
      <c r="D1557" s="333" t="s">
        <v>274</v>
      </c>
      <c r="E1557" s="333" t="s">
        <v>24209</v>
      </c>
      <c r="F1557" s="333" t="s">
        <v>24210</v>
      </c>
      <c r="G1557" s="515">
        <v>999</v>
      </c>
      <c r="H1557" s="516">
        <v>9999999</v>
      </c>
    </row>
    <row r="1558" spans="1:8" x14ac:dyDescent="0.3">
      <c r="A1558" s="514">
        <v>5</v>
      </c>
      <c r="B1558" s="517" t="s">
        <v>20904</v>
      </c>
      <c r="C1558" s="333" t="s">
        <v>24211</v>
      </c>
      <c r="D1558" s="333" t="s">
        <v>274</v>
      </c>
      <c r="E1558" s="333" t="s">
        <v>24212</v>
      </c>
      <c r="F1558" s="333" t="s">
        <v>24213</v>
      </c>
      <c r="G1558" s="515">
        <v>925</v>
      </c>
      <c r="H1558" s="516">
        <v>9337860</v>
      </c>
    </row>
    <row r="1559" spans="1:8" x14ac:dyDescent="0.3">
      <c r="A1559" s="514">
        <v>5</v>
      </c>
      <c r="B1559" s="517" t="s">
        <v>20904</v>
      </c>
      <c r="C1559" s="333" t="s">
        <v>24214</v>
      </c>
      <c r="D1559" s="333" t="s">
        <v>274</v>
      </c>
      <c r="E1559" s="333" t="s">
        <v>24215</v>
      </c>
      <c r="F1559" s="333" t="s">
        <v>24216</v>
      </c>
      <c r="G1559" s="515">
        <v>925</v>
      </c>
      <c r="H1559" s="516">
        <v>8997536</v>
      </c>
    </row>
    <row r="1560" spans="1:8" x14ac:dyDescent="0.3">
      <c r="A1560" s="514">
        <v>5</v>
      </c>
      <c r="B1560" s="517" t="s">
        <v>20904</v>
      </c>
      <c r="C1560" s="333" t="s">
        <v>24217</v>
      </c>
      <c r="D1560" s="333" t="s">
        <v>274</v>
      </c>
      <c r="E1560" s="333" t="s">
        <v>24218</v>
      </c>
      <c r="F1560" s="333" t="s">
        <v>24219</v>
      </c>
      <c r="G1560" s="515">
        <v>925</v>
      </c>
      <c r="H1560" s="516">
        <v>9308513</v>
      </c>
    </row>
    <row r="1561" spans="1:8" x14ac:dyDescent="0.3">
      <c r="A1561" s="514">
        <v>5</v>
      </c>
      <c r="B1561" s="517" t="s">
        <v>20904</v>
      </c>
      <c r="C1561" s="333" t="s">
        <v>24220</v>
      </c>
      <c r="D1561" s="333" t="s">
        <v>274</v>
      </c>
      <c r="E1561" s="333" t="s">
        <v>24221</v>
      </c>
      <c r="F1561" s="333" t="s">
        <v>24222</v>
      </c>
      <c r="G1561" s="515">
        <v>925</v>
      </c>
      <c r="H1561" s="516">
        <v>2749888</v>
      </c>
    </row>
    <row r="1562" spans="1:8" x14ac:dyDescent="0.3">
      <c r="A1562" s="514">
        <v>5</v>
      </c>
      <c r="B1562" s="517" t="s">
        <v>20904</v>
      </c>
      <c r="C1562" s="333" t="s">
        <v>24223</v>
      </c>
      <c r="D1562" s="333" t="s">
        <v>274</v>
      </c>
      <c r="E1562" s="333" t="s">
        <v>24224</v>
      </c>
      <c r="F1562" s="333" t="s">
        <v>24225</v>
      </c>
      <c r="G1562" s="515">
        <v>925</v>
      </c>
      <c r="H1562" s="516">
        <v>3519228</v>
      </c>
    </row>
    <row r="1563" spans="1:8" x14ac:dyDescent="0.3">
      <c r="A1563" s="514">
        <v>5</v>
      </c>
      <c r="B1563" s="517" t="s">
        <v>20904</v>
      </c>
      <c r="C1563" s="333" t="s">
        <v>24226</v>
      </c>
      <c r="D1563" s="333" t="s">
        <v>274</v>
      </c>
      <c r="E1563" s="333" t="s">
        <v>24227</v>
      </c>
      <c r="F1563" s="333" t="s">
        <v>24228</v>
      </c>
      <c r="G1563" s="515">
        <v>925</v>
      </c>
      <c r="H1563" s="516">
        <v>4132506</v>
      </c>
    </row>
    <row r="1564" spans="1:8" x14ac:dyDescent="0.3">
      <c r="A1564" s="514">
        <v>5</v>
      </c>
      <c r="B1564" s="517" t="s">
        <v>20904</v>
      </c>
      <c r="C1564" s="333" t="s">
        <v>24229</v>
      </c>
      <c r="D1564" s="333" t="s">
        <v>274</v>
      </c>
      <c r="E1564" s="333" t="s">
        <v>24230</v>
      </c>
      <c r="F1564" s="333" t="s">
        <v>24231</v>
      </c>
      <c r="G1564" s="515">
        <v>773</v>
      </c>
      <c r="H1564" s="516">
        <v>5808181</v>
      </c>
    </row>
    <row r="1565" spans="1:8" x14ac:dyDescent="0.3">
      <c r="A1565" s="514">
        <v>5</v>
      </c>
      <c r="B1565" s="517" t="s">
        <v>20904</v>
      </c>
      <c r="C1565" s="333" t="s">
        <v>24232</v>
      </c>
      <c r="D1565" s="333" t="s">
        <v>274</v>
      </c>
      <c r="E1565" s="333" t="s">
        <v>24233</v>
      </c>
      <c r="F1565" s="333" t="s">
        <v>24234</v>
      </c>
      <c r="G1565" s="515">
        <v>925</v>
      </c>
      <c r="H1565" s="516">
        <v>7665334</v>
      </c>
    </row>
    <row r="1566" spans="1:8" x14ac:dyDescent="0.3">
      <c r="A1566" s="514">
        <v>5</v>
      </c>
      <c r="B1566" s="517" t="s">
        <v>20904</v>
      </c>
      <c r="C1566" s="333" t="s">
        <v>24235</v>
      </c>
      <c r="D1566" s="333" t="s">
        <v>274</v>
      </c>
      <c r="E1566" s="333" t="s">
        <v>24236</v>
      </c>
      <c r="F1566" s="333" t="s">
        <v>24237</v>
      </c>
      <c r="G1566" s="515">
        <v>530</v>
      </c>
      <c r="H1566" s="516">
        <v>4017426</v>
      </c>
    </row>
    <row r="1567" spans="1:8" x14ac:dyDescent="0.3">
      <c r="A1567" s="514">
        <v>5</v>
      </c>
      <c r="B1567" s="517" t="s">
        <v>20904</v>
      </c>
      <c r="C1567" s="333" t="s">
        <v>24238</v>
      </c>
      <c r="D1567" s="333" t="s">
        <v>274</v>
      </c>
      <c r="E1567" s="333" t="s">
        <v>24239</v>
      </c>
      <c r="F1567" s="333" t="s">
        <v>24240</v>
      </c>
      <c r="G1567" s="515">
        <v>510</v>
      </c>
      <c r="H1567" s="516">
        <v>8826495</v>
      </c>
    </row>
    <row r="1568" spans="1:8" x14ac:dyDescent="0.3">
      <c r="A1568" s="514">
        <v>5</v>
      </c>
      <c r="B1568" s="517" t="s">
        <v>20904</v>
      </c>
      <c r="C1568" s="333" t="s">
        <v>24241</v>
      </c>
      <c r="D1568" s="333" t="s">
        <v>274</v>
      </c>
      <c r="E1568" s="333" t="s">
        <v>24242</v>
      </c>
      <c r="F1568" s="333" t="s">
        <v>24243</v>
      </c>
      <c r="G1568" s="515">
        <v>925</v>
      </c>
      <c r="H1568" s="516">
        <v>3847556</v>
      </c>
    </row>
    <row r="1569" spans="1:8" x14ac:dyDescent="0.3">
      <c r="A1569" s="514">
        <v>5</v>
      </c>
      <c r="B1569" s="517" t="s">
        <v>20904</v>
      </c>
      <c r="C1569" s="333" t="s">
        <v>24244</v>
      </c>
      <c r="D1569" s="333" t="s">
        <v>274</v>
      </c>
      <c r="E1569" s="333" t="s">
        <v>24245</v>
      </c>
      <c r="F1569" s="333" t="s">
        <v>24246</v>
      </c>
      <c r="G1569" s="515">
        <v>925</v>
      </c>
      <c r="H1569" s="516">
        <v>9441188</v>
      </c>
    </row>
    <row r="1570" spans="1:8" x14ac:dyDescent="0.3">
      <c r="A1570" s="514">
        <v>5</v>
      </c>
      <c r="B1570" s="517" t="s">
        <v>20904</v>
      </c>
      <c r="C1570" s="333" t="s">
        <v>24247</v>
      </c>
      <c r="D1570" s="333" t="s">
        <v>274</v>
      </c>
      <c r="E1570" s="333" t="s">
        <v>24248</v>
      </c>
      <c r="F1570" s="333" t="s">
        <v>24249</v>
      </c>
      <c r="G1570" s="515">
        <v>925</v>
      </c>
      <c r="H1570" s="516">
        <v>9391257</v>
      </c>
    </row>
    <row r="1571" spans="1:8" x14ac:dyDescent="0.3">
      <c r="A1571" s="514">
        <v>5</v>
      </c>
      <c r="B1571" s="517" t="s">
        <v>20904</v>
      </c>
      <c r="C1571" s="333" t="s">
        <v>24250</v>
      </c>
      <c r="D1571" s="333" t="s">
        <v>274</v>
      </c>
      <c r="E1571" s="333" t="s">
        <v>24251</v>
      </c>
      <c r="F1571" s="333" t="s">
        <v>24252</v>
      </c>
      <c r="G1571" s="515">
        <v>925</v>
      </c>
      <c r="H1571" s="516">
        <v>6397337</v>
      </c>
    </row>
    <row r="1572" spans="1:8" x14ac:dyDescent="0.3">
      <c r="A1572" s="514">
        <v>5</v>
      </c>
      <c r="B1572" s="517" t="s">
        <v>20904</v>
      </c>
      <c r="C1572" s="333" t="s">
        <v>24253</v>
      </c>
      <c r="D1572" s="333" t="s">
        <v>274</v>
      </c>
      <c r="E1572" s="333" t="s">
        <v>24254</v>
      </c>
      <c r="F1572" s="333" t="s">
        <v>24255</v>
      </c>
      <c r="G1572" s="515">
        <v>925</v>
      </c>
      <c r="H1572" s="516">
        <v>6831307</v>
      </c>
    </row>
    <row r="1573" spans="1:8" x14ac:dyDescent="0.3">
      <c r="A1573" s="514">
        <v>5</v>
      </c>
      <c r="B1573" s="517" t="s">
        <v>20904</v>
      </c>
      <c r="C1573" s="333" t="s">
        <v>24256</v>
      </c>
      <c r="D1573" s="333" t="s">
        <v>274</v>
      </c>
      <c r="E1573" s="333" t="s">
        <v>24257</v>
      </c>
      <c r="F1573" s="333" t="s">
        <v>24258</v>
      </c>
      <c r="G1573" s="515">
        <v>925</v>
      </c>
      <c r="H1573" s="516">
        <v>4133465</v>
      </c>
    </row>
    <row r="1574" spans="1:8" x14ac:dyDescent="0.3">
      <c r="A1574" s="514">
        <v>5</v>
      </c>
      <c r="B1574" s="517" t="s">
        <v>20904</v>
      </c>
      <c r="C1574" s="333" t="s">
        <v>24259</v>
      </c>
      <c r="D1574" s="333" t="s">
        <v>274</v>
      </c>
      <c r="E1574" s="333" t="s">
        <v>24260</v>
      </c>
      <c r="F1574" s="333" t="s">
        <v>24261</v>
      </c>
      <c r="G1574" s="515">
        <v>201</v>
      </c>
      <c r="H1574" s="516">
        <v>9706709</v>
      </c>
    </row>
    <row r="1575" spans="1:8" x14ac:dyDescent="0.3">
      <c r="A1575" s="514">
        <v>5</v>
      </c>
      <c r="B1575" s="517" t="s">
        <v>20904</v>
      </c>
      <c r="C1575" s="333" t="s">
        <v>24262</v>
      </c>
      <c r="D1575" s="333" t="s">
        <v>294</v>
      </c>
      <c r="E1575" s="333" t="s">
        <v>24263</v>
      </c>
      <c r="F1575" s="333" t="s">
        <v>24264</v>
      </c>
      <c r="G1575" s="515">
        <v>510</v>
      </c>
      <c r="H1575" s="516">
        <v>3257831</v>
      </c>
    </row>
    <row r="1576" spans="1:8" x14ac:dyDescent="0.3">
      <c r="A1576" s="514">
        <v>5</v>
      </c>
      <c r="B1576" s="517" t="s">
        <v>20904</v>
      </c>
      <c r="C1576" s="333" t="s">
        <v>24265</v>
      </c>
      <c r="D1576" s="333" t="s">
        <v>274</v>
      </c>
      <c r="E1576" s="333" t="s">
        <v>24266</v>
      </c>
      <c r="F1576" s="333" t="s">
        <v>24267</v>
      </c>
      <c r="G1576" s="515">
        <v>925</v>
      </c>
      <c r="H1576" s="516">
        <v>2977955</v>
      </c>
    </row>
    <row r="1577" spans="1:8" x14ac:dyDescent="0.3">
      <c r="A1577" s="514">
        <v>5</v>
      </c>
      <c r="B1577" s="517" t="s">
        <v>20904</v>
      </c>
      <c r="C1577" s="333" t="s">
        <v>24268</v>
      </c>
      <c r="D1577" s="333" t="s">
        <v>274</v>
      </c>
      <c r="E1577" s="333" t="s">
        <v>24269</v>
      </c>
      <c r="F1577" s="333" t="s">
        <v>24270</v>
      </c>
      <c r="G1577" s="515">
        <v>415</v>
      </c>
      <c r="H1577" s="516">
        <v>2793861</v>
      </c>
    </row>
    <row r="1578" spans="1:8" x14ac:dyDescent="0.3">
      <c r="A1578" s="514">
        <v>5</v>
      </c>
      <c r="B1578" s="517" t="s">
        <v>20904</v>
      </c>
      <c r="C1578" s="333" t="s">
        <v>24271</v>
      </c>
      <c r="D1578" s="333" t="s">
        <v>274</v>
      </c>
      <c r="E1578" s="333" t="s">
        <v>24272</v>
      </c>
      <c r="F1578" s="333" t="s">
        <v>24273</v>
      </c>
      <c r="G1578" s="515">
        <v>925</v>
      </c>
      <c r="H1578" s="516">
        <v>5525393</v>
      </c>
    </row>
    <row r="1579" spans="1:8" x14ac:dyDescent="0.3">
      <c r="A1579" s="514">
        <v>5</v>
      </c>
      <c r="B1579" s="517" t="s">
        <v>20904</v>
      </c>
      <c r="C1579" s="333" t="s">
        <v>24274</v>
      </c>
      <c r="D1579" s="333" t="s">
        <v>274</v>
      </c>
      <c r="E1579" s="333" t="s">
        <v>24275</v>
      </c>
      <c r="F1579" s="333" t="s">
        <v>24276</v>
      </c>
      <c r="G1579" s="515">
        <v>925</v>
      </c>
      <c r="H1579" s="516">
        <v>3149036</v>
      </c>
    </row>
    <row r="1580" spans="1:8" x14ac:dyDescent="0.3">
      <c r="A1580" s="514">
        <v>5</v>
      </c>
      <c r="B1580" s="517" t="s">
        <v>20904</v>
      </c>
      <c r="C1580" s="333" t="s">
        <v>24277</v>
      </c>
      <c r="D1580" s="333" t="s">
        <v>294</v>
      </c>
      <c r="E1580" s="333" t="s">
        <v>24278</v>
      </c>
      <c r="F1580" s="333" t="s">
        <v>24279</v>
      </c>
      <c r="G1580" s="515">
        <v>571</v>
      </c>
      <c r="H1580" s="516">
        <v>2966869</v>
      </c>
    </row>
    <row r="1581" spans="1:8" x14ac:dyDescent="0.3">
      <c r="A1581" s="514">
        <v>5</v>
      </c>
      <c r="B1581" s="517" t="s">
        <v>20904</v>
      </c>
      <c r="C1581" s="333" t="s">
        <v>24280</v>
      </c>
      <c r="D1581" s="333" t="s">
        <v>274</v>
      </c>
      <c r="E1581" s="333" t="s">
        <v>24281</v>
      </c>
      <c r="F1581" s="333" t="s">
        <v>24282</v>
      </c>
      <c r="G1581" s="515">
        <v>925</v>
      </c>
      <c r="H1581" s="516">
        <v>7522871</v>
      </c>
    </row>
    <row r="1582" spans="1:8" x14ac:dyDescent="0.3">
      <c r="A1582" s="514">
        <v>5</v>
      </c>
      <c r="B1582" s="517" t="s">
        <v>20904</v>
      </c>
      <c r="C1582" s="333" t="s">
        <v>24283</v>
      </c>
      <c r="D1582" s="333" t="s">
        <v>274</v>
      </c>
      <c r="E1582" s="333" t="s">
        <v>24284</v>
      </c>
      <c r="F1582" s="333" t="s">
        <v>24285</v>
      </c>
      <c r="G1582" s="515">
        <v>925</v>
      </c>
      <c r="H1582" s="516">
        <v>3899599</v>
      </c>
    </row>
    <row r="1583" spans="1:8" x14ac:dyDescent="0.3">
      <c r="A1583" s="514">
        <v>5</v>
      </c>
      <c r="B1583" s="517" t="s">
        <v>20904</v>
      </c>
      <c r="C1583" s="333" t="s">
        <v>24286</v>
      </c>
      <c r="D1583" s="333" t="s">
        <v>274</v>
      </c>
      <c r="E1583" s="333" t="s">
        <v>24287</v>
      </c>
      <c r="F1583" s="333" t="s">
        <v>24288</v>
      </c>
      <c r="G1583" s="515">
        <v>650</v>
      </c>
      <c r="H1583" s="516">
        <v>7042280</v>
      </c>
    </row>
    <row r="1584" spans="1:8" x14ac:dyDescent="0.3">
      <c r="A1584" s="514">
        <v>5</v>
      </c>
      <c r="B1584" s="517" t="s">
        <v>20904</v>
      </c>
      <c r="C1584" s="333" t="s">
        <v>24289</v>
      </c>
      <c r="D1584" s="333" t="s">
        <v>274</v>
      </c>
      <c r="E1584" s="333" t="s">
        <v>24290</v>
      </c>
      <c r="F1584" s="333" t="s">
        <v>24291</v>
      </c>
      <c r="G1584" s="515">
        <v>925</v>
      </c>
      <c r="H1584" s="516">
        <v>3601520</v>
      </c>
    </row>
    <row r="1585" spans="1:8" x14ac:dyDescent="0.3">
      <c r="A1585" s="514">
        <v>5</v>
      </c>
      <c r="B1585" s="517" t="s">
        <v>20904</v>
      </c>
      <c r="C1585" s="333" t="s">
        <v>24292</v>
      </c>
      <c r="D1585" s="333" t="s">
        <v>274</v>
      </c>
      <c r="E1585" s="333" t="s">
        <v>24293</v>
      </c>
      <c r="F1585" s="333" t="s">
        <v>24294</v>
      </c>
      <c r="G1585" s="515">
        <v>949</v>
      </c>
      <c r="H1585" s="516">
        <v>7024049</v>
      </c>
    </row>
    <row r="1586" spans="1:8" x14ac:dyDescent="0.3">
      <c r="A1586" s="514">
        <v>5</v>
      </c>
      <c r="B1586" s="517" t="s">
        <v>20904</v>
      </c>
      <c r="C1586" s="333" t="s">
        <v>24295</v>
      </c>
      <c r="D1586" s="333" t="s">
        <v>274</v>
      </c>
      <c r="E1586" s="333" t="s">
        <v>24296</v>
      </c>
      <c r="F1586" s="333" t="s">
        <v>24297</v>
      </c>
      <c r="G1586" s="515">
        <v>925</v>
      </c>
      <c r="H1586" s="516">
        <v>7080876</v>
      </c>
    </row>
    <row r="1587" spans="1:8" x14ac:dyDescent="0.3">
      <c r="A1587" s="514">
        <v>5</v>
      </c>
      <c r="B1587" s="517" t="s">
        <v>20904</v>
      </c>
      <c r="C1587" s="333" t="s">
        <v>24298</v>
      </c>
      <c r="D1587" s="333" t="s">
        <v>274</v>
      </c>
      <c r="E1587" s="333" t="s">
        <v>24299</v>
      </c>
      <c r="F1587" s="333" t="s">
        <v>24300</v>
      </c>
      <c r="G1587" s="515">
        <v>925</v>
      </c>
      <c r="H1587" s="516">
        <v>9972671</v>
      </c>
    </row>
    <row r="1588" spans="1:8" x14ac:dyDescent="0.3">
      <c r="A1588" s="514">
        <v>5</v>
      </c>
      <c r="B1588" s="517" t="s">
        <v>20904</v>
      </c>
      <c r="C1588" s="333" t="s">
        <v>24301</v>
      </c>
      <c r="D1588" s="333" t="s">
        <v>274</v>
      </c>
      <c r="E1588" s="333" t="s">
        <v>24302</v>
      </c>
      <c r="F1588" s="333" t="s">
        <v>24303</v>
      </c>
      <c r="G1588" s="515">
        <v>925</v>
      </c>
      <c r="H1588" s="516">
        <v>8996001</v>
      </c>
    </row>
    <row r="1589" spans="1:8" x14ac:dyDescent="0.3">
      <c r="A1589" s="514">
        <v>5</v>
      </c>
      <c r="B1589" s="517" t="s">
        <v>20904</v>
      </c>
      <c r="C1589" s="333" t="s">
        <v>24304</v>
      </c>
      <c r="D1589" s="333" t="s">
        <v>274</v>
      </c>
      <c r="E1589" s="333" t="s">
        <v>24305</v>
      </c>
      <c r="F1589" s="333" t="s">
        <v>24306</v>
      </c>
      <c r="G1589" s="515">
        <v>650</v>
      </c>
      <c r="H1589" s="516">
        <v>2071748</v>
      </c>
    </row>
    <row r="1590" spans="1:8" x14ac:dyDescent="0.3">
      <c r="A1590" s="514">
        <v>5</v>
      </c>
      <c r="B1590" s="517" t="s">
        <v>20904</v>
      </c>
      <c r="C1590" s="333" t="s">
        <v>24307</v>
      </c>
      <c r="D1590" s="333" t="s">
        <v>274</v>
      </c>
      <c r="E1590" s="333" t="s">
        <v>24308</v>
      </c>
      <c r="F1590" s="333" t="s">
        <v>24309</v>
      </c>
      <c r="G1590" s="515">
        <v>415</v>
      </c>
      <c r="H1590" s="516">
        <v>9948069</v>
      </c>
    </row>
    <row r="1591" spans="1:8" x14ac:dyDescent="0.3">
      <c r="A1591" s="514">
        <v>5</v>
      </c>
      <c r="B1591" s="517" t="s">
        <v>20904</v>
      </c>
      <c r="C1591" s="333" t="s">
        <v>24310</v>
      </c>
      <c r="D1591" s="333" t="s">
        <v>274</v>
      </c>
      <c r="E1591" s="333" t="s">
        <v>24311</v>
      </c>
      <c r="F1591" s="333" t="s">
        <v>24312</v>
      </c>
      <c r="G1591" s="515">
        <v>949</v>
      </c>
      <c r="H1591" s="516">
        <v>2447871</v>
      </c>
    </row>
    <row r="1592" spans="1:8" x14ac:dyDescent="0.3">
      <c r="A1592" s="514">
        <v>5</v>
      </c>
      <c r="B1592" s="517" t="s">
        <v>20904</v>
      </c>
      <c r="C1592" s="333" t="s">
        <v>24313</v>
      </c>
      <c r="D1592" s="333" t="s">
        <v>274</v>
      </c>
      <c r="E1592" s="333" t="s">
        <v>24314</v>
      </c>
      <c r="F1592" s="333" t="s">
        <v>24315</v>
      </c>
      <c r="G1592" s="515">
        <v>925</v>
      </c>
      <c r="H1592" s="516">
        <v>8994712</v>
      </c>
    </row>
    <row r="1593" spans="1:8" x14ac:dyDescent="0.3">
      <c r="A1593" s="514">
        <v>5</v>
      </c>
      <c r="B1593" s="517" t="s">
        <v>20904</v>
      </c>
      <c r="C1593" s="333" t="s">
        <v>24316</v>
      </c>
      <c r="D1593" s="333" t="s">
        <v>274</v>
      </c>
      <c r="E1593" s="333" t="s">
        <v>24317</v>
      </c>
      <c r="F1593" s="333" t="s">
        <v>24318</v>
      </c>
      <c r="G1593" s="515">
        <v>415</v>
      </c>
      <c r="H1593" s="516">
        <v>2039133</v>
      </c>
    </row>
    <row r="1594" spans="1:8" x14ac:dyDescent="0.3">
      <c r="A1594" s="514">
        <v>5</v>
      </c>
      <c r="B1594" s="517" t="s">
        <v>20904</v>
      </c>
      <c r="C1594" s="333" t="s">
        <v>24319</v>
      </c>
      <c r="D1594" s="333" t="s">
        <v>274</v>
      </c>
      <c r="E1594" s="333" t="s">
        <v>24320</v>
      </c>
      <c r="F1594" s="333" t="s">
        <v>24321</v>
      </c>
      <c r="G1594" s="515">
        <v>925</v>
      </c>
      <c r="H1594" s="516">
        <v>3304351</v>
      </c>
    </row>
    <row r="1595" spans="1:8" x14ac:dyDescent="0.3">
      <c r="A1595" s="514">
        <v>5</v>
      </c>
      <c r="B1595" s="517" t="s">
        <v>20904</v>
      </c>
      <c r="C1595" s="333" t="s">
        <v>24322</v>
      </c>
      <c r="D1595" s="333" t="s">
        <v>274</v>
      </c>
      <c r="E1595" s="333" t="s">
        <v>24323</v>
      </c>
      <c r="F1595" s="333" t="s">
        <v>24324</v>
      </c>
      <c r="G1595" s="515">
        <v>925</v>
      </c>
      <c r="H1595" s="516">
        <v>9890563</v>
      </c>
    </row>
    <row r="1596" spans="1:8" x14ac:dyDescent="0.3">
      <c r="A1596" s="514">
        <v>5</v>
      </c>
      <c r="B1596" s="517" t="s">
        <v>20904</v>
      </c>
      <c r="C1596" s="333" t="s">
        <v>24325</v>
      </c>
      <c r="D1596" s="333" t="s">
        <v>274</v>
      </c>
      <c r="E1596" s="333" t="s">
        <v>24326</v>
      </c>
      <c r="F1596" s="333" t="s">
        <v>24327</v>
      </c>
      <c r="G1596" s="515">
        <v>510</v>
      </c>
      <c r="H1596" s="516">
        <v>3752526</v>
      </c>
    </row>
    <row r="1597" spans="1:8" x14ac:dyDescent="0.3">
      <c r="A1597" s="514">
        <v>5</v>
      </c>
      <c r="B1597" s="517" t="s">
        <v>20904</v>
      </c>
      <c r="C1597" s="333" t="s">
        <v>24328</v>
      </c>
      <c r="D1597" s="333" t="s">
        <v>274</v>
      </c>
      <c r="E1597" s="333" t="s">
        <v>24329</v>
      </c>
      <c r="F1597" s="333" t="s">
        <v>24330</v>
      </c>
      <c r="G1597" s="515">
        <v>925</v>
      </c>
      <c r="H1597" s="516">
        <v>9322637</v>
      </c>
    </row>
    <row r="1598" spans="1:8" x14ac:dyDescent="0.3">
      <c r="A1598" s="514">
        <v>5</v>
      </c>
      <c r="B1598" s="517" t="s">
        <v>20904</v>
      </c>
      <c r="C1598" s="333" t="s">
        <v>24331</v>
      </c>
      <c r="D1598" s="333" t="s">
        <v>274</v>
      </c>
      <c r="E1598" s="333" t="s">
        <v>24332</v>
      </c>
      <c r="F1598" s="333" t="s">
        <v>24333</v>
      </c>
      <c r="G1598" s="515">
        <v>650</v>
      </c>
      <c r="H1598" s="516">
        <v>2679884</v>
      </c>
    </row>
    <row r="1599" spans="1:8" x14ac:dyDescent="0.3">
      <c r="A1599" s="514">
        <v>5</v>
      </c>
      <c r="B1599" s="517" t="s">
        <v>20904</v>
      </c>
      <c r="C1599" s="333" t="s">
        <v>20836</v>
      </c>
      <c r="D1599" s="333" t="s">
        <v>274</v>
      </c>
      <c r="E1599" s="333" t="s">
        <v>20837</v>
      </c>
      <c r="F1599" s="333" t="s">
        <v>24334</v>
      </c>
      <c r="G1599" s="515">
        <v>415</v>
      </c>
      <c r="H1599" s="516">
        <v>2355187</v>
      </c>
    </row>
    <row r="1600" spans="1:8" x14ac:dyDescent="0.3">
      <c r="A1600" s="514">
        <v>5</v>
      </c>
      <c r="B1600" s="517" t="s">
        <v>20904</v>
      </c>
      <c r="C1600" s="333" t="s">
        <v>24335</v>
      </c>
      <c r="D1600" s="333" t="s">
        <v>274</v>
      </c>
      <c r="E1600" s="333" t="s">
        <v>24336</v>
      </c>
      <c r="F1600" s="333" t="s">
        <v>24337</v>
      </c>
      <c r="G1600" s="515">
        <v>510</v>
      </c>
      <c r="H1600" s="516">
        <v>2055515</v>
      </c>
    </row>
    <row r="1601" spans="1:8" x14ac:dyDescent="0.3">
      <c r="A1601" s="514">
        <v>5</v>
      </c>
      <c r="B1601" s="517" t="s">
        <v>20904</v>
      </c>
      <c r="C1601" s="333" t="s">
        <v>24338</v>
      </c>
      <c r="D1601" s="333" t="s">
        <v>274</v>
      </c>
      <c r="E1601" s="333" t="s">
        <v>24339</v>
      </c>
      <c r="F1601" s="333" t="s">
        <v>24340</v>
      </c>
      <c r="G1601" s="515">
        <v>925</v>
      </c>
      <c r="H1601" s="516">
        <v>9334527</v>
      </c>
    </row>
    <row r="1602" spans="1:8" x14ac:dyDescent="0.3">
      <c r="A1602" s="514">
        <v>5</v>
      </c>
      <c r="B1602" s="517" t="s">
        <v>20904</v>
      </c>
      <c r="C1602" s="333" t="s">
        <v>24341</v>
      </c>
      <c r="D1602" s="333" t="s">
        <v>274</v>
      </c>
      <c r="E1602" s="333" t="s">
        <v>24342</v>
      </c>
      <c r="F1602" s="333" t="s">
        <v>24343</v>
      </c>
      <c r="G1602" s="515">
        <v>925</v>
      </c>
      <c r="H1602" s="516">
        <v>9379515</v>
      </c>
    </row>
    <row r="1603" spans="1:8" x14ac:dyDescent="0.3">
      <c r="A1603" s="514">
        <v>5</v>
      </c>
      <c r="B1603" s="517" t="s">
        <v>20904</v>
      </c>
      <c r="C1603" s="333" t="s">
        <v>24344</v>
      </c>
      <c r="D1603" s="333" t="s">
        <v>274</v>
      </c>
      <c r="E1603" s="333" t="s">
        <v>24345</v>
      </c>
      <c r="F1603" s="333" t="s">
        <v>24346</v>
      </c>
      <c r="G1603" s="515">
        <v>415</v>
      </c>
      <c r="H1603" s="516">
        <v>2150042</v>
      </c>
    </row>
    <row r="1604" spans="1:8" x14ac:dyDescent="0.3">
      <c r="A1604" s="514">
        <v>5</v>
      </c>
      <c r="B1604" s="517" t="s">
        <v>20904</v>
      </c>
      <c r="C1604" s="333" t="s">
        <v>24347</v>
      </c>
      <c r="D1604" s="333" t="s">
        <v>274</v>
      </c>
      <c r="E1604" s="333" t="s">
        <v>24348</v>
      </c>
      <c r="F1604" s="333" t="s">
        <v>24349</v>
      </c>
      <c r="G1604" s="515">
        <v>925</v>
      </c>
      <c r="H1604" s="516">
        <v>3819353</v>
      </c>
    </row>
    <row r="1605" spans="1:8" x14ac:dyDescent="0.3">
      <c r="A1605" s="514">
        <v>5</v>
      </c>
      <c r="B1605" s="517" t="s">
        <v>20904</v>
      </c>
      <c r="C1605" s="333" t="s">
        <v>24350</v>
      </c>
      <c r="D1605" s="333" t="s">
        <v>274</v>
      </c>
      <c r="E1605" s="333" t="s">
        <v>24351</v>
      </c>
      <c r="F1605" s="333" t="s">
        <v>24352</v>
      </c>
      <c r="G1605" s="515">
        <v>925</v>
      </c>
      <c r="H1605" s="516">
        <v>9336813</v>
      </c>
    </row>
    <row r="1606" spans="1:8" x14ac:dyDescent="0.3">
      <c r="A1606" s="514">
        <v>5</v>
      </c>
      <c r="B1606" s="517" t="s">
        <v>20904</v>
      </c>
      <c r="C1606" s="333" t="s">
        <v>24353</v>
      </c>
      <c r="D1606" s="333" t="s">
        <v>274</v>
      </c>
      <c r="E1606" s="333" t="s">
        <v>24354</v>
      </c>
      <c r="F1606" s="333" t="s">
        <v>24355</v>
      </c>
      <c r="G1606" s="515">
        <v>415</v>
      </c>
      <c r="H1606" s="516">
        <v>6526222</v>
      </c>
    </row>
    <row r="1607" spans="1:8" x14ac:dyDescent="0.3">
      <c r="A1607" s="514">
        <v>5</v>
      </c>
      <c r="B1607" s="517" t="s">
        <v>20904</v>
      </c>
      <c r="C1607" s="333" t="s">
        <v>24356</v>
      </c>
      <c r="D1607" s="333" t="s">
        <v>274</v>
      </c>
      <c r="E1607" s="333" t="s">
        <v>24357</v>
      </c>
      <c r="F1607" s="333" t="s">
        <v>24358</v>
      </c>
      <c r="G1607" s="515">
        <v>925</v>
      </c>
      <c r="H1607" s="516">
        <v>9332004</v>
      </c>
    </row>
    <row r="1608" spans="1:8" x14ac:dyDescent="0.3">
      <c r="A1608" s="514">
        <v>5</v>
      </c>
      <c r="B1608" s="517" t="s">
        <v>20904</v>
      </c>
      <c r="C1608" s="333" t="s">
        <v>24359</v>
      </c>
      <c r="D1608" s="333" t="s">
        <v>274</v>
      </c>
      <c r="E1608" s="333" t="s">
        <v>24360</v>
      </c>
      <c r="F1608" s="333" t="s">
        <v>24361</v>
      </c>
      <c r="G1608" s="515">
        <v>925</v>
      </c>
      <c r="H1608" s="516">
        <v>3303666</v>
      </c>
    </row>
    <row r="1609" spans="1:8" x14ac:dyDescent="0.3">
      <c r="A1609" s="514">
        <v>5</v>
      </c>
      <c r="B1609" s="517" t="s">
        <v>20904</v>
      </c>
      <c r="C1609" s="333" t="s">
        <v>24362</v>
      </c>
      <c r="D1609" s="333" t="s">
        <v>274</v>
      </c>
      <c r="E1609" s="333" t="s">
        <v>24363</v>
      </c>
      <c r="F1609" s="333" t="s">
        <v>24364</v>
      </c>
      <c r="G1609" s="515">
        <v>925</v>
      </c>
      <c r="H1609" s="516">
        <v>9545343</v>
      </c>
    </row>
    <row r="1610" spans="1:8" x14ac:dyDescent="0.3">
      <c r="A1610" s="514">
        <v>5</v>
      </c>
      <c r="B1610" s="517" t="s">
        <v>20904</v>
      </c>
      <c r="C1610" s="333" t="s">
        <v>24365</v>
      </c>
      <c r="D1610" s="333" t="s">
        <v>274</v>
      </c>
      <c r="E1610" s="333" t="s">
        <v>24366</v>
      </c>
      <c r="F1610" s="333" t="s">
        <v>24367</v>
      </c>
      <c r="G1610" s="515">
        <v>415</v>
      </c>
      <c r="H1610" s="516">
        <v>6084968</v>
      </c>
    </row>
    <row r="1611" spans="1:8" x14ac:dyDescent="0.3">
      <c r="A1611" s="514">
        <v>5</v>
      </c>
      <c r="B1611" s="517" t="s">
        <v>20904</v>
      </c>
      <c r="C1611" s="333" t="s">
        <v>24368</v>
      </c>
      <c r="D1611" s="333" t="s">
        <v>274</v>
      </c>
      <c r="E1611" s="333" t="s">
        <v>24369</v>
      </c>
      <c r="F1611" s="333" t="s">
        <v>24370</v>
      </c>
      <c r="G1611" s="515">
        <v>203</v>
      </c>
      <c r="H1611" s="516">
        <v>5612086</v>
      </c>
    </row>
    <row r="1612" spans="1:8" x14ac:dyDescent="0.3">
      <c r="A1612" s="514">
        <v>5</v>
      </c>
      <c r="B1612" s="517" t="s">
        <v>20904</v>
      </c>
      <c r="C1612" s="333" t="s">
        <v>24371</v>
      </c>
      <c r="D1612" s="333" t="s">
        <v>274</v>
      </c>
      <c r="E1612" s="333" t="s">
        <v>24372</v>
      </c>
      <c r="F1612" s="333" t="s">
        <v>24373</v>
      </c>
      <c r="G1612" s="515">
        <v>925</v>
      </c>
      <c r="H1612" s="516">
        <v>9373048</v>
      </c>
    </row>
    <row r="1613" spans="1:8" x14ac:dyDescent="0.3">
      <c r="A1613" s="514">
        <v>5</v>
      </c>
      <c r="B1613" s="517" t="s">
        <v>20904</v>
      </c>
      <c r="C1613" s="333" t="s">
        <v>24374</v>
      </c>
      <c r="D1613" s="333" t="s">
        <v>274</v>
      </c>
      <c r="E1613" s="333" t="s">
        <v>24375</v>
      </c>
      <c r="F1613" s="333" t="s">
        <v>24376</v>
      </c>
      <c r="G1613" s="515">
        <v>925</v>
      </c>
      <c r="H1613" s="516">
        <v>8580095</v>
      </c>
    </row>
    <row r="1614" spans="1:8" x14ac:dyDescent="0.3">
      <c r="A1614" s="514">
        <v>5</v>
      </c>
      <c r="B1614" s="517" t="s">
        <v>20904</v>
      </c>
      <c r="C1614" s="333" t="s">
        <v>24377</v>
      </c>
      <c r="D1614" s="333" t="s">
        <v>274</v>
      </c>
      <c r="E1614" s="333" t="s">
        <v>24378</v>
      </c>
      <c r="F1614" s="333" t="s">
        <v>24379</v>
      </c>
      <c r="G1614" s="515">
        <v>925</v>
      </c>
      <c r="H1614" s="516">
        <v>2128845</v>
      </c>
    </row>
    <row r="1615" spans="1:8" x14ac:dyDescent="0.3">
      <c r="A1615" s="514">
        <v>5</v>
      </c>
      <c r="B1615" s="517" t="s">
        <v>20904</v>
      </c>
      <c r="C1615" s="333" t="s">
        <v>24380</v>
      </c>
      <c r="D1615" s="333" t="s">
        <v>274</v>
      </c>
      <c r="E1615" s="333" t="s">
        <v>24381</v>
      </c>
      <c r="F1615" s="333" t="s">
        <v>24382</v>
      </c>
      <c r="G1615" s="515">
        <v>925</v>
      </c>
      <c r="H1615" s="516">
        <v>2865656</v>
      </c>
    </row>
    <row r="1616" spans="1:8" x14ac:dyDescent="0.3">
      <c r="A1616" s="514">
        <v>5</v>
      </c>
      <c r="B1616" s="517" t="s">
        <v>20904</v>
      </c>
      <c r="C1616" s="333" t="s">
        <v>24383</v>
      </c>
      <c r="D1616" s="333" t="s">
        <v>274</v>
      </c>
      <c r="E1616" s="333" t="s">
        <v>24384</v>
      </c>
      <c r="F1616" s="333" t="s">
        <v>24385</v>
      </c>
      <c r="G1616" s="515">
        <v>510</v>
      </c>
      <c r="H1616" s="516">
        <v>5493319</v>
      </c>
    </row>
    <row r="1617" spans="1:8" x14ac:dyDescent="0.3">
      <c r="A1617" s="514">
        <v>5</v>
      </c>
      <c r="B1617" s="517" t="s">
        <v>20904</v>
      </c>
      <c r="C1617" s="333" t="s">
        <v>24386</v>
      </c>
      <c r="D1617" s="333" t="s">
        <v>274</v>
      </c>
      <c r="E1617" s="333" t="s">
        <v>24387</v>
      </c>
      <c r="F1617" s="333" t="s">
        <v>24388</v>
      </c>
      <c r="G1617" s="515">
        <v>925</v>
      </c>
      <c r="H1617" s="516">
        <v>3898557</v>
      </c>
    </row>
    <row r="1618" spans="1:8" x14ac:dyDescent="0.3">
      <c r="A1618" s="514">
        <v>5</v>
      </c>
      <c r="B1618" s="517" t="s">
        <v>20904</v>
      </c>
      <c r="C1618" s="333" t="s">
        <v>24389</v>
      </c>
      <c r="D1618" s="333" t="s">
        <v>274</v>
      </c>
      <c r="E1618" s="333" t="s">
        <v>24390</v>
      </c>
      <c r="F1618" s="333" t="s">
        <v>24391</v>
      </c>
      <c r="G1618" s="515">
        <v>925</v>
      </c>
      <c r="H1618" s="516">
        <v>9337859</v>
      </c>
    </row>
    <row r="1619" spans="1:8" x14ac:dyDescent="0.3">
      <c r="A1619" s="514">
        <v>5</v>
      </c>
      <c r="B1619" s="517" t="s">
        <v>20904</v>
      </c>
      <c r="C1619" s="333" t="s">
        <v>24392</v>
      </c>
      <c r="D1619" s="333" t="s">
        <v>274</v>
      </c>
      <c r="E1619" s="333" t="s">
        <v>24393</v>
      </c>
      <c r="F1619" s="333" t="s">
        <v>24394</v>
      </c>
      <c r="G1619" s="515">
        <v>571</v>
      </c>
      <c r="H1619" s="516">
        <v>2945839</v>
      </c>
    </row>
    <row r="1620" spans="1:8" x14ac:dyDescent="0.3">
      <c r="A1620" s="514">
        <v>5</v>
      </c>
      <c r="B1620" s="517" t="s">
        <v>20904</v>
      </c>
      <c r="C1620" s="333" t="s">
        <v>24395</v>
      </c>
      <c r="D1620" s="333" t="s">
        <v>274</v>
      </c>
      <c r="E1620" s="333" t="s">
        <v>24396</v>
      </c>
      <c r="F1620" s="333" t="s">
        <v>24397</v>
      </c>
      <c r="G1620" s="515">
        <v>925</v>
      </c>
      <c r="H1620" s="516">
        <v>9343803</v>
      </c>
    </row>
    <row r="1621" spans="1:8" x14ac:dyDescent="0.3">
      <c r="A1621" s="514">
        <v>5</v>
      </c>
      <c r="B1621" s="517" t="s">
        <v>20904</v>
      </c>
      <c r="C1621" s="333" t="s">
        <v>24398</v>
      </c>
      <c r="D1621" s="333" t="s">
        <v>274</v>
      </c>
      <c r="E1621" s="333" t="s">
        <v>24399</v>
      </c>
      <c r="F1621" s="333" t="s">
        <v>24400</v>
      </c>
      <c r="G1621" s="515">
        <v>925</v>
      </c>
      <c r="H1621" s="516">
        <v>9971265</v>
      </c>
    </row>
    <row r="1622" spans="1:8" x14ac:dyDescent="0.3">
      <c r="A1622" s="514">
        <v>5</v>
      </c>
      <c r="B1622" s="517" t="s">
        <v>20904</v>
      </c>
      <c r="C1622" s="333" t="s">
        <v>24401</v>
      </c>
      <c r="D1622" s="333" t="s">
        <v>274</v>
      </c>
      <c r="E1622" s="333" t="s">
        <v>24402</v>
      </c>
      <c r="F1622" s="333" t="s">
        <v>24403</v>
      </c>
      <c r="G1622" s="515">
        <v>925</v>
      </c>
      <c r="H1622" s="516">
        <v>2007095</v>
      </c>
    </row>
    <row r="1623" spans="1:8" x14ac:dyDescent="0.3">
      <c r="A1623" s="514">
        <v>5</v>
      </c>
      <c r="B1623" s="517" t="s">
        <v>20904</v>
      </c>
      <c r="C1623" s="333" t="s">
        <v>24404</v>
      </c>
      <c r="D1623" s="333" t="s">
        <v>274</v>
      </c>
      <c r="E1623" s="333" t="s">
        <v>24405</v>
      </c>
      <c r="F1623" s="333" t="s">
        <v>24406</v>
      </c>
      <c r="G1623" s="515">
        <v>925</v>
      </c>
      <c r="H1623" s="516">
        <v>8088477</v>
      </c>
    </row>
    <row r="1624" spans="1:8" x14ac:dyDescent="0.3">
      <c r="A1624" s="514">
        <v>5</v>
      </c>
      <c r="B1624" s="517" t="s">
        <v>20904</v>
      </c>
      <c r="C1624" s="333" t="s">
        <v>24407</v>
      </c>
      <c r="D1624" s="333" t="s">
        <v>274</v>
      </c>
      <c r="E1624" s="333" t="s">
        <v>24408</v>
      </c>
      <c r="F1624" s="333" t="s">
        <v>24409</v>
      </c>
      <c r="G1624" s="515">
        <v>925</v>
      </c>
      <c r="H1624" s="516">
        <v>6839205</v>
      </c>
    </row>
    <row r="1625" spans="1:8" x14ac:dyDescent="0.3">
      <c r="A1625" s="514">
        <v>5</v>
      </c>
      <c r="B1625" s="517" t="s">
        <v>20904</v>
      </c>
      <c r="C1625" s="333" t="s">
        <v>24410</v>
      </c>
      <c r="D1625" s="333" t="s">
        <v>274</v>
      </c>
      <c r="E1625" s="333" t="s">
        <v>24411</v>
      </c>
      <c r="F1625" s="333" t="s">
        <v>24412</v>
      </c>
      <c r="G1625" s="515">
        <v>415</v>
      </c>
      <c r="H1625" s="516">
        <v>3708202</v>
      </c>
    </row>
    <row r="1626" spans="1:8" x14ac:dyDescent="0.3">
      <c r="A1626" s="514">
        <v>5</v>
      </c>
      <c r="B1626" s="517" t="s">
        <v>20904</v>
      </c>
      <c r="C1626" s="333" t="s">
        <v>24413</v>
      </c>
      <c r="D1626" s="333" t="s">
        <v>274</v>
      </c>
      <c r="E1626" s="333" t="s">
        <v>24414</v>
      </c>
      <c r="F1626" s="333" t="s">
        <v>24415</v>
      </c>
      <c r="G1626" s="515">
        <v>206</v>
      </c>
      <c r="H1626" s="516">
        <v>9920594</v>
      </c>
    </row>
    <row r="1627" spans="1:8" x14ac:dyDescent="0.3">
      <c r="A1627" s="514">
        <v>5</v>
      </c>
      <c r="B1627" s="517" t="s">
        <v>20904</v>
      </c>
      <c r="C1627" s="333" t="s">
        <v>24416</v>
      </c>
      <c r="D1627" s="333" t="s">
        <v>274</v>
      </c>
      <c r="E1627" s="333" t="s">
        <v>24417</v>
      </c>
      <c r="F1627" s="333" t="s">
        <v>24418</v>
      </c>
      <c r="G1627" s="515">
        <v>925</v>
      </c>
      <c r="H1627" s="516">
        <v>2168650</v>
      </c>
    </row>
    <row r="1628" spans="1:8" x14ac:dyDescent="0.3">
      <c r="A1628" s="514">
        <v>5</v>
      </c>
      <c r="B1628" s="517" t="s">
        <v>20904</v>
      </c>
      <c r="C1628" s="333" t="s">
        <v>24419</v>
      </c>
      <c r="D1628" s="333" t="s">
        <v>274</v>
      </c>
      <c r="E1628" s="333" t="s">
        <v>24420</v>
      </c>
      <c r="F1628" s="333" t="s">
        <v>24421</v>
      </c>
      <c r="G1628" s="515">
        <v>925</v>
      </c>
      <c r="H1628" s="516">
        <v>4576099</v>
      </c>
    </row>
    <row r="1629" spans="1:8" x14ac:dyDescent="0.3">
      <c r="A1629" s="514">
        <v>5</v>
      </c>
      <c r="B1629" s="517" t="s">
        <v>20904</v>
      </c>
      <c r="C1629" s="333" t="s">
        <v>24422</v>
      </c>
      <c r="D1629" s="333" t="s">
        <v>274</v>
      </c>
      <c r="E1629" s="333" t="s">
        <v>24423</v>
      </c>
      <c r="F1629" s="333" t="s">
        <v>24424</v>
      </c>
      <c r="G1629" s="515">
        <v>631</v>
      </c>
      <c r="H1629" s="516">
        <v>4561932</v>
      </c>
    </row>
    <row r="1630" spans="1:8" x14ac:dyDescent="0.3">
      <c r="A1630" s="514">
        <v>5</v>
      </c>
      <c r="B1630" s="517" t="s">
        <v>20904</v>
      </c>
      <c r="C1630" s="333" t="s">
        <v>24425</v>
      </c>
      <c r="D1630" s="333" t="s">
        <v>274</v>
      </c>
      <c r="E1630" s="333" t="s">
        <v>24426</v>
      </c>
      <c r="F1630" s="333" t="s">
        <v>24427</v>
      </c>
      <c r="G1630" s="515">
        <v>925</v>
      </c>
      <c r="H1630" s="516">
        <v>9355039</v>
      </c>
    </row>
    <row r="1631" spans="1:8" x14ac:dyDescent="0.3">
      <c r="A1631" s="514">
        <v>5</v>
      </c>
      <c r="B1631" s="517" t="s">
        <v>20904</v>
      </c>
      <c r="C1631" s="333" t="s">
        <v>24428</v>
      </c>
      <c r="D1631" s="333" t="s">
        <v>274</v>
      </c>
      <c r="E1631" s="333" t="s">
        <v>24429</v>
      </c>
      <c r="F1631" s="333" t="s">
        <v>24430</v>
      </c>
      <c r="G1631" s="515">
        <v>925</v>
      </c>
      <c r="H1631" s="516">
        <v>8764292</v>
      </c>
    </row>
    <row r="1632" spans="1:8" x14ac:dyDescent="0.3">
      <c r="A1632" s="514">
        <v>5</v>
      </c>
      <c r="B1632" s="517" t="s">
        <v>20904</v>
      </c>
      <c r="C1632" s="333" t="s">
        <v>24431</v>
      </c>
      <c r="D1632" s="333" t="s">
        <v>274</v>
      </c>
      <c r="E1632" s="333" t="s">
        <v>24432</v>
      </c>
      <c r="F1632" s="333" t="s">
        <v>24433</v>
      </c>
      <c r="G1632" s="515">
        <v>415</v>
      </c>
      <c r="H1632" s="516">
        <v>3061777</v>
      </c>
    </row>
    <row r="1633" spans="1:8" x14ac:dyDescent="0.3">
      <c r="A1633" s="514">
        <v>5</v>
      </c>
      <c r="B1633" s="517" t="s">
        <v>20904</v>
      </c>
      <c r="C1633" s="333" t="s">
        <v>24434</v>
      </c>
      <c r="D1633" s="333" t="s">
        <v>274</v>
      </c>
      <c r="E1633" s="333" t="s">
        <v>24435</v>
      </c>
      <c r="F1633" s="333" t="s">
        <v>24436</v>
      </c>
      <c r="G1633" s="515">
        <v>925</v>
      </c>
      <c r="H1633" s="516">
        <v>9982819</v>
      </c>
    </row>
    <row r="1634" spans="1:8" x14ac:dyDescent="0.3">
      <c r="A1634" s="514">
        <v>5</v>
      </c>
      <c r="B1634" s="517" t="s">
        <v>20904</v>
      </c>
      <c r="C1634" s="333" t="s">
        <v>24437</v>
      </c>
      <c r="D1634" s="333" t="s">
        <v>274</v>
      </c>
      <c r="E1634" s="333" t="s">
        <v>24438</v>
      </c>
      <c r="F1634" s="333" t="s">
        <v>24439</v>
      </c>
      <c r="G1634" s="515">
        <v>408</v>
      </c>
      <c r="H1634" s="516">
        <v>8009692</v>
      </c>
    </row>
    <row r="1635" spans="1:8" x14ac:dyDescent="0.3">
      <c r="A1635" s="514">
        <v>5</v>
      </c>
      <c r="B1635" s="517" t="s">
        <v>20904</v>
      </c>
      <c r="C1635" s="333" t="s">
        <v>24440</v>
      </c>
      <c r="D1635" s="333" t="s">
        <v>274</v>
      </c>
      <c r="E1635" s="333" t="s">
        <v>24441</v>
      </c>
      <c r="F1635" s="333" t="s">
        <v>24442</v>
      </c>
      <c r="G1635" s="515">
        <v>925</v>
      </c>
      <c r="H1635" s="516">
        <v>9460363</v>
      </c>
    </row>
    <row r="1636" spans="1:8" x14ac:dyDescent="0.3">
      <c r="A1636" s="514">
        <v>5</v>
      </c>
      <c r="B1636" s="517" t="s">
        <v>20904</v>
      </c>
      <c r="C1636" s="333" t="s">
        <v>24443</v>
      </c>
      <c r="D1636" s="333" t="s">
        <v>274</v>
      </c>
      <c r="E1636" s="333" t="s">
        <v>24444</v>
      </c>
      <c r="F1636" s="333" t="s">
        <v>24445</v>
      </c>
      <c r="G1636" s="515">
        <v>925</v>
      </c>
      <c r="H1636" s="516">
        <v>9445282</v>
      </c>
    </row>
    <row r="1637" spans="1:8" x14ac:dyDescent="0.3">
      <c r="A1637" s="514">
        <v>5</v>
      </c>
      <c r="B1637" s="517" t="s">
        <v>20904</v>
      </c>
      <c r="C1637" s="333" t="s">
        <v>24446</v>
      </c>
      <c r="D1637" s="333" t="s">
        <v>274</v>
      </c>
      <c r="E1637" s="333" t="s">
        <v>24447</v>
      </c>
      <c r="F1637" s="333" t="s">
        <v>24448</v>
      </c>
      <c r="G1637" s="515">
        <v>510</v>
      </c>
      <c r="H1637" s="516">
        <v>2893248</v>
      </c>
    </row>
    <row r="1638" spans="1:8" x14ac:dyDescent="0.3">
      <c r="A1638" s="514">
        <v>5</v>
      </c>
      <c r="B1638" s="517" t="s">
        <v>20904</v>
      </c>
      <c r="C1638" s="333" t="s">
        <v>24449</v>
      </c>
      <c r="D1638" s="333" t="s">
        <v>274</v>
      </c>
      <c r="E1638" s="333" t="s">
        <v>24450</v>
      </c>
      <c r="F1638" s="333" t="s">
        <v>24451</v>
      </c>
      <c r="G1638" s="515">
        <v>650</v>
      </c>
      <c r="H1638" s="516">
        <v>3469007</v>
      </c>
    </row>
    <row r="1639" spans="1:8" x14ac:dyDescent="0.3">
      <c r="A1639" s="514">
        <v>5</v>
      </c>
      <c r="B1639" s="517" t="s">
        <v>20904</v>
      </c>
      <c r="C1639" s="333" t="s">
        <v>24452</v>
      </c>
      <c r="D1639" s="333" t="s">
        <v>274</v>
      </c>
      <c r="E1639" s="333" t="s">
        <v>24453</v>
      </c>
      <c r="F1639" s="333" t="s">
        <v>24454</v>
      </c>
      <c r="G1639" s="515">
        <v>925</v>
      </c>
      <c r="H1639" s="516">
        <v>9335334</v>
      </c>
    </row>
    <row r="1640" spans="1:8" x14ac:dyDescent="0.3">
      <c r="A1640" s="514">
        <v>5</v>
      </c>
      <c r="B1640" s="517" t="s">
        <v>20904</v>
      </c>
      <c r="C1640" s="333" t="s">
        <v>24455</v>
      </c>
      <c r="D1640" s="333" t="s">
        <v>274</v>
      </c>
      <c r="E1640" s="333" t="s">
        <v>24456</v>
      </c>
      <c r="F1640" s="333" t="s">
        <v>24457</v>
      </c>
      <c r="G1640" s="515">
        <v>925</v>
      </c>
      <c r="H1640" s="516">
        <v>4765107</v>
      </c>
    </row>
    <row r="1641" spans="1:8" x14ac:dyDescent="0.3">
      <c r="A1641" s="514">
        <v>5</v>
      </c>
      <c r="B1641" s="517" t="s">
        <v>20904</v>
      </c>
      <c r="C1641" s="333" t="s">
        <v>24458</v>
      </c>
      <c r="D1641" s="333" t="s">
        <v>274</v>
      </c>
      <c r="E1641" s="333" t="s">
        <v>24459</v>
      </c>
      <c r="F1641" s="333" t="s">
        <v>24460</v>
      </c>
      <c r="G1641" s="515">
        <v>510</v>
      </c>
      <c r="H1641" s="516">
        <v>2193821</v>
      </c>
    </row>
    <row r="1642" spans="1:8" x14ac:dyDescent="0.3">
      <c r="A1642" s="514">
        <v>5</v>
      </c>
      <c r="B1642" s="517" t="s">
        <v>20904</v>
      </c>
      <c r="C1642" s="333" t="s">
        <v>24461</v>
      </c>
      <c r="D1642" s="333" t="s">
        <v>274</v>
      </c>
      <c r="E1642" s="333" t="s">
        <v>24462</v>
      </c>
      <c r="F1642" s="333" t="s">
        <v>24463</v>
      </c>
      <c r="G1642" s="515">
        <v>925</v>
      </c>
      <c r="H1642" s="516">
        <v>3309094</v>
      </c>
    </row>
    <row r="1643" spans="1:8" x14ac:dyDescent="0.3">
      <c r="A1643" s="514">
        <v>5</v>
      </c>
      <c r="B1643" s="517" t="s">
        <v>20904</v>
      </c>
      <c r="C1643" s="333" t="s">
        <v>24464</v>
      </c>
      <c r="D1643" s="333" t="s">
        <v>274</v>
      </c>
      <c r="E1643" s="333" t="s">
        <v>24465</v>
      </c>
      <c r="F1643" s="333" t="s">
        <v>24466</v>
      </c>
      <c r="G1643" s="515">
        <v>925</v>
      </c>
      <c r="H1643" s="516">
        <v>9331486</v>
      </c>
    </row>
    <row r="1644" spans="1:8" x14ac:dyDescent="0.3">
      <c r="A1644" s="514">
        <v>5</v>
      </c>
      <c r="B1644" s="517" t="s">
        <v>20904</v>
      </c>
      <c r="C1644" s="333" t="s">
        <v>24467</v>
      </c>
      <c r="D1644" s="333" t="s">
        <v>274</v>
      </c>
      <c r="E1644" s="333" t="s">
        <v>24468</v>
      </c>
      <c r="F1644" s="333" t="s">
        <v>24469</v>
      </c>
      <c r="G1644" s="515">
        <v>925</v>
      </c>
      <c r="H1644" s="516">
        <v>6408477</v>
      </c>
    </row>
    <row r="1645" spans="1:8" x14ac:dyDescent="0.3">
      <c r="A1645" s="514">
        <v>5</v>
      </c>
      <c r="B1645" s="517" t="s">
        <v>20904</v>
      </c>
      <c r="C1645" s="333" t="s">
        <v>24470</v>
      </c>
      <c r="D1645" s="333" t="s">
        <v>274</v>
      </c>
      <c r="E1645" s="333" t="s">
        <v>24471</v>
      </c>
      <c r="F1645" s="333" t="s">
        <v>24472</v>
      </c>
      <c r="G1645" s="515">
        <v>510</v>
      </c>
      <c r="H1645" s="516">
        <v>9150818</v>
      </c>
    </row>
    <row r="1646" spans="1:8" x14ac:dyDescent="0.3">
      <c r="A1646" s="514">
        <v>5</v>
      </c>
      <c r="B1646" s="517" t="s">
        <v>20904</v>
      </c>
      <c r="C1646" s="333" t="s">
        <v>24473</v>
      </c>
      <c r="D1646" s="333" t="s">
        <v>274</v>
      </c>
      <c r="E1646" s="333" t="s">
        <v>24474</v>
      </c>
      <c r="F1646" s="333" t="s">
        <v>24475</v>
      </c>
      <c r="G1646" s="515">
        <v>925</v>
      </c>
      <c r="H1646" s="516">
        <v>9384110</v>
      </c>
    </row>
    <row r="1647" spans="1:8" x14ac:dyDescent="0.3">
      <c r="A1647" s="514">
        <v>5</v>
      </c>
      <c r="B1647" s="517" t="s">
        <v>20904</v>
      </c>
      <c r="C1647" s="333" t="s">
        <v>24476</v>
      </c>
      <c r="D1647" s="333" t="s">
        <v>274</v>
      </c>
      <c r="E1647" s="333" t="s">
        <v>24477</v>
      </c>
      <c r="F1647" s="333" t="s">
        <v>24478</v>
      </c>
      <c r="G1647" s="515">
        <v>925</v>
      </c>
      <c r="H1647" s="516">
        <v>7080802</v>
      </c>
    </row>
    <row r="1648" spans="1:8" x14ac:dyDescent="0.3">
      <c r="A1648" s="514">
        <v>5</v>
      </c>
      <c r="B1648" s="517" t="s">
        <v>20904</v>
      </c>
      <c r="C1648" s="333" t="s">
        <v>24479</v>
      </c>
      <c r="D1648" s="333" t="s">
        <v>274</v>
      </c>
      <c r="E1648" s="333" t="s">
        <v>24480</v>
      </c>
      <c r="F1648" s="333" t="s">
        <v>24481</v>
      </c>
      <c r="G1648" s="515">
        <v>925</v>
      </c>
      <c r="H1648" s="516">
        <v>3775636</v>
      </c>
    </row>
    <row r="1649" spans="1:8" x14ac:dyDescent="0.3">
      <c r="A1649" s="514">
        <v>5</v>
      </c>
      <c r="B1649" s="517" t="s">
        <v>20904</v>
      </c>
      <c r="C1649" s="333" t="s">
        <v>24482</v>
      </c>
      <c r="D1649" s="333" t="s">
        <v>274</v>
      </c>
      <c r="E1649" s="333" t="s">
        <v>24483</v>
      </c>
      <c r="F1649" s="333" t="s">
        <v>24484</v>
      </c>
      <c r="G1649" s="515">
        <v>999</v>
      </c>
      <c r="H1649" s="516">
        <v>9999999</v>
      </c>
    </row>
    <row r="1650" spans="1:8" x14ac:dyDescent="0.3">
      <c r="A1650" s="514">
        <v>5</v>
      </c>
      <c r="B1650" s="517" t="s">
        <v>20904</v>
      </c>
      <c r="C1650" s="333" t="s">
        <v>24485</v>
      </c>
      <c r="D1650" s="333" t="s">
        <v>274</v>
      </c>
      <c r="E1650" s="333" t="s">
        <v>24486</v>
      </c>
      <c r="F1650" s="333" t="s">
        <v>24487</v>
      </c>
      <c r="G1650" s="515">
        <v>925</v>
      </c>
      <c r="H1650" s="516">
        <v>7665074</v>
      </c>
    </row>
    <row r="1651" spans="1:8" x14ac:dyDescent="0.3">
      <c r="A1651" s="514">
        <v>5</v>
      </c>
      <c r="B1651" s="517" t="s">
        <v>20904</v>
      </c>
      <c r="C1651" s="333" t="s">
        <v>24488</v>
      </c>
      <c r="D1651" s="333" t="s">
        <v>274</v>
      </c>
      <c r="E1651" s="333" t="s">
        <v>24489</v>
      </c>
      <c r="F1651" s="333" t="s">
        <v>24490</v>
      </c>
      <c r="G1651" s="515">
        <v>925</v>
      </c>
      <c r="H1651" s="516">
        <v>6405441</v>
      </c>
    </row>
    <row r="1652" spans="1:8" x14ac:dyDescent="0.3">
      <c r="A1652" s="514">
        <v>5</v>
      </c>
      <c r="B1652" s="517" t="s">
        <v>20904</v>
      </c>
      <c r="C1652" s="333" t="s">
        <v>24491</v>
      </c>
      <c r="D1652" s="333" t="s">
        <v>274</v>
      </c>
      <c r="E1652" s="333" t="s">
        <v>24492</v>
      </c>
      <c r="F1652" s="333" t="s">
        <v>24493</v>
      </c>
      <c r="G1652" s="515">
        <v>999</v>
      </c>
      <c r="H1652" s="516">
        <v>9999999</v>
      </c>
    </row>
    <row r="1653" spans="1:8" x14ac:dyDescent="0.3">
      <c r="A1653" s="514">
        <v>5</v>
      </c>
      <c r="B1653" s="517" t="s">
        <v>20904</v>
      </c>
      <c r="C1653" s="333" t="s">
        <v>24494</v>
      </c>
      <c r="D1653" s="333" t="s">
        <v>274</v>
      </c>
      <c r="E1653" s="333" t="s">
        <v>24495</v>
      </c>
      <c r="F1653" s="333" t="s">
        <v>24496</v>
      </c>
      <c r="G1653" s="515">
        <v>925</v>
      </c>
      <c r="H1653" s="516">
        <v>3243831</v>
      </c>
    </row>
    <row r="1654" spans="1:8" x14ac:dyDescent="0.3">
      <c r="A1654" s="514">
        <v>5</v>
      </c>
      <c r="B1654" s="517" t="s">
        <v>20904</v>
      </c>
      <c r="C1654" s="333" t="s">
        <v>24497</v>
      </c>
      <c r="D1654" s="333" t="s">
        <v>274</v>
      </c>
      <c r="E1654" s="333" t="s">
        <v>24498</v>
      </c>
      <c r="F1654" s="333" t="s">
        <v>24499</v>
      </c>
      <c r="G1654" s="515">
        <v>925</v>
      </c>
      <c r="H1654" s="516">
        <v>9498923</v>
      </c>
    </row>
    <row r="1655" spans="1:8" x14ac:dyDescent="0.3">
      <c r="A1655" s="514">
        <v>5</v>
      </c>
      <c r="B1655" s="517" t="s">
        <v>20904</v>
      </c>
      <c r="C1655" s="333" t="s">
        <v>24500</v>
      </c>
      <c r="D1655" s="333" t="s">
        <v>274</v>
      </c>
      <c r="E1655" s="333" t="s">
        <v>24501</v>
      </c>
      <c r="F1655" s="333" t="s">
        <v>24502</v>
      </c>
      <c r="G1655" s="515">
        <v>925</v>
      </c>
      <c r="H1655" s="516">
        <v>2861678</v>
      </c>
    </row>
    <row r="1656" spans="1:8" x14ac:dyDescent="0.3">
      <c r="A1656" s="514">
        <v>5</v>
      </c>
      <c r="B1656" s="517" t="s">
        <v>20904</v>
      </c>
      <c r="C1656" s="333" t="s">
        <v>24503</v>
      </c>
      <c r="D1656" s="333" t="s">
        <v>274</v>
      </c>
      <c r="E1656" s="333" t="s">
        <v>24504</v>
      </c>
      <c r="F1656" s="333" t="s">
        <v>24505</v>
      </c>
      <c r="G1656" s="515">
        <v>925</v>
      </c>
      <c r="H1656" s="516">
        <v>9978783</v>
      </c>
    </row>
    <row r="1657" spans="1:8" x14ac:dyDescent="0.3">
      <c r="A1657" s="514">
        <v>5</v>
      </c>
      <c r="B1657" s="517" t="s">
        <v>20904</v>
      </c>
      <c r="C1657" s="333" t="s">
        <v>24506</v>
      </c>
      <c r="D1657" s="333" t="s">
        <v>274</v>
      </c>
      <c r="E1657" s="333" t="s">
        <v>24507</v>
      </c>
      <c r="F1657" s="333" t="s">
        <v>24508</v>
      </c>
      <c r="G1657" s="515">
        <v>925</v>
      </c>
      <c r="H1657" s="516">
        <v>4131779</v>
      </c>
    </row>
    <row r="1658" spans="1:8" x14ac:dyDescent="0.3">
      <c r="A1658" s="514">
        <v>5</v>
      </c>
      <c r="B1658" s="517" t="s">
        <v>20904</v>
      </c>
      <c r="C1658" s="333" t="s">
        <v>24509</v>
      </c>
      <c r="D1658" s="333" t="s">
        <v>274</v>
      </c>
      <c r="E1658" s="333" t="s">
        <v>24510</v>
      </c>
      <c r="F1658" s="333" t="s">
        <v>24511</v>
      </c>
      <c r="G1658" s="515">
        <v>510</v>
      </c>
      <c r="H1658" s="516">
        <v>6005100</v>
      </c>
    </row>
    <row r="1659" spans="1:8" x14ac:dyDescent="0.3">
      <c r="A1659" s="514">
        <v>5</v>
      </c>
      <c r="B1659" s="517" t="s">
        <v>20904</v>
      </c>
      <c r="C1659" s="333" t="s">
        <v>24512</v>
      </c>
      <c r="D1659" s="333" t="s">
        <v>274</v>
      </c>
      <c r="E1659" s="333" t="s">
        <v>24513</v>
      </c>
      <c r="F1659" s="333" t="s">
        <v>24514</v>
      </c>
      <c r="G1659" s="515">
        <v>925</v>
      </c>
      <c r="H1659" s="516">
        <v>2149754</v>
      </c>
    </row>
    <row r="1660" spans="1:8" x14ac:dyDescent="0.3">
      <c r="A1660" s="514">
        <v>5</v>
      </c>
      <c r="B1660" s="517" t="s">
        <v>20904</v>
      </c>
      <c r="C1660" s="333" t="s">
        <v>24515</v>
      </c>
      <c r="D1660" s="333" t="s">
        <v>274</v>
      </c>
      <c r="E1660" s="333" t="s">
        <v>24516</v>
      </c>
      <c r="F1660" s="333" t="s">
        <v>24517</v>
      </c>
      <c r="G1660" s="515">
        <v>925</v>
      </c>
      <c r="H1660" s="516">
        <v>9379352</v>
      </c>
    </row>
    <row r="1661" spans="1:8" x14ac:dyDescent="0.3">
      <c r="A1661" s="514">
        <v>5</v>
      </c>
      <c r="B1661" s="517" t="s">
        <v>20904</v>
      </c>
      <c r="C1661" s="333" t="s">
        <v>24518</v>
      </c>
      <c r="D1661" s="333" t="s">
        <v>274</v>
      </c>
      <c r="E1661" s="333" t="s">
        <v>24519</v>
      </c>
      <c r="F1661" s="333" t="s">
        <v>24520</v>
      </c>
      <c r="G1661" s="515">
        <v>999</v>
      </c>
      <c r="H1661" s="516">
        <v>9999999</v>
      </c>
    </row>
    <row r="1662" spans="1:8" x14ac:dyDescent="0.3">
      <c r="A1662" s="514">
        <v>5</v>
      </c>
      <c r="B1662" s="517" t="s">
        <v>20904</v>
      </c>
      <c r="C1662" s="333" t="s">
        <v>24521</v>
      </c>
      <c r="D1662" s="333" t="s">
        <v>274</v>
      </c>
      <c r="E1662" s="333" t="s">
        <v>24522</v>
      </c>
      <c r="F1662" s="333" t="s">
        <v>24523</v>
      </c>
      <c r="G1662" s="515">
        <v>925</v>
      </c>
      <c r="H1662" s="516">
        <v>7886290</v>
      </c>
    </row>
    <row r="1663" spans="1:8" x14ac:dyDescent="0.3">
      <c r="A1663" s="514">
        <v>5</v>
      </c>
      <c r="B1663" s="517" t="s">
        <v>20904</v>
      </c>
      <c r="C1663" s="333" t="s">
        <v>3201</v>
      </c>
      <c r="D1663" s="333" t="s">
        <v>262</v>
      </c>
      <c r="E1663" s="333" t="s">
        <v>3202</v>
      </c>
      <c r="F1663" s="333" t="s">
        <v>24524</v>
      </c>
      <c r="G1663" s="515">
        <v>925</v>
      </c>
      <c r="H1663" s="516">
        <v>3763727</v>
      </c>
    </row>
    <row r="1664" spans="1:8" x14ac:dyDescent="0.3">
      <c r="A1664" s="514">
        <v>5</v>
      </c>
      <c r="B1664" s="517" t="s">
        <v>20904</v>
      </c>
      <c r="C1664" s="333" t="s">
        <v>24525</v>
      </c>
      <c r="D1664" s="333" t="s">
        <v>274</v>
      </c>
      <c r="E1664" s="333" t="s">
        <v>24526</v>
      </c>
      <c r="F1664" s="333" t="s">
        <v>24527</v>
      </c>
      <c r="G1664" s="515">
        <v>651</v>
      </c>
      <c r="H1664" s="516">
        <v>2086728</v>
      </c>
    </row>
    <row r="1665" spans="1:8" x14ac:dyDescent="0.3">
      <c r="A1665" s="514">
        <v>5</v>
      </c>
      <c r="B1665" s="517" t="s">
        <v>20904</v>
      </c>
      <c r="C1665" s="333" t="s">
        <v>24528</v>
      </c>
      <c r="D1665" s="333" t="s">
        <v>274</v>
      </c>
      <c r="E1665" s="333" t="s">
        <v>24529</v>
      </c>
      <c r="F1665" s="333" t="s">
        <v>24530</v>
      </c>
      <c r="G1665" s="515">
        <v>858</v>
      </c>
      <c r="H1665" s="516">
        <v>6991273</v>
      </c>
    </row>
    <row r="1666" spans="1:8" x14ac:dyDescent="0.3">
      <c r="A1666" s="514">
        <v>5</v>
      </c>
      <c r="B1666" s="517" t="s">
        <v>20904</v>
      </c>
      <c r="C1666" s="333" t="s">
        <v>24531</v>
      </c>
      <c r="D1666" s="333" t="s">
        <v>274</v>
      </c>
      <c r="E1666" s="333" t="s">
        <v>24532</v>
      </c>
      <c r="F1666" s="333" t="s">
        <v>24533</v>
      </c>
      <c r="G1666" s="515">
        <v>808</v>
      </c>
      <c r="H1666" s="516">
        <v>8599878</v>
      </c>
    </row>
    <row r="1667" spans="1:8" x14ac:dyDescent="0.3">
      <c r="A1667" s="514">
        <v>5</v>
      </c>
      <c r="B1667" s="517" t="s">
        <v>20904</v>
      </c>
      <c r="C1667" s="333" t="s">
        <v>24534</v>
      </c>
      <c r="D1667" s="333" t="s">
        <v>274</v>
      </c>
      <c r="E1667" s="333" t="s">
        <v>24535</v>
      </c>
      <c r="F1667" s="333" t="s">
        <v>24536</v>
      </c>
      <c r="G1667" s="515">
        <v>925</v>
      </c>
      <c r="H1667" s="516">
        <v>3765229</v>
      </c>
    </row>
    <row r="1668" spans="1:8" x14ac:dyDescent="0.3">
      <c r="A1668" s="514">
        <v>5</v>
      </c>
      <c r="B1668" s="517" t="s">
        <v>20904</v>
      </c>
      <c r="C1668" s="333" t="s">
        <v>24537</v>
      </c>
      <c r="D1668" s="333" t="s">
        <v>274</v>
      </c>
      <c r="E1668" s="333" t="s">
        <v>24538</v>
      </c>
      <c r="F1668" s="333" t="s">
        <v>24539</v>
      </c>
      <c r="G1668" s="515">
        <v>510</v>
      </c>
      <c r="H1668" s="516">
        <v>8163264</v>
      </c>
    </row>
    <row r="1669" spans="1:8" x14ac:dyDescent="0.3">
      <c r="A1669" s="514">
        <v>5</v>
      </c>
      <c r="B1669" s="517" t="s">
        <v>20904</v>
      </c>
      <c r="C1669" s="333" t="s">
        <v>24540</v>
      </c>
      <c r="D1669" s="333" t="s">
        <v>274</v>
      </c>
      <c r="E1669" s="333" t="s">
        <v>24541</v>
      </c>
      <c r="F1669" s="333" t="s">
        <v>24542</v>
      </c>
      <c r="G1669" s="515">
        <v>925</v>
      </c>
      <c r="H1669" s="516">
        <v>3765249</v>
      </c>
    </row>
    <row r="1670" spans="1:8" x14ac:dyDescent="0.3">
      <c r="A1670" s="514">
        <v>5</v>
      </c>
      <c r="B1670" s="517" t="s">
        <v>20904</v>
      </c>
      <c r="C1670" s="333" t="s">
        <v>24543</v>
      </c>
      <c r="D1670" s="333" t="s">
        <v>274</v>
      </c>
      <c r="E1670" s="333" t="s">
        <v>24544</v>
      </c>
      <c r="F1670" s="333" t="s">
        <v>24545</v>
      </c>
      <c r="G1670" s="515">
        <v>415</v>
      </c>
      <c r="H1670" s="516">
        <v>2442602</v>
      </c>
    </row>
    <row r="1671" spans="1:8" x14ac:dyDescent="0.3">
      <c r="A1671" s="514">
        <v>5</v>
      </c>
      <c r="B1671" s="517" t="s">
        <v>20904</v>
      </c>
      <c r="C1671" s="333" t="s">
        <v>24546</v>
      </c>
      <c r="D1671" s="333" t="s">
        <v>274</v>
      </c>
      <c r="E1671" s="333" t="s">
        <v>24547</v>
      </c>
      <c r="F1671" s="333" t="s">
        <v>24548</v>
      </c>
      <c r="G1671" s="515">
        <v>925</v>
      </c>
      <c r="H1671" s="516">
        <v>2858395</v>
      </c>
    </row>
    <row r="1672" spans="1:8" x14ac:dyDescent="0.3">
      <c r="A1672" s="514">
        <v>5</v>
      </c>
      <c r="B1672" s="517" t="s">
        <v>20904</v>
      </c>
      <c r="C1672" s="333" t="s">
        <v>24549</v>
      </c>
      <c r="D1672" s="333" t="s">
        <v>274</v>
      </c>
      <c r="E1672" s="333" t="s">
        <v>24550</v>
      </c>
      <c r="F1672" s="333" t="s">
        <v>24551</v>
      </c>
      <c r="G1672" s="515">
        <v>510</v>
      </c>
      <c r="H1672" s="516">
        <v>2076535</v>
      </c>
    </row>
    <row r="1673" spans="1:8" x14ac:dyDescent="0.3">
      <c r="A1673" s="514">
        <v>5</v>
      </c>
      <c r="B1673" s="517" t="s">
        <v>20904</v>
      </c>
      <c r="C1673" s="333" t="s">
        <v>24552</v>
      </c>
      <c r="D1673" s="333" t="s">
        <v>274</v>
      </c>
      <c r="E1673" s="333" t="s">
        <v>24553</v>
      </c>
      <c r="F1673" s="333" t="s">
        <v>24554</v>
      </c>
      <c r="G1673" s="515">
        <v>562</v>
      </c>
      <c r="H1673" s="516">
        <v>3380246</v>
      </c>
    </row>
    <row r="1674" spans="1:8" x14ac:dyDescent="0.3">
      <c r="A1674" s="514">
        <v>5</v>
      </c>
      <c r="B1674" s="517" t="s">
        <v>20904</v>
      </c>
      <c r="C1674" s="333" t="s">
        <v>24555</v>
      </c>
      <c r="D1674" s="333" t="s">
        <v>274</v>
      </c>
      <c r="E1674" s="333" t="s">
        <v>24556</v>
      </c>
      <c r="F1674" s="333" t="s">
        <v>24557</v>
      </c>
      <c r="G1674" s="515">
        <v>631</v>
      </c>
      <c r="H1674" s="516">
        <v>8002812</v>
      </c>
    </row>
    <row r="1675" spans="1:8" x14ac:dyDescent="0.3">
      <c r="A1675" s="514">
        <v>5</v>
      </c>
      <c r="B1675" s="517" t="s">
        <v>20904</v>
      </c>
      <c r="C1675" s="333" t="s">
        <v>24558</v>
      </c>
      <c r="D1675" s="333" t="s">
        <v>274</v>
      </c>
      <c r="E1675" s="333" t="s">
        <v>24559</v>
      </c>
      <c r="F1675" s="333" t="s">
        <v>24560</v>
      </c>
      <c r="G1675" s="515">
        <v>925</v>
      </c>
      <c r="H1675" s="516">
        <v>5495841</v>
      </c>
    </row>
    <row r="1676" spans="1:8" x14ac:dyDescent="0.3">
      <c r="A1676" s="514">
        <v>5</v>
      </c>
      <c r="B1676" s="517" t="s">
        <v>20904</v>
      </c>
      <c r="C1676" s="333" t="s">
        <v>24561</v>
      </c>
      <c r="D1676" s="333" t="s">
        <v>274</v>
      </c>
      <c r="E1676" s="333" t="s">
        <v>24562</v>
      </c>
      <c r="F1676" s="333" t="s">
        <v>24563</v>
      </c>
      <c r="G1676" s="515">
        <v>510</v>
      </c>
      <c r="H1676" s="516">
        <v>5705328</v>
      </c>
    </row>
    <row r="1677" spans="1:8" x14ac:dyDescent="0.3">
      <c r="A1677" s="514">
        <v>5</v>
      </c>
      <c r="B1677" s="517" t="s">
        <v>20904</v>
      </c>
      <c r="C1677" s="333" t="s">
        <v>24564</v>
      </c>
      <c r="D1677" s="333" t="s">
        <v>274</v>
      </c>
      <c r="E1677" s="333" t="s">
        <v>24565</v>
      </c>
      <c r="F1677" s="333" t="s">
        <v>24566</v>
      </c>
      <c r="G1677" s="515">
        <v>510</v>
      </c>
      <c r="H1677" s="516">
        <v>3766802</v>
      </c>
    </row>
    <row r="1678" spans="1:8" x14ac:dyDescent="0.3">
      <c r="A1678" s="514">
        <v>5</v>
      </c>
      <c r="B1678" s="517" t="s">
        <v>20904</v>
      </c>
      <c r="C1678" s="333" t="s">
        <v>24567</v>
      </c>
      <c r="D1678" s="333" t="s">
        <v>274</v>
      </c>
      <c r="E1678" s="333" t="s">
        <v>24568</v>
      </c>
      <c r="F1678" s="333" t="s">
        <v>24569</v>
      </c>
      <c r="G1678" s="515">
        <v>925</v>
      </c>
      <c r="H1678" s="516">
        <v>3814634</v>
      </c>
    </row>
    <row r="1679" spans="1:8" x14ac:dyDescent="0.3">
      <c r="A1679" s="514">
        <v>5</v>
      </c>
      <c r="B1679" s="517" t="s">
        <v>20904</v>
      </c>
      <c r="C1679" s="333" t="s">
        <v>20832</v>
      </c>
      <c r="D1679" s="333" t="s">
        <v>274</v>
      </c>
      <c r="E1679" s="333" t="s">
        <v>20833</v>
      </c>
      <c r="F1679" s="333" t="s">
        <v>24570</v>
      </c>
      <c r="G1679" s="515">
        <v>415</v>
      </c>
      <c r="H1679" s="516">
        <v>6789011</v>
      </c>
    </row>
    <row r="1680" spans="1:8" x14ac:dyDescent="0.3">
      <c r="A1680" s="514">
        <v>5</v>
      </c>
      <c r="B1680" s="517" t="s">
        <v>20904</v>
      </c>
      <c r="C1680" s="333" t="s">
        <v>24571</v>
      </c>
      <c r="D1680" s="333" t="s">
        <v>274</v>
      </c>
      <c r="E1680" s="333" t="s">
        <v>24572</v>
      </c>
      <c r="F1680" s="333" t="s">
        <v>24573</v>
      </c>
      <c r="G1680" s="515">
        <v>626</v>
      </c>
      <c r="H1680" s="516">
        <v>9407005</v>
      </c>
    </row>
    <row r="1681" spans="1:8" x14ac:dyDescent="0.3">
      <c r="A1681" s="514">
        <v>5</v>
      </c>
      <c r="B1681" s="517" t="s">
        <v>20904</v>
      </c>
      <c r="C1681" s="333" t="s">
        <v>24574</v>
      </c>
      <c r="D1681" s="333" t="s">
        <v>274</v>
      </c>
      <c r="E1681" s="333" t="s">
        <v>24575</v>
      </c>
      <c r="F1681" s="333" t="s">
        <v>24576</v>
      </c>
      <c r="G1681" s="515">
        <v>510</v>
      </c>
      <c r="H1681" s="516">
        <v>2077573</v>
      </c>
    </row>
    <row r="1682" spans="1:8" x14ac:dyDescent="0.3">
      <c r="A1682" s="514">
        <v>5</v>
      </c>
      <c r="B1682" s="517" t="s">
        <v>20904</v>
      </c>
      <c r="C1682" s="333" t="s">
        <v>24577</v>
      </c>
      <c r="D1682" s="333" t="s">
        <v>274</v>
      </c>
      <c r="E1682" s="333" t="s">
        <v>24578</v>
      </c>
      <c r="F1682" s="333" t="s">
        <v>24579</v>
      </c>
      <c r="G1682" s="515">
        <v>925</v>
      </c>
      <c r="H1682" s="516">
        <v>3768695</v>
      </c>
    </row>
    <row r="1683" spans="1:8" x14ac:dyDescent="0.3">
      <c r="A1683" s="514">
        <v>5</v>
      </c>
      <c r="B1683" s="517" t="s">
        <v>20904</v>
      </c>
      <c r="C1683" s="333" t="s">
        <v>24580</v>
      </c>
      <c r="D1683" s="333" t="s">
        <v>274</v>
      </c>
      <c r="E1683" s="333" t="s">
        <v>24581</v>
      </c>
      <c r="F1683" s="333" t="s">
        <v>24582</v>
      </c>
      <c r="G1683" s="515">
        <v>925</v>
      </c>
      <c r="H1683" s="516">
        <v>2129444</v>
      </c>
    </row>
    <row r="1684" spans="1:8" x14ac:dyDescent="0.3">
      <c r="A1684" s="514">
        <v>5</v>
      </c>
      <c r="B1684" s="517" t="s">
        <v>20904</v>
      </c>
      <c r="C1684" s="333" t="s">
        <v>24583</v>
      </c>
      <c r="D1684" s="333" t="s">
        <v>274</v>
      </c>
      <c r="E1684" s="333" t="s">
        <v>24584</v>
      </c>
      <c r="F1684" s="333" t="s">
        <v>24585</v>
      </c>
      <c r="G1684" s="515">
        <v>949</v>
      </c>
      <c r="H1684" s="516">
        <v>5544198</v>
      </c>
    </row>
    <row r="1685" spans="1:8" x14ac:dyDescent="0.3">
      <c r="A1685" s="514">
        <v>5</v>
      </c>
      <c r="B1685" s="517" t="s">
        <v>20904</v>
      </c>
      <c r="C1685" s="333" t="s">
        <v>24586</v>
      </c>
      <c r="D1685" s="333" t="s">
        <v>274</v>
      </c>
      <c r="E1685" s="333" t="s">
        <v>24587</v>
      </c>
      <c r="F1685" s="333" t="s">
        <v>24588</v>
      </c>
      <c r="G1685" s="515">
        <v>925</v>
      </c>
      <c r="H1685" s="516">
        <v>3883764</v>
      </c>
    </row>
    <row r="1686" spans="1:8" x14ac:dyDescent="0.3">
      <c r="A1686" s="514">
        <v>5</v>
      </c>
      <c r="B1686" s="517" t="s">
        <v>20904</v>
      </c>
      <c r="C1686" s="333" t="s">
        <v>24589</v>
      </c>
      <c r="D1686" s="333" t="s">
        <v>274</v>
      </c>
      <c r="E1686" s="333" t="s">
        <v>24590</v>
      </c>
      <c r="F1686" s="333" t="s">
        <v>24591</v>
      </c>
      <c r="G1686" s="515">
        <v>510</v>
      </c>
      <c r="H1686" s="516">
        <v>7100194</v>
      </c>
    </row>
    <row r="1687" spans="1:8" x14ac:dyDescent="0.3">
      <c r="A1687" s="514">
        <v>5</v>
      </c>
      <c r="B1687" s="517" t="s">
        <v>20904</v>
      </c>
      <c r="C1687" s="333" t="s">
        <v>24592</v>
      </c>
      <c r="D1687" s="333" t="s">
        <v>274</v>
      </c>
      <c r="E1687" s="333" t="s">
        <v>24593</v>
      </c>
      <c r="F1687" s="333" t="s">
        <v>24594</v>
      </c>
      <c r="G1687" s="515">
        <v>310</v>
      </c>
      <c r="H1687" s="516">
        <v>4862098</v>
      </c>
    </row>
    <row r="1688" spans="1:8" x14ac:dyDescent="0.3">
      <c r="A1688" s="514">
        <v>5</v>
      </c>
      <c r="B1688" s="517" t="s">
        <v>20904</v>
      </c>
      <c r="C1688" s="333" t="s">
        <v>24595</v>
      </c>
      <c r="D1688" s="333" t="s">
        <v>274</v>
      </c>
      <c r="E1688" s="333" t="s">
        <v>24596</v>
      </c>
      <c r="F1688" s="333" t="s">
        <v>24597</v>
      </c>
      <c r="G1688" s="515">
        <v>530</v>
      </c>
      <c r="H1688" s="516">
        <v>8489516</v>
      </c>
    </row>
    <row r="1689" spans="1:8" x14ac:dyDescent="0.3">
      <c r="A1689" s="514">
        <v>5</v>
      </c>
      <c r="B1689" s="517" t="s">
        <v>20904</v>
      </c>
      <c r="C1689" s="333" t="s">
        <v>24598</v>
      </c>
      <c r="D1689" s="333" t="s">
        <v>294</v>
      </c>
      <c r="E1689" s="333" t="s">
        <v>24599</v>
      </c>
      <c r="F1689" s="333" t="s">
        <v>24600</v>
      </c>
      <c r="G1689" s="515">
        <v>925</v>
      </c>
      <c r="H1689" s="516">
        <v>8787189</v>
      </c>
    </row>
    <row r="1690" spans="1:8" x14ac:dyDescent="0.3">
      <c r="A1690" s="514">
        <v>5</v>
      </c>
      <c r="B1690" s="517" t="s">
        <v>20904</v>
      </c>
      <c r="C1690" s="333" t="s">
        <v>24601</v>
      </c>
      <c r="D1690" s="333" t="s">
        <v>274</v>
      </c>
      <c r="E1690" s="333" t="s">
        <v>24602</v>
      </c>
      <c r="F1690" s="333" t="s">
        <v>24603</v>
      </c>
      <c r="G1690" s="515">
        <v>925</v>
      </c>
      <c r="H1690" s="516">
        <v>5184627</v>
      </c>
    </row>
    <row r="1691" spans="1:8" x14ac:dyDescent="0.3">
      <c r="A1691" s="514">
        <v>5</v>
      </c>
      <c r="B1691" s="517" t="s">
        <v>20904</v>
      </c>
      <c r="C1691" s="333" t="s">
        <v>24604</v>
      </c>
      <c r="D1691" s="333" t="s">
        <v>274</v>
      </c>
      <c r="E1691" s="333" t="s">
        <v>24605</v>
      </c>
      <c r="F1691" s="333" t="s">
        <v>24606</v>
      </c>
      <c r="G1691" s="515">
        <v>925</v>
      </c>
      <c r="H1691" s="516">
        <v>4057719</v>
      </c>
    </row>
    <row r="1692" spans="1:8" x14ac:dyDescent="0.3">
      <c r="A1692" s="514">
        <v>5</v>
      </c>
      <c r="B1692" s="517" t="s">
        <v>20904</v>
      </c>
      <c r="C1692" s="333" t="s">
        <v>24607</v>
      </c>
      <c r="D1692" s="333" t="s">
        <v>274</v>
      </c>
      <c r="E1692" s="333" t="s">
        <v>24608</v>
      </c>
      <c r="F1692" s="333" t="s">
        <v>24609</v>
      </c>
      <c r="G1692" s="515">
        <v>408</v>
      </c>
      <c r="H1692" s="516">
        <v>2203102</v>
      </c>
    </row>
    <row r="1693" spans="1:8" x14ac:dyDescent="0.3">
      <c r="A1693" s="514">
        <v>5</v>
      </c>
      <c r="B1693" s="517" t="s">
        <v>20904</v>
      </c>
      <c r="C1693" s="333" t="s">
        <v>24610</v>
      </c>
      <c r="D1693" s="333" t="s">
        <v>274</v>
      </c>
      <c r="E1693" s="333" t="s">
        <v>24611</v>
      </c>
      <c r="F1693" s="333" t="s">
        <v>24612</v>
      </c>
      <c r="G1693" s="515">
        <v>925</v>
      </c>
      <c r="H1693" s="516">
        <v>2627019</v>
      </c>
    </row>
    <row r="1694" spans="1:8" x14ac:dyDescent="0.3">
      <c r="A1694" s="514">
        <v>5</v>
      </c>
      <c r="B1694" s="517" t="s">
        <v>20904</v>
      </c>
      <c r="C1694" s="333" t="s">
        <v>24613</v>
      </c>
      <c r="D1694" s="333" t="s">
        <v>274</v>
      </c>
      <c r="E1694" s="333" t="s">
        <v>24614</v>
      </c>
      <c r="F1694" s="333" t="s">
        <v>24615</v>
      </c>
      <c r="G1694" s="515">
        <v>925</v>
      </c>
      <c r="H1694" s="516">
        <v>6319217</v>
      </c>
    </row>
    <row r="1695" spans="1:8" x14ac:dyDescent="0.3">
      <c r="A1695" s="514">
        <v>5</v>
      </c>
      <c r="B1695" s="517" t="s">
        <v>20904</v>
      </c>
      <c r="C1695" s="333" t="s">
        <v>24616</v>
      </c>
      <c r="D1695" s="333" t="s">
        <v>274</v>
      </c>
      <c r="E1695" s="333" t="s">
        <v>24617</v>
      </c>
      <c r="F1695" s="333" t="s">
        <v>24618</v>
      </c>
      <c r="G1695" s="515">
        <v>925</v>
      </c>
      <c r="H1695" s="516">
        <v>5881465</v>
      </c>
    </row>
    <row r="1696" spans="1:8" x14ac:dyDescent="0.3">
      <c r="A1696" s="514">
        <v>5</v>
      </c>
      <c r="B1696" s="517" t="s">
        <v>20904</v>
      </c>
      <c r="C1696" s="333" t="s">
        <v>24619</v>
      </c>
      <c r="D1696" s="333" t="s">
        <v>274</v>
      </c>
      <c r="E1696" s="333" t="s">
        <v>24620</v>
      </c>
      <c r="F1696" s="333" t="s">
        <v>24621</v>
      </c>
      <c r="G1696" s="515">
        <v>925</v>
      </c>
      <c r="H1696" s="516">
        <v>3766684</v>
      </c>
    </row>
    <row r="1697" spans="1:8" x14ac:dyDescent="0.3">
      <c r="A1697" s="514">
        <v>5</v>
      </c>
      <c r="B1697" s="517" t="s">
        <v>20904</v>
      </c>
      <c r="C1697" s="333" t="s">
        <v>24622</v>
      </c>
      <c r="D1697" s="333" t="s">
        <v>274</v>
      </c>
      <c r="E1697" s="333" t="s">
        <v>24623</v>
      </c>
      <c r="F1697" s="333" t="s">
        <v>24624</v>
      </c>
      <c r="G1697" s="515">
        <v>925</v>
      </c>
      <c r="H1697" s="516">
        <v>3760880</v>
      </c>
    </row>
    <row r="1698" spans="1:8" x14ac:dyDescent="0.3">
      <c r="A1698" s="514">
        <v>5</v>
      </c>
      <c r="B1698" s="517" t="s">
        <v>20904</v>
      </c>
      <c r="C1698" s="333" t="s">
        <v>24625</v>
      </c>
      <c r="D1698" s="333" t="s">
        <v>274</v>
      </c>
      <c r="E1698" s="333" t="s">
        <v>24626</v>
      </c>
      <c r="F1698" s="333" t="s">
        <v>24627</v>
      </c>
      <c r="G1698" s="515">
        <v>916</v>
      </c>
      <c r="H1698" s="516">
        <v>6004269</v>
      </c>
    </row>
    <row r="1699" spans="1:8" x14ac:dyDescent="0.3">
      <c r="A1699" s="514">
        <v>5</v>
      </c>
      <c r="B1699" s="517" t="s">
        <v>20904</v>
      </c>
      <c r="C1699" s="333" t="s">
        <v>24628</v>
      </c>
      <c r="D1699" s="333" t="s">
        <v>274</v>
      </c>
      <c r="E1699" s="333" t="s">
        <v>24629</v>
      </c>
      <c r="F1699" s="333" t="s">
        <v>24630</v>
      </c>
      <c r="G1699" s="515">
        <v>760</v>
      </c>
      <c r="H1699" s="516">
        <v>8096628</v>
      </c>
    </row>
    <row r="1700" spans="1:8" x14ac:dyDescent="0.3">
      <c r="A1700" s="514">
        <v>5</v>
      </c>
      <c r="B1700" s="517" t="s">
        <v>20904</v>
      </c>
      <c r="C1700" s="333" t="s">
        <v>24631</v>
      </c>
      <c r="D1700" s="333" t="s">
        <v>274</v>
      </c>
      <c r="E1700" s="333" t="s">
        <v>24632</v>
      </c>
      <c r="F1700" s="333" t="s">
        <v>24633</v>
      </c>
      <c r="G1700" s="515">
        <v>925</v>
      </c>
      <c r="H1700" s="516">
        <v>3777907</v>
      </c>
    </row>
    <row r="1701" spans="1:8" x14ac:dyDescent="0.3">
      <c r="A1701" s="514">
        <v>5</v>
      </c>
      <c r="B1701" s="517" t="s">
        <v>20904</v>
      </c>
      <c r="C1701" s="333" t="s">
        <v>24634</v>
      </c>
      <c r="D1701" s="333" t="s">
        <v>274</v>
      </c>
      <c r="E1701" s="333" t="s">
        <v>24635</v>
      </c>
      <c r="F1701" s="333" t="s">
        <v>24636</v>
      </c>
      <c r="G1701" s="515">
        <v>925</v>
      </c>
      <c r="H1701" s="516">
        <v>4571248</v>
      </c>
    </row>
    <row r="1702" spans="1:8" x14ac:dyDescent="0.3">
      <c r="A1702" s="514">
        <v>5</v>
      </c>
      <c r="B1702" s="517" t="s">
        <v>20904</v>
      </c>
      <c r="C1702" s="333" t="s">
        <v>24637</v>
      </c>
      <c r="D1702" s="333" t="s">
        <v>274</v>
      </c>
      <c r="E1702" s="333" t="s">
        <v>24638</v>
      </c>
      <c r="F1702" s="333" t="s">
        <v>24639</v>
      </c>
      <c r="G1702" s="515">
        <v>730</v>
      </c>
      <c r="H1702" s="516">
        <v>6523016</v>
      </c>
    </row>
    <row r="1703" spans="1:8" x14ac:dyDescent="0.3">
      <c r="A1703" s="514">
        <v>5</v>
      </c>
      <c r="B1703" s="517" t="s">
        <v>20904</v>
      </c>
      <c r="C1703" s="333" t="s">
        <v>24640</v>
      </c>
      <c r="D1703" s="333" t="s">
        <v>274</v>
      </c>
      <c r="E1703" s="333" t="s">
        <v>24641</v>
      </c>
      <c r="F1703" s="333" t="s">
        <v>24642</v>
      </c>
      <c r="G1703" s="515">
        <v>415</v>
      </c>
      <c r="H1703" s="516">
        <v>6086660</v>
      </c>
    </row>
    <row r="1704" spans="1:8" x14ac:dyDescent="0.3">
      <c r="A1704" s="514">
        <v>5</v>
      </c>
      <c r="B1704" s="517" t="s">
        <v>20904</v>
      </c>
      <c r="C1704" s="333" t="s">
        <v>24643</v>
      </c>
      <c r="D1704" s="333" t="s">
        <v>274</v>
      </c>
      <c r="E1704" s="333" t="s">
        <v>24644</v>
      </c>
      <c r="F1704" s="333" t="s">
        <v>24645</v>
      </c>
      <c r="G1704" s="515">
        <v>650</v>
      </c>
      <c r="H1704" s="516">
        <v>5717824</v>
      </c>
    </row>
    <row r="1705" spans="1:8" x14ac:dyDescent="0.3">
      <c r="A1705" s="514">
        <v>5</v>
      </c>
      <c r="B1705" s="517" t="s">
        <v>20904</v>
      </c>
      <c r="C1705" s="333" t="s">
        <v>24646</v>
      </c>
      <c r="D1705" s="333" t="s">
        <v>274</v>
      </c>
      <c r="E1705" s="333" t="s">
        <v>24647</v>
      </c>
      <c r="F1705" s="333" t="s">
        <v>24648</v>
      </c>
      <c r="G1705" s="515">
        <v>925</v>
      </c>
      <c r="H1705" s="516">
        <v>4089696</v>
      </c>
    </row>
    <row r="1706" spans="1:8" x14ac:dyDescent="0.3">
      <c r="A1706" s="514">
        <v>5</v>
      </c>
      <c r="B1706" s="517" t="s">
        <v>20904</v>
      </c>
      <c r="C1706" s="333" t="s">
        <v>24649</v>
      </c>
      <c r="D1706" s="333" t="s">
        <v>274</v>
      </c>
      <c r="E1706" s="333" t="s">
        <v>24650</v>
      </c>
      <c r="F1706" s="333" t="s">
        <v>24651</v>
      </c>
      <c r="G1706" s="515">
        <v>530</v>
      </c>
      <c r="H1706" s="516">
        <v>9063684</v>
      </c>
    </row>
    <row r="1707" spans="1:8" x14ac:dyDescent="0.3">
      <c r="A1707" s="514">
        <v>5</v>
      </c>
      <c r="B1707" s="517" t="s">
        <v>20904</v>
      </c>
      <c r="C1707" s="333" t="s">
        <v>24652</v>
      </c>
      <c r="D1707" s="333" t="s">
        <v>274</v>
      </c>
      <c r="E1707" s="333" t="s">
        <v>24653</v>
      </c>
      <c r="F1707" s="333" t="s">
        <v>24654</v>
      </c>
      <c r="G1707" s="515">
        <v>650</v>
      </c>
      <c r="H1707" s="516">
        <v>8682974</v>
      </c>
    </row>
    <row r="1708" spans="1:8" x14ac:dyDescent="0.3">
      <c r="A1708" s="514">
        <v>5</v>
      </c>
      <c r="B1708" s="517" t="s">
        <v>20904</v>
      </c>
      <c r="C1708" s="333" t="s">
        <v>24655</v>
      </c>
      <c r="D1708" s="333" t="s">
        <v>274</v>
      </c>
      <c r="E1708" s="333" t="s">
        <v>24656</v>
      </c>
      <c r="F1708" s="333" t="s">
        <v>24657</v>
      </c>
      <c r="G1708" s="515">
        <v>925</v>
      </c>
      <c r="H1708" s="516">
        <v>5484681</v>
      </c>
    </row>
    <row r="1709" spans="1:8" x14ac:dyDescent="0.3">
      <c r="A1709" s="514">
        <v>5</v>
      </c>
      <c r="B1709" s="517" t="s">
        <v>20904</v>
      </c>
      <c r="C1709" s="333" t="s">
        <v>24658</v>
      </c>
      <c r="D1709" s="333" t="s">
        <v>274</v>
      </c>
      <c r="E1709" s="333" t="s">
        <v>24659</v>
      </c>
      <c r="F1709" s="333" t="s">
        <v>24660</v>
      </c>
      <c r="G1709" s="515">
        <v>858</v>
      </c>
      <c r="H1709" s="516">
        <v>3368075</v>
      </c>
    </row>
    <row r="1710" spans="1:8" x14ac:dyDescent="0.3">
      <c r="A1710" s="514">
        <v>5</v>
      </c>
      <c r="B1710" s="517" t="s">
        <v>20904</v>
      </c>
      <c r="C1710" s="333" t="s">
        <v>24661</v>
      </c>
      <c r="D1710" s="333" t="s">
        <v>274</v>
      </c>
      <c r="E1710" s="333" t="s">
        <v>24662</v>
      </c>
      <c r="F1710" s="333" t="s">
        <v>24663</v>
      </c>
      <c r="G1710" s="515">
        <v>510</v>
      </c>
      <c r="H1710" s="516">
        <v>9152277</v>
      </c>
    </row>
    <row r="1711" spans="1:8" x14ac:dyDescent="0.3">
      <c r="A1711" s="514">
        <v>5</v>
      </c>
      <c r="B1711" s="517" t="s">
        <v>20904</v>
      </c>
      <c r="C1711" s="333" t="s">
        <v>24664</v>
      </c>
      <c r="D1711" s="333" t="s">
        <v>274</v>
      </c>
      <c r="E1711" s="333" t="s">
        <v>24665</v>
      </c>
      <c r="F1711" s="333" t="s">
        <v>24666</v>
      </c>
      <c r="G1711" s="515">
        <v>925</v>
      </c>
      <c r="H1711" s="516">
        <v>3880955</v>
      </c>
    </row>
    <row r="1712" spans="1:8" x14ac:dyDescent="0.3">
      <c r="A1712" s="514">
        <v>5</v>
      </c>
      <c r="B1712" s="517" t="s">
        <v>20904</v>
      </c>
      <c r="C1712" s="333" t="s">
        <v>24667</v>
      </c>
      <c r="D1712" s="333" t="s">
        <v>274</v>
      </c>
      <c r="E1712" s="333" t="s">
        <v>24668</v>
      </c>
      <c r="F1712" s="333" t="s">
        <v>24669</v>
      </c>
      <c r="G1712" s="515">
        <v>925</v>
      </c>
      <c r="H1712" s="516">
        <v>3232125</v>
      </c>
    </row>
    <row r="1713" spans="1:8" x14ac:dyDescent="0.3">
      <c r="A1713" s="514">
        <v>5</v>
      </c>
      <c r="B1713" s="517" t="s">
        <v>20904</v>
      </c>
      <c r="C1713" s="333" t="s">
        <v>24670</v>
      </c>
      <c r="D1713" s="333" t="s">
        <v>274</v>
      </c>
      <c r="E1713" s="333" t="s">
        <v>24671</v>
      </c>
      <c r="F1713" s="333" t="s">
        <v>24672</v>
      </c>
      <c r="G1713" s="515">
        <v>503</v>
      </c>
      <c r="H1713" s="516">
        <v>8910684</v>
      </c>
    </row>
    <row r="1714" spans="1:8" x14ac:dyDescent="0.3">
      <c r="A1714" s="514">
        <v>5</v>
      </c>
      <c r="B1714" s="517" t="s">
        <v>20904</v>
      </c>
      <c r="C1714" s="333" t="s">
        <v>24673</v>
      </c>
      <c r="D1714" s="333" t="s">
        <v>274</v>
      </c>
      <c r="E1714" s="333" t="s">
        <v>24674</v>
      </c>
      <c r="F1714" s="333" t="s">
        <v>24675</v>
      </c>
      <c r="G1714" s="515">
        <v>310</v>
      </c>
      <c r="H1714" s="516">
        <v>9389557</v>
      </c>
    </row>
    <row r="1715" spans="1:8" x14ac:dyDescent="0.3">
      <c r="A1715" s="514">
        <v>5</v>
      </c>
      <c r="B1715" s="517" t="s">
        <v>20904</v>
      </c>
      <c r="C1715" s="333" t="s">
        <v>24676</v>
      </c>
      <c r="D1715" s="333" t="s">
        <v>274</v>
      </c>
      <c r="E1715" s="333" t="s">
        <v>24677</v>
      </c>
      <c r="F1715" s="333" t="s">
        <v>24678</v>
      </c>
      <c r="G1715" s="515">
        <v>925</v>
      </c>
      <c r="H1715" s="516">
        <v>3302101</v>
      </c>
    </row>
    <row r="1716" spans="1:8" x14ac:dyDescent="0.3">
      <c r="A1716" s="514">
        <v>5</v>
      </c>
      <c r="B1716" s="517" t="s">
        <v>20904</v>
      </c>
      <c r="C1716" s="333" t="s">
        <v>24679</v>
      </c>
      <c r="D1716" s="333" t="s">
        <v>274</v>
      </c>
      <c r="E1716" s="333" t="s">
        <v>24680</v>
      </c>
      <c r="F1716" s="333" t="s">
        <v>24681</v>
      </c>
      <c r="G1716" s="515">
        <v>925</v>
      </c>
      <c r="H1716" s="516">
        <v>2856168</v>
      </c>
    </row>
    <row r="1717" spans="1:8" x14ac:dyDescent="0.3">
      <c r="A1717" s="514">
        <v>5</v>
      </c>
      <c r="B1717" s="517" t="s">
        <v>20904</v>
      </c>
      <c r="C1717" s="333" t="s">
        <v>24682</v>
      </c>
      <c r="D1717" s="333" t="s">
        <v>274</v>
      </c>
      <c r="E1717" s="333" t="s">
        <v>24683</v>
      </c>
      <c r="F1717" s="333" t="s">
        <v>24684</v>
      </c>
      <c r="G1717" s="515">
        <v>925</v>
      </c>
      <c r="H1717" s="516">
        <v>3880946</v>
      </c>
    </row>
    <row r="1718" spans="1:8" x14ac:dyDescent="0.3">
      <c r="A1718" s="514">
        <v>5</v>
      </c>
      <c r="B1718" s="517" t="s">
        <v>20904</v>
      </c>
      <c r="C1718" s="333" t="s">
        <v>24685</v>
      </c>
      <c r="D1718" s="333" t="s">
        <v>274</v>
      </c>
      <c r="E1718" s="333" t="s">
        <v>24686</v>
      </c>
      <c r="F1718" s="333" t="s">
        <v>24687</v>
      </c>
      <c r="G1718" s="515">
        <v>510</v>
      </c>
      <c r="H1718" s="516">
        <v>2204825</v>
      </c>
    </row>
    <row r="1719" spans="1:8" x14ac:dyDescent="0.3">
      <c r="A1719" s="514">
        <v>5</v>
      </c>
      <c r="B1719" s="517" t="s">
        <v>20904</v>
      </c>
      <c r="C1719" s="333" t="s">
        <v>24688</v>
      </c>
      <c r="D1719" s="333" t="s">
        <v>274</v>
      </c>
      <c r="E1719" s="333" t="s">
        <v>24689</v>
      </c>
      <c r="F1719" s="333" t="s">
        <v>24690</v>
      </c>
      <c r="G1719" s="515">
        <v>925</v>
      </c>
      <c r="H1719" s="516">
        <v>8181173</v>
      </c>
    </row>
    <row r="1720" spans="1:8" x14ac:dyDescent="0.3">
      <c r="A1720" s="514">
        <v>5</v>
      </c>
      <c r="B1720" s="517" t="s">
        <v>20904</v>
      </c>
      <c r="C1720" s="333" t="s">
        <v>24691</v>
      </c>
      <c r="D1720" s="333" t="s">
        <v>274</v>
      </c>
      <c r="E1720" s="333" t="s">
        <v>24692</v>
      </c>
      <c r="F1720" s="333" t="s">
        <v>24693</v>
      </c>
      <c r="G1720" s="515">
        <v>510</v>
      </c>
      <c r="H1720" s="516">
        <v>8330504</v>
      </c>
    </row>
    <row r="1721" spans="1:8" x14ac:dyDescent="0.3">
      <c r="A1721" s="514">
        <v>5</v>
      </c>
      <c r="B1721" s="517" t="s">
        <v>20904</v>
      </c>
      <c r="C1721" s="333" t="s">
        <v>24694</v>
      </c>
      <c r="D1721" s="333" t="s">
        <v>274</v>
      </c>
      <c r="E1721" s="333" t="s">
        <v>24695</v>
      </c>
      <c r="F1721" s="333" t="s">
        <v>24696</v>
      </c>
      <c r="G1721" s="515">
        <v>510</v>
      </c>
      <c r="H1721" s="516">
        <v>8537988</v>
      </c>
    </row>
    <row r="1722" spans="1:8" x14ac:dyDescent="0.3">
      <c r="A1722" s="514">
        <v>5</v>
      </c>
      <c r="B1722" s="517" t="s">
        <v>20904</v>
      </c>
      <c r="C1722" s="333" t="s">
        <v>24697</v>
      </c>
      <c r="D1722" s="333" t="s">
        <v>274</v>
      </c>
      <c r="E1722" s="333" t="s">
        <v>24698</v>
      </c>
      <c r="F1722" s="333" t="s">
        <v>24699</v>
      </c>
      <c r="G1722" s="515">
        <v>415</v>
      </c>
      <c r="H1722" s="516">
        <v>2657071</v>
      </c>
    </row>
    <row r="1723" spans="1:8" x14ac:dyDescent="0.3">
      <c r="A1723" s="514">
        <v>5</v>
      </c>
      <c r="B1723" s="517" t="s">
        <v>20904</v>
      </c>
      <c r="C1723" s="333" t="s">
        <v>24700</v>
      </c>
      <c r="D1723" s="333" t="s">
        <v>274</v>
      </c>
      <c r="E1723" s="333" t="s">
        <v>24701</v>
      </c>
      <c r="F1723" s="333" t="s">
        <v>24702</v>
      </c>
      <c r="G1723" s="515">
        <v>925</v>
      </c>
      <c r="H1723" s="516">
        <v>7881114</v>
      </c>
    </row>
    <row r="1724" spans="1:8" x14ac:dyDescent="0.3">
      <c r="A1724" s="514">
        <v>5</v>
      </c>
      <c r="B1724" s="517" t="s">
        <v>20904</v>
      </c>
      <c r="C1724" s="333" t="s">
        <v>24703</v>
      </c>
      <c r="D1724" s="333" t="s">
        <v>274</v>
      </c>
      <c r="E1724" s="333" t="s">
        <v>24704</v>
      </c>
      <c r="F1724" s="333" t="s">
        <v>24705</v>
      </c>
      <c r="G1724" s="515">
        <v>925</v>
      </c>
      <c r="H1724" s="516">
        <v>4577073</v>
      </c>
    </row>
    <row r="1725" spans="1:8" x14ac:dyDescent="0.3">
      <c r="A1725" s="514">
        <v>5</v>
      </c>
      <c r="B1725" s="517" t="s">
        <v>20904</v>
      </c>
      <c r="C1725" s="333" t="s">
        <v>24706</v>
      </c>
      <c r="D1725" s="333" t="s">
        <v>274</v>
      </c>
      <c r="E1725" s="333" t="s">
        <v>24707</v>
      </c>
      <c r="F1725" s="333" t="s">
        <v>24708</v>
      </c>
      <c r="G1725" s="515">
        <v>562</v>
      </c>
      <c r="H1725" s="516">
        <v>5063474</v>
      </c>
    </row>
    <row r="1726" spans="1:8" x14ac:dyDescent="0.3">
      <c r="A1726" s="514">
        <v>5</v>
      </c>
      <c r="B1726" s="517" t="s">
        <v>20904</v>
      </c>
      <c r="C1726" s="333" t="s">
        <v>24709</v>
      </c>
      <c r="D1726" s="333" t="s">
        <v>274</v>
      </c>
      <c r="E1726" s="333" t="s">
        <v>24710</v>
      </c>
      <c r="F1726" s="333" t="s">
        <v>24711</v>
      </c>
      <c r="G1726" s="515">
        <v>925</v>
      </c>
      <c r="H1726" s="516">
        <v>3775758</v>
      </c>
    </row>
    <row r="1727" spans="1:8" x14ac:dyDescent="0.3">
      <c r="A1727" s="514">
        <v>5</v>
      </c>
      <c r="B1727" s="517" t="s">
        <v>20904</v>
      </c>
      <c r="C1727" s="333" t="s">
        <v>24712</v>
      </c>
      <c r="D1727" s="333" t="s">
        <v>274</v>
      </c>
      <c r="E1727" s="333" t="s">
        <v>24713</v>
      </c>
      <c r="F1727" s="333" t="s">
        <v>24714</v>
      </c>
      <c r="G1727" s="515">
        <v>925</v>
      </c>
      <c r="H1727" s="516">
        <v>2474775</v>
      </c>
    </row>
    <row r="1728" spans="1:8" x14ac:dyDescent="0.3">
      <c r="A1728" s="514">
        <v>5</v>
      </c>
      <c r="B1728" s="517" t="s">
        <v>20904</v>
      </c>
      <c r="C1728" s="333" t="s">
        <v>24715</v>
      </c>
      <c r="D1728" s="333" t="s">
        <v>274</v>
      </c>
      <c r="E1728" s="333" t="s">
        <v>24716</v>
      </c>
      <c r="F1728" s="333" t="s">
        <v>24717</v>
      </c>
      <c r="G1728" s="515">
        <v>925</v>
      </c>
      <c r="H1728" s="516">
        <v>3763476</v>
      </c>
    </row>
    <row r="1729" spans="1:8" x14ac:dyDescent="0.3">
      <c r="A1729" s="514">
        <v>5</v>
      </c>
      <c r="B1729" s="517" t="s">
        <v>20904</v>
      </c>
      <c r="C1729" s="333" t="s">
        <v>24718</v>
      </c>
      <c r="D1729" s="333" t="s">
        <v>274</v>
      </c>
      <c r="E1729" s="333" t="s">
        <v>24719</v>
      </c>
      <c r="F1729" s="333" t="s">
        <v>24720</v>
      </c>
      <c r="G1729" s="515">
        <v>510</v>
      </c>
      <c r="H1729" s="516">
        <v>5042770</v>
      </c>
    </row>
    <row r="1730" spans="1:8" x14ac:dyDescent="0.3">
      <c r="A1730" s="514">
        <v>5</v>
      </c>
      <c r="B1730" s="517" t="s">
        <v>20904</v>
      </c>
      <c r="C1730" s="333" t="s">
        <v>24721</v>
      </c>
      <c r="D1730" s="333" t="s">
        <v>274</v>
      </c>
      <c r="E1730" s="333" t="s">
        <v>24722</v>
      </c>
      <c r="F1730" s="333" t="s">
        <v>24723</v>
      </c>
      <c r="G1730" s="515">
        <v>310</v>
      </c>
      <c r="H1730" s="516">
        <v>9262045</v>
      </c>
    </row>
    <row r="1731" spans="1:8" x14ac:dyDescent="0.3">
      <c r="A1731" s="514">
        <v>5</v>
      </c>
      <c r="B1731" s="517" t="s">
        <v>20904</v>
      </c>
      <c r="C1731" s="333" t="s">
        <v>24724</v>
      </c>
      <c r="D1731" s="333" t="s">
        <v>274</v>
      </c>
      <c r="E1731" s="333" t="s">
        <v>24725</v>
      </c>
      <c r="F1731" s="333" t="s">
        <v>24726</v>
      </c>
      <c r="G1731" s="515">
        <v>510</v>
      </c>
      <c r="H1731" s="516">
        <v>6319259</v>
      </c>
    </row>
    <row r="1732" spans="1:8" x14ac:dyDescent="0.3">
      <c r="A1732" s="514">
        <v>5</v>
      </c>
      <c r="B1732" s="517" t="s">
        <v>20904</v>
      </c>
      <c r="C1732" s="333" t="s">
        <v>24727</v>
      </c>
      <c r="D1732" s="333" t="s">
        <v>274</v>
      </c>
      <c r="E1732" s="333" t="s">
        <v>24728</v>
      </c>
      <c r="F1732" s="333" t="s">
        <v>24729</v>
      </c>
      <c r="G1732" s="515">
        <v>510</v>
      </c>
      <c r="H1732" s="516">
        <v>6855867</v>
      </c>
    </row>
    <row r="1733" spans="1:8" x14ac:dyDescent="0.3">
      <c r="A1733" s="514">
        <v>5</v>
      </c>
      <c r="B1733" s="517" t="s">
        <v>20904</v>
      </c>
      <c r="C1733" s="333" t="s">
        <v>24730</v>
      </c>
      <c r="D1733" s="333" t="s">
        <v>274</v>
      </c>
      <c r="E1733" s="333" t="s">
        <v>24731</v>
      </c>
      <c r="F1733" s="333" t="s">
        <v>24732</v>
      </c>
      <c r="G1733" s="515">
        <v>415</v>
      </c>
      <c r="H1733" s="516">
        <v>4320109</v>
      </c>
    </row>
    <row r="1734" spans="1:8" x14ac:dyDescent="0.3">
      <c r="A1734" s="514">
        <v>5</v>
      </c>
      <c r="B1734" s="517" t="s">
        <v>20904</v>
      </c>
      <c r="C1734" s="333" t="s">
        <v>24733</v>
      </c>
      <c r="D1734" s="333" t="s">
        <v>274</v>
      </c>
      <c r="E1734" s="333" t="s">
        <v>20634</v>
      </c>
      <c r="F1734" s="333" t="s">
        <v>24734</v>
      </c>
      <c r="G1734" s="515">
        <v>925</v>
      </c>
      <c r="H1734" s="516">
        <v>9989404</v>
      </c>
    </row>
    <row r="1735" spans="1:8" x14ac:dyDescent="0.3">
      <c r="A1735" s="514">
        <v>5</v>
      </c>
      <c r="B1735" s="517" t="s">
        <v>20904</v>
      </c>
      <c r="C1735" s="333" t="s">
        <v>24735</v>
      </c>
      <c r="D1735" s="333" t="s">
        <v>274</v>
      </c>
      <c r="E1735" s="333" t="s">
        <v>24736</v>
      </c>
      <c r="F1735" s="333" t="s">
        <v>24737</v>
      </c>
      <c r="G1735" s="515">
        <v>303</v>
      </c>
      <c r="H1735" s="516">
        <v>5244743</v>
      </c>
    </row>
    <row r="1736" spans="1:8" x14ac:dyDescent="0.3">
      <c r="A1736" s="514">
        <v>5</v>
      </c>
      <c r="B1736" s="517" t="s">
        <v>20904</v>
      </c>
      <c r="C1736" s="333" t="s">
        <v>24738</v>
      </c>
      <c r="D1736" s="333" t="s">
        <v>274</v>
      </c>
      <c r="E1736" s="333" t="s">
        <v>24739</v>
      </c>
      <c r="F1736" s="333" t="s">
        <v>24740</v>
      </c>
      <c r="G1736" s="515">
        <v>925</v>
      </c>
      <c r="H1736" s="516">
        <v>2852078</v>
      </c>
    </row>
    <row r="1737" spans="1:8" x14ac:dyDescent="0.3">
      <c r="A1737" s="514">
        <v>5</v>
      </c>
      <c r="B1737" s="517" t="s">
        <v>20904</v>
      </c>
      <c r="C1737" s="333" t="s">
        <v>24741</v>
      </c>
      <c r="D1737" s="333" t="s">
        <v>274</v>
      </c>
      <c r="E1737" s="333" t="s">
        <v>24742</v>
      </c>
      <c r="F1737" s="333" t="s">
        <v>24743</v>
      </c>
      <c r="G1737" s="515">
        <v>925</v>
      </c>
      <c r="H1737" s="516">
        <v>8996138</v>
      </c>
    </row>
    <row r="1738" spans="1:8" x14ac:dyDescent="0.3">
      <c r="A1738" s="514">
        <v>5</v>
      </c>
      <c r="B1738" s="517" t="s">
        <v>20904</v>
      </c>
      <c r="C1738" s="333" t="s">
        <v>24744</v>
      </c>
      <c r="D1738" s="333" t="s">
        <v>274</v>
      </c>
      <c r="E1738" s="333" t="s">
        <v>24745</v>
      </c>
      <c r="F1738" s="333" t="s">
        <v>24746</v>
      </c>
      <c r="G1738" s="515">
        <v>510</v>
      </c>
      <c r="H1738" s="516">
        <v>3886032</v>
      </c>
    </row>
    <row r="1739" spans="1:8" x14ac:dyDescent="0.3">
      <c r="A1739" s="514">
        <v>5</v>
      </c>
      <c r="B1739" s="517" t="s">
        <v>20904</v>
      </c>
      <c r="C1739" s="333" t="s">
        <v>24747</v>
      </c>
      <c r="D1739" s="333" t="s">
        <v>274</v>
      </c>
      <c r="E1739" s="333" t="s">
        <v>24748</v>
      </c>
      <c r="F1739" s="333" t="s">
        <v>24749</v>
      </c>
      <c r="G1739" s="515">
        <v>925</v>
      </c>
      <c r="H1739" s="516">
        <v>5954539</v>
      </c>
    </row>
    <row r="1740" spans="1:8" x14ac:dyDescent="0.3">
      <c r="A1740" s="514">
        <v>5</v>
      </c>
      <c r="B1740" s="517" t="s">
        <v>20904</v>
      </c>
      <c r="C1740" s="333" t="s">
        <v>24750</v>
      </c>
      <c r="D1740" s="333" t="s">
        <v>274</v>
      </c>
      <c r="E1740" s="333" t="s">
        <v>24751</v>
      </c>
      <c r="F1740" s="333" t="s">
        <v>24752</v>
      </c>
      <c r="G1740" s="515">
        <v>415</v>
      </c>
      <c r="H1740" s="516">
        <v>5157278</v>
      </c>
    </row>
    <row r="1741" spans="1:8" x14ac:dyDescent="0.3">
      <c r="A1741" s="514">
        <v>5</v>
      </c>
      <c r="B1741" s="517" t="s">
        <v>20904</v>
      </c>
      <c r="C1741" s="333" t="s">
        <v>24753</v>
      </c>
      <c r="D1741" s="333" t="s">
        <v>274</v>
      </c>
      <c r="E1741" s="333" t="s">
        <v>24754</v>
      </c>
      <c r="F1741" s="333" t="s">
        <v>24755</v>
      </c>
      <c r="G1741" s="515">
        <v>925</v>
      </c>
      <c r="H1741" s="516">
        <v>2125373</v>
      </c>
    </row>
    <row r="1742" spans="1:8" x14ac:dyDescent="0.3">
      <c r="A1742" s="514">
        <v>5</v>
      </c>
      <c r="B1742" s="517" t="s">
        <v>20904</v>
      </c>
      <c r="C1742" s="333" t="s">
        <v>24756</v>
      </c>
      <c r="D1742" s="333" t="s">
        <v>274</v>
      </c>
      <c r="E1742" s="333" t="s">
        <v>24757</v>
      </c>
      <c r="F1742" s="333" t="s">
        <v>24758</v>
      </c>
      <c r="G1742" s="515">
        <v>510</v>
      </c>
      <c r="H1742" s="516">
        <v>5062061</v>
      </c>
    </row>
    <row r="1743" spans="1:8" x14ac:dyDescent="0.3">
      <c r="A1743" s="514">
        <v>5</v>
      </c>
      <c r="B1743" s="517" t="s">
        <v>20904</v>
      </c>
      <c r="C1743" s="333" t="s">
        <v>24759</v>
      </c>
      <c r="D1743" s="333" t="s">
        <v>274</v>
      </c>
      <c r="E1743" s="333" t="s">
        <v>24760</v>
      </c>
      <c r="F1743" s="333" t="s">
        <v>24761</v>
      </c>
      <c r="G1743" s="515">
        <v>510</v>
      </c>
      <c r="H1743" s="516">
        <v>2928632</v>
      </c>
    </row>
    <row r="1744" spans="1:8" x14ac:dyDescent="0.3">
      <c r="A1744" s="514">
        <v>5</v>
      </c>
      <c r="B1744" s="517" t="s">
        <v>20904</v>
      </c>
      <c r="C1744" s="333" t="s">
        <v>24762</v>
      </c>
      <c r="D1744" s="333" t="s">
        <v>274</v>
      </c>
      <c r="E1744" s="333" t="s">
        <v>24763</v>
      </c>
      <c r="F1744" s="333" t="s">
        <v>24764</v>
      </c>
      <c r="G1744" s="515">
        <v>925</v>
      </c>
      <c r="H1744" s="516">
        <v>6393021</v>
      </c>
    </row>
    <row r="1745" spans="1:8" x14ac:dyDescent="0.3">
      <c r="A1745" s="514">
        <v>5</v>
      </c>
      <c r="B1745" s="517" t="s">
        <v>20904</v>
      </c>
      <c r="C1745" s="333" t="s">
        <v>24765</v>
      </c>
      <c r="D1745" s="333" t="s">
        <v>274</v>
      </c>
      <c r="E1745" s="333" t="s">
        <v>24766</v>
      </c>
      <c r="F1745" s="333" t="s">
        <v>24767</v>
      </c>
      <c r="G1745" s="515">
        <v>925</v>
      </c>
      <c r="H1745" s="516">
        <v>7085390</v>
      </c>
    </row>
    <row r="1746" spans="1:8" x14ac:dyDescent="0.3">
      <c r="A1746" s="514">
        <v>5</v>
      </c>
      <c r="B1746" s="517" t="s">
        <v>20904</v>
      </c>
      <c r="C1746" s="333" t="s">
        <v>24768</v>
      </c>
      <c r="D1746" s="333" t="s">
        <v>274</v>
      </c>
      <c r="E1746" s="333" t="s">
        <v>24769</v>
      </c>
      <c r="F1746" s="333" t="s">
        <v>24770</v>
      </c>
      <c r="G1746" s="515">
        <v>925</v>
      </c>
      <c r="H1746" s="516">
        <v>4561578</v>
      </c>
    </row>
    <row r="1747" spans="1:8" x14ac:dyDescent="0.3">
      <c r="A1747" s="514">
        <v>5</v>
      </c>
      <c r="B1747" s="517" t="s">
        <v>20904</v>
      </c>
      <c r="C1747" s="333" t="s">
        <v>24771</v>
      </c>
      <c r="D1747" s="333" t="s">
        <v>274</v>
      </c>
      <c r="E1747" s="333" t="s">
        <v>24772</v>
      </c>
      <c r="F1747" s="333" t="s">
        <v>24773</v>
      </c>
      <c r="G1747" s="515">
        <v>415</v>
      </c>
      <c r="H1747" s="516">
        <v>5175916</v>
      </c>
    </row>
    <row r="1748" spans="1:8" x14ac:dyDescent="0.3">
      <c r="A1748" s="514">
        <v>5</v>
      </c>
      <c r="B1748" s="517" t="s">
        <v>20904</v>
      </c>
      <c r="C1748" s="333" t="s">
        <v>24774</v>
      </c>
      <c r="D1748" s="333" t="s">
        <v>274</v>
      </c>
      <c r="E1748" s="333" t="s">
        <v>24775</v>
      </c>
      <c r="F1748" s="333" t="s">
        <v>24776</v>
      </c>
      <c r="G1748" s="515">
        <v>415</v>
      </c>
      <c r="H1748" s="516">
        <v>8284643</v>
      </c>
    </row>
    <row r="1749" spans="1:8" x14ac:dyDescent="0.3">
      <c r="A1749" s="514">
        <v>5</v>
      </c>
      <c r="B1749" s="517" t="s">
        <v>20904</v>
      </c>
      <c r="C1749" s="333" t="s">
        <v>24777</v>
      </c>
      <c r="D1749" s="333" t="s">
        <v>274</v>
      </c>
      <c r="E1749" s="333" t="s">
        <v>24778</v>
      </c>
      <c r="F1749" s="333" t="s">
        <v>24779</v>
      </c>
      <c r="G1749" s="515">
        <v>925</v>
      </c>
      <c r="H1749" s="516">
        <v>8789480</v>
      </c>
    </row>
    <row r="1750" spans="1:8" x14ac:dyDescent="0.3">
      <c r="A1750" s="514">
        <v>5</v>
      </c>
      <c r="B1750" s="517" t="s">
        <v>20904</v>
      </c>
      <c r="C1750" s="333" t="s">
        <v>24780</v>
      </c>
      <c r="D1750" s="333" t="s">
        <v>274</v>
      </c>
      <c r="E1750" s="333" t="s">
        <v>24781</v>
      </c>
      <c r="F1750" s="333" t="s">
        <v>24782</v>
      </c>
      <c r="G1750" s="515">
        <v>925</v>
      </c>
      <c r="H1750" s="516">
        <v>6398020</v>
      </c>
    </row>
    <row r="1751" spans="1:8" x14ac:dyDescent="0.3">
      <c r="A1751" s="514">
        <v>5</v>
      </c>
      <c r="B1751" s="517" t="s">
        <v>20904</v>
      </c>
      <c r="C1751" s="333" t="s">
        <v>24783</v>
      </c>
      <c r="D1751" s="333" t="s">
        <v>294</v>
      </c>
      <c r="E1751" s="333" t="s">
        <v>24784</v>
      </c>
      <c r="F1751" s="333" t="s">
        <v>24785</v>
      </c>
      <c r="G1751" s="515">
        <v>530</v>
      </c>
      <c r="H1751" s="516">
        <v>7609200</v>
      </c>
    </row>
    <row r="1752" spans="1:8" x14ac:dyDescent="0.3">
      <c r="A1752" s="514">
        <v>5</v>
      </c>
      <c r="B1752" s="517" t="s">
        <v>20904</v>
      </c>
      <c r="C1752" s="333" t="s">
        <v>24786</v>
      </c>
      <c r="D1752" s="333" t="s">
        <v>274</v>
      </c>
      <c r="E1752" s="333" t="s">
        <v>24787</v>
      </c>
      <c r="F1752" s="333" t="s">
        <v>24788</v>
      </c>
      <c r="G1752" s="515">
        <v>415</v>
      </c>
      <c r="H1752" s="516">
        <v>8193414</v>
      </c>
    </row>
    <row r="1753" spans="1:8" x14ac:dyDescent="0.3">
      <c r="A1753" s="514">
        <v>5</v>
      </c>
      <c r="B1753" s="517" t="s">
        <v>20904</v>
      </c>
      <c r="C1753" s="333" t="s">
        <v>24789</v>
      </c>
      <c r="D1753" s="333" t="s">
        <v>274</v>
      </c>
      <c r="E1753" s="333" t="s">
        <v>24790</v>
      </c>
      <c r="F1753" s="333" t="s">
        <v>24791</v>
      </c>
      <c r="G1753" s="515">
        <v>415</v>
      </c>
      <c r="H1753" s="516">
        <v>6546304</v>
      </c>
    </row>
    <row r="1754" spans="1:8" x14ac:dyDescent="0.3">
      <c r="A1754" s="514">
        <v>5</v>
      </c>
      <c r="B1754" s="517" t="s">
        <v>20904</v>
      </c>
      <c r="C1754" s="333" t="s">
        <v>24792</v>
      </c>
      <c r="D1754" s="333" t="s">
        <v>274</v>
      </c>
      <c r="E1754" s="333" t="s">
        <v>24793</v>
      </c>
      <c r="F1754" s="333" t="s">
        <v>24794</v>
      </c>
      <c r="G1754" s="515">
        <v>201</v>
      </c>
      <c r="H1754" s="516">
        <v>5092800</v>
      </c>
    </row>
    <row r="1755" spans="1:8" x14ac:dyDescent="0.3">
      <c r="A1755" s="514">
        <v>5</v>
      </c>
      <c r="B1755" s="517" t="s">
        <v>20904</v>
      </c>
      <c r="C1755" s="333" t="s">
        <v>24795</v>
      </c>
      <c r="D1755" s="333" t="s">
        <v>274</v>
      </c>
      <c r="E1755" s="333" t="s">
        <v>24796</v>
      </c>
      <c r="F1755" s="333" t="s">
        <v>24797</v>
      </c>
      <c r="G1755" s="515">
        <v>530</v>
      </c>
      <c r="H1755" s="516">
        <v>4484069</v>
      </c>
    </row>
    <row r="1756" spans="1:8" x14ac:dyDescent="0.3">
      <c r="A1756" s="514">
        <v>5</v>
      </c>
      <c r="B1756" s="517" t="s">
        <v>20904</v>
      </c>
      <c r="C1756" s="333" t="s">
        <v>24798</v>
      </c>
      <c r="D1756" s="333" t="s">
        <v>274</v>
      </c>
      <c r="E1756" s="333" t="s">
        <v>24799</v>
      </c>
      <c r="F1756" s="333" t="s">
        <v>24800</v>
      </c>
      <c r="G1756" s="515">
        <v>925</v>
      </c>
      <c r="H1756" s="516">
        <v>8758670</v>
      </c>
    </row>
    <row r="1757" spans="1:8" x14ac:dyDescent="0.3">
      <c r="A1757" s="514">
        <v>5</v>
      </c>
      <c r="B1757" s="517" t="s">
        <v>20904</v>
      </c>
      <c r="C1757" s="333" t="s">
        <v>24801</v>
      </c>
      <c r="D1757" s="333" t="s">
        <v>274</v>
      </c>
      <c r="E1757" s="333" t="s">
        <v>24802</v>
      </c>
      <c r="F1757" s="333" t="s">
        <v>24803</v>
      </c>
      <c r="G1757" s="515">
        <v>925</v>
      </c>
      <c r="H1757" s="516">
        <v>3775732</v>
      </c>
    </row>
    <row r="1758" spans="1:8" x14ac:dyDescent="0.3">
      <c r="A1758" s="514">
        <v>5</v>
      </c>
      <c r="B1758" s="517" t="s">
        <v>20904</v>
      </c>
      <c r="C1758" s="333" t="s">
        <v>24804</v>
      </c>
      <c r="D1758" s="333" t="s">
        <v>274</v>
      </c>
      <c r="E1758" s="333" t="s">
        <v>24805</v>
      </c>
      <c r="F1758" s="333" t="s">
        <v>24806</v>
      </c>
      <c r="G1758" s="515">
        <v>510</v>
      </c>
      <c r="H1758" s="516">
        <v>3326857</v>
      </c>
    </row>
    <row r="1759" spans="1:8" x14ac:dyDescent="0.3">
      <c r="A1759" s="514">
        <v>5</v>
      </c>
      <c r="B1759" s="517" t="s">
        <v>20904</v>
      </c>
      <c r="C1759" s="333" t="s">
        <v>24807</v>
      </c>
      <c r="D1759" s="333" t="s">
        <v>274</v>
      </c>
      <c r="E1759" s="333" t="s">
        <v>24808</v>
      </c>
      <c r="F1759" s="333" t="s">
        <v>24809</v>
      </c>
      <c r="G1759" s="515">
        <v>510</v>
      </c>
      <c r="H1759" s="516">
        <v>6922854</v>
      </c>
    </row>
    <row r="1760" spans="1:8" x14ac:dyDescent="0.3">
      <c r="A1760" s="514">
        <v>5</v>
      </c>
      <c r="B1760" s="517" t="s">
        <v>20904</v>
      </c>
      <c r="C1760" s="333" t="s">
        <v>24810</v>
      </c>
      <c r="D1760" s="333" t="s">
        <v>274</v>
      </c>
      <c r="E1760" s="333" t="s">
        <v>24811</v>
      </c>
      <c r="F1760" s="333" t="s">
        <v>24812</v>
      </c>
      <c r="G1760" s="515">
        <v>415</v>
      </c>
      <c r="H1760" s="516">
        <v>7864425</v>
      </c>
    </row>
    <row r="1761" spans="1:8" x14ac:dyDescent="0.3">
      <c r="A1761" s="514">
        <v>5</v>
      </c>
      <c r="B1761" s="517" t="s">
        <v>20904</v>
      </c>
      <c r="C1761" s="333" t="s">
        <v>24813</v>
      </c>
      <c r="D1761" s="333" t="s">
        <v>274</v>
      </c>
      <c r="E1761" s="333" t="s">
        <v>24814</v>
      </c>
      <c r="F1761" s="333" t="s">
        <v>24815</v>
      </c>
      <c r="G1761" s="515">
        <v>925</v>
      </c>
      <c r="H1761" s="516">
        <v>4519010</v>
      </c>
    </row>
    <row r="1762" spans="1:8" x14ac:dyDescent="0.3">
      <c r="A1762" s="514">
        <v>5</v>
      </c>
      <c r="B1762" s="517" t="s">
        <v>20904</v>
      </c>
      <c r="C1762" s="333" t="s">
        <v>24816</v>
      </c>
      <c r="D1762" s="333" t="s">
        <v>274</v>
      </c>
      <c r="E1762" s="333" t="s">
        <v>24817</v>
      </c>
      <c r="F1762" s="333" t="s">
        <v>24818</v>
      </c>
      <c r="G1762" s="515">
        <v>415</v>
      </c>
      <c r="H1762" s="516">
        <v>3287987</v>
      </c>
    </row>
    <row r="1763" spans="1:8" x14ac:dyDescent="0.3">
      <c r="A1763" s="514">
        <v>5</v>
      </c>
      <c r="B1763" s="517" t="s">
        <v>20904</v>
      </c>
      <c r="C1763" s="333" t="s">
        <v>24819</v>
      </c>
      <c r="D1763" s="333" t="s">
        <v>274</v>
      </c>
      <c r="E1763" s="333" t="s">
        <v>24820</v>
      </c>
      <c r="F1763" s="333" t="s">
        <v>24821</v>
      </c>
      <c r="G1763" s="515">
        <v>919</v>
      </c>
      <c r="H1763" s="516">
        <v>6562525</v>
      </c>
    </row>
    <row r="1764" spans="1:8" x14ac:dyDescent="0.3">
      <c r="A1764" s="514">
        <v>5</v>
      </c>
      <c r="B1764" s="517" t="s">
        <v>20904</v>
      </c>
      <c r="C1764" s="333" t="s">
        <v>24822</v>
      </c>
      <c r="D1764" s="333" t="s">
        <v>274</v>
      </c>
      <c r="E1764" s="333" t="s">
        <v>24823</v>
      </c>
      <c r="F1764" s="333" t="s">
        <v>24824</v>
      </c>
      <c r="G1764" s="515">
        <v>617</v>
      </c>
      <c r="H1764" s="516">
        <v>9396225</v>
      </c>
    </row>
    <row r="1765" spans="1:8" x14ac:dyDescent="0.3">
      <c r="A1765" s="514">
        <v>5</v>
      </c>
      <c r="B1765" s="517" t="s">
        <v>20904</v>
      </c>
      <c r="C1765" s="333" t="s">
        <v>24825</v>
      </c>
      <c r="D1765" s="333" t="s">
        <v>274</v>
      </c>
      <c r="E1765" s="333" t="s">
        <v>24826</v>
      </c>
      <c r="F1765" s="333" t="s">
        <v>24827</v>
      </c>
      <c r="G1765" s="515">
        <v>215</v>
      </c>
      <c r="H1765" s="516">
        <v>8065885</v>
      </c>
    </row>
    <row r="1766" spans="1:8" x14ac:dyDescent="0.3">
      <c r="A1766" s="514">
        <v>5</v>
      </c>
      <c r="B1766" s="517" t="s">
        <v>20904</v>
      </c>
      <c r="C1766" s="333" t="s">
        <v>24828</v>
      </c>
      <c r="D1766" s="333" t="s">
        <v>274</v>
      </c>
      <c r="E1766" s="333" t="s">
        <v>24829</v>
      </c>
      <c r="F1766" s="333" t="s">
        <v>24830</v>
      </c>
      <c r="G1766" s="515">
        <v>925</v>
      </c>
      <c r="H1766" s="516">
        <v>3778536</v>
      </c>
    </row>
    <row r="1767" spans="1:8" x14ac:dyDescent="0.3">
      <c r="A1767" s="514">
        <v>5</v>
      </c>
      <c r="B1767" s="517" t="s">
        <v>20904</v>
      </c>
      <c r="C1767" s="333" t="s">
        <v>24831</v>
      </c>
      <c r="D1767" s="333" t="s">
        <v>274</v>
      </c>
      <c r="E1767" s="333" t="s">
        <v>24832</v>
      </c>
      <c r="F1767" s="333" t="s">
        <v>24833</v>
      </c>
      <c r="G1767" s="515">
        <v>510</v>
      </c>
      <c r="H1767" s="516">
        <v>2247848</v>
      </c>
    </row>
    <row r="1768" spans="1:8" x14ac:dyDescent="0.3">
      <c r="A1768" s="514">
        <v>5</v>
      </c>
      <c r="B1768" s="517" t="s">
        <v>20904</v>
      </c>
      <c r="C1768" s="333" t="s">
        <v>24834</v>
      </c>
      <c r="D1768" s="333" t="s">
        <v>274</v>
      </c>
      <c r="E1768" s="333" t="s">
        <v>24835</v>
      </c>
      <c r="F1768" s="333" t="s">
        <v>24836</v>
      </c>
      <c r="G1768" s="515">
        <v>925</v>
      </c>
      <c r="H1768" s="516">
        <v>5960733</v>
      </c>
    </row>
    <row r="1769" spans="1:8" x14ac:dyDescent="0.3">
      <c r="A1769" s="514">
        <v>5</v>
      </c>
      <c r="B1769" s="517" t="s">
        <v>20904</v>
      </c>
      <c r="C1769" s="333" t="s">
        <v>24837</v>
      </c>
      <c r="D1769" s="333" t="s">
        <v>274</v>
      </c>
      <c r="E1769" s="333" t="s">
        <v>24838</v>
      </c>
      <c r="F1769" s="333" t="s">
        <v>24839</v>
      </c>
      <c r="G1769" s="515">
        <v>925</v>
      </c>
      <c r="H1769" s="516">
        <v>3880936</v>
      </c>
    </row>
    <row r="1770" spans="1:8" x14ac:dyDescent="0.3">
      <c r="A1770" s="514">
        <v>5</v>
      </c>
      <c r="B1770" s="517" t="s">
        <v>20904</v>
      </c>
      <c r="C1770" s="333" t="s">
        <v>24840</v>
      </c>
      <c r="D1770" s="333" t="s">
        <v>274</v>
      </c>
      <c r="E1770" s="333" t="s">
        <v>24841</v>
      </c>
      <c r="F1770" s="333" t="s">
        <v>24842</v>
      </c>
      <c r="G1770" s="515">
        <v>925</v>
      </c>
      <c r="H1770" s="516">
        <v>3771006</v>
      </c>
    </row>
    <row r="1771" spans="1:8" x14ac:dyDescent="0.3">
      <c r="A1771" s="514">
        <v>5</v>
      </c>
      <c r="B1771" s="517" t="s">
        <v>20904</v>
      </c>
      <c r="C1771" s="333" t="s">
        <v>24843</v>
      </c>
      <c r="D1771" s="333" t="s">
        <v>274</v>
      </c>
      <c r="E1771" s="333" t="s">
        <v>24844</v>
      </c>
      <c r="F1771" s="333" t="s">
        <v>24845</v>
      </c>
      <c r="G1771" s="515">
        <v>415</v>
      </c>
      <c r="H1771" s="516">
        <v>2972863</v>
      </c>
    </row>
    <row r="1772" spans="1:8" x14ac:dyDescent="0.3">
      <c r="A1772" s="514">
        <v>5</v>
      </c>
      <c r="B1772" s="517" t="s">
        <v>20904</v>
      </c>
      <c r="C1772" s="333" t="s">
        <v>20804</v>
      </c>
      <c r="D1772" s="333" t="s">
        <v>274</v>
      </c>
      <c r="E1772" s="333" t="s">
        <v>20805</v>
      </c>
      <c r="F1772" s="333" t="s">
        <v>20806</v>
      </c>
      <c r="G1772" s="515">
        <v>925</v>
      </c>
      <c r="H1772" s="516">
        <v>3231125</v>
      </c>
    </row>
    <row r="1773" spans="1:8" x14ac:dyDescent="0.3">
      <c r="A1773" s="514">
        <v>5</v>
      </c>
      <c r="B1773" s="517" t="s">
        <v>20904</v>
      </c>
      <c r="C1773" s="333" t="s">
        <v>24846</v>
      </c>
      <c r="D1773" s="333" t="s">
        <v>274</v>
      </c>
      <c r="E1773" s="333" t="s">
        <v>24847</v>
      </c>
      <c r="F1773" s="333" t="s">
        <v>24848</v>
      </c>
      <c r="G1773" s="515">
        <v>925</v>
      </c>
      <c r="H1773" s="516">
        <v>3933300</v>
      </c>
    </row>
    <row r="1774" spans="1:8" x14ac:dyDescent="0.3">
      <c r="A1774" s="514">
        <v>5</v>
      </c>
      <c r="B1774" s="517" t="s">
        <v>20904</v>
      </c>
      <c r="C1774" s="333" t="s">
        <v>24849</v>
      </c>
      <c r="D1774" s="333" t="s">
        <v>274</v>
      </c>
      <c r="E1774" s="333" t="s">
        <v>24850</v>
      </c>
      <c r="F1774" s="333" t="s">
        <v>24851</v>
      </c>
      <c r="G1774" s="515">
        <v>415</v>
      </c>
      <c r="H1774" s="516">
        <v>8674514</v>
      </c>
    </row>
    <row r="1775" spans="1:8" x14ac:dyDescent="0.3">
      <c r="A1775" s="514">
        <v>5</v>
      </c>
      <c r="B1775" s="517" t="s">
        <v>20904</v>
      </c>
      <c r="C1775" s="333" t="s">
        <v>24852</v>
      </c>
      <c r="D1775" s="333" t="s">
        <v>274</v>
      </c>
      <c r="E1775" s="333" t="s">
        <v>24853</v>
      </c>
      <c r="F1775" s="333" t="s">
        <v>24854</v>
      </c>
      <c r="G1775" s="515">
        <v>510</v>
      </c>
      <c r="H1775" s="516">
        <v>5934335</v>
      </c>
    </row>
    <row r="1776" spans="1:8" x14ac:dyDescent="0.3">
      <c r="A1776" s="514">
        <v>5</v>
      </c>
      <c r="B1776" s="517" t="s">
        <v>20904</v>
      </c>
      <c r="C1776" s="333" t="s">
        <v>24855</v>
      </c>
      <c r="D1776" s="333" t="s">
        <v>274</v>
      </c>
      <c r="E1776" s="333" t="s">
        <v>24856</v>
      </c>
      <c r="F1776" s="333" t="s">
        <v>24857</v>
      </c>
      <c r="G1776" s="515">
        <v>925</v>
      </c>
      <c r="H1776" s="516">
        <v>3768233</v>
      </c>
    </row>
    <row r="1777" spans="1:8" x14ac:dyDescent="0.3">
      <c r="A1777" s="514">
        <v>5</v>
      </c>
      <c r="B1777" s="517" t="s">
        <v>20904</v>
      </c>
      <c r="C1777" s="333" t="s">
        <v>24858</v>
      </c>
      <c r="D1777" s="333" t="s">
        <v>274</v>
      </c>
      <c r="E1777" s="333" t="s">
        <v>24859</v>
      </c>
      <c r="F1777" s="333" t="s">
        <v>24860</v>
      </c>
      <c r="G1777" s="515">
        <v>925</v>
      </c>
      <c r="H1777" s="516">
        <v>8789017</v>
      </c>
    </row>
    <row r="1778" spans="1:8" x14ac:dyDescent="0.3">
      <c r="A1778" s="514">
        <v>5</v>
      </c>
      <c r="B1778" s="517" t="s">
        <v>20904</v>
      </c>
      <c r="C1778" s="333" t="s">
        <v>24861</v>
      </c>
      <c r="D1778" s="333" t="s">
        <v>274</v>
      </c>
      <c r="E1778" s="333" t="s">
        <v>24862</v>
      </c>
      <c r="F1778" s="333" t="s">
        <v>24863</v>
      </c>
      <c r="G1778" s="515">
        <v>510</v>
      </c>
      <c r="H1778" s="516">
        <v>8475784</v>
      </c>
    </row>
    <row r="1779" spans="1:8" x14ac:dyDescent="0.3">
      <c r="A1779" s="514">
        <v>5</v>
      </c>
      <c r="B1779" s="517" t="s">
        <v>20904</v>
      </c>
      <c r="C1779" s="333" t="s">
        <v>24864</v>
      </c>
      <c r="D1779" s="333" t="s">
        <v>274</v>
      </c>
      <c r="E1779" s="333" t="s">
        <v>24865</v>
      </c>
      <c r="F1779" s="333" t="s">
        <v>24866</v>
      </c>
      <c r="G1779" s="515">
        <v>925</v>
      </c>
      <c r="H1779" s="516">
        <v>3603667</v>
      </c>
    </row>
    <row r="1780" spans="1:8" x14ac:dyDescent="0.3">
      <c r="A1780" s="514">
        <v>5</v>
      </c>
      <c r="B1780" s="517" t="s">
        <v>20904</v>
      </c>
      <c r="C1780" s="333" t="s">
        <v>24867</v>
      </c>
      <c r="D1780" s="333" t="s">
        <v>274</v>
      </c>
      <c r="E1780" s="333" t="s">
        <v>24868</v>
      </c>
      <c r="F1780" s="333" t="s">
        <v>24869</v>
      </c>
      <c r="G1780" s="515">
        <v>415</v>
      </c>
      <c r="H1780" s="516">
        <v>3855903</v>
      </c>
    </row>
    <row r="1781" spans="1:8" x14ac:dyDescent="0.3">
      <c r="A1781" s="514">
        <v>5</v>
      </c>
      <c r="B1781" s="517" t="s">
        <v>20904</v>
      </c>
      <c r="C1781" s="333" t="s">
        <v>24870</v>
      </c>
      <c r="D1781" s="333" t="s">
        <v>274</v>
      </c>
      <c r="E1781" s="333" t="s">
        <v>24871</v>
      </c>
      <c r="F1781" s="333" t="s">
        <v>24872</v>
      </c>
      <c r="G1781" s="515">
        <v>415</v>
      </c>
      <c r="H1781" s="516">
        <v>8167045</v>
      </c>
    </row>
    <row r="1782" spans="1:8" x14ac:dyDescent="0.3">
      <c r="A1782" s="514">
        <v>5</v>
      </c>
      <c r="B1782" s="517" t="s">
        <v>20904</v>
      </c>
      <c r="C1782" s="333" t="s">
        <v>24873</v>
      </c>
      <c r="D1782" s="333" t="s">
        <v>274</v>
      </c>
      <c r="E1782" s="333" t="s">
        <v>24874</v>
      </c>
      <c r="F1782" s="333" t="s">
        <v>24875</v>
      </c>
      <c r="G1782" s="515">
        <v>415</v>
      </c>
      <c r="H1782" s="516">
        <v>3361052</v>
      </c>
    </row>
    <row r="1783" spans="1:8" x14ac:dyDescent="0.3">
      <c r="A1783" s="514">
        <v>5</v>
      </c>
      <c r="B1783" s="517" t="s">
        <v>20904</v>
      </c>
      <c r="C1783" s="333" t="s">
        <v>24876</v>
      </c>
      <c r="D1783" s="333" t="s">
        <v>274</v>
      </c>
      <c r="E1783" s="333" t="s">
        <v>24877</v>
      </c>
      <c r="F1783" s="333" t="s">
        <v>24878</v>
      </c>
      <c r="G1783" s="515">
        <v>925</v>
      </c>
      <c r="H1783" s="516">
        <v>2470869</v>
      </c>
    </row>
    <row r="1784" spans="1:8" x14ac:dyDescent="0.3">
      <c r="A1784" s="514">
        <v>5</v>
      </c>
      <c r="B1784" s="517" t="s">
        <v>20904</v>
      </c>
      <c r="C1784" s="333" t="s">
        <v>24879</v>
      </c>
      <c r="D1784" s="333" t="s">
        <v>274</v>
      </c>
      <c r="E1784" s="333" t="s">
        <v>24880</v>
      </c>
      <c r="F1784" s="333" t="s">
        <v>24881</v>
      </c>
      <c r="G1784" s="515">
        <v>925</v>
      </c>
      <c r="H1784" s="516">
        <v>2475669</v>
      </c>
    </row>
    <row r="1785" spans="1:8" x14ac:dyDescent="0.3">
      <c r="A1785" s="514">
        <v>5</v>
      </c>
      <c r="B1785" s="517" t="s">
        <v>20904</v>
      </c>
      <c r="C1785" s="333" t="s">
        <v>24882</v>
      </c>
      <c r="D1785" s="333" t="s">
        <v>274</v>
      </c>
      <c r="E1785" s="333" t="s">
        <v>24883</v>
      </c>
      <c r="F1785" s="333" t="s">
        <v>24884</v>
      </c>
      <c r="G1785" s="515">
        <v>205</v>
      </c>
      <c r="H1785" s="516">
        <v>2613846</v>
      </c>
    </row>
    <row r="1786" spans="1:8" x14ac:dyDescent="0.3">
      <c r="A1786" s="514">
        <v>5</v>
      </c>
      <c r="B1786" s="517" t="s">
        <v>20904</v>
      </c>
      <c r="C1786" s="333" t="s">
        <v>24885</v>
      </c>
      <c r="D1786" s="333" t="s">
        <v>274</v>
      </c>
      <c r="E1786" s="333" t="s">
        <v>24886</v>
      </c>
      <c r="F1786" s="333" t="s">
        <v>24887</v>
      </c>
      <c r="G1786" s="515">
        <v>617</v>
      </c>
      <c r="H1786" s="516">
        <v>8584993</v>
      </c>
    </row>
    <row r="1787" spans="1:8" x14ac:dyDescent="0.3">
      <c r="A1787" s="514">
        <v>5</v>
      </c>
      <c r="B1787" s="517" t="s">
        <v>20904</v>
      </c>
      <c r="C1787" s="333" t="s">
        <v>24888</v>
      </c>
      <c r="D1787" s="333" t="s">
        <v>274</v>
      </c>
      <c r="E1787" s="333" t="s">
        <v>24889</v>
      </c>
      <c r="F1787" s="333" t="s">
        <v>24890</v>
      </c>
      <c r="G1787" s="515">
        <v>773</v>
      </c>
      <c r="H1787" s="516">
        <v>5753074</v>
      </c>
    </row>
    <row r="1788" spans="1:8" x14ac:dyDescent="0.3">
      <c r="A1788" s="514">
        <v>5</v>
      </c>
      <c r="B1788" s="517" t="s">
        <v>20904</v>
      </c>
      <c r="C1788" s="333" t="s">
        <v>24891</v>
      </c>
      <c r="D1788" s="333" t="s">
        <v>274</v>
      </c>
      <c r="E1788" s="333" t="s">
        <v>24892</v>
      </c>
      <c r="F1788" s="333" t="s">
        <v>24893</v>
      </c>
      <c r="G1788" s="515">
        <v>914</v>
      </c>
      <c r="H1788" s="516">
        <v>4065731</v>
      </c>
    </row>
    <row r="1789" spans="1:8" x14ac:dyDescent="0.3">
      <c r="A1789" s="514">
        <v>5</v>
      </c>
      <c r="B1789" s="517" t="s">
        <v>20904</v>
      </c>
      <c r="C1789" s="333" t="s">
        <v>24894</v>
      </c>
      <c r="D1789" s="333" t="s">
        <v>274</v>
      </c>
      <c r="E1789" s="333" t="s">
        <v>24895</v>
      </c>
      <c r="F1789" s="333" t="s">
        <v>24896</v>
      </c>
      <c r="G1789" s="515">
        <v>510</v>
      </c>
      <c r="H1789" s="516">
        <v>8475871</v>
      </c>
    </row>
    <row r="1790" spans="1:8" x14ac:dyDescent="0.3">
      <c r="A1790" s="514">
        <v>5</v>
      </c>
      <c r="B1790" s="517" t="s">
        <v>20904</v>
      </c>
      <c r="C1790" s="333" t="s">
        <v>24897</v>
      </c>
      <c r="D1790" s="333" t="s">
        <v>274</v>
      </c>
      <c r="E1790" s="333" t="s">
        <v>24898</v>
      </c>
      <c r="F1790" s="333" t="s">
        <v>24899</v>
      </c>
      <c r="G1790" s="515">
        <v>510</v>
      </c>
      <c r="H1790" s="516">
        <v>3766920</v>
      </c>
    </row>
    <row r="1791" spans="1:8" x14ac:dyDescent="0.3">
      <c r="A1791" s="514">
        <v>5</v>
      </c>
      <c r="B1791" s="517" t="s">
        <v>20904</v>
      </c>
      <c r="C1791" s="333" t="s">
        <v>24900</v>
      </c>
      <c r="D1791" s="333" t="s">
        <v>274</v>
      </c>
      <c r="E1791" s="333" t="s">
        <v>24901</v>
      </c>
      <c r="F1791" s="333" t="s">
        <v>24902</v>
      </c>
      <c r="G1791" s="515">
        <v>925</v>
      </c>
      <c r="H1791" s="516">
        <v>2591969</v>
      </c>
    </row>
    <row r="1792" spans="1:8" x14ac:dyDescent="0.3">
      <c r="A1792" s="514">
        <v>5</v>
      </c>
      <c r="B1792" s="517" t="s">
        <v>20904</v>
      </c>
      <c r="C1792" s="333" t="s">
        <v>20878</v>
      </c>
      <c r="D1792" s="333" t="s">
        <v>274</v>
      </c>
      <c r="E1792" s="333" t="s">
        <v>20879</v>
      </c>
      <c r="F1792" s="333" t="s">
        <v>21586</v>
      </c>
      <c r="G1792" s="515">
        <v>925</v>
      </c>
      <c r="H1792" s="516">
        <v>6314406</v>
      </c>
    </row>
    <row r="1793" spans="1:8" x14ac:dyDescent="0.3">
      <c r="A1793" s="514">
        <v>5</v>
      </c>
      <c r="B1793" s="517" t="s">
        <v>20904</v>
      </c>
      <c r="C1793" s="333" t="s">
        <v>24903</v>
      </c>
      <c r="D1793" s="333" t="s">
        <v>274</v>
      </c>
      <c r="E1793" s="333" t="s">
        <v>24904</v>
      </c>
      <c r="F1793" s="333" t="s">
        <v>24905</v>
      </c>
      <c r="G1793" s="515">
        <v>917</v>
      </c>
      <c r="H1793" s="516">
        <v>4842486</v>
      </c>
    </row>
    <row r="1794" spans="1:8" x14ac:dyDescent="0.3">
      <c r="A1794" s="514">
        <v>5</v>
      </c>
      <c r="B1794" s="517" t="s">
        <v>20904</v>
      </c>
      <c r="C1794" s="333" t="s">
        <v>24906</v>
      </c>
      <c r="D1794" s="333" t="s">
        <v>274</v>
      </c>
      <c r="E1794" s="333" t="s">
        <v>24907</v>
      </c>
      <c r="F1794" s="333" t="s">
        <v>24908</v>
      </c>
      <c r="G1794" s="515">
        <v>510</v>
      </c>
      <c r="H1794" s="516">
        <v>3760941</v>
      </c>
    </row>
    <row r="1795" spans="1:8" x14ac:dyDescent="0.3">
      <c r="A1795" s="514">
        <v>5</v>
      </c>
      <c r="B1795" s="517" t="s">
        <v>20904</v>
      </c>
      <c r="C1795" s="333" t="s">
        <v>24909</v>
      </c>
      <c r="D1795" s="333" t="s">
        <v>274</v>
      </c>
      <c r="E1795" s="333" t="s">
        <v>24910</v>
      </c>
      <c r="F1795" s="333" t="s">
        <v>24911</v>
      </c>
      <c r="G1795" s="515">
        <v>510</v>
      </c>
      <c r="H1795" s="516">
        <v>5295360</v>
      </c>
    </row>
    <row r="1796" spans="1:8" x14ac:dyDescent="0.3">
      <c r="A1796" s="514">
        <v>5</v>
      </c>
      <c r="B1796" s="517" t="s">
        <v>20904</v>
      </c>
      <c r="C1796" s="333" t="s">
        <v>24912</v>
      </c>
      <c r="D1796" s="333" t="s">
        <v>274</v>
      </c>
      <c r="E1796" s="333" t="s">
        <v>24913</v>
      </c>
      <c r="F1796" s="333" t="s">
        <v>24914</v>
      </c>
      <c r="G1796" s="515">
        <v>925</v>
      </c>
      <c r="H1796" s="516">
        <v>3769415</v>
      </c>
    </row>
    <row r="1797" spans="1:8" x14ac:dyDescent="0.3">
      <c r="A1797" s="514">
        <v>5</v>
      </c>
      <c r="B1797" s="517" t="s">
        <v>20904</v>
      </c>
      <c r="C1797" s="333" t="s">
        <v>24915</v>
      </c>
      <c r="D1797" s="333" t="s">
        <v>274</v>
      </c>
      <c r="E1797" s="333" t="s">
        <v>24916</v>
      </c>
      <c r="F1797" s="333" t="s">
        <v>24917</v>
      </c>
      <c r="G1797" s="515">
        <v>415</v>
      </c>
      <c r="H1797" s="516">
        <v>3856851</v>
      </c>
    </row>
    <row r="1798" spans="1:8" x14ac:dyDescent="0.3">
      <c r="A1798" s="514">
        <v>5</v>
      </c>
      <c r="B1798" s="517" t="s">
        <v>20904</v>
      </c>
      <c r="C1798" s="333" t="s">
        <v>24918</v>
      </c>
      <c r="D1798" s="333" t="s">
        <v>294</v>
      </c>
      <c r="E1798" s="333" t="s">
        <v>24919</v>
      </c>
      <c r="F1798" s="333" t="s">
        <v>24920</v>
      </c>
      <c r="G1798" s="515">
        <v>925</v>
      </c>
      <c r="H1798" s="516">
        <v>6310655</v>
      </c>
    </row>
    <row r="1799" spans="1:8" x14ac:dyDescent="0.3">
      <c r="A1799" s="514">
        <v>5</v>
      </c>
      <c r="B1799" s="517" t="s">
        <v>20904</v>
      </c>
      <c r="C1799" s="333" t="s">
        <v>24921</v>
      </c>
      <c r="D1799" s="333" t="s">
        <v>274</v>
      </c>
      <c r="E1799" s="333" t="s">
        <v>24922</v>
      </c>
      <c r="F1799" s="333" t="s">
        <v>24923</v>
      </c>
      <c r="G1799" s="515">
        <v>925</v>
      </c>
      <c r="H1799" s="516">
        <v>3761348</v>
      </c>
    </row>
    <row r="1800" spans="1:8" x14ac:dyDescent="0.3">
      <c r="A1800" s="514">
        <v>5</v>
      </c>
      <c r="B1800" s="517" t="s">
        <v>20904</v>
      </c>
      <c r="C1800" s="333" t="s">
        <v>24924</v>
      </c>
      <c r="D1800" s="333" t="s">
        <v>274</v>
      </c>
      <c r="E1800" s="333" t="s">
        <v>24925</v>
      </c>
      <c r="F1800" s="333" t="s">
        <v>24926</v>
      </c>
      <c r="G1800" s="515">
        <v>415</v>
      </c>
      <c r="H1800" s="516">
        <v>4979751</v>
      </c>
    </row>
    <row r="1801" spans="1:8" x14ac:dyDescent="0.3">
      <c r="A1801" s="514">
        <v>5</v>
      </c>
      <c r="B1801" s="517" t="s">
        <v>20904</v>
      </c>
      <c r="C1801" s="333" t="s">
        <v>24927</v>
      </c>
      <c r="D1801" s="333" t="s">
        <v>274</v>
      </c>
      <c r="E1801" s="333" t="s">
        <v>24928</v>
      </c>
      <c r="F1801" s="333" t="s">
        <v>24929</v>
      </c>
      <c r="G1801" s="515">
        <v>415</v>
      </c>
      <c r="H1801" s="516">
        <v>8237012</v>
      </c>
    </row>
    <row r="1802" spans="1:8" x14ac:dyDescent="0.3">
      <c r="A1802" s="514">
        <v>5</v>
      </c>
      <c r="B1802" s="517" t="s">
        <v>20904</v>
      </c>
      <c r="C1802" s="333" t="s">
        <v>24930</v>
      </c>
      <c r="D1802" s="333" t="s">
        <v>274</v>
      </c>
      <c r="E1802" s="333" t="s">
        <v>24931</v>
      </c>
      <c r="F1802" s="333" t="s">
        <v>24932</v>
      </c>
      <c r="G1802" s="515">
        <v>925</v>
      </c>
      <c r="H1802" s="516">
        <v>2869526</v>
      </c>
    </row>
    <row r="1803" spans="1:8" x14ac:dyDescent="0.3">
      <c r="A1803" s="514">
        <v>5</v>
      </c>
      <c r="B1803" s="517" t="s">
        <v>20904</v>
      </c>
      <c r="C1803" s="333" t="s">
        <v>24933</v>
      </c>
      <c r="D1803" s="333" t="s">
        <v>274</v>
      </c>
      <c r="E1803" s="333" t="s">
        <v>24934</v>
      </c>
      <c r="F1803" s="333" t="s">
        <v>24935</v>
      </c>
      <c r="G1803" s="515">
        <v>609</v>
      </c>
      <c r="H1803" s="516">
        <v>6132018</v>
      </c>
    </row>
    <row r="1804" spans="1:8" x14ac:dyDescent="0.3">
      <c r="A1804" s="514">
        <v>5</v>
      </c>
      <c r="B1804" s="517" t="s">
        <v>20904</v>
      </c>
      <c r="C1804" s="333" t="s">
        <v>24936</v>
      </c>
      <c r="D1804" s="333" t="s">
        <v>274</v>
      </c>
      <c r="E1804" s="333" t="s">
        <v>24937</v>
      </c>
      <c r="F1804" s="333" t="s">
        <v>24938</v>
      </c>
      <c r="G1804" s="515">
        <v>925</v>
      </c>
      <c r="H1804" s="516">
        <v>2129921</v>
      </c>
    </row>
    <row r="1805" spans="1:8" x14ac:dyDescent="0.3">
      <c r="A1805" s="514">
        <v>5</v>
      </c>
      <c r="B1805" s="517" t="s">
        <v>20904</v>
      </c>
      <c r="C1805" s="333" t="s">
        <v>24939</v>
      </c>
      <c r="D1805" s="333" t="s">
        <v>274</v>
      </c>
      <c r="E1805" s="333" t="s">
        <v>24940</v>
      </c>
      <c r="F1805" s="333" t="s">
        <v>24941</v>
      </c>
      <c r="G1805" s="515">
        <v>415</v>
      </c>
      <c r="H1805" s="516">
        <v>7603242</v>
      </c>
    </row>
    <row r="1806" spans="1:8" x14ac:dyDescent="0.3">
      <c r="A1806" s="514">
        <v>5</v>
      </c>
      <c r="B1806" s="517" t="s">
        <v>20904</v>
      </c>
      <c r="C1806" s="333" t="s">
        <v>24942</v>
      </c>
      <c r="D1806" s="333" t="s">
        <v>274</v>
      </c>
      <c r="E1806" s="333" t="s">
        <v>24943</v>
      </c>
      <c r="F1806" s="333" t="s">
        <v>24944</v>
      </c>
      <c r="G1806" s="515">
        <v>925</v>
      </c>
      <c r="H1806" s="516">
        <v>3880744</v>
      </c>
    </row>
    <row r="1807" spans="1:8" x14ac:dyDescent="0.3">
      <c r="A1807" s="514">
        <v>5</v>
      </c>
      <c r="B1807" s="517" t="s">
        <v>20904</v>
      </c>
      <c r="C1807" s="333" t="s">
        <v>24945</v>
      </c>
      <c r="D1807" s="333" t="s">
        <v>274</v>
      </c>
      <c r="E1807" s="333" t="s">
        <v>24946</v>
      </c>
      <c r="F1807" s="333" t="s">
        <v>24947</v>
      </c>
      <c r="G1807" s="515">
        <v>415</v>
      </c>
      <c r="H1807" s="516">
        <v>6408104</v>
      </c>
    </row>
    <row r="1808" spans="1:8" x14ac:dyDescent="0.3">
      <c r="A1808" s="514">
        <v>5</v>
      </c>
      <c r="B1808" s="517" t="s">
        <v>20904</v>
      </c>
      <c r="C1808" s="333" t="s">
        <v>24948</v>
      </c>
      <c r="D1808" s="333" t="s">
        <v>274</v>
      </c>
      <c r="E1808" s="333" t="s">
        <v>24793</v>
      </c>
      <c r="F1808" s="333" t="s">
        <v>24949</v>
      </c>
      <c r="G1808" s="515">
        <v>973</v>
      </c>
      <c r="H1808" s="516">
        <v>7979818</v>
      </c>
    </row>
    <row r="1809" spans="1:8" x14ac:dyDescent="0.3">
      <c r="A1809" s="514">
        <v>5</v>
      </c>
      <c r="B1809" s="517" t="s">
        <v>20904</v>
      </c>
      <c r="C1809" s="333" t="s">
        <v>24950</v>
      </c>
      <c r="D1809" s="333" t="s">
        <v>274</v>
      </c>
      <c r="E1809" s="333" t="s">
        <v>24951</v>
      </c>
      <c r="F1809" s="333" t="s">
        <v>24952</v>
      </c>
      <c r="G1809" s="515">
        <v>510</v>
      </c>
      <c r="H1809" s="516">
        <v>3297727</v>
      </c>
    </row>
    <row r="1810" spans="1:8" x14ac:dyDescent="0.3">
      <c r="A1810" s="514">
        <v>5</v>
      </c>
      <c r="B1810" s="517" t="s">
        <v>20904</v>
      </c>
      <c r="C1810" s="333" t="s">
        <v>24953</v>
      </c>
      <c r="D1810" s="333" t="s">
        <v>274</v>
      </c>
      <c r="E1810" s="333" t="s">
        <v>24954</v>
      </c>
      <c r="F1810" s="333" t="s">
        <v>24955</v>
      </c>
      <c r="G1810" s="515">
        <v>415</v>
      </c>
      <c r="H1810" s="516">
        <v>2381467</v>
      </c>
    </row>
    <row r="1811" spans="1:8" x14ac:dyDescent="0.3">
      <c r="A1811" s="514">
        <v>5</v>
      </c>
      <c r="B1811" s="517" t="s">
        <v>20904</v>
      </c>
      <c r="C1811" s="333" t="s">
        <v>24956</v>
      </c>
      <c r="D1811" s="333" t="s">
        <v>274</v>
      </c>
      <c r="E1811" s="333" t="s">
        <v>24957</v>
      </c>
      <c r="F1811" s="333" t="s">
        <v>24958</v>
      </c>
      <c r="G1811" s="515">
        <v>925</v>
      </c>
      <c r="H1811" s="516">
        <v>2470488</v>
      </c>
    </row>
    <row r="1812" spans="1:8" x14ac:dyDescent="0.3">
      <c r="A1812" s="514">
        <v>5</v>
      </c>
      <c r="B1812" s="517" t="s">
        <v>20904</v>
      </c>
      <c r="C1812" s="333" t="s">
        <v>24959</v>
      </c>
      <c r="D1812" s="333" t="s">
        <v>274</v>
      </c>
      <c r="E1812" s="333" t="s">
        <v>24960</v>
      </c>
      <c r="F1812" s="333" t="s">
        <v>24961</v>
      </c>
      <c r="G1812" s="515">
        <v>925</v>
      </c>
      <c r="H1812" s="516">
        <v>9354714</v>
      </c>
    </row>
    <row r="1813" spans="1:8" x14ac:dyDescent="0.3">
      <c r="A1813" s="514">
        <v>5</v>
      </c>
      <c r="B1813" s="517" t="s">
        <v>20904</v>
      </c>
      <c r="C1813" s="333" t="s">
        <v>24962</v>
      </c>
      <c r="D1813" s="333" t="s">
        <v>274</v>
      </c>
      <c r="E1813" s="333" t="s">
        <v>24963</v>
      </c>
      <c r="F1813" s="333" t="s">
        <v>24964</v>
      </c>
      <c r="G1813" s="515">
        <v>702</v>
      </c>
      <c r="H1813" s="516">
        <v>3321420</v>
      </c>
    </row>
    <row r="1814" spans="1:8" x14ac:dyDescent="0.3">
      <c r="A1814" s="514">
        <v>5</v>
      </c>
      <c r="B1814" s="517" t="s">
        <v>20904</v>
      </c>
      <c r="C1814" s="333" t="s">
        <v>24965</v>
      </c>
      <c r="D1814" s="333" t="s">
        <v>274</v>
      </c>
      <c r="E1814" s="333" t="s">
        <v>24966</v>
      </c>
      <c r="F1814" s="333" t="s">
        <v>24967</v>
      </c>
      <c r="G1814" s="515">
        <v>925</v>
      </c>
      <c r="H1814" s="516">
        <v>7861084</v>
      </c>
    </row>
    <row r="1815" spans="1:8" x14ac:dyDescent="0.3">
      <c r="A1815" s="514">
        <v>5</v>
      </c>
      <c r="B1815" s="517" t="s">
        <v>20904</v>
      </c>
      <c r="C1815" s="333" t="s">
        <v>24968</v>
      </c>
      <c r="D1815" s="333" t="s">
        <v>274</v>
      </c>
      <c r="E1815" s="333" t="s">
        <v>24969</v>
      </c>
      <c r="F1815" s="333" t="s">
        <v>24970</v>
      </c>
      <c r="G1815" s="515">
        <v>510</v>
      </c>
      <c r="H1815" s="516">
        <v>6040902</v>
      </c>
    </row>
    <row r="1816" spans="1:8" x14ac:dyDescent="0.3">
      <c r="A1816" s="514">
        <v>5</v>
      </c>
      <c r="B1816" s="517" t="s">
        <v>20904</v>
      </c>
      <c r="C1816" s="333" t="s">
        <v>24971</v>
      </c>
      <c r="D1816" s="333" t="s">
        <v>274</v>
      </c>
      <c r="E1816" s="333" t="s">
        <v>24972</v>
      </c>
      <c r="F1816" s="333" t="s">
        <v>24973</v>
      </c>
      <c r="G1816" s="515">
        <v>925</v>
      </c>
      <c r="H1816" s="516">
        <v>8559991</v>
      </c>
    </row>
    <row r="1817" spans="1:8" x14ac:dyDescent="0.3">
      <c r="A1817" s="514">
        <v>5</v>
      </c>
      <c r="B1817" s="517" t="s">
        <v>20904</v>
      </c>
      <c r="C1817" s="333" t="s">
        <v>24974</v>
      </c>
      <c r="D1817" s="333" t="s">
        <v>294</v>
      </c>
      <c r="E1817" s="333" t="s">
        <v>24975</v>
      </c>
      <c r="F1817" s="333" t="s">
        <v>24976</v>
      </c>
      <c r="G1817" s="515">
        <v>925</v>
      </c>
      <c r="H1817" s="516">
        <v>9970865</v>
      </c>
    </row>
    <row r="1818" spans="1:8" x14ac:dyDescent="0.3">
      <c r="A1818" s="514">
        <v>5</v>
      </c>
      <c r="B1818" s="517" t="s">
        <v>20904</v>
      </c>
      <c r="C1818" s="333" t="s">
        <v>24977</v>
      </c>
      <c r="D1818" s="333" t="s">
        <v>274</v>
      </c>
      <c r="E1818" s="333" t="s">
        <v>24978</v>
      </c>
      <c r="F1818" s="333" t="s">
        <v>24979</v>
      </c>
      <c r="G1818" s="515">
        <v>925</v>
      </c>
      <c r="H1818" s="516">
        <v>8387114</v>
      </c>
    </row>
    <row r="1819" spans="1:8" x14ac:dyDescent="0.3">
      <c r="A1819" s="514">
        <v>5</v>
      </c>
      <c r="B1819" s="517" t="s">
        <v>20904</v>
      </c>
      <c r="C1819" s="333" t="s">
        <v>24980</v>
      </c>
      <c r="D1819" s="333" t="s">
        <v>274</v>
      </c>
      <c r="E1819" s="333" t="s">
        <v>24981</v>
      </c>
      <c r="F1819" s="333" t="s">
        <v>24982</v>
      </c>
      <c r="G1819" s="515">
        <v>925</v>
      </c>
      <c r="H1819" s="516">
        <v>3214940</v>
      </c>
    </row>
    <row r="1820" spans="1:8" x14ac:dyDescent="0.3">
      <c r="A1820" s="514">
        <v>5</v>
      </c>
      <c r="B1820" s="517" t="s">
        <v>20904</v>
      </c>
      <c r="C1820" s="333" t="s">
        <v>24983</v>
      </c>
      <c r="D1820" s="333" t="s">
        <v>274</v>
      </c>
      <c r="E1820" s="333" t="s">
        <v>24984</v>
      </c>
      <c r="F1820" s="333" t="s">
        <v>24985</v>
      </c>
      <c r="G1820" s="515">
        <v>925</v>
      </c>
      <c r="H1820" s="516">
        <v>6398774</v>
      </c>
    </row>
    <row r="1821" spans="1:8" x14ac:dyDescent="0.3">
      <c r="A1821" s="514">
        <v>5</v>
      </c>
      <c r="B1821" s="517" t="s">
        <v>20904</v>
      </c>
      <c r="C1821" s="333" t="s">
        <v>24986</v>
      </c>
      <c r="D1821" s="333" t="s">
        <v>274</v>
      </c>
      <c r="E1821" s="333" t="s">
        <v>24987</v>
      </c>
      <c r="F1821" s="333" t="s">
        <v>24988</v>
      </c>
      <c r="G1821" s="515">
        <v>925</v>
      </c>
      <c r="H1821" s="516">
        <v>3392375</v>
      </c>
    </row>
    <row r="1822" spans="1:8" x14ac:dyDescent="0.3">
      <c r="A1822" s="514">
        <v>5</v>
      </c>
      <c r="B1822" s="517" t="s">
        <v>20904</v>
      </c>
      <c r="C1822" s="333" t="s">
        <v>24989</v>
      </c>
      <c r="D1822" s="333" t="s">
        <v>274</v>
      </c>
      <c r="E1822" s="333" t="s">
        <v>24990</v>
      </c>
      <c r="F1822" s="333" t="s">
        <v>24991</v>
      </c>
      <c r="G1822" s="515">
        <v>619</v>
      </c>
      <c r="H1822" s="516">
        <v>9779650</v>
      </c>
    </row>
    <row r="1823" spans="1:8" x14ac:dyDescent="0.3">
      <c r="A1823" s="514">
        <v>5</v>
      </c>
      <c r="B1823" s="517" t="s">
        <v>20904</v>
      </c>
      <c r="C1823" s="333" t="s">
        <v>24992</v>
      </c>
      <c r="D1823" s="333" t="s">
        <v>274</v>
      </c>
      <c r="E1823" s="333" t="s">
        <v>24993</v>
      </c>
      <c r="F1823" s="333" t="s">
        <v>24994</v>
      </c>
      <c r="G1823" s="515">
        <v>925</v>
      </c>
      <c r="H1823" s="516">
        <v>8079579</v>
      </c>
    </row>
    <row r="1824" spans="1:8" x14ac:dyDescent="0.3">
      <c r="A1824" s="514">
        <v>5</v>
      </c>
      <c r="B1824" s="517" t="s">
        <v>20904</v>
      </c>
      <c r="C1824" s="333" t="s">
        <v>24995</v>
      </c>
      <c r="D1824" s="333" t="s">
        <v>274</v>
      </c>
      <c r="E1824" s="333" t="s">
        <v>24996</v>
      </c>
      <c r="F1824" s="333" t="s">
        <v>24997</v>
      </c>
      <c r="G1824" s="515">
        <v>510</v>
      </c>
      <c r="H1824" s="516">
        <v>3340798</v>
      </c>
    </row>
    <row r="1825" spans="1:8" x14ac:dyDescent="0.3">
      <c r="A1825" s="514">
        <v>5</v>
      </c>
      <c r="B1825" s="517" t="s">
        <v>20904</v>
      </c>
      <c r="C1825" s="333" t="s">
        <v>24998</v>
      </c>
      <c r="D1825" s="333" t="s">
        <v>274</v>
      </c>
      <c r="E1825" s="333" t="s">
        <v>24999</v>
      </c>
      <c r="F1825" s="333" t="s">
        <v>25000</v>
      </c>
      <c r="G1825" s="515">
        <v>925</v>
      </c>
      <c r="H1825" s="516">
        <v>4648819</v>
      </c>
    </row>
    <row r="1826" spans="1:8" x14ac:dyDescent="0.3">
      <c r="A1826" s="514">
        <v>5</v>
      </c>
      <c r="B1826" s="517" t="s">
        <v>20904</v>
      </c>
      <c r="C1826" s="333" t="s">
        <v>25001</v>
      </c>
      <c r="D1826" s="333" t="s">
        <v>274</v>
      </c>
      <c r="E1826" s="333" t="s">
        <v>25002</v>
      </c>
      <c r="F1826" s="333" t="s">
        <v>25003</v>
      </c>
      <c r="G1826" s="515">
        <v>925</v>
      </c>
      <c r="H1826" s="516">
        <v>8379353</v>
      </c>
    </row>
    <row r="1827" spans="1:8" x14ac:dyDescent="0.3">
      <c r="A1827" s="514">
        <v>5</v>
      </c>
      <c r="B1827" s="517" t="s">
        <v>20904</v>
      </c>
      <c r="C1827" s="333" t="s">
        <v>25004</v>
      </c>
      <c r="D1827" s="333" t="s">
        <v>274</v>
      </c>
      <c r="E1827" s="333" t="s">
        <v>25005</v>
      </c>
      <c r="F1827" s="333" t="s">
        <v>25006</v>
      </c>
      <c r="G1827" s="515">
        <v>925</v>
      </c>
      <c r="H1827" s="516">
        <v>4575471</v>
      </c>
    </row>
    <row r="1828" spans="1:8" x14ac:dyDescent="0.3">
      <c r="A1828" s="514">
        <v>5</v>
      </c>
      <c r="B1828" s="517" t="s">
        <v>20904</v>
      </c>
      <c r="C1828" s="333" t="s">
        <v>25007</v>
      </c>
      <c r="D1828" s="333" t="s">
        <v>274</v>
      </c>
      <c r="E1828" s="333" t="s">
        <v>25008</v>
      </c>
      <c r="F1828" s="333" t="s">
        <v>25009</v>
      </c>
      <c r="G1828" s="515">
        <v>515</v>
      </c>
      <c r="H1828" s="516">
        <v>583815</v>
      </c>
    </row>
    <row r="1829" spans="1:8" x14ac:dyDescent="0.3">
      <c r="A1829" s="514">
        <v>5</v>
      </c>
      <c r="B1829" s="517" t="s">
        <v>20904</v>
      </c>
      <c r="C1829" s="333" t="s">
        <v>25010</v>
      </c>
      <c r="D1829" s="333" t="s">
        <v>274</v>
      </c>
      <c r="E1829" s="333" t="s">
        <v>25011</v>
      </c>
      <c r="F1829" s="333" t="s">
        <v>25012</v>
      </c>
      <c r="G1829" s="515">
        <v>628</v>
      </c>
      <c r="H1829" s="516">
        <v>2809231</v>
      </c>
    </row>
    <row r="1830" spans="1:8" x14ac:dyDescent="0.3">
      <c r="A1830" s="514">
        <v>5</v>
      </c>
      <c r="B1830" s="517" t="s">
        <v>20904</v>
      </c>
      <c r="C1830" s="333" t="s">
        <v>25013</v>
      </c>
      <c r="D1830" s="333" t="s">
        <v>274</v>
      </c>
      <c r="E1830" s="333" t="s">
        <v>25014</v>
      </c>
      <c r="F1830" s="333" t="s">
        <v>25015</v>
      </c>
      <c r="G1830" s="515">
        <v>510</v>
      </c>
      <c r="H1830" s="516">
        <v>8311920</v>
      </c>
    </row>
    <row r="1831" spans="1:8" x14ac:dyDescent="0.3">
      <c r="A1831" s="514">
        <v>5</v>
      </c>
      <c r="B1831" s="517" t="s">
        <v>20904</v>
      </c>
      <c r="C1831" s="333" t="s">
        <v>25016</v>
      </c>
      <c r="D1831" s="333" t="s">
        <v>274</v>
      </c>
      <c r="E1831" s="333" t="s">
        <v>25017</v>
      </c>
      <c r="F1831" s="333" t="s">
        <v>25018</v>
      </c>
      <c r="G1831" s="515">
        <v>925</v>
      </c>
      <c r="H1831" s="516">
        <v>8376750</v>
      </c>
    </row>
    <row r="1832" spans="1:8" x14ac:dyDescent="0.3">
      <c r="A1832" s="514">
        <v>5</v>
      </c>
      <c r="B1832" s="517" t="s">
        <v>20904</v>
      </c>
      <c r="C1832" s="333" t="s">
        <v>25019</v>
      </c>
      <c r="D1832" s="333" t="s">
        <v>274</v>
      </c>
      <c r="E1832" s="333" t="s">
        <v>25020</v>
      </c>
      <c r="F1832" s="333" t="s">
        <v>25021</v>
      </c>
      <c r="G1832" s="515">
        <v>925</v>
      </c>
      <c r="H1832" s="516">
        <v>2632760</v>
      </c>
    </row>
    <row r="1833" spans="1:8" x14ac:dyDescent="0.3">
      <c r="A1833" s="514">
        <v>5</v>
      </c>
      <c r="B1833" s="517" t="s">
        <v>20904</v>
      </c>
      <c r="C1833" s="333" t="s">
        <v>25022</v>
      </c>
      <c r="D1833" s="333" t="s">
        <v>274</v>
      </c>
      <c r="E1833" s="333" t="s">
        <v>25023</v>
      </c>
      <c r="F1833" s="333" t="s">
        <v>25024</v>
      </c>
      <c r="G1833" s="515">
        <v>925</v>
      </c>
      <c r="H1833" s="516">
        <v>7889374</v>
      </c>
    </row>
    <row r="1834" spans="1:8" x14ac:dyDescent="0.3">
      <c r="A1834" s="514">
        <v>5</v>
      </c>
      <c r="B1834" s="517" t="s">
        <v>20904</v>
      </c>
      <c r="C1834" s="333" t="s">
        <v>25025</v>
      </c>
      <c r="D1834" s="333" t="s">
        <v>274</v>
      </c>
      <c r="E1834" s="333" t="s">
        <v>25026</v>
      </c>
      <c r="F1834" s="333" t="s">
        <v>25027</v>
      </c>
      <c r="G1834" s="515">
        <v>804</v>
      </c>
      <c r="H1834" s="516">
        <v>3499090</v>
      </c>
    </row>
    <row r="1835" spans="1:8" x14ac:dyDescent="0.3">
      <c r="A1835" s="514">
        <v>5</v>
      </c>
      <c r="B1835" s="517" t="s">
        <v>20904</v>
      </c>
      <c r="C1835" s="333" t="s">
        <v>25028</v>
      </c>
      <c r="D1835" s="333" t="s">
        <v>274</v>
      </c>
      <c r="E1835" s="333" t="s">
        <v>25029</v>
      </c>
      <c r="F1835" s="333" t="s">
        <v>25030</v>
      </c>
      <c r="G1835" s="515">
        <v>330</v>
      </c>
      <c r="H1835" s="516">
        <v>3103916</v>
      </c>
    </row>
    <row r="1836" spans="1:8" x14ac:dyDescent="0.3">
      <c r="A1836" s="514">
        <v>5</v>
      </c>
      <c r="B1836" s="517" t="s">
        <v>20904</v>
      </c>
      <c r="C1836" s="333" t="s">
        <v>25031</v>
      </c>
      <c r="D1836" s="333" t="s">
        <v>274</v>
      </c>
      <c r="E1836" s="333" t="s">
        <v>25032</v>
      </c>
      <c r="F1836" s="333" t="s">
        <v>25033</v>
      </c>
      <c r="G1836" s="515">
        <v>858</v>
      </c>
      <c r="H1836" s="516">
        <v>6028208</v>
      </c>
    </row>
    <row r="1837" spans="1:8" x14ac:dyDescent="0.3">
      <c r="A1837" s="514">
        <v>5</v>
      </c>
      <c r="B1837" s="517" t="s">
        <v>20904</v>
      </c>
      <c r="C1837" s="333" t="s">
        <v>25034</v>
      </c>
      <c r="D1837" s="333" t="s">
        <v>274</v>
      </c>
      <c r="E1837" s="333" t="s">
        <v>25035</v>
      </c>
      <c r="F1837" s="333" t="s">
        <v>25036</v>
      </c>
      <c r="G1837" s="515">
        <v>925</v>
      </c>
      <c r="H1837" s="516">
        <v>9340650</v>
      </c>
    </row>
    <row r="1838" spans="1:8" x14ac:dyDescent="0.3">
      <c r="A1838" s="514">
        <v>5</v>
      </c>
      <c r="B1838" s="517" t="s">
        <v>20904</v>
      </c>
      <c r="C1838" s="333" t="s">
        <v>25037</v>
      </c>
      <c r="D1838" s="333" t="s">
        <v>274</v>
      </c>
      <c r="E1838" s="333" t="s">
        <v>25038</v>
      </c>
      <c r="F1838" s="333" t="s">
        <v>25039</v>
      </c>
      <c r="G1838" s="515">
        <v>925</v>
      </c>
      <c r="H1838" s="516">
        <v>2749730</v>
      </c>
    </row>
    <row r="1839" spans="1:8" x14ac:dyDescent="0.3">
      <c r="A1839" s="514">
        <v>5</v>
      </c>
      <c r="B1839" s="517" t="s">
        <v>20904</v>
      </c>
      <c r="C1839" s="333" t="s">
        <v>25040</v>
      </c>
      <c r="D1839" s="333" t="s">
        <v>274</v>
      </c>
      <c r="E1839" s="333" t="s">
        <v>25041</v>
      </c>
      <c r="F1839" s="333" t="s">
        <v>25042</v>
      </c>
      <c r="G1839" s="515">
        <v>510</v>
      </c>
      <c r="H1839" s="516">
        <v>3260079</v>
      </c>
    </row>
    <row r="1840" spans="1:8" x14ac:dyDescent="0.3">
      <c r="A1840" s="514">
        <v>5</v>
      </c>
      <c r="B1840" s="517" t="s">
        <v>20904</v>
      </c>
      <c r="C1840" s="333" t="s">
        <v>25043</v>
      </c>
      <c r="D1840" s="333" t="s">
        <v>274</v>
      </c>
      <c r="E1840" s="333" t="s">
        <v>25044</v>
      </c>
      <c r="F1840" s="333" t="s">
        <v>25045</v>
      </c>
      <c r="G1840" s="515">
        <v>925</v>
      </c>
      <c r="H1840" s="516">
        <v>9334928</v>
      </c>
    </row>
    <row r="1841" spans="1:8" x14ac:dyDescent="0.3">
      <c r="A1841" s="514">
        <v>5</v>
      </c>
      <c r="B1841" s="517" t="s">
        <v>20904</v>
      </c>
      <c r="C1841" s="333" t="s">
        <v>25046</v>
      </c>
      <c r="D1841" s="333" t="s">
        <v>274</v>
      </c>
      <c r="E1841" s="333" t="s">
        <v>25047</v>
      </c>
      <c r="F1841" s="333" t="s">
        <v>25048</v>
      </c>
      <c r="G1841" s="515">
        <v>925</v>
      </c>
      <c r="H1841" s="516">
        <v>7057513</v>
      </c>
    </row>
    <row r="1842" spans="1:8" x14ac:dyDescent="0.3">
      <c r="A1842" s="514">
        <v>5</v>
      </c>
      <c r="B1842" s="517" t="s">
        <v>20904</v>
      </c>
      <c r="C1842" s="333" t="s">
        <v>25049</v>
      </c>
      <c r="D1842" s="333" t="s">
        <v>274</v>
      </c>
      <c r="E1842" s="333" t="s">
        <v>25050</v>
      </c>
      <c r="F1842" s="333" t="s">
        <v>25051</v>
      </c>
      <c r="G1842" s="515">
        <v>510</v>
      </c>
      <c r="H1842" s="516">
        <v>4575777</v>
      </c>
    </row>
    <row r="1843" spans="1:8" x14ac:dyDescent="0.3">
      <c r="A1843" s="514">
        <v>5</v>
      </c>
      <c r="B1843" s="517" t="s">
        <v>20904</v>
      </c>
      <c r="C1843" s="333" t="s">
        <v>25052</v>
      </c>
      <c r="D1843" s="333" t="s">
        <v>274</v>
      </c>
      <c r="E1843" s="333" t="s">
        <v>25053</v>
      </c>
      <c r="F1843" s="333" t="s">
        <v>25054</v>
      </c>
      <c r="G1843" s="515">
        <v>925</v>
      </c>
      <c r="H1843" s="516">
        <v>7665600</v>
      </c>
    </row>
    <row r="1844" spans="1:8" x14ac:dyDescent="0.3">
      <c r="A1844" s="514">
        <v>5</v>
      </c>
      <c r="B1844" s="517" t="s">
        <v>20904</v>
      </c>
      <c r="C1844" s="333" t="s">
        <v>25055</v>
      </c>
      <c r="D1844" s="333" t="s">
        <v>274</v>
      </c>
      <c r="E1844" s="333" t="s">
        <v>25056</v>
      </c>
      <c r="F1844" s="333" t="s">
        <v>25057</v>
      </c>
      <c r="G1844" s="515">
        <v>209</v>
      </c>
      <c r="H1844" s="516">
        <v>5654789</v>
      </c>
    </row>
    <row r="1845" spans="1:8" x14ac:dyDescent="0.3">
      <c r="A1845" s="514">
        <v>5</v>
      </c>
      <c r="B1845" s="517" t="s">
        <v>20904</v>
      </c>
      <c r="C1845" s="333" t="s">
        <v>25058</v>
      </c>
      <c r="D1845" s="333" t="s">
        <v>274</v>
      </c>
      <c r="E1845" s="333" t="s">
        <v>25059</v>
      </c>
      <c r="F1845" s="333" t="s">
        <v>25060</v>
      </c>
      <c r="G1845" s="515">
        <v>925</v>
      </c>
      <c r="H1845" s="516">
        <v>3058728</v>
      </c>
    </row>
    <row r="1846" spans="1:8" x14ac:dyDescent="0.3">
      <c r="A1846" s="514">
        <v>5</v>
      </c>
      <c r="B1846" s="517" t="s">
        <v>20904</v>
      </c>
      <c r="C1846" s="333" t="s">
        <v>25061</v>
      </c>
      <c r="D1846" s="333" t="s">
        <v>274</v>
      </c>
      <c r="E1846" s="333" t="s">
        <v>25062</v>
      </c>
      <c r="F1846" s="333" t="s">
        <v>25063</v>
      </c>
      <c r="G1846" s="515">
        <v>510</v>
      </c>
      <c r="H1846" s="516">
        <v>5045959</v>
      </c>
    </row>
    <row r="1847" spans="1:8" x14ac:dyDescent="0.3">
      <c r="A1847" s="514">
        <v>5</v>
      </c>
      <c r="B1847" s="517" t="s">
        <v>20904</v>
      </c>
      <c r="C1847" s="333" t="s">
        <v>25064</v>
      </c>
      <c r="D1847" s="333" t="s">
        <v>274</v>
      </c>
      <c r="E1847" s="333" t="s">
        <v>25065</v>
      </c>
      <c r="F1847" s="333" t="s">
        <v>25066</v>
      </c>
      <c r="G1847" s="515">
        <v>925</v>
      </c>
      <c r="H1847" s="516">
        <v>4983454</v>
      </c>
    </row>
    <row r="1848" spans="1:8" x14ac:dyDescent="0.3">
      <c r="A1848" s="514">
        <v>5</v>
      </c>
      <c r="B1848" s="517" t="s">
        <v>20904</v>
      </c>
      <c r="C1848" s="333" t="s">
        <v>25067</v>
      </c>
      <c r="D1848" s="333" t="s">
        <v>274</v>
      </c>
      <c r="E1848" s="333" t="s">
        <v>25068</v>
      </c>
      <c r="F1848" s="333" t="s">
        <v>25069</v>
      </c>
      <c r="G1848" s="515">
        <v>925</v>
      </c>
      <c r="H1848" s="516">
        <v>9332966</v>
      </c>
    </row>
    <row r="1849" spans="1:8" x14ac:dyDescent="0.3">
      <c r="A1849" s="514">
        <v>5</v>
      </c>
      <c r="B1849" s="517" t="s">
        <v>20904</v>
      </c>
      <c r="C1849" s="333" t="s">
        <v>25070</v>
      </c>
      <c r="D1849" s="333" t="s">
        <v>274</v>
      </c>
      <c r="E1849" s="333" t="s">
        <v>25071</v>
      </c>
      <c r="F1849" s="333" t="s">
        <v>25072</v>
      </c>
      <c r="G1849" s="515">
        <v>925</v>
      </c>
      <c r="H1849" s="516">
        <v>6397495</v>
      </c>
    </row>
    <row r="1850" spans="1:8" x14ac:dyDescent="0.3">
      <c r="A1850" s="514">
        <v>5</v>
      </c>
      <c r="B1850" s="517" t="s">
        <v>20904</v>
      </c>
      <c r="C1850" s="333" t="s">
        <v>25073</v>
      </c>
      <c r="D1850" s="333" t="s">
        <v>274</v>
      </c>
      <c r="E1850" s="333" t="s">
        <v>25074</v>
      </c>
      <c r="F1850" s="333" t="s">
        <v>25075</v>
      </c>
      <c r="G1850" s="515">
        <v>415</v>
      </c>
      <c r="H1850" s="516">
        <v>8158430</v>
      </c>
    </row>
    <row r="1851" spans="1:8" x14ac:dyDescent="0.3">
      <c r="A1851" s="514">
        <v>5</v>
      </c>
      <c r="B1851" s="517" t="s">
        <v>20904</v>
      </c>
      <c r="C1851" s="333" t="s">
        <v>25076</v>
      </c>
      <c r="D1851" s="333" t="s">
        <v>274</v>
      </c>
      <c r="E1851" s="333" t="s">
        <v>25077</v>
      </c>
      <c r="F1851" s="333" t="s">
        <v>25078</v>
      </c>
      <c r="G1851" s="515">
        <v>925</v>
      </c>
      <c r="H1851" s="516">
        <v>9376985</v>
      </c>
    </row>
    <row r="1852" spans="1:8" x14ac:dyDescent="0.3">
      <c r="A1852" s="514">
        <v>5</v>
      </c>
      <c r="B1852" s="517" t="s">
        <v>20904</v>
      </c>
      <c r="C1852" s="333" t="s">
        <v>25079</v>
      </c>
      <c r="D1852" s="333" t="s">
        <v>274</v>
      </c>
      <c r="E1852" s="333" t="s">
        <v>25080</v>
      </c>
      <c r="F1852" s="333" t="s">
        <v>25081</v>
      </c>
      <c r="G1852" s="515">
        <v>312</v>
      </c>
      <c r="H1852" s="516">
        <v>7306387</v>
      </c>
    </row>
    <row r="1853" spans="1:8" x14ac:dyDescent="0.3">
      <c r="A1853" s="514">
        <v>5</v>
      </c>
      <c r="B1853" s="517" t="s">
        <v>20904</v>
      </c>
      <c r="C1853" s="333" t="s">
        <v>25082</v>
      </c>
      <c r="D1853" s="333" t="s">
        <v>274</v>
      </c>
      <c r="E1853" s="333" t="s">
        <v>25083</v>
      </c>
      <c r="F1853" s="333" t="s">
        <v>25084</v>
      </c>
      <c r="G1853" s="515">
        <v>415</v>
      </c>
      <c r="H1853" s="516">
        <v>2032669</v>
      </c>
    </row>
    <row r="1854" spans="1:8" x14ac:dyDescent="0.3">
      <c r="A1854" s="514">
        <v>5</v>
      </c>
      <c r="B1854" s="517" t="s">
        <v>20904</v>
      </c>
      <c r="C1854" s="333" t="s">
        <v>25085</v>
      </c>
      <c r="D1854" s="333" t="s">
        <v>274</v>
      </c>
      <c r="E1854" s="333" t="s">
        <v>25086</v>
      </c>
      <c r="F1854" s="333" t="s">
        <v>25087</v>
      </c>
      <c r="G1854" s="515">
        <v>650</v>
      </c>
      <c r="H1854" s="516">
        <v>8896996</v>
      </c>
    </row>
    <row r="1855" spans="1:8" x14ac:dyDescent="0.3">
      <c r="A1855" s="514">
        <v>5</v>
      </c>
      <c r="B1855" s="517" t="s">
        <v>20904</v>
      </c>
      <c r="C1855" s="333" t="s">
        <v>25088</v>
      </c>
      <c r="D1855" s="333" t="s">
        <v>274</v>
      </c>
      <c r="E1855" s="333" t="s">
        <v>25089</v>
      </c>
      <c r="F1855" s="333" t="s">
        <v>25090</v>
      </c>
      <c r="G1855" s="515">
        <v>408</v>
      </c>
      <c r="H1855" s="516">
        <v>2218351</v>
      </c>
    </row>
    <row r="1856" spans="1:8" x14ac:dyDescent="0.3">
      <c r="A1856" s="514">
        <v>5</v>
      </c>
      <c r="B1856" s="517" t="s">
        <v>20904</v>
      </c>
      <c r="C1856" s="333" t="s">
        <v>25091</v>
      </c>
      <c r="D1856" s="333" t="s">
        <v>274</v>
      </c>
      <c r="E1856" s="333" t="s">
        <v>25092</v>
      </c>
      <c r="F1856" s="333" t="s">
        <v>25093</v>
      </c>
      <c r="G1856" s="515">
        <v>925</v>
      </c>
      <c r="H1856" s="516">
        <v>3249920</v>
      </c>
    </row>
    <row r="1857" spans="1:8" x14ac:dyDescent="0.3">
      <c r="A1857" s="514">
        <v>5</v>
      </c>
      <c r="B1857" s="517" t="s">
        <v>20904</v>
      </c>
      <c r="C1857" s="333" t="s">
        <v>25094</v>
      </c>
      <c r="D1857" s="333" t="s">
        <v>274</v>
      </c>
      <c r="E1857" s="333" t="s">
        <v>25095</v>
      </c>
      <c r="F1857" s="333" t="s">
        <v>25096</v>
      </c>
      <c r="G1857" s="515">
        <v>925</v>
      </c>
      <c r="H1857" s="516">
        <v>9374668</v>
      </c>
    </row>
    <row r="1858" spans="1:8" x14ac:dyDescent="0.3">
      <c r="A1858" s="514">
        <v>5</v>
      </c>
      <c r="B1858" s="517" t="s">
        <v>20904</v>
      </c>
      <c r="C1858" s="333" t="s">
        <v>25097</v>
      </c>
      <c r="D1858" s="333" t="s">
        <v>274</v>
      </c>
      <c r="E1858" s="333" t="s">
        <v>25098</v>
      </c>
      <c r="F1858" s="333" t="s">
        <v>25099</v>
      </c>
      <c r="G1858" s="515">
        <v>925</v>
      </c>
      <c r="H1858" s="516">
        <v>9899183</v>
      </c>
    </row>
    <row r="1859" spans="1:8" x14ac:dyDescent="0.3">
      <c r="A1859" s="514">
        <v>5</v>
      </c>
      <c r="B1859" s="517" t="s">
        <v>20904</v>
      </c>
      <c r="C1859" s="333" t="s">
        <v>25100</v>
      </c>
      <c r="D1859" s="333" t="s">
        <v>274</v>
      </c>
      <c r="E1859" s="333" t="s">
        <v>25101</v>
      </c>
      <c r="F1859" s="333" t="s">
        <v>25102</v>
      </c>
      <c r="G1859" s="515">
        <v>510</v>
      </c>
      <c r="H1859" s="516">
        <v>2200807</v>
      </c>
    </row>
    <row r="1860" spans="1:8" x14ac:dyDescent="0.3">
      <c r="A1860" s="514">
        <v>5</v>
      </c>
      <c r="B1860" s="517" t="s">
        <v>20904</v>
      </c>
      <c r="C1860" s="333" t="s">
        <v>25103</v>
      </c>
      <c r="D1860" s="333" t="s">
        <v>274</v>
      </c>
      <c r="E1860" s="333" t="s">
        <v>25104</v>
      </c>
      <c r="F1860" s="333" t="s">
        <v>25105</v>
      </c>
      <c r="G1860" s="515">
        <v>415</v>
      </c>
      <c r="H1860" s="516">
        <v>9715495</v>
      </c>
    </row>
    <row r="1861" spans="1:8" x14ac:dyDescent="0.3">
      <c r="A1861" s="514">
        <v>5</v>
      </c>
      <c r="B1861" s="517" t="s">
        <v>20904</v>
      </c>
      <c r="C1861" s="333" t="s">
        <v>25106</v>
      </c>
      <c r="D1861" s="333" t="s">
        <v>274</v>
      </c>
      <c r="E1861" s="333" t="s">
        <v>25107</v>
      </c>
      <c r="F1861" s="333" t="s">
        <v>25108</v>
      </c>
      <c r="G1861" s="515">
        <v>925</v>
      </c>
      <c r="H1861" s="516">
        <v>9352403</v>
      </c>
    </row>
    <row r="1862" spans="1:8" x14ac:dyDescent="0.3">
      <c r="A1862" s="514">
        <v>5</v>
      </c>
      <c r="B1862" s="517" t="s">
        <v>20904</v>
      </c>
      <c r="C1862" s="333" t="s">
        <v>25109</v>
      </c>
      <c r="D1862" s="333" t="s">
        <v>274</v>
      </c>
      <c r="E1862" s="333" t="s">
        <v>25110</v>
      </c>
      <c r="F1862" s="333" t="s">
        <v>25111</v>
      </c>
      <c r="G1862" s="515">
        <v>925</v>
      </c>
      <c r="H1862" s="516">
        <v>8995557</v>
      </c>
    </row>
    <row r="1863" spans="1:8" x14ac:dyDescent="0.3">
      <c r="A1863" s="514">
        <v>5</v>
      </c>
      <c r="B1863" s="517" t="s">
        <v>20904</v>
      </c>
      <c r="C1863" s="333" t="s">
        <v>25112</v>
      </c>
      <c r="D1863" s="333" t="s">
        <v>274</v>
      </c>
      <c r="E1863" s="333" t="s">
        <v>25113</v>
      </c>
      <c r="F1863" s="333" t="s">
        <v>25114</v>
      </c>
      <c r="G1863" s="515">
        <v>510</v>
      </c>
      <c r="H1863" s="516">
        <v>9130240</v>
      </c>
    </row>
    <row r="1864" spans="1:8" x14ac:dyDescent="0.3">
      <c r="A1864" s="514">
        <v>5</v>
      </c>
      <c r="B1864" s="517" t="s">
        <v>20904</v>
      </c>
      <c r="C1864" s="333" t="s">
        <v>25115</v>
      </c>
      <c r="D1864" s="333" t="s">
        <v>274</v>
      </c>
      <c r="E1864" s="333" t="s">
        <v>25116</v>
      </c>
      <c r="F1864" s="333" t="s">
        <v>25117</v>
      </c>
      <c r="G1864" s="515">
        <v>925</v>
      </c>
      <c r="H1864" s="516">
        <v>8994320</v>
      </c>
    </row>
    <row r="1865" spans="1:8" x14ac:dyDescent="0.3">
      <c r="A1865" s="514">
        <v>5</v>
      </c>
      <c r="B1865" s="517" t="s">
        <v>20904</v>
      </c>
      <c r="C1865" s="333" t="s">
        <v>25118</v>
      </c>
      <c r="D1865" s="333" t="s">
        <v>274</v>
      </c>
      <c r="E1865" s="333" t="s">
        <v>25119</v>
      </c>
      <c r="F1865" s="333" t="s">
        <v>25120</v>
      </c>
      <c r="G1865" s="515">
        <v>925</v>
      </c>
      <c r="H1865" s="516">
        <v>9309251</v>
      </c>
    </row>
    <row r="1866" spans="1:8" x14ac:dyDescent="0.3">
      <c r="A1866" s="514">
        <v>5</v>
      </c>
      <c r="B1866" s="517" t="s">
        <v>20904</v>
      </c>
      <c r="C1866" s="333" t="s">
        <v>21224</v>
      </c>
      <c r="D1866" s="333" t="s">
        <v>274</v>
      </c>
      <c r="E1866" s="333" t="s">
        <v>21225</v>
      </c>
      <c r="F1866" s="333" t="s">
        <v>21226</v>
      </c>
      <c r="G1866" s="515">
        <v>925</v>
      </c>
      <c r="H1866" s="516">
        <v>2544081</v>
      </c>
    </row>
    <row r="1867" spans="1:8" x14ac:dyDescent="0.3">
      <c r="A1867" s="514">
        <v>5</v>
      </c>
      <c r="B1867" s="517" t="s">
        <v>20904</v>
      </c>
      <c r="C1867" s="333" t="s">
        <v>25121</v>
      </c>
      <c r="D1867" s="333" t="s">
        <v>274</v>
      </c>
      <c r="E1867" s="333" t="s">
        <v>25122</v>
      </c>
      <c r="F1867" s="333" t="s">
        <v>25123</v>
      </c>
      <c r="G1867" s="515">
        <v>925</v>
      </c>
      <c r="H1867" s="516">
        <v>2533510</v>
      </c>
    </row>
    <row r="1868" spans="1:8" x14ac:dyDescent="0.3">
      <c r="A1868" s="514">
        <v>62.53</v>
      </c>
      <c r="B1868" s="517" t="s">
        <v>20904</v>
      </c>
      <c r="C1868" s="333" t="s">
        <v>4797</v>
      </c>
      <c r="D1868" s="333" t="s">
        <v>262</v>
      </c>
      <c r="E1868" s="333" t="s">
        <v>4798</v>
      </c>
      <c r="F1868" s="333" t="s">
        <v>18724</v>
      </c>
      <c r="G1868" s="515">
        <v>925</v>
      </c>
      <c r="H1868" s="516">
        <v>3761400</v>
      </c>
    </row>
    <row r="1869" spans="1:8" x14ac:dyDescent="0.3">
      <c r="A1869" s="514">
        <v>64.599999999999994</v>
      </c>
      <c r="B1869" s="517" t="s">
        <v>20904</v>
      </c>
      <c r="C1869" s="333" t="s">
        <v>3081</v>
      </c>
      <c r="D1869" s="333" t="s">
        <v>262</v>
      </c>
      <c r="E1869" s="333" t="s">
        <v>3082</v>
      </c>
      <c r="F1869" s="333" t="s">
        <v>25124</v>
      </c>
      <c r="G1869" s="515">
        <v>925</v>
      </c>
      <c r="H1869" s="516">
        <v>2848816</v>
      </c>
    </row>
    <row r="1870" spans="1:8" x14ac:dyDescent="0.3">
      <c r="A1870" s="514">
        <v>64.599999999999994</v>
      </c>
      <c r="B1870" s="517" t="s">
        <v>20904</v>
      </c>
      <c r="C1870" s="333" t="s">
        <v>3071</v>
      </c>
      <c r="D1870" s="333" t="s">
        <v>262</v>
      </c>
      <c r="E1870" s="333" t="s">
        <v>3072</v>
      </c>
      <c r="F1870" s="333" t="s">
        <v>21295</v>
      </c>
      <c r="G1870" s="515">
        <v>415</v>
      </c>
      <c r="H1870" s="516">
        <v>8102699</v>
      </c>
    </row>
    <row r="1871" spans="1:8" x14ac:dyDescent="0.3">
      <c r="A1871" s="514">
        <v>642.96</v>
      </c>
      <c r="B1871" s="517" t="s">
        <v>20904</v>
      </c>
      <c r="C1871" s="333" t="s">
        <v>9179</v>
      </c>
      <c r="D1871" s="333" t="s">
        <v>525</v>
      </c>
      <c r="E1871" s="333" t="s">
        <v>9180</v>
      </c>
      <c r="F1871" s="333" t="s">
        <v>25125</v>
      </c>
      <c r="G1871" s="515">
        <v>916</v>
      </c>
      <c r="H1871" s="516">
        <v>3868580</v>
      </c>
    </row>
    <row r="1872" spans="1:8" x14ac:dyDescent="0.3">
      <c r="A1872" s="514">
        <v>73.11</v>
      </c>
      <c r="B1872" s="517" t="s">
        <v>20904</v>
      </c>
      <c r="C1872" s="333" t="s">
        <v>17852</v>
      </c>
      <c r="D1872" s="333" t="s">
        <v>274</v>
      </c>
      <c r="E1872" s="333" t="s">
        <v>17853</v>
      </c>
      <c r="F1872" s="333" t="s">
        <v>23787</v>
      </c>
      <c r="G1872" s="515">
        <v>415</v>
      </c>
      <c r="H1872" s="516">
        <v>5053351</v>
      </c>
    </row>
    <row r="1873" spans="1:8" x14ac:dyDescent="0.3">
      <c r="A1873" s="514">
        <v>90</v>
      </c>
      <c r="B1873" s="517" t="s">
        <v>20904</v>
      </c>
      <c r="C1873" s="333" t="s">
        <v>6531</v>
      </c>
      <c r="D1873" s="333" t="s">
        <v>274</v>
      </c>
      <c r="E1873" s="333" t="s">
        <v>6532</v>
      </c>
      <c r="F1873" s="333" t="s">
        <v>23778</v>
      </c>
      <c r="G1873" s="515">
        <v>925</v>
      </c>
      <c r="H1873" s="516">
        <v>6314683</v>
      </c>
    </row>
    <row r="1874" spans="1:8" x14ac:dyDescent="0.3">
      <c r="A1874" s="514">
        <v>93.05</v>
      </c>
      <c r="B1874" s="517" t="s">
        <v>20904</v>
      </c>
      <c r="C1874" s="333" t="s">
        <v>3578</v>
      </c>
      <c r="D1874" s="333" t="s">
        <v>262</v>
      </c>
      <c r="E1874" s="333" t="s">
        <v>3579</v>
      </c>
      <c r="F1874" s="333" t="s">
        <v>25126</v>
      </c>
      <c r="G1874" s="515">
        <v>925</v>
      </c>
      <c r="H1874" s="516">
        <v>4541987</v>
      </c>
    </row>
    <row r="1875" spans="1:8" x14ac:dyDescent="0.3">
      <c r="A1875" s="514">
        <v>93.05</v>
      </c>
      <c r="B1875" s="517" t="s">
        <v>20904</v>
      </c>
      <c r="C1875" s="333" t="s">
        <v>3339</v>
      </c>
      <c r="D1875" s="333" t="s">
        <v>262</v>
      </c>
      <c r="E1875" s="333" t="s">
        <v>3340</v>
      </c>
      <c r="F1875" s="333" t="s">
        <v>25127</v>
      </c>
      <c r="G1875" s="515">
        <v>925</v>
      </c>
      <c r="H1875" s="516">
        <v>4541987</v>
      </c>
    </row>
    <row r="1876" spans="1:8" x14ac:dyDescent="0.3">
      <c r="A1876" s="514">
        <v>96.16</v>
      </c>
      <c r="B1876" s="517" t="s">
        <v>20904</v>
      </c>
      <c r="C1876" s="333" t="s">
        <v>8110</v>
      </c>
      <c r="D1876" s="333" t="s">
        <v>274</v>
      </c>
      <c r="E1876" s="333" t="s">
        <v>8111</v>
      </c>
      <c r="F1876" s="333" t="s">
        <v>25128</v>
      </c>
      <c r="G1876" s="515">
        <v>408</v>
      </c>
      <c r="H1876" s="516">
        <v>7183077</v>
      </c>
    </row>
    <row r="1877" spans="1:8" x14ac:dyDescent="0.3">
      <c r="A1877" s="514">
        <v>30</v>
      </c>
      <c r="B1877" s="517" t="s">
        <v>25129</v>
      </c>
      <c r="C1877" s="333" t="s">
        <v>25130</v>
      </c>
      <c r="D1877" s="333" t="s">
        <v>274</v>
      </c>
      <c r="E1877" s="333" t="s">
        <v>25131</v>
      </c>
      <c r="F1877" s="333" t="s">
        <v>25132</v>
      </c>
      <c r="G1877" s="515">
        <v>925</v>
      </c>
      <c r="H1877" s="516">
        <v>9431499</v>
      </c>
    </row>
    <row r="1878" spans="1:8" x14ac:dyDescent="0.3">
      <c r="A1878" s="514">
        <v>30</v>
      </c>
      <c r="B1878" s="517" t="s">
        <v>25129</v>
      </c>
      <c r="C1878" s="333" t="s">
        <v>25133</v>
      </c>
      <c r="D1878" s="333" t="s">
        <v>274</v>
      </c>
      <c r="E1878" s="333" t="s">
        <v>25134</v>
      </c>
      <c r="F1878" s="333" t="s">
        <v>25135</v>
      </c>
      <c r="G1878" s="515">
        <v>925</v>
      </c>
      <c r="H1878" s="516">
        <v>3308001</v>
      </c>
    </row>
    <row r="1879" spans="1:8" x14ac:dyDescent="0.3">
      <c r="A1879" s="514">
        <v>30</v>
      </c>
      <c r="B1879" s="517" t="s">
        <v>25129</v>
      </c>
      <c r="C1879" s="333" t="s">
        <v>25136</v>
      </c>
      <c r="D1879" s="333" t="s">
        <v>274</v>
      </c>
      <c r="E1879" s="333" t="s">
        <v>25137</v>
      </c>
      <c r="F1879" s="333" t="s">
        <v>25138</v>
      </c>
      <c r="G1879" s="515">
        <v>925</v>
      </c>
      <c r="H1879" s="516">
        <v>7881088</v>
      </c>
    </row>
    <row r="1880" spans="1:8" x14ac:dyDescent="0.3">
      <c r="A1880" s="514">
        <v>30</v>
      </c>
      <c r="B1880" s="517" t="s">
        <v>25129</v>
      </c>
      <c r="C1880" s="333" t="s">
        <v>25139</v>
      </c>
      <c r="D1880" s="333" t="s">
        <v>274</v>
      </c>
      <c r="E1880" s="333" t="s">
        <v>25140</v>
      </c>
      <c r="F1880" s="333" t="s">
        <v>25141</v>
      </c>
      <c r="G1880" s="515">
        <v>925</v>
      </c>
      <c r="H1880" s="516">
        <v>2833699</v>
      </c>
    </row>
    <row r="1881" spans="1:8" x14ac:dyDescent="0.3">
      <c r="A1881" s="514">
        <v>30</v>
      </c>
      <c r="B1881" s="517" t="s">
        <v>25129</v>
      </c>
      <c r="C1881" s="333" t="s">
        <v>25142</v>
      </c>
      <c r="D1881" s="333" t="s">
        <v>274</v>
      </c>
      <c r="E1881" s="333" t="s">
        <v>25143</v>
      </c>
      <c r="F1881" s="333" t="s">
        <v>25144</v>
      </c>
      <c r="G1881" s="515">
        <v>323</v>
      </c>
      <c r="H1881" s="516">
        <v>3710197</v>
      </c>
    </row>
    <row r="1882" spans="1:8" x14ac:dyDescent="0.3">
      <c r="A1882" s="514">
        <v>54.7</v>
      </c>
      <c r="B1882" s="517" t="s">
        <v>25129</v>
      </c>
      <c r="C1882" s="333" t="s">
        <v>745</v>
      </c>
      <c r="D1882" s="333" t="s">
        <v>789</v>
      </c>
      <c r="E1882" s="333" t="s">
        <v>180</v>
      </c>
      <c r="F1882" s="333" t="s">
        <v>22821</v>
      </c>
      <c r="G1882" s="515">
        <v>925</v>
      </c>
      <c r="H1882" s="516">
        <v>7089761</v>
      </c>
    </row>
    <row r="1883" spans="1:8" x14ac:dyDescent="0.3">
      <c r="A1883" s="514">
        <v>20</v>
      </c>
      <c r="B1883" s="517" t="s">
        <v>25129</v>
      </c>
      <c r="C1883" s="333" t="s">
        <v>1203</v>
      </c>
      <c r="D1883" s="333" t="s">
        <v>865</v>
      </c>
      <c r="E1883" s="333" t="s">
        <v>199</v>
      </c>
      <c r="F1883" s="333" t="s">
        <v>25145</v>
      </c>
      <c r="G1883" s="515">
        <v>925</v>
      </c>
      <c r="H1883" s="516">
        <v>9887600</v>
      </c>
    </row>
    <row r="1884" spans="1:8" x14ac:dyDescent="0.3">
      <c r="A1884" s="514">
        <v>20</v>
      </c>
      <c r="B1884" s="517" t="s">
        <v>25129</v>
      </c>
      <c r="C1884" s="333" t="s">
        <v>25146</v>
      </c>
      <c r="D1884" s="333" t="s">
        <v>274</v>
      </c>
      <c r="E1884" s="333" t="s">
        <v>25147</v>
      </c>
      <c r="F1884" s="333" t="s">
        <v>25148</v>
      </c>
      <c r="G1884" s="515">
        <v>925</v>
      </c>
      <c r="H1884" s="516">
        <v>3233075</v>
      </c>
    </row>
    <row r="1885" spans="1:8" x14ac:dyDescent="0.3">
      <c r="A1885" s="514">
        <v>20</v>
      </c>
      <c r="B1885" s="517" t="s">
        <v>25129</v>
      </c>
      <c r="C1885" s="333" t="s">
        <v>25149</v>
      </c>
      <c r="D1885" s="333" t="s">
        <v>274</v>
      </c>
      <c r="E1885" s="333" t="s">
        <v>25150</v>
      </c>
      <c r="F1885" s="333" t="s">
        <v>25151</v>
      </c>
      <c r="G1885" s="515">
        <v>209</v>
      </c>
      <c r="H1885" s="516">
        <v>6054612</v>
      </c>
    </row>
    <row r="1886" spans="1:8" x14ac:dyDescent="0.3">
      <c r="A1886" s="514">
        <v>20</v>
      </c>
      <c r="B1886" s="517" t="s">
        <v>25129</v>
      </c>
      <c r="C1886" s="333" t="s">
        <v>25152</v>
      </c>
      <c r="D1886" s="333" t="s">
        <v>274</v>
      </c>
      <c r="E1886" s="333" t="s">
        <v>25153</v>
      </c>
      <c r="F1886" s="333" t="s">
        <v>25154</v>
      </c>
      <c r="G1886" s="515">
        <v>415</v>
      </c>
      <c r="H1886" s="516">
        <v>7942141</v>
      </c>
    </row>
    <row r="1887" spans="1:8" x14ac:dyDescent="0.3">
      <c r="A1887" s="514">
        <v>20</v>
      </c>
      <c r="B1887" s="517" t="s">
        <v>25129</v>
      </c>
      <c r="C1887" s="333" t="s">
        <v>25155</v>
      </c>
      <c r="D1887" s="333" t="s">
        <v>274</v>
      </c>
      <c r="E1887" s="333" t="s">
        <v>25156</v>
      </c>
      <c r="F1887" s="333" t="s">
        <v>25157</v>
      </c>
      <c r="G1887" s="515">
        <v>925</v>
      </c>
      <c r="H1887" s="516">
        <v>9399781</v>
      </c>
    </row>
    <row r="1888" spans="1:8" x14ac:dyDescent="0.3">
      <c r="A1888" s="514">
        <v>109.39</v>
      </c>
      <c r="B1888" s="517" t="s">
        <v>25158</v>
      </c>
      <c r="C1888" s="333" t="s">
        <v>9283</v>
      </c>
      <c r="D1888" s="333" t="s">
        <v>274</v>
      </c>
      <c r="E1888" s="333" t="s">
        <v>16654</v>
      </c>
      <c r="F1888" s="333" t="s">
        <v>25159</v>
      </c>
      <c r="G1888" s="515">
        <v>800</v>
      </c>
      <c r="H1888" s="516">
        <v>8405409</v>
      </c>
    </row>
    <row r="1889" spans="1:8" x14ac:dyDescent="0.3">
      <c r="A1889" s="514">
        <v>109.67</v>
      </c>
      <c r="B1889" s="517" t="s">
        <v>25158</v>
      </c>
      <c r="C1889" s="333" t="s">
        <v>2860</v>
      </c>
      <c r="D1889" s="333" t="s">
        <v>262</v>
      </c>
      <c r="E1889" s="333" t="s">
        <v>2861</v>
      </c>
      <c r="F1889" s="333" t="s">
        <v>20920</v>
      </c>
      <c r="G1889" s="515">
        <v>925</v>
      </c>
      <c r="H1889" s="516">
        <v>9469593</v>
      </c>
    </row>
    <row r="1890" spans="1:8" x14ac:dyDescent="0.3">
      <c r="A1890" s="514">
        <v>10</v>
      </c>
      <c r="B1890" s="517" t="s">
        <v>25158</v>
      </c>
      <c r="C1890" s="333" t="s">
        <v>21107</v>
      </c>
      <c r="D1890" s="333" t="s">
        <v>274</v>
      </c>
      <c r="E1890" s="333" t="s">
        <v>21108</v>
      </c>
      <c r="F1890" s="333" t="s">
        <v>21109</v>
      </c>
      <c r="G1890" s="515">
        <v>415</v>
      </c>
      <c r="H1890" s="516">
        <v>2641241</v>
      </c>
    </row>
    <row r="1891" spans="1:8" x14ac:dyDescent="0.3">
      <c r="A1891" s="514">
        <v>10</v>
      </c>
      <c r="B1891" s="517" t="s">
        <v>25158</v>
      </c>
      <c r="C1891" s="333" t="s">
        <v>25160</v>
      </c>
      <c r="D1891" s="333" t="s">
        <v>274</v>
      </c>
      <c r="E1891" s="333" t="s">
        <v>25161</v>
      </c>
      <c r="F1891" s="333" t="s">
        <v>25162</v>
      </c>
      <c r="G1891" s="515">
        <v>925</v>
      </c>
      <c r="H1891" s="516">
        <v>5862825</v>
      </c>
    </row>
    <row r="1892" spans="1:8" x14ac:dyDescent="0.3">
      <c r="A1892" s="514">
        <v>10</v>
      </c>
      <c r="B1892" s="517" t="s">
        <v>25158</v>
      </c>
      <c r="C1892" s="333" t="s">
        <v>25163</v>
      </c>
      <c r="D1892" s="333" t="s">
        <v>274</v>
      </c>
      <c r="E1892" s="333" t="s">
        <v>25164</v>
      </c>
      <c r="F1892" s="333" t="s">
        <v>25165</v>
      </c>
      <c r="G1892" s="515">
        <v>949</v>
      </c>
      <c r="H1892" s="516">
        <v>2931996</v>
      </c>
    </row>
    <row r="1893" spans="1:8" x14ac:dyDescent="0.3">
      <c r="A1893" s="514">
        <v>10</v>
      </c>
      <c r="B1893" s="517" t="s">
        <v>25158</v>
      </c>
      <c r="C1893" s="333" t="s">
        <v>25166</v>
      </c>
      <c r="D1893" s="333" t="s">
        <v>274</v>
      </c>
      <c r="E1893" s="333" t="s">
        <v>25167</v>
      </c>
      <c r="F1893" s="333" t="s">
        <v>25168</v>
      </c>
      <c r="G1893" s="515">
        <v>925</v>
      </c>
      <c r="H1893" s="516">
        <v>2008523</v>
      </c>
    </row>
    <row r="1894" spans="1:8" x14ac:dyDescent="0.3">
      <c r="A1894" s="514">
        <v>10</v>
      </c>
      <c r="B1894" s="517" t="s">
        <v>25158</v>
      </c>
      <c r="C1894" s="333" t="s">
        <v>25169</v>
      </c>
      <c r="D1894" s="333" t="s">
        <v>274</v>
      </c>
      <c r="E1894" s="333" t="s">
        <v>25170</v>
      </c>
      <c r="F1894" s="333" t="s">
        <v>25171</v>
      </c>
      <c r="G1894" s="515">
        <v>925</v>
      </c>
      <c r="H1894" s="516">
        <v>9358217</v>
      </c>
    </row>
    <row r="1895" spans="1:8" x14ac:dyDescent="0.3">
      <c r="A1895" s="514">
        <v>10</v>
      </c>
      <c r="B1895" s="517" t="s">
        <v>25158</v>
      </c>
      <c r="C1895" s="333" t="s">
        <v>25172</v>
      </c>
      <c r="D1895" s="333" t="s">
        <v>274</v>
      </c>
      <c r="E1895" s="333" t="s">
        <v>25173</v>
      </c>
      <c r="F1895" s="333" t="s">
        <v>25174</v>
      </c>
      <c r="G1895" s="515">
        <v>925</v>
      </c>
      <c r="H1895" s="516">
        <v>3247044</v>
      </c>
    </row>
    <row r="1896" spans="1:8" x14ac:dyDescent="0.3">
      <c r="A1896" s="514">
        <v>10</v>
      </c>
      <c r="B1896" s="517" t="s">
        <v>25158</v>
      </c>
      <c r="C1896" s="333" t="s">
        <v>22390</v>
      </c>
      <c r="D1896" s="333" t="s">
        <v>274</v>
      </c>
      <c r="E1896" s="333" t="s">
        <v>22391</v>
      </c>
      <c r="F1896" s="333" t="s">
        <v>22392</v>
      </c>
      <c r="G1896" s="515">
        <v>207</v>
      </c>
      <c r="H1896" s="516">
        <v>3037837</v>
      </c>
    </row>
    <row r="1897" spans="1:8" x14ac:dyDescent="0.3">
      <c r="A1897" s="514">
        <v>10</v>
      </c>
      <c r="B1897" s="517" t="s">
        <v>25158</v>
      </c>
      <c r="C1897" s="333" t="s">
        <v>25175</v>
      </c>
      <c r="D1897" s="333" t="s">
        <v>274</v>
      </c>
      <c r="E1897" s="333" t="s">
        <v>25176</v>
      </c>
      <c r="F1897" s="333" t="s">
        <v>25177</v>
      </c>
      <c r="G1897" s="515">
        <v>925</v>
      </c>
      <c r="H1897" s="516">
        <v>9151520</v>
      </c>
    </row>
    <row r="1898" spans="1:8" x14ac:dyDescent="0.3">
      <c r="A1898" s="514">
        <v>10</v>
      </c>
      <c r="B1898" s="517" t="s">
        <v>25158</v>
      </c>
      <c r="C1898" s="333" t="s">
        <v>25178</v>
      </c>
      <c r="D1898" s="333" t="s">
        <v>274</v>
      </c>
      <c r="E1898" s="333" t="s">
        <v>25179</v>
      </c>
      <c r="F1898" s="333" t="s">
        <v>25180</v>
      </c>
      <c r="G1898" s="515">
        <v>510</v>
      </c>
      <c r="H1898" s="516">
        <v>2449784</v>
      </c>
    </row>
    <row r="1899" spans="1:8" x14ac:dyDescent="0.3">
      <c r="A1899" s="514">
        <v>10</v>
      </c>
      <c r="B1899" s="517" t="s">
        <v>25158</v>
      </c>
      <c r="C1899" s="333" t="s">
        <v>25181</v>
      </c>
      <c r="D1899" s="333" t="s">
        <v>274</v>
      </c>
      <c r="E1899" s="333" t="s">
        <v>25182</v>
      </c>
      <c r="F1899" s="333" t="s">
        <v>25183</v>
      </c>
      <c r="G1899" s="515">
        <v>925</v>
      </c>
      <c r="H1899" s="516">
        <v>2045393</v>
      </c>
    </row>
    <row r="1900" spans="1:8" x14ac:dyDescent="0.3">
      <c r="A1900" s="514">
        <v>10</v>
      </c>
      <c r="B1900" s="517" t="s">
        <v>25158</v>
      </c>
      <c r="C1900" s="333" t="s">
        <v>25184</v>
      </c>
      <c r="D1900" s="333" t="s">
        <v>274</v>
      </c>
      <c r="E1900" s="333" t="s">
        <v>25185</v>
      </c>
      <c r="F1900" s="333" t="s">
        <v>25186</v>
      </c>
      <c r="G1900" s="515">
        <v>925</v>
      </c>
      <c r="H1900" s="516">
        <v>3302527</v>
      </c>
    </row>
    <row r="1901" spans="1:8" x14ac:dyDescent="0.3">
      <c r="A1901" s="514">
        <v>10</v>
      </c>
      <c r="B1901" s="517" t="s">
        <v>25158</v>
      </c>
      <c r="C1901" s="333" t="s">
        <v>25187</v>
      </c>
      <c r="D1901" s="333" t="s">
        <v>274</v>
      </c>
      <c r="E1901" s="333" t="s">
        <v>25188</v>
      </c>
      <c r="F1901" s="333" t="s">
        <v>25189</v>
      </c>
      <c r="G1901" s="515">
        <v>510</v>
      </c>
      <c r="H1901" s="516">
        <v>7366336</v>
      </c>
    </row>
    <row r="1902" spans="1:8" x14ac:dyDescent="0.3">
      <c r="A1902" s="514">
        <v>10</v>
      </c>
      <c r="B1902" s="517" t="s">
        <v>25158</v>
      </c>
      <c r="C1902" s="333" t="s">
        <v>18795</v>
      </c>
      <c r="D1902" s="333" t="s">
        <v>274</v>
      </c>
      <c r="E1902" s="333" t="s">
        <v>18796</v>
      </c>
      <c r="F1902" s="333" t="s">
        <v>18797</v>
      </c>
      <c r="G1902" s="515">
        <v>925</v>
      </c>
      <c r="H1902" s="516">
        <v>2542129</v>
      </c>
    </row>
    <row r="1903" spans="1:8" x14ac:dyDescent="0.3">
      <c r="A1903" s="514">
        <v>10</v>
      </c>
      <c r="B1903" s="517" t="s">
        <v>25158</v>
      </c>
      <c r="C1903" s="333" t="s">
        <v>25190</v>
      </c>
      <c r="D1903" s="333" t="s">
        <v>274</v>
      </c>
      <c r="E1903" s="333" t="s">
        <v>25191</v>
      </c>
      <c r="F1903" s="333" t="s">
        <v>25192</v>
      </c>
      <c r="G1903" s="515">
        <v>925</v>
      </c>
      <c r="H1903" s="516">
        <v>3360861</v>
      </c>
    </row>
    <row r="1904" spans="1:8" x14ac:dyDescent="0.3">
      <c r="A1904" s="514">
        <v>10</v>
      </c>
      <c r="B1904" s="517" t="s">
        <v>25158</v>
      </c>
      <c r="C1904" s="333" t="s">
        <v>25193</v>
      </c>
      <c r="D1904" s="333" t="s">
        <v>274</v>
      </c>
      <c r="E1904" s="333" t="s">
        <v>25194</v>
      </c>
      <c r="F1904" s="333" t="s">
        <v>25195</v>
      </c>
      <c r="G1904" s="515">
        <v>925</v>
      </c>
      <c r="H1904" s="516">
        <v>7882737</v>
      </c>
    </row>
    <row r="1905" spans="1:8" x14ac:dyDescent="0.3">
      <c r="A1905" s="514">
        <v>10</v>
      </c>
      <c r="B1905" s="517" t="s">
        <v>25158</v>
      </c>
      <c r="C1905" s="333" t="s">
        <v>25196</v>
      </c>
      <c r="D1905" s="333" t="s">
        <v>274</v>
      </c>
      <c r="E1905" s="333" t="s">
        <v>25197</v>
      </c>
      <c r="F1905" s="333" t="s">
        <v>25198</v>
      </c>
      <c r="G1905" s="515">
        <v>925</v>
      </c>
      <c r="H1905" s="516">
        <v>2533129</v>
      </c>
    </row>
    <row r="1906" spans="1:8" x14ac:dyDescent="0.3">
      <c r="A1906" s="514">
        <v>10</v>
      </c>
      <c r="B1906" s="517" t="s">
        <v>25158</v>
      </c>
      <c r="C1906" s="333" t="s">
        <v>25199</v>
      </c>
      <c r="D1906" s="333" t="s">
        <v>274</v>
      </c>
      <c r="E1906" s="333" t="s">
        <v>25200</v>
      </c>
      <c r="F1906" s="333" t="s">
        <v>25201</v>
      </c>
      <c r="G1906" s="515">
        <v>925</v>
      </c>
      <c r="H1906" s="516">
        <v>9630615</v>
      </c>
    </row>
    <row r="1907" spans="1:8" x14ac:dyDescent="0.3">
      <c r="A1907" s="514">
        <v>10</v>
      </c>
      <c r="B1907" s="517" t="s">
        <v>25158</v>
      </c>
      <c r="C1907" s="333" t="s">
        <v>25202</v>
      </c>
      <c r="D1907" s="333" t="s">
        <v>274</v>
      </c>
      <c r="E1907" s="333" t="s">
        <v>25203</v>
      </c>
      <c r="F1907" s="333" t="s">
        <v>25204</v>
      </c>
      <c r="G1907" s="515">
        <v>925</v>
      </c>
      <c r="H1907" s="516">
        <v>2549486</v>
      </c>
    </row>
    <row r="1908" spans="1:8" x14ac:dyDescent="0.3">
      <c r="A1908" s="514">
        <v>10</v>
      </c>
      <c r="B1908" s="517" t="s">
        <v>25158</v>
      </c>
      <c r="C1908" s="333" t="s">
        <v>25205</v>
      </c>
      <c r="D1908" s="333" t="s">
        <v>274</v>
      </c>
      <c r="E1908" s="333" t="s">
        <v>25206</v>
      </c>
      <c r="F1908" s="333" t="s">
        <v>25207</v>
      </c>
      <c r="G1908" s="515">
        <v>415</v>
      </c>
      <c r="H1908" s="516">
        <v>7864521</v>
      </c>
    </row>
    <row r="1909" spans="1:8" x14ac:dyDescent="0.3">
      <c r="A1909" s="514">
        <v>10</v>
      </c>
      <c r="B1909" s="517" t="s">
        <v>25158</v>
      </c>
      <c r="C1909" s="333" t="s">
        <v>25208</v>
      </c>
      <c r="D1909" s="333" t="s">
        <v>294</v>
      </c>
      <c r="E1909" s="333" t="s">
        <v>25209</v>
      </c>
      <c r="F1909" s="333" t="s">
        <v>25210</v>
      </c>
      <c r="G1909" s="515">
        <v>415</v>
      </c>
      <c r="H1909" s="516">
        <v>3368635</v>
      </c>
    </row>
    <row r="1910" spans="1:8" x14ac:dyDescent="0.3">
      <c r="A1910" s="514">
        <v>10</v>
      </c>
      <c r="B1910" s="517" t="s">
        <v>25158</v>
      </c>
      <c r="C1910" s="333" t="s">
        <v>25211</v>
      </c>
      <c r="D1910" s="333" t="s">
        <v>274</v>
      </c>
      <c r="E1910" s="333" t="s">
        <v>25212</v>
      </c>
      <c r="F1910" s="333" t="s">
        <v>25213</v>
      </c>
      <c r="G1910" s="515">
        <v>925</v>
      </c>
      <c r="H1910" s="516">
        <v>9563277</v>
      </c>
    </row>
    <row r="1911" spans="1:8" x14ac:dyDescent="0.3">
      <c r="A1911" s="514">
        <v>10</v>
      </c>
      <c r="B1911" s="517" t="s">
        <v>25158</v>
      </c>
      <c r="C1911" s="333" t="s">
        <v>20874</v>
      </c>
      <c r="D1911" s="333" t="s">
        <v>274</v>
      </c>
      <c r="E1911" s="333" t="s">
        <v>20875</v>
      </c>
      <c r="F1911" s="333" t="s">
        <v>21286</v>
      </c>
      <c r="G1911" s="515">
        <v>925</v>
      </c>
      <c r="H1911" s="516">
        <v>6283334</v>
      </c>
    </row>
    <row r="1912" spans="1:8" x14ac:dyDescent="0.3">
      <c r="A1912" s="514">
        <v>10</v>
      </c>
      <c r="B1912" s="517" t="s">
        <v>25158</v>
      </c>
      <c r="C1912" s="333" t="s">
        <v>25214</v>
      </c>
      <c r="D1912" s="333" t="s">
        <v>274</v>
      </c>
      <c r="E1912" s="333" t="s">
        <v>25215</v>
      </c>
      <c r="F1912" s="333" t="s">
        <v>25216</v>
      </c>
      <c r="G1912" s="515">
        <v>415</v>
      </c>
      <c r="H1912" s="516">
        <v>2350220</v>
      </c>
    </row>
    <row r="1913" spans="1:8" x14ac:dyDescent="0.3">
      <c r="A1913" s="514">
        <v>10</v>
      </c>
      <c r="B1913" s="517" t="s">
        <v>25158</v>
      </c>
      <c r="C1913" s="333" t="s">
        <v>25217</v>
      </c>
      <c r="D1913" s="333" t="s">
        <v>274</v>
      </c>
      <c r="E1913" s="333" t="s">
        <v>25218</v>
      </c>
      <c r="F1913" s="333" t="s">
        <v>25219</v>
      </c>
      <c r="G1913" s="515">
        <v>510</v>
      </c>
      <c r="H1913" s="516">
        <v>5098151</v>
      </c>
    </row>
    <row r="1914" spans="1:8" x14ac:dyDescent="0.3">
      <c r="A1914" s="514">
        <v>10</v>
      </c>
      <c r="B1914" s="517" t="s">
        <v>25158</v>
      </c>
      <c r="C1914" s="333" t="s">
        <v>21375</v>
      </c>
      <c r="D1914" s="333" t="s">
        <v>274</v>
      </c>
      <c r="E1914" s="333" t="s">
        <v>21376</v>
      </c>
      <c r="F1914" s="333" t="s">
        <v>21377</v>
      </c>
      <c r="G1914" s="515">
        <v>925</v>
      </c>
      <c r="H1914" s="516">
        <v>9678851</v>
      </c>
    </row>
    <row r="1915" spans="1:8" x14ac:dyDescent="0.3">
      <c r="A1915" s="514">
        <v>10</v>
      </c>
      <c r="B1915" s="517" t="s">
        <v>25158</v>
      </c>
      <c r="C1915" s="333" t="s">
        <v>25220</v>
      </c>
      <c r="D1915" s="333" t="s">
        <v>274</v>
      </c>
      <c r="E1915" s="333" t="s">
        <v>25221</v>
      </c>
      <c r="F1915" s="333" t="s">
        <v>25222</v>
      </c>
      <c r="G1915" s="515">
        <v>925</v>
      </c>
      <c r="H1915" s="516">
        <v>2004078</v>
      </c>
    </row>
    <row r="1916" spans="1:8" x14ac:dyDescent="0.3">
      <c r="A1916" s="514">
        <v>10</v>
      </c>
      <c r="B1916" s="517" t="s">
        <v>25158</v>
      </c>
      <c r="C1916" s="333" t="s">
        <v>8119</v>
      </c>
      <c r="D1916" s="333" t="s">
        <v>262</v>
      </c>
      <c r="E1916" s="333" t="s">
        <v>8120</v>
      </c>
      <c r="F1916" s="333" t="s">
        <v>25223</v>
      </c>
      <c r="G1916" s="515">
        <v>925</v>
      </c>
      <c r="H1916" s="516">
        <v>9307760</v>
      </c>
    </row>
    <row r="1917" spans="1:8" x14ac:dyDescent="0.3">
      <c r="A1917" s="514">
        <v>10</v>
      </c>
      <c r="B1917" s="517" t="s">
        <v>25158</v>
      </c>
      <c r="C1917" s="333" t="s">
        <v>19202</v>
      </c>
      <c r="D1917" s="333" t="s">
        <v>274</v>
      </c>
      <c r="E1917" s="333" t="s">
        <v>19203</v>
      </c>
      <c r="F1917" s="333" t="s">
        <v>25224</v>
      </c>
      <c r="G1917" s="515">
        <v>609</v>
      </c>
      <c r="H1917" s="516">
        <v>8530715</v>
      </c>
    </row>
    <row r="1918" spans="1:8" x14ac:dyDescent="0.3">
      <c r="A1918" s="514">
        <v>10</v>
      </c>
      <c r="B1918" s="517" t="s">
        <v>25158</v>
      </c>
      <c r="C1918" s="333" t="s">
        <v>7656</v>
      </c>
      <c r="D1918" s="333" t="s">
        <v>808</v>
      </c>
      <c r="E1918" s="333" t="s">
        <v>7657</v>
      </c>
      <c r="F1918" s="333" t="s">
        <v>25225</v>
      </c>
      <c r="G1918" s="515">
        <v>914</v>
      </c>
      <c r="H1918" s="516">
        <v>9773400</v>
      </c>
    </row>
    <row r="1919" spans="1:8" x14ac:dyDescent="0.3">
      <c r="A1919" s="514">
        <v>10</v>
      </c>
      <c r="B1919" s="517" t="s">
        <v>25158</v>
      </c>
      <c r="C1919" s="333" t="s">
        <v>9541</v>
      </c>
      <c r="D1919" s="333" t="s">
        <v>274</v>
      </c>
      <c r="E1919" s="333" t="s">
        <v>16617</v>
      </c>
      <c r="F1919" s="333" t="s">
        <v>25226</v>
      </c>
      <c r="G1919" s="515">
        <v>888</v>
      </c>
      <c r="H1919" s="516">
        <v>6255323</v>
      </c>
    </row>
    <row r="1920" spans="1:8" x14ac:dyDescent="0.3">
      <c r="A1920" s="514">
        <v>10</v>
      </c>
      <c r="B1920" s="517" t="s">
        <v>25158</v>
      </c>
      <c r="C1920" s="333" t="s">
        <v>19233</v>
      </c>
      <c r="D1920" s="333" t="s">
        <v>274</v>
      </c>
      <c r="E1920" s="333" t="s">
        <v>19234</v>
      </c>
      <c r="F1920" s="333" t="s">
        <v>25227</v>
      </c>
      <c r="G1920" s="515">
        <v>818</v>
      </c>
      <c r="H1920" s="516">
        <v>8425251</v>
      </c>
    </row>
    <row r="1921" spans="1:8" x14ac:dyDescent="0.3">
      <c r="A1921" s="514">
        <v>10</v>
      </c>
      <c r="B1921" s="517" t="s">
        <v>25158</v>
      </c>
      <c r="C1921" s="333" t="s">
        <v>1512</v>
      </c>
      <c r="D1921" s="333" t="s">
        <v>294</v>
      </c>
      <c r="E1921" s="333" t="s">
        <v>2575</v>
      </c>
      <c r="F1921" s="333" t="s">
        <v>25228</v>
      </c>
      <c r="G1921" s="515">
        <v>510</v>
      </c>
      <c r="H1921" s="516">
        <v>3033298</v>
      </c>
    </row>
    <row r="1922" spans="1:8" x14ac:dyDescent="0.3">
      <c r="A1922" s="514">
        <v>10</v>
      </c>
      <c r="B1922" s="517" t="s">
        <v>25158</v>
      </c>
      <c r="C1922" s="333" t="s">
        <v>7755</v>
      </c>
      <c r="D1922" s="333" t="s">
        <v>262</v>
      </c>
      <c r="E1922" s="333" t="s">
        <v>7756</v>
      </c>
      <c r="F1922" s="333" t="s">
        <v>25229</v>
      </c>
      <c r="G1922" s="515">
        <v>925</v>
      </c>
      <c r="H1922" s="516">
        <v>7361001</v>
      </c>
    </row>
    <row r="1923" spans="1:8" x14ac:dyDescent="0.3">
      <c r="A1923" s="514">
        <v>10</v>
      </c>
      <c r="B1923" s="517" t="s">
        <v>25158</v>
      </c>
      <c r="C1923" s="333" t="s">
        <v>16247</v>
      </c>
      <c r="D1923" s="333" t="s">
        <v>274</v>
      </c>
      <c r="E1923" s="333" t="s">
        <v>16248</v>
      </c>
      <c r="F1923" s="333" t="s">
        <v>21505</v>
      </c>
      <c r="G1923" s="515">
        <v>925</v>
      </c>
      <c r="H1923" s="516">
        <v>3392270</v>
      </c>
    </row>
    <row r="1924" spans="1:8" x14ac:dyDescent="0.3">
      <c r="A1924" s="514">
        <v>10</v>
      </c>
      <c r="B1924" s="517" t="s">
        <v>25158</v>
      </c>
      <c r="C1924" s="333" t="s">
        <v>5012</v>
      </c>
      <c r="D1924" s="333" t="s">
        <v>302</v>
      </c>
      <c r="E1924" s="333" t="s">
        <v>5013</v>
      </c>
      <c r="F1924" s="333" t="s">
        <v>21397</v>
      </c>
      <c r="G1924" s="515">
        <v>925</v>
      </c>
      <c r="H1924" s="516">
        <v>3774163</v>
      </c>
    </row>
    <row r="1925" spans="1:8" x14ac:dyDescent="0.3">
      <c r="A1925" s="514">
        <v>10</v>
      </c>
      <c r="B1925" s="517" t="s">
        <v>25158</v>
      </c>
      <c r="C1925" s="333" t="s">
        <v>25230</v>
      </c>
      <c r="D1925" s="333" t="s">
        <v>274</v>
      </c>
      <c r="E1925" s="333" t="s">
        <v>25231</v>
      </c>
      <c r="F1925" s="333" t="s">
        <v>25232</v>
      </c>
      <c r="G1925" s="515">
        <v>818</v>
      </c>
      <c r="H1925" s="516">
        <v>2685643</v>
      </c>
    </row>
    <row r="1926" spans="1:8" x14ac:dyDescent="0.3">
      <c r="A1926" s="514">
        <v>10</v>
      </c>
      <c r="B1926" s="517" t="s">
        <v>25158</v>
      </c>
      <c r="C1926" s="333" t="s">
        <v>25233</v>
      </c>
      <c r="D1926" s="333" t="s">
        <v>274</v>
      </c>
      <c r="E1926" s="333" t="s">
        <v>25234</v>
      </c>
      <c r="F1926" s="333" t="s">
        <v>25235</v>
      </c>
      <c r="G1926" s="515">
        <v>603</v>
      </c>
      <c r="H1926" s="516">
        <v>2750130</v>
      </c>
    </row>
    <row r="1927" spans="1:8" x14ac:dyDescent="0.3">
      <c r="A1927" s="514">
        <v>10</v>
      </c>
      <c r="B1927" s="517" t="s">
        <v>25158</v>
      </c>
      <c r="C1927" s="333" t="s">
        <v>25236</v>
      </c>
      <c r="D1927" s="333" t="s">
        <v>274</v>
      </c>
      <c r="E1927" s="333" t="s">
        <v>25237</v>
      </c>
      <c r="F1927" s="333" t="s">
        <v>25238</v>
      </c>
      <c r="G1927" s="515">
        <v>209</v>
      </c>
      <c r="H1927" s="516">
        <v>5857154</v>
      </c>
    </row>
    <row r="1928" spans="1:8" x14ac:dyDescent="0.3">
      <c r="A1928" s="514">
        <v>10</v>
      </c>
      <c r="B1928" s="517" t="s">
        <v>25158</v>
      </c>
      <c r="C1928" s="333" t="s">
        <v>25239</v>
      </c>
      <c r="D1928" s="333" t="s">
        <v>274</v>
      </c>
      <c r="E1928" s="333" t="s">
        <v>25240</v>
      </c>
      <c r="F1928" s="333" t="s">
        <v>25241</v>
      </c>
      <c r="G1928" s="515">
        <v>925</v>
      </c>
      <c r="H1928" s="516">
        <v>8382177</v>
      </c>
    </row>
    <row r="1929" spans="1:8" x14ac:dyDescent="0.3">
      <c r="A1929" s="514">
        <v>10</v>
      </c>
      <c r="B1929" s="517" t="s">
        <v>25158</v>
      </c>
      <c r="C1929" s="333" t="s">
        <v>25242</v>
      </c>
      <c r="D1929" s="333" t="s">
        <v>274</v>
      </c>
      <c r="E1929" s="333" t="s">
        <v>25243</v>
      </c>
      <c r="F1929" s="333" t="s">
        <v>25244</v>
      </c>
      <c r="G1929" s="515">
        <v>949</v>
      </c>
      <c r="H1929" s="516">
        <v>9737083</v>
      </c>
    </row>
    <row r="1930" spans="1:8" x14ac:dyDescent="0.3">
      <c r="A1930" s="514">
        <v>10</v>
      </c>
      <c r="B1930" s="517" t="s">
        <v>25158</v>
      </c>
      <c r="C1930" s="333" t="s">
        <v>20280</v>
      </c>
      <c r="D1930" s="333" t="s">
        <v>274</v>
      </c>
      <c r="E1930" s="333" t="s">
        <v>20281</v>
      </c>
      <c r="F1930" s="333" t="s">
        <v>20282</v>
      </c>
      <c r="G1930" s="515">
        <v>408</v>
      </c>
      <c r="H1930" s="516">
        <v>7616208</v>
      </c>
    </row>
    <row r="1931" spans="1:8" x14ac:dyDescent="0.3">
      <c r="A1931" s="514">
        <v>10</v>
      </c>
      <c r="B1931" s="517" t="s">
        <v>25158</v>
      </c>
      <c r="C1931" s="333" t="s">
        <v>20286</v>
      </c>
      <c r="D1931" s="333" t="s">
        <v>274</v>
      </c>
      <c r="E1931" s="333" t="s">
        <v>20287</v>
      </c>
      <c r="F1931" s="333" t="s">
        <v>20288</v>
      </c>
      <c r="G1931" s="515">
        <v>999</v>
      </c>
      <c r="H1931" s="516">
        <v>9999999</v>
      </c>
    </row>
    <row r="1932" spans="1:8" x14ac:dyDescent="0.3">
      <c r="A1932" s="514">
        <v>10</v>
      </c>
      <c r="B1932" s="517" t="s">
        <v>25158</v>
      </c>
      <c r="C1932" s="333" t="s">
        <v>20289</v>
      </c>
      <c r="D1932" s="333" t="s">
        <v>274</v>
      </c>
      <c r="E1932" s="333" t="s">
        <v>20290</v>
      </c>
      <c r="F1932" s="333" t="s">
        <v>20291</v>
      </c>
      <c r="G1932" s="515">
        <v>415</v>
      </c>
      <c r="H1932" s="516">
        <v>2652660</v>
      </c>
    </row>
    <row r="1933" spans="1:8" x14ac:dyDescent="0.3">
      <c r="A1933" s="514">
        <v>10</v>
      </c>
      <c r="B1933" s="517" t="s">
        <v>25158</v>
      </c>
      <c r="C1933" s="333" t="s">
        <v>20277</v>
      </c>
      <c r="D1933" s="333" t="s">
        <v>274</v>
      </c>
      <c r="E1933" s="333" t="s">
        <v>20278</v>
      </c>
      <c r="F1933" s="333" t="s">
        <v>20279</v>
      </c>
      <c r="G1933" s="515">
        <v>616</v>
      </c>
      <c r="H1933" s="516">
        <v>8904127</v>
      </c>
    </row>
    <row r="1934" spans="1:8" x14ac:dyDescent="0.3">
      <c r="A1934" s="514">
        <v>10</v>
      </c>
      <c r="B1934" s="517" t="s">
        <v>25158</v>
      </c>
      <c r="C1934" s="333" t="s">
        <v>25245</v>
      </c>
      <c r="D1934" s="333" t="s">
        <v>274</v>
      </c>
      <c r="E1934" s="333" t="s">
        <v>25246</v>
      </c>
      <c r="F1934" s="333" t="s">
        <v>25247</v>
      </c>
      <c r="G1934" s="515">
        <v>510</v>
      </c>
      <c r="H1934" s="516">
        <v>8257337</v>
      </c>
    </row>
    <row r="1935" spans="1:8" x14ac:dyDescent="0.3">
      <c r="A1935" s="514">
        <v>10</v>
      </c>
      <c r="B1935" s="517" t="s">
        <v>25158</v>
      </c>
      <c r="C1935" s="333" t="s">
        <v>25248</v>
      </c>
      <c r="D1935" s="333" t="s">
        <v>274</v>
      </c>
      <c r="E1935" s="333" t="s">
        <v>25249</v>
      </c>
      <c r="F1935" s="333" t="s">
        <v>25250</v>
      </c>
      <c r="G1935" s="515">
        <v>925</v>
      </c>
      <c r="H1935" s="516">
        <v>4084638</v>
      </c>
    </row>
    <row r="1936" spans="1:8" x14ac:dyDescent="0.3">
      <c r="A1936" s="514">
        <v>10</v>
      </c>
      <c r="B1936" s="517" t="s">
        <v>25158</v>
      </c>
      <c r="C1936" s="333" t="s">
        <v>21065</v>
      </c>
      <c r="D1936" s="333" t="s">
        <v>274</v>
      </c>
      <c r="E1936" s="333" t="s">
        <v>21066</v>
      </c>
      <c r="F1936" s="333" t="s">
        <v>21067</v>
      </c>
      <c r="G1936" s="515">
        <v>925</v>
      </c>
      <c r="H1936" s="516">
        <v>2120080</v>
      </c>
    </row>
    <row r="1937" spans="1:8" x14ac:dyDescent="0.3">
      <c r="A1937" s="514">
        <v>10</v>
      </c>
      <c r="B1937" s="517" t="s">
        <v>25158</v>
      </c>
      <c r="C1937" s="333" t="s">
        <v>20830</v>
      </c>
      <c r="D1937" s="333" t="s">
        <v>274</v>
      </c>
      <c r="E1937" s="333" t="s">
        <v>20831</v>
      </c>
      <c r="F1937" s="333" t="s">
        <v>20903</v>
      </c>
      <c r="G1937" s="515">
        <v>925</v>
      </c>
      <c r="H1937" s="516">
        <v>2842028</v>
      </c>
    </row>
    <row r="1938" spans="1:8" x14ac:dyDescent="0.3">
      <c r="A1938" s="514">
        <v>10</v>
      </c>
      <c r="B1938" s="517" t="s">
        <v>25158</v>
      </c>
      <c r="C1938" s="333" t="s">
        <v>25181</v>
      </c>
      <c r="D1938" s="333" t="s">
        <v>274</v>
      </c>
      <c r="E1938" s="333" t="s">
        <v>25182</v>
      </c>
      <c r="F1938" s="333" t="s">
        <v>25183</v>
      </c>
      <c r="G1938" s="515">
        <v>925</v>
      </c>
      <c r="H1938" s="516">
        <v>2045393</v>
      </c>
    </row>
    <row r="1939" spans="1:8" x14ac:dyDescent="0.3">
      <c r="A1939" s="514">
        <v>10</v>
      </c>
      <c r="B1939" s="517" t="s">
        <v>25158</v>
      </c>
      <c r="C1939" s="333" t="s">
        <v>25251</v>
      </c>
      <c r="D1939" s="333" t="s">
        <v>274</v>
      </c>
      <c r="E1939" s="333" t="s">
        <v>25252</v>
      </c>
      <c r="F1939" s="333" t="s">
        <v>25253</v>
      </c>
      <c r="G1939" s="515">
        <v>925</v>
      </c>
      <c r="H1939" s="516">
        <v>8994578</v>
      </c>
    </row>
    <row r="1940" spans="1:8" x14ac:dyDescent="0.3">
      <c r="A1940" s="514">
        <v>10</v>
      </c>
      <c r="B1940" s="517" t="s">
        <v>25158</v>
      </c>
      <c r="C1940" s="333" t="s">
        <v>25254</v>
      </c>
      <c r="D1940" s="333" t="s">
        <v>274</v>
      </c>
      <c r="E1940" s="333" t="s">
        <v>25255</v>
      </c>
      <c r="F1940" s="333" t="s">
        <v>25256</v>
      </c>
      <c r="G1940" s="515">
        <v>408</v>
      </c>
      <c r="H1940" s="516">
        <v>2428911</v>
      </c>
    </row>
    <row r="1941" spans="1:8" x14ac:dyDescent="0.3">
      <c r="A1941" s="514">
        <v>10</v>
      </c>
      <c r="B1941" s="517" t="s">
        <v>25158</v>
      </c>
      <c r="C1941" s="333" t="s">
        <v>25257</v>
      </c>
      <c r="D1941" s="333" t="s">
        <v>274</v>
      </c>
      <c r="E1941" s="333" t="s">
        <v>25258</v>
      </c>
      <c r="F1941" s="333" t="s">
        <v>25259</v>
      </c>
      <c r="G1941" s="515">
        <v>925</v>
      </c>
      <c r="H1941" s="516">
        <v>7267308</v>
      </c>
    </row>
    <row r="1942" spans="1:8" x14ac:dyDescent="0.3">
      <c r="A1942" s="514">
        <v>10</v>
      </c>
      <c r="B1942" s="517" t="s">
        <v>25158</v>
      </c>
      <c r="C1942" s="333" t="s">
        <v>25260</v>
      </c>
      <c r="D1942" s="333" t="s">
        <v>274</v>
      </c>
      <c r="E1942" s="333" t="s">
        <v>25261</v>
      </c>
      <c r="F1942" s="333" t="s">
        <v>25262</v>
      </c>
      <c r="G1942" s="515">
        <v>510</v>
      </c>
      <c r="H1942" s="516">
        <v>2066248</v>
      </c>
    </row>
    <row r="1943" spans="1:8" x14ac:dyDescent="0.3">
      <c r="A1943" s="514">
        <v>10</v>
      </c>
      <c r="B1943" s="517" t="s">
        <v>25158</v>
      </c>
      <c r="C1943" s="333" t="s">
        <v>18795</v>
      </c>
      <c r="D1943" s="333" t="s">
        <v>274</v>
      </c>
      <c r="E1943" s="333" t="s">
        <v>18796</v>
      </c>
      <c r="F1943" s="333" t="s">
        <v>18797</v>
      </c>
      <c r="G1943" s="515">
        <v>925</v>
      </c>
      <c r="H1943" s="516">
        <v>2542129</v>
      </c>
    </row>
    <row r="1944" spans="1:8" x14ac:dyDescent="0.3">
      <c r="A1944" s="514">
        <v>10</v>
      </c>
      <c r="B1944" s="517" t="s">
        <v>25158</v>
      </c>
      <c r="C1944" s="333" t="s">
        <v>25263</v>
      </c>
      <c r="D1944" s="333" t="s">
        <v>274</v>
      </c>
      <c r="E1944" s="333" t="s">
        <v>20819</v>
      </c>
      <c r="F1944" s="333" t="s">
        <v>25264</v>
      </c>
      <c r="G1944" s="515">
        <v>925</v>
      </c>
      <c r="H1944" s="516">
        <v>4130465</v>
      </c>
    </row>
    <row r="1945" spans="1:8" x14ac:dyDescent="0.3">
      <c r="A1945" s="514">
        <v>10</v>
      </c>
      <c r="B1945" s="517" t="s">
        <v>25158</v>
      </c>
      <c r="C1945" s="333" t="s">
        <v>25199</v>
      </c>
      <c r="D1945" s="333" t="s">
        <v>274</v>
      </c>
      <c r="E1945" s="333" t="s">
        <v>25200</v>
      </c>
      <c r="F1945" s="333" t="s">
        <v>25201</v>
      </c>
      <c r="G1945" s="515">
        <v>925</v>
      </c>
      <c r="H1945" s="516">
        <v>9630615</v>
      </c>
    </row>
    <row r="1946" spans="1:8" x14ac:dyDescent="0.3">
      <c r="A1946" s="514">
        <v>10</v>
      </c>
      <c r="B1946" s="517" t="s">
        <v>25158</v>
      </c>
      <c r="C1946" s="333" t="s">
        <v>25265</v>
      </c>
      <c r="D1946" s="333" t="s">
        <v>274</v>
      </c>
      <c r="E1946" s="333" t="s">
        <v>25266</v>
      </c>
      <c r="F1946" s="333" t="s">
        <v>25267</v>
      </c>
      <c r="G1946" s="515">
        <v>949</v>
      </c>
      <c r="H1946" s="516">
        <v>3101749</v>
      </c>
    </row>
    <row r="1947" spans="1:8" x14ac:dyDescent="0.3">
      <c r="A1947" s="514">
        <v>10</v>
      </c>
      <c r="B1947" s="517" t="s">
        <v>25158</v>
      </c>
      <c r="C1947" s="333" t="s">
        <v>25268</v>
      </c>
      <c r="D1947" s="333" t="s">
        <v>274</v>
      </c>
      <c r="E1947" s="333" t="s">
        <v>25269</v>
      </c>
      <c r="F1947" s="333" t="s">
        <v>25270</v>
      </c>
      <c r="G1947" s="515">
        <v>925</v>
      </c>
      <c r="H1947" s="516">
        <v>5488163</v>
      </c>
    </row>
    <row r="1948" spans="1:8" x14ac:dyDescent="0.3">
      <c r="A1948" s="514">
        <v>10</v>
      </c>
      <c r="B1948" s="517" t="s">
        <v>25158</v>
      </c>
      <c r="C1948" s="333" t="s">
        <v>20874</v>
      </c>
      <c r="D1948" s="333" t="s">
        <v>274</v>
      </c>
      <c r="E1948" s="333" t="s">
        <v>20875</v>
      </c>
      <c r="F1948" s="333" t="s">
        <v>21286</v>
      </c>
      <c r="G1948" s="515">
        <v>925</v>
      </c>
      <c r="H1948" s="516">
        <v>6283334</v>
      </c>
    </row>
    <row r="1949" spans="1:8" x14ac:dyDescent="0.3">
      <c r="A1949" s="514">
        <v>10</v>
      </c>
      <c r="B1949" s="517" t="s">
        <v>25158</v>
      </c>
      <c r="C1949" s="333" t="s">
        <v>25271</v>
      </c>
      <c r="D1949" s="333" t="s">
        <v>274</v>
      </c>
      <c r="E1949" s="333" t="s">
        <v>25272</v>
      </c>
      <c r="F1949" s="333" t="s">
        <v>25273</v>
      </c>
      <c r="G1949" s="515">
        <v>510</v>
      </c>
      <c r="H1949" s="516">
        <v>6845711</v>
      </c>
    </row>
    <row r="1950" spans="1:8" x14ac:dyDescent="0.3">
      <c r="A1950" s="514">
        <v>10</v>
      </c>
      <c r="B1950" s="517" t="s">
        <v>25158</v>
      </c>
      <c r="C1950" s="333" t="s">
        <v>25274</v>
      </c>
      <c r="D1950" s="333" t="s">
        <v>274</v>
      </c>
      <c r="E1950" s="333" t="s">
        <v>25275</v>
      </c>
      <c r="F1950" s="333" t="s">
        <v>25276</v>
      </c>
      <c r="G1950" s="515">
        <v>408</v>
      </c>
      <c r="H1950" s="516">
        <v>6215446</v>
      </c>
    </row>
    <row r="1951" spans="1:8" x14ac:dyDescent="0.3">
      <c r="A1951" s="514">
        <v>10</v>
      </c>
      <c r="B1951" s="517" t="s">
        <v>25158</v>
      </c>
      <c r="C1951" s="333" t="s">
        <v>25277</v>
      </c>
      <c r="D1951" s="333" t="s">
        <v>274</v>
      </c>
      <c r="E1951" s="333" t="s">
        <v>25278</v>
      </c>
      <c r="F1951" s="333" t="s">
        <v>25279</v>
      </c>
      <c r="G1951" s="515">
        <v>650</v>
      </c>
      <c r="H1951" s="516">
        <v>9315954</v>
      </c>
    </row>
    <row r="1952" spans="1:8" x14ac:dyDescent="0.3">
      <c r="A1952" s="514">
        <v>10</v>
      </c>
      <c r="B1952" s="517" t="s">
        <v>25158</v>
      </c>
      <c r="C1952" s="333" t="s">
        <v>25280</v>
      </c>
      <c r="D1952" s="333" t="s">
        <v>274</v>
      </c>
      <c r="E1952" s="333" t="s">
        <v>25281</v>
      </c>
      <c r="F1952" s="333" t="s">
        <v>25282</v>
      </c>
      <c r="G1952" s="515">
        <v>925</v>
      </c>
      <c r="H1952" s="516">
        <v>3367958</v>
      </c>
    </row>
    <row r="1953" spans="1:8" x14ac:dyDescent="0.3">
      <c r="A1953" s="514">
        <v>10</v>
      </c>
      <c r="B1953" s="517" t="s">
        <v>25158</v>
      </c>
      <c r="C1953" s="333" t="s">
        <v>25283</v>
      </c>
      <c r="D1953" s="333" t="s">
        <v>274</v>
      </c>
      <c r="E1953" s="333" t="s">
        <v>25284</v>
      </c>
      <c r="F1953" s="333" t="s">
        <v>25285</v>
      </c>
      <c r="G1953" s="515">
        <v>415</v>
      </c>
      <c r="H1953" s="516">
        <v>5776652</v>
      </c>
    </row>
    <row r="1954" spans="1:8" x14ac:dyDescent="0.3">
      <c r="A1954" s="514">
        <v>10</v>
      </c>
      <c r="B1954" s="517" t="s">
        <v>25158</v>
      </c>
      <c r="C1954" s="333" t="s">
        <v>21375</v>
      </c>
      <c r="D1954" s="333" t="s">
        <v>274</v>
      </c>
      <c r="E1954" s="333" t="s">
        <v>21376</v>
      </c>
      <c r="F1954" s="333" t="s">
        <v>21377</v>
      </c>
      <c r="G1954" s="515">
        <v>925</v>
      </c>
      <c r="H1954" s="516">
        <v>9678851</v>
      </c>
    </row>
    <row r="1955" spans="1:8" x14ac:dyDescent="0.3">
      <c r="A1955" s="514">
        <v>10</v>
      </c>
      <c r="B1955" s="517" t="s">
        <v>25158</v>
      </c>
      <c r="C1955" s="333" t="s">
        <v>25220</v>
      </c>
      <c r="D1955" s="333" t="s">
        <v>274</v>
      </c>
      <c r="E1955" s="333" t="s">
        <v>25221</v>
      </c>
      <c r="F1955" s="333" t="s">
        <v>25222</v>
      </c>
      <c r="G1955" s="515">
        <v>925</v>
      </c>
      <c r="H1955" s="516">
        <v>2004078</v>
      </c>
    </row>
    <row r="1956" spans="1:8" x14ac:dyDescent="0.3">
      <c r="A1956" s="514">
        <v>10</v>
      </c>
      <c r="B1956" s="517" t="s">
        <v>25158</v>
      </c>
      <c r="C1956" s="333" t="s">
        <v>20874</v>
      </c>
      <c r="D1956" s="333" t="s">
        <v>274</v>
      </c>
      <c r="E1956" s="333" t="s">
        <v>20875</v>
      </c>
      <c r="F1956" s="333" t="s">
        <v>21286</v>
      </c>
      <c r="G1956" s="515">
        <v>925</v>
      </c>
      <c r="H1956" s="516">
        <v>6283334</v>
      </c>
    </row>
    <row r="1957" spans="1:8" x14ac:dyDescent="0.3">
      <c r="A1957" s="514">
        <v>10</v>
      </c>
      <c r="B1957" s="517" t="s">
        <v>25158</v>
      </c>
      <c r="C1957" s="333" t="s">
        <v>23792</v>
      </c>
      <c r="D1957" s="333" t="s">
        <v>274</v>
      </c>
      <c r="E1957" s="333" t="s">
        <v>23793</v>
      </c>
      <c r="F1957" s="333" t="s">
        <v>23794</v>
      </c>
      <c r="G1957" s="515">
        <v>415</v>
      </c>
      <c r="H1957" s="516">
        <v>6329470</v>
      </c>
    </row>
    <row r="1958" spans="1:8" x14ac:dyDescent="0.3">
      <c r="A1958" s="514">
        <v>10</v>
      </c>
      <c r="B1958" s="517" t="s">
        <v>25158</v>
      </c>
      <c r="C1958" s="333" t="s">
        <v>23798</v>
      </c>
      <c r="D1958" s="333" t="s">
        <v>274</v>
      </c>
      <c r="E1958" s="333" t="s">
        <v>23799</v>
      </c>
      <c r="F1958" s="333" t="s">
        <v>23800</v>
      </c>
      <c r="G1958" s="515">
        <v>352</v>
      </c>
      <c r="H1958" s="516">
        <v>5148036</v>
      </c>
    </row>
    <row r="1959" spans="1:8" x14ac:dyDescent="0.3">
      <c r="A1959" s="514">
        <v>10</v>
      </c>
      <c r="B1959" s="517" t="s">
        <v>25158</v>
      </c>
      <c r="C1959" s="333" t="s">
        <v>23801</v>
      </c>
      <c r="D1959" s="333" t="s">
        <v>274</v>
      </c>
      <c r="E1959" s="333" t="s">
        <v>23802</v>
      </c>
      <c r="F1959" s="333" t="s">
        <v>23803</v>
      </c>
      <c r="G1959" s="515">
        <v>510</v>
      </c>
      <c r="H1959" s="516">
        <v>7255652</v>
      </c>
    </row>
    <row r="1960" spans="1:8" x14ac:dyDescent="0.3">
      <c r="A1960" s="514">
        <v>10</v>
      </c>
      <c r="B1960" s="517" t="s">
        <v>25158</v>
      </c>
      <c r="C1960" s="333" t="s">
        <v>23810</v>
      </c>
      <c r="D1960" s="333" t="s">
        <v>274</v>
      </c>
      <c r="E1960" s="333" t="s">
        <v>23811</v>
      </c>
      <c r="F1960" s="333" t="s">
        <v>23812</v>
      </c>
      <c r="G1960" s="515">
        <v>925</v>
      </c>
      <c r="H1960" s="516">
        <v>8375240</v>
      </c>
    </row>
    <row r="1961" spans="1:8" x14ac:dyDescent="0.3">
      <c r="A1961" s="514">
        <v>10</v>
      </c>
      <c r="B1961" s="517" t="s">
        <v>25158</v>
      </c>
      <c r="C1961" s="333" t="s">
        <v>19826</v>
      </c>
      <c r="D1961" s="333" t="s">
        <v>274</v>
      </c>
      <c r="E1961" s="333" t="s">
        <v>19827</v>
      </c>
      <c r="F1961" s="333" t="s">
        <v>19828</v>
      </c>
      <c r="G1961" s="515">
        <v>925</v>
      </c>
      <c r="H1961" s="516">
        <v>9841841</v>
      </c>
    </row>
    <row r="1962" spans="1:8" x14ac:dyDescent="0.3">
      <c r="A1962" s="514">
        <v>10</v>
      </c>
      <c r="B1962" s="517" t="s">
        <v>25158</v>
      </c>
      <c r="C1962" s="333" t="s">
        <v>19829</v>
      </c>
      <c r="D1962" s="333" t="s">
        <v>274</v>
      </c>
      <c r="E1962" s="333" t="s">
        <v>19830</v>
      </c>
      <c r="F1962" s="333" t="s">
        <v>19831</v>
      </c>
      <c r="G1962" s="515">
        <v>925</v>
      </c>
      <c r="H1962" s="516">
        <v>5482526</v>
      </c>
    </row>
    <row r="1963" spans="1:8" x14ac:dyDescent="0.3">
      <c r="A1963" s="514">
        <v>10</v>
      </c>
      <c r="B1963" s="517" t="s">
        <v>25158</v>
      </c>
      <c r="C1963" s="333" t="s">
        <v>19832</v>
      </c>
      <c r="D1963" s="333" t="s">
        <v>274</v>
      </c>
      <c r="E1963" s="333" t="s">
        <v>19833</v>
      </c>
      <c r="F1963" s="333" t="s">
        <v>19834</v>
      </c>
      <c r="G1963" s="515">
        <v>925</v>
      </c>
      <c r="H1963" s="516">
        <v>4481281</v>
      </c>
    </row>
    <row r="1964" spans="1:8" x14ac:dyDescent="0.3">
      <c r="A1964" s="514">
        <v>10</v>
      </c>
      <c r="B1964" s="517" t="s">
        <v>25158</v>
      </c>
      <c r="C1964" s="333" t="s">
        <v>19102</v>
      </c>
      <c r="D1964" s="333" t="s">
        <v>274</v>
      </c>
      <c r="E1964" s="333" t="s">
        <v>19103</v>
      </c>
      <c r="F1964" s="333" t="s">
        <v>19104</v>
      </c>
      <c r="G1964" s="515">
        <v>530</v>
      </c>
      <c r="H1964" s="516">
        <v>3551575</v>
      </c>
    </row>
    <row r="1965" spans="1:8" x14ac:dyDescent="0.3">
      <c r="A1965" s="514">
        <v>10</v>
      </c>
      <c r="B1965" s="517" t="s">
        <v>25158</v>
      </c>
      <c r="C1965" s="333" t="s">
        <v>21935</v>
      </c>
      <c r="D1965" s="333" t="s">
        <v>274</v>
      </c>
      <c r="E1965" s="333" t="s">
        <v>21936</v>
      </c>
      <c r="F1965" s="333" t="s">
        <v>21937</v>
      </c>
      <c r="G1965" s="515">
        <v>925</v>
      </c>
      <c r="H1965" s="516">
        <v>5773893</v>
      </c>
    </row>
    <row r="1966" spans="1:8" x14ac:dyDescent="0.3">
      <c r="A1966" s="514">
        <v>10</v>
      </c>
      <c r="B1966" s="517" t="s">
        <v>25158</v>
      </c>
      <c r="C1966" s="333" t="s">
        <v>22084</v>
      </c>
      <c r="D1966" s="333" t="s">
        <v>274</v>
      </c>
      <c r="E1966" s="333" t="s">
        <v>22085</v>
      </c>
      <c r="F1966" s="333" t="s">
        <v>22086</v>
      </c>
      <c r="G1966" s="515">
        <v>925</v>
      </c>
      <c r="H1966" s="516">
        <v>3827312</v>
      </c>
    </row>
    <row r="1967" spans="1:8" x14ac:dyDescent="0.3">
      <c r="A1967" s="514">
        <v>10</v>
      </c>
      <c r="B1967" s="517" t="s">
        <v>25158</v>
      </c>
      <c r="C1967" s="333" t="s">
        <v>22223</v>
      </c>
      <c r="D1967" s="333" t="s">
        <v>274</v>
      </c>
      <c r="E1967" s="333" t="s">
        <v>22224</v>
      </c>
      <c r="F1967" s="333" t="s">
        <v>22225</v>
      </c>
      <c r="G1967" s="515">
        <v>925</v>
      </c>
      <c r="H1967" s="516">
        <v>7866973</v>
      </c>
    </row>
    <row r="1968" spans="1:8" x14ac:dyDescent="0.3">
      <c r="A1968" s="514">
        <v>10</v>
      </c>
      <c r="B1968" s="517" t="s">
        <v>25158</v>
      </c>
      <c r="C1968" s="333" t="s">
        <v>22057</v>
      </c>
      <c r="D1968" s="333" t="s">
        <v>274</v>
      </c>
      <c r="E1968" s="333" t="s">
        <v>22058</v>
      </c>
      <c r="F1968" s="333" t="s">
        <v>22059</v>
      </c>
      <c r="G1968" s="515">
        <v>925</v>
      </c>
      <c r="H1968" s="516">
        <v>4057414</v>
      </c>
    </row>
    <row r="1969" spans="1:8" x14ac:dyDescent="0.3">
      <c r="A1969" s="514">
        <v>10</v>
      </c>
      <c r="B1969" s="517" t="s">
        <v>25158</v>
      </c>
      <c r="C1969" s="333" t="s">
        <v>22311</v>
      </c>
      <c r="D1969" s="333" t="s">
        <v>274</v>
      </c>
      <c r="E1969" s="333" t="s">
        <v>22312</v>
      </c>
      <c r="F1969" s="333" t="s">
        <v>22313</v>
      </c>
      <c r="G1969" s="515">
        <v>925</v>
      </c>
      <c r="H1969" s="516">
        <v>6993502</v>
      </c>
    </row>
    <row r="1970" spans="1:8" x14ac:dyDescent="0.3">
      <c r="A1970" s="514">
        <v>10</v>
      </c>
      <c r="B1970" s="517" t="s">
        <v>25158</v>
      </c>
      <c r="C1970" s="333" t="s">
        <v>22582</v>
      </c>
      <c r="D1970" s="333" t="s">
        <v>274</v>
      </c>
      <c r="E1970" s="333" t="s">
        <v>22583</v>
      </c>
      <c r="F1970" s="333" t="s">
        <v>22584</v>
      </c>
      <c r="G1970" s="515">
        <v>925</v>
      </c>
      <c r="H1970" s="516">
        <v>8768404</v>
      </c>
    </row>
    <row r="1971" spans="1:8" x14ac:dyDescent="0.3">
      <c r="A1971" s="514">
        <v>10</v>
      </c>
      <c r="B1971" s="517" t="s">
        <v>25158</v>
      </c>
      <c r="C1971" s="333" t="s">
        <v>22801</v>
      </c>
      <c r="D1971" s="333" t="s">
        <v>274</v>
      </c>
      <c r="E1971" s="333" t="s">
        <v>22802</v>
      </c>
      <c r="F1971" s="333" t="s">
        <v>22803</v>
      </c>
      <c r="G1971" s="515">
        <v>925</v>
      </c>
      <c r="H1971" s="516">
        <v>2482840</v>
      </c>
    </row>
    <row r="1972" spans="1:8" x14ac:dyDescent="0.3">
      <c r="A1972" s="514">
        <v>10</v>
      </c>
      <c r="B1972" s="517" t="s">
        <v>25158</v>
      </c>
      <c r="C1972" s="333" t="s">
        <v>22001</v>
      </c>
      <c r="D1972" s="333" t="s">
        <v>274</v>
      </c>
      <c r="E1972" s="333" t="s">
        <v>22002</v>
      </c>
      <c r="F1972" s="333" t="s">
        <v>22003</v>
      </c>
      <c r="G1972" s="515">
        <v>925</v>
      </c>
      <c r="H1972" s="516">
        <v>5526161</v>
      </c>
    </row>
    <row r="1973" spans="1:8" x14ac:dyDescent="0.3">
      <c r="A1973" s="514">
        <v>10</v>
      </c>
      <c r="B1973" s="517" t="s">
        <v>25158</v>
      </c>
      <c r="C1973" s="333" t="s">
        <v>5807</v>
      </c>
      <c r="D1973" s="333" t="s">
        <v>262</v>
      </c>
      <c r="E1973" s="333" t="s">
        <v>5808</v>
      </c>
      <c r="F1973" s="333" t="s">
        <v>25286</v>
      </c>
      <c r="G1973" s="515">
        <v>925</v>
      </c>
      <c r="H1973" s="516">
        <v>2005200</v>
      </c>
    </row>
    <row r="1974" spans="1:8" x14ac:dyDescent="0.3">
      <c r="A1974" s="514">
        <v>10</v>
      </c>
      <c r="B1974" s="517" t="s">
        <v>25158</v>
      </c>
      <c r="C1974" s="333" t="s">
        <v>22421</v>
      </c>
      <c r="D1974" s="333" t="s">
        <v>274</v>
      </c>
      <c r="E1974" s="333" t="s">
        <v>22422</v>
      </c>
      <c r="F1974" s="333" t="s">
        <v>22423</v>
      </c>
      <c r="G1974" s="515">
        <v>925</v>
      </c>
      <c r="H1974" s="516">
        <v>8180765</v>
      </c>
    </row>
    <row r="1975" spans="1:8" x14ac:dyDescent="0.3">
      <c r="A1975" s="514">
        <v>10</v>
      </c>
      <c r="B1975" s="517" t="s">
        <v>25158</v>
      </c>
      <c r="C1975" s="333" t="s">
        <v>22555</v>
      </c>
      <c r="D1975" s="333" t="s">
        <v>274</v>
      </c>
      <c r="E1975" s="333" t="s">
        <v>22556</v>
      </c>
      <c r="F1975" s="333" t="s">
        <v>22557</v>
      </c>
      <c r="G1975" s="515">
        <v>415</v>
      </c>
      <c r="H1975" s="516">
        <v>8604674</v>
      </c>
    </row>
    <row r="1976" spans="1:8" x14ac:dyDescent="0.3">
      <c r="A1976" s="514">
        <v>10</v>
      </c>
      <c r="B1976" s="517" t="s">
        <v>25158</v>
      </c>
      <c r="C1976" s="333" t="s">
        <v>22718</v>
      </c>
      <c r="D1976" s="333" t="s">
        <v>274</v>
      </c>
      <c r="E1976" s="333" t="s">
        <v>22719</v>
      </c>
      <c r="F1976" s="333" t="s">
        <v>22720</v>
      </c>
      <c r="G1976" s="515">
        <v>925</v>
      </c>
      <c r="H1976" s="516">
        <v>7841660</v>
      </c>
    </row>
    <row r="1977" spans="1:8" x14ac:dyDescent="0.3">
      <c r="A1977" s="514">
        <v>10</v>
      </c>
      <c r="B1977" s="517" t="s">
        <v>25158</v>
      </c>
      <c r="C1977" s="333" t="s">
        <v>21015</v>
      </c>
      <c r="D1977" s="333" t="s">
        <v>274</v>
      </c>
      <c r="E1977" s="333" t="s">
        <v>21016</v>
      </c>
      <c r="F1977" s="333" t="s">
        <v>21017</v>
      </c>
      <c r="G1977" s="515">
        <v>925</v>
      </c>
      <c r="H1977" s="516">
        <v>2486607</v>
      </c>
    </row>
    <row r="1978" spans="1:8" x14ac:dyDescent="0.3">
      <c r="A1978" s="514">
        <v>10</v>
      </c>
      <c r="B1978" s="517" t="s">
        <v>25158</v>
      </c>
      <c r="C1978" s="333" t="s">
        <v>22040</v>
      </c>
      <c r="D1978" s="333" t="s">
        <v>274</v>
      </c>
      <c r="E1978" s="333" t="s">
        <v>22041</v>
      </c>
      <c r="F1978" s="333" t="s">
        <v>22042</v>
      </c>
      <c r="G1978" s="515">
        <v>925</v>
      </c>
      <c r="H1978" s="516">
        <v>7833078</v>
      </c>
    </row>
    <row r="1979" spans="1:8" x14ac:dyDescent="0.3">
      <c r="A1979" s="514">
        <v>10</v>
      </c>
      <c r="B1979" s="517" t="s">
        <v>25158</v>
      </c>
      <c r="C1979" s="333" t="s">
        <v>22570</v>
      </c>
      <c r="D1979" s="333" t="s">
        <v>274</v>
      </c>
      <c r="E1979" s="333" t="s">
        <v>22571</v>
      </c>
      <c r="F1979" s="333" t="s">
        <v>22572</v>
      </c>
      <c r="G1979" s="515">
        <v>510</v>
      </c>
      <c r="H1979" s="516">
        <v>8283942</v>
      </c>
    </row>
    <row r="1980" spans="1:8" x14ac:dyDescent="0.3">
      <c r="A1980" s="514">
        <v>10</v>
      </c>
      <c r="B1980" s="517" t="s">
        <v>25158</v>
      </c>
      <c r="C1980" s="333" t="s">
        <v>25169</v>
      </c>
      <c r="D1980" s="333" t="s">
        <v>274</v>
      </c>
      <c r="E1980" s="333" t="s">
        <v>25170</v>
      </c>
      <c r="F1980" s="333" t="s">
        <v>25171</v>
      </c>
      <c r="G1980" s="515">
        <v>925</v>
      </c>
      <c r="H1980" s="516">
        <v>9358217</v>
      </c>
    </row>
    <row r="1981" spans="1:8" x14ac:dyDescent="0.3">
      <c r="A1981" s="514">
        <v>10</v>
      </c>
      <c r="B1981" s="517" t="s">
        <v>25158</v>
      </c>
      <c r="C1981" s="333" t="s">
        <v>25287</v>
      </c>
      <c r="D1981" s="333" t="s">
        <v>274</v>
      </c>
      <c r="E1981" s="333" t="s">
        <v>25288</v>
      </c>
      <c r="F1981" s="333" t="s">
        <v>25289</v>
      </c>
      <c r="G1981" s="515">
        <v>510</v>
      </c>
      <c r="H1981" s="516">
        <v>7439733</v>
      </c>
    </row>
    <row r="1982" spans="1:8" x14ac:dyDescent="0.3">
      <c r="A1982" s="514">
        <v>10</v>
      </c>
      <c r="B1982" s="517" t="s">
        <v>25158</v>
      </c>
      <c r="C1982" s="333" t="s">
        <v>21065</v>
      </c>
      <c r="D1982" s="333" t="s">
        <v>274</v>
      </c>
      <c r="E1982" s="333" t="s">
        <v>21066</v>
      </c>
      <c r="F1982" s="333" t="s">
        <v>21067</v>
      </c>
      <c r="G1982" s="515">
        <v>925</v>
      </c>
      <c r="H1982" s="516">
        <v>2120080</v>
      </c>
    </row>
    <row r="1983" spans="1:8" x14ac:dyDescent="0.3">
      <c r="A1983" s="514">
        <v>10</v>
      </c>
      <c r="B1983" s="517" t="s">
        <v>25158</v>
      </c>
      <c r="C1983" s="333" t="s">
        <v>25290</v>
      </c>
      <c r="D1983" s="333" t="s">
        <v>274</v>
      </c>
      <c r="E1983" s="333" t="s">
        <v>25291</v>
      </c>
      <c r="F1983" s="333" t="s">
        <v>25292</v>
      </c>
      <c r="G1983" s="515">
        <v>408</v>
      </c>
      <c r="H1983" s="516">
        <v>3945197</v>
      </c>
    </row>
    <row r="1984" spans="1:8" x14ac:dyDescent="0.3">
      <c r="A1984" s="514">
        <v>10</v>
      </c>
      <c r="B1984" s="517" t="s">
        <v>25158</v>
      </c>
      <c r="C1984" s="333" t="s">
        <v>25293</v>
      </c>
      <c r="D1984" s="333" t="s">
        <v>274</v>
      </c>
      <c r="E1984" s="333" t="s">
        <v>25294</v>
      </c>
      <c r="F1984" s="333" t="s">
        <v>25295</v>
      </c>
      <c r="G1984" s="515">
        <v>310</v>
      </c>
      <c r="H1984" s="516">
        <v>4675929</v>
      </c>
    </row>
    <row r="1985" spans="1:8" x14ac:dyDescent="0.3">
      <c r="A1985" s="514">
        <v>10</v>
      </c>
      <c r="B1985" s="517" t="s">
        <v>25158</v>
      </c>
      <c r="C1985" s="333" t="s">
        <v>25296</v>
      </c>
      <c r="D1985" s="333" t="s">
        <v>274</v>
      </c>
      <c r="E1985" s="333" t="s">
        <v>25297</v>
      </c>
      <c r="F1985" s="333" t="s">
        <v>25298</v>
      </c>
      <c r="G1985" s="515">
        <v>510</v>
      </c>
      <c r="H1985" s="516">
        <v>3339637</v>
      </c>
    </row>
    <row r="1986" spans="1:8" x14ac:dyDescent="0.3">
      <c r="A1986" s="514">
        <v>10</v>
      </c>
      <c r="B1986" s="517" t="s">
        <v>25158</v>
      </c>
      <c r="C1986" s="333" t="s">
        <v>25299</v>
      </c>
      <c r="D1986" s="333" t="s">
        <v>274</v>
      </c>
      <c r="E1986" s="333" t="s">
        <v>25300</v>
      </c>
      <c r="F1986" s="333" t="s">
        <v>25301</v>
      </c>
      <c r="G1986" s="515">
        <v>415</v>
      </c>
      <c r="H1986" s="516">
        <v>7171312</v>
      </c>
    </row>
    <row r="1987" spans="1:8" x14ac:dyDescent="0.3">
      <c r="A1987" s="514">
        <v>10</v>
      </c>
      <c r="B1987" s="517" t="s">
        <v>25158</v>
      </c>
      <c r="C1987" s="333" t="s">
        <v>25302</v>
      </c>
      <c r="D1987" s="333" t="s">
        <v>274</v>
      </c>
      <c r="E1987" s="333" t="s">
        <v>25303</v>
      </c>
      <c r="F1987" s="333" t="s">
        <v>25304</v>
      </c>
      <c r="G1987" s="515">
        <v>415</v>
      </c>
      <c r="H1987" s="516">
        <v>8461422</v>
      </c>
    </row>
    <row r="1988" spans="1:8" x14ac:dyDescent="0.3">
      <c r="A1988" s="514">
        <v>10</v>
      </c>
      <c r="B1988" s="517" t="s">
        <v>25158</v>
      </c>
      <c r="C1988" s="333" t="s">
        <v>25305</v>
      </c>
      <c r="D1988" s="333" t="s">
        <v>274</v>
      </c>
      <c r="E1988" s="333" t="s">
        <v>25306</v>
      </c>
      <c r="F1988" s="333" t="s">
        <v>25307</v>
      </c>
      <c r="G1988" s="515">
        <v>925</v>
      </c>
      <c r="H1988" s="516">
        <v>6311863</v>
      </c>
    </row>
    <row r="1989" spans="1:8" x14ac:dyDescent="0.3">
      <c r="A1989" s="514">
        <v>10</v>
      </c>
      <c r="B1989" s="517" t="s">
        <v>25158</v>
      </c>
      <c r="C1989" s="333" t="s">
        <v>25308</v>
      </c>
      <c r="D1989" s="333" t="s">
        <v>274</v>
      </c>
      <c r="E1989" s="333" t="s">
        <v>25309</v>
      </c>
      <c r="F1989" s="333" t="s">
        <v>25310</v>
      </c>
      <c r="G1989" s="515">
        <v>415</v>
      </c>
      <c r="H1989" s="516">
        <v>5054300</v>
      </c>
    </row>
    <row r="1990" spans="1:8" x14ac:dyDescent="0.3">
      <c r="A1990" s="514">
        <v>10</v>
      </c>
      <c r="B1990" s="517" t="s">
        <v>25158</v>
      </c>
      <c r="C1990" s="333" t="s">
        <v>25311</v>
      </c>
      <c r="D1990" s="333" t="s">
        <v>274</v>
      </c>
      <c r="E1990" s="333" t="s">
        <v>25312</v>
      </c>
      <c r="F1990" s="333" t="s">
        <v>25313</v>
      </c>
      <c r="G1990" s="515">
        <v>925</v>
      </c>
      <c r="H1990" s="516">
        <v>2007347</v>
      </c>
    </row>
    <row r="1991" spans="1:8" x14ac:dyDescent="0.3">
      <c r="A1991" s="514">
        <v>10</v>
      </c>
      <c r="B1991" s="517" t="s">
        <v>25158</v>
      </c>
      <c r="C1991" s="333" t="s">
        <v>19151</v>
      </c>
      <c r="D1991" s="333" t="s">
        <v>274</v>
      </c>
      <c r="E1991" s="333" t="s">
        <v>19152</v>
      </c>
      <c r="F1991" s="333" t="s">
        <v>19153</v>
      </c>
      <c r="G1991" s="515">
        <v>925</v>
      </c>
      <c r="H1991" s="516">
        <v>2849336</v>
      </c>
    </row>
    <row r="1992" spans="1:8" x14ac:dyDescent="0.3">
      <c r="A1992" s="514">
        <v>10</v>
      </c>
      <c r="B1992" s="517" t="s">
        <v>25158</v>
      </c>
      <c r="C1992" s="333" t="s">
        <v>22257</v>
      </c>
      <c r="D1992" s="333" t="s">
        <v>274</v>
      </c>
      <c r="E1992" s="333" t="s">
        <v>22258</v>
      </c>
      <c r="F1992" s="333" t="s">
        <v>22259</v>
      </c>
      <c r="G1992" s="515">
        <v>925</v>
      </c>
      <c r="H1992" s="516">
        <v>8376676</v>
      </c>
    </row>
    <row r="1993" spans="1:8" x14ac:dyDescent="0.3">
      <c r="A1993" s="514">
        <v>10</v>
      </c>
      <c r="B1993" s="517" t="s">
        <v>25158</v>
      </c>
      <c r="C1993" s="333" t="s">
        <v>25314</v>
      </c>
      <c r="D1993" s="333" t="s">
        <v>274</v>
      </c>
      <c r="E1993" s="333" t="s">
        <v>25315</v>
      </c>
      <c r="F1993" s="333" t="s">
        <v>25316</v>
      </c>
      <c r="G1993" s="515">
        <v>925</v>
      </c>
      <c r="H1993" s="516">
        <v>3230323</v>
      </c>
    </row>
    <row r="1994" spans="1:8" x14ac:dyDescent="0.3">
      <c r="A1994" s="514">
        <v>10</v>
      </c>
      <c r="B1994" s="517" t="s">
        <v>25158</v>
      </c>
      <c r="C1994" s="333" t="s">
        <v>25317</v>
      </c>
      <c r="D1994" s="333" t="s">
        <v>274</v>
      </c>
      <c r="E1994" s="333" t="s">
        <v>25318</v>
      </c>
      <c r="F1994" s="333" t="s">
        <v>25319</v>
      </c>
      <c r="G1994" s="515">
        <v>626</v>
      </c>
      <c r="H1994" s="516">
        <v>5249581</v>
      </c>
    </row>
    <row r="1995" spans="1:8" x14ac:dyDescent="0.3">
      <c r="A1995" s="514">
        <v>10</v>
      </c>
      <c r="B1995" s="517" t="s">
        <v>25158</v>
      </c>
      <c r="C1995" s="333" t="s">
        <v>21375</v>
      </c>
      <c r="D1995" s="333" t="s">
        <v>274</v>
      </c>
      <c r="E1995" s="333" t="s">
        <v>21376</v>
      </c>
      <c r="F1995" s="333" t="s">
        <v>21377</v>
      </c>
      <c r="G1995" s="515">
        <v>925</v>
      </c>
      <c r="H1995" s="516">
        <v>9678851</v>
      </c>
    </row>
    <row r="1996" spans="1:8" x14ac:dyDescent="0.3">
      <c r="A1996" s="514">
        <v>10</v>
      </c>
      <c r="B1996" s="517" t="s">
        <v>25158</v>
      </c>
      <c r="C1996" s="333" t="s">
        <v>25320</v>
      </c>
      <c r="D1996" s="333" t="s">
        <v>274</v>
      </c>
      <c r="E1996" s="333" t="s">
        <v>25321</v>
      </c>
      <c r="F1996" s="333" t="s">
        <v>25322</v>
      </c>
      <c r="G1996" s="515">
        <v>925</v>
      </c>
      <c r="H1996" s="516">
        <v>9476978</v>
      </c>
    </row>
    <row r="1997" spans="1:8" x14ac:dyDescent="0.3">
      <c r="A1997" s="514">
        <v>10</v>
      </c>
      <c r="B1997" s="517" t="s">
        <v>25158</v>
      </c>
      <c r="C1997" s="333" t="s">
        <v>25220</v>
      </c>
      <c r="D1997" s="333" t="s">
        <v>274</v>
      </c>
      <c r="E1997" s="333" t="s">
        <v>25221</v>
      </c>
      <c r="F1997" s="333" t="s">
        <v>25222</v>
      </c>
      <c r="G1997" s="515">
        <v>925</v>
      </c>
      <c r="H1997" s="516">
        <v>2004078</v>
      </c>
    </row>
    <row r="1998" spans="1:8" x14ac:dyDescent="0.3">
      <c r="A1998" s="514">
        <v>10</v>
      </c>
      <c r="B1998" s="517" t="s">
        <v>25158</v>
      </c>
      <c r="C1998" s="333" t="s">
        <v>25323</v>
      </c>
      <c r="D1998" s="333" t="s">
        <v>274</v>
      </c>
      <c r="E1998" s="333" t="s">
        <v>25324</v>
      </c>
      <c r="F1998" s="333" t="s">
        <v>25325</v>
      </c>
      <c r="G1998" s="515">
        <v>925</v>
      </c>
      <c r="H1998" s="516">
        <v>6837147</v>
      </c>
    </row>
    <row r="1999" spans="1:8" x14ac:dyDescent="0.3">
      <c r="A1999" s="514">
        <v>10</v>
      </c>
      <c r="B1999" s="517" t="s">
        <v>25158</v>
      </c>
      <c r="C1999" s="333" t="s">
        <v>9179</v>
      </c>
      <c r="D1999" s="333" t="s">
        <v>525</v>
      </c>
      <c r="E1999" s="333" t="s">
        <v>9180</v>
      </c>
      <c r="F1999" s="333" t="s">
        <v>25125</v>
      </c>
      <c r="G1999" s="515">
        <v>916</v>
      </c>
      <c r="H1999" s="516">
        <v>3868580</v>
      </c>
    </row>
    <row r="2000" spans="1:8" x14ac:dyDescent="0.3">
      <c r="A2000" s="514">
        <v>10</v>
      </c>
      <c r="B2000" s="517" t="s">
        <v>25158</v>
      </c>
      <c r="C2000" s="333" t="s">
        <v>515</v>
      </c>
      <c r="D2000" s="333" t="s">
        <v>262</v>
      </c>
      <c r="E2000" s="333" t="s">
        <v>10667</v>
      </c>
      <c r="F2000" s="333" t="s">
        <v>25326</v>
      </c>
      <c r="G2000" s="515">
        <v>925</v>
      </c>
      <c r="H2000" s="516">
        <v>2869804</v>
      </c>
    </row>
    <row r="2001" spans="1:8" x14ac:dyDescent="0.3">
      <c r="A2001" s="514">
        <v>10</v>
      </c>
      <c r="B2001" s="517" t="s">
        <v>25158</v>
      </c>
      <c r="C2001" s="333" t="s">
        <v>25327</v>
      </c>
      <c r="D2001" s="333" t="s">
        <v>274</v>
      </c>
      <c r="E2001" s="333" t="s">
        <v>25328</v>
      </c>
      <c r="F2001" s="333" t="s">
        <v>25329</v>
      </c>
      <c r="G2001" s="515">
        <v>925</v>
      </c>
      <c r="H2001" s="516">
        <v>9841553</v>
      </c>
    </row>
    <row r="2002" spans="1:8" x14ac:dyDescent="0.3">
      <c r="A2002" s="514">
        <v>10</v>
      </c>
      <c r="B2002" s="517" t="s">
        <v>25158</v>
      </c>
      <c r="C2002" s="333" t="s">
        <v>25330</v>
      </c>
      <c r="D2002" s="333" t="s">
        <v>274</v>
      </c>
      <c r="E2002" s="333" t="s">
        <v>25331</v>
      </c>
      <c r="F2002" s="333" t="s">
        <v>25332</v>
      </c>
      <c r="G2002" s="515">
        <v>510</v>
      </c>
      <c r="H2002" s="516">
        <v>8616091</v>
      </c>
    </row>
    <row r="2003" spans="1:8" x14ac:dyDescent="0.3">
      <c r="A2003" s="514">
        <v>10</v>
      </c>
      <c r="B2003" s="517" t="s">
        <v>25158</v>
      </c>
      <c r="C2003" s="333" t="s">
        <v>25333</v>
      </c>
      <c r="D2003" s="333" t="s">
        <v>274</v>
      </c>
      <c r="E2003" s="333" t="s">
        <v>25334</v>
      </c>
      <c r="F2003" s="333" t="s">
        <v>25335</v>
      </c>
      <c r="G2003" s="515">
        <v>925</v>
      </c>
      <c r="H2003" s="516">
        <v>6480705</v>
      </c>
    </row>
    <row r="2004" spans="1:8" x14ac:dyDescent="0.3">
      <c r="A2004" s="514">
        <v>10</v>
      </c>
      <c r="B2004" s="517" t="s">
        <v>25158</v>
      </c>
      <c r="C2004" s="333" t="s">
        <v>25336</v>
      </c>
      <c r="D2004" s="333" t="s">
        <v>274</v>
      </c>
      <c r="E2004" s="333" t="s">
        <v>25337</v>
      </c>
      <c r="F2004" s="333" t="s">
        <v>25338</v>
      </c>
      <c r="G2004" s="515">
        <v>925</v>
      </c>
      <c r="H2004" s="516">
        <v>7365628</v>
      </c>
    </row>
    <row r="2005" spans="1:8" x14ac:dyDescent="0.3">
      <c r="A2005" s="514">
        <v>10</v>
      </c>
      <c r="B2005" s="517" t="s">
        <v>25158</v>
      </c>
      <c r="C2005" s="333" t="s">
        <v>25339</v>
      </c>
      <c r="D2005" s="333" t="s">
        <v>274</v>
      </c>
      <c r="E2005" s="333" t="s">
        <v>25340</v>
      </c>
      <c r="F2005" s="333" t="s">
        <v>25341</v>
      </c>
      <c r="G2005" s="515">
        <v>925</v>
      </c>
      <c r="H2005" s="516">
        <v>3897908</v>
      </c>
    </row>
    <row r="2006" spans="1:8" x14ac:dyDescent="0.3">
      <c r="A2006" s="514">
        <v>10</v>
      </c>
      <c r="B2006" s="517" t="s">
        <v>25158</v>
      </c>
      <c r="C2006" s="333" t="s">
        <v>22633</v>
      </c>
      <c r="D2006" s="333" t="s">
        <v>274</v>
      </c>
      <c r="E2006" s="333" t="s">
        <v>22634</v>
      </c>
      <c r="F2006" s="333" t="s">
        <v>22635</v>
      </c>
      <c r="G2006" s="515">
        <v>925</v>
      </c>
      <c r="H2006" s="516">
        <v>2489222</v>
      </c>
    </row>
    <row r="2007" spans="1:8" x14ac:dyDescent="0.3">
      <c r="A2007" s="514">
        <v>10</v>
      </c>
      <c r="B2007" s="517" t="s">
        <v>25158</v>
      </c>
      <c r="C2007" s="333" t="s">
        <v>3831</v>
      </c>
      <c r="D2007" s="333" t="s">
        <v>262</v>
      </c>
      <c r="E2007" s="333" t="s">
        <v>3832</v>
      </c>
      <c r="F2007" s="333" t="s">
        <v>25342</v>
      </c>
      <c r="G2007" s="515">
        <v>925</v>
      </c>
      <c r="H2007" s="516">
        <v>9353250</v>
      </c>
    </row>
    <row r="2008" spans="1:8" x14ac:dyDescent="0.3">
      <c r="A2008" s="514">
        <v>10</v>
      </c>
      <c r="B2008" s="517" t="s">
        <v>25158</v>
      </c>
      <c r="C2008" s="333" t="s">
        <v>25343</v>
      </c>
      <c r="D2008" s="333" t="s">
        <v>274</v>
      </c>
      <c r="E2008" s="333" t="s">
        <v>25344</v>
      </c>
      <c r="F2008" s="333" t="s">
        <v>25345</v>
      </c>
      <c r="G2008" s="515">
        <v>310</v>
      </c>
      <c r="H2008" s="516">
        <v>4621745</v>
      </c>
    </row>
    <row r="2009" spans="1:8" x14ac:dyDescent="0.3">
      <c r="A2009" s="514">
        <v>10</v>
      </c>
      <c r="B2009" s="517" t="s">
        <v>25158</v>
      </c>
      <c r="C2009" s="333" t="s">
        <v>8893</v>
      </c>
      <c r="D2009" s="333" t="s">
        <v>262</v>
      </c>
      <c r="E2009" s="333" t="s">
        <v>8894</v>
      </c>
      <c r="F2009" s="333" t="s">
        <v>25346</v>
      </c>
      <c r="G2009" s="515">
        <v>925</v>
      </c>
      <c r="H2009" s="516">
        <v>3518386</v>
      </c>
    </row>
    <row r="2010" spans="1:8" x14ac:dyDescent="0.3">
      <c r="A2010" s="514">
        <v>10</v>
      </c>
      <c r="B2010" s="517" t="s">
        <v>25158</v>
      </c>
      <c r="C2010" s="333" t="s">
        <v>25347</v>
      </c>
      <c r="D2010" s="333" t="s">
        <v>274</v>
      </c>
      <c r="E2010" s="333" t="s">
        <v>25348</v>
      </c>
      <c r="F2010" s="333" t="s">
        <v>25349</v>
      </c>
      <c r="G2010" s="515">
        <v>415</v>
      </c>
      <c r="H2010" s="516">
        <v>8679039</v>
      </c>
    </row>
    <row r="2011" spans="1:8" x14ac:dyDescent="0.3">
      <c r="A2011" s="514">
        <v>10</v>
      </c>
      <c r="B2011" s="517" t="s">
        <v>25158</v>
      </c>
      <c r="C2011" s="333" t="s">
        <v>25350</v>
      </c>
      <c r="D2011" s="333" t="s">
        <v>274</v>
      </c>
      <c r="E2011" s="333" t="s">
        <v>25351</v>
      </c>
      <c r="F2011" s="333" t="s">
        <v>25352</v>
      </c>
      <c r="G2011" s="515">
        <v>925</v>
      </c>
      <c r="H2011" s="516">
        <v>9324210</v>
      </c>
    </row>
    <row r="2012" spans="1:8" x14ac:dyDescent="0.3">
      <c r="A2012" s="514">
        <v>10</v>
      </c>
      <c r="B2012" s="517" t="s">
        <v>25158</v>
      </c>
      <c r="C2012" s="333" t="s">
        <v>25353</v>
      </c>
      <c r="D2012" s="333" t="s">
        <v>274</v>
      </c>
      <c r="E2012" s="333" t="s">
        <v>25354</v>
      </c>
      <c r="F2012" s="333" t="s">
        <v>25355</v>
      </c>
      <c r="G2012" s="515">
        <v>303</v>
      </c>
      <c r="H2012" s="516">
        <v>8688153</v>
      </c>
    </row>
    <row r="2013" spans="1:8" x14ac:dyDescent="0.3">
      <c r="A2013" s="514">
        <v>10</v>
      </c>
      <c r="B2013" s="517" t="s">
        <v>25158</v>
      </c>
      <c r="C2013" s="333" t="s">
        <v>25356</v>
      </c>
      <c r="D2013" s="333" t="s">
        <v>274</v>
      </c>
      <c r="E2013" s="333" t="s">
        <v>25357</v>
      </c>
      <c r="F2013" s="333" t="s">
        <v>25358</v>
      </c>
      <c r="G2013" s="515">
        <v>770</v>
      </c>
      <c r="H2013" s="516">
        <v>7147281</v>
      </c>
    </row>
    <row r="2014" spans="1:8" x14ac:dyDescent="0.3">
      <c r="A2014" s="514">
        <v>10</v>
      </c>
      <c r="B2014" s="517" t="s">
        <v>25158</v>
      </c>
      <c r="C2014" s="333" t="s">
        <v>21022</v>
      </c>
      <c r="D2014" s="333" t="s">
        <v>274</v>
      </c>
      <c r="E2014" s="333" t="s">
        <v>21023</v>
      </c>
      <c r="F2014" s="333" t="s">
        <v>21024</v>
      </c>
      <c r="G2014" s="515">
        <v>510</v>
      </c>
      <c r="H2014" s="516">
        <v>3338466</v>
      </c>
    </row>
    <row r="2015" spans="1:8" x14ac:dyDescent="0.3">
      <c r="A2015" s="514">
        <v>10</v>
      </c>
      <c r="B2015" s="517" t="s">
        <v>25158</v>
      </c>
      <c r="C2015" s="333" t="s">
        <v>25359</v>
      </c>
      <c r="D2015" s="333" t="s">
        <v>274</v>
      </c>
      <c r="E2015" s="333" t="s">
        <v>25360</v>
      </c>
      <c r="F2015" s="333" t="s">
        <v>25361</v>
      </c>
      <c r="G2015" s="515">
        <v>925</v>
      </c>
      <c r="H2015" s="516">
        <v>7050731</v>
      </c>
    </row>
    <row r="2016" spans="1:8" x14ac:dyDescent="0.3">
      <c r="A2016" s="514">
        <v>10</v>
      </c>
      <c r="B2016" s="517" t="s">
        <v>25158</v>
      </c>
      <c r="C2016" s="333" t="s">
        <v>25362</v>
      </c>
      <c r="D2016" s="333" t="s">
        <v>274</v>
      </c>
      <c r="E2016" s="333" t="s">
        <v>25363</v>
      </c>
      <c r="F2016" s="333" t="s">
        <v>25364</v>
      </c>
      <c r="G2016" s="515">
        <v>925</v>
      </c>
      <c r="H2016" s="516">
        <v>7880554</v>
      </c>
    </row>
    <row r="2017" spans="1:8" x14ac:dyDescent="0.3">
      <c r="A2017" s="514">
        <v>10</v>
      </c>
      <c r="B2017" s="517" t="s">
        <v>25158</v>
      </c>
      <c r="C2017" s="333" t="s">
        <v>25365</v>
      </c>
      <c r="D2017" s="333" t="s">
        <v>274</v>
      </c>
      <c r="E2017" s="333" t="s">
        <v>25366</v>
      </c>
      <c r="F2017" s="333" t="s">
        <v>25367</v>
      </c>
      <c r="G2017" s="515">
        <v>201</v>
      </c>
      <c r="H2017" s="516">
        <v>7446744</v>
      </c>
    </row>
    <row r="2018" spans="1:8" x14ac:dyDescent="0.3">
      <c r="A2018" s="514">
        <v>10</v>
      </c>
      <c r="B2018" s="517" t="s">
        <v>25158</v>
      </c>
      <c r="C2018" s="333" t="s">
        <v>11640</v>
      </c>
      <c r="D2018" s="333" t="s">
        <v>274</v>
      </c>
      <c r="E2018" s="333" t="s">
        <v>8851</v>
      </c>
      <c r="F2018" s="333" t="s">
        <v>25368</v>
      </c>
      <c r="G2018" s="515">
        <v>510</v>
      </c>
      <c r="H2018" s="516">
        <v>7254775</v>
      </c>
    </row>
    <row r="2019" spans="1:8" x14ac:dyDescent="0.3">
      <c r="A2019" s="514">
        <v>10</v>
      </c>
      <c r="B2019" s="517" t="s">
        <v>25158</v>
      </c>
      <c r="C2019" s="333" t="s">
        <v>25369</v>
      </c>
      <c r="D2019" s="333" t="s">
        <v>274</v>
      </c>
      <c r="E2019" s="333" t="s">
        <v>25370</v>
      </c>
      <c r="F2019" s="333" t="s">
        <v>25371</v>
      </c>
      <c r="G2019" s="515">
        <v>925</v>
      </c>
      <c r="H2019" s="516">
        <v>3301408</v>
      </c>
    </row>
    <row r="2020" spans="1:8" x14ac:dyDescent="0.3">
      <c r="A2020" s="514">
        <v>10</v>
      </c>
      <c r="B2020" s="517" t="s">
        <v>25158</v>
      </c>
      <c r="C2020" s="333" t="s">
        <v>25372</v>
      </c>
      <c r="D2020" s="333" t="s">
        <v>274</v>
      </c>
      <c r="E2020" s="333" t="s">
        <v>25373</v>
      </c>
      <c r="F2020" s="333" t="s">
        <v>25374</v>
      </c>
      <c r="G2020" s="515">
        <v>415</v>
      </c>
      <c r="H2020" s="516">
        <v>8109494</v>
      </c>
    </row>
    <row r="2021" spans="1:8" x14ac:dyDescent="0.3">
      <c r="A2021" s="514">
        <v>10</v>
      </c>
      <c r="B2021" s="517" t="s">
        <v>25158</v>
      </c>
      <c r="C2021" s="333" t="s">
        <v>22598</v>
      </c>
      <c r="D2021" s="333" t="s">
        <v>274</v>
      </c>
      <c r="E2021" s="333" t="s">
        <v>22599</v>
      </c>
      <c r="F2021" s="333" t="s">
        <v>21286</v>
      </c>
      <c r="G2021" s="515">
        <v>916</v>
      </c>
      <c r="H2021" s="516">
        <v>7579771</v>
      </c>
    </row>
    <row r="2022" spans="1:8" x14ac:dyDescent="0.3">
      <c r="A2022" s="514">
        <v>10</v>
      </c>
      <c r="B2022" s="517" t="s">
        <v>25158</v>
      </c>
      <c r="C2022" s="333" t="s">
        <v>17258</v>
      </c>
      <c r="D2022" s="333" t="s">
        <v>274</v>
      </c>
      <c r="E2022" s="333" t="s">
        <v>17259</v>
      </c>
      <c r="F2022" s="333" t="s">
        <v>25375</v>
      </c>
      <c r="G2022" s="515">
        <v>925</v>
      </c>
      <c r="H2022" s="516">
        <v>9996768</v>
      </c>
    </row>
    <row r="2023" spans="1:8" x14ac:dyDescent="0.3">
      <c r="A2023" s="514">
        <v>10</v>
      </c>
      <c r="B2023" s="517" t="s">
        <v>25158</v>
      </c>
      <c r="C2023" s="333" t="s">
        <v>25376</v>
      </c>
      <c r="D2023" s="333" t="s">
        <v>274</v>
      </c>
      <c r="E2023" s="333" t="s">
        <v>25377</v>
      </c>
      <c r="F2023" s="333" t="s">
        <v>25378</v>
      </c>
      <c r="G2023" s="515">
        <v>240</v>
      </c>
      <c r="H2023" s="516">
        <v>5931832</v>
      </c>
    </row>
    <row r="2024" spans="1:8" x14ac:dyDescent="0.3">
      <c r="A2024" s="514">
        <v>10</v>
      </c>
      <c r="B2024" s="517" t="s">
        <v>25158</v>
      </c>
      <c r="C2024" s="333" t="s">
        <v>25379</v>
      </c>
      <c r="D2024" s="333" t="s">
        <v>274</v>
      </c>
      <c r="E2024" s="333" t="s">
        <v>25380</v>
      </c>
      <c r="F2024" s="333" t="s">
        <v>25381</v>
      </c>
      <c r="G2024" s="515">
        <v>408</v>
      </c>
      <c r="H2024" s="516">
        <v>4644902</v>
      </c>
    </row>
    <row r="2025" spans="1:8" x14ac:dyDescent="0.3">
      <c r="A2025" s="514">
        <v>10</v>
      </c>
      <c r="B2025" s="517" t="s">
        <v>25158</v>
      </c>
      <c r="C2025" s="333" t="s">
        <v>25382</v>
      </c>
      <c r="D2025" s="333" t="s">
        <v>274</v>
      </c>
      <c r="E2025" s="333" t="s">
        <v>25383</v>
      </c>
      <c r="F2025" s="333" t="s">
        <v>25384</v>
      </c>
      <c r="G2025" s="515">
        <v>415</v>
      </c>
      <c r="H2025" s="516">
        <v>2619517</v>
      </c>
    </row>
    <row r="2026" spans="1:8" x14ac:dyDescent="0.3">
      <c r="A2026" s="514">
        <v>10</v>
      </c>
      <c r="B2026" s="517" t="s">
        <v>25158</v>
      </c>
      <c r="C2026" s="333" t="s">
        <v>15613</v>
      </c>
      <c r="D2026" s="333" t="s">
        <v>274</v>
      </c>
      <c r="E2026" s="333" t="s">
        <v>15614</v>
      </c>
      <c r="F2026" s="333" t="s">
        <v>25385</v>
      </c>
      <c r="G2026" s="515">
        <v>510</v>
      </c>
      <c r="H2026" s="516">
        <v>9106434</v>
      </c>
    </row>
    <row r="2027" spans="1:8" x14ac:dyDescent="0.3">
      <c r="A2027" s="514">
        <v>10</v>
      </c>
      <c r="B2027" s="517" t="s">
        <v>25158</v>
      </c>
      <c r="C2027" s="333" t="s">
        <v>25386</v>
      </c>
      <c r="D2027" s="333" t="s">
        <v>274</v>
      </c>
      <c r="E2027" s="333" t="s">
        <v>25387</v>
      </c>
      <c r="F2027" s="333" t="s">
        <v>25388</v>
      </c>
      <c r="G2027" s="515">
        <v>510</v>
      </c>
      <c r="H2027" s="516">
        <v>5082887</v>
      </c>
    </row>
    <row r="2028" spans="1:8" x14ac:dyDescent="0.3">
      <c r="A2028" s="514">
        <v>10</v>
      </c>
      <c r="B2028" s="517" t="s">
        <v>25158</v>
      </c>
      <c r="C2028" s="333" t="s">
        <v>17852</v>
      </c>
      <c r="D2028" s="333" t="s">
        <v>274</v>
      </c>
      <c r="E2028" s="333" t="s">
        <v>17853</v>
      </c>
      <c r="F2028" s="333" t="s">
        <v>23787</v>
      </c>
      <c r="G2028" s="515">
        <v>415</v>
      </c>
      <c r="H2028" s="516">
        <v>5053351</v>
      </c>
    </row>
    <row r="2029" spans="1:8" x14ac:dyDescent="0.3">
      <c r="A2029" s="514">
        <v>10</v>
      </c>
      <c r="B2029" s="517" t="s">
        <v>25158</v>
      </c>
      <c r="C2029" s="333" t="s">
        <v>25389</v>
      </c>
      <c r="D2029" s="333" t="s">
        <v>274</v>
      </c>
      <c r="E2029" s="333" t="s">
        <v>25390</v>
      </c>
      <c r="F2029" s="333" t="s">
        <v>25391</v>
      </c>
      <c r="G2029" s="515">
        <v>916</v>
      </c>
      <c r="H2029" s="516">
        <v>3424825</v>
      </c>
    </row>
    <row r="2030" spans="1:8" x14ac:dyDescent="0.3">
      <c r="A2030" s="514">
        <v>10</v>
      </c>
      <c r="B2030" s="517" t="s">
        <v>25158</v>
      </c>
      <c r="C2030" s="333" t="s">
        <v>18973</v>
      </c>
      <c r="D2030" s="333" t="s">
        <v>274</v>
      </c>
      <c r="E2030" s="333" t="s">
        <v>18974</v>
      </c>
      <c r="F2030" s="333" t="s">
        <v>18975</v>
      </c>
      <c r="G2030" s="515">
        <v>925</v>
      </c>
      <c r="H2030" s="516">
        <v>8554772</v>
      </c>
    </row>
    <row r="2031" spans="1:8" x14ac:dyDescent="0.3">
      <c r="A2031" s="514">
        <v>10</v>
      </c>
      <c r="B2031" s="517" t="s">
        <v>25158</v>
      </c>
      <c r="C2031" s="333" t="s">
        <v>23887</v>
      </c>
      <c r="D2031" s="333" t="s">
        <v>274</v>
      </c>
      <c r="E2031" s="333" t="s">
        <v>23888</v>
      </c>
      <c r="F2031" s="333" t="s">
        <v>23889</v>
      </c>
      <c r="G2031" s="515">
        <v>925</v>
      </c>
      <c r="H2031" s="516">
        <v>3524145</v>
      </c>
    </row>
    <row r="2032" spans="1:8" x14ac:dyDescent="0.3">
      <c r="A2032" s="514">
        <v>10</v>
      </c>
      <c r="B2032" s="517" t="s">
        <v>25158</v>
      </c>
      <c r="C2032" s="333" t="s">
        <v>23929</v>
      </c>
      <c r="D2032" s="333" t="s">
        <v>274</v>
      </c>
      <c r="E2032" s="333" t="s">
        <v>23930</v>
      </c>
      <c r="F2032" s="333" t="s">
        <v>23931</v>
      </c>
      <c r="G2032" s="515">
        <v>925</v>
      </c>
      <c r="H2032" s="516">
        <v>4874241</v>
      </c>
    </row>
    <row r="2033" spans="1:8" x14ac:dyDescent="0.3">
      <c r="A2033" s="514">
        <v>10</v>
      </c>
      <c r="B2033" s="517" t="s">
        <v>25158</v>
      </c>
      <c r="C2033" s="333" t="s">
        <v>21191</v>
      </c>
      <c r="D2033" s="333" t="s">
        <v>274</v>
      </c>
      <c r="E2033" s="333" t="s">
        <v>21192</v>
      </c>
      <c r="F2033" s="333" t="s">
        <v>21193</v>
      </c>
      <c r="G2033" s="515">
        <v>925</v>
      </c>
      <c r="H2033" s="516">
        <v>9620517</v>
      </c>
    </row>
    <row r="2034" spans="1:8" x14ac:dyDescent="0.3">
      <c r="A2034" s="514">
        <v>10</v>
      </c>
      <c r="B2034" s="517" t="s">
        <v>25158</v>
      </c>
      <c r="C2034" s="333" t="s">
        <v>25336</v>
      </c>
      <c r="D2034" s="333" t="s">
        <v>274</v>
      </c>
      <c r="E2034" s="333" t="s">
        <v>25337</v>
      </c>
      <c r="F2034" s="333" t="s">
        <v>25338</v>
      </c>
      <c r="G2034" s="515">
        <v>925</v>
      </c>
      <c r="H2034" s="516">
        <v>7365628</v>
      </c>
    </row>
    <row r="2035" spans="1:8" x14ac:dyDescent="0.3">
      <c r="A2035" s="514">
        <v>10</v>
      </c>
      <c r="B2035" s="517" t="s">
        <v>25158</v>
      </c>
      <c r="C2035" s="333" t="s">
        <v>25392</v>
      </c>
      <c r="D2035" s="333" t="s">
        <v>274</v>
      </c>
      <c r="E2035" s="333" t="s">
        <v>25393</v>
      </c>
      <c r="F2035" s="333" t="s">
        <v>25394</v>
      </c>
      <c r="G2035" s="515">
        <v>925</v>
      </c>
      <c r="H2035" s="516">
        <v>2869501</v>
      </c>
    </row>
    <row r="2036" spans="1:8" x14ac:dyDescent="0.3">
      <c r="A2036" s="514">
        <v>10</v>
      </c>
      <c r="B2036" s="517" t="s">
        <v>25158</v>
      </c>
      <c r="C2036" s="333" t="s">
        <v>25395</v>
      </c>
      <c r="D2036" s="333" t="s">
        <v>274</v>
      </c>
      <c r="E2036" s="333" t="s">
        <v>25396</v>
      </c>
      <c r="F2036" s="333" t="s">
        <v>25397</v>
      </c>
      <c r="G2036" s="515">
        <v>925</v>
      </c>
      <c r="H2036" s="516">
        <v>4853000</v>
      </c>
    </row>
    <row r="2037" spans="1:8" x14ac:dyDescent="0.3">
      <c r="A2037" s="514">
        <v>10</v>
      </c>
      <c r="B2037" s="517" t="s">
        <v>25158</v>
      </c>
      <c r="C2037" s="333" t="s">
        <v>25398</v>
      </c>
      <c r="D2037" s="333" t="s">
        <v>274</v>
      </c>
      <c r="E2037" s="333" t="s">
        <v>25399</v>
      </c>
      <c r="F2037" s="333" t="s">
        <v>25400</v>
      </c>
      <c r="G2037" s="515">
        <v>925</v>
      </c>
      <c r="H2037" s="516">
        <v>2992878</v>
      </c>
    </row>
    <row r="2038" spans="1:8" x14ac:dyDescent="0.3">
      <c r="A2038" s="514">
        <v>10</v>
      </c>
      <c r="B2038" s="517" t="s">
        <v>25158</v>
      </c>
      <c r="C2038" s="333" t="s">
        <v>21360</v>
      </c>
      <c r="D2038" s="333" t="s">
        <v>274</v>
      </c>
      <c r="E2038" s="333" t="s">
        <v>21361</v>
      </c>
      <c r="F2038" s="333" t="s">
        <v>21362</v>
      </c>
      <c r="G2038" s="515">
        <v>925</v>
      </c>
      <c r="H2038" s="516">
        <v>3890126</v>
      </c>
    </row>
    <row r="2039" spans="1:8" x14ac:dyDescent="0.3">
      <c r="A2039" s="514">
        <v>10</v>
      </c>
      <c r="B2039" s="517" t="s">
        <v>25158</v>
      </c>
      <c r="C2039" s="333" t="s">
        <v>25401</v>
      </c>
      <c r="D2039" s="333" t="s">
        <v>274</v>
      </c>
      <c r="E2039" s="333" t="s">
        <v>25402</v>
      </c>
      <c r="F2039" s="333" t="s">
        <v>25403</v>
      </c>
      <c r="G2039" s="515">
        <v>415</v>
      </c>
      <c r="H2039" s="516">
        <v>7947773</v>
      </c>
    </row>
    <row r="2040" spans="1:8" x14ac:dyDescent="0.3">
      <c r="A2040" s="514">
        <v>10</v>
      </c>
      <c r="B2040" s="517" t="s">
        <v>25158</v>
      </c>
      <c r="C2040" s="333" t="s">
        <v>25404</v>
      </c>
      <c r="D2040" s="333" t="s">
        <v>274</v>
      </c>
      <c r="E2040" s="333" t="s">
        <v>25405</v>
      </c>
      <c r="F2040" s="333" t="s">
        <v>25406</v>
      </c>
      <c r="G2040" s="515">
        <v>510</v>
      </c>
      <c r="H2040" s="516">
        <v>9327718</v>
      </c>
    </row>
    <row r="2041" spans="1:8" x14ac:dyDescent="0.3">
      <c r="A2041" s="514">
        <v>10</v>
      </c>
      <c r="B2041" s="517" t="s">
        <v>25158</v>
      </c>
      <c r="C2041" s="333" t="s">
        <v>20382</v>
      </c>
      <c r="D2041" s="333" t="s">
        <v>274</v>
      </c>
      <c r="E2041" s="333" t="s">
        <v>20383</v>
      </c>
      <c r="F2041" s="333" t="s">
        <v>20384</v>
      </c>
      <c r="G2041" s="515">
        <v>925</v>
      </c>
      <c r="H2041" s="516">
        <v>2547644</v>
      </c>
    </row>
    <row r="2042" spans="1:8" x14ac:dyDescent="0.3">
      <c r="A2042" s="514">
        <v>10</v>
      </c>
      <c r="B2042" s="517" t="s">
        <v>25158</v>
      </c>
      <c r="C2042" s="333" t="s">
        <v>25407</v>
      </c>
      <c r="D2042" s="333" t="s">
        <v>274</v>
      </c>
      <c r="E2042" s="333" t="s">
        <v>25408</v>
      </c>
      <c r="F2042" s="333" t="s">
        <v>25409</v>
      </c>
      <c r="G2042" s="515">
        <v>209</v>
      </c>
      <c r="H2042" s="516">
        <v>5933901</v>
      </c>
    </row>
    <row r="2043" spans="1:8" x14ac:dyDescent="0.3">
      <c r="A2043" s="514">
        <v>10</v>
      </c>
      <c r="B2043" s="517" t="s">
        <v>25158</v>
      </c>
      <c r="C2043" s="333" t="s">
        <v>4952</v>
      </c>
      <c r="D2043" s="333" t="s">
        <v>262</v>
      </c>
      <c r="E2043" s="333" t="s">
        <v>4953</v>
      </c>
      <c r="F2043" s="333" t="s">
        <v>21175</v>
      </c>
      <c r="G2043" s="515">
        <v>925</v>
      </c>
      <c r="H2043" s="516">
        <v>8380249</v>
      </c>
    </row>
    <row r="2044" spans="1:8" x14ac:dyDescent="0.3">
      <c r="A2044" s="514">
        <v>10</v>
      </c>
      <c r="B2044" s="517" t="s">
        <v>25158</v>
      </c>
      <c r="C2044" s="333" t="s">
        <v>25410</v>
      </c>
      <c r="D2044" s="333" t="s">
        <v>274</v>
      </c>
      <c r="E2044" s="333" t="s">
        <v>25411</v>
      </c>
      <c r="F2044" s="333" t="s">
        <v>25412</v>
      </c>
      <c r="G2044" s="515">
        <v>650</v>
      </c>
      <c r="H2044" s="516">
        <v>5075620</v>
      </c>
    </row>
    <row r="2045" spans="1:8" x14ac:dyDescent="0.3">
      <c r="A2045" s="514">
        <v>10</v>
      </c>
      <c r="B2045" s="517" t="s">
        <v>25158</v>
      </c>
      <c r="C2045" s="333" t="s">
        <v>25413</v>
      </c>
      <c r="D2045" s="333" t="s">
        <v>274</v>
      </c>
      <c r="E2045" s="333" t="s">
        <v>25414</v>
      </c>
      <c r="F2045" s="333" t="s">
        <v>25415</v>
      </c>
      <c r="G2045" s="515">
        <v>925</v>
      </c>
      <c r="H2045" s="516">
        <v>3669100</v>
      </c>
    </row>
    <row r="2046" spans="1:8" x14ac:dyDescent="0.3">
      <c r="A2046" s="514">
        <v>10</v>
      </c>
      <c r="B2046" s="517" t="s">
        <v>25158</v>
      </c>
      <c r="C2046" s="333" t="s">
        <v>25416</v>
      </c>
      <c r="D2046" s="333" t="s">
        <v>274</v>
      </c>
      <c r="E2046" s="333" t="s">
        <v>25417</v>
      </c>
      <c r="F2046" s="333" t="s">
        <v>25418</v>
      </c>
      <c r="G2046" s="515">
        <v>703</v>
      </c>
      <c r="H2046" s="516">
        <v>7270358</v>
      </c>
    </row>
    <row r="2047" spans="1:8" x14ac:dyDescent="0.3">
      <c r="A2047" s="514">
        <v>10</v>
      </c>
      <c r="B2047" s="517" t="s">
        <v>25158</v>
      </c>
      <c r="C2047" s="333" t="s">
        <v>25419</v>
      </c>
      <c r="D2047" s="333" t="s">
        <v>274</v>
      </c>
      <c r="E2047" s="333" t="s">
        <v>25420</v>
      </c>
      <c r="F2047" s="333" t="s">
        <v>25421</v>
      </c>
      <c r="G2047" s="515">
        <v>925</v>
      </c>
      <c r="H2047" s="516">
        <v>9971222</v>
      </c>
    </row>
    <row r="2048" spans="1:8" x14ac:dyDescent="0.3">
      <c r="A2048" s="514">
        <v>10</v>
      </c>
      <c r="B2048" s="517" t="s">
        <v>25158</v>
      </c>
      <c r="C2048" s="333" t="s">
        <v>18928</v>
      </c>
      <c r="D2048" s="333" t="s">
        <v>274</v>
      </c>
      <c r="E2048" s="333" t="s">
        <v>18929</v>
      </c>
      <c r="F2048" s="333" t="s">
        <v>18930</v>
      </c>
      <c r="G2048" s="515">
        <v>707</v>
      </c>
      <c r="H2048" s="516">
        <v>3307683</v>
      </c>
    </row>
    <row r="2049" spans="1:8" x14ac:dyDescent="0.3">
      <c r="A2049" s="514">
        <v>10</v>
      </c>
      <c r="B2049" s="517" t="s">
        <v>25158</v>
      </c>
      <c r="C2049" s="333" t="s">
        <v>20286</v>
      </c>
      <c r="D2049" s="333" t="s">
        <v>274</v>
      </c>
      <c r="E2049" s="333" t="s">
        <v>20287</v>
      </c>
      <c r="F2049" s="333" t="s">
        <v>20288</v>
      </c>
      <c r="G2049" s="515">
        <v>999</v>
      </c>
      <c r="H2049" s="516">
        <v>9999999</v>
      </c>
    </row>
    <row r="2050" spans="1:8" x14ac:dyDescent="0.3">
      <c r="A2050" s="514">
        <v>10</v>
      </c>
      <c r="B2050" s="517" t="s">
        <v>25158</v>
      </c>
      <c r="C2050" s="333" t="s">
        <v>25422</v>
      </c>
      <c r="D2050" s="333" t="s">
        <v>274</v>
      </c>
      <c r="E2050" s="333" t="s">
        <v>25423</v>
      </c>
      <c r="F2050" s="333" t="s">
        <v>25424</v>
      </c>
      <c r="G2050" s="515">
        <v>925</v>
      </c>
      <c r="H2050" s="516">
        <v>6391885</v>
      </c>
    </row>
    <row r="2051" spans="1:8" x14ac:dyDescent="0.3">
      <c r="A2051" s="514">
        <v>10</v>
      </c>
      <c r="B2051" s="517" t="s">
        <v>25158</v>
      </c>
      <c r="C2051" s="333" t="s">
        <v>20280</v>
      </c>
      <c r="D2051" s="333" t="s">
        <v>274</v>
      </c>
      <c r="E2051" s="333" t="s">
        <v>20281</v>
      </c>
      <c r="F2051" s="333" t="s">
        <v>20282</v>
      </c>
      <c r="G2051" s="515">
        <v>408</v>
      </c>
      <c r="H2051" s="516">
        <v>7616208</v>
      </c>
    </row>
    <row r="2052" spans="1:8" x14ac:dyDescent="0.3">
      <c r="A2052" s="514">
        <v>10</v>
      </c>
      <c r="B2052" s="517" t="s">
        <v>25158</v>
      </c>
      <c r="C2052" s="333" t="s">
        <v>20283</v>
      </c>
      <c r="D2052" s="333" t="s">
        <v>274</v>
      </c>
      <c r="E2052" s="333" t="s">
        <v>20284</v>
      </c>
      <c r="F2052" s="333" t="s">
        <v>20285</v>
      </c>
      <c r="G2052" s="515">
        <v>570</v>
      </c>
      <c r="H2052" s="516">
        <v>7138939</v>
      </c>
    </row>
    <row r="2053" spans="1:8" x14ac:dyDescent="0.3">
      <c r="A2053" s="514">
        <v>10</v>
      </c>
      <c r="B2053" s="517" t="s">
        <v>25158</v>
      </c>
      <c r="C2053" s="333" t="s">
        <v>23932</v>
      </c>
      <c r="D2053" s="333" t="s">
        <v>274</v>
      </c>
      <c r="E2053" s="333" t="s">
        <v>23933</v>
      </c>
      <c r="F2053" s="333" t="s">
        <v>23934</v>
      </c>
      <c r="G2053" s="515">
        <v>415</v>
      </c>
      <c r="H2053" s="516">
        <v>9289306</v>
      </c>
    </row>
    <row r="2054" spans="1:8" x14ac:dyDescent="0.3">
      <c r="A2054" s="514">
        <v>10</v>
      </c>
      <c r="B2054" s="517" t="s">
        <v>25158</v>
      </c>
      <c r="C2054" s="333" t="s">
        <v>25425</v>
      </c>
      <c r="D2054" s="333" t="s">
        <v>274</v>
      </c>
      <c r="E2054" s="333" t="s">
        <v>25426</v>
      </c>
      <c r="F2054" s="333" t="s">
        <v>25427</v>
      </c>
      <c r="G2054" s="515">
        <v>508</v>
      </c>
      <c r="H2054" s="516">
        <v>9639944</v>
      </c>
    </row>
    <row r="2055" spans="1:8" x14ac:dyDescent="0.3">
      <c r="A2055" s="514">
        <v>10</v>
      </c>
      <c r="B2055" s="517" t="s">
        <v>25158</v>
      </c>
      <c r="C2055" s="333" t="s">
        <v>22598</v>
      </c>
      <c r="D2055" s="333" t="s">
        <v>274</v>
      </c>
      <c r="E2055" s="333" t="s">
        <v>22599</v>
      </c>
      <c r="F2055" s="333" t="s">
        <v>21286</v>
      </c>
      <c r="G2055" s="515">
        <v>916</v>
      </c>
      <c r="H2055" s="516">
        <v>7579771</v>
      </c>
    </row>
    <row r="2056" spans="1:8" x14ac:dyDescent="0.3">
      <c r="A2056" s="514">
        <v>10</v>
      </c>
      <c r="B2056" s="517" t="s">
        <v>25158</v>
      </c>
      <c r="C2056" s="333" t="s">
        <v>22612</v>
      </c>
      <c r="D2056" s="333" t="s">
        <v>274</v>
      </c>
      <c r="E2056" s="333" t="s">
        <v>22613</v>
      </c>
      <c r="F2056" s="333" t="s">
        <v>22614</v>
      </c>
      <c r="G2056" s="515">
        <v>510</v>
      </c>
      <c r="H2056" s="516">
        <v>4328197</v>
      </c>
    </row>
    <row r="2057" spans="1:8" x14ac:dyDescent="0.3">
      <c r="A2057" s="514">
        <v>10</v>
      </c>
      <c r="B2057" s="517" t="s">
        <v>25158</v>
      </c>
      <c r="C2057" s="333" t="s">
        <v>20289</v>
      </c>
      <c r="D2057" s="333" t="s">
        <v>274</v>
      </c>
      <c r="E2057" s="333" t="s">
        <v>20290</v>
      </c>
      <c r="F2057" s="333" t="s">
        <v>20291</v>
      </c>
      <c r="G2057" s="515">
        <v>415</v>
      </c>
      <c r="H2057" s="516">
        <v>2652660</v>
      </c>
    </row>
    <row r="2058" spans="1:8" x14ac:dyDescent="0.3">
      <c r="A2058" s="514">
        <v>10</v>
      </c>
      <c r="B2058" s="517" t="s">
        <v>25158</v>
      </c>
      <c r="C2058" s="333" t="s">
        <v>25428</v>
      </c>
      <c r="D2058" s="333" t="s">
        <v>274</v>
      </c>
      <c r="E2058" s="333" t="s">
        <v>25429</v>
      </c>
      <c r="F2058" s="333" t="s">
        <v>25430</v>
      </c>
      <c r="G2058" s="515">
        <v>925</v>
      </c>
      <c r="H2058" s="516">
        <v>2542635</v>
      </c>
    </row>
    <row r="2059" spans="1:8" x14ac:dyDescent="0.3">
      <c r="A2059" s="514">
        <v>10</v>
      </c>
      <c r="B2059" s="517" t="s">
        <v>25158</v>
      </c>
      <c r="C2059" s="333" t="s">
        <v>25431</v>
      </c>
      <c r="D2059" s="333" t="s">
        <v>274</v>
      </c>
      <c r="E2059" s="333" t="s">
        <v>25432</v>
      </c>
      <c r="F2059" s="333" t="s">
        <v>25433</v>
      </c>
      <c r="G2059" s="515">
        <v>925</v>
      </c>
      <c r="H2059" s="516">
        <v>3235079</v>
      </c>
    </row>
    <row r="2060" spans="1:8" x14ac:dyDescent="0.3">
      <c r="A2060" s="514">
        <v>10</v>
      </c>
      <c r="B2060" s="517" t="s">
        <v>25158</v>
      </c>
      <c r="C2060" s="333" t="s">
        <v>25434</v>
      </c>
      <c r="D2060" s="333" t="s">
        <v>274</v>
      </c>
      <c r="E2060" s="333" t="s">
        <v>25435</v>
      </c>
      <c r="F2060" s="333" t="s">
        <v>25436</v>
      </c>
      <c r="G2060" s="515">
        <v>925</v>
      </c>
      <c r="H2060" s="516">
        <v>6487232</v>
      </c>
    </row>
    <row r="2061" spans="1:8" x14ac:dyDescent="0.3">
      <c r="A2061" s="514">
        <v>10</v>
      </c>
      <c r="B2061" s="517" t="s">
        <v>25158</v>
      </c>
      <c r="C2061" s="333" t="s">
        <v>25437</v>
      </c>
      <c r="D2061" s="333" t="s">
        <v>274</v>
      </c>
      <c r="E2061" s="333" t="s">
        <v>25438</v>
      </c>
      <c r="F2061" s="333" t="s">
        <v>25439</v>
      </c>
      <c r="G2061" s="515">
        <v>925</v>
      </c>
      <c r="H2061" s="516">
        <v>6482234</v>
      </c>
    </row>
    <row r="2062" spans="1:8" x14ac:dyDescent="0.3">
      <c r="A2062" s="514">
        <v>10</v>
      </c>
      <c r="B2062" s="517" t="s">
        <v>25158</v>
      </c>
      <c r="C2062" s="333" t="s">
        <v>25440</v>
      </c>
      <c r="D2062" s="333" t="s">
        <v>274</v>
      </c>
      <c r="E2062" s="333" t="s">
        <v>25441</v>
      </c>
      <c r="F2062" s="333" t="s">
        <v>25442</v>
      </c>
      <c r="G2062" s="515">
        <v>925</v>
      </c>
      <c r="H2062" s="516">
        <v>7377121</v>
      </c>
    </row>
    <row r="2063" spans="1:8" x14ac:dyDescent="0.3">
      <c r="A2063" s="514">
        <v>10</v>
      </c>
      <c r="B2063" s="517" t="s">
        <v>25158</v>
      </c>
      <c r="C2063" s="333" t="s">
        <v>25443</v>
      </c>
      <c r="D2063" s="333" t="s">
        <v>274</v>
      </c>
      <c r="E2063" s="333" t="s">
        <v>25444</v>
      </c>
      <c r="F2063" s="333" t="s">
        <v>25445</v>
      </c>
      <c r="G2063" s="515">
        <v>925</v>
      </c>
      <c r="H2063" s="516">
        <v>3770757</v>
      </c>
    </row>
    <row r="2064" spans="1:8" x14ac:dyDescent="0.3">
      <c r="A2064" s="514">
        <v>10</v>
      </c>
      <c r="B2064" s="517" t="s">
        <v>25158</v>
      </c>
      <c r="C2064" s="333" t="s">
        <v>25446</v>
      </c>
      <c r="D2064" s="333" t="s">
        <v>274</v>
      </c>
      <c r="E2064" s="333" t="s">
        <v>25447</v>
      </c>
      <c r="F2064" s="333" t="s">
        <v>25448</v>
      </c>
      <c r="G2064" s="515">
        <v>510</v>
      </c>
      <c r="H2064" s="516">
        <v>5628669</v>
      </c>
    </row>
    <row r="2065" spans="1:8" x14ac:dyDescent="0.3">
      <c r="A2065" s="514">
        <v>10</v>
      </c>
      <c r="B2065" s="517" t="s">
        <v>25158</v>
      </c>
      <c r="C2065" s="333" t="s">
        <v>25449</v>
      </c>
      <c r="D2065" s="333" t="s">
        <v>274</v>
      </c>
      <c r="E2065" s="333" t="s">
        <v>25450</v>
      </c>
      <c r="F2065" s="333" t="s">
        <v>25451</v>
      </c>
      <c r="G2065" s="515">
        <v>925</v>
      </c>
      <c r="H2065" s="516">
        <v>3866533</v>
      </c>
    </row>
    <row r="2066" spans="1:8" x14ac:dyDescent="0.3">
      <c r="A2066" s="514">
        <v>10</v>
      </c>
      <c r="B2066" s="517" t="s">
        <v>25158</v>
      </c>
      <c r="C2066" s="333" t="s">
        <v>25452</v>
      </c>
      <c r="D2066" s="333" t="s">
        <v>274</v>
      </c>
      <c r="E2066" s="333" t="s">
        <v>25453</v>
      </c>
      <c r="F2066" s="333" t="s">
        <v>25454</v>
      </c>
      <c r="G2066" s="515">
        <v>925</v>
      </c>
      <c r="H2066" s="516">
        <v>2844247</v>
      </c>
    </row>
    <row r="2067" spans="1:8" x14ac:dyDescent="0.3">
      <c r="A2067" s="514">
        <v>10</v>
      </c>
      <c r="B2067" s="517" t="s">
        <v>25158</v>
      </c>
      <c r="C2067" s="333" t="s">
        <v>25455</v>
      </c>
      <c r="D2067" s="333" t="s">
        <v>274</v>
      </c>
      <c r="E2067" s="333" t="s">
        <v>25456</v>
      </c>
      <c r="F2067" s="333" t="s">
        <v>25457</v>
      </c>
      <c r="G2067" s="515">
        <v>415</v>
      </c>
      <c r="H2067" s="516">
        <v>8127584</v>
      </c>
    </row>
    <row r="2068" spans="1:8" x14ac:dyDescent="0.3">
      <c r="A2068" s="514">
        <v>10</v>
      </c>
      <c r="B2068" s="517" t="s">
        <v>25158</v>
      </c>
      <c r="C2068" s="333" t="s">
        <v>25458</v>
      </c>
      <c r="D2068" s="333" t="s">
        <v>274</v>
      </c>
      <c r="E2068" s="333" t="s">
        <v>25459</v>
      </c>
      <c r="F2068" s="333" t="s">
        <v>25460</v>
      </c>
      <c r="G2068" s="515">
        <v>999</v>
      </c>
      <c r="H2068" s="516">
        <v>9999999</v>
      </c>
    </row>
    <row r="2069" spans="1:8" x14ac:dyDescent="0.3">
      <c r="A2069" s="514">
        <v>10</v>
      </c>
      <c r="B2069" s="517" t="s">
        <v>25158</v>
      </c>
      <c r="C2069" s="333" t="s">
        <v>25461</v>
      </c>
      <c r="D2069" s="333" t="s">
        <v>274</v>
      </c>
      <c r="E2069" s="333" t="s">
        <v>25462</v>
      </c>
      <c r="F2069" s="333" t="s">
        <v>25463</v>
      </c>
      <c r="G2069" s="515">
        <v>925</v>
      </c>
      <c r="H2069" s="516">
        <v>3880346</v>
      </c>
    </row>
    <row r="2070" spans="1:8" x14ac:dyDescent="0.3">
      <c r="A2070" s="514">
        <v>10</v>
      </c>
      <c r="B2070" s="517" t="s">
        <v>25158</v>
      </c>
      <c r="C2070" s="333" t="s">
        <v>25464</v>
      </c>
      <c r="D2070" s="333" t="s">
        <v>274</v>
      </c>
      <c r="E2070" s="333" t="s">
        <v>25465</v>
      </c>
      <c r="F2070" s="333" t="s">
        <v>25466</v>
      </c>
      <c r="G2070" s="515">
        <v>925</v>
      </c>
      <c r="H2070" s="516">
        <v>4573341</v>
      </c>
    </row>
    <row r="2071" spans="1:8" x14ac:dyDescent="0.3">
      <c r="A2071" s="514">
        <v>10</v>
      </c>
      <c r="B2071" s="517" t="s">
        <v>25158</v>
      </c>
      <c r="C2071" s="333" t="s">
        <v>25467</v>
      </c>
      <c r="D2071" s="333" t="s">
        <v>274</v>
      </c>
      <c r="E2071" s="333" t="s">
        <v>25468</v>
      </c>
      <c r="F2071" s="333" t="s">
        <v>25469</v>
      </c>
      <c r="G2071" s="515">
        <v>925</v>
      </c>
      <c r="H2071" s="516">
        <v>3763512</v>
      </c>
    </row>
    <row r="2072" spans="1:8" x14ac:dyDescent="0.3">
      <c r="A2072" s="514">
        <v>10</v>
      </c>
      <c r="B2072" s="517" t="s">
        <v>25158</v>
      </c>
      <c r="C2072" s="333" t="s">
        <v>25470</v>
      </c>
      <c r="D2072" s="333" t="s">
        <v>274</v>
      </c>
      <c r="E2072" s="333" t="s">
        <v>25471</v>
      </c>
      <c r="F2072" s="333" t="s">
        <v>25472</v>
      </c>
      <c r="G2072" s="515">
        <v>925</v>
      </c>
      <c r="H2072" s="516">
        <v>9840429</v>
      </c>
    </row>
    <row r="2073" spans="1:8" x14ac:dyDescent="0.3">
      <c r="A2073" s="514">
        <v>10</v>
      </c>
      <c r="B2073" s="517" t="s">
        <v>25158</v>
      </c>
      <c r="C2073" s="333" t="s">
        <v>25473</v>
      </c>
      <c r="D2073" s="333" t="s">
        <v>274</v>
      </c>
      <c r="E2073" s="333" t="s">
        <v>25474</v>
      </c>
      <c r="F2073" s="333" t="s">
        <v>25475</v>
      </c>
      <c r="G2073" s="515">
        <v>925</v>
      </c>
      <c r="H2073" s="516">
        <v>9843210</v>
      </c>
    </row>
    <row r="2074" spans="1:8" x14ac:dyDescent="0.3">
      <c r="A2074" s="514">
        <v>10</v>
      </c>
      <c r="B2074" s="517" t="s">
        <v>25158</v>
      </c>
      <c r="C2074" s="333" t="s">
        <v>25476</v>
      </c>
      <c r="D2074" s="333" t="s">
        <v>274</v>
      </c>
      <c r="E2074" s="333" t="s">
        <v>25477</v>
      </c>
      <c r="F2074" s="333" t="s">
        <v>25478</v>
      </c>
      <c r="G2074" s="515">
        <v>510</v>
      </c>
      <c r="H2074" s="516">
        <v>8826794</v>
      </c>
    </row>
    <row r="2075" spans="1:8" x14ac:dyDescent="0.3">
      <c r="A2075" s="514">
        <v>10</v>
      </c>
      <c r="B2075" s="517" t="s">
        <v>25158</v>
      </c>
      <c r="C2075" s="333" t="s">
        <v>25479</v>
      </c>
      <c r="D2075" s="333" t="s">
        <v>274</v>
      </c>
      <c r="E2075" s="333" t="s">
        <v>25480</v>
      </c>
      <c r="F2075" s="333" t="s">
        <v>25481</v>
      </c>
      <c r="G2075" s="515">
        <v>925</v>
      </c>
      <c r="H2075" s="516">
        <v>2831044</v>
      </c>
    </row>
    <row r="2076" spans="1:8" x14ac:dyDescent="0.3">
      <c r="A2076" s="514">
        <v>10</v>
      </c>
      <c r="B2076" s="517" t="s">
        <v>25158</v>
      </c>
      <c r="C2076" s="333" t="s">
        <v>25482</v>
      </c>
      <c r="D2076" s="333" t="s">
        <v>274</v>
      </c>
      <c r="E2076" s="333" t="s">
        <v>25483</v>
      </c>
      <c r="F2076" s="333" t="s">
        <v>25484</v>
      </c>
      <c r="G2076" s="515">
        <v>415</v>
      </c>
      <c r="H2076" s="516">
        <v>9881251</v>
      </c>
    </row>
    <row r="2077" spans="1:8" x14ac:dyDescent="0.3">
      <c r="A2077" s="514">
        <v>10</v>
      </c>
      <c r="B2077" s="517" t="s">
        <v>25158</v>
      </c>
      <c r="C2077" s="333" t="s">
        <v>20966</v>
      </c>
      <c r="D2077" s="333" t="s">
        <v>274</v>
      </c>
      <c r="E2077" s="333" t="s">
        <v>20967</v>
      </c>
      <c r="F2077" s="333" t="s">
        <v>20968</v>
      </c>
      <c r="G2077" s="515">
        <v>586</v>
      </c>
      <c r="H2077" s="516">
        <v>3066165</v>
      </c>
    </row>
    <row r="2078" spans="1:8" x14ac:dyDescent="0.3">
      <c r="A2078" s="514">
        <v>10</v>
      </c>
      <c r="B2078" s="517" t="s">
        <v>25158</v>
      </c>
      <c r="C2078" s="333" t="s">
        <v>25485</v>
      </c>
      <c r="D2078" s="333" t="s">
        <v>274</v>
      </c>
      <c r="E2078" s="333" t="s">
        <v>25486</v>
      </c>
      <c r="F2078" s="333" t="s">
        <v>25487</v>
      </c>
      <c r="G2078" s="515">
        <v>510</v>
      </c>
      <c r="H2078" s="516">
        <v>3261696</v>
      </c>
    </row>
    <row r="2079" spans="1:8" x14ac:dyDescent="0.3">
      <c r="A2079" s="514">
        <v>10</v>
      </c>
      <c r="B2079" s="517" t="s">
        <v>25158</v>
      </c>
      <c r="C2079" s="333" t="s">
        <v>25488</v>
      </c>
      <c r="D2079" s="333" t="s">
        <v>274</v>
      </c>
      <c r="E2079" s="333" t="s">
        <v>25489</v>
      </c>
      <c r="F2079" s="333" t="s">
        <v>25490</v>
      </c>
      <c r="G2079" s="515">
        <v>925</v>
      </c>
      <c r="H2079" s="516">
        <v>3237348</v>
      </c>
    </row>
    <row r="2080" spans="1:8" x14ac:dyDescent="0.3">
      <c r="A2080" s="514">
        <v>10</v>
      </c>
      <c r="B2080" s="517" t="s">
        <v>25158</v>
      </c>
      <c r="C2080" s="333" t="s">
        <v>22598</v>
      </c>
      <c r="D2080" s="333" t="s">
        <v>274</v>
      </c>
      <c r="E2080" s="333" t="s">
        <v>22599</v>
      </c>
      <c r="F2080" s="333" t="s">
        <v>21286</v>
      </c>
      <c r="G2080" s="515">
        <v>916</v>
      </c>
      <c r="H2080" s="516">
        <v>7579771</v>
      </c>
    </row>
    <row r="2081" spans="1:8" x14ac:dyDescent="0.3">
      <c r="A2081" s="514">
        <v>10</v>
      </c>
      <c r="B2081" s="517" t="s">
        <v>25158</v>
      </c>
      <c r="C2081" s="333" t="s">
        <v>20826</v>
      </c>
      <c r="D2081" s="333" t="s">
        <v>274</v>
      </c>
      <c r="E2081" s="333" t="s">
        <v>20827</v>
      </c>
      <c r="F2081" s="333" t="s">
        <v>25491</v>
      </c>
      <c r="G2081" s="515">
        <v>510</v>
      </c>
      <c r="H2081" s="516">
        <v>8826581</v>
      </c>
    </row>
    <row r="2082" spans="1:8" x14ac:dyDescent="0.3">
      <c r="A2082" s="514">
        <v>10</v>
      </c>
      <c r="B2082" s="517" t="s">
        <v>25158</v>
      </c>
      <c r="C2082" s="333" t="s">
        <v>25492</v>
      </c>
      <c r="D2082" s="333" t="s">
        <v>274</v>
      </c>
      <c r="E2082" s="333" t="s">
        <v>25493</v>
      </c>
      <c r="F2082" s="333" t="s">
        <v>25494</v>
      </c>
      <c r="G2082" s="515">
        <v>925</v>
      </c>
      <c r="H2082" s="516">
        <v>2866195</v>
      </c>
    </row>
    <row r="2083" spans="1:8" x14ac:dyDescent="0.3">
      <c r="A2083" s="514">
        <v>10</v>
      </c>
      <c r="B2083" s="517" t="s">
        <v>25158</v>
      </c>
      <c r="C2083" s="333" t="s">
        <v>25495</v>
      </c>
      <c r="D2083" s="333" t="s">
        <v>274</v>
      </c>
      <c r="E2083" s="333" t="s">
        <v>25496</v>
      </c>
      <c r="F2083" s="333" t="s">
        <v>25497</v>
      </c>
      <c r="G2083" s="515">
        <v>510</v>
      </c>
      <c r="H2083" s="516">
        <v>3766220</v>
      </c>
    </row>
    <row r="2084" spans="1:8" x14ac:dyDescent="0.3">
      <c r="A2084" s="514">
        <v>10</v>
      </c>
      <c r="B2084" s="517" t="s">
        <v>25158</v>
      </c>
      <c r="C2084" s="333" t="s">
        <v>25498</v>
      </c>
      <c r="D2084" s="333" t="s">
        <v>274</v>
      </c>
      <c r="E2084" s="333" t="s">
        <v>25499</v>
      </c>
      <c r="F2084" s="333" t="s">
        <v>25500</v>
      </c>
      <c r="G2084" s="515">
        <v>925</v>
      </c>
      <c r="H2084" s="516">
        <v>3765416</v>
      </c>
    </row>
    <row r="2085" spans="1:8" x14ac:dyDescent="0.3">
      <c r="A2085" s="514">
        <v>123.02</v>
      </c>
      <c r="B2085" s="517" t="s">
        <v>25158</v>
      </c>
      <c r="C2085" s="333" t="s">
        <v>1431</v>
      </c>
      <c r="D2085" s="333" t="s">
        <v>262</v>
      </c>
      <c r="E2085" s="333" t="s">
        <v>2664</v>
      </c>
      <c r="F2085" s="333" t="s">
        <v>25501</v>
      </c>
      <c r="G2085" s="515">
        <v>925</v>
      </c>
      <c r="H2085" s="516">
        <v>2474848</v>
      </c>
    </row>
    <row r="2086" spans="1:8" x14ac:dyDescent="0.3">
      <c r="A2086" s="514">
        <v>125.05</v>
      </c>
      <c r="B2086" s="517" t="s">
        <v>25158</v>
      </c>
      <c r="C2086" s="333" t="s">
        <v>4982</v>
      </c>
      <c r="D2086" s="333" t="s">
        <v>262</v>
      </c>
      <c r="E2086" s="333" t="s">
        <v>4983</v>
      </c>
      <c r="F2086" s="333" t="s">
        <v>25502</v>
      </c>
      <c r="G2086" s="515">
        <v>925</v>
      </c>
      <c r="H2086" s="516">
        <v>3766900</v>
      </c>
    </row>
    <row r="2087" spans="1:8" x14ac:dyDescent="0.3">
      <c r="A2087" s="514">
        <v>125.05</v>
      </c>
      <c r="B2087" s="517" t="s">
        <v>25158</v>
      </c>
      <c r="C2087" s="333" t="s">
        <v>5603</v>
      </c>
      <c r="D2087" s="333" t="s">
        <v>274</v>
      </c>
      <c r="E2087" s="333" t="s">
        <v>5604</v>
      </c>
      <c r="F2087" s="333" t="s">
        <v>25503</v>
      </c>
      <c r="G2087" s="515">
        <v>209</v>
      </c>
      <c r="H2087" s="516">
        <v>6401155</v>
      </c>
    </row>
    <row r="2088" spans="1:8" x14ac:dyDescent="0.3">
      <c r="A2088" s="514">
        <v>144.97</v>
      </c>
      <c r="B2088" s="517" t="s">
        <v>25158</v>
      </c>
      <c r="C2088" s="333" t="s">
        <v>6991</v>
      </c>
      <c r="D2088" s="333" t="s">
        <v>262</v>
      </c>
      <c r="E2088" s="333" t="s">
        <v>6992</v>
      </c>
      <c r="F2088" s="333" t="s">
        <v>25504</v>
      </c>
      <c r="G2088" s="515">
        <v>510</v>
      </c>
      <c r="H2088" s="516">
        <v>2247347</v>
      </c>
    </row>
    <row r="2089" spans="1:8" x14ac:dyDescent="0.3">
      <c r="A2089" s="514">
        <v>146.22</v>
      </c>
      <c r="B2089" s="517" t="s">
        <v>25158</v>
      </c>
      <c r="C2089" s="333" t="s">
        <v>7043</v>
      </c>
      <c r="D2089" s="333" t="s">
        <v>274</v>
      </c>
      <c r="E2089" s="333" t="s">
        <v>4402</v>
      </c>
      <c r="F2089" s="333" t="s">
        <v>25505</v>
      </c>
      <c r="G2089" s="515">
        <v>510</v>
      </c>
      <c r="H2089" s="516">
        <v>2871392</v>
      </c>
    </row>
    <row r="2090" spans="1:8" x14ac:dyDescent="0.3">
      <c r="A2090" s="514">
        <v>146.22</v>
      </c>
      <c r="B2090" s="517" t="s">
        <v>25158</v>
      </c>
      <c r="C2090" s="333" t="s">
        <v>5802</v>
      </c>
      <c r="D2090" s="333" t="s">
        <v>274</v>
      </c>
      <c r="E2090" s="333" t="s">
        <v>5803</v>
      </c>
      <c r="F2090" s="333" t="s">
        <v>25506</v>
      </c>
      <c r="G2090" s="515">
        <v>925</v>
      </c>
      <c r="H2090" s="516">
        <v>9996292</v>
      </c>
    </row>
    <row r="2091" spans="1:8" x14ac:dyDescent="0.3">
      <c r="A2091" s="514">
        <v>149.97999999999999</v>
      </c>
      <c r="B2091" s="517" t="s">
        <v>25158</v>
      </c>
      <c r="C2091" s="333" t="s">
        <v>3417</v>
      </c>
      <c r="D2091" s="333" t="s">
        <v>274</v>
      </c>
      <c r="E2091" s="333" t="s">
        <v>9213</v>
      </c>
      <c r="F2091" s="333" t="s">
        <v>25507</v>
      </c>
      <c r="G2091" s="515">
        <v>925</v>
      </c>
      <c r="H2091" s="516">
        <v>5196565</v>
      </c>
    </row>
    <row r="2092" spans="1:8" x14ac:dyDescent="0.3">
      <c r="A2092" s="514">
        <v>149.97999999999999</v>
      </c>
      <c r="B2092" s="517" t="s">
        <v>25158</v>
      </c>
      <c r="C2092" s="333" t="s">
        <v>7014</v>
      </c>
      <c r="D2092" s="333" t="s">
        <v>262</v>
      </c>
      <c r="E2092" s="333" t="s">
        <v>8213</v>
      </c>
      <c r="F2092" s="333" t="s">
        <v>25508</v>
      </c>
      <c r="G2092" s="515">
        <v>925</v>
      </c>
      <c r="H2092" s="516">
        <v>7365100</v>
      </c>
    </row>
    <row r="2093" spans="1:8" x14ac:dyDescent="0.3">
      <c r="A2093" s="514">
        <v>15</v>
      </c>
      <c r="B2093" s="517" t="s">
        <v>25158</v>
      </c>
      <c r="C2093" s="333" t="s">
        <v>25509</v>
      </c>
      <c r="D2093" s="333" t="s">
        <v>274</v>
      </c>
      <c r="E2093" s="333" t="s">
        <v>25510</v>
      </c>
      <c r="F2093" s="333" t="s">
        <v>25511</v>
      </c>
      <c r="G2093" s="515">
        <v>925</v>
      </c>
      <c r="H2093" s="516">
        <v>9460608</v>
      </c>
    </row>
    <row r="2094" spans="1:8" x14ac:dyDescent="0.3">
      <c r="A2094" s="514">
        <v>15</v>
      </c>
      <c r="B2094" s="517" t="s">
        <v>25158</v>
      </c>
      <c r="C2094" s="333" t="s">
        <v>25512</v>
      </c>
      <c r="D2094" s="333" t="s">
        <v>274</v>
      </c>
      <c r="E2094" s="333" t="s">
        <v>25513</v>
      </c>
      <c r="F2094" s="333" t="s">
        <v>25514</v>
      </c>
      <c r="G2094" s="515">
        <v>408</v>
      </c>
      <c r="H2094" s="516">
        <v>8327330</v>
      </c>
    </row>
    <row r="2095" spans="1:8" x14ac:dyDescent="0.3">
      <c r="A2095" s="514">
        <v>15</v>
      </c>
      <c r="B2095" s="517" t="s">
        <v>25158</v>
      </c>
      <c r="C2095" s="333" t="s">
        <v>25515</v>
      </c>
      <c r="D2095" s="333" t="s">
        <v>274</v>
      </c>
      <c r="E2095" s="333" t="s">
        <v>25516</v>
      </c>
      <c r="F2095" s="333" t="s">
        <v>25517</v>
      </c>
      <c r="G2095" s="515">
        <v>925</v>
      </c>
      <c r="H2095" s="516">
        <v>9348393</v>
      </c>
    </row>
    <row r="2096" spans="1:8" x14ac:dyDescent="0.3">
      <c r="A2096" s="514">
        <v>15</v>
      </c>
      <c r="B2096" s="517" t="s">
        <v>25158</v>
      </c>
      <c r="C2096" s="333" t="s">
        <v>22247</v>
      </c>
      <c r="D2096" s="333" t="s">
        <v>274</v>
      </c>
      <c r="E2096" s="333" t="s">
        <v>22248</v>
      </c>
      <c r="F2096" s="333" t="s">
        <v>22249</v>
      </c>
      <c r="G2096" s="515">
        <v>510</v>
      </c>
      <c r="H2096" s="516">
        <v>8285306</v>
      </c>
    </row>
    <row r="2097" spans="1:8" x14ac:dyDescent="0.3">
      <c r="A2097" s="514">
        <v>15</v>
      </c>
      <c r="B2097" s="517" t="s">
        <v>25158</v>
      </c>
      <c r="C2097" s="333" t="s">
        <v>25518</v>
      </c>
      <c r="D2097" s="333" t="s">
        <v>274</v>
      </c>
      <c r="E2097" s="333" t="s">
        <v>25519</v>
      </c>
      <c r="F2097" s="333" t="s">
        <v>25520</v>
      </c>
      <c r="G2097" s="515">
        <v>856</v>
      </c>
      <c r="H2097" s="516">
        <v>2781951</v>
      </c>
    </row>
    <row r="2098" spans="1:8" x14ac:dyDescent="0.3">
      <c r="A2098" s="514">
        <v>15</v>
      </c>
      <c r="B2098" s="517" t="s">
        <v>25158</v>
      </c>
      <c r="C2098" s="333" t="s">
        <v>25521</v>
      </c>
      <c r="D2098" s="333" t="s">
        <v>274</v>
      </c>
      <c r="E2098" s="333" t="s">
        <v>25522</v>
      </c>
      <c r="F2098" s="333" t="s">
        <v>20675</v>
      </c>
      <c r="G2098" s="515">
        <v>617</v>
      </c>
      <c r="H2098" s="516">
        <v>9437070</v>
      </c>
    </row>
    <row r="2099" spans="1:8" x14ac:dyDescent="0.3">
      <c r="A2099" s="514">
        <v>15</v>
      </c>
      <c r="B2099" s="517" t="s">
        <v>25158</v>
      </c>
      <c r="C2099" s="333" t="s">
        <v>20728</v>
      </c>
      <c r="D2099" s="333" t="s">
        <v>274</v>
      </c>
      <c r="E2099" s="333" t="s">
        <v>20729</v>
      </c>
      <c r="F2099" s="333" t="s">
        <v>20730</v>
      </c>
      <c r="G2099" s="515">
        <v>650</v>
      </c>
      <c r="H2099" s="516">
        <v>9968173</v>
      </c>
    </row>
    <row r="2100" spans="1:8" x14ac:dyDescent="0.3">
      <c r="A2100" s="514">
        <v>15</v>
      </c>
      <c r="B2100" s="517" t="s">
        <v>25158</v>
      </c>
      <c r="C2100" s="333" t="s">
        <v>25523</v>
      </c>
      <c r="D2100" s="333" t="s">
        <v>274</v>
      </c>
      <c r="E2100" s="333" t="s">
        <v>25524</v>
      </c>
      <c r="F2100" s="333" t="s">
        <v>25525</v>
      </c>
      <c r="G2100" s="515">
        <v>925</v>
      </c>
      <c r="H2100" s="516">
        <v>8201385</v>
      </c>
    </row>
    <row r="2101" spans="1:8" x14ac:dyDescent="0.3">
      <c r="A2101" s="514">
        <v>15</v>
      </c>
      <c r="B2101" s="517" t="s">
        <v>25158</v>
      </c>
      <c r="C2101" s="333" t="s">
        <v>18731</v>
      </c>
      <c r="D2101" s="333" t="s">
        <v>274</v>
      </c>
      <c r="E2101" s="333" t="s">
        <v>18732</v>
      </c>
      <c r="F2101" s="333" t="s">
        <v>25526</v>
      </c>
      <c r="G2101" s="515">
        <v>925</v>
      </c>
      <c r="H2101" s="516">
        <v>6830017</v>
      </c>
    </row>
    <row r="2102" spans="1:8" x14ac:dyDescent="0.3">
      <c r="A2102" s="514">
        <v>15</v>
      </c>
      <c r="B2102" s="517" t="s">
        <v>25158</v>
      </c>
      <c r="C2102" s="333" t="s">
        <v>25527</v>
      </c>
      <c r="D2102" s="333" t="s">
        <v>274</v>
      </c>
      <c r="E2102" s="333" t="s">
        <v>25528</v>
      </c>
      <c r="F2102" s="333" t="s">
        <v>25529</v>
      </c>
      <c r="G2102" s="515">
        <v>925</v>
      </c>
      <c r="H2102" s="516">
        <v>7367659</v>
      </c>
    </row>
    <row r="2103" spans="1:8" x14ac:dyDescent="0.3">
      <c r="A2103" s="514">
        <v>15</v>
      </c>
      <c r="B2103" s="517" t="s">
        <v>25158</v>
      </c>
      <c r="C2103" s="333" t="s">
        <v>25530</v>
      </c>
      <c r="D2103" s="333" t="s">
        <v>274</v>
      </c>
      <c r="E2103" s="333" t="s">
        <v>25531</v>
      </c>
      <c r="F2103" s="333" t="s">
        <v>25532</v>
      </c>
      <c r="G2103" s="515">
        <v>650</v>
      </c>
      <c r="H2103" s="516">
        <v>7597338</v>
      </c>
    </row>
    <row r="2104" spans="1:8" x14ac:dyDescent="0.3">
      <c r="A2104" s="514">
        <v>15</v>
      </c>
      <c r="B2104" s="517" t="s">
        <v>25158</v>
      </c>
      <c r="C2104" s="333" t="s">
        <v>25533</v>
      </c>
      <c r="D2104" s="333" t="s">
        <v>274</v>
      </c>
      <c r="E2104" s="333" t="s">
        <v>25534</v>
      </c>
      <c r="F2104" s="333" t="s">
        <v>25535</v>
      </c>
      <c r="G2104" s="515">
        <v>408</v>
      </c>
      <c r="H2104" s="516">
        <v>4253082</v>
      </c>
    </row>
    <row r="2105" spans="1:8" x14ac:dyDescent="0.3">
      <c r="A2105" s="514">
        <v>15</v>
      </c>
      <c r="B2105" s="517" t="s">
        <v>25158</v>
      </c>
      <c r="C2105" s="333" t="s">
        <v>25536</v>
      </c>
      <c r="D2105" s="333" t="s">
        <v>274</v>
      </c>
      <c r="E2105" s="333" t="s">
        <v>25537</v>
      </c>
      <c r="F2105" s="333" t="s">
        <v>25538</v>
      </c>
      <c r="G2105" s="515">
        <v>925</v>
      </c>
      <c r="H2105" s="516">
        <v>8204219</v>
      </c>
    </row>
    <row r="2106" spans="1:8" x14ac:dyDescent="0.3">
      <c r="A2106" s="514">
        <v>15</v>
      </c>
      <c r="B2106" s="517" t="s">
        <v>25158</v>
      </c>
      <c r="C2106" s="333" t="s">
        <v>25539</v>
      </c>
      <c r="D2106" s="333" t="s">
        <v>274</v>
      </c>
      <c r="E2106" s="333" t="s">
        <v>25540</v>
      </c>
      <c r="F2106" s="333" t="s">
        <v>25541</v>
      </c>
      <c r="G2106" s="515">
        <v>415</v>
      </c>
      <c r="H2106" s="516">
        <v>8104757</v>
      </c>
    </row>
    <row r="2107" spans="1:8" x14ac:dyDescent="0.3">
      <c r="A2107" s="514">
        <v>15</v>
      </c>
      <c r="B2107" s="517" t="s">
        <v>25158</v>
      </c>
      <c r="C2107" s="333" t="s">
        <v>5369</v>
      </c>
      <c r="D2107" s="333" t="s">
        <v>262</v>
      </c>
      <c r="E2107" s="333" t="s">
        <v>9229</v>
      </c>
      <c r="F2107" s="333" t="s">
        <v>25542</v>
      </c>
      <c r="G2107" s="515">
        <v>925</v>
      </c>
      <c r="H2107" s="516">
        <v>9378311</v>
      </c>
    </row>
    <row r="2108" spans="1:8" x14ac:dyDescent="0.3">
      <c r="A2108" s="514">
        <v>15</v>
      </c>
      <c r="B2108" s="517" t="s">
        <v>25158</v>
      </c>
      <c r="C2108" s="333" t="s">
        <v>21407</v>
      </c>
      <c r="D2108" s="333" t="s">
        <v>274</v>
      </c>
      <c r="E2108" s="333" t="s">
        <v>21408</v>
      </c>
      <c r="F2108" s="333" t="s">
        <v>21409</v>
      </c>
      <c r="G2108" s="515">
        <v>925</v>
      </c>
      <c r="H2108" s="516">
        <v>9497601</v>
      </c>
    </row>
    <row r="2109" spans="1:8" x14ac:dyDescent="0.3">
      <c r="A2109" s="514">
        <v>15</v>
      </c>
      <c r="B2109" s="517" t="s">
        <v>25158</v>
      </c>
      <c r="C2109" s="333" t="s">
        <v>25543</v>
      </c>
      <c r="D2109" s="333" t="s">
        <v>274</v>
      </c>
      <c r="E2109" s="333" t="s">
        <v>25544</v>
      </c>
      <c r="F2109" s="333" t="s">
        <v>25545</v>
      </c>
      <c r="G2109" s="515">
        <v>925</v>
      </c>
      <c r="H2109" s="516">
        <v>6997988</v>
      </c>
    </row>
    <row r="2110" spans="1:8" x14ac:dyDescent="0.3">
      <c r="A2110" s="514">
        <v>15</v>
      </c>
      <c r="B2110" s="517" t="s">
        <v>25158</v>
      </c>
      <c r="C2110" s="333" t="s">
        <v>25546</v>
      </c>
      <c r="D2110" s="333" t="s">
        <v>274</v>
      </c>
      <c r="E2110" s="333" t="s">
        <v>25547</v>
      </c>
      <c r="F2110" s="333" t="s">
        <v>25548</v>
      </c>
      <c r="G2110" s="515">
        <v>408</v>
      </c>
      <c r="H2110" s="516">
        <v>7187855</v>
      </c>
    </row>
    <row r="2111" spans="1:8" x14ac:dyDescent="0.3">
      <c r="A2111" s="514">
        <v>15</v>
      </c>
      <c r="B2111" s="517" t="s">
        <v>25158</v>
      </c>
      <c r="C2111" s="333" t="s">
        <v>25549</v>
      </c>
      <c r="D2111" s="333" t="s">
        <v>274</v>
      </c>
      <c r="E2111" s="333" t="s">
        <v>25550</v>
      </c>
      <c r="F2111" s="333" t="s">
        <v>25551</v>
      </c>
      <c r="G2111" s="515">
        <v>415</v>
      </c>
      <c r="H2111" s="516">
        <v>6942627</v>
      </c>
    </row>
    <row r="2112" spans="1:8" x14ac:dyDescent="0.3">
      <c r="A2112" s="514">
        <v>15</v>
      </c>
      <c r="B2112" s="517" t="s">
        <v>25158</v>
      </c>
      <c r="C2112" s="333" t="s">
        <v>25552</v>
      </c>
      <c r="D2112" s="333" t="s">
        <v>274</v>
      </c>
      <c r="E2112" s="333" t="s">
        <v>25553</v>
      </c>
      <c r="F2112" s="333" t="s">
        <v>25554</v>
      </c>
      <c r="G2112" s="515">
        <v>925</v>
      </c>
      <c r="H2112" s="516">
        <v>6394172</v>
      </c>
    </row>
    <row r="2113" spans="1:8" x14ac:dyDescent="0.3">
      <c r="A2113" s="514">
        <v>15</v>
      </c>
      <c r="B2113" s="517" t="s">
        <v>25158</v>
      </c>
      <c r="C2113" s="333" t="s">
        <v>18798</v>
      </c>
      <c r="D2113" s="333" t="s">
        <v>274</v>
      </c>
      <c r="E2113" s="333" t="s">
        <v>18799</v>
      </c>
      <c r="F2113" s="333" t="s">
        <v>18800</v>
      </c>
      <c r="G2113" s="515">
        <v>925</v>
      </c>
      <c r="H2113" s="516">
        <v>2538236</v>
      </c>
    </row>
    <row r="2114" spans="1:8" x14ac:dyDescent="0.3">
      <c r="A2114" s="514">
        <v>15</v>
      </c>
      <c r="B2114" s="517" t="s">
        <v>25158</v>
      </c>
      <c r="C2114" s="333" t="s">
        <v>18788</v>
      </c>
      <c r="D2114" s="333" t="s">
        <v>274</v>
      </c>
      <c r="E2114" s="333" t="s">
        <v>18789</v>
      </c>
      <c r="F2114" s="333" t="s">
        <v>22642</v>
      </c>
      <c r="G2114" s="515">
        <v>925</v>
      </c>
      <c r="H2114" s="516">
        <v>9987512</v>
      </c>
    </row>
    <row r="2115" spans="1:8" x14ac:dyDescent="0.3">
      <c r="A2115" s="514">
        <v>15</v>
      </c>
      <c r="B2115" s="517" t="s">
        <v>25158</v>
      </c>
      <c r="C2115" s="333" t="s">
        <v>25555</v>
      </c>
      <c r="D2115" s="333" t="s">
        <v>274</v>
      </c>
      <c r="E2115" s="333" t="s">
        <v>25556</v>
      </c>
      <c r="F2115" s="333" t="s">
        <v>25557</v>
      </c>
      <c r="G2115" s="515">
        <v>925</v>
      </c>
      <c r="H2115" s="516">
        <v>8371630</v>
      </c>
    </row>
    <row r="2116" spans="1:8" x14ac:dyDescent="0.3">
      <c r="A2116" s="514">
        <v>15</v>
      </c>
      <c r="B2116" s="517" t="s">
        <v>25158</v>
      </c>
      <c r="C2116" s="333" t="s">
        <v>20791</v>
      </c>
      <c r="D2116" s="333" t="s">
        <v>274</v>
      </c>
      <c r="E2116" s="333" t="s">
        <v>20792</v>
      </c>
      <c r="F2116" s="333" t="s">
        <v>20793</v>
      </c>
      <c r="G2116" s="515">
        <v>925</v>
      </c>
      <c r="H2116" s="516">
        <v>2854700</v>
      </c>
    </row>
    <row r="2117" spans="1:8" x14ac:dyDescent="0.3">
      <c r="A2117" s="514">
        <v>15</v>
      </c>
      <c r="B2117" s="517" t="s">
        <v>25158</v>
      </c>
      <c r="C2117" s="333" t="s">
        <v>25539</v>
      </c>
      <c r="D2117" s="333" t="s">
        <v>274</v>
      </c>
      <c r="E2117" s="333" t="s">
        <v>25540</v>
      </c>
      <c r="F2117" s="333" t="s">
        <v>25541</v>
      </c>
      <c r="G2117" s="515">
        <v>415</v>
      </c>
      <c r="H2117" s="516">
        <v>8104757</v>
      </c>
    </row>
    <row r="2118" spans="1:8" x14ac:dyDescent="0.3">
      <c r="A2118" s="514">
        <v>15</v>
      </c>
      <c r="B2118" s="517" t="s">
        <v>25158</v>
      </c>
      <c r="C2118" s="333" t="s">
        <v>20882</v>
      </c>
      <c r="D2118" s="333" t="s">
        <v>274</v>
      </c>
      <c r="E2118" s="333" t="s">
        <v>20883</v>
      </c>
      <c r="F2118" s="333" t="s">
        <v>25558</v>
      </c>
      <c r="G2118" s="515">
        <v>925</v>
      </c>
      <c r="H2118" s="516">
        <v>3676949</v>
      </c>
    </row>
    <row r="2119" spans="1:8" x14ac:dyDescent="0.3">
      <c r="A2119" s="514">
        <v>15</v>
      </c>
      <c r="B2119" s="517" t="s">
        <v>25158</v>
      </c>
      <c r="C2119" s="333" t="s">
        <v>25559</v>
      </c>
      <c r="D2119" s="333" t="s">
        <v>274</v>
      </c>
      <c r="E2119" s="333" t="s">
        <v>25560</v>
      </c>
      <c r="F2119" s="333" t="s">
        <v>25561</v>
      </c>
      <c r="G2119" s="515">
        <v>925</v>
      </c>
      <c r="H2119" s="516">
        <v>7087912</v>
      </c>
    </row>
    <row r="2120" spans="1:8" x14ac:dyDescent="0.3">
      <c r="A2120" s="514">
        <v>15</v>
      </c>
      <c r="B2120" s="517" t="s">
        <v>25158</v>
      </c>
      <c r="C2120" s="333" t="s">
        <v>25562</v>
      </c>
      <c r="D2120" s="333" t="s">
        <v>274</v>
      </c>
      <c r="E2120" s="333" t="s">
        <v>25563</v>
      </c>
      <c r="F2120" s="333" t="s">
        <v>25564</v>
      </c>
      <c r="G2120" s="515">
        <v>408</v>
      </c>
      <c r="H2120" s="516">
        <v>6057738</v>
      </c>
    </row>
    <row r="2121" spans="1:8" x14ac:dyDescent="0.3">
      <c r="A2121" s="514">
        <v>15</v>
      </c>
      <c r="B2121" s="517" t="s">
        <v>25158</v>
      </c>
      <c r="C2121" s="333" t="s">
        <v>25565</v>
      </c>
      <c r="D2121" s="333" t="s">
        <v>274</v>
      </c>
      <c r="E2121" s="333" t="s">
        <v>25566</v>
      </c>
      <c r="F2121" s="333" t="s">
        <v>25567</v>
      </c>
      <c r="G2121" s="515">
        <v>925</v>
      </c>
      <c r="H2121" s="516">
        <v>8645900</v>
      </c>
    </row>
    <row r="2122" spans="1:8" x14ac:dyDescent="0.3">
      <c r="A2122" s="514">
        <v>15</v>
      </c>
      <c r="B2122" s="517" t="s">
        <v>25158</v>
      </c>
      <c r="C2122" s="333" t="s">
        <v>25568</v>
      </c>
      <c r="D2122" s="333" t="s">
        <v>274</v>
      </c>
      <c r="E2122" s="333" t="s">
        <v>25569</v>
      </c>
      <c r="F2122" s="333" t="s">
        <v>25570</v>
      </c>
      <c r="G2122" s="515">
        <v>231</v>
      </c>
      <c r="H2122" s="516">
        <v>4995448</v>
      </c>
    </row>
    <row r="2123" spans="1:8" x14ac:dyDescent="0.3">
      <c r="A2123" s="514">
        <v>15</v>
      </c>
      <c r="B2123" s="517" t="s">
        <v>25158</v>
      </c>
      <c r="C2123" s="333" t="s">
        <v>25571</v>
      </c>
      <c r="D2123" s="333" t="s">
        <v>274</v>
      </c>
      <c r="E2123" s="333" t="s">
        <v>25572</v>
      </c>
      <c r="F2123" s="333" t="s">
        <v>25573</v>
      </c>
      <c r="G2123" s="515">
        <v>707</v>
      </c>
      <c r="H2123" s="516">
        <v>7043748</v>
      </c>
    </row>
    <row r="2124" spans="1:8" x14ac:dyDescent="0.3">
      <c r="A2124" s="514">
        <v>15</v>
      </c>
      <c r="B2124" s="517" t="s">
        <v>25158</v>
      </c>
      <c r="C2124" s="333" t="s">
        <v>22508</v>
      </c>
      <c r="D2124" s="333" t="s">
        <v>274</v>
      </c>
      <c r="E2124" s="333" t="s">
        <v>22509</v>
      </c>
      <c r="F2124" s="333" t="s">
        <v>22510</v>
      </c>
      <c r="G2124" s="515">
        <v>415</v>
      </c>
      <c r="H2124" s="516">
        <v>6993027</v>
      </c>
    </row>
    <row r="2125" spans="1:8" x14ac:dyDescent="0.3">
      <c r="A2125" s="514">
        <v>15</v>
      </c>
      <c r="B2125" s="517" t="s">
        <v>25158</v>
      </c>
      <c r="C2125" s="333" t="s">
        <v>22165</v>
      </c>
      <c r="D2125" s="333" t="s">
        <v>274</v>
      </c>
      <c r="E2125" s="333" t="s">
        <v>22166</v>
      </c>
      <c r="F2125" s="333" t="s">
        <v>22167</v>
      </c>
      <c r="G2125" s="515">
        <v>480</v>
      </c>
      <c r="H2125" s="516">
        <v>2631668</v>
      </c>
    </row>
    <row r="2126" spans="1:8" x14ac:dyDescent="0.3">
      <c r="A2126" s="514">
        <v>15</v>
      </c>
      <c r="B2126" s="517" t="s">
        <v>25158</v>
      </c>
      <c r="C2126" s="333" t="s">
        <v>11885</v>
      </c>
      <c r="D2126" s="333" t="s">
        <v>274</v>
      </c>
      <c r="E2126" s="333" t="s">
        <v>11886</v>
      </c>
      <c r="F2126" s="333" t="s">
        <v>20817</v>
      </c>
      <c r="G2126" s="515">
        <v>510</v>
      </c>
      <c r="H2126" s="516">
        <v>9081220</v>
      </c>
    </row>
    <row r="2127" spans="1:8" x14ac:dyDescent="0.3">
      <c r="A2127" s="514">
        <v>15</v>
      </c>
      <c r="B2127" s="517" t="s">
        <v>25158</v>
      </c>
      <c r="C2127" s="333" t="s">
        <v>25574</v>
      </c>
      <c r="D2127" s="333" t="s">
        <v>274</v>
      </c>
      <c r="E2127" s="333" t="s">
        <v>25575</v>
      </c>
      <c r="F2127" s="333" t="s">
        <v>25576</v>
      </c>
      <c r="G2127" s="515">
        <v>510</v>
      </c>
      <c r="H2127" s="516">
        <v>8470600</v>
      </c>
    </row>
    <row r="2128" spans="1:8" x14ac:dyDescent="0.3">
      <c r="A2128" s="514">
        <v>15</v>
      </c>
      <c r="B2128" s="517" t="s">
        <v>25158</v>
      </c>
      <c r="C2128" s="333" t="s">
        <v>25577</v>
      </c>
      <c r="D2128" s="333" t="s">
        <v>274</v>
      </c>
      <c r="E2128" s="333" t="s">
        <v>25578</v>
      </c>
      <c r="F2128" s="333" t="s">
        <v>25579</v>
      </c>
      <c r="G2128" s="515">
        <v>510</v>
      </c>
      <c r="H2128" s="516">
        <v>8618887</v>
      </c>
    </row>
    <row r="2129" spans="1:8" x14ac:dyDescent="0.3">
      <c r="A2129" s="514">
        <v>15</v>
      </c>
      <c r="B2129" s="517" t="s">
        <v>25158</v>
      </c>
      <c r="C2129" s="333" t="s">
        <v>25580</v>
      </c>
      <c r="D2129" s="333" t="s">
        <v>274</v>
      </c>
      <c r="E2129" s="333" t="s">
        <v>25581</v>
      </c>
      <c r="F2129" s="333" t="s">
        <v>25582</v>
      </c>
      <c r="G2129" s="515">
        <v>925</v>
      </c>
      <c r="H2129" s="516">
        <v>8725873</v>
      </c>
    </row>
    <row r="2130" spans="1:8" x14ac:dyDescent="0.3">
      <c r="A2130" s="514">
        <v>15</v>
      </c>
      <c r="B2130" s="517" t="s">
        <v>25158</v>
      </c>
      <c r="C2130" s="333" t="s">
        <v>25583</v>
      </c>
      <c r="D2130" s="333" t="s">
        <v>274</v>
      </c>
      <c r="E2130" s="333" t="s">
        <v>25584</v>
      </c>
      <c r="F2130" s="333" t="s">
        <v>25585</v>
      </c>
      <c r="G2130" s="515">
        <v>925</v>
      </c>
      <c r="H2130" s="516">
        <v>8760868</v>
      </c>
    </row>
    <row r="2131" spans="1:8" x14ac:dyDescent="0.3">
      <c r="A2131" s="514">
        <v>15</v>
      </c>
      <c r="B2131" s="517" t="s">
        <v>25158</v>
      </c>
      <c r="C2131" s="333" t="s">
        <v>18788</v>
      </c>
      <c r="D2131" s="333" t="s">
        <v>274</v>
      </c>
      <c r="E2131" s="333" t="s">
        <v>18789</v>
      </c>
      <c r="F2131" s="333" t="s">
        <v>22642</v>
      </c>
      <c r="G2131" s="515">
        <v>925</v>
      </c>
      <c r="H2131" s="516">
        <v>9987512</v>
      </c>
    </row>
    <row r="2132" spans="1:8" x14ac:dyDescent="0.3">
      <c r="A2132" s="514">
        <v>15</v>
      </c>
      <c r="B2132" s="517" t="s">
        <v>25158</v>
      </c>
      <c r="C2132" s="333" t="s">
        <v>20780</v>
      </c>
      <c r="D2132" s="333" t="s">
        <v>274</v>
      </c>
      <c r="E2132" s="333" t="s">
        <v>20781</v>
      </c>
      <c r="F2132" s="333" t="s">
        <v>20782</v>
      </c>
      <c r="G2132" s="515">
        <v>925</v>
      </c>
      <c r="H2132" s="516">
        <v>6670092</v>
      </c>
    </row>
    <row r="2133" spans="1:8" x14ac:dyDescent="0.3">
      <c r="A2133" s="514">
        <v>15</v>
      </c>
      <c r="B2133" s="517" t="s">
        <v>25158</v>
      </c>
      <c r="C2133" s="333" t="s">
        <v>23387</v>
      </c>
      <c r="D2133" s="333" t="s">
        <v>274</v>
      </c>
      <c r="E2133" s="333" t="s">
        <v>23388</v>
      </c>
      <c r="F2133" s="333" t="s">
        <v>23389</v>
      </c>
      <c r="G2133" s="515">
        <v>925</v>
      </c>
      <c r="H2133" s="516">
        <v>9322843</v>
      </c>
    </row>
    <row r="2134" spans="1:8" x14ac:dyDescent="0.3">
      <c r="A2134" s="514">
        <v>15</v>
      </c>
      <c r="B2134" s="517" t="s">
        <v>25158</v>
      </c>
      <c r="C2134" s="333" t="s">
        <v>25586</v>
      </c>
      <c r="D2134" s="333" t="s">
        <v>274</v>
      </c>
      <c r="E2134" s="333" t="s">
        <v>25587</v>
      </c>
      <c r="F2134" s="333" t="s">
        <v>25588</v>
      </c>
      <c r="G2134" s="515">
        <v>650</v>
      </c>
      <c r="H2134" s="516">
        <v>5204974</v>
      </c>
    </row>
    <row r="2135" spans="1:8" x14ac:dyDescent="0.3">
      <c r="A2135" s="514">
        <v>15</v>
      </c>
      <c r="B2135" s="517" t="s">
        <v>25158</v>
      </c>
      <c r="C2135" s="333" t="s">
        <v>25589</v>
      </c>
      <c r="D2135" s="333" t="s">
        <v>274</v>
      </c>
      <c r="E2135" s="333" t="s">
        <v>25590</v>
      </c>
      <c r="F2135" s="333" t="s">
        <v>25591</v>
      </c>
      <c r="G2135" s="515">
        <v>949</v>
      </c>
      <c r="H2135" s="516">
        <v>3108993</v>
      </c>
    </row>
    <row r="2136" spans="1:8" x14ac:dyDescent="0.3">
      <c r="A2136" s="514">
        <v>15</v>
      </c>
      <c r="B2136" s="517" t="s">
        <v>25158</v>
      </c>
      <c r="C2136" s="333" t="s">
        <v>25592</v>
      </c>
      <c r="D2136" s="333" t="s">
        <v>274</v>
      </c>
      <c r="E2136" s="333" t="s">
        <v>25593</v>
      </c>
      <c r="F2136" s="333" t="s">
        <v>25594</v>
      </c>
      <c r="G2136" s="515">
        <v>510</v>
      </c>
      <c r="H2136" s="516">
        <v>8825081</v>
      </c>
    </row>
    <row r="2137" spans="1:8" x14ac:dyDescent="0.3">
      <c r="A2137" s="514">
        <v>15</v>
      </c>
      <c r="B2137" s="517" t="s">
        <v>25158</v>
      </c>
      <c r="C2137" s="333" t="s">
        <v>21840</v>
      </c>
      <c r="D2137" s="333" t="s">
        <v>274</v>
      </c>
      <c r="E2137" s="333" t="s">
        <v>21841</v>
      </c>
      <c r="F2137" s="333" t="s">
        <v>21842</v>
      </c>
      <c r="G2137" s="515">
        <v>925</v>
      </c>
      <c r="H2137" s="516">
        <v>4970129</v>
      </c>
    </row>
    <row r="2138" spans="1:8" x14ac:dyDescent="0.3">
      <c r="A2138" s="514">
        <v>15</v>
      </c>
      <c r="B2138" s="517" t="s">
        <v>25158</v>
      </c>
      <c r="C2138" s="333" t="s">
        <v>20274</v>
      </c>
      <c r="D2138" s="333" t="s">
        <v>274</v>
      </c>
      <c r="E2138" s="333" t="s">
        <v>20275</v>
      </c>
      <c r="F2138" s="333" t="s">
        <v>20276</v>
      </c>
      <c r="G2138" s="515">
        <v>510</v>
      </c>
      <c r="H2138" s="516">
        <v>8538608</v>
      </c>
    </row>
    <row r="2139" spans="1:8" x14ac:dyDescent="0.3">
      <c r="A2139" s="514">
        <v>15</v>
      </c>
      <c r="B2139" s="517" t="s">
        <v>25158</v>
      </c>
      <c r="C2139" s="333" t="s">
        <v>25595</v>
      </c>
      <c r="D2139" s="333" t="s">
        <v>274</v>
      </c>
      <c r="E2139" s="333" t="s">
        <v>25596</v>
      </c>
      <c r="F2139" s="333" t="s">
        <v>25597</v>
      </c>
      <c r="G2139" s="515">
        <v>925</v>
      </c>
      <c r="H2139" s="516">
        <v>7364929</v>
      </c>
    </row>
    <row r="2140" spans="1:8" x14ac:dyDescent="0.3">
      <c r="A2140" s="514">
        <v>15</v>
      </c>
      <c r="B2140" s="517" t="s">
        <v>25158</v>
      </c>
      <c r="C2140" s="333" t="s">
        <v>25598</v>
      </c>
      <c r="D2140" s="333" t="s">
        <v>274</v>
      </c>
      <c r="E2140" s="333" t="s">
        <v>25599</v>
      </c>
      <c r="F2140" s="333" t="s">
        <v>25600</v>
      </c>
      <c r="G2140" s="515">
        <v>925</v>
      </c>
      <c r="H2140" s="516">
        <v>9790012</v>
      </c>
    </row>
    <row r="2141" spans="1:8" x14ac:dyDescent="0.3">
      <c r="A2141" s="514">
        <v>15</v>
      </c>
      <c r="B2141" s="517" t="s">
        <v>25158</v>
      </c>
      <c r="C2141" s="333" t="s">
        <v>20866</v>
      </c>
      <c r="D2141" s="333" t="s">
        <v>274</v>
      </c>
      <c r="E2141" s="333" t="s">
        <v>20867</v>
      </c>
      <c r="F2141" s="333" t="s">
        <v>25601</v>
      </c>
      <c r="G2141" s="515">
        <v>510</v>
      </c>
      <c r="H2141" s="516">
        <v>4097528</v>
      </c>
    </row>
    <row r="2142" spans="1:8" x14ac:dyDescent="0.3">
      <c r="A2142" s="514">
        <v>15</v>
      </c>
      <c r="B2142" s="517" t="s">
        <v>25158</v>
      </c>
      <c r="C2142" s="333" t="s">
        <v>25602</v>
      </c>
      <c r="D2142" s="333" t="s">
        <v>274</v>
      </c>
      <c r="E2142" s="333" t="s">
        <v>25603</v>
      </c>
      <c r="F2142" s="333" t="s">
        <v>25604</v>
      </c>
      <c r="G2142" s="515">
        <v>925</v>
      </c>
      <c r="H2142" s="516">
        <v>4655053</v>
      </c>
    </row>
    <row r="2143" spans="1:8" x14ac:dyDescent="0.3">
      <c r="A2143" s="514">
        <v>15</v>
      </c>
      <c r="B2143" s="517" t="s">
        <v>25158</v>
      </c>
      <c r="C2143" s="333" t="s">
        <v>20876</v>
      </c>
      <c r="D2143" s="333" t="s">
        <v>274</v>
      </c>
      <c r="E2143" s="333" t="s">
        <v>20877</v>
      </c>
      <c r="F2143" s="333" t="s">
        <v>25605</v>
      </c>
      <c r="G2143" s="515">
        <v>925</v>
      </c>
      <c r="H2143" s="516">
        <v>7860995</v>
      </c>
    </row>
    <row r="2144" spans="1:8" x14ac:dyDescent="0.3">
      <c r="A2144" s="514">
        <v>15</v>
      </c>
      <c r="B2144" s="517" t="s">
        <v>25158</v>
      </c>
      <c r="C2144" s="333" t="s">
        <v>20504</v>
      </c>
      <c r="D2144" s="333" t="s">
        <v>294</v>
      </c>
      <c r="E2144" s="333" t="s">
        <v>20505</v>
      </c>
      <c r="F2144" s="333" t="s">
        <v>20506</v>
      </c>
      <c r="G2144" s="515">
        <v>415</v>
      </c>
      <c r="H2144" s="516">
        <v>3772738</v>
      </c>
    </row>
    <row r="2145" spans="1:8" x14ac:dyDescent="0.3">
      <c r="A2145" s="514">
        <v>15</v>
      </c>
      <c r="B2145" s="517" t="s">
        <v>25158</v>
      </c>
      <c r="C2145" s="333" t="s">
        <v>25606</v>
      </c>
      <c r="D2145" s="333" t="s">
        <v>274</v>
      </c>
      <c r="E2145" s="333" t="s">
        <v>25607</v>
      </c>
      <c r="F2145" s="333" t="s">
        <v>25608</v>
      </c>
      <c r="G2145" s="515">
        <v>925</v>
      </c>
      <c r="H2145" s="516">
        <v>7861089</v>
      </c>
    </row>
    <row r="2146" spans="1:8" x14ac:dyDescent="0.3">
      <c r="A2146" s="514">
        <v>15</v>
      </c>
      <c r="B2146" s="517" t="s">
        <v>25158</v>
      </c>
      <c r="C2146" s="333" t="s">
        <v>25609</v>
      </c>
      <c r="D2146" s="333" t="s">
        <v>294</v>
      </c>
      <c r="E2146" s="333" t="s">
        <v>25610</v>
      </c>
      <c r="F2146" s="333" t="s">
        <v>25611</v>
      </c>
      <c r="G2146" s="515">
        <v>415</v>
      </c>
      <c r="H2146" s="516">
        <v>2718655</v>
      </c>
    </row>
    <row r="2147" spans="1:8" x14ac:dyDescent="0.3">
      <c r="A2147" s="514">
        <v>15</v>
      </c>
      <c r="B2147" s="517" t="s">
        <v>25158</v>
      </c>
      <c r="C2147" s="333" t="s">
        <v>25612</v>
      </c>
      <c r="D2147" s="333" t="s">
        <v>274</v>
      </c>
      <c r="E2147" s="333" t="s">
        <v>25613</v>
      </c>
      <c r="F2147" s="333" t="s">
        <v>25614</v>
      </c>
      <c r="G2147" s="515">
        <v>925</v>
      </c>
      <c r="H2147" s="516">
        <v>9892562</v>
      </c>
    </row>
    <row r="2148" spans="1:8" x14ac:dyDescent="0.3">
      <c r="A2148" s="514">
        <v>15</v>
      </c>
      <c r="B2148" s="517" t="s">
        <v>25158</v>
      </c>
      <c r="C2148" s="333" t="s">
        <v>19790</v>
      </c>
      <c r="D2148" s="333" t="s">
        <v>274</v>
      </c>
      <c r="E2148" s="333" t="s">
        <v>19791</v>
      </c>
      <c r="F2148" s="333" t="s">
        <v>19792</v>
      </c>
      <c r="G2148" s="515">
        <v>415</v>
      </c>
      <c r="H2148" s="516">
        <v>6064949</v>
      </c>
    </row>
    <row r="2149" spans="1:8" x14ac:dyDescent="0.3">
      <c r="A2149" s="514">
        <v>15</v>
      </c>
      <c r="B2149" s="517" t="s">
        <v>25158</v>
      </c>
      <c r="C2149" s="333" t="s">
        <v>25615</v>
      </c>
      <c r="D2149" s="333" t="s">
        <v>274</v>
      </c>
      <c r="E2149" s="333" t="s">
        <v>25616</v>
      </c>
      <c r="F2149" s="333" t="s">
        <v>25617</v>
      </c>
      <c r="G2149" s="515">
        <v>415</v>
      </c>
      <c r="H2149" s="516">
        <v>5315574</v>
      </c>
    </row>
    <row r="2150" spans="1:8" x14ac:dyDescent="0.3">
      <c r="A2150" s="514">
        <v>15</v>
      </c>
      <c r="B2150" s="517" t="s">
        <v>25158</v>
      </c>
      <c r="C2150" s="333" t="s">
        <v>21375</v>
      </c>
      <c r="D2150" s="333" t="s">
        <v>274</v>
      </c>
      <c r="E2150" s="333" t="s">
        <v>21376</v>
      </c>
      <c r="F2150" s="333" t="s">
        <v>21377</v>
      </c>
      <c r="G2150" s="515">
        <v>925</v>
      </c>
      <c r="H2150" s="516">
        <v>9678851</v>
      </c>
    </row>
    <row r="2151" spans="1:8" x14ac:dyDescent="0.3">
      <c r="A2151" s="514">
        <v>15</v>
      </c>
      <c r="B2151" s="517" t="s">
        <v>25158</v>
      </c>
      <c r="C2151" s="333" t="s">
        <v>25618</v>
      </c>
      <c r="D2151" s="333" t="s">
        <v>274</v>
      </c>
      <c r="E2151" s="333" t="s">
        <v>25619</v>
      </c>
      <c r="F2151" s="333" t="s">
        <v>25620</v>
      </c>
      <c r="G2151" s="515">
        <v>925</v>
      </c>
      <c r="H2151" s="516">
        <v>5486725</v>
      </c>
    </row>
    <row r="2152" spans="1:8" x14ac:dyDescent="0.3">
      <c r="A2152" s="514">
        <v>15</v>
      </c>
      <c r="B2152" s="517" t="s">
        <v>25158</v>
      </c>
      <c r="C2152" s="333" t="s">
        <v>25621</v>
      </c>
      <c r="D2152" s="333" t="s">
        <v>274</v>
      </c>
      <c r="E2152" s="333" t="s">
        <v>25622</v>
      </c>
      <c r="F2152" s="333" t="s">
        <v>25623</v>
      </c>
      <c r="G2152" s="515">
        <v>415</v>
      </c>
      <c r="H2152" s="516">
        <v>5714495</v>
      </c>
    </row>
    <row r="2153" spans="1:8" x14ac:dyDescent="0.3">
      <c r="A2153" s="514">
        <v>15</v>
      </c>
      <c r="B2153" s="517" t="s">
        <v>25158</v>
      </c>
      <c r="C2153" s="333" t="s">
        <v>25624</v>
      </c>
      <c r="D2153" s="333" t="s">
        <v>274</v>
      </c>
      <c r="E2153" s="333" t="s">
        <v>25625</v>
      </c>
      <c r="F2153" s="333" t="s">
        <v>25626</v>
      </c>
      <c r="G2153" s="515">
        <v>925</v>
      </c>
      <c r="H2153" s="516">
        <v>5184169</v>
      </c>
    </row>
    <row r="2154" spans="1:8" x14ac:dyDescent="0.3">
      <c r="A2154" s="514">
        <v>15</v>
      </c>
      <c r="B2154" s="517" t="s">
        <v>25158</v>
      </c>
      <c r="C2154" s="333" t="s">
        <v>25627</v>
      </c>
      <c r="D2154" s="333" t="s">
        <v>274</v>
      </c>
      <c r="E2154" s="333" t="s">
        <v>25628</v>
      </c>
      <c r="F2154" s="333" t="s">
        <v>25629</v>
      </c>
      <c r="G2154" s="515">
        <v>415</v>
      </c>
      <c r="H2154" s="516">
        <v>7228139</v>
      </c>
    </row>
    <row r="2155" spans="1:8" x14ac:dyDescent="0.3">
      <c r="A2155" s="514">
        <v>15</v>
      </c>
      <c r="B2155" s="517" t="s">
        <v>25158</v>
      </c>
      <c r="C2155" s="333" t="s">
        <v>25630</v>
      </c>
      <c r="D2155" s="333" t="s">
        <v>274</v>
      </c>
      <c r="E2155" s="333" t="s">
        <v>25631</v>
      </c>
      <c r="F2155" s="333" t="s">
        <v>25632</v>
      </c>
      <c r="G2155" s="515">
        <v>404</v>
      </c>
      <c r="H2155" s="516">
        <v>4467364</v>
      </c>
    </row>
    <row r="2156" spans="1:8" x14ac:dyDescent="0.3">
      <c r="A2156" s="514">
        <v>15</v>
      </c>
      <c r="B2156" s="517" t="s">
        <v>25158</v>
      </c>
      <c r="C2156" s="333" t="s">
        <v>18782</v>
      </c>
      <c r="D2156" s="333" t="s">
        <v>274</v>
      </c>
      <c r="E2156" s="333" t="s">
        <v>18783</v>
      </c>
      <c r="F2156" s="333" t="s">
        <v>18784</v>
      </c>
      <c r="G2156" s="515">
        <v>916</v>
      </c>
      <c r="H2156" s="516">
        <v>7925860</v>
      </c>
    </row>
    <row r="2157" spans="1:8" x14ac:dyDescent="0.3">
      <c r="A2157" s="514">
        <v>15</v>
      </c>
      <c r="B2157" s="517" t="s">
        <v>25158</v>
      </c>
      <c r="C2157" s="333" t="s">
        <v>23081</v>
      </c>
      <c r="D2157" s="333" t="s">
        <v>274</v>
      </c>
      <c r="E2157" s="333" t="s">
        <v>23082</v>
      </c>
      <c r="F2157" s="333" t="s">
        <v>23083</v>
      </c>
      <c r="G2157" s="515">
        <v>925</v>
      </c>
      <c r="H2157" s="516">
        <v>4445520</v>
      </c>
    </row>
    <row r="2158" spans="1:8" x14ac:dyDescent="0.3">
      <c r="A2158" s="514">
        <v>15</v>
      </c>
      <c r="B2158" s="517" t="s">
        <v>25158</v>
      </c>
      <c r="C2158" s="333" t="s">
        <v>25633</v>
      </c>
      <c r="D2158" s="333" t="s">
        <v>274</v>
      </c>
      <c r="E2158" s="333" t="s">
        <v>25634</v>
      </c>
      <c r="F2158" s="333" t="s">
        <v>25635</v>
      </c>
      <c r="G2158" s="515">
        <v>925</v>
      </c>
      <c r="H2158" s="516">
        <v>2122662</v>
      </c>
    </row>
    <row r="2159" spans="1:8" x14ac:dyDescent="0.3">
      <c r="A2159" s="514">
        <v>15</v>
      </c>
      <c r="B2159" s="517" t="s">
        <v>25158</v>
      </c>
      <c r="C2159" s="333" t="s">
        <v>25636</v>
      </c>
      <c r="D2159" s="333" t="s">
        <v>274</v>
      </c>
      <c r="E2159" s="333" t="s">
        <v>25637</v>
      </c>
      <c r="F2159" s="333" t="s">
        <v>25638</v>
      </c>
      <c r="G2159" s="515">
        <v>925</v>
      </c>
      <c r="H2159" s="516">
        <v>9451477</v>
      </c>
    </row>
    <row r="2160" spans="1:8" x14ac:dyDescent="0.3">
      <c r="A2160" s="514">
        <v>15</v>
      </c>
      <c r="B2160" s="517" t="s">
        <v>25158</v>
      </c>
      <c r="C2160" s="333" t="s">
        <v>25639</v>
      </c>
      <c r="D2160" s="333" t="s">
        <v>274</v>
      </c>
      <c r="E2160" s="333" t="s">
        <v>25640</v>
      </c>
      <c r="F2160" s="333" t="s">
        <v>25641</v>
      </c>
      <c r="G2160" s="515">
        <v>925</v>
      </c>
      <c r="H2160" s="516">
        <v>9784011</v>
      </c>
    </row>
    <row r="2161" spans="1:8" x14ac:dyDescent="0.3">
      <c r="A2161" s="514">
        <v>15</v>
      </c>
      <c r="B2161" s="517" t="s">
        <v>25158</v>
      </c>
      <c r="C2161" s="333" t="s">
        <v>16247</v>
      </c>
      <c r="D2161" s="333" t="s">
        <v>274</v>
      </c>
      <c r="E2161" s="333" t="s">
        <v>16248</v>
      </c>
      <c r="F2161" s="333" t="s">
        <v>21505</v>
      </c>
      <c r="G2161" s="515">
        <v>925</v>
      </c>
      <c r="H2161" s="516">
        <v>3392270</v>
      </c>
    </row>
    <row r="2162" spans="1:8" x14ac:dyDescent="0.3">
      <c r="A2162" s="514">
        <v>15</v>
      </c>
      <c r="B2162" s="517" t="s">
        <v>25158</v>
      </c>
      <c r="C2162" s="333" t="s">
        <v>25642</v>
      </c>
      <c r="D2162" s="333" t="s">
        <v>274</v>
      </c>
      <c r="E2162" s="333" t="s">
        <v>25643</v>
      </c>
      <c r="F2162" s="333" t="s">
        <v>25644</v>
      </c>
      <c r="G2162" s="515">
        <v>801</v>
      </c>
      <c r="H2162" s="516">
        <v>5658550</v>
      </c>
    </row>
    <row r="2163" spans="1:8" x14ac:dyDescent="0.3">
      <c r="A2163" s="514">
        <v>15</v>
      </c>
      <c r="B2163" s="517" t="s">
        <v>25158</v>
      </c>
      <c r="C2163" s="333" t="s">
        <v>20777</v>
      </c>
      <c r="D2163" s="333" t="s">
        <v>274</v>
      </c>
      <c r="E2163" s="333" t="s">
        <v>20778</v>
      </c>
      <c r="F2163" s="333" t="s">
        <v>20779</v>
      </c>
      <c r="G2163" s="515">
        <v>925</v>
      </c>
      <c r="H2163" s="516">
        <v>9338020</v>
      </c>
    </row>
    <row r="2164" spans="1:8" x14ac:dyDescent="0.3">
      <c r="A2164" s="514">
        <v>15</v>
      </c>
      <c r="B2164" s="517" t="s">
        <v>25158</v>
      </c>
      <c r="C2164" s="333" t="s">
        <v>25645</v>
      </c>
      <c r="D2164" s="333" t="s">
        <v>274</v>
      </c>
      <c r="E2164" s="333" t="s">
        <v>25646</v>
      </c>
      <c r="F2164" s="333" t="s">
        <v>25647</v>
      </c>
      <c r="G2164" s="515">
        <v>925</v>
      </c>
      <c r="H2164" s="516">
        <v>2292628</v>
      </c>
    </row>
    <row r="2165" spans="1:8" x14ac:dyDescent="0.3">
      <c r="A2165" s="514">
        <v>15</v>
      </c>
      <c r="B2165" s="517" t="s">
        <v>25158</v>
      </c>
      <c r="C2165" s="333" t="s">
        <v>25648</v>
      </c>
      <c r="D2165" s="333" t="s">
        <v>274</v>
      </c>
      <c r="E2165" s="333" t="s">
        <v>25649</v>
      </c>
      <c r="F2165" s="333" t="s">
        <v>25650</v>
      </c>
      <c r="G2165" s="515">
        <v>925</v>
      </c>
      <c r="H2165" s="516">
        <v>2293119</v>
      </c>
    </row>
    <row r="2166" spans="1:8" x14ac:dyDescent="0.3">
      <c r="A2166" s="514">
        <v>15</v>
      </c>
      <c r="B2166" s="517" t="s">
        <v>25158</v>
      </c>
      <c r="C2166" s="333" t="s">
        <v>25651</v>
      </c>
      <c r="D2166" s="333" t="s">
        <v>274</v>
      </c>
      <c r="E2166" s="333" t="s">
        <v>25652</v>
      </c>
      <c r="F2166" s="333" t="s">
        <v>25653</v>
      </c>
      <c r="G2166" s="515">
        <v>925</v>
      </c>
      <c r="H2166" s="516">
        <v>2294417</v>
      </c>
    </row>
    <row r="2167" spans="1:8" x14ac:dyDescent="0.3">
      <c r="A2167" s="514">
        <v>15</v>
      </c>
      <c r="B2167" s="517" t="s">
        <v>25158</v>
      </c>
      <c r="C2167" s="333" t="s">
        <v>25654</v>
      </c>
      <c r="D2167" s="333" t="s">
        <v>274</v>
      </c>
      <c r="E2167" s="333" t="s">
        <v>25655</v>
      </c>
      <c r="F2167" s="333" t="s">
        <v>25656</v>
      </c>
      <c r="G2167" s="515">
        <v>925</v>
      </c>
      <c r="H2167" s="516">
        <v>9804580</v>
      </c>
    </row>
    <row r="2168" spans="1:8" x14ac:dyDescent="0.3">
      <c r="A2168" s="514">
        <v>15</v>
      </c>
      <c r="B2168" s="517" t="s">
        <v>25158</v>
      </c>
      <c r="C2168" s="333" t="s">
        <v>25657</v>
      </c>
      <c r="D2168" s="333" t="s">
        <v>274</v>
      </c>
      <c r="E2168" s="333" t="s">
        <v>25658</v>
      </c>
      <c r="F2168" s="333" t="s">
        <v>25659</v>
      </c>
      <c r="G2168" s="515">
        <v>925</v>
      </c>
      <c r="H2168" s="516">
        <v>2568888</v>
      </c>
    </row>
    <row r="2169" spans="1:8" x14ac:dyDescent="0.3">
      <c r="A2169" s="514">
        <v>15</v>
      </c>
      <c r="B2169" s="517" t="s">
        <v>25158</v>
      </c>
      <c r="C2169" s="333" t="s">
        <v>25660</v>
      </c>
      <c r="D2169" s="333" t="s">
        <v>274</v>
      </c>
      <c r="E2169" s="333" t="s">
        <v>25661</v>
      </c>
      <c r="F2169" s="333" t="s">
        <v>25662</v>
      </c>
      <c r="G2169" s="515">
        <v>510</v>
      </c>
      <c r="H2169" s="516">
        <v>6974084</v>
      </c>
    </row>
    <row r="2170" spans="1:8" x14ac:dyDescent="0.3">
      <c r="A2170" s="514">
        <v>15</v>
      </c>
      <c r="B2170" s="517" t="s">
        <v>25158</v>
      </c>
      <c r="C2170" s="333" t="s">
        <v>25663</v>
      </c>
      <c r="D2170" s="333" t="s">
        <v>274</v>
      </c>
      <c r="E2170" s="333" t="s">
        <v>25664</v>
      </c>
      <c r="F2170" s="333" t="s">
        <v>25665</v>
      </c>
      <c r="G2170" s="515">
        <v>415</v>
      </c>
      <c r="H2170" s="516">
        <v>6454321</v>
      </c>
    </row>
    <row r="2171" spans="1:8" x14ac:dyDescent="0.3">
      <c r="A2171" s="514">
        <v>15</v>
      </c>
      <c r="B2171" s="517" t="s">
        <v>25158</v>
      </c>
      <c r="C2171" s="333" t="s">
        <v>25666</v>
      </c>
      <c r="D2171" s="333" t="s">
        <v>274</v>
      </c>
      <c r="E2171" s="333" t="s">
        <v>25667</v>
      </c>
      <c r="F2171" s="333" t="s">
        <v>25668</v>
      </c>
      <c r="G2171" s="515">
        <v>925</v>
      </c>
      <c r="H2171" s="516">
        <v>9790236</v>
      </c>
    </row>
    <row r="2172" spans="1:8" x14ac:dyDescent="0.3">
      <c r="A2172" s="514">
        <v>15</v>
      </c>
      <c r="B2172" s="517" t="s">
        <v>25158</v>
      </c>
      <c r="C2172" s="333" t="s">
        <v>20876</v>
      </c>
      <c r="D2172" s="333" t="s">
        <v>274</v>
      </c>
      <c r="E2172" s="333" t="s">
        <v>20877</v>
      </c>
      <c r="F2172" s="333" t="s">
        <v>25605</v>
      </c>
      <c r="G2172" s="515">
        <v>925</v>
      </c>
      <c r="H2172" s="516">
        <v>7860995</v>
      </c>
    </row>
    <row r="2173" spans="1:8" x14ac:dyDescent="0.3">
      <c r="A2173" s="514">
        <v>15</v>
      </c>
      <c r="B2173" s="517" t="s">
        <v>25158</v>
      </c>
      <c r="C2173" s="333" t="s">
        <v>25669</v>
      </c>
      <c r="D2173" s="333" t="s">
        <v>274</v>
      </c>
      <c r="E2173" s="333" t="s">
        <v>25670</v>
      </c>
      <c r="F2173" s="333" t="s">
        <v>25671</v>
      </c>
      <c r="G2173" s="515">
        <v>925</v>
      </c>
      <c r="H2173" s="516">
        <v>2293052</v>
      </c>
    </row>
    <row r="2174" spans="1:8" x14ac:dyDescent="0.3">
      <c r="A2174" s="514">
        <v>15</v>
      </c>
      <c r="B2174" s="517" t="s">
        <v>25158</v>
      </c>
      <c r="C2174" s="333" t="s">
        <v>20908</v>
      </c>
      <c r="D2174" s="333" t="s">
        <v>274</v>
      </c>
      <c r="E2174" s="333" t="s">
        <v>20909</v>
      </c>
      <c r="F2174" s="333" t="s">
        <v>20910</v>
      </c>
      <c r="G2174" s="515">
        <v>206</v>
      </c>
      <c r="H2174" s="516">
        <v>8566488</v>
      </c>
    </row>
    <row r="2175" spans="1:8" x14ac:dyDescent="0.3">
      <c r="A2175" s="514">
        <v>15</v>
      </c>
      <c r="B2175" s="517" t="s">
        <v>25158</v>
      </c>
      <c r="C2175" s="333" t="s">
        <v>25672</v>
      </c>
      <c r="D2175" s="333" t="s">
        <v>274</v>
      </c>
      <c r="E2175" s="333" t="s">
        <v>25673</v>
      </c>
      <c r="F2175" s="333" t="s">
        <v>25674</v>
      </c>
      <c r="G2175" s="515">
        <v>925</v>
      </c>
      <c r="H2175" s="516">
        <v>2834407</v>
      </c>
    </row>
    <row r="2176" spans="1:8" x14ac:dyDescent="0.3">
      <c r="A2176" s="514">
        <v>15</v>
      </c>
      <c r="B2176" s="517" t="s">
        <v>25158</v>
      </c>
      <c r="C2176" s="333" t="s">
        <v>21407</v>
      </c>
      <c r="D2176" s="333" t="s">
        <v>274</v>
      </c>
      <c r="E2176" s="333" t="s">
        <v>21408</v>
      </c>
      <c r="F2176" s="333" t="s">
        <v>21409</v>
      </c>
      <c r="G2176" s="515">
        <v>925</v>
      </c>
      <c r="H2176" s="516">
        <v>9497601</v>
      </c>
    </row>
    <row r="2177" spans="1:8" x14ac:dyDescent="0.3">
      <c r="A2177" s="514">
        <v>15</v>
      </c>
      <c r="B2177" s="517" t="s">
        <v>25158</v>
      </c>
      <c r="C2177" s="333" t="s">
        <v>25277</v>
      </c>
      <c r="D2177" s="333" t="s">
        <v>274</v>
      </c>
      <c r="E2177" s="333" t="s">
        <v>25278</v>
      </c>
      <c r="F2177" s="333" t="s">
        <v>25279</v>
      </c>
      <c r="G2177" s="515">
        <v>650</v>
      </c>
      <c r="H2177" s="516">
        <v>9315954</v>
      </c>
    </row>
    <row r="2178" spans="1:8" x14ac:dyDescent="0.3">
      <c r="A2178" s="514">
        <v>15</v>
      </c>
      <c r="B2178" s="517" t="s">
        <v>25158</v>
      </c>
      <c r="C2178" s="333" t="s">
        <v>25675</v>
      </c>
      <c r="D2178" s="333" t="s">
        <v>274</v>
      </c>
      <c r="E2178" s="333" t="s">
        <v>25676</v>
      </c>
      <c r="F2178" s="333" t="s">
        <v>25677</v>
      </c>
      <c r="G2178" s="515">
        <v>415</v>
      </c>
      <c r="H2178" s="516">
        <v>6376107</v>
      </c>
    </row>
    <row r="2179" spans="1:8" x14ac:dyDescent="0.3">
      <c r="A2179" s="514">
        <v>15</v>
      </c>
      <c r="B2179" s="517" t="s">
        <v>25158</v>
      </c>
      <c r="C2179" s="333" t="s">
        <v>23081</v>
      </c>
      <c r="D2179" s="333" t="s">
        <v>274</v>
      </c>
      <c r="E2179" s="333" t="s">
        <v>23082</v>
      </c>
      <c r="F2179" s="333" t="s">
        <v>23083</v>
      </c>
      <c r="G2179" s="515">
        <v>925</v>
      </c>
      <c r="H2179" s="516">
        <v>4445520</v>
      </c>
    </row>
    <row r="2180" spans="1:8" x14ac:dyDescent="0.3">
      <c r="A2180" s="514">
        <v>15</v>
      </c>
      <c r="B2180" s="517" t="s">
        <v>25158</v>
      </c>
      <c r="C2180" s="333" t="s">
        <v>20905</v>
      </c>
      <c r="D2180" s="333" t="s">
        <v>274</v>
      </c>
      <c r="E2180" s="333" t="s">
        <v>20906</v>
      </c>
      <c r="F2180" s="333" t="s">
        <v>20907</v>
      </c>
      <c r="G2180" s="515">
        <v>925</v>
      </c>
      <c r="H2180" s="516">
        <v>9325117</v>
      </c>
    </row>
    <row r="2181" spans="1:8" x14ac:dyDescent="0.3">
      <c r="A2181" s="514">
        <v>15</v>
      </c>
      <c r="B2181" s="517" t="s">
        <v>25158</v>
      </c>
      <c r="C2181" s="333" t="s">
        <v>20914</v>
      </c>
      <c r="D2181" s="333" t="s">
        <v>274</v>
      </c>
      <c r="E2181" s="333" t="s">
        <v>20915</v>
      </c>
      <c r="F2181" s="333" t="s">
        <v>20916</v>
      </c>
      <c r="G2181" s="515">
        <v>925</v>
      </c>
      <c r="H2181" s="516">
        <v>7876869</v>
      </c>
    </row>
    <row r="2182" spans="1:8" x14ac:dyDescent="0.3">
      <c r="A2182" s="514">
        <v>15</v>
      </c>
      <c r="B2182" s="517" t="s">
        <v>25158</v>
      </c>
      <c r="C2182" s="333" t="s">
        <v>25155</v>
      </c>
      <c r="D2182" s="333" t="s">
        <v>274</v>
      </c>
      <c r="E2182" s="333" t="s">
        <v>25156</v>
      </c>
      <c r="F2182" s="333" t="s">
        <v>25157</v>
      </c>
      <c r="G2182" s="515">
        <v>925</v>
      </c>
      <c r="H2182" s="516">
        <v>9399781</v>
      </c>
    </row>
    <row r="2183" spans="1:8" x14ac:dyDescent="0.3">
      <c r="A2183" s="514">
        <v>15</v>
      </c>
      <c r="B2183" s="517" t="s">
        <v>25158</v>
      </c>
      <c r="C2183" s="333" t="s">
        <v>25678</v>
      </c>
      <c r="D2183" s="333" t="s">
        <v>274</v>
      </c>
      <c r="E2183" s="333" t="s">
        <v>25679</v>
      </c>
      <c r="F2183" s="333" t="s">
        <v>25680</v>
      </c>
      <c r="G2183" s="515">
        <v>925</v>
      </c>
      <c r="H2183" s="516">
        <v>2847560</v>
      </c>
    </row>
    <row r="2184" spans="1:8" x14ac:dyDescent="0.3">
      <c r="A2184" s="514">
        <v>15</v>
      </c>
      <c r="B2184" s="517" t="s">
        <v>25158</v>
      </c>
      <c r="C2184" s="333" t="s">
        <v>6379</v>
      </c>
      <c r="D2184" s="333" t="s">
        <v>262</v>
      </c>
      <c r="E2184" s="333" t="s">
        <v>6380</v>
      </c>
      <c r="F2184" s="333" t="s">
        <v>25681</v>
      </c>
      <c r="G2184" s="515">
        <v>925</v>
      </c>
      <c r="H2184" s="516">
        <v>9374378</v>
      </c>
    </row>
    <row r="2185" spans="1:8" x14ac:dyDescent="0.3">
      <c r="A2185" s="514">
        <v>15</v>
      </c>
      <c r="B2185" s="517" t="s">
        <v>25158</v>
      </c>
      <c r="C2185" s="333" t="s">
        <v>25682</v>
      </c>
      <c r="D2185" s="333" t="s">
        <v>274</v>
      </c>
      <c r="E2185" s="333" t="s">
        <v>25683</v>
      </c>
      <c r="F2185" s="333" t="s">
        <v>25684</v>
      </c>
      <c r="G2185" s="515">
        <v>925</v>
      </c>
      <c r="H2185" s="516">
        <v>2530637</v>
      </c>
    </row>
    <row r="2186" spans="1:8" x14ac:dyDescent="0.3">
      <c r="A2186" s="514">
        <v>15</v>
      </c>
      <c r="B2186" s="517" t="s">
        <v>25158</v>
      </c>
      <c r="C2186" s="333" t="s">
        <v>25685</v>
      </c>
      <c r="D2186" s="333" t="s">
        <v>274</v>
      </c>
      <c r="E2186" s="333" t="s">
        <v>25686</v>
      </c>
      <c r="F2186" s="333" t="s">
        <v>25687</v>
      </c>
      <c r="G2186" s="515">
        <v>925</v>
      </c>
      <c r="H2186" s="516">
        <v>5881822</v>
      </c>
    </row>
    <row r="2187" spans="1:8" x14ac:dyDescent="0.3">
      <c r="A2187" s="514">
        <v>15</v>
      </c>
      <c r="B2187" s="517" t="s">
        <v>25158</v>
      </c>
      <c r="C2187" s="333" t="s">
        <v>25688</v>
      </c>
      <c r="D2187" s="333" t="s">
        <v>274</v>
      </c>
      <c r="E2187" s="333" t="s">
        <v>25689</v>
      </c>
      <c r="F2187" s="333" t="s">
        <v>25690</v>
      </c>
      <c r="G2187" s="515">
        <v>925</v>
      </c>
      <c r="H2187" s="516">
        <v>8456373</v>
      </c>
    </row>
    <row r="2188" spans="1:8" x14ac:dyDescent="0.3">
      <c r="A2188" s="514">
        <v>15</v>
      </c>
      <c r="B2188" s="517" t="s">
        <v>25158</v>
      </c>
      <c r="C2188" s="333" t="s">
        <v>25691</v>
      </c>
      <c r="D2188" s="333" t="s">
        <v>274</v>
      </c>
      <c r="E2188" s="333" t="s">
        <v>25692</v>
      </c>
      <c r="F2188" s="333" t="s">
        <v>25693</v>
      </c>
      <c r="G2188" s="515">
        <v>925</v>
      </c>
      <c r="H2188" s="516">
        <v>3891948</v>
      </c>
    </row>
    <row r="2189" spans="1:8" x14ac:dyDescent="0.3">
      <c r="A2189" s="514">
        <v>15</v>
      </c>
      <c r="B2189" s="517" t="s">
        <v>25158</v>
      </c>
      <c r="C2189" s="333" t="s">
        <v>25694</v>
      </c>
      <c r="D2189" s="333" t="s">
        <v>274</v>
      </c>
      <c r="E2189" s="333" t="s">
        <v>25695</v>
      </c>
      <c r="F2189" s="333" t="s">
        <v>25696</v>
      </c>
      <c r="G2189" s="515">
        <v>925</v>
      </c>
      <c r="H2189" s="516">
        <v>9357064</v>
      </c>
    </row>
    <row r="2190" spans="1:8" x14ac:dyDescent="0.3">
      <c r="A2190" s="514">
        <v>15</v>
      </c>
      <c r="B2190" s="517" t="s">
        <v>25158</v>
      </c>
      <c r="C2190" s="333" t="s">
        <v>25697</v>
      </c>
      <c r="D2190" s="333" t="s">
        <v>274</v>
      </c>
      <c r="E2190" s="333" t="s">
        <v>25698</v>
      </c>
      <c r="F2190" s="333" t="s">
        <v>25699</v>
      </c>
      <c r="G2190" s="515">
        <v>925</v>
      </c>
      <c r="H2190" s="516">
        <v>9377289</v>
      </c>
    </row>
    <row r="2191" spans="1:8" x14ac:dyDescent="0.3">
      <c r="A2191" s="514">
        <v>15</v>
      </c>
      <c r="B2191" s="517" t="s">
        <v>25158</v>
      </c>
      <c r="C2191" s="333" t="s">
        <v>20908</v>
      </c>
      <c r="D2191" s="333" t="s">
        <v>274</v>
      </c>
      <c r="E2191" s="333" t="s">
        <v>20909</v>
      </c>
      <c r="F2191" s="333" t="s">
        <v>20910</v>
      </c>
      <c r="G2191" s="515">
        <v>206</v>
      </c>
      <c r="H2191" s="516">
        <v>8566488</v>
      </c>
    </row>
    <row r="2192" spans="1:8" x14ac:dyDescent="0.3">
      <c r="A2192" s="514">
        <v>15</v>
      </c>
      <c r="B2192" s="517" t="s">
        <v>25158</v>
      </c>
      <c r="C2192" s="333" t="s">
        <v>25700</v>
      </c>
      <c r="D2192" s="333" t="s">
        <v>274</v>
      </c>
      <c r="E2192" s="333" t="s">
        <v>25701</v>
      </c>
      <c r="F2192" s="333" t="s">
        <v>25702</v>
      </c>
      <c r="G2192" s="515">
        <v>925</v>
      </c>
      <c r="H2192" s="516">
        <v>5970062</v>
      </c>
    </row>
    <row r="2193" spans="1:8" x14ac:dyDescent="0.3">
      <c r="A2193" s="514">
        <v>15</v>
      </c>
      <c r="B2193" s="517" t="s">
        <v>25158</v>
      </c>
      <c r="C2193" s="333" t="s">
        <v>25703</v>
      </c>
      <c r="D2193" s="333" t="s">
        <v>274</v>
      </c>
      <c r="E2193" s="333" t="s">
        <v>25704</v>
      </c>
      <c r="F2193" s="333" t="s">
        <v>25705</v>
      </c>
      <c r="G2193" s="515">
        <v>925</v>
      </c>
      <c r="H2193" s="516">
        <v>9449375</v>
      </c>
    </row>
    <row r="2194" spans="1:8" x14ac:dyDescent="0.3">
      <c r="A2194" s="514">
        <v>15</v>
      </c>
      <c r="B2194" s="517" t="s">
        <v>25158</v>
      </c>
      <c r="C2194" s="333" t="s">
        <v>25706</v>
      </c>
      <c r="D2194" s="333" t="s">
        <v>274</v>
      </c>
      <c r="E2194" s="333" t="s">
        <v>25707</v>
      </c>
      <c r="F2194" s="333" t="s">
        <v>25708</v>
      </c>
      <c r="G2194" s="515">
        <v>925</v>
      </c>
      <c r="H2194" s="516">
        <v>9379123</v>
      </c>
    </row>
    <row r="2195" spans="1:8" x14ac:dyDescent="0.3">
      <c r="A2195" s="514">
        <v>15</v>
      </c>
      <c r="B2195" s="517" t="s">
        <v>25158</v>
      </c>
      <c r="C2195" s="333" t="s">
        <v>25709</v>
      </c>
      <c r="D2195" s="333" t="s">
        <v>274</v>
      </c>
      <c r="E2195" s="333" t="s">
        <v>25710</v>
      </c>
      <c r="F2195" s="333" t="s">
        <v>25711</v>
      </c>
      <c r="G2195" s="515">
        <v>925</v>
      </c>
      <c r="H2195" s="516">
        <v>7887578</v>
      </c>
    </row>
    <row r="2196" spans="1:8" x14ac:dyDescent="0.3">
      <c r="A2196" s="514">
        <v>15</v>
      </c>
      <c r="B2196" s="517" t="s">
        <v>25158</v>
      </c>
      <c r="C2196" s="333" t="s">
        <v>25712</v>
      </c>
      <c r="D2196" s="333" t="s">
        <v>274</v>
      </c>
      <c r="E2196" s="333" t="s">
        <v>25713</v>
      </c>
      <c r="F2196" s="333" t="s">
        <v>25714</v>
      </c>
      <c r="G2196" s="515">
        <v>925</v>
      </c>
      <c r="H2196" s="516">
        <v>2545610</v>
      </c>
    </row>
    <row r="2197" spans="1:8" x14ac:dyDescent="0.3">
      <c r="A2197" s="514">
        <v>15</v>
      </c>
      <c r="B2197" s="517" t="s">
        <v>25158</v>
      </c>
      <c r="C2197" s="333" t="s">
        <v>25715</v>
      </c>
      <c r="D2197" s="333" t="s">
        <v>274</v>
      </c>
      <c r="E2197" s="333" t="s">
        <v>25716</v>
      </c>
      <c r="F2197" s="333" t="s">
        <v>25717</v>
      </c>
      <c r="G2197" s="515">
        <v>650</v>
      </c>
      <c r="H2197" s="516">
        <v>8237839</v>
      </c>
    </row>
    <row r="2198" spans="1:8" x14ac:dyDescent="0.3">
      <c r="A2198" s="514">
        <v>15</v>
      </c>
      <c r="B2198" s="517" t="s">
        <v>25158</v>
      </c>
      <c r="C2198" s="333" t="s">
        <v>20780</v>
      </c>
      <c r="D2198" s="333" t="s">
        <v>274</v>
      </c>
      <c r="E2198" s="333" t="s">
        <v>20781</v>
      </c>
      <c r="F2198" s="333" t="s">
        <v>20782</v>
      </c>
      <c r="G2198" s="515">
        <v>925</v>
      </c>
      <c r="H2198" s="516">
        <v>6670092</v>
      </c>
    </row>
    <row r="2199" spans="1:8" x14ac:dyDescent="0.3">
      <c r="A2199" s="514">
        <v>15</v>
      </c>
      <c r="B2199" s="517" t="s">
        <v>25158</v>
      </c>
      <c r="C2199" s="333" t="s">
        <v>10189</v>
      </c>
      <c r="D2199" s="333" t="s">
        <v>302</v>
      </c>
      <c r="E2199" s="333" t="s">
        <v>10190</v>
      </c>
      <c r="F2199" s="333" t="s">
        <v>20776</v>
      </c>
      <c r="G2199" s="515">
        <v>925</v>
      </c>
      <c r="H2199" s="516">
        <v>2586211</v>
      </c>
    </row>
    <row r="2200" spans="1:8" x14ac:dyDescent="0.3">
      <c r="A2200" s="514">
        <v>15</v>
      </c>
      <c r="B2200" s="517" t="s">
        <v>25158</v>
      </c>
      <c r="C2200" s="333" t="s">
        <v>25718</v>
      </c>
      <c r="D2200" s="333" t="s">
        <v>274</v>
      </c>
      <c r="E2200" s="333" t="s">
        <v>25719</v>
      </c>
      <c r="F2200" s="333" t="s">
        <v>25720</v>
      </c>
      <c r="G2200" s="515">
        <v>925</v>
      </c>
      <c r="H2200" s="516">
        <v>9383170</v>
      </c>
    </row>
    <row r="2201" spans="1:8" x14ac:dyDescent="0.3">
      <c r="A2201" s="514">
        <v>15</v>
      </c>
      <c r="B2201" s="517" t="s">
        <v>25158</v>
      </c>
      <c r="C2201" s="333" t="s">
        <v>25721</v>
      </c>
      <c r="D2201" s="333" t="s">
        <v>274</v>
      </c>
      <c r="E2201" s="333" t="s">
        <v>25722</v>
      </c>
      <c r="F2201" s="333" t="s">
        <v>25723</v>
      </c>
      <c r="G2201" s="515">
        <v>510</v>
      </c>
      <c r="H2201" s="516">
        <v>9383553</v>
      </c>
    </row>
    <row r="2202" spans="1:8" x14ac:dyDescent="0.3">
      <c r="A2202" s="514">
        <v>15</v>
      </c>
      <c r="B2202" s="517" t="s">
        <v>25158</v>
      </c>
      <c r="C2202" s="333" t="s">
        <v>25724</v>
      </c>
      <c r="D2202" s="333" t="s">
        <v>274</v>
      </c>
      <c r="E2202" s="333" t="s">
        <v>25725</v>
      </c>
      <c r="F2202" s="333" t="s">
        <v>25726</v>
      </c>
      <c r="G2202" s="515">
        <v>925</v>
      </c>
      <c r="H2202" s="516">
        <v>4575554</v>
      </c>
    </row>
    <row r="2203" spans="1:8" x14ac:dyDescent="0.3">
      <c r="A2203" s="514">
        <v>15</v>
      </c>
      <c r="B2203" s="517" t="s">
        <v>25158</v>
      </c>
      <c r="C2203" s="333" t="s">
        <v>25727</v>
      </c>
      <c r="D2203" s="333" t="s">
        <v>274</v>
      </c>
      <c r="E2203" s="333" t="s">
        <v>25728</v>
      </c>
      <c r="F2203" s="333" t="s">
        <v>25729</v>
      </c>
      <c r="G2203" s="515">
        <v>510</v>
      </c>
      <c r="H2203" s="516">
        <v>5660698</v>
      </c>
    </row>
    <row r="2204" spans="1:8" x14ac:dyDescent="0.3">
      <c r="A2204" s="514">
        <v>15</v>
      </c>
      <c r="B2204" s="517" t="s">
        <v>25158</v>
      </c>
      <c r="C2204" s="333" t="s">
        <v>25730</v>
      </c>
      <c r="D2204" s="333" t="s">
        <v>274</v>
      </c>
      <c r="E2204" s="333" t="s">
        <v>25731</v>
      </c>
      <c r="F2204" s="333" t="s">
        <v>25732</v>
      </c>
      <c r="G2204" s="515">
        <v>925</v>
      </c>
      <c r="H2204" s="516">
        <v>5954795</v>
      </c>
    </row>
    <row r="2205" spans="1:8" x14ac:dyDescent="0.3">
      <c r="A2205" s="514">
        <v>15</v>
      </c>
      <c r="B2205" s="517" t="s">
        <v>25158</v>
      </c>
      <c r="C2205" s="333" t="s">
        <v>25733</v>
      </c>
      <c r="D2205" s="333" t="s">
        <v>274</v>
      </c>
      <c r="E2205" s="333" t="s">
        <v>25734</v>
      </c>
      <c r="F2205" s="333" t="s">
        <v>25735</v>
      </c>
      <c r="G2205" s="515">
        <v>925</v>
      </c>
      <c r="H2205" s="516">
        <v>2169427</v>
      </c>
    </row>
    <row r="2206" spans="1:8" x14ac:dyDescent="0.3">
      <c r="A2206" s="514">
        <v>15</v>
      </c>
      <c r="B2206" s="517" t="s">
        <v>25158</v>
      </c>
      <c r="C2206" s="333" t="s">
        <v>25736</v>
      </c>
      <c r="D2206" s="333" t="s">
        <v>274</v>
      </c>
      <c r="E2206" s="333" t="s">
        <v>25737</v>
      </c>
      <c r="F2206" s="333" t="s">
        <v>25738</v>
      </c>
      <c r="G2206" s="515">
        <v>925</v>
      </c>
      <c r="H2206" s="516">
        <v>2854552</v>
      </c>
    </row>
    <row r="2207" spans="1:8" x14ac:dyDescent="0.3">
      <c r="A2207" s="514">
        <v>15</v>
      </c>
      <c r="B2207" s="517" t="s">
        <v>25158</v>
      </c>
      <c r="C2207" s="333" t="s">
        <v>25293</v>
      </c>
      <c r="D2207" s="333" t="s">
        <v>274</v>
      </c>
      <c r="E2207" s="333" t="s">
        <v>25294</v>
      </c>
      <c r="F2207" s="333" t="s">
        <v>25295</v>
      </c>
      <c r="G2207" s="515">
        <v>310</v>
      </c>
      <c r="H2207" s="516">
        <v>4675929</v>
      </c>
    </row>
    <row r="2208" spans="1:8" x14ac:dyDescent="0.3">
      <c r="A2208" s="514">
        <v>15</v>
      </c>
      <c r="B2208" s="517" t="s">
        <v>25158</v>
      </c>
      <c r="C2208" s="333" t="s">
        <v>25739</v>
      </c>
      <c r="D2208" s="333" t="s">
        <v>274</v>
      </c>
      <c r="E2208" s="333" t="s">
        <v>25740</v>
      </c>
      <c r="F2208" s="333" t="s">
        <v>25741</v>
      </c>
      <c r="G2208" s="515">
        <v>415</v>
      </c>
      <c r="H2208" s="516">
        <v>9199327</v>
      </c>
    </row>
    <row r="2209" spans="1:8" x14ac:dyDescent="0.3">
      <c r="A2209" s="514">
        <v>15</v>
      </c>
      <c r="B2209" s="517" t="s">
        <v>25158</v>
      </c>
      <c r="C2209" s="333" t="s">
        <v>16266</v>
      </c>
      <c r="D2209" s="333" t="s">
        <v>274</v>
      </c>
      <c r="E2209" s="333" t="s">
        <v>16267</v>
      </c>
      <c r="F2209" s="333" t="s">
        <v>18793</v>
      </c>
      <c r="G2209" s="515">
        <v>925</v>
      </c>
      <c r="H2209" s="516">
        <v>8718439</v>
      </c>
    </row>
    <row r="2210" spans="1:8" x14ac:dyDescent="0.3">
      <c r="A2210" s="514">
        <v>15</v>
      </c>
      <c r="B2210" s="517" t="s">
        <v>25158</v>
      </c>
      <c r="C2210" s="333" t="s">
        <v>25742</v>
      </c>
      <c r="D2210" s="333" t="s">
        <v>274</v>
      </c>
      <c r="E2210" s="333" t="s">
        <v>25743</v>
      </c>
      <c r="F2210" s="333" t="s">
        <v>25744</v>
      </c>
      <c r="G2210" s="515">
        <v>925</v>
      </c>
      <c r="H2210" s="516">
        <v>9352411</v>
      </c>
    </row>
    <row r="2211" spans="1:8" x14ac:dyDescent="0.3">
      <c r="A2211" s="514">
        <v>15</v>
      </c>
      <c r="B2211" s="517" t="s">
        <v>25158</v>
      </c>
      <c r="C2211" s="333" t="s">
        <v>23081</v>
      </c>
      <c r="D2211" s="333" t="s">
        <v>274</v>
      </c>
      <c r="E2211" s="333" t="s">
        <v>23082</v>
      </c>
      <c r="F2211" s="333" t="s">
        <v>23083</v>
      </c>
      <c r="G2211" s="515">
        <v>925</v>
      </c>
      <c r="H2211" s="516">
        <v>4445520</v>
      </c>
    </row>
    <row r="2212" spans="1:8" x14ac:dyDescent="0.3">
      <c r="A2212" s="514">
        <v>15</v>
      </c>
      <c r="B2212" s="517" t="s">
        <v>25158</v>
      </c>
      <c r="C2212" s="333" t="s">
        <v>25745</v>
      </c>
      <c r="D2212" s="333" t="s">
        <v>274</v>
      </c>
      <c r="E2212" s="333" t="s">
        <v>25746</v>
      </c>
      <c r="F2212" s="333" t="s">
        <v>25747</v>
      </c>
      <c r="G2212" s="515">
        <v>310</v>
      </c>
      <c r="H2212" s="516">
        <v>9907510</v>
      </c>
    </row>
    <row r="2213" spans="1:8" x14ac:dyDescent="0.3">
      <c r="A2213" s="514">
        <v>15</v>
      </c>
      <c r="B2213" s="517" t="s">
        <v>25158</v>
      </c>
      <c r="C2213" s="333" t="s">
        <v>25748</v>
      </c>
      <c r="D2213" s="333" t="s">
        <v>274</v>
      </c>
      <c r="E2213" s="333" t="s">
        <v>25749</v>
      </c>
      <c r="F2213" s="333" t="s">
        <v>25750</v>
      </c>
      <c r="G2213" s="515">
        <v>408</v>
      </c>
      <c r="H2213" s="516">
        <v>3206105</v>
      </c>
    </row>
    <row r="2214" spans="1:8" x14ac:dyDescent="0.3">
      <c r="A2214" s="514">
        <v>15</v>
      </c>
      <c r="B2214" s="517" t="s">
        <v>25158</v>
      </c>
      <c r="C2214" s="333" t="s">
        <v>20821</v>
      </c>
      <c r="D2214" s="333" t="s">
        <v>274</v>
      </c>
      <c r="E2214" s="333" t="s">
        <v>20822</v>
      </c>
      <c r="F2214" s="333" t="s">
        <v>20823</v>
      </c>
      <c r="G2214" s="515">
        <v>925</v>
      </c>
      <c r="H2214" s="516">
        <v>7861611</v>
      </c>
    </row>
    <row r="2215" spans="1:8" x14ac:dyDescent="0.3">
      <c r="A2215" s="514">
        <v>15</v>
      </c>
      <c r="B2215" s="517" t="s">
        <v>25158</v>
      </c>
      <c r="C2215" s="333" t="s">
        <v>25751</v>
      </c>
      <c r="D2215" s="333" t="s">
        <v>274</v>
      </c>
      <c r="E2215" s="333" t="s">
        <v>25752</v>
      </c>
      <c r="F2215" s="333" t="s">
        <v>25753</v>
      </c>
      <c r="G2215" s="515">
        <v>650</v>
      </c>
      <c r="H2215" s="516">
        <v>3031213</v>
      </c>
    </row>
    <row r="2216" spans="1:8" x14ac:dyDescent="0.3">
      <c r="A2216" s="514">
        <v>15</v>
      </c>
      <c r="B2216" s="517" t="s">
        <v>25158</v>
      </c>
      <c r="C2216" s="333" t="s">
        <v>25754</v>
      </c>
      <c r="D2216" s="333" t="s">
        <v>274</v>
      </c>
      <c r="E2216" s="333" t="s">
        <v>25755</v>
      </c>
      <c r="F2216" s="333" t="s">
        <v>25756</v>
      </c>
      <c r="G2216" s="515">
        <v>925</v>
      </c>
      <c r="H2216" s="516">
        <v>9380928</v>
      </c>
    </row>
    <row r="2217" spans="1:8" x14ac:dyDescent="0.3">
      <c r="A2217" s="514">
        <v>15</v>
      </c>
      <c r="B2217" s="517" t="s">
        <v>25158</v>
      </c>
      <c r="C2217" s="333" t="s">
        <v>20905</v>
      </c>
      <c r="D2217" s="333" t="s">
        <v>274</v>
      </c>
      <c r="E2217" s="333" t="s">
        <v>20906</v>
      </c>
      <c r="F2217" s="333" t="s">
        <v>20907</v>
      </c>
      <c r="G2217" s="515">
        <v>925</v>
      </c>
      <c r="H2217" s="516">
        <v>9325117</v>
      </c>
    </row>
    <row r="2218" spans="1:8" x14ac:dyDescent="0.3">
      <c r="A2218" s="514">
        <v>15</v>
      </c>
      <c r="B2218" s="517" t="s">
        <v>25158</v>
      </c>
      <c r="C2218" s="333" t="s">
        <v>20914</v>
      </c>
      <c r="D2218" s="333" t="s">
        <v>274</v>
      </c>
      <c r="E2218" s="333" t="s">
        <v>20915</v>
      </c>
      <c r="F2218" s="333" t="s">
        <v>20916</v>
      </c>
      <c r="G2218" s="515">
        <v>925</v>
      </c>
      <c r="H2218" s="516">
        <v>7876869</v>
      </c>
    </row>
    <row r="2219" spans="1:8" x14ac:dyDescent="0.3">
      <c r="A2219" s="514">
        <v>15</v>
      </c>
      <c r="B2219" s="517" t="s">
        <v>25158</v>
      </c>
      <c r="C2219" s="333" t="s">
        <v>25757</v>
      </c>
      <c r="D2219" s="333" t="s">
        <v>274</v>
      </c>
      <c r="E2219" s="333" t="s">
        <v>25758</v>
      </c>
      <c r="F2219" s="333" t="s">
        <v>25759</v>
      </c>
      <c r="G2219" s="515">
        <v>925</v>
      </c>
      <c r="H2219" s="516">
        <v>9638834</v>
      </c>
    </row>
    <row r="2220" spans="1:8" x14ac:dyDescent="0.3">
      <c r="A2220" s="514">
        <v>15</v>
      </c>
      <c r="B2220" s="517" t="s">
        <v>25158</v>
      </c>
      <c r="C2220" s="333" t="s">
        <v>25760</v>
      </c>
      <c r="D2220" s="333" t="s">
        <v>274</v>
      </c>
      <c r="E2220" s="333" t="s">
        <v>25761</v>
      </c>
      <c r="F2220" s="333" t="s">
        <v>25762</v>
      </c>
      <c r="G2220" s="515">
        <v>925</v>
      </c>
      <c r="H2220" s="516">
        <v>2838828</v>
      </c>
    </row>
    <row r="2221" spans="1:8" x14ac:dyDescent="0.3">
      <c r="A2221" s="514">
        <v>167.5</v>
      </c>
      <c r="B2221" s="517" t="s">
        <v>25158</v>
      </c>
      <c r="C2221" s="333" t="s">
        <v>19233</v>
      </c>
      <c r="D2221" s="333" t="s">
        <v>274</v>
      </c>
      <c r="E2221" s="333" t="s">
        <v>19234</v>
      </c>
      <c r="F2221" s="333" t="s">
        <v>25227</v>
      </c>
      <c r="G2221" s="515">
        <v>818</v>
      </c>
      <c r="H2221" s="516">
        <v>8425251</v>
      </c>
    </row>
    <row r="2222" spans="1:8" x14ac:dyDescent="0.3">
      <c r="A2222" s="514">
        <v>186.36</v>
      </c>
      <c r="B2222" s="517" t="s">
        <v>25158</v>
      </c>
      <c r="C2222" s="333" t="s">
        <v>7964</v>
      </c>
      <c r="D2222" s="333" t="s">
        <v>262</v>
      </c>
      <c r="E2222" s="333" t="s">
        <v>7965</v>
      </c>
      <c r="F2222" s="333" t="s">
        <v>25763</v>
      </c>
      <c r="G2222" s="515">
        <v>510</v>
      </c>
      <c r="H2222" s="516">
        <v>8677387</v>
      </c>
    </row>
    <row r="2223" spans="1:8" x14ac:dyDescent="0.3">
      <c r="A2223" s="514">
        <v>192.16</v>
      </c>
      <c r="B2223" s="517" t="s">
        <v>25158</v>
      </c>
      <c r="C2223" s="333" t="s">
        <v>6658</v>
      </c>
      <c r="D2223" s="333" t="s">
        <v>262</v>
      </c>
      <c r="E2223" s="333" t="s">
        <v>6659</v>
      </c>
      <c r="F2223" s="333" t="s">
        <v>25764</v>
      </c>
      <c r="G2223" s="515">
        <v>925</v>
      </c>
      <c r="H2223" s="516">
        <v>9446850</v>
      </c>
    </row>
    <row r="2224" spans="1:8" x14ac:dyDescent="0.3">
      <c r="A2224" s="514">
        <v>192.32</v>
      </c>
      <c r="B2224" s="517" t="s">
        <v>25158</v>
      </c>
      <c r="C2224" s="333" t="s">
        <v>6705</v>
      </c>
      <c r="D2224" s="333" t="s">
        <v>294</v>
      </c>
      <c r="E2224" s="333" t="s">
        <v>6706</v>
      </c>
      <c r="F2224" s="333" t="s">
        <v>25765</v>
      </c>
      <c r="G2224" s="515">
        <v>925</v>
      </c>
      <c r="H2224" s="516">
        <v>3627260</v>
      </c>
    </row>
    <row r="2225" spans="1:8" x14ac:dyDescent="0.3">
      <c r="A2225" s="514">
        <v>194.23</v>
      </c>
      <c r="B2225" s="517" t="s">
        <v>25158</v>
      </c>
      <c r="C2225" s="333" t="s">
        <v>1709</v>
      </c>
      <c r="D2225" s="333" t="s">
        <v>262</v>
      </c>
      <c r="E2225" s="333" t="s">
        <v>2568</v>
      </c>
      <c r="F2225" s="333" t="s">
        <v>25766</v>
      </c>
      <c r="G2225" s="515">
        <v>510</v>
      </c>
      <c r="H2225" s="516">
        <v>6828877</v>
      </c>
    </row>
    <row r="2226" spans="1:8" x14ac:dyDescent="0.3">
      <c r="A2226" s="514">
        <v>20</v>
      </c>
      <c r="B2226" s="517" t="s">
        <v>25158</v>
      </c>
      <c r="C2226" s="333" t="s">
        <v>21506</v>
      </c>
      <c r="D2226" s="333" t="s">
        <v>274</v>
      </c>
      <c r="E2226" s="333" t="s">
        <v>21507</v>
      </c>
      <c r="F2226" s="333" t="s">
        <v>21508</v>
      </c>
      <c r="G2226" s="515">
        <v>925</v>
      </c>
      <c r="H2226" s="516">
        <v>8182984</v>
      </c>
    </row>
    <row r="2227" spans="1:8" x14ac:dyDescent="0.3">
      <c r="A2227" s="514">
        <v>20</v>
      </c>
      <c r="B2227" s="517" t="s">
        <v>25158</v>
      </c>
      <c r="C2227" s="333" t="s">
        <v>21840</v>
      </c>
      <c r="D2227" s="333" t="s">
        <v>274</v>
      </c>
      <c r="E2227" s="333" t="s">
        <v>21841</v>
      </c>
      <c r="F2227" s="333" t="s">
        <v>21842</v>
      </c>
      <c r="G2227" s="515">
        <v>925</v>
      </c>
      <c r="H2227" s="516">
        <v>4970129</v>
      </c>
    </row>
    <row r="2228" spans="1:8" x14ac:dyDescent="0.3">
      <c r="A2228" s="514">
        <v>20</v>
      </c>
      <c r="B2228" s="517" t="s">
        <v>25158</v>
      </c>
      <c r="C2228" s="333" t="s">
        <v>25767</v>
      </c>
      <c r="D2228" s="333" t="s">
        <v>274</v>
      </c>
      <c r="E2228" s="333" t="s">
        <v>25768</v>
      </c>
      <c r="F2228" s="333" t="s">
        <v>25769</v>
      </c>
      <c r="G2228" s="515">
        <v>650</v>
      </c>
      <c r="H2228" s="516">
        <v>2195813</v>
      </c>
    </row>
    <row r="2229" spans="1:8" x14ac:dyDescent="0.3">
      <c r="A2229" s="514">
        <v>20</v>
      </c>
      <c r="B2229" s="517" t="s">
        <v>25158</v>
      </c>
      <c r="C2229" s="333" t="s">
        <v>25770</v>
      </c>
      <c r="D2229" s="333" t="s">
        <v>274</v>
      </c>
      <c r="E2229" s="333" t="s">
        <v>25771</v>
      </c>
      <c r="F2229" s="333" t="s">
        <v>25772</v>
      </c>
      <c r="G2229" s="515">
        <v>925</v>
      </c>
      <c r="H2229" s="516">
        <v>3304342</v>
      </c>
    </row>
    <row r="2230" spans="1:8" x14ac:dyDescent="0.3">
      <c r="A2230" s="514">
        <v>20</v>
      </c>
      <c r="B2230" s="517" t="s">
        <v>25158</v>
      </c>
      <c r="C2230" s="333" t="s">
        <v>25773</v>
      </c>
      <c r="D2230" s="333" t="s">
        <v>274</v>
      </c>
      <c r="E2230" s="333" t="s">
        <v>25774</v>
      </c>
      <c r="F2230" s="333" t="s">
        <v>25775</v>
      </c>
      <c r="G2230" s="515">
        <v>508</v>
      </c>
      <c r="H2230" s="516">
        <v>8180311</v>
      </c>
    </row>
    <row r="2231" spans="1:8" x14ac:dyDescent="0.3">
      <c r="A2231" s="514">
        <v>20</v>
      </c>
      <c r="B2231" s="517" t="s">
        <v>25158</v>
      </c>
      <c r="C2231" s="333" t="s">
        <v>25776</v>
      </c>
      <c r="D2231" s="333" t="s">
        <v>274</v>
      </c>
      <c r="E2231" s="333" t="s">
        <v>25777</v>
      </c>
      <c r="F2231" s="333" t="s">
        <v>25778</v>
      </c>
      <c r="G2231" s="515">
        <v>510</v>
      </c>
      <c r="H2231" s="516">
        <v>2309207</v>
      </c>
    </row>
    <row r="2232" spans="1:8" x14ac:dyDescent="0.3">
      <c r="A2232" s="514">
        <v>20</v>
      </c>
      <c r="B2232" s="517" t="s">
        <v>25158</v>
      </c>
      <c r="C2232" s="333" t="s">
        <v>25779</v>
      </c>
      <c r="D2232" s="333" t="s">
        <v>274</v>
      </c>
      <c r="E2232" s="333" t="s">
        <v>25780</v>
      </c>
      <c r="F2232" s="333" t="s">
        <v>25781</v>
      </c>
      <c r="G2232" s="515">
        <v>925</v>
      </c>
      <c r="H2232" s="516">
        <v>4516324</v>
      </c>
    </row>
    <row r="2233" spans="1:8" x14ac:dyDescent="0.3">
      <c r="A2233" s="514">
        <v>20</v>
      </c>
      <c r="B2233" s="517" t="s">
        <v>25158</v>
      </c>
      <c r="C2233" s="333" t="s">
        <v>21977</v>
      </c>
      <c r="D2233" s="333" t="s">
        <v>274</v>
      </c>
      <c r="E2233" s="333" t="s">
        <v>21978</v>
      </c>
      <c r="F2233" s="333" t="s">
        <v>21979</v>
      </c>
      <c r="G2233" s="515">
        <v>925</v>
      </c>
      <c r="H2233" s="516">
        <v>8999940</v>
      </c>
    </row>
    <row r="2234" spans="1:8" x14ac:dyDescent="0.3">
      <c r="A2234" s="514">
        <v>20</v>
      </c>
      <c r="B2234" s="517" t="s">
        <v>25158</v>
      </c>
      <c r="C2234" s="333" t="s">
        <v>25782</v>
      </c>
      <c r="D2234" s="333" t="s">
        <v>274</v>
      </c>
      <c r="E2234" s="333" t="s">
        <v>25783</v>
      </c>
      <c r="F2234" s="333" t="s">
        <v>25784</v>
      </c>
      <c r="G2234" s="515">
        <v>650</v>
      </c>
      <c r="H2234" s="516">
        <v>3494444</v>
      </c>
    </row>
    <row r="2235" spans="1:8" x14ac:dyDescent="0.3">
      <c r="A2235" s="514">
        <v>20</v>
      </c>
      <c r="B2235" s="517" t="s">
        <v>25158</v>
      </c>
      <c r="C2235" s="333" t="s">
        <v>25785</v>
      </c>
      <c r="D2235" s="333" t="s">
        <v>274</v>
      </c>
      <c r="E2235" s="333" t="s">
        <v>25786</v>
      </c>
      <c r="F2235" s="333" t="s">
        <v>25787</v>
      </c>
      <c r="G2235" s="515">
        <v>925</v>
      </c>
      <c r="H2235" s="516">
        <v>2896881</v>
      </c>
    </row>
    <row r="2236" spans="1:8" x14ac:dyDescent="0.3">
      <c r="A2236" s="514">
        <v>20</v>
      </c>
      <c r="B2236" s="517" t="s">
        <v>25158</v>
      </c>
      <c r="C2236" s="333" t="s">
        <v>20801</v>
      </c>
      <c r="D2236" s="333" t="s">
        <v>274</v>
      </c>
      <c r="E2236" s="333" t="s">
        <v>20802</v>
      </c>
      <c r="F2236" s="333" t="s">
        <v>20803</v>
      </c>
      <c r="G2236" s="515">
        <v>925</v>
      </c>
      <c r="H2236" s="516">
        <v>2535653</v>
      </c>
    </row>
    <row r="2237" spans="1:8" x14ac:dyDescent="0.3">
      <c r="A2237" s="514">
        <v>20</v>
      </c>
      <c r="B2237" s="517" t="s">
        <v>25158</v>
      </c>
      <c r="C2237" s="333" t="s">
        <v>25788</v>
      </c>
      <c r="D2237" s="333" t="s">
        <v>274</v>
      </c>
      <c r="E2237" s="333" t="s">
        <v>25789</v>
      </c>
      <c r="F2237" s="333" t="s">
        <v>25790</v>
      </c>
      <c r="G2237" s="515">
        <v>925</v>
      </c>
      <c r="H2237" s="516">
        <v>2830704</v>
      </c>
    </row>
    <row r="2238" spans="1:8" x14ac:dyDescent="0.3">
      <c r="A2238" s="514">
        <v>20</v>
      </c>
      <c r="B2238" s="517" t="s">
        <v>25158</v>
      </c>
      <c r="C2238" s="333" t="s">
        <v>25791</v>
      </c>
      <c r="D2238" s="333" t="s">
        <v>274</v>
      </c>
      <c r="E2238" s="333" t="s">
        <v>25792</v>
      </c>
      <c r="F2238" s="333" t="s">
        <v>25793</v>
      </c>
      <c r="G2238" s="515">
        <v>650</v>
      </c>
      <c r="H2238" s="516">
        <v>7455939</v>
      </c>
    </row>
    <row r="2239" spans="1:8" x14ac:dyDescent="0.3">
      <c r="A2239" s="514">
        <v>20</v>
      </c>
      <c r="B2239" s="517" t="s">
        <v>25158</v>
      </c>
      <c r="C2239" s="333" t="s">
        <v>25767</v>
      </c>
      <c r="D2239" s="333" t="s">
        <v>274</v>
      </c>
      <c r="E2239" s="333" t="s">
        <v>25768</v>
      </c>
      <c r="F2239" s="333" t="s">
        <v>25769</v>
      </c>
      <c r="G2239" s="515">
        <v>650</v>
      </c>
      <c r="H2239" s="516">
        <v>2195813</v>
      </c>
    </row>
    <row r="2240" spans="1:8" x14ac:dyDescent="0.3">
      <c r="A2240" s="514">
        <v>20</v>
      </c>
      <c r="B2240" s="517" t="s">
        <v>25158</v>
      </c>
      <c r="C2240" s="333" t="s">
        <v>25794</v>
      </c>
      <c r="D2240" s="333" t="s">
        <v>274</v>
      </c>
      <c r="E2240" s="333" t="s">
        <v>25795</v>
      </c>
      <c r="F2240" s="333" t="s">
        <v>25796</v>
      </c>
      <c r="G2240" s="515">
        <v>925</v>
      </c>
      <c r="H2240" s="516">
        <v>9300814</v>
      </c>
    </row>
    <row r="2241" spans="1:8" x14ac:dyDescent="0.3">
      <c r="A2241" s="514">
        <v>20</v>
      </c>
      <c r="B2241" s="517" t="s">
        <v>25158</v>
      </c>
      <c r="C2241" s="333" t="s">
        <v>6936</v>
      </c>
      <c r="D2241" s="333" t="s">
        <v>262</v>
      </c>
      <c r="E2241" s="333" t="s">
        <v>6937</v>
      </c>
      <c r="F2241" s="333" t="s">
        <v>25797</v>
      </c>
      <c r="G2241" s="515">
        <v>925</v>
      </c>
      <c r="H2241" s="516">
        <v>6404274</v>
      </c>
    </row>
    <row r="2242" spans="1:8" x14ac:dyDescent="0.3">
      <c r="A2242" s="514">
        <v>20</v>
      </c>
      <c r="B2242" s="517" t="s">
        <v>25158</v>
      </c>
      <c r="C2242" s="333" t="s">
        <v>6929</v>
      </c>
      <c r="D2242" s="333" t="s">
        <v>262</v>
      </c>
      <c r="E2242" s="333" t="s">
        <v>6930</v>
      </c>
      <c r="F2242" s="333" t="s">
        <v>23784</v>
      </c>
      <c r="G2242" s="515">
        <v>925</v>
      </c>
      <c r="H2242" s="516">
        <v>9446850</v>
      </c>
    </row>
    <row r="2243" spans="1:8" x14ac:dyDescent="0.3">
      <c r="A2243" s="514">
        <v>20</v>
      </c>
      <c r="B2243" s="517" t="s">
        <v>25158</v>
      </c>
      <c r="C2243" s="333" t="s">
        <v>25798</v>
      </c>
      <c r="D2243" s="333" t="s">
        <v>274</v>
      </c>
      <c r="E2243" s="333" t="s">
        <v>25799</v>
      </c>
      <c r="F2243" s="333" t="s">
        <v>25800</v>
      </c>
      <c r="G2243" s="515">
        <v>925</v>
      </c>
      <c r="H2243" s="516">
        <v>2842769</v>
      </c>
    </row>
    <row r="2244" spans="1:8" x14ac:dyDescent="0.3">
      <c r="A2244" s="514">
        <v>20</v>
      </c>
      <c r="B2244" s="517" t="s">
        <v>25158</v>
      </c>
      <c r="C2244" s="333" t="s">
        <v>25801</v>
      </c>
      <c r="D2244" s="333" t="s">
        <v>274</v>
      </c>
      <c r="E2244" s="333" t="s">
        <v>25802</v>
      </c>
      <c r="F2244" s="333" t="s">
        <v>25803</v>
      </c>
      <c r="G2244" s="515">
        <v>925</v>
      </c>
      <c r="H2244" s="516">
        <v>8373867</v>
      </c>
    </row>
    <row r="2245" spans="1:8" x14ac:dyDescent="0.3">
      <c r="A2245" s="514">
        <v>20</v>
      </c>
      <c r="B2245" s="517" t="s">
        <v>25158</v>
      </c>
      <c r="C2245" s="333" t="s">
        <v>20889</v>
      </c>
      <c r="D2245" s="333" t="s">
        <v>274</v>
      </c>
      <c r="E2245" s="333" t="s">
        <v>20890</v>
      </c>
      <c r="F2245" s="333" t="s">
        <v>20891</v>
      </c>
      <c r="G2245" s="515">
        <v>925</v>
      </c>
      <c r="H2245" s="516">
        <v>2125960</v>
      </c>
    </row>
    <row r="2246" spans="1:8" x14ac:dyDescent="0.3">
      <c r="A2246" s="514">
        <v>20</v>
      </c>
      <c r="B2246" s="517" t="s">
        <v>25158</v>
      </c>
      <c r="C2246" s="333" t="s">
        <v>25804</v>
      </c>
      <c r="D2246" s="333" t="s">
        <v>274</v>
      </c>
      <c r="E2246" s="333" t="s">
        <v>25805</v>
      </c>
      <c r="F2246" s="333" t="s">
        <v>25806</v>
      </c>
      <c r="G2246" s="515">
        <v>517</v>
      </c>
      <c r="H2246" s="516">
        <v>8625133</v>
      </c>
    </row>
    <row r="2247" spans="1:8" x14ac:dyDescent="0.3">
      <c r="A2247" s="514">
        <v>20</v>
      </c>
      <c r="B2247" s="517" t="s">
        <v>25158</v>
      </c>
      <c r="C2247" s="333" t="s">
        <v>25807</v>
      </c>
      <c r="D2247" s="333" t="s">
        <v>274</v>
      </c>
      <c r="E2247" s="333" t="s">
        <v>25808</v>
      </c>
      <c r="F2247" s="333" t="s">
        <v>25809</v>
      </c>
      <c r="G2247" s="515">
        <v>925</v>
      </c>
      <c r="H2247" s="516">
        <v>3832969</v>
      </c>
    </row>
    <row r="2248" spans="1:8" x14ac:dyDescent="0.3">
      <c r="A2248" s="514">
        <v>20</v>
      </c>
      <c r="B2248" s="517" t="s">
        <v>25158</v>
      </c>
      <c r="C2248" s="333" t="s">
        <v>25810</v>
      </c>
      <c r="D2248" s="333" t="s">
        <v>274</v>
      </c>
      <c r="E2248" s="333" t="s">
        <v>25811</v>
      </c>
      <c r="F2248" s="333" t="s">
        <v>25812</v>
      </c>
      <c r="G2248" s="515">
        <v>925</v>
      </c>
      <c r="H2248" s="516">
        <v>3932634</v>
      </c>
    </row>
    <row r="2249" spans="1:8" x14ac:dyDescent="0.3">
      <c r="A2249" s="514">
        <v>20</v>
      </c>
      <c r="B2249" s="517" t="s">
        <v>25158</v>
      </c>
      <c r="C2249" s="333" t="s">
        <v>25813</v>
      </c>
      <c r="D2249" s="333" t="s">
        <v>294</v>
      </c>
      <c r="E2249" s="333" t="s">
        <v>25814</v>
      </c>
      <c r="F2249" s="333" t="s">
        <v>25815</v>
      </c>
      <c r="G2249" s="515">
        <v>925</v>
      </c>
      <c r="H2249" s="516">
        <v>9973143</v>
      </c>
    </row>
    <row r="2250" spans="1:8" x14ac:dyDescent="0.3">
      <c r="A2250" s="514">
        <v>20</v>
      </c>
      <c r="B2250" s="517" t="s">
        <v>25158</v>
      </c>
      <c r="C2250" s="333" t="s">
        <v>22541</v>
      </c>
      <c r="D2250" s="333" t="s">
        <v>274</v>
      </c>
      <c r="E2250" s="333" t="s">
        <v>22542</v>
      </c>
      <c r="F2250" s="333" t="s">
        <v>22543</v>
      </c>
      <c r="G2250" s="515">
        <v>925</v>
      </c>
      <c r="H2250" s="516">
        <v>3715251</v>
      </c>
    </row>
    <row r="2251" spans="1:8" x14ac:dyDescent="0.3">
      <c r="A2251" s="514">
        <v>20</v>
      </c>
      <c r="B2251" s="517" t="s">
        <v>25158</v>
      </c>
      <c r="C2251" s="333" t="s">
        <v>25816</v>
      </c>
      <c r="D2251" s="333" t="s">
        <v>274</v>
      </c>
      <c r="E2251" s="333" t="s">
        <v>25817</v>
      </c>
      <c r="F2251" s="333" t="s">
        <v>25818</v>
      </c>
      <c r="G2251" s="515">
        <v>713</v>
      </c>
      <c r="H2251" s="516">
        <v>8518493</v>
      </c>
    </row>
    <row r="2252" spans="1:8" x14ac:dyDescent="0.3">
      <c r="A2252" s="514">
        <v>20</v>
      </c>
      <c r="B2252" s="517" t="s">
        <v>25158</v>
      </c>
      <c r="C2252" s="333" t="s">
        <v>25819</v>
      </c>
      <c r="D2252" s="333" t="s">
        <v>274</v>
      </c>
      <c r="E2252" s="333" t="s">
        <v>25820</v>
      </c>
      <c r="F2252" s="333" t="s">
        <v>25821</v>
      </c>
      <c r="G2252" s="515">
        <v>301</v>
      </c>
      <c r="H2252" s="516">
        <v>4126160</v>
      </c>
    </row>
    <row r="2253" spans="1:8" x14ac:dyDescent="0.3">
      <c r="A2253" s="514">
        <v>20</v>
      </c>
      <c r="B2253" s="517" t="s">
        <v>25158</v>
      </c>
      <c r="C2253" s="333" t="s">
        <v>25822</v>
      </c>
      <c r="D2253" s="333" t="s">
        <v>274</v>
      </c>
      <c r="E2253" s="333" t="s">
        <v>25823</v>
      </c>
      <c r="F2253" s="333" t="s">
        <v>25824</v>
      </c>
      <c r="G2253" s="515">
        <v>925</v>
      </c>
      <c r="H2253" s="516">
        <v>8389817</v>
      </c>
    </row>
    <row r="2254" spans="1:8" x14ac:dyDescent="0.3">
      <c r="A2254" s="514">
        <v>20</v>
      </c>
      <c r="B2254" s="517" t="s">
        <v>25158</v>
      </c>
      <c r="C2254" s="333" t="s">
        <v>25825</v>
      </c>
      <c r="D2254" s="333" t="s">
        <v>274</v>
      </c>
      <c r="E2254" s="333" t="s">
        <v>25826</v>
      </c>
      <c r="F2254" s="333" t="s">
        <v>25827</v>
      </c>
      <c r="G2254" s="515">
        <v>415</v>
      </c>
      <c r="H2254" s="516">
        <v>7605033</v>
      </c>
    </row>
    <row r="2255" spans="1:8" x14ac:dyDescent="0.3">
      <c r="A2255" s="514">
        <v>20</v>
      </c>
      <c r="B2255" s="517" t="s">
        <v>25158</v>
      </c>
      <c r="C2255" s="333" t="s">
        <v>22472</v>
      </c>
      <c r="D2255" s="333" t="s">
        <v>274</v>
      </c>
      <c r="E2255" s="333" t="s">
        <v>22473</v>
      </c>
      <c r="F2255" s="333" t="s">
        <v>22474</v>
      </c>
      <c r="G2255" s="515">
        <v>415</v>
      </c>
      <c r="H2255" s="516">
        <v>6081886</v>
      </c>
    </row>
    <row r="2256" spans="1:8" x14ac:dyDescent="0.3">
      <c r="A2256" s="514">
        <v>20</v>
      </c>
      <c r="B2256" s="517" t="s">
        <v>25158</v>
      </c>
      <c r="C2256" s="333" t="s">
        <v>25828</v>
      </c>
      <c r="D2256" s="333" t="s">
        <v>274</v>
      </c>
      <c r="E2256" s="333" t="s">
        <v>25829</v>
      </c>
      <c r="F2256" s="333" t="s">
        <v>25830</v>
      </c>
      <c r="G2256" s="515">
        <v>925</v>
      </c>
      <c r="H2256" s="516">
        <v>2866343</v>
      </c>
    </row>
    <row r="2257" spans="1:8" x14ac:dyDescent="0.3">
      <c r="A2257" s="514">
        <v>20</v>
      </c>
      <c r="B2257" s="517" t="s">
        <v>25158</v>
      </c>
      <c r="C2257" s="333" t="s">
        <v>25831</v>
      </c>
      <c r="D2257" s="333" t="s">
        <v>274</v>
      </c>
      <c r="E2257" s="333" t="s">
        <v>25832</v>
      </c>
      <c r="F2257" s="333" t="s">
        <v>25833</v>
      </c>
      <c r="G2257" s="515">
        <v>347</v>
      </c>
      <c r="H2257" s="516">
        <v>2044600</v>
      </c>
    </row>
    <row r="2258" spans="1:8" x14ac:dyDescent="0.3">
      <c r="A2258" s="514">
        <v>20</v>
      </c>
      <c r="B2258" s="517" t="s">
        <v>25158</v>
      </c>
      <c r="C2258" s="333" t="s">
        <v>25834</v>
      </c>
      <c r="D2258" s="333" t="s">
        <v>274</v>
      </c>
      <c r="E2258" s="333" t="s">
        <v>25835</v>
      </c>
      <c r="F2258" s="333" t="s">
        <v>25836</v>
      </c>
      <c r="G2258" s="515">
        <v>925</v>
      </c>
      <c r="H2258" s="516">
        <v>9388454</v>
      </c>
    </row>
    <row r="2259" spans="1:8" x14ac:dyDescent="0.3">
      <c r="A2259" s="514">
        <v>20</v>
      </c>
      <c r="B2259" s="517" t="s">
        <v>25158</v>
      </c>
      <c r="C2259" s="333" t="s">
        <v>25819</v>
      </c>
      <c r="D2259" s="333" t="s">
        <v>274</v>
      </c>
      <c r="E2259" s="333" t="s">
        <v>25820</v>
      </c>
      <c r="F2259" s="333" t="s">
        <v>25821</v>
      </c>
      <c r="G2259" s="515">
        <v>301</v>
      </c>
      <c r="H2259" s="516">
        <v>4126160</v>
      </c>
    </row>
    <row r="2260" spans="1:8" x14ac:dyDescent="0.3">
      <c r="A2260" s="514">
        <v>20</v>
      </c>
      <c r="B2260" s="517" t="s">
        <v>25158</v>
      </c>
      <c r="C2260" s="333" t="s">
        <v>25837</v>
      </c>
      <c r="D2260" s="333" t="s">
        <v>274</v>
      </c>
      <c r="E2260" s="333" t="s">
        <v>25838</v>
      </c>
      <c r="F2260" s="333" t="s">
        <v>25839</v>
      </c>
      <c r="G2260" s="515">
        <v>925</v>
      </c>
      <c r="H2260" s="516">
        <v>2120537</v>
      </c>
    </row>
    <row r="2261" spans="1:8" x14ac:dyDescent="0.3">
      <c r="A2261" s="514">
        <v>20</v>
      </c>
      <c r="B2261" s="517" t="s">
        <v>25158</v>
      </c>
      <c r="C2261" s="333" t="s">
        <v>25840</v>
      </c>
      <c r="D2261" s="333" t="s">
        <v>274</v>
      </c>
      <c r="E2261" s="333" t="s">
        <v>25841</v>
      </c>
      <c r="F2261" s="333" t="s">
        <v>25842</v>
      </c>
      <c r="G2261" s="515">
        <v>925</v>
      </c>
      <c r="H2261" s="516">
        <v>8901167</v>
      </c>
    </row>
    <row r="2262" spans="1:8" x14ac:dyDescent="0.3">
      <c r="A2262" s="514">
        <v>20</v>
      </c>
      <c r="B2262" s="517" t="s">
        <v>25158</v>
      </c>
      <c r="C2262" s="333" t="s">
        <v>19145</v>
      </c>
      <c r="D2262" s="333" t="s">
        <v>274</v>
      </c>
      <c r="E2262" s="333" t="s">
        <v>19146</v>
      </c>
      <c r="F2262" s="333" t="s">
        <v>19147</v>
      </c>
      <c r="G2262" s="515">
        <v>925</v>
      </c>
      <c r="H2262" s="516">
        <v>7053468</v>
      </c>
    </row>
    <row r="2263" spans="1:8" x14ac:dyDescent="0.3">
      <c r="A2263" s="514">
        <v>20</v>
      </c>
      <c r="B2263" s="517" t="s">
        <v>25158</v>
      </c>
      <c r="C2263" s="333" t="s">
        <v>25813</v>
      </c>
      <c r="D2263" s="333" t="s">
        <v>294</v>
      </c>
      <c r="E2263" s="333" t="s">
        <v>25814</v>
      </c>
      <c r="F2263" s="333" t="s">
        <v>25815</v>
      </c>
      <c r="G2263" s="515">
        <v>925</v>
      </c>
      <c r="H2263" s="516">
        <v>9973143</v>
      </c>
    </row>
    <row r="2264" spans="1:8" x14ac:dyDescent="0.3">
      <c r="A2264" s="514">
        <v>20</v>
      </c>
      <c r="B2264" s="517" t="s">
        <v>25158</v>
      </c>
      <c r="C2264" s="333" t="s">
        <v>25843</v>
      </c>
      <c r="D2264" s="333" t="s">
        <v>274</v>
      </c>
      <c r="E2264" s="333" t="s">
        <v>25844</v>
      </c>
      <c r="F2264" s="333" t="s">
        <v>25845</v>
      </c>
      <c r="G2264" s="515">
        <v>510</v>
      </c>
      <c r="H2264" s="516">
        <v>9177246</v>
      </c>
    </row>
    <row r="2265" spans="1:8" x14ac:dyDescent="0.3">
      <c r="A2265" s="514">
        <v>20</v>
      </c>
      <c r="B2265" s="517" t="s">
        <v>25158</v>
      </c>
      <c r="C2265" s="333" t="s">
        <v>364</v>
      </c>
      <c r="D2265" s="333" t="s">
        <v>262</v>
      </c>
      <c r="E2265" s="333" t="s">
        <v>2647</v>
      </c>
      <c r="F2265" s="333" t="s">
        <v>25846</v>
      </c>
      <c r="G2265" s="515">
        <v>925</v>
      </c>
      <c r="H2265" s="516">
        <v>8170835</v>
      </c>
    </row>
    <row r="2266" spans="1:8" x14ac:dyDescent="0.3">
      <c r="A2266" s="514">
        <v>20</v>
      </c>
      <c r="B2266" s="517" t="s">
        <v>25158</v>
      </c>
      <c r="C2266" s="333" t="s">
        <v>23580</v>
      </c>
      <c r="D2266" s="333" t="s">
        <v>274</v>
      </c>
      <c r="E2266" s="333" t="s">
        <v>23581</v>
      </c>
      <c r="F2266" s="333" t="s">
        <v>23582</v>
      </c>
      <c r="G2266" s="515">
        <v>925</v>
      </c>
      <c r="H2266" s="516">
        <v>2544489</v>
      </c>
    </row>
    <row r="2267" spans="1:8" x14ac:dyDescent="0.3">
      <c r="A2267" s="514">
        <v>20</v>
      </c>
      <c r="B2267" s="517" t="s">
        <v>25158</v>
      </c>
      <c r="C2267" s="333" t="s">
        <v>25847</v>
      </c>
      <c r="D2267" s="333" t="s">
        <v>274</v>
      </c>
      <c r="E2267" s="333" t="s">
        <v>25848</v>
      </c>
      <c r="F2267" s="333" t="s">
        <v>25849</v>
      </c>
      <c r="G2267" s="515">
        <v>925</v>
      </c>
      <c r="H2267" s="516">
        <v>3237028</v>
      </c>
    </row>
    <row r="2268" spans="1:8" x14ac:dyDescent="0.3">
      <c r="A2268" s="514">
        <v>20</v>
      </c>
      <c r="B2268" s="517" t="s">
        <v>25158</v>
      </c>
      <c r="C2268" s="333" t="s">
        <v>25850</v>
      </c>
      <c r="D2268" s="333" t="s">
        <v>274</v>
      </c>
      <c r="E2268" s="333" t="s">
        <v>25851</v>
      </c>
      <c r="F2268" s="333" t="s">
        <v>25852</v>
      </c>
      <c r="G2268" s="515">
        <v>925</v>
      </c>
      <c r="H2268" s="516">
        <v>3304795</v>
      </c>
    </row>
    <row r="2269" spans="1:8" x14ac:dyDescent="0.3">
      <c r="A2269" s="514">
        <v>20</v>
      </c>
      <c r="B2269" s="517" t="s">
        <v>25158</v>
      </c>
      <c r="C2269" s="333" t="s">
        <v>25853</v>
      </c>
      <c r="D2269" s="333" t="s">
        <v>274</v>
      </c>
      <c r="E2269" s="333" t="s">
        <v>3950</v>
      </c>
      <c r="F2269" s="333" t="s">
        <v>25854</v>
      </c>
      <c r="G2269" s="515">
        <v>925</v>
      </c>
      <c r="H2269" s="516">
        <v>2833515</v>
      </c>
    </row>
    <row r="2270" spans="1:8" x14ac:dyDescent="0.3">
      <c r="A2270" s="514">
        <v>20</v>
      </c>
      <c r="B2270" s="517" t="s">
        <v>25158</v>
      </c>
      <c r="C2270" s="333" t="s">
        <v>25130</v>
      </c>
      <c r="D2270" s="333" t="s">
        <v>274</v>
      </c>
      <c r="E2270" s="333" t="s">
        <v>25131</v>
      </c>
      <c r="F2270" s="333" t="s">
        <v>25132</v>
      </c>
      <c r="G2270" s="515">
        <v>925</v>
      </c>
      <c r="H2270" s="516">
        <v>9431499</v>
      </c>
    </row>
    <row r="2271" spans="1:8" x14ac:dyDescent="0.3">
      <c r="A2271" s="514">
        <v>20</v>
      </c>
      <c r="B2271" s="517" t="s">
        <v>25158</v>
      </c>
      <c r="C2271" s="333" t="s">
        <v>25855</v>
      </c>
      <c r="D2271" s="333" t="s">
        <v>274</v>
      </c>
      <c r="E2271" s="333" t="s">
        <v>25856</v>
      </c>
      <c r="F2271" s="333" t="s">
        <v>25857</v>
      </c>
      <c r="G2271" s="515">
        <v>925</v>
      </c>
      <c r="H2271" s="516">
        <v>3605877</v>
      </c>
    </row>
    <row r="2272" spans="1:8" x14ac:dyDescent="0.3">
      <c r="A2272" s="514">
        <v>20</v>
      </c>
      <c r="B2272" s="517" t="s">
        <v>25158</v>
      </c>
      <c r="C2272" s="333" t="s">
        <v>25858</v>
      </c>
      <c r="D2272" s="333" t="s">
        <v>274</v>
      </c>
      <c r="E2272" s="333" t="s">
        <v>25859</v>
      </c>
      <c r="F2272" s="333" t="s">
        <v>25860</v>
      </c>
      <c r="G2272" s="515">
        <v>925</v>
      </c>
      <c r="H2272" s="516">
        <v>8992323</v>
      </c>
    </row>
    <row r="2273" spans="1:8" x14ac:dyDescent="0.3">
      <c r="A2273" s="514">
        <v>20</v>
      </c>
      <c r="B2273" s="517" t="s">
        <v>25158</v>
      </c>
      <c r="C2273" s="333" t="s">
        <v>25861</v>
      </c>
      <c r="D2273" s="333" t="s">
        <v>274</v>
      </c>
      <c r="E2273" s="333" t="s">
        <v>25862</v>
      </c>
      <c r="F2273" s="333" t="s">
        <v>25863</v>
      </c>
      <c r="G2273" s="515">
        <v>925</v>
      </c>
      <c r="H2273" s="516">
        <v>2166070</v>
      </c>
    </row>
    <row r="2274" spans="1:8" x14ac:dyDescent="0.3">
      <c r="A2274" s="514">
        <v>20</v>
      </c>
      <c r="B2274" s="517" t="s">
        <v>25158</v>
      </c>
      <c r="C2274" s="333" t="s">
        <v>25864</v>
      </c>
      <c r="D2274" s="333" t="s">
        <v>274</v>
      </c>
      <c r="E2274" s="333" t="s">
        <v>25865</v>
      </c>
      <c r="F2274" s="333" t="s">
        <v>25866</v>
      </c>
      <c r="G2274" s="515">
        <v>650</v>
      </c>
      <c r="H2274" s="516">
        <v>9061394</v>
      </c>
    </row>
    <row r="2275" spans="1:8" x14ac:dyDescent="0.3">
      <c r="A2275" s="514">
        <v>20</v>
      </c>
      <c r="B2275" s="517" t="s">
        <v>25158</v>
      </c>
      <c r="C2275" s="333" t="s">
        <v>25867</v>
      </c>
      <c r="D2275" s="333" t="s">
        <v>274</v>
      </c>
      <c r="E2275" s="333" t="s">
        <v>25868</v>
      </c>
      <c r="F2275" s="333" t="s">
        <v>25869</v>
      </c>
      <c r="G2275" s="515">
        <v>925</v>
      </c>
      <c r="H2275" s="516">
        <v>8088399</v>
      </c>
    </row>
    <row r="2276" spans="1:8" x14ac:dyDescent="0.3">
      <c r="A2276" s="514">
        <v>20</v>
      </c>
      <c r="B2276" s="517" t="s">
        <v>25158</v>
      </c>
      <c r="C2276" s="333" t="s">
        <v>25870</v>
      </c>
      <c r="D2276" s="333" t="s">
        <v>274</v>
      </c>
      <c r="E2276" s="333" t="s">
        <v>25871</v>
      </c>
      <c r="F2276" s="333" t="s">
        <v>25872</v>
      </c>
      <c r="G2276" s="515">
        <v>310</v>
      </c>
      <c r="H2276" s="516">
        <v>9099672</v>
      </c>
    </row>
    <row r="2277" spans="1:8" x14ac:dyDescent="0.3">
      <c r="A2277" s="514">
        <v>20</v>
      </c>
      <c r="B2277" s="517" t="s">
        <v>25158</v>
      </c>
      <c r="C2277" s="333" t="s">
        <v>25873</v>
      </c>
      <c r="D2277" s="333" t="s">
        <v>274</v>
      </c>
      <c r="E2277" s="333" t="s">
        <v>25874</v>
      </c>
      <c r="F2277" s="333" t="s">
        <v>25875</v>
      </c>
      <c r="G2277" s="515">
        <v>619</v>
      </c>
      <c r="H2277" s="516">
        <v>4159137</v>
      </c>
    </row>
    <row r="2278" spans="1:8" x14ac:dyDescent="0.3">
      <c r="A2278" s="514">
        <v>20</v>
      </c>
      <c r="B2278" s="517" t="s">
        <v>25158</v>
      </c>
      <c r="C2278" s="333" t="s">
        <v>15837</v>
      </c>
      <c r="D2278" s="333" t="s">
        <v>274</v>
      </c>
      <c r="E2278" s="333" t="s">
        <v>15838</v>
      </c>
      <c r="F2278" s="333" t="s">
        <v>25876</v>
      </c>
      <c r="G2278" s="515">
        <v>678</v>
      </c>
      <c r="H2278" s="516">
        <v>7724339</v>
      </c>
    </row>
    <row r="2279" spans="1:8" x14ac:dyDescent="0.3">
      <c r="A2279" s="514">
        <v>20</v>
      </c>
      <c r="B2279" s="517" t="s">
        <v>25158</v>
      </c>
      <c r="C2279" s="333" t="s">
        <v>25877</v>
      </c>
      <c r="D2279" s="333" t="s">
        <v>274</v>
      </c>
      <c r="E2279" s="333" t="s">
        <v>25878</v>
      </c>
      <c r="F2279" s="333" t="s">
        <v>25879</v>
      </c>
      <c r="G2279" s="515">
        <v>925</v>
      </c>
      <c r="H2279" s="516">
        <v>7195555</v>
      </c>
    </row>
    <row r="2280" spans="1:8" x14ac:dyDescent="0.3">
      <c r="A2280" s="514">
        <v>20</v>
      </c>
      <c r="B2280" s="517" t="s">
        <v>25158</v>
      </c>
      <c r="C2280" s="333" t="s">
        <v>25880</v>
      </c>
      <c r="D2280" s="333" t="s">
        <v>274</v>
      </c>
      <c r="E2280" s="333" t="s">
        <v>25881</v>
      </c>
      <c r="F2280" s="333" t="s">
        <v>25882</v>
      </c>
      <c r="G2280" s="515">
        <v>925</v>
      </c>
      <c r="H2280" s="516">
        <v>9457881</v>
      </c>
    </row>
    <row r="2281" spans="1:8" x14ac:dyDescent="0.3">
      <c r="A2281" s="514">
        <v>20</v>
      </c>
      <c r="B2281" s="517" t="s">
        <v>25158</v>
      </c>
      <c r="C2281" s="333" t="s">
        <v>745</v>
      </c>
      <c r="D2281" s="333" t="s">
        <v>789</v>
      </c>
      <c r="E2281" s="333" t="s">
        <v>180</v>
      </c>
      <c r="F2281" s="333" t="s">
        <v>22821</v>
      </c>
      <c r="G2281" s="515">
        <v>925</v>
      </c>
      <c r="H2281" s="516">
        <v>7089761</v>
      </c>
    </row>
    <row r="2282" spans="1:8" x14ac:dyDescent="0.3">
      <c r="A2282" s="514">
        <v>20</v>
      </c>
      <c r="B2282" s="517" t="s">
        <v>25158</v>
      </c>
      <c r="C2282" s="333" t="s">
        <v>25883</v>
      </c>
      <c r="D2282" s="333" t="s">
        <v>274</v>
      </c>
      <c r="E2282" s="333" t="s">
        <v>25884</v>
      </c>
      <c r="F2282" s="333" t="s">
        <v>25885</v>
      </c>
      <c r="G2282" s="515">
        <v>925</v>
      </c>
      <c r="H2282" s="516">
        <v>2294548</v>
      </c>
    </row>
    <row r="2283" spans="1:8" x14ac:dyDescent="0.3">
      <c r="A2283" s="514">
        <v>20</v>
      </c>
      <c r="B2283" s="517" t="s">
        <v>25158</v>
      </c>
      <c r="C2283" s="333" t="s">
        <v>25886</v>
      </c>
      <c r="D2283" s="333" t="s">
        <v>274</v>
      </c>
      <c r="E2283" s="333" t="s">
        <v>25887</v>
      </c>
      <c r="F2283" s="333" t="s">
        <v>25888</v>
      </c>
      <c r="G2283" s="515">
        <v>925</v>
      </c>
      <c r="H2283" s="516">
        <v>2569314</v>
      </c>
    </row>
    <row r="2284" spans="1:8" x14ac:dyDescent="0.3">
      <c r="A2284" s="514">
        <v>20</v>
      </c>
      <c r="B2284" s="517" t="s">
        <v>25158</v>
      </c>
      <c r="C2284" s="333" t="s">
        <v>25855</v>
      </c>
      <c r="D2284" s="333" t="s">
        <v>274</v>
      </c>
      <c r="E2284" s="333" t="s">
        <v>25856</v>
      </c>
      <c r="F2284" s="333" t="s">
        <v>25857</v>
      </c>
      <c r="G2284" s="515">
        <v>925</v>
      </c>
      <c r="H2284" s="516">
        <v>3605877</v>
      </c>
    </row>
    <row r="2285" spans="1:8" x14ac:dyDescent="0.3">
      <c r="A2285" s="514">
        <v>20</v>
      </c>
      <c r="B2285" s="517" t="s">
        <v>25158</v>
      </c>
      <c r="C2285" s="333" t="s">
        <v>20911</v>
      </c>
      <c r="D2285" s="333" t="s">
        <v>274</v>
      </c>
      <c r="E2285" s="333" t="s">
        <v>20912</v>
      </c>
      <c r="F2285" s="333" t="s">
        <v>20913</v>
      </c>
      <c r="G2285" s="515">
        <v>925</v>
      </c>
      <c r="H2285" s="516">
        <v>9970460</v>
      </c>
    </row>
    <row r="2286" spans="1:8" x14ac:dyDescent="0.3">
      <c r="A2286" s="514">
        <v>20</v>
      </c>
      <c r="B2286" s="517" t="s">
        <v>25158</v>
      </c>
      <c r="C2286" s="333" t="s">
        <v>25615</v>
      </c>
      <c r="D2286" s="333" t="s">
        <v>274</v>
      </c>
      <c r="E2286" s="333" t="s">
        <v>25616</v>
      </c>
      <c r="F2286" s="333" t="s">
        <v>25617</v>
      </c>
      <c r="G2286" s="515">
        <v>415</v>
      </c>
      <c r="H2286" s="516">
        <v>5315574</v>
      </c>
    </row>
    <row r="2287" spans="1:8" x14ac:dyDescent="0.3">
      <c r="A2287" s="514">
        <v>20</v>
      </c>
      <c r="B2287" s="517" t="s">
        <v>25158</v>
      </c>
      <c r="C2287" s="333" t="s">
        <v>25889</v>
      </c>
      <c r="D2287" s="333" t="s">
        <v>274</v>
      </c>
      <c r="E2287" s="333" t="s">
        <v>25890</v>
      </c>
      <c r="F2287" s="333" t="s">
        <v>25891</v>
      </c>
      <c r="G2287" s="515">
        <v>559</v>
      </c>
      <c r="H2287" s="516">
        <v>9705915</v>
      </c>
    </row>
    <row r="2288" spans="1:8" x14ac:dyDescent="0.3">
      <c r="A2288" s="514">
        <v>20</v>
      </c>
      <c r="B2288" s="517" t="s">
        <v>25158</v>
      </c>
      <c r="C2288" s="333" t="s">
        <v>25892</v>
      </c>
      <c r="D2288" s="333" t="s">
        <v>274</v>
      </c>
      <c r="E2288" s="333" t="s">
        <v>25893</v>
      </c>
      <c r="F2288" s="333" t="s">
        <v>25894</v>
      </c>
      <c r="G2288" s="515">
        <v>510</v>
      </c>
      <c r="H2288" s="516">
        <v>3314924</v>
      </c>
    </row>
    <row r="2289" spans="1:8" x14ac:dyDescent="0.3">
      <c r="A2289" s="514">
        <v>20</v>
      </c>
      <c r="B2289" s="517" t="s">
        <v>25158</v>
      </c>
      <c r="C2289" s="333" t="s">
        <v>25895</v>
      </c>
      <c r="D2289" s="333" t="s">
        <v>274</v>
      </c>
      <c r="E2289" s="333" t="s">
        <v>25896</v>
      </c>
      <c r="F2289" s="333" t="s">
        <v>25897</v>
      </c>
      <c r="G2289" s="515">
        <v>415</v>
      </c>
      <c r="H2289" s="516">
        <v>2981443</v>
      </c>
    </row>
    <row r="2290" spans="1:8" x14ac:dyDescent="0.3">
      <c r="A2290" s="514">
        <v>20</v>
      </c>
      <c r="B2290" s="517" t="s">
        <v>25158</v>
      </c>
      <c r="C2290" s="333" t="s">
        <v>10364</v>
      </c>
      <c r="D2290" s="333" t="s">
        <v>274</v>
      </c>
      <c r="E2290" s="333" t="s">
        <v>4496</v>
      </c>
      <c r="F2290" s="333" t="s">
        <v>21602</v>
      </c>
      <c r="G2290" s="515">
        <v>702</v>
      </c>
      <c r="H2290" s="516">
        <v>9790560</v>
      </c>
    </row>
    <row r="2291" spans="1:8" x14ac:dyDescent="0.3">
      <c r="A2291" s="514">
        <v>20</v>
      </c>
      <c r="B2291" s="517" t="s">
        <v>25158</v>
      </c>
      <c r="C2291" s="333" t="s">
        <v>25898</v>
      </c>
      <c r="D2291" s="333" t="s">
        <v>274</v>
      </c>
      <c r="E2291" s="333" t="s">
        <v>25899</v>
      </c>
      <c r="F2291" s="333" t="s">
        <v>25900</v>
      </c>
      <c r="G2291" s="515">
        <v>315</v>
      </c>
      <c r="H2291" s="516">
        <v>5606557</v>
      </c>
    </row>
    <row r="2292" spans="1:8" x14ac:dyDescent="0.3">
      <c r="A2292" s="514">
        <v>20</v>
      </c>
      <c r="B2292" s="517" t="s">
        <v>25158</v>
      </c>
      <c r="C2292" s="333" t="s">
        <v>25901</v>
      </c>
      <c r="D2292" s="333" t="s">
        <v>274</v>
      </c>
      <c r="E2292" s="333" t="s">
        <v>25902</v>
      </c>
      <c r="F2292" s="333" t="s">
        <v>25903</v>
      </c>
      <c r="G2292" s="515">
        <v>916</v>
      </c>
      <c r="H2292" s="516">
        <v>4295928</v>
      </c>
    </row>
    <row r="2293" spans="1:8" x14ac:dyDescent="0.3">
      <c r="A2293" s="514">
        <v>20</v>
      </c>
      <c r="B2293" s="517" t="s">
        <v>25158</v>
      </c>
      <c r="C2293" s="333" t="s">
        <v>25904</v>
      </c>
      <c r="D2293" s="333" t="s">
        <v>274</v>
      </c>
      <c r="E2293" s="333" t="s">
        <v>25905</v>
      </c>
      <c r="F2293" s="333" t="s">
        <v>25906</v>
      </c>
      <c r="G2293" s="515">
        <v>925</v>
      </c>
      <c r="H2293" s="516">
        <v>9060723</v>
      </c>
    </row>
    <row r="2294" spans="1:8" x14ac:dyDescent="0.3">
      <c r="A2294" s="514">
        <v>20</v>
      </c>
      <c r="B2294" s="517" t="s">
        <v>25158</v>
      </c>
      <c r="C2294" s="333" t="s">
        <v>25907</v>
      </c>
      <c r="D2294" s="333" t="s">
        <v>274</v>
      </c>
      <c r="E2294" s="333" t="s">
        <v>25908</v>
      </c>
      <c r="F2294" s="333" t="s">
        <v>25909</v>
      </c>
      <c r="G2294" s="515">
        <v>510</v>
      </c>
      <c r="H2294" s="516">
        <v>4090008</v>
      </c>
    </row>
    <row r="2295" spans="1:8" x14ac:dyDescent="0.3">
      <c r="A2295" s="514">
        <v>20</v>
      </c>
      <c r="B2295" s="517" t="s">
        <v>25158</v>
      </c>
      <c r="C2295" s="333" t="s">
        <v>25910</v>
      </c>
      <c r="D2295" s="333" t="s">
        <v>274</v>
      </c>
      <c r="E2295" s="333" t="s">
        <v>25911</v>
      </c>
      <c r="F2295" s="333" t="s">
        <v>25912</v>
      </c>
      <c r="G2295" s="515">
        <v>925</v>
      </c>
      <c r="H2295" s="516">
        <v>3635777</v>
      </c>
    </row>
    <row r="2296" spans="1:8" x14ac:dyDescent="0.3">
      <c r="A2296" s="514">
        <v>20</v>
      </c>
      <c r="B2296" s="517" t="s">
        <v>25158</v>
      </c>
      <c r="C2296" s="333" t="s">
        <v>25913</v>
      </c>
      <c r="D2296" s="333" t="s">
        <v>274</v>
      </c>
      <c r="E2296" s="333" t="s">
        <v>25914</v>
      </c>
      <c r="F2296" s="333" t="s">
        <v>25915</v>
      </c>
      <c r="G2296" s="515">
        <v>925</v>
      </c>
      <c r="H2296" s="516">
        <v>9442455</v>
      </c>
    </row>
    <row r="2297" spans="1:8" x14ac:dyDescent="0.3">
      <c r="A2297" s="514">
        <v>20</v>
      </c>
      <c r="B2297" s="517" t="s">
        <v>25158</v>
      </c>
      <c r="C2297" s="333" t="s">
        <v>25855</v>
      </c>
      <c r="D2297" s="333" t="s">
        <v>274</v>
      </c>
      <c r="E2297" s="333" t="s">
        <v>25856</v>
      </c>
      <c r="F2297" s="333" t="s">
        <v>25857</v>
      </c>
      <c r="G2297" s="515">
        <v>925</v>
      </c>
      <c r="H2297" s="516">
        <v>3605877</v>
      </c>
    </row>
    <row r="2298" spans="1:8" x14ac:dyDescent="0.3">
      <c r="A2298" s="514">
        <v>20</v>
      </c>
      <c r="B2298" s="517" t="s">
        <v>25158</v>
      </c>
      <c r="C2298" s="333" t="s">
        <v>25916</v>
      </c>
      <c r="D2298" s="333" t="s">
        <v>274</v>
      </c>
      <c r="E2298" s="333" t="s">
        <v>25917</v>
      </c>
      <c r="F2298" s="333" t="s">
        <v>25918</v>
      </c>
      <c r="G2298" s="515">
        <v>925</v>
      </c>
      <c r="H2298" s="516">
        <v>6488086</v>
      </c>
    </row>
    <row r="2299" spans="1:8" x14ac:dyDescent="0.3">
      <c r="A2299" s="514">
        <v>20</v>
      </c>
      <c r="B2299" s="517" t="s">
        <v>25158</v>
      </c>
      <c r="C2299" s="333" t="s">
        <v>25919</v>
      </c>
      <c r="D2299" s="333" t="s">
        <v>274</v>
      </c>
      <c r="E2299" s="333" t="s">
        <v>25920</v>
      </c>
      <c r="F2299" s="333" t="s">
        <v>25921</v>
      </c>
      <c r="G2299" s="515">
        <v>209</v>
      </c>
      <c r="H2299" s="516">
        <v>9692005</v>
      </c>
    </row>
    <row r="2300" spans="1:8" x14ac:dyDescent="0.3">
      <c r="A2300" s="514">
        <v>20</v>
      </c>
      <c r="B2300" s="517" t="s">
        <v>25158</v>
      </c>
      <c r="C2300" s="333" t="s">
        <v>25922</v>
      </c>
      <c r="D2300" s="333" t="s">
        <v>274</v>
      </c>
      <c r="E2300" s="333" t="s">
        <v>25923</v>
      </c>
      <c r="F2300" s="333" t="s">
        <v>25924</v>
      </c>
      <c r="G2300" s="515">
        <v>925</v>
      </c>
      <c r="H2300" s="516">
        <v>5498449</v>
      </c>
    </row>
    <row r="2301" spans="1:8" x14ac:dyDescent="0.3">
      <c r="A2301" s="514">
        <v>20</v>
      </c>
      <c r="B2301" s="517" t="s">
        <v>25158</v>
      </c>
      <c r="C2301" s="333" t="s">
        <v>25925</v>
      </c>
      <c r="D2301" s="333" t="s">
        <v>274</v>
      </c>
      <c r="E2301" s="333" t="s">
        <v>25926</v>
      </c>
      <c r="F2301" s="333" t="s">
        <v>25927</v>
      </c>
      <c r="G2301" s="515">
        <v>925</v>
      </c>
      <c r="H2301" s="516">
        <v>3243780</v>
      </c>
    </row>
    <row r="2302" spans="1:8" x14ac:dyDescent="0.3">
      <c r="A2302" s="514">
        <v>20</v>
      </c>
      <c r="B2302" s="517" t="s">
        <v>25158</v>
      </c>
      <c r="C2302" s="333" t="s">
        <v>20911</v>
      </c>
      <c r="D2302" s="333" t="s">
        <v>274</v>
      </c>
      <c r="E2302" s="333" t="s">
        <v>20912</v>
      </c>
      <c r="F2302" s="333" t="s">
        <v>20913</v>
      </c>
      <c r="G2302" s="515">
        <v>925</v>
      </c>
      <c r="H2302" s="516">
        <v>9970460</v>
      </c>
    </row>
    <row r="2303" spans="1:8" x14ac:dyDescent="0.3">
      <c r="A2303" s="514">
        <v>20</v>
      </c>
      <c r="B2303" s="517" t="s">
        <v>25158</v>
      </c>
      <c r="C2303" s="333" t="s">
        <v>8110</v>
      </c>
      <c r="D2303" s="333" t="s">
        <v>274</v>
      </c>
      <c r="E2303" s="333" t="s">
        <v>8111</v>
      </c>
      <c r="F2303" s="333" t="s">
        <v>25128</v>
      </c>
      <c r="G2303" s="515">
        <v>408</v>
      </c>
      <c r="H2303" s="516">
        <v>7183077</v>
      </c>
    </row>
    <row r="2304" spans="1:8" x14ac:dyDescent="0.3">
      <c r="A2304" s="514">
        <v>20</v>
      </c>
      <c r="B2304" s="517" t="s">
        <v>25158</v>
      </c>
      <c r="C2304" s="333" t="s">
        <v>25928</v>
      </c>
      <c r="D2304" s="333" t="s">
        <v>274</v>
      </c>
      <c r="E2304" s="333" t="s">
        <v>25929</v>
      </c>
      <c r="F2304" s="333" t="s">
        <v>25930</v>
      </c>
      <c r="G2304" s="515">
        <v>925</v>
      </c>
      <c r="H2304" s="516">
        <v>3374367</v>
      </c>
    </row>
    <row r="2305" spans="1:8" x14ac:dyDescent="0.3">
      <c r="A2305" s="514">
        <v>20</v>
      </c>
      <c r="B2305" s="517" t="s">
        <v>25158</v>
      </c>
      <c r="C2305" s="333" t="s">
        <v>25873</v>
      </c>
      <c r="D2305" s="333" t="s">
        <v>274</v>
      </c>
      <c r="E2305" s="333" t="s">
        <v>25874</v>
      </c>
      <c r="F2305" s="333" t="s">
        <v>25875</v>
      </c>
      <c r="G2305" s="515">
        <v>619</v>
      </c>
      <c r="H2305" s="516">
        <v>4159137</v>
      </c>
    </row>
    <row r="2306" spans="1:8" x14ac:dyDescent="0.3">
      <c r="A2306" s="514">
        <v>20</v>
      </c>
      <c r="B2306" s="517" t="s">
        <v>25158</v>
      </c>
      <c r="C2306" s="333" t="s">
        <v>25931</v>
      </c>
      <c r="D2306" s="333" t="s">
        <v>274</v>
      </c>
      <c r="E2306" s="333" t="s">
        <v>25932</v>
      </c>
      <c r="F2306" s="333" t="s">
        <v>25933</v>
      </c>
      <c r="G2306" s="515">
        <v>925</v>
      </c>
      <c r="H2306" s="516">
        <v>3811334</v>
      </c>
    </row>
    <row r="2307" spans="1:8" x14ac:dyDescent="0.3">
      <c r="A2307" s="514">
        <v>20</v>
      </c>
      <c r="B2307" s="517" t="s">
        <v>25158</v>
      </c>
      <c r="C2307" s="333" t="s">
        <v>25934</v>
      </c>
      <c r="D2307" s="333" t="s">
        <v>274</v>
      </c>
      <c r="E2307" s="333" t="s">
        <v>25935</v>
      </c>
      <c r="F2307" s="333" t="s">
        <v>25936</v>
      </c>
      <c r="G2307" s="515">
        <v>925</v>
      </c>
      <c r="H2307" s="516">
        <v>2568634</v>
      </c>
    </row>
    <row r="2308" spans="1:8" x14ac:dyDescent="0.3">
      <c r="A2308" s="514">
        <v>238.3</v>
      </c>
      <c r="B2308" s="517" t="s">
        <v>25158</v>
      </c>
      <c r="C2308" s="333" t="s">
        <v>2274</v>
      </c>
      <c r="D2308" s="333" t="s">
        <v>274</v>
      </c>
      <c r="E2308" s="333" t="s">
        <v>2689</v>
      </c>
      <c r="F2308" s="333" t="s">
        <v>18722</v>
      </c>
      <c r="G2308" s="515">
        <v>469</v>
      </c>
      <c r="H2308" s="516">
        <v>4462030</v>
      </c>
    </row>
    <row r="2309" spans="1:8" x14ac:dyDescent="0.3">
      <c r="A2309" s="514">
        <v>246.04</v>
      </c>
      <c r="B2309" s="517" t="s">
        <v>25158</v>
      </c>
      <c r="C2309" s="333" t="s">
        <v>1760</v>
      </c>
      <c r="D2309" s="333" t="s">
        <v>262</v>
      </c>
      <c r="E2309" s="333" t="s">
        <v>2680</v>
      </c>
      <c r="F2309" s="333" t="s">
        <v>25937</v>
      </c>
      <c r="G2309" s="515">
        <v>925</v>
      </c>
      <c r="H2309" s="516">
        <v>6722221</v>
      </c>
    </row>
    <row r="2310" spans="1:8" x14ac:dyDescent="0.3">
      <c r="A2310" s="514">
        <v>248.48</v>
      </c>
      <c r="B2310" s="517" t="s">
        <v>25158</v>
      </c>
      <c r="C2310" s="333" t="s">
        <v>10254</v>
      </c>
      <c r="D2310" s="333" t="s">
        <v>274</v>
      </c>
      <c r="E2310" s="333" t="s">
        <v>10255</v>
      </c>
      <c r="F2310" s="333" t="s">
        <v>18801</v>
      </c>
      <c r="G2310" s="515">
        <v>925</v>
      </c>
      <c r="H2310" s="516">
        <v>9422469</v>
      </c>
    </row>
    <row r="2311" spans="1:8" x14ac:dyDescent="0.3">
      <c r="A2311" s="514">
        <v>25</v>
      </c>
      <c r="B2311" s="517" t="s">
        <v>25158</v>
      </c>
      <c r="C2311" s="333" t="s">
        <v>25938</v>
      </c>
      <c r="D2311" s="333" t="s">
        <v>274</v>
      </c>
      <c r="E2311" s="333" t="s">
        <v>25939</v>
      </c>
      <c r="F2311" s="333" t="s">
        <v>25940</v>
      </c>
      <c r="G2311" s="515">
        <v>949</v>
      </c>
      <c r="H2311" s="516">
        <v>8135424</v>
      </c>
    </row>
    <row r="2312" spans="1:8" x14ac:dyDescent="0.3">
      <c r="A2312" s="514">
        <v>25</v>
      </c>
      <c r="B2312" s="517" t="s">
        <v>25158</v>
      </c>
      <c r="C2312" s="333" t="s">
        <v>25941</v>
      </c>
      <c r="D2312" s="333" t="s">
        <v>274</v>
      </c>
      <c r="E2312" s="333" t="s">
        <v>25942</v>
      </c>
      <c r="F2312" s="333" t="s">
        <v>25943</v>
      </c>
      <c r="G2312" s="515">
        <v>408</v>
      </c>
      <c r="H2312" s="516">
        <v>6084294</v>
      </c>
    </row>
    <row r="2313" spans="1:8" x14ac:dyDescent="0.3">
      <c r="A2313" s="514">
        <v>25</v>
      </c>
      <c r="B2313" s="517" t="s">
        <v>25158</v>
      </c>
      <c r="C2313" s="333" t="s">
        <v>24452</v>
      </c>
      <c r="D2313" s="333" t="s">
        <v>274</v>
      </c>
      <c r="E2313" s="333" t="s">
        <v>24453</v>
      </c>
      <c r="F2313" s="333" t="s">
        <v>24454</v>
      </c>
      <c r="G2313" s="515">
        <v>925</v>
      </c>
      <c r="H2313" s="516">
        <v>9335334</v>
      </c>
    </row>
    <row r="2314" spans="1:8" x14ac:dyDescent="0.3">
      <c r="A2314" s="514">
        <v>25</v>
      </c>
      <c r="B2314" s="517" t="s">
        <v>25158</v>
      </c>
      <c r="C2314" s="333" t="s">
        <v>25944</v>
      </c>
      <c r="D2314" s="333" t="s">
        <v>274</v>
      </c>
      <c r="E2314" s="333" t="s">
        <v>25945</v>
      </c>
      <c r="F2314" s="333" t="s">
        <v>25946</v>
      </c>
      <c r="G2314" s="515">
        <v>847</v>
      </c>
      <c r="H2314" s="516">
        <v>6878102</v>
      </c>
    </row>
    <row r="2315" spans="1:8" x14ac:dyDescent="0.3">
      <c r="A2315" s="514">
        <v>25</v>
      </c>
      <c r="B2315" s="517" t="s">
        <v>25158</v>
      </c>
      <c r="C2315" s="333" t="s">
        <v>25947</v>
      </c>
      <c r="D2315" s="333" t="s">
        <v>274</v>
      </c>
      <c r="E2315" s="333" t="s">
        <v>25948</v>
      </c>
      <c r="F2315" s="333" t="s">
        <v>25949</v>
      </c>
      <c r="G2315" s="515">
        <v>925</v>
      </c>
      <c r="H2315" s="516">
        <v>9307679</v>
      </c>
    </row>
    <row r="2316" spans="1:8" x14ac:dyDescent="0.3">
      <c r="A2316" s="514">
        <v>25</v>
      </c>
      <c r="B2316" s="517" t="s">
        <v>25158</v>
      </c>
      <c r="C2316" s="333" t="s">
        <v>25950</v>
      </c>
      <c r="D2316" s="333" t="s">
        <v>274</v>
      </c>
      <c r="E2316" s="333" t="s">
        <v>25951</v>
      </c>
      <c r="F2316" s="333" t="s">
        <v>25952</v>
      </c>
      <c r="G2316" s="515">
        <v>925</v>
      </c>
      <c r="H2316" s="516">
        <v>9353432</v>
      </c>
    </row>
    <row r="2317" spans="1:8" x14ac:dyDescent="0.3">
      <c r="A2317" s="514">
        <v>25</v>
      </c>
      <c r="B2317" s="517" t="s">
        <v>25158</v>
      </c>
      <c r="C2317" s="333" t="s">
        <v>25953</v>
      </c>
      <c r="D2317" s="333" t="s">
        <v>274</v>
      </c>
      <c r="E2317" s="333" t="s">
        <v>25954</v>
      </c>
      <c r="F2317" s="333" t="s">
        <v>25955</v>
      </c>
      <c r="G2317" s="515">
        <v>510</v>
      </c>
      <c r="H2317" s="516">
        <v>9140595</v>
      </c>
    </row>
    <row r="2318" spans="1:8" x14ac:dyDescent="0.3">
      <c r="A2318" s="514">
        <v>25</v>
      </c>
      <c r="B2318" s="517" t="s">
        <v>25158</v>
      </c>
      <c r="C2318" s="333" t="s">
        <v>24422</v>
      </c>
      <c r="D2318" s="333" t="s">
        <v>274</v>
      </c>
      <c r="E2318" s="333" t="s">
        <v>24423</v>
      </c>
      <c r="F2318" s="333" t="s">
        <v>24424</v>
      </c>
      <c r="G2318" s="515">
        <v>631</v>
      </c>
      <c r="H2318" s="516">
        <v>4561932</v>
      </c>
    </row>
    <row r="2319" spans="1:8" x14ac:dyDescent="0.3">
      <c r="A2319" s="514">
        <v>25</v>
      </c>
      <c r="B2319" s="517" t="s">
        <v>25158</v>
      </c>
      <c r="C2319" s="333" t="s">
        <v>25956</v>
      </c>
      <c r="D2319" s="333" t="s">
        <v>274</v>
      </c>
      <c r="E2319" s="333" t="s">
        <v>25957</v>
      </c>
      <c r="F2319" s="333" t="s">
        <v>25958</v>
      </c>
      <c r="G2319" s="515">
        <v>925</v>
      </c>
      <c r="H2319" s="516">
        <v>3302189</v>
      </c>
    </row>
    <row r="2320" spans="1:8" x14ac:dyDescent="0.3">
      <c r="A2320" s="514">
        <v>25</v>
      </c>
      <c r="B2320" s="517" t="s">
        <v>25158</v>
      </c>
      <c r="C2320" s="333" t="s">
        <v>20813</v>
      </c>
      <c r="D2320" s="333" t="s">
        <v>274</v>
      </c>
      <c r="E2320" s="333" t="s">
        <v>20814</v>
      </c>
      <c r="F2320" s="333" t="s">
        <v>20815</v>
      </c>
      <c r="G2320" s="515">
        <v>925</v>
      </c>
      <c r="H2320" s="516">
        <v>2842105</v>
      </c>
    </row>
    <row r="2321" spans="1:8" x14ac:dyDescent="0.3">
      <c r="A2321" s="514">
        <v>25</v>
      </c>
      <c r="B2321" s="517" t="s">
        <v>25158</v>
      </c>
      <c r="C2321" s="333" t="s">
        <v>25959</v>
      </c>
      <c r="D2321" s="333" t="s">
        <v>274</v>
      </c>
      <c r="E2321" s="333" t="s">
        <v>25960</v>
      </c>
      <c r="F2321" s="333" t="s">
        <v>25961</v>
      </c>
      <c r="G2321" s="515">
        <v>510</v>
      </c>
      <c r="H2321" s="516">
        <v>5071190</v>
      </c>
    </row>
    <row r="2322" spans="1:8" x14ac:dyDescent="0.3">
      <c r="A2322" s="514">
        <v>25</v>
      </c>
      <c r="B2322" s="517" t="s">
        <v>25158</v>
      </c>
      <c r="C2322" s="333" t="s">
        <v>25962</v>
      </c>
      <c r="D2322" s="333" t="s">
        <v>274</v>
      </c>
      <c r="E2322" s="333" t="s">
        <v>25963</v>
      </c>
      <c r="F2322" s="333" t="s">
        <v>25964</v>
      </c>
      <c r="G2322" s="515">
        <v>415</v>
      </c>
      <c r="H2322" s="516">
        <v>9138995</v>
      </c>
    </row>
    <row r="2323" spans="1:8" x14ac:dyDescent="0.3">
      <c r="A2323" s="514">
        <v>25</v>
      </c>
      <c r="B2323" s="517" t="s">
        <v>25158</v>
      </c>
      <c r="C2323" s="333" t="s">
        <v>25965</v>
      </c>
      <c r="D2323" s="333" t="s">
        <v>274</v>
      </c>
      <c r="E2323" s="333" t="s">
        <v>25966</v>
      </c>
      <c r="F2323" s="333" t="s">
        <v>25967</v>
      </c>
      <c r="G2323" s="515">
        <v>808</v>
      </c>
      <c r="H2323" s="516">
        <v>2052398</v>
      </c>
    </row>
    <row r="2324" spans="1:8" x14ac:dyDescent="0.3">
      <c r="A2324" s="514">
        <v>25</v>
      </c>
      <c r="B2324" s="517" t="s">
        <v>25158</v>
      </c>
      <c r="C2324" s="333" t="s">
        <v>25968</v>
      </c>
      <c r="D2324" s="333" t="s">
        <v>274</v>
      </c>
      <c r="E2324" s="333" t="s">
        <v>25969</v>
      </c>
      <c r="F2324" s="333" t="s">
        <v>25970</v>
      </c>
      <c r="G2324" s="515">
        <v>925</v>
      </c>
      <c r="H2324" s="516">
        <v>7883019</v>
      </c>
    </row>
    <row r="2325" spans="1:8" x14ac:dyDescent="0.3">
      <c r="A2325" s="514">
        <v>25</v>
      </c>
      <c r="B2325" s="517" t="s">
        <v>25158</v>
      </c>
      <c r="C2325" s="333" t="s">
        <v>25971</v>
      </c>
      <c r="D2325" s="333" t="s">
        <v>294</v>
      </c>
      <c r="E2325" s="333" t="s">
        <v>25972</v>
      </c>
      <c r="F2325" s="333" t="s">
        <v>25973</v>
      </c>
      <c r="G2325" s="515">
        <v>925</v>
      </c>
      <c r="H2325" s="516">
        <v>4087336</v>
      </c>
    </row>
    <row r="2326" spans="1:8" x14ac:dyDescent="0.3">
      <c r="A2326" s="514">
        <v>25</v>
      </c>
      <c r="B2326" s="517" t="s">
        <v>25158</v>
      </c>
      <c r="C2326" s="333" t="s">
        <v>21188</v>
      </c>
      <c r="D2326" s="333" t="s">
        <v>274</v>
      </c>
      <c r="E2326" s="333" t="s">
        <v>21189</v>
      </c>
      <c r="F2326" s="333" t="s">
        <v>21190</v>
      </c>
      <c r="G2326" s="515">
        <v>925</v>
      </c>
      <c r="H2326" s="516">
        <v>9847684</v>
      </c>
    </row>
    <row r="2327" spans="1:8" x14ac:dyDescent="0.3">
      <c r="A2327" s="514">
        <v>25</v>
      </c>
      <c r="B2327" s="517" t="s">
        <v>25158</v>
      </c>
      <c r="C2327" s="333" t="s">
        <v>25782</v>
      </c>
      <c r="D2327" s="333" t="s">
        <v>274</v>
      </c>
      <c r="E2327" s="333" t="s">
        <v>25783</v>
      </c>
      <c r="F2327" s="333" t="s">
        <v>25784</v>
      </c>
      <c r="G2327" s="515">
        <v>650</v>
      </c>
      <c r="H2327" s="516">
        <v>3494444</v>
      </c>
    </row>
    <row r="2328" spans="1:8" x14ac:dyDescent="0.3">
      <c r="A2328" s="514">
        <v>25</v>
      </c>
      <c r="B2328" s="517" t="s">
        <v>25158</v>
      </c>
      <c r="C2328" s="333" t="s">
        <v>25974</v>
      </c>
      <c r="D2328" s="333" t="s">
        <v>274</v>
      </c>
      <c r="E2328" s="333" t="s">
        <v>25975</v>
      </c>
      <c r="F2328" s="333" t="s">
        <v>25976</v>
      </c>
      <c r="G2328" s="515">
        <v>925</v>
      </c>
      <c r="H2328" s="516">
        <v>7084131</v>
      </c>
    </row>
    <row r="2329" spans="1:8" x14ac:dyDescent="0.3">
      <c r="A2329" s="514">
        <v>25</v>
      </c>
      <c r="B2329" s="517" t="s">
        <v>25158</v>
      </c>
      <c r="C2329" s="333" t="s">
        <v>25977</v>
      </c>
      <c r="D2329" s="333" t="s">
        <v>274</v>
      </c>
      <c r="E2329" s="333" t="s">
        <v>25978</v>
      </c>
      <c r="F2329" s="333" t="s">
        <v>25979</v>
      </c>
      <c r="G2329" s="515">
        <v>925</v>
      </c>
      <c r="H2329" s="516">
        <v>2835630</v>
      </c>
    </row>
    <row r="2330" spans="1:8" x14ac:dyDescent="0.3">
      <c r="A2330" s="514">
        <v>25</v>
      </c>
      <c r="B2330" s="517" t="s">
        <v>25158</v>
      </c>
      <c r="C2330" s="333" t="s">
        <v>20761</v>
      </c>
      <c r="D2330" s="333" t="s">
        <v>274</v>
      </c>
      <c r="E2330" s="333" t="s">
        <v>20762</v>
      </c>
      <c r="F2330" s="333" t="s">
        <v>20763</v>
      </c>
      <c r="G2330" s="515">
        <v>510</v>
      </c>
      <c r="H2330" s="516">
        <v>7101547</v>
      </c>
    </row>
    <row r="2331" spans="1:8" x14ac:dyDescent="0.3">
      <c r="A2331" s="514">
        <v>25</v>
      </c>
      <c r="B2331" s="517" t="s">
        <v>25158</v>
      </c>
      <c r="C2331" s="333" t="s">
        <v>20834</v>
      </c>
      <c r="D2331" s="333" t="s">
        <v>274</v>
      </c>
      <c r="E2331" s="333" t="s">
        <v>20835</v>
      </c>
      <c r="F2331" s="333" t="s">
        <v>25980</v>
      </c>
      <c r="G2331" s="515">
        <v>925</v>
      </c>
      <c r="H2331" s="516">
        <v>3766238</v>
      </c>
    </row>
    <row r="2332" spans="1:8" x14ac:dyDescent="0.3">
      <c r="A2332" s="514">
        <v>25</v>
      </c>
      <c r="B2332" s="517" t="s">
        <v>25158</v>
      </c>
      <c r="C2332" s="333" t="s">
        <v>25981</v>
      </c>
      <c r="D2332" s="333" t="s">
        <v>274</v>
      </c>
      <c r="E2332" s="333" t="s">
        <v>25982</v>
      </c>
      <c r="F2332" s="333" t="s">
        <v>25983</v>
      </c>
      <c r="G2332" s="515">
        <v>925</v>
      </c>
      <c r="H2332" s="516">
        <v>9800645</v>
      </c>
    </row>
    <row r="2333" spans="1:8" x14ac:dyDescent="0.3">
      <c r="A2333" s="514">
        <v>25</v>
      </c>
      <c r="B2333" s="517" t="s">
        <v>25158</v>
      </c>
      <c r="C2333" s="333" t="s">
        <v>25984</v>
      </c>
      <c r="D2333" s="333" t="s">
        <v>274</v>
      </c>
      <c r="E2333" s="333" t="s">
        <v>25985</v>
      </c>
      <c r="F2333" s="333" t="s">
        <v>25986</v>
      </c>
      <c r="G2333" s="515">
        <v>617</v>
      </c>
      <c r="H2333" s="516">
        <v>4136167</v>
      </c>
    </row>
    <row r="2334" spans="1:8" x14ac:dyDescent="0.3">
      <c r="A2334" s="514">
        <v>25</v>
      </c>
      <c r="B2334" s="517" t="s">
        <v>25158</v>
      </c>
      <c r="C2334" s="333" t="s">
        <v>25987</v>
      </c>
      <c r="D2334" s="333" t="s">
        <v>274</v>
      </c>
      <c r="E2334" s="333" t="s">
        <v>25988</v>
      </c>
      <c r="F2334" s="333" t="s">
        <v>25989</v>
      </c>
      <c r="G2334" s="515">
        <v>408</v>
      </c>
      <c r="H2334" s="516">
        <v>4275359</v>
      </c>
    </row>
    <row r="2335" spans="1:8" x14ac:dyDescent="0.3">
      <c r="A2335" s="514">
        <v>25</v>
      </c>
      <c r="B2335" s="517" t="s">
        <v>25158</v>
      </c>
      <c r="C2335" s="333" t="s">
        <v>21315</v>
      </c>
      <c r="D2335" s="333" t="s">
        <v>274</v>
      </c>
      <c r="E2335" s="333" t="s">
        <v>21316</v>
      </c>
      <c r="F2335" s="333" t="s">
        <v>21317</v>
      </c>
      <c r="G2335" s="515">
        <v>925</v>
      </c>
      <c r="H2335" s="516">
        <v>2837282</v>
      </c>
    </row>
    <row r="2336" spans="1:8" x14ac:dyDescent="0.3">
      <c r="A2336" s="514">
        <v>25</v>
      </c>
      <c r="B2336" s="517" t="s">
        <v>25158</v>
      </c>
      <c r="C2336" s="333" t="s">
        <v>25990</v>
      </c>
      <c r="D2336" s="333" t="s">
        <v>274</v>
      </c>
      <c r="E2336" s="333" t="s">
        <v>25991</v>
      </c>
      <c r="F2336" s="333" t="s">
        <v>25992</v>
      </c>
      <c r="G2336" s="515">
        <v>510</v>
      </c>
      <c r="H2336" s="516">
        <v>9657938</v>
      </c>
    </row>
    <row r="2337" spans="1:8" x14ac:dyDescent="0.3">
      <c r="A2337" s="514">
        <v>25</v>
      </c>
      <c r="B2337" s="517" t="s">
        <v>25158</v>
      </c>
      <c r="C2337" s="333" t="s">
        <v>25993</v>
      </c>
      <c r="D2337" s="333" t="s">
        <v>274</v>
      </c>
      <c r="E2337" s="333" t="s">
        <v>25994</v>
      </c>
      <c r="F2337" s="333" t="s">
        <v>25995</v>
      </c>
      <c r="G2337" s="515">
        <v>925</v>
      </c>
      <c r="H2337" s="516">
        <v>9333158</v>
      </c>
    </row>
    <row r="2338" spans="1:8" x14ac:dyDescent="0.3">
      <c r="A2338" s="514">
        <v>25</v>
      </c>
      <c r="B2338" s="517" t="s">
        <v>25158</v>
      </c>
      <c r="C2338" s="333" t="s">
        <v>20870</v>
      </c>
      <c r="D2338" s="333" t="s">
        <v>274</v>
      </c>
      <c r="E2338" s="333" t="s">
        <v>20871</v>
      </c>
      <c r="F2338" s="333" t="s">
        <v>25996</v>
      </c>
      <c r="G2338" s="515">
        <v>925</v>
      </c>
      <c r="H2338" s="516">
        <v>7084228</v>
      </c>
    </row>
    <row r="2339" spans="1:8" x14ac:dyDescent="0.3">
      <c r="A2339" s="514">
        <v>25</v>
      </c>
      <c r="B2339" s="517" t="s">
        <v>25158</v>
      </c>
      <c r="C2339" s="333" t="s">
        <v>25997</v>
      </c>
      <c r="D2339" s="333" t="s">
        <v>274</v>
      </c>
      <c r="E2339" s="333" t="s">
        <v>25998</v>
      </c>
      <c r="F2339" s="333" t="s">
        <v>25999</v>
      </c>
      <c r="G2339" s="515">
        <v>925</v>
      </c>
      <c r="H2339" s="516">
        <v>2126187</v>
      </c>
    </row>
    <row r="2340" spans="1:8" x14ac:dyDescent="0.3">
      <c r="A2340" s="514">
        <v>25</v>
      </c>
      <c r="B2340" s="517" t="s">
        <v>25158</v>
      </c>
      <c r="C2340" s="333" t="s">
        <v>26000</v>
      </c>
      <c r="D2340" s="333" t="s">
        <v>274</v>
      </c>
      <c r="E2340" s="333" t="s">
        <v>26001</v>
      </c>
      <c r="F2340" s="333" t="s">
        <v>26002</v>
      </c>
      <c r="G2340" s="515">
        <v>925</v>
      </c>
      <c r="H2340" s="516">
        <v>9449019</v>
      </c>
    </row>
    <row r="2341" spans="1:8" x14ac:dyDescent="0.3">
      <c r="A2341" s="514">
        <v>25</v>
      </c>
      <c r="B2341" s="517" t="s">
        <v>25158</v>
      </c>
      <c r="C2341" s="333" t="s">
        <v>9084</v>
      </c>
      <c r="D2341" s="333" t="s">
        <v>262</v>
      </c>
      <c r="E2341" s="333" t="s">
        <v>9085</v>
      </c>
      <c r="F2341" s="333" t="s">
        <v>26003</v>
      </c>
      <c r="G2341" s="515">
        <v>925</v>
      </c>
      <c r="H2341" s="516">
        <v>6722221</v>
      </c>
    </row>
    <row r="2342" spans="1:8" x14ac:dyDescent="0.3">
      <c r="A2342" s="514">
        <v>25</v>
      </c>
      <c r="B2342" s="517" t="s">
        <v>25158</v>
      </c>
      <c r="C2342" s="333" t="s">
        <v>6310</v>
      </c>
      <c r="D2342" s="333" t="s">
        <v>262</v>
      </c>
      <c r="E2342" s="333" t="s">
        <v>6311</v>
      </c>
      <c r="F2342" s="333" t="s">
        <v>20774</v>
      </c>
      <c r="G2342" s="515">
        <v>626</v>
      </c>
      <c r="H2342" s="516">
        <v>2818649</v>
      </c>
    </row>
    <row r="2343" spans="1:8" x14ac:dyDescent="0.3">
      <c r="A2343" s="514">
        <v>25</v>
      </c>
      <c r="B2343" s="517" t="s">
        <v>25158</v>
      </c>
      <c r="C2343" s="333" t="s">
        <v>26004</v>
      </c>
      <c r="D2343" s="333" t="s">
        <v>274</v>
      </c>
      <c r="E2343" s="333" t="s">
        <v>26005</v>
      </c>
      <c r="F2343" s="333" t="s">
        <v>26006</v>
      </c>
      <c r="G2343" s="515">
        <v>925</v>
      </c>
      <c r="H2343" s="516">
        <v>2081373</v>
      </c>
    </row>
    <row r="2344" spans="1:8" x14ac:dyDescent="0.3">
      <c r="A2344" s="514">
        <v>25</v>
      </c>
      <c r="B2344" s="517" t="s">
        <v>25158</v>
      </c>
      <c r="C2344" s="333" t="s">
        <v>25965</v>
      </c>
      <c r="D2344" s="333" t="s">
        <v>274</v>
      </c>
      <c r="E2344" s="333" t="s">
        <v>25966</v>
      </c>
      <c r="F2344" s="333" t="s">
        <v>25967</v>
      </c>
      <c r="G2344" s="515">
        <v>808</v>
      </c>
      <c r="H2344" s="516">
        <v>2052398</v>
      </c>
    </row>
    <row r="2345" spans="1:8" x14ac:dyDescent="0.3">
      <c r="A2345" s="514">
        <v>25</v>
      </c>
      <c r="B2345" s="517" t="s">
        <v>25158</v>
      </c>
      <c r="C2345" s="333" t="s">
        <v>26007</v>
      </c>
      <c r="D2345" s="333" t="s">
        <v>274</v>
      </c>
      <c r="E2345" s="333" t="s">
        <v>26008</v>
      </c>
      <c r="F2345" s="333" t="s">
        <v>26009</v>
      </c>
      <c r="G2345" s="515">
        <v>925</v>
      </c>
      <c r="H2345" s="516">
        <v>5480508</v>
      </c>
    </row>
    <row r="2346" spans="1:8" x14ac:dyDescent="0.3">
      <c r="A2346" s="514">
        <v>25</v>
      </c>
      <c r="B2346" s="517" t="s">
        <v>25158</v>
      </c>
      <c r="C2346" s="333" t="s">
        <v>26010</v>
      </c>
      <c r="D2346" s="333" t="s">
        <v>274</v>
      </c>
      <c r="E2346" s="333" t="s">
        <v>26011</v>
      </c>
      <c r="F2346" s="333" t="s">
        <v>26012</v>
      </c>
      <c r="G2346" s="515">
        <v>530</v>
      </c>
      <c r="H2346" s="516">
        <v>3057226</v>
      </c>
    </row>
    <row r="2347" spans="1:8" x14ac:dyDescent="0.3">
      <c r="A2347" s="514">
        <v>25</v>
      </c>
      <c r="B2347" s="517" t="s">
        <v>25158</v>
      </c>
      <c r="C2347" s="333" t="s">
        <v>26013</v>
      </c>
      <c r="D2347" s="333" t="s">
        <v>274</v>
      </c>
      <c r="E2347" s="333" t="s">
        <v>26014</v>
      </c>
      <c r="F2347" s="333" t="s">
        <v>26015</v>
      </c>
      <c r="G2347" s="515">
        <v>310</v>
      </c>
      <c r="H2347" s="516">
        <v>4026712</v>
      </c>
    </row>
    <row r="2348" spans="1:8" x14ac:dyDescent="0.3">
      <c r="A2348" s="514">
        <v>25</v>
      </c>
      <c r="B2348" s="517" t="s">
        <v>25158</v>
      </c>
      <c r="C2348" s="333" t="s">
        <v>16001</v>
      </c>
      <c r="D2348" s="333" t="s">
        <v>274</v>
      </c>
      <c r="E2348" s="333" t="s">
        <v>16002</v>
      </c>
      <c r="F2348" s="333" t="s">
        <v>26016</v>
      </c>
      <c r="G2348" s="515">
        <v>415</v>
      </c>
      <c r="H2348" s="516">
        <v>4230182</v>
      </c>
    </row>
    <row r="2349" spans="1:8" x14ac:dyDescent="0.3">
      <c r="A2349" s="514">
        <v>25</v>
      </c>
      <c r="B2349" s="517" t="s">
        <v>25158</v>
      </c>
      <c r="C2349" s="333" t="s">
        <v>26017</v>
      </c>
      <c r="D2349" s="333" t="s">
        <v>274</v>
      </c>
      <c r="E2349" s="333" t="s">
        <v>26018</v>
      </c>
      <c r="F2349" s="333" t="s">
        <v>26019</v>
      </c>
      <c r="G2349" s="515">
        <v>925</v>
      </c>
      <c r="H2349" s="516">
        <v>7191439</v>
      </c>
    </row>
    <row r="2350" spans="1:8" x14ac:dyDescent="0.3">
      <c r="A2350" s="514">
        <v>25</v>
      </c>
      <c r="B2350" s="517" t="s">
        <v>25158</v>
      </c>
      <c r="C2350" s="333" t="s">
        <v>26020</v>
      </c>
      <c r="D2350" s="333" t="s">
        <v>274</v>
      </c>
      <c r="E2350" s="333" t="s">
        <v>26021</v>
      </c>
      <c r="F2350" s="333" t="s">
        <v>26022</v>
      </c>
      <c r="G2350" s="515">
        <v>925</v>
      </c>
      <c r="H2350" s="516">
        <v>2801465</v>
      </c>
    </row>
    <row r="2351" spans="1:8" x14ac:dyDescent="0.3">
      <c r="A2351" s="514">
        <v>25</v>
      </c>
      <c r="B2351" s="517" t="s">
        <v>25158</v>
      </c>
      <c r="C2351" s="333" t="s">
        <v>26023</v>
      </c>
      <c r="D2351" s="333" t="s">
        <v>274</v>
      </c>
      <c r="E2351" s="333" t="s">
        <v>26024</v>
      </c>
      <c r="F2351" s="333" t="s">
        <v>26025</v>
      </c>
      <c r="G2351" s="515">
        <v>909</v>
      </c>
      <c r="H2351" s="516">
        <v>4777542</v>
      </c>
    </row>
    <row r="2352" spans="1:8" x14ac:dyDescent="0.3">
      <c r="A2352" s="514">
        <v>25</v>
      </c>
      <c r="B2352" s="517" t="s">
        <v>25158</v>
      </c>
      <c r="C2352" s="333" t="s">
        <v>26026</v>
      </c>
      <c r="D2352" s="333" t="s">
        <v>274</v>
      </c>
      <c r="E2352" s="333" t="s">
        <v>26027</v>
      </c>
      <c r="F2352" s="333" t="s">
        <v>26028</v>
      </c>
      <c r="G2352" s="515">
        <v>925</v>
      </c>
      <c r="H2352" s="516">
        <v>2863280</v>
      </c>
    </row>
    <row r="2353" spans="1:8" x14ac:dyDescent="0.3">
      <c r="A2353" s="514">
        <v>25</v>
      </c>
      <c r="B2353" s="517" t="s">
        <v>25158</v>
      </c>
      <c r="C2353" s="333" t="s">
        <v>23399</v>
      </c>
      <c r="D2353" s="333" t="s">
        <v>274</v>
      </c>
      <c r="E2353" s="333" t="s">
        <v>23400</v>
      </c>
      <c r="F2353" s="333" t="s">
        <v>23401</v>
      </c>
      <c r="G2353" s="515">
        <v>415</v>
      </c>
      <c r="H2353" s="516">
        <v>9996502</v>
      </c>
    </row>
    <row r="2354" spans="1:8" x14ac:dyDescent="0.3">
      <c r="A2354" s="514">
        <v>25</v>
      </c>
      <c r="B2354" s="517" t="s">
        <v>25158</v>
      </c>
      <c r="C2354" s="333" t="s">
        <v>26029</v>
      </c>
      <c r="D2354" s="333" t="s">
        <v>274</v>
      </c>
      <c r="E2354" s="333" t="s">
        <v>26030</v>
      </c>
      <c r="F2354" s="333" t="s">
        <v>26031</v>
      </c>
      <c r="G2354" s="515">
        <v>925</v>
      </c>
      <c r="H2354" s="516">
        <v>2127109</v>
      </c>
    </row>
    <row r="2355" spans="1:8" x14ac:dyDescent="0.3">
      <c r="A2355" s="514">
        <v>25</v>
      </c>
      <c r="B2355" s="517" t="s">
        <v>25158</v>
      </c>
      <c r="C2355" s="333" t="s">
        <v>26032</v>
      </c>
      <c r="D2355" s="333" t="s">
        <v>274</v>
      </c>
      <c r="E2355" s="333" t="s">
        <v>26033</v>
      </c>
      <c r="F2355" s="333" t="s">
        <v>26034</v>
      </c>
      <c r="G2355" s="515">
        <v>925</v>
      </c>
      <c r="H2355" s="516">
        <v>7885331</v>
      </c>
    </row>
    <row r="2356" spans="1:8" x14ac:dyDescent="0.3">
      <c r="A2356" s="514">
        <v>25</v>
      </c>
      <c r="B2356" s="517" t="s">
        <v>25158</v>
      </c>
      <c r="C2356" s="333" t="s">
        <v>26035</v>
      </c>
      <c r="D2356" s="333" t="s">
        <v>274</v>
      </c>
      <c r="E2356" s="333" t="s">
        <v>26036</v>
      </c>
      <c r="F2356" s="333" t="s">
        <v>26037</v>
      </c>
      <c r="G2356" s="515">
        <v>925</v>
      </c>
      <c r="H2356" s="516">
        <v>3771849</v>
      </c>
    </row>
    <row r="2357" spans="1:8" x14ac:dyDescent="0.3">
      <c r="A2357" s="514">
        <v>25</v>
      </c>
      <c r="B2357" s="517" t="s">
        <v>25158</v>
      </c>
      <c r="C2357" s="333" t="s">
        <v>18715</v>
      </c>
      <c r="D2357" s="333" t="s">
        <v>274</v>
      </c>
      <c r="E2357" s="333" t="s">
        <v>18716</v>
      </c>
      <c r="F2357" s="333" t="s">
        <v>18717</v>
      </c>
      <c r="G2357" s="515">
        <v>925</v>
      </c>
      <c r="H2357" s="516">
        <v>9498863</v>
      </c>
    </row>
    <row r="2358" spans="1:8" x14ac:dyDescent="0.3">
      <c r="A2358" s="514">
        <v>25</v>
      </c>
      <c r="B2358" s="517" t="s">
        <v>25158</v>
      </c>
      <c r="C2358" s="333" t="s">
        <v>26038</v>
      </c>
      <c r="D2358" s="333" t="s">
        <v>274</v>
      </c>
      <c r="E2358" s="333" t="s">
        <v>26039</v>
      </c>
      <c r="F2358" s="333" t="s">
        <v>26040</v>
      </c>
      <c r="G2358" s="515">
        <v>510</v>
      </c>
      <c r="H2358" s="516">
        <v>5934800</v>
      </c>
    </row>
    <row r="2359" spans="1:8" x14ac:dyDescent="0.3">
      <c r="A2359" s="514">
        <v>25</v>
      </c>
      <c r="B2359" s="517" t="s">
        <v>25158</v>
      </c>
      <c r="C2359" s="333" t="s">
        <v>26041</v>
      </c>
      <c r="D2359" s="333" t="s">
        <v>274</v>
      </c>
      <c r="E2359" s="333" t="s">
        <v>26042</v>
      </c>
      <c r="F2359" s="333" t="s">
        <v>26043</v>
      </c>
      <c r="G2359" s="515">
        <v>925</v>
      </c>
      <c r="H2359" s="516">
        <v>3237349</v>
      </c>
    </row>
    <row r="2360" spans="1:8" x14ac:dyDescent="0.3">
      <c r="A2360" s="514">
        <v>25</v>
      </c>
      <c r="B2360" s="517" t="s">
        <v>25158</v>
      </c>
      <c r="C2360" s="333" t="s">
        <v>26044</v>
      </c>
      <c r="D2360" s="333" t="s">
        <v>274</v>
      </c>
      <c r="E2360" s="333" t="s">
        <v>26045</v>
      </c>
      <c r="F2360" s="333" t="s">
        <v>26046</v>
      </c>
      <c r="G2360" s="515">
        <v>925</v>
      </c>
      <c r="H2360" s="516">
        <v>9371736</v>
      </c>
    </row>
    <row r="2361" spans="1:8" x14ac:dyDescent="0.3">
      <c r="A2361" s="514">
        <v>289.98</v>
      </c>
      <c r="B2361" s="517" t="s">
        <v>25158</v>
      </c>
      <c r="C2361" s="333" t="s">
        <v>17649</v>
      </c>
      <c r="D2361" s="333" t="s">
        <v>274</v>
      </c>
      <c r="E2361" s="333" t="s">
        <v>17981</v>
      </c>
      <c r="F2361" s="333" t="s">
        <v>26047</v>
      </c>
      <c r="G2361" s="515">
        <v>800</v>
      </c>
      <c r="H2361" s="516">
        <v>5520309</v>
      </c>
    </row>
    <row r="2362" spans="1:8" x14ac:dyDescent="0.3">
      <c r="A2362" s="514">
        <v>30</v>
      </c>
      <c r="B2362" s="517" t="s">
        <v>25158</v>
      </c>
      <c r="C2362" s="333" t="s">
        <v>24458</v>
      </c>
      <c r="D2362" s="333" t="s">
        <v>274</v>
      </c>
      <c r="E2362" s="333" t="s">
        <v>24459</v>
      </c>
      <c r="F2362" s="333" t="s">
        <v>24460</v>
      </c>
      <c r="G2362" s="515">
        <v>510</v>
      </c>
      <c r="H2362" s="516">
        <v>2193821</v>
      </c>
    </row>
    <row r="2363" spans="1:8" x14ac:dyDescent="0.3">
      <c r="A2363" s="514">
        <v>30</v>
      </c>
      <c r="B2363" s="517" t="s">
        <v>25158</v>
      </c>
      <c r="C2363" s="333" t="s">
        <v>26048</v>
      </c>
      <c r="D2363" s="333" t="s">
        <v>274</v>
      </c>
      <c r="E2363" s="333" t="s">
        <v>26049</v>
      </c>
      <c r="F2363" s="333" t="s">
        <v>26050</v>
      </c>
      <c r="G2363" s="515">
        <v>209</v>
      </c>
      <c r="H2363" s="516">
        <v>4033345</v>
      </c>
    </row>
    <row r="2364" spans="1:8" x14ac:dyDescent="0.3">
      <c r="A2364" s="514">
        <v>30</v>
      </c>
      <c r="B2364" s="517" t="s">
        <v>25158</v>
      </c>
      <c r="C2364" s="333" t="s">
        <v>24129</v>
      </c>
      <c r="D2364" s="333" t="s">
        <v>274</v>
      </c>
      <c r="E2364" s="333" t="s">
        <v>24130</v>
      </c>
      <c r="F2364" s="333" t="s">
        <v>24131</v>
      </c>
      <c r="G2364" s="515">
        <v>925</v>
      </c>
      <c r="H2364" s="516">
        <v>8382995</v>
      </c>
    </row>
    <row r="2365" spans="1:8" x14ac:dyDescent="0.3">
      <c r="A2365" s="514">
        <v>30</v>
      </c>
      <c r="B2365" s="517" t="s">
        <v>25158</v>
      </c>
      <c r="C2365" s="333" t="s">
        <v>20259</v>
      </c>
      <c r="D2365" s="333" t="s">
        <v>274</v>
      </c>
      <c r="E2365" s="333" t="s">
        <v>20260</v>
      </c>
      <c r="F2365" s="333" t="s">
        <v>20261</v>
      </c>
      <c r="G2365" s="515">
        <v>925</v>
      </c>
      <c r="H2365" s="516">
        <v>7083161</v>
      </c>
    </row>
    <row r="2366" spans="1:8" x14ac:dyDescent="0.3">
      <c r="A2366" s="514">
        <v>30</v>
      </c>
      <c r="B2366" s="517" t="s">
        <v>25158</v>
      </c>
      <c r="C2366" s="333" t="s">
        <v>26051</v>
      </c>
      <c r="D2366" s="333" t="s">
        <v>274</v>
      </c>
      <c r="E2366" s="333" t="s">
        <v>26052</v>
      </c>
      <c r="F2366" s="333" t="s">
        <v>26053</v>
      </c>
      <c r="G2366" s="515">
        <v>925</v>
      </c>
      <c r="H2366" s="516">
        <v>4978218</v>
      </c>
    </row>
    <row r="2367" spans="1:8" x14ac:dyDescent="0.3">
      <c r="A2367" s="514">
        <v>30</v>
      </c>
      <c r="B2367" s="517" t="s">
        <v>25158</v>
      </c>
      <c r="C2367" s="333" t="s">
        <v>26054</v>
      </c>
      <c r="D2367" s="333" t="s">
        <v>274</v>
      </c>
      <c r="E2367" s="333" t="s">
        <v>26055</v>
      </c>
      <c r="F2367" s="333" t="s">
        <v>26056</v>
      </c>
      <c r="G2367" s="515">
        <v>925</v>
      </c>
      <c r="H2367" s="516">
        <v>3230329</v>
      </c>
    </row>
    <row r="2368" spans="1:8" x14ac:dyDescent="0.3">
      <c r="A2368" s="514">
        <v>30</v>
      </c>
      <c r="B2368" s="517" t="s">
        <v>25158</v>
      </c>
      <c r="C2368" s="333" t="s">
        <v>26057</v>
      </c>
      <c r="D2368" s="333" t="s">
        <v>274</v>
      </c>
      <c r="E2368" s="333" t="s">
        <v>26058</v>
      </c>
      <c r="F2368" s="333" t="s">
        <v>26059</v>
      </c>
      <c r="G2368" s="515">
        <v>925</v>
      </c>
      <c r="H2368" s="516">
        <v>7667118</v>
      </c>
    </row>
    <row r="2369" spans="1:8" x14ac:dyDescent="0.3">
      <c r="A2369" s="514">
        <v>30</v>
      </c>
      <c r="B2369" s="517" t="s">
        <v>25158</v>
      </c>
      <c r="C2369" s="333" t="s">
        <v>20807</v>
      </c>
      <c r="D2369" s="333" t="s">
        <v>274</v>
      </c>
      <c r="E2369" s="333" t="s">
        <v>20808</v>
      </c>
      <c r="F2369" s="333" t="s">
        <v>20809</v>
      </c>
      <c r="G2369" s="515">
        <v>916</v>
      </c>
      <c r="H2369" s="516">
        <v>6065042</v>
      </c>
    </row>
    <row r="2370" spans="1:8" x14ac:dyDescent="0.3">
      <c r="A2370" s="514">
        <v>30</v>
      </c>
      <c r="B2370" s="517" t="s">
        <v>25158</v>
      </c>
      <c r="C2370" s="333" t="s">
        <v>24129</v>
      </c>
      <c r="D2370" s="333" t="s">
        <v>274</v>
      </c>
      <c r="E2370" s="333" t="s">
        <v>24130</v>
      </c>
      <c r="F2370" s="333" t="s">
        <v>24131</v>
      </c>
      <c r="G2370" s="515">
        <v>925</v>
      </c>
      <c r="H2370" s="516">
        <v>8382995</v>
      </c>
    </row>
    <row r="2371" spans="1:8" x14ac:dyDescent="0.3">
      <c r="A2371" s="514">
        <v>30</v>
      </c>
      <c r="B2371" s="517" t="s">
        <v>25158</v>
      </c>
      <c r="C2371" s="333" t="s">
        <v>21416</v>
      </c>
      <c r="D2371" s="333" t="s">
        <v>274</v>
      </c>
      <c r="E2371" s="333" t="s">
        <v>21417</v>
      </c>
      <c r="F2371" s="333" t="s">
        <v>21418</v>
      </c>
      <c r="G2371" s="515">
        <v>650</v>
      </c>
      <c r="H2371" s="516">
        <v>6785788</v>
      </c>
    </row>
    <row r="2372" spans="1:8" x14ac:dyDescent="0.3">
      <c r="A2372" s="514">
        <v>30</v>
      </c>
      <c r="B2372" s="517" t="s">
        <v>25158</v>
      </c>
      <c r="C2372" s="333" t="s">
        <v>18949</v>
      </c>
      <c r="D2372" s="333" t="s">
        <v>274</v>
      </c>
      <c r="E2372" s="333" t="s">
        <v>18950</v>
      </c>
      <c r="F2372" s="333" t="s">
        <v>18951</v>
      </c>
      <c r="G2372" s="515">
        <v>925</v>
      </c>
      <c r="H2372" s="516">
        <v>4064541</v>
      </c>
    </row>
    <row r="2373" spans="1:8" x14ac:dyDescent="0.3">
      <c r="A2373" s="514">
        <v>30</v>
      </c>
      <c r="B2373" s="517" t="s">
        <v>25158</v>
      </c>
      <c r="C2373" s="333" t="s">
        <v>26060</v>
      </c>
      <c r="D2373" s="333" t="s">
        <v>274</v>
      </c>
      <c r="E2373" s="333" t="s">
        <v>26061</v>
      </c>
      <c r="F2373" s="333" t="s">
        <v>26062</v>
      </c>
      <c r="G2373" s="515">
        <v>925</v>
      </c>
      <c r="H2373" s="516">
        <v>7886806</v>
      </c>
    </row>
    <row r="2374" spans="1:8" x14ac:dyDescent="0.3">
      <c r="A2374" s="514">
        <v>30</v>
      </c>
      <c r="B2374" s="517" t="s">
        <v>25158</v>
      </c>
      <c r="C2374" s="333" t="s">
        <v>26063</v>
      </c>
      <c r="D2374" s="333" t="s">
        <v>274</v>
      </c>
      <c r="E2374" s="333" t="s">
        <v>26064</v>
      </c>
      <c r="F2374" s="333" t="s">
        <v>26065</v>
      </c>
      <c r="G2374" s="515">
        <v>925</v>
      </c>
      <c r="H2374" s="516">
        <v>8207388</v>
      </c>
    </row>
    <row r="2375" spans="1:8" x14ac:dyDescent="0.3">
      <c r="A2375" s="514">
        <v>30</v>
      </c>
      <c r="B2375" s="517" t="s">
        <v>25158</v>
      </c>
      <c r="C2375" s="333" t="s">
        <v>21221</v>
      </c>
      <c r="D2375" s="333" t="s">
        <v>274</v>
      </c>
      <c r="E2375" s="333" t="s">
        <v>21222</v>
      </c>
      <c r="F2375" s="333" t="s">
        <v>21223</v>
      </c>
      <c r="G2375" s="515">
        <v>925</v>
      </c>
      <c r="H2375" s="516">
        <v>6406262</v>
      </c>
    </row>
    <row r="2376" spans="1:8" x14ac:dyDescent="0.3">
      <c r="A2376" s="514">
        <v>30</v>
      </c>
      <c r="B2376" s="517" t="s">
        <v>25158</v>
      </c>
      <c r="C2376" s="333" t="s">
        <v>26066</v>
      </c>
      <c r="D2376" s="333" t="s">
        <v>274</v>
      </c>
      <c r="E2376" s="333" t="s">
        <v>26067</v>
      </c>
      <c r="F2376" s="333" t="s">
        <v>26068</v>
      </c>
      <c r="G2376" s="515">
        <v>702</v>
      </c>
      <c r="H2376" s="516">
        <v>3015629</v>
      </c>
    </row>
    <row r="2377" spans="1:8" x14ac:dyDescent="0.3">
      <c r="A2377" s="514">
        <v>30</v>
      </c>
      <c r="B2377" s="517" t="s">
        <v>25158</v>
      </c>
      <c r="C2377" s="333" t="s">
        <v>15827</v>
      </c>
      <c r="D2377" s="333" t="s">
        <v>274</v>
      </c>
      <c r="E2377" s="333" t="s">
        <v>6063</v>
      </c>
      <c r="F2377" s="333" t="s">
        <v>26069</v>
      </c>
      <c r="G2377" s="515">
        <v>925</v>
      </c>
      <c r="H2377" s="516">
        <v>2878747</v>
      </c>
    </row>
    <row r="2378" spans="1:8" x14ac:dyDescent="0.3">
      <c r="A2378" s="514">
        <v>30</v>
      </c>
      <c r="B2378" s="517" t="s">
        <v>25158</v>
      </c>
      <c r="C2378" s="333" t="s">
        <v>6535</v>
      </c>
      <c r="D2378" s="333" t="s">
        <v>274</v>
      </c>
      <c r="E2378" s="333" t="s">
        <v>6536</v>
      </c>
      <c r="F2378" s="333" t="s">
        <v>26070</v>
      </c>
      <c r="G2378" s="515">
        <v>925</v>
      </c>
      <c r="H2378" s="516">
        <v>6272920</v>
      </c>
    </row>
    <row r="2379" spans="1:8" x14ac:dyDescent="0.3">
      <c r="A2379" s="514">
        <v>30</v>
      </c>
      <c r="B2379" s="517" t="s">
        <v>25158</v>
      </c>
      <c r="C2379" s="333" t="s">
        <v>21107</v>
      </c>
      <c r="D2379" s="333" t="s">
        <v>274</v>
      </c>
      <c r="E2379" s="333" t="s">
        <v>21108</v>
      </c>
      <c r="F2379" s="333" t="s">
        <v>21109</v>
      </c>
      <c r="G2379" s="515">
        <v>415</v>
      </c>
      <c r="H2379" s="516">
        <v>2641241</v>
      </c>
    </row>
    <row r="2380" spans="1:8" x14ac:dyDescent="0.3">
      <c r="A2380" s="514">
        <v>30</v>
      </c>
      <c r="B2380" s="517" t="s">
        <v>25158</v>
      </c>
      <c r="C2380" s="333" t="s">
        <v>26071</v>
      </c>
      <c r="D2380" s="333" t="s">
        <v>274</v>
      </c>
      <c r="E2380" s="333" t="s">
        <v>26072</v>
      </c>
      <c r="F2380" s="333" t="s">
        <v>26073</v>
      </c>
      <c r="G2380" s="515">
        <v>415</v>
      </c>
      <c r="H2380" s="516">
        <v>7132108</v>
      </c>
    </row>
    <row r="2381" spans="1:8" x14ac:dyDescent="0.3">
      <c r="A2381" s="514">
        <v>30</v>
      </c>
      <c r="B2381" s="517" t="s">
        <v>25158</v>
      </c>
      <c r="C2381" s="333" t="s">
        <v>26074</v>
      </c>
      <c r="D2381" s="333" t="s">
        <v>274</v>
      </c>
      <c r="E2381" s="333" t="s">
        <v>26075</v>
      </c>
      <c r="F2381" s="333" t="s">
        <v>26076</v>
      </c>
      <c r="G2381" s="515">
        <v>415</v>
      </c>
      <c r="H2381" s="516">
        <v>6039663</v>
      </c>
    </row>
    <row r="2382" spans="1:8" x14ac:dyDescent="0.3">
      <c r="A2382" s="514">
        <v>30</v>
      </c>
      <c r="B2382" s="517" t="s">
        <v>25158</v>
      </c>
      <c r="C2382" s="333" t="s">
        <v>20761</v>
      </c>
      <c r="D2382" s="333" t="s">
        <v>274</v>
      </c>
      <c r="E2382" s="333" t="s">
        <v>20762</v>
      </c>
      <c r="F2382" s="333" t="s">
        <v>20763</v>
      </c>
      <c r="G2382" s="515">
        <v>510</v>
      </c>
      <c r="H2382" s="516">
        <v>7101547</v>
      </c>
    </row>
    <row r="2383" spans="1:8" x14ac:dyDescent="0.3">
      <c r="A2383" s="514">
        <v>30</v>
      </c>
      <c r="B2383" s="517" t="s">
        <v>25158</v>
      </c>
      <c r="C2383" s="333" t="s">
        <v>26077</v>
      </c>
      <c r="D2383" s="333" t="s">
        <v>274</v>
      </c>
      <c r="E2383" s="333" t="s">
        <v>26078</v>
      </c>
      <c r="F2383" s="333" t="s">
        <v>26079</v>
      </c>
      <c r="G2383" s="515">
        <v>925</v>
      </c>
      <c r="H2383" s="516">
        <v>9357743</v>
      </c>
    </row>
    <row r="2384" spans="1:8" x14ac:dyDescent="0.3">
      <c r="A2384" s="514">
        <v>30</v>
      </c>
      <c r="B2384" s="517" t="s">
        <v>25158</v>
      </c>
      <c r="C2384" s="333" t="s">
        <v>26080</v>
      </c>
      <c r="D2384" s="333" t="s">
        <v>274</v>
      </c>
      <c r="E2384" s="333" t="s">
        <v>26081</v>
      </c>
      <c r="F2384" s="333" t="s">
        <v>26082</v>
      </c>
      <c r="G2384" s="515">
        <v>925</v>
      </c>
      <c r="H2384" s="516">
        <v>7090969</v>
      </c>
    </row>
    <row r="2385" spans="1:8" x14ac:dyDescent="0.3">
      <c r="A2385" s="514">
        <v>30</v>
      </c>
      <c r="B2385" s="517" t="s">
        <v>25158</v>
      </c>
      <c r="C2385" s="333" t="s">
        <v>25245</v>
      </c>
      <c r="D2385" s="333" t="s">
        <v>274</v>
      </c>
      <c r="E2385" s="333" t="s">
        <v>25246</v>
      </c>
      <c r="F2385" s="333" t="s">
        <v>25247</v>
      </c>
      <c r="G2385" s="515">
        <v>510</v>
      </c>
      <c r="H2385" s="516">
        <v>8257337</v>
      </c>
    </row>
    <row r="2386" spans="1:8" x14ac:dyDescent="0.3">
      <c r="A2386" s="514">
        <v>30</v>
      </c>
      <c r="B2386" s="517" t="s">
        <v>25158</v>
      </c>
      <c r="C2386" s="333" t="s">
        <v>26083</v>
      </c>
      <c r="D2386" s="333" t="s">
        <v>274</v>
      </c>
      <c r="E2386" s="333" t="s">
        <v>26084</v>
      </c>
      <c r="F2386" s="333" t="s">
        <v>26085</v>
      </c>
      <c r="G2386" s="515">
        <v>925</v>
      </c>
      <c r="H2386" s="516">
        <v>2002016</v>
      </c>
    </row>
    <row r="2387" spans="1:8" x14ac:dyDescent="0.3">
      <c r="A2387" s="514">
        <v>30</v>
      </c>
      <c r="B2387" s="517" t="s">
        <v>25158</v>
      </c>
      <c r="C2387" s="333" t="s">
        <v>19151</v>
      </c>
      <c r="D2387" s="333" t="s">
        <v>274</v>
      </c>
      <c r="E2387" s="333" t="s">
        <v>19152</v>
      </c>
      <c r="F2387" s="333" t="s">
        <v>19153</v>
      </c>
      <c r="G2387" s="515">
        <v>925</v>
      </c>
      <c r="H2387" s="516">
        <v>2849336</v>
      </c>
    </row>
    <row r="2388" spans="1:8" x14ac:dyDescent="0.3">
      <c r="A2388" s="514">
        <v>30</v>
      </c>
      <c r="B2388" s="517" t="s">
        <v>25158</v>
      </c>
      <c r="C2388" s="333" t="s">
        <v>4586</v>
      </c>
      <c r="D2388" s="333" t="s">
        <v>274</v>
      </c>
      <c r="E2388" s="333" t="s">
        <v>4587</v>
      </c>
      <c r="F2388" s="333" t="s">
        <v>26086</v>
      </c>
      <c r="G2388" s="515">
        <v>925</v>
      </c>
      <c r="H2388" s="516">
        <v>3141000</v>
      </c>
    </row>
    <row r="2389" spans="1:8" x14ac:dyDescent="0.3">
      <c r="A2389" s="514">
        <v>30</v>
      </c>
      <c r="B2389" s="517" t="s">
        <v>25158</v>
      </c>
      <c r="C2389" s="333" t="s">
        <v>25296</v>
      </c>
      <c r="D2389" s="333" t="s">
        <v>274</v>
      </c>
      <c r="E2389" s="333" t="s">
        <v>25297</v>
      </c>
      <c r="F2389" s="333" t="s">
        <v>25298</v>
      </c>
      <c r="G2389" s="515">
        <v>510</v>
      </c>
      <c r="H2389" s="516">
        <v>3339637</v>
      </c>
    </row>
    <row r="2390" spans="1:8" x14ac:dyDescent="0.3">
      <c r="A2390" s="514">
        <v>30</v>
      </c>
      <c r="B2390" s="517" t="s">
        <v>25158</v>
      </c>
      <c r="C2390" s="333" t="s">
        <v>15827</v>
      </c>
      <c r="D2390" s="333" t="s">
        <v>274</v>
      </c>
      <c r="E2390" s="333" t="s">
        <v>6063</v>
      </c>
      <c r="F2390" s="333" t="s">
        <v>26069</v>
      </c>
      <c r="G2390" s="515">
        <v>925</v>
      </c>
      <c r="H2390" s="516">
        <v>2878747</v>
      </c>
    </row>
    <row r="2391" spans="1:8" x14ac:dyDescent="0.3">
      <c r="A2391" s="514">
        <v>33.479999999999997</v>
      </c>
      <c r="B2391" s="517" t="s">
        <v>25158</v>
      </c>
      <c r="C2391" s="333" t="s">
        <v>8604</v>
      </c>
      <c r="D2391" s="333" t="s">
        <v>262</v>
      </c>
      <c r="E2391" s="333" t="s">
        <v>8605</v>
      </c>
      <c r="F2391" s="333" t="s">
        <v>21628</v>
      </c>
      <c r="G2391" s="515">
        <v>925</v>
      </c>
      <c r="H2391" s="516">
        <v>8304848</v>
      </c>
    </row>
    <row r="2392" spans="1:8" x14ac:dyDescent="0.3">
      <c r="A2392" s="514">
        <v>350</v>
      </c>
      <c r="B2392" s="517" t="s">
        <v>25158</v>
      </c>
      <c r="C2392" s="333" t="s">
        <v>5012</v>
      </c>
      <c r="D2392" s="333" t="s">
        <v>302</v>
      </c>
      <c r="E2392" s="333" t="s">
        <v>5013</v>
      </c>
      <c r="F2392" s="333" t="s">
        <v>21397</v>
      </c>
      <c r="G2392" s="515">
        <v>925</v>
      </c>
      <c r="H2392" s="516">
        <v>3774163</v>
      </c>
    </row>
    <row r="2393" spans="1:8" x14ac:dyDescent="0.3">
      <c r="A2393" s="514">
        <v>393.59</v>
      </c>
      <c r="B2393" s="517" t="s">
        <v>25158</v>
      </c>
      <c r="C2393" s="333" t="s">
        <v>4854</v>
      </c>
      <c r="D2393" s="333" t="s">
        <v>274</v>
      </c>
      <c r="E2393" s="333" t="s">
        <v>4855</v>
      </c>
      <c r="F2393" s="333" t="s">
        <v>18781</v>
      </c>
      <c r="G2393" s="515">
        <v>925</v>
      </c>
      <c r="H2393" s="516">
        <v>2838575</v>
      </c>
    </row>
    <row r="2394" spans="1:8" x14ac:dyDescent="0.3">
      <c r="A2394" s="514">
        <v>395.6</v>
      </c>
      <c r="B2394" s="517" t="s">
        <v>25158</v>
      </c>
      <c r="C2394" s="333" t="s">
        <v>16561</v>
      </c>
      <c r="D2394" s="333" t="s">
        <v>274</v>
      </c>
      <c r="E2394" s="333" t="s">
        <v>16562</v>
      </c>
      <c r="F2394" s="333" t="s">
        <v>20775</v>
      </c>
      <c r="G2394" s="515">
        <v>484</v>
      </c>
      <c r="H2394" s="516">
        <v>3785167</v>
      </c>
    </row>
    <row r="2395" spans="1:8" x14ac:dyDescent="0.3">
      <c r="A2395" s="514">
        <v>44.12</v>
      </c>
      <c r="B2395" s="517" t="s">
        <v>25158</v>
      </c>
      <c r="C2395" s="333" t="s">
        <v>4741</v>
      </c>
      <c r="D2395" s="333" t="s">
        <v>262</v>
      </c>
      <c r="E2395" s="333" t="s">
        <v>4742</v>
      </c>
      <c r="F2395" s="333" t="s">
        <v>26087</v>
      </c>
      <c r="G2395" s="515">
        <v>925</v>
      </c>
      <c r="H2395" s="516">
        <v>8202999</v>
      </c>
    </row>
    <row r="2396" spans="1:8" x14ac:dyDescent="0.3">
      <c r="A2396" s="514">
        <v>44.12</v>
      </c>
      <c r="B2396" s="517" t="s">
        <v>25158</v>
      </c>
      <c r="C2396" s="333" t="s">
        <v>1142</v>
      </c>
      <c r="D2396" s="333" t="s">
        <v>274</v>
      </c>
      <c r="E2396" s="333" t="s">
        <v>2525</v>
      </c>
      <c r="F2396" s="333" t="s">
        <v>26088</v>
      </c>
      <c r="G2396" s="515">
        <v>925</v>
      </c>
      <c r="H2396" s="516">
        <v>4392170</v>
      </c>
    </row>
    <row r="2397" spans="1:8" x14ac:dyDescent="0.3">
      <c r="A2397" s="514">
        <v>44.12</v>
      </c>
      <c r="B2397" s="517" t="s">
        <v>25158</v>
      </c>
      <c r="C2397" s="333" t="s">
        <v>9138</v>
      </c>
      <c r="D2397" s="333" t="s">
        <v>262</v>
      </c>
      <c r="E2397" s="333" t="s">
        <v>9139</v>
      </c>
      <c r="F2397" s="333" t="s">
        <v>26089</v>
      </c>
      <c r="G2397" s="515">
        <v>925</v>
      </c>
      <c r="H2397" s="516">
        <v>6763509</v>
      </c>
    </row>
    <row r="2398" spans="1:8" x14ac:dyDescent="0.3">
      <c r="A2398" s="514">
        <v>44.12</v>
      </c>
      <c r="B2398" s="517" t="s">
        <v>25158</v>
      </c>
      <c r="C2398" s="333" t="s">
        <v>1709</v>
      </c>
      <c r="D2398" s="333" t="s">
        <v>262</v>
      </c>
      <c r="E2398" s="333" t="s">
        <v>2568</v>
      </c>
      <c r="F2398" s="333" t="s">
        <v>25766</v>
      </c>
      <c r="G2398" s="515">
        <v>510</v>
      </c>
      <c r="H2398" s="516">
        <v>6828877</v>
      </c>
    </row>
    <row r="2399" spans="1:8" x14ac:dyDescent="0.3">
      <c r="A2399" s="514">
        <v>44.12</v>
      </c>
      <c r="B2399" s="517" t="s">
        <v>25158</v>
      </c>
      <c r="C2399" s="333" t="s">
        <v>6310</v>
      </c>
      <c r="D2399" s="333" t="s">
        <v>262</v>
      </c>
      <c r="E2399" s="333" t="s">
        <v>6311</v>
      </c>
      <c r="F2399" s="333" t="s">
        <v>20774</v>
      </c>
      <c r="G2399" s="515">
        <v>626</v>
      </c>
      <c r="H2399" s="516">
        <v>2818649</v>
      </c>
    </row>
    <row r="2400" spans="1:8" x14ac:dyDescent="0.3">
      <c r="A2400" s="514">
        <v>44.12</v>
      </c>
      <c r="B2400" s="517" t="s">
        <v>25158</v>
      </c>
      <c r="C2400" s="333" t="s">
        <v>4230</v>
      </c>
      <c r="D2400" s="333" t="s">
        <v>274</v>
      </c>
      <c r="E2400" s="333" t="s">
        <v>4231</v>
      </c>
      <c r="F2400" s="333" t="s">
        <v>26090</v>
      </c>
      <c r="G2400" s="515">
        <v>925</v>
      </c>
      <c r="H2400" s="516">
        <v>2705588</v>
      </c>
    </row>
    <row r="2401" spans="1:8" x14ac:dyDescent="0.3">
      <c r="A2401" s="514">
        <v>44.12</v>
      </c>
      <c r="B2401" s="517" t="s">
        <v>25158</v>
      </c>
      <c r="C2401" s="333" t="s">
        <v>15478</v>
      </c>
      <c r="D2401" s="333" t="s">
        <v>274</v>
      </c>
      <c r="E2401" s="333" t="s">
        <v>15479</v>
      </c>
      <c r="F2401" s="333" t="s">
        <v>26091</v>
      </c>
      <c r="G2401" s="515">
        <v>925</v>
      </c>
      <c r="H2401" s="516">
        <v>7664938</v>
      </c>
    </row>
    <row r="2402" spans="1:8" x14ac:dyDescent="0.3">
      <c r="A2402" s="514">
        <v>44.12</v>
      </c>
      <c r="B2402" s="517" t="s">
        <v>25158</v>
      </c>
      <c r="C2402" s="333" t="s">
        <v>16769</v>
      </c>
      <c r="D2402" s="333" t="s">
        <v>274</v>
      </c>
      <c r="E2402" s="333" t="s">
        <v>16770</v>
      </c>
      <c r="F2402" s="333" t="s">
        <v>26092</v>
      </c>
      <c r="G2402" s="515">
        <v>510</v>
      </c>
      <c r="H2402" s="516">
        <v>4094406</v>
      </c>
    </row>
    <row r="2403" spans="1:8" x14ac:dyDescent="0.3">
      <c r="A2403" s="514">
        <v>44.12</v>
      </c>
      <c r="B2403" s="517" t="s">
        <v>25158</v>
      </c>
      <c r="C2403" s="333" t="s">
        <v>18654</v>
      </c>
      <c r="D2403" s="333" t="s">
        <v>274</v>
      </c>
      <c r="E2403" s="333" t="s">
        <v>18655</v>
      </c>
      <c r="F2403" s="333" t="s">
        <v>26093</v>
      </c>
      <c r="G2403" s="515">
        <v>510</v>
      </c>
      <c r="H2403" s="516">
        <v>9170770</v>
      </c>
    </row>
    <row r="2404" spans="1:8" x14ac:dyDescent="0.3">
      <c r="A2404" s="514">
        <v>44.12</v>
      </c>
      <c r="B2404" s="517" t="s">
        <v>25158</v>
      </c>
      <c r="C2404" s="333" t="s">
        <v>19688</v>
      </c>
      <c r="D2404" s="333" t="s">
        <v>274</v>
      </c>
      <c r="E2404" s="333" t="s">
        <v>19689</v>
      </c>
      <c r="F2404" s="333" t="s">
        <v>26094</v>
      </c>
      <c r="G2404" s="515">
        <v>925</v>
      </c>
      <c r="H2404" s="516">
        <v>9355071</v>
      </c>
    </row>
    <row r="2405" spans="1:8" x14ac:dyDescent="0.3">
      <c r="A2405" s="514">
        <v>49.99</v>
      </c>
      <c r="B2405" s="517" t="s">
        <v>25158</v>
      </c>
      <c r="C2405" s="333" t="s">
        <v>3853</v>
      </c>
      <c r="D2405" s="333" t="s">
        <v>274</v>
      </c>
      <c r="E2405" s="333" t="s">
        <v>3854</v>
      </c>
      <c r="F2405" s="333" t="s">
        <v>26095</v>
      </c>
      <c r="G2405" s="515">
        <v>408</v>
      </c>
      <c r="H2405" s="516">
        <v>3985744</v>
      </c>
    </row>
    <row r="2406" spans="1:8" x14ac:dyDescent="0.3">
      <c r="A2406" s="514">
        <v>54.7</v>
      </c>
      <c r="B2406" s="517" t="s">
        <v>25158</v>
      </c>
      <c r="C2406" s="333" t="s">
        <v>1629</v>
      </c>
      <c r="D2406" s="333" t="s">
        <v>262</v>
      </c>
      <c r="E2406" s="333" t="s">
        <v>2553</v>
      </c>
      <c r="F2406" s="333" t="s">
        <v>26096</v>
      </c>
      <c r="G2406" s="515">
        <v>209</v>
      </c>
      <c r="H2406" s="516">
        <v>9151779</v>
      </c>
    </row>
    <row r="2407" spans="1:8" x14ac:dyDescent="0.3">
      <c r="A2407" s="514">
        <v>54.7</v>
      </c>
      <c r="B2407" s="517" t="s">
        <v>25158</v>
      </c>
      <c r="C2407" s="333" t="s">
        <v>9549</v>
      </c>
      <c r="D2407" s="333" t="s">
        <v>274</v>
      </c>
      <c r="E2407" s="333" t="s">
        <v>16657</v>
      </c>
      <c r="F2407" s="333" t="s">
        <v>26097</v>
      </c>
      <c r="G2407" s="515">
        <v>888</v>
      </c>
      <c r="H2407" s="516">
        <v>6255323</v>
      </c>
    </row>
    <row r="2408" spans="1:8" x14ac:dyDescent="0.3">
      <c r="A2408" s="514">
        <v>5</v>
      </c>
      <c r="B2408" s="517" t="s">
        <v>25158</v>
      </c>
      <c r="C2408" s="333" t="s">
        <v>4261</v>
      </c>
      <c r="D2408" s="333" t="s">
        <v>525</v>
      </c>
      <c r="E2408" s="333" t="s">
        <v>4262</v>
      </c>
      <c r="F2408" s="333" t="s">
        <v>26098</v>
      </c>
      <c r="G2408" s="515">
        <v>541</v>
      </c>
      <c r="H2408" s="516">
        <v>2311411</v>
      </c>
    </row>
    <row r="2409" spans="1:8" x14ac:dyDescent="0.3">
      <c r="A2409" s="514">
        <v>5</v>
      </c>
      <c r="B2409" s="517" t="s">
        <v>25158</v>
      </c>
      <c r="C2409" s="333" t="s">
        <v>7957</v>
      </c>
      <c r="D2409" s="333" t="s">
        <v>262</v>
      </c>
      <c r="E2409" s="333" t="s">
        <v>7958</v>
      </c>
      <c r="F2409" s="333" t="s">
        <v>26099</v>
      </c>
      <c r="G2409" s="515">
        <v>925</v>
      </c>
      <c r="H2409" s="516">
        <v>9010225</v>
      </c>
    </row>
    <row r="2410" spans="1:8" x14ac:dyDescent="0.3">
      <c r="A2410" s="514">
        <v>5</v>
      </c>
      <c r="B2410" s="517" t="s">
        <v>25158</v>
      </c>
      <c r="C2410" s="333" t="s">
        <v>8127</v>
      </c>
      <c r="D2410" s="333" t="s">
        <v>262</v>
      </c>
      <c r="E2410" s="333" t="s">
        <v>8128</v>
      </c>
      <c r="F2410" s="333" t="s">
        <v>26100</v>
      </c>
      <c r="G2410" s="515">
        <v>925</v>
      </c>
      <c r="H2410" s="516">
        <v>8200185</v>
      </c>
    </row>
    <row r="2411" spans="1:8" x14ac:dyDescent="0.3">
      <c r="A2411" s="514">
        <v>5</v>
      </c>
      <c r="B2411" s="517" t="s">
        <v>25158</v>
      </c>
      <c r="C2411" s="333" t="s">
        <v>8107</v>
      </c>
      <c r="D2411" s="333" t="s">
        <v>274</v>
      </c>
      <c r="E2411" s="333" t="s">
        <v>16708</v>
      </c>
      <c r="F2411" s="333" t="s">
        <v>26101</v>
      </c>
      <c r="G2411" s="515">
        <v>860</v>
      </c>
      <c r="H2411" s="516">
        <v>2901250</v>
      </c>
    </row>
    <row r="2412" spans="1:8" x14ac:dyDescent="0.3">
      <c r="A2412" s="514">
        <v>5</v>
      </c>
      <c r="B2412" s="517" t="s">
        <v>25158</v>
      </c>
      <c r="C2412" s="333" t="s">
        <v>8093</v>
      </c>
      <c r="D2412" s="333" t="s">
        <v>262</v>
      </c>
      <c r="E2412" s="333" t="s">
        <v>8094</v>
      </c>
      <c r="F2412" s="333" t="s">
        <v>26102</v>
      </c>
      <c r="G2412" s="515">
        <v>909</v>
      </c>
      <c r="H2412" s="516">
        <v>3944728</v>
      </c>
    </row>
    <row r="2413" spans="1:8" x14ac:dyDescent="0.3">
      <c r="A2413" s="514">
        <v>5</v>
      </c>
      <c r="B2413" s="517" t="s">
        <v>25158</v>
      </c>
      <c r="C2413" s="333" t="s">
        <v>7593</v>
      </c>
      <c r="D2413" s="333" t="s">
        <v>274</v>
      </c>
      <c r="E2413" s="333" t="s">
        <v>7594</v>
      </c>
      <c r="F2413" s="333" t="s">
        <v>26103</v>
      </c>
      <c r="G2413" s="515">
        <v>914</v>
      </c>
      <c r="H2413" s="516">
        <v>2690081</v>
      </c>
    </row>
    <row r="2414" spans="1:8" x14ac:dyDescent="0.3">
      <c r="A2414" s="514">
        <v>5</v>
      </c>
      <c r="B2414" s="517" t="s">
        <v>25158</v>
      </c>
      <c r="C2414" s="333" t="s">
        <v>7932</v>
      </c>
      <c r="D2414" s="333" t="s">
        <v>262</v>
      </c>
      <c r="E2414" s="333" t="s">
        <v>7933</v>
      </c>
      <c r="F2414" s="333" t="s">
        <v>26104</v>
      </c>
      <c r="G2414" s="515">
        <v>925</v>
      </c>
      <c r="H2414" s="516">
        <v>7362277</v>
      </c>
    </row>
    <row r="2415" spans="1:8" x14ac:dyDescent="0.3">
      <c r="A2415" s="514">
        <v>5</v>
      </c>
      <c r="B2415" s="517" t="s">
        <v>25158</v>
      </c>
      <c r="C2415" s="333" t="s">
        <v>7656</v>
      </c>
      <c r="D2415" s="333" t="s">
        <v>825</v>
      </c>
      <c r="E2415" s="333" t="s">
        <v>7751</v>
      </c>
      <c r="F2415" s="333" t="s">
        <v>26105</v>
      </c>
      <c r="G2415" s="515">
        <v>914</v>
      </c>
      <c r="H2415" s="516">
        <v>9773400</v>
      </c>
    </row>
    <row r="2416" spans="1:8" x14ac:dyDescent="0.3">
      <c r="A2416" s="514">
        <v>5</v>
      </c>
      <c r="B2416" s="517" t="s">
        <v>25158</v>
      </c>
      <c r="C2416" s="333" t="s">
        <v>11670</v>
      </c>
      <c r="D2416" s="333" t="s">
        <v>274</v>
      </c>
      <c r="E2416" s="333" t="s">
        <v>11671</v>
      </c>
      <c r="F2416" s="333" t="s">
        <v>26106</v>
      </c>
      <c r="G2416" s="515">
        <v>925</v>
      </c>
      <c r="H2416" s="516">
        <v>3104135</v>
      </c>
    </row>
    <row r="2417" spans="1:8" x14ac:dyDescent="0.3">
      <c r="A2417" s="514">
        <v>5</v>
      </c>
      <c r="B2417" s="517" t="s">
        <v>25158</v>
      </c>
      <c r="C2417" s="333" t="s">
        <v>7656</v>
      </c>
      <c r="D2417" s="333" t="s">
        <v>262</v>
      </c>
      <c r="E2417" s="333" t="s">
        <v>8002</v>
      </c>
      <c r="F2417" s="333" t="s">
        <v>26107</v>
      </c>
      <c r="G2417" s="515">
        <v>914</v>
      </c>
      <c r="H2417" s="516">
        <v>9773400</v>
      </c>
    </row>
    <row r="2418" spans="1:8" x14ac:dyDescent="0.3">
      <c r="A2418" s="514">
        <v>5</v>
      </c>
      <c r="B2418" s="517" t="s">
        <v>25158</v>
      </c>
      <c r="C2418" s="333" t="s">
        <v>6612</v>
      </c>
      <c r="D2418" s="333" t="s">
        <v>274</v>
      </c>
      <c r="E2418" s="333" t="s">
        <v>6613</v>
      </c>
      <c r="F2418" s="333" t="s">
        <v>26108</v>
      </c>
      <c r="G2418" s="515">
        <v>925</v>
      </c>
      <c r="H2418" s="516">
        <v>8386656</v>
      </c>
    </row>
    <row r="2419" spans="1:8" x14ac:dyDescent="0.3">
      <c r="A2419" s="514">
        <v>5</v>
      </c>
      <c r="B2419" s="517" t="s">
        <v>25158</v>
      </c>
      <c r="C2419" s="333" t="s">
        <v>6474</v>
      </c>
      <c r="D2419" s="333" t="s">
        <v>262</v>
      </c>
      <c r="E2419" s="333" t="s">
        <v>6475</v>
      </c>
      <c r="F2419" s="333" t="s">
        <v>26109</v>
      </c>
      <c r="G2419" s="515">
        <v>925</v>
      </c>
      <c r="H2419" s="516">
        <v>6488600</v>
      </c>
    </row>
    <row r="2420" spans="1:8" x14ac:dyDescent="0.3">
      <c r="A2420" s="514">
        <v>5</v>
      </c>
      <c r="B2420" s="517" t="s">
        <v>25158</v>
      </c>
      <c r="C2420" s="333" t="s">
        <v>9542</v>
      </c>
      <c r="D2420" s="333" t="s">
        <v>274</v>
      </c>
      <c r="E2420" s="333" t="s">
        <v>16617</v>
      </c>
      <c r="F2420" s="333" t="s">
        <v>25226</v>
      </c>
      <c r="G2420" s="515">
        <v>888</v>
      </c>
      <c r="H2420" s="516">
        <v>6255323</v>
      </c>
    </row>
    <row r="2421" spans="1:8" x14ac:dyDescent="0.3">
      <c r="A2421" s="514">
        <v>5</v>
      </c>
      <c r="B2421" s="517" t="s">
        <v>25158</v>
      </c>
      <c r="C2421" s="333" t="s">
        <v>7011</v>
      </c>
      <c r="D2421" s="333" t="s">
        <v>262</v>
      </c>
      <c r="E2421" s="333" t="s">
        <v>11531</v>
      </c>
      <c r="F2421" s="333" t="s">
        <v>26110</v>
      </c>
      <c r="G2421" s="515">
        <v>925</v>
      </c>
      <c r="H2421" s="516">
        <v>7360775</v>
      </c>
    </row>
    <row r="2422" spans="1:8" x14ac:dyDescent="0.3">
      <c r="A2422" s="514">
        <v>5</v>
      </c>
      <c r="B2422" s="517" t="s">
        <v>25158</v>
      </c>
      <c r="C2422" s="333" t="s">
        <v>26111</v>
      </c>
      <c r="D2422" s="333" t="s">
        <v>274</v>
      </c>
      <c r="E2422" s="333" t="s">
        <v>26112</v>
      </c>
      <c r="F2422" s="333" t="s">
        <v>26113</v>
      </c>
      <c r="G2422" s="515">
        <v>925</v>
      </c>
      <c r="H2422" s="516">
        <v>2543226</v>
      </c>
    </row>
    <row r="2423" spans="1:8" x14ac:dyDescent="0.3">
      <c r="A2423" s="514">
        <v>5</v>
      </c>
      <c r="B2423" s="517" t="s">
        <v>25158</v>
      </c>
      <c r="C2423" s="333" t="s">
        <v>26114</v>
      </c>
      <c r="D2423" s="333" t="s">
        <v>274</v>
      </c>
      <c r="E2423" s="333" t="s">
        <v>26115</v>
      </c>
      <c r="F2423" s="333" t="s">
        <v>26116</v>
      </c>
      <c r="G2423" s="515">
        <v>925</v>
      </c>
      <c r="H2423" s="516">
        <v>3236862</v>
      </c>
    </row>
    <row r="2424" spans="1:8" x14ac:dyDescent="0.3">
      <c r="A2424" s="514">
        <v>5</v>
      </c>
      <c r="B2424" s="517" t="s">
        <v>25158</v>
      </c>
      <c r="C2424" s="333" t="s">
        <v>26117</v>
      </c>
      <c r="D2424" s="333" t="s">
        <v>274</v>
      </c>
      <c r="E2424" s="333" t="s">
        <v>26118</v>
      </c>
      <c r="F2424" s="333" t="s">
        <v>26119</v>
      </c>
      <c r="G2424" s="515">
        <v>669</v>
      </c>
      <c r="H2424" s="516">
        <v>2042468</v>
      </c>
    </row>
    <row r="2425" spans="1:8" x14ac:dyDescent="0.3">
      <c r="A2425" s="514">
        <v>5</v>
      </c>
      <c r="B2425" s="517" t="s">
        <v>25158</v>
      </c>
      <c r="C2425" s="333" t="s">
        <v>26120</v>
      </c>
      <c r="D2425" s="333" t="s">
        <v>274</v>
      </c>
      <c r="E2425" s="333" t="s">
        <v>26121</v>
      </c>
      <c r="F2425" s="333" t="s">
        <v>26122</v>
      </c>
      <c r="G2425" s="515">
        <v>925</v>
      </c>
      <c r="H2425" s="516">
        <v>2860066</v>
      </c>
    </row>
    <row r="2426" spans="1:8" x14ac:dyDescent="0.3">
      <c r="A2426" s="514">
        <v>5</v>
      </c>
      <c r="B2426" s="517" t="s">
        <v>25158</v>
      </c>
      <c r="C2426" s="333" t="s">
        <v>26123</v>
      </c>
      <c r="D2426" s="333" t="s">
        <v>274</v>
      </c>
      <c r="E2426" s="333" t="s">
        <v>26124</v>
      </c>
      <c r="F2426" s="333" t="s">
        <v>26125</v>
      </c>
      <c r="G2426" s="515">
        <v>925</v>
      </c>
      <c r="H2426" s="516">
        <v>2835080</v>
      </c>
    </row>
    <row r="2427" spans="1:8" x14ac:dyDescent="0.3">
      <c r="A2427" s="514">
        <v>5</v>
      </c>
      <c r="B2427" s="517" t="s">
        <v>25158</v>
      </c>
      <c r="C2427" s="333" t="s">
        <v>26126</v>
      </c>
      <c r="D2427" s="333" t="s">
        <v>274</v>
      </c>
      <c r="E2427" s="333" t="s">
        <v>26127</v>
      </c>
      <c r="F2427" s="333" t="s">
        <v>26128</v>
      </c>
      <c r="G2427" s="515">
        <v>925</v>
      </c>
      <c r="H2427" s="516">
        <v>2830384</v>
      </c>
    </row>
    <row r="2428" spans="1:8" x14ac:dyDescent="0.3">
      <c r="A2428" s="514">
        <v>5</v>
      </c>
      <c r="B2428" s="517" t="s">
        <v>25158</v>
      </c>
      <c r="C2428" s="333" t="s">
        <v>26129</v>
      </c>
      <c r="D2428" s="333" t="s">
        <v>274</v>
      </c>
      <c r="E2428" s="333" t="s">
        <v>26130</v>
      </c>
      <c r="F2428" s="333" t="s">
        <v>26131</v>
      </c>
      <c r="G2428" s="515">
        <v>617</v>
      </c>
      <c r="H2428" s="516">
        <v>9329168</v>
      </c>
    </row>
    <row r="2429" spans="1:8" x14ac:dyDescent="0.3">
      <c r="A2429" s="514">
        <v>5</v>
      </c>
      <c r="B2429" s="517" t="s">
        <v>25158</v>
      </c>
      <c r="C2429" s="333" t="s">
        <v>26132</v>
      </c>
      <c r="D2429" s="333" t="s">
        <v>274</v>
      </c>
      <c r="E2429" s="333" t="s">
        <v>26133</v>
      </c>
      <c r="F2429" s="333" t="s">
        <v>26134</v>
      </c>
      <c r="G2429" s="515">
        <v>925</v>
      </c>
      <c r="H2429" s="516">
        <v>2998968</v>
      </c>
    </row>
    <row r="2430" spans="1:8" x14ac:dyDescent="0.3">
      <c r="A2430" s="514">
        <v>5</v>
      </c>
      <c r="B2430" s="517" t="s">
        <v>25158</v>
      </c>
      <c r="C2430" s="333" t="s">
        <v>26135</v>
      </c>
      <c r="D2430" s="333" t="s">
        <v>274</v>
      </c>
      <c r="E2430" s="333" t="s">
        <v>26136</v>
      </c>
      <c r="F2430" s="333" t="s">
        <v>26137</v>
      </c>
      <c r="G2430" s="515">
        <v>925</v>
      </c>
      <c r="H2430" s="516">
        <v>2990938</v>
      </c>
    </row>
    <row r="2431" spans="1:8" x14ac:dyDescent="0.3">
      <c r="A2431" s="514">
        <v>5</v>
      </c>
      <c r="B2431" s="517" t="s">
        <v>25158</v>
      </c>
      <c r="C2431" s="333" t="s">
        <v>26138</v>
      </c>
      <c r="D2431" s="333" t="s">
        <v>274</v>
      </c>
      <c r="E2431" s="333" t="s">
        <v>26139</v>
      </c>
      <c r="F2431" s="333" t="s">
        <v>26140</v>
      </c>
      <c r="G2431" s="515">
        <v>925</v>
      </c>
      <c r="H2431" s="516">
        <v>2833688</v>
      </c>
    </row>
    <row r="2432" spans="1:8" x14ac:dyDescent="0.3">
      <c r="A2432" s="514">
        <v>5</v>
      </c>
      <c r="B2432" s="517" t="s">
        <v>25158</v>
      </c>
      <c r="C2432" s="333" t="s">
        <v>26141</v>
      </c>
      <c r="D2432" s="333" t="s">
        <v>274</v>
      </c>
      <c r="E2432" s="333" t="s">
        <v>26142</v>
      </c>
      <c r="F2432" s="333" t="s">
        <v>26143</v>
      </c>
      <c r="G2432" s="515">
        <v>617</v>
      </c>
      <c r="H2432" s="516">
        <v>8187943</v>
      </c>
    </row>
    <row r="2433" spans="1:8" x14ac:dyDescent="0.3">
      <c r="A2433" s="514">
        <v>5</v>
      </c>
      <c r="B2433" s="517" t="s">
        <v>25158</v>
      </c>
      <c r="C2433" s="333" t="s">
        <v>26144</v>
      </c>
      <c r="D2433" s="333" t="s">
        <v>274</v>
      </c>
      <c r="E2433" s="333" t="s">
        <v>26145</v>
      </c>
      <c r="F2433" s="333" t="s">
        <v>26146</v>
      </c>
      <c r="G2433" s="515">
        <v>925</v>
      </c>
      <c r="H2433" s="516">
        <v>2848774</v>
      </c>
    </row>
    <row r="2434" spans="1:8" x14ac:dyDescent="0.3">
      <c r="A2434" s="514">
        <v>5</v>
      </c>
      <c r="B2434" s="517" t="s">
        <v>25158</v>
      </c>
      <c r="C2434" s="333" t="s">
        <v>26147</v>
      </c>
      <c r="D2434" s="333" t="s">
        <v>274</v>
      </c>
      <c r="E2434" s="333" t="s">
        <v>26148</v>
      </c>
      <c r="F2434" s="333" t="s">
        <v>26149</v>
      </c>
      <c r="G2434" s="515">
        <v>818</v>
      </c>
      <c r="H2434" s="516">
        <v>4646283</v>
      </c>
    </row>
    <row r="2435" spans="1:8" x14ac:dyDescent="0.3">
      <c r="A2435" s="514">
        <v>5</v>
      </c>
      <c r="B2435" s="517" t="s">
        <v>25158</v>
      </c>
      <c r="C2435" s="333" t="s">
        <v>26150</v>
      </c>
      <c r="D2435" s="333" t="s">
        <v>274</v>
      </c>
      <c r="E2435" s="333" t="s">
        <v>26151</v>
      </c>
      <c r="F2435" s="333" t="s">
        <v>26152</v>
      </c>
      <c r="G2435" s="515">
        <v>909</v>
      </c>
      <c r="H2435" s="516">
        <v>5760916</v>
      </c>
    </row>
    <row r="2436" spans="1:8" x14ac:dyDescent="0.3">
      <c r="A2436" s="514">
        <v>5</v>
      </c>
      <c r="B2436" s="517" t="s">
        <v>25158</v>
      </c>
      <c r="C2436" s="333" t="s">
        <v>26153</v>
      </c>
      <c r="D2436" s="333" t="s">
        <v>274</v>
      </c>
      <c r="E2436" s="333" t="s">
        <v>26154</v>
      </c>
      <c r="F2436" s="333" t="s">
        <v>26155</v>
      </c>
      <c r="G2436" s="515">
        <v>201</v>
      </c>
      <c r="H2436" s="516">
        <v>6585138</v>
      </c>
    </row>
    <row r="2437" spans="1:8" x14ac:dyDescent="0.3">
      <c r="A2437" s="514">
        <v>5</v>
      </c>
      <c r="B2437" s="517" t="s">
        <v>25158</v>
      </c>
      <c r="C2437" s="333" t="s">
        <v>26156</v>
      </c>
      <c r="D2437" s="333" t="s">
        <v>274</v>
      </c>
      <c r="E2437" s="333" t="s">
        <v>26157</v>
      </c>
      <c r="F2437" s="333" t="s">
        <v>26158</v>
      </c>
      <c r="G2437" s="515">
        <v>925</v>
      </c>
      <c r="H2437" s="516">
        <v>2832212</v>
      </c>
    </row>
    <row r="2438" spans="1:8" x14ac:dyDescent="0.3">
      <c r="A2438" s="514">
        <v>5</v>
      </c>
      <c r="B2438" s="517" t="s">
        <v>25158</v>
      </c>
      <c r="C2438" s="333" t="s">
        <v>26159</v>
      </c>
      <c r="D2438" s="333" t="s">
        <v>274</v>
      </c>
      <c r="E2438" s="333" t="s">
        <v>26160</v>
      </c>
      <c r="F2438" s="333" t="s">
        <v>26161</v>
      </c>
      <c r="G2438" s="515">
        <v>925</v>
      </c>
      <c r="H2438" s="516">
        <v>9985417</v>
      </c>
    </row>
    <row r="2439" spans="1:8" x14ac:dyDescent="0.3">
      <c r="A2439" s="514">
        <v>5</v>
      </c>
      <c r="B2439" s="517" t="s">
        <v>25158</v>
      </c>
      <c r="C2439" s="333" t="s">
        <v>26162</v>
      </c>
      <c r="D2439" s="333" t="s">
        <v>274</v>
      </c>
      <c r="E2439" s="333" t="s">
        <v>26163</v>
      </c>
      <c r="F2439" s="333" t="s">
        <v>26164</v>
      </c>
      <c r="G2439" s="515">
        <v>484</v>
      </c>
      <c r="H2439" s="516">
        <v>4012355</v>
      </c>
    </row>
    <row r="2440" spans="1:8" x14ac:dyDescent="0.3">
      <c r="A2440" s="514">
        <v>5</v>
      </c>
      <c r="B2440" s="517" t="s">
        <v>25158</v>
      </c>
      <c r="C2440" s="333" t="s">
        <v>26165</v>
      </c>
      <c r="D2440" s="333" t="s">
        <v>274</v>
      </c>
      <c r="E2440" s="333" t="s">
        <v>26166</v>
      </c>
      <c r="F2440" s="333" t="s">
        <v>26167</v>
      </c>
      <c r="G2440" s="515">
        <v>925</v>
      </c>
      <c r="H2440" s="516">
        <v>2842038</v>
      </c>
    </row>
    <row r="2441" spans="1:8" x14ac:dyDescent="0.3">
      <c r="A2441" s="514">
        <v>5</v>
      </c>
      <c r="B2441" s="517" t="s">
        <v>25158</v>
      </c>
      <c r="C2441" s="333" t="s">
        <v>26168</v>
      </c>
      <c r="D2441" s="333" t="s">
        <v>274</v>
      </c>
      <c r="E2441" s="333" t="s">
        <v>26169</v>
      </c>
      <c r="F2441" s="333" t="s">
        <v>26170</v>
      </c>
      <c r="G2441" s="515">
        <v>925</v>
      </c>
      <c r="H2441" s="516">
        <v>2127589</v>
      </c>
    </row>
    <row r="2442" spans="1:8" x14ac:dyDescent="0.3">
      <c r="A2442" s="514">
        <v>5</v>
      </c>
      <c r="B2442" s="517" t="s">
        <v>25158</v>
      </c>
      <c r="C2442" s="333" t="s">
        <v>26171</v>
      </c>
      <c r="D2442" s="333" t="s">
        <v>274</v>
      </c>
      <c r="E2442" s="333" t="s">
        <v>26172</v>
      </c>
      <c r="F2442" s="333" t="s">
        <v>26173</v>
      </c>
      <c r="G2442" s="515">
        <v>925</v>
      </c>
      <c r="H2442" s="516">
        <v>3249995</v>
      </c>
    </row>
    <row r="2443" spans="1:8" x14ac:dyDescent="0.3">
      <c r="A2443" s="514">
        <v>5</v>
      </c>
      <c r="B2443" s="517" t="s">
        <v>25158</v>
      </c>
      <c r="C2443" s="333" t="s">
        <v>25425</v>
      </c>
      <c r="D2443" s="333" t="s">
        <v>274</v>
      </c>
      <c r="E2443" s="333" t="s">
        <v>25426</v>
      </c>
      <c r="F2443" s="333" t="s">
        <v>25427</v>
      </c>
      <c r="G2443" s="515">
        <v>508</v>
      </c>
      <c r="H2443" s="516">
        <v>9639944</v>
      </c>
    </row>
    <row r="2444" spans="1:8" x14ac:dyDescent="0.3">
      <c r="A2444" s="514">
        <v>5</v>
      </c>
      <c r="B2444" s="517" t="s">
        <v>25158</v>
      </c>
      <c r="C2444" s="333" t="s">
        <v>25672</v>
      </c>
      <c r="D2444" s="333" t="s">
        <v>274</v>
      </c>
      <c r="E2444" s="333" t="s">
        <v>25673</v>
      </c>
      <c r="F2444" s="333" t="s">
        <v>25674</v>
      </c>
      <c r="G2444" s="515">
        <v>925</v>
      </c>
      <c r="H2444" s="516">
        <v>2834407</v>
      </c>
    </row>
    <row r="2445" spans="1:8" x14ac:dyDescent="0.3">
      <c r="A2445" s="514">
        <v>5</v>
      </c>
      <c r="B2445" s="517" t="s">
        <v>25158</v>
      </c>
      <c r="C2445" s="333" t="s">
        <v>26174</v>
      </c>
      <c r="D2445" s="333" t="s">
        <v>274</v>
      </c>
      <c r="E2445" s="333" t="s">
        <v>26175</v>
      </c>
      <c r="F2445" s="333" t="s">
        <v>26176</v>
      </c>
      <c r="G2445" s="515">
        <v>925</v>
      </c>
      <c r="H2445" s="516">
        <v>2838537</v>
      </c>
    </row>
    <row r="2446" spans="1:8" x14ac:dyDescent="0.3">
      <c r="A2446" s="514">
        <v>5</v>
      </c>
      <c r="B2446" s="517" t="s">
        <v>25158</v>
      </c>
      <c r="C2446" s="333" t="s">
        <v>26177</v>
      </c>
      <c r="D2446" s="333" t="s">
        <v>274</v>
      </c>
      <c r="E2446" s="333" t="s">
        <v>26178</v>
      </c>
      <c r="F2446" s="333" t="s">
        <v>26179</v>
      </c>
      <c r="G2446" s="515">
        <v>707</v>
      </c>
      <c r="H2446" s="516">
        <v>2990066</v>
      </c>
    </row>
    <row r="2447" spans="1:8" x14ac:dyDescent="0.3">
      <c r="A2447" s="514">
        <v>5</v>
      </c>
      <c r="B2447" s="517" t="s">
        <v>25158</v>
      </c>
      <c r="C2447" s="333" t="s">
        <v>26180</v>
      </c>
      <c r="D2447" s="333" t="s">
        <v>274</v>
      </c>
      <c r="E2447" s="333" t="s">
        <v>26181</v>
      </c>
      <c r="F2447" s="333" t="s">
        <v>26182</v>
      </c>
      <c r="G2447" s="515">
        <v>510</v>
      </c>
      <c r="H2447" s="516">
        <v>9380383</v>
      </c>
    </row>
    <row r="2448" spans="1:8" x14ac:dyDescent="0.3">
      <c r="A2448" s="514">
        <v>5</v>
      </c>
      <c r="B2448" s="517" t="s">
        <v>25158</v>
      </c>
      <c r="C2448" s="333" t="s">
        <v>26183</v>
      </c>
      <c r="D2448" s="333" t="s">
        <v>274</v>
      </c>
      <c r="E2448" s="333" t="s">
        <v>26184</v>
      </c>
      <c r="F2448" s="333" t="s">
        <v>26185</v>
      </c>
      <c r="G2448" s="515">
        <v>510</v>
      </c>
      <c r="H2448" s="516">
        <v>4728888</v>
      </c>
    </row>
    <row r="2449" spans="1:8" x14ac:dyDescent="0.3">
      <c r="A2449" s="514">
        <v>5</v>
      </c>
      <c r="B2449" s="517" t="s">
        <v>25158</v>
      </c>
      <c r="C2449" s="333" t="s">
        <v>26186</v>
      </c>
      <c r="D2449" s="333" t="s">
        <v>274</v>
      </c>
      <c r="E2449" s="333" t="s">
        <v>26187</v>
      </c>
      <c r="F2449" s="333" t="s">
        <v>26188</v>
      </c>
      <c r="G2449" s="515">
        <v>415</v>
      </c>
      <c r="H2449" s="516">
        <v>8197130</v>
      </c>
    </row>
    <row r="2450" spans="1:8" x14ac:dyDescent="0.3">
      <c r="A2450" s="514">
        <v>5</v>
      </c>
      <c r="B2450" s="517" t="s">
        <v>25158</v>
      </c>
      <c r="C2450" s="333" t="s">
        <v>21191</v>
      </c>
      <c r="D2450" s="333" t="s">
        <v>274</v>
      </c>
      <c r="E2450" s="333" t="s">
        <v>21192</v>
      </c>
      <c r="F2450" s="333" t="s">
        <v>21193</v>
      </c>
      <c r="G2450" s="515">
        <v>925</v>
      </c>
      <c r="H2450" s="516">
        <v>9620517</v>
      </c>
    </row>
    <row r="2451" spans="1:8" x14ac:dyDescent="0.3">
      <c r="A2451" s="514">
        <v>5</v>
      </c>
      <c r="B2451" s="517" t="s">
        <v>25158</v>
      </c>
      <c r="C2451" s="333" t="s">
        <v>26189</v>
      </c>
      <c r="D2451" s="333" t="s">
        <v>274</v>
      </c>
      <c r="E2451" s="333" t="s">
        <v>26190</v>
      </c>
      <c r="F2451" s="333" t="s">
        <v>26191</v>
      </c>
      <c r="G2451" s="515">
        <v>925</v>
      </c>
      <c r="H2451" s="516">
        <v>2831482</v>
      </c>
    </row>
    <row r="2452" spans="1:8" x14ac:dyDescent="0.3">
      <c r="A2452" s="514">
        <v>5</v>
      </c>
      <c r="B2452" s="517" t="s">
        <v>25158</v>
      </c>
      <c r="C2452" s="333" t="s">
        <v>26192</v>
      </c>
      <c r="D2452" s="333" t="s">
        <v>274</v>
      </c>
      <c r="E2452" s="333" t="s">
        <v>19135</v>
      </c>
      <c r="F2452" s="333" t="s">
        <v>26193</v>
      </c>
      <c r="G2452" s="515">
        <v>925</v>
      </c>
      <c r="H2452" s="516">
        <v>2835326</v>
      </c>
    </row>
    <row r="2453" spans="1:8" x14ac:dyDescent="0.3">
      <c r="A2453" s="514">
        <v>5</v>
      </c>
      <c r="B2453" s="517" t="s">
        <v>25158</v>
      </c>
      <c r="C2453" s="333" t="s">
        <v>26194</v>
      </c>
      <c r="D2453" s="333" t="s">
        <v>294</v>
      </c>
      <c r="E2453" s="333" t="s">
        <v>26195</v>
      </c>
      <c r="F2453" s="333" t="s">
        <v>26196</v>
      </c>
      <c r="G2453" s="515">
        <v>415</v>
      </c>
      <c r="H2453" s="516">
        <v>8768441</v>
      </c>
    </row>
    <row r="2454" spans="1:8" x14ac:dyDescent="0.3">
      <c r="A2454" s="514">
        <v>5</v>
      </c>
      <c r="B2454" s="517" t="s">
        <v>25158</v>
      </c>
      <c r="C2454" s="333" t="s">
        <v>26197</v>
      </c>
      <c r="D2454" s="333" t="s">
        <v>274</v>
      </c>
      <c r="E2454" s="333" t="s">
        <v>26198</v>
      </c>
      <c r="F2454" s="333" t="s">
        <v>26199</v>
      </c>
      <c r="G2454" s="515">
        <v>415</v>
      </c>
      <c r="H2454" s="516">
        <v>3071492</v>
      </c>
    </row>
    <row r="2455" spans="1:8" x14ac:dyDescent="0.3">
      <c r="A2455" s="514">
        <v>5</v>
      </c>
      <c r="B2455" s="517" t="s">
        <v>25158</v>
      </c>
      <c r="C2455" s="333" t="s">
        <v>25416</v>
      </c>
      <c r="D2455" s="333" t="s">
        <v>274</v>
      </c>
      <c r="E2455" s="333" t="s">
        <v>25417</v>
      </c>
      <c r="F2455" s="333" t="s">
        <v>25418</v>
      </c>
      <c r="G2455" s="515">
        <v>703</v>
      </c>
      <c r="H2455" s="516">
        <v>7270358</v>
      </c>
    </row>
    <row r="2456" spans="1:8" x14ac:dyDescent="0.3">
      <c r="A2456" s="514">
        <v>5</v>
      </c>
      <c r="B2456" s="517" t="s">
        <v>25158</v>
      </c>
      <c r="C2456" s="333" t="s">
        <v>25398</v>
      </c>
      <c r="D2456" s="333" t="s">
        <v>274</v>
      </c>
      <c r="E2456" s="333" t="s">
        <v>25399</v>
      </c>
      <c r="F2456" s="333" t="s">
        <v>25400</v>
      </c>
      <c r="G2456" s="515">
        <v>925</v>
      </c>
      <c r="H2456" s="516">
        <v>2992878</v>
      </c>
    </row>
    <row r="2457" spans="1:8" x14ac:dyDescent="0.3">
      <c r="A2457" s="514">
        <v>5</v>
      </c>
      <c r="B2457" s="517" t="s">
        <v>25158</v>
      </c>
      <c r="C2457" s="333" t="s">
        <v>26200</v>
      </c>
      <c r="D2457" s="333" t="s">
        <v>274</v>
      </c>
      <c r="E2457" s="333" t="s">
        <v>26201</v>
      </c>
      <c r="F2457" s="333" t="s">
        <v>26202</v>
      </c>
      <c r="G2457" s="515">
        <v>925</v>
      </c>
      <c r="H2457" s="516">
        <v>3687400</v>
      </c>
    </row>
    <row r="2458" spans="1:8" x14ac:dyDescent="0.3">
      <c r="A2458" s="514">
        <v>5</v>
      </c>
      <c r="B2458" s="517" t="s">
        <v>25158</v>
      </c>
      <c r="C2458" s="333" t="s">
        <v>26203</v>
      </c>
      <c r="D2458" s="333" t="s">
        <v>274</v>
      </c>
      <c r="E2458" s="333" t="s">
        <v>26204</v>
      </c>
      <c r="F2458" s="333" t="s">
        <v>26205</v>
      </c>
      <c r="G2458" s="515">
        <v>925</v>
      </c>
      <c r="H2458" s="516">
        <v>8204647</v>
      </c>
    </row>
    <row r="2459" spans="1:8" x14ac:dyDescent="0.3">
      <c r="A2459" s="514">
        <v>5</v>
      </c>
      <c r="B2459" s="517" t="s">
        <v>25158</v>
      </c>
      <c r="C2459" s="333" t="s">
        <v>26206</v>
      </c>
      <c r="D2459" s="333" t="s">
        <v>274</v>
      </c>
      <c r="E2459" s="333" t="s">
        <v>26207</v>
      </c>
      <c r="F2459" s="333" t="s">
        <v>26208</v>
      </c>
      <c r="G2459" s="515">
        <v>925</v>
      </c>
      <c r="H2459" s="516">
        <v>2002245</v>
      </c>
    </row>
    <row r="2460" spans="1:8" x14ac:dyDescent="0.3">
      <c r="A2460" s="514">
        <v>5</v>
      </c>
      <c r="B2460" s="517" t="s">
        <v>25158</v>
      </c>
      <c r="C2460" s="333" t="s">
        <v>26209</v>
      </c>
      <c r="D2460" s="333" t="s">
        <v>274</v>
      </c>
      <c r="E2460" s="333" t="s">
        <v>26210</v>
      </c>
      <c r="F2460" s="333" t="s">
        <v>26211</v>
      </c>
      <c r="G2460" s="515">
        <v>925</v>
      </c>
      <c r="H2460" s="516">
        <v>8373889</v>
      </c>
    </row>
    <row r="2461" spans="1:8" x14ac:dyDescent="0.3">
      <c r="A2461" s="514">
        <v>5</v>
      </c>
      <c r="B2461" s="517" t="s">
        <v>25158</v>
      </c>
      <c r="C2461" s="333" t="s">
        <v>26212</v>
      </c>
      <c r="D2461" s="333" t="s">
        <v>274</v>
      </c>
      <c r="E2461" s="333" t="s">
        <v>26213</v>
      </c>
      <c r="F2461" s="333" t="s">
        <v>26214</v>
      </c>
      <c r="G2461" s="515">
        <v>925</v>
      </c>
      <c r="H2461" s="516">
        <v>8200695</v>
      </c>
    </row>
    <row r="2462" spans="1:8" x14ac:dyDescent="0.3">
      <c r="A2462" s="514">
        <v>5</v>
      </c>
      <c r="B2462" s="517" t="s">
        <v>25158</v>
      </c>
      <c r="C2462" s="333" t="s">
        <v>26215</v>
      </c>
      <c r="D2462" s="333" t="s">
        <v>274</v>
      </c>
      <c r="E2462" s="333" t="s">
        <v>26216</v>
      </c>
      <c r="F2462" s="333" t="s">
        <v>26217</v>
      </c>
      <c r="G2462" s="515">
        <v>925</v>
      </c>
      <c r="H2462" s="516">
        <v>7851448</v>
      </c>
    </row>
    <row r="2463" spans="1:8" x14ac:dyDescent="0.3">
      <c r="A2463" s="514">
        <v>5</v>
      </c>
      <c r="B2463" s="517" t="s">
        <v>25158</v>
      </c>
      <c r="C2463" s="333" t="s">
        <v>26218</v>
      </c>
      <c r="D2463" s="333" t="s">
        <v>274</v>
      </c>
      <c r="E2463" s="333" t="s">
        <v>26219</v>
      </c>
      <c r="F2463" s="333" t="s">
        <v>26220</v>
      </c>
      <c r="G2463" s="515">
        <v>443</v>
      </c>
      <c r="H2463" s="516">
        <v>7454294</v>
      </c>
    </row>
    <row r="2464" spans="1:8" x14ac:dyDescent="0.3">
      <c r="A2464" s="514">
        <v>5</v>
      </c>
      <c r="B2464" s="517" t="s">
        <v>25158</v>
      </c>
      <c r="C2464" s="333" t="s">
        <v>26221</v>
      </c>
      <c r="D2464" s="333" t="s">
        <v>274</v>
      </c>
      <c r="E2464" s="333" t="s">
        <v>26222</v>
      </c>
      <c r="F2464" s="333" t="s">
        <v>26223</v>
      </c>
      <c r="G2464" s="515">
        <v>310</v>
      </c>
      <c r="H2464" s="516">
        <v>4308506</v>
      </c>
    </row>
    <row r="2465" spans="1:8" x14ac:dyDescent="0.3">
      <c r="A2465" s="514">
        <v>5</v>
      </c>
      <c r="B2465" s="517" t="s">
        <v>25158</v>
      </c>
      <c r="C2465" s="333" t="s">
        <v>26224</v>
      </c>
      <c r="D2465" s="333" t="s">
        <v>274</v>
      </c>
      <c r="E2465" s="333" t="s">
        <v>26225</v>
      </c>
      <c r="F2465" s="333" t="s">
        <v>26226</v>
      </c>
      <c r="G2465" s="515">
        <v>650</v>
      </c>
      <c r="H2465" s="516">
        <v>2480535</v>
      </c>
    </row>
    <row r="2466" spans="1:8" x14ac:dyDescent="0.3">
      <c r="A2466" s="514">
        <v>5</v>
      </c>
      <c r="B2466" s="517" t="s">
        <v>25158</v>
      </c>
      <c r="C2466" s="333" t="s">
        <v>26227</v>
      </c>
      <c r="D2466" s="333" t="s">
        <v>274</v>
      </c>
      <c r="E2466" s="333" t="s">
        <v>26228</v>
      </c>
      <c r="F2466" s="333" t="s">
        <v>26229</v>
      </c>
      <c r="G2466" s="515">
        <v>925</v>
      </c>
      <c r="H2466" s="516">
        <v>4977500</v>
      </c>
    </row>
    <row r="2467" spans="1:8" x14ac:dyDescent="0.3">
      <c r="A2467" s="514">
        <v>5</v>
      </c>
      <c r="B2467" s="517" t="s">
        <v>25158</v>
      </c>
      <c r="C2467" s="333" t="s">
        <v>26230</v>
      </c>
      <c r="D2467" s="333" t="s">
        <v>274</v>
      </c>
      <c r="E2467" s="333" t="s">
        <v>26231</v>
      </c>
      <c r="F2467" s="333" t="s">
        <v>26232</v>
      </c>
      <c r="G2467" s="515">
        <v>925</v>
      </c>
      <c r="H2467" s="516">
        <v>7883227</v>
      </c>
    </row>
    <row r="2468" spans="1:8" x14ac:dyDescent="0.3">
      <c r="A2468" s="514">
        <v>5</v>
      </c>
      <c r="B2468" s="517" t="s">
        <v>25158</v>
      </c>
      <c r="C2468" s="333" t="s">
        <v>26233</v>
      </c>
      <c r="D2468" s="333" t="s">
        <v>274</v>
      </c>
      <c r="E2468" s="333" t="s">
        <v>26234</v>
      </c>
      <c r="F2468" s="333" t="s">
        <v>26235</v>
      </c>
      <c r="G2468" s="515">
        <v>925</v>
      </c>
      <c r="H2468" s="516">
        <v>7915084</v>
      </c>
    </row>
    <row r="2469" spans="1:8" x14ac:dyDescent="0.3">
      <c r="A2469" s="514">
        <v>5</v>
      </c>
      <c r="B2469" s="517" t="s">
        <v>25158</v>
      </c>
      <c r="C2469" s="333" t="s">
        <v>26236</v>
      </c>
      <c r="D2469" s="333" t="s">
        <v>274</v>
      </c>
      <c r="E2469" s="333" t="s">
        <v>26237</v>
      </c>
      <c r="F2469" s="333" t="s">
        <v>26238</v>
      </c>
      <c r="G2469" s="515">
        <v>925</v>
      </c>
      <c r="H2469" s="516">
        <v>4135338</v>
      </c>
    </row>
    <row r="2470" spans="1:8" x14ac:dyDescent="0.3">
      <c r="A2470" s="514">
        <v>5</v>
      </c>
      <c r="B2470" s="517" t="s">
        <v>25158</v>
      </c>
      <c r="C2470" s="333" t="s">
        <v>26239</v>
      </c>
      <c r="D2470" s="333" t="s">
        <v>274</v>
      </c>
      <c r="E2470" s="333" t="s">
        <v>26240</v>
      </c>
      <c r="F2470" s="333" t="s">
        <v>26241</v>
      </c>
      <c r="G2470" s="515">
        <v>510</v>
      </c>
      <c r="H2470" s="516">
        <v>2050538</v>
      </c>
    </row>
    <row r="2471" spans="1:8" x14ac:dyDescent="0.3">
      <c r="A2471" s="514">
        <v>5</v>
      </c>
      <c r="B2471" s="517" t="s">
        <v>25158</v>
      </c>
      <c r="C2471" s="333" t="s">
        <v>26242</v>
      </c>
      <c r="D2471" s="333" t="s">
        <v>274</v>
      </c>
      <c r="E2471" s="333" t="s">
        <v>26243</v>
      </c>
      <c r="F2471" s="333" t="s">
        <v>26244</v>
      </c>
      <c r="G2471" s="515">
        <v>650</v>
      </c>
      <c r="H2471" s="516">
        <v>6868366</v>
      </c>
    </row>
    <row r="2472" spans="1:8" x14ac:dyDescent="0.3">
      <c r="A2472" s="514">
        <v>5</v>
      </c>
      <c r="B2472" s="517" t="s">
        <v>25158</v>
      </c>
      <c r="C2472" s="333" t="s">
        <v>26245</v>
      </c>
      <c r="D2472" s="333" t="s">
        <v>274</v>
      </c>
      <c r="E2472" s="333" t="s">
        <v>26246</v>
      </c>
      <c r="F2472" s="333" t="s">
        <v>26247</v>
      </c>
      <c r="G2472" s="515">
        <v>818</v>
      </c>
      <c r="H2472" s="516">
        <v>2986432</v>
      </c>
    </row>
    <row r="2473" spans="1:8" x14ac:dyDescent="0.3">
      <c r="A2473" s="514">
        <v>5</v>
      </c>
      <c r="B2473" s="517" t="s">
        <v>25158</v>
      </c>
      <c r="C2473" s="333" t="s">
        <v>26248</v>
      </c>
      <c r="D2473" s="333" t="s">
        <v>274</v>
      </c>
      <c r="E2473" s="333" t="s">
        <v>26249</v>
      </c>
      <c r="F2473" s="333" t="s">
        <v>26250</v>
      </c>
      <c r="G2473" s="515">
        <v>925</v>
      </c>
      <c r="H2473" s="516">
        <v>7851056</v>
      </c>
    </row>
    <row r="2474" spans="1:8" x14ac:dyDescent="0.3">
      <c r="A2474" s="514">
        <v>5</v>
      </c>
      <c r="B2474" s="517" t="s">
        <v>25158</v>
      </c>
      <c r="C2474" s="333" t="s">
        <v>26251</v>
      </c>
      <c r="D2474" s="333" t="s">
        <v>274</v>
      </c>
      <c r="E2474" s="333" t="s">
        <v>26252</v>
      </c>
      <c r="F2474" s="333" t="s">
        <v>26253</v>
      </c>
      <c r="G2474" s="515">
        <v>925</v>
      </c>
      <c r="H2474" s="516">
        <v>8379553</v>
      </c>
    </row>
    <row r="2475" spans="1:8" x14ac:dyDescent="0.3">
      <c r="A2475" s="514">
        <v>5</v>
      </c>
      <c r="B2475" s="517" t="s">
        <v>25158</v>
      </c>
      <c r="C2475" s="333" t="s">
        <v>26254</v>
      </c>
      <c r="D2475" s="333" t="s">
        <v>274</v>
      </c>
      <c r="E2475" s="333" t="s">
        <v>26255</v>
      </c>
      <c r="F2475" s="333" t="s">
        <v>26256</v>
      </c>
      <c r="G2475" s="515">
        <v>415</v>
      </c>
      <c r="H2475" s="516">
        <v>9396779</v>
      </c>
    </row>
    <row r="2476" spans="1:8" x14ac:dyDescent="0.3">
      <c r="A2476" s="514">
        <v>5</v>
      </c>
      <c r="B2476" s="517" t="s">
        <v>25158</v>
      </c>
      <c r="C2476" s="333" t="s">
        <v>26257</v>
      </c>
      <c r="D2476" s="333" t="s">
        <v>274</v>
      </c>
      <c r="E2476" s="333" t="s">
        <v>26258</v>
      </c>
      <c r="F2476" s="333" t="s">
        <v>26259</v>
      </c>
      <c r="G2476" s="515">
        <v>707</v>
      </c>
      <c r="H2476" s="516">
        <v>4257714</v>
      </c>
    </row>
    <row r="2477" spans="1:8" x14ac:dyDescent="0.3">
      <c r="A2477" s="514">
        <v>5</v>
      </c>
      <c r="B2477" s="517" t="s">
        <v>25158</v>
      </c>
      <c r="C2477" s="333" t="s">
        <v>26260</v>
      </c>
      <c r="D2477" s="333" t="s">
        <v>274</v>
      </c>
      <c r="E2477" s="333" t="s">
        <v>26261</v>
      </c>
      <c r="F2477" s="333" t="s">
        <v>26262</v>
      </c>
      <c r="G2477" s="515">
        <v>510</v>
      </c>
      <c r="H2477" s="516">
        <v>8382317</v>
      </c>
    </row>
    <row r="2478" spans="1:8" x14ac:dyDescent="0.3">
      <c r="A2478" s="514">
        <v>5</v>
      </c>
      <c r="B2478" s="517" t="s">
        <v>25158</v>
      </c>
      <c r="C2478" s="333" t="s">
        <v>26263</v>
      </c>
      <c r="D2478" s="333" t="s">
        <v>274</v>
      </c>
      <c r="E2478" s="333" t="s">
        <v>26264</v>
      </c>
      <c r="F2478" s="333" t="s">
        <v>26265</v>
      </c>
      <c r="G2478" s="515">
        <v>609</v>
      </c>
      <c r="H2478" s="516">
        <v>4685161</v>
      </c>
    </row>
    <row r="2479" spans="1:8" x14ac:dyDescent="0.3">
      <c r="A2479" s="514">
        <v>5</v>
      </c>
      <c r="B2479" s="517" t="s">
        <v>25158</v>
      </c>
      <c r="C2479" s="333" t="s">
        <v>26266</v>
      </c>
      <c r="D2479" s="333" t="s">
        <v>274</v>
      </c>
      <c r="E2479" s="333" t="s">
        <v>26267</v>
      </c>
      <c r="F2479" s="333" t="s">
        <v>26268</v>
      </c>
      <c r="G2479" s="515">
        <v>925</v>
      </c>
      <c r="H2479" s="516">
        <v>3236658</v>
      </c>
    </row>
    <row r="2480" spans="1:8" x14ac:dyDescent="0.3">
      <c r="A2480" s="514">
        <v>5</v>
      </c>
      <c r="B2480" s="517" t="s">
        <v>25158</v>
      </c>
      <c r="C2480" s="333" t="s">
        <v>26269</v>
      </c>
      <c r="D2480" s="333" t="s">
        <v>274</v>
      </c>
      <c r="E2480" s="333" t="s">
        <v>26270</v>
      </c>
      <c r="F2480" s="333" t="s">
        <v>26271</v>
      </c>
      <c r="G2480" s="515">
        <v>415</v>
      </c>
      <c r="H2480" s="516">
        <v>2617870</v>
      </c>
    </row>
    <row r="2481" spans="1:8" x14ac:dyDescent="0.3">
      <c r="A2481" s="514">
        <v>5</v>
      </c>
      <c r="B2481" s="517" t="s">
        <v>25158</v>
      </c>
      <c r="C2481" s="333" t="s">
        <v>26272</v>
      </c>
      <c r="D2481" s="333" t="s">
        <v>274</v>
      </c>
      <c r="E2481" s="333" t="s">
        <v>26273</v>
      </c>
      <c r="F2481" s="333" t="s">
        <v>26274</v>
      </c>
      <c r="G2481" s="515">
        <v>707</v>
      </c>
      <c r="H2481" s="516">
        <v>8158719</v>
      </c>
    </row>
    <row r="2482" spans="1:8" x14ac:dyDescent="0.3">
      <c r="A2482" s="514">
        <v>5</v>
      </c>
      <c r="B2482" s="517" t="s">
        <v>25158</v>
      </c>
      <c r="C2482" s="333" t="s">
        <v>26275</v>
      </c>
      <c r="D2482" s="333" t="s">
        <v>274</v>
      </c>
      <c r="E2482" s="333" t="s">
        <v>26276</v>
      </c>
      <c r="F2482" s="333" t="s">
        <v>26277</v>
      </c>
      <c r="G2482" s="515">
        <v>925</v>
      </c>
      <c r="H2482" s="516">
        <v>8903472</v>
      </c>
    </row>
    <row r="2483" spans="1:8" x14ac:dyDescent="0.3">
      <c r="A2483" s="514">
        <v>5</v>
      </c>
      <c r="B2483" s="517" t="s">
        <v>25158</v>
      </c>
      <c r="C2483" s="333" t="s">
        <v>26278</v>
      </c>
      <c r="D2483" s="333" t="s">
        <v>274</v>
      </c>
      <c r="E2483" s="333" t="s">
        <v>26279</v>
      </c>
      <c r="F2483" s="333" t="s">
        <v>26280</v>
      </c>
      <c r="G2483" s="515">
        <v>925</v>
      </c>
      <c r="H2483" s="516">
        <v>8376783</v>
      </c>
    </row>
    <row r="2484" spans="1:8" x14ac:dyDescent="0.3">
      <c r="A2484" s="514">
        <v>5</v>
      </c>
      <c r="B2484" s="517" t="s">
        <v>25158</v>
      </c>
      <c r="C2484" s="333" t="s">
        <v>26281</v>
      </c>
      <c r="D2484" s="333" t="s">
        <v>274</v>
      </c>
      <c r="E2484" s="333" t="s">
        <v>26282</v>
      </c>
      <c r="F2484" s="333" t="s">
        <v>26283</v>
      </c>
      <c r="G2484" s="515">
        <v>925</v>
      </c>
      <c r="H2484" s="516">
        <v>8319209</v>
      </c>
    </row>
    <row r="2485" spans="1:8" x14ac:dyDescent="0.3">
      <c r="A2485" s="514">
        <v>5</v>
      </c>
      <c r="B2485" s="517" t="s">
        <v>25158</v>
      </c>
      <c r="C2485" s="333" t="s">
        <v>26284</v>
      </c>
      <c r="D2485" s="333" t="s">
        <v>274</v>
      </c>
      <c r="E2485" s="333" t="s">
        <v>26285</v>
      </c>
      <c r="F2485" s="333" t="s">
        <v>26286</v>
      </c>
      <c r="G2485" s="515">
        <v>925</v>
      </c>
      <c r="H2485" s="516">
        <v>4876131</v>
      </c>
    </row>
    <row r="2486" spans="1:8" x14ac:dyDescent="0.3">
      <c r="A2486" s="514">
        <v>5</v>
      </c>
      <c r="B2486" s="517" t="s">
        <v>25158</v>
      </c>
      <c r="C2486" s="333" t="s">
        <v>26287</v>
      </c>
      <c r="D2486" s="333" t="s">
        <v>274</v>
      </c>
      <c r="E2486" s="333" t="s">
        <v>26288</v>
      </c>
      <c r="F2486" s="333" t="s">
        <v>26289</v>
      </c>
      <c r="G2486" s="515">
        <v>510</v>
      </c>
      <c r="H2486" s="516">
        <v>5045658</v>
      </c>
    </row>
    <row r="2487" spans="1:8" x14ac:dyDescent="0.3">
      <c r="A2487" s="514">
        <v>5</v>
      </c>
      <c r="B2487" s="517" t="s">
        <v>25158</v>
      </c>
      <c r="C2487" s="333" t="s">
        <v>26290</v>
      </c>
      <c r="D2487" s="333" t="s">
        <v>294</v>
      </c>
      <c r="E2487" s="333" t="s">
        <v>26291</v>
      </c>
      <c r="F2487" s="333" t="s">
        <v>26292</v>
      </c>
      <c r="G2487" s="515">
        <v>925</v>
      </c>
      <c r="H2487" s="516">
        <v>8373120</v>
      </c>
    </row>
    <row r="2488" spans="1:8" x14ac:dyDescent="0.3">
      <c r="A2488" s="514">
        <v>5</v>
      </c>
      <c r="B2488" s="517" t="s">
        <v>25158</v>
      </c>
      <c r="C2488" s="333" t="s">
        <v>26293</v>
      </c>
      <c r="D2488" s="333" t="s">
        <v>274</v>
      </c>
      <c r="E2488" s="333" t="s">
        <v>26294</v>
      </c>
      <c r="F2488" s="333" t="s">
        <v>26295</v>
      </c>
      <c r="G2488" s="515">
        <v>510</v>
      </c>
      <c r="H2488" s="516">
        <v>3334553</v>
      </c>
    </row>
    <row r="2489" spans="1:8" x14ac:dyDescent="0.3">
      <c r="A2489" s="514">
        <v>5</v>
      </c>
      <c r="B2489" s="517" t="s">
        <v>25158</v>
      </c>
      <c r="C2489" s="333" t="s">
        <v>26296</v>
      </c>
      <c r="D2489" s="333" t="s">
        <v>274</v>
      </c>
      <c r="E2489" s="333" t="s">
        <v>26297</v>
      </c>
      <c r="F2489" s="333" t="s">
        <v>26298</v>
      </c>
      <c r="G2489" s="515">
        <v>925</v>
      </c>
      <c r="H2489" s="516">
        <v>8185749</v>
      </c>
    </row>
    <row r="2490" spans="1:8" x14ac:dyDescent="0.3">
      <c r="A2490" s="514">
        <v>5</v>
      </c>
      <c r="B2490" s="517" t="s">
        <v>25158</v>
      </c>
      <c r="C2490" s="333" t="s">
        <v>26299</v>
      </c>
      <c r="D2490" s="333" t="s">
        <v>274</v>
      </c>
      <c r="E2490" s="333" t="s">
        <v>26300</v>
      </c>
      <c r="F2490" s="333" t="s">
        <v>26301</v>
      </c>
      <c r="G2490" s="515">
        <v>925</v>
      </c>
      <c r="H2490" s="516">
        <v>8200782</v>
      </c>
    </row>
    <row r="2491" spans="1:8" x14ac:dyDescent="0.3">
      <c r="A2491" s="514">
        <v>5</v>
      </c>
      <c r="B2491" s="517" t="s">
        <v>25158</v>
      </c>
      <c r="C2491" s="333" t="s">
        <v>26302</v>
      </c>
      <c r="D2491" s="333" t="s">
        <v>274</v>
      </c>
      <c r="E2491" s="333" t="s">
        <v>26303</v>
      </c>
      <c r="F2491" s="333" t="s">
        <v>26304</v>
      </c>
      <c r="G2491" s="515">
        <v>925</v>
      </c>
      <c r="H2491" s="516">
        <v>3302952</v>
      </c>
    </row>
    <row r="2492" spans="1:8" x14ac:dyDescent="0.3">
      <c r="A2492" s="514">
        <v>5</v>
      </c>
      <c r="B2492" s="517" t="s">
        <v>25158</v>
      </c>
      <c r="C2492" s="333" t="s">
        <v>26305</v>
      </c>
      <c r="D2492" s="333" t="s">
        <v>274</v>
      </c>
      <c r="E2492" s="333" t="s">
        <v>26306</v>
      </c>
      <c r="F2492" s="333" t="s">
        <v>26307</v>
      </c>
      <c r="G2492" s="515">
        <v>925</v>
      </c>
      <c r="H2492" s="516">
        <v>6485346</v>
      </c>
    </row>
    <row r="2493" spans="1:8" x14ac:dyDescent="0.3">
      <c r="A2493" s="514">
        <v>5</v>
      </c>
      <c r="B2493" s="517" t="s">
        <v>25158</v>
      </c>
      <c r="C2493" s="333" t="s">
        <v>26308</v>
      </c>
      <c r="D2493" s="333" t="s">
        <v>274</v>
      </c>
      <c r="E2493" s="333" t="s">
        <v>26309</v>
      </c>
      <c r="F2493" s="333" t="s">
        <v>26310</v>
      </c>
      <c r="G2493" s="515">
        <v>925</v>
      </c>
      <c r="H2493" s="516">
        <v>7867777</v>
      </c>
    </row>
    <row r="2494" spans="1:8" x14ac:dyDescent="0.3">
      <c r="A2494" s="514">
        <v>5</v>
      </c>
      <c r="B2494" s="517" t="s">
        <v>25158</v>
      </c>
      <c r="C2494" s="333" t="s">
        <v>26311</v>
      </c>
      <c r="D2494" s="333" t="s">
        <v>274</v>
      </c>
      <c r="E2494" s="333" t="s">
        <v>26312</v>
      </c>
      <c r="F2494" s="333" t="s">
        <v>26313</v>
      </c>
      <c r="G2494" s="515">
        <v>646</v>
      </c>
      <c r="H2494" s="516">
        <v>4131233</v>
      </c>
    </row>
    <row r="2495" spans="1:8" x14ac:dyDescent="0.3">
      <c r="A2495" s="514">
        <v>5</v>
      </c>
      <c r="B2495" s="517" t="s">
        <v>25158</v>
      </c>
      <c r="C2495" s="333" t="s">
        <v>26314</v>
      </c>
      <c r="D2495" s="333" t="s">
        <v>274</v>
      </c>
      <c r="E2495" s="333" t="s">
        <v>26315</v>
      </c>
      <c r="F2495" s="333" t="s">
        <v>26316</v>
      </c>
      <c r="G2495" s="515">
        <v>925</v>
      </c>
      <c r="H2495" s="516">
        <v>7870861</v>
      </c>
    </row>
    <row r="2496" spans="1:8" x14ac:dyDescent="0.3">
      <c r="A2496" s="514">
        <v>5</v>
      </c>
      <c r="B2496" s="517" t="s">
        <v>25158</v>
      </c>
      <c r="C2496" s="333" t="s">
        <v>26317</v>
      </c>
      <c r="D2496" s="333" t="s">
        <v>274</v>
      </c>
      <c r="E2496" s="333" t="s">
        <v>26318</v>
      </c>
      <c r="F2496" s="333" t="s">
        <v>26319</v>
      </c>
      <c r="G2496" s="515">
        <v>925</v>
      </c>
      <c r="H2496" s="516">
        <v>3561124</v>
      </c>
    </row>
    <row r="2497" spans="1:8" x14ac:dyDescent="0.3">
      <c r="A2497" s="514">
        <v>5</v>
      </c>
      <c r="B2497" s="517" t="s">
        <v>25158</v>
      </c>
      <c r="C2497" s="333" t="s">
        <v>26320</v>
      </c>
      <c r="D2497" s="333" t="s">
        <v>274</v>
      </c>
      <c r="E2497" s="333" t="s">
        <v>26321</v>
      </c>
      <c r="F2497" s="333" t="s">
        <v>26322</v>
      </c>
      <c r="G2497" s="515">
        <v>925</v>
      </c>
      <c r="H2497" s="516">
        <v>7866908</v>
      </c>
    </row>
    <row r="2498" spans="1:8" x14ac:dyDescent="0.3">
      <c r="A2498" s="514">
        <v>5</v>
      </c>
      <c r="B2498" s="517" t="s">
        <v>25158</v>
      </c>
      <c r="C2498" s="333" t="s">
        <v>26323</v>
      </c>
      <c r="D2498" s="333" t="s">
        <v>274</v>
      </c>
      <c r="E2498" s="333" t="s">
        <v>26324</v>
      </c>
      <c r="F2498" s="333" t="s">
        <v>26325</v>
      </c>
      <c r="G2498" s="515">
        <v>510</v>
      </c>
      <c r="H2498" s="516">
        <v>4092178</v>
      </c>
    </row>
    <row r="2499" spans="1:8" x14ac:dyDescent="0.3">
      <c r="A2499" s="514">
        <v>5</v>
      </c>
      <c r="B2499" s="517" t="s">
        <v>25158</v>
      </c>
      <c r="C2499" s="333" t="s">
        <v>26326</v>
      </c>
      <c r="D2499" s="333" t="s">
        <v>274</v>
      </c>
      <c r="E2499" s="333" t="s">
        <v>26327</v>
      </c>
      <c r="F2499" s="333" t="s">
        <v>26328</v>
      </c>
      <c r="G2499" s="515">
        <v>925</v>
      </c>
      <c r="H2499" s="516">
        <v>7867156</v>
      </c>
    </row>
    <row r="2500" spans="1:8" x14ac:dyDescent="0.3">
      <c r="A2500" s="514">
        <v>5</v>
      </c>
      <c r="B2500" s="517" t="s">
        <v>25158</v>
      </c>
      <c r="C2500" s="333" t="s">
        <v>26329</v>
      </c>
      <c r="D2500" s="333" t="s">
        <v>274</v>
      </c>
      <c r="E2500" s="333" t="s">
        <v>26330</v>
      </c>
      <c r="F2500" s="333" t="s">
        <v>26331</v>
      </c>
      <c r="G2500" s="515">
        <v>925</v>
      </c>
      <c r="H2500" s="516">
        <v>8388869</v>
      </c>
    </row>
    <row r="2501" spans="1:8" x14ac:dyDescent="0.3">
      <c r="A2501" s="514">
        <v>5</v>
      </c>
      <c r="B2501" s="517" t="s">
        <v>25158</v>
      </c>
      <c r="C2501" s="333" t="s">
        <v>26332</v>
      </c>
      <c r="D2501" s="333" t="s">
        <v>274</v>
      </c>
      <c r="E2501" s="333" t="s">
        <v>26333</v>
      </c>
      <c r="F2501" s="333" t="s">
        <v>26334</v>
      </c>
      <c r="G2501" s="515">
        <v>925</v>
      </c>
      <c r="H2501" s="516">
        <v>8728084</v>
      </c>
    </row>
    <row r="2502" spans="1:8" x14ac:dyDescent="0.3">
      <c r="A2502" s="514">
        <v>5</v>
      </c>
      <c r="B2502" s="517" t="s">
        <v>25158</v>
      </c>
      <c r="C2502" s="333" t="s">
        <v>26335</v>
      </c>
      <c r="D2502" s="333" t="s">
        <v>274</v>
      </c>
      <c r="E2502" s="333" t="s">
        <v>26336</v>
      </c>
      <c r="F2502" s="333" t="s">
        <v>26337</v>
      </c>
      <c r="G2502" s="515">
        <v>925</v>
      </c>
      <c r="H2502" s="516">
        <v>5521695</v>
      </c>
    </row>
    <row r="2503" spans="1:8" x14ac:dyDescent="0.3">
      <c r="A2503" s="514">
        <v>5</v>
      </c>
      <c r="B2503" s="517" t="s">
        <v>25158</v>
      </c>
      <c r="C2503" s="333" t="s">
        <v>26338</v>
      </c>
      <c r="D2503" s="333" t="s">
        <v>274</v>
      </c>
      <c r="E2503" s="333" t="s">
        <v>26339</v>
      </c>
      <c r="F2503" s="333" t="s">
        <v>26340</v>
      </c>
      <c r="G2503" s="515">
        <v>615</v>
      </c>
      <c r="H2503" s="516">
        <v>6049198</v>
      </c>
    </row>
    <row r="2504" spans="1:8" x14ac:dyDescent="0.3">
      <c r="A2504" s="514">
        <v>5</v>
      </c>
      <c r="B2504" s="517" t="s">
        <v>25158</v>
      </c>
      <c r="C2504" s="333" t="s">
        <v>26341</v>
      </c>
      <c r="D2504" s="333" t="s">
        <v>274</v>
      </c>
      <c r="E2504" s="333" t="s">
        <v>26342</v>
      </c>
      <c r="F2504" s="333" t="s">
        <v>26343</v>
      </c>
      <c r="G2504" s="515">
        <v>415</v>
      </c>
      <c r="H2504" s="516">
        <v>6249991</v>
      </c>
    </row>
    <row r="2505" spans="1:8" x14ac:dyDescent="0.3">
      <c r="A2505" s="514">
        <v>5</v>
      </c>
      <c r="B2505" s="517" t="s">
        <v>25158</v>
      </c>
      <c r="C2505" s="333" t="s">
        <v>26344</v>
      </c>
      <c r="D2505" s="333" t="s">
        <v>274</v>
      </c>
      <c r="E2505" s="333" t="s">
        <v>26345</v>
      </c>
      <c r="F2505" s="333" t="s">
        <v>26346</v>
      </c>
      <c r="G2505" s="515">
        <v>415</v>
      </c>
      <c r="H2505" s="516">
        <v>3075216</v>
      </c>
    </row>
    <row r="2506" spans="1:8" x14ac:dyDescent="0.3">
      <c r="A2506" s="514">
        <v>5</v>
      </c>
      <c r="B2506" s="517" t="s">
        <v>25158</v>
      </c>
      <c r="C2506" s="333" t="s">
        <v>26347</v>
      </c>
      <c r="D2506" s="333" t="s">
        <v>274</v>
      </c>
      <c r="E2506" s="333" t="s">
        <v>26348</v>
      </c>
      <c r="F2506" s="333" t="s">
        <v>26349</v>
      </c>
      <c r="G2506" s="515">
        <v>925</v>
      </c>
      <c r="H2506" s="516">
        <v>8372707</v>
      </c>
    </row>
    <row r="2507" spans="1:8" x14ac:dyDescent="0.3">
      <c r="A2507" s="514">
        <v>5</v>
      </c>
      <c r="B2507" s="517" t="s">
        <v>25158</v>
      </c>
      <c r="C2507" s="333" t="s">
        <v>26350</v>
      </c>
      <c r="D2507" s="333" t="s">
        <v>274</v>
      </c>
      <c r="E2507" s="333" t="s">
        <v>26351</v>
      </c>
      <c r="F2507" s="333" t="s">
        <v>26352</v>
      </c>
      <c r="G2507" s="515">
        <v>925</v>
      </c>
      <c r="H2507" s="516">
        <v>7886863</v>
      </c>
    </row>
    <row r="2508" spans="1:8" x14ac:dyDescent="0.3">
      <c r="A2508" s="514">
        <v>5</v>
      </c>
      <c r="B2508" s="517" t="s">
        <v>25158</v>
      </c>
      <c r="C2508" s="333" t="s">
        <v>26353</v>
      </c>
      <c r="D2508" s="333" t="s">
        <v>274</v>
      </c>
      <c r="E2508" s="333" t="s">
        <v>26354</v>
      </c>
      <c r="F2508" s="333" t="s">
        <v>26355</v>
      </c>
      <c r="G2508" s="515">
        <v>510</v>
      </c>
      <c r="H2508" s="516">
        <v>9399626</v>
      </c>
    </row>
    <row r="2509" spans="1:8" x14ac:dyDescent="0.3">
      <c r="A2509" s="514">
        <v>5</v>
      </c>
      <c r="B2509" s="517" t="s">
        <v>25158</v>
      </c>
      <c r="C2509" s="333" t="s">
        <v>26356</v>
      </c>
      <c r="D2509" s="333" t="s">
        <v>274</v>
      </c>
      <c r="E2509" s="333" t="s">
        <v>26357</v>
      </c>
      <c r="F2509" s="333" t="s">
        <v>26358</v>
      </c>
      <c r="G2509" s="515">
        <v>925</v>
      </c>
      <c r="H2509" s="516">
        <v>6836754</v>
      </c>
    </row>
    <row r="2510" spans="1:8" x14ac:dyDescent="0.3">
      <c r="A2510" s="514">
        <v>5</v>
      </c>
      <c r="B2510" s="517" t="s">
        <v>25158</v>
      </c>
      <c r="C2510" s="333" t="s">
        <v>26359</v>
      </c>
      <c r="D2510" s="333" t="s">
        <v>274</v>
      </c>
      <c r="E2510" s="333" t="s">
        <v>26360</v>
      </c>
      <c r="F2510" s="333" t="s">
        <v>26361</v>
      </c>
      <c r="G2510" s="515">
        <v>925</v>
      </c>
      <c r="H2510" s="516">
        <v>8376679</v>
      </c>
    </row>
    <row r="2511" spans="1:8" x14ac:dyDescent="0.3">
      <c r="A2511" s="514">
        <v>5</v>
      </c>
      <c r="B2511" s="517" t="s">
        <v>25158</v>
      </c>
      <c r="C2511" s="333" t="s">
        <v>26362</v>
      </c>
      <c r="D2511" s="333" t="s">
        <v>274</v>
      </c>
      <c r="E2511" s="333" t="s">
        <v>26363</v>
      </c>
      <c r="F2511" s="333" t="s">
        <v>26364</v>
      </c>
      <c r="G2511" s="515">
        <v>707</v>
      </c>
      <c r="H2511" s="516">
        <v>6165805</v>
      </c>
    </row>
    <row r="2512" spans="1:8" x14ac:dyDescent="0.3">
      <c r="A2512" s="514">
        <v>5</v>
      </c>
      <c r="B2512" s="517" t="s">
        <v>25158</v>
      </c>
      <c r="C2512" s="333" t="s">
        <v>26365</v>
      </c>
      <c r="D2512" s="333" t="s">
        <v>274</v>
      </c>
      <c r="E2512" s="333" t="s">
        <v>26366</v>
      </c>
      <c r="F2512" s="333" t="s">
        <v>26367</v>
      </c>
      <c r="G2512" s="515">
        <v>925</v>
      </c>
      <c r="H2512" s="516">
        <v>8389919</v>
      </c>
    </row>
    <row r="2513" spans="1:8" x14ac:dyDescent="0.3">
      <c r="A2513" s="514">
        <v>5</v>
      </c>
      <c r="B2513" s="517" t="s">
        <v>25158</v>
      </c>
      <c r="C2513" s="333" t="s">
        <v>26368</v>
      </c>
      <c r="D2513" s="333" t="s">
        <v>274</v>
      </c>
      <c r="E2513" s="333" t="s">
        <v>26369</v>
      </c>
      <c r="F2513" s="333" t="s">
        <v>26370</v>
      </c>
      <c r="G2513" s="515">
        <v>925</v>
      </c>
      <c r="H2513" s="516">
        <v>9980959</v>
      </c>
    </row>
    <row r="2514" spans="1:8" x14ac:dyDescent="0.3">
      <c r="A2514" s="514">
        <v>5</v>
      </c>
      <c r="B2514" s="517" t="s">
        <v>25158</v>
      </c>
      <c r="C2514" s="333" t="s">
        <v>26371</v>
      </c>
      <c r="D2514" s="333" t="s">
        <v>274</v>
      </c>
      <c r="E2514" s="333" t="s">
        <v>26372</v>
      </c>
      <c r="F2514" s="333" t="s">
        <v>26373</v>
      </c>
      <c r="G2514" s="515">
        <v>415</v>
      </c>
      <c r="H2514" s="516">
        <v>9023633</v>
      </c>
    </row>
    <row r="2515" spans="1:8" x14ac:dyDescent="0.3">
      <c r="A2515" s="514">
        <v>5</v>
      </c>
      <c r="B2515" s="517" t="s">
        <v>25158</v>
      </c>
      <c r="C2515" s="333" t="s">
        <v>26374</v>
      </c>
      <c r="D2515" s="333" t="s">
        <v>274</v>
      </c>
      <c r="E2515" s="333" t="s">
        <v>26375</v>
      </c>
      <c r="F2515" s="333" t="s">
        <v>26376</v>
      </c>
      <c r="G2515" s="515">
        <v>650</v>
      </c>
      <c r="H2515" s="516">
        <v>2454865</v>
      </c>
    </row>
    <row r="2516" spans="1:8" x14ac:dyDescent="0.3">
      <c r="A2516" s="514">
        <v>5</v>
      </c>
      <c r="B2516" s="517" t="s">
        <v>25158</v>
      </c>
      <c r="C2516" s="333" t="s">
        <v>26377</v>
      </c>
      <c r="D2516" s="333" t="s">
        <v>274</v>
      </c>
      <c r="E2516" s="333" t="s">
        <v>26378</v>
      </c>
      <c r="F2516" s="333" t="s">
        <v>26379</v>
      </c>
      <c r="G2516" s="515">
        <v>925</v>
      </c>
      <c r="H2516" s="516">
        <v>8201183</v>
      </c>
    </row>
    <row r="2517" spans="1:8" x14ac:dyDescent="0.3">
      <c r="A2517" s="514">
        <v>5</v>
      </c>
      <c r="B2517" s="517" t="s">
        <v>25158</v>
      </c>
      <c r="C2517" s="333" t="s">
        <v>26380</v>
      </c>
      <c r="D2517" s="333" t="s">
        <v>274</v>
      </c>
      <c r="E2517" s="333" t="s">
        <v>26381</v>
      </c>
      <c r="F2517" s="333" t="s">
        <v>26382</v>
      </c>
      <c r="G2517" s="515">
        <v>925</v>
      </c>
      <c r="H2517" s="516">
        <v>3281240</v>
      </c>
    </row>
    <row r="2518" spans="1:8" x14ac:dyDescent="0.3">
      <c r="A2518" s="514">
        <v>5</v>
      </c>
      <c r="B2518" s="517" t="s">
        <v>25158</v>
      </c>
      <c r="C2518" s="333" t="s">
        <v>26383</v>
      </c>
      <c r="D2518" s="333" t="s">
        <v>274</v>
      </c>
      <c r="E2518" s="333" t="s">
        <v>26384</v>
      </c>
      <c r="F2518" s="333" t="s">
        <v>26385</v>
      </c>
      <c r="G2518" s="515">
        <v>510</v>
      </c>
      <c r="H2518" s="516">
        <v>2077443</v>
      </c>
    </row>
    <row r="2519" spans="1:8" x14ac:dyDescent="0.3">
      <c r="A2519" s="514">
        <v>5</v>
      </c>
      <c r="B2519" s="517" t="s">
        <v>25158</v>
      </c>
      <c r="C2519" s="333" t="s">
        <v>26386</v>
      </c>
      <c r="D2519" s="333" t="s">
        <v>274</v>
      </c>
      <c r="E2519" s="333" t="s">
        <v>26387</v>
      </c>
      <c r="F2519" s="333" t="s">
        <v>26388</v>
      </c>
      <c r="G2519" s="515">
        <v>925</v>
      </c>
      <c r="H2519" s="516">
        <v>8588563</v>
      </c>
    </row>
    <row r="2520" spans="1:8" x14ac:dyDescent="0.3">
      <c r="A2520" s="514">
        <v>5</v>
      </c>
      <c r="B2520" s="517" t="s">
        <v>25158</v>
      </c>
      <c r="C2520" s="333" t="s">
        <v>26389</v>
      </c>
      <c r="D2520" s="333" t="s">
        <v>274</v>
      </c>
      <c r="E2520" s="333" t="s">
        <v>26390</v>
      </c>
      <c r="F2520" s="333" t="s">
        <v>26391</v>
      </c>
      <c r="G2520" s="515">
        <v>925</v>
      </c>
      <c r="H2520" s="516">
        <v>3628801</v>
      </c>
    </row>
    <row r="2521" spans="1:8" x14ac:dyDescent="0.3">
      <c r="A2521" s="514">
        <v>5</v>
      </c>
      <c r="B2521" s="517" t="s">
        <v>25158</v>
      </c>
      <c r="C2521" s="333" t="s">
        <v>21212</v>
      </c>
      <c r="D2521" s="333" t="s">
        <v>274</v>
      </c>
      <c r="E2521" s="333" t="s">
        <v>21213</v>
      </c>
      <c r="F2521" s="333" t="s">
        <v>21214</v>
      </c>
      <c r="G2521" s="515">
        <v>925</v>
      </c>
      <c r="H2521" s="516">
        <v>8869650</v>
      </c>
    </row>
    <row r="2522" spans="1:8" x14ac:dyDescent="0.3">
      <c r="A2522" s="514">
        <v>5</v>
      </c>
      <c r="B2522" s="517" t="s">
        <v>25158</v>
      </c>
      <c r="C2522" s="333" t="s">
        <v>26392</v>
      </c>
      <c r="D2522" s="333" t="s">
        <v>274</v>
      </c>
      <c r="E2522" s="333" t="s">
        <v>26393</v>
      </c>
      <c r="F2522" s="333" t="s">
        <v>26394</v>
      </c>
      <c r="G2522" s="515">
        <v>925</v>
      </c>
      <c r="H2522" s="516">
        <v>7433759</v>
      </c>
    </row>
    <row r="2523" spans="1:8" x14ac:dyDescent="0.3">
      <c r="A2523" s="514">
        <v>5</v>
      </c>
      <c r="B2523" s="517" t="s">
        <v>25158</v>
      </c>
      <c r="C2523" s="333" t="s">
        <v>26395</v>
      </c>
      <c r="D2523" s="333" t="s">
        <v>274</v>
      </c>
      <c r="E2523" s="333" t="s">
        <v>26396</v>
      </c>
      <c r="F2523" s="333" t="s">
        <v>26397</v>
      </c>
      <c r="G2523" s="515">
        <v>925</v>
      </c>
      <c r="H2523" s="516">
        <v>9840778</v>
      </c>
    </row>
    <row r="2524" spans="1:8" x14ac:dyDescent="0.3">
      <c r="A2524" s="514">
        <v>5</v>
      </c>
      <c r="B2524" s="517" t="s">
        <v>25158</v>
      </c>
      <c r="C2524" s="333" t="s">
        <v>26398</v>
      </c>
      <c r="D2524" s="333" t="s">
        <v>274</v>
      </c>
      <c r="E2524" s="333" t="s">
        <v>26399</v>
      </c>
      <c r="F2524" s="333" t="s">
        <v>26400</v>
      </c>
      <c r="G2524" s="515">
        <v>925</v>
      </c>
      <c r="H2524" s="516">
        <v>8551210</v>
      </c>
    </row>
    <row r="2525" spans="1:8" x14ac:dyDescent="0.3">
      <c r="A2525" s="514">
        <v>5</v>
      </c>
      <c r="B2525" s="517" t="s">
        <v>25158</v>
      </c>
      <c r="C2525" s="333" t="s">
        <v>26401</v>
      </c>
      <c r="D2525" s="333" t="s">
        <v>274</v>
      </c>
      <c r="E2525" s="333" t="s">
        <v>26402</v>
      </c>
      <c r="F2525" s="333" t="s">
        <v>26403</v>
      </c>
      <c r="G2525" s="515">
        <v>925</v>
      </c>
      <c r="H2525" s="516">
        <v>8372065</v>
      </c>
    </row>
    <row r="2526" spans="1:8" x14ac:dyDescent="0.3">
      <c r="A2526" s="514">
        <v>5</v>
      </c>
      <c r="B2526" s="517" t="s">
        <v>25158</v>
      </c>
      <c r="C2526" s="333" t="s">
        <v>26404</v>
      </c>
      <c r="D2526" s="333" t="s">
        <v>274</v>
      </c>
      <c r="E2526" s="333" t="s">
        <v>26405</v>
      </c>
      <c r="F2526" s="333" t="s">
        <v>26406</v>
      </c>
      <c r="G2526" s="515">
        <v>408</v>
      </c>
      <c r="H2526" s="516">
        <v>8020990</v>
      </c>
    </row>
    <row r="2527" spans="1:8" x14ac:dyDescent="0.3">
      <c r="A2527" s="514">
        <v>5</v>
      </c>
      <c r="B2527" s="517" t="s">
        <v>25158</v>
      </c>
      <c r="C2527" s="333" t="s">
        <v>26407</v>
      </c>
      <c r="D2527" s="333" t="s">
        <v>274</v>
      </c>
      <c r="E2527" s="333" t="s">
        <v>26408</v>
      </c>
      <c r="F2527" s="333" t="s">
        <v>26409</v>
      </c>
      <c r="G2527" s="515">
        <v>949</v>
      </c>
      <c r="H2527" s="516">
        <v>4823948</v>
      </c>
    </row>
    <row r="2528" spans="1:8" x14ac:dyDescent="0.3">
      <c r="A2528" s="519">
        <v>5</v>
      </c>
      <c r="B2528" s="521" t="s">
        <v>25158</v>
      </c>
      <c r="C2528" s="402" t="s">
        <v>26410</v>
      </c>
      <c r="D2528" s="402" t="s">
        <v>274</v>
      </c>
      <c r="E2528" s="402" t="s">
        <v>26411</v>
      </c>
      <c r="F2528" s="402" t="s">
        <v>26412</v>
      </c>
      <c r="G2528" s="402">
        <v>925</v>
      </c>
      <c r="H2528" s="402">
        <v>4268378</v>
      </c>
    </row>
    <row r="2529" spans="1:8" x14ac:dyDescent="0.3">
      <c r="A2529" s="519">
        <v>5</v>
      </c>
      <c r="B2529" s="521" t="s">
        <v>25158</v>
      </c>
      <c r="C2529" s="402" t="s">
        <v>26413</v>
      </c>
      <c r="D2529" s="402" t="s">
        <v>274</v>
      </c>
      <c r="E2529" s="402" t="s">
        <v>26414</v>
      </c>
      <c r="F2529" s="402" t="s">
        <v>26415</v>
      </c>
      <c r="G2529" s="402">
        <v>925</v>
      </c>
      <c r="H2529" s="402">
        <v>3094887</v>
      </c>
    </row>
    <row r="2530" spans="1:8" x14ac:dyDescent="0.3">
      <c r="A2530" s="519">
        <v>5</v>
      </c>
      <c r="B2530" s="521" t="s">
        <v>25158</v>
      </c>
      <c r="C2530" s="402" t="s">
        <v>26416</v>
      </c>
      <c r="D2530" s="402" t="s">
        <v>274</v>
      </c>
      <c r="E2530" s="402" t="s">
        <v>26417</v>
      </c>
      <c r="F2530" s="402" t="s">
        <v>26418</v>
      </c>
      <c r="G2530" s="402">
        <v>925</v>
      </c>
      <c r="H2530" s="402">
        <v>4877318</v>
      </c>
    </row>
    <row r="2531" spans="1:8" x14ac:dyDescent="0.3">
      <c r="A2531" s="519">
        <v>5</v>
      </c>
      <c r="B2531" s="521" t="s">
        <v>25158</v>
      </c>
      <c r="C2531" s="402" t="s">
        <v>26419</v>
      </c>
      <c r="D2531" s="402" t="s">
        <v>274</v>
      </c>
      <c r="E2531" s="402" t="s">
        <v>26420</v>
      </c>
      <c r="F2531" s="402" t="s">
        <v>26421</v>
      </c>
      <c r="G2531" s="402">
        <v>925</v>
      </c>
      <c r="H2531" s="402">
        <v>8559111</v>
      </c>
    </row>
    <row r="2532" spans="1:8" x14ac:dyDescent="0.3">
      <c r="A2532" s="519">
        <v>5</v>
      </c>
      <c r="B2532" s="521" t="s">
        <v>25158</v>
      </c>
      <c r="C2532" s="402" t="s">
        <v>26422</v>
      </c>
      <c r="D2532" s="402" t="s">
        <v>274</v>
      </c>
      <c r="E2532" s="402" t="s">
        <v>26423</v>
      </c>
      <c r="F2532" s="402" t="s">
        <v>26424</v>
      </c>
      <c r="G2532" s="402">
        <v>925</v>
      </c>
      <c r="H2532" s="402">
        <v>8559886</v>
      </c>
    </row>
    <row r="2533" spans="1:8" x14ac:dyDescent="0.3">
      <c r="A2533" s="519">
        <v>5</v>
      </c>
      <c r="B2533" s="521" t="s">
        <v>25158</v>
      </c>
      <c r="C2533" s="402" t="s">
        <v>26425</v>
      </c>
      <c r="D2533" s="402" t="s">
        <v>274</v>
      </c>
      <c r="E2533" s="402" t="s">
        <v>26426</v>
      </c>
      <c r="F2533" s="402" t="s">
        <v>26427</v>
      </c>
      <c r="G2533" s="402">
        <v>925</v>
      </c>
      <c r="H2533" s="402">
        <v>5968789</v>
      </c>
    </row>
    <row r="2534" spans="1:8" x14ac:dyDescent="0.3">
      <c r="A2534" s="519">
        <v>5</v>
      </c>
      <c r="B2534" s="521" t="s">
        <v>25158</v>
      </c>
      <c r="C2534" s="402" t="s">
        <v>26428</v>
      </c>
      <c r="D2534" s="402" t="s">
        <v>274</v>
      </c>
      <c r="E2534" s="402" t="s">
        <v>26429</v>
      </c>
      <c r="F2534" s="402" t="s">
        <v>26430</v>
      </c>
      <c r="G2534" s="402">
        <v>925</v>
      </c>
      <c r="H2534" s="402">
        <v>9846846</v>
      </c>
    </row>
    <row r="2535" spans="1:8" x14ac:dyDescent="0.3">
      <c r="A2535" s="519">
        <v>5</v>
      </c>
      <c r="B2535" s="521" t="s">
        <v>25158</v>
      </c>
      <c r="C2535" s="402" t="s">
        <v>26431</v>
      </c>
      <c r="D2535" s="402" t="s">
        <v>274</v>
      </c>
      <c r="E2535" s="402" t="s">
        <v>26432</v>
      </c>
      <c r="F2535" s="402" t="s">
        <v>26433</v>
      </c>
      <c r="G2535" s="402">
        <v>916</v>
      </c>
      <c r="H2535" s="402">
        <v>9559591</v>
      </c>
    </row>
    <row r="2536" spans="1:8" x14ac:dyDescent="0.3">
      <c r="A2536" s="519">
        <v>5</v>
      </c>
      <c r="B2536" s="521" t="s">
        <v>25158</v>
      </c>
      <c r="C2536" s="402" t="s">
        <v>26434</v>
      </c>
      <c r="D2536" s="402" t="s">
        <v>274</v>
      </c>
      <c r="E2536" s="402" t="s">
        <v>26435</v>
      </c>
      <c r="F2536" s="402" t="s">
        <v>26436</v>
      </c>
      <c r="G2536" s="402">
        <v>310</v>
      </c>
      <c r="H2536" s="402">
        <v>5617586</v>
      </c>
    </row>
    <row r="2537" spans="1:8" x14ac:dyDescent="0.3">
      <c r="A2537" s="519">
        <v>5</v>
      </c>
      <c r="B2537" s="521" t="s">
        <v>25158</v>
      </c>
      <c r="C2537" s="402" t="s">
        <v>26437</v>
      </c>
      <c r="D2537" s="402" t="s">
        <v>274</v>
      </c>
      <c r="E2537" s="402" t="s">
        <v>26438</v>
      </c>
      <c r="F2537" s="402" t="s">
        <v>26439</v>
      </c>
      <c r="G2537" s="402">
        <v>415</v>
      </c>
      <c r="H2537" s="402">
        <v>3200332</v>
      </c>
    </row>
    <row r="2538" spans="1:8" x14ac:dyDescent="0.3">
      <c r="A2538" s="519">
        <v>5</v>
      </c>
      <c r="B2538" s="521" t="s">
        <v>25158</v>
      </c>
      <c r="C2538" s="402" t="s">
        <v>26440</v>
      </c>
      <c r="D2538" s="402" t="s">
        <v>274</v>
      </c>
      <c r="E2538" s="402" t="s">
        <v>26441</v>
      </c>
      <c r="F2538" s="402" t="s">
        <v>26442</v>
      </c>
      <c r="G2538" s="402">
        <v>510</v>
      </c>
      <c r="H2538" s="402">
        <v>2900318</v>
      </c>
    </row>
    <row r="2539" spans="1:8" x14ac:dyDescent="0.3">
      <c r="A2539" s="519">
        <v>5</v>
      </c>
      <c r="B2539" s="521" t="s">
        <v>25158</v>
      </c>
      <c r="C2539" s="402" t="s">
        <v>26443</v>
      </c>
      <c r="D2539" s="402" t="s">
        <v>274</v>
      </c>
      <c r="E2539" s="402" t="s">
        <v>26444</v>
      </c>
      <c r="F2539" s="402" t="s">
        <v>26445</v>
      </c>
      <c r="G2539" s="402">
        <v>925</v>
      </c>
      <c r="H2539" s="402">
        <v>8206643</v>
      </c>
    </row>
    <row r="2540" spans="1:8" x14ac:dyDescent="0.3">
      <c r="A2540" s="519">
        <v>5</v>
      </c>
      <c r="B2540" s="521" t="s">
        <v>25158</v>
      </c>
      <c r="C2540" s="402" t="s">
        <v>26017</v>
      </c>
      <c r="D2540" s="402" t="s">
        <v>274</v>
      </c>
      <c r="E2540" s="402" t="s">
        <v>26018</v>
      </c>
      <c r="F2540" s="402" t="s">
        <v>26019</v>
      </c>
      <c r="G2540" s="402">
        <v>925</v>
      </c>
      <c r="H2540" s="402">
        <v>7191439</v>
      </c>
    </row>
    <row r="2541" spans="1:8" x14ac:dyDescent="0.3">
      <c r="A2541" s="519">
        <v>5</v>
      </c>
      <c r="B2541" s="521" t="s">
        <v>25158</v>
      </c>
      <c r="C2541" s="402" t="s">
        <v>26446</v>
      </c>
      <c r="D2541" s="402" t="s">
        <v>274</v>
      </c>
      <c r="E2541" s="402" t="s">
        <v>26447</v>
      </c>
      <c r="F2541" s="402" t="s">
        <v>26448</v>
      </c>
      <c r="G2541" s="402">
        <v>203</v>
      </c>
      <c r="H2541" s="402">
        <v>2724517</v>
      </c>
    </row>
    <row r="2542" spans="1:8" x14ac:dyDescent="0.3">
      <c r="A2542" s="519">
        <v>5</v>
      </c>
      <c r="B2542" s="521" t="s">
        <v>25158</v>
      </c>
      <c r="C2542" s="402" t="s">
        <v>26449</v>
      </c>
      <c r="D2542" s="402" t="s">
        <v>274</v>
      </c>
      <c r="E2542" s="402" t="s">
        <v>26450</v>
      </c>
      <c r="F2542" s="402" t="s">
        <v>26451</v>
      </c>
      <c r="G2542" s="402">
        <v>925</v>
      </c>
      <c r="H2542" s="402">
        <v>3302399</v>
      </c>
    </row>
    <row r="2543" spans="1:8" x14ac:dyDescent="0.3">
      <c r="A2543" s="519">
        <v>5</v>
      </c>
      <c r="B2543" s="521" t="s">
        <v>25158</v>
      </c>
      <c r="C2543" s="402" t="s">
        <v>26452</v>
      </c>
      <c r="D2543" s="402" t="s">
        <v>274</v>
      </c>
      <c r="E2543" s="402" t="s">
        <v>26453</v>
      </c>
      <c r="F2543" s="402" t="s">
        <v>26454</v>
      </c>
      <c r="G2543" s="402">
        <v>925</v>
      </c>
      <c r="H2543" s="402">
        <v>9803388</v>
      </c>
    </row>
    <row r="2544" spans="1:8" x14ac:dyDescent="0.3">
      <c r="A2544" s="519">
        <v>5</v>
      </c>
      <c r="B2544" s="521" t="s">
        <v>25158</v>
      </c>
      <c r="C2544" s="402" t="s">
        <v>26455</v>
      </c>
      <c r="D2544" s="402" t="s">
        <v>274</v>
      </c>
      <c r="E2544" s="402" t="s">
        <v>26456</v>
      </c>
      <c r="F2544" s="402" t="s">
        <v>26457</v>
      </c>
      <c r="G2544" s="402">
        <v>925</v>
      </c>
      <c r="H2544" s="402">
        <v>8580036</v>
      </c>
    </row>
    <row r="2545" spans="1:8" x14ac:dyDescent="0.3">
      <c r="A2545" s="519">
        <v>5</v>
      </c>
      <c r="B2545" s="521" t="s">
        <v>25158</v>
      </c>
      <c r="C2545" s="402" t="s">
        <v>26458</v>
      </c>
      <c r="D2545" s="402" t="s">
        <v>274</v>
      </c>
      <c r="E2545" s="402" t="s">
        <v>26459</v>
      </c>
      <c r="F2545" s="402" t="s">
        <v>26460</v>
      </c>
      <c r="G2545" s="402">
        <v>408</v>
      </c>
      <c r="H2545" s="402">
        <v>2421198</v>
      </c>
    </row>
    <row r="2546" spans="1:8" x14ac:dyDescent="0.3">
      <c r="A2546" s="519">
        <v>5</v>
      </c>
      <c r="B2546" s="521" t="s">
        <v>25158</v>
      </c>
      <c r="C2546" s="402" t="s">
        <v>19079</v>
      </c>
      <c r="D2546" s="402" t="s">
        <v>274</v>
      </c>
      <c r="E2546" s="402" t="s">
        <v>19080</v>
      </c>
      <c r="F2546" s="402" t="s">
        <v>19081</v>
      </c>
      <c r="G2546" s="402">
        <v>408</v>
      </c>
      <c r="H2546" s="402">
        <v>3146096</v>
      </c>
    </row>
    <row r="2547" spans="1:8" x14ac:dyDescent="0.3">
      <c r="A2547" s="519">
        <v>5</v>
      </c>
      <c r="B2547" s="521" t="s">
        <v>25158</v>
      </c>
      <c r="C2547" s="402" t="s">
        <v>26461</v>
      </c>
      <c r="D2547" s="402" t="s">
        <v>274</v>
      </c>
      <c r="E2547" s="402" t="s">
        <v>26462</v>
      </c>
      <c r="F2547" s="402" t="s">
        <v>26463</v>
      </c>
      <c r="G2547" s="402">
        <v>925</v>
      </c>
      <c r="H2547" s="402">
        <v>2021915</v>
      </c>
    </row>
    <row r="2548" spans="1:8" x14ac:dyDescent="0.3">
      <c r="A2548" s="519">
        <v>5</v>
      </c>
      <c r="B2548" s="521" t="s">
        <v>25158</v>
      </c>
      <c r="C2548" s="402" t="s">
        <v>26464</v>
      </c>
      <c r="D2548" s="402" t="s">
        <v>274</v>
      </c>
      <c r="E2548" s="402" t="s">
        <v>26465</v>
      </c>
      <c r="F2548" s="402" t="s">
        <v>26466</v>
      </c>
      <c r="G2548" s="402">
        <v>510</v>
      </c>
      <c r="H2548" s="402">
        <v>4492091</v>
      </c>
    </row>
    <row r="2549" spans="1:8" x14ac:dyDescent="0.3">
      <c r="A2549" s="519">
        <v>5</v>
      </c>
      <c r="B2549" s="521" t="s">
        <v>25158</v>
      </c>
      <c r="C2549" s="402" t="s">
        <v>26467</v>
      </c>
      <c r="D2549" s="402" t="s">
        <v>274</v>
      </c>
      <c r="E2549" s="402" t="s">
        <v>26468</v>
      </c>
      <c r="F2549" s="402" t="s">
        <v>26469</v>
      </c>
      <c r="G2549" s="402">
        <v>408</v>
      </c>
      <c r="H2549" s="402">
        <v>8924311</v>
      </c>
    </row>
    <row r="2550" spans="1:8" x14ac:dyDescent="0.3">
      <c r="A2550" s="519">
        <v>5</v>
      </c>
      <c r="B2550" s="521" t="s">
        <v>25158</v>
      </c>
      <c r="C2550" s="402" t="s">
        <v>26470</v>
      </c>
      <c r="D2550" s="402" t="s">
        <v>274</v>
      </c>
      <c r="E2550" s="402" t="s">
        <v>26471</v>
      </c>
      <c r="F2550" s="402" t="s">
        <v>26472</v>
      </c>
      <c r="G2550" s="402">
        <v>925</v>
      </c>
      <c r="H2550" s="402">
        <v>6833929</v>
      </c>
    </row>
    <row r="2551" spans="1:8" x14ac:dyDescent="0.3">
      <c r="A2551" s="519">
        <v>5</v>
      </c>
      <c r="B2551" s="521" t="s">
        <v>25158</v>
      </c>
      <c r="C2551" s="402" t="s">
        <v>26473</v>
      </c>
      <c r="D2551" s="402" t="s">
        <v>274</v>
      </c>
      <c r="E2551" s="402" t="s">
        <v>26474</v>
      </c>
      <c r="F2551" s="402" t="s">
        <v>26475</v>
      </c>
      <c r="G2551" s="402">
        <v>925</v>
      </c>
      <c r="H2551" s="402">
        <v>3231226</v>
      </c>
    </row>
    <row r="2552" spans="1:8" x14ac:dyDescent="0.3">
      <c r="A2552" s="519">
        <v>5</v>
      </c>
      <c r="B2552" s="521" t="s">
        <v>25158</v>
      </c>
      <c r="C2552" s="402" t="s">
        <v>26476</v>
      </c>
      <c r="D2552" s="402" t="s">
        <v>274</v>
      </c>
      <c r="E2552" s="402" t="s">
        <v>26477</v>
      </c>
      <c r="F2552" s="402" t="s">
        <v>26478</v>
      </c>
      <c r="G2552" s="402">
        <v>925</v>
      </c>
      <c r="H2552" s="402">
        <v>6830500</v>
      </c>
    </row>
    <row r="2553" spans="1:8" x14ac:dyDescent="0.3">
      <c r="A2553" s="519">
        <v>5</v>
      </c>
      <c r="B2553" s="521" t="s">
        <v>25158</v>
      </c>
      <c r="C2553" s="402" t="s">
        <v>26479</v>
      </c>
      <c r="D2553" s="402" t="s">
        <v>274</v>
      </c>
      <c r="E2553" s="402" t="s">
        <v>26480</v>
      </c>
      <c r="F2553" s="402" t="s">
        <v>26481</v>
      </c>
      <c r="G2553" s="402">
        <v>925</v>
      </c>
      <c r="H2553" s="402">
        <v>5770447</v>
      </c>
    </row>
    <row r="2554" spans="1:8" x14ac:dyDescent="0.3">
      <c r="A2554" s="519">
        <v>5</v>
      </c>
      <c r="B2554" s="521" t="s">
        <v>25158</v>
      </c>
      <c r="C2554" s="402" t="s">
        <v>26482</v>
      </c>
      <c r="D2554" s="402" t="s">
        <v>274</v>
      </c>
      <c r="E2554" s="402" t="s">
        <v>26483</v>
      </c>
      <c r="F2554" s="402" t="s">
        <v>26484</v>
      </c>
      <c r="G2554" s="402">
        <v>925</v>
      </c>
      <c r="H2554" s="402">
        <v>3515857</v>
      </c>
    </row>
    <row r="2555" spans="1:8" x14ac:dyDescent="0.3">
      <c r="A2555" s="519">
        <v>5</v>
      </c>
      <c r="B2555" s="521" t="s">
        <v>25158</v>
      </c>
      <c r="C2555" s="402" t="s">
        <v>26485</v>
      </c>
      <c r="D2555" s="402" t="s">
        <v>274</v>
      </c>
      <c r="E2555" s="402" t="s">
        <v>26486</v>
      </c>
      <c r="F2555" s="402" t="s">
        <v>26487</v>
      </c>
      <c r="G2555" s="402">
        <v>650</v>
      </c>
      <c r="H2555" s="402">
        <v>9243239</v>
      </c>
    </row>
    <row r="2556" spans="1:8" x14ac:dyDescent="0.3">
      <c r="A2556" s="519">
        <v>5</v>
      </c>
      <c r="B2556" s="521" t="s">
        <v>25158</v>
      </c>
      <c r="C2556" s="402" t="s">
        <v>26488</v>
      </c>
      <c r="D2556" s="402" t="s">
        <v>274</v>
      </c>
      <c r="E2556" s="402" t="s">
        <v>26489</v>
      </c>
      <c r="F2556" s="402" t="s">
        <v>26490</v>
      </c>
      <c r="G2556" s="402">
        <v>925</v>
      </c>
      <c r="H2556" s="402">
        <v>8312520</v>
      </c>
    </row>
    <row r="2557" spans="1:8" x14ac:dyDescent="0.3">
      <c r="A2557" s="519">
        <v>5</v>
      </c>
      <c r="B2557" s="521" t="s">
        <v>25158</v>
      </c>
      <c r="C2557" s="402" t="s">
        <v>26491</v>
      </c>
      <c r="D2557" s="402" t="s">
        <v>274</v>
      </c>
      <c r="E2557" s="402" t="s">
        <v>26492</v>
      </c>
      <c r="F2557" s="402" t="s">
        <v>26493</v>
      </c>
      <c r="G2557" s="402">
        <v>925</v>
      </c>
      <c r="H2557" s="402">
        <v>3890582</v>
      </c>
    </row>
    <row r="2558" spans="1:8" x14ac:dyDescent="0.3">
      <c r="A2558" s="519">
        <v>5</v>
      </c>
      <c r="B2558" s="521" t="s">
        <v>25158</v>
      </c>
      <c r="C2558" s="402" t="s">
        <v>26494</v>
      </c>
      <c r="D2558" s="402" t="s">
        <v>274</v>
      </c>
      <c r="E2558" s="402" t="s">
        <v>26495</v>
      </c>
      <c r="F2558" s="402" t="s">
        <v>26496</v>
      </c>
      <c r="G2558" s="402">
        <v>508</v>
      </c>
      <c r="H2558" s="402">
        <v>3089198</v>
      </c>
    </row>
    <row r="2559" spans="1:8" x14ac:dyDescent="0.3">
      <c r="A2559" s="519">
        <v>5</v>
      </c>
      <c r="B2559" s="521" t="s">
        <v>25158</v>
      </c>
      <c r="C2559" s="402" t="s">
        <v>26497</v>
      </c>
      <c r="D2559" s="402" t="s">
        <v>274</v>
      </c>
      <c r="E2559" s="402" t="s">
        <v>26498</v>
      </c>
      <c r="F2559" s="402" t="s">
        <v>26499</v>
      </c>
      <c r="G2559" s="402">
        <v>925</v>
      </c>
      <c r="H2559" s="402">
        <v>3227285</v>
      </c>
    </row>
    <row r="2560" spans="1:8" x14ac:dyDescent="0.3">
      <c r="A2560" s="519">
        <v>5</v>
      </c>
      <c r="B2560" s="521" t="s">
        <v>25158</v>
      </c>
      <c r="C2560" s="402" t="s">
        <v>26500</v>
      </c>
      <c r="D2560" s="402" t="s">
        <v>274</v>
      </c>
      <c r="E2560" s="402" t="s">
        <v>26501</v>
      </c>
      <c r="F2560" s="402" t="s">
        <v>26502</v>
      </c>
      <c r="G2560" s="402">
        <v>510</v>
      </c>
      <c r="H2560" s="402">
        <v>3768639</v>
      </c>
    </row>
    <row r="2561" spans="1:8" x14ac:dyDescent="0.3">
      <c r="A2561" s="519">
        <v>5</v>
      </c>
      <c r="B2561" s="521" t="s">
        <v>25158</v>
      </c>
      <c r="C2561" s="402" t="s">
        <v>26503</v>
      </c>
      <c r="D2561" s="402" t="s">
        <v>274</v>
      </c>
      <c r="E2561" s="402" t="s">
        <v>26504</v>
      </c>
      <c r="F2561" s="402" t="s">
        <v>26505</v>
      </c>
      <c r="G2561" s="402">
        <v>408</v>
      </c>
      <c r="H2561" s="402">
        <v>5913342</v>
      </c>
    </row>
    <row r="2562" spans="1:8" x14ac:dyDescent="0.3">
      <c r="A2562" s="519">
        <v>5</v>
      </c>
      <c r="B2562" s="521" t="s">
        <v>25158</v>
      </c>
      <c r="C2562" s="402" t="s">
        <v>26506</v>
      </c>
      <c r="D2562" s="402" t="s">
        <v>274</v>
      </c>
      <c r="E2562" s="402" t="s">
        <v>26507</v>
      </c>
      <c r="F2562" s="402" t="s">
        <v>26508</v>
      </c>
      <c r="G2562" s="402">
        <v>925</v>
      </c>
      <c r="H2562" s="402">
        <v>4134585</v>
      </c>
    </row>
    <row r="2563" spans="1:8" x14ac:dyDescent="0.3">
      <c r="A2563" s="519">
        <v>5</v>
      </c>
      <c r="B2563" s="521" t="s">
        <v>25158</v>
      </c>
      <c r="C2563" s="402" t="s">
        <v>26509</v>
      </c>
      <c r="D2563" s="402" t="s">
        <v>274</v>
      </c>
      <c r="E2563" s="402" t="s">
        <v>26510</v>
      </c>
      <c r="F2563" s="402" t="s">
        <v>26511</v>
      </c>
      <c r="G2563" s="402">
        <v>925</v>
      </c>
      <c r="H2563" s="402">
        <v>8200888</v>
      </c>
    </row>
    <row r="2564" spans="1:8" x14ac:dyDescent="0.3">
      <c r="A2564" s="519">
        <v>5</v>
      </c>
      <c r="B2564" s="521" t="s">
        <v>25158</v>
      </c>
      <c r="C2564" s="402" t="s">
        <v>26512</v>
      </c>
      <c r="D2564" s="402" t="s">
        <v>274</v>
      </c>
      <c r="E2564" s="402" t="s">
        <v>26513</v>
      </c>
      <c r="F2564" s="402" t="s">
        <v>26514</v>
      </c>
      <c r="G2564" s="402">
        <v>925</v>
      </c>
      <c r="H2564" s="402">
        <v>4371742</v>
      </c>
    </row>
    <row r="2565" spans="1:8" x14ac:dyDescent="0.3">
      <c r="A2565" s="519">
        <v>5</v>
      </c>
      <c r="B2565" s="521" t="s">
        <v>25158</v>
      </c>
      <c r="C2565" s="402" t="s">
        <v>26515</v>
      </c>
      <c r="D2565" s="402" t="s">
        <v>274</v>
      </c>
      <c r="E2565" s="402" t="s">
        <v>26516</v>
      </c>
      <c r="F2565" s="402" t="s">
        <v>26517</v>
      </c>
      <c r="G2565" s="402">
        <v>925</v>
      </c>
      <c r="H2565" s="402">
        <v>8372437</v>
      </c>
    </row>
    <row r="2566" spans="1:8" x14ac:dyDescent="0.3">
      <c r="A2566" s="519">
        <v>5</v>
      </c>
      <c r="B2566" s="521" t="s">
        <v>25158</v>
      </c>
      <c r="C2566" s="402" t="s">
        <v>26518</v>
      </c>
      <c r="D2566" s="402" t="s">
        <v>274</v>
      </c>
      <c r="E2566" s="402" t="s">
        <v>26519</v>
      </c>
      <c r="F2566" s="402" t="s">
        <v>26520</v>
      </c>
      <c r="G2566" s="402">
        <v>408</v>
      </c>
      <c r="H2566" s="402">
        <v>5041461</v>
      </c>
    </row>
    <row r="2567" spans="1:8" x14ac:dyDescent="0.3">
      <c r="A2567" s="519">
        <v>5</v>
      </c>
      <c r="B2567" s="521" t="s">
        <v>25158</v>
      </c>
      <c r="C2567" s="402" t="s">
        <v>26521</v>
      </c>
      <c r="D2567" s="402" t="s">
        <v>274</v>
      </c>
      <c r="E2567" s="402" t="s">
        <v>26522</v>
      </c>
      <c r="F2567" s="402" t="s">
        <v>26520</v>
      </c>
      <c r="G2567" s="402">
        <v>925</v>
      </c>
      <c r="H2567" s="402">
        <v>8371978</v>
      </c>
    </row>
    <row r="2568" spans="1:8" x14ac:dyDescent="0.3">
      <c r="A2568" s="519">
        <v>5</v>
      </c>
      <c r="B2568" s="521" t="s">
        <v>25158</v>
      </c>
      <c r="C2568" s="402" t="s">
        <v>20558</v>
      </c>
      <c r="D2568" s="402" t="s">
        <v>274</v>
      </c>
      <c r="E2568" s="402" t="s">
        <v>20559</v>
      </c>
      <c r="F2568" s="402" t="s">
        <v>20560</v>
      </c>
      <c r="G2568" s="402">
        <v>415</v>
      </c>
      <c r="H2568" s="402">
        <v>5964100</v>
      </c>
    </row>
    <row r="2569" spans="1:8" x14ac:dyDescent="0.3">
      <c r="A2569" s="519">
        <v>5</v>
      </c>
      <c r="B2569" s="521" t="s">
        <v>25158</v>
      </c>
      <c r="C2569" s="402" t="s">
        <v>20561</v>
      </c>
      <c r="D2569" s="402" t="s">
        <v>274</v>
      </c>
      <c r="E2569" s="402" t="s">
        <v>20562</v>
      </c>
      <c r="F2569" s="402" t="s">
        <v>20563</v>
      </c>
      <c r="G2569" s="402">
        <v>925</v>
      </c>
      <c r="H2569" s="402">
        <v>2546164</v>
      </c>
    </row>
    <row r="2570" spans="1:8" x14ac:dyDescent="0.3">
      <c r="A2570" s="519">
        <v>5</v>
      </c>
      <c r="B2570" s="521" t="s">
        <v>25158</v>
      </c>
      <c r="C2570" s="402" t="s">
        <v>20564</v>
      </c>
      <c r="D2570" s="402" t="s">
        <v>274</v>
      </c>
      <c r="E2570" s="402" t="s">
        <v>20565</v>
      </c>
      <c r="F2570" s="402" t="s">
        <v>20566</v>
      </c>
      <c r="G2570" s="402">
        <v>510</v>
      </c>
      <c r="H2570" s="402">
        <v>3339796</v>
      </c>
    </row>
    <row r="2571" spans="1:8" x14ac:dyDescent="0.3">
      <c r="A2571" s="519">
        <v>5</v>
      </c>
      <c r="B2571" s="521" t="s">
        <v>25158</v>
      </c>
      <c r="C2571" s="402" t="s">
        <v>20567</v>
      </c>
      <c r="D2571" s="402" t="s">
        <v>274</v>
      </c>
      <c r="E2571" s="402" t="s">
        <v>20568</v>
      </c>
      <c r="F2571" s="402" t="s">
        <v>20569</v>
      </c>
      <c r="G2571" s="402">
        <v>925</v>
      </c>
      <c r="H2571" s="402">
        <v>2589771</v>
      </c>
    </row>
    <row r="2572" spans="1:8" x14ac:dyDescent="0.3">
      <c r="A2572" s="519">
        <v>5</v>
      </c>
      <c r="B2572" s="521" t="s">
        <v>25158</v>
      </c>
      <c r="C2572" s="402" t="s">
        <v>20570</v>
      </c>
      <c r="D2572" s="402" t="s">
        <v>274</v>
      </c>
      <c r="E2572" s="402" t="s">
        <v>20571</v>
      </c>
      <c r="F2572" s="402" t="s">
        <v>20572</v>
      </c>
      <c r="G2572" s="402">
        <v>415</v>
      </c>
      <c r="H2572" s="402">
        <v>3054134</v>
      </c>
    </row>
    <row r="2573" spans="1:8" x14ac:dyDescent="0.3">
      <c r="A2573" s="519">
        <v>5</v>
      </c>
      <c r="B2573" s="521" t="s">
        <v>25158</v>
      </c>
      <c r="C2573" s="402" t="s">
        <v>20573</v>
      </c>
      <c r="D2573" s="402" t="s">
        <v>274</v>
      </c>
      <c r="E2573" s="402" t="s">
        <v>20574</v>
      </c>
      <c r="F2573" s="402" t="s">
        <v>20575</v>
      </c>
      <c r="G2573" s="402">
        <v>801</v>
      </c>
      <c r="H2573" s="402">
        <v>5588709</v>
      </c>
    </row>
    <row r="2574" spans="1:8" x14ac:dyDescent="0.3">
      <c r="A2574" s="519">
        <v>5</v>
      </c>
      <c r="B2574" s="521" t="s">
        <v>25158</v>
      </c>
      <c r="C2574" s="402" t="s">
        <v>20576</v>
      </c>
      <c r="D2574" s="402" t="s">
        <v>274</v>
      </c>
      <c r="E2574" s="402" t="s">
        <v>20577</v>
      </c>
      <c r="F2574" s="402" t="s">
        <v>20578</v>
      </c>
      <c r="G2574" s="402">
        <v>415</v>
      </c>
      <c r="H2574" s="402">
        <v>2977910</v>
      </c>
    </row>
    <row r="2575" spans="1:8" x14ac:dyDescent="0.3">
      <c r="A2575" s="519">
        <v>5</v>
      </c>
      <c r="B2575" s="521" t="s">
        <v>25158</v>
      </c>
      <c r="C2575" s="402" t="s">
        <v>20579</v>
      </c>
      <c r="D2575" s="402" t="s">
        <v>274</v>
      </c>
      <c r="E2575" s="402" t="s">
        <v>20580</v>
      </c>
      <c r="F2575" s="402" t="s">
        <v>20581</v>
      </c>
      <c r="G2575" s="402">
        <v>925</v>
      </c>
      <c r="H2575" s="402">
        <v>2539323</v>
      </c>
    </row>
    <row r="2576" spans="1:8" x14ac:dyDescent="0.3">
      <c r="A2576" s="519">
        <v>5</v>
      </c>
      <c r="B2576" s="521" t="s">
        <v>25158</v>
      </c>
      <c r="C2576" s="402" t="s">
        <v>20582</v>
      </c>
      <c r="D2576" s="402" t="s">
        <v>274</v>
      </c>
      <c r="E2576" s="402" t="s">
        <v>20583</v>
      </c>
      <c r="F2576" s="402" t="s">
        <v>20584</v>
      </c>
      <c r="G2576" s="402">
        <v>925</v>
      </c>
      <c r="H2576" s="402">
        <v>2548945</v>
      </c>
    </row>
    <row r="2577" spans="1:8" x14ac:dyDescent="0.3">
      <c r="A2577" s="519">
        <v>5</v>
      </c>
      <c r="B2577" s="521" t="s">
        <v>25158</v>
      </c>
      <c r="C2577" s="402" t="s">
        <v>20585</v>
      </c>
      <c r="D2577" s="402" t="s">
        <v>294</v>
      </c>
      <c r="E2577" s="402" t="s">
        <v>20586</v>
      </c>
      <c r="F2577" s="402" t="s">
        <v>20587</v>
      </c>
      <c r="G2577" s="402">
        <v>203</v>
      </c>
      <c r="H2577" s="402">
        <v>5899341</v>
      </c>
    </row>
    <row r="2578" spans="1:8" x14ac:dyDescent="0.3">
      <c r="A2578" s="519">
        <v>5</v>
      </c>
      <c r="B2578" s="521" t="s">
        <v>25158</v>
      </c>
      <c r="C2578" s="402" t="s">
        <v>20588</v>
      </c>
      <c r="D2578" s="402" t="s">
        <v>274</v>
      </c>
      <c r="E2578" s="402" t="s">
        <v>20589</v>
      </c>
      <c r="F2578" s="402" t="s">
        <v>20590</v>
      </c>
      <c r="G2578" s="402">
        <v>925</v>
      </c>
      <c r="H2578" s="402">
        <v>2608310</v>
      </c>
    </row>
    <row r="2579" spans="1:8" x14ac:dyDescent="0.3">
      <c r="A2579" s="519">
        <v>5</v>
      </c>
      <c r="B2579" s="521" t="s">
        <v>25158</v>
      </c>
      <c r="C2579" s="402" t="s">
        <v>20507</v>
      </c>
      <c r="D2579" s="402" t="s">
        <v>274</v>
      </c>
      <c r="E2579" s="402" t="s">
        <v>20508</v>
      </c>
      <c r="F2579" s="402" t="s">
        <v>20509</v>
      </c>
      <c r="G2579" s="402">
        <v>559</v>
      </c>
      <c r="H2579" s="402">
        <v>9035685</v>
      </c>
    </row>
    <row r="2580" spans="1:8" x14ac:dyDescent="0.3">
      <c r="A2580" s="519">
        <v>5</v>
      </c>
      <c r="B2580" s="521" t="s">
        <v>25158</v>
      </c>
      <c r="C2580" s="402" t="s">
        <v>20510</v>
      </c>
      <c r="D2580" s="402" t="s">
        <v>274</v>
      </c>
      <c r="E2580" s="402" t="s">
        <v>20511</v>
      </c>
      <c r="F2580" s="402" t="s">
        <v>20512</v>
      </c>
      <c r="G2580" s="402">
        <v>925</v>
      </c>
      <c r="H2580" s="402">
        <v>2854579</v>
      </c>
    </row>
    <row r="2581" spans="1:8" x14ac:dyDescent="0.3">
      <c r="A2581" s="519">
        <v>5</v>
      </c>
      <c r="B2581" s="521" t="s">
        <v>25158</v>
      </c>
      <c r="C2581" s="402" t="s">
        <v>20513</v>
      </c>
      <c r="D2581" s="402" t="s">
        <v>274</v>
      </c>
      <c r="E2581" s="402" t="s">
        <v>20514</v>
      </c>
      <c r="F2581" s="402" t="s">
        <v>20515</v>
      </c>
      <c r="G2581" s="402">
        <v>925</v>
      </c>
      <c r="H2581" s="402">
        <v>5259322</v>
      </c>
    </row>
    <row r="2582" spans="1:8" x14ac:dyDescent="0.3">
      <c r="A2582" s="519">
        <v>5</v>
      </c>
      <c r="B2582" s="521" t="s">
        <v>25158</v>
      </c>
      <c r="C2582" s="402" t="s">
        <v>20516</v>
      </c>
      <c r="D2582" s="402" t="s">
        <v>274</v>
      </c>
      <c r="E2582" s="402" t="s">
        <v>20517</v>
      </c>
      <c r="F2582" s="402" t="s">
        <v>20518</v>
      </c>
      <c r="G2582" s="402">
        <v>415</v>
      </c>
      <c r="H2582" s="402">
        <v>7223868</v>
      </c>
    </row>
    <row r="2583" spans="1:8" x14ac:dyDescent="0.3">
      <c r="A2583" s="519">
        <v>5</v>
      </c>
      <c r="B2583" s="521" t="s">
        <v>25158</v>
      </c>
      <c r="C2583" s="402" t="s">
        <v>20519</v>
      </c>
      <c r="D2583" s="402" t="s">
        <v>274</v>
      </c>
      <c r="E2583" s="402" t="s">
        <v>20520</v>
      </c>
      <c r="F2583" s="402" t="s">
        <v>20521</v>
      </c>
      <c r="G2583" s="402">
        <v>323</v>
      </c>
      <c r="H2583" s="402">
        <v>7703221</v>
      </c>
    </row>
    <row r="2584" spans="1:8" x14ac:dyDescent="0.3">
      <c r="A2584" s="519">
        <v>5</v>
      </c>
      <c r="B2584" s="521" t="s">
        <v>25158</v>
      </c>
      <c r="C2584" s="402" t="s">
        <v>20522</v>
      </c>
      <c r="D2584" s="402" t="s">
        <v>274</v>
      </c>
      <c r="E2584" s="402" t="s">
        <v>20523</v>
      </c>
      <c r="F2584" s="402" t="s">
        <v>20524</v>
      </c>
      <c r="G2584" s="402">
        <v>650</v>
      </c>
      <c r="H2584" s="402">
        <v>7874158</v>
      </c>
    </row>
    <row r="2585" spans="1:8" x14ac:dyDescent="0.3">
      <c r="A2585" s="519">
        <v>5</v>
      </c>
      <c r="B2585" s="521" t="s">
        <v>25158</v>
      </c>
      <c r="C2585" s="402" t="s">
        <v>20525</v>
      </c>
      <c r="D2585" s="402" t="s">
        <v>274</v>
      </c>
      <c r="E2585" s="402" t="s">
        <v>20526</v>
      </c>
      <c r="F2585" s="402" t="s">
        <v>20527</v>
      </c>
      <c r="G2585" s="402">
        <v>925</v>
      </c>
      <c r="H2585" s="402">
        <v>3301847</v>
      </c>
    </row>
    <row r="2586" spans="1:8" x14ac:dyDescent="0.3">
      <c r="A2586" s="519">
        <v>5</v>
      </c>
      <c r="B2586" s="521" t="s">
        <v>25158</v>
      </c>
      <c r="C2586" s="402" t="s">
        <v>20528</v>
      </c>
      <c r="D2586" s="402" t="s">
        <v>274</v>
      </c>
      <c r="E2586" s="402" t="s">
        <v>20529</v>
      </c>
      <c r="F2586" s="402" t="s">
        <v>20530</v>
      </c>
      <c r="G2586" s="402">
        <v>925</v>
      </c>
      <c r="H2586" s="402">
        <v>3991211</v>
      </c>
    </row>
    <row r="2587" spans="1:8" x14ac:dyDescent="0.3">
      <c r="A2587" s="519">
        <v>5</v>
      </c>
      <c r="B2587" s="521" t="s">
        <v>25158</v>
      </c>
      <c r="C2587" s="402" t="s">
        <v>20531</v>
      </c>
      <c r="D2587" s="402" t="s">
        <v>274</v>
      </c>
      <c r="E2587" s="402" t="s">
        <v>20532</v>
      </c>
      <c r="F2587" s="402" t="s">
        <v>20533</v>
      </c>
      <c r="G2587" s="402">
        <v>916</v>
      </c>
      <c r="H2587" s="402">
        <v>7439595</v>
      </c>
    </row>
    <row r="2588" spans="1:8" x14ac:dyDescent="0.3">
      <c r="A2588" s="519">
        <v>5</v>
      </c>
      <c r="B2588" s="521" t="s">
        <v>25158</v>
      </c>
      <c r="C2588" s="402" t="s">
        <v>20534</v>
      </c>
      <c r="D2588" s="402" t="s">
        <v>274</v>
      </c>
      <c r="E2588" s="402" t="s">
        <v>20535</v>
      </c>
      <c r="F2588" s="402" t="s">
        <v>20536</v>
      </c>
      <c r="G2588" s="402">
        <v>415</v>
      </c>
      <c r="H2588" s="402">
        <v>5170765</v>
      </c>
    </row>
    <row r="2589" spans="1:8" x14ac:dyDescent="0.3">
      <c r="A2589" s="519">
        <v>5</v>
      </c>
      <c r="B2589" s="521" t="s">
        <v>25158</v>
      </c>
      <c r="C2589" s="402" t="s">
        <v>19157</v>
      </c>
      <c r="D2589" s="402" t="s">
        <v>274</v>
      </c>
      <c r="E2589" s="402" t="s">
        <v>19158</v>
      </c>
      <c r="F2589" s="402" t="s">
        <v>19159</v>
      </c>
      <c r="G2589" s="402">
        <v>925</v>
      </c>
      <c r="H2589" s="402">
        <v>2854151</v>
      </c>
    </row>
    <row r="2590" spans="1:8" x14ac:dyDescent="0.3">
      <c r="A2590" s="519">
        <v>5</v>
      </c>
      <c r="B2590" s="521" t="s">
        <v>25158</v>
      </c>
      <c r="C2590" s="402" t="s">
        <v>20537</v>
      </c>
      <c r="D2590" s="402" t="s">
        <v>274</v>
      </c>
      <c r="E2590" s="402" t="s">
        <v>20538</v>
      </c>
      <c r="F2590" s="402" t="s">
        <v>20539</v>
      </c>
      <c r="G2590" s="402">
        <v>510</v>
      </c>
      <c r="H2590" s="402">
        <v>3767469</v>
      </c>
    </row>
    <row r="2591" spans="1:8" x14ac:dyDescent="0.3">
      <c r="A2591" s="519">
        <v>5</v>
      </c>
      <c r="B2591" s="521" t="s">
        <v>25158</v>
      </c>
      <c r="C2591" s="402" t="s">
        <v>20540</v>
      </c>
      <c r="D2591" s="402" t="s">
        <v>274</v>
      </c>
      <c r="E2591" s="402" t="s">
        <v>20541</v>
      </c>
      <c r="F2591" s="402" t="s">
        <v>20542</v>
      </c>
      <c r="G2591" s="402">
        <v>925</v>
      </c>
      <c r="H2591" s="402">
        <v>8422796</v>
      </c>
    </row>
    <row r="2592" spans="1:8" x14ac:dyDescent="0.3">
      <c r="A2592" s="519">
        <v>5</v>
      </c>
      <c r="B2592" s="521" t="s">
        <v>25158</v>
      </c>
      <c r="C2592" s="402" t="s">
        <v>20543</v>
      </c>
      <c r="D2592" s="402" t="s">
        <v>274</v>
      </c>
      <c r="E2592" s="402" t="s">
        <v>20544</v>
      </c>
      <c r="F2592" s="402" t="s">
        <v>20545</v>
      </c>
      <c r="G2592" s="402">
        <v>954</v>
      </c>
      <c r="H2592" s="402">
        <v>2341789</v>
      </c>
    </row>
    <row r="2593" spans="1:8" x14ac:dyDescent="0.3">
      <c r="A2593" s="519">
        <v>5</v>
      </c>
      <c r="B2593" s="521" t="s">
        <v>25158</v>
      </c>
      <c r="C2593" s="402" t="s">
        <v>20546</v>
      </c>
      <c r="D2593" s="402" t="s">
        <v>274</v>
      </c>
      <c r="E2593" s="402" t="s">
        <v>20547</v>
      </c>
      <c r="F2593" s="402" t="s">
        <v>20548</v>
      </c>
      <c r="G2593" s="402">
        <v>925</v>
      </c>
      <c r="H2593" s="402">
        <v>2548179</v>
      </c>
    </row>
    <row r="2594" spans="1:8" x14ac:dyDescent="0.3">
      <c r="A2594" s="519">
        <v>5</v>
      </c>
      <c r="B2594" s="521" t="s">
        <v>25158</v>
      </c>
      <c r="C2594" s="402" t="s">
        <v>20549</v>
      </c>
      <c r="D2594" s="402" t="s">
        <v>274</v>
      </c>
      <c r="E2594" s="402" t="s">
        <v>20550</v>
      </c>
      <c r="F2594" s="402" t="s">
        <v>20551</v>
      </c>
      <c r="G2594" s="402">
        <v>415</v>
      </c>
      <c r="H2594" s="402">
        <v>7869874</v>
      </c>
    </row>
    <row r="2595" spans="1:8" x14ac:dyDescent="0.3">
      <c r="A2595" s="519">
        <v>5</v>
      </c>
      <c r="B2595" s="521" t="s">
        <v>25158</v>
      </c>
      <c r="C2595" s="402" t="s">
        <v>20552</v>
      </c>
      <c r="D2595" s="402" t="s">
        <v>274</v>
      </c>
      <c r="E2595" s="402" t="s">
        <v>20553</v>
      </c>
      <c r="F2595" s="402" t="s">
        <v>20554</v>
      </c>
      <c r="G2595" s="402">
        <v>999</v>
      </c>
      <c r="H2595" s="402">
        <v>9999999</v>
      </c>
    </row>
    <row r="2596" spans="1:8" x14ac:dyDescent="0.3">
      <c r="A2596" s="519">
        <v>5</v>
      </c>
      <c r="B2596" s="521" t="s">
        <v>25158</v>
      </c>
      <c r="C2596" s="402" t="s">
        <v>20555</v>
      </c>
      <c r="D2596" s="402" t="s">
        <v>274</v>
      </c>
      <c r="E2596" s="402" t="s">
        <v>20556</v>
      </c>
      <c r="F2596" s="402" t="s">
        <v>20557</v>
      </c>
      <c r="G2596" s="402">
        <v>510</v>
      </c>
      <c r="H2596" s="402">
        <v>8252289</v>
      </c>
    </row>
    <row r="2597" spans="1:8" x14ac:dyDescent="0.3">
      <c r="A2597" s="519">
        <v>5</v>
      </c>
      <c r="B2597" s="521" t="s">
        <v>25158</v>
      </c>
      <c r="C2597" s="402" t="s">
        <v>20477</v>
      </c>
      <c r="D2597" s="402" t="s">
        <v>274</v>
      </c>
      <c r="E2597" s="402" t="s">
        <v>20478</v>
      </c>
      <c r="F2597" s="402" t="s">
        <v>20479</v>
      </c>
      <c r="G2597" s="402">
        <v>510</v>
      </c>
      <c r="H2597" s="402">
        <v>7199968</v>
      </c>
    </row>
    <row r="2598" spans="1:8" x14ac:dyDescent="0.3">
      <c r="A2598" s="519">
        <v>5</v>
      </c>
      <c r="B2598" s="521" t="s">
        <v>25158</v>
      </c>
      <c r="C2598" s="402" t="s">
        <v>20480</v>
      </c>
      <c r="D2598" s="402" t="s">
        <v>274</v>
      </c>
      <c r="E2598" s="402" t="s">
        <v>20481</v>
      </c>
      <c r="F2598" s="402" t="s">
        <v>20482</v>
      </c>
      <c r="G2598" s="402">
        <v>925</v>
      </c>
      <c r="H2598" s="402">
        <v>2543415</v>
      </c>
    </row>
    <row r="2599" spans="1:8" x14ac:dyDescent="0.3">
      <c r="A2599" s="519">
        <v>5</v>
      </c>
      <c r="B2599" s="521" t="s">
        <v>25158</v>
      </c>
      <c r="C2599" s="402" t="s">
        <v>20483</v>
      </c>
      <c r="D2599" s="402" t="s">
        <v>274</v>
      </c>
      <c r="E2599" s="402" t="s">
        <v>20484</v>
      </c>
      <c r="F2599" s="402" t="s">
        <v>20485</v>
      </c>
      <c r="G2599" s="402">
        <v>415</v>
      </c>
      <c r="H2599" s="402">
        <v>5279255</v>
      </c>
    </row>
    <row r="2600" spans="1:8" x14ac:dyDescent="0.3">
      <c r="A2600" s="519">
        <v>5</v>
      </c>
      <c r="B2600" s="521" t="s">
        <v>25158</v>
      </c>
      <c r="C2600" s="402" t="s">
        <v>20486</v>
      </c>
      <c r="D2600" s="402" t="s">
        <v>274</v>
      </c>
      <c r="E2600" s="402" t="s">
        <v>20487</v>
      </c>
      <c r="F2600" s="402" t="s">
        <v>20488</v>
      </c>
      <c r="G2600" s="402">
        <v>512</v>
      </c>
      <c r="H2600" s="402">
        <v>9444893</v>
      </c>
    </row>
    <row r="2601" spans="1:8" x14ac:dyDescent="0.3">
      <c r="A2601" s="519">
        <v>5</v>
      </c>
      <c r="B2601" s="521" t="s">
        <v>25158</v>
      </c>
      <c r="C2601" s="402" t="s">
        <v>20489</v>
      </c>
      <c r="D2601" s="402" t="s">
        <v>274</v>
      </c>
      <c r="E2601" s="402" t="s">
        <v>20490</v>
      </c>
      <c r="F2601" s="402" t="s">
        <v>20491</v>
      </c>
      <c r="G2601" s="402">
        <v>925</v>
      </c>
      <c r="H2601" s="402">
        <v>2541875</v>
      </c>
    </row>
    <row r="2602" spans="1:8" x14ac:dyDescent="0.3">
      <c r="A2602" s="519">
        <v>5</v>
      </c>
      <c r="B2602" s="521" t="s">
        <v>25158</v>
      </c>
      <c r="C2602" s="402" t="s">
        <v>20492</v>
      </c>
      <c r="D2602" s="402" t="s">
        <v>274</v>
      </c>
      <c r="E2602" s="402" t="s">
        <v>20493</v>
      </c>
      <c r="F2602" s="402" t="s">
        <v>20494</v>
      </c>
      <c r="G2602" s="402">
        <v>510</v>
      </c>
      <c r="H2602" s="402">
        <v>3168940</v>
      </c>
    </row>
    <row r="2603" spans="1:8" x14ac:dyDescent="0.3">
      <c r="A2603" s="519">
        <v>5</v>
      </c>
      <c r="B2603" s="521" t="s">
        <v>25158</v>
      </c>
      <c r="C2603" s="402" t="s">
        <v>20495</v>
      </c>
      <c r="D2603" s="402" t="s">
        <v>274</v>
      </c>
      <c r="E2603" s="402" t="s">
        <v>20496</v>
      </c>
      <c r="F2603" s="402" t="s">
        <v>20497</v>
      </c>
      <c r="G2603" s="402">
        <v>516</v>
      </c>
      <c r="H2603" s="402">
        <v>5235020</v>
      </c>
    </row>
    <row r="2604" spans="1:8" x14ac:dyDescent="0.3">
      <c r="A2604" s="519">
        <v>5</v>
      </c>
      <c r="B2604" s="521" t="s">
        <v>25158</v>
      </c>
      <c r="C2604" s="402" t="s">
        <v>20498</v>
      </c>
      <c r="D2604" s="402" t="s">
        <v>274</v>
      </c>
      <c r="E2604" s="402" t="s">
        <v>20499</v>
      </c>
      <c r="F2604" s="402" t="s">
        <v>20500</v>
      </c>
      <c r="G2604" s="402">
        <v>925</v>
      </c>
      <c r="H2604" s="402">
        <v>7650545</v>
      </c>
    </row>
    <row r="2605" spans="1:8" x14ac:dyDescent="0.3">
      <c r="A2605" s="519">
        <v>5</v>
      </c>
      <c r="B2605" s="521" t="s">
        <v>25158</v>
      </c>
      <c r="C2605" s="402" t="s">
        <v>20501</v>
      </c>
      <c r="D2605" s="402" t="s">
        <v>274</v>
      </c>
      <c r="E2605" s="402" t="s">
        <v>20502</v>
      </c>
      <c r="F2605" s="402" t="s">
        <v>20503</v>
      </c>
      <c r="G2605" s="402">
        <v>925</v>
      </c>
      <c r="H2605" s="402">
        <v>9636814</v>
      </c>
    </row>
    <row r="2606" spans="1:8" x14ac:dyDescent="0.3">
      <c r="A2606" s="519">
        <v>5</v>
      </c>
      <c r="B2606" s="521" t="s">
        <v>25158</v>
      </c>
      <c r="C2606" s="402" t="s">
        <v>19162</v>
      </c>
      <c r="D2606" s="402" t="s">
        <v>274</v>
      </c>
      <c r="E2606" s="402" t="s">
        <v>19163</v>
      </c>
      <c r="F2606" s="402" t="s">
        <v>19164</v>
      </c>
      <c r="G2606" s="402">
        <v>925</v>
      </c>
      <c r="H2606" s="402">
        <v>8581169</v>
      </c>
    </row>
    <row r="2607" spans="1:8" x14ac:dyDescent="0.3">
      <c r="A2607" s="519">
        <v>5</v>
      </c>
      <c r="B2607" s="521" t="s">
        <v>25158</v>
      </c>
      <c r="C2607" s="402" t="s">
        <v>20439</v>
      </c>
      <c r="D2607" s="402" t="s">
        <v>274</v>
      </c>
      <c r="E2607" s="402" t="s">
        <v>20440</v>
      </c>
      <c r="F2607" s="402" t="s">
        <v>20441</v>
      </c>
      <c r="G2607" s="402">
        <v>925</v>
      </c>
      <c r="H2607" s="402">
        <v>2540261</v>
      </c>
    </row>
    <row r="2608" spans="1:8" x14ac:dyDescent="0.3">
      <c r="A2608" s="519">
        <v>5</v>
      </c>
      <c r="B2608" s="521" t="s">
        <v>25158</v>
      </c>
      <c r="C2608" s="402" t="s">
        <v>20442</v>
      </c>
      <c r="D2608" s="402" t="s">
        <v>274</v>
      </c>
      <c r="E2608" s="402" t="s">
        <v>20443</v>
      </c>
      <c r="F2608" s="402" t="s">
        <v>20444</v>
      </c>
      <c r="G2608" s="402">
        <v>650</v>
      </c>
      <c r="H2608" s="402">
        <v>2700126</v>
      </c>
    </row>
    <row r="2609" spans="1:8" x14ac:dyDescent="0.3">
      <c r="A2609" s="519">
        <v>5</v>
      </c>
      <c r="B2609" s="521" t="s">
        <v>25158</v>
      </c>
      <c r="C2609" s="402" t="s">
        <v>20445</v>
      </c>
      <c r="D2609" s="402" t="s">
        <v>274</v>
      </c>
      <c r="E2609" s="402" t="s">
        <v>20440</v>
      </c>
      <c r="F2609" s="402" t="s">
        <v>20446</v>
      </c>
      <c r="G2609" s="402">
        <v>925</v>
      </c>
      <c r="H2609" s="402">
        <v>3306440</v>
      </c>
    </row>
    <row r="2610" spans="1:8" x14ac:dyDescent="0.3">
      <c r="A2610" s="519">
        <v>5</v>
      </c>
      <c r="B2610" s="521" t="s">
        <v>25158</v>
      </c>
      <c r="C2610" s="402" t="s">
        <v>20447</v>
      </c>
      <c r="D2610" s="402" t="s">
        <v>274</v>
      </c>
      <c r="E2610" s="402" t="s">
        <v>20448</v>
      </c>
      <c r="F2610" s="402" t="s">
        <v>20449</v>
      </c>
      <c r="G2610" s="402">
        <v>650</v>
      </c>
      <c r="H2610" s="402">
        <v>4555571</v>
      </c>
    </row>
    <row r="2611" spans="1:8" x14ac:dyDescent="0.3">
      <c r="A2611" s="519">
        <v>5</v>
      </c>
      <c r="B2611" s="521" t="s">
        <v>25158</v>
      </c>
      <c r="C2611" s="402" t="s">
        <v>20450</v>
      </c>
      <c r="D2611" s="402" t="s">
        <v>274</v>
      </c>
      <c r="E2611" s="402" t="s">
        <v>20451</v>
      </c>
      <c r="F2611" s="402" t="s">
        <v>20452</v>
      </c>
      <c r="G2611" s="402">
        <v>925</v>
      </c>
      <c r="H2611" s="402">
        <v>3309465</v>
      </c>
    </row>
    <row r="2612" spans="1:8" x14ac:dyDescent="0.3">
      <c r="A2612" s="519">
        <v>5</v>
      </c>
      <c r="B2612" s="521" t="s">
        <v>25158</v>
      </c>
      <c r="C2612" s="402" t="s">
        <v>20453</v>
      </c>
      <c r="D2612" s="402" t="s">
        <v>274</v>
      </c>
      <c r="E2612" s="402" t="s">
        <v>20454</v>
      </c>
      <c r="F2612" s="402" t="s">
        <v>20455</v>
      </c>
      <c r="G2612" s="402">
        <v>415</v>
      </c>
      <c r="H2612" s="402">
        <v>2989450</v>
      </c>
    </row>
    <row r="2613" spans="1:8" x14ac:dyDescent="0.3">
      <c r="A2613" s="519">
        <v>5</v>
      </c>
      <c r="B2613" s="521" t="s">
        <v>25158</v>
      </c>
      <c r="C2613" s="402" t="s">
        <v>20456</v>
      </c>
      <c r="D2613" s="402" t="s">
        <v>274</v>
      </c>
      <c r="E2613" s="402" t="s">
        <v>20457</v>
      </c>
      <c r="F2613" s="402" t="s">
        <v>20458</v>
      </c>
      <c r="G2613" s="402">
        <v>408</v>
      </c>
      <c r="H2613" s="402">
        <v>4099075</v>
      </c>
    </row>
    <row r="2614" spans="1:8" x14ac:dyDescent="0.3">
      <c r="A2614" s="519">
        <v>5</v>
      </c>
      <c r="B2614" s="521" t="s">
        <v>25158</v>
      </c>
      <c r="C2614" s="402" t="s">
        <v>20459</v>
      </c>
      <c r="D2614" s="402" t="s">
        <v>274</v>
      </c>
      <c r="E2614" s="402" t="s">
        <v>20460</v>
      </c>
      <c r="F2614" s="402" t="s">
        <v>20461</v>
      </c>
      <c r="G2614" s="402">
        <v>503</v>
      </c>
      <c r="H2614" s="402">
        <v>7841363</v>
      </c>
    </row>
    <row r="2615" spans="1:8" x14ac:dyDescent="0.3">
      <c r="A2615" s="519">
        <v>5</v>
      </c>
      <c r="B2615" s="521" t="s">
        <v>25158</v>
      </c>
      <c r="C2615" s="402" t="s">
        <v>20462</v>
      </c>
      <c r="D2615" s="402" t="s">
        <v>274</v>
      </c>
      <c r="E2615" s="402" t="s">
        <v>20463</v>
      </c>
      <c r="F2615" s="402" t="s">
        <v>20464</v>
      </c>
      <c r="G2615" s="402">
        <v>925</v>
      </c>
      <c r="H2615" s="402">
        <v>2542224</v>
      </c>
    </row>
    <row r="2616" spans="1:8" x14ac:dyDescent="0.3">
      <c r="A2616" s="519">
        <v>5</v>
      </c>
      <c r="B2616" s="521" t="s">
        <v>25158</v>
      </c>
      <c r="C2616" s="402" t="s">
        <v>20465</v>
      </c>
      <c r="D2616" s="402" t="s">
        <v>274</v>
      </c>
      <c r="E2616" s="402" t="s">
        <v>20466</v>
      </c>
      <c r="F2616" s="402" t="s">
        <v>20467</v>
      </c>
      <c r="G2616" s="402">
        <v>415</v>
      </c>
      <c r="H2616" s="402">
        <v>3194812</v>
      </c>
    </row>
    <row r="2617" spans="1:8" x14ac:dyDescent="0.3">
      <c r="A2617" s="519">
        <v>5</v>
      </c>
      <c r="B2617" s="521" t="s">
        <v>25158</v>
      </c>
      <c r="C2617" s="402" t="s">
        <v>20468</v>
      </c>
      <c r="D2617" s="402" t="s">
        <v>274</v>
      </c>
      <c r="E2617" s="402" t="s">
        <v>20469</v>
      </c>
      <c r="F2617" s="402" t="s">
        <v>20470</v>
      </c>
      <c r="G2617" s="402">
        <v>925</v>
      </c>
      <c r="H2617" s="402">
        <v>2531224</v>
      </c>
    </row>
    <row r="2618" spans="1:8" x14ac:dyDescent="0.3">
      <c r="A2618" s="519">
        <v>5</v>
      </c>
      <c r="B2618" s="521" t="s">
        <v>25158</v>
      </c>
      <c r="C2618" s="402" t="s">
        <v>20471</v>
      </c>
      <c r="D2618" s="402" t="s">
        <v>274</v>
      </c>
      <c r="E2618" s="402" t="s">
        <v>20472</v>
      </c>
      <c r="F2618" s="402" t="s">
        <v>20473</v>
      </c>
      <c r="G2618" s="402">
        <v>510</v>
      </c>
      <c r="H2618" s="402">
        <v>8910538</v>
      </c>
    </row>
    <row r="2619" spans="1:8" x14ac:dyDescent="0.3">
      <c r="A2619" s="519">
        <v>5</v>
      </c>
      <c r="B2619" s="521" t="s">
        <v>25158</v>
      </c>
      <c r="C2619" s="402" t="s">
        <v>20474</v>
      </c>
      <c r="D2619" s="402" t="s">
        <v>274</v>
      </c>
      <c r="E2619" s="402" t="s">
        <v>20475</v>
      </c>
      <c r="F2619" s="402" t="s">
        <v>20476</v>
      </c>
      <c r="G2619" s="402">
        <v>714</v>
      </c>
      <c r="H2619" s="402">
        <v>6095102</v>
      </c>
    </row>
    <row r="2620" spans="1:8" x14ac:dyDescent="0.3">
      <c r="A2620" s="519">
        <v>5</v>
      </c>
      <c r="B2620" s="521" t="s">
        <v>25158</v>
      </c>
      <c r="C2620" s="402" t="s">
        <v>20436</v>
      </c>
      <c r="D2620" s="402" t="s">
        <v>274</v>
      </c>
      <c r="E2620" s="402" t="s">
        <v>20437</v>
      </c>
      <c r="F2620" s="402" t="s">
        <v>20438</v>
      </c>
      <c r="G2620" s="402">
        <v>925</v>
      </c>
      <c r="H2620" s="402">
        <v>3902390</v>
      </c>
    </row>
    <row r="2621" spans="1:8" x14ac:dyDescent="0.3">
      <c r="A2621" s="519">
        <v>5</v>
      </c>
      <c r="B2621" s="521" t="s">
        <v>25158</v>
      </c>
      <c r="C2621" s="402" t="s">
        <v>20385</v>
      </c>
      <c r="D2621" s="402" t="s">
        <v>274</v>
      </c>
      <c r="E2621" s="402" t="s">
        <v>20386</v>
      </c>
      <c r="F2621" s="402" t="s">
        <v>20387</v>
      </c>
      <c r="G2621" s="402">
        <v>925</v>
      </c>
      <c r="H2621" s="402">
        <v>8179371</v>
      </c>
    </row>
    <row r="2622" spans="1:8" x14ac:dyDescent="0.3">
      <c r="A2622" s="519">
        <v>5</v>
      </c>
      <c r="B2622" s="521" t="s">
        <v>25158</v>
      </c>
      <c r="C2622" s="402" t="s">
        <v>20388</v>
      </c>
      <c r="D2622" s="402" t="s">
        <v>274</v>
      </c>
      <c r="E2622" s="402" t="s">
        <v>20389</v>
      </c>
      <c r="F2622" s="402" t="s">
        <v>20390</v>
      </c>
      <c r="G2622" s="402">
        <v>415</v>
      </c>
      <c r="H2622" s="402">
        <v>8232112</v>
      </c>
    </row>
    <row r="2623" spans="1:8" x14ac:dyDescent="0.3">
      <c r="A2623" s="519">
        <v>5</v>
      </c>
      <c r="B2623" s="521" t="s">
        <v>25158</v>
      </c>
      <c r="C2623" s="402" t="s">
        <v>20391</v>
      </c>
      <c r="D2623" s="402" t="s">
        <v>274</v>
      </c>
      <c r="E2623" s="402" t="s">
        <v>20392</v>
      </c>
      <c r="F2623" s="402" t="s">
        <v>20393</v>
      </c>
      <c r="G2623" s="402">
        <v>925</v>
      </c>
      <c r="H2623" s="402">
        <v>2531147</v>
      </c>
    </row>
    <row r="2624" spans="1:8" x14ac:dyDescent="0.3">
      <c r="A2624" s="519">
        <v>5</v>
      </c>
      <c r="B2624" s="521" t="s">
        <v>25158</v>
      </c>
      <c r="C2624" s="402" t="s">
        <v>20394</v>
      </c>
      <c r="D2624" s="402" t="s">
        <v>274</v>
      </c>
      <c r="E2624" s="402" t="s">
        <v>20395</v>
      </c>
      <c r="F2624" s="402" t="s">
        <v>20396</v>
      </c>
      <c r="G2624" s="402">
        <v>925</v>
      </c>
      <c r="H2624" s="402">
        <v>2540581</v>
      </c>
    </row>
    <row r="2625" spans="1:8" x14ac:dyDescent="0.3">
      <c r="A2625" s="519">
        <v>5</v>
      </c>
      <c r="B2625" s="521" t="s">
        <v>25158</v>
      </c>
      <c r="C2625" s="402" t="s">
        <v>20397</v>
      </c>
      <c r="D2625" s="402" t="s">
        <v>274</v>
      </c>
      <c r="E2625" s="402" t="s">
        <v>20398</v>
      </c>
      <c r="F2625" s="402" t="s">
        <v>20399</v>
      </c>
      <c r="G2625" s="402">
        <v>925</v>
      </c>
      <c r="H2625" s="402">
        <v>3811023</v>
      </c>
    </row>
    <row r="2626" spans="1:8" x14ac:dyDescent="0.3">
      <c r="A2626" s="519">
        <v>5</v>
      </c>
      <c r="B2626" s="521" t="s">
        <v>25158</v>
      </c>
      <c r="C2626" s="402" t="s">
        <v>20400</v>
      </c>
      <c r="D2626" s="402" t="s">
        <v>274</v>
      </c>
      <c r="E2626" s="402" t="s">
        <v>20401</v>
      </c>
      <c r="F2626" s="402" t="s">
        <v>20402</v>
      </c>
      <c r="G2626" s="402">
        <v>925</v>
      </c>
      <c r="H2626" s="402">
        <v>2533178</v>
      </c>
    </row>
    <row r="2627" spans="1:8" x14ac:dyDescent="0.3">
      <c r="A2627" s="519">
        <v>5</v>
      </c>
      <c r="B2627" s="521" t="s">
        <v>25158</v>
      </c>
      <c r="C2627" s="402" t="s">
        <v>20403</v>
      </c>
      <c r="D2627" s="402" t="s">
        <v>274</v>
      </c>
      <c r="E2627" s="402" t="s">
        <v>20404</v>
      </c>
      <c r="F2627" s="402" t="s">
        <v>20405</v>
      </c>
      <c r="G2627" s="402">
        <v>415</v>
      </c>
      <c r="H2627" s="402">
        <v>9990458</v>
      </c>
    </row>
    <row r="2628" spans="1:8" x14ac:dyDescent="0.3">
      <c r="A2628" s="519">
        <v>5</v>
      </c>
      <c r="B2628" s="521" t="s">
        <v>25158</v>
      </c>
      <c r="C2628" s="402" t="s">
        <v>20406</v>
      </c>
      <c r="D2628" s="402" t="s">
        <v>274</v>
      </c>
      <c r="E2628" s="402" t="s">
        <v>20407</v>
      </c>
      <c r="F2628" s="402" t="s">
        <v>20408</v>
      </c>
      <c r="G2628" s="402">
        <v>415</v>
      </c>
      <c r="H2628" s="402">
        <v>5356258</v>
      </c>
    </row>
    <row r="2629" spans="1:8" x14ac:dyDescent="0.3">
      <c r="A2629" s="519">
        <v>5</v>
      </c>
      <c r="B2629" s="521" t="s">
        <v>25158</v>
      </c>
      <c r="C2629" s="402" t="s">
        <v>20409</v>
      </c>
      <c r="D2629" s="402" t="s">
        <v>274</v>
      </c>
      <c r="E2629" s="402" t="s">
        <v>20410</v>
      </c>
      <c r="F2629" s="402" t="s">
        <v>20411</v>
      </c>
      <c r="G2629" s="402">
        <v>925</v>
      </c>
      <c r="H2629" s="402">
        <v>3860959</v>
      </c>
    </row>
    <row r="2630" spans="1:8" x14ac:dyDescent="0.3">
      <c r="A2630" s="519">
        <v>5</v>
      </c>
      <c r="B2630" s="521" t="s">
        <v>25158</v>
      </c>
      <c r="C2630" s="402" t="s">
        <v>20412</v>
      </c>
      <c r="D2630" s="402" t="s">
        <v>274</v>
      </c>
      <c r="E2630" s="402" t="s">
        <v>20413</v>
      </c>
      <c r="F2630" s="402" t="s">
        <v>20414</v>
      </c>
      <c r="G2630" s="402">
        <v>408</v>
      </c>
      <c r="H2630" s="402">
        <v>5075024</v>
      </c>
    </row>
    <row r="2631" spans="1:8" x14ac:dyDescent="0.3">
      <c r="A2631" s="519">
        <v>5</v>
      </c>
      <c r="B2631" s="521" t="s">
        <v>25158</v>
      </c>
      <c r="C2631" s="402" t="s">
        <v>20415</v>
      </c>
      <c r="D2631" s="402" t="s">
        <v>274</v>
      </c>
      <c r="E2631" s="402" t="s">
        <v>20416</v>
      </c>
      <c r="F2631" s="402" t="s">
        <v>20417</v>
      </c>
      <c r="G2631" s="402">
        <v>925</v>
      </c>
      <c r="H2631" s="402">
        <v>2541533</v>
      </c>
    </row>
    <row r="2632" spans="1:8" x14ac:dyDescent="0.3">
      <c r="A2632" s="519">
        <v>5</v>
      </c>
      <c r="B2632" s="521" t="s">
        <v>25158</v>
      </c>
      <c r="C2632" s="402" t="s">
        <v>20418</v>
      </c>
      <c r="D2632" s="402" t="s">
        <v>274</v>
      </c>
      <c r="E2632" s="402" t="s">
        <v>20419</v>
      </c>
      <c r="F2632" s="402" t="s">
        <v>20420</v>
      </c>
      <c r="G2632" s="402">
        <v>415</v>
      </c>
      <c r="H2632" s="402">
        <v>4251418</v>
      </c>
    </row>
    <row r="2633" spans="1:8" x14ac:dyDescent="0.3">
      <c r="A2633" s="519">
        <v>5</v>
      </c>
      <c r="B2633" s="521" t="s">
        <v>25158</v>
      </c>
      <c r="C2633" s="402" t="s">
        <v>20421</v>
      </c>
      <c r="D2633" s="402" t="s">
        <v>274</v>
      </c>
      <c r="E2633" s="402" t="s">
        <v>20422</v>
      </c>
      <c r="F2633" s="402" t="s">
        <v>20423</v>
      </c>
      <c r="G2633" s="402">
        <v>925</v>
      </c>
      <c r="H2633" s="402">
        <v>2094440</v>
      </c>
    </row>
    <row r="2634" spans="1:8" x14ac:dyDescent="0.3">
      <c r="A2634" s="519">
        <v>5</v>
      </c>
      <c r="B2634" s="521" t="s">
        <v>25158</v>
      </c>
      <c r="C2634" s="402" t="s">
        <v>20424</v>
      </c>
      <c r="D2634" s="402" t="s">
        <v>274</v>
      </c>
      <c r="E2634" s="402" t="s">
        <v>20425</v>
      </c>
      <c r="F2634" s="402" t="s">
        <v>20426</v>
      </c>
      <c r="G2634" s="402">
        <v>925</v>
      </c>
      <c r="H2634" s="402">
        <v>3860035</v>
      </c>
    </row>
    <row r="2635" spans="1:8" x14ac:dyDescent="0.3">
      <c r="A2635" s="519">
        <v>5</v>
      </c>
      <c r="B2635" s="521" t="s">
        <v>25158</v>
      </c>
      <c r="C2635" s="402" t="s">
        <v>20427</v>
      </c>
      <c r="D2635" s="402" t="s">
        <v>274</v>
      </c>
      <c r="E2635" s="402" t="s">
        <v>20428</v>
      </c>
      <c r="F2635" s="402" t="s">
        <v>20429</v>
      </c>
      <c r="G2635" s="402">
        <v>925</v>
      </c>
      <c r="H2635" s="402">
        <v>2543045</v>
      </c>
    </row>
    <row r="2636" spans="1:8" x14ac:dyDescent="0.3">
      <c r="A2636" s="519">
        <v>5</v>
      </c>
      <c r="B2636" s="521" t="s">
        <v>25158</v>
      </c>
      <c r="C2636" s="402" t="s">
        <v>20430</v>
      </c>
      <c r="D2636" s="402" t="s">
        <v>274</v>
      </c>
      <c r="E2636" s="402" t="s">
        <v>20431</v>
      </c>
      <c r="F2636" s="402" t="s">
        <v>20432</v>
      </c>
      <c r="G2636" s="402">
        <v>925</v>
      </c>
      <c r="H2636" s="402">
        <v>2545288</v>
      </c>
    </row>
    <row r="2637" spans="1:8" x14ac:dyDescent="0.3">
      <c r="A2637" s="519">
        <v>5</v>
      </c>
      <c r="B2637" s="521" t="s">
        <v>25158</v>
      </c>
      <c r="C2637" s="402" t="s">
        <v>20433</v>
      </c>
      <c r="D2637" s="402" t="s">
        <v>274</v>
      </c>
      <c r="E2637" s="402" t="s">
        <v>20434</v>
      </c>
      <c r="F2637" s="402" t="s">
        <v>20435</v>
      </c>
      <c r="G2637" s="402">
        <v>925</v>
      </c>
      <c r="H2637" s="402">
        <v>2531080</v>
      </c>
    </row>
    <row r="2638" spans="1:8" x14ac:dyDescent="0.3">
      <c r="A2638" s="519">
        <v>5</v>
      </c>
      <c r="B2638" s="521" t="s">
        <v>25158</v>
      </c>
      <c r="C2638" s="402" t="s">
        <v>20328</v>
      </c>
      <c r="D2638" s="402" t="s">
        <v>274</v>
      </c>
      <c r="E2638" s="402" t="s">
        <v>20329</v>
      </c>
      <c r="F2638" s="402" t="s">
        <v>20330</v>
      </c>
      <c r="G2638" s="402">
        <v>415</v>
      </c>
      <c r="H2638" s="402">
        <v>7101191</v>
      </c>
    </row>
    <row r="2639" spans="1:8" x14ac:dyDescent="0.3">
      <c r="A2639" s="519">
        <v>5</v>
      </c>
      <c r="B2639" s="521" t="s">
        <v>25158</v>
      </c>
      <c r="C2639" s="402" t="s">
        <v>20331</v>
      </c>
      <c r="D2639" s="402" t="s">
        <v>274</v>
      </c>
      <c r="E2639" s="402" t="s">
        <v>20332</v>
      </c>
      <c r="F2639" s="402" t="s">
        <v>20333</v>
      </c>
      <c r="G2639" s="402">
        <v>925</v>
      </c>
      <c r="H2639" s="402">
        <v>2545734</v>
      </c>
    </row>
    <row r="2640" spans="1:8" x14ac:dyDescent="0.3">
      <c r="A2640" s="519">
        <v>5</v>
      </c>
      <c r="B2640" s="521" t="s">
        <v>25158</v>
      </c>
      <c r="C2640" s="402" t="s">
        <v>20334</v>
      </c>
      <c r="D2640" s="402" t="s">
        <v>274</v>
      </c>
      <c r="E2640" s="402" t="s">
        <v>20335</v>
      </c>
      <c r="F2640" s="402" t="s">
        <v>20336</v>
      </c>
      <c r="G2640" s="402">
        <v>703</v>
      </c>
      <c r="H2640" s="402">
        <v>7861918</v>
      </c>
    </row>
    <row r="2641" spans="1:8" x14ac:dyDescent="0.3">
      <c r="A2641" s="519">
        <v>5</v>
      </c>
      <c r="B2641" s="521" t="s">
        <v>25158</v>
      </c>
      <c r="C2641" s="402" t="s">
        <v>20337</v>
      </c>
      <c r="D2641" s="402" t="s">
        <v>274</v>
      </c>
      <c r="E2641" s="402" t="s">
        <v>20338</v>
      </c>
      <c r="F2641" s="402" t="s">
        <v>20339</v>
      </c>
      <c r="G2641" s="402">
        <v>425</v>
      </c>
      <c r="H2641" s="402">
        <v>9411617</v>
      </c>
    </row>
    <row r="2642" spans="1:8" x14ac:dyDescent="0.3">
      <c r="A2642" s="519">
        <v>5</v>
      </c>
      <c r="B2642" s="521" t="s">
        <v>25158</v>
      </c>
      <c r="C2642" s="402" t="s">
        <v>26523</v>
      </c>
      <c r="D2642" s="402" t="s">
        <v>294</v>
      </c>
      <c r="E2642" s="402" t="s">
        <v>26524</v>
      </c>
      <c r="F2642" s="402" t="s">
        <v>26525</v>
      </c>
      <c r="G2642" s="402">
        <v>925</v>
      </c>
      <c r="H2642" s="402">
        <v>2541833</v>
      </c>
    </row>
    <row r="2643" spans="1:8" x14ac:dyDescent="0.3">
      <c r="A2643" s="519">
        <v>5</v>
      </c>
      <c r="B2643" s="521" t="s">
        <v>25158</v>
      </c>
      <c r="C2643" s="402" t="s">
        <v>20340</v>
      </c>
      <c r="D2643" s="402" t="s">
        <v>274</v>
      </c>
      <c r="E2643" s="402" t="s">
        <v>20341</v>
      </c>
      <c r="F2643" s="402" t="s">
        <v>20342</v>
      </c>
      <c r="G2643" s="402">
        <v>925</v>
      </c>
      <c r="H2643" s="402">
        <v>2580147</v>
      </c>
    </row>
    <row r="2644" spans="1:8" x14ac:dyDescent="0.3">
      <c r="A2644" s="519">
        <v>5</v>
      </c>
      <c r="B2644" s="521" t="s">
        <v>25158</v>
      </c>
      <c r="C2644" s="402" t="s">
        <v>20343</v>
      </c>
      <c r="D2644" s="402" t="s">
        <v>274</v>
      </c>
      <c r="E2644" s="402" t="s">
        <v>20344</v>
      </c>
      <c r="F2644" s="402" t="s">
        <v>20345</v>
      </c>
      <c r="G2644" s="402">
        <v>925</v>
      </c>
      <c r="H2644" s="402">
        <v>2860776</v>
      </c>
    </row>
    <row r="2645" spans="1:8" x14ac:dyDescent="0.3">
      <c r="A2645" s="519">
        <v>5</v>
      </c>
      <c r="B2645" s="521" t="s">
        <v>25158</v>
      </c>
      <c r="C2645" s="402" t="s">
        <v>20346</v>
      </c>
      <c r="D2645" s="402" t="s">
        <v>274</v>
      </c>
      <c r="E2645" s="402" t="s">
        <v>20347</v>
      </c>
      <c r="F2645" s="402" t="s">
        <v>20348</v>
      </c>
      <c r="G2645" s="402">
        <v>925</v>
      </c>
      <c r="H2645" s="402">
        <v>2542246</v>
      </c>
    </row>
    <row r="2646" spans="1:8" x14ac:dyDescent="0.3">
      <c r="A2646" s="519">
        <v>5</v>
      </c>
      <c r="B2646" s="521" t="s">
        <v>25158</v>
      </c>
      <c r="C2646" s="402" t="s">
        <v>20349</v>
      </c>
      <c r="D2646" s="402" t="s">
        <v>274</v>
      </c>
      <c r="E2646" s="402" t="s">
        <v>20350</v>
      </c>
      <c r="F2646" s="402" t="s">
        <v>20351</v>
      </c>
      <c r="G2646" s="402">
        <v>925</v>
      </c>
      <c r="H2646" s="402">
        <v>2540549</v>
      </c>
    </row>
    <row r="2647" spans="1:8" x14ac:dyDescent="0.3">
      <c r="A2647" s="519">
        <v>5</v>
      </c>
      <c r="B2647" s="521" t="s">
        <v>25158</v>
      </c>
      <c r="C2647" s="402" t="s">
        <v>20352</v>
      </c>
      <c r="D2647" s="402" t="s">
        <v>274</v>
      </c>
      <c r="E2647" s="402" t="s">
        <v>20353</v>
      </c>
      <c r="F2647" s="402" t="s">
        <v>20354</v>
      </c>
      <c r="G2647" s="402">
        <v>925</v>
      </c>
      <c r="H2647" s="402">
        <v>2537823</v>
      </c>
    </row>
    <row r="2648" spans="1:8" x14ac:dyDescent="0.3">
      <c r="A2648" s="519">
        <v>5</v>
      </c>
      <c r="B2648" s="521" t="s">
        <v>25158</v>
      </c>
      <c r="C2648" s="402" t="s">
        <v>20355</v>
      </c>
      <c r="D2648" s="402" t="s">
        <v>274</v>
      </c>
      <c r="E2648" s="402" t="s">
        <v>20356</v>
      </c>
      <c r="F2648" s="402" t="s">
        <v>20357</v>
      </c>
      <c r="G2648" s="402">
        <v>925</v>
      </c>
      <c r="H2648" s="402">
        <v>2547068</v>
      </c>
    </row>
    <row r="2649" spans="1:8" x14ac:dyDescent="0.3">
      <c r="A2649" s="519">
        <v>5</v>
      </c>
      <c r="B2649" s="521" t="s">
        <v>25158</v>
      </c>
      <c r="C2649" s="402" t="s">
        <v>20358</v>
      </c>
      <c r="D2649" s="402" t="s">
        <v>274</v>
      </c>
      <c r="E2649" s="402" t="s">
        <v>20359</v>
      </c>
      <c r="F2649" s="402" t="s">
        <v>20360</v>
      </c>
      <c r="G2649" s="402">
        <v>650</v>
      </c>
      <c r="H2649" s="402">
        <v>7015550</v>
      </c>
    </row>
    <row r="2650" spans="1:8" x14ac:dyDescent="0.3">
      <c r="A2650" s="519">
        <v>5</v>
      </c>
      <c r="B2650" s="521" t="s">
        <v>25158</v>
      </c>
      <c r="C2650" s="402" t="s">
        <v>20361</v>
      </c>
      <c r="D2650" s="402" t="s">
        <v>274</v>
      </c>
      <c r="E2650" s="402" t="s">
        <v>20362</v>
      </c>
      <c r="F2650" s="402" t="s">
        <v>20363</v>
      </c>
      <c r="G2650" s="402">
        <v>925</v>
      </c>
      <c r="H2650" s="402">
        <v>2530883</v>
      </c>
    </row>
    <row r="2651" spans="1:8" x14ac:dyDescent="0.3">
      <c r="A2651" s="519">
        <v>5</v>
      </c>
      <c r="B2651" s="521" t="s">
        <v>25158</v>
      </c>
      <c r="C2651" s="402" t="s">
        <v>20364</v>
      </c>
      <c r="D2651" s="402" t="s">
        <v>274</v>
      </c>
      <c r="E2651" s="402" t="s">
        <v>20365</v>
      </c>
      <c r="F2651" s="402" t="s">
        <v>20366</v>
      </c>
      <c r="G2651" s="402">
        <v>925</v>
      </c>
      <c r="H2651" s="402">
        <v>3860330</v>
      </c>
    </row>
    <row r="2652" spans="1:8" x14ac:dyDescent="0.3">
      <c r="A2652" s="519">
        <v>5</v>
      </c>
      <c r="B2652" s="521" t="s">
        <v>25158</v>
      </c>
      <c r="C2652" s="402" t="s">
        <v>20367</v>
      </c>
      <c r="D2652" s="402" t="s">
        <v>274</v>
      </c>
      <c r="E2652" s="402" t="s">
        <v>20368</v>
      </c>
      <c r="F2652" s="402" t="s">
        <v>20369</v>
      </c>
      <c r="G2652" s="402">
        <v>510</v>
      </c>
      <c r="H2652" s="402">
        <v>8476631</v>
      </c>
    </row>
    <row r="2653" spans="1:8" x14ac:dyDescent="0.3">
      <c r="A2653" s="519">
        <v>5</v>
      </c>
      <c r="B2653" s="521" t="s">
        <v>25158</v>
      </c>
      <c r="C2653" s="402" t="s">
        <v>20370</v>
      </c>
      <c r="D2653" s="402" t="s">
        <v>274</v>
      </c>
      <c r="E2653" s="402" t="s">
        <v>20371</v>
      </c>
      <c r="F2653" s="402" t="s">
        <v>20372</v>
      </c>
      <c r="G2653" s="402">
        <v>925</v>
      </c>
      <c r="H2653" s="402">
        <v>3235744</v>
      </c>
    </row>
    <row r="2654" spans="1:8" x14ac:dyDescent="0.3">
      <c r="A2654" s="519">
        <v>5</v>
      </c>
      <c r="B2654" s="521" t="s">
        <v>25158</v>
      </c>
      <c r="C2654" s="402" t="s">
        <v>20373</v>
      </c>
      <c r="D2654" s="402" t="s">
        <v>274</v>
      </c>
      <c r="E2654" s="402" t="s">
        <v>20374</v>
      </c>
      <c r="F2654" s="402" t="s">
        <v>20375</v>
      </c>
      <c r="G2654" s="402">
        <v>925</v>
      </c>
      <c r="H2654" s="402">
        <v>3234179</v>
      </c>
    </row>
    <row r="2655" spans="1:8" x14ac:dyDescent="0.3">
      <c r="A2655" s="519">
        <v>5</v>
      </c>
      <c r="B2655" s="521" t="s">
        <v>25158</v>
      </c>
      <c r="C2655" s="402" t="s">
        <v>20379</v>
      </c>
      <c r="D2655" s="402" t="s">
        <v>274</v>
      </c>
      <c r="E2655" s="402" t="s">
        <v>20380</v>
      </c>
      <c r="F2655" s="402" t="s">
        <v>20381</v>
      </c>
      <c r="G2655" s="402">
        <v>925</v>
      </c>
      <c r="H2655" s="402">
        <v>3233122</v>
      </c>
    </row>
    <row r="2656" spans="1:8" x14ac:dyDescent="0.3">
      <c r="A2656" s="519">
        <v>5</v>
      </c>
      <c r="B2656" s="521" t="s">
        <v>25158</v>
      </c>
      <c r="C2656" s="402" t="s">
        <v>20376</v>
      </c>
      <c r="D2656" s="402" t="s">
        <v>274</v>
      </c>
      <c r="E2656" s="402" t="s">
        <v>20377</v>
      </c>
      <c r="F2656" s="402" t="s">
        <v>20378</v>
      </c>
      <c r="G2656" s="402">
        <v>925</v>
      </c>
      <c r="H2656" s="402">
        <v>6396004</v>
      </c>
    </row>
    <row r="2657" spans="1:8" x14ac:dyDescent="0.3">
      <c r="A2657" s="519">
        <v>5</v>
      </c>
      <c r="B2657" s="521" t="s">
        <v>25158</v>
      </c>
      <c r="C2657" s="402" t="s">
        <v>20292</v>
      </c>
      <c r="D2657" s="402" t="s">
        <v>274</v>
      </c>
      <c r="E2657" s="402" t="s">
        <v>20293</v>
      </c>
      <c r="F2657" s="402" t="s">
        <v>20294</v>
      </c>
      <c r="G2657" s="402">
        <v>925</v>
      </c>
      <c r="H2657" s="402">
        <v>8998507</v>
      </c>
    </row>
    <row r="2658" spans="1:8" x14ac:dyDescent="0.3">
      <c r="A2658" s="519">
        <v>5</v>
      </c>
      <c r="B2658" s="521" t="s">
        <v>25158</v>
      </c>
      <c r="C2658" s="402" t="s">
        <v>20295</v>
      </c>
      <c r="D2658" s="402" t="s">
        <v>274</v>
      </c>
      <c r="E2658" s="402" t="s">
        <v>20296</v>
      </c>
      <c r="F2658" s="402" t="s">
        <v>20297</v>
      </c>
      <c r="G2658" s="402">
        <v>415</v>
      </c>
      <c r="H2658" s="402">
        <v>3186313</v>
      </c>
    </row>
    <row r="2659" spans="1:8" x14ac:dyDescent="0.3">
      <c r="A2659" s="519">
        <v>5</v>
      </c>
      <c r="B2659" s="521" t="s">
        <v>25158</v>
      </c>
      <c r="C2659" s="402" t="s">
        <v>20298</v>
      </c>
      <c r="D2659" s="402" t="s">
        <v>274</v>
      </c>
      <c r="E2659" s="402" t="s">
        <v>20299</v>
      </c>
      <c r="F2659" s="402" t="s">
        <v>20300</v>
      </c>
      <c r="G2659" s="402">
        <v>925</v>
      </c>
      <c r="H2659" s="402">
        <v>2538289</v>
      </c>
    </row>
    <row r="2660" spans="1:8" x14ac:dyDescent="0.3">
      <c r="A2660" s="519">
        <v>5</v>
      </c>
      <c r="B2660" s="521" t="s">
        <v>25158</v>
      </c>
      <c r="C2660" s="402" t="s">
        <v>20301</v>
      </c>
      <c r="D2660" s="402" t="s">
        <v>274</v>
      </c>
      <c r="E2660" s="402" t="s">
        <v>20302</v>
      </c>
      <c r="F2660" s="402" t="s">
        <v>20303</v>
      </c>
      <c r="G2660" s="402">
        <v>925</v>
      </c>
      <c r="H2660" s="402">
        <v>8908250</v>
      </c>
    </row>
    <row r="2661" spans="1:8" x14ac:dyDescent="0.3">
      <c r="A2661" s="519">
        <v>5</v>
      </c>
      <c r="B2661" s="521" t="s">
        <v>25158</v>
      </c>
      <c r="C2661" s="402" t="s">
        <v>20304</v>
      </c>
      <c r="D2661" s="402" t="s">
        <v>274</v>
      </c>
      <c r="E2661" s="402" t="s">
        <v>20305</v>
      </c>
      <c r="F2661" s="402" t="s">
        <v>20306</v>
      </c>
      <c r="G2661" s="402">
        <v>925</v>
      </c>
      <c r="H2661" s="402">
        <v>2546115</v>
      </c>
    </row>
    <row r="2662" spans="1:8" x14ac:dyDescent="0.3">
      <c r="A2662" s="519">
        <v>5</v>
      </c>
      <c r="B2662" s="521" t="s">
        <v>25158</v>
      </c>
      <c r="C2662" s="402" t="s">
        <v>20307</v>
      </c>
      <c r="D2662" s="402" t="s">
        <v>274</v>
      </c>
      <c r="E2662" s="402" t="s">
        <v>20308</v>
      </c>
      <c r="F2662" s="402" t="s">
        <v>20309</v>
      </c>
      <c r="G2662" s="402">
        <v>415</v>
      </c>
      <c r="H2662" s="402">
        <v>2796386</v>
      </c>
    </row>
    <row r="2663" spans="1:8" x14ac:dyDescent="0.3">
      <c r="A2663" s="519">
        <v>5</v>
      </c>
      <c r="B2663" s="521" t="s">
        <v>25158</v>
      </c>
      <c r="C2663" s="402" t="s">
        <v>20310</v>
      </c>
      <c r="D2663" s="402" t="s">
        <v>274</v>
      </c>
      <c r="E2663" s="402" t="s">
        <v>20311</v>
      </c>
      <c r="F2663" s="402" t="s">
        <v>20312</v>
      </c>
      <c r="G2663" s="402">
        <v>925</v>
      </c>
      <c r="H2663" s="402">
        <v>7871450</v>
      </c>
    </row>
    <row r="2664" spans="1:8" x14ac:dyDescent="0.3">
      <c r="A2664" s="519">
        <v>5</v>
      </c>
      <c r="B2664" s="521" t="s">
        <v>25158</v>
      </c>
      <c r="C2664" s="402" t="s">
        <v>20313</v>
      </c>
      <c r="D2664" s="402" t="s">
        <v>274</v>
      </c>
      <c r="E2664" s="402" t="s">
        <v>20314</v>
      </c>
      <c r="F2664" s="402" t="s">
        <v>20315</v>
      </c>
      <c r="G2664" s="402">
        <v>925</v>
      </c>
      <c r="H2664" s="402">
        <v>2544001</v>
      </c>
    </row>
    <row r="2665" spans="1:8" x14ac:dyDescent="0.3">
      <c r="A2665" s="519">
        <v>5</v>
      </c>
      <c r="B2665" s="521" t="s">
        <v>25158</v>
      </c>
      <c r="C2665" s="402" t="s">
        <v>20316</v>
      </c>
      <c r="D2665" s="402" t="s">
        <v>274</v>
      </c>
      <c r="E2665" s="402" t="s">
        <v>20317</v>
      </c>
      <c r="F2665" s="402" t="s">
        <v>20318</v>
      </c>
      <c r="G2665" s="402">
        <v>323</v>
      </c>
      <c r="H2665" s="402">
        <v>7474555</v>
      </c>
    </row>
    <row r="2666" spans="1:8" x14ac:dyDescent="0.3">
      <c r="A2666" s="519">
        <v>5</v>
      </c>
      <c r="B2666" s="521" t="s">
        <v>25158</v>
      </c>
      <c r="C2666" s="402" t="s">
        <v>20319</v>
      </c>
      <c r="D2666" s="402" t="s">
        <v>274</v>
      </c>
      <c r="E2666" s="402" t="s">
        <v>20320</v>
      </c>
      <c r="F2666" s="402" t="s">
        <v>20321</v>
      </c>
      <c r="G2666" s="402">
        <v>617</v>
      </c>
      <c r="H2666" s="402">
        <v>7845355</v>
      </c>
    </row>
    <row r="2667" spans="1:8" x14ac:dyDescent="0.3">
      <c r="A2667" s="519">
        <v>5</v>
      </c>
      <c r="B2667" s="521" t="s">
        <v>25158</v>
      </c>
      <c r="C2667" s="402" t="s">
        <v>20322</v>
      </c>
      <c r="D2667" s="402" t="s">
        <v>274</v>
      </c>
      <c r="E2667" s="402" t="s">
        <v>20323</v>
      </c>
      <c r="F2667" s="402" t="s">
        <v>20324</v>
      </c>
      <c r="G2667" s="402">
        <v>415</v>
      </c>
      <c r="H2667" s="402">
        <v>5956674</v>
      </c>
    </row>
    <row r="2668" spans="1:8" x14ac:dyDescent="0.3">
      <c r="A2668" s="519">
        <v>5</v>
      </c>
      <c r="B2668" s="521" t="s">
        <v>25158</v>
      </c>
      <c r="C2668" s="402" t="s">
        <v>20325</v>
      </c>
      <c r="D2668" s="402" t="s">
        <v>274</v>
      </c>
      <c r="E2668" s="402" t="s">
        <v>20326</v>
      </c>
      <c r="F2668" s="402" t="s">
        <v>20327</v>
      </c>
      <c r="G2668" s="402">
        <v>925</v>
      </c>
      <c r="H2668" s="402">
        <v>8995987</v>
      </c>
    </row>
    <row r="2669" spans="1:8" x14ac:dyDescent="0.3">
      <c r="A2669" s="519">
        <v>5</v>
      </c>
      <c r="B2669" s="521" t="s">
        <v>25158</v>
      </c>
      <c r="C2669" s="402" t="s">
        <v>20231</v>
      </c>
      <c r="D2669" s="402" t="s">
        <v>274</v>
      </c>
      <c r="E2669" s="402" t="s">
        <v>20232</v>
      </c>
      <c r="F2669" s="402" t="s">
        <v>20233</v>
      </c>
      <c r="G2669" s="402">
        <v>925</v>
      </c>
      <c r="H2669" s="402">
        <v>9801064</v>
      </c>
    </row>
    <row r="2670" spans="1:8" x14ac:dyDescent="0.3">
      <c r="A2670" s="519">
        <v>5</v>
      </c>
      <c r="B2670" s="521" t="s">
        <v>25158</v>
      </c>
      <c r="C2670" s="402" t="s">
        <v>20234</v>
      </c>
      <c r="D2670" s="402" t="s">
        <v>274</v>
      </c>
      <c r="E2670" s="402" t="s">
        <v>20235</v>
      </c>
      <c r="F2670" s="402" t="s">
        <v>20236</v>
      </c>
      <c r="G2670" s="402">
        <v>610</v>
      </c>
      <c r="H2670" s="402">
        <v>5546809</v>
      </c>
    </row>
    <row r="2671" spans="1:8" x14ac:dyDescent="0.3">
      <c r="A2671" s="519">
        <v>5</v>
      </c>
      <c r="B2671" s="521" t="s">
        <v>25158</v>
      </c>
      <c r="C2671" s="402" t="s">
        <v>20237</v>
      </c>
      <c r="D2671" s="402" t="s">
        <v>274</v>
      </c>
      <c r="E2671" s="402" t="s">
        <v>20238</v>
      </c>
      <c r="F2671" s="402" t="s">
        <v>20239</v>
      </c>
      <c r="G2671" s="402">
        <v>510</v>
      </c>
      <c r="H2671" s="402">
        <v>8377908</v>
      </c>
    </row>
    <row r="2672" spans="1:8" x14ac:dyDescent="0.3">
      <c r="A2672" s="519">
        <v>5</v>
      </c>
      <c r="B2672" s="521" t="s">
        <v>25158</v>
      </c>
      <c r="C2672" s="402" t="s">
        <v>20240</v>
      </c>
      <c r="D2672" s="402" t="s">
        <v>294</v>
      </c>
      <c r="E2672" s="402" t="s">
        <v>20241</v>
      </c>
      <c r="F2672" s="402" t="s">
        <v>20242</v>
      </c>
      <c r="G2672" s="402">
        <v>925</v>
      </c>
      <c r="H2672" s="402">
        <v>4572022</v>
      </c>
    </row>
    <row r="2673" spans="1:8" x14ac:dyDescent="0.3">
      <c r="A2673" s="519">
        <v>5</v>
      </c>
      <c r="B2673" s="521" t="s">
        <v>25158</v>
      </c>
      <c r="C2673" s="402" t="s">
        <v>20243</v>
      </c>
      <c r="D2673" s="402" t="s">
        <v>294</v>
      </c>
      <c r="E2673" s="402" t="s">
        <v>20244</v>
      </c>
      <c r="F2673" s="402" t="s">
        <v>20245</v>
      </c>
      <c r="G2673" s="402">
        <v>925</v>
      </c>
      <c r="H2673" s="402">
        <v>4044661</v>
      </c>
    </row>
    <row r="2674" spans="1:8" x14ac:dyDescent="0.3">
      <c r="A2674" s="519">
        <v>5</v>
      </c>
      <c r="B2674" s="521" t="s">
        <v>25158</v>
      </c>
      <c r="C2674" s="402" t="s">
        <v>23795</v>
      </c>
      <c r="D2674" s="402" t="s">
        <v>274</v>
      </c>
      <c r="E2674" s="402" t="s">
        <v>23796</v>
      </c>
      <c r="F2674" s="402" t="s">
        <v>23797</v>
      </c>
      <c r="G2674" s="402">
        <v>925</v>
      </c>
      <c r="H2674" s="402">
        <v>8728113</v>
      </c>
    </row>
    <row r="2675" spans="1:8" x14ac:dyDescent="0.3">
      <c r="A2675" s="519">
        <v>5</v>
      </c>
      <c r="B2675" s="521" t="s">
        <v>25158</v>
      </c>
      <c r="C2675" s="402" t="s">
        <v>23804</v>
      </c>
      <c r="D2675" s="402" t="s">
        <v>274</v>
      </c>
      <c r="E2675" s="402" t="s">
        <v>23805</v>
      </c>
      <c r="F2675" s="402" t="s">
        <v>23806</v>
      </c>
      <c r="G2675" s="402">
        <v>408</v>
      </c>
      <c r="H2675" s="402">
        <v>3151870</v>
      </c>
    </row>
    <row r="2676" spans="1:8" x14ac:dyDescent="0.3">
      <c r="A2676" s="519">
        <v>5</v>
      </c>
      <c r="B2676" s="521" t="s">
        <v>25158</v>
      </c>
      <c r="C2676" s="402" t="s">
        <v>23807</v>
      </c>
      <c r="D2676" s="402" t="s">
        <v>274</v>
      </c>
      <c r="E2676" s="402" t="s">
        <v>23808</v>
      </c>
      <c r="F2676" s="402" t="s">
        <v>23809</v>
      </c>
      <c r="G2676" s="402">
        <v>925</v>
      </c>
      <c r="H2676" s="402">
        <v>7187808</v>
      </c>
    </row>
    <row r="2677" spans="1:8" x14ac:dyDescent="0.3">
      <c r="A2677" s="519">
        <v>5</v>
      </c>
      <c r="B2677" s="521" t="s">
        <v>25158</v>
      </c>
      <c r="C2677" s="402" t="s">
        <v>20186</v>
      </c>
      <c r="D2677" s="402" t="s">
        <v>274</v>
      </c>
      <c r="E2677" s="402" t="s">
        <v>20187</v>
      </c>
      <c r="F2677" s="402" t="s">
        <v>20188</v>
      </c>
      <c r="G2677" s="402">
        <v>847</v>
      </c>
      <c r="H2677" s="402">
        <v>9035816</v>
      </c>
    </row>
    <row r="2678" spans="1:8" x14ac:dyDescent="0.3">
      <c r="A2678" s="519">
        <v>5</v>
      </c>
      <c r="B2678" s="521" t="s">
        <v>25158</v>
      </c>
      <c r="C2678" s="402" t="s">
        <v>20189</v>
      </c>
      <c r="D2678" s="402" t="s">
        <v>274</v>
      </c>
      <c r="E2678" s="402" t="s">
        <v>20190</v>
      </c>
      <c r="F2678" s="402" t="s">
        <v>20191</v>
      </c>
      <c r="G2678" s="402">
        <v>213</v>
      </c>
      <c r="H2678" s="402">
        <v>3690428</v>
      </c>
    </row>
    <row r="2679" spans="1:8" x14ac:dyDescent="0.3">
      <c r="A2679" s="519">
        <v>5</v>
      </c>
      <c r="B2679" s="521" t="s">
        <v>25158</v>
      </c>
      <c r="C2679" s="402" t="s">
        <v>20192</v>
      </c>
      <c r="D2679" s="402" t="s">
        <v>274</v>
      </c>
      <c r="E2679" s="402" t="s">
        <v>20193</v>
      </c>
      <c r="F2679" s="402" t="s">
        <v>20194</v>
      </c>
      <c r="G2679" s="402">
        <v>805</v>
      </c>
      <c r="H2679" s="402">
        <v>4403631</v>
      </c>
    </row>
    <row r="2680" spans="1:8" x14ac:dyDescent="0.3">
      <c r="A2680" s="519">
        <v>5</v>
      </c>
      <c r="B2680" s="521" t="s">
        <v>25158</v>
      </c>
      <c r="C2680" s="402" t="s">
        <v>20195</v>
      </c>
      <c r="D2680" s="402" t="s">
        <v>274</v>
      </c>
      <c r="E2680" s="402" t="s">
        <v>20196</v>
      </c>
      <c r="F2680" s="402" t="s">
        <v>20197</v>
      </c>
      <c r="G2680" s="402">
        <v>925</v>
      </c>
      <c r="H2680" s="402">
        <v>8388942</v>
      </c>
    </row>
    <row r="2681" spans="1:8" x14ac:dyDescent="0.3">
      <c r="A2681" s="519">
        <v>5</v>
      </c>
      <c r="B2681" s="521" t="s">
        <v>25158</v>
      </c>
      <c r="C2681" s="402" t="s">
        <v>20752</v>
      </c>
      <c r="D2681" s="402" t="s">
        <v>274</v>
      </c>
      <c r="E2681" s="402" t="s">
        <v>20753</v>
      </c>
      <c r="F2681" s="402" t="s">
        <v>20754</v>
      </c>
      <c r="G2681" s="402">
        <v>925</v>
      </c>
      <c r="H2681" s="402">
        <v>8384104</v>
      </c>
    </row>
    <row r="2682" spans="1:8" x14ac:dyDescent="0.3">
      <c r="A2682" s="519">
        <v>5</v>
      </c>
      <c r="B2682" s="521" t="s">
        <v>25158</v>
      </c>
      <c r="C2682" s="402" t="s">
        <v>20198</v>
      </c>
      <c r="D2682" s="402" t="s">
        <v>274</v>
      </c>
      <c r="E2682" s="402" t="s">
        <v>20199</v>
      </c>
      <c r="F2682" s="402" t="s">
        <v>20200</v>
      </c>
      <c r="G2682" s="402">
        <v>925</v>
      </c>
      <c r="H2682" s="402">
        <v>9973741</v>
      </c>
    </row>
    <row r="2683" spans="1:8" x14ac:dyDescent="0.3">
      <c r="A2683" s="519">
        <v>5</v>
      </c>
      <c r="B2683" s="521" t="s">
        <v>25158</v>
      </c>
      <c r="C2683" s="402" t="s">
        <v>23953</v>
      </c>
      <c r="D2683" s="402" t="s">
        <v>294</v>
      </c>
      <c r="E2683" s="402" t="s">
        <v>23954</v>
      </c>
      <c r="F2683" s="402" t="s">
        <v>23955</v>
      </c>
      <c r="G2683" s="402">
        <v>707</v>
      </c>
      <c r="H2683" s="402">
        <v>7479651</v>
      </c>
    </row>
    <row r="2684" spans="1:8" x14ac:dyDescent="0.3">
      <c r="A2684" s="514">
        <v>5</v>
      </c>
      <c r="B2684" s="517" t="s">
        <v>25158</v>
      </c>
      <c r="C2684" s="333" t="s">
        <v>20201</v>
      </c>
      <c r="D2684" s="333" t="s">
        <v>274</v>
      </c>
      <c r="E2684" s="333" t="s">
        <v>20202</v>
      </c>
      <c r="F2684" s="333" t="s">
        <v>20203</v>
      </c>
      <c r="G2684" s="515">
        <v>925</v>
      </c>
      <c r="H2684" s="516">
        <v>9806433</v>
      </c>
    </row>
    <row r="2685" spans="1:8" x14ac:dyDescent="0.3">
      <c r="A2685" s="519">
        <v>5</v>
      </c>
      <c r="B2685" s="521" t="s">
        <v>25158</v>
      </c>
      <c r="C2685" s="402" t="s">
        <v>20204</v>
      </c>
      <c r="D2685" s="402" t="s">
        <v>274</v>
      </c>
      <c r="E2685" s="402" t="s">
        <v>20205</v>
      </c>
      <c r="F2685" s="402" t="s">
        <v>20206</v>
      </c>
      <c r="G2685" s="402">
        <v>925</v>
      </c>
      <c r="H2685" s="402">
        <v>8379539</v>
      </c>
    </row>
    <row r="2686" spans="1:8" x14ac:dyDescent="0.3">
      <c r="A2686" s="519">
        <v>5</v>
      </c>
      <c r="B2686" s="521" t="s">
        <v>25158</v>
      </c>
      <c r="C2686" s="402" t="s">
        <v>20207</v>
      </c>
      <c r="D2686" s="402" t="s">
        <v>294</v>
      </c>
      <c r="E2686" s="402" t="s">
        <v>20208</v>
      </c>
      <c r="F2686" s="402" t="s">
        <v>20209</v>
      </c>
      <c r="G2686" s="402">
        <v>510</v>
      </c>
      <c r="H2686" s="402">
        <v>8203574</v>
      </c>
    </row>
    <row r="2687" spans="1:8" x14ac:dyDescent="0.3">
      <c r="A2687" s="519">
        <v>5</v>
      </c>
      <c r="B2687" s="521" t="s">
        <v>25158</v>
      </c>
      <c r="C2687" s="402" t="s">
        <v>20210</v>
      </c>
      <c r="D2687" s="402" t="s">
        <v>274</v>
      </c>
      <c r="E2687" s="402" t="s">
        <v>20211</v>
      </c>
      <c r="F2687" s="402" t="s">
        <v>20212</v>
      </c>
      <c r="G2687" s="402">
        <v>415</v>
      </c>
      <c r="H2687" s="402">
        <v>6371486</v>
      </c>
    </row>
    <row r="2688" spans="1:8" x14ac:dyDescent="0.3">
      <c r="A2688" s="519">
        <v>5</v>
      </c>
      <c r="B2688" s="521" t="s">
        <v>25158</v>
      </c>
      <c r="C2688" s="402" t="s">
        <v>20213</v>
      </c>
      <c r="D2688" s="402" t="s">
        <v>294</v>
      </c>
      <c r="E2688" s="402" t="s">
        <v>20214</v>
      </c>
      <c r="F2688" s="402" t="s">
        <v>20215</v>
      </c>
      <c r="G2688" s="402">
        <v>213</v>
      </c>
      <c r="H2688" s="402">
        <v>8104785</v>
      </c>
    </row>
    <row r="2689" spans="1:8" x14ac:dyDescent="0.3">
      <c r="A2689" s="519">
        <v>5</v>
      </c>
      <c r="B2689" s="521" t="s">
        <v>25158</v>
      </c>
      <c r="C2689" s="402" t="s">
        <v>20216</v>
      </c>
      <c r="D2689" s="402" t="s">
        <v>274</v>
      </c>
      <c r="E2689" s="402" t="s">
        <v>20217</v>
      </c>
      <c r="F2689" s="402" t="s">
        <v>20218</v>
      </c>
      <c r="G2689" s="402">
        <v>925</v>
      </c>
      <c r="H2689" s="402">
        <v>3513043</v>
      </c>
    </row>
    <row r="2690" spans="1:8" x14ac:dyDescent="0.3">
      <c r="A2690" s="519">
        <v>5</v>
      </c>
      <c r="B2690" s="521" t="s">
        <v>25158</v>
      </c>
      <c r="C2690" s="402" t="s">
        <v>20219</v>
      </c>
      <c r="D2690" s="402" t="s">
        <v>274</v>
      </c>
      <c r="E2690" s="402" t="s">
        <v>20220</v>
      </c>
      <c r="F2690" s="402" t="s">
        <v>20221</v>
      </c>
      <c r="G2690" s="402">
        <v>408</v>
      </c>
      <c r="H2690" s="402">
        <v>7996860</v>
      </c>
    </row>
    <row r="2691" spans="1:8" x14ac:dyDescent="0.3">
      <c r="A2691" s="519">
        <v>5</v>
      </c>
      <c r="B2691" s="521" t="s">
        <v>25158</v>
      </c>
      <c r="C2691" s="402" t="s">
        <v>20222</v>
      </c>
      <c r="D2691" s="402" t="s">
        <v>274</v>
      </c>
      <c r="E2691" s="402" t="s">
        <v>20223</v>
      </c>
      <c r="F2691" s="402" t="s">
        <v>20224</v>
      </c>
      <c r="G2691" s="402">
        <v>925</v>
      </c>
      <c r="H2691" s="402">
        <v>5526005</v>
      </c>
    </row>
    <row r="2692" spans="1:8" x14ac:dyDescent="0.3">
      <c r="A2692" s="519">
        <v>5</v>
      </c>
      <c r="B2692" s="521" t="s">
        <v>25158</v>
      </c>
      <c r="C2692" s="402" t="s">
        <v>20225</v>
      </c>
      <c r="D2692" s="402" t="s">
        <v>274</v>
      </c>
      <c r="E2692" s="402" t="s">
        <v>20226</v>
      </c>
      <c r="F2692" s="402" t="s">
        <v>20227</v>
      </c>
      <c r="G2692" s="402">
        <v>925</v>
      </c>
      <c r="H2692" s="402">
        <v>3629992</v>
      </c>
    </row>
    <row r="2693" spans="1:8" x14ac:dyDescent="0.3">
      <c r="A2693" s="519">
        <v>5</v>
      </c>
      <c r="B2693" s="521" t="s">
        <v>25158</v>
      </c>
      <c r="C2693" s="402" t="s">
        <v>20138</v>
      </c>
      <c r="D2693" s="402" t="s">
        <v>274</v>
      </c>
      <c r="E2693" s="402" t="s">
        <v>20139</v>
      </c>
      <c r="F2693" s="402" t="s">
        <v>20140</v>
      </c>
      <c r="G2693" s="402">
        <v>707</v>
      </c>
      <c r="H2693" s="402">
        <v>4865206</v>
      </c>
    </row>
    <row r="2694" spans="1:8" x14ac:dyDescent="0.3">
      <c r="A2694" s="519">
        <v>5</v>
      </c>
      <c r="B2694" s="521" t="s">
        <v>25158</v>
      </c>
      <c r="C2694" s="402" t="s">
        <v>20141</v>
      </c>
      <c r="D2694" s="402" t="s">
        <v>274</v>
      </c>
      <c r="E2694" s="402" t="s">
        <v>20142</v>
      </c>
      <c r="F2694" s="402" t="s">
        <v>20143</v>
      </c>
      <c r="G2694" s="402">
        <v>510</v>
      </c>
      <c r="H2694" s="402">
        <v>9097275</v>
      </c>
    </row>
    <row r="2695" spans="1:8" x14ac:dyDescent="0.3">
      <c r="A2695" s="519">
        <v>5</v>
      </c>
      <c r="B2695" s="521" t="s">
        <v>25158</v>
      </c>
      <c r="C2695" s="402" t="s">
        <v>20144</v>
      </c>
      <c r="D2695" s="402" t="s">
        <v>274</v>
      </c>
      <c r="E2695" s="402" t="s">
        <v>20145</v>
      </c>
      <c r="F2695" s="402" t="s">
        <v>20146</v>
      </c>
      <c r="G2695" s="402">
        <v>650</v>
      </c>
      <c r="H2695" s="402">
        <v>7856542</v>
      </c>
    </row>
    <row r="2696" spans="1:8" x14ac:dyDescent="0.3">
      <c r="A2696" s="519">
        <v>5</v>
      </c>
      <c r="B2696" s="521" t="s">
        <v>25158</v>
      </c>
      <c r="C2696" s="402" t="s">
        <v>20147</v>
      </c>
      <c r="D2696" s="402" t="s">
        <v>274</v>
      </c>
      <c r="E2696" s="402" t="s">
        <v>20148</v>
      </c>
      <c r="F2696" s="402" t="s">
        <v>20149</v>
      </c>
      <c r="G2696" s="402">
        <v>925</v>
      </c>
      <c r="H2696" s="402">
        <v>9801064</v>
      </c>
    </row>
    <row r="2697" spans="1:8" x14ac:dyDescent="0.3">
      <c r="A2697" s="519">
        <v>5</v>
      </c>
      <c r="B2697" s="521" t="s">
        <v>25158</v>
      </c>
      <c r="C2697" s="402" t="s">
        <v>20150</v>
      </c>
      <c r="D2697" s="402" t="s">
        <v>274</v>
      </c>
      <c r="E2697" s="402" t="s">
        <v>20151</v>
      </c>
      <c r="F2697" s="402" t="s">
        <v>20152</v>
      </c>
      <c r="G2697" s="402">
        <v>408</v>
      </c>
      <c r="H2697" s="402">
        <v>3960854</v>
      </c>
    </row>
    <row r="2698" spans="1:8" x14ac:dyDescent="0.3">
      <c r="A2698" s="519">
        <v>5</v>
      </c>
      <c r="B2698" s="521" t="s">
        <v>25158</v>
      </c>
      <c r="C2698" s="402" t="s">
        <v>20153</v>
      </c>
      <c r="D2698" s="402" t="s">
        <v>274</v>
      </c>
      <c r="E2698" s="402" t="s">
        <v>20154</v>
      </c>
      <c r="F2698" s="402" t="s">
        <v>20155</v>
      </c>
      <c r="G2698" s="402">
        <v>925</v>
      </c>
      <c r="H2698" s="402">
        <v>3602889</v>
      </c>
    </row>
    <row r="2699" spans="1:8" x14ac:dyDescent="0.3">
      <c r="A2699" s="519">
        <v>5</v>
      </c>
      <c r="B2699" s="521" t="s">
        <v>25158</v>
      </c>
      <c r="C2699" s="402" t="s">
        <v>20156</v>
      </c>
      <c r="D2699" s="402" t="s">
        <v>274</v>
      </c>
      <c r="E2699" s="402" t="s">
        <v>20157</v>
      </c>
      <c r="F2699" s="402" t="s">
        <v>20158</v>
      </c>
      <c r="G2699" s="402">
        <v>925</v>
      </c>
      <c r="H2699" s="402">
        <v>3246513</v>
      </c>
    </row>
    <row r="2700" spans="1:8" x14ac:dyDescent="0.3">
      <c r="A2700" s="519">
        <v>5</v>
      </c>
      <c r="B2700" s="521" t="s">
        <v>25158</v>
      </c>
      <c r="C2700" s="402" t="s">
        <v>20159</v>
      </c>
      <c r="D2700" s="402" t="s">
        <v>274</v>
      </c>
      <c r="E2700" s="402" t="s">
        <v>20160</v>
      </c>
      <c r="F2700" s="402" t="s">
        <v>20161</v>
      </c>
      <c r="G2700" s="402">
        <v>925</v>
      </c>
      <c r="H2700" s="402">
        <v>2006301</v>
      </c>
    </row>
    <row r="2701" spans="1:8" x14ac:dyDescent="0.3">
      <c r="A2701" s="519">
        <v>5</v>
      </c>
      <c r="B2701" s="521" t="s">
        <v>25158</v>
      </c>
      <c r="C2701" s="402" t="s">
        <v>20162</v>
      </c>
      <c r="D2701" s="402" t="s">
        <v>274</v>
      </c>
      <c r="E2701" s="402" t="s">
        <v>20163</v>
      </c>
      <c r="F2701" s="402" t="s">
        <v>20164</v>
      </c>
      <c r="G2701" s="402">
        <v>925</v>
      </c>
      <c r="H2701" s="402">
        <v>5771447</v>
      </c>
    </row>
    <row r="2702" spans="1:8" x14ac:dyDescent="0.3">
      <c r="A2702" s="519">
        <v>5</v>
      </c>
      <c r="B2702" s="521" t="s">
        <v>25158</v>
      </c>
      <c r="C2702" s="402" t="s">
        <v>20165</v>
      </c>
      <c r="D2702" s="402" t="s">
        <v>274</v>
      </c>
      <c r="E2702" s="402" t="s">
        <v>20166</v>
      </c>
      <c r="F2702" s="402" t="s">
        <v>20167</v>
      </c>
      <c r="G2702" s="402">
        <v>408</v>
      </c>
      <c r="H2702" s="402">
        <v>2429943</v>
      </c>
    </row>
    <row r="2703" spans="1:8" x14ac:dyDescent="0.3">
      <c r="A2703" s="519">
        <v>5</v>
      </c>
      <c r="B2703" s="521" t="s">
        <v>25158</v>
      </c>
      <c r="C2703" s="402" t="s">
        <v>20168</v>
      </c>
      <c r="D2703" s="402" t="s">
        <v>274</v>
      </c>
      <c r="E2703" s="402" t="s">
        <v>20169</v>
      </c>
      <c r="F2703" s="402" t="s">
        <v>20170</v>
      </c>
      <c r="G2703" s="402">
        <v>925</v>
      </c>
      <c r="H2703" s="402">
        <v>8372937</v>
      </c>
    </row>
    <row r="2704" spans="1:8" x14ac:dyDescent="0.3">
      <c r="A2704" s="519">
        <v>5</v>
      </c>
      <c r="B2704" s="521" t="s">
        <v>25158</v>
      </c>
      <c r="C2704" s="402" t="s">
        <v>20171</v>
      </c>
      <c r="D2704" s="402" t="s">
        <v>274</v>
      </c>
      <c r="E2704" s="402" t="s">
        <v>20172</v>
      </c>
      <c r="F2704" s="402" t="s">
        <v>20173</v>
      </c>
      <c r="G2704" s="402">
        <v>925</v>
      </c>
      <c r="H2704" s="402">
        <v>8559407</v>
      </c>
    </row>
    <row r="2705" spans="1:8" x14ac:dyDescent="0.3">
      <c r="A2705" s="519">
        <v>5</v>
      </c>
      <c r="B2705" s="521" t="s">
        <v>25158</v>
      </c>
      <c r="C2705" s="402" t="s">
        <v>20174</v>
      </c>
      <c r="D2705" s="402" t="s">
        <v>274</v>
      </c>
      <c r="E2705" s="402" t="s">
        <v>20175</v>
      </c>
      <c r="F2705" s="402" t="s">
        <v>20176</v>
      </c>
      <c r="G2705" s="402">
        <v>408</v>
      </c>
      <c r="H2705" s="402">
        <v>2039708</v>
      </c>
    </row>
    <row r="2706" spans="1:8" x14ac:dyDescent="0.3">
      <c r="A2706" s="519">
        <v>5</v>
      </c>
      <c r="B2706" s="521" t="s">
        <v>25158</v>
      </c>
      <c r="C2706" s="402" t="s">
        <v>19105</v>
      </c>
      <c r="D2706" s="402" t="s">
        <v>274</v>
      </c>
      <c r="E2706" s="402" t="s">
        <v>19106</v>
      </c>
      <c r="F2706" s="402" t="s">
        <v>19107</v>
      </c>
      <c r="G2706" s="402">
        <v>925</v>
      </c>
      <c r="H2706" s="402">
        <v>8371274</v>
      </c>
    </row>
    <row r="2707" spans="1:8" x14ac:dyDescent="0.3">
      <c r="A2707" s="519">
        <v>5</v>
      </c>
      <c r="B2707" s="521" t="s">
        <v>25158</v>
      </c>
      <c r="C2707" s="402" t="s">
        <v>19108</v>
      </c>
      <c r="D2707" s="402" t="s">
        <v>274</v>
      </c>
      <c r="E2707" s="402" t="s">
        <v>19109</v>
      </c>
      <c r="F2707" s="402" t="s">
        <v>19110</v>
      </c>
      <c r="G2707" s="402">
        <v>415</v>
      </c>
      <c r="H2707" s="402">
        <v>9996758</v>
      </c>
    </row>
    <row r="2708" spans="1:8" x14ac:dyDescent="0.3">
      <c r="A2708" s="519">
        <v>5</v>
      </c>
      <c r="B2708" s="521" t="s">
        <v>25158</v>
      </c>
      <c r="C2708" s="402" t="s">
        <v>19070</v>
      </c>
      <c r="D2708" s="402" t="s">
        <v>274</v>
      </c>
      <c r="E2708" s="402" t="s">
        <v>19071</v>
      </c>
      <c r="F2708" s="402" t="s">
        <v>19072</v>
      </c>
      <c r="G2708" s="402">
        <v>415</v>
      </c>
      <c r="H2708" s="402">
        <v>5168343</v>
      </c>
    </row>
    <row r="2709" spans="1:8" x14ac:dyDescent="0.3">
      <c r="A2709" s="519">
        <v>5</v>
      </c>
      <c r="B2709" s="521" t="s">
        <v>25158</v>
      </c>
      <c r="C2709" s="402" t="s">
        <v>19111</v>
      </c>
      <c r="D2709" s="402" t="s">
        <v>274</v>
      </c>
      <c r="E2709" s="402" t="s">
        <v>19112</v>
      </c>
      <c r="F2709" s="402" t="s">
        <v>19113</v>
      </c>
      <c r="G2709" s="402">
        <v>925</v>
      </c>
      <c r="H2709" s="402">
        <v>3302533</v>
      </c>
    </row>
    <row r="2710" spans="1:8" x14ac:dyDescent="0.3">
      <c r="A2710" s="519">
        <v>5</v>
      </c>
      <c r="B2710" s="521" t="s">
        <v>25158</v>
      </c>
      <c r="C2710" s="402" t="s">
        <v>19090</v>
      </c>
      <c r="D2710" s="402" t="s">
        <v>274</v>
      </c>
      <c r="E2710" s="402" t="s">
        <v>19091</v>
      </c>
      <c r="F2710" s="402" t="s">
        <v>19092</v>
      </c>
      <c r="G2710" s="402">
        <v>925</v>
      </c>
      <c r="H2710" s="402">
        <v>8995663</v>
      </c>
    </row>
    <row r="2711" spans="1:8" x14ac:dyDescent="0.3">
      <c r="A2711" s="519">
        <v>5</v>
      </c>
      <c r="B2711" s="521" t="s">
        <v>25158</v>
      </c>
      <c r="C2711" s="402" t="s">
        <v>19093</v>
      </c>
      <c r="D2711" s="402" t="s">
        <v>274</v>
      </c>
      <c r="E2711" s="402" t="s">
        <v>19094</v>
      </c>
      <c r="F2711" s="402" t="s">
        <v>19095</v>
      </c>
      <c r="G2711" s="402">
        <v>954</v>
      </c>
      <c r="H2711" s="402">
        <v>7024334</v>
      </c>
    </row>
    <row r="2712" spans="1:8" x14ac:dyDescent="0.3">
      <c r="A2712" s="519">
        <v>5</v>
      </c>
      <c r="B2712" s="521" t="s">
        <v>25158</v>
      </c>
      <c r="C2712" s="402" t="s">
        <v>19096</v>
      </c>
      <c r="D2712" s="402" t="s">
        <v>274</v>
      </c>
      <c r="E2712" s="402" t="s">
        <v>19097</v>
      </c>
      <c r="F2712" s="402" t="s">
        <v>19098</v>
      </c>
      <c r="G2712" s="402">
        <v>925</v>
      </c>
      <c r="H2712" s="402">
        <v>2851685</v>
      </c>
    </row>
    <row r="2713" spans="1:8" x14ac:dyDescent="0.3">
      <c r="A2713" s="519">
        <v>5</v>
      </c>
      <c r="B2713" s="521" t="s">
        <v>25158</v>
      </c>
      <c r="C2713" s="402" t="s">
        <v>19099</v>
      </c>
      <c r="D2713" s="402" t="s">
        <v>274</v>
      </c>
      <c r="E2713" s="402" t="s">
        <v>19100</v>
      </c>
      <c r="F2713" s="402" t="s">
        <v>19101</v>
      </c>
      <c r="G2713" s="402">
        <v>925</v>
      </c>
      <c r="H2713" s="402">
        <v>8387732</v>
      </c>
    </row>
    <row r="2714" spans="1:8" x14ac:dyDescent="0.3">
      <c r="A2714" s="519">
        <v>5</v>
      </c>
      <c r="B2714" s="521" t="s">
        <v>25158</v>
      </c>
      <c r="C2714" s="402" t="s">
        <v>22779</v>
      </c>
      <c r="D2714" s="402" t="s">
        <v>274</v>
      </c>
      <c r="E2714" s="402" t="s">
        <v>22780</v>
      </c>
      <c r="F2714" s="402" t="s">
        <v>22781</v>
      </c>
      <c r="G2714" s="402">
        <v>408</v>
      </c>
      <c r="H2714" s="402">
        <v>6246257</v>
      </c>
    </row>
    <row r="2715" spans="1:8" x14ac:dyDescent="0.3">
      <c r="A2715" s="519">
        <v>5</v>
      </c>
      <c r="B2715" s="521" t="s">
        <v>25158</v>
      </c>
      <c r="C2715" s="402" t="s">
        <v>22598</v>
      </c>
      <c r="D2715" s="402" t="s">
        <v>274</v>
      </c>
      <c r="E2715" s="402" t="s">
        <v>22599</v>
      </c>
      <c r="F2715" s="402" t="s">
        <v>21286</v>
      </c>
      <c r="G2715" s="402">
        <v>916</v>
      </c>
      <c r="H2715" s="402">
        <v>7579771</v>
      </c>
    </row>
    <row r="2716" spans="1:8" x14ac:dyDescent="0.3">
      <c r="A2716" s="519">
        <v>5</v>
      </c>
      <c r="B2716" s="521" t="s">
        <v>25158</v>
      </c>
      <c r="C2716" s="402" t="s">
        <v>22072</v>
      </c>
      <c r="D2716" s="402" t="s">
        <v>274</v>
      </c>
      <c r="E2716" s="402" t="s">
        <v>22073</v>
      </c>
      <c r="F2716" s="402" t="s">
        <v>22074</v>
      </c>
      <c r="G2716" s="402">
        <v>925</v>
      </c>
      <c r="H2716" s="402">
        <v>3145976</v>
      </c>
    </row>
    <row r="2717" spans="1:8" x14ac:dyDescent="0.3">
      <c r="A2717" s="519">
        <v>5</v>
      </c>
      <c r="B2717" s="521" t="s">
        <v>25158</v>
      </c>
      <c r="C2717" s="402" t="s">
        <v>21923</v>
      </c>
      <c r="D2717" s="402" t="s">
        <v>274</v>
      </c>
      <c r="E2717" s="402" t="s">
        <v>21924</v>
      </c>
      <c r="F2717" s="402" t="s">
        <v>21925</v>
      </c>
      <c r="G2717" s="402">
        <v>925</v>
      </c>
      <c r="H2717" s="402">
        <v>2486302</v>
      </c>
    </row>
    <row r="2718" spans="1:8" x14ac:dyDescent="0.3">
      <c r="A2718" s="519">
        <v>5</v>
      </c>
      <c r="B2718" s="521" t="s">
        <v>25158</v>
      </c>
      <c r="C2718" s="402" t="s">
        <v>22463</v>
      </c>
      <c r="D2718" s="402" t="s">
        <v>274</v>
      </c>
      <c r="E2718" s="402" t="s">
        <v>22464</v>
      </c>
      <c r="F2718" s="402" t="s">
        <v>22465</v>
      </c>
      <c r="G2718" s="402">
        <v>925</v>
      </c>
      <c r="H2718" s="402">
        <v>9981155</v>
      </c>
    </row>
    <row r="2719" spans="1:8" x14ac:dyDescent="0.3">
      <c r="A2719" s="519">
        <v>5</v>
      </c>
      <c r="B2719" s="521" t="s">
        <v>25158</v>
      </c>
      <c r="C2719" s="402" t="s">
        <v>22676</v>
      </c>
      <c r="D2719" s="402" t="s">
        <v>274</v>
      </c>
      <c r="E2719" s="402" t="s">
        <v>22677</v>
      </c>
      <c r="F2719" s="402" t="s">
        <v>22678</v>
      </c>
      <c r="G2719" s="402">
        <v>925</v>
      </c>
      <c r="H2719" s="402">
        <v>4135774</v>
      </c>
    </row>
    <row r="2720" spans="1:8" x14ac:dyDescent="0.3">
      <c r="A2720" s="519">
        <v>5</v>
      </c>
      <c r="B2720" s="521" t="s">
        <v>25158</v>
      </c>
      <c r="C2720" s="402" t="s">
        <v>22466</v>
      </c>
      <c r="D2720" s="402" t="s">
        <v>274</v>
      </c>
      <c r="E2720" s="402" t="s">
        <v>22467</v>
      </c>
      <c r="F2720" s="402" t="s">
        <v>22468</v>
      </c>
      <c r="G2720" s="402">
        <v>925</v>
      </c>
      <c r="H2720" s="402">
        <v>2168129</v>
      </c>
    </row>
    <row r="2721" spans="1:8" x14ac:dyDescent="0.3">
      <c r="A2721" s="519">
        <v>5</v>
      </c>
      <c r="B2721" s="521" t="s">
        <v>25158</v>
      </c>
      <c r="C2721" s="402" t="s">
        <v>22238</v>
      </c>
      <c r="D2721" s="402" t="s">
        <v>274</v>
      </c>
      <c r="E2721" s="402" t="s">
        <v>22239</v>
      </c>
      <c r="F2721" s="402" t="s">
        <v>22240</v>
      </c>
      <c r="G2721" s="402">
        <v>650</v>
      </c>
      <c r="H2721" s="402">
        <v>3467302</v>
      </c>
    </row>
    <row r="2722" spans="1:8" x14ac:dyDescent="0.3">
      <c r="A2722" s="519">
        <v>5</v>
      </c>
      <c r="B2722" s="521" t="s">
        <v>25158</v>
      </c>
      <c r="C2722" s="402" t="s">
        <v>22366</v>
      </c>
      <c r="D2722" s="402" t="s">
        <v>274</v>
      </c>
      <c r="E2722" s="402" t="s">
        <v>22367</v>
      </c>
      <c r="F2722" s="402" t="s">
        <v>22368</v>
      </c>
      <c r="G2722" s="402">
        <v>925</v>
      </c>
      <c r="H2722" s="402">
        <v>2486390</v>
      </c>
    </row>
    <row r="2723" spans="1:8" x14ac:dyDescent="0.3">
      <c r="A2723" s="519">
        <v>5</v>
      </c>
      <c r="B2723" s="521" t="s">
        <v>25158</v>
      </c>
      <c r="C2723" s="402" t="s">
        <v>22532</v>
      </c>
      <c r="D2723" s="402" t="s">
        <v>274</v>
      </c>
      <c r="E2723" s="402" t="s">
        <v>22533</v>
      </c>
      <c r="F2723" s="402" t="s">
        <v>22534</v>
      </c>
      <c r="G2723" s="402">
        <v>925</v>
      </c>
      <c r="H2723" s="402">
        <v>2481121</v>
      </c>
    </row>
    <row r="2724" spans="1:8" x14ac:dyDescent="0.3">
      <c r="A2724" s="519">
        <v>5</v>
      </c>
      <c r="B2724" s="521" t="s">
        <v>25158</v>
      </c>
      <c r="C2724" s="402" t="s">
        <v>22529</v>
      </c>
      <c r="D2724" s="402" t="s">
        <v>274</v>
      </c>
      <c r="E2724" s="402" t="s">
        <v>22530</v>
      </c>
      <c r="F2724" s="402" t="s">
        <v>22531</v>
      </c>
      <c r="G2724" s="402">
        <v>925</v>
      </c>
      <c r="H2724" s="402">
        <v>5960752</v>
      </c>
    </row>
    <row r="2725" spans="1:8" x14ac:dyDescent="0.3">
      <c r="A2725" s="519">
        <v>5</v>
      </c>
      <c r="B2725" s="521" t="s">
        <v>25158</v>
      </c>
      <c r="C2725" s="402" t="s">
        <v>22347</v>
      </c>
      <c r="D2725" s="402" t="s">
        <v>274</v>
      </c>
      <c r="E2725" s="402" t="s">
        <v>22348</v>
      </c>
      <c r="F2725" s="402" t="s">
        <v>22125</v>
      </c>
      <c r="G2725" s="402">
        <v>510</v>
      </c>
      <c r="H2725" s="402">
        <v>7502285</v>
      </c>
    </row>
    <row r="2726" spans="1:8" x14ac:dyDescent="0.3">
      <c r="A2726" s="519">
        <v>5</v>
      </c>
      <c r="B2726" s="521" t="s">
        <v>25158</v>
      </c>
      <c r="C2726" s="402" t="s">
        <v>22123</v>
      </c>
      <c r="D2726" s="402" t="s">
        <v>274</v>
      </c>
      <c r="E2726" s="402" t="s">
        <v>22124</v>
      </c>
      <c r="F2726" s="402" t="s">
        <v>22125</v>
      </c>
      <c r="G2726" s="402">
        <v>510</v>
      </c>
      <c r="H2726" s="402">
        <v>7502285</v>
      </c>
    </row>
    <row r="2727" spans="1:8" x14ac:dyDescent="0.3">
      <c r="A2727" s="519">
        <v>5</v>
      </c>
      <c r="B2727" s="521" t="s">
        <v>25158</v>
      </c>
      <c r="C2727" s="402" t="s">
        <v>22275</v>
      </c>
      <c r="D2727" s="402" t="s">
        <v>274</v>
      </c>
      <c r="E2727" s="402" t="s">
        <v>22276</v>
      </c>
      <c r="F2727" s="402" t="s">
        <v>22277</v>
      </c>
      <c r="G2727" s="402">
        <v>510</v>
      </c>
      <c r="H2727" s="402">
        <v>5798777</v>
      </c>
    </row>
    <row r="2728" spans="1:8" x14ac:dyDescent="0.3">
      <c r="A2728" s="519">
        <v>5</v>
      </c>
      <c r="B2728" s="521" t="s">
        <v>25158</v>
      </c>
      <c r="C2728" s="402" t="s">
        <v>21956</v>
      </c>
      <c r="D2728" s="402" t="s">
        <v>274</v>
      </c>
      <c r="E2728" s="402" t="s">
        <v>21957</v>
      </c>
      <c r="F2728" s="402" t="s">
        <v>21958</v>
      </c>
      <c r="G2728" s="402">
        <v>925</v>
      </c>
      <c r="H2728" s="402">
        <v>2484191</v>
      </c>
    </row>
    <row r="2729" spans="1:8" x14ac:dyDescent="0.3">
      <c r="A2729" s="519">
        <v>5</v>
      </c>
      <c r="B2729" s="521" t="s">
        <v>25158</v>
      </c>
      <c r="C2729" s="402" t="s">
        <v>22132</v>
      </c>
      <c r="D2729" s="402" t="s">
        <v>274</v>
      </c>
      <c r="E2729" s="402" t="s">
        <v>22133</v>
      </c>
      <c r="F2729" s="402" t="s">
        <v>22134</v>
      </c>
      <c r="G2729" s="402">
        <v>925</v>
      </c>
      <c r="H2729" s="402">
        <v>9895545</v>
      </c>
    </row>
    <row r="2730" spans="1:8" x14ac:dyDescent="0.3">
      <c r="A2730" s="519">
        <v>5</v>
      </c>
      <c r="B2730" s="521" t="s">
        <v>25158</v>
      </c>
      <c r="C2730" s="402" t="s">
        <v>22183</v>
      </c>
      <c r="D2730" s="402" t="s">
        <v>274</v>
      </c>
      <c r="E2730" s="402" t="s">
        <v>22184</v>
      </c>
      <c r="F2730" s="402" t="s">
        <v>22185</v>
      </c>
      <c r="G2730" s="402">
        <v>650</v>
      </c>
      <c r="H2730" s="402">
        <v>5372639</v>
      </c>
    </row>
    <row r="2731" spans="1:8" x14ac:dyDescent="0.3">
      <c r="A2731" s="519">
        <v>5</v>
      </c>
      <c r="B2731" s="521" t="s">
        <v>25158</v>
      </c>
      <c r="C2731" s="402" t="s">
        <v>22691</v>
      </c>
      <c r="D2731" s="402" t="s">
        <v>274</v>
      </c>
      <c r="E2731" s="402" t="s">
        <v>22692</v>
      </c>
      <c r="F2731" s="402" t="s">
        <v>22693</v>
      </c>
      <c r="G2731" s="402">
        <v>510</v>
      </c>
      <c r="H2731" s="402">
        <v>5898692</v>
      </c>
    </row>
    <row r="2732" spans="1:8" x14ac:dyDescent="0.3">
      <c r="A2732" s="519">
        <v>5</v>
      </c>
      <c r="B2732" s="521" t="s">
        <v>25158</v>
      </c>
      <c r="C2732" s="402" t="s">
        <v>20975</v>
      </c>
      <c r="D2732" s="402" t="s">
        <v>274</v>
      </c>
      <c r="E2732" s="402" t="s">
        <v>20976</v>
      </c>
      <c r="F2732" s="402" t="s">
        <v>20977</v>
      </c>
      <c r="G2732" s="402">
        <v>510</v>
      </c>
      <c r="H2732" s="402">
        <v>6880419</v>
      </c>
    </row>
    <row r="2733" spans="1:8" x14ac:dyDescent="0.3">
      <c r="A2733" s="519">
        <v>5</v>
      </c>
      <c r="B2733" s="521" t="s">
        <v>25158</v>
      </c>
      <c r="C2733" s="402" t="s">
        <v>22141</v>
      </c>
      <c r="D2733" s="402" t="s">
        <v>274</v>
      </c>
      <c r="E2733" s="402" t="s">
        <v>22142</v>
      </c>
      <c r="F2733" s="402" t="s">
        <v>22143</v>
      </c>
      <c r="G2733" s="402">
        <v>510</v>
      </c>
      <c r="H2733" s="402">
        <v>5997783</v>
      </c>
    </row>
    <row r="2734" spans="1:8" x14ac:dyDescent="0.3">
      <c r="A2734" s="519">
        <v>5</v>
      </c>
      <c r="B2734" s="521" t="s">
        <v>25158</v>
      </c>
      <c r="C2734" s="402" t="s">
        <v>22284</v>
      </c>
      <c r="D2734" s="402" t="s">
        <v>274</v>
      </c>
      <c r="E2734" s="402" t="s">
        <v>22285</v>
      </c>
      <c r="F2734" s="402" t="s">
        <v>22286</v>
      </c>
      <c r="G2734" s="402">
        <v>925</v>
      </c>
      <c r="H2734" s="402">
        <v>5484742</v>
      </c>
    </row>
    <row r="2735" spans="1:8" x14ac:dyDescent="0.3">
      <c r="A2735" s="519">
        <v>5</v>
      </c>
      <c r="B2735" s="521" t="s">
        <v>25158</v>
      </c>
      <c r="C2735" s="402" t="s">
        <v>22201</v>
      </c>
      <c r="D2735" s="402" t="s">
        <v>274</v>
      </c>
      <c r="E2735" s="402" t="s">
        <v>22202</v>
      </c>
      <c r="F2735" s="402" t="s">
        <v>22203</v>
      </c>
      <c r="G2735" s="402">
        <v>925</v>
      </c>
      <c r="H2735" s="402">
        <v>2006732</v>
      </c>
    </row>
    <row r="2736" spans="1:8" x14ac:dyDescent="0.3">
      <c r="A2736" s="519">
        <v>5</v>
      </c>
      <c r="B2736" s="521" t="s">
        <v>25158</v>
      </c>
      <c r="C2736" s="402" t="s">
        <v>22111</v>
      </c>
      <c r="D2736" s="402" t="s">
        <v>274</v>
      </c>
      <c r="E2736" s="402" t="s">
        <v>22112</v>
      </c>
      <c r="F2736" s="402" t="s">
        <v>22113</v>
      </c>
      <c r="G2736" s="402">
        <v>510</v>
      </c>
      <c r="H2736" s="402">
        <v>8288007</v>
      </c>
    </row>
    <row r="2737" spans="1:8" x14ac:dyDescent="0.3">
      <c r="A2737" s="519">
        <v>5</v>
      </c>
      <c r="B2737" s="521" t="s">
        <v>25158</v>
      </c>
      <c r="C2737" s="402" t="s">
        <v>22679</v>
      </c>
      <c r="D2737" s="402" t="s">
        <v>274</v>
      </c>
      <c r="E2737" s="402" t="s">
        <v>22680</v>
      </c>
      <c r="F2737" s="402" t="s">
        <v>22681</v>
      </c>
      <c r="G2737" s="402">
        <v>408</v>
      </c>
      <c r="H2737" s="402">
        <v>2213066</v>
      </c>
    </row>
    <row r="2738" spans="1:8" x14ac:dyDescent="0.3">
      <c r="A2738" s="519">
        <v>5</v>
      </c>
      <c r="B2738" s="521" t="s">
        <v>25158</v>
      </c>
      <c r="C2738" s="402" t="s">
        <v>22317</v>
      </c>
      <c r="D2738" s="402" t="s">
        <v>274</v>
      </c>
      <c r="E2738" s="402" t="s">
        <v>22318</v>
      </c>
      <c r="F2738" s="402" t="s">
        <v>22319</v>
      </c>
      <c r="G2738" s="402">
        <v>925</v>
      </c>
      <c r="H2738" s="402">
        <v>9678542</v>
      </c>
    </row>
    <row r="2739" spans="1:8" x14ac:dyDescent="0.3">
      <c r="A2739" s="519">
        <v>5</v>
      </c>
      <c r="B2739" s="521" t="s">
        <v>25158</v>
      </c>
      <c r="C2739" s="402" t="s">
        <v>22046</v>
      </c>
      <c r="D2739" s="402" t="s">
        <v>274</v>
      </c>
      <c r="E2739" s="402" t="s">
        <v>22047</v>
      </c>
      <c r="F2739" s="402" t="s">
        <v>22048</v>
      </c>
      <c r="G2739" s="402">
        <v>415</v>
      </c>
      <c r="H2739" s="402">
        <v>8064568</v>
      </c>
    </row>
    <row r="2740" spans="1:8" x14ac:dyDescent="0.3">
      <c r="A2740" s="519">
        <v>5</v>
      </c>
      <c r="B2740" s="521" t="s">
        <v>25158</v>
      </c>
      <c r="C2740" s="402" t="s">
        <v>22192</v>
      </c>
      <c r="D2740" s="402" t="s">
        <v>274</v>
      </c>
      <c r="E2740" s="402" t="s">
        <v>22193</v>
      </c>
      <c r="F2740" s="402" t="s">
        <v>22194</v>
      </c>
      <c r="G2740" s="402">
        <v>408</v>
      </c>
      <c r="H2740" s="402">
        <v>2054684</v>
      </c>
    </row>
    <row r="2741" spans="1:8" x14ac:dyDescent="0.3">
      <c r="A2741" s="519">
        <v>5</v>
      </c>
      <c r="B2741" s="521" t="s">
        <v>25158</v>
      </c>
      <c r="C2741" s="402" t="s">
        <v>22618</v>
      </c>
      <c r="D2741" s="402" t="s">
        <v>274</v>
      </c>
      <c r="E2741" s="402" t="s">
        <v>22619</v>
      </c>
      <c r="F2741" s="402" t="s">
        <v>22620</v>
      </c>
      <c r="G2741" s="402">
        <v>925</v>
      </c>
      <c r="H2741" s="402">
        <v>2004574</v>
      </c>
    </row>
    <row r="2742" spans="1:8" x14ac:dyDescent="0.3">
      <c r="A2742" s="519">
        <v>5</v>
      </c>
      <c r="B2742" s="521" t="s">
        <v>25158</v>
      </c>
      <c r="C2742" s="402" t="s">
        <v>22114</v>
      </c>
      <c r="D2742" s="402" t="s">
        <v>274</v>
      </c>
      <c r="E2742" s="402" t="s">
        <v>22115</v>
      </c>
      <c r="F2742" s="402" t="s">
        <v>22116</v>
      </c>
      <c r="G2742" s="402">
        <v>415</v>
      </c>
      <c r="H2742" s="402">
        <v>2906378</v>
      </c>
    </row>
    <row r="2743" spans="1:8" x14ac:dyDescent="0.3">
      <c r="A2743" s="519">
        <v>5</v>
      </c>
      <c r="B2743" s="521" t="s">
        <v>25158</v>
      </c>
      <c r="C2743" s="402" t="s">
        <v>22767</v>
      </c>
      <c r="D2743" s="402" t="s">
        <v>302</v>
      </c>
      <c r="E2743" s="402" t="s">
        <v>22768</v>
      </c>
      <c r="F2743" s="402" t="s">
        <v>22769</v>
      </c>
      <c r="G2743" s="402">
        <v>925</v>
      </c>
      <c r="H2743" s="402">
        <v>2009450</v>
      </c>
    </row>
    <row r="2744" spans="1:8" x14ac:dyDescent="0.3">
      <c r="A2744" s="519">
        <v>5</v>
      </c>
      <c r="B2744" s="521" t="s">
        <v>25158</v>
      </c>
      <c r="C2744" s="402" t="s">
        <v>22646</v>
      </c>
      <c r="D2744" s="402" t="s">
        <v>274</v>
      </c>
      <c r="E2744" s="402" t="s">
        <v>22647</v>
      </c>
      <c r="F2744" s="402" t="s">
        <v>22648</v>
      </c>
      <c r="G2744" s="402">
        <v>415</v>
      </c>
      <c r="H2744" s="402">
        <v>9838300</v>
      </c>
    </row>
    <row r="2745" spans="1:8" x14ac:dyDescent="0.3">
      <c r="A2745" s="519">
        <v>5</v>
      </c>
      <c r="B2745" s="521" t="s">
        <v>25158</v>
      </c>
      <c r="C2745" s="402" t="s">
        <v>22739</v>
      </c>
      <c r="D2745" s="402" t="s">
        <v>294</v>
      </c>
      <c r="E2745" s="402" t="s">
        <v>22740</v>
      </c>
      <c r="F2745" s="402" t="s">
        <v>22741</v>
      </c>
      <c r="G2745" s="402">
        <v>925</v>
      </c>
      <c r="H2745" s="402">
        <v>4510543</v>
      </c>
    </row>
    <row r="2746" spans="1:8" x14ac:dyDescent="0.3">
      <c r="A2746" s="519">
        <v>5</v>
      </c>
      <c r="B2746" s="521" t="s">
        <v>25158</v>
      </c>
      <c r="C2746" s="402" t="s">
        <v>22147</v>
      </c>
      <c r="D2746" s="402" t="s">
        <v>274</v>
      </c>
      <c r="E2746" s="402" t="s">
        <v>22148</v>
      </c>
      <c r="F2746" s="402" t="s">
        <v>22149</v>
      </c>
      <c r="G2746" s="402">
        <v>510</v>
      </c>
      <c r="H2746" s="402">
        <v>5042728</v>
      </c>
    </row>
    <row r="2747" spans="1:8" x14ac:dyDescent="0.3">
      <c r="A2747" s="519">
        <v>5</v>
      </c>
      <c r="B2747" s="521" t="s">
        <v>25158</v>
      </c>
      <c r="C2747" s="402" t="s">
        <v>21926</v>
      </c>
      <c r="D2747" s="402" t="s">
        <v>294</v>
      </c>
      <c r="E2747" s="402" t="s">
        <v>21927</v>
      </c>
      <c r="F2747" s="402" t="s">
        <v>21928</v>
      </c>
      <c r="G2747" s="402">
        <v>408</v>
      </c>
      <c r="H2747" s="402">
        <v>4393603</v>
      </c>
    </row>
    <row r="2748" spans="1:8" x14ac:dyDescent="0.3">
      <c r="A2748" s="519">
        <v>5</v>
      </c>
      <c r="B2748" s="521" t="s">
        <v>25158</v>
      </c>
      <c r="C2748" s="402" t="s">
        <v>21908</v>
      </c>
      <c r="D2748" s="402" t="s">
        <v>274</v>
      </c>
      <c r="E2748" s="402" t="s">
        <v>21909</v>
      </c>
      <c r="F2748" s="402" t="s">
        <v>21910</v>
      </c>
      <c r="G2748" s="402">
        <v>925</v>
      </c>
      <c r="H2748" s="402">
        <v>2482227</v>
      </c>
    </row>
    <row r="2749" spans="1:8" x14ac:dyDescent="0.3">
      <c r="A2749" s="519">
        <v>5</v>
      </c>
      <c r="B2749" s="521" t="s">
        <v>25158</v>
      </c>
      <c r="C2749" s="402" t="s">
        <v>21962</v>
      </c>
      <c r="D2749" s="402" t="s">
        <v>274</v>
      </c>
      <c r="E2749" s="402" t="s">
        <v>21963</v>
      </c>
      <c r="F2749" s="402" t="s">
        <v>21964</v>
      </c>
      <c r="G2749" s="402">
        <v>510</v>
      </c>
      <c r="H2749" s="402">
        <v>5662433</v>
      </c>
    </row>
    <row r="2750" spans="1:8" x14ac:dyDescent="0.3">
      <c r="A2750" s="519">
        <v>5</v>
      </c>
      <c r="B2750" s="521" t="s">
        <v>25158</v>
      </c>
      <c r="C2750" s="402" t="s">
        <v>22381</v>
      </c>
      <c r="D2750" s="402" t="s">
        <v>274</v>
      </c>
      <c r="E2750" s="402" t="s">
        <v>22382</v>
      </c>
      <c r="F2750" s="402" t="s">
        <v>22383</v>
      </c>
      <c r="G2750" s="402">
        <v>925</v>
      </c>
      <c r="H2750" s="402">
        <v>4134337</v>
      </c>
    </row>
    <row r="2751" spans="1:8" x14ac:dyDescent="0.3">
      <c r="A2751" s="519">
        <v>5</v>
      </c>
      <c r="B2751" s="521" t="s">
        <v>25158</v>
      </c>
      <c r="C2751" s="402" t="s">
        <v>22060</v>
      </c>
      <c r="D2751" s="402" t="s">
        <v>274</v>
      </c>
      <c r="E2751" s="402" t="s">
        <v>22061</v>
      </c>
      <c r="F2751" s="402" t="s">
        <v>22062</v>
      </c>
      <c r="G2751" s="402">
        <v>925</v>
      </c>
      <c r="H2751" s="402">
        <v>2481531</v>
      </c>
    </row>
    <row r="2752" spans="1:8" x14ac:dyDescent="0.3">
      <c r="A2752" s="519">
        <v>5</v>
      </c>
      <c r="B2752" s="521" t="s">
        <v>25158</v>
      </c>
      <c r="C2752" s="402" t="s">
        <v>22352</v>
      </c>
      <c r="D2752" s="402" t="s">
        <v>274</v>
      </c>
      <c r="E2752" s="402" t="s">
        <v>22353</v>
      </c>
      <c r="F2752" s="402" t="s">
        <v>20816</v>
      </c>
      <c r="G2752" s="402">
        <v>925</v>
      </c>
      <c r="H2752" s="402">
        <v>5773626</v>
      </c>
    </row>
    <row r="2753" spans="1:8" x14ac:dyDescent="0.3">
      <c r="A2753" s="519">
        <v>5</v>
      </c>
      <c r="B2753" s="521" t="s">
        <v>25158</v>
      </c>
      <c r="C2753" s="402" t="s">
        <v>15946</v>
      </c>
      <c r="D2753" s="402" t="s">
        <v>274</v>
      </c>
      <c r="E2753" s="402" t="s">
        <v>15853</v>
      </c>
      <c r="F2753" s="402" t="s">
        <v>26526</v>
      </c>
      <c r="G2753" s="402">
        <v>925</v>
      </c>
      <c r="H2753" s="402">
        <v>2805537</v>
      </c>
    </row>
    <row r="2754" spans="1:8" x14ac:dyDescent="0.3">
      <c r="A2754" s="519">
        <v>5</v>
      </c>
      <c r="B2754" s="521" t="s">
        <v>25158</v>
      </c>
      <c r="C2754" s="402" t="s">
        <v>6397</v>
      </c>
      <c r="D2754" s="402" t="s">
        <v>274</v>
      </c>
      <c r="E2754" s="402" t="s">
        <v>6398</v>
      </c>
      <c r="F2754" s="402" t="s">
        <v>26527</v>
      </c>
      <c r="G2754" s="402">
        <v>925</v>
      </c>
      <c r="H2754" s="402">
        <v>9347466</v>
      </c>
    </row>
    <row r="2755" spans="1:8" x14ac:dyDescent="0.3">
      <c r="A2755" s="519">
        <v>5</v>
      </c>
      <c r="B2755" s="521" t="s">
        <v>25158</v>
      </c>
      <c r="C2755" s="402" t="s">
        <v>5201</v>
      </c>
      <c r="D2755" s="402" t="s">
        <v>274</v>
      </c>
      <c r="E2755" s="402" t="s">
        <v>5202</v>
      </c>
      <c r="F2755" s="402" t="s">
        <v>26528</v>
      </c>
      <c r="G2755" s="402">
        <v>925</v>
      </c>
      <c r="H2755" s="402">
        <v>2991200</v>
      </c>
    </row>
    <row r="2756" spans="1:8" x14ac:dyDescent="0.3">
      <c r="A2756" s="519">
        <v>5</v>
      </c>
      <c r="B2756" s="521" t="s">
        <v>25158</v>
      </c>
      <c r="C2756" s="402" t="s">
        <v>6383</v>
      </c>
      <c r="D2756" s="402" t="s">
        <v>262</v>
      </c>
      <c r="E2756" s="402" t="s">
        <v>6384</v>
      </c>
      <c r="F2756" s="402" t="s">
        <v>26529</v>
      </c>
      <c r="G2756" s="402">
        <v>925</v>
      </c>
      <c r="H2756" s="402">
        <v>4087457</v>
      </c>
    </row>
    <row r="2757" spans="1:8" x14ac:dyDescent="0.3">
      <c r="A2757" s="519">
        <v>5</v>
      </c>
      <c r="B2757" s="521" t="s">
        <v>25158</v>
      </c>
      <c r="C2757" s="402" t="s">
        <v>3005</v>
      </c>
      <c r="D2757" s="402" t="s">
        <v>274</v>
      </c>
      <c r="E2757" s="402" t="s">
        <v>9577</v>
      </c>
      <c r="F2757" s="402" t="s">
        <v>26530</v>
      </c>
      <c r="G2757" s="402">
        <v>925</v>
      </c>
      <c r="H2757" s="402">
        <v>5773747</v>
      </c>
    </row>
    <row r="2758" spans="1:8" x14ac:dyDescent="0.3">
      <c r="A2758" s="519">
        <v>5</v>
      </c>
      <c r="B2758" s="521" t="s">
        <v>25158</v>
      </c>
      <c r="C2758" s="402" t="s">
        <v>26531</v>
      </c>
      <c r="D2758" s="402" t="s">
        <v>274</v>
      </c>
      <c r="E2758" s="402" t="s">
        <v>20800</v>
      </c>
      <c r="F2758" s="402" t="s">
        <v>26532</v>
      </c>
      <c r="G2758" s="402">
        <v>925</v>
      </c>
      <c r="H2758" s="402">
        <v>9338795</v>
      </c>
    </row>
    <row r="2759" spans="1:8" x14ac:dyDescent="0.3">
      <c r="A2759" s="519">
        <v>5</v>
      </c>
      <c r="B2759" s="521" t="s">
        <v>25158</v>
      </c>
      <c r="C2759" s="402" t="s">
        <v>3032</v>
      </c>
      <c r="D2759" s="402" t="s">
        <v>262</v>
      </c>
      <c r="E2759" s="402" t="s">
        <v>3033</v>
      </c>
      <c r="F2759" s="402" t="s">
        <v>26533</v>
      </c>
      <c r="G2759" s="402">
        <v>925</v>
      </c>
      <c r="H2759" s="402">
        <v>6398788</v>
      </c>
    </row>
    <row r="2760" spans="1:8" x14ac:dyDescent="0.3">
      <c r="A2760" s="519">
        <v>5</v>
      </c>
      <c r="B2760" s="521" t="s">
        <v>25158</v>
      </c>
      <c r="C2760" s="402" t="s">
        <v>9521</v>
      </c>
      <c r="D2760" s="402" t="s">
        <v>274</v>
      </c>
      <c r="E2760" s="402" t="s">
        <v>9522</v>
      </c>
      <c r="F2760" s="402" t="s">
        <v>26534</v>
      </c>
      <c r="G2760" s="402">
        <v>866</v>
      </c>
      <c r="H2760" s="402">
        <v>5901050</v>
      </c>
    </row>
    <row r="2761" spans="1:8" x14ac:dyDescent="0.3">
      <c r="A2761" s="519">
        <v>5</v>
      </c>
      <c r="B2761" s="521" t="s">
        <v>25158</v>
      </c>
      <c r="C2761" s="402" t="s">
        <v>9921</v>
      </c>
      <c r="D2761" s="402" t="s">
        <v>274</v>
      </c>
      <c r="E2761" s="402" t="s">
        <v>9922</v>
      </c>
      <c r="F2761" s="402" t="s">
        <v>26535</v>
      </c>
      <c r="G2761" s="402">
        <v>925</v>
      </c>
      <c r="H2761" s="402">
        <v>9393421</v>
      </c>
    </row>
    <row r="2762" spans="1:8" x14ac:dyDescent="0.3">
      <c r="A2762" s="519">
        <v>5</v>
      </c>
      <c r="B2762" s="521" t="s">
        <v>25158</v>
      </c>
      <c r="C2762" s="402" t="s">
        <v>16974</v>
      </c>
      <c r="D2762" s="402" t="s">
        <v>274</v>
      </c>
      <c r="E2762" s="402" t="s">
        <v>16975</v>
      </c>
      <c r="F2762" s="402" t="s">
        <v>26536</v>
      </c>
      <c r="G2762" s="402">
        <v>925</v>
      </c>
      <c r="H2762" s="402">
        <v>2878747</v>
      </c>
    </row>
    <row r="2763" spans="1:8" x14ac:dyDescent="0.3">
      <c r="A2763" s="519">
        <v>5</v>
      </c>
      <c r="B2763" s="521" t="s">
        <v>25158</v>
      </c>
      <c r="C2763" s="402" t="s">
        <v>26537</v>
      </c>
      <c r="D2763" s="402" t="s">
        <v>274</v>
      </c>
      <c r="E2763" s="402" t="s">
        <v>26538</v>
      </c>
      <c r="F2763" s="402" t="s">
        <v>26539</v>
      </c>
      <c r="G2763" s="402">
        <v>800</v>
      </c>
      <c r="H2763" s="402">
        <v>8405409</v>
      </c>
    </row>
    <row r="2764" spans="1:8" x14ac:dyDescent="0.3">
      <c r="A2764" s="519">
        <v>5</v>
      </c>
      <c r="B2764" s="521" t="s">
        <v>25158</v>
      </c>
      <c r="C2764" s="402" t="s">
        <v>26540</v>
      </c>
      <c r="D2764" s="402" t="s">
        <v>274</v>
      </c>
      <c r="E2764" s="402" t="s">
        <v>26541</v>
      </c>
      <c r="F2764" s="402" t="s">
        <v>26542</v>
      </c>
      <c r="G2764" s="402">
        <v>801</v>
      </c>
      <c r="H2764" s="402">
        <v>3138000</v>
      </c>
    </row>
    <row r="2765" spans="1:8" x14ac:dyDescent="0.3">
      <c r="A2765" s="519">
        <v>5</v>
      </c>
      <c r="B2765" s="521" t="s">
        <v>25158</v>
      </c>
      <c r="C2765" s="402" t="s">
        <v>26543</v>
      </c>
      <c r="D2765" s="402" t="s">
        <v>274</v>
      </c>
      <c r="E2765" s="402" t="s">
        <v>26544</v>
      </c>
      <c r="F2765" s="402" t="s">
        <v>26545</v>
      </c>
      <c r="G2765" s="402">
        <v>916</v>
      </c>
      <c r="H2765" s="402">
        <v>6008660</v>
      </c>
    </row>
    <row r="2766" spans="1:8" x14ac:dyDescent="0.3">
      <c r="A2766" s="519">
        <v>5</v>
      </c>
      <c r="B2766" s="521" t="s">
        <v>25158</v>
      </c>
      <c r="C2766" s="402" t="s">
        <v>26546</v>
      </c>
      <c r="D2766" s="402" t="s">
        <v>262</v>
      </c>
      <c r="E2766" s="402" t="s">
        <v>26547</v>
      </c>
      <c r="F2766" s="402" t="s">
        <v>26548</v>
      </c>
      <c r="G2766" s="402">
        <v>925</v>
      </c>
      <c r="H2766" s="402">
        <v>7785269</v>
      </c>
    </row>
    <row r="2767" spans="1:8" x14ac:dyDescent="0.3">
      <c r="A2767" s="519">
        <v>5</v>
      </c>
      <c r="B2767" s="521" t="s">
        <v>25158</v>
      </c>
      <c r="C2767" s="402" t="s">
        <v>26549</v>
      </c>
      <c r="D2767" s="402" t="s">
        <v>808</v>
      </c>
      <c r="E2767" s="402" t="s">
        <v>26550</v>
      </c>
      <c r="F2767" s="402" t="s">
        <v>26551</v>
      </c>
      <c r="G2767" s="402">
        <v>925</v>
      </c>
      <c r="H2767" s="402">
        <v>7762077</v>
      </c>
    </row>
    <row r="2768" spans="1:8" x14ac:dyDescent="0.3">
      <c r="A2768" s="519">
        <v>5</v>
      </c>
      <c r="B2768" s="521" t="s">
        <v>25158</v>
      </c>
      <c r="C2768" s="402" t="s">
        <v>26552</v>
      </c>
      <c r="D2768" s="402" t="s">
        <v>274</v>
      </c>
      <c r="E2768" s="402" t="s">
        <v>5302</v>
      </c>
      <c r="F2768" s="402" t="s">
        <v>26553</v>
      </c>
      <c r="G2768" s="402">
        <v>925</v>
      </c>
      <c r="H2768" s="402">
        <v>7879429</v>
      </c>
    </row>
    <row r="2769" spans="1:8" x14ac:dyDescent="0.3">
      <c r="A2769" s="519">
        <v>5</v>
      </c>
      <c r="B2769" s="521" t="s">
        <v>25158</v>
      </c>
      <c r="C2769" s="402" t="s">
        <v>26554</v>
      </c>
      <c r="D2769" s="402" t="s">
        <v>525</v>
      </c>
      <c r="E2769" s="402" t="s">
        <v>26555</v>
      </c>
      <c r="F2769" s="402" t="s">
        <v>26556</v>
      </c>
      <c r="G2769" s="402">
        <v>925</v>
      </c>
      <c r="H2769" s="402">
        <v>7065336</v>
      </c>
    </row>
    <row r="2770" spans="1:8" x14ac:dyDescent="0.3">
      <c r="A2770" s="519">
        <v>5</v>
      </c>
      <c r="B2770" s="521" t="s">
        <v>25158</v>
      </c>
      <c r="C2770" s="402" t="s">
        <v>26557</v>
      </c>
      <c r="D2770" s="402" t="s">
        <v>274</v>
      </c>
      <c r="E2770" s="402" t="s">
        <v>26558</v>
      </c>
      <c r="F2770" s="402" t="s">
        <v>26559</v>
      </c>
      <c r="G2770" s="402">
        <v>925</v>
      </c>
      <c r="H2770" s="402">
        <v>2345933</v>
      </c>
    </row>
    <row r="2771" spans="1:8" x14ac:dyDescent="0.3">
      <c r="A2771" s="519">
        <v>5</v>
      </c>
      <c r="B2771" s="521" t="s">
        <v>25158</v>
      </c>
      <c r="C2771" s="402" t="s">
        <v>26560</v>
      </c>
      <c r="D2771" s="402" t="s">
        <v>274</v>
      </c>
      <c r="E2771" s="402" t="s">
        <v>26561</v>
      </c>
      <c r="F2771" s="402" t="s">
        <v>26562</v>
      </c>
      <c r="G2771" s="402">
        <v>925</v>
      </c>
      <c r="H2771" s="402">
        <v>7543733</v>
      </c>
    </row>
    <row r="2772" spans="1:8" x14ac:dyDescent="0.3">
      <c r="A2772" s="519">
        <v>5</v>
      </c>
      <c r="B2772" s="521" t="s">
        <v>25158</v>
      </c>
      <c r="C2772" s="402" t="s">
        <v>20606</v>
      </c>
      <c r="D2772" s="402" t="s">
        <v>274</v>
      </c>
      <c r="E2772" s="402" t="s">
        <v>20607</v>
      </c>
      <c r="F2772" s="402" t="s">
        <v>20608</v>
      </c>
      <c r="G2772" s="402">
        <v>925</v>
      </c>
      <c r="H2772" s="402">
        <v>8376390</v>
      </c>
    </row>
    <row r="2773" spans="1:8" x14ac:dyDescent="0.3">
      <c r="A2773" s="519">
        <v>5</v>
      </c>
      <c r="B2773" s="521" t="s">
        <v>25158</v>
      </c>
      <c r="C2773" s="402" t="s">
        <v>20609</v>
      </c>
      <c r="D2773" s="402" t="s">
        <v>274</v>
      </c>
      <c r="E2773" s="402" t="s">
        <v>20610</v>
      </c>
      <c r="F2773" s="402" t="s">
        <v>20611</v>
      </c>
      <c r="G2773" s="402">
        <v>925</v>
      </c>
      <c r="H2773" s="402">
        <v>9893104</v>
      </c>
    </row>
    <row r="2774" spans="1:8" x14ac:dyDescent="0.3">
      <c r="A2774" s="519">
        <v>5</v>
      </c>
      <c r="B2774" s="521" t="s">
        <v>25158</v>
      </c>
      <c r="C2774" s="402" t="s">
        <v>26563</v>
      </c>
      <c r="D2774" s="402" t="s">
        <v>274</v>
      </c>
      <c r="E2774" s="402" t="s">
        <v>26564</v>
      </c>
      <c r="F2774" s="402" t="s">
        <v>26565</v>
      </c>
      <c r="G2774" s="402">
        <v>530</v>
      </c>
      <c r="H2774" s="402">
        <v>2053454</v>
      </c>
    </row>
    <row r="2775" spans="1:8" x14ac:dyDescent="0.3">
      <c r="A2775" s="519">
        <v>5</v>
      </c>
      <c r="B2775" s="521" t="s">
        <v>25158</v>
      </c>
      <c r="C2775" s="402" t="s">
        <v>21224</v>
      </c>
      <c r="D2775" s="402" t="s">
        <v>274</v>
      </c>
      <c r="E2775" s="402" t="s">
        <v>21225</v>
      </c>
      <c r="F2775" s="402" t="s">
        <v>21226</v>
      </c>
      <c r="G2775" s="402">
        <v>925</v>
      </c>
      <c r="H2775" s="402">
        <v>2544081</v>
      </c>
    </row>
    <row r="2776" spans="1:8" x14ac:dyDescent="0.3">
      <c r="A2776" s="519">
        <v>5</v>
      </c>
      <c r="B2776" s="521" t="s">
        <v>25158</v>
      </c>
      <c r="C2776" s="402" t="s">
        <v>26566</v>
      </c>
      <c r="D2776" s="402" t="s">
        <v>274</v>
      </c>
      <c r="E2776" s="402" t="s">
        <v>26567</v>
      </c>
      <c r="F2776" s="402" t="s">
        <v>26568</v>
      </c>
      <c r="G2776" s="402">
        <v>925</v>
      </c>
      <c r="H2776" s="402">
        <v>5289336</v>
      </c>
    </row>
    <row r="2777" spans="1:8" x14ac:dyDescent="0.3">
      <c r="A2777" s="519">
        <v>5</v>
      </c>
      <c r="B2777" s="521" t="s">
        <v>25158</v>
      </c>
      <c r="C2777" s="402" t="s">
        <v>26569</v>
      </c>
      <c r="D2777" s="402" t="s">
        <v>274</v>
      </c>
      <c r="E2777" s="402" t="s">
        <v>26570</v>
      </c>
      <c r="F2777" s="402" t="s">
        <v>26571</v>
      </c>
      <c r="G2777" s="402">
        <v>925</v>
      </c>
      <c r="H2777" s="402">
        <v>2548972</v>
      </c>
    </row>
    <row r="2778" spans="1:8" x14ac:dyDescent="0.3">
      <c r="A2778" s="519">
        <v>5</v>
      </c>
      <c r="B2778" s="521" t="s">
        <v>25158</v>
      </c>
      <c r="C2778" s="402" t="s">
        <v>26572</v>
      </c>
      <c r="D2778" s="402" t="s">
        <v>274</v>
      </c>
      <c r="E2778" s="402" t="s">
        <v>26573</v>
      </c>
      <c r="F2778" s="402" t="s">
        <v>26574</v>
      </c>
      <c r="G2778" s="402">
        <v>925</v>
      </c>
      <c r="H2778" s="402">
        <v>2541601</v>
      </c>
    </row>
    <row r="2779" spans="1:8" x14ac:dyDescent="0.3">
      <c r="A2779" s="519">
        <v>5</v>
      </c>
      <c r="B2779" s="521" t="s">
        <v>25158</v>
      </c>
      <c r="C2779" s="402" t="s">
        <v>26575</v>
      </c>
      <c r="D2779" s="402" t="s">
        <v>274</v>
      </c>
      <c r="E2779" s="402" t="s">
        <v>26576</v>
      </c>
      <c r="F2779" s="402" t="s">
        <v>26577</v>
      </c>
      <c r="G2779" s="402">
        <v>925</v>
      </c>
      <c r="H2779" s="402">
        <v>2544650</v>
      </c>
    </row>
    <row r="2780" spans="1:8" x14ac:dyDescent="0.3">
      <c r="A2780" s="519">
        <v>5</v>
      </c>
      <c r="B2780" s="521" t="s">
        <v>25158</v>
      </c>
      <c r="C2780" s="402" t="s">
        <v>25559</v>
      </c>
      <c r="D2780" s="402" t="s">
        <v>274</v>
      </c>
      <c r="E2780" s="402" t="s">
        <v>25560</v>
      </c>
      <c r="F2780" s="402" t="s">
        <v>25561</v>
      </c>
      <c r="G2780" s="402">
        <v>925</v>
      </c>
      <c r="H2780" s="402">
        <v>7087912</v>
      </c>
    </row>
    <row r="2781" spans="1:8" x14ac:dyDescent="0.3">
      <c r="A2781" s="519">
        <v>5</v>
      </c>
      <c r="B2781" s="521" t="s">
        <v>25158</v>
      </c>
      <c r="C2781" s="402" t="s">
        <v>26578</v>
      </c>
      <c r="D2781" s="402" t="s">
        <v>274</v>
      </c>
      <c r="E2781" s="402" t="s">
        <v>26579</v>
      </c>
      <c r="F2781" s="402" t="s">
        <v>26580</v>
      </c>
      <c r="G2781" s="402">
        <v>925</v>
      </c>
      <c r="H2781" s="402">
        <v>8204051</v>
      </c>
    </row>
    <row r="2782" spans="1:8" x14ac:dyDescent="0.3">
      <c r="A2782" s="519">
        <v>5</v>
      </c>
      <c r="B2782" s="521" t="s">
        <v>25158</v>
      </c>
      <c r="C2782" s="402" t="s">
        <v>26581</v>
      </c>
      <c r="D2782" s="402" t="s">
        <v>274</v>
      </c>
      <c r="E2782" s="402" t="s">
        <v>26582</v>
      </c>
      <c r="F2782" s="402" t="s">
        <v>26583</v>
      </c>
      <c r="G2782" s="402">
        <v>925</v>
      </c>
      <c r="H2782" s="402">
        <v>8377005</v>
      </c>
    </row>
    <row r="2783" spans="1:8" x14ac:dyDescent="0.3">
      <c r="A2783" s="519">
        <v>5</v>
      </c>
      <c r="B2783" s="521" t="s">
        <v>25158</v>
      </c>
      <c r="C2783" s="402" t="s">
        <v>24001</v>
      </c>
      <c r="D2783" s="402" t="s">
        <v>274</v>
      </c>
      <c r="E2783" s="402" t="s">
        <v>24002</v>
      </c>
      <c r="F2783" s="402" t="s">
        <v>24003</v>
      </c>
      <c r="G2783" s="402">
        <v>510</v>
      </c>
      <c r="H2783" s="402">
        <v>4832410</v>
      </c>
    </row>
    <row r="2784" spans="1:8" x14ac:dyDescent="0.3">
      <c r="A2784" s="519">
        <v>5</v>
      </c>
      <c r="B2784" s="521" t="s">
        <v>25158</v>
      </c>
      <c r="C2784" s="402" t="s">
        <v>19058</v>
      </c>
      <c r="D2784" s="402" t="s">
        <v>274</v>
      </c>
      <c r="E2784" s="402" t="s">
        <v>19059</v>
      </c>
      <c r="F2784" s="402" t="s">
        <v>19060</v>
      </c>
      <c r="G2784" s="402">
        <v>925</v>
      </c>
      <c r="H2784" s="402">
        <v>7430880</v>
      </c>
    </row>
    <row r="2785" spans="1:8" x14ac:dyDescent="0.3">
      <c r="A2785" s="519">
        <v>5</v>
      </c>
      <c r="B2785" s="521" t="s">
        <v>25158</v>
      </c>
      <c r="C2785" s="402" t="s">
        <v>26584</v>
      </c>
      <c r="D2785" s="402" t="s">
        <v>274</v>
      </c>
      <c r="E2785" s="402" t="s">
        <v>26585</v>
      </c>
      <c r="F2785" s="402" t="s">
        <v>26586</v>
      </c>
      <c r="G2785" s="402">
        <v>925</v>
      </c>
      <c r="H2785" s="402">
        <v>8380700</v>
      </c>
    </row>
    <row r="2786" spans="1:8" x14ac:dyDescent="0.3">
      <c r="A2786" s="519">
        <v>5</v>
      </c>
      <c r="B2786" s="521" t="s">
        <v>25158</v>
      </c>
      <c r="C2786" s="402" t="s">
        <v>18916</v>
      </c>
      <c r="D2786" s="402" t="s">
        <v>274</v>
      </c>
      <c r="E2786" s="402" t="s">
        <v>18917</v>
      </c>
      <c r="F2786" s="402" t="s">
        <v>18918</v>
      </c>
      <c r="G2786" s="402">
        <v>925</v>
      </c>
      <c r="H2786" s="402">
        <v>8311343</v>
      </c>
    </row>
    <row r="2787" spans="1:8" x14ac:dyDescent="0.3">
      <c r="A2787" s="519">
        <v>5</v>
      </c>
      <c r="B2787" s="521" t="s">
        <v>25158</v>
      </c>
      <c r="C2787" s="402" t="s">
        <v>18790</v>
      </c>
      <c r="D2787" s="402" t="s">
        <v>274</v>
      </c>
      <c r="E2787" s="402" t="s">
        <v>18791</v>
      </c>
      <c r="F2787" s="402" t="s">
        <v>18792</v>
      </c>
      <c r="G2787" s="402">
        <v>925</v>
      </c>
      <c r="H2787" s="402">
        <v>9802988</v>
      </c>
    </row>
    <row r="2788" spans="1:8" x14ac:dyDescent="0.3">
      <c r="A2788" s="519">
        <v>5</v>
      </c>
      <c r="B2788" s="521" t="s">
        <v>25158</v>
      </c>
      <c r="C2788" s="402" t="s">
        <v>23868</v>
      </c>
      <c r="D2788" s="402" t="s">
        <v>274</v>
      </c>
      <c r="E2788" s="402" t="s">
        <v>23869</v>
      </c>
      <c r="F2788" s="402" t="s">
        <v>23870</v>
      </c>
      <c r="G2788" s="402">
        <v>925</v>
      </c>
      <c r="H2788" s="402">
        <v>8207886</v>
      </c>
    </row>
    <row r="2789" spans="1:8" x14ac:dyDescent="0.3">
      <c r="A2789" s="519">
        <v>5</v>
      </c>
      <c r="B2789" s="521" t="s">
        <v>25158</v>
      </c>
      <c r="C2789" s="402" t="s">
        <v>26135</v>
      </c>
      <c r="D2789" s="402" t="s">
        <v>274</v>
      </c>
      <c r="E2789" s="402" t="s">
        <v>26136</v>
      </c>
      <c r="F2789" s="402" t="s">
        <v>26137</v>
      </c>
      <c r="G2789" s="402">
        <v>925</v>
      </c>
      <c r="H2789" s="402">
        <v>2990938</v>
      </c>
    </row>
    <row r="2790" spans="1:8" x14ac:dyDescent="0.3">
      <c r="A2790" s="519">
        <v>5</v>
      </c>
      <c r="B2790" s="521" t="s">
        <v>25158</v>
      </c>
      <c r="C2790" s="402" t="s">
        <v>18952</v>
      </c>
      <c r="D2790" s="402" t="s">
        <v>274</v>
      </c>
      <c r="E2790" s="402" t="s">
        <v>18953</v>
      </c>
      <c r="F2790" s="402" t="s">
        <v>18954</v>
      </c>
      <c r="G2790" s="402">
        <v>510</v>
      </c>
      <c r="H2790" s="402">
        <v>7431586</v>
      </c>
    </row>
    <row r="2791" spans="1:8" x14ac:dyDescent="0.3">
      <c r="A2791" s="519">
        <v>5</v>
      </c>
      <c r="B2791" s="521" t="s">
        <v>25158</v>
      </c>
      <c r="C2791" s="402" t="s">
        <v>23965</v>
      </c>
      <c r="D2791" s="402" t="s">
        <v>274</v>
      </c>
      <c r="E2791" s="402" t="s">
        <v>23966</v>
      </c>
      <c r="F2791" s="402" t="s">
        <v>23967</v>
      </c>
      <c r="G2791" s="402">
        <v>925</v>
      </c>
      <c r="H2791" s="402">
        <v>8200436</v>
      </c>
    </row>
    <row r="2792" spans="1:8" x14ac:dyDescent="0.3">
      <c r="A2792" s="519">
        <v>5</v>
      </c>
      <c r="B2792" s="521" t="s">
        <v>25158</v>
      </c>
      <c r="C2792" s="402" t="s">
        <v>20552</v>
      </c>
      <c r="D2792" s="402" t="s">
        <v>274</v>
      </c>
      <c r="E2792" s="402" t="s">
        <v>20553</v>
      </c>
      <c r="F2792" s="402" t="s">
        <v>20554</v>
      </c>
      <c r="G2792" s="402">
        <v>999</v>
      </c>
      <c r="H2792" s="402">
        <v>9999999</v>
      </c>
    </row>
    <row r="2793" spans="1:8" x14ac:dyDescent="0.3">
      <c r="A2793" s="519">
        <v>5</v>
      </c>
      <c r="B2793" s="521" t="s">
        <v>25158</v>
      </c>
      <c r="C2793" s="402" t="s">
        <v>18943</v>
      </c>
      <c r="D2793" s="402" t="s">
        <v>274</v>
      </c>
      <c r="E2793" s="402" t="s">
        <v>18944</v>
      </c>
      <c r="F2793" s="402" t="s">
        <v>18945</v>
      </c>
      <c r="G2793" s="402">
        <v>925</v>
      </c>
      <c r="H2793" s="402">
        <v>5520907</v>
      </c>
    </row>
    <row r="2794" spans="1:8" x14ac:dyDescent="0.3">
      <c r="A2794" s="519">
        <v>5</v>
      </c>
      <c r="B2794" s="521" t="s">
        <v>25158</v>
      </c>
      <c r="C2794" s="402" t="s">
        <v>20621</v>
      </c>
      <c r="D2794" s="402" t="s">
        <v>274</v>
      </c>
      <c r="E2794" s="402" t="s">
        <v>20622</v>
      </c>
      <c r="F2794" s="402" t="s">
        <v>20623</v>
      </c>
      <c r="G2794" s="402">
        <v>925</v>
      </c>
      <c r="H2794" s="402">
        <v>8311587</v>
      </c>
    </row>
    <row r="2795" spans="1:8" x14ac:dyDescent="0.3">
      <c r="A2795" s="519">
        <v>5</v>
      </c>
      <c r="B2795" s="521" t="s">
        <v>25158</v>
      </c>
      <c r="C2795" s="402" t="s">
        <v>26587</v>
      </c>
      <c r="D2795" s="402" t="s">
        <v>274</v>
      </c>
      <c r="E2795" s="402" t="s">
        <v>26588</v>
      </c>
      <c r="F2795" s="402" t="s">
        <v>26589</v>
      </c>
      <c r="G2795" s="402">
        <v>925</v>
      </c>
      <c r="H2795" s="402">
        <v>2867403</v>
      </c>
    </row>
    <row r="2796" spans="1:8" x14ac:dyDescent="0.3">
      <c r="A2796" s="519">
        <v>5</v>
      </c>
      <c r="B2796" s="521" t="s">
        <v>25158</v>
      </c>
      <c r="C2796" s="402" t="s">
        <v>18883</v>
      </c>
      <c r="D2796" s="402" t="s">
        <v>274</v>
      </c>
      <c r="E2796" s="402" t="s">
        <v>18884</v>
      </c>
      <c r="F2796" s="402" t="s">
        <v>18885</v>
      </c>
      <c r="G2796" s="402">
        <v>415</v>
      </c>
      <c r="H2796" s="402">
        <v>6023776</v>
      </c>
    </row>
    <row r="2797" spans="1:8" x14ac:dyDescent="0.3">
      <c r="A2797" s="519">
        <v>5</v>
      </c>
      <c r="B2797" s="521" t="s">
        <v>25158</v>
      </c>
      <c r="C2797" s="402" t="s">
        <v>20421</v>
      </c>
      <c r="D2797" s="402" t="s">
        <v>274</v>
      </c>
      <c r="E2797" s="402" t="s">
        <v>20422</v>
      </c>
      <c r="F2797" s="402" t="s">
        <v>20423</v>
      </c>
      <c r="G2797" s="402">
        <v>925</v>
      </c>
      <c r="H2797" s="402">
        <v>2094440</v>
      </c>
    </row>
    <row r="2798" spans="1:8" x14ac:dyDescent="0.3">
      <c r="A2798" s="519">
        <v>5</v>
      </c>
      <c r="B2798" s="521" t="s">
        <v>25158</v>
      </c>
      <c r="C2798" s="402" t="s">
        <v>26590</v>
      </c>
      <c r="D2798" s="402" t="s">
        <v>274</v>
      </c>
      <c r="E2798" s="402" t="s">
        <v>26591</v>
      </c>
      <c r="F2798" s="402" t="s">
        <v>26592</v>
      </c>
      <c r="G2798" s="402">
        <v>925</v>
      </c>
      <c r="H2798" s="402">
        <v>2839477</v>
      </c>
    </row>
    <row r="2799" spans="1:8" x14ac:dyDescent="0.3">
      <c r="A2799" s="519">
        <v>5</v>
      </c>
      <c r="B2799" s="521" t="s">
        <v>25158</v>
      </c>
      <c r="C2799" s="402" t="s">
        <v>19014</v>
      </c>
      <c r="D2799" s="402" t="s">
        <v>274</v>
      </c>
      <c r="E2799" s="402" t="s">
        <v>19015</v>
      </c>
      <c r="F2799" s="402" t="s">
        <v>19016</v>
      </c>
      <c r="G2799" s="402">
        <v>925</v>
      </c>
      <c r="H2799" s="402">
        <v>7431578</v>
      </c>
    </row>
    <row r="2800" spans="1:8" x14ac:dyDescent="0.3">
      <c r="A2800" s="519">
        <v>5</v>
      </c>
      <c r="B2800" s="521" t="s">
        <v>25158</v>
      </c>
      <c r="C2800" s="402" t="s">
        <v>26138</v>
      </c>
      <c r="D2800" s="402" t="s">
        <v>274</v>
      </c>
      <c r="E2800" s="402" t="s">
        <v>26139</v>
      </c>
      <c r="F2800" s="402" t="s">
        <v>26140</v>
      </c>
      <c r="G2800" s="402">
        <v>925</v>
      </c>
      <c r="H2800" s="402">
        <v>2833688</v>
      </c>
    </row>
    <row r="2801" spans="1:8" x14ac:dyDescent="0.3">
      <c r="A2801" s="519">
        <v>5</v>
      </c>
      <c r="B2801" s="521" t="s">
        <v>25158</v>
      </c>
      <c r="C2801" s="402" t="s">
        <v>18853</v>
      </c>
      <c r="D2801" s="402" t="s">
        <v>274</v>
      </c>
      <c r="E2801" s="402" t="s">
        <v>18854</v>
      </c>
      <c r="F2801" s="402" t="s">
        <v>18855</v>
      </c>
      <c r="G2801" s="402">
        <v>510</v>
      </c>
      <c r="H2801" s="402">
        <v>8138051</v>
      </c>
    </row>
    <row r="2802" spans="1:8" x14ac:dyDescent="0.3">
      <c r="A2802" s="519">
        <v>5</v>
      </c>
      <c r="B2802" s="521" t="s">
        <v>25158</v>
      </c>
      <c r="C2802" s="402" t="s">
        <v>20579</v>
      </c>
      <c r="D2802" s="402" t="s">
        <v>274</v>
      </c>
      <c r="E2802" s="402" t="s">
        <v>20580</v>
      </c>
      <c r="F2802" s="402" t="s">
        <v>20581</v>
      </c>
      <c r="G2802" s="402">
        <v>925</v>
      </c>
      <c r="H2802" s="402">
        <v>2539323</v>
      </c>
    </row>
    <row r="2803" spans="1:8" x14ac:dyDescent="0.3">
      <c r="A2803" s="519">
        <v>5</v>
      </c>
      <c r="B2803" s="521" t="s">
        <v>25158</v>
      </c>
      <c r="C2803" s="402" t="s">
        <v>20513</v>
      </c>
      <c r="D2803" s="402" t="s">
        <v>274</v>
      </c>
      <c r="E2803" s="402" t="s">
        <v>20514</v>
      </c>
      <c r="F2803" s="402" t="s">
        <v>20515</v>
      </c>
      <c r="G2803" s="402">
        <v>925</v>
      </c>
      <c r="H2803" s="402">
        <v>5259322</v>
      </c>
    </row>
    <row r="2804" spans="1:8" x14ac:dyDescent="0.3">
      <c r="A2804" s="519">
        <v>5</v>
      </c>
      <c r="B2804" s="521" t="s">
        <v>25158</v>
      </c>
      <c r="C2804" s="402" t="s">
        <v>26159</v>
      </c>
      <c r="D2804" s="402" t="s">
        <v>274</v>
      </c>
      <c r="E2804" s="402" t="s">
        <v>26160</v>
      </c>
      <c r="F2804" s="402" t="s">
        <v>26161</v>
      </c>
      <c r="G2804" s="402">
        <v>925</v>
      </c>
      <c r="H2804" s="402">
        <v>9985417</v>
      </c>
    </row>
    <row r="2805" spans="1:8" x14ac:dyDescent="0.3">
      <c r="A2805" s="519">
        <v>5</v>
      </c>
      <c r="B2805" s="521" t="s">
        <v>25158</v>
      </c>
      <c r="C2805" s="402" t="s">
        <v>18970</v>
      </c>
      <c r="D2805" s="402" t="s">
        <v>274</v>
      </c>
      <c r="E2805" s="402" t="s">
        <v>18971</v>
      </c>
      <c r="F2805" s="402" t="s">
        <v>18972</v>
      </c>
      <c r="G2805" s="402">
        <v>925</v>
      </c>
      <c r="H2805" s="402">
        <v>6830330</v>
      </c>
    </row>
    <row r="2806" spans="1:8" x14ac:dyDescent="0.3">
      <c r="A2806" s="519">
        <v>5</v>
      </c>
      <c r="B2806" s="521" t="s">
        <v>25158</v>
      </c>
      <c r="C2806" s="402" t="s">
        <v>20343</v>
      </c>
      <c r="D2806" s="402" t="s">
        <v>274</v>
      </c>
      <c r="E2806" s="402" t="s">
        <v>20344</v>
      </c>
      <c r="F2806" s="402" t="s">
        <v>20345</v>
      </c>
      <c r="G2806" s="402">
        <v>925</v>
      </c>
      <c r="H2806" s="402">
        <v>2860776</v>
      </c>
    </row>
    <row r="2807" spans="1:8" x14ac:dyDescent="0.3">
      <c r="A2807" s="519">
        <v>5</v>
      </c>
      <c r="B2807" s="521" t="s">
        <v>25158</v>
      </c>
      <c r="C2807" s="402" t="s">
        <v>26593</v>
      </c>
      <c r="D2807" s="402" t="s">
        <v>274</v>
      </c>
      <c r="E2807" s="402" t="s">
        <v>26594</v>
      </c>
      <c r="F2807" s="402" t="s">
        <v>26595</v>
      </c>
      <c r="G2807" s="402">
        <v>925</v>
      </c>
      <c r="H2807" s="402">
        <v>9986467</v>
      </c>
    </row>
    <row r="2808" spans="1:8" x14ac:dyDescent="0.3">
      <c r="A2808" s="519">
        <v>5</v>
      </c>
      <c r="B2808" s="521" t="s">
        <v>25158</v>
      </c>
      <c r="C2808" s="402" t="s">
        <v>20340</v>
      </c>
      <c r="D2808" s="402" t="s">
        <v>274</v>
      </c>
      <c r="E2808" s="402" t="s">
        <v>20341</v>
      </c>
      <c r="F2808" s="402" t="s">
        <v>20342</v>
      </c>
      <c r="G2808" s="402">
        <v>925</v>
      </c>
      <c r="H2808" s="402">
        <v>2580147</v>
      </c>
    </row>
    <row r="2809" spans="1:8" x14ac:dyDescent="0.3">
      <c r="A2809" s="519">
        <v>5</v>
      </c>
      <c r="B2809" s="521" t="s">
        <v>25158</v>
      </c>
      <c r="C2809" s="402" t="s">
        <v>18919</v>
      </c>
      <c r="D2809" s="402" t="s">
        <v>274</v>
      </c>
      <c r="E2809" s="402" t="s">
        <v>18920</v>
      </c>
      <c r="F2809" s="402" t="s">
        <v>18921</v>
      </c>
      <c r="G2809" s="402">
        <v>415</v>
      </c>
      <c r="H2809" s="402">
        <v>8166155</v>
      </c>
    </row>
    <row r="2810" spans="1:8" x14ac:dyDescent="0.3">
      <c r="A2810" s="519">
        <v>5</v>
      </c>
      <c r="B2810" s="521" t="s">
        <v>25158</v>
      </c>
      <c r="C2810" s="402" t="s">
        <v>19061</v>
      </c>
      <c r="D2810" s="402" t="s">
        <v>274</v>
      </c>
      <c r="E2810" s="402" t="s">
        <v>19062</v>
      </c>
      <c r="F2810" s="402" t="s">
        <v>19063</v>
      </c>
      <c r="G2810" s="402">
        <v>510</v>
      </c>
      <c r="H2810" s="402">
        <v>3861745</v>
      </c>
    </row>
    <row r="2811" spans="1:8" x14ac:dyDescent="0.3">
      <c r="A2811" s="519">
        <v>5</v>
      </c>
      <c r="B2811" s="521" t="s">
        <v>25158</v>
      </c>
      <c r="C2811" s="402" t="s">
        <v>23871</v>
      </c>
      <c r="D2811" s="402" t="s">
        <v>274</v>
      </c>
      <c r="E2811" s="402" t="s">
        <v>23872</v>
      </c>
      <c r="F2811" s="402" t="s">
        <v>23873</v>
      </c>
      <c r="G2811" s="402">
        <v>925</v>
      </c>
      <c r="H2811" s="402">
        <v>6422097</v>
      </c>
    </row>
    <row r="2812" spans="1:8" x14ac:dyDescent="0.3">
      <c r="A2812" s="519">
        <v>5</v>
      </c>
      <c r="B2812" s="521" t="s">
        <v>25158</v>
      </c>
      <c r="C2812" s="402" t="s">
        <v>20567</v>
      </c>
      <c r="D2812" s="402" t="s">
        <v>274</v>
      </c>
      <c r="E2812" s="402" t="s">
        <v>20568</v>
      </c>
      <c r="F2812" s="402" t="s">
        <v>20569</v>
      </c>
      <c r="G2812" s="402">
        <v>925</v>
      </c>
      <c r="H2812" s="402">
        <v>2589771</v>
      </c>
    </row>
    <row r="2813" spans="1:8" x14ac:dyDescent="0.3">
      <c r="A2813" s="519">
        <v>5</v>
      </c>
      <c r="B2813" s="521" t="s">
        <v>25158</v>
      </c>
      <c r="C2813" s="402" t="s">
        <v>26132</v>
      </c>
      <c r="D2813" s="402" t="s">
        <v>274</v>
      </c>
      <c r="E2813" s="402" t="s">
        <v>26133</v>
      </c>
      <c r="F2813" s="402" t="s">
        <v>26134</v>
      </c>
      <c r="G2813" s="402">
        <v>925</v>
      </c>
      <c r="H2813" s="402">
        <v>2998968</v>
      </c>
    </row>
    <row r="2814" spans="1:8" x14ac:dyDescent="0.3">
      <c r="A2814" s="519">
        <v>5</v>
      </c>
      <c r="B2814" s="521" t="s">
        <v>25158</v>
      </c>
      <c r="C2814" s="402" t="s">
        <v>20498</v>
      </c>
      <c r="D2814" s="402" t="s">
        <v>274</v>
      </c>
      <c r="E2814" s="402" t="s">
        <v>20499</v>
      </c>
      <c r="F2814" s="402" t="s">
        <v>20500</v>
      </c>
      <c r="G2814" s="402">
        <v>925</v>
      </c>
      <c r="H2814" s="402">
        <v>7650545</v>
      </c>
    </row>
    <row r="2815" spans="1:8" x14ac:dyDescent="0.3">
      <c r="A2815" s="519">
        <v>5</v>
      </c>
      <c r="B2815" s="521" t="s">
        <v>25158</v>
      </c>
      <c r="C2815" s="402" t="s">
        <v>19046</v>
      </c>
      <c r="D2815" s="402" t="s">
        <v>274</v>
      </c>
      <c r="E2815" s="402" t="s">
        <v>19047</v>
      </c>
      <c r="F2815" s="402" t="s">
        <v>19048</v>
      </c>
      <c r="G2815" s="402">
        <v>925</v>
      </c>
      <c r="H2815" s="402">
        <v>7433722</v>
      </c>
    </row>
    <row r="2816" spans="1:8" x14ac:dyDescent="0.3">
      <c r="A2816" s="519">
        <v>5</v>
      </c>
      <c r="B2816" s="521" t="s">
        <v>25158</v>
      </c>
      <c r="C2816" s="402" t="s">
        <v>26523</v>
      </c>
      <c r="D2816" s="402" t="s">
        <v>294</v>
      </c>
      <c r="E2816" s="402" t="s">
        <v>26524</v>
      </c>
      <c r="F2816" s="402" t="s">
        <v>26525</v>
      </c>
      <c r="G2816" s="402">
        <v>925</v>
      </c>
      <c r="H2816" s="402">
        <v>2541833</v>
      </c>
    </row>
    <row r="2817" spans="1:8" x14ac:dyDescent="0.3">
      <c r="A2817" s="519">
        <v>5</v>
      </c>
      <c r="B2817" s="521" t="s">
        <v>25158</v>
      </c>
      <c r="C2817" s="402" t="s">
        <v>18922</v>
      </c>
      <c r="D2817" s="402" t="s">
        <v>274</v>
      </c>
      <c r="E2817" s="402" t="s">
        <v>18923</v>
      </c>
      <c r="F2817" s="402" t="s">
        <v>18924</v>
      </c>
      <c r="G2817" s="402">
        <v>925</v>
      </c>
      <c r="H2817" s="402">
        <v>3243469</v>
      </c>
    </row>
    <row r="2818" spans="1:8" x14ac:dyDescent="0.3">
      <c r="A2818" s="519">
        <v>5</v>
      </c>
      <c r="B2818" s="521" t="s">
        <v>25158</v>
      </c>
      <c r="C2818" s="402" t="s">
        <v>20450</v>
      </c>
      <c r="D2818" s="402" t="s">
        <v>274</v>
      </c>
      <c r="E2818" s="402" t="s">
        <v>20451</v>
      </c>
      <c r="F2818" s="402" t="s">
        <v>20452</v>
      </c>
      <c r="G2818" s="402">
        <v>925</v>
      </c>
      <c r="H2818" s="402">
        <v>3309465</v>
      </c>
    </row>
    <row r="2819" spans="1:8" x14ac:dyDescent="0.3">
      <c r="A2819" s="519">
        <v>5</v>
      </c>
      <c r="B2819" s="521" t="s">
        <v>25158</v>
      </c>
      <c r="C2819" s="402" t="s">
        <v>19023</v>
      </c>
      <c r="D2819" s="402" t="s">
        <v>274</v>
      </c>
      <c r="E2819" s="402" t="s">
        <v>19024</v>
      </c>
      <c r="F2819" s="402" t="s">
        <v>19025</v>
      </c>
      <c r="G2819" s="402">
        <v>925</v>
      </c>
      <c r="H2819" s="402">
        <v>4139593</v>
      </c>
    </row>
    <row r="2820" spans="1:8" x14ac:dyDescent="0.3">
      <c r="A2820" s="519">
        <v>5</v>
      </c>
      <c r="B2820" s="521" t="s">
        <v>25158</v>
      </c>
      <c r="C2820" s="402" t="s">
        <v>26596</v>
      </c>
      <c r="D2820" s="402" t="s">
        <v>274</v>
      </c>
      <c r="E2820" s="402" t="s">
        <v>26597</v>
      </c>
      <c r="F2820" s="402" t="s">
        <v>26598</v>
      </c>
      <c r="G2820" s="402">
        <v>925</v>
      </c>
      <c r="H2820" s="402">
        <v>8371005</v>
      </c>
    </row>
    <row r="2821" spans="1:8" x14ac:dyDescent="0.3">
      <c r="A2821" s="519">
        <v>5</v>
      </c>
      <c r="B2821" s="521" t="s">
        <v>25158</v>
      </c>
      <c r="C2821" s="402" t="s">
        <v>18895</v>
      </c>
      <c r="D2821" s="402" t="s">
        <v>274</v>
      </c>
      <c r="E2821" s="402" t="s">
        <v>18896</v>
      </c>
      <c r="F2821" s="402" t="s">
        <v>18897</v>
      </c>
      <c r="G2821" s="402">
        <v>925</v>
      </c>
      <c r="H2821" s="402">
        <v>2501088</v>
      </c>
    </row>
    <row r="2822" spans="1:8" x14ac:dyDescent="0.3">
      <c r="A2822" s="519">
        <v>5</v>
      </c>
      <c r="B2822" s="521" t="s">
        <v>25158</v>
      </c>
      <c r="C2822" s="402" t="s">
        <v>18997</v>
      </c>
      <c r="D2822" s="402" t="s">
        <v>274</v>
      </c>
      <c r="E2822" s="402" t="s">
        <v>18998</v>
      </c>
      <c r="F2822" s="402" t="s">
        <v>18999</v>
      </c>
      <c r="G2822" s="402">
        <v>925</v>
      </c>
      <c r="H2822" s="402">
        <v>2604299</v>
      </c>
    </row>
    <row r="2823" spans="1:8" x14ac:dyDescent="0.3">
      <c r="A2823" s="519">
        <v>5</v>
      </c>
      <c r="B2823" s="521" t="s">
        <v>25158</v>
      </c>
      <c r="C2823" s="402" t="s">
        <v>20489</v>
      </c>
      <c r="D2823" s="402" t="s">
        <v>274</v>
      </c>
      <c r="E2823" s="402" t="s">
        <v>20490</v>
      </c>
      <c r="F2823" s="402" t="s">
        <v>20491</v>
      </c>
      <c r="G2823" s="402">
        <v>925</v>
      </c>
      <c r="H2823" s="402">
        <v>2541875</v>
      </c>
    </row>
    <row r="2824" spans="1:8" x14ac:dyDescent="0.3">
      <c r="A2824" s="519">
        <v>5</v>
      </c>
      <c r="B2824" s="521" t="s">
        <v>25158</v>
      </c>
      <c r="C2824" s="402" t="s">
        <v>18964</v>
      </c>
      <c r="D2824" s="402" t="s">
        <v>274</v>
      </c>
      <c r="E2824" s="402" t="s">
        <v>18965</v>
      </c>
      <c r="F2824" s="402" t="s">
        <v>18966</v>
      </c>
      <c r="G2824" s="402">
        <v>925</v>
      </c>
      <c r="H2824" s="402">
        <v>3523743</v>
      </c>
    </row>
    <row r="2825" spans="1:8" x14ac:dyDescent="0.3">
      <c r="A2825" s="519">
        <v>5</v>
      </c>
      <c r="B2825" s="521" t="s">
        <v>25158</v>
      </c>
      <c r="C2825" s="402" t="s">
        <v>19017</v>
      </c>
      <c r="D2825" s="402" t="s">
        <v>274</v>
      </c>
      <c r="E2825" s="402" t="s">
        <v>19018</v>
      </c>
      <c r="F2825" s="402" t="s">
        <v>19019</v>
      </c>
      <c r="G2825" s="402">
        <v>925</v>
      </c>
      <c r="H2825" s="402">
        <v>3628772</v>
      </c>
    </row>
    <row r="2826" spans="1:8" x14ac:dyDescent="0.3">
      <c r="A2826" s="519">
        <v>5</v>
      </c>
      <c r="B2826" s="521" t="s">
        <v>25158</v>
      </c>
      <c r="C2826" s="402" t="s">
        <v>18826</v>
      </c>
      <c r="D2826" s="402" t="s">
        <v>274</v>
      </c>
      <c r="E2826" s="402" t="s">
        <v>18827</v>
      </c>
      <c r="F2826" s="402" t="s">
        <v>18828</v>
      </c>
      <c r="G2826" s="402">
        <v>925</v>
      </c>
      <c r="H2826" s="402">
        <v>3624292</v>
      </c>
    </row>
    <row r="2827" spans="1:8" x14ac:dyDescent="0.3">
      <c r="A2827" s="519">
        <v>5</v>
      </c>
      <c r="B2827" s="521" t="s">
        <v>25158</v>
      </c>
      <c r="C2827" s="402" t="s">
        <v>20400</v>
      </c>
      <c r="D2827" s="402" t="s">
        <v>274</v>
      </c>
      <c r="E2827" s="402" t="s">
        <v>20401</v>
      </c>
      <c r="F2827" s="402" t="s">
        <v>20402</v>
      </c>
      <c r="G2827" s="402">
        <v>925</v>
      </c>
      <c r="H2827" s="402">
        <v>2533178</v>
      </c>
    </row>
    <row r="2828" spans="1:8" x14ac:dyDescent="0.3">
      <c r="A2828" s="519">
        <v>5</v>
      </c>
      <c r="B2828" s="521" t="s">
        <v>25158</v>
      </c>
      <c r="C2828" s="402" t="s">
        <v>26123</v>
      </c>
      <c r="D2828" s="402" t="s">
        <v>274</v>
      </c>
      <c r="E2828" s="402" t="s">
        <v>26124</v>
      </c>
      <c r="F2828" s="402" t="s">
        <v>26125</v>
      </c>
      <c r="G2828" s="402">
        <v>925</v>
      </c>
      <c r="H2828" s="402">
        <v>2835080</v>
      </c>
    </row>
    <row r="2829" spans="1:8" x14ac:dyDescent="0.3">
      <c r="A2829" s="519">
        <v>5</v>
      </c>
      <c r="B2829" s="521" t="s">
        <v>25158</v>
      </c>
      <c r="C2829" s="402" t="s">
        <v>19031</v>
      </c>
      <c r="D2829" s="402" t="s">
        <v>274</v>
      </c>
      <c r="E2829" s="402" t="s">
        <v>19032</v>
      </c>
      <c r="F2829" s="402" t="s">
        <v>19033</v>
      </c>
      <c r="G2829" s="402">
        <v>925</v>
      </c>
      <c r="H2829" s="402">
        <v>8386765</v>
      </c>
    </row>
    <row r="2830" spans="1:8" x14ac:dyDescent="0.3">
      <c r="A2830" s="519">
        <v>5</v>
      </c>
      <c r="B2830" s="521" t="s">
        <v>25158</v>
      </c>
      <c r="C2830" s="402" t="s">
        <v>26599</v>
      </c>
      <c r="D2830" s="402" t="s">
        <v>274</v>
      </c>
      <c r="E2830" s="402" t="s">
        <v>26600</v>
      </c>
      <c r="F2830" s="402" t="s">
        <v>26601</v>
      </c>
      <c r="G2830" s="402">
        <v>510</v>
      </c>
      <c r="H2830" s="402">
        <v>8250212</v>
      </c>
    </row>
    <row r="2831" spans="1:8" x14ac:dyDescent="0.3">
      <c r="A2831" s="519">
        <v>5</v>
      </c>
      <c r="B2831" s="521" t="s">
        <v>25158</v>
      </c>
      <c r="C2831" s="402" t="s">
        <v>26120</v>
      </c>
      <c r="D2831" s="402" t="s">
        <v>274</v>
      </c>
      <c r="E2831" s="402" t="s">
        <v>26121</v>
      </c>
      <c r="F2831" s="402" t="s">
        <v>26122</v>
      </c>
      <c r="G2831" s="402">
        <v>925</v>
      </c>
      <c r="H2831" s="402">
        <v>2860066</v>
      </c>
    </row>
    <row r="2832" spans="1:8" x14ac:dyDescent="0.3">
      <c r="A2832" s="519">
        <v>5</v>
      </c>
      <c r="B2832" s="521" t="s">
        <v>25158</v>
      </c>
      <c r="C2832" s="402" t="s">
        <v>23850</v>
      </c>
      <c r="D2832" s="402" t="s">
        <v>274</v>
      </c>
      <c r="E2832" s="402" t="s">
        <v>23851</v>
      </c>
      <c r="F2832" s="402" t="s">
        <v>23852</v>
      </c>
      <c r="G2832" s="402">
        <v>925</v>
      </c>
      <c r="H2832" s="402">
        <v>8721268</v>
      </c>
    </row>
    <row r="2833" spans="1:8" x14ac:dyDescent="0.3">
      <c r="A2833" s="519">
        <v>5</v>
      </c>
      <c r="B2833" s="521" t="s">
        <v>25158</v>
      </c>
      <c r="C2833" s="402" t="s">
        <v>26168</v>
      </c>
      <c r="D2833" s="402" t="s">
        <v>274</v>
      </c>
      <c r="E2833" s="402" t="s">
        <v>26169</v>
      </c>
      <c r="F2833" s="402" t="s">
        <v>26170</v>
      </c>
      <c r="G2833" s="402">
        <v>925</v>
      </c>
      <c r="H2833" s="402">
        <v>2127589</v>
      </c>
    </row>
    <row r="2834" spans="1:8" x14ac:dyDescent="0.3">
      <c r="A2834" s="519">
        <v>5</v>
      </c>
      <c r="B2834" s="521" t="s">
        <v>25158</v>
      </c>
      <c r="C2834" s="402" t="s">
        <v>18835</v>
      </c>
      <c r="D2834" s="402" t="s">
        <v>274</v>
      </c>
      <c r="E2834" s="402" t="s">
        <v>18836</v>
      </c>
      <c r="F2834" s="402" t="s">
        <v>18837</v>
      </c>
      <c r="G2834" s="402">
        <v>925</v>
      </c>
      <c r="H2834" s="402">
        <v>8381528</v>
      </c>
    </row>
    <row r="2835" spans="1:8" x14ac:dyDescent="0.3">
      <c r="A2835" s="519">
        <v>5</v>
      </c>
      <c r="B2835" s="521" t="s">
        <v>25158</v>
      </c>
      <c r="C2835" s="402" t="s">
        <v>26602</v>
      </c>
      <c r="D2835" s="402" t="s">
        <v>274</v>
      </c>
      <c r="E2835" s="402" t="s">
        <v>26603</v>
      </c>
      <c r="F2835" s="402" t="s">
        <v>26604</v>
      </c>
      <c r="G2835" s="402">
        <v>925</v>
      </c>
      <c r="H2835" s="402">
        <v>4575057</v>
      </c>
    </row>
    <row r="2836" spans="1:8" x14ac:dyDescent="0.3">
      <c r="A2836" s="519">
        <v>5</v>
      </c>
      <c r="B2836" s="521" t="s">
        <v>25158</v>
      </c>
      <c r="C2836" s="402" t="s">
        <v>26171</v>
      </c>
      <c r="D2836" s="402" t="s">
        <v>274</v>
      </c>
      <c r="E2836" s="402" t="s">
        <v>26172</v>
      </c>
      <c r="F2836" s="402" t="s">
        <v>26173</v>
      </c>
      <c r="G2836" s="402">
        <v>925</v>
      </c>
      <c r="H2836" s="402">
        <v>3249995</v>
      </c>
    </row>
    <row r="2837" spans="1:8" x14ac:dyDescent="0.3">
      <c r="A2837" s="519">
        <v>5</v>
      </c>
      <c r="B2837" s="521" t="s">
        <v>25158</v>
      </c>
      <c r="C2837" s="402" t="s">
        <v>20415</v>
      </c>
      <c r="D2837" s="402" t="s">
        <v>274</v>
      </c>
      <c r="E2837" s="402" t="s">
        <v>20416</v>
      </c>
      <c r="F2837" s="402" t="s">
        <v>20417</v>
      </c>
      <c r="G2837" s="402">
        <v>925</v>
      </c>
      <c r="H2837" s="402">
        <v>2541533</v>
      </c>
    </row>
    <row r="2838" spans="1:8" x14ac:dyDescent="0.3">
      <c r="A2838" s="519">
        <v>5</v>
      </c>
      <c r="B2838" s="521" t="s">
        <v>25158</v>
      </c>
      <c r="C2838" s="402" t="s">
        <v>18958</v>
      </c>
      <c r="D2838" s="402" t="s">
        <v>274</v>
      </c>
      <c r="E2838" s="402" t="s">
        <v>18959</v>
      </c>
      <c r="F2838" s="402" t="s">
        <v>18960</v>
      </c>
      <c r="G2838" s="402">
        <v>925</v>
      </c>
      <c r="H2838" s="402">
        <v>5527955</v>
      </c>
    </row>
    <row r="2839" spans="1:8" x14ac:dyDescent="0.3">
      <c r="A2839" s="519">
        <v>5</v>
      </c>
      <c r="B2839" s="521" t="s">
        <v>25158</v>
      </c>
      <c r="C2839" s="402" t="s">
        <v>20433</v>
      </c>
      <c r="D2839" s="402" t="s">
        <v>274</v>
      </c>
      <c r="E2839" s="402" t="s">
        <v>20434</v>
      </c>
      <c r="F2839" s="402" t="s">
        <v>20435</v>
      </c>
      <c r="G2839" s="402">
        <v>925</v>
      </c>
      <c r="H2839" s="402">
        <v>2531080</v>
      </c>
    </row>
    <row r="2840" spans="1:8" x14ac:dyDescent="0.3">
      <c r="A2840" s="519">
        <v>5</v>
      </c>
      <c r="B2840" s="521" t="s">
        <v>25158</v>
      </c>
      <c r="C2840" s="402" t="s">
        <v>18805</v>
      </c>
      <c r="D2840" s="402" t="s">
        <v>274</v>
      </c>
      <c r="E2840" s="402" t="s">
        <v>18806</v>
      </c>
      <c r="F2840" s="402" t="s">
        <v>18807</v>
      </c>
      <c r="G2840" s="402">
        <v>925</v>
      </c>
      <c r="H2840" s="402">
        <v>8998392</v>
      </c>
    </row>
    <row r="2841" spans="1:8" x14ac:dyDescent="0.3">
      <c r="A2841" s="519">
        <v>5</v>
      </c>
      <c r="B2841" s="521" t="s">
        <v>25158</v>
      </c>
      <c r="C2841" s="402" t="s">
        <v>26605</v>
      </c>
      <c r="D2841" s="402" t="s">
        <v>274</v>
      </c>
      <c r="E2841" s="402" t="s">
        <v>26606</v>
      </c>
      <c r="F2841" s="402" t="s">
        <v>26607</v>
      </c>
      <c r="G2841" s="402">
        <v>925</v>
      </c>
      <c r="H2841" s="402">
        <v>8373285</v>
      </c>
    </row>
    <row r="2842" spans="1:8" x14ac:dyDescent="0.3">
      <c r="A2842" s="519">
        <v>5</v>
      </c>
      <c r="B2842" s="521" t="s">
        <v>25158</v>
      </c>
      <c r="C2842" s="402" t="s">
        <v>18931</v>
      </c>
      <c r="D2842" s="402" t="s">
        <v>274</v>
      </c>
      <c r="E2842" s="402" t="s">
        <v>18932</v>
      </c>
      <c r="F2842" s="402" t="s">
        <v>18933</v>
      </c>
      <c r="G2842" s="402">
        <v>925</v>
      </c>
      <c r="H2842" s="402">
        <v>8208881</v>
      </c>
    </row>
    <row r="2843" spans="1:8" x14ac:dyDescent="0.3">
      <c r="A2843" s="519">
        <v>5</v>
      </c>
      <c r="B2843" s="521" t="s">
        <v>25158</v>
      </c>
      <c r="C2843" s="402" t="s">
        <v>18913</v>
      </c>
      <c r="D2843" s="402" t="s">
        <v>274</v>
      </c>
      <c r="E2843" s="402" t="s">
        <v>18914</v>
      </c>
      <c r="F2843" s="402" t="s">
        <v>18915</v>
      </c>
      <c r="G2843" s="402">
        <v>925</v>
      </c>
      <c r="H2843" s="402">
        <v>3140929</v>
      </c>
    </row>
    <row r="2844" spans="1:8" x14ac:dyDescent="0.3">
      <c r="A2844" s="519">
        <v>5</v>
      </c>
      <c r="B2844" s="521" t="s">
        <v>25158</v>
      </c>
      <c r="C2844" s="402" t="s">
        <v>20540</v>
      </c>
      <c r="D2844" s="402" t="s">
        <v>274</v>
      </c>
      <c r="E2844" s="402" t="s">
        <v>20541</v>
      </c>
      <c r="F2844" s="402" t="s">
        <v>20542</v>
      </c>
      <c r="G2844" s="402">
        <v>925</v>
      </c>
      <c r="H2844" s="402">
        <v>8422796</v>
      </c>
    </row>
    <row r="2845" spans="1:8" x14ac:dyDescent="0.3">
      <c r="A2845" s="519">
        <v>5</v>
      </c>
      <c r="B2845" s="521" t="s">
        <v>25158</v>
      </c>
      <c r="C2845" s="402" t="s">
        <v>18841</v>
      </c>
      <c r="D2845" s="402" t="s">
        <v>274</v>
      </c>
      <c r="E2845" s="402" t="s">
        <v>18842</v>
      </c>
      <c r="F2845" s="402" t="s">
        <v>18843</v>
      </c>
      <c r="G2845" s="402">
        <v>925</v>
      </c>
      <c r="H2845" s="402">
        <v>9842050</v>
      </c>
    </row>
    <row r="2846" spans="1:8" x14ac:dyDescent="0.3">
      <c r="A2846" s="519">
        <v>5</v>
      </c>
      <c r="B2846" s="521" t="s">
        <v>25158</v>
      </c>
      <c r="C2846" s="402" t="s">
        <v>18991</v>
      </c>
      <c r="D2846" s="402" t="s">
        <v>294</v>
      </c>
      <c r="E2846" s="402" t="s">
        <v>18992</v>
      </c>
      <c r="F2846" s="402" t="s">
        <v>18993</v>
      </c>
      <c r="G2846" s="402">
        <v>925</v>
      </c>
      <c r="H2846" s="402">
        <v>9643222</v>
      </c>
    </row>
    <row r="2847" spans="1:8" x14ac:dyDescent="0.3">
      <c r="A2847" s="519">
        <v>5</v>
      </c>
      <c r="B2847" s="521" t="s">
        <v>25158</v>
      </c>
      <c r="C2847" s="402" t="s">
        <v>18925</v>
      </c>
      <c r="D2847" s="402" t="s">
        <v>274</v>
      </c>
      <c r="E2847" s="402" t="s">
        <v>18926</v>
      </c>
      <c r="F2847" s="402" t="s">
        <v>18927</v>
      </c>
      <c r="G2847" s="402">
        <v>925</v>
      </c>
      <c r="H2847" s="402">
        <v>9842625</v>
      </c>
    </row>
    <row r="2848" spans="1:8" x14ac:dyDescent="0.3">
      <c r="A2848" s="519">
        <v>5</v>
      </c>
      <c r="B2848" s="521" t="s">
        <v>25158</v>
      </c>
      <c r="C2848" s="402" t="s">
        <v>26114</v>
      </c>
      <c r="D2848" s="402" t="s">
        <v>274</v>
      </c>
      <c r="E2848" s="402" t="s">
        <v>26115</v>
      </c>
      <c r="F2848" s="402" t="s">
        <v>26116</v>
      </c>
      <c r="G2848" s="402">
        <v>925</v>
      </c>
      <c r="H2848" s="402">
        <v>3236862</v>
      </c>
    </row>
    <row r="2849" spans="1:8" x14ac:dyDescent="0.3">
      <c r="A2849" s="519">
        <v>5</v>
      </c>
      <c r="B2849" s="521" t="s">
        <v>25158</v>
      </c>
      <c r="C2849" s="402" t="s">
        <v>18829</v>
      </c>
      <c r="D2849" s="402" t="s">
        <v>274</v>
      </c>
      <c r="E2849" s="402" t="s">
        <v>18830</v>
      </c>
      <c r="F2849" s="402" t="s">
        <v>18831</v>
      </c>
      <c r="G2849" s="402">
        <v>707</v>
      </c>
      <c r="H2849" s="402">
        <v>7389835</v>
      </c>
    </row>
    <row r="2850" spans="1:8" x14ac:dyDescent="0.3">
      <c r="A2850" s="519">
        <v>5</v>
      </c>
      <c r="B2850" s="521" t="s">
        <v>25158</v>
      </c>
      <c r="C2850" s="402" t="s">
        <v>20445</v>
      </c>
      <c r="D2850" s="402" t="s">
        <v>274</v>
      </c>
      <c r="E2850" s="402" t="s">
        <v>20440</v>
      </c>
      <c r="F2850" s="402" t="s">
        <v>20446</v>
      </c>
      <c r="G2850" s="402">
        <v>925</v>
      </c>
      <c r="H2850" s="402">
        <v>3306440</v>
      </c>
    </row>
    <row r="2851" spans="1:8" x14ac:dyDescent="0.3">
      <c r="A2851" s="519">
        <v>5</v>
      </c>
      <c r="B2851" s="521" t="s">
        <v>25158</v>
      </c>
      <c r="C2851" s="402" t="s">
        <v>19011</v>
      </c>
      <c r="D2851" s="402" t="s">
        <v>274</v>
      </c>
      <c r="E2851" s="402" t="s">
        <v>19012</v>
      </c>
      <c r="F2851" s="402" t="s">
        <v>19013</v>
      </c>
      <c r="G2851" s="402">
        <v>925</v>
      </c>
      <c r="H2851" s="402">
        <v>7657325</v>
      </c>
    </row>
    <row r="2852" spans="1:8" x14ac:dyDescent="0.3">
      <c r="A2852" s="519">
        <v>5</v>
      </c>
      <c r="B2852" s="521" t="s">
        <v>25158</v>
      </c>
      <c r="C2852" s="402" t="s">
        <v>26608</v>
      </c>
      <c r="D2852" s="402" t="s">
        <v>274</v>
      </c>
      <c r="E2852" s="402" t="s">
        <v>26609</v>
      </c>
      <c r="F2852" s="402" t="s">
        <v>26610</v>
      </c>
      <c r="G2852" s="402">
        <v>415</v>
      </c>
      <c r="H2852" s="402">
        <v>3140004</v>
      </c>
    </row>
    <row r="2853" spans="1:8" x14ac:dyDescent="0.3">
      <c r="A2853" s="519">
        <v>5</v>
      </c>
      <c r="B2853" s="521" t="s">
        <v>25158</v>
      </c>
      <c r="C2853" s="402" t="s">
        <v>18802</v>
      </c>
      <c r="D2853" s="402" t="s">
        <v>274</v>
      </c>
      <c r="E2853" s="402" t="s">
        <v>18803</v>
      </c>
      <c r="F2853" s="402" t="s">
        <v>18804</v>
      </c>
      <c r="G2853" s="402">
        <v>415</v>
      </c>
      <c r="H2853" s="402">
        <v>6139439</v>
      </c>
    </row>
    <row r="2854" spans="1:8" x14ac:dyDescent="0.3">
      <c r="A2854" s="519">
        <v>5</v>
      </c>
      <c r="B2854" s="521" t="s">
        <v>25158</v>
      </c>
      <c r="C2854" s="402" t="s">
        <v>26126</v>
      </c>
      <c r="D2854" s="402" t="s">
        <v>274</v>
      </c>
      <c r="E2854" s="402" t="s">
        <v>26127</v>
      </c>
      <c r="F2854" s="402" t="s">
        <v>26128</v>
      </c>
      <c r="G2854" s="402">
        <v>925</v>
      </c>
      <c r="H2854" s="402">
        <v>2830384</v>
      </c>
    </row>
    <row r="2855" spans="1:8" x14ac:dyDescent="0.3">
      <c r="A2855" s="519">
        <v>5</v>
      </c>
      <c r="B2855" s="521" t="s">
        <v>25158</v>
      </c>
      <c r="C2855" s="402" t="s">
        <v>23859</v>
      </c>
      <c r="D2855" s="402" t="s">
        <v>274</v>
      </c>
      <c r="E2855" s="402" t="s">
        <v>23860</v>
      </c>
      <c r="F2855" s="402" t="s">
        <v>23861</v>
      </c>
      <c r="G2855" s="402">
        <v>925</v>
      </c>
      <c r="H2855" s="402">
        <v>8203182</v>
      </c>
    </row>
    <row r="2856" spans="1:8" x14ac:dyDescent="0.3">
      <c r="A2856" s="519">
        <v>5</v>
      </c>
      <c r="B2856" s="521" t="s">
        <v>25158</v>
      </c>
      <c r="C2856" s="402" t="s">
        <v>20409</v>
      </c>
      <c r="D2856" s="402" t="s">
        <v>274</v>
      </c>
      <c r="E2856" s="402" t="s">
        <v>20410</v>
      </c>
      <c r="F2856" s="402" t="s">
        <v>20411</v>
      </c>
      <c r="G2856" s="402">
        <v>925</v>
      </c>
      <c r="H2856" s="402">
        <v>3860959</v>
      </c>
    </row>
    <row r="2857" spans="1:8" x14ac:dyDescent="0.3">
      <c r="A2857" s="519">
        <v>5</v>
      </c>
      <c r="B2857" s="521" t="s">
        <v>25158</v>
      </c>
      <c r="C2857" s="402" t="s">
        <v>18907</v>
      </c>
      <c r="D2857" s="402" t="s">
        <v>274</v>
      </c>
      <c r="E2857" s="402" t="s">
        <v>18908</v>
      </c>
      <c r="F2857" s="402" t="s">
        <v>18909</v>
      </c>
      <c r="G2857" s="402">
        <v>925</v>
      </c>
      <c r="H2857" s="402">
        <v>8995668</v>
      </c>
    </row>
    <row r="2858" spans="1:8" x14ac:dyDescent="0.3">
      <c r="A2858" s="519">
        <v>5</v>
      </c>
      <c r="B2858" s="521" t="s">
        <v>25158</v>
      </c>
      <c r="C2858" s="402" t="s">
        <v>19028</v>
      </c>
      <c r="D2858" s="402" t="s">
        <v>274</v>
      </c>
      <c r="E2858" s="402" t="s">
        <v>19029</v>
      </c>
      <c r="F2858" s="402" t="s">
        <v>19030</v>
      </c>
      <c r="G2858" s="402">
        <v>925</v>
      </c>
      <c r="H2858" s="402">
        <v>3094345</v>
      </c>
    </row>
    <row r="2859" spans="1:8" x14ac:dyDescent="0.3">
      <c r="A2859" s="519">
        <v>5</v>
      </c>
      <c r="B2859" s="521" t="s">
        <v>25158</v>
      </c>
      <c r="C2859" s="402" t="s">
        <v>26144</v>
      </c>
      <c r="D2859" s="402" t="s">
        <v>274</v>
      </c>
      <c r="E2859" s="402" t="s">
        <v>26145</v>
      </c>
      <c r="F2859" s="402" t="s">
        <v>26146</v>
      </c>
      <c r="G2859" s="402">
        <v>925</v>
      </c>
      <c r="H2859" s="402">
        <v>2848774</v>
      </c>
    </row>
    <row r="2860" spans="1:8" x14ac:dyDescent="0.3">
      <c r="A2860" s="519">
        <v>5</v>
      </c>
      <c r="B2860" s="521" t="s">
        <v>25158</v>
      </c>
      <c r="C2860" s="402" t="s">
        <v>26611</v>
      </c>
      <c r="D2860" s="402" t="s">
        <v>274</v>
      </c>
      <c r="E2860" s="402" t="s">
        <v>26612</v>
      </c>
      <c r="F2860" s="402" t="s">
        <v>26613</v>
      </c>
      <c r="G2860" s="402">
        <v>925</v>
      </c>
      <c r="H2860" s="402">
        <v>3860703</v>
      </c>
    </row>
    <row r="2861" spans="1:8" x14ac:dyDescent="0.3">
      <c r="A2861" s="519">
        <v>5</v>
      </c>
      <c r="B2861" s="521" t="s">
        <v>25158</v>
      </c>
      <c r="C2861" s="402" t="s">
        <v>26614</v>
      </c>
      <c r="D2861" s="402" t="s">
        <v>274</v>
      </c>
      <c r="E2861" s="402" t="s">
        <v>26615</v>
      </c>
      <c r="F2861" s="402" t="s">
        <v>26616</v>
      </c>
      <c r="G2861" s="402">
        <v>925</v>
      </c>
      <c r="H2861" s="402">
        <v>7439920</v>
      </c>
    </row>
    <row r="2862" spans="1:8" x14ac:dyDescent="0.3">
      <c r="A2862" s="519">
        <v>5</v>
      </c>
      <c r="B2862" s="521" t="s">
        <v>25158</v>
      </c>
      <c r="C2862" s="402" t="s">
        <v>23853</v>
      </c>
      <c r="D2862" s="402" t="s">
        <v>274</v>
      </c>
      <c r="E2862" s="402" t="s">
        <v>23854</v>
      </c>
      <c r="F2862" s="402" t="s">
        <v>23855</v>
      </c>
      <c r="G2862" s="402">
        <v>925</v>
      </c>
      <c r="H2862" s="402">
        <v>8209287</v>
      </c>
    </row>
    <row r="2863" spans="1:8" x14ac:dyDescent="0.3">
      <c r="A2863" s="519">
        <v>5</v>
      </c>
      <c r="B2863" s="521" t="s">
        <v>25158</v>
      </c>
      <c r="C2863" s="402" t="s">
        <v>20439</v>
      </c>
      <c r="D2863" s="402" t="s">
        <v>274</v>
      </c>
      <c r="E2863" s="402" t="s">
        <v>20440</v>
      </c>
      <c r="F2863" s="402" t="s">
        <v>20441</v>
      </c>
      <c r="G2863" s="402">
        <v>925</v>
      </c>
      <c r="H2863" s="402">
        <v>2540261</v>
      </c>
    </row>
    <row r="2864" spans="1:8" x14ac:dyDescent="0.3">
      <c r="A2864" s="519">
        <v>5</v>
      </c>
      <c r="B2864" s="521" t="s">
        <v>25158</v>
      </c>
      <c r="C2864" s="402" t="s">
        <v>18832</v>
      </c>
      <c r="D2864" s="402" t="s">
        <v>274</v>
      </c>
      <c r="E2864" s="402" t="s">
        <v>18833</v>
      </c>
      <c r="F2864" s="402" t="s">
        <v>18834</v>
      </c>
      <c r="G2864" s="402">
        <v>925</v>
      </c>
      <c r="H2864" s="402">
        <v>6839116</v>
      </c>
    </row>
    <row r="2865" spans="1:8" x14ac:dyDescent="0.3">
      <c r="A2865" s="519">
        <v>5</v>
      </c>
      <c r="B2865" s="521" t="s">
        <v>25158</v>
      </c>
      <c r="C2865" s="402" t="s">
        <v>26186</v>
      </c>
      <c r="D2865" s="402" t="s">
        <v>274</v>
      </c>
      <c r="E2865" s="402" t="s">
        <v>26187</v>
      </c>
      <c r="F2865" s="402" t="s">
        <v>26188</v>
      </c>
      <c r="G2865" s="402">
        <v>415</v>
      </c>
      <c r="H2865" s="402">
        <v>8197130</v>
      </c>
    </row>
    <row r="2866" spans="1:8" x14ac:dyDescent="0.3">
      <c r="A2866" s="519">
        <v>5</v>
      </c>
      <c r="B2866" s="521" t="s">
        <v>25158</v>
      </c>
      <c r="C2866" s="402" t="s">
        <v>19064</v>
      </c>
      <c r="D2866" s="402" t="s">
        <v>274</v>
      </c>
      <c r="E2866" s="402" t="s">
        <v>19065</v>
      </c>
      <c r="F2866" s="402" t="s">
        <v>19066</v>
      </c>
      <c r="G2866" s="402">
        <v>925</v>
      </c>
      <c r="H2866" s="402">
        <v>7430820</v>
      </c>
    </row>
    <row r="2867" spans="1:8" x14ac:dyDescent="0.3">
      <c r="A2867" s="519">
        <v>5</v>
      </c>
      <c r="B2867" s="521" t="s">
        <v>25158</v>
      </c>
      <c r="C2867" s="402" t="s">
        <v>18874</v>
      </c>
      <c r="D2867" s="402" t="s">
        <v>274</v>
      </c>
      <c r="E2867" s="402" t="s">
        <v>18875</v>
      </c>
      <c r="F2867" s="402" t="s">
        <v>18876</v>
      </c>
      <c r="G2867" s="402">
        <v>925</v>
      </c>
      <c r="H2867" s="402">
        <v>2632689</v>
      </c>
    </row>
    <row r="2868" spans="1:8" x14ac:dyDescent="0.3">
      <c r="A2868" s="519">
        <v>5</v>
      </c>
      <c r="B2868" s="521" t="s">
        <v>25158</v>
      </c>
      <c r="C2868" s="402" t="s">
        <v>18856</v>
      </c>
      <c r="D2868" s="402" t="s">
        <v>274</v>
      </c>
      <c r="E2868" s="402" t="s">
        <v>18857</v>
      </c>
      <c r="F2868" s="402" t="s">
        <v>18858</v>
      </c>
      <c r="G2868" s="402">
        <v>510</v>
      </c>
      <c r="H2868" s="402">
        <v>9185045</v>
      </c>
    </row>
    <row r="2869" spans="1:8" x14ac:dyDescent="0.3">
      <c r="A2869" s="519">
        <v>5</v>
      </c>
      <c r="B2869" s="521" t="s">
        <v>25158</v>
      </c>
      <c r="C2869" s="402" t="s">
        <v>26617</v>
      </c>
      <c r="D2869" s="402" t="s">
        <v>274</v>
      </c>
      <c r="E2869" s="402" t="s">
        <v>26618</v>
      </c>
      <c r="F2869" s="402" t="s">
        <v>26619</v>
      </c>
      <c r="G2869" s="402">
        <v>925</v>
      </c>
      <c r="H2869" s="402">
        <v>9198317</v>
      </c>
    </row>
    <row r="2870" spans="1:8" x14ac:dyDescent="0.3">
      <c r="A2870" s="519">
        <v>5</v>
      </c>
      <c r="B2870" s="521" t="s">
        <v>25158</v>
      </c>
      <c r="C2870" s="402" t="s">
        <v>18823</v>
      </c>
      <c r="D2870" s="402" t="s">
        <v>274</v>
      </c>
      <c r="E2870" s="402" t="s">
        <v>18824</v>
      </c>
      <c r="F2870" s="402" t="s">
        <v>18825</v>
      </c>
      <c r="G2870" s="402">
        <v>650</v>
      </c>
      <c r="H2870" s="402">
        <v>4830959</v>
      </c>
    </row>
    <row r="2871" spans="1:8" x14ac:dyDescent="0.3">
      <c r="A2871" s="519">
        <v>5</v>
      </c>
      <c r="B2871" s="521" t="s">
        <v>25158</v>
      </c>
      <c r="C2871" s="402" t="s">
        <v>26156</v>
      </c>
      <c r="D2871" s="402" t="s">
        <v>274</v>
      </c>
      <c r="E2871" s="402" t="s">
        <v>26157</v>
      </c>
      <c r="F2871" s="402" t="s">
        <v>26158</v>
      </c>
      <c r="G2871" s="402">
        <v>925</v>
      </c>
      <c r="H2871" s="402">
        <v>2832212</v>
      </c>
    </row>
    <row r="2872" spans="1:8" x14ac:dyDescent="0.3">
      <c r="A2872" s="519">
        <v>5</v>
      </c>
      <c r="B2872" s="521" t="s">
        <v>25158</v>
      </c>
      <c r="C2872" s="402" t="s">
        <v>19003</v>
      </c>
      <c r="D2872" s="402" t="s">
        <v>274</v>
      </c>
      <c r="E2872" s="402" t="s">
        <v>19004</v>
      </c>
      <c r="F2872" s="402" t="s">
        <v>19005</v>
      </c>
      <c r="G2872" s="402">
        <v>415</v>
      </c>
      <c r="H2872" s="402">
        <v>9712725</v>
      </c>
    </row>
    <row r="2873" spans="1:8" x14ac:dyDescent="0.3">
      <c r="A2873" s="519">
        <v>5</v>
      </c>
      <c r="B2873" s="521" t="s">
        <v>25158</v>
      </c>
      <c r="C2873" s="402" t="s">
        <v>26620</v>
      </c>
      <c r="D2873" s="402" t="s">
        <v>274</v>
      </c>
      <c r="E2873" s="402" t="s">
        <v>26621</v>
      </c>
      <c r="F2873" s="402" t="s">
        <v>26622</v>
      </c>
      <c r="G2873" s="402">
        <v>415</v>
      </c>
      <c r="H2873" s="402">
        <v>9231488</v>
      </c>
    </row>
    <row r="2874" spans="1:8" x14ac:dyDescent="0.3">
      <c r="A2874" s="519">
        <v>5</v>
      </c>
      <c r="B2874" s="521" t="s">
        <v>25158</v>
      </c>
      <c r="C2874" s="402" t="s">
        <v>18976</v>
      </c>
      <c r="D2874" s="402" t="s">
        <v>274</v>
      </c>
      <c r="E2874" s="402" t="s">
        <v>18977</v>
      </c>
      <c r="F2874" s="402" t="s">
        <v>18978</v>
      </c>
      <c r="G2874" s="402">
        <v>925</v>
      </c>
      <c r="H2874" s="402">
        <v>9980979</v>
      </c>
    </row>
    <row r="2875" spans="1:8" x14ac:dyDescent="0.3">
      <c r="A2875" s="519">
        <v>5</v>
      </c>
      <c r="B2875" s="521" t="s">
        <v>25158</v>
      </c>
      <c r="C2875" s="402" t="s">
        <v>19139</v>
      </c>
      <c r="D2875" s="402" t="s">
        <v>274</v>
      </c>
      <c r="E2875" s="402" t="s">
        <v>19140</v>
      </c>
      <c r="F2875" s="402" t="s">
        <v>19141</v>
      </c>
      <c r="G2875" s="402">
        <v>925</v>
      </c>
      <c r="H2875" s="402">
        <v>2095956</v>
      </c>
    </row>
    <row r="2876" spans="1:8" x14ac:dyDescent="0.3">
      <c r="A2876" s="519">
        <v>5</v>
      </c>
      <c r="B2876" s="521" t="s">
        <v>25158</v>
      </c>
      <c r="C2876" s="402" t="s">
        <v>26623</v>
      </c>
      <c r="D2876" s="402" t="s">
        <v>274</v>
      </c>
      <c r="E2876" s="402" t="s">
        <v>26624</v>
      </c>
      <c r="F2876" s="402" t="s">
        <v>26625</v>
      </c>
      <c r="G2876" s="402">
        <v>510</v>
      </c>
      <c r="H2876" s="402">
        <v>4999025</v>
      </c>
    </row>
    <row r="2877" spans="1:8" x14ac:dyDescent="0.3">
      <c r="A2877" s="519">
        <v>5</v>
      </c>
      <c r="B2877" s="521" t="s">
        <v>25158</v>
      </c>
      <c r="C2877" s="402" t="s">
        <v>20561</v>
      </c>
      <c r="D2877" s="402" t="s">
        <v>274</v>
      </c>
      <c r="E2877" s="402" t="s">
        <v>20562</v>
      </c>
      <c r="F2877" s="402" t="s">
        <v>20563</v>
      </c>
      <c r="G2877" s="402">
        <v>925</v>
      </c>
      <c r="H2877" s="402">
        <v>2546164</v>
      </c>
    </row>
    <row r="2878" spans="1:8" x14ac:dyDescent="0.3">
      <c r="A2878" s="519">
        <v>5</v>
      </c>
      <c r="B2878" s="521" t="s">
        <v>25158</v>
      </c>
      <c r="C2878" s="402" t="s">
        <v>20582</v>
      </c>
      <c r="D2878" s="402" t="s">
        <v>274</v>
      </c>
      <c r="E2878" s="402" t="s">
        <v>20583</v>
      </c>
      <c r="F2878" s="402" t="s">
        <v>20584</v>
      </c>
      <c r="G2878" s="402">
        <v>925</v>
      </c>
      <c r="H2878" s="402">
        <v>2548945</v>
      </c>
    </row>
    <row r="2879" spans="1:8" x14ac:dyDescent="0.3">
      <c r="A2879" s="519">
        <v>5</v>
      </c>
      <c r="B2879" s="521" t="s">
        <v>25158</v>
      </c>
      <c r="C2879" s="402" t="s">
        <v>19157</v>
      </c>
      <c r="D2879" s="402" t="s">
        <v>274</v>
      </c>
      <c r="E2879" s="402" t="s">
        <v>19158</v>
      </c>
      <c r="F2879" s="402" t="s">
        <v>19159</v>
      </c>
      <c r="G2879" s="402">
        <v>925</v>
      </c>
      <c r="H2879" s="402">
        <v>2854151</v>
      </c>
    </row>
    <row r="2880" spans="1:8" x14ac:dyDescent="0.3">
      <c r="A2880" s="519">
        <v>5</v>
      </c>
      <c r="B2880" s="521" t="s">
        <v>25158</v>
      </c>
      <c r="C2880" s="402" t="s">
        <v>20546</v>
      </c>
      <c r="D2880" s="402" t="s">
        <v>274</v>
      </c>
      <c r="E2880" s="402" t="s">
        <v>20547</v>
      </c>
      <c r="F2880" s="402" t="s">
        <v>20548</v>
      </c>
      <c r="G2880" s="402">
        <v>925</v>
      </c>
      <c r="H2880" s="402">
        <v>2548179</v>
      </c>
    </row>
    <row r="2881" spans="1:8" x14ac:dyDescent="0.3">
      <c r="A2881" s="519">
        <v>5</v>
      </c>
      <c r="B2881" s="521" t="s">
        <v>25158</v>
      </c>
      <c r="C2881" s="402" t="s">
        <v>20555</v>
      </c>
      <c r="D2881" s="402" t="s">
        <v>274</v>
      </c>
      <c r="E2881" s="402" t="s">
        <v>20556</v>
      </c>
      <c r="F2881" s="402" t="s">
        <v>20557</v>
      </c>
      <c r="G2881" s="402">
        <v>510</v>
      </c>
      <c r="H2881" s="402">
        <v>8252289</v>
      </c>
    </row>
    <row r="2882" spans="1:8" x14ac:dyDescent="0.3">
      <c r="A2882" s="519">
        <v>5</v>
      </c>
      <c r="B2882" s="521" t="s">
        <v>25158</v>
      </c>
      <c r="C2882" s="402" t="s">
        <v>20477</v>
      </c>
      <c r="D2882" s="402" t="s">
        <v>274</v>
      </c>
      <c r="E2882" s="402" t="s">
        <v>20478</v>
      </c>
      <c r="F2882" s="402" t="s">
        <v>20479</v>
      </c>
      <c r="G2882" s="402">
        <v>510</v>
      </c>
      <c r="H2882" s="402">
        <v>7199968</v>
      </c>
    </row>
    <row r="2883" spans="1:8" x14ac:dyDescent="0.3">
      <c r="A2883" s="519">
        <v>5</v>
      </c>
      <c r="B2883" s="521" t="s">
        <v>25158</v>
      </c>
      <c r="C2883" s="402" t="s">
        <v>20480</v>
      </c>
      <c r="D2883" s="402" t="s">
        <v>274</v>
      </c>
      <c r="E2883" s="402" t="s">
        <v>20481</v>
      </c>
      <c r="F2883" s="402" t="s">
        <v>20482</v>
      </c>
      <c r="G2883" s="402">
        <v>925</v>
      </c>
      <c r="H2883" s="402">
        <v>2543415</v>
      </c>
    </row>
    <row r="2884" spans="1:8" x14ac:dyDescent="0.3">
      <c r="A2884" s="519">
        <v>5</v>
      </c>
      <c r="B2884" s="521" t="s">
        <v>25158</v>
      </c>
      <c r="C2884" s="402" t="s">
        <v>20501</v>
      </c>
      <c r="D2884" s="402" t="s">
        <v>274</v>
      </c>
      <c r="E2884" s="402" t="s">
        <v>20502</v>
      </c>
      <c r="F2884" s="402" t="s">
        <v>20503</v>
      </c>
      <c r="G2884" s="402">
        <v>925</v>
      </c>
      <c r="H2884" s="402">
        <v>9636814</v>
      </c>
    </row>
    <row r="2885" spans="1:8" x14ac:dyDescent="0.3">
      <c r="A2885" s="519">
        <v>5</v>
      </c>
      <c r="B2885" s="521" t="s">
        <v>25158</v>
      </c>
      <c r="C2885" s="402" t="s">
        <v>20337</v>
      </c>
      <c r="D2885" s="402" t="s">
        <v>274</v>
      </c>
      <c r="E2885" s="402" t="s">
        <v>20338</v>
      </c>
      <c r="F2885" s="402" t="s">
        <v>20339</v>
      </c>
      <c r="G2885" s="402">
        <v>425</v>
      </c>
      <c r="H2885" s="402">
        <v>9411617</v>
      </c>
    </row>
    <row r="2886" spans="1:8" x14ac:dyDescent="0.3">
      <c r="A2886" s="519">
        <v>5</v>
      </c>
      <c r="B2886" s="521" t="s">
        <v>25158</v>
      </c>
      <c r="C2886" s="402" t="s">
        <v>26626</v>
      </c>
      <c r="D2886" s="402" t="s">
        <v>274</v>
      </c>
      <c r="E2886" s="402" t="s">
        <v>26627</v>
      </c>
      <c r="F2886" s="402" t="s">
        <v>26628</v>
      </c>
      <c r="G2886" s="402">
        <v>256</v>
      </c>
      <c r="H2886" s="402">
        <v>3375404</v>
      </c>
    </row>
    <row r="2887" spans="1:8" x14ac:dyDescent="0.3">
      <c r="A2887" s="519">
        <v>5</v>
      </c>
      <c r="B2887" s="521" t="s">
        <v>25158</v>
      </c>
      <c r="C2887" s="402" t="s">
        <v>18904</v>
      </c>
      <c r="D2887" s="402" t="s">
        <v>274</v>
      </c>
      <c r="E2887" s="402" t="s">
        <v>18905</v>
      </c>
      <c r="F2887" s="402" t="s">
        <v>18906</v>
      </c>
      <c r="G2887" s="402">
        <v>303</v>
      </c>
      <c r="H2887" s="402">
        <v>8088403</v>
      </c>
    </row>
    <row r="2888" spans="1:8" x14ac:dyDescent="0.3">
      <c r="A2888" s="519">
        <v>5</v>
      </c>
      <c r="B2888" s="521" t="s">
        <v>25158</v>
      </c>
      <c r="C2888" s="402" t="s">
        <v>26111</v>
      </c>
      <c r="D2888" s="402" t="s">
        <v>274</v>
      </c>
      <c r="E2888" s="402" t="s">
        <v>26112</v>
      </c>
      <c r="F2888" s="402" t="s">
        <v>26113</v>
      </c>
      <c r="G2888" s="402">
        <v>925</v>
      </c>
      <c r="H2888" s="402">
        <v>2543226</v>
      </c>
    </row>
    <row r="2889" spans="1:8" x14ac:dyDescent="0.3">
      <c r="A2889" s="519">
        <v>5</v>
      </c>
      <c r="B2889" s="521" t="s">
        <v>25158</v>
      </c>
      <c r="C2889" s="402" t="s">
        <v>18817</v>
      </c>
      <c r="D2889" s="402" t="s">
        <v>274</v>
      </c>
      <c r="E2889" s="402" t="s">
        <v>18818</v>
      </c>
      <c r="F2889" s="402" t="s">
        <v>18819</v>
      </c>
      <c r="G2889" s="402">
        <v>925</v>
      </c>
      <c r="H2889" s="402">
        <v>8729927</v>
      </c>
    </row>
    <row r="2890" spans="1:8" x14ac:dyDescent="0.3">
      <c r="A2890" s="519">
        <v>5</v>
      </c>
      <c r="B2890" s="521" t="s">
        <v>25158</v>
      </c>
      <c r="C2890" s="402" t="s">
        <v>20612</v>
      </c>
      <c r="D2890" s="402" t="s">
        <v>274</v>
      </c>
      <c r="E2890" s="402" t="s">
        <v>20613</v>
      </c>
      <c r="F2890" s="402" t="s">
        <v>20614</v>
      </c>
      <c r="G2890" s="402">
        <v>925</v>
      </c>
      <c r="H2890" s="402">
        <v>3624094</v>
      </c>
    </row>
    <row r="2891" spans="1:8" x14ac:dyDescent="0.3">
      <c r="A2891" s="519">
        <v>5</v>
      </c>
      <c r="B2891" s="521" t="s">
        <v>25158</v>
      </c>
      <c r="C2891" s="402" t="s">
        <v>26629</v>
      </c>
      <c r="D2891" s="402" t="s">
        <v>274</v>
      </c>
      <c r="E2891" s="402" t="s">
        <v>26630</v>
      </c>
      <c r="F2891" s="402" t="s">
        <v>26631</v>
      </c>
      <c r="G2891" s="402">
        <v>925</v>
      </c>
      <c r="H2891" s="402">
        <v>3523873</v>
      </c>
    </row>
    <row r="2892" spans="1:8" x14ac:dyDescent="0.3">
      <c r="A2892" s="519">
        <v>5</v>
      </c>
      <c r="B2892" s="521" t="s">
        <v>25158</v>
      </c>
      <c r="C2892" s="402" t="s">
        <v>19026</v>
      </c>
      <c r="D2892" s="402" t="s">
        <v>274</v>
      </c>
      <c r="E2892" s="402" t="s">
        <v>19027</v>
      </c>
      <c r="F2892" s="402" t="s">
        <v>18990</v>
      </c>
      <c r="G2892" s="402">
        <v>408</v>
      </c>
      <c r="H2892" s="402">
        <v>8325684</v>
      </c>
    </row>
    <row r="2893" spans="1:8" x14ac:dyDescent="0.3">
      <c r="A2893" s="519">
        <v>5</v>
      </c>
      <c r="B2893" s="521" t="s">
        <v>25158</v>
      </c>
      <c r="C2893" s="402" t="s">
        <v>18985</v>
      </c>
      <c r="D2893" s="402" t="s">
        <v>274</v>
      </c>
      <c r="E2893" s="402" t="s">
        <v>18986</v>
      </c>
      <c r="F2893" s="402" t="s">
        <v>18987</v>
      </c>
      <c r="G2893" s="402">
        <v>650</v>
      </c>
      <c r="H2893" s="402">
        <v>4644631</v>
      </c>
    </row>
    <row r="2894" spans="1:8" x14ac:dyDescent="0.3">
      <c r="A2894" s="519">
        <v>5</v>
      </c>
      <c r="B2894" s="521" t="s">
        <v>25158</v>
      </c>
      <c r="C2894" s="402" t="s">
        <v>20516</v>
      </c>
      <c r="D2894" s="402" t="s">
        <v>274</v>
      </c>
      <c r="E2894" s="402" t="s">
        <v>20517</v>
      </c>
      <c r="F2894" s="402" t="s">
        <v>20518</v>
      </c>
      <c r="G2894" s="402">
        <v>415</v>
      </c>
      <c r="H2894" s="402">
        <v>7223868</v>
      </c>
    </row>
    <row r="2895" spans="1:8" x14ac:dyDescent="0.3">
      <c r="A2895" s="519">
        <v>5</v>
      </c>
      <c r="B2895" s="521" t="s">
        <v>25158</v>
      </c>
      <c r="C2895" s="402" t="s">
        <v>18892</v>
      </c>
      <c r="D2895" s="402" t="s">
        <v>294</v>
      </c>
      <c r="E2895" s="402" t="s">
        <v>18893</v>
      </c>
      <c r="F2895" s="402" t="s">
        <v>18894</v>
      </c>
      <c r="G2895" s="402">
        <v>925</v>
      </c>
      <c r="H2895" s="402">
        <v>8761198</v>
      </c>
    </row>
    <row r="2896" spans="1:8" x14ac:dyDescent="0.3">
      <c r="A2896" s="519">
        <v>5</v>
      </c>
      <c r="B2896" s="521" t="s">
        <v>25158</v>
      </c>
      <c r="C2896" s="402" t="s">
        <v>23856</v>
      </c>
      <c r="D2896" s="402" t="s">
        <v>274</v>
      </c>
      <c r="E2896" s="402" t="s">
        <v>23857</v>
      </c>
      <c r="F2896" s="402" t="s">
        <v>23858</v>
      </c>
      <c r="G2896" s="402">
        <v>925</v>
      </c>
      <c r="H2896" s="402">
        <v>7439272</v>
      </c>
    </row>
    <row r="2897" spans="1:8" x14ac:dyDescent="0.3">
      <c r="A2897" s="519">
        <v>5</v>
      </c>
      <c r="B2897" s="521" t="s">
        <v>25158</v>
      </c>
      <c r="C2897" s="402" t="s">
        <v>23862</v>
      </c>
      <c r="D2897" s="402" t="s">
        <v>274</v>
      </c>
      <c r="E2897" s="402" t="s">
        <v>23863</v>
      </c>
      <c r="F2897" s="402" t="s">
        <v>23864</v>
      </c>
      <c r="G2897" s="402">
        <v>925</v>
      </c>
      <c r="H2897" s="402">
        <v>7853075</v>
      </c>
    </row>
    <row r="2898" spans="1:8" x14ac:dyDescent="0.3">
      <c r="A2898" s="519">
        <v>5</v>
      </c>
      <c r="B2898" s="521" t="s">
        <v>25158</v>
      </c>
      <c r="C2898" s="402" t="s">
        <v>23956</v>
      </c>
      <c r="D2898" s="402" t="s">
        <v>274</v>
      </c>
      <c r="E2898" s="402" t="s">
        <v>23957</v>
      </c>
      <c r="F2898" s="402" t="s">
        <v>23958</v>
      </c>
      <c r="G2898" s="402">
        <v>925</v>
      </c>
      <c r="H2898" s="402">
        <v>9989291</v>
      </c>
    </row>
    <row r="2899" spans="1:8" x14ac:dyDescent="0.3">
      <c r="A2899" s="519">
        <v>5</v>
      </c>
      <c r="B2899" s="521" t="s">
        <v>25158</v>
      </c>
      <c r="C2899" s="402" t="s">
        <v>20525</v>
      </c>
      <c r="D2899" s="402" t="s">
        <v>274</v>
      </c>
      <c r="E2899" s="402" t="s">
        <v>20526</v>
      </c>
      <c r="F2899" s="402" t="s">
        <v>20527</v>
      </c>
      <c r="G2899" s="402">
        <v>925</v>
      </c>
      <c r="H2899" s="402">
        <v>3301847</v>
      </c>
    </row>
    <row r="2900" spans="1:8" x14ac:dyDescent="0.3">
      <c r="A2900" s="519">
        <v>5</v>
      </c>
      <c r="B2900" s="521" t="s">
        <v>25158</v>
      </c>
      <c r="C2900" s="402" t="s">
        <v>20558</v>
      </c>
      <c r="D2900" s="402" t="s">
        <v>274</v>
      </c>
      <c r="E2900" s="402" t="s">
        <v>20559</v>
      </c>
      <c r="F2900" s="402" t="s">
        <v>20560</v>
      </c>
      <c r="G2900" s="402">
        <v>415</v>
      </c>
      <c r="H2900" s="402">
        <v>5964100</v>
      </c>
    </row>
    <row r="2901" spans="1:8" x14ac:dyDescent="0.3">
      <c r="A2901" s="519">
        <v>5</v>
      </c>
      <c r="B2901" s="521" t="s">
        <v>25158</v>
      </c>
      <c r="C2901" s="402" t="s">
        <v>26165</v>
      </c>
      <c r="D2901" s="402" t="s">
        <v>274</v>
      </c>
      <c r="E2901" s="402" t="s">
        <v>26166</v>
      </c>
      <c r="F2901" s="402" t="s">
        <v>26167</v>
      </c>
      <c r="G2901" s="402">
        <v>925</v>
      </c>
      <c r="H2901" s="402">
        <v>2842038</v>
      </c>
    </row>
    <row r="2902" spans="1:8" x14ac:dyDescent="0.3">
      <c r="A2902" s="519">
        <v>5</v>
      </c>
      <c r="B2902" s="521" t="s">
        <v>25158</v>
      </c>
      <c r="C2902" s="402" t="s">
        <v>21200</v>
      </c>
      <c r="D2902" s="402" t="s">
        <v>274</v>
      </c>
      <c r="E2902" s="402" t="s">
        <v>21201</v>
      </c>
      <c r="F2902" s="402" t="s">
        <v>21202</v>
      </c>
      <c r="G2902" s="402">
        <v>201</v>
      </c>
      <c r="H2902" s="402">
        <v>4630098</v>
      </c>
    </row>
    <row r="2903" spans="1:8" x14ac:dyDescent="0.3">
      <c r="A2903" s="519">
        <v>5</v>
      </c>
      <c r="B2903" s="521" t="s">
        <v>25158</v>
      </c>
      <c r="C2903" s="402" t="s">
        <v>20358</v>
      </c>
      <c r="D2903" s="402" t="s">
        <v>274</v>
      </c>
      <c r="E2903" s="402" t="s">
        <v>20359</v>
      </c>
      <c r="F2903" s="402" t="s">
        <v>20360</v>
      </c>
      <c r="G2903" s="402">
        <v>650</v>
      </c>
      <c r="H2903" s="402">
        <v>7015550</v>
      </c>
    </row>
    <row r="2904" spans="1:8" x14ac:dyDescent="0.3">
      <c r="A2904" s="519">
        <v>5</v>
      </c>
      <c r="B2904" s="521" t="s">
        <v>25158</v>
      </c>
      <c r="C2904" s="402" t="s">
        <v>26174</v>
      </c>
      <c r="D2904" s="402" t="s">
        <v>274</v>
      </c>
      <c r="E2904" s="402" t="s">
        <v>26175</v>
      </c>
      <c r="F2904" s="402" t="s">
        <v>26176</v>
      </c>
      <c r="G2904" s="402">
        <v>925</v>
      </c>
      <c r="H2904" s="402">
        <v>2838537</v>
      </c>
    </row>
    <row r="2905" spans="1:8" x14ac:dyDescent="0.3">
      <c r="A2905" s="519">
        <v>5</v>
      </c>
      <c r="B2905" s="521" t="s">
        <v>25158</v>
      </c>
      <c r="C2905" s="402" t="s">
        <v>26632</v>
      </c>
      <c r="D2905" s="402" t="s">
        <v>274</v>
      </c>
      <c r="E2905" s="402" t="s">
        <v>26633</v>
      </c>
      <c r="F2905" s="402" t="s">
        <v>26634</v>
      </c>
      <c r="G2905" s="402">
        <v>415</v>
      </c>
      <c r="H2905" s="402">
        <v>3070558</v>
      </c>
    </row>
    <row r="2906" spans="1:8" x14ac:dyDescent="0.3">
      <c r="A2906" s="519">
        <v>5</v>
      </c>
      <c r="B2906" s="521" t="s">
        <v>25158</v>
      </c>
      <c r="C2906" s="402" t="s">
        <v>18871</v>
      </c>
      <c r="D2906" s="402" t="s">
        <v>274</v>
      </c>
      <c r="E2906" s="402" t="s">
        <v>18872</v>
      </c>
      <c r="F2906" s="402" t="s">
        <v>18873</v>
      </c>
      <c r="G2906" s="402">
        <v>408</v>
      </c>
      <c r="H2906" s="402">
        <v>2189221</v>
      </c>
    </row>
    <row r="2907" spans="1:8" x14ac:dyDescent="0.3">
      <c r="A2907" s="519">
        <v>5</v>
      </c>
      <c r="B2907" s="521" t="s">
        <v>25158</v>
      </c>
      <c r="C2907" s="402" t="s">
        <v>20534</v>
      </c>
      <c r="D2907" s="402" t="s">
        <v>274</v>
      </c>
      <c r="E2907" s="402" t="s">
        <v>20535</v>
      </c>
      <c r="F2907" s="402" t="s">
        <v>20536</v>
      </c>
      <c r="G2907" s="402">
        <v>415</v>
      </c>
      <c r="H2907" s="402">
        <v>5170765</v>
      </c>
    </row>
    <row r="2908" spans="1:8" x14ac:dyDescent="0.3">
      <c r="A2908" s="519">
        <v>5</v>
      </c>
      <c r="B2908" s="521" t="s">
        <v>25158</v>
      </c>
      <c r="C2908" s="402" t="s">
        <v>20603</v>
      </c>
      <c r="D2908" s="402" t="s">
        <v>274</v>
      </c>
      <c r="E2908" s="402" t="s">
        <v>20604</v>
      </c>
      <c r="F2908" s="402" t="s">
        <v>20605</v>
      </c>
      <c r="G2908" s="402">
        <v>925</v>
      </c>
      <c r="H2908" s="402">
        <v>7191525</v>
      </c>
    </row>
    <row r="2909" spans="1:8" x14ac:dyDescent="0.3">
      <c r="A2909" s="519">
        <v>5</v>
      </c>
      <c r="B2909" s="521" t="s">
        <v>25158</v>
      </c>
      <c r="C2909" s="402" t="s">
        <v>20528</v>
      </c>
      <c r="D2909" s="402" t="s">
        <v>274</v>
      </c>
      <c r="E2909" s="402" t="s">
        <v>20529</v>
      </c>
      <c r="F2909" s="402" t="s">
        <v>20530</v>
      </c>
      <c r="G2909" s="402">
        <v>925</v>
      </c>
      <c r="H2909" s="402">
        <v>3991211</v>
      </c>
    </row>
    <row r="2910" spans="1:8" x14ac:dyDescent="0.3">
      <c r="A2910" s="519">
        <v>5</v>
      </c>
      <c r="B2910" s="521" t="s">
        <v>25158</v>
      </c>
      <c r="C2910" s="402" t="s">
        <v>23980</v>
      </c>
      <c r="D2910" s="402" t="s">
        <v>274</v>
      </c>
      <c r="E2910" s="402" t="s">
        <v>23981</v>
      </c>
      <c r="F2910" s="402" t="s">
        <v>23982</v>
      </c>
      <c r="G2910" s="402">
        <v>925</v>
      </c>
      <c r="H2910" s="402">
        <v>7431764</v>
      </c>
    </row>
    <row r="2911" spans="1:8" x14ac:dyDescent="0.3">
      <c r="A2911" s="519">
        <v>5</v>
      </c>
      <c r="B2911" s="521" t="s">
        <v>25158</v>
      </c>
      <c r="C2911" s="402" t="s">
        <v>19037</v>
      </c>
      <c r="D2911" s="402" t="s">
        <v>274</v>
      </c>
      <c r="E2911" s="402" t="s">
        <v>19038</v>
      </c>
      <c r="F2911" s="402" t="s">
        <v>19039</v>
      </c>
      <c r="G2911" s="402">
        <v>415</v>
      </c>
      <c r="H2911" s="402">
        <v>3094382</v>
      </c>
    </row>
    <row r="2912" spans="1:8" x14ac:dyDescent="0.3">
      <c r="A2912" s="519">
        <v>5</v>
      </c>
      <c r="B2912" s="521" t="s">
        <v>25158</v>
      </c>
      <c r="C2912" s="402" t="s">
        <v>20483</v>
      </c>
      <c r="D2912" s="402" t="s">
        <v>274</v>
      </c>
      <c r="E2912" s="402" t="s">
        <v>20484</v>
      </c>
      <c r="F2912" s="402" t="s">
        <v>20485</v>
      </c>
      <c r="G2912" s="402">
        <v>415</v>
      </c>
      <c r="H2912" s="402">
        <v>5279255</v>
      </c>
    </row>
    <row r="2913" spans="1:8" x14ac:dyDescent="0.3">
      <c r="A2913" s="519">
        <v>5</v>
      </c>
      <c r="B2913" s="521" t="s">
        <v>25158</v>
      </c>
      <c r="C2913" s="402" t="s">
        <v>26635</v>
      </c>
      <c r="D2913" s="402" t="s">
        <v>274</v>
      </c>
      <c r="E2913" s="402" t="s">
        <v>26636</v>
      </c>
      <c r="F2913" s="402" t="s">
        <v>26637</v>
      </c>
      <c r="G2913" s="402">
        <v>415</v>
      </c>
      <c r="H2913" s="402">
        <v>2541674</v>
      </c>
    </row>
    <row r="2914" spans="1:8" x14ac:dyDescent="0.3">
      <c r="A2914" s="519">
        <v>5</v>
      </c>
      <c r="B2914" s="521" t="s">
        <v>25158</v>
      </c>
      <c r="C2914" s="402" t="s">
        <v>18859</v>
      </c>
      <c r="D2914" s="402" t="s">
        <v>274</v>
      </c>
      <c r="E2914" s="402" t="s">
        <v>18860</v>
      </c>
      <c r="F2914" s="402" t="s">
        <v>18861</v>
      </c>
      <c r="G2914" s="402">
        <v>707</v>
      </c>
      <c r="H2914" s="402">
        <v>8152448</v>
      </c>
    </row>
    <row r="2915" spans="1:8" x14ac:dyDescent="0.3">
      <c r="A2915" s="519">
        <v>5</v>
      </c>
      <c r="B2915" s="521" t="s">
        <v>25158</v>
      </c>
      <c r="C2915" s="402" t="s">
        <v>23968</v>
      </c>
      <c r="D2915" s="402" t="s">
        <v>274</v>
      </c>
      <c r="E2915" s="402" t="s">
        <v>23969</v>
      </c>
      <c r="F2915" s="402" t="s">
        <v>23970</v>
      </c>
      <c r="G2915" s="402">
        <v>925</v>
      </c>
      <c r="H2915" s="402">
        <v>9630718</v>
      </c>
    </row>
    <row r="2916" spans="1:8" x14ac:dyDescent="0.3">
      <c r="A2916" s="519">
        <v>5</v>
      </c>
      <c r="B2916" s="521" t="s">
        <v>25158</v>
      </c>
      <c r="C2916" s="402" t="s">
        <v>18955</v>
      </c>
      <c r="D2916" s="402" t="s">
        <v>274</v>
      </c>
      <c r="E2916" s="402" t="s">
        <v>18956</v>
      </c>
      <c r="F2916" s="402" t="s">
        <v>18957</v>
      </c>
      <c r="G2916" s="402">
        <v>510</v>
      </c>
      <c r="H2916" s="402">
        <v>2094194</v>
      </c>
    </row>
    <row r="2917" spans="1:8" x14ac:dyDescent="0.3">
      <c r="A2917" s="519">
        <v>5</v>
      </c>
      <c r="B2917" s="521" t="s">
        <v>25158</v>
      </c>
      <c r="C2917" s="402" t="s">
        <v>26177</v>
      </c>
      <c r="D2917" s="402" t="s">
        <v>274</v>
      </c>
      <c r="E2917" s="402" t="s">
        <v>26178</v>
      </c>
      <c r="F2917" s="402" t="s">
        <v>26179</v>
      </c>
      <c r="G2917" s="402">
        <v>707</v>
      </c>
      <c r="H2917" s="402">
        <v>2990066</v>
      </c>
    </row>
    <row r="2918" spans="1:8" x14ac:dyDescent="0.3">
      <c r="A2918" s="519">
        <v>5</v>
      </c>
      <c r="B2918" s="521" t="s">
        <v>25158</v>
      </c>
      <c r="C2918" s="402" t="s">
        <v>23833</v>
      </c>
      <c r="D2918" s="402" t="s">
        <v>274</v>
      </c>
      <c r="E2918" s="402" t="s">
        <v>23834</v>
      </c>
      <c r="F2918" s="402" t="s">
        <v>23835</v>
      </c>
      <c r="G2918" s="402">
        <v>925</v>
      </c>
      <c r="H2918" s="402">
        <v>3936110</v>
      </c>
    </row>
    <row r="2919" spans="1:8" x14ac:dyDescent="0.3">
      <c r="A2919" s="519">
        <v>5</v>
      </c>
      <c r="B2919" s="521" t="s">
        <v>25158</v>
      </c>
      <c r="C2919" s="402" t="s">
        <v>20591</v>
      </c>
      <c r="D2919" s="402" t="s">
        <v>274</v>
      </c>
      <c r="E2919" s="402" t="s">
        <v>20592</v>
      </c>
      <c r="F2919" s="402" t="s">
        <v>20593</v>
      </c>
      <c r="G2919" s="402">
        <v>925</v>
      </c>
      <c r="H2919" s="402">
        <v>8998858</v>
      </c>
    </row>
    <row r="2920" spans="1:8" x14ac:dyDescent="0.3">
      <c r="A2920" s="519">
        <v>5</v>
      </c>
      <c r="B2920" s="521" t="s">
        <v>25158</v>
      </c>
      <c r="C2920" s="402" t="s">
        <v>20625</v>
      </c>
      <c r="D2920" s="402" t="s">
        <v>274</v>
      </c>
      <c r="E2920" s="402" t="s">
        <v>20626</v>
      </c>
      <c r="F2920" s="402" t="s">
        <v>20627</v>
      </c>
      <c r="G2920" s="402">
        <v>925</v>
      </c>
      <c r="H2920" s="402">
        <v>8990034</v>
      </c>
    </row>
    <row r="2921" spans="1:8" x14ac:dyDescent="0.3">
      <c r="A2921" s="519">
        <v>5</v>
      </c>
      <c r="B2921" s="521" t="s">
        <v>25158</v>
      </c>
      <c r="C2921" s="402" t="s">
        <v>20588</v>
      </c>
      <c r="D2921" s="402" t="s">
        <v>274</v>
      </c>
      <c r="E2921" s="402" t="s">
        <v>20589</v>
      </c>
      <c r="F2921" s="402" t="s">
        <v>20590</v>
      </c>
      <c r="G2921" s="402">
        <v>925</v>
      </c>
      <c r="H2921" s="402">
        <v>2608310</v>
      </c>
    </row>
    <row r="2922" spans="1:8" x14ac:dyDescent="0.3">
      <c r="A2922" s="519">
        <v>5</v>
      </c>
      <c r="B2922" s="521" t="s">
        <v>25158</v>
      </c>
      <c r="C2922" s="402" t="s">
        <v>26638</v>
      </c>
      <c r="D2922" s="402" t="s">
        <v>274</v>
      </c>
      <c r="E2922" s="402" t="s">
        <v>26639</v>
      </c>
      <c r="F2922" s="402" t="s">
        <v>26640</v>
      </c>
      <c r="G2922" s="402">
        <v>510</v>
      </c>
      <c r="H2922" s="402">
        <v>7731190</v>
      </c>
    </row>
    <row r="2923" spans="1:8" x14ac:dyDescent="0.3">
      <c r="A2923" s="519">
        <v>5</v>
      </c>
      <c r="B2923" s="521" t="s">
        <v>25158</v>
      </c>
      <c r="C2923" s="402" t="s">
        <v>26641</v>
      </c>
      <c r="D2923" s="402" t="s">
        <v>274</v>
      </c>
      <c r="E2923" s="402" t="s">
        <v>26642</v>
      </c>
      <c r="F2923" s="402" t="s">
        <v>26643</v>
      </c>
      <c r="G2923" s="402">
        <v>310</v>
      </c>
      <c r="H2923" s="402">
        <v>7090475</v>
      </c>
    </row>
    <row r="2924" spans="1:8" x14ac:dyDescent="0.3">
      <c r="A2924" s="519">
        <v>5</v>
      </c>
      <c r="B2924" s="521" t="s">
        <v>25158</v>
      </c>
      <c r="C2924" s="402" t="s">
        <v>20418</v>
      </c>
      <c r="D2924" s="402" t="s">
        <v>274</v>
      </c>
      <c r="E2924" s="402" t="s">
        <v>20419</v>
      </c>
      <c r="F2924" s="402" t="s">
        <v>20420</v>
      </c>
      <c r="G2924" s="402">
        <v>415</v>
      </c>
      <c r="H2924" s="402">
        <v>4251418</v>
      </c>
    </row>
    <row r="2925" spans="1:8" x14ac:dyDescent="0.3">
      <c r="A2925" s="519">
        <v>5</v>
      </c>
      <c r="B2925" s="521" t="s">
        <v>25158</v>
      </c>
      <c r="C2925" s="402" t="s">
        <v>25280</v>
      </c>
      <c r="D2925" s="402" t="s">
        <v>274</v>
      </c>
      <c r="E2925" s="402" t="s">
        <v>25281</v>
      </c>
      <c r="F2925" s="402" t="s">
        <v>25282</v>
      </c>
      <c r="G2925" s="402">
        <v>925</v>
      </c>
      <c r="H2925" s="402">
        <v>3367958</v>
      </c>
    </row>
    <row r="2926" spans="1:8" x14ac:dyDescent="0.3">
      <c r="A2926" s="519">
        <v>5</v>
      </c>
      <c r="B2926" s="521" t="s">
        <v>25158</v>
      </c>
      <c r="C2926" s="402" t="s">
        <v>23974</v>
      </c>
      <c r="D2926" s="402" t="s">
        <v>274</v>
      </c>
      <c r="E2926" s="402" t="s">
        <v>23975</v>
      </c>
      <c r="F2926" s="402" t="s">
        <v>23976</v>
      </c>
      <c r="G2926" s="402">
        <v>999</v>
      </c>
      <c r="H2926" s="402">
        <v>9999999</v>
      </c>
    </row>
    <row r="2927" spans="1:8" x14ac:dyDescent="0.3">
      <c r="A2927" s="519">
        <v>5</v>
      </c>
      <c r="B2927" s="521" t="s">
        <v>25158</v>
      </c>
      <c r="C2927" s="402" t="s">
        <v>18979</v>
      </c>
      <c r="D2927" s="402" t="s">
        <v>274</v>
      </c>
      <c r="E2927" s="402" t="s">
        <v>18980</v>
      </c>
      <c r="F2927" s="402" t="s">
        <v>18981</v>
      </c>
      <c r="G2927" s="402">
        <v>925</v>
      </c>
      <c r="H2927" s="402">
        <v>8588018</v>
      </c>
    </row>
    <row r="2928" spans="1:8" x14ac:dyDescent="0.3">
      <c r="A2928" s="519">
        <v>5</v>
      </c>
      <c r="B2928" s="521" t="s">
        <v>25158</v>
      </c>
      <c r="C2928" s="402" t="s">
        <v>23865</v>
      </c>
      <c r="D2928" s="402" t="s">
        <v>274</v>
      </c>
      <c r="E2928" s="402" t="s">
        <v>23866</v>
      </c>
      <c r="F2928" s="402" t="s">
        <v>23867</v>
      </c>
      <c r="G2928" s="402">
        <v>925</v>
      </c>
      <c r="H2928" s="402">
        <v>4175953</v>
      </c>
    </row>
    <row r="2929" spans="1:8" x14ac:dyDescent="0.3">
      <c r="A2929" s="519">
        <v>5</v>
      </c>
      <c r="B2929" s="521" t="s">
        <v>25158</v>
      </c>
      <c r="C2929" s="402" t="s">
        <v>20549</v>
      </c>
      <c r="D2929" s="402" t="s">
        <v>274</v>
      </c>
      <c r="E2929" s="402" t="s">
        <v>20550</v>
      </c>
      <c r="F2929" s="402" t="s">
        <v>20551</v>
      </c>
      <c r="G2929" s="402">
        <v>415</v>
      </c>
      <c r="H2929" s="402">
        <v>7869874</v>
      </c>
    </row>
    <row r="2930" spans="1:8" x14ac:dyDescent="0.3">
      <c r="A2930" s="519">
        <v>5</v>
      </c>
      <c r="B2930" s="521" t="s">
        <v>25158</v>
      </c>
      <c r="C2930" s="402" t="s">
        <v>26644</v>
      </c>
      <c r="D2930" s="402" t="s">
        <v>274</v>
      </c>
      <c r="E2930" s="402" t="s">
        <v>26645</v>
      </c>
      <c r="F2930" s="402" t="s">
        <v>26646</v>
      </c>
      <c r="G2930" s="402">
        <v>415</v>
      </c>
      <c r="H2930" s="402">
        <v>6900652</v>
      </c>
    </row>
    <row r="2931" spans="1:8" x14ac:dyDescent="0.3">
      <c r="A2931" s="519">
        <v>5</v>
      </c>
      <c r="B2931" s="521" t="s">
        <v>25158</v>
      </c>
      <c r="C2931" s="402" t="s">
        <v>26647</v>
      </c>
      <c r="D2931" s="402" t="s">
        <v>274</v>
      </c>
      <c r="E2931" s="402" t="s">
        <v>26648</v>
      </c>
      <c r="F2931" s="402" t="s">
        <v>26649</v>
      </c>
      <c r="G2931" s="402">
        <v>415</v>
      </c>
      <c r="H2931" s="402">
        <v>5277231</v>
      </c>
    </row>
    <row r="2932" spans="1:8" x14ac:dyDescent="0.3">
      <c r="A2932" s="519">
        <v>5</v>
      </c>
      <c r="B2932" s="521" t="s">
        <v>25158</v>
      </c>
      <c r="C2932" s="402" t="s">
        <v>18889</v>
      </c>
      <c r="D2932" s="402" t="s">
        <v>274</v>
      </c>
      <c r="E2932" s="402" t="s">
        <v>18890</v>
      </c>
      <c r="F2932" s="402" t="s">
        <v>18891</v>
      </c>
      <c r="G2932" s="402">
        <v>925</v>
      </c>
      <c r="H2932" s="402">
        <v>5750824</v>
      </c>
    </row>
    <row r="2933" spans="1:8" x14ac:dyDescent="0.3">
      <c r="A2933" s="519">
        <v>5</v>
      </c>
      <c r="B2933" s="521" t="s">
        <v>25158</v>
      </c>
      <c r="C2933" s="402" t="s">
        <v>26147</v>
      </c>
      <c r="D2933" s="402" t="s">
        <v>274</v>
      </c>
      <c r="E2933" s="402" t="s">
        <v>26148</v>
      </c>
      <c r="F2933" s="402" t="s">
        <v>26149</v>
      </c>
      <c r="G2933" s="402">
        <v>818</v>
      </c>
      <c r="H2933" s="402">
        <v>4646283</v>
      </c>
    </row>
    <row r="2934" spans="1:8" x14ac:dyDescent="0.3">
      <c r="A2934" s="519">
        <v>5</v>
      </c>
      <c r="B2934" s="521" t="s">
        <v>25158</v>
      </c>
      <c r="C2934" s="402" t="s">
        <v>26650</v>
      </c>
      <c r="D2934" s="402" t="s">
        <v>274</v>
      </c>
      <c r="E2934" s="402" t="s">
        <v>26651</v>
      </c>
      <c r="F2934" s="402" t="s">
        <v>26652</v>
      </c>
      <c r="G2934" s="402">
        <v>925</v>
      </c>
      <c r="H2934" s="402">
        <v>7855999</v>
      </c>
    </row>
    <row r="2935" spans="1:8" x14ac:dyDescent="0.3">
      <c r="A2935" s="519">
        <v>5</v>
      </c>
      <c r="B2935" s="521" t="s">
        <v>25158</v>
      </c>
      <c r="C2935" s="402" t="s">
        <v>20462</v>
      </c>
      <c r="D2935" s="402" t="s">
        <v>274</v>
      </c>
      <c r="E2935" s="402" t="s">
        <v>20463</v>
      </c>
      <c r="F2935" s="402" t="s">
        <v>20464</v>
      </c>
      <c r="G2935" s="402">
        <v>925</v>
      </c>
      <c r="H2935" s="402">
        <v>2542224</v>
      </c>
    </row>
    <row r="2936" spans="1:8" x14ac:dyDescent="0.3">
      <c r="A2936" s="519">
        <v>5</v>
      </c>
      <c r="B2936" s="521" t="s">
        <v>25158</v>
      </c>
      <c r="C2936" s="402" t="s">
        <v>20468</v>
      </c>
      <c r="D2936" s="402" t="s">
        <v>274</v>
      </c>
      <c r="E2936" s="402" t="s">
        <v>20469</v>
      </c>
      <c r="F2936" s="402" t="s">
        <v>20470</v>
      </c>
      <c r="G2936" s="402">
        <v>925</v>
      </c>
      <c r="H2936" s="402">
        <v>2531224</v>
      </c>
    </row>
    <row r="2937" spans="1:8" x14ac:dyDescent="0.3">
      <c r="A2937" s="519">
        <v>5</v>
      </c>
      <c r="B2937" s="521" t="s">
        <v>25158</v>
      </c>
      <c r="C2937" s="402" t="s">
        <v>20471</v>
      </c>
      <c r="D2937" s="402" t="s">
        <v>274</v>
      </c>
      <c r="E2937" s="402" t="s">
        <v>20472</v>
      </c>
      <c r="F2937" s="402" t="s">
        <v>20473</v>
      </c>
      <c r="G2937" s="402">
        <v>510</v>
      </c>
      <c r="H2937" s="402">
        <v>8910538</v>
      </c>
    </row>
    <row r="2938" spans="1:8" x14ac:dyDescent="0.3">
      <c r="A2938" s="519">
        <v>5</v>
      </c>
      <c r="B2938" s="521" t="s">
        <v>25158</v>
      </c>
      <c r="C2938" s="402" t="s">
        <v>20424</v>
      </c>
      <c r="D2938" s="402" t="s">
        <v>274</v>
      </c>
      <c r="E2938" s="402" t="s">
        <v>20425</v>
      </c>
      <c r="F2938" s="402" t="s">
        <v>20426</v>
      </c>
      <c r="G2938" s="402">
        <v>925</v>
      </c>
      <c r="H2938" s="402">
        <v>3860035</v>
      </c>
    </row>
    <row r="2939" spans="1:8" x14ac:dyDescent="0.3">
      <c r="A2939" s="519">
        <v>5</v>
      </c>
      <c r="B2939" s="521" t="s">
        <v>25158</v>
      </c>
      <c r="C2939" s="402" t="s">
        <v>18910</v>
      </c>
      <c r="D2939" s="402" t="s">
        <v>274</v>
      </c>
      <c r="E2939" s="402" t="s">
        <v>18911</v>
      </c>
      <c r="F2939" s="402" t="s">
        <v>18912</v>
      </c>
      <c r="G2939" s="402">
        <v>925</v>
      </c>
      <c r="H2939" s="402">
        <v>8554713</v>
      </c>
    </row>
    <row r="2940" spans="1:8" x14ac:dyDescent="0.3">
      <c r="A2940" s="519">
        <v>5</v>
      </c>
      <c r="B2940" s="521" t="s">
        <v>25158</v>
      </c>
      <c r="C2940" s="402" t="s">
        <v>19000</v>
      </c>
      <c r="D2940" s="402" t="s">
        <v>274</v>
      </c>
      <c r="E2940" s="402" t="s">
        <v>19001</v>
      </c>
      <c r="F2940" s="402" t="s">
        <v>19002</v>
      </c>
      <c r="G2940" s="402">
        <v>925</v>
      </c>
      <c r="H2940" s="402">
        <v>7650213</v>
      </c>
    </row>
    <row r="2941" spans="1:8" x14ac:dyDescent="0.3">
      <c r="A2941" s="519">
        <v>5</v>
      </c>
      <c r="B2941" s="521" t="s">
        <v>25158</v>
      </c>
      <c r="C2941" s="402" t="s">
        <v>19049</v>
      </c>
      <c r="D2941" s="402" t="s">
        <v>274</v>
      </c>
      <c r="E2941" s="402" t="s">
        <v>19050</v>
      </c>
      <c r="F2941" s="402" t="s">
        <v>19051</v>
      </c>
      <c r="G2941" s="402">
        <v>209</v>
      </c>
      <c r="H2941" s="402">
        <v>5956127</v>
      </c>
    </row>
    <row r="2942" spans="1:8" x14ac:dyDescent="0.3">
      <c r="A2942" s="519">
        <v>5</v>
      </c>
      <c r="B2942" s="521" t="s">
        <v>25158</v>
      </c>
      <c r="C2942" s="402" t="s">
        <v>23998</v>
      </c>
      <c r="D2942" s="402" t="s">
        <v>274</v>
      </c>
      <c r="E2942" s="402" t="s">
        <v>23999</v>
      </c>
      <c r="F2942" s="402" t="s">
        <v>24000</v>
      </c>
      <c r="G2942" s="402">
        <v>925</v>
      </c>
      <c r="H2942" s="402">
        <v>2164254</v>
      </c>
    </row>
    <row r="2943" spans="1:8" x14ac:dyDescent="0.3">
      <c r="A2943" s="519">
        <v>5</v>
      </c>
      <c r="B2943" s="521" t="s">
        <v>25158</v>
      </c>
      <c r="C2943" s="402" t="s">
        <v>20453</v>
      </c>
      <c r="D2943" s="402" t="s">
        <v>274</v>
      </c>
      <c r="E2943" s="402" t="s">
        <v>20454</v>
      </c>
      <c r="F2943" s="402" t="s">
        <v>20455</v>
      </c>
      <c r="G2943" s="402">
        <v>415</v>
      </c>
      <c r="H2943" s="402">
        <v>2989450</v>
      </c>
    </row>
    <row r="2944" spans="1:8" x14ac:dyDescent="0.3">
      <c r="A2944" s="519">
        <v>5</v>
      </c>
      <c r="B2944" s="521" t="s">
        <v>25158</v>
      </c>
      <c r="C2944" s="402" t="s">
        <v>26653</v>
      </c>
      <c r="D2944" s="402" t="s">
        <v>274</v>
      </c>
      <c r="E2944" s="402" t="s">
        <v>26654</v>
      </c>
      <c r="F2944" s="402" t="s">
        <v>26655</v>
      </c>
      <c r="G2944" s="402">
        <v>925</v>
      </c>
      <c r="H2944" s="402">
        <v>8209654</v>
      </c>
    </row>
    <row r="2945" spans="1:8" x14ac:dyDescent="0.3">
      <c r="A2945" s="519">
        <v>5</v>
      </c>
      <c r="B2945" s="521" t="s">
        <v>25158</v>
      </c>
      <c r="C2945" s="402" t="s">
        <v>26656</v>
      </c>
      <c r="D2945" s="402" t="s">
        <v>274</v>
      </c>
      <c r="E2945" s="402" t="s">
        <v>26657</v>
      </c>
      <c r="F2945" s="402" t="s">
        <v>26658</v>
      </c>
      <c r="G2945" s="402">
        <v>408</v>
      </c>
      <c r="H2945" s="402">
        <v>7056900</v>
      </c>
    </row>
    <row r="2946" spans="1:8" x14ac:dyDescent="0.3">
      <c r="A2946" s="519">
        <v>5</v>
      </c>
      <c r="B2946" s="521" t="s">
        <v>25158</v>
      </c>
      <c r="C2946" s="402" t="s">
        <v>20474</v>
      </c>
      <c r="D2946" s="402" t="s">
        <v>274</v>
      </c>
      <c r="E2946" s="402" t="s">
        <v>20475</v>
      </c>
      <c r="F2946" s="402" t="s">
        <v>20476</v>
      </c>
      <c r="G2946" s="402">
        <v>714</v>
      </c>
      <c r="H2946" s="402">
        <v>6095102</v>
      </c>
    </row>
    <row r="2947" spans="1:8" x14ac:dyDescent="0.3">
      <c r="A2947" s="519">
        <v>5</v>
      </c>
      <c r="B2947" s="521" t="s">
        <v>25158</v>
      </c>
      <c r="C2947" s="402" t="s">
        <v>18811</v>
      </c>
      <c r="D2947" s="402" t="s">
        <v>274</v>
      </c>
      <c r="E2947" s="402" t="s">
        <v>18812</v>
      </c>
      <c r="F2947" s="402" t="s">
        <v>18813</v>
      </c>
      <c r="G2947" s="402">
        <v>925</v>
      </c>
      <c r="H2947" s="402">
        <v>7438220</v>
      </c>
    </row>
    <row r="2948" spans="1:8" x14ac:dyDescent="0.3">
      <c r="A2948" s="519">
        <v>5</v>
      </c>
      <c r="B2948" s="521" t="s">
        <v>25158</v>
      </c>
      <c r="C2948" s="402" t="s">
        <v>19034</v>
      </c>
      <c r="D2948" s="402" t="s">
        <v>274</v>
      </c>
      <c r="E2948" s="402" t="s">
        <v>19035</v>
      </c>
      <c r="F2948" s="402" t="s">
        <v>19036</v>
      </c>
      <c r="G2948" s="402">
        <v>925</v>
      </c>
      <c r="H2948" s="402">
        <v>8726120</v>
      </c>
    </row>
    <row r="2949" spans="1:8" x14ac:dyDescent="0.3">
      <c r="A2949" s="519">
        <v>5</v>
      </c>
      <c r="B2949" s="521" t="s">
        <v>25158</v>
      </c>
      <c r="C2949" s="402" t="s">
        <v>19020</v>
      </c>
      <c r="D2949" s="402" t="s">
        <v>274</v>
      </c>
      <c r="E2949" s="402" t="s">
        <v>19021</v>
      </c>
      <c r="F2949" s="402" t="s">
        <v>19022</v>
      </c>
      <c r="G2949" s="402">
        <v>925</v>
      </c>
      <c r="H2949" s="402">
        <v>8373878</v>
      </c>
    </row>
    <row r="2950" spans="1:8" x14ac:dyDescent="0.3">
      <c r="A2950" s="519">
        <v>5</v>
      </c>
      <c r="B2950" s="521" t="s">
        <v>25158</v>
      </c>
      <c r="C2950" s="402" t="s">
        <v>20628</v>
      </c>
      <c r="D2950" s="402" t="s">
        <v>274</v>
      </c>
      <c r="E2950" s="402" t="s">
        <v>20629</v>
      </c>
      <c r="F2950" s="402" t="s">
        <v>20630</v>
      </c>
      <c r="G2950" s="402">
        <v>925</v>
      </c>
      <c r="H2950" s="402">
        <v>8371292</v>
      </c>
    </row>
    <row r="2951" spans="1:8" x14ac:dyDescent="0.3">
      <c r="A2951" s="519">
        <v>5</v>
      </c>
      <c r="B2951" s="521" t="s">
        <v>25158</v>
      </c>
      <c r="C2951" s="402" t="s">
        <v>18967</v>
      </c>
      <c r="D2951" s="402" t="s">
        <v>274</v>
      </c>
      <c r="E2951" s="402" t="s">
        <v>18968</v>
      </c>
      <c r="F2951" s="402" t="s">
        <v>18969</v>
      </c>
      <c r="G2951" s="402">
        <v>925</v>
      </c>
      <c r="H2951" s="402">
        <v>8726383</v>
      </c>
    </row>
    <row r="2952" spans="1:8" x14ac:dyDescent="0.3">
      <c r="A2952" s="519">
        <v>5</v>
      </c>
      <c r="B2952" s="521" t="s">
        <v>25158</v>
      </c>
      <c r="C2952" s="402" t="s">
        <v>18886</v>
      </c>
      <c r="D2952" s="402" t="s">
        <v>274</v>
      </c>
      <c r="E2952" s="402" t="s">
        <v>18887</v>
      </c>
      <c r="F2952" s="402" t="s">
        <v>18888</v>
      </c>
      <c r="G2952" s="402">
        <v>925</v>
      </c>
      <c r="H2952" s="402">
        <v>6837706</v>
      </c>
    </row>
    <row r="2953" spans="1:8" x14ac:dyDescent="0.3">
      <c r="A2953" s="519">
        <v>5</v>
      </c>
      <c r="B2953" s="521" t="s">
        <v>25158</v>
      </c>
      <c r="C2953" s="402" t="s">
        <v>20522</v>
      </c>
      <c r="D2953" s="402" t="s">
        <v>274</v>
      </c>
      <c r="E2953" s="402" t="s">
        <v>20523</v>
      </c>
      <c r="F2953" s="402" t="s">
        <v>20524</v>
      </c>
      <c r="G2953" s="402">
        <v>650</v>
      </c>
      <c r="H2953" s="402">
        <v>7874158</v>
      </c>
    </row>
    <row r="2954" spans="1:8" x14ac:dyDescent="0.3">
      <c r="A2954" s="519">
        <v>5</v>
      </c>
      <c r="B2954" s="521" t="s">
        <v>25158</v>
      </c>
      <c r="C2954" s="402" t="s">
        <v>24007</v>
      </c>
      <c r="D2954" s="402" t="s">
        <v>274</v>
      </c>
      <c r="E2954" s="402" t="s">
        <v>24008</v>
      </c>
      <c r="F2954" s="402" t="s">
        <v>24009</v>
      </c>
      <c r="G2954" s="402">
        <v>925</v>
      </c>
      <c r="H2954" s="402">
        <v>6401130</v>
      </c>
    </row>
    <row r="2955" spans="1:8" x14ac:dyDescent="0.3">
      <c r="A2955" s="519">
        <v>5</v>
      </c>
      <c r="B2955" s="521" t="s">
        <v>25158</v>
      </c>
      <c r="C2955" s="402" t="s">
        <v>24004</v>
      </c>
      <c r="D2955" s="402" t="s">
        <v>274</v>
      </c>
      <c r="E2955" s="402" t="s">
        <v>24005</v>
      </c>
      <c r="F2955" s="402" t="s">
        <v>24006</v>
      </c>
      <c r="G2955" s="402">
        <v>408</v>
      </c>
      <c r="H2955" s="402">
        <v>7479557</v>
      </c>
    </row>
    <row r="2956" spans="1:8" x14ac:dyDescent="0.3">
      <c r="A2956" s="519">
        <v>5</v>
      </c>
      <c r="B2956" s="521" t="s">
        <v>25158</v>
      </c>
      <c r="C2956" s="402" t="s">
        <v>20576</v>
      </c>
      <c r="D2956" s="402" t="s">
        <v>274</v>
      </c>
      <c r="E2956" s="402" t="s">
        <v>20577</v>
      </c>
      <c r="F2956" s="402" t="s">
        <v>20578</v>
      </c>
      <c r="G2956" s="402">
        <v>415</v>
      </c>
      <c r="H2956" s="402">
        <v>2977910</v>
      </c>
    </row>
    <row r="2957" spans="1:8" x14ac:dyDescent="0.3">
      <c r="A2957" s="519">
        <v>5</v>
      </c>
      <c r="B2957" s="521" t="s">
        <v>25158</v>
      </c>
      <c r="C2957" s="402" t="s">
        <v>26183</v>
      </c>
      <c r="D2957" s="402" t="s">
        <v>274</v>
      </c>
      <c r="E2957" s="402" t="s">
        <v>26184</v>
      </c>
      <c r="F2957" s="402" t="s">
        <v>26185</v>
      </c>
      <c r="G2957" s="402">
        <v>510</v>
      </c>
      <c r="H2957" s="402">
        <v>4728888</v>
      </c>
    </row>
    <row r="2958" spans="1:8" x14ac:dyDescent="0.3">
      <c r="A2958" s="519">
        <v>5</v>
      </c>
      <c r="B2958" s="521" t="s">
        <v>25158</v>
      </c>
      <c r="C2958" s="402" t="s">
        <v>26129</v>
      </c>
      <c r="D2958" s="402" t="s">
        <v>274</v>
      </c>
      <c r="E2958" s="402" t="s">
        <v>26130</v>
      </c>
      <c r="F2958" s="402" t="s">
        <v>26131</v>
      </c>
      <c r="G2958" s="402">
        <v>617</v>
      </c>
      <c r="H2958" s="402">
        <v>9329168</v>
      </c>
    </row>
    <row r="2959" spans="1:8" x14ac:dyDescent="0.3">
      <c r="A2959" s="519">
        <v>5</v>
      </c>
      <c r="B2959" s="521" t="s">
        <v>25158</v>
      </c>
      <c r="C2959" s="402" t="s">
        <v>18988</v>
      </c>
      <c r="D2959" s="402" t="s">
        <v>274</v>
      </c>
      <c r="E2959" s="402" t="s">
        <v>18989</v>
      </c>
      <c r="F2959" s="402" t="s">
        <v>18990</v>
      </c>
      <c r="G2959" s="402">
        <v>925</v>
      </c>
      <c r="H2959" s="402">
        <v>4133919</v>
      </c>
    </row>
    <row r="2960" spans="1:8" x14ac:dyDescent="0.3">
      <c r="A2960" s="519">
        <v>5</v>
      </c>
      <c r="B2960" s="521" t="s">
        <v>25158</v>
      </c>
      <c r="C2960" s="402" t="s">
        <v>18877</v>
      </c>
      <c r="D2960" s="402" t="s">
        <v>274</v>
      </c>
      <c r="E2960" s="402" t="s">
        <v>18878</v>
      </c>
      <c r="F2960" s="402" t="s">
        <v>18879</v>
      </c>
      <c r="G2960" s="402">
        <v>925</v>
      </c>
      <c r="H2960" s="402">
        <v>6839447</v>
      </c>
    </row>
    <row r="2961" spans="1:8" x14ac:dyDescent="0.3">
      <c r="A2961" s="519">
        <v>5</v>
      </c>
      <c r="B2961" s="521" t="s">
        <v>25158</v>
      </c>
      <c r="C2961" s="402" t="s">
        <v>26659</v>
      </c>
      <c r="D2961" s="402" t="s">
        <v>274</v>
      </c>
      <c r="E2961" s="402" t="s">
        <v>26660</v>
      </c>
      <c r="F2961" s="402" t="s">
        <v>26661</v>
      </c>
      <c r="G2961" s="402">
        <v>925</v>
      </c>
      <c r="H2961" s="402">
        <v>7890204</v>
      </c>
    </row>
    <row r="2962" spans="1:8" x14ac:dyDescent="0.3">
      <c r="A2962" s="519">
        <v>5</v>
      </c>
      <c r="B2962" s="521" t="s">
        <v>25158</v>
      </c>
      <c r="C2962" s="402" t="s">
        <v>18820</v>
      </c>
      <c r="D2962" s="402" t="s">
        <v>274</v>
      </c>
      <c r="E2962" s="402" t="s">
        <v>18821</v>
      </c>
      <c r="F2962" s="402" t="s">
        <v>18822</v>
      </c>
      <c r="G2962" s="402">
        <v>925</v>
      </c>
      <c r="H2962" s="402">
        <v>4940370</v>
      </c>
    </row>
    <row r="2963" spans="1:8" x14ac:dyDescent="0.3">
      <c r="A2963" s="519">
        <v>5</v>
      </c>
      <c r="B2963" s="521" t="s">
        <v>25158</v>
      </c>
      <c r="C2963" s="402" t="s">
        <v>26662</v>
      </c>
      <c r="D2963" s="402" t="s">
        <v>274</v>
      </c>
      <c r="E2963" s="402" t="s">
        <v>26663</v>
      </c>
      <c r="F2963" s="402" t="s">
        <v>26664</v>
      </c>
      <c r="G2963" s="402">
        <v>781</v>
      </c>
      <c r="H2963" s="402">
        <v>8539678</v>
      </c>
    </row>
    <row r="2964" spans="1:8" x14ac:dyDescent="0.3">
      <c r="A2964" s="519">
        <v>5</v>
      </c>
      <c r="B2964" s="521" t="s">
        <v>25158</v>
      </c>
      <c r="C2964" s="402" t="s">
        <v>18994</v>
      </c>
      <c r="D2964" s="402" t="s">
        <v>274</v>
      </c>
      <c r="E2964" s="402" t="s">
        <v>18995</v>
      </c>
      <c r="F2964" s="402" t="s">
        <v>18996</v>
      </c>
      <c r="G2964" s="402">
        <v>408</v>
      </c>
      <c r="H2964" s="402">
        <v>4211633</v>
      </c>
    </row>
    <row r="2965" spans="1:8" x14ac:dyDescent="0.3">
      <c r="A2965" s="519">
        <v>5</v>
      </c>
      <c r="B2965" s="521" t="s">
        <v>25158</v>
      </c>
      <c r="C2965" s="402" t="s">
        <v>20334</v>
      </c>
      <c r="D2965" s="402" t="s">
        <v>274</v>
      </c>
      <c r="E2965" s="402" t="s">
        <v>20335</v>
      </c>
      <c r="F2965" s="402" t="s">
        <v>20336</v>
      </c>
      <c r="G2965" s="402">
        <v>703</v>
      </c>
      <c r="H2965" s="402">
        <v>7861918</v>
      </c>
    </row>
    <row r="2966" spans="1:8" x14ac:dyDescent="0.3">
      <c r="A2966" s="519">
        <v>5</v>
      </c>
      <c r="B2966" s="521" t="s">
        <v>25158</v>
      </c>
      <c r="C2966" s="402" t="s">
        <v>19009</v>
      </c>
      <c r="D2966" s="402" t="s">
        <v>274</v>
      </c>
      <c r="E2966" s="402" t="s">
        <v>20624</v>
      </c>
      <c r="F2966" s="402" t="s">
        <v>19010</v>
      </c>
      <c r="G2966" s="402">
        <v>714</v>
      </c>
      <c r="H2966" s="402">
        <v>8648493</v>
      </c>
    </row>
    <row r="2967" spans="1:8" x14ac:dyDescent="0.3">
      <c r="A2967" s="519">
        <v>5</v>
      </c>
      <c r="B2967" s="521" t="s">
        <v>25158</v>
      </c>
      <c r="C2967" s="402" t="s">
        <v>26665</v>
      </c>
      <c r="D2967" s="402" t="s">
        <v>274</v>
      </c>
      <c r="E2967" s="402" t="s">
        <v>26666</v>
      </c>
      <c r="F2967" s="402" t="s">
        <v>26667</v>
      </c>
      <c r="G2967" s="402">
        <v>323</v>
      </c>
      <c r="H2967" s="402">
        <v>8727929</v>
      </c>
    </row>
    <row r="2968" spans="1:8" x14ac:dyDescent="0.3">
      <c r="A2968" s="519">
        <v>5</v>
      </c>
      <c r="B2968" s="521" t="s">
        <v>25158</v>
      </c>
      <c r="C2968" s="402" t="s">
        <v>20570</v>
      </c>
      <c r="D2968" s="402" t="s">
        <v>274</v>
      </c>
      <c r="E2968" s="402" t="s">
        <v>20571</v>
      </c>
      <c r="F2968" s="402" t="s">
        <v>20572</v>
      </c>
      <c r="G2968" s="402">
        <v>415</v>
      </c>
      <c r="H2968" s="402">
        <v>3054134</v>
      </c>
    </row>
    <row r="2969" spans="1:8" x14ac:dyDescent="0.3">
      <c r="A2969" s="519">
        <v>5</v>
      </c>
      <c r="B2969" s="521" t="s">
        <v>25158</v>
      </c>
      <c r="C2969" s="402" t="s">
        <v>26668</v>
      </c>
      <c r="D2969" s="402" t="s">
        <v>274</v>
      </c>
      <c r="E2969" s="402" t="s">
        <v>26669</v>
      </c>
      <c r="F2969" s="402" t="s">
        <v>26670</v>
      </c>
      <c r="G2969" s="402">
        <v>510</v>
      </c>
      <c r="H2969" s="402">
        <v>5665667</v>
      </c>
    </row>
    <row r="2970" spans="1:8" x14ac:dyDescent="0.3">
      <c r="A2970" s="519">
        <v>5</v>
      </c>
      <c r="B2970" s="521" t="s">
        <v>25158</v>
      </c>
      <c r="C2970" s="402" t="s">
        <v>23995</v>
      </c>
      <c r="D2970" s="402" t="s">
        <v>274</v>
      </c>
      <c r="E2970" s="402" t="s">
        <v>23996</v>
      </c>
      <c r="F2970" s="402" t="s">
        <v>23997</v>
      </c>
      <c r="G2970" s="402">
        <v>858</v>
      </c>
      <c r="H2970" s="402">
        <v>3738063</v>
      </c>
    </row>
    <row r="2971" spans="1:8" x14ac:dyDescent="0.3">
      <c r="A2971" s="519">
        <v>5</v>
      </c>
      <c r="B2971" s="521" t="s">
        <v>25158</v>
      </c>
      <c r="C2971" s="402" t="s">
        <v>20492</v>
      </c>
      <c r="D2971" s="402" t="s">
        <v>274</v>
      </c>
      <c r="E2971" s="402" t="s">
        <v>20493</v>
      </c>
      <c r="F2971" s="402" t="s">
        <v>20494</v>
      </c>
      <c r="G2971" s="402">
        <v>510</v>
      </c>
      <c r="H2971" s="402">
        <v>3168940</v>
      </c>
    </row>
    <row r="2972" spans="1:8" x14ac:dyDescent="0.3">
      <c r="A2972" s="519">
        <v>5</v>
      </c>
      <c r="B2972" s="521" t="s">
        <v>25158</v>
      </c>
      <c r="C2972" s="402" t="s">
        <v>26671</v>
      </c>
      <c r="D2972" s="402" t="s">
        <v>274</v>
      </c>
      <c r="E2972" s="402" t="s">
        <v>26672</v>
      </c>
      <c r="F2972" s="402" t="s">
        <v>26673</v>
      </c>
      <c r="G2972" s="402">
        <v>510</v>
      </c>
      <c r="H2972" s="402">
        <v>4062983</v>
      </c>
    </row>
    <row r="2973" spans="1:8" x14ac:dyDescent="0.3">
      <c r="A2973" s="519">
        <v>5</v>
      </c>
      <c r="B2973" s="521" t="s">
        <v>25158</v>
      </c>
      <c r="C2973" s="402" t="s">
        <v>26153</v>
      </c>
      <c r="D2973" s="402" t="s">
        <v>274</v>
      </c>
      <c r="E2973" s="402" t="s">
        <v>26154</v>
      </c>
      <c r="F2973" s="402" t="s">
        <v>26155</v>
      </c>
      <c r="G2973" s="402">
        <v>201</v>
      </c>
      <c r="H2973" s="402">
        <v>6585138</v>
      </c>
    </row>
    <row r="2974" spans="1:8" x14ac:dyDescent="0.3">
      <c r="A2974" s="519">
        <v>5</v>
      </c>
      <c r="B2974" s="521" t="s">
        <v>25158</v>
      </c>
      <c r="C2974" s="402" t="s">
        <v>20585</v>
      </c>
      <c r="D2974" s="402" t="s">
        <v>294</v>
      </c>
      <c r="E2974" s="402" t="s">
        <v>20586</v>
      </c>
      <c r="F2974" s="402" t="s">
        <v>20587</v>
      </c>
      <c r="G2974" s="402">
        <v>203</v>
      </c>
      <c r="H2974" s="402">
        <v>5899341</v>
      </c>
    </row>
    <row r="2975" spans="1:8" x14ac:dyDescent="0.3">
      <c r="A2975" s="519">
        <v>5</v>
      </c>
      <c r="B2975" s="521" t="s">
        <v>25158</v>
      </c>
      <c r="C2975" s="402" t="s">
        <v>26674</v>
      </c>
      <c r="D2975" s="402" t="s">
        <v>274</v>
      </c>
      <c r="E2975" s="402" t="s">
        <v>26675</v>
      </c>
      <c r="F2975" s="402" t="s">
        <v>26676</v>
      </c>
      <c r="G2975" s="402">
        <v>415</v>
      </c>
      <c r="H2975" s="402">
        <v>8670047</v>
      </c>
    </row>
    <row r="2976" spans="1:8" x14ac:dyDescent="0.3">
      <c r="A2976" s="519">
        <v>5</v>
      </c>
      <c r="B2976" s="521" t="s">
        <v>25158</v>
      </c>
      <c r="C2976" s="402" t="s">
        <v>18868</v>
      </c>
      <c r="D2976" s="402" t="s">
        <v>274</v>
      </c>
      <c r="E2976" s="402" t="s">
        <v>18869</v>
      </c>
      <c r="F2976" s="402" t="s">
        <v>18870</v>
      </c>
      <c r="G2976" s="402">
        <v>925</v>
      </c>
      <c r="H2976" s="402">
        <v>5214130</v>
      </c>
    </row>
    <row r="2977" spans="1:8" x14ac:dyDescent="0.3">
      <c r="A2977" s="519">
        <v>5</v>
      </c>
      <c r="B2977" s="521" t="s">
        <v>25158</v>
      </c>
      <c r="C2977" s="402" t="s">
        <v>20486</v>
      </c>
      <c r="D2977" s="402" t="s">
        <v>274</v>
      </c>
      <c r="E2977" s="402" t="s">
        <v>20487</v>
      </c>
      <c r="F2977" s="402" t="s">
        <v>20488</v>
      </c>
      <c r="G2977" s="402">
        <v>512</v>
      </c>
      <c r="H2977" s="402">
        <v>9444893</v>
      </c>
    </row>
    <row r="2978" spans="1:8" x14ac:dyDescent="0.3">
      <c r="A2978" s="519">
        <v>5</v>
      </c>
      <c r="B2978" s="521" t="s">
        <v>25158</v>
      </c>
      <c r="C2978" s="402" t="s">
        <v>23989</v>
      </c>
      <c r="D2978" s="402" t="s">
        <v>274</v>
      </c>
      <c r="E2978" s="402" t="s">
        <v>23990</v>
      </c>
      <c r="F2978" s="402" t="s">
        <v>23991</v>
      </c>
      <c r="G2978" s="402">
        <v>925</v>
      </c>
      <c r="H2978" s="402">
        <v>9841254</v>
      </c>
    </row>
    <row r="2979" spans="1:8" x14ac:dyDescent="0.3">
      <c r="A2979" s="519">
        <v>5</v>
      </c>
      <c r="B2979" s="521" t="s">
        <v>25158</v>
      </c>
      <c r="C2979" s="402" t="s">
        <v>18937</v>
      </c>
      <c r="D2979" s="402" t="s">
        <v>274</v>
      </c>
      <c r="E2979" s="402" t="s">
        <v>18938</v>
      </c>
      <c r="F2979" s="402" t="s">
        <v>18939</v>
      </c>
      <c r="G2979" s="402">
        <v>925</v>
      </c>
      <c r="H2979" s="402">
        <v>2340090</v>
      </c>
    </row>
    <row r="2980" spans="1:8" x14ac:dyDescent="0.3">
      <c r="A2980" s="519">
        <v>5</v>
      </c>
      <c r="B2980" s="521" t="s">
        <v>25158</v>
      </c>
      <c r="C2980" s="402" t="s">
        <v>24013</v>
      </c>
      <c r="D2980" s="402" t="s">
        <v>274</v>
      </c>
      <c r="E2980" s="402" t="s">
        <v>24014</v>
      </c>
      <c r="F2980" s="402" t="s">
        <v>24015</v>
      </c>
      <c r="G2980" s="402">
        <v>510</v>
      </c>
      <c r="H2980" s="402">
        <v>4492393</v>
      </c>
    </row>
    <row r="2981" spans="1:8" x14ac:dyDescent="0.3">
      <c r="A2981" s="519">
        <v>5</v>
      </c>
      <c r="B2981" s="521" t="s">
        <v>25158</v>
      </c>
      <c r="C2981" s="402" t="s">
        <v>20519</v>
      </c>
      <c r="D2981" s="402" t="s">
        <v>274</v>
      </c>
      <c r="E2981" s="402" t="s">
        <v>20520</v>
      </c>
      <c r="F2981" s="402" t="s">
        <v>20521</v>
      </c>
      <c r="G2981" s="402">
        <v>323</v>
      </c>
      <c r="H2981" s="402">
        <v>7703221</v>
      </c>
    </row>
    <row r="2982" spans="1:8" x14ac:dyDescent="0.3">
      <c r="A2982" s="519">
        <v>5</v>
      </c>
      <c r="B2982" s="521" t="s">
        <v>25158</v>
      </c>
      <c r="C2982" s="402" t="s">
        <v>20495</v>
      </c>
      <c r="D2982" s="402" t="s">
        <v>274</v>
      </c>
      <c r="E2982" s="402" t="s">
        <v>20496</v>
      </c>
      <c r="F2982" s="402" t="s">
        <v>20497</v>
      </c>
      <c r="G2982" s="402">
        <v>516</v>
      </c>
      <c r="H2982" s="402">
        <v>5235020</v>
      </c>
    </row>
    <row r="2983" spans="1:8" x14ac:dyDescent="0.3">
      <c r="A2983" s="519">
        <v>5</v>
      </c>
      <c r="B2983" s="521" t="s">
        <v>25158</v>
      </c>
      <c r="C2983" s="402" t="s">
        <v>18880</v>
      </c>
      <c r="D2983" s="402" t="s">
        <v>274</v>
      </c>
      <c r="E2983" s="402" t="s">
        <v>18881</v>
      </c>
      <c r="F2983" s="402" t="s">
        <v>18882</v>
      </c>
      <c r="G2983" s="402">
        <v>415</v>
      </c>
      <c r="H2983" s="402">
        <v>7059124</v>
      </c>
    </row>
    <row r="2984" spans="1:8" x14ac:dyDescent="0.3">
      <c r="A2984" s="519">
        <v>5</v>
      </c>
      <c r="B2984" s="521" t="s">
        <v>25158</v>
      </c>
      <c r="C2984" s="402" t="s">
        <v>23845</v>
      </c>
      <c r="D2984" s="402" t="s">
        <v>274</v>
      </c>
      <c r="E2984" s="402" t="s">
        <v>23846</v>
      </c>
      <c r="F2984" s="402" t="s">
        <v>23847</v>
      </c>
      <c r="G2984" s="402">
        <v>408</v>
      </c>
      <c r="H2984" s="402">
        <v>7978834</v>
      </c>
    </row>
    <row r="2985" spans="1:8" x14ac:dyDescent="0.3">
      <c r="A2985" s="519">
        <v>5</v>
      </c>
      <c r="B2985" s="521" t="s">
        <v>25158</v>
      </c>
      <c r="C2985" s="402" t="s">
        <v>23836</v>
      </c>
      <c r="D2985" s="402" t="s">
        <v>274</v>
      </c>
      <c r="E2985" s="402" t="s">
        <v>23837</v>
      </c>
      <c r="F2985" s="402" t="s">
        <v>23838</v>
      </c>
      <c r="G2985" s="402">
        <v>408</v>
      </c>
      <c r="H2985" s="402">
        <v>4664445</v>
      </c>
    </row>
    <row r="2986" spans="1:8" x14ac:dyDescent="0.3">
      <c r="A2986" s="519">
        <v>5</v>
      </c>
      <c r="B2986" s="521" t="s">
        <v>25158</v>
      </c>
      <c r="C2986" s="402" t="s">
        <v>26197</v>
      </c>
      <c r="D2986" s="402" t="s">
        <v>274</v>
      </c>
      <c r="E2986" s="402" t="s">
        <v>26198</v>
      </c>
      <c r="F2986" s="402" t="s">
        <v>26199</v>
      </c>
      <c r="G2986" s="402">
        <v>415</v>
      </c>
      <c r="H2986" s="402">
        <v>3071492</v>
      </c>
    </row>
    <row r="2987" spans="1:8" x14ac:dyDescent="0.3">
      <c r="A2987" s="519">
        <v>5</v>
      </c>
      <c r="B2987" s="521" t="s">
        <v>25158</v>
      </c>
      <c r="C2987" s="402" t="s">
        <v>18901</v>
      </c>
      <c r="D2987" s="402" t="s">
        <v>274</v>
      </c>
      <c r="E2987" s="402" t="s">
        <v>18902</v>
      </c>
      <c r="F2987" s="402" t="s">
        <v>18903</v>
      </c>
      <c r="G2987" s="402">
        <v>510</v>
      </c>
      <c r="H2987" s="402">
        <v>3649563</v>
      </c>
    </row>
    <row r="2988" spans="1:8" x14ac:dyDescent="0.3">
      <c r="A2988" s="519">
        <v>5</v>
      </c>
      <c r="B2988" s="521" t="s">
        <v>25158</v>
      </c>
      <c r="C2988" s="402" t="s">
        <v>24050</v>
      </c>
      <c r="D2988" s="402" t="s">
        <v>274</v>
      </c>
      <c r="E2988" s="402" t="s">
        <v>24051</v>
      </c>
      <c r="F2988" s="402" t="s">
        <v>24052</v>
      </c>
      <c r="G2988" s="402">
        <v>650</v>
      </c>
      <c r="H2988" s="402">
        <v>8638584</v>
      </c>
    </row>
    <row r="2989" spans="1:8" x14ac:dyDescent="0.3">
      <c r="A2989" s="519">
        <v>5</v>
      </c>
      <c r="B2989" s="521" t="s">
        <v>25158</v>
      </c>
      <c r="C2989" s="402" t="s">
        <v>18949</v>
      </c>
      <c r="D2989" s="402" t="s">
        <v>274</v>
      </c>
      <c r="E2989" s="402" t="s">
        <v>18950</v>
      </c>
      <c r="F2989" s="402" t="s">
        <v>18951</v>
      </c>
      <c r="G2989" s="402">
        <v>925</v>
      </c>
      <c r="H2989" s="402">
        <v>4064541</v>
      </c>
    </row>
    <row r="2990" spans="1:8" x14ac:dyDescent="0.3">
      <c r="A2990" s="519">
        <v>5</v>
      </c>
      <c r="B2990" s="521" t="s">
        <v>25158</v>
      </c>
      <c r="C2990" s="402" t="s">
        <v>23962</v>
      </c>
      <c r="D2990" s="402" t="s">
        <v>274</v>
      </c>
      <c r="E2990" s="402" t="s">
        <v>23963</v>
      </c>
      <c r="F2990" s="402" t="s">
        <v>23964</v>
      </c>
      <c r="G2990" s="402">
        <v>925</v>
      </c>
      <c r="H2990" s="402">
        <v>2820005</v>
      </c>
    </row>
    <row r="2991" spans="1:8" x14ac:dyDescent="0.3">
      <c r="A2991" s="519">
        <v>5</v>
      </c>
      <c r="B2991" s="521" t="s">
        <v>25158</v>
      </c>
      <c r="C2991" s="402" t="s">
        <v>26677</v>
      </c>
      <c r="D2991" s="402" t="s">
        <v>274</v>
      </c>
      <c r="E2991" s="402" t="s">
        <v>26678</v>
      </c>
      <c r="F2991" s="402" t="s">
        <v>26679</v>
      </c>
      <c r="G2991" s="402">
        <v>650</v>
      </c>
      <c r="H2991" s="402">
        <v>6693504</v>
      </c>
    </row>
    <row r="2992" spans="1:8" x14ac:dyDescent="0.3">
      <c r="A2992" s="519">
        <v>5</v>
      </c>
      <c r="B2992" s="521" t="s">
        <v>25158</v>
      </c>
      <c r="C2992" s="402" t="s">
        <v>19067</v>
      </c>
      <c r="D2992" s="402" t="s">
        <v>274</v>
      </c>
      <c r="E2992" s="402" t="s">
        <v>19068</v>
      </c>
      <c r="F2992" s="402" t="s">
        <v>19069</v>
      </c>
      <c r="G2992" s="402">
        <v>925</v>
      </c>
      <c r="H2992" s="402">
        <v>8998817</v>
      </c>
    </row>
    <row r="2993" spans="1:8" x14ac:dyDescent="0.3">
      <c r="A2993" s="519">
        <v>5</v>
      </c>
      <c r="B2993" s="521" t="s">
        <v>25158</v>
      </c>
      <c r="C2993" s="402" t="s">
        <v>19055</v>
      </c>
      <c r="D2993" s="402" t="s">
        <v>274</v>
      </c>
      <c r="E2993" s="402" t="s">
        <v>19056</v>
      </c>
      <c r="F2993" s="402" t="s">
        <v>19057</v>
      </c>
      <c r="G2993" s="402">
        <v>616</v>
      </c>
      <c r="H2993" s="402">
        <v>5662340</v>
      </c>
    </row>
    <row r="2994" spans="1:8" x14ac:dyDescent="0.3">
      <c r="A2994" s="519">
        <v>5</v>
      </c>
      <c r="B2994" s="521" t="s">
        <v>25158</v>
      </c>
      <c r="C2994" s="402" t="s">
        <v>23971</v>
      </c>
      <c r="D2994" s="402" t="s">
        <v>274</v>
      </c>
      <c r="E2994" s="402" t="s">
        <v>23972</v>
      </c>
      <c r="F2994" s="402" t="s">
        <v>23973</v>
      </c>
      <c r="G2994" s="402">
        <v>510</v>
      </c>
      <c r="H2994" s="402">
        <v>3886145</v>
      </c>
    </row>
    <row r="2995" spans="1:8" x14ac:dyDescent="0.3">
      <c r="A2995" s="519">
        <v>5</v>
      </c>
      <c r="B2995" s="521" t="s">
        <v>25158</v>
      </c>
      <c r="C2995" s="402" t="s">
        <v>23842</v>
      </c>
      <c r="D2995" s="402" t="s">
        <v>274</v>
      </c>
      <c r="E2995" s="402" t="s">
        <v>23843</v>
      </c>
      <c r="F2995" s="402" t="s">
        <v>23844</v>
      </c>
      <c r="G2995" s="402">
        <v>925</v>
      </c>
      <c r="H2995" s="402">
        <v>6999867</v>
      </c>
    </row>
    <row r="2996" spans="1:8" x14ac:dyDescent="0.3">
      <c r="A2996" s="519">
        <v>5</v>
      </c>
      <c r="B2996" s="521" t="s">
        <v>25158</v>
      </c>
      <c r="C2996" s="402" t="s">
        <v>26680</v>
      </c>
      <c r="D2996" s="402" t="s">
        <v>274</v>
      </c>
      <c r="E2996" s="402" t="s">
        <v>26681</v>
      </c>
      <c r="F2996" s="402" t="s">
        <v>26682</v>
      </c>
      <c r="G2996" s="402">
        <v>415</v>
      </c>
      <c r="H2996" s="402">
        <v>9330805</v>
      </c>
    </row>
    <row r="2997" spans="1:8" x14ac:dyDescent="0.3">
      <c r="A2997" s="519">
        <v>5</v>
      </c>
      <c r="B2997" s="521" t="s">
        <v>25158</v>
      </c>
      <c r="C2997" s="402" t="s">
        <v>19040</v>
      </c>
      <c r="D2997" s="402" t="s">
        <v>274</v>
      </c>
      <c r="E2997" s="402" t="s">
        <v>19041</v>
      </c>
      <c r="F2997" s="402" t="s">
        <v>19042</v>
      </c>
      <c r="G2997" s="402">
        <v>925</v>
      </c>
      <c r="H2997" s="402">
        <v>4931181</v>
      </c>
    </row>
    <row r="2998" spans="1:8" x14ac:dyDescent="0.3">
      <c r="A2998" s="519">
        <v>5</v>
      </c>
      <c r="B2998" s="521" t="s">
        <v>25158</v>
      </c>
      <c r="C2998" s="402" t="s">
        <v>26150</v>
      </c>
      <c r="D2998" s="402" t="s">
        <v>274</v>
      </c>
      <c r="E2998" s="402" t="s">
        <v>26151</v>
      </c>
      <c r="F2998" s="402" t="s">
        <v>26152</v>
      </c>
      <c r="G2998" s="402">
        <v>909</v>
      </c>
      <c r="H2998" s="402">
        <v>5760916</v>
      </c>
    </row>
    <row r="2999" spans="1:8" x14ac:dyDescent="0.3">
      <c r="A2999" s="519">
        <v>5</v>
      </c>
      <c r="B2999" s="521" t="s">
        <v>25158</v>
      </c>
      <c r="C2999" s="402" t="s">
        <v>20537</v>
      </c>
      <c r="D2999" s="402" t="s">
        <v>274</v>
      </c>
      <c r="E2999" s="402" t="s">
        <v>20538</v>
      </c>
      <c r="F2999" s="402" t="s">
        <v>20539</v>
      </c>
      <c r="G2999" s="402">
        <v>510</v>
      </c>
      <c r="H2999" s="402">
        <v>3767469</v>
      </c>
    </row>
    <row r="3000" spans="1:8" x14ac:dyDescent="0.3">
      <c r="A3000" s="519">
        <v>5</v>
      </c>
      <c r="B3000" s="521" t="s">
        <v>25158</v>
      </c>
      <c r="C3000" s="402" t="s">
        <v>23848</v>
      </c>
      <c r="D3000" s="402" t="s">
        <v>274</v>
      </c>
      <c r="E3000" s="402" t="s">
        <v>23843</v>
      </c>
      <c r="F3000" s="402" t="s">
        <v>23849</v>
      </c>
      <c r="G3000" s="402">
        <v>408</v>
      </c>
      <c r="H3000" s="402">
        <v>4253187</v>
      </c>
    </row>
    <row r="3001" spans="1:8" x14ac:dyDescent="0.3">
      <c r="A3001" s="519">
        <v>5</v>
      </c>
      <c r="B3001" s="521" t="s">
        <v>25158</v>
      </c>
      <c r="C3001" s="402" t="s">
        <v>19136</v>
      </c>
      <c r="D3001" s="402" t="s">
        <v>274</v>
      </c>
      <c r="E3001" s="402" t="s">
        <v>19137</v>
      </c>
      <c r="F3001" s="402" t="s">
        <v>19138</v>
      </c>
      <c r="G3001" s="402">
        <v>408</v>
      </c>
      <c r="H3001" s="402">
        <v>8063095</v>
      </c>
    </row>
    <row r="3002" spans="1:8" x14ac:dyDescent="0.3">
      <c r="A3002" s="519">
        <v>5</v>
      </c>
      <c r="B3002" s="521" t="s">
        <v>25158</v>
      </c>
      <c r="C3002" s="402" t="s">
        <v>20447</v>
      </c>
      <c r="D3002" s="402" t="s">
        <v>274</v>
      </c>
      <c r="E3002" s="402" t="s">
        <v>20448</v>
      </c>
      <c r="F3002" s="402" t="s">
        <v>20449</v>
      </c>
      <c r="G3002" s="402">
        <v>650</v>
      </c>
      <c r="H3002" s="402">
        <v>4555571</v>
      </c>
    </row>
    <row r="3003" spans="1:8" x14ac:dyDescent="0.3">
      <c r="A3003" s="519">
        <v>5</v>
      </c>
      <c r="B3003" s="521" t="s">
        <v>25158</v>
      </c>
      <c r="C3003" s="402" t="s">
        <v>20615</v>
      </c>
      <c r="D3003" s="402" t="s">
        <v>294</v>
      </c>
      <c r="E3003" s="402" t="s">
        <v>20616</v>
      </c>
      <c r="F3003" s="402" t="s">
        <v>20617</v>
      </c>
      <c r="G3003" s="402">
        <v>510</v>
      </c>
      <c r="H3003" s="402">
        <v>4998726</v>
      </c>
    </row>
    <row r="3004" spans="1:8" x14ac:dyDescent="0.3">
      <c r="A3004" s="519">
        <v>5</v>
      </c>
      <c r="B3004" s="521" t="s">
        <v>25158</v>
      </c>
      <c r="C3004" s="402" t="s">
        <v>26189</v>
      </c>
      <c r="D3004" s="402" t="s">
        <v>274</v>
      </c>
      <c r="E3004" s="402" t="s">
        <v>26190</v>
      </c>
      <c r="F3004" s="402" t="s">
        <v>26191</v>
      </c>
      <c r="G3004" s="402">
        <v>925</v>
      </c>
      <c r="H3004" s="402">
        <v>2831482</v>
      </c>
    </row>
    <row r="3005" spans="1:8" x14ac:dyDescent="0.3">
      <c r="A3005" s="519">
        <v>5</v>
      </c>
      <c r="B3005" s="521" t="s">
        <v>25158</v>
      </c>
      <c r="C3005" s="402" t="s">
        <v>26192</v>
      </c>
      <c r="D3005" s="402" t="s">
        <v>274</v>
      </c>
      <c r="E3005" s="402" t="s">
        <v>19135</v>
      </c>
      <c r="F3005" s="402" t="s">
        <v>26193</v>
      </c>
      <c r="G3005" s="402">
        <v>925</v>
      </c>
      <c r="H3005" s="402">
        <v>2835326</v>
      </c>
    </row>
    <row r="3006" spans="1:8" x14ac:dyDescent="0.3">
      <c r="A3006" s="519">
        <v>5</v>
      </c>
      <c r="B3006" s="521" t="s">
        <v>25158</v>
      </c>
      <c r="C3006" s="402" t="s">
        <v>18814</v>
      </c>
      <c r="D3006" s="402" t="s">
        <v>274</v>
      </c>
      <c r="E3006" s="402" t="s">
        <v>18815</v>
      </c>
      <c r="F3006" s="402" t="s">
        <v>18816</v>
      </c>
      <c r="G3006" s="402">
        <v>925</v>
      </c>
      <c r="H3006" s="402">
        <v>3356884</v>
      </c>
    </row>
    <row r="3007" spans="1:8" x14ac:dyDescent="0.3">
      <c r="A3007" s="519">
        <v>5</v>
      </c>
      <c r="B3007" s="521" t="s">
        <v>25158</v>
      </c>
      <c r="C3007" s="402" t="s">
        <v>26162</v>
      </c>
      <c r="D3007" s="402" t="s">
        <v>274</v>
      </c>
      <c r="E3007" s="402" t="s">
        <v>26163</v>
      </c>
      <c r="F3007" s="402" t="s">
        <v>26164</v>
      </c>
      <c r="G3007" s="402">
        <v>484</v>
      </c>
      <c r="H3007" s="402">
        <v>4012355</v>
      </c>
    </row>
    <row r="3008" spans="1:8" x14ac:dyDescent="0.3">
      <c r="A3008" s="519">
        <v>5</v>
      </c>
      <c r="B3008" s="521" t="s">
        <v>25158</v>
      </c>
      <c r="C3008" s="402" t="s">
        <v>20412</v>
      </c>
      <c r="D3008" s="402" t="s">
        <v>274</v>
      </c>
      <c r="E3008" s="402" t="s">
        <v>20413</v>
      </c>
      <c r="F3008" s="402" t="s">
        <v>20414</v>
      </c>
      <c r="G3008" s="402">
        <v>408</v>
      </c>
      <c r="H3008" s="402">
        <v>5075024</v>
      </c>
    </row>
    <row r="3009" spans="1:8" x14ac:dyDescent="0.3">
      <c r="A3009" s="519">
        <v>5</v>
      </c>
      <c r="B3009" s="521" t="s">
        <v>25158</v>
      </c>
      <c r="C3009" s="402" t="s">
        <v>26683</v>
      </c>
      <c r="D3009" s="402" t="s">
        <v>274</v>
      </c>
      <c r="E3009" s="402" t="s">
        <v>26684</v>
      </c>
      <c r="F3009" s="402" t="s">
        <v>26685</v>
      </c>
      <c r="G3009" s="402">
        <v>408</v>
      </c>
      <c r="H3009" s="402">
        <v>5980264</v>
      </c>
    </row>
    <row r="3010" spans="1:8" x14ac:dyDescent="0.3">
      <c r="A3010" s="519">
        <v>5</v>
      </c>
      <c r="B3010" s="521" t="s">
        <v>25158</v>
      </c>
      <c r="C3010" s="402" t="s">
        <v>26141</v>
      </c>
      <c r="D3010" s="402" t="s">
        <v>274</v>
      </c>
      <c r="E3010" s="402" t="s">
        <v>26142</v>
      </c>
      <c r="F3010" s="402" t="s">
        <v>26143</v>
      </c>
      <c r="G3010" s="402">
        <v>617</v>
      </c>
      <c r="H3010" s="402">
        <v>8187943</v>
      </c>
    </row>
    <row r="3011" spans="1:8" x14ac:dyDescent="0.3">
      <c r="A3011" s="519">
        <v>5</v>
      </c>
      <c r="B3011" s="521" t="s">
        <v>25158</v>
      </c>
      <c r="C3011" s="402" t="s">
        <v>26194</v>
      </c>
      <c r="D3011" s="402" t="s">
        <v>294</v>
      </c>
      <c r="E3011" s="402" t="s">
        <v>26195</v>
      </c>
      <c r="F3011" s="402" t="s">
        <v>26196</v>
      </c>
      <c r="G3011" s="402">
        <v>415</v>
      </c>
      <c r="H3011" s="402">
        <v>8768441</v>
      </c>
    </row>
    <row r="3012" spans="1:8" x14ac:dyDescent="0.3">
      <c r="A3012" s="519">
        <v>5</v>
      </c>
      <c r="B3012" s="521" t="s">
        <v>25158</v>
      </c>
      <c r="C3012" s="402" t="s">
        <v>18898</v>
      </c>
      <c r="D3012" s="402" t="s">
        <v>274</v>
      </c>
      <c r="E3012" s="402" t="s">
        <v>18899</v>
      </c>
      <c r="F3012" s="402" t="s">
        <v>18900</v>
      </c>
      <c r="G3012" s="402">
        <v>512</v>
      </c>
      <c r="H3012" s="402">
        <v>6887317</v>
      </c>
    </row>
    <row r="3013" spans="1:8" x14ac:dyDescent="0.3">
      <c r="A3013" s="519">
        <v>5</v>
      </c>
      <c r="B3013" s="521" t="s">
        <v>25158</v>
      </c>
      <c r="C3013" s="402" t="s">
        <v>20403</v>
      </c>
      <c r="D3013" s="402" t="s">
        <v>274</v>
      </c>
      <c r="E3013" s="402" t="s">
        <v>20404</v>
      </c>
      <c r="F3013" s="402" t="s">
        <v>20405</v>
      </c>
      <c r="G3013" s="402">
        <v>415</v>
      </c>
      <c r="H3013" s="402">
        <v>9990458</v>
      </c>
    </row>
    <row r="3014" spans="1:8" x14ac:dyDescent="0.3">
      <c r="A3014" s="519">
        <v>5</v>
      </c>
      <c r="B3014" s="521" t="s">
        <v>25158</v>
      </c>
      <c r="C3014" s="402" t="s">
        <v>20406</v>
      </c>
      <c r="D3014" s="402" t="s">
        <v>274</v>
      </c>
      <c r="E3014" s="402" t="s">
        <v>20407</v>
      </c>
      <c r="F3014" s="402" t="s">
        <v>20408</v>
      </c>
      <c r="G3014" s="402">
        <v>415</v>
      </c>
      <c r="H3014" s="402">
        <v>5356258</v>
      </c>
    </row>
    <row r="3015" spans="1:8" x14ac:dyDescent="0.3">
      <c r="A3015" s="519">
        <v>5</v>
      </c>
      <c r="B3015" s="521" t="s">
        <v>25158</v>
      </c>
      <c r="C3015" s="402" t="s">
        <v>26180</v>
      </c>
      <c r="D3015" s="402" t="s">
        <v>274</v>
      </c>
      <c r="E3015" s="402" t="s">
        <v>26181</v>
      </c>
      <c r="F3015" s="402" t="s">
        <v>26182</v>
      </c>
      <c r="G3015" s="402">
        <v>510</v>
      </c>
      <c r="H3015" s="402">
        <v>9380383</v>
      </c>
    </row>
    <row r="3016" spans="1:8" x14ac:dyDescent="0.3">
      <c r="A3016" s="519">
        <v>5</v>
      </c>
      <c r="B3016" s="521" t="s">
        <v>25158</v>
      </c>
      <c r="C3016" s="402" t="s">
        <v>26686</v>
      </c>
      <c r="D3016" s="402" t="s">
        <v>274</v>
      </c>
      <c r="E3016" s="402" t="s">
        <v>26687</v>
      </c>
      <c r="F3016" s="402" t="s">
        <v>26688</v>
      </c>
      <c r="G3016" s="402">
        <v>925</v>
      </c>
      <c r="H3016" s="402">
        <v>8372837</v>
      </c>
    </row>
    <row r="3017" spans="1:8" x14ac:dyDescent="0.3">
      <c r="A3017" s="519">
        <v>5</v>
      </c>
      <c r="B3017" s="521" t="s">
        <v>25158</v>
      </c>
      <c r="C3017" s="402" t="s">
        <v>26689</v>
      </c>
      <c r="D3017" s="402" t="s">
        <v>274</v>
      </c>
      <c r="E3017" s="402" t="s">
        <v>26690</v>
      </c>
      <c r="F3017" s="402" t="s">
        <v>26691</v>
      </c>
      <c r="G3017" s="402">
        <v>925</v>
      </c>
      <c r="H3017" s="402">
        <v>2549170</v>
      </c>
    </row>
    <row r="3018" spans="1:8" x14ac:dyDescent="0.3">
      <c r="A3018" s="519">
        <v>5</v>
      </c>
      <c r="B3018" s="521" t="s">
        <v>25158</v>
      </c>
      <c r="C3018" s="402" t="s">
        <v>20507</v>
      </c>
      <c r="D3018" s="402" t="s">
        <v>274</v>
      </c>
      <c r="E3018" s="402" t="s">
        <v>20508</v>
      </c>
      <c r="F3018" s="402" t="s">
        <v>20509</v>
      </c>
      <c r="G3018" s="402">
        <v>559</v>
      </c>
      <c r="H3018" s="402">
        <v>9035685</v>
      </c>
    </row>
    <row r="3019" spans="1:8" x14ac:dyDescent="0.3">
      <c r="A3019" s="519">
        <v>5</v>
      </c>
      <c r="B3019" s="521" t="s">
        <v>25158</v>
      </c>
      <c r="C3019" s="402" t="s">
        <v>20388</v>
      </c>
      <c r="D3019" s="402" t="s">
        <v>274</v>
      </c>
      <c r="E3019" s="402" t="s">
        <v>20389</v>
      </c>
      <c r="F3019" s="402" t="s">
        <v>20390</v>
      </c>
      <c r="G3019" s="402">
        <v>415</v>
      </c>
      <c r="H3019" s="402">
        <v>8232112</v>
      </c>
    </row>
    <row r="3020" spans="1:8" x14ac:dyDescent="0.3">
      <c r="A3020" s="519">
        <v>5</v>
      </c>
      <c r="B3020" s="521" t="s">
        <v>25158</v>
      </c>
      <c r="C3020" s="402" t="s">
        <v>19006</v>
      </c>
      <c r="D3020" s="402" t="s">
        <v>274</v>
      </c>
      <c r="E3020" s="402" t="s">
        <v>19007</v>
      </c>
      <c r="F3020" s="402" t="s">
        <v>19008</v>
      </c>
      <c r="G3020" s="402">
        <v>415</v>
      </c>
      <c r="H3020" s="402">
        <v>3101201</v>
      </c>
    </row>
    <row r="3021" spans="1:8" x14ac:dyDescent="0.3">
      <c r="A3021" s="519">
        <v>5</v>
      </c>
      <c r="B3021" s="521" t="s">
        <v>25158</v>
      </c>
      <c r="C3021" s="402" t="s">
        <v>18808</v>
      </c>
      <c r="D3021" s="402" t="s">
        <v>274</v>
      </c>
      <c r="E3021" s="402" t="s">
        <v>18809</v>
      </c>
      <c r="F3021" s="402" t="s">
        <v>18810</v>
      </c>
      <c r="G3021" s="402">
        <v>650</v>
      </c>
      <c r="H3021" s="402">
        <v>4655465</v>
      </c>
    </row>
    <row r="3022" spans="1:8" x14ac:dyDescent="0.3">
      <c r="A3022" s="519">
        <v>5</v>
      </c>
      <c r="B3022" s="521" t="s">
        <v>25158</v>
      </c>
      <c r="C3022" s="402" t="s">
        <v>20618</v>
      </c>
      <c r="D3022" s="402" t="s">
        <v>274</v>
      </c>
      <c r="E3022" s="402" t="s">
        <v>20619</v>
      </c>
      <c r="F3022" s="402" t="s">
        <v>20620</v>
      </c>
      <c r="G3022" s="402">
        <v>408</v>
      </c>
      <c r="H3022" s="402">
        <v>2032987</v>
      </c>
    </row>
    <row r="3023" spans="1:8" x14ac:dyDescent="0.3">
      <c r="A3023" s="519">
        <v>5</v>
      </c>
      <c r="B3023" s="521" t="s">
        <v>25158</v>
      </c>
      <c r="C3023" s="402" t="s">
        <v>19043</v>
      </c>
      <c r="D3023" s="402" t="s">
        <v>274</v>
      </c>
      <c r="E3023" s="402" t="s">
        <v>19044</v>
      </c>
      <c r="F3023" s="402" t="s">
        <v>19045</v>
      </c>
      <c r="G3023" s="402">
        <v>913</v>
      </c>
      <c r="H3023" s="402">
        <v>9445105</v>
      </c>
    </row>
    <row r="3024" spans="1:8" x14ac:dyDescent="0.3">
      <c r="A3024" s="519">
        <v>5</v>
      </c>
      <c r="B3024" s="521" t="s">
        <v>25158</v>
      </c>
      <c r="C3024" s="402" t="s">
        <v>20442</v>
      </c>
      <c r="D3024" s="402" t="s">
        <v>274</v>
      </c>
      <c r="E3024" s="402" t="s">
        <v>20443</v>
      </c>
      <c r="F3024" s="402" t="s">
        <v>20444</v>
      </c>
      <c r="G3024" s="402">
        <v>650</v>
      </c>
      <c r="H3024" s="402">
        <v>2700126</v>
      </c>
    </row>
    <row r="3025" spans="1:8" x14ac:dyDescent="0.3">
      <c r="A3025" s="519">
        <v>5</v>
      </c>
      <c r="B3025" s="521" t="s">
        <v>25158</v>
      </c>
      <c r="C3025" s="402" t="s">
        <v>18865</v>
      </c>
      <c r="D3025" s="402" t="s">
        <v>274</v>
      </c>
      <c r="E3025" s="402" t="s">
        <v>18866</v>
      </c>
      <c r="F3025" s="402" t="s">
        <v>18867</v>
      </c>
      <c r="G3025" s="402">
        <v>650</v>
      </c>
      <c r="H3025" s="402">
        <v>7222709</v>
      </c>
    </row>
    <row r="3026" spans="1:8" x14ac:dyDescent="0.3">
      <c r="A3026" s="519">
        <v>5</v>
      </c>
      <c r="B3026" s="521" t="s">
        <v>25158</v>
      </c>
      <c r="C3026" s="402" t="s">
        <v>20459</v>
      </c>
      <c r="D3026" s="402" t="s">
        <v>274</v>
      </c>
      <c r="E3026" s="402" t="s">
        <v>20460</v>
      </c>
      <c r="F3026" s="402" t="s">
        <v>20461</v>
      </c>
      <c r="G3026" s="402">
        <v>503</v>
      </c>
      <c r="H3026" s="402">
        <v>7841363</v>
      </c>
    </row>
    <row r="3027" spans="1:8" x14ac:dyDescent="0.3">
      <c r="A3027" s="519">
        <v>5</v>
      </c>
      <c r="B3027" s="521" t="s">
        <v>25158</v>
      </c>
      <c r="C3027" s="402" t="s">
        <v>26692</v>
      </c>
      <c r="D3027" s="402" t="s">
        <v>274</v>
      </c>
      <c r="E3027" s="402" t="s">
        <v>26693</v>
      </c>
      <c r="F3027" s="402" t="s">
        <v>26694</v>
      </c>
      <c r="G3027" s="402">
        <v>650</v>
      </c>
      <c r="H3027" s="402">
        <v>2696423</v>
      </c>
    </row>
    <row r="3028" spans="1:8" x14ac:dyDescent="0.3">
      <c r="A3028" s="519">
        <v>5</v>
      </c>
      <c r="B3028" s="521" t="s">
        <v>25158</v>
      </c>
      <c r="C3028" s="402" t="s">
        <v>19162</v>
      </c>
      <c r="D3028" s="402" t="s">
        <v>274</v>
      </c>
      <c r="E3028" s="402" t="s">
        <v>19163</v>
      </c>
      <c r="F3028" s="402" t="s">
        <v>19164</v>
      </c>
      <c r="G3028" s="402">
        <v>925</v>
      </c>
      <c r="H3028" s="402">
        <v>8581169</v>
      </c>
    </row>
    <row r="3029" spans="1:8" x14ac:dyDescent="0.3">
      <c r="A3029" s="519">
        <v>5</v>
      </c>
      <c r="B3029" s="521" t="s">
        <v>25158</v>
      </c>
      <c r="C3029" s="402" t="s">
        <v>18838</v>
      </c>
      <c r="D3029" s="402" t="s">
        <v>274</v>
      </c>
      <c r="E3029" s="402" t="s">
        <v>18839</v>
      </c>
      <c r="F3029" s="402" t="s">
        <v>18840</v>
      </c>
      <c r="G3029" s="402">
        <v>925</v>
      </c>
      <c r="H3029" s="402">
        <v>6836905</v>
      </c>
    </row>
    <row r="3030" spans="1:8" x14ac:dyDescent="0.3">
      <c r="A3030" s="519">
        <v>5</v>
      </c>
      <c r="B3030" s="521" t="s">
        <v>25158</v>
      </c>
      <c r="C3030" s="402" t="s">
        <v>20564</v>
      </c>
      <c r="D3030" s="402" t="s">
        <v>274</v>
      </c>
      <c r="E3030" s="402" t="s">
        <v>20565</v>
      </c>
      <c r="F3030" s="402" t="s">
        <v>20566</v>
      </c>
      <c r="G3030" s="402">
        <v>510</v>
      </c>
      <c r="H3030" s="402">
        <v>3339796</v>
      </c>
    </row>
    <row r="3031" spans="1:8" x14ac:dyDescent="0.3">
      <c r="A3031" s="519">
        <v>5</v>
      </c>
      <c r="B3031" s="521" t="s">
        <v>25158</v>
      </c>
      <c r="C3031" s="402" t="s">
        <v>18961</v>
      </c>
      <c r="D3031" s="402" t="s">
        <v>274</v>
      </c>
      <c r="E3031" s="402" t="s">
        <v>18962</v>
      </c>
      <c r="F3031" s="402" t="s">
        <v>18963</v>
      </c>
      <c r="G3031" s="402">
        <v>510</v>
      </c>
      <c r="H3031" s="402">
        <v>5049250</v>
      </c>
    </row>
    <row r="3032" spans="1:8" x14ac:dyDescent="0.3">
      <c r="A3032" s="519">
        <v>5</v>
      </c>
      <c r="B3032" s="521" t="s">
        <v>25158</v>
      </c>
      <c r="C3032" s="402" t="s">
        <v>20456</v>
      </c>
      <c r="D3032" s="402" t="s">
        <v>274</v>
      </c>
      <c r="E3032" s="402" t="s">
        <v>20457</v>
      </c>
      <c r="F3032" s="402" t="s">
        <v>20458</v>
      </c>
      <c r="G3032" s="402">
        <v>408</v>
      </c>
      <c r="H3032" s="402">
        <v>4099075</v>
      </c>
    </row>
    <row r="3033" spans="1:8" x14ac:dyDescent="0.3">
      <c r="A3033" s="519">
        <v>5</v>
      </c>
      <c r="B3033" s="521" t="s">
        <v>25158</v>
      </c>
      <c r="C3033" s="402" t="s">
        <v>26117</v>
      </c>
      <c r="D3033" s="402" t="s">
        <v>274</v>
      </c>
      <c r="E3033" s="402" t="s">
        <v>26118</v>
      </c>
      <c r="F3033" s="402" t="s">
        <v>26119</v>
      </c>
      <c r="G3033" s="402">
        <v>669</v>
      </c>
      <c r="H3033" s="402">
        <v>2042468</v>
      </c>
    </row>
    <row r="3034" spans="1:8" x14ac:dyDescent="0.3">
      <c r="A3034" s="519">
        <v>5</v>
      </c>
      <c r="B3034" s="521" t="s">
        <v>25158</v>
      </c>
      <c r="C3034" s="402" t="s">
        <v>23983</v>
      </c>
      <c r="D3034" s="402" t="s">
        <v>274</v>
      </c>
      <c r="E3034" s="402" t="s">
        <v>23984</v>
      </c>
      <c r="F3034" s="402" t="s">
        <v>23985</v>
      </c>
      <c r="G3034" s="402">
        <v>720</v>
      </c>
      <c r="H3034" s="402">
        <v>4161025</v>
      </c>
    </row>
    <row r="3035" spans="1:8" x14ac:dyDescent="0.3">
      <c r="A3035" s="519">
        <v>5</v>
      </c>
      <c r="B3035" s="521" t="s">
        <v>25158</v>
      </c>
      <c r="C3035" s="402" t="s">
        <v>20465</v>
      </c>
      <c r="D3035" s="402" t="s">
        <v>274</v>
      </c>
      <c r="E3035" s="402" t="s">
        <v>20466</v>
      </c>
      <c r="F3035" s="402" t="s">
        <v>20467</v>
      </c>
      <c r="G3035" s="402">
        <v>415</v>
      </c>
      <c r="H3035" s="402">
        <v>3194812</v>
      </c>
    </row>
    <row r="3036" spans="1:8" x14ac:dyDescent="0.3">
      <c r="A3036" s="519">
        <v>5</v>
      </c>
      <c r="B3036" s="521" t="s">
        <v>25158</v>
      </c>
      <c r="C3036" s="402" t="s">
        <v>20543</v>
      </c>
      <c r="D3036" s="402" t="s">
        <v>274</v>
      </c>
      <c r="E3036" s="402" t="s">
        <v>20544</v>
      </c>
      <c r="F3036" s="402" t="s">
        <v>20545</v>
      </c>
      <c r="G3036" s="402">
        <v>954</v>
      </c>
      <c r="H3036" s="402">
        <v>2341789</v>
      </c>
    </row>
    <row r="3037" spans="1:8" x14ac:dyDescent="0.3">
      <c r="A3037" s="519">
        <v>5</v>
      </c>
      <c r="B3037" s="521" t="s">
        <v>25158</v>
      </c>
      <c r="C3037" s="402" t="s">
        <v>26695</v>
      </c>
      <c r="D3037" s="402" t="s">
        <v>274</v>
      </c>
      <c r="E3037" s="402" t="s">
        <v>26696</v>
      </c>
      <c r="F3037" s="402" t="s">
        <v>25403</v>
      </c>
      <c r="G3037" s="402">
        <v>916</v>
      </c>
      <c r="H3037" s="402">
        <v>3166786</v>
      </c>
    </row>
    <row r="3038" spans="1:8" x14ac:dyDescent="0.3">
      <c r="A3038" s="519">
        <v>5</v>
      </c>
      <c r="B3038" s="521" t="s">
        <v>25158</v>
      </c>
      <c r="C3038" s="402" t="s">
        <v>23839</v>
      </c>
      <c r="D3038" s="402" t="s">
        <v>274</v>
      </c>
      <c r="E3038" s="402" t="s">
        <v>23840</v>
      </c>
      <c r="F3038" s="402" t="s">
        <v>23841</v>
      </c>
      <c r="G3038" s="402">
        <v>215</v>
      </c>
      <c r="H3038" s="402">
        <v>9820246</v>
      </c>
    </row>
    <row r="3039" spans="1:8" x14ac:dyDescent="0.3">
      <c r="A3039" s="519">
        <v>5</v>
      </c>
      <c r="B3039" s="521" t="s">
        <v>25158</v>
      </c>
      <c r="C3039" s="402" t="s">
        <v>18982</v>
      </c>
      <c r="D3039" s="402" t="s">
        <v>274</v>
      </c>
      <c r="E3039" s="402" t="s">
        <v>18983</v>
      </c>
      <c r="F3039" s="402" t="s">
        <v>18984</v>
      </c>
      <c r="G3039" s="402">
        <v>925</v>
      </c>
      <c r="H3039" s="402">
        <v>8378303</v>
      </c>
    </row>
    <row r="3040" spans="1:8" x14ac:dyDescent="0.3">
      <c r="A3040" s="519">
        <v>5</v>
      </c>
      <c r="B3040" s="521" t="s">
        <v>25158</v>
      </c>
      <c r="C3040" s="402" t="s">
        <v>19052</v>
      </c>
      <c r="D3040" s="402" t="s">
        <v>274</v>
      </c>
      <c r="E3040" s="402" t="s">
        <v>19053</v>
      </c>
      <c r="F3040" s="402" t="s">
        <v>19054</v>
      </c>
      <c r="G3040" s="402">
        <v>925</v>
      </c>
      <c r="H3040" s="402">
        <v>5422317</v>
      </c>
    </row>
    <row r="3041" spans="1:8" x14ac:dyDescent="0.3">
      <c r="A3041" s="519">
        <v>5</v>
      </c>
      <c r="B3041" s="521" t="s">
        <v>25158</v>
      </c>
      <c r="C3041" s="402" t="s">
        <v>18940</v>
      </c>
      <c r="D3041" s="402" t="s">
        <v>274</v>
      </c>
      <c r="E3041" s="402" t="s">
        <v>18941</v>
      </c>
      <c r="F3041" s="402" t="s">
        <v>18942</v>
      </c>
      <c r="G3041" s="402">
        <v>925</v>
      </c>
      <c r="H3041" s="402">
        <v>2340090</v>
      </c>
    </row>
    <row r="3042" spans="1:8" x14ac:dyDescent="0.3">
      <c r="A3042" s="519">
        <v>5</v>
      </c>
      <c r="B3042" s="521" t="s">
        <v>25158</v>
      </c>
      <c r="C3042" s="402" t="s">
        <v>26697</v>
      </c>
      <c r="D3042" s="402" t="s">
        <v>274</v>
      </c>
      <c r="E3042" s="402" t="s">
        <v>26698</v>
      </c>
      <c r="F3042" s="402" t="s">
        <v>26699</v>
      </c>
      <c r="G3042" s="402">
        <v>910</v>
      </c>
      <c r="H3042" s="402">
        <v>5471781</v>
      </c>
    </row>
    <row r="3043" spans="1:8" x14ac:dyDescent="0.3">
      <c r="A3043" s="519">
        <v>5</v>
      </c>
      <c r="B3043" s="521" t="s">
        <v>25158</v>
      </c>
      <c r="C3043" s="402" t="s">
        <v>20531</v>
      </c>
      <c r="D3043" s="402" t="s">
        <v>274</v>
      </c>
      <c r="E3043" s="402" t="s">
        <v>20532</v>
      </c>
      <c r="F3043" s="402" t="s">
        <v>20533</v>
      </c>
      <c r="G3043" s="402">
        <v>916</v>
      </c>
      <c r="H3043" s="402">
        <v>7439595</v>
      </c>
    </row>
    <row r="3044" spans="1:8" x14ac:dyDescent="0.3">
      <c r="A3044" s="519">
        <v>5</v>
      </c>
      <c r="B3044" s="521" t="s">
        <v>25158</v>
      </c>
      <c r="C3044" s="402" t="s">
        <v>20328</v>
      </c>
      <c r="D3044" s="402" t="s">
        <v>274</v>
      </c>
      <c r="E3044" s="402" t="s">
        <v>20329</v>
      </c>
      <c r="F3044" s="402" t="s">
        <v>20330</v>
      </c>
      <c r="G3044" s="402">
        <v>415</v>
      </c>
      <c r="H3044" s="402">
        <v>7101191</v>
      </c>
    </row>
    <row r="3045" spans="1:8" x14ac:dyDescent="0.3">
      <c r="A3045" s="519">
        <v>5</v>
      </c>
      <c r="B3045" s="521" t="s">
        <v>25158</v>
      </c>
      <c r="C3045" s="402" t="s">
        <v>20573</v>
      </c>
      <c r="D3045" s="402" t="s">
        <v>274</v>
      </c>
      <c r="E3045" s="402" t="s">
        <v>20574</v>
      </c>
      <c r="F3045" s="402" t="s">
        <v>20575</v>
      </c>
      <c r="G3045" s="402">
        <v>801</v>
      </c>
      <c r="H3045" s="402">
        <v>5588709</v>
      </c>
    </row>
    <row r="3046" spans="1:8" x14ac:dyDescent="0.3">
      <c r="A3046" s="519">
        <v>5</v>
      </c>
      <c r="B3046" s="521" t="s">
        <v>25158</v>
      </c>
      <c r="C3046" s="402" t="s">
        <v>26700</v>
      </c>
      <c r="D3046" s="402" t="s">
        <v>274</v>
      </c>
      <c r="E3046" s="402" t="s">
        <v>26701</v>
      </c>
      <c r="F3046" s="402" t="s">
        <v>26702</v>
      </c>
      <c r="G3046" s="402">
        <v>323</v>
      </c>
      <c r="H3046" s="402">
        <v>8991187</v>
      </c>
    </row>
    <row r="3047" spans="1:8" x14ac:dyDescent="0.3">
      <c r="A3047" s="519">
        <v>5</v>
      </c>
      <c r="B3047" s="521" t="s">
        <v>25158</v>
      </c>
      <c r="C3047" s="402" t="s">
        <v>20510</v>
      </c>
      <c r="D3047" s="402" t="s">
        <v>274</v>
      </c>
      <c r="E3047" s="402" t="s">
        <v>20511</v>
      </c>
      <c r="F3047" s="402" t="s">
        <v>20512</v>
      </c>
      <c r="G3047" s="402">
        <v>925</v>
      </c>
      <c r="H3047" s="402">
        <v>2854579</v>
      </c>
    </row>
    <row r="3048" spans="1:8" x14ac:dyDescent="0.3">
      <c r="A3048" s="519">
        <v>5</v>
      </c>
      <c r="B3048" s="521" t="s">
        <v>25158</v>
      </c>
      <c r="C3048" s="402" t="s">
        <v>24056</v>
      </c>
      <c r="D3048" s="402" t="s">
        <v>274</v>
      </c>
      <c r="E3048" s="402" t="s">
        <v>24057</v>
      </c>
      <c r="F3048" s="402" t="s">
        <v>24058</v>
      </c>
      <c r="G3048" s="402">
        <v>925</v>
      </c>
      <c r="H3048" s="402">
        <v>3485875</v>
      </c>
    </row>
    <row r="3049" spans="1:8" x14ac:dyDescent="0.3">
      <c r="A3049" s="519">
        <v>5</v>
      </c>
      <c r="B3049" s="521" t="s">
        <v>25158</v>
      </c>
      <c r="C3049" s="402" t="s">
        <v>23959</v>
      </c>
      <c r="D3049" s="402" t="s">
        <v>274</v>
      </c>
      <c r="E3049" s="402" t="s">
        <v>23960</v>
      </c>
      <c r="F3049" s="402" t="s">
        <v>23961</v>
      </c>
      <c r="G3049" s="402">
        <v>510</v>
      </c>
      <c r="H3049" s="402">
        <v>8131842</v>
      </c>
    </row>
    <row r="3050" spans="1:8" x14ac:dyDescent="0.3">
      <c r="A3050" s="519">
        <v>5</v>
      </c>
      <c r="B3050" s="521" t="s">
        <v>25158</v>
      </c>
      <c r="C3050" s="402" t="s">
        <v>23977</v>
      </c>
      <c r="D3050" s="402" t="s">
        <v>274</v>
      </c>
      <c r="E3050" s="402" t="s">
        <v>23978</v>
      </c>
      <c r="F3050" s="402" t="s">
        <v>23979</v>
      </c>
      <c r="G3050" s="402">
        <v>925</v>
      </c>
      <c r="H3050" s="402">
        <v>8202631</v>
      </c>
    </row>
    <row r="3051" spans="1:8" x14ac:dyDescent="0.3">
      <c r="A3051" s="519">
        <v>5</v>
      </c>
      <c r="B3051" s="521" t="s">
        <v>25158</v>
      </c>
      <c r="C3051" s="402" t="s">
        <v>23986</v>
      </c>
      <c r="D3051" s="402" t="s">
        <v>274</v>
      </c>
      <c r="E3051" s="402" t="s">
        <v>23987</v>
      </c>
      <c r="F3051" s="402" t="s">
        <v>23988</v>
      </c>
      <c r="G3051" s="402">
        <v>925</v>
      </c>
      <c r="H3051" s="402">
        <v>9151176</v>
      </c>
    </row>
    <row r="3052" spans="1:8" x14ac:dyDescent="0.3">
      <c r="A3052" s="519">
        <v>5</v>
      </c>
      <c r="B3052" s="521" t="s">
        <v>25158</v>
      </c>
      <c r="C3052" s="402" t="s">
        <v>23992</v>
      </c>
      <c r="D3052" s="402" t="s">
        <v>274</v>
      </c>
      <c r="E3052" s="402" t="s">
        <v>23993</v>
      </c>
      <c r="F3052" s="402" t="s">
        <v>23994</v>
      </c>
      <c r="G3052" s="402">
        <v>925</v>
      </c>
      <c r="H3052" s="402">
        <v>4087565</v>
      </c>
    </row>
    <row r="3053" spans="1:8" x14ac:dyDescent="0.3">
      <c r="A3053" s="519">
        <v>5</v>
      </c>
      <c r="B3053" s="521" t="s">
        <v>25158</v>
      </c>
      <c r="C3053" s="402" t="s">
        <v>24010</v>
      </c>
      <c r="D3053" s="402" t="s">
        <v>274</v>
      </c>
      <c r="E3053" s="402" t="s">
        <v>24011</v>
      </c>
      <c r="F3053" s="402" t="s">
        <v>24012</v>
      </c>
      <c r="G3053" s="402">
        <v>925</v>
      </c>
      <c r="H3053" s="402">
        <v>7193957</v>
      </c>
    </row>
    <row r="3054" spans="1:8" x14ac:dyDescent="0.3">
      <c r="A3054" s="519">
        <v>5</v>
      </c>
      <c r="B3054" s="521" t="s">
        <v>25158</v>
      </c>
      <c r="C3054" s="402" t="s">
        <v>24016</v>
      </c>
      <c r="D3054" s="402" t="s">
        <v>274</v>
      </c>
      <c r="E3054" s="402" t="s">
        <v>24017</v>
      </c>
      <c r="F3054" s="402" t="s">
        <v>24018</v>
      </c>
      <c r="G3054" s="402">
        <v>925</v>
      </c>
      <c r="H3054" s="402">
        <v>8380319</v>
      </c>
    </row>
    <row r="3055" spans="1:8" x14ac:dyDescent="0.3">
      <c r="A3055" s="519">
        <v>5</v>
      </c>
      <c r="B3055" s="521" t="s">
        <v>25158</v>
      </c>
      <c r="C3055" s="402" t="s">
        <v>20385</v>
      </c>
      <c r="D3055" s="402" t="s">
        <v>274</v>
      </c>
      <c r="E3055" s="402" t="s">
        <v>20386</v>
      </c>
      <c r="F3055" s="402" t="s">
        <v>20387</v>
      </c>
      <c r="G3055" s="402">
        <v>925</v>
      </c>
      <c r="H3055" s="402">
        <v>8179371</v>
      </c>
    </row>
    <row r="3056" spans="1:8" x14ac:dyDescent="0.3">
      <c r="A3056" s="519">
        <v>5</v>
      </c>
      <c r="B3056" s="521" t="s">
        <v>25158</v>
      </c>
      <c r="C3056" s="402" t="s">
        <v>20391</v>
      </c>
      <c r="D3056" s="402" t="s">
        <v>274</v>
      </c>
      <c r="E3056" s="402" t="s">
        <v>20392</v>
      </c>
      <c r="F3056" s="402" t="s">
        <v>20393</v>
      </c>
      <c r="G3056" s="402">
        <v>925</v>
      </c>
      <c r="H3056" s="402">
        <v>2531147</v>
      </c>
    </row>
    <row r="3057" spans="1:8" x14ac:dyDescent="0.3">
      <c r="A3057" s="519">
        <v>5</v>
      </c>
      <c r="B3057" s="521" t="s">
        <v>25158</v>
      </c>
      <c r="C3057" s="402" t="s">
        <v>20394</v>
      </c>
      <c r="D3057" s="402" t="s">
        <v>274</v>
      </c>
      <c r="E3057" s="402" t="s">
        <v>20395</v>
      </c>
      <c r="F3057" s="402" t="s">
        <v>20396</v>
      </c>
      <c r="G3057" s="402">
        <v>925</v>
      </c>
      <c r="H3057" s="402">
        <v>2540581</v>
      </c>
    </row>
    <row r="3058" spans="1:8" x14ac:dyDescent="0.3">
      <c r="A3058" s="519">
        <v>5</v>
      </c>
      <c r="B3058" s="521" t="s">
        <v>25158</v>
      </c>
      <c r="C3058" s="402" t="s">
        <v>20397</v>
      </c>
      <c r="D3058" s="402" t="s">
        <v>274</v>
      </c>
      <c r="E3058" s="402" t="s">
        <v>20398</v>
      </c>
      <c r="F3058" s="402" t="s">
        <v>20399</v>
      </c>
      <c r="G3058" s="402">
        <v>925</v>
      </c>
      <c r="H3058" s="402">
        <v>3811023</v>
      </c>
    </row>
    <row r="3059" spans="1:8" x14ac:dyDescent="0.3">
      <c r="A3059" s="519">
        <v>5</v>
      </c>
      <c r="B3059" s="521" t="s">
        <v>25158</v>
      </c>
      <c r="C3059" s="402" t="s">
        <v>20427</v>
      </c>
      <c r="D3059" s="402" t="s">
        <v>274</v>
      </c>
      <c r="E3059" s="402" t="s">
        <v>20428</v>
      </c>
      <c r="F3059" s="402" t="s">
        <v>20429</v>
      </c>
      <c r="G3059" s="402">
        <v>925</v>
      </c>
      <c r="H3059" s="402">
        <v>2543045</v>
      </c>
    </row>
    <row r="3060" spans="1:8" x14ac:dyDescent="0.3">
      <c r="A3060" s="519">
        <v>5</v>
      </c>
      <c r="B3060" s="521" t="s">
        <v>25158</v>
      </c>
      <c r="C3060" s="402" t="s">
        <v>20430</v>
      </c>
      <c r="D3060" s="402" t="s">
        <v>274</v>
      </c>
      <c r="E3060" s="402" t="s">
        <v>20431</v>
      </c>
      <c r="F3060" s="402" t="s">
        <v>20432</v>
      </c>
      <c r="G3060" s="402">
        <v>925</v>
      </c>
      <c r="H3060" s="402">
        <v>2545288</v>
      </c>
    </row>
    <row r="3061" spans="1:8" x14ac:dyDescent="0.3">
      <c r="A3061" s="519">
        <v>5</v>
      </c>
      <c r="B3061" s="521" t="s">
        <v>25158</v>
      </c>
      <c r="C3061" s="402" t="s">
        <v>20331</v>
      </c>
      <c r="D3061" s="402" t="s">
        <v>274</v>
      </c>
      <c r="E3061" s="402" t="s">
        <v>20332</v>
      </c>
      <c r="F3061" s="402" t="s">
        <v>20333</v>
      </c>
      <c r="G3061" s="402">
        <v>925</v>
      </c>
      <c r="H3061" s="402">
        <v>2545734</v>
      </c>
    </row>
    <row r="3062" spans="1:8" x14ac:dyDescent="0.3">
      <c r="A3062" s="519">
        <v>5</v>
      </c>
      <c r="B3062" s="521" t="s">
        <v>25158</v>
      </c>
      <c r="C3062" s="402" t="s">
        <v>20346</v>
      </c>
      <c r="D3062" s="402" t="s">
        <v>274</v>
      </c>
      <c r="E3062" s="402" t="s">
        <v>20347</v>
      </c>
      <c r="F3062" s="402" t="s">
        <v>20348</v>
      </c>
      <c r="G3062" s="402">
        <v>925</v>
      </c>
      <c r="H3062" s="402">
        <v>2542246</v>
      </c>
    </row>
    <row r="3063" spans="1:8" x14ac:dyDescent="0.3">
      <c r="A3063" s="519">
        <v>5</v>
      </c>
      <c r="B3063" s="521" t="s">
        <v>25158</v>
      </c>
      <c r="C3063" s="402" t="s">
        <v>26703</v>
      </c>
      <c r="D3063" s="402" t="s">
        <v>274</v>
      </c>
      <c r="E3063" s="402" t="s">
        <v>25761</v>
      </c>
      <c r="F3063" s="402" t="s">
        <v>26704</v>
      </c>
      <c r="G3063" s="402">
        <v>925</v>
      </c>
      <c r="H3063" s="402">
        <v>8372691</v>
      </c>
    </row>
    <row r="3064" spans="1:8" x14ac:dyDescent="0.3">
      <c r="A3064" s="519">
        <v>5</v>
      </c>
      <c r="B3064" s="521" t="s">
        <v>25158</v>
      </c>
      <c r="C3064" s="402" t="s">
        <v>26705</v>
      </c>
      <c r="D3064" s="402" t="s">
        <v>274</v>
      </c>
      <c r="E3064" s="402" t="s">
        <v>26706</v>
      </c>
      <c r="F3064" s="402" t="s">
        <v>26707</v>
      </c>
      <c r="G3064" s="402">
        <v>925</v>
      </c>
      <c r="H3064" s="402">
        <v>2545097</v>
      </c>
    </row>
    <row r="3065" spans="1:8" x14ac:dyDescent="0.3">
      <c r="A3065" s="519">
        <v>5</v>
      </c>
      <c r="B3065" s="521" t="s">
        <v>25158</v>
      </c>
      <c r="C3065" s="402" t="s">
        <v>18862</v>
      </c>
      <c r="D3065" s="402" t="s">
        <v>274</v>
      </c>
      <c r="E3065" s="402" t="s">
        <v>18863</v>
      </c>
      <c r="F3065" s="402" t="s">
        <v>18864</v>
      </c>
      <c r="G3065" s="402">
        <v>925</v>
      </c>
      <c r="H3065" s="402">
        <v>8200843</v>
      </c>
    </row>
    <row r="3066" spans="1:8" x14ac:dyDescent="0.3">
      <c r="A3066" s="519">
        <v>5</v>
      </c>
      <c r="B3066" s="521" t="s">
        <v>25158</v>
      </c>
      <c r="C3066" s="402" t="s">
        <v>24047</v>
      </c>
      <c r="D3066" s="402" t="s">
        <v>274</v>
      </c>
      <c r="E3066" s="402" t="s">
        <v>24048</v>
      </c>
      <c r="F3066" s="402" t="s">
        <v>24049</v>
      </c>
      <c r="G3066" s="402">
        <v>925</v>
      </c>
      <c r="H3066" s="402">
        <v>8204088</v>
      </c>
    </row>
    <row r="3067" spans="1:8" x14ac:dyDescent="0.3">
      <c r="A3067" s="519">
        <v>5</v>
      </c>
      <c r="B3067" s="521" t="s">
        <v>25158</v>
      </c>
      <c r="C3067" s="402" t="s">
        <v>24053</v>
      </c>
      <c r="D3067" s="402" t="s">
        <v>274</v>
      </c>
      <c r="E3067" s="402" t="s">
        <v>24054</v>
      </c>
      <c r="F3067" s="402" t="s">
        <v>24055</v>
      </c>
      <c r="G3067" s="402">
        <v>925</v>
      </c>
      <c r="H3067" s="402">
        <v>2090734</v>
      </c>
    </row>
    <row r="3068" spans="1:8" x14ac:dyDescent="0.3">
      <c r="A3068" s="519">
        <v>5</v>
      </c>
      <c r="B3068" s="521" t="s">
        <v>25158</v>
      </c>
      <c r="C3068" s="402" t="s">
        <v>18946</v>
      </c>
      <c r="D3068" s="402" t="s">
        <v>274</v>
      </c>
      <c r="E3068" s="402" t="s">
        <v>18947</v>
      </c>
      <c r="F3068" s="402" t="s">
        <v>18948</v>
      </c>
      <c r="G3068" s="402">
        <v>925</v>
      </c>
      <c r="H3068" s="402">
        <v>8377628</v>
      </c>
    </row>
    <row r="3069" spans="1:8" x14ac:dyDescent="0.3">
      <c r="A3069" s="519">
        <v>5</v>
      </c>
      <c r="B3069" s="521" t="s">
        <v>25158</v>
      </c>
      <c r="C3069" s="402" t="s">
        <v>26708</v>
      </c>
      <c r="D3069" s="402" t="s">
        <v>274</v>
      </c>
      <c r="E3069" s="402" t="s">
        <v>26709</v>
      </c>
      <c r="F3069" s="402" t="s">
        <v>26710</v>
      </c>
      <c r="G3069" s="402">
        <v>925</v>
      </c>
      <c r="H3069" s="402">
        <v>7088239</v>
      </c>
    </row>
    <row r="3070" spans="1:8" x14ac:dyDescent="0.3">
      <c r="A3070" s="519">
        <v>5</v>
      </c>
      <c r="B3070" s="521" t="s">
        <v>25158</v>
      </c>
      <c r="C3070" s="402" t="s">
        <v>20768</v>
      </c>
      <c r="D3070" s="402" t="s">
        <v>274</v>
      </c>
      <c r="E3070" s="402" t="s">
        <v>20769</v>
      </c>
      <c r="F3070" s="402" t="s">
        <v>20770</v>
      </c>
      <c r="G3070" s="402">
        <v>925</v>
      </c>
      <c r="H3070" s="402">
        <v>6286295</v>
      </c>
    </row>
    <row r="3071" spans="1:8" x14ac:dyDescent="0.3">
      <c r="A3071" s="519">
        <v>5</v>
      </c>
      <c r="B3071" s="521" t="s">
        <v>25158</v>
      </c>
      <c r="C3071" s="402" t="s">
        <v>26711</v>
      </c>
      <c r="D3071" s="402" t="s">
        <v>274</v>
      </c>
      <c r="E3071" s="402" t="s">
        <v>26712</v>
      </c>
      <c r="F3071" s="402" t="s">
        <v>26713</v>
      </c>
      <c r="G3071" s="402">
        <v>925</v>
      </c>
      <c r="H3071" s="402">
        <v>2546408</v>
      </c>
    </row>
    <row r="3072" spans="1:8" x14ac:dyDescent="0.3">
      <c r="A3072" s="519">
        <v>5</v>
      </c>
      <c r="B3072" s="521" t="s">
        <v>25158</v>
      </c>
      <c r="C3072" s="402" t="s">
        <v>18844</v>
      </c>
      <c r="D3072" s="402" t="s">
        <v>274</v>
      </c>
      <c r="E3072" s="402" t="s">
        <v>18845</v>
      </c>
      <c r="F3072" s="402" t="s">
        <v>18846</v>
      </c>
      <c r="G3072" s="402">
        <v>925</v>
      </c>
      <c r="H3072" s="402">
        <v>8374450</v>
      </c>
    </row>
    <row r="3073" spans="1:8" x14ac:dyDescent="0.3">
      <c r="A3073" s="519">
        <v>5</v>
      </c>
      <c r="B3073" s="521" t="s">
        <v>25158</v>
      </c>
      <c r="C3073" s="402" t="s">
        <v>18847</v>
      </c>
      <c r="D3073" s="402" t="s">
        <v>274</v>
      </c>
      <c r="E3073" s="402" t="s">
        <v>18848</v>
      </c>
      <c r="F3073" s="402" t="s">
        <v>18849</v>
      </c>
      <c r="G3073" s="402">
        <v>925</v>
      </c>
      <c r="H3073" s="402">
        <v>6836106</v>
      </c>
    </row>
    <row r="3074" spans="1:8" x14ac:dyDescent="0.3">
      <c r="A3074" s="519">
        <v>5</v>
      </c>
      <c r="B3074" s="521" t="s">
        <v>25158</v>
      </c>
      <c r="C3074" s="402" t="s">
        <v>20594</v>
      </c>
      <c r="D3074" s="402" t="s">
        <v>274</v>
      </c>
      <c r="E3074" s="402" t="s">
        <v>20595</v>
      </c>
      <c r="F3074" s="402" t="s">
        <v>20596</v>
      </c>
      <c r="G3074" s="402">
        <v>925</v>
      </c>
      <c r="H3074" s="402">
        <v>8383128</v>
      </c>
    </row>
    <row r="3075" spans="1:8" x14ac:dyDescent="0.3">
      <c r="A3075" s="519">
        <v>5</v>
      </c>
      <c r="B3075" s="521" t="s">
        <v>25158</v>
      </c>
      <c r="C3075" s="402" t="s">
        <v>20597</v>
      </c>
      <c r="D3075" s="402" t="s">
        <v>274</v>
      </c>
      <c r="E3075" s="402" t="s">
        <v>20598</v>
      </c>
      <c r="F3075" s="402" t="s">
        <v>20599</v>
      </c>
      <c r="G3075" s="402">
        <v>925</v>
      </c>
      <c r="H3075" s="402">
        <v>8388012</v>
      </c>
    </row>
    <row r="3076" spans="1:8" x14ac:dyDescent="0.3">
      <c r="A3076" s="519">
        <v>5</v>
      </c>
      <c r="B3076" s="521" t="s">
        <v>25158</v>
      </c>
      <c r="C3076" s="402" t="s">
        <v>20600</v>
      </c>
      <c r="D3076" s="402" t="s">
        <v>274</v>
      </c>
      <c r="E3076" s="402" t="s">
        <v>20601</v>
      </c>
      <c r="F3076" s="402" t="s">
        <v>20602</v>
      </c>
      <c r="G3076" s="402">
        <v>510</v>
      </c>
      <c r="H3076" s="402">
        <v>8201790</v>
      </c>
    </row>
    <row r="3077" spans="1:8" x14ac:dyDescent="0.3">
      <c r="A3077" s="519">
        <v>5</v>
      </c>
      <c r="B3077" s="521" t="s">
        <v>25158</v>
      </c>
      <c r="C3077" s="402" t="s">
        <v>18850</v>
      </c>
      <c r="D3077" s="402" t="s">
        <v>274</v>
      </c>
      <c r="E3077" s="402" t="s">
        <v>18851</v>
      </c>
      <c r="F3077" s="402" t="s">
        <v>18852</v>
      </c>
      <c r="G3077" s="402">
        <v>925</v>
      </c>
      <c r="H3077" s="402">
        <v>2163429</v>
      </c>
    </row>
    <row r="3078" spans="1:8" x14ac:dyDescent="0.3">
      <c r="A3078" s="519">
        <v>5</v>
      </c>
      <c r="B3078" s="521" t="s">
        <v>25158</v>
      </c>
      <c r="C3078" s="402" t="s">
        <v>18934</v>
      </c>
      <c r="D3078" s="402" t="s">
        <v>274</v>
      </c>
      <c r="E3078" s="402" t="s">
        <v>18935</v>
      </c>
      <c r="F3078" s="402" t="s">
        <v>18936</v>
      </c>
      <c r="G3078" s="402">
        <v>925</v>
      </c>
      <c r="H3078" s="402">
        <v>8376649</v>
      </c>
    </row>
    <row r="3079" spans="1:8" x14ac:dyDescent="0.3">
      <c r="A3079" s="519">
        <v>5</v>
      </c>
      <c r="B3079" s="521" t="s">
        <v>25158</v>
      </c>
      <c r="C3079" s="402" t="s">
        <v>26714</v>
      </c>
      <c r="D3079" s="402" t="s">
        <v>274</v>
      </c>
      <c r="E3079" s="402" t="s">
        <v>26715</v>
      </c>
      <c r="F3079" s="402" t="s">
        <v>26716</v>
      </c>
      <c r="G3079" s="402">
        <v>925</v>
      </c>
      <c r="H3079" s="402">
        <v>8373603</v>
      </c>
    </row>
    <row r="3080" spans="1:8" x14ac:dyDescent="0.3">
      <c r="A3080" s="519">
        <v>5</v>
      </c>
      <c r="B3080" s="521" t="s">
        <v>25158</v>
      </c>
      <c r="C3080" s="402" t="s">
        <v>26717</v>
      </c>
      <c r="D3080" s="402" t="s">
        <v>274</v>
      </c>
      <c r="E3080" s="402" t="s">
        <v>26718</v>
      </c>
      <c r="F3080" s="402" t="s">
        <v>26719</v>
      </c>
      <c r="G3080" s="402">
        <v>925</v>
      </c>
      <c r="H3080" s="402">
        <v>8370181</v>
      </c>
    </row>
    <row r="3081" spans="1:8" x14ac:dyDescent="0.3">
      <c r="A3081" s="519">
        <v>5</v>
      </c>
      <c r="B3081" s="521" t="s">
        <v>25158</v>
      </c>
      <c r="C3081" s="402" t="s">
        <v>2282</v>
      </c>
      <c r="D3081" s="402" t="s">
        <v>274</v>
      </c>
      <c r="E3081" s="402" t="s">
        <v>2576</v>
      </c>
      <c r="F3081" s="402" t="s">
        <v>26720</v>
      </c>
      <c r="G3081" s="402">
        <v>925</v>
      </c>
      <c r="H3081" s="402">
        <v>5198985</v>
      </c>
    </row>
    <row r="3082" spans="1:8" x14ac:dyDescent="0.3">
      <c r="A3082" s="519">
        <v>5</v>
      </c>
      <c r="B3082" s="521" t="s">
        <v>25158</v>
      </c>
      <c r="C3082" s="402" t="s">
        <v>1490</v>
      </c>
      <c r="D3082" s="402" t="s">
        <v>262</v>
      </c>
      <c r="E3082" s="402" t="s">
        <v>2584</v>
      </c>
      <c r="F3082" s="402" t="s">
        <v>26721</v>
      </c>
      <c r="G3082" s="402">
        <v>925</v>
      </c>
      <c r="H3082" s="402">
        <v>9388484</v>
      </c>
    </row>
    <row r="3083" spans="1:8" x14ac:dyDescent="0.3">
      <c r="A3083" s="519">
        <v>5</v>
      </c>
      <c r="B3083" s="521" t="s">
        <v>25158</v>
      </c>
      <c r="C3083" s="402" t="s">
        <v>2745</v>
      </c>
      <c r="D3083" s="402" t="s">
        <v>262</v>
      </c>
      <c r="E3083" s="402" t="s">
        <v>2746</v>
      </c>
      <c r="F3083" s="402" t="s">
        <v>20820</v>
      </c>
      <c r="G3083" s="402">
        <v>925</v>
      </c>
      <c r="H3083" s="402">
        <v>9383700</v>
      </c>
    </row>
    <row r="3084" spans="1:8" x14ac:dyDescent="0.3">
      <c r="A3084" s="519">
        <v>5</v>
      </c>
      <c r="B3084" s="521" t="s">
        <v>25158</v>
      </c>
      <c r="C3084" s="402" t="s">
        <v>5283</v>
      </c>
      <c r="D3084" s="402" t="s">
        <v>262</v>
      </c>
      <c r="E3084" s="402" t="s">
        <v>5284</v>
      </c>
      <c r="F3084" s="402" t="s">
        <v>26722</v>
      </c>
      <c r="G3084" s="402">
        <v>925</v>
      </c>
      <c r="H3084" s="402">
        <v>9320424</v>
      </c>
    </row>
    <row r="3085" spans="1:8" x14ac:dyDescent="0.3">
      <c r="A3085" s="519">
        <v>5</v>
      </c>
      <c r="B3085" s="521" t="s">
        <v>25158</v>
      </c>
      <c r="C3085" s="402" t="s">
        <v>11773</v>
      </c>
      <c r="D3085" s="402" t="s">
        <v>274</v>
      </c>
      <c r="E3085" s="402" t="s">
        <v>11774</v>
      </c>
      <c r="F3085" s="402" t="s">
        <v>26723</v>
      </c>
      <c r="G3085" s="402">
        <v>925</v>
      </c>
      <c r="H3085" s="402">
        <v>5965326</v>
      </c>
    </row>
    <row r="3086" spans="1:8" x14ac:dyDescent="0.3">
      <c r="A3086" s="519">
        <v>5</v>
      </c>
      <c r="B3086" s="521" t="s">
        <v>25158</v>
      </c>
      <c r="C3086" s="402" t="s">
        <v>16080</v>
      </c>
      <c r="D3086" s="402" t="s">
        <v>274</v>
      </c>
      <c r="E3086" s="402" t="s">
        <v>16081</v>
      </c>
      <c r="F3086" s="402" t="s">
        <v>26724</v>
      </c>
      <c r="G3086" s="402">
        <v>510</v>
      </c>
      <c r="H3086" s="402">
        <v>9788424</v>
      </c>
    </row>
    <row r="3087" spans="1:8" x14ac:dyDescent="0.3">
      <c r="A3087" s="519">
        <v>5</v>
      </c>
      <c r="B3087" s="521" t="s">
        <v>25158</v>
      </c>
      <c r="C3087" s="402" t="s">
        <v>26725</v>
      </c>
      <c r="D3087" s="402" t="s">
        <v>274</v>
      </c>
      <c r="E3087" s="402" t="s">
        <v>26726</v>
      </c>
      <c r="F3087" s="402" t="s">
        <v>26727</v>
      </c>
      <c r="G3087" s="402">
        <v>925</v>
      </c>
      <c r="H3087" s="402">
        <v>3775905</v>
      </c>
    </row>
    <row r="3088" spans="1:8" x14ac:dyDescent="0.3">
      <c r="A3088" s="519">
        <v>5</v>
      </c>
      <c r="B3088" s="521" t="s">
        <v>25158</v>
      </c>
      <c r="C3088" s="402" t="s">
        <v>26728</v>
      </c>
      <c r="D3088" s="402" t="s">
        <v>274</v>
      </c>
      <c r="E3088" s="402" t="s">
        <v>26729</v>
      </c>
      <c r="F3088" s="402" t="s">
        <v>26730</v>
      </c>
      <c r="G3088" s="402">
        <v>925</v>
      </c>
      <c r="H3088" s="402">
        <v>2729045</v>
      </c>
    </row>
    <row r="3089" spans="1:8" x14ac:dyDescent="0.3">
      <c r="A3089" s="519">
        <v>5</v>
      </c>
      <c r="B3089" s="521" t="s">
        <v>25158</v>
      </c>
      <c r="C3089" s="402" t="s">
        <v>26731</v>
      </c>
      <c r="D3089" s="402" t="s">
        <v>274</v>
      </c>
      <c r="E3089" s="402" t="s">
        <v>26732</v>
      </c>
      <c r="F3089" s="402" t="s">
        <v>26733</v>
      </c>
      <c r="G3089" s="402">
        <v>925</v>
      </c>
      <c r="H3089" s="402">
        <v>3775902</v>
      </c>
    </row>
    <row r="3090" spans="1:8" x14ac:dyDescent="0.3">
      <c r="A3090" s="519">
        <v>5</v>
      </c>
      <c r="B3090" s="521" t="s">
        <v>25158</v>
      </c>
      <c r="C3090" s="402" t="s">
        <v>26734</v>
      </c>
      <c r="D3090" s="402" t="s">
        <v>274</v>
      </c>
      <c r="E3090" s="402" t="s">
        <v>26735</v>
      </c>
      <c r="F3090" s="402" t="s">
        <v>26736</v>
      </c>
      <c r="G3090" s="402">
        <v>925</v>
      </c>
      <c r="H3090" s="402">
        <v>3673052</v>
      </c>
    </row>
    <row r="3091" spans="1:8" x14ac:dyDescent="0.3">
      <c r="A3091" s="519">
        <v>5</v>
      </c>
      <c r="B3091" s="521" t="s">
        <v>25158</v>
      </c>
      <c r="C3091" s="402" t="s">
        <v>26737</v>
      </c>
      <c r="D3091" s="402" t="s">
        <v>274</v>
      </c>
      <c r="E3091" s="402" t="s">
        <v>26738</v>
      </c>
      <c r="F3091" s="402" t="s">
        <v>26739</v>
      </c>
      <c r="G3091" s="402">
        <v>925</v>
      </c>
      <c r="H3091" s="402">
        <v>3765541</v>
      </c>
    </row>
    <row r="3092" spans="1:8" x14ac:dyDescent="0.3">
      <c r="A3092" s="519">
        <v>5</v>
      </c>
      <c r="B3092" s="521" t="s">
        <v>25158</v>
      </c>
      <c r="C3092" s="402" t="s">
        <v>26740</v>
      </c>
      <c r="D3092" s="402" t="s">
        <v>274</v>
      </c>
      <c r="E3092" s="402" t="s">
        <v>26741</v>
      </c>
      <c r="F3092" s="402" t="s">
        <v>26742</v>
      </c>
      <c r="G3092" s="402">
        <v>415</v>
      </c>
      <c r="H3092" s="402">
        <v>2441391</v>
      </c>
    </row>
    <row r="3093" spans="1:8" x14ac:dyDescent="0.3">
      <c r="A3093" s="519">
        <v>5</v>
      </c>
      <c r="B3093" s="521" t="s">
        <v>25158</v>
      </c>
      <c r="C3093" s="402" t="s">
        <v>26743</v>
      </c>
      <c r="D3093" s="402" t="s">
        <v>274</v>
      </c>
      <c r="E3093" s="402" t="s">
        <v>26744</v>
      </c>
      <c r="F3093" s="402" t="s">
        <v>26745</v>
      </c>
      <c r="G3093" s="402">
        <v>510</v>
      </c>
      <c r="H3093" s="402">
        <v>3775213</v>
      </c>
    </row>
    <row r="3094" spans="1:8" x14ac:dyDescent="0.3">
      <c r="A3094" s="519">
        <v>5</v>
      </c>
      <c r="B3094" s="521" t="s">
        <v>25158</v>
      </c>
      <c r="C3094" s="402" t="s">
        <v>26746</v>
      </c>
      <c r="D3094" s="402" t="s">
        <v>274</v>
      </c>
      <c r="E3094" s="402" t="s">
        <v>26747</v>
      </c>
      <c r="F3094" s="402" t="s">
        <v>26748</v>
      </c>
      <c r="G3094" s="402">
        <v>925</v>
      </c>
      <c r="H3094" s="402">
        <v>4825005</v>
      </c>
    </row>
    <row r="3095" spans="1:8" x14ac:dyDescent="0.3">
      <c r="A3095" s="519">
        <v>5</v>
      </c>
      <c r="B3095" s="521" t="s">
        <v>25158</v>
      </c>
      <c r="C3095" s="402" t="s">
        <v>26749</v>
      </c>
      <c r="D3095" s="402" t="s">
        <v>274</v>
      </c>
      <c r="E3095" s="402" t="s">
        <v>26750</v>
      </c>
      <c r="F3095" s="402" t="s">
        <v>26751</v>
      </c>
      <c r="G3095" s="402">
        <v>925</v>
      </c>
      <c r="H3095" s="402">
        <v>3766820</v>
      </c>
    </row>
    <row r="3096" spans="1:8" x14ac:dyDescent="0.3">
      <c r="A3096" s="519">
        <v>5</v>
      </c>
      <c r="B3096" s="521" t="s">
        <v>25158</v>
      </c>
      <c r="C3096" s="402" t="s">
        <v>26752</v>
      </c>
      <c r="D3096" s="402" t="s">
        <v>274</v>
      </c>
      <c r="E3096" s="402" t="s">
        <v>26753</v>
      </c>
      <c r="F3096" s="402" t="s">
        <v>26754</v>
      </c>
      <c r="G3096" s="402">
        <v>925</v>
      </c>
      <c r="H3096" s="402">
        <v>6311118</v>
      </c>
    </row>
    <row r="3097" spans="1:8" x14ac:dyDescent="0.3">
      <c r="A3097" s="519">
        <v>5</v>
      </c>
      <c r="B3097" s="521" t="s">
        <v>25158</v>
      </c>
      <c r="C3097" s="402" t="s">
        <v>26755</v>
      </c>
      <c r="D3097" s="402" t="s">
        <v>274</v>
      </c>
      <c r="E3097" s="402" t="s">
        <v>26756</v>
      </c>
      <c r="F3097" s="402" t="s">
        <v>26757</v>
      </c>
      <c r="G3097" s="402">
        <v>925</v>
      </c>
      <c r="H3097" s="402">
        <v>6311515</v>
      </c>
    </row>
    <row r="3098" spans="1:8" x14ac:dyDescent="0.3">
      <c r="A3098" s="519">
        <v>5</v>
      </c>
      <c r="B3098" s="521" t="s">
        <v>25158</v>
      </c>
      <c r="C3098" s="402" t="s">
        <v>26758</v>
      </c>
      <c r="D3098" s="402" t="s">
        <v>274</v>
      </c>
      <c r="E3098" s="402" t="s">
        <v>26759</v>
      </c>
      <c r="F3098" s="402" t="s">
        <v>26760</v>
      </c>
      <c r="G3098" s="402">
        <v>925</v>
      </c>
      <c r="H3098" s="402">
        <v>2470244</v>
      </c>
    </row>
    <row r="3099" spans="1:8" x14ac:dyDescent="0.3">
      <c r="A3099" s="519">
        <v>5</v>
      </c>
      <c r="B3099" s="521" t="s">
        <v>25158</v>
      </c>
      <c r="C3099" s="402" t="s">
        <v>26761</v>
      </c>
      <c r="D3099" s="402" t="s">
        <v>274</v>
      </c>
      <c r="E3099" s="402" t="s">
        <v>26762</v>
      </c>
      <c r="F3099" s="402" t="s">
        <v>26763</v>
      </c>
      <c r="G3099" s="402">
        <v>925</v>
      </c>
      <c r="H3099" s="402">
        <v>2479060</v>
      </c>
    </row>
    <row r="3100" spans="1:8" x14ac:dyDescent="0.3">
      <c r="A3100" s="519">
        <v>5</v>
      </c>
      <c r="B3100" s="521" t="s">
        <v>25158</v>
      </c>
      <c r="C3100" s="402" t="s">
        <v>26764</v>
      </c>
      <c r="D3100" s="402" t="s">
        <v>274</v>
      </c>
      <c r="E3100" s="402" t="s">
        <v>26765</v>
      </c>
      <c r="F3100" s="402" t="s">
        <v>26766</v>
      </c>
      <c r="G3100" s="402">
        <v>925</v>
      </c>
      <c r="H3100" s="402">
        <v>2479104</v>
      </c>
    </row>
    <row r="3101" spans="1:8" x14ac:dyDescent="0.3">
      <c r="A3101" s="519">
        <v>5</v>
      </c>
      <c r="B3101" s="521" t="s">
        <v>25158</v>
      </c>
      <c r="C3101" s="402" t="s">
        <v>26767</v>
      </c>
      <c r="D3101" s="402" t="s">
        <v>274</v>
      </c>
      <c r="E3101" s="402" t="s">
        <v>26768</v>
      </c>
      <c r="F3101" s="402" t="s">
        <v>26769</v>
      </c>
      <c r="G3101" s="402">
        <v>650</v>
      </c>
      <c r="H3101" s="402">
        <v>2912436</v>
      </c>
    </row>
    <row r="3102" spans="1:8" x14ac:dyDescent="0.3">
      <c r="A3102" s="519">
        <v>5</v>
      </c>
      <c r="B3102" s="521" t="s">
        <v>25158</v>
      </c>
      <c r="C3102" s="402" t="s">
        <v>26770</v>
      </c>
      <c r="D3102" s="402" t="s">
        <v>274</v>
      </c>
      <c r="E3102" s="402" t="s">
        <v>26771</v>
      </c>
      <c r="F3102" s="402" t="s">
        <v>26772</v>
      </c>
      <c r="G3102" s="402">
        <v>408</v>
      </c>
      <c r="H3102" s="402">
        <v>8062543</v>
      </c>
    </row>
    <row r="3103" spans="1:8" x14ac:dyDescent="0.3">
      <c r="A3103" s="519">
        <v>5</v>
      </c>
      <c r="B3103" s="521" t="s">
        <v>25158</v>
      </c>
      <c r="C3103" s="402" t="s">
        <v>26773</v>
      </c>
      <c r="D3103" s="402" t="s">
        <v>294</v>
      </c>
      <c r="E3103" s="402" t="s">
        <v>26774</v>
      </c>
      <c r="F3103" s="402" t="s">
        <v>26775</v>
      </c>
      <c r="G3103" s="402">
        <v>415</v>
      </c>
      <c r="H3103" s="402">
        <v>3858058</v>
      </c>
    </row>
    <row r="3104" spans="1:8" x14ac:dyDescent="0.3">
      <c r="A3104" s="519">
        <v>5</v>
      </c>
      <c r="B3104" s="521" t="s">
        <v>25158</v>
      </c>
      <c r="C3104" s="402" t="s">
        <v>26776</v>
      </c>
      <c r="D3104" s="402" t="s">
        <v>274</v>
      </c>
      <c r="E3104" s="402" t="s">
        <v>26777</v>
      </c>
      <c r="F3104" s="402" t="s">
        <v>26778</v>
      </c>
      <c r="G3104" s="402">
        <v>510</v>
      </c>
      <c r="H3104" s="402">
        <v>3338059</v>
      </c>
    </row>
    <row r="3105" spans="1:8" x14ac:dyDescent="0.3">
      <c r="A3105" s="519">
        <v>5</v>
      </c>
      <c r="B3105" s="521" t="s">
        <v>25158</v>
      </c>
      <c r="C3105" s="402" t="s">
        <v>26779</v>
      </c>
      <c r="D3105" s="402" t="s">
        <v>274</v>
      </c>
      <c r="E3105" s="402" t="s">
        <v>26780</v>
      </c>
      <c r="F3105" s="402" t="s">
        <v>26781</v>
      </c>
      <c r="G3105" s="402">
        <v>510</v>
      </c>
      <c r="H3105" s="402">
        <v>5435695</v>
      </c>
    </row>
    <row r="3106" spans="1:8" x14ac:dyDescent="0.3">
      <c r="A3106" s="519">
        <v>5</v>
      </c>
      <c r="B3106" s="521" t="s">
        <v>25158</v>
      </c>
      <c r="C3106" s="402" t="s">
        <v>26782</v>
      </c>
      <c r="D3106" s="402" t="s">
        <v>274</v>
      </c>
      <c r="E3106" s="402" t="s">
        <v>26783</v>
      </c>
      <c r="F3106" s="402" t="s">
        <v>26784</v>
      </c>
      <c r="G3106" s="402">
        <v>925</v>
      </c>
      <c r="H3106" s="402">
        <v>3763336</v>
      </c>
    </row>
    <row r="3107" spans="1:8" x14ac:dyDescent="0.3">
      <c r="A3107" s="519">
        <v>5</v>
      </c>
      <c r="B3107" s="521" t="s">
        <v>25158</v>
      </c>
      <c r="C3107" s="402" t="s">
        <v>26785</v>
      </c>
      <c r="D3107" s="402" t="s">
        <v>274</v>
      </c>
      <c r="E3107" s="402" t="s">
        <v>26786</v>
      </c>
      <c r="F3107" s="402" t="s">
        <v>26787</v>
      </c>
      <c r="G3107" s="402">
        <v>510</v>
      </c>
      <c r="H3107" s="402">
        <v>4599584</v>
      </c>
    </row>
    <row r="3108" spans="1:8" x14ac:dyDescent="0.3">
      <c r="A3108" s="519">
        <v>5</v>
      </c>
      <c r="B3108" s="521" t="s">
        <v>25158</v>
      </c>
      <c r="C3108" s="402" t="s">
        <v>26788</v>
      </c>
      <c r="D3108" s="402" t="s">
        <v>274</v>
      </c>
      <c r="E3108" s="402" t="s">
        <v>26789</v>
      </c>
      <c r="F3108" s="402" t="s">
        <v>26790</v>
      </c>
      <c r="G3108" s="402">
        <v>925</v>
      </c>
      <c r="H3108" s="402">
        <v>2470818</v>
      </c>
    </row>
    <row r="3109" spans="1:8" x14ac:dyDescent="0.3">
      <c r="A3109" s="519">
        <v>5</v>
      </c>
      <c r="B3109" s="521" t="s">
        <v>25158</v>
      </c>
      <c r="C3109" s="402" t="s">
        <v>26791</v>
      </c>
      <c r="D3109" s="402" t="s">
        <v>274</v>
      </c>
      <c r="E3109" s="402" t="s">
        <v>26792</v>
      </c>
      <c r="F3109" s="402" t="s">
        <v>26793</v>
      </c>
      <c r="G3109" s="402">
        <v>310</v>
      </c>
      <c r="H3109" s="402">
        <v>2667546</v>
      </c>
    </row>
    <row r="3110" spans="1:8" x14ac:dyDescent="0.3">
      <c r="A3110" s="519">
        <v>5</v>
      </c>
      <c r="B3110" s="521" t="s">
        <v>25158</v>
      </c>
      <c r="C3110" s="402" t="s">
        <v>26794</v>
      </c>
      <c r="D3110" s="402" t="s">
        <v>274</v>
      </c>
      <c r="E3110" s="402" t="s">
        <v>26795</v>
      </c>
      <c r="F3110" s="402" t="s">
        <v>26796</v>
      </c>
      <c r="G3110" s="402">
        <v>510</v>
      </c>
      <c r="H3110" s="402">
        <v>4123944</v>
      </c>
    </row>
    <row r="3111" spans="1:8" x14ac:dyDescent="0.3">
      <c r="A3111" s="519">
        <v>5</v>
      </c>
      <c r="B3111" s="521" t="s">
        <v>25158</v>
      </c>
      <c r="C3111" s="402" t="s">
        <v>26797</v>
      </c>
      <c r="D3111" s="402" t="s">
        <v>274</v>
      </c>
      <c r="E3111" s="402" t="s">
        <v>26798</v>
      </c>
      <c r="F3111" s="402" t="s">
        <v>26799</v>
      </c>
      <c r="G3111" s="402">
        <v>510</v>
      </c>
      <c r="H3111" s="402">
        <v>8727110</v>
      </c>
    </row>
    <row r="3112" spans="1:8" x14ac:dyDescent="0.3">
      <c r="A3112" s="519">
        <v>5</v>
      </c>
      <c r="B3112" s="521" t="s">
        <v>25158</v>
      </c>
      <c r="C3112" s="402" t="s">
        <v>26800</v>
      </c>
      <c r="D3112" s="402" t="s">
        <v>274</v>
      </c>
      <c r="E3112" s="402" t="s">
        <v>26801</v>
      </c>
      <c r="F3112" s="402" t="s">
        <v>26802</v>
      </c>
      <c r="G3112" s="402">
        <v>703</v>
      </c>
      <c r="H3112" s="402">
        <v>7858884</v>
      </c>
    </row>
    <row r="3113" spans="1:8" x14ac:dyDescent="0.3">
      <c r="A3113" s="519">
        <v>5</v>
      </c>
      <c r="B3113" s="521" t="s">
        <v>25158</v>
      </c>
      <c r="C3113" s="402" t="s">
        <v>26803</v>
      </c>
      <c r="D3113" s="402" t="s">
        <v>274</v>
      </c>
      <c r="E3113" s="402" t="s">
        <v>26804</v>
      </c>
      <c r="F3113" s="402" t="s">
        <v>26805</v>
      </c>
      <c r="G3113" s="402">
        <v>510</v>
      </c>
      <c r="H3113" s="402">
        <v>2194221</v>
      </c>
    </row>
    <row r="3114" spans="1:8" x14ac:dyDescent="0.3">
      <c r="A3114" s="519">
        <v>5</v>
      </c>
      <c r="B3114" s="521" t="s">
        <v>25158</v>
      </c>
      <c r="C3114" s="402" t="s">
        <v>26806</v>
      </c>
      <c r="D3114" s="402" t="s">
        <v>274</v>
      </c>
      <c r="E3114" s="402" t="s">
        <v>26807</v>
      </c>
      <c r="F3114" s="402" t="s">
        <v>26808</v>
      </c>
      <c r="G3114" s="402">
        <v>925</v>
      </c>
      <c r="H3114" s="402">
        <v>8785880</v>
      </c>
    </row>
    <row r="3115" spans="1:8" x14ac:dyDescent="0.3">
      <c r="A3115" s="519">
        <v>5</v>
      </c>
      <c r="B3115" s="521" t="s">
        <v>25158</v>
      </c>
      <c r="C3115" s="402" t="s">
        <v>26809</v>
      </c>
      <c r="D3115" s="402" t="s">
        <v>274</v>
      </c>
      <c r="E3115" s="402" t="s">
        <v>26810</v>
      </c>
      <c r="F3115" s="402" t="s">
        <v>26811</v>
      </c>
      <c r="G3115" s="402">
        <v>415</v>
      </c>
      <c r="H3115" s="402">
        <v>2791790</v>
      </c>
    </row>
    <row r="3116" spans="1:8" x14ac:dyDescent="0.3">
      <c r="A3116" s="519">
        <v>5</v>
      </c>
      <c r="B3116" s="521" t="s">
        <v>25158</v>
      </c>
      <c r="C3116" s="402" t="s">
        <v>26812</v>
      </c>
      <c r="D3116" s="402" t="s">
        <v>274</v>
      </c>
      <c r="E3116" s="402" t="s">
        <v>26813</v>
      </c>
      <c r="F3116" s="402" t="s">
        <v>26814</v>
      </c>
      <c r="G3116" s="402">
        <v>925</v>
      </c>
      <c r="H3116" s="402">
        <v>3765158</v>
      </c>
    </row>
    <row r="3117" spans="1:8" x14ac:dyDescent="0.3">
      <c r="A3117" s="519">
        <v>5</v>
      </c>
      <c r="B3117" s="521" t="s">
        <v>25158</v>
      </c>
      <c r="C3117" s="402" t="s">
        <v>26815</v>
      </c>
      <c r="D3117" s="402" t="s">
        <v>274</v>
      </c>
      <c r="E3117" s="402" t="s">
        <v>26816</v>
      </c>
      <c r="F3117" s="402" t="s">
        <v>26817</v>
      </c>
      <c r="G3117" s="402">
        <v>510</v>
      </c>
      <c r="H3117" s="402">
        <v>5205245</v>
      </c>
    </row>
    <row r="3118" spans="1:8" x14ac:dyDescent="0.3">
      <c r="A3118" s="519">
        <v>5</v>
      </c>
      <c r="B3118" s="521" t="s">
        <v>25158</v>
      </c>
      <c r="C3118" s="402" t="s">
        <v>26818</v>
      </c>
      <c r="D3118" s="402" t="s">
        <v>274</v>
      </c>
      <c r="E3118" s="402" t="s">
        <v>26819</v>
      </c>
      <c r="F3118" s="402" t="s">
        <v>26820</v>
      </c>
      <c r="G3118" s="402">
        <v>925</v>
      </c>
      <c r="H3118" s="402">
        <v>3778733</v>
      </c>
    </row>
    <row r="3119" spans="1:8" x14ac:dyDescent="0.3">
      <c r="A3119" s="519">
        <v>5</v>
      </c>
      <c r="B3119" s="521" t="s">
        <v>25158</v>
      </c>
      <c r="C3119" s="402" t="s">
        <v>26821</v>
      </c>
      <c r="D3119" s="402" t="s">
        <v>274</v>
      </c>
      <c r="E3119" s="402" t="s">
        <v>26822</v>
      </c>
      <c r="F3119" s="402" t="s">
        <v>26823</v>
      </c>
      <c r="G3119" s="402">
        <v>510</v>
      </c>
      <c r="H3119" s="402">
        <v>8476804</v>
      </c>
    </row>
    <row r="3120" spans="1:8" x14ac:dyDescent="0.3">
      <c r="A3120" s="519">
        <v>5</v>
      </c>
      <c r="B3120" s="521" t="s">
        <v>25158</v>
      </c>
      <c r="C3120" s="402" t="s">
        <v>26824</v>
      </c>
      <c r="D3120" s="402" t="s">
        <v>274</v>
      </c>
      <c r="E3120" s="402" t="s">
        <v>26825</v>
      </c>
      <c r="F3120" s="402" t="s">
        <v>26826</v>
      </c>
      <c r="G3120" s="402">
        <v>925</v>
      </c>
      <c r="H3120" s="402">
        <v>2470630</v>
      </c>
    </row>
    <row r="3121" spans="1:8" x14ac:dyDescent="0.3">
      <c r="A3121" s="519">
        <v>5</v>
      </c>
      <c r="B3121" s="521" t="s">
        <v>25158</v>
      </c>
      <c r="C3121" s="402" t="s">
        <v>26827</v>
      </c>
      <c r="D3121" s="402" t="s">
        <v>274</v>
      </c>
      <c r="E3121" s="402" t="s">
        <v>26828</v>
      </c>
      <c r="F3121" s="402" t="s">
        <v>26829</v>
      </c>
      <c r="G3121" s="402">
        <v>925</v>
      </c>
      <c r="H3121" s="402">
        <v>3770705</v>
      </c>
    </row>
    <row r="3122" spans="1:8" x14ac:dyDescent="0.3">
      <c r="A3122" s="519">
        <v>5</v>
      </c>
      <c r="B3122" s="521" t="s">
        <v>25158</v>
      </c>
      <c r="C3122" s="402" t="s">
        <v>26830</v>
      </c>
      <c r="D3122" s="402" t="s">
        <v>274</v>
      </c>
      <c r="E3122" s="402" t="s">
        <v>20767</v>
      </c>
      <c r="F3122" s="402" t="s">
        <v>26831</v>
      </c>
      <c r="G3122" s="402">
        <v>510</v>
      </c>
      <c r="H3122" s="402">
        <v>7176050</v>
      </c>
    </row>
    <row r="3123" spans="1:8" x14ac:dyDescent="0.3">
      <c r="A3123" s="519">
        <v>5</v>
      </c>
      <c r="B3123" s="521" t="s">
        <v>25158</v>
      </c>
      <c r="C3123" s="402" t="s">
        <v>26832</v>
      </c>
      <c r="D3123" s="402" t="s">
        <v>274</v>
      </c>
      <c r="E3123" s="402" t="s">
        <v>26833</v>
      </c>
      <c r="F3123" s="402" t="s">
        <v>26834</v>
      </c>
      <c r="G3123" s="402">
        <v>408</v>
      </c>
      <c r="H3123" s="402">
        <v>8360750</v>
      </c>
    </row>
    <row r="3124" spans="1:8" x14ac:dyDescent="0.3">
      <c r="A3124" s="519">
        <v>5</v>
      </c>
      <c r="B3124" s="521" t="s">
        <v>25158</v>
      </c>
      <c r="C3124" s="402" t="s">
        <v>26835</v>
      </c>
      <c r="D3124" s="402" t="s">
        <v>274</v>
      </c>
      <c r="E3124" s="402" t="s">
        <v>26836</v>
      </c>
      <c r="F3124" s="402" t="s">
        <v>26837</v>
      </c>
      <c r="G3124" s="402">
        <v>925</v>
      </c>
      <c r="H3124" s="402">
        <v>3763504</v>
      </c>
    </row>
    <row r="3125" spans="1:8" x14ac:dyDescent="0.3">
      <c r="A3125" s="519">
        <v>5</v>
      </c>
      <c r="B3125" s="521" t="s">
        <v>25158</v>
      </c>
      <c r="C3125" s="402" t="s">
        <v>26838</v>
      </c>
      <c r="D3125" s="402" t="s">
        <v>274</v>
      </c>
      <c r="E3125" s="402" t="s">
        <v>26839</v>
      </c>
      <c r="F3125" s="402" t="s">
        <v>26840</v>
      </c>
      <c r="G3125" s="402">
        <v>415</v>
      </c>
      <c r="H3125" s="402">
        <v>7896066</v>
      </c>
    </row>
    <row r="3126" spans="1:8" x14ac:dyDescent="0.3">
      <c r="A3126" s="519">
        <v>5</v>
      </c>
      <c r="B3126" s="521" t="s">
        <v>25158</v>
      </c>
      <c r="C3126" s="402" t="s">
        <v>26841</v>
      </c>
      <c r="D3126" s="402" t="s">
        <v>274</v>
      </c>
      <c r="E3126" s="402" t="s">
        <v>26842</v>
      </c>
      <c r="F3126" s="402" t="s">
        <v>26843</v>
      </c>
      <c r="G3126" s="402">
        <v>510</v>
      </c>
      <c r="H3126" s="402">
        <v>3341505</v>
      </c>
    </row>
    <row r="3127" spans="1:8" x14ac:dyDescent="0.3">
      <c r="A3127" s="519">
        <v>5</v>
      </c>
      <c r="B3127" s="521" t="s">
        <v>25158</v>
      </c>
      <c r="C3127" s="402" t="s">
        <v>22290</v>
      </c>
      <c r="D3127" s="402" t="s">
        <v>274</v>
      </c>
      <c r="E3127" s="402" t="s">
        <v>22291</v>
      </c>
      <c r="F3127" s="402" t="s">
        <v>22292</v>
      </c>
      <c r="G3127" s="402">
        <v>925</v>
      </c>
      <c r="H3127" s="402">
        <v>4493988</v>
      </c>
    </row>
    <row r="3128" spans="1:8" x14ac:dyDescent="0.3">
      <c r="A3128" s="519">
        <v>5</v>
      </c>
      <c r="B3128" s="521" t="s">
        <v>25158</v>
      </c>
      <c r="C3128" s="402" t="s">
        <v>22016</v>
      </c>
      <c r="D3128" s="402" t="s">
        <v>274</v>
      </c>
      <c r="E3128" s="402" t="s">
        <v>22017</v>
      </c>
      <c r="F3128" s="402" t="s">
        <v>22018</v>
      </c>
      <c r="G3128" s="402">
        <v>925</v>
      </c>
      <c r="H3128" s="402">
        <v>4541196</v>
      </c>
    </row>
    <row r="3129" spans="1:8" x14ac:dyDescent="0.3">
      <c r="A3129" s="519">
        <v>5</v>
      </c>
      <c r="B3129" s="521" t="s">
        <v>25158</v>
      </c>
      <c r="C3129" s="402" t="s">
        <v>22150</v>
      </c>
      <c r="D3129" s="402" t="s">
        <v>274</v>
      </c>
      <c r="E3129" s="402" t="s">
        <v>22151</v>
      </c>
      <c r="F3129" s="402" t="s">
        <v>22152</v>
      </c>
      <c r="G3129" s="402">
        <v>925</v>
      </c>
      <c r="H3129" s="402">
        <v>4438889</v>
      </c>
    </row>
    <row r="3130" spans="1:8" x14ac:dyDescent="0.3">
      <c r="A3130" s="519">
        <v>5</v>
      </c>
      <c r="B3130" s="521" t="s">
        <v>25158</v>
      </c>
      <c r="C3130" s="402" t="s">
        <v>22700</v>
      </c>
      <c r="D3130" s="402" t="s">
        <v>274</v>
      </c>
      <c r="E3130" s="402" t="s">
        <v>22701</v>
      </c>
      <c r="F3130" s="402" t="s">
        <v>22702</v>
      </c>
      <c r="G3130" s="402">
        <v>925</v>
      </c>
      <c r="H3130" s="402">
        <v>7840011</v>
      </c>
    </row>
    <row r="3131" spans="1:8" x14ac:dyDescent="0.3">
      <c r="A3131" s="519">
        <v>5</v>
      </c>
      <c r="B3131" s="521" t="s">
        <v>25158</v>
      </c>
      <c r="C3131" s="402" t="s">
        <v>21971</v>
      </c>
      <c r="D3131" s="402" t="s">
        <v>274</v>
      </c>
      <c r="E3131" s="402" t="s">
        <v>21972</v>
      </c>
      <c r="F3131" s="402" t="s">
        <v>21973</v>
      </c>
      <c r="G3131" s="402">
        <v>925</v>
      </c>
      <c r="H3131" s="402">
        <v>2480448</v>
      </c>
    </row>
    <row r="3132" spans="1:8" x14ac:dyDescent="0.3">
      <c r="A3132" s="519">
        <v>5</v>
      </c>
      <c r="B3132" s="521" t="s">
        <v>25158</v>
      </c>
      <c r="C3132" s="402" t="s">
        <v>22272</v>
      </c>
      <c r="D3132" s="402" t="s">
        <v>274</v>
      </c>
      <c r="E3132" s="402" t="s">
        <v>22273</v>
      </c>
      <c r="F3132" s="402" t="s">
        <v>22274</v>
      </c>
      <c r="G3132" s="402">
        <v>925</v>
      </c>
      <c r="H3132" s="402">
        <v>2166867</v>
      </c>
    </row>
    <row r="3133" spans="1:8" x14ac:dyDescent="0.3">
      <c r="A3133" s="519">
        <v>5</v>
      </c>
      <c r="B3133" s="521" t="s">
        <v>25158</v>
      </c>
      <c r="C3133" s="402" t="s">
        <v>20872</v>
      </c>
      <c r="D3133" s="402" t="s">
        <v>274</v>
      </c>
      <c r="E3133" s="402" t="s">
        <v>20873</v>
      </c>
      <c r="F3133" s="402" t="s">
        <v>22212</v>
      </c>
      <c r="G3133" s="402">
        <v>510</v>
      </c>
      <c r="H3133" s="402">
        <v>9143606</v>
      </c>
    </row>
    <row r="3134" spans="1:8" x14ac:dyDescent="0.3">
      <c r="A3134" s="519">
        <v>5</v>
      </c>
      <c r="B3134" s="521" t="s">
        <v>25158</v>
      </c>
      <c r="C3134" s="402" t="s">
        <v>22335</v>
      </c>
      <c r="D3134" s="402" t="s">
        <v>274</v>
      </c>
      <c r="E3134" s="402" t="s">
        <v>22336</v>
      </c>
      <c r="F3134" s="402" t="s">
        <v>22337</v>
      </c>
      <c r="G3134" s="402">
        <v>925</v>
      </c>
      <c r="H3134" s="402">
        <v>7846969</v>
      </c>
    </row>
    <row r="3135" spans="1:8" x14ac:dyDescent="0.3">
      <c r="A3135" s="519">
        <v>5</v>
      </c>
      <c r="B3135" s="521" t="s">
        <v>25158</v>
      </c>
      <c r="C3135" s="402" t="s">
        <v>22773</v>
      </c>
      <c r="D3135" s="402" t="s">
        <v>274</v>
      </c>
      <c r="E3135" s="402" t="s">
        <v>22774</v>
      </c>
      <c r="F3135" s="402" t="s">
        <v>22775</v>
      </c>
      <c r="G3135" s="402">
        <v>415</v>
      </c>
      <c r="H3135" s="402">
        <v>5959447</v>
      </c>
    </row>
    <row r="3136" spans="1:8" x14ac:dyDescent="0.3">
      <c r="A3136" s="519">
        <v>5</v>
      </c>
      <c r="B3136" s="521" t="s">
        <v>25158</v>
      </c>
      <c r="C3136" s="402" t="s">
        <v>22541</v>
      </c>
      <c r="D3136" s="402" t="s">
        <v>274</v>
      </c>
      <c r="E3136" s="402" t="s">
        <v>22542</v>
      </c>
      <c r="F3136" s="402" t="s">
        <v>22543</v>
      </c>
      <c r="G3136" s="402">
        <v>925</v>
      </c>
      <c r="H3136" s="402">
        <v>3715251</v>
      </c>
    </row>
    <row r="3137" spans="1:8" x14ac:dyDescent="0.3">
      <c r="A3137" s="519">
        <v>5</v>
      </c>
      <c r="B3137" s="521" t="s">
        <v>25158</v>
      </c>
      <c r="C3137" s="402" t="s">
        <v>22338</v>
      </c>
      <c r="D3137" s="402" t="s">
        <v>274</v>
      </c>
      <c r="E3137" s="402" t="s">
        <v>22339</v>
      </c>
      <c r="F3137" s="402" t="s">
        <v>22340</v>
      </c>
      <c r="G3137" s="402">
        <v>925</v>
      </c>
      <c r="H3137" s="402">
        <v>4497733</v>
      </c>
    </row>
    <row r="3138" spans="1:8" x14ac:dyDescent="0.3">
      <c r="A3138" s="519">
        <v>5</v>
      </c>
      <c r="B3138" s="521" t="s">
        <v>25158</v>
      </c>
      <c r="C3138" s="402" t="s">
        <v>22561</v>
      </c>
      <c r="D3138" s="402" t="s">
        <v>274</v>
      </c>
      <c r="E3138" s="402" t="s">
        <v>22562</v>
      </c>
      <c r="F3138" s="402" t="s">
        <v>22563</v>
      </c>
      <c r="G3138" s="402">
        <v>925</v>
      </c>
      <c r="H3138" s="402">
        <v>4431539</v>
      </c>
    </row>
    <row r="3139" spans="1:8" x14ac:dyDescent="0.3">
      <c r="A3139" s="519">
        <v>5</v>
      </c>
      <c r="B3139" s="521" t="s">
        <v>25158</v>
      </c>
      <c r="C3139" s="402" t="s">
        <v>22369</v>
      </c>
      <c r="D3139" s="402" t="s">
        <v>274</v>
      </c>
      <c r="E3139" s="402" t="s">
        <v>22370</v>
      </c>
      <c r="F3139" s="402" t="s">
        <v>22371</v>
      </c>
      <c r="G3139" s="402">
        <v>925</v>
      </c>
      <c r="H3139" s="402">
        <v>4494739</v>
      </c>
    </row>
    <row r="3140" spans="1:8" x14ac:dyDescent="0.3">
      <c r="A3140" s="519">
        <v>5</v>
      </c>
      <c r="B3140" s="521" t="s">
        <v>25158</v>
      </c>
      <c r="C3140" s="402" t="s">
        <v>22538</v>
      </c>
      <c r="D3140" s="402" t="s">
        <v>274</v>
      </c>
      <c r="E3140" s="402" t="s">
        <v>22539</v>
      </c>
      <c r="F3140" s="402" t="s">
        <v>22540</v>
      </c>
      <c r="G3140" s="402">
        <v>925</v>
      </c>
      <c r="H3140" s="402">
        <v>4432189</v>
      </c>
    </row>
    <row r="3141" spans="1:8" x14ac:dyDescent="0.3">
      <c r="A3141" s="519">
        <v>5</v>
      </c>
      <c r="B3141" s="521" t="s">
        <v>25158</v>
      </c>
      <c r="C3141" s="402" t="s">
        <v>21998</v>
      </c>
      <c r="D3141" s="402" t="s">
        <v>274</v>
      </c>
      <c r="E3141" s="402" t="s">
        <v>21999</v>
      </c>
      <c r="F3141" s="402" t="s">
        <v>22000</v>
      </c>
      <c r="G3141" s="402">
        <v>925</v>
      </c>
      <c r="H3141" s="402">
        <v>2948190</v>
      </c>
    </row>
    <row r="3142" spans="1:8" x14ac:dyDescent="0.3">
      <c r="A3142" s="519">
        <v>5</v>
      </c>
      <c r="B3142" s="521" t="s">
        <v>25158</v>
      </c>
      <c r="C3142" s="402" t="s">
        <v>22195</v>
      </c>
      <c r="D3142" s="402" t="s">
        <v>274</v>
      </c>
      <c r="E3142" s="402" t="s">
        <v>22196</v>
      </c>
      <c r="F3142" s="402" t="s">
        <v>22197</v>
      </c>
      <c r="G3142" s="402">
        <v>925</v>
      </c>
      <c r="H3142" s="402">
        <v>4498949</v>
      </c>
    </row>
    <row r="3143" spans="1:8" x14ac:dyDescent="0.3">
      <c r="A3143" s="519">
        <v>5</v>
      </c>
      <c r="B3143" s="521" t="s">
        <v>25158</v>
      </c>
      <c r="C3143" s="402" t="s">
        <v>22706</v>
      </c>
      <c r="D3143" s="402" t="s">
        <v>274</v>
      </c>
      <c r="E3143" s="402" t="s">
        <v>22707</v>
      </c>
      <c r="F3143" s="402" t="s">
        <v>22708</v>
      </c>
      <c r="G3143" s="402">
        <v>925</v>
      </c>
      <c r="H3143" s="402">
        <v>4439148</v>
      </c>
    </row>
    <row r="3144" spans="1:8" x14ac:dyDescent="0.3">
      <c r="A3144" s="519">
        <v>5</v>
      </c>
      <c r="B3144" s="521" t="s">
        <v>25158</v>
      </c>
      <c r="C3144" s="402" t="s">
        <v>21992</v>
      </c>
      <c r="D3144" s="402" t="s">
        <v>274</v>
      </c>
      <c r="E3144" s="402" t="s">
        <v>21993</v>
      </c>
      <c r="F3144" s="402" t="s">
        <v>21994</v>
      </c>
      <c r="G3144" s="402">
        <v>925</v>
      </c>
      <c r="H3144" s="402">
        <v>4494994</v>
      </c>
    </row>
    <row r="3145" spans="1:8" x14ac:dyDescent="0.3">
      <c r="A3145" s="519">
        <v>5</v>
      </c>
      <c r="B3145" s="521" t="s">
        <v>25158</v>
      </c>
      <c r="C3145" s="402" t="s">
        <v>22168</v>
      </c>
      <c r="D3145" s="402" t="s">
        <v>274</v>
      </c>
      <c r="E3145" s="402" t="s">
        <v>22169</v>
      </c>
      <c r="F3145" s="402" t="s">
        <v>22170</v>
      </c>
      <c r="G3145" s="402">
        <v>925</v>
      </c>
      <c r="H3145" s="402">
        <v>4497931</v>
      </c>
    </row>
    <row r="3146" spans="1:8" x14ac:dyDescent="0.3">
      <c r="A3146" s="519">
        <v>5</v>
      </c>
      <c r="B3146" s="521" t="s">
        <v>25158</v>
      </c>
      <c r="C3146" s="402" t="s">
        <v>22742</v>
      </c>
      <c r="D3146" s="402" t="s">
        <v>274</v>
      </c>
      <c r="E3146" s="402" t="s">
        <v>22743</v>
      </c>
      <c r="F3146" s="402" t="s">
        <v>22744</v>
      </c>
      <c r="G3146" s="402">
        <v>925</v>
      </c>
      <c r="H3146" s="402">
        <v>9804733</v>
      </c>
    </row>
    <row r="3147" spans="1:8" x14ac:dyDescent="0.3">
      <c r="A3147" s="519">
        <v>5</v>
      </c>
      <c r="B3147" s="521" t="s">
        <v>25158</v>
      </c>
      <c r="C3147" s="402" t="s">
        <v>22022</v>
      </c>
      <c r="D3147" s="402" t="s">
        <v>274</v>
      </c>
      <c r="E3147" s="402" t="s">
        <v>22023</v>
      </c>
      <c r="F3147" s="402" t="s">
        <v>22024</v>
      </c>
      <c r="G3147" s="402">
        <v>925</v>
      </c>
      <c r="H3147" s="402">
        <v>4476250</v>
      </c>
    </row>
    <row r="3148" spans="1:8" x14ac:dyDescent="0.3">
      <c r="A3148" s="519">
        <v>5</v>
      </c>
      <c r="B3148" s="521" t="s">
        <v>25158</v>
      </c>
      <c r="C3148" s="402" t="s">
        <v>22349</v>
      </c>
      <c r="D3148" s="402" t="s">
        <v>274</v>
      </c>
      <c r="E3148" s="402" t="s">
        <v>22350</v>
      </c>
      <c r="F3148" s="402" t="s">
        <v>22351</v>
      </c>
      <c r="G3148" s="402">
        <v>925</v>
      </c>
      <c r="H3148" s="402">
        <v>4491229</v>
      </c>
    </row>
    <row r="3149" spans="1:8" x14ac:dyDescent="0.3">
      <c r="A3149" s="519">
        <v>5</v>
      </c>
      <c r="B3149" s="521" t="s">
        <v>25158</v>
      </c>
      <c r="C3149" s="402" t="s">
        <v>22627</v>
      </c>
      <c r="D3149" s="402" t="s">
        <v>274</v>
      </c>
      <c r="E3149" s="402" t="s">
        <v>22628</v>
      </c>
      <c r="F3149" s="402" t="s">
        <v>22629</v>
      </c>
      <c r="G3149" s="402">
        <v>415</v>
      </c>
      <c r="H3149" s="402">
        <v>9994794</v>
      </c>
    </row>
    <row r="3150" spans="1:8" x14ac:dyDescent="0.3">
      <c r="A3150" s="519">
        <v>5</v>
      </c>
      <c r="B3150" s="521" t="s">
        <v>25158</v>
      </c>
      <c r="C3150" s="402" t="s">
        <v>22051</v>
      </c>
      <c r="D3150" s="402" t="s">
        <v>274</v>
      </c>
      <c r="E3150" s="402" t="s">
        <v>22052</v>
      </c>
      <c r="F3150" s="402" t="s">
        <v>22053</v>
      </c>
      <c r="G3150" s="402">
        <v>925</v>
      </c>
      <c r="H3150" s="402">
        <v>8951728</v>
      </c>
    </row>
    <row r="3151" spans="1:8" x14ac:dyDescent="0.3">
      <c r="A3151" s="519">
        <v>5</v>
      </c>
      <c r="B3151" s="521" t="s">
        <v>25158</v>
      </c>
      <c r="C3151" s="402" t="s">
        <v>22776</v>
      </c>
      <c r="D3151" s="402" t="s">
        <v>274</v>
      </c>
      <c r="E3151" s="402" t="s">
        <v>22777</v>
      </c>
      <c r="F3151" s="402" t="s">
        <v>22778</v>
      </c>
      <c r="G3151" s="402">
        <v>925</v>
      </c>
      <c r="H3151" s="402">
        <v>4470871</v>
      </c>
    </row>
    <row r="3152" spans="1:8" x14ac:dyDescent="0.3">
      <c r="A3152" s="519">
        <v>5</v>
      </c>
      <c r="B3152" s="521" t="s">
        <v>25158</v>
      </c>
      <c r="C3152" s="402" t="s">
        <v>20828</v>
      </c>
      <c r="D3152" s="402" t="s">
        <v>274</v>
      </c>
      <c r="E3152" s="402" t="s">
        <v>20829</v>
      </c>
      <c r="F3152" s="402" t="s">
        <v>22745</v>
      </c>
      <c r="G3152" s="402">
        <v>925</v>
      </c>
      <c r="H3152" s="402">
        <v>3371671</v>
      </c>
    </row>
    <row r="3153" spans="1:8" x14ac:dyDescent="0.3">
      <c r="A3153" s="519">
        <v>5</v>
      </c>
      <c r="B3153" s="521" t="s">
        <v>25158</v>
      </c>
      <c r="C3153" s="402" t="s">
        <v>22066</v>
      </c>
      <c r="D3153" s="402" t="s">
        <v>274</v>
      </c>
      <c r="E3153" s="402" t="s">
        <v>22067</v>
      </c>
      <c r="F3153" s="402" t="s">
        <v>22068</v>
      </c>
      <c r="G3153" s="402">
        <v>925</v>
      </c>
      <c r="H3153" s="402">
        <v>2949831</v>
      </c>
    </row>
    <row r="3154" spans="1:8" x14ac:dyDescent="0.3">
      <c r="A3154" s="519">
        <v>5</v>
      </c>
      <c r="B3154" s="521" t="s">
        <v>25158</v>
      </c>
      <c r="C3154" s="402" t="s">
        <v>20988</v>
      </c>
      <c r="D3154" s="402" t="s">
        <v>274</v>
      </c>
      <c r="E3154" s="402" t="s">
        <v>20989</v>
      </c>
      <c r="F3154" s="402" t="s">
        <v>20990</v>
      </c>
      <c r="G3154" s="402">
        <v>925</v>
      </c>
      <c r="H3154" s="402">
        <v>6066590</v>
      </c>
    </row>
    <row r="3155" spans="1:8" x14ac:dyDescent="0.3">
      <c r="A3155" s="519">
        <v>5</v>
      </c>
      <c r="B3155" s="521" t="s">
        <v>25158</v>
      </c>
      <c r="C3155" s="402" t="s">
        <v>6605</v>
      </c>
      <c r="D3155" s="402" t="s">
        <v>274</v>
      </c>
      <c r="E3155" s="402" t="s">
        <v>6606</v>
      </c>
      <c r="F3155" s="402" t="s">
        <v>26844</v>
      </c>
      <c r="G3155" s="402">
        <v>925</v>
      </c>
      <c r="H3155" s="402">
        <v>6383800</v>
      </c>
    </row>
    <row r="3156" spans="1:8" x14ac:dyDescent="0.3">
      <c r="A3156" s="519">
        <v>5</v>
      </c>
      <c r="B3156" s="521" t="s">
        <v>25158</v>
      </c>
      <c r="C3156" s="402" t="s">
        <v>22764</v>
      </c>
      <c r="D3156" s="402" t="s">
        <v>274</v>
      </c>
      <c r="E3156" s="402" t="s">
        <v>22765</v>
      </c>
      <c r="F3156" s="402" t="s">
        <v>22766</v>
      </c>
      <c r="G3156" s="402">
        <v>925</v>
      </c>
      <c r="H3156" s="402">
        <v>8726206</v>
      </c>
    </row>
    <row r="3157" spans="1:8" x14ac:dyDescent="0.3">
      <c r="A3157" s="519">
        <v>5</v>
      </c>
      <c r="B3157" s="521" t="s">
        <v>25158</v>
      </c>
      <c r="C3157" s="402" t="s">
        <v>22177</v>
      </c>
      <c r="D3157" s="402" t="s">
        <v>274</v>
      </c>
      <c r="E3157" s="402" t="s">
        <v>22178</v>
      </c>
      <c r="F3157" s="402" t="s">
        <v>22179</v>
      </c>
      <c r="G3157" s="402">
        <v>510</v>
      </c>
      <c r="H3157" s="402">
        <v>3887414</v>
      </c>
    </row>
    <row r="3158" spans="1:8" x14ac:dyDescent="0.3">
      <c r="A3158" s="519">
        <v>5</v>
      </c>
      <c r="B3158" s="521" t="s">
        <v>25158</v>
      </c>
      <c r="C3158" s="402" t="s">
        <v>22341</v>
      </c>
      <c r="D3158" s="402" t="s">
        <v>274</v>
      </c>
      <c r="E3158" s="402" t="s">
        <v>22342</v>
      </c>
      <c r="F3158" s="402" t="s">
        <v>22343</v>
      </c>
      <c r="G3158" s="402">
        <v>925</v>
      </c>
      <c r="H3158" s="402">
        <v>4477020</v>
      </c>
    </row>
    <row r="3159" spans="1:8" x14ac:dyDescent="0.3">
      <c r="A3159" s="519">
        <v>5</v>
      </c>
      <c r="B3159" s="521" t="s">
        <v>25158</v>
      </c>
      <c r="C3159" s="402" t="s">
        <v>21917</v>
      </c>
      <c r="D3159" s="402" t="s">
        <v>274</v>
      </c>
      <c r="E3159" s="402" t="s">
        <v>21918</v>
      </c>
      <c r="F3159" s="402" t="s">
        <v>21919</v>
      </c>
      <c r="G3159" s="402">
        <v>510</v>
      </c>
      <c r="H3159" s="402">
        <v>5088993</v>
      </c>
    </row>
    <row r="3160" spans="1:8" x14ac:dyDescent="0.3">
      <c r="A3160" s="519">
        <v>5</v>
      </c>
      <c r="B3160" s="521" t="s">
        <v>25158</v>
      </c>
      <c r="C3160" s="402" t="s">
        <v>22636</v>
      </c>
      <c r="D3160" s="402" t="s">
        <v>274</v>
      </c>
      <c r="E3160" s="402" t="s">
        <v>22637</v>
      </c>
      <c r="F3160" s="402" t="s">
        <v>22638</v>
      </c>
      <c r="G3160" s="402">
        <v>925</v>
      </c>
      <c r="H3160" s="402">
        <v>6061440</v>
      </c>
    </row>
    <row r="3161" spans="1:8" x14ac:dyDescent="0.3">
      <c r="A3161" s="519">
        <v>5</v>
      </c>
      <c r="B3161" s="521" t="s">
        <v>25158</v>
      </c>
      <c r="C3161" s="402" t="s">
        <v>22621</v>
      </c>
      <c r="D3161" s="402" t="s">
        <v>274</v>
      </c>
      <c r="E3161" s="402" t="s">
        <v>22622</v>
      </c>
      <c r="F3161" s="402" t="s">
        <v>22623</v>
      </c>
      <c r="G3161" s="402">
        <v>925</v>
      </c>
      <c r="H3161" s="402">
        <v>4433616</v>
      </c>
    </row>
    <row r="3162" spans="1:8" x14ac:dyDescent="0.3">
      <c r="A3162" s="519">
        <v>5</v>
      </c>
      <c r="B3162" s="521" t="s">
        <v>25158</v>
      </c>
      <c r="C3162" s="402" t="s">
        <v>22457</v>
      </c>
      <c r="D3162" s="402" t="s">
        <v>274</v>
      </c>
      <c r="E3162" s="402" t="s">
        <v>22458</v>
      </c>
      <c r="F3162" s="402" t="s">
        <v>22459</v>
      </c>
      <c r="G3162" s="402">
        <v>650</v>
      </c>
      <c r="H3162" s="402">
        <v>6787705</v>
      </c>
    </row>
    <row r="3163" spans="1:8" x14ac:dyDescent="0.3">
      <c r="A3163" s="519">
        <v>5</v>
      </c>
      <c r="B3163" s="521" t="s">
        <v>25158</v>
      </c>
      <c r="C3163" s="402" t="s">
        <v>26845</v>
      </c>
      <c r="D3163" s="402" t="s">
        <v>274</v>
      </c>
      <c r="E3163" s="402" t="s">
        <v>26846</v>
      </c>
      <c r="F3163" s="402" t="s">
        <v>26847</v>
      </c>
      <c r="G3163" s="402">
        <v>925</v>
      </c>
      <c r="H3163" s="402">
        <v>7946005</v>
      </c>
    </row>
    <row r="3164" spans="1:8" x14ac:dyDescent="0.3">
      <c r="A3164" s="519">
        <v>5</v>
      </c>
      <c r="B3164" s="521" t="s">
        <v>25158</v>
      </c>
      <c r="C3164" s="402" t="s">
        <v>26848</v>
      </c>
      <c r="D3164" s="402" t="s">
        <v>274</v>
      </c>
      <c r="E3164" s="402" t="s">
        <v>26849</v>
      </c>
      <c r="F3164" s="402" t="s">
        <v>26850</v>
      </c>
      <c r="G3164" s="402">
        <v>925</v>
      </c>
      <c r="H3164" s="402">
        <v>3760387</v>
      </c>
    </row>
    <row r="3165" spans="1:8" x14ac:dyDescent="0.3">
      <c r="A3165" s="519">
        <v>5</v>
      </c>
      <c r="B3165" s="521" t="s">
        <v>25158</v>
      </c>
      <c r="C3165" s="402" t="s">
        <v>26851</v>
      </c>
      <c r="D3165" s="402" t="s">
        <v>274</v>
      </c>
      <c r="E3165" s="402" t="s">
        <v>26852</v>
      </c>
      <c r="F3165" s="402" t="s">
        <v>26853</v>
      </c>
      <c r="G3165" s="402">
        <v>925</v>
      </c>
      <c r="H3165" s="402">
        <v>2866770</v>
      </c>
    </row>
    <row r="3166" spans="1:8" x14ac:dyDescent="0.3">
      <c r="A3166" s="519">
        <v>5</v>
      </c>
      <c r="B3166" s="521" t="s">
        <v>25158</v>
      </c>
      <c r="C3166" s="402" t="s">
        <v>26854</v>
      </c>
      <c r="D3166" s="402" t="s">
        <v>274</v>
      </c>
      <c r="E3166" s="402" t="s">
        <v>26855</v>
      </c>
      <c r="F3166" s="402" t="s">
        <v>26856</v>
      </c>
      <c r="G3166" s="402">
        <v>925</v>
      </c>
      <c r="H3166" s="402">
        <v>4514930</v>
      </c>
    </row>
    <row r="3167" spans="1:8" x14ac:dyDescent="0.3">
      <c r="A3167" s="519">
        <v>5</v>
      </c>
      <c r="B3167" s="521" t="s">
        <v>25158</v>
      </c>
      <c r="C3167" s="402" t="s">
        <v>26857</v>
      </c>
      <c r="D3167" s="402" t="s">
        <v>274</v>
      </c>
      <c r="E3167" s="402" t="s">
        <v>26858</v>
      </c>
      <c r="F3167" s="402" t="s">
        <v>26859</v>
      </c>
      <c r="G3167" s="402">
        <v>510</v>
      </c>
      <c r="H3167" s="402">
        <v>2193801</v>
      </c>
    </row>
    <row r="3168" spans="1:8" x14ac:dyDescent="0.3">
      <c r="A3168" s="519">
        <v>5</v>
      </c>
      <c r="B3168" s="521" t="s">
        <v>25158</v>
      </c>
      <c r="C3168" s="402" t="s">
        <v>22357</v>
      </c>
      <c r="D3168" s="402" t="s">
        <v>274</v>
      </c>
      <c r="E3168" s="402" t="s">
        <v>22358</v>
      </c>
      <c r="F3168" s="402" t="s">
        <v>22359</v>
      </c>
      <c r="G3168" s="402">
        <v>925</v>
      </c>
      <c r="H3168" s="402">
        <v>8588105</v>
      </c>
    </row>
    <row r="3169" spans="1:8" x14ac:dyDescent="0.3">
      <c r="A3169" s="519">
        <v>5</v>
      </c>
      <c r="B3169" s="521" t="s">
        <v>25158</v>
      </c>
      <c r="C3169" s="402" t="s">
        <v>22108</v>
      </c>
      <c r="D3169" s="402" t="s">
        <v>274</v>
      </c>
      <c r="E3169" s="402" t="s">
        <v>22109</v>
      </c>
      <c r="F3169" s="402" t="s">
        <v>22110</v>
      </c>
      <c r="G3169" s="402">
        <v>999</v>
      </c>
      <c r="H3169" s="402">
        <v>9999999</v>
      </c>
    </row>
    <row r="3170" spans="1:8" x14ac:dyDescent="0.3">
      <c r="A3170" s="519">
        <v>5</v>
      </c>
      <c r="B3170" s="521" t="s">
        <v>25158</v>
      </c>
      <c r="C3170" s="402" t="s">
        <v>26860</v>
      </c>
      <c r="D3170" s="402" t="s">
        <v>274</v>
      </c>
      <c r="E3170" s="402" t="s">
        <v>26861</v>
      </c>
      <c r="F3170" s="402" t="s">
        <v>26862</v>
      </c>
      <c r="G3170" s="402">
        <v>434</v>
      </c>
      <c r="H3170" s="402">
        <v>7130023</v>
      </c>
    </row>
    <row r="3171" spans="1:8" x14ac:dyDescent="0.3">
      <c r="A3171" s="519">
        <v>5</v>
      </c>
      <c r="B3171" s="521" t="s">
        <v>25158</v>
      </c>
      <c r="C3171" s="402" t="s">
        <v>22287</v>
      </c>
      <c r="D3171" s="402" t="s">
        <v>274</v>
      </c>
      <c r="E3171" s="402" t="s">
        <v>22288</v>
      </c>
      <c r="F3171" s="402" t="s">
        <v>22289</v>
      </c>
      <c r="G3171" s="402">
        <v>510</v>
      </c>
      <c r="H3171" s="402">
        <v>3316624</v>
      </c>
    </row>
    <row r="3172" spans="1:8" x14ac:dyDescent="0.3">
      <c r="A3172" s="519">
        <v>5</v>
      </c>
      <c r="B3172" s="521" t="s">
        <v>25158</v>
      </c>
      <c r="C3172" s="402" t="s">
        <v>26863</v>
      </c>
      <c r="D3172" s="402" t="s">
        <v>274</v>
      </c>
      <c r="E3172" s="402" t="s">
        <v>26864</v>
      </c>
      <c r="F3172" s="402" t="s">
        <v>26865</v>
      </c>
      <c r="G3172" s="402">
        <v>415</v>
      </c>
      <c r="H3172" s="402">
        <v>3506665</v>
      </c>
    </row>
    <row r="3173" spans="1:8" x14ac:dyDescent="0.3">
      <c r="A3173" s="519">
        <v>5</v>
      </c>
      <c r="B3173" s="521" t="s">
        <v>25158</v>
      </c>
      <c r="C3173" s="402" t="s">
        <v>22049</v>
      </c>
      <c r="D3173" s="402" t="s">
        <v>274</v>
      </c>
      <c r="E3173" s="402" t="s">
        <v>18786</v>
      </c>
      <c r="F3173" s="402" t="s">
        <v>22050</v>
      </c>
      <c r="G3173" s="402">
        <v>408</v>
      </c>
      <c r="H3173" s="402">
        <v>3944802</v>
      </c>
    </row>
    <row r="3174" spans="1:8" x14ac:dyDescent="0.3">
      <c r="A3174" s="519">
        <v>5</v>
      </c>
      <c r="B3174" s="521" t="s">
        <v>25158</v>
      </c>
      <c r="C3174" s="402" t="s">
        <v>26866</v>
      </c>
      <c r="D3174" s="402" t="s">
        <v>274</v>
      </c>
      <c r="E3174" s="402" t="s">
        <v>26867</v>
      </c>
      <c r="F3174" s="402" t="s">
        <v>26868</v>
      </c>
      <c r="G3174" s="402">
        <v>925</v>
      </c>
      <c r="H3174" s="402">
        <v>7088351</v>
      </c>
    </row>
    <row r="3175" spans="1:8" x14ac:dyDescent="0.3">
      <c r="A3175" s="519">
        <v>5</v>
      </c>
      <c r="B3175" s="521" t="s">
        <v>25158</v>
      </c>
      <c r="C3175" s="402" t="s">
        <v>26869</v>
      </c>
      <c r="D3175" s="402" t="s">
        <v>274</v>
      </c>
      <c r="E3175" s="402" t="s">
        <v>26870</v>
      </c>
      <c r="F3175" s="402" t="s">
        <v>26871</v>
      </c>
      <c r="G3175" s="402">
        <v>925</v>
      </c>
      <c r="H3175" s="402">
        <v>2591316</v>
      </c>
    </row>
    <row r="3176" spans="1:8" x14ac:dyDescent="0.3">
      <c r="A3176" s="519">
        <v>5</v>
      </c>
      <c r="B3176" s="521" t="s">
        <v>25158</v>
      </c>
      <c r="C3176" s="402" t="s">
        <v>26872</v>
      </c>
      <c r="D3176" s="402" t="s">
        <v>294</v>
      </c>
      <c r="E3176" s="402" t="s">
        <v>26873</v>
      </c>
      <c r="F3176" s="402" t="s">
        <v>26856</v>
      </c>
      <c r="G3176" s="402">
        <v>925</v>
      </c>
      <c r="H3176" s="402">
        <v>7085354</v>
      </c>
    </row>
    <row r="3177" spans="1:8" x14ac:dyDescent="0.3">
      <c r="A3177" s="519">
        <v>5</v>
      </c>
      <c r="B3177" s="521" t="s">
        <v>25158</v>
      </c>
      <c r="C3177" s="402" t="s">
        <v>26874</v>
      </c>
      <c r="D3177" s="402" t="s">
        <v>274</v>
      </c>
      <c r="E3177" s="402" t="s">
        <v>26875</v>
      </c>
      <c r="F3177" s="402" t="s">
        <v>26876</v>
      </c>
      <c r="G3177" s="402">
        <v>510</v>
      </c>
      <c r="H3177" s="402">
        <v>6913300</v>
      </c>
    </row>
    <row r="3178" spans="1:8" x14ac:dyDescent="0.3">
      <c r="A3178" s="519">
        <v>5</v>
      </c>
      <c r="B3178" s="521" t="s">
        <v>25158</v>
      </c>
      <c r="C3178" s="402" t="s">
        <v>22430</v>
      </c>
      <c r="D3178" s="402" t="s">
        <v>274</v>
      </c>
      <c r="E3178" s="402" t="s">
        <v>22431</v>
      </c>
      <c r="F3178" s="402" t="s">
        <v>22432</v>
      </c>
      <c r="G3178" s="402">
        <v>510</v>
      </c>
      <c r="H3178" s="402">
        <v>3851111</v>
      </c>
    </row>
    <row r="3179" spans="1:8" x14ac:dyDescent="0.3">
      <c r="A3179" s="519">
        <v>5</v>
      </c>
      <c r="B3179" s="521" t="s">
        <v>25158</v>
      </c>
      <c r="C3179" s="402" t="s">
        <v>26877</v>
      </c>
      <c r="D3179" s="402" t="s">
        <v>274</v>
      </c>
      <c r="E3179" s="402" t="s">
        <v>26878</v>
      </c>
      <c r="F3179" s="402" t="s">
        <v>26879</v>
      </c>
      <c r="G3179" s="402">
        <v>925</v>
      </c>
      <c r="H3179" s="402">
        <v>3769667</v>
      </c>
    </row>
    <row r="3180" spans="1:8" x14ac:dyDescent="0.3">
      <c r="A3180" s="519">
        <v>5</v>
      </c>
      <c r="B3180" s="521" t="s">
        <v>25158</v>
      </c>
      <c r="C3180" s="402" t="s">
        <v>26880</v>
      </c>
      <c r="D3180" s="402" t="s">
        <v>274</v>
      </c>
      <c r="E3180" s="402" t="s">
        <v>26881</v>
      </c>
      <c r="F3180" s="402" t="s">
        <v>26882</v>
      </c>
      <c r="G3180" s="402">
        <v>925</v>
      </c>
      <c r="H3180" s="402">
        <v>3760800</v>
      </c>
    </row>
    <row r="3181" spans="1:8" x14ac:dyDescent="0.3">
      <c r="A3181" s="519">
        <v>5</v>
      </c>
      <c r="B3181" s="521" t="s">
        <v>25158</v>
      </c>
      <c r="C3181" s="402" t="s">
        <v>22174</v>
      </c>
      <c r="D3181" s="402" t="s">
        <v>274</v>
      </c>
      <c r="E3181" s="402" t="s">
        <v>22175</v>
      </c>
      <c r="F3181" s="402" t="s">
        <v>22176</v>
      </c>
      <c r="G3181" s="402">
        <v>925</v>
      </c>
      <c r="H3181" s="402">
        <v>9631164</v>
      </c>
    </row>
    <row r="3182" spans="1:8" x14ac:dyDescent="0.3">
      <c r="A3182" s="519">
        <v>5</v>
      </c>
      <c r="B3182" s="521" t="s">
        <v>25158</v>
      </c>
      <c r="C3182" s="402" t="s">
        <v>21959</v>
      </c>
      <c r="D3182" s="402" t="s">
        <v>274</v>
      </c>
      <c r="E3182" s="402" t="s">
        <v>21960</v>
      </c>
      <c r="F3182" s="402" t="s">
        <v>21961</v>
      </c>
      <c r="G3182" s="402">
        <v>650</v>
      </c>
      <c r="H3182" s="402">
        <v>3336850</v>
      </c>
    </row>
    <row r="3183" spans="1:8" x14ac:dyDescent="0.3">
      <c r="A3183" s="519">
        <v>5</v>
      </c>
      <c r="B3183" s="521" t="s">
        <v>25158</v>
      </c>
      <c r="C3183" s="402" t="s">
        <v>26883</v>
      </c>
      <c r="D3183" s="402" t="s">
        <v>274</v>
      </c>
      <c r="E3183" s="402" t="s">
        <v>26884</v>
      </c>
      <c r="F3183" s="402" t="s">
        <v>26885</v>
      </c>
      <c r="G3183" s="402">
        <v>415</v>
      </c>
      <c r="H3183" s="402">
        <v>2646527</v>
      </c>
    </row>
    <row r="3184" spans="1:8" x14ac:dyDescent="0.3">
      <c r="A3184" s="519">
        <v>5</v>
      </c>
      <c r="B3184" s="521" t="s">
        <v>25158</v>
      </c>
      <c r="C3184" s="402" t="s">
        <v>22724</v>
      </c>
      <c r="D3184" s="402" t="s">
        <v>274</v>
      </c>
      <c r="E3184" s="402" t="s">
        <v>22725</v>
      </c>
      <c r="F3184" s="402" t="s">
        <v>22726</v>
      </c>
      <c r="G3184" s="402">
        <v>925</v>
      </c>
      <c r="H3184" s="402">
        <v>4477980</v>
      </c>
    </row>
    <row r="3185" spans="1:8" x14ac:dyDescent="0.3">
      <c r="A3185" s="519">
        <v>5</v>
      </c>
      <c r="B3185" s="521" t="s">
        <v>25158</v>
      </c>
      <c r="C3185" s="402" t="s">
        <v>22406</v>
      </c>
      <c r="D3185" s="402" t="s">
        <v>274</v>
      </c>
      <c r="E3185" s="402" t="s">
        <v>22407</v>
      </c>
      <c r="F3185" s="402" t="s">
        <v>22408</v>
      </c>
      <c r="G3185" s="402">
        <v>408</v>
      </c>
      <c r="H3185" s="402">
        <v>3914018</v>
      </c>
    </row>
    <row r="3186" spans="1:8" x14ac:dyDescent="0.3">
      <c r="A3186" s="519">
        <v>5</v>
      </c>
      <c r="B3186" s="521" t="s">
        <v>25158</v>
      </c>
      <c r="C3186" s="402" t="s">
        <v>26886</v>
      </c>
      <c r="D3186" s="402" t="s">
        <v>274</v>
      </c>
      <c r="E3186" s="402" t="s">
        <v>26887</v>
      </c>
      <c r="F3186" s="402" t="s">
        <v>26888</v>
      </c>
      <c r="G3186" s="402">
        <v>925</v>
      </c>
      <c r="H3186" s="402">
        <v>3762568</v>
      </c>
    </row>
    <row r="3187" spans="1:8" x14ac:dyDescent="0.3">
      <c r="A3187" s="519">
        <v>5</v>
      </c>
      <c r="B3187" s="521" t="s">
        <v>25158</v>
      </c>
      <c r="C3187" s="402" t="s">
        <v>26889</v>
      </c>
      <c r="D3187" s="402" t="s">
        <v>274</v>
      </c>
      <c r="E3187" s="402" t="s">
        <v>26890</v>
      </c>
      <c r="F3187" s="402" t="s">
        <v>26891</v>
      </c>
      <c r="G3187" s="402">
        <v>925</v>
      </c>
      <c r="H3187" s="402">
        <v>6310727</v>
      </c>
    </row>
    <row r="3188" spans="1:8" x14ac:dyDescent="0.3">
      <c r="A3188" s="519">
        <v>5</v>
      </c>
      <c r="B3188" s="521" t="s">
        <v>25158</v>
      </c>
      <c r="C3188" s="402" t="s">
        <v>26892</v>
      </c>
      <c r="D3188" s="402" t="s">
        <v>274</v>
      </c>
      <c r="E3188" s="402" t="s">
        <v>26893</v>
      </c>
      <c r="F3188" s="402" t="s">
        <v>26894</v>
      </c>
      <c r="G3188" s="402">
        <v>925</v>
      </c>
      <c r="H3188" s="402">
        <v>6310194</v>
      </c>
    </row>
    <row r="3189" spans="1:8" x14ac:dyDescent="0.3">
      <c r="A3189" s="519">
        <v>5</v>
      </c>
      <c r="B3189" s="521" t="s">
        <v>25158</v>
      </c>
      <c r="C3189" s="402" t="s">
        <v>26895</v>
      </c>
      <c r="D3189" s="402" t="s">
        <v>274</v>
      </c>
      <c r="E3189" s="402" t="s">
        <v>26896</v>
      </c>
      <c r="F3189" s="402" t="s">
        <v>26897</v>
      </c>
      <c r="G3189" s="402">
        <v>925</v>
      </c>
      <c r="H3189" s="402">
        <v>3762223</v>
      </c>
    </row>
    <row r="3190" spans="1:8" x14ac:dyDescent="0.3">
      <c r="A3190" s="519">
        <v>5</v>
      </c>
      <c r="B3190" s="521" t="s">
        <v>25158</v>
      </c>
      <c r="C3190" s="402" t="s">
        <v>26898</v>
      </c>
      <c r="D3190" s="402" t="s">
        <v>274</v>
      </c>
      <c r="E3190" s="402" t="s">
        <v>26899</v>
      </c>
      <c r="F3190" s="402" t="s">
        <v>26900</v>
      </c>
      <c r="G3190" s="402">
        <v>925</v>
      </c>
      <c r="H3190" s="402">
        <v>2857423</v>
      </c>
    </row>
    <row r="3191" spans="1:8" x14ac:dyDescent="0.3">
      <c r="A3191" s="519">
        <v>5</v>
      </c>
      <c r="B3191" s="521" t="s">
        <v>25158</v>
      </c>
      <c r="C3191" s="402" t="s">
        <v>26901</v>
      </c>
      <c r="D3191" s="402" t="s">
        <v>274</v>
      </c>
      <c r="E3191" s="402" t="s">
        <v>26902</v>
      </c>
      <c r="F3191" s="402" t="s">
        <v>26903</v>
      </c>
      <c r="G3191" s="402">
        <v>310</v>
      </c>
      <c r="H3191" s="402">
        <v>4302589</v>
      </c>
    </row>
    <row r="3192" spans="1:8" x14ac:dyDescent="0.3">
      <c r="A3192" s="519">
        <v>5</v>
      </c>
      <c r="B3192" s="521" t="s">
        <v>25158</v>
      </c>
      <c r="C3192" s="402" t="s">
        <v>22544</v>
      </c>
      <c r="D3192" s="402" t="s">
        <v>274</v>
      </c>
      <c r="E3192" s="402" t="s">
        <v>22545</v>
      </c>
      <c r="F3192" s="402" t="s">
        <v>22546</v>
      </c>
      <c r="G3192" s="402">
        <v>925</v>
      </c>
      <c r="H3192" s="402">
        <v>6066508</v>
      </c>
    </row>
    <row r="3193" spans="1:8" x14ac:dyDescent="0.3">
      <c r="A3193" s="519">
        <v>5</v>
      </c>
      <c r="B3193" s="521" t="s">
        <v>25158</v>
      </c>
      <c r="C3193" s="402" t="s">
        <v>22007</v>
      </c>
      <c r="D3193" s="402" t="s">
        <v>274</v>
      </c>
      <c r="E3193" s="402" t="s">
        <v>22008</v>
      </c>
      <c r="F3193" s="402" t="s">
        <v>22009</v>
      </c>
      <c r="G3193" s="402">
        <v>925</v>
      </c>
      <c r="H3193" s="402">
        <v>6406826</v>
      </c>
    </row>
    <row r="3194" spans="1:8" x14ac:dyDescent="0.3">
      <c r="A3194" s="519">
        <v>5</v>
      </c>
      <c r="B3194" s="521" t="s">
        <v>25158</v>
      </c>
      <c r="C3194" s="402" t="s">
        <v>21375</v>
      </c>
      <c r="D3194" s="402" t="s">
        <v>274</v>
      </c>
      <c r="E3194" s="402" t="s">
        <v>21376</v>
      </c>
      <c r="F3194" s="402" t="s">
        <v>21377</v>
      </c>
      <c r="G3194" s="402">
        <v>925</v>
      </c>
      <c r="H3194" s="402">
        <v>9678851</v>
      </c>
    </row>
    <row r="3195" spans="1:8" x14ac:dyDescent="0.3">
      <c r="A3195" s="519">
        <v>5</v>
      </c>
      <c r="B3195" s="521" t="s">
        <v>25158</v>
      </c>
      <c r="C3195" s="402" t="s">
        <v>26904</v>
      </c>
      <c r="D3195" s="402" t="s">
        <v>274</v>
      </c>
      <c r="E3195" s="402" t="s">
        <v>26905</v>
      </c>
      <c r="F3195" s="402" t="s">
        <v>26906</v>
      </c>
      <c r="G3195" s="402">
        <v>415</v>
      </c>
      <c r="H3195" s="402">
        <v>3146635</v>
      </c>
    </row>
    <row r="3196" spans="1:8" x14ac:dyDescent="0.3">
      <c r="A3196" s="519">
        <v>5</v>
      </c>
      <c r="B3196" s="521" t="s">
        <v>25158</v>
      </c>
      <c r="C3196" s="402" t="s">
        <v>22229</v>
      </c>
      <c r="D3196" s="402" t="s">
        <v>274</v>
      </c>
      <c r="E3196" s="402" t="s">
        <v>22230</v>
      </c>
      <c r="F3196" s="402" t="s">
        <v>22231</v>
      </c>
      <c r="G3196" s="402">
        <v>510</v>
      </c>
      <c r="H3196" s="402">
        <v>7724214</v>
      </c>
    </row>
    <row r="3197" spans="1:8" x14ac:dyDescent="0.3">
      <c r="A3197" s="519">
        <v>5</v>
      </c>
      <c r="B3197" s="521" t="s">
        <v>25158</v>
      </c>
      <c r="C3197" s="402" t="s">
        <v>26907</v>
      </c>
      <c r="D3197" s="402" t="s">
        <v>274</v>
      </c>
      <c r="E3197" s="402" t="s">
        <v>26908</v>
      </c>
      <c r="F3197" s="402" t="s">
        <v>26909</v>
      </c>
      <c r="G3197" s="402">
        <v>530</v>
      </c>
      <c r="H3197" s="402">
        <v>4003128</v>
      </c>
    </row>
    <row r="3198" spans="1:8" x14ac:dyDescent="0.3">
      <c r="A3198" s="519">
        <v>5</v>
      </c>
      <c r="B3198" s="521" t="s">
        <v>25158</v>
      </c>
      <c r="C3198" s="402" t="s">
        <v>26910</v>
      </c>
      <c r="D3198" s="402" t="s">
        <v>274</v>
      </c>
      <c r="E3198" s="402" t="s">
        <v>26911</v>
      </c>
      <c r="F3198" s="402" t="s">
        <v>26912</v>
      </c>
      <c r="G3198" s="402">
        <v>917</v>
      </c>
      <c r="H3198" s="402">
        <v>6531793</v>
      </c>
    </row>
    <row r="3199" spans="1:8" x14ac:dyDescent="0.3">
      <c r="A3199" s="519">
        <v>5</v>
      </c>
      <c r="B3199" s="521" t="s">
        <v>25158</v>
      </c>
      <c r="C3199" s="402" t="s">
        <v>22727</v>
      </c>
      <c r="D3199" s="402" t="s">
        <v>274</v>
      </c>
      <c r="E3199" s="402" t="s">
        <v>22728</v>
      </c>
      <c r="F3199" s="402" t="s">
        <v>22729</v>
      </c>
      <c r="G3199" s="402">
        <v>925</v>
      </c>
      <c r="H3199" s="402">
        <v>2160807</v>
      </c>
    </row>
    <row r="3200" spans="1:8" x14ac:dyDescent="0.3">
      <c r="A3200" s="519">
        <v>5</v>
      </c>
      <c r="B3200" s="521" t="s">
        <v>25158</v>
      </c>
      <c r="C3200" s="402" t="s">
        <v>26913</v>
      </c>
      <c r="D3200" s="402" t="s">
        <v>274</v>
      </c>
      <c r="E3200" s="402" t="s">
        <v>26914</v>
      </c>
      <c r="F3200" s="402" t="s">
        <v>26915</v>
      </c>
      <c r="G3200" s="402">
        <v>917</v>
      </c>
      <c r="H3200" s="402">
        <v>8739132</v>
      </c>
    </row>
    <row r="3201" spans="1:8" x14ac:dyDescent="0.3">
      <c r="A3201" s="519">
        <v>5</v>
      </c>
      <c r="B3201" s="521" t="s">
        <v>25158</v>
      </c>
      <c r="C3201" s="402" t="s">
        <v>21911</v>
      </c>
      <c r="D3201" s="402" t="s">
        <v>274</v>
      </c>
      <c r="E3201" s="402" t="s">
        <v>21912</v>
      </c>
      <c r="F3201" s="402" t="s">
        <v>21913</v>
      </c>
      <c r="G3201" s="402">
        <v>916</v>
      </c>
      <c r="H3201" s="402">
        <v>2230751</v>
      </c>
    </row>
    <row r="3202" spans="1:8" x14ac:dyDescent="0.3">
      <c r="A3202" s="519">
        <v>5</v>
      </c>
      <c r="B3202" s="521" t="s">
        <v>25158</v>
      </c>
      <c r="C3202" s="402" t="s">
        <v>26916</v>
      </c>
      <c r="D3202" s="402" t="s">
        <v>274</v>
      </c>
      <c r="E3202" s="402" t="s">
        <v>26917</v>
      </c>
      <c r="F3202" s="402" t="s">
        <v>26918</v>
      </c>
      <c r="G3202" s="402">
        <v>415</v>
      </c>
      <c r="H3202" s="402">
        <v>4125408</v>
      </c>
    </row>
    <row r="3203" spans="1:8" x14ac:dyDescent="0.3">
      <c r="A3203" s="519">
        <v>5</v>
      </c>
      <c r="B3203" s="521" t="s">
        <v>25158</v>
      </c>
      <c r="C3203" s="402" t="s">
        <v>22733</v>
      </c>
      <c r="D3203" s="402" t="s">
        <v>274</v>
      </c>
      <c r="E3203" s="402" t="s">
        <v>22734</v>
      </c>
      <c r="F3203" s="402" t="s">
        <v>22735</v>
      </c>
      <c r="G3203" s="402">
        <v>925</v>
      </c>
      <c r="H3203" s="402">
        <v>7848907</v>
      </c>
    </row>
    <row r="3204" spans="1:8" x14ac:dyDescent="0.3">
      <c r="A3204" s="519">
        <v>5</v>
      </c>
      <c r="B3204" s="521" t="s">
        <v>25158</v>
      </c>
      <c r="C3204" s="402" t="s">
        <v>22025</v>
      </c>
      <c r="D3204" s="402" t="s">
        <v>274</v>
      </c>
      <c r="E3204" s="402" t="s">
        <v>22026</v>
      </c>
      <c r="F3204" s="402" t="s">
        <v>22027</v>
      </c>
      <c r="G3204" s="402">
        <v>925</v>
      </c>
      <c r="H3204" s="402">
        <v>4475936</v>
      </c>
    </row>
    <row r="3205" spans="1:8" x14ac:dyDescent="0.3">
      <c r="A3205" s="519">
        <v>5</v>
      </c>
      <c r="B3205" s="521" t="s">
        <v>25158</v>
      </c>
      <c r="C3205" s="402" t="s">
        <v>26919</v>
      </c>
      <c r="D3205" s="402" t="s">
        <v>294</v>
      </c>
      <c r="E3205" s="402" t="s">
        <v>26920</v>
      </c>
      <c r="F3205" s="402" t="s">
        <v>26921</v>
      </c>
      <c r="G3205" s="402">
        <v>650</v>
      </c>
      <c r="H3205" s="402">
        <v>5596330</v>
      </c>
    </row>
    <row r="3206" spans="1:8" x14ac:dyDescent="0.3">
      <c r="A3206" s="519">
        <v>5</v>
      </c>
      <c r="B3206" s="521" t="s">
        <v>25158</v>
      </c>
      <c r="C3206" s="402" t="s">
        <v>22755</v>
      </c>
      <c r="D3206" s="402" t="s">
        <v>274</v>
      </c>
      <c r="E3206" s="402" t="s">
        <v>22756</v>
      </c>
      <c r="F3206" s="402" t="s">
        <v>22757</v>
      </c>
      <c r="G3206" s="402">
        <v>415</v>
      </c>
      <c r="H3206" s="402">
        <v>8917765</v>
      </c>
    </row>
    <row r="3207" spans="1:8" x14ac:dyDescent="0.3">
      <c r="A3207" s="519">
        <v>5</v>
      </c>
      <c r="B3207" s="521" t="s">
        <v>25158</v>
      </c>
      <c r="C3207" s="402" t="s">
        <v>22034</v>
      </c>
      <c r="D3207" s="402" t="s">
        <v>274</v>
      </c>
      <c r="E3207" s="402" t="s">
        <v>22035</v>
      </c>
      <c r="F3207" s="402" t="s">
        <v>22036</v>
      </c>
      <c r="G3207" s="402">
        <v>925</v>
      </c>
      <c r="H3207" s="402">
        <v>2167055</v>
      </c>
    </row>
    <row r="3208" spans="1:8" x14ac:dyDescent="0.3">
      <c r="A3208" s="519">
        <v>5</v>
      </c>
      <c r="B3208" s="521" t="s">
        <v>25158</v>
      </c>
      <c r="C3208" s="402" t="s">
        <v>22709</v>
      </c>
      <c r="D3208" s="402" t="s">
        <v>274</v>
      </c>
      <c r="E3208" s="402" t="s">
        <v>22710</v>
      </c>
      <c r="F3208" s="402" t="s">
        <v>22711</v>
      </c>
      <c r="G3208" s="402">
        <v>925</v>
      </c>
      <c r="H3208" s="402">
        <v>4495481</v>
      </c>
    </row>
    <row r="3209" spans="1:8" x14ac:dyDescent="0.3">
      <c r="A3209" s="519">
        <v>5</v>
      </c>
      <c r="B3209" s="521" t="s">
        <v>25158</v>
      </c>
      <c r="C3209" s="402" t="s">
        <v>22442</v>
      </c>
      <c r="D3209" s="402" t="s">
        <v>274</v>
      </c>
      <c r="E3209" s="402" t="s">
        <v>22443</v>
      </c>
      <c r="F3209" s="402" t="s">
        <v>22444</v>
      </c>
      <c r="G3209" s="402">
        <v>925</v>
      </c>
      <c r="H3209" s="402">
        <v>3232161</v>
      </c>
    </row>
    <row r="3210" spans="1:8" x14ac:dyDescent="0.3">
      <c r="A3210" s="519">
        <v>5</v>
      </c>
      <c r="B3210" s="521" t="s">
        <v>25158</v>
      </c>
      <c r="C3210" s="402" t="s">
        <v>22550</v>
      </c>
      <c r="D3210" s="402" t="s">
        <v>274</v>
      </c>
      <c r="E3210" s="402" t="s">
        <v>22551</v>
      </c>
      <c r="F3210" s="402" t="s">
        <v>22444</v>
      </c>
      <c r="G3210" s="402">
        <v>925</v>
      </c>
      <c r="H3210" s="402">
        <v>5183491</v>
      </c>
    </row>
    <row r="3211" spans="1:8" x14ac:dyDescent="0.3">
      <c r="A3211" s="519">
        <v>5</v>
      </c>
      <c r="B3211" s="521" t="s">
        <v>25158</v>
      </c>
      <c r="C3211" s="402" t="s">
        <v>22752</v>
      </c>
      <c r="D3211" s="402" t="s">
        <v>274</v>
      </c>
      <c r="E3211" s="402" t="s">
        <v>22753</v>
      </c>
      <c r="F3211" s="402" t="s">
        <v>22754</v>
      </c>
      <c r="G3211" s="402">
        <v>925</v>
      </c>
      <c r="H3211" s="402">
        <v>9989019</v>
      </c>
    </row>
    <row r="3212" spans="1:8" x14ac:dyDescent="0.3">
      <c r="A3212" s="519">
        <v>5</v>
      </c>
      <c r="B3212" s="521" t="s">
        <v>25158</v>
      </c>
      <c r="C3212" s="402" t="s">
        <v>26922</v>
      </c>
      <c r="D3212" s="402" t="s">
        <v>274</v>
      </c>
      <c r="E3212" s="402" t="s">
        <v>26923</v>
      </c>
      <c r="F3212" s="402" t="s">
        <v>26924</v>
      </c>
      <c r="G3212" s="402">
        <v>310</v>
      </c>
      <c r="H3212" s="402">
        <v>9915520</v>
      </c>
    </row>
    <row r="3213" spans="1:8" x14ac:dyDescent="0.3">
      <c r="A3213" s="519">
        <v>5</v>
      </c>
      <c r="B3213" s="521" t="s">
        <v>25158</v>
      </c>
      <c r="C3213" s="402" t="s">
        <v>26925</v>
      </c>
      <c r="D3213" s="402" t="s">
        <v>274</v>
      </c>
      <c r="E3213" s="402" t="s">
        <v>26926</v>
      </c>
      <c r="F3213" s="402" t="s">
        <v>26927</v>
      </c>
      <c r="G3213" s="402">
        <v>510</v>
      </c>
      <c r="H3213" s="402">
        <v>3872354</v>
      </c>
    </row>
    <row r="3214" spans="1:8" x14ac:dyDescent="0.3">
      <c r="A3214" s="519">
        <v>5</v>
      </c>
      <c r="B3214" s="521" t="s">
        <v>25158</v>
      </c>
      <c r="C3214" s="402" t="s">
        <v>26928</v>
      </c>
      <c r="D3214" s="402" t="s">
        <v>274</v>
      </c>
      <c r="E3214" s="402" t="s">
        <v>26929</v>
      </c>
      <c r="F3214" s="402" t="s">
        <v>26930</v>
      </c>
      <c r="G3214" s="402">
        <v>510</v>
      </c>
      <c r="H3214" s="402">
        <v>5248401</v>
      </c>
    </row>
    <row r="3215" spans="1:8" x14ac:dyDescent="0.3">
      <c r="A3215" s="519">
        <v>5</v>
      </c>
      <c r="B3215" s="521" t="s">
        <v>25158</v>
      </c>
      <c r="C3215" s="402" t="s">
        <v>26931</v>
      </c>
      <c r="D3215" s="402" t="s">
        <v>274</v>
      </c>
      <c r="E3215" s="402" t="s">
        <v>26932</v>
      </c>
      <c r="F3215" s="402" t="s">
        <v>26933</v>
      </c>
      <c r="G3215" s="402">
        <v>551</v>
      </c>
      <c r="H3215" s="402">
        <v>2659238</v>
      </c>
    </row>
    <row r="3216" spans="1:8" x14ac:dyDescent="0.3">
      <c r="A3216" s="519">
        <v>5</v>
      </c>
      <c r="B3216" s="521" t="s">
        <v>25158</v>
      </c>
      <c r="C3216" s="402" t="s">
        <v>26934</v>
      </c>
      <c r="D3216" s="402" t="s">
        <v>274</v>
      </c>
      <c r="E3216" s="402" t="s">
        <v>26935</v>
      </c>
      <c r="F3216" s="402" t="s">
        <v>26936</v>
      </c>
      <c r="G3216" s="402">
        <v>814</v>
      </c>
      <c r="H3216" s="402">
        <v>7532525</v>
      </c>
    </row>
    <row r="3217" spans="1:8" x14ac:dyDescent="0.3">
      <c r="A3217" s="519">
        <v>5</v>
      </c>
      <c r="B3217" s="521" t="s">
        <v>25158</v>
      </c>
      <c r="C3217" s="402" t="s">
        <v>26937</v>
      </c>
      <c r="D3217" s="402" t="s">
        <v>274</v>
      </c>
      <c r="E3217" s="402" t="s">
        <v>26938</v>
      </c>
      <c r="F3217" s="402" t="s">
        <v>26939</v>
      </c>
      <c r="G3217" s="402">
        <v>650</v>
      </c>
      <c r="H3217" s="402">
        <v>4652828</v>
      </c>
    </row>
    <row r="3218" spans="1:8" x14ac:dyDescent="0.3">
      <c r="A3218" s="519">
        <v>5</v>
      </c>
      <c r="B3218" s="521" t="s">
        <v>25158</v>
      </c>
      <c r="C3218" s="402" t="s">
        <v>26940</v>
      </c>
      <c r="D3218" s="402" t="s">
        <v>274</v>
      </c>
      <c r="E3218" s="402" t="s">
        <v>26941</v>
      </c>
      <c r="F3218" s="402" t="s">
        <v>26942</v>
      </c>
      <c r="G3218" s="402">
        <v>510</v>
      </c>
      <c r="H3218" s="402">
        <v>5095239</v>
      </c>
    </row>
    <row r="3219" spans="1:8" x14ac:dyDescent="0.3">
      <c r="A3219" s="519">
        <v>5</v>
      </c>
      <c r="B3219" s="521" t="s">
        <v>25158</v>
      </c>
      <c r="C3219" s="402" t="s">
        <v>22299</v>
      </c>
      <c r="D3219" s="402" t="s">
        <v>274</v>
      </c>
      <c r="E3219" s="402" t="s">
        <v>22300</v>
      </c>
      <c r="F3219" s="402" t="s">
        <v>22301</v>
      </c>
      <c r="G3219" s="402">
        <v>925</v>
      </c>
      <c r="H3219" s="402">
        <v>6280403</v>
      </c>
    </row>
    <row r="3220" spans="1:8" x14ac:dyDescent="0.3">
      <c r="A3220" s="519">
        <v>5</v>
      </c>
      <c r="B3220" s="521" t="s">
        <v>25158</v>
      </c>
      <c r="C3220" s="402" t="s">
        <v>26943</v>
      </c>
      <c r="D3220" s="402" t="s">
        <v>274</v>
      </c>
      <c r="E3220" s="402" t="s">
        <v>26944</v>
      </c>
      <c r="F3220" s="402" t="s">
        <v>26945</v>
      </c>
      <c r="G3220" s="402">
        <v>650</v>
      </c>
      <c r="H3220" s="402">
        <v>4384397</v>
      </c>
    </row>
    <row r="3221" spans="1:8" x14ac:dyDescent="0.3">
      <c r="A3221" s="519">
        <v>5</v>
      </c>
      <c r="B3221" s="521" t="s">
        <v>25158</v>
      </c>
      <c r="C3221" s="402" t="s">
        <v>22761</v>
      </c>
      <c r="D3221" s="402" t="s">
        <v>274</v>
      </c>
      <c r="E3221" s="402" t="s">
        <v>22762</v>
      </c>
      <c r="F3221" s="402" t="s">
        <v>22763</v>
      </c>
      <c r="G3221" s="402">
        <v>925</v>
      </c>
      <c r="H3221" s="402">
        <v>2857800</v>
      </c>
    </row>
    <row r="3222" spans="1:8" x14ac:dyDescent="0.3">
      <c r="A3222" s="519">
        <v>5</v>
      </c>
      <c r="B3222" s="521" t="s">
        <v>25158</v>
      </c>
      <c r="C3222" s="402" t="s">
        <v>21938</v>
      </c>
      <c r="D3222" s="402" t="s">
        <v>274</v>
      </c>
      <c r="E3222" s="402" t="s">
        <v>21939</v>
      </c>
      <c r="F3222" s="402" t="s">
        <v>21940</v>
      </c>
      <c r="G3222" s="402">
        <v>925</v>
      </c>
      <c r="H3222" s="402">
        <v>9981604</v>
      </c>
    </row>
    <row r="3223" spans="1:8" x14ac:dyDescent="0.3">
      <c r="A3223" s="519">
        <v>5</v>
      </c>
      <c r="B3223" s="521" t="s">
        <v>25158</v>
      </c>
      <c r="C3223" s="402" t="s">
        <v>26946</v>
      </c>
      <c r="D3223" s="402" t="s">
        <v>274</v>
      </c>
      <c r="E3223" s="402" t="s">
        <v>26947</v>
      </c>
      <c r="F3223" s="402" t="s">
        <v>26948</v>
      </c>
      <c r="G3223" s="402">
        <v>716</v>
      </c>
      <c r="H3223" s="402">
        <v>5746643</v>
      </c>
    </row>
    <row r="3224" spans="1:8" x14ac:dyDescent="0.3">
      <c r="A3224" s="519">
        <v>5</v>
      </c>
      <c r="B3224" s="521" t="s">
        <v>25158</v>
      </c>
      <c r="C3224" s="402" t="s">
        <v>26949</v>
      </c>
      <c r="D3224" s="402" t="s">
        <v>274</v>
      </c>
      <c r="E3224" s="402" t="s">
        <v>26950</v>
      </c>
      <c r="F3224" s="402" t="s">
        <v>26951</v>
      </c>
      <c r="G3224" s="402">
        <v>408</v>
      </c>
      <c r="H3224" s="402">
        <v>8295229</v>
      </c>
    </row>
    <row r="3225" spans="1:8" x14ac:dyDescent="0.3">
      <c r="A3225" s="519">
        <v>5</v>
      </c>
      <c r="B3225" s="521" t="s">
        <v>25158</v>
      </c>
      <c r="C3225" s="402" t="s">
        <v>22439</v>
      </c>
      <c r="D3225" s="402" t="s">
        <v>274</v>
      </c>
      <c r="E3225" s="402" t="s">
        <v>22440</v>
      </c>
      <c r="F3225" s="402" t="s">
        <v>22441</v>
      </c>
      <c r="G3225" s="402">
        <v>813</v>
      </c>
      <c r="H3225" s="402">
        <v>7200970</v>
      </c>
    </row>
    <row r="3226" spans="1:8" x14ac:dyDescent="0.3">
      <c r="A3226" s="519">
        <v>5</v>
      </c>
      <c r="B3226" s="521" t="s">
        <v>25158</v>
      </c>
      <c r="C3226" s="402" t="s">
        <v>22658</v>
      </c>
      <c r="D3226" s="402" t="s">
        <v>274</v>
      </c>
      <c r="E3226" s="402" t="s">
        <v>22659</v>
      </c>
      <c r="F3226" s="402" t="s">
        <v>22351</v>
      </c>
      <c r="G3226" s="402">
        <v>925</v>
      </c>
      <c r="H3226" s="402">
        <v>8386656</v>
      </c>
    </row>
    <row r="3227" spans="1:8" x14ac:dyDescent="0.3">
      <c r="A3227" s="519">
        <v>5</v>
      </c>
      <c r="B3227" s="521" t="s">
        <v>25158</v>
      </c>
      <c r="C3227" s="402" t="s">
        <v>26952</v>
      </c>
      <c r="D3227" s="402" t="s">
        <v>274</v>
      </c>
      <c r="E3227" s="402" t="s">
        <v>26953</v>
      </c>
      <c r="F3227" s="402" t="s">
        <v>26954</v>
      </c>
      <c r="G3227" s="402">
        <v>240</v>
      </c>
      <c r="H3227" s="402">
        <v>4762547</v>
      </c>
    </row>
    <row r="3228" spans="1:8" x14ac:dyDescent="0.3">
      <c r="A3228" s="519">
        <v>5</v>
      </c>
      <c r="B3228" s="521" t="s">
        <v>25158</v>
      </c>
      <c r="C3228" s="402" t="s">
        <v>26955</v>
      </c>
      <c r="D3228" s="402" t="s">
        <v>274</v>
      </c>
      <c r="E3228" s="402" t="s">
        <v>26956</v>
      </c>
      <c r="F3228" s="402" t="s">
        <v>26957</v>
      </c>
      <c r="G3228" s="402">
        <v>415</v>
      </c>
      <c r="H3228" s="402">
        <v>7347070</v>
      </c>
    </row>
    <row r="3229" spans="1:8" x14ac:dyDescent="0.3">
      <c r="A3229" s="519">
        <v>5</v>
      </c>
      <c r="B3229" s="521" t="s">
        <v>25158</v>
      </c>
      <c r="C3229" s="402" t="s">
        <v>26958</v>
      </c>
      <c r="D3229" s="402" t="s">
        <v>294</v>
      </c>
      <c r="E3229" s="402" t="s">
        <v>26959</v>
      </c>
      <c r="F3229" s="402" t="s">
        <v>26960</v>
      </c>
      <c r="G3229" s="402">
        <v>650</v>
      </c>
      <c r="H3229" s="402">
        <v>3044183</v>
      </c>
    </row>
    <row r="3230" spans="1:8" x14ac:dyDescent="0.3">
      <c r="A3230" s="519">
        <v>5</v>
      </c>
      <c r="B3230" s="521" t="s">
        <v>25158</v>
      </c>
      <c r="C3230" s="402" t="s">
        <v>26961</v>
      </c>
      <c r="D3230" s="402" t="s">
        <v>274</v>
      </c>
      <c r="E3230" s="402" t="s">
        <v>26962</v>
      </c>
      <c r="F3230" s="402" t="s">
        <v>26963</v>
      </c>
      <c r="G3230" s="402">
        <v>281</v>
      </c>
      <c r="H3230" s="402">
        <v>5461039</v>
      </c>
    </row>
    <row r="3231" spans="1:8" x14ac:dyDescent="0.3">
      <c r="A3231" s="519">
        <v>5</v>
      </c>
      <c r="B3231" s="521" t="s">
        <v>25158</v>
      </c>
      <c r="C3231" s="402" t="s">
        <v>22144</v>
      </c>
      <c r="D3231" s="402" t="s">
        <v>274</v>
      </c>
      <c r="E3231" s="402" t="s">
        <v>22145</v>
      </c>
      <c r="F3231" s="402" t="s">
        <v>22146</v>
      </c>
      <c r="G3231" s="402">
        <v>510</v>
      </c>
      <c r="H3231" s="402">
        <v>6109131</v>
      </c>
    </row>
    <row r="3232" spans="1:8" x14ac:dyDescent="0.3">
      <c r="A3232" s="519">
        <v>5</v>
      </c>
      <c r="B3232" s="521" t="s">
        <v>25158</v>
      </c>
      <c r="C3232" s="402" t="s">
        <v>26964</v>
      </c>
      <c r="D3232" s="402" t="s">
        <v>274</v>
      </c>
      <c r="E3232" s="402" t="s">
        <v>26965</v>
      </c>
      <c r="F3232" s="402" t="s">
        <v>26966</v>
      </c>
      <c r="G3232" s="402">
        <v>831</v>
      </c>
      <c r="H3232" s="402">
        <v>5216718</v>
      </c>
    </row>
    <row r="3233" spans="1:8" x14ac:dyDescent="0.3">
      <c r="A3233" s="519">
        <v>5</v>
      </c>
      <c r="B3233" s="521" t="s">
        <v>25158</v>
      </c>
      <c r="C3233" s="402" t="s">
        <v>22573</v>
      </c>
      <c r="D3233" s="402" t="s">
        <v>274</v>
      </c>
      <c r="E3233" s="402" t="s">
        <v>22574</v>
      </c>
      <c r="F3233" s="402" t="s">
        <v>22575</v>
      </c>
      <c r="G3233" s="402">
        <v>510</v>
      </c>
      <c r="H3233" s="402">
        <v>9285119</v>
      </c>
    </row>
    <row r="3234" spans="1:8" x14ac:dyDescent="0.3">
      <c r="A3234" s="519">
        <v>5</v>
      </c>
      <c r="B3234" s="521" t="s">
        <v>25158</v>
      </c>
      <c r="C3234" s="402" t="s">
        <v>26967</v>
      </c>
      <c r="D3234" s="402" t="s">
        <v>274</v>
      </c>
      <c r="E3234" s="402" t="s">
        <v>26968</v>
      </c>
      <c r="F3234" s="402" t="s">
        <v>26969</v>
      </c>
      <c r="G3234" s="402">
        <v>510</v>
      </c>
      <c r="H3234" s="402">
        <v>3754175</v>
      </c>
    </row>
    <row r="3235" spans="1:8" x14ac:dyDescent="0.3">
      <c r="A3235" s="519">
        <v>5</v>
      </c>
      <c r="B3235" s="521" t="s">
        <v>25158</v>
      </c>
      <c r="C3235" s="402" t="s">
        <v>22588</v>
      </c>
      <c r="D3235" s="402" t="s">
        <v>274</v>
      </c>
      <c r="E3235" s="402" t="s">
        <v>22589</v>
      </c>
      <c r="F3235" s="402" t="s">
        <v>22590</v>
      </c>
      <c r="G3235" s="402">
        <v>925</v>
      </c>
      <c r="H3235" s="402">
        <v>4437833</v>
      </c>
    </row>
    <row r="3236" spans="1:8" x14ac:dyDescent="0.3">
      <c r="A3236" s="519">
        <v>5</v>
      </c>
      <c r="B3236" s="521" t="s">
        <v>25158</v>
      </c>
      <c r="C3236" s="402" t="s">
        <v>26970</v>
      </c>
      <c r="D3236" s="402" t="s">
        <v>274</v>
      </c>
      <c r="E3236" s="402" t="s">
        <v>26971</v>
      </c>
      <c r="F3236" s="402" t="s">
        <v>26972</v>
      </c>
      <c r="G3236" s="402">
        <v>925</v>
      </c>
      <c r="H3236" s="402">
        <v>7863890</v>
      </c>
    </row>
    <row r="3237" spans="1:8" x14ac:dyDescent="0.3">
      <c r="A3237" s="519">
        <v>5</v>
      </c>
      <c r="B3237" s="521" t="s">
        <v>25158</v>
      </c>
      <c r="C3237" s="402" t="s">
        <v>22320</v>
      </c>
      <c r="D3237" s="402" t="s">
        <v>274</v>
      </c>
      <c r="E3237" s="402" t="s">
        <v>22321</v>
      </c>
      <c r="F3237" s="402" t="s">
        <v>22322</v>
      </c>
      <c r="G3237" s="402">
        <v>415</v>
      </c>
      <c r="H3237" s="402">
        <v>3203787</v>
      </c>
    </row>
    <row r="3238" spans="1:8" x14ac:dyDescent="0.3">
      <c r="A3238" s="519">
        <v>5</v>
      </c>
      <c r="B3238" s="521" t="s">
        <v>25158</v>
      </c>
      <c r="C3238" s="402" t="s">
        <v>22663</v>
      </c>
      <c r="D3238" s="402" t="s">
        <v>274</v>
      </c>
      <c r="E3238" s="402" t="s">
        <v>22664</v>
      </c>
      <c r="F3238" s="402" t="s">
        <v>22665</v>
      </c>
      <c r="G3238" s="402">
        <v>925</v>
      </c>
      <c r="H3238" s="402">
        <v>8725367</v>
      </c>
    </row>
    <row r="3239" spans="1:8" x14ac:dyDescent="0.3">
      <c r="A3239" s="519">
        <v>5</v>
      </c>
      <c r="B3239" s="521" t="s">
        <v>25158</v>
      </c>
      <c r="C3239" s="402" t="s">
        <v>22390</v>
      </c>
      <c r="D3239" s="402" t="s">
        <v>274</v>
      </c>
      <c r="E3239" s="402" t="s">
        <v>22391</v>
      </c>
      <c r="F3239" s="402" t="s">
        <v>22392</v>
      </c>
      <c r="G3239" s="402">
        <v>207</v>
      </c>
      <c r="H3239" s="402">
        <v>3037837</v>
      </c>
    </row>
    <row r="3240" spans="1:8" x14ac:dyDescent="0.3">
      <c r="A3240" s="519">
        <v>5</v>
      </c>
      <c r="B3240" s="521" t="s">
        <v>25158</v>
      </c>
      <c r="C3240" s="402" t="s">
        <v>22293</v>
      </c>
      <c r="D3240" s="402" t="s">
        <v>274</v>
      </c>
      <c r="E3240" s="402" t="s">
        <v>22294</v>
      </c>
      <c r="F3240" s="402" t="s">
        <v>22295</v>
      </c>
      <c r="G3240" s="402">
        <v>925</v>
      </c>
      <c r="H3240" s="402">
        <v>4086253</v>
      </c>
    </row>
    <row r="3241" spans="1:8" x14ac:dyDescent="0.3">
      <c r="A3241" s="519">
        <v>5</v>
      </c>
      <c r="B3241" s="521" t="s">
        <v>25158</v>
      </c>
      <c r="C3241" s="402" t="s">
        <v>20810</v>
      </c>
      <c r="D3241" s="402" t="s">
        <v>274</v>
      </c>
      <c r="E3241" s="402" t="s">
        <v>20811</v>
      </c>
      <c r="F3241" s="402" t="s">
        <v>20812</v>
      </c>
      <c r="G3241" s="402">
        <v>925</v>
      </c>
      <c r="H3241" s="402">
        <v>7856673</v>
      </c>
    </row>
    <row r="3242" spans="1:8" x14ac:dyDescent="0.3">
      <c r="A3242" s="519">
        <v>5</v>
      </c>
      <c r="B3242" s="521" t="s">
        <v>25158</v>
      </c>
      <c r="C3242" s="402" t="s">
        <v>26973</v>
      </c>
      <c r="D3242" s="402" t="s">
        <v>274</v>
      </c>
      <c r="E3242" s="402" t="s">
        <v>26974</v>
      </c>
      <c r="F3242" s="402" t="s">
        <v>26975</v>
      </c>
      <c r="G3242" s="402">
        <v>832</v>
      </c>
      <c r="H3242" s="402">
        <v>8518781</v>
      </c>
    </row>
    <row r="3243" spans="1:8" x14ac:dyDescent="0.3">
      <c r="A3243" s="519">
        <v>5</v>
      </c>
      <c r="B3243" s="521" t="s">
        <v>25158</v>
      </c>
      <c r="C3243" s="402" t="s">
        <v>17698</v>
      </c>
      <c r="D3243" s="402" t="s">
        <v>274</v>
      </c>
      <c r="E3243" s="402" t="s">
        <v>17699</v>
      </c>
      <c r="F3243" s="402" t="s">
        <v>26976</v>
      </c>
      <c r="G3243" s="402">
        <v>925</v>
      </c>
      <c r="H3243" s="402">
        <v>5507588</v>
      </c>
    </row>
    <row r="3244" spans="1:8" x14ac:dyDescent="0.3">
      <c r="A3244" s="519">
        <v>5</v>
      </c>
      <c r="B3244" s="521" t="s">
        <v>25158</v>
      </c>
      <c r="C3244" s="402" t="s">
        <v>26977</v>
      </c>
      <c r="D3244" s="402" t="s">
        <v>274</v>
      </c>
      <c r="E3244" s="402" t="s">
        <v>26978</v>
      </c>
      <c r="F3244" s="402" t="s">
        <v>26979</v>
      </c>
      <c r="G3244" s="402">
        <v>415</v>
      </c>
      <c r="H3244" s="402">
        <v>5309044</v>
      </c>
    </row>
    <row r="3245" spans="1:8" x14ac:dyDescent="0.3">
      <c r="A3245" s="519">
        <v>5</v>
      </c>
      <c r="B3245" s="521" t="s">
        <v>25158</v>
      </c>
      <c r="C3245" s="402" t="s">
        <v>21028</v>
      </c>
      <c r="D3245" s="402" t="s">
        <v>274</v>
      </c>
      <c r="E3245" s="402" t="s">
        <v>21029</v>
      </c>
      <c r="F3245" s="402" t="s">
        <v>21030</v>
      </c>
      <c r="G3245" s="402">
        <v>925</v>
      </c>
      <c r="H3245" s="402">
        <v>5750669</v>
      </c>
    </row>
    <row r="3246" spans="1:8" x14ac:dyDescent="0.3">
      <c r="A3246" s="519">
        <v>5</v>
      </c>
      <c r="B3246" s="521" t="s">
        <v>25158</v>
      </c>
      <c r="C3246" s="402" t="s">
        <v>22612</v>
      </c>
      <c r="D3246" s="402" t="s">
        <v>274</v>
      </c>
      <c r="E3246" s="402" t="s">
        <v>22613</v>
      </c>
      <c r="F3246" s="402" t="s">
        <v>22614</v>
      </c>
      <c r="G3246" s="402">
        <v>510</v>
      </c>
      <c r="H3246" s="402">
        <v>4328197</v>
      </c>
    </row>
    <row r="3247" spans="1:8" x14ac:dyDescent="0.3">
      <c r="A3247" s="519">
        <v>5</v>
      </c>
      <c r="B3247" s="521" t="s">
        <v>25158</v>
      </c>
      <c r="C3247" s="402" t="s">
        <v>26980</v>
      </c>
      <c r="D3247" s="402" t="s">
        <v>274</v>
      </c>
      <c r="E3247" s="402" t="s">
        <v>21915</v>
      </c>
      <c r="F3247" s="402" t="s">
        <v>26981</v>
      </c>
      <c r="G3247" s="402">
        <v>925</v>
      </c>
      <c r="H3247" s="402">
        <v>5182387</v>
      </c>
    </row>
    <row r="3248" spans="1:8" x14ac:dyDescent="0.3">
      <c r="A3248" s="519">
        <v>5</v>
      </c>
      <c r="B3248" s="521" t="s">
        <v>25158</v>
      </c>
      <c r="C3248" s="402" t="s">
        <v>26982</v>
      </c>
      <c r="D3248" s="402" t="s">
        <v>274</v>
      </c>
      <c r="E3248" s="402" t="s">
        <v>26983</v>
      </c>
      <c r="F3248" s="402" t="s">
        <v>26984</v>
      </c>
      <c r="G3248" s="402">
        <v>408</v>
      </c>
      <c r="H3248" s="402">
        <v>2426526</v>
      </c>
    </row>
    <row r="3249" spans="1:8" x14ac:dyDescent="0.3">
      <c r="A3249" s="519">
        <v>5</v>
      </c>
      <c r="B3249" s="521" t="s">
        <v>25158</v>
      </c>
      <c r="C3249" s="402" t="s">
        <v>26985</v>
      </c>
      <c r="D3249" s="402" t="s">
        <v>274</v>
      </c>
      <c r="E3249" s="402" t="s">
        <v>26986</v>
      </c>
      <c r="F3249" s="402" t="s">
        <v>26987</v>
      </c>
      <c r="G3249" s="402">
        <v>925</v>
      </c>
      <c r="H3249" s="402">
        <v>3609347</v>
      </c>
    </row>
    <row r="3250" spans="1:8" x14ac:dyDescent="0.3">
      <c r="A3250" s="519">
        <v>5</v>
      </c>
      <c r="B3250" s="521" t="s">
        <v>25158</v>
      </c>
      <c r="C3250" s="402" t="s">
        <v>26988</v>
      </c>
      <c r="D3250" s="402" t="s">
        <v>274</v>
      </c>
      <c r="E3250" s="402" t="s">
        <v>26989</v>
      </c>
      <c r="F3250" s="402" t="s">
        <v>26990</v>
      </c>
      <c r="G3250" s="402">
        <v>925</v>
      </c>
      <c r="H3250" s="402">
        <v>3764193</v>
      </c>
    </row>
    <row r="3251" spans="1:8" x14ac:dyDescent="0.3">
      <c r="A3251" s="519">
        <v>5</v>
      </c>
      <c r="B3251" s="521" t="s">
        <v>25158</v>
      </c>
      <c r="C3251" s="402" t="s">
        <v>26991</v>
      </c>
      <c r="D3251" s="402" t="s">
        <v>274</v>
      </c>
      <c r="E3251" s="402" t="s">
        <v>26992</v>
      </c>
      <c r="F3251" s="402" t="s">
        <v>26993</v>
      </c>
      <c r="G3251" s="402">
        <v>925</v>
      </c>
      <c r="H3251" s="402">
        <v>3765087</v>
      </c>
    </row>
    <row r="3252" spans="1:8" x14ac:dyDescent="0.3">
      <c r="A3252" s="519">
        <v>5</v>
      </c>
      <c r="B3252" s="521" t="s">
        <v>25158</v>
      </c>
      <c r="C3252" s="402" t="s">
        <v>26994</v>
      </c>
      <c r="D3252" s="402" t="s">
        <v>274</v>
      </c>
      <c r="E3252" s="402" t="s">
        <v>26995</v>
      </c>
      <c r="F3252" s="402" t="s">
        <v>26996</v>
      </c>
      <c r="G3252" s="402">
        <v>925</v>
      </c>
      <c r="H3252" s="402">
        <v>8789842</v>
      </c>
    </row>
    <row r="3253" spans="1:8" x14ac:dyDescent="0.3">
      <c r="A3253" s="519">
        <v>5</v>
      </c>
      <c r="B3253" s="521" t="s">
        <v>25158</v>
      </c>
      <c r="C3253" s="402" t="s">
        <v>26997</v>
      </c>
      <c r="D3253" s="402" t="s">
        <v>274</v>
      </c>
      <c r="E3253" s="402" t="s">
        <v>26998</v>
      </c>
      <c r="F3253" s="402" t="s">
        <v>26999</v>
      </c>
      <c r="G3253" s="402">
        <v>925</v>
      </c>
      <c r="H3253" s="402">
        <v>3764095</v>
      </c>
    </row>
    <row r="3254" spans="1:8" x14ac:dyDescent="0.3">
      <c r="A3254" s="519">
        <v>5</v>
      </c>
      <c r="B3254" s="521" t="s">
        <v>25158</v>
      </c>
      <c r="C3254" s="402" t="s">
        <v>27000</v>
      </c>
      <c r="D3254" s="402" t="s">
        <v>274</v>
      </c>
      <c r="E3254" s="402" t="s">
        <v>27001</v>
      </c>
      <c r="F3254" s="402" t="s">
        <v>27002</v>
      </c>
      <c r="G3254" s="402">
        <v>925</v>
      </c>
      <c r="H3254" s="402">
        <v>6317911</v>
      </c>
    </row>
    <row r="3255" spans="1:8" x14ac:dyDescent="0.3">
      <c r="A3255" s="519">
        <v>5</v>
      </c>
      <c r="B3255" s="521" t="s">
        <v>25158</v>
      </c>
      <c r="C3255" s="402" t="s">
        <v>27003</v>
      </c>
      <c r="D3255" s="402" t="s">
        <v>274</v>
      </c>
      <c r="E3255" s="402" t="s">
        <v>27004</v>
      </c>
      <c r="F3255" s="402" t="s">
        <v>27005</v>
      </c>
      <c r="G3255" s="402">
        <v>925</v>
      </c>
      <c r="H3255" s="402">
        <v>6310781</v>
      </c>
    </row>
    <row r="3256" spans="1:8" x14ac:dyDescent="0.3">
      <c r="A3256" s="519">
        <v>5</v>
      </c>
      <c r="B3256" s="521" t="s">
        <v>25158</v>
      </c>
      <c r="C3256" s="402" t="s">
        <v>27006</v>
      </c>
      <c r="D3256" s="402" t="s">
        <v>274</v>
      </c>
      <c r="E3256" s="402" t="s">
        <v>27007</v>
      </c>
      <c r="F3256" s="402" t="s">
        <v>27008</v>
      </c>
      <c r="G3256" s="402">
        <v>925</v>
      </c>
      <c r="H3256" s="402">
        <v>3765669</v>
      </c>
    </row>
    <row r="3257" spans="1:8" x14ac:dyDescent="0.3">
      <c r="A3257" s="519">
        <v>5</v>
      </c>
      <c r="B3257" s="521" t="s">
        <v>25158</v>
      </c>
      <c r="C3257" s="402" t="s">
        <v>27009</v>
      </c>
      <c r="D3257" s="402" t="s">
        <v>274</v>
      </c>
      <c r="E3257" s="402" t="s">
        <v>27010</v>
      </c>
      <c r="F3257" s="402" t="s">
        <v>27011</v>
      </c>
      <c r="G3257" s="402">
        <v>415</v>
      </c>
      <c r="H3257" s="402">
        <v>9997468</v>
      </c>
    </row>
    <row r="3258" spans="1:8" x14ac:dyDescent="0.3">
      <c r="A3258" s="519">
        <v>5</v>
      </c>
      <c r="B3258" s="521" t="s">
        <v>25158</v>
      </c>
      <c r="C3258" s="402" t="s">
        <v>27012</v>
      </c>
      <c r="D3258" s="402" t="s">
        <v>274</v>
      </c>
      <c r="E3258" s="402" t="s">
        <v>27013</v>
      </c>
      <c r="F3258" s="402" t="s">
        <v>27014</v>
      </c>
      <c r="G3258" s="402">
        <v>925</v>
      </c>
      <c r="H3258" s="402">
        <v>3761942</v>
      </c>
    </row>
    <row r="3259" spans="1:8" x14ac:dyDescent="0.3">
      <c r="A3259" s="519">
        <v>5</v>
      </c>
      <c r="B3259" s="521" t="s">
        <v>25158</v>
      </c>
      <c r="C3259" s="402" t="s">
        <v>27015</v>
      </c>
      <c r="D3259" s="402" t="s">
        <v>274</v>
      </c>
      <c r="E3259" s="402" t="s">
        <v>27016</v>
      </c>
      <c r="F3259" s="402" t="s">
        <v>27017</v>
      </c>
      <c r="G3259" s="402">
        <v>925</v>
      </c>
      <c r="H3259" s="402">
        <v>6311021</v>
      </c>
    </row>
    <row r="3260" spans="1:8" x14ac:dyDescent="0.3">
      <c r="A3260" s="519">
        <v>5</v>
      </c>
      <c r="B3260" s="521" t="s">
        <v>25158</v>
      </c>
      <c r="C3260" s="402" t="s">
        <v>27018</v>
      </c>
      <c r="D3260" s="402" t="s">
        <v>274</v>
      </c>
      <c r="E3260" s="402" t="s">
        <v>27019</v>
      </c>
      <c r="F3260" s="402" t="s">
        <v>27020</v>
      </c>
      <c r="G3260" s="402">
        <v>510</v>
      </c>
      <c r="H3260" s="402">
        <v>3763713</v>
      </c>
    </row>
    <row r="3261" spans="1:8" x14ac:dyDescent="0.3">
      <c r="A3261" s="519">
        <v>5</v>
      </c>
      <c r="B3261" s="521" t="s">
        <v>25158</v>
      </c>
      <c r="C3261" s="402" t="s">
        <v>27021</v>
      </c>
      <c r="D3261" s="402" t="s">
        <v>274</v>
      </c>
      <c r="E3261" s="402" t="s">
        <v>27022</v>
      </c>
      <c r="F3261" s="402" t="s">
        <v>27023</v>
      </c>
      <c r="G3261" s="402">
        <v>510</v>
      </c>
      <c r="H3261" s="402">
        <v>3762842</v>
      </c>
    </row>
    <row r="3262" spans="1:8" x14ac:dyDescent="0.3">
      <c r="A3262" s="519">
        <v>5</v>
      </c>
      <c r="B3262" s="521" t="s">
        <v>25158</v>
      </c>
      <c r="C3262" s="402" t="s">
        <v>27024</v>
      </c>
      <c r="D3262" s="402" t="s">
        <v>274</v>
      </c>
      <c r="E3262" s="402" t="s">
        <v>27025</v>
      </c>
      <c r="F3262" s="402" t="s">
        <v>27026</v>
      </c>
      <c r="G3262" s="402">
        <v>925</v>
      </c>
      <c r="H3262" s="402">
        <v>3769346</v>
      </c>
    </row>
    <row r="3263" spans="1:8" x14ac:dyDescent="0.3">
      <c r="A3263" s="519">
        <v>5</v>
      </c>
      <c r="B3263" s="521" t="s">
        <v>25158</v>
      </c>
      <c r="C3263" s="402" t="s">
        <v>27027</v>
      </c>
      <c r="D3263" s="402" t="s">
        <v>274</v>
      </c>
      <c r="E3263" s="402" t="s">
        <v>27028</v>
      </c>
      <c r="F3263" s="402" t="s">
        <v>27029</v>
      </c>
      <c r="G3263" s="402">
        <v>510</v>
      </c>
      <c r="H3263" s="402">
        <v>3763574</v>
      </c>
    </row>
    <row r="3264" spans="1:8" x14ac:dyDescent="0.3">
      <c r="A3264" s="519">
        <v>5</v>
      </c>
      <c r="B3264" s="521" t="s">
        <v>25158</v>
      </c>
      <c r="C3264" s="402" t="s">
        <v>27030</v>
      </c>
      <c r="D3264" s="402" t="s">
        <v>274</v>
      </c>
      <c r="E3264" s="402" t="s">
        <v>27031</v>
      </c>
      <c r="F3264" s="402" t="s">
        <v>27032</v>
      </c>
      <c r="G3264" s="402">
        <v>925</v>
      </c>
      <c r="H3264" s="402">
        <v>5288096</v>
      </c>
    </row>
    <row r="3265" spans="1:8" x14ac:dyDescent="0.3">
      <c r="A3265" s="519">
        <v>5</v>
      </c>
      <c r="B3265" s="521" t="s">
        <v>25158</v>
      </c>
      <c r="C3265" s="402" t="s">
        <v>27033</v>
      </c>
      <c r="D3265" s="402" t="s">
        <v>274</v>
      </c>
      <c r="E3265" s="402" t="s">
        <v>20258</v>
      </c>
      <c r="F3265" s="402" t="s">
        <v>27034</v>
      </c>
      <c r="G3265" s="402">
        <v>925</v>
      </c>
      <c r="H3265" s="402">
        <v>4081784</v>
      </c>
    </row>
    <row r="3266" spans="1:8" x14ac:dyDescent="0.3">
      <c r="A3266" s="519">
        <v>5</v>
      </c>
      <c r="B3266" s="521" t="s">
        <v>25158</v>
      </c>
      <c r="C3266" s="402" t="s">
        <v>27035</v>
      </c>
      <c r="D3266" s="402" t="s">
        <v>274</v>
      </c>
      <c r="E3266" s="402" t="s">
        <v>27036</v>
      </c>
      <c r="F3266" s="402" t="s">
        <v>27037</v>
      </c>
      <c r="G3266" s="402">
        <v>925</v>
      </c>
      <c r="H3266" s="402">
        <v>3763994</v>
      </c>
    </row>
    <row r="3267" spans="1:8" x14ac:dyDescent="0.3">
      <c r="A3267" s="519">
        <v>5</v>
      </c>
      <c r="B3267" s="521" t="s">
        <v>25158</v>
      </c>
      <c r="C3267" s="402" t="s">
        <v>27038</v>
      </c>
      <c r="D3267" s="402" t="s">
        <v>274</v>
      </c>
      <c r="E3267" s="402" t="s">
        <v>27039</v>
      </c>
      <c r="F3267" s="402" t="s">
        <v>27040</v>
      </c>
      <c r="G3267" s="402">
        <v>925</v>
      </c>
      <c r="H3267" s="402">
        <v>3768938</v>
      </c>
    </row>
    <row r="3268" spans="1:8" x14ac:dyDescent="0.3">
      <c r="A3268" s="519">
        <v>5</v>
      </c>
      <c r="B3268" s="521" t="s">
        <v>25158</v>
      </c>
      <c r="C3268" s="402" t="s">
        <v>27041</v>
      </c>
      <c r="D3268" s="402" t="s">
        <v>274</v>
      </c>
      <c r="E3268" s="402" t="s">
        <v>27042</v>
      </c>
      <c r="F3268" s="402" t="s">
        <v>27043</v>
      </c>
      <c r="G3268" s="402">
        <v>925</v>
      </c>
      <c r="H3268" s="402">
        <v>3763884</v>
      </c>
    </row>
    <row r="3269" spans="1:8" x14ac:dyDescent="0.3">
      <c r="A3269" s="519">
        <v>5</v>
      </c>
      <c r="B3269" s="521" t="s">
        <v>25158</v>
      </c>
      <c r="C3269" s="402" t="s">
        <v>27044</v>
      </c>
      <c r="D3269" s="402" t="s">
        <v>274</v>
      </c>
      <c r="E3269" s="402" t="s">
        <v>27045</v>
      </c>
      <c r="F3269" s="402" t="s">
        <v>27046</v>
      </c>
      <c r="G3269" s="402">
        <v>925</v>
      </c>
      <c r="H3269" s="402">
        <v>3760895</v>
      </c>
    </row>
    <row r="3270" spans="1:8" x14ac:dyDescent="0.3">
      <c r="A3270" s="519">
        <v>5</v>
      </c>
      <c r="B3270" s="521" t="s">
        <v>25158</v>
      </c>
      <c r="C3270" s="402" t="s">
        <v>27047</v>
      </c>
      <c r="D3270" s="402" t="s">
        <v>274</v>
      </c>
      <c r="E3270" s="402" t="s">
        <v>27048</v>
      </c>
      <c r="F3270" s="402" t="s">
        <v>27049</v>
      </c>
      <c r="G3270" s="402">
        <v>925</v>
      </c>
      <c r="H3270" s="402">
        <v>3769774</v>
      </c>
    </row>
    <row r="3271" spans="1:8" x14ac:dyDescent="0.3">
      <c r="A3271" s="519">
        <v>5</v>
      </c>
      <c r="B3271" s="521" t="s">
        <v>25158</v>
      </c>
      <c r="C3271" s="402" t="s">
        <v>27050</v>
      </c>
      <c r="D3271" s="402" t="s">
        <v>274</v>
      </c>
      <c r="E3271" s="402" t="s">
        <v>27051</v>
      </c>
      <c r="F3271" s="402" t="s">
        <v>27052</v>
      </c>
      <c r="G3271" s="402">
        <v>925</v>
      </c>
      <c r="H3271" s="402">
        <v>3766932</v>
      </c>
    </row>
    <row r="3272" spans="1:8" x14ac:dyDescent="0.3">
      <c r="A3272" s="519">
        <v>5</v>
      </c>
      <c r="B3272" s="521" t="s">
        <v>25158</v>
      </c>
      <c r="C3272" s="402" t="s">
        <v>27053</v>
      </c>
      <c r="D3272" s="402" t="s">
        <v>274</v>
      </c>
      <c r="E3272" s="402" t="s">
        <v>27054</v>
      </c>
      <c r="F3272" s="402" t="s">
        <v>27055</v>
      </c>
      <c r="G3272" s="402">
        <v>925</v>
      </c>
      <c r="H3272" s="402">
        <v>3766588</v>
      </c>
    </row>
    <row r="3273" spans="1:8" x14ac:dyDescent="0.3">
      <c r="A3273" s="519">
        <v>64.599999999999994</v>
      </c>
      <c r="B3273" s="521" t="s">
        <v>25158</v>
      </c>
      <c r="C3273" s="402" t="s">
        <v>19213</v>
      </c>
      <c r="D3273" s="402" t="s">
        <v>274</v>
      </c>
      <c r="E3273" s="402" t="s">
        <v>19214</v>
      </c>
      <c r="F3273" s="402" t="s">
        <v>27056</v>
      </c>
      <c r="G3273" s="402">
        <v>510</v>
      </c>
      <c r="H3273" s="402">
        <v>8155814</v>
      </c>
    </row>
    <row r="3274" spans="1:8" x14ac:dyDescent="0.3">
      <c r="A3274" s="519">
        <v>64.599999999999994</v>
      </c>
      <c r="B3274" s="521" t="s">
        <v>25158</v>
      </c>
      <c r="C3274" s="402" t="s">
        <v>7823</v>
      </c>
      <c r="D3274" s="402" t="s">
        <v>262</v>
      </c>
      <c r="E3274" s="402" t="s">
        <v>7824</v>
      </c>
      <c r="F3274" s="402" t="s">
        <v>27057</v>
      </c>
      <c r="G3274" s="402">
        <v>925</v>
      </c>
      <c r="H3274" s="402">
        <v>7080617</v>
      </c>
    </row>
    <row r="3275" spans="1:8" x14ac:dyDescent="0.3">
      <c r="A3275" s="519">
        <v>64.599999999999994</v>
      </c>
      <c r="B3275" s="521" t="s">
        <v>25158</v>
      </c>
      <c r="C3275" s="402" t="s">
        <v>3081</v>
      </c>
      <c r="D3275" s="402" t="s">
        <v>262</v>
      </c>
      <c r="E3275" s="402" t="s">
        <v>3082</v>
      </c>
      <c r="F3275" s="402" t="s">
        <v>25124</v>
      </c>
      <c r="G3275" s="402">
        <v>925</v>
      </c>
      <c r="H3275" s="402">
        <v>2848816</v>
      </c>
    </row>
    <row r="3276" spans="1:8" x14ac:dyDescent="0.3">
      <c r="A3276" s="519">
        <v>64.599999999999994</v>
      </c>
      <c r="B3276" s="521" t="s">
        <v>25158</v>
      </c>
      <c r="C3276" s="402" t="s">
        <v>7777</v>
      </c>
      <c r="D3276" s="402" t="s">
        <v>262</v>
      </c>
      <c r="E3276" s="402" t="s">
        <v>7778</v>
      </c>
      <c r="F3276" s="402" t="s">
        <v>27058</v>
      </c>
      <c r="G3276" s="402">
        <v>925</v>
      </c>
      <c r="H3276" s="402">
        <v>8589379</v>
      </c>
    </row>
    <row r="3277" spans="1:8" x14ac:dyDescent="0.3">
      <c r="A3277" s="519">
        <v>82.04</v>
      </c>
      <c r="B3277" s="521" t="s">
        <v>25158</v>
      </c>
      <c r="C3277" s="402" t="s">
        <v>1512</v>
      </c>
      <c r="D3277" s="402" t="s">
        <v>262</v>
      </c>
      <c r="E3277" s="402" t="s">
        <v>2575</v>
      </c>
      <c r="F3277" s="402" t="s">
        <v>25228</v>
      </c>
      <c r="G3277" s="402">
        <v>510</v>
      </c>
      <c r="H3277" s="402">
        <v>3033298</v>
      </c>
    </row>
    <row r="3278" spans="1:8" x14ac:dyDescent="0.3">
      <c r="A3278" s="519">
        <v>82.04</v>
      </c>
      <c r="B3278" s="521" t="s">
        <v>25158</v>
      </c>
      <c r="C3278" s="402" t="s">
        <v>9550</v>
      </c>
      <c r="D3278" s="402" t="s">
        <v>274</v>
      </c>
      <c r="E3278" s="402" t="s">
        <v>16659</v>
      </c>
      <c r="F3278" s="402" t="s">
        <v>26097</v>
      </c>
      <c r="G3278" s="402">
        <v>888</v>
      </c>
      <c r="H3278" s="402">
        <v>6255323</v>
      </c>
    </row>
  </sheetData>
  <autoFilter ref="A2:H2829" xr:uid="{532A9792-F3E5-4456-9163-72D04A51ADCF}">
    <sortState xmlns:xlrd2="http://schemas.microsoft.com/office/spreadsheetml/2017/richdata2" ref="A3:H2829">
      <sortCondition ref="B2:B2829"/>
    </sortState>
  </autoFilter>
  <mergeCells count="1">
    <mergeCell ref="A1:H1"/>
  </mergeCells>
  <pageMargins left="0.25" right="0.25" top="0.75" bottom="0.75" header="0.3" footer="0.3"/>
  <pageSetup scale="5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3C99-A632-4B8F-93AB-51F63220A637}">
  <sheetPr>
    <tabColor rgb="FF92D050"/>
  </sheetPr>
  <dimension ref="A1:I172"/>
  <sheetViews>
    <sheetView workbookViewId="0"/>
  </sheetViews>
  <sheetFormatPr defaultColWidth="8.6640625" defaultRowHeight="14.4" x14ac:dyDescent="0.3"/>
  <cols>
    <col min="1" max="1" width="9.5546875" style="507" bestFit="1" customWidth="1"/>
    <col min="2" max="2" width="24.5546875" style="465" customWidth="1"/>
    <col min="3" max="3" width="8.6640625" style="465"/>
    <col min="4" max="4" width="27.44140625" style="465" customWidth="1"/>
    <col min="5" max="5" width="17.88671875" style="465" customWidth="1"/>
    <col min="6" max="6" width="8.6640625" style="465"/>
    <col min="7" max="7" width="13" style="465" customWidth="1"/>
    <col min="8" max="8" width="42.88671875" style="465" customWidth="1"/>
    <col min="9" max="16384" width="8.6640625" style="465"/>
  </cols>
  <sheetData>
    <row r="1" spans="1:9" ht="28.8" x14ac:dyDescent="0.3">
      <c r="A1" s="507" t="s">
        <v>76</v>
      </c>
      <c r="B1" s="465" t="s">
        <v>10133</v>
      </c>
      <c r="C1" s="465" t="s">
        <v>240</v>
      </c>
      <c r="D1" s="465" t="s">
        <v>8387</v>
      </c>
      <c r="E1" s="465" t="s">
        <v>21</v>
      </c>
      <c r="F1" s="465" t="s">
        <v>18002</v>
      </c>
      <c r="G1" s="465" t="s">
        <v>17551</v>
      </c>
      <c r="H1" s="465" t="s">
        <v>2677</v>
      </c>
      <c r="I1" s="466" t="s">
        <v>10462</v>
      </c>
    </row>
    <row r="2" spans="1:9" ht="43.2" x14ac:dyDescent="0.3">
      <c r="A2" s="507">
        <v>45562</v>
      </c>
      <c r="B2" s="465" t="s">
        <v>27232</v>
      </c>
      <c r="C2" s="465" t="s">
        <v>10609</v>
      </c>
      <c r="D2" s="465" t="s">
        <v>10610</v>
      </c>
      <c r="E2" s="465" t="s">
        <v>15449</v>
      </c>
      <c r="F2" s="465" t="s">
        <v>18003</v>
      </c>
      <c r="G2" s="465" t="s">
        <v>16</v>
      </c>
      <c r="H2" s="465" t="s">
        <v>27233</v>
      </c>
      <c r="I2" s="465">
        <v>8</v>
      </c>
    </row>
    <row r="3" spans="1:9" ht="43.2" x14ac:dyDescent="0.3">
      <c r="A3" s="507">
        <v>45562</v>
      </c>
      <c r="B3" s="465" t="s">
        <v>27234</v>
      </c>
      <c r="C3" s="465" t="s">
        <v>8577</v>
      </c>
      <c r="D3" s="465" t="s">
        <v>18160</v>
      </c>
      <c r="E3" s="465" t="s">
        <v>15450</v>
      </c>
      <c r="F3" s="465" t="s">
        <v>18003</v>
      </c>
      <c r="G3" s="465" t="s">
        <v>16</v>
      </c>
      <c r="H3" s="465" t="s">
        <v>27235</v>
      </c>
      <c r="I3" s="465">
        <v>30</v>
      </c>
    </row>
    <row r="4" spans="1:9" ht="43.2" x14ac:dyDescent="0.3">
      <c r="A4" s="507">
        <v>45561</v>
      </c>
      <c r="B4" s="465" t="s">
        <v>27236</v>
      </c>
      <c r="C4" s="465" t="s">
        <v>8350</v>
      </c>
      <c r="D4" s="465" t="s">
        <v>27237</v>
      </c>
      <c r="E4" s="465" t="s">
        <v>15450</v>
      </c>
      <c r="F4" s="465" t="s">
        <v>18003</v>
      </c>
      <c r="G4" s="465" t="s">
        <v>16</v>
      </c>
      <c r="H4" s="465" t="s">
        <v>27238</v>
      </c>
      <c r="I4" s="465">
        <v>0</v>
      </c>
    </row>
    <row r="5" spans="1:9" ht="28.8" x14ac:dyDescent="0.3">
      <c r="A5" s="507">
        <v>45561</v>
      </c>
      <c r="B5" s="465" t="s">
        <v>27239</v>
      </c>
      <c r="C5" s="465" t="s">
        <v>8350</v>
      </c>
      <c r="D5" s="465" t="s">
        <v>27240</v>
      </c>
      <c r="E5" s="465" t="s">
        <v>15450</v>
      </c>
      <c r="F5" s="465" t="s">
        <v>18003</v>
      </c>
      <c r="G5" s="465" t="s">
        <v>16</v>
      </c>
      <c r="H5" s="465" t="s">
        <v>27241</v>
      </c>
      <c r="I5" s="465">
        <v>0</v>
      </c>
    </row>
    <row r="6" spans="1:9" ht="388.8" x14ac:dyDescent="0.3">
      <c r="A6" s="507">
        <v>45561</v>
      </c>
      <c r="B6" s="465" t="s">
        <v>27242</v>
      </c>
      <c r="C6" s="465" t="s">
        <v>27243</v>
      </c>
      <c r="D6" s="465" t="s">
        <v>27244</v>
      </c>
      <c r="E6" s="465" t="s">
        <v>15450</v>
      </c>
      <c r="F6" s="465" t="s">
        <v>18003</v>
      </c>
      <c r="G6" s="465" t="s">
        <v>16</v>
      </c>
      <c r="H6" s="465" t="s">
        <v>27245</v>
      </c>
      <c r="I6" s="465">
        <v>68.319999999999993</v>
      </c>
    </row>
    <row r="7" spans="1:9" ht="43.2" x14ac:dyDescent="0.3">
      <c r="A7" s="507">
        <v>45559</v>
      </c>
      <c r="B7" s="465" t="s">
        <v>27246</v>
      </c>
      <c r="C7" s="465" t="s">
        <v>18173</v>
      </c>
      <c r="D7" s="465" t="s">
        <v>18174</v>
      </c>
      <c r="E7" s="465" t="s">
        <v>15450</v>
      </c>
      <c r="F7" s="465" t="s">
        <v>18003</v>
      </c>
      <c r="G7" s="465" t="s">
        <v>16</v>
      </c>
      <c r="H7" s="465" t="s">
        <v>27247</v>
      </c>
      <c r="I7" s="465">
        <v>40</v>
      </c>
    </row>
    <row r="8" spans="1:9" ht="86.4" x14ac:dyDescent="0.3">
      <c r="A8" s="507">
        <v>45559</v>
      </c>
      <c r="B8" s="465" t="s">
        <v>27248</v>
      </c>
      <c r="C8" s="465" t="s">
        <v>27249</v>
      </c>
      <c r="D8" s="465" t="s">
        <v>27250</v>
      </c>
      <c r="E8" s="465" t="s">
        <v>15450</v>
      </c>
      <c r="F8" s="465" t="s">
        <v>18003</v>
      </c>
      <c r="G8" s="465" t="s">
        <v>16</v>
      </c>
      <c r="H8" s="465" t="s">
        <v>27251</v>
      </c>
      <c r="I8" s="465">
        <v>1.48</v>
      </c>
    </row>
    <row r="9" spans="1:9" ht="72" x14ac:dyDescent="0.3">
      <c r="A9" s="507">
        <v>45559</v>
      </c>
      <c r="B9" s="465" t="s">
        <v>27252</v>
      </c>
      <c r="C9" s="465" t="s">
        <v>19767</v>
      </c>
      <c r="D9" s="465" t="s">
        <v>19768</v>
      </c>
      <c r="E9" s="465" t="s">
        <v>15450</v>
      </c>
      <c r="F9" s="465" t="s">
        <v>18003</v>
      </c>
      <c r="G9" s="465" t="s">
        <v>16</v>
      </c>
      <c r="H9" s="465" t="s">
        <v>27253</v>
      </c>
      <c r="I9" s="465">
        <v>1</v>
      </c>
    </row>
    <row r="10" spans="1:9" ht="144" x14ac:dyDescent="0.3">
      <c r="A10" s="507">
        <v>45559</v>
      </c>
      <c r="B10" s="465" t="s">
        <v>27254</v>
      </c>
      <c r="C10" s="465" t="s">
        <v>19424</v>
      </c>
      <c r="D10" s="465" t="s">
        <v>18360</v>
      </c>
      <c r="E10" s="465" t="s">
        <v>15450</v>
      </c>
      <c r="F10" s="465" t="s">
        <v>18003</v>
      </c>
      <c r="G10" s="465" t="s">
        <v>16</v>
      </c>
      <c r="H10" s="465" t="s">
        <v>27255</v>
      </c>
      <c r="I10" s="465">
        <v>9.32</v>
      </c>
    </row>
    <row r="11" spans="1:9" ht="72" x14ac:dyDescent="0.3">
      <c r="A11" s="507">
        <v>45559</v>
      </c>
      <c r="B11" s="465" t="s">
        <v>27256</v>
      </c>
      <c r="C11" s="465" t="s">
        <v>27257</v>
      </c>
      <c r="D11" s="465" t="s">
        <v>18174</v>
      </c>
      <c r="E11" s="465" t="s">
        <v>15450</v>
      </c>
      <c r="F11" s="465" t="s">
        <v>18003</v>
      </c>
      <c r="G11" s="465" t="s">
        <v>16</v>
      </c>
      <c r="H11" s="465" t="s">
        <v>27258</v>
      </c>
      <c r="I11" s="465">
        <v>30</v>
      </c>
    </row>
    <row r="12" spans="1:9" ht="72" x14ac:dyDescent="0.3">
      <c r="A12" s="507">
        <v>45558</v>
      </c>
      <c r="B12" s="465" t="s">
        <v>27259</v>
      </c>
      <c r="C12" s="465" t="s">
        <v>19307</v>
      </c>
      <c r="D12" s="465" t="s">
        <v>18697</v>
      </c>
      <c r="E12" s="465" t="s">
        <v>15450</v>
      </c>
      <c r="F12" s="465" t="s">
        <v>18003</v>
      </c>
      <c r="G12" s="465" t="s">
        <v>16</v>
      </c>
      <c r="H12" s="465" t="s">
        <v>27260</v>
      </c>
      <c r="I12" s="465">
        <v>4</v>
      </c>
    </row>
    <row r="13" spans="1:9" ht="100.8" x14ac:dyDescent="0.3">
      <c r="A13" s="507">
        <v>45558</v>
      </c>
      <c r="B13" s="465" t="s">
        <v>27261</v>
      </c>
      <c r="C13" s="465" t="s">
        <v>27262</v>
      </c>
      <c r="D13" s="465" t="s">
        <v>27263</v>
      </c>
      <c r="E13" s="465" t="s">
        <v>15450</v>
      </c>
      <c r="F13" s="465" t="s">
        <v>18003</v>
      </c>
      <c r="G13" s="465" t="s">
        <v>16</v>
      </c>
      <c r="H13" s="465" t="s">
        <v>27264</v>
      </c>
      <c r="I13" s="465">
        <v>82</v>
      </c>
    </row>
    <row r="14" spans="1:9" ht="100.8" x14ac:dyDescent="0.3">
      <c r="A14" s="507">
        <v>45555</v>
      </c>
      <c r="B14" s="465" t="s">
        <v>27265</v>
      </c>
      <c r="C14" s="465" t="s">
        <v>19758</v>
      </c>
      <c r="D14" s="465" t="s">
        <v>27266</v>
      </c>
      <c r="E14" s="465" t="s">
        <v>15448</v>
      </c>
      <c r="F14" s="465" t="s">
        <v>18003</v>
      </c>
      <c r="G14" s="465" t="s">
        <v>16</v>
      </c>
      <c r="H14" s="465" t="s">
        <v>27267</v>
      </c>
      <c r="I14" s="465">
        <v>65.92</v>
      </c>
    </row>
    <row r="15" spans="1:9" ht="28.8" x14ac:dyDescent="0.3">
      <c r="A15" s="507">
        <v>45555</v>
      </c>
      <c r="B15" s="465" t="s">
        <v>27268</v>
      </c>
      <c r="C15" s="465" t="s">
        <v>27269</v>
      </c>
      <c r="D15" s="465" t="s">
        <v>27270</v>
      </c>
      <c r="E15" s="465" t="s">
        <v>15450</v>
      </c>
      <c r="F15" s="465" t="s">
        <v>18003</v>
      </c>
      <c r="G15" s="465" t="s">
        <v>16</v>
      </c>
      <c r="H15" s="465" t="s">
        <v>27271</v>
      </c>
      <c r="I15" s="465">
        <v>5.32</v>
      </c>
    </row>
    <row r="16" spans="1:9" ht="129.6" x14ac:dyDescent="0.3">
      <c r="A16" s="507">
        <v>45555</v>
      </c>
      <c r="B16" s="465" t="s">
        <v>27272</v>
      </c>
      <c r="C16" s="465" t="s">
        <v>19758</v>
      </c>
      <c r="D16" s="465" t="s">
        <v>27273</v>
      </c>
      <c r="E16" s="465" t="s">
        <v>15448</v>
      </c>
      <c r="F16" s="465" t="s">
        <v>18003</v>
      </c>
      <c r="G16" s="465" t="s">
        <v>16</v>
      </c>
      <c r="H16" s="465" t="s">
        <v>27274</v>
      </c>
      <c r="I16" s="465">
        <v>64</v>
      </c>
    </row>
    <row r="17" spans="1:9" ht="72" x14ac:dyDescent="0.3">
      <c r="A17" s="507">
        <v>45555</v>
      </c>
      <c r="B17" s="465" t="s">
        <v>19757</v>
      </c>
      <c r="C17" s="465" t="s">
        <v>19758</v>
      </c>
      <c r="D17" s="465" t="s">
        <v>19772</v>
      </c>
      <c r="E17" s="465" t="s">
        <v>15448</v>
      </c>
      <c r="F17" s="465" t="s">
        <v>18003</v>
      </c>
      <c r="G17" s="465" t="s">
        <v>16</v>
      </c>
      <c r="H17" s="465" t="s">
        <v>27275</v>
      </c>
      <c r="I17" s="465">
        <v>7.92</v>
      </c>
    </row>
    <row r="18" spans="1:9" ht="57.6" x14ac:dyDescent="0.3">
      <c r="A18" s="507">
        <v>45555</v>
      </c>
      <c r="B18" s="465" t="s">
        <v>27276</v>
      </c>
      <c r="C18" s="465" t="s">
        <v>19758</v>
      </c>
      <c r="D18" s="465" t="s">
        <v>19771</v>
      </c>
      <c r="E18" s="465" t="s">
        <v>15448</v>
      </c>
      <c r="F18" s="465" t="s">
        <v>18003</v>
      </c>
      <c r="G18" s="465" t="s">
        <v>16</v>
      </c>
      <c r="H18" s="465" t="s">
        <v>27277</v>
      </c>
      <c r="I18" s="465">
        <v>0.96</v>
      </c>
    </row>
    <row r="19" spans="1:9" ht="28.8" x14ac:dyDescent="0.3">
      <c r="A19" s="507">
        <v>45555</v>
      </c>
      <c r="B19" s="465" t="s">
        <v>19719</v>
      </c>
      <c r="C19" s="465" t="s">
        <v>8350</v>
      </c>
      <c r="D19" s="465" t="s">
        <v>19720</v>
      </c>
      <c r="E19" s="465" t="s">
        <v>15450</v>
      </c>
      <c r="F19" s="465" t="s">
        <v>18003</v>
      </c>
      <c r="G19" s="465" t="s">
        <v>16</v>
      </c>
      <c r="H19" s="465" t="s">
        <v>27278</v>
      </c>
      <c r="I19" s="465">
        <v>0</v>
      </c>
    </row>
    <row r="20" spans="1:9" ht="43.2" x14ac:dyDescent="0.3">
      <c r="A20" s="507">
        <v>45555</v>
      </c>
      <c r="B20" s="465" t="s">
        <v>27279</v>
      </c>
      <c r="C20" s="465" t="s">
        <v>27280</v>
      </c>
      <c r="D20" s="465" t="s">
        <v>27281</v>
      </c>
      <c r="E20" s="465" t="s">
        <v>15450</v>
      </c>
      <c r="F20" s="465" t="s">
        <v>18003</v>
      </c>
      <c r="G20" s="465" t="s">
        <v>16</v>
      </c>
      <c r="H20" s="465" t="s">
        <v>27282</v>
      </c>
      <c r="I20" s="465">
        <v>46.56</v>
      </c>
    </row>
    <row r="21" spans="1:9" ht="144" x14ac:dyDescent="0.3">
      <c r="A21" s="507">
        <v>45555</v>
      </c>
      <c r="B21" s="465" t="s">
        <v>27283</v>
      </c>
      <c r="C21" s="465" t="s">
        <v>27284</v>
      </c>
      <c r="D21" s="465" t="s">
        <v>27285</v>
      </c>
      <c r="E21" s="465" t="s">
        <v>15449</v>
      </c>
      <c r="F21" s="465" t="s">
        <v>18003</v>
      </c>
      <c r="G21" s="465" t="s">
        <v>16</v>
      </c>
      <c r="H21" s="465" t="s">
        <v>27286</v>
      </c>
      <c r="I21" s="465">
        <v>76.040000000000006</v>
      </c>
    </row>
    <row r="22" spans="1:9" ht="86.4" x14ac:dyDescent="0.3">
      <c r="A22" s="507">
        <v>45555</v>
      </c>
      <c r="B22" s="465" t="s">
        <v>27287</v>
      </c>
      <c r="C22" s="465" t="s">
        <v>19361</v>
      </c>
      <c r="D22" s="465" t="s">
        <v>10445</v>
      </c>
      <c r="E22" s="465" t="s">
        <v>15450</v>
      </c>
      <c r="F22" s="465" t="s">
        <v>18003</v>
      </c>
      <c r="G22" s="465" t="s">
        <v>16</v>
      </c>
      <c r="H22" s="465" t="s">
        <v>27288</v>
      </c>
      <c r="I22" s="465">
        <v>12.96</v>
      </c>
    </row>
    <row r="23" spans="1:9" ht="86.4" x14ac:dyDescent="0.3">
      <c r="A23" s="507">
        <v>45555</v>
      </c>
      <c r="B23" s="465" t="s">
        <v>27289</v>
      </c>
      <c r="C23" s="465" t="s">
        <v>19758</v>
      </c>
      <c r="D23" s="465" t="s">
        <v>19772</v>
      </c>
      <c r="E23" s="465" t="s">
        <v>15448</v>
      </c>
      <c r="F23" s="465" t="s">
        <v>18003</v>
      </c>
      <c r="G23" s="465" t="s">
        <v>16</v>
      </c>
      <c r="H23" s="465" t="s">
        <v>27290</v>
      </c>
      <c r="I23" s="465">
        <v>40</v>
      </c>
    </row>
    <row r="24" spans="1:9" ht="72" x14ac:dyDescent="0.3">
      <c r="A24" s="507">
        <v>45555</v>
      </c>
      <c r="B24" s="465" t="s">
        <v>27291</v>
      </c>
      <c r="C24" s="465" t="s">
        <v>19360</v>
      </c>
      <c r="D24" s="465" t="s">
        <v>10978</v>
      </c>
      <c r="E24" s="465" t="s">
        <v>15450</v>
      </c>
      <c r="F24" s="465" t="s">
        <v>18003</v>
      </c>
      <c r="G24" s="465" t="s">
        <v>16</v>
      </c>
      <c r="H24" s="465" t="s">
        <v>27292</v>
      </c>
      <c r="I24" s="465">
        <v>3.8</v>
      </c>
    </row>
    <row r="25" spans="1:9" ht="86.4" x14ac:dyDescent="0.3">
      <c r="A25" s="507">
        <v>45555</v>
      </c>
      <c r="B25" s="465" t="s">
        <v>27293</v>
      </c>
      <c r="C25" s="465" t="s">
        <v>27294</v>
      </c>
      <c r="D25" s="465" t="s">
        <v>27295</v>
      </c>
      <c r="E25" s="465" t="s">
        <v>15450</v>
      </c>
      <c r="F25" s="465" t="s">
        <v>18003</v>
      </c>
      <c r="G25" s="465" t="s">
        <v>16</v>
      </c>
      <c r="H25" s="465" t="s">
        <v>27296</v>
      </c>
      <c r="I25" s="465">
        <v>66.239999999999995</v>
      </c>
    </row>
    <row r="26" spans="1:9" ht="72" x14ac:dyDescent="0.3">
      <c r="A26" s="507">
        <v>45555</v>
      </c>
      <c r="B26" s="465" t="s">
        <v>27297</v>
      </c>
      <c r="C26" s="465" t="s">
        <v>27298</v>
      </c>
      <c r="D26" s="465" t="s">
        <v>27299</v>
      </c>
      <c r="E26" s="465" t="s">
        <v>15450</v>
      </c>
      <c r="F26" s="465" t="s">
        <v>18003</v>
      </c>
      <c r="G26" s="465" t="s">
        <v>16</v>
      </c>
      <c r="H26" s="465" t="s">
        <v>27300</v>
      </c>
      <c r="I26" s="465">
        <v>12.32</v>
      </c>
    </row>
    <row r="27" spans="1:9" ht="72" x14ac:dyDescent="0.3">
      <c r="A27" s="507">
        <v>45555</v>
      </c>
      <c r="B27" s="465" t="s">
        <v>27268</v>
      </c>
      <c r="C27" s="465" t="s">
        <v>27269</v>
      </c>
      <c r="D27" s="465" t="s">
        <v>27270</v>
      </c>
      <c r="E27" s="465" t="s">
        <v>15450</v>
      </c>
      <c r="F27" s="465" t="s">
        <v>18003</v>
      </c>
      <c r="G27" s="465" t="s">
        <v>16</v>
      </c>
      <c r="H27" s="465" t="s">
        <v>27301</v>
      </c>
      <c r="I27" s="465">
        <v>5.32</v>
      </c>
    </row>
    <row r="28" spans="1:9" ht="144" x14ac:dyDescent="0.3">
      <c r="A28" s="507">
        <v>45554</v>
      </c>
      <c r="B28" s="465" t="s">
        <v>27302</v>
      </c>
      <c r="C28" s="465" t="s">
        <v>11815</v>
      </c>
      <c r="D28" s="465" t="s">
        <v>10464</v>
      </c>
      <c r="E28" s="465" t="s">
        <v>15450</v>
      </c>
      <c r="F28" s="465" t="s">
        <v>18003</v>
      </c>
      <c r="G28" s="465" t="s">
        <v>16</v>
      </c>
      <c r="H28" s="465" t="s">
        <v>27303</v>
      </c>
      <c r="I28" s="465">
        <v>40</v>
      </c>
    </row>
    <row r="29" spans="1:9" ht="43.2" x14ac:dyDescent="0.3">
      <c r="A29" s="507">
        <v>45554</v>
      </c>
      <c r="B29" s="465" t="s">
        <v>27304</v>
      </c>
      <c r="C29" s="465" t="s">
        <v>27305</v>
      </c>
      <c r="D29" s="465" t="s">
        <v>27306</v>
      </c>
      <c r="E29" s="465" t="s">
        <v>15450</v>
      </c>
      <c r="F29" s="465" t="s">
        <v>18003</v>
      </c>
      <c r="G29" s="465" t="s">
        <v>16</v>
      </c>
      <c r="H29" s="465" t="s">
        <v>27307</v>
      </c>
      <c r="I29" s="465">
        <v>82</v>
      </c>
    </row>
    <row r="30" spans="1:9" ht="57.6" x14ac:dyDescent="0.3">
      <c r="A30" s="507">
        <v>45554</v>
      </c>
      <c r="B30" s="465" t="s">
        <v>27308</v>
      </c>
      <c r="C30" s="465" t="s">
        <v>27309</v>
      </c>
      <c r="D30" s="465" t="s">
        <v>10464</v>
      </c>
      <c r="E30" s="465" t="s">
        <v>15450</v>
      </c>
      <c r="F30" s="465" t="s">
        <v>18003</v>
      </c>
      <c r="G30" s="465" t="s">
        <v>16</v>
      </c>
      <c r="H30" s="465" t="s">
        <v>27310</v>
      </c>
      <c r="I30" s="465">
        <v>1.92</v>
      </c>
    </row>
    <row r="31" spans="1:9" ht="28.8" x14ac:dyDescent="0.3">
      <c r="A31" s="507">
        <v>45554</v>
      </c>
      <c r="B31" s="465" t="s">
        <v>27311</v>
      </c>
      <c r="C31" s="465" t="s">
        <v>8350</v>
      </c>
      <c r="D31" s="465" t="s">
        <v>27312</v>
      </c>
      <c r="E31" s="465" t="s">
        <v>15450</v>
      </c>
      <c r="F31" s="465" t="s">
        <v>18003</v>
      </c>
      <c r="G31" s="465" t="s">
        <v>10355</v>
      </c>
      <c r="H31" s="465" t="s">
        <v>27313</v>
      </c>
      <c r="I31" s="465">
        <v>0</v>
      </c>
    </row>
    <row r="32" spans="1:9" ht="129.6" x14ac:dyDescent="0.3">
      <c r="A32" s="507">
        <v>45554</v>
      </c>
      <c r="B32" s="465" t="s">
        <v>27314</v>
      </c>
      <c r="C32" s="465" t="s">
        <v>27315</v>
      </c>
      <c r="D32" s="465" t="s">
        <v>27316</v>
      </c>
      <c r="E32" s="465" t="s">
        <v>15450</v>
      </c>
      <c r="F32" s="465" t="s">
        <v>18003</v>
      </c>
      <c r="G32" s="465" t="s">
        <v>16</v>
      </c>
      <c r="H32" s="465" t="s">
        <v>27317</v>
      </c>
      <c r="I32" s="465">
        <v>88</v>
      </c>
    </row>
    <row r="33" spans="1:9" ht="57.6" x14ac:dyDescent="0.3">
      <c r="A33" s="507">
        <v>45554</v>
      </c>
      <c r="B33" s="465" t="s">
        <v>27318</v>
      </c>
      <c r="C33" s="465" t="s">
        <v>27319</v>
      </c>
      <c r="D33" s="465" t="s">
        <v>27320</v>
      </c>
      <c r="E33" s="465" t="s">
        <v>15450</v>
      </c>
      <c r="F33" s="465" t="s">
        <v>18003</v>
      </c>
      <c r="G33" s="465" t="s">
        <v>16</v>
      </c>
      <c r="H33" s="465" t="s">
        <v>27321</v>
      </c>
      <c r="I33" s="465">
        <v>46.92</v>
      </c>
    </row>
    <row r="34" spans="1:9" ht="100.8" x14ac:dyDescent="0.3">
      <c r="A34" s="507">
        <v>45554</v>
      </c>
      <c r="B34" s="465" t="s">
        <v>27322</v>
      </c>
      <c r="C34" s="465" t="s">
        <v>27323</v>
      </c>
      <c r="D34" s="465" t="s">
        <v>27312</v>
      </c>
      <c r="E34" s="465" t="s">
        <v>15450</v>
      </c>
      <c r="F34" s="465" t="s">
        <v>18003</v>
      </c>
      <c r="G34" s="465" t="s">
        <v>10355</v>
      </c>
      <c r="H34" s="465" t="s">
        <v>27324</v>
      </c>
      <c r="I34" s="465">
        <v>65.92</v>
      </c>
    </row>
    <row r="35" spans="1:9" ht="28.8" x14ac:dyDescent="0.3">
      <c r="A35" s="507">
        <v>45554</v>
      </c>
      <c r="B35" s="465" t="s">
        <v>27325</v>
      </c>
      <c r="C35" s="465" t="s">
        <v>8350</v>
      </c>
      <c r="D35" s="465" t="s">
        <v>27312</v>
      </c>
      <c r="E35" s="465" t="s">
        <v>15450</v>
      </c>
      <c r="F35" s="465" t="s">
        <v>18003</v>
      </c>
      <c r="G35" s="465" t="s">
        <v>10355</v>
      </c>
      <c r="H35" s="465" t="s">
        <v>27326</v>
      </c>
      <c r="I35" s="465">
        <v>0</v>
      </c>
    </row>
    <row r="36" spans="1:9" ht="28.8" x14ac:dyDescent="0.3">
      <c r="A36" s="507">
        <v>45554</v>
      </c>
      <c r="B36" s="465" t="s">
        <v>27327</v>
      </c>
      <c r="C36" s="465" t="s">
        <v>18178</v>
      </c>
      <c r="D36" s="465" t="s">
        <v>10464</v>
      </c>
      <c r="E36" s="465" t="s">
        <v>15450</v>
      </c>
      <c r="F36" s="465" t="s">
        <v>18003</v>
      </c>
      <c r="G36" s="465" t="s">
        <v>16</v>
      </c>
      <c r="H36" s="465" t="s">
        <v>27328</v>
      </c>
      <c r="I36" s="465">
        <v>25</v>
      </c>
    </row>
    <row r="37" spans="1:9" ht="28.8" x14ac:dyDescent="0.3">
      <c r="A37" s="507">
        <v>45554</v>
      </c>
      <c r="B37" s="465" t="s">
        <v>27329</v>
      </c>
      <c r="C37" s="465" t="s">
        <v>8350</v>
      </c>
      <c r="D37" s="465" t="s">
        <v>27312</v>
      </c>
      <c r="E37" s="465" t="s">
        <v>15450</v>
      </c>
      <c r="F37" s="465" t="s">
        <v>18003</v>
      </c>
      <c r="G37" s="465" t="s">
        <v>10355</v>
      </c>
      <c r="H37" s="465" t="s">
        <v>27330</v>
      </c>
      <c r="I37" s="465">
        <v>0</v>
      </c>
    </row>
    <row r="38" spans="1:9" ht="86.4" x14ac:dyDescent="0.3">
      <c r="A38" s="507">
        <v>45554</v>
      </c>
      <c r="B38" s="465" t="s">
        <v>27331</v>
      </c>
      <c r="C38" s="465" t="s">
        <v>27332</v>
      </c>
      <c r="D38" s="465" t="s">
        <v>27333</v>
      </c>
      <c r="E38" s="465" t="s">
        <v>15448</v>
      </c>
      <c r="F38" s="465" t="s">
        <v>18003</v>
      </c>
      <c r="G38" s="465" t="s">
        <v>10355</v>
      </c>
      <c r="H38" s="465" t="s">
        <v>27334</v>
      </c>
      <c r="I38" s="465">
        <v>12.24</v>
      </c>
    </row>
    <row r="39" spans="1:9" ht="57.6" x14ac:dyDescent="0.3">
      <c r="A39" s="507">
        <v>45554</v>
      </c>
      <c r="B39" s="465" t="s">
        <v>27335</v>
      </c>
      <c r="C39" s="465" t="s">
        <v>27319</v>
      </c>
      <c r="D39" s="465" t="s">
        <v>27336</v>
      </c>
      <c r="E39" s="465" t="s">
        <v>15450</v>
      </c>
      <c r="F39" s="465" t="s">
        <v>18003</v>
      </c>
      <c r="G39" s="465" t="s">
        <v>16</v>
      </c>
      <c r="H39" s="465" t="s">
        <v>27337</v>
      </c>
      <c r="I39" s="465">
        <v>27.92</v>
      </c>
    </row>
    <row r="40" spans="1:9" ht="57.6" x14ac:dyDescent="0.3">
      <c r="A40" s="507">
        <v>45554</v>
      </c>
      <c r="B40" s="465" t="s">
        <v>27338</v>
      </c>
      <c r="C40" s="465" t="s">
        <v>27339</v>
      </c>
      <c r="D40" s="465" t="s">
        <v>27340</v>
      </c>
      <c r="E40" s="465" t="s">
        <v>15448</v>
      </c>
      <c r="F40" s="465" t="s">
        <v>18003</v>
      </c>
      <c r="G40" s="465" t="s">
        <v>10355</v>
      </c>
      <c r="H40" s="465" t="s">
        <v>27341</v>
      </c>
      <c r="I40" s="465">
        <v>7.92</v>
      </c>
    </row>
    <row r="41" spans="1:9" ht="72" x14ac:dyDescent="0.3">
      <c r="A41" s="507">
        <v>45554</v>
      </c>
      <c r="B41" s="465" t="s">
        <v>27342</v>
      </c>
      <c r="C41" s="465" t="s">
        <v>27343</v>
      </c>
      <c r="D41" s="465" t="s">
        <v>27344</v>
      </c>
      <c r="E41" s="465" t="s">
        <v>15450</v>
      </c>
      <c r="F41" s="465" t="s">
        <v>18003</v>
      </c>
      <c r="G41" s="465" t="s">
        <v>16</v>
      </c>
      <c r="H41" s="465" t="s">
        <v>27345</v>
      </c>
      <c r="I41" s="465">
        <v>2.72</v>
      </c>
    </row>
    <row r="42" spans="1:9" ht="28.8" x14ac:dyDescent="0.3">
      <c r="A42" s="507">
        <v>45554</v>
      </c>
      <c r="B42" s="465" t="s">
        <v>27346</v>
      </c>
      <c r="C42" s="465" t="s">
        <v>8350</v>
      </c>
      <c r="D42" s="465" t="s">
        <v>27336</v>
      </c>
      <c r="E42" s="465" t="s">
        <v>15450</v>
      </c>
      <c r="F42" s="465" t="s">
        <v>18003</v>
      </c>
      <c r="G42" s="465" t="s">
        <v>16</v>
      </c>
      <c r="H42" s="465" t="s">
        <v>27347</v>
      </c>
      <c r="I42" s="465">
        <v>0</v>
      </c>
    </row>
    <row r="43" spans="1:9" ht="43.2" x14ac:dyDescent="0.3">
      <c r="A43" s="507">
        <v>45554</v>
      </c>
      <c r="B43" s="465" t="s">
        <v>27348</v>
      </c>
      <c r="C43" s="465" t="s">
        <v>27349</v>
      </c>
      <c r="D43" s="465" t="s">
        <v>27350</v>
      </c>
      <c r="E43" s="465" t="s">
        <v>15448</v>
      </c>
      <c r="F43" s="465" t="s">
        <v>18003</v>
      </c>
      <c r="G43" s="465" t="s">
        <v>10355</v>
      </c>
      <c r="H43" s="465" t="s">
        <v>27351</v>
      </c>
      <c r="I43" s="465">
        <v>8.92</v>
      </c>
    </row>
    <row r="44" spans="1:9" ht="57.6" x14ac:dyDescent="0.3">
      <c r="A44" s="507">
        <v>45554</v>
      </c>
      <c r="B44" s="465" t="s">
        <v>27352</v>
      </c>
      <c r="C44" s="465" t="s">
        <v>8350</v>
      </c>
      <c r="D44" s="465" t="s">
        <v>27312</v>
      </c>
      <c r="E44" s="465" t="s">
        <v>15450</v>
      </c>
      <c r="F44" s="465" t="s">
        <v>18003</v>
      </c>
      <c r="G44" s="465" t="s">
        <v>10355</v>
      </c>
      <c r="H44" s="465" t="s">
        <v>27353</v>
      </c>
      <c r="I44" s="465">
        <v>0</v>
      </c>
    </row>
    <row r="45" spans="1:9" ht="57.6" x14ac:dyDescent="0.3">
      <c r="A45" s="507">
        <v>45554</v>
      </c>
      <c r="B45" s="465" t="s">
        <v>27354</v>
      </c>
      <c r="C45" s="465" t="s">
        <v>27355</v>
      </c>
      <c r="D45" s="465" t="s">
        <v>27356</v>
      </c>
      <c r="E45" s="465" t="s">
        <v>15448</v>
      </c>
      <c r="F45" s="465" t="s">
        <v>18003</v>
      </c>
      <c r="G45" s="465" t="s">
        <v>10355</v>
      </c>
      <c r="H45" s="465" t="s">
        <v>27357</v>
      </c>
      <c r="I45" s="465">
        <v>5.92</v>
      </c>
    </row>
    <row r="46" spans="1:9" ht="43.2" x14ac:dyDescent="0.3">
      <c r="A46" s="507">
        <v>45554</v>
      </c>
      <c r="B46" s="465" t="s">
        <v>27358</v>
      </c>
      <c r="C46" s="465" t="s">
        <v>27359</v>
      </c>
      <c r="D46" s="465" t="s">
        <v>27360</v>
      </c>
      <c r="E46" s="465" t="s">
        <v>15448</v>
      </c>
      <c r="F46" s="465" t="s">
        <v>18003</v>
      </c>
      <c r="G46" s="465" t="s">
        <v>10355</v>
      </c>
      <c r="H46" s="465" t="s">
        <v>27361</v>
      </c>
      <c r="I46" s="465">
        <v>4.92</v>
      </c>
    </row>
    <row r="47" spans="1:9" ht="43.2" x14ac:dyDescent="0.3">
      <c r="A47" s="507">
        <v>45554</v>
      </c>
      <c r="B47" s="465" t="s">
        <v>27362</v>
      </c>
      <c r="C47" s="465" t="s">
        <v>27363</v>
      </c>
      <c r="D47" s="465" t="s">
        <v>27364</v>
      </c>
      <c r="E47" s="465" t="s">
        <v>15448</v>
      </c>
      <c r="F47" s="465" t="s">
        <v>18003</v>
      </c>
      <c r="G47" s="465" t="s">
        <v>10355</v>
      </c>
      <c r="H47" s="465" t="s">
        <v>27365</v>
      </c>
      <c r="I47" s="465">
        <v>5.92</v>
      </c>
    </row>
    <row r="48" spans="1:9" ht="28.8" x14ac:dyDescent="0.3">
      <c r="A48" s="507">
        <v>45554</v>
      </c>
      <c r="B48" s="465" t="s">
        <v>27366</v>
      </c>
      <c r="C48" s="465" t="s">
        <v>8350</v>
      </c>
      <c r="D48" s="465" t="s">
        <v>27312</v>
      </c>
      <c r="E48" s="465" t="s">
        <v>15450</v>
      </c>
      <c r="F48" s="465" t="s">
        <v>18003</v>
      </c>
      <c r="G48" s="465" t="s">
        <v>16</v>
      </c>
      <c r="H48" s="465" t="s">
        <v>27367</v>
      </c>
      <c r="I48" s="465">
        <v>0</v>
      </c>
    </row>
    <row r="49" spans="1:9" ht="28.8" x14ac:dyDescent="0.3">
      <c r="A49" s="507">
        <v>45554</v>
      </c>
      <c r="B49" s="465" t="s">
        <v>27368</v>
      </c>
      <c r="C49" s="465" t="s">
        <v>8350</v>
      </c>
      <c r="D49" s="465" t="s">
        <v>27312</v>
      </c>
      <c r="E49" s="465" t="s">
        <v>15450</v>
      </c>
      <c r="F49" s="465" t="s">
        <v>18003</v>
      </c>
      <c r="G49" s="465" t="s">
        <v>16</v>
      </c>
      <c r="H49" s="465" t="s">
        <v>27369</v>
      </c>
      <c r="I49" s="465">
        <v>0</v>
      </c>
    </row>
    <row r="50" spans="1:9" ht="28.8" x14ac:dyDescent="0.3">
      <c r="A50" s="507">
        <v>45554</v>
      </c>
      <c r="B50" s="465" t="s">
        <v>27370</v>
      </c>
      <c r="C50" s="465" t="s">
        <v>8350</v>
      </c>
      <c r="D50" s="465" t="s">
        <v>27312</v>
      </c>
      <c r="E50" s="465" t="s">
        <v>15450</v>
      </c>
      <c r="F50" s="465" t="s">
        <v>18003</v>
      </c>
      <c r="G50" s="465" t="s">
        <v>16</v>
      </c>
      <c r="H50" s="465" t="s">
        <v>27371</v>
      </c>
      <c r="I50" s="465">
        <v>0</v>
      </c>
    </row>
    <row r="51" spans="1:9" ht="43.2" x14ac:dyDescent="0.3">
      <c r="A51" s="507">
        <v>45553</v>
      </c>
      <c r="B51" s="465" t="s">
        <v>27372</v>
      </c>
      <c r="C51" s="465" t="s">
        <v>27373</v>
      </c>
      <c r="D51" s="465" t="s">
        <v>27374</v>
      </c>
      <c r="E51" s="465" t="s">
        <v>15447</v>
      </c>
      <c r="F51" s="465" t="s">
        <v>18003</v>
      </c>
      <c r="G51" s="465" t="s">
        <v>16</v>
      </c>
      <c r="H51" s="465" t="s">
        <v>27375</v>
      </c>
      <c r="I51" s="465">
        <v>1.1200000000000001</v>
      </c>
    </row>
    <row r="52" spans="1:9" ht="28.8" x14ac:dyDescent="0.3">
      <c r="A52" s="507">
        <v>45553</v>
      </c>
      <c r="B52" s="465" t="s">
        <v>27376</v>
      </c>
      <c r="C52" s="465" t="s">
        <v>8350</v>
      </c>
      <c r="D52" s="465" t="s">
        <v>27377</v>
      </c>
      <c r="E52" s="465" t="s">
        <v>15447</v>
      </c>
      <c r="F52" s="465" t="s">
        <v>18003</v>
      </c>
      <c r="G52" s="465" t="s">
        <v>16</v>
      </c>
      <c r="H52" s="465" t="s">
        <v>8350</v>
      </c>
      <c r="I52" s="465">
        <v>0</v>
      </c>
    </row>
    <row r="53" spans="1:9" ht="43.2" x14ac:dyDescent="0.3">
      <c r="A53" s="507">
        <v>45553</v>
      </c>
      <c r="B53" s="465" t="s">
        <v>27378</v>
      </c>
      <c r="C53" s="465" t="s">
        <v>27379</v>
      </c>
      <c r="D53" s="465" t="s">
        <v>27380</v>
      </c>
      <c r="E53" s="465" t="s">
        <v>15450</v>
      </c>
      <c r="F53" s="465" t="s">
        <v>18003</v>
      </c>
      <c r="G53" s="465" t="s">
        <v>10355</v>
      </c>
      <c r="H53" s="465" t="s">
        <v>27381</v>
      </c>
      <c r="I53" s="465">
        <v>2.2400000000000002</v>
      </c>
    </row>
    <row r="54" spans="1:9" ht="57.6" x14ac:dyDescent="0.3">
      <c r="A54" s="507">
        <v>45553</v>
      </c>
      <c r="B54" s="465" t="s">
        <v>27382</v>
      </c>
      <c r="C54" s="465" t="s">
        <v>27383</v>
      </c>
      <c r="D54" s="465" t="s">
        <v>27384</v>
      </c>
      <c r="E54" s="465" t="s">
        <v>15447</v>
      </c>
      <c r="F54" s="465" t="s">
        <v>18003</v>
      </c>
      <c r="G54" s="465" t="s">
        <v>10355</v>
      </c>
      <c r="H54" s="465" t="s">
        <v>27385</v>
      </c>
      <c r="I54" s="465">
        <v>2.2400000000000002</v>
      </c>
    </row>
    <row r="55" spans="1:9" ht="72" x14ac:dyDescent="0.3">
      <c r="A55" s="507">
        <v>45553</v>
      </c>
      <c r="B55" s="465" t="s">
        <v>27386</v>
      </c>
      <c r="C55" s="465" t="s">
        <v>8350</v>
      </c>
      <c r="D55" s="465" t="s">
        <v>27387</v>
      </c>
      <c r="E55" s="465" t="s">
        <v>15447</v>
      </c>
      <c r="F55" s="465" t="s">
        <v>18003</v>
      </c>
      <c r="G55" s="465" t="s">
        <v>16</v>
      </c>
      <c r="H55" s="465" t="s">
        <v>27388</v>
      </c>
      <c r="I55" s="465">
        <v>0</v>
      </c>
    </row>
    <row r="56" spans="1:9" ht="72" x14ac:dyDescent="0.3">
      <c r="A56" s="507">
        <v>45553</v>
      </c>
      <c r="B56" s="465" t="s">
        <v>27389</v>
      </c>
      <c r="C56" s="465" t="s">
        <v>27390</v>
      </c>
      <c r="D56" s="465" t="s">
        <v>27391</v>
      </c>
      <c r="E56" s="465" t="s">
        <v>15450</v>
      </c>
      <c r="F56" s="465" t="s">
        <v>18003</v>
      </c>
      <c r="G56" s="465" t="s">
        <v>10355</v>
      </c>
      <c r="H56" s="465" t="s">
        <v>27392</v>
      </c>
      <c r="I56" s="465">
        <v>2.2400000000000002</v>
      </c>
    </row>
    <row r="57" spans="1:9" ht="57.6" x14ac:dyDescent="0.3">
      <c r="A57" s="507">
        <v>45553</v>
      </c>
      <c r="B57" s="465" t="s">
        <v>27393</v>
      </c>
      <c r="C57" s="465" t="s">
        <v>27394</v>
      </c>
      <c r="D57" s="465" t="s">
        <v>27395</v>
      </c>
      <c r="E57" s="465" t="s">
        <v>15447</v>
      </c>
      <c r="F57" s="465" t="s">
        <v>18003</v>
      </c>
      <c r="G57" s="465" t="s">
        <v>16</v>
      </c>
      <c r="H57" s="465" t="s">
        <v>27396</v>
      </c>
      <c r="I57" s="465">
        <v>2.88</v>
      </c>
    </row>
    <row r="58" spans="1:9" ht="57.6" x14ac:dyDescent="0.3">
      <c r="A58" s="507">
        <v>45553</v>
      </c>
      <c r="B58" s="465" t="s">
        <v>27397</v>
      </c>
      <c r="C58" s="465" t="s">
        <v>8350</v>
      </c>
      <c r="D58" s="465" t="s">
        <v>27398</v>
      </c>
      <c r="E58" s="465" t="s">
        <v>15447</v>
      </c>
      <c r="F58" s="465" t="s">
        <v>18003</v>
      </c>
      <c r="G58" s="465" t="s">
        <v>16</v>
      </c>
      <c r="H58" s="465" t="s">
        <v>27399</v>
      </c>
      <c r="I58" s="465">
        <v>0</v>
      </c>
    </row>
    <row r="59" spans="1:9" ht="43.2" x14ac:dyDescent="0.3">
      <c r="A59" s="507">
        <v>45553</v>
      </c>
      <c r="B59" s="465" t="s">
        <v>27400</v>
      </c>
      <c r="C59" s="465" t="s">
        <v>27390</v>
      </c>
      <c r="D59" s="465" t="s">
        <v>27401</v>
      </c>
      <c r="E59" s="465" t="s">
        <v>15450</v>
      </c>
      <c r="F59" s="465" t="s">
        <v>18003</v>
      </c>
      <c r="G59" s="465" t="s">
        <v>10355</v>
      </c>
      <c r="H59" s="465" t="s">
        <v>27402</v>
      </c>
      <c r="I59" s="465">
        <v>1.76</v>
      </c>
    </row>
    <row r="60" spans="1:9" ht="57.6" x14ac:dyDescent="0.3">
      <c r="A60" s="507">
        <v>45553</v>
      </c>
      <c r="B60" s="465" t="s">
        <v>27403</v>
      </c>
      <c r="C60" s="465" t="s">
        <v>8350</v>
      </c>
      <c r="D60" s="465" t="s">
        <v>27404</v>
      </c>
      <c r="E60" s="465" t="s">
        <v>15447</v>
      </c>
      <c r="F60" s="465" t="s">
        <v>18003</v>
      </c>
      <c r="G60" s="465" t="s">
        <v>16</v>
      </c>
      <c r="H60" s="465" t="s">
        <v>27399</v>
      </c>
      <c r="I60" s="465">
        <v>0</v>
      </c>
    </row>
    <row r="61" spans="1:9" ht="72" x14ac:dyDescent="0.3">
      <c r="A61" s="507">
        <v>45553</v>
      </c>
      <c r="B61" s="465" t="s">
        <v>27405</v>
      </c>
      <c r="C61" s="465" t="s">
        <v>27406</v>
      </c>
      <c r="D61" s="465" t="s">
        <v>27407</v>
      </c>
      <c r="E61" s="465" t="s">
        <v>15450</v>
      </c>
      <c r="F61" s="465" t="s">
        <v>18003</v>
      </c>
      <c r="G61" s="465" t="s">
        <v>10355</v>
      </c>
      <c r="H61" s="465" t="s">
        <v>27408</v>
      </c>
      <c r="I61" s="465">
        <v>3.2</v>
      </c>
    </row>
    <row r="62" spans="1:9" ht="28.8" x14ac:dyDescent="0.3">
      <c r="A62" s="507">
        <v>45553</v>
      </c>
      <c r="B62" s="465" t="s">
        <v>27409</v>
      </c>
      <c r="C62" s="465" t="s">
        <v>19335</v>
      </c>
      <c r="D62" s="465" t="s">
        <v>18219</v>
      </c>
      <c r="E62" s="465" t="s">
        <v>15450</v>
      </c>
      <c r="F62" s="465" t="s">
        <v>18003</v>
      </c>
      <c r="G62" s="465" t="s">
        <v>16</v>
      </c>
      <c r="H62" s="465" t="s">
        <v>27410</v>
      </c>
      <c r="I62" s="465">
        <v>3.32</v>
      </c>
    </row>
    <row r="63" spans="1:9" ht="28.8" x14ac:dyDescent="0.3">
      <c r="A63" s="507">
        <v>45553</v>
      </c>
      <c r="B63" s="465" t="s">
        <v>27411</v>
      </c>
      <c r="C63" s="465" t="s">
        <v>27412</v>
      </c>
      <c r="D63" s="465" t="s">
        <v>2482</v>
      </c>
      <c r="E63" s="465" t="s">
        <v>15447</v>
      </c>
      <c r="F63" s="465" t="s">
        <v>18003</v>
      </c>
      <c r="G63" s="465" t="s">
        <v>10355</v>
      </c>
      <c r="H63" s="465" t="s">
        <v>8350</v>
      </c>
      <c r="I63" s="465">
        <v>6.48</v>
      </c>
    </row>
    <row r="64" spans="1:9" ht="86.4" x14ac:dyDescent="0.3">
      <c r="A64" s="507">
        <v>45553</v>
      </c>
      <c r="B64" s="465" t="s">
        <v>27413</v>
      </c>
      <c r="C64" s="465" t="s">
        <v>27414</v>
      </c>
      <c r="D64" s="465" t="s">
        <v>27415</v>
      </c>
      <c r="E64" s="465" t="s">
        <v>15447</v>
      </c>
      <c r="F64" s="465" t="s">
        <v>18003</v>
      </c>
      <c r="G64" s="465" t="s">
        <v>10355</v>
      </c>
      <c r="H64" s="465" t="s">
        <v>27416</v>
      </c>
      <c r="I64" s="465">
        <v>8.9600000000000009</v>
      </c>
    </row>
    <row r="65" spans="1:9" ht="57.6" x14ac:dyDescent="0.3">
      <c r="A65" s="507">
        <v>45553</v>
      </c>
      <c r="B65" s="465" t="s">
        <v>27417</v>
      </c>
      <c r="C65" s="465" t="s">
        <v>8350</v>
      </c>
      <c r="D65" s="465" t="s">
        <v>19718</v>
      </c>
      <c r="E65" s="465" t="s">
        <v>15447</v>
      </c>
      <c r="F65" s="465" t="s">
        <v>18003</v>
      </c>
      <c r="G65" s="465" t="s">
        <v>16</v>
      </c>
      <c r="H65" s="465" t="s">
        <v>27399</v>
      </c>
      <c r="I65" s="465">
        <v>0</v>
      </c>
    </row>
    <row r="66" spans="1:9" ht="43.2" x14ac:dyDescent="0.3">
      <c r="A66" s="507">
        <v>45553</v>
      </c>
      <c r="B66" s="465" t="s">
        <v>27418</v>
      </c>
      <c r="C66" s="465" t="s">
        <v>27419</v>
      </c>
      <c r="D66" s="465" t="s">
        <v>27420</v>
      </c>
      <c r="E66" s="465" t="s">
        <v>15450</v>
      </c>
      <c r="F66" s="465" t="s">
        <v>18003</v>
      </c>
      <c r="G66" s="465" t="s">
        <v>10355</v>
      </c>
      <c r="H66" s="465" t="s">
        <v>27421</v>
      </c>
      <c r="I66" s="465">
        <v>2.88</v>
      </c>
    </row>
    <row r="67" spans="1:9" ht="57.6" x14ac:dyDescent="0.3">
      <c r="A67" s="507">
        <v>45553</v>
      </c>
      <c r="B67" s="465" t="s">
        <v>19716</v>
      </c>
      <c r="C67" s="465" t="s">
        <v>19717</v>
      </c>
      <c r="D67" s="465" t="s">
        <v>19718</v>
      </c>
      <c r="E67" s="465" t="s">
        <v>15447</v>
      </c>
      <c r="F67" s="465" t="s">
        <v>18003</v>
      </c>
      <c r="G67" s="465" t="s">
        <v>16</v>
      </c>
      <c r="H67" s="465" t="s">
        <v>27399</v>
      </c>
      <c r="I67" s="465">
        <v>99.76</v>
      </c>
    </row>
    <row r="68" spans="1:9" ht="57.6" x14ac:dyDescent="0.3">
      <c r="A68" s="507">
        <v>45553</v>
      </c>
      <c r="B68" s="465" t="s">
        <v>27422</v>
      </c>
      <c r="C68" s="465" t="s">
        <v>27423</v>
      </c>
      <c r="D68" s="465" t="s">
        <v>27424</v>
      </c>
      <c r="E68" s="465" t="s">
        <v>15447</v>
      </c>
      <c r="F68" s="465" t="s">
        <v>18003</v>
      </c>
      <c r="G68" s="465" t="s">
        <v>16</v>
      </c>
      <c r="H68" s="465" t="s">
        <v>27425</v>
      </c>
      <c r="I68" s="465">
        <v>2.48</v>
      </c>
    </row>
    <row r="69" spans="1:9" ht="57.6" x14ac:dyDescent="0.3">
      <c r="A69" s="507">
        <v>45553</v>
      </c>
      <c r="B69" s="465" t="s">
        <v>27426</v>
      </c>
      <c r="C69" s="465" t="s">
        <v>8350</v>
      </c>
      <c r="D69" s="465" t="s">
        <v>27427</v>
      </c>
      <c r="E69" s="465" t="s">
        <v>15447</v>
      </c>
      <c r="F69" s="465" t="s">
        <v>18003</v>
      </c>
      <c r="G69" s="465" t="s">
        <v>16</v>
      </c>
      <c r="H69" s="465" t="s">
        <v>27399</v>
      </c>
      <c r="I69" s="465">
        <v>0</v>
      </c>
    </row>
    <row r="70" spans="1:9" ht="72" x14ac:dyDescent="0.3">
      <c r="A70" s="507">
        <v>45553</v>
      </c>
      <c r="B70" s="465" t="s">
        <v>27428</v>
      </c>
      <c r="C70" s="465" t="s">
        <v>27429</v>
      </c>
      <c r="D70" s="465" t="s">
        <v>27430</v>
      </c>
      <c r="E70" s="465" t="s">
        <v>15450</v>
      </c>
      <c r="F70" s="465" t="s">
        <v>18003</v>
      </c>
      <c r="G70" s="465" t="s">
        <v>10355</v>
      </c>
      <c r="H70" s="465" t="s">
        <v>27431</v>
      </c>
      <c r="I70" s="465">
        <v>2.88</v>
      </c>
    </row>
    <row r="71" spans="1:9" ht="72" x14ac:dyDescent="0.3">
      <c r="A71" s="507">
        <v>45553</v>
      </c>
      <c r="B71" s="465" t="s">
        <v>27432</v>
      </c>
      <c r="C71" s="465" t="s">
        <v>27433</v>
      </c>
      <c r="D71" s="465" t="s">
        <v>27434</v>
      </c>
      <c r="E71" s="465" t="s">
        <v>15447</v>
      </c>
      <c r="F71" s="465" t="s">
        <v>18003</v>
      </c>
      <c r="G71" s="465" t="s">
        <v>16</v>
      </c>
      <c r="H71" s="465" t="s">
        <v>27388</v>
      </c>
      <c r="I71" s="465">
        <v>11.96</v>
      </c>
    </row>
    <row r="72" spans="1:9" ht="43.2" x14ac:dyDescent="0.3">
      <c r="A72" s="507">
        <v>45553</v>
      </c>
      <c r="B72" s="465" t="s">
        <v>27435</v>
      </c>
      <c r="C72" s="465" t="s">
        <v>27436</v>
      </c>
      <c r="D72" s="465" t="s">
        <v>27437</v>
      </c>
      <c r="E72" s="465" t="s">
        <v>15447</v>
      </c>
      <c r="F72" s="465" t="s">
        <v>18003</v>
      </c>
      <c r="G72" s="465" t="s">
        <v>16</v>
      </c>
      <c r="H72" s="465" t="s">
        <v>27438</v>
      </c>
      <c r="I72" s="465">
        <v>0.96</v>
      </c>
    </row>
    <row r="73" spans="1:9" ht="57.6" x14ac:dyDescent="0.3">
      <c r="A73" s="507">
        <v>45553</v>
      </c>
      <c r="B73" s="465" t="s">
        <v>27439</v>
      </c>
      <c r="C73" s="465" t="s">
        <v>8350</v>
      </c>
      <c r="D73" s="465" t="s">
        <v>27440</v>
      </c>
      <c r="E73" s="465" t="s">
        <v>15447</v>
      </c>
      <c r="F73" s="465" t="s">
        <v>18003</v>
      </c>
      <c r="G73" s="465" t="s">
        <v>16</v>
      </c>
      <c r="H73" s="465" t="s">
        <v>27399</v>
      </c>
      <c r="I73" s="465">
        <v>0</v>
      </c>
    </row>
    <row r="74" spans="1:9" ht="28.8" x14ac:dyDescent="0.3">
      <c r="A74" s="507">
        <v>45553</v>
      </c>
      <c r="B74" s="465" t="s">
        <v>27441</v>
      </c>
      <c r="C74" s="465" t="s">
        <v>27442</v>
      </c>
      <c r="D74" s="465" t="s">
        <v>27237</v>
      </c>
      <c r="E74" s="465" t="s">
        <v>15450</v>
      </c>
      <c r="F74" s="465" t="s">
        <v>18003</v>
      </c>
      <c r="G74" s="465" t="s">
        <v>16</v>
      </c>
      <c r="H74" s="465" t="s">
        <v>27443</v>
      </c>
      <c r="I74" s="465">
        <v>60</v>
      </c>
    </row>
    <row r="75" spans="1:9" ht="57.6" x14ac:dyDescent="0.3">
      <c r="A75" s="507">
        <v>45553</v>
      </c>
      <c r="B75" s="465" t="s">
        <v>27444</v>
      </c>
      <c r="C75" s="465" t="s">
        <v>27445</v>
      </c>
      <c r="D75" s="465" t="s">
        <v>27446</v>
      </c>
      <c r="E75" s="465" t="s">
        <v>15450</v>
      </c>
      <c r="F75" s="465" t="s">
        <v>18003</v>
      </c>
      <c r="G75" s="465" t="s">
        <v>10355</v>
      </c>
      <c r="H75" s="465" t="s">
        <v>27447</v>
      </c>
      <c r="I75" s="465">
        <v>2.2400000000000002</v>
      </c>
    </row>
    <row r="76" spans="1:9" ht="57.6" x14ac:dyDescent="0.3">
      <c r="A76" s="507">
        <v>45553</v>
      </c>
      <c r="B76" s="465" t="s">
        <v>27448</v>
      </c>
      <c r="C76" s="465" t="s">
        <v>27449</v>
      </c>
      <c r="D76" s="465" t="s">
        <v>27450</v>
      </c>
      <c r="E76" s="465" t="s">
        <v>15447</v>
      </c>
      <c r="F76" s="465" t="s">
        <v>18003</v>
      </c>
      <c r="G76" s="465" t="s">
        <v>10355</v>
      </c>
      <c r="H76" s="465" t="s">
        <v>27451</v>
      </c>
      <c r="I76" s="465">
        <v>3.28</v>
      </c>
    </row>
    <row r="77" spans="1:9" ht="57.6" x14ac:dyDescent="0.3">
      <c r="A77" s="507">
        <v>45553</v>
      </c>
      <c r="B77" s="465" t="s">
        <v>27452</v>
      </c>
      <c r="C77" s="465" t="s">
        <v>27453</v>
      </c>
      <c r="D77" s="465" t="s">
        <v>27454</v>
      </c>
      <c r="E77" s="465" t="s">
        <v>15447</v>
      </c>
      <c r="F77" s="465" t="s">
        <v>18003</v>
      </c>
      <c r="G77" s="465" t="s">
        <v>16</v>
      </c>
      <c r="H77" s="465" t="s">
        <v>27455</v>
      </c>
      <c r="I77" s="465">
        <v>4</v>
      </c>
    </row>
    <row r="78" spans="1:9" ht="57.6" x14ac:dyDescent="0.3">
      <c r="A78" s="507">
        <v>45553</v>
      </c>
      <c r="B78" s="465" t="s">
        <v>27456</v>
      </c>
      <c r="C78" s="465" t="s">
        <v>8350</v>
      </c>
      <c r="D78" s="465" t="s">
        <v>27457</v>
      </c>
      <c r="E78" s="465" t="s">
        <v>15447</v>
      </c>
      <c r="F78" s="465" t="s">
        <v>18003</v>
      </c>
      <c r="G78" s="465" t="s">
        <v>16</v>
      </c>
      <c r="H78" s="465" t="s">
        <v>27399</v>
      </c>
      <c r="I78" s="465">
        <v>0</v>
      </c>
    </row>
    <row r="79" spans="1:9" ht="57.6" x14ac:dyDescent="0.3">
      <c r="A79" s="507">
        <v>45553</v>
      </c>
      <c r="B79" s="465" t="s">
        <v>27458</v>
      </c>
      <c r="C79" s="465" t="s">
        <v>27459</v>
      </c>
      <c r="D79" s="465" t="s">
        <v>27460</v>
      </c>
      <c r="E79" s="465" t="s">
        <v>15450</v>
      </c>
      <c r="F79" s="465" t="s">
        <v>18003</v>
      </c>
      <c r="G79" s="465" t="s">
        <v>10355</v>
      </c>
      <c r="H79" s="465" t="s">
        <v>27461</v>
      </c>
      <c r="I79" s="465">
        <v>3.36</v>
      </c>
    </row>
    <row r="80" spans="1:9" ht="72" x14ac:dyDescent="0.3">
      <c r="A80" s="507">
        <v>45553</v>
      </c>
      <c r="B80" s="465" t="s">
        <v>27462</v>
      </c>
      <c r="C80" s="465" t="s">
        <v>27463</v>
      </c>
      <c r="D80" s="465" t="s">
        <v>27464</v>
      </c>
      <c r="E80" s="465" t="s">
        <v>15447</v>
      </c>
      <c r="F80" s="465" t="s">
        <v>18003</v>
      </c>
      <c r="G80" s="465" t="s">
        <v>10355</v>
      </c>
      <c r="H80" s="465" t="s">
        <v>27465</v>
      </c>
      <c r="I80" s="465">
        <v>7.2</v>
      </c>
    </row>
    <row r="81" spans="1:9" ht="43.2" x14ac:dyDescent="0.3">
      <c r="A81" s="507">
        <v>45553</v>
      </c>
      <c r="B81" s="465" t="s">
        <v>27466</v>
      </c>
      <c r="C81" s="465" t="s">
        <v>7830</v>
      </c>
      <c r="D81" s="465" t="s">
        <v>17102</v>
      </c>
      <c r="E81" s="465" t="s">
        <v>15447</v>
      </c>
      <c r="F81" s="465" t="s">
        <v>18003</v>
      </c>
      <c r="G81" s="465" t="s">
        <v>16</v>
      </c>
      <c r="H81" s="465" t="s">
        <v>27467</v>
      </c>
      <c r="I81" s="465">
        <v>2</v>
      </c>
    </row>
    <row r="82" spans="1:9" ht="57.6" x14ac:dyDescent="0.3">
      <c r="A82" s="507">
        <v>45553</v>
      </c>
      <c r="B82" s="465" t="s">
        <v>27468</v>
      </c>
      <c r="C82" s="465" t="s">
        <v>8350</v>
      </c>
      <c r="D82" s="465" t="s">
        <v>27469</v>
      </c>
      <c r="E82" s="465" t="s">
        <v>15447</v>
      </c>
      <c r="F82" s="465" t="s">
        <v>18003</v>
      </c>
      <c r="G82" s="465" t="s">
        <v>16</v>
      </c>
      <c r="H82" s="465" t="s">
        <v>27399</v>
      </c>
      <c r="I82" s="465">
        <v>0</v>
      </c>
    </row>
    <row r="83" spans="1:9" ht="57.6" x14ac:dyDescent="0.3">
      <c r="A83" s="507">
        <v>45553</v>
      </c>
      <c r="B83" s="465" t="s">
        <v>27470</v>
      </c>
      <c r="C83" s="465" t="s">
        <v>27471</v>
      </c>
      <c r="D83" s="465" t="s">
        <v>27472</v>
      </c>
      <c r="E83" s="465" t="s">
        <v>15450</v>
      </c>
      <c r="F83" s="465" t="s">
        <v>18003</v>
      </c>
      <c r="G83" s="465" t="s">
        <v>10355</v>
      </c>
      <c r="H83" s="465" t="s">
        <v>27473</v>
      </c>
      <c r="I83" s="465">
        <v>2.2400000000000002</v>
      </c>
    </row>
    <row r="84" spans="1:9" ht="57.6" x14ac:dyDescent="0.3">
      <c r="A84" s="507">
        <v>45553</v>
      </c>
      <c r="B84" s="465" t="s">
        <v>27474</v>
      </c>
      <c r="C84" s="465" t="s">
        <v>19769</v>
      </c>
      <c r="D84" s="465" t="s">
        <v>27475</v>
      </c>
      <c r="E84" s="465" t="s">
        <v>15447</v>
      </c>
      <c r="F84" s="465" t="s">
        <v>18003</v>
      </c>
      <c r="G84" s="465" t="s">
        <v>16</v>
      </c>
      <c r="H84" s="465" t="s">
        <v>27476</v>
      </c>
      <c r="I84" s="465">
        <v>24.32</v>
      </c>
    </row>
    <row r="85" spans="1:9" ht="57.6" x14ac:dyDescent="0.3">
      <c r="A85" s="507">
        <v>45553</v>
      </c>
      <c r="B85" s="465" t="s">
        <v>27477</v>
      </c>
      <c r="C85" s="465" t="s">
        <v>27478</v>
      </c>
      <c r="D85" s="465" t="s">
        <v>27479</v>
      </c>
      <c r="E85" s="465" t="s">
        <v>15447</v>
      </c>
      <c r="F85" s="465" t="s">
        <v>18003</v>
      </c>
      <c r="G85" s="465" t="s">
        <v>10355</v>
      </c>
      <c r="H85" s="465" t="s">
        <v>27480</v>
      </c>
      <c r="I85" s="465">
        <v>3.88</v>
      </c>
    </row>
    <row r="86" spans="1:9" ht="57.6" x14ac:dyDescent="0.3">
      <c r="A86" s="507">
        <v>45553</v>
      </c>
      <c r="B86" s="465" t="s">
        <v>27481</v>
      </c>
      <c r="C86" s="465" t="s">
        <v>8350</v>
      </c>
      <c r="D86" s="465" t="s">
        <v>27482</v>
      </c>
      <c r="E86" s="465" t="s">
        <v>15447</v>
      </c>
      <c r="F86" s="465" t="s">
        <v>18003</v>
      </c>
      <c r="G86" s="465" t="s">
        <v>16</v>
      </c>
      <c r="H86" s="465" t="s">
        <v>27399</v>
      </c>
      <c r="I86" s="465">
        <v>0</v>
      </c>
    </row>
    <row r="87" spans="1:9" ht="86.4" x14ac:dyDescent="0.3">
      <c r="A87" s="507">
        <v>45553</v>
      </c>
      <c r="B87" s="465" t="s">
        <v>27483</v>
      </c>
      <c r="C87" s="465" t="s">
        <v>27484</v>
      </c>
      <c r="D87" s="465" t="s">
        <v>27485</v>
      </c>
      <c r="E87" s="465" t="s">
        <v>15450</v>
      </c>
      <c r="F87" s="465" t="s">
        <v>18003</v>
      </c>
      <c r="G87" s="465" t="s">
        <v>10355</v>
      </c>
      <c r="H87" s="465" t="s">
        <v>27486</v>
      </c>
      <c r="I87" s="465">
        <v>3.2</v>
      </c>
    </row>
    <row r="88" spans="1:9" ht="72" x14ac:dyDescent="0.3">
      <c r="A88" s="507">
        <v>45553</v>
      </c>
      <c r="B88" s="465" t="s">
        <v>27487</v>
      </c>
      <c r="C88" s="465" t="s">
        <v>19769</v>
      </c>
      <c r="D88" s="465" t="s">
        <v>19770</v>
      </c>
      <c r="E88" s="465" t="s">
        <v>15447</v>
      </c>
      <c r="F88" s="465" t="s">
        <v>18003</v>
      </c>
      <c r="G88" s="465" t="s">
        <v>16</v>
      </c>
      <c r="H88" s="465" t="s">
        <v>27488</v>
      </c>
      <c r="I88" s="465">
        <v>0.32</v>
      </c>
    </row>
    <row r="89" spans="1:9" ht="57.6" x14ac:dyDescent="0.3">
      <c r="A89" s="507">
        <v>45553</v>
      </c>
      <c r="B89" s="465" t="s">
        <v>27489</v>
      </c>
      <c r="C89" s="465" t="s">
        <v>8350</v>
      </c>
      <c r="D89" s="465" t="s">
        <v>27490</v>
      </c>
      <c r="E89" s="465" t="s">
        <v>15447</v>
      </c>
      <c r="F89" s="465" t="s">
        <v>18003</v>
      </c>
      <c r="G89" s="465" t="s">
        <v>16</v>
      </c>
      <c r="H89" s="465" t="s">
        <v>27476</v>
      </c>
      <c r="I89" s="465">
        <v>0</v>
      </c>
    </row>
    <row r="90" spans="1:9" ht="43.2" x14ac:dyDescent="0.3">
      <c r="A90" s="507">
        <v>45553</v>
      </c>
      <c r="B90" s="465" t="s">
        <v>27491</v>
      </c>
      <c r="C90" s="465" t="s">
        <v>27492</v>
      </c>
      <c r="D90" s="465" t="s">
        <v>27493</v>
      </c>
      <c r="E90" s="465" t="s">
        <v>15447</v>
      </c>
      <c r="F90" s="465" t="s">
        <v>18003</v>
      </c>
      <c r="G90" s="465" t="s">
        <v>10355</v>
      </c>
      <c r="H90" s="465" t="s">
        <v>27494</v>
      </c>
      <c r="I90" s="465">
        <v>2.9</v>
      </c>
    </row>
    <row r="91" spans="1:9" ht="86.4" x14ac:dyDescent="0.3">
      <c r="A91" s="507">
        <v>45553</v>
      </c>
      <c r="B91" s="465" t="s">
        <v>27495</v>
      </c>
      <c r="C91" s="465" t="s">
        <v>27496</v>
      </c>
      <c r="D91" s="465" t="s">
        <v>27497</v>
      </c>
      <c r="E91" s="465" t="s">
        <v>15450</v>
      </c>
      <c r="F91" s="465" t="s">
        <v>18003</v>
      </c>
      <c r="G91" s="465" t="s">
        <v>16</v>
      </c>
      <c r="H91" s="465" t="s">
        <v>27498</v>
      </c>
      <c r="I91" s="465">
        <v>6.56</v>
      </c>
    </row>
    <row r="92" spans="1:9" ht="57.6" x14ac:dyDescent="0.3">
      <c r="A92" s="507">
        <v>45553</v>
      </c>
      <c r="B92" s="465" t="s">
        <v>27499</v>
      </c>
      <c r="C92" s="465" t="s">
        <v>27500</v>
      </c>
      <c r="D92" s="465" t="s">
        <v>27501</v>
      </c>
      <c r="E92" s="465" t="s">
        <v>15450</v>
      </c>
      <c r="F92" s="465" t="s">
        <v>18003</v>
      </c>
      <c r="G92" s="465" t="s">
        <v>10355</v>
      </c>
      <c r="H92" s="465" t="s">
        <v>27502</v>
      </c>
      <c r="I92" s="465">
        <v>1.92</v>
      </c>
    </row>
    <row r="93" spans="1:9" ht="72" x14ac:dyDescent="0.3">
      <c r="A93" s="507">
        <v>45553</v>
      </c>
      <c r="B93" s="465" t="s">
        <v>27503</v>
      </c>
      <c r="C93" s="465" t="s">
        <v>27504</v>
      </c>
      <c r="D93" s="465" t="s">
        <v>27505</v>
      </c>
      <c r="E93" s="465" t="s">
        <v>15447</v>
      </c>
      <c r="F93" s="465" t="s">
        <v>18003</v>
      </c>
      <c r="G93" s="465" t="s">
        <v>10355</v>
      </c>
      <c r="H93" s="465" t="s">
        <v>27506</v>
      </c>
      <c r="I93" s="465">
        <v>3.44</v>
      </c>
    </row>
    <row r="94" spans="1:9" ht="57.6" x14ac:dyDescent="0.3">
      <c r="A94" s="507">
        <v>45553</v>
      </c>
      <c r="B94" s="465" t="s">
        <v>27507</v>
      </c>
      <c r="C94" s="465" t="s">
        <v>8350</v>
      </c>
      <c r="D94" s="465" t="s">
        <v>27508</v>
      </c>
      <c r="E94" s="465" t="s">
        <v>15447</v>
      </c>
      <c r="F94" s="465" t="s">
        <v>18003</v>
      </c>
      <c r="G94" s="465" t="s">
        <v>16</v>
      </c>
      <c r="H94" s="465" t="s">
        <v>27476</v>
      </c>
      <c r="I94" s="465">
        <v>0</v>
      </c>
    </row>
    <row r="95" spans="1:9" ht="72" x14ac:dyDescent="0.3">
      <c r="A95" s="507">
        <v>45553</v>
      </c>
      <c r="B95" s="465" t="s">
        <v>27509</v>
      </c>
      <c r="C95" s="465" t="s">
        <v>19347</v>
      </c>
      <c r="D95" s="465" t="s">
        <v>18019</v>
      </c>
      <c r="E95" s="465" t="s">
        <v>15447</v>
      </c>
      <c r="F95" s="465" t="s">
        <v>18003</v>
      </c>
      <c r="G95" s="465" t="s">
        <v>16</v>
      </c>
      <c r="H95" s="465" t="s">
        <v>27510</v>
      </c>
      <c r="I95" s="465">
        <v>9</v>
      </c>
    </row>
    <row r="96" spans="1:9" ht="86.4" x14ac:dyDescent="0.3">
      <c r="A96" s="507">
        <v>45553</v>
      </c>
      <c r="B96" s="465" t="s">
        <v>27511</v>
      </c>
      <c r="C96" s="465" t="s">
        <v>27512</v>
      </c>
      <c r="D96" s="465" t="s">
        <v>27513</v>
      </c>
      <c r="E96" s="465" t="s">
        <v>15450</v>
      </c>
      <c r="F96" s="465" t="s">
        <v>18003</v>
      </c>
      <c r="G96" s="465" t="s">
        <v>10355</v>
      </c>
      <c r="H96" s="465" t="s">
        <v>27514</v>
      </c>
      <c r="I96" s="465">
        <v>2.2400000000000002</v>
      </c>
    </row>
    <row r="97" spans="1:9" ht="57.6" x14ac:dyDescent="0.3">
      <c r="A97" s="507">
        <v>45553</v>
      </c>
      <c r="B97" s="465" t="s">
        <v>27515</v>
      </c>
      <c r="C97" s="465" t="s">
        <v>27516</v>
      </c>
      <c r="D97" s="465" t="s">
        <v>27517</v>
      </c>
      <c r="E97" s="465" t="s">
        <v>15447</v>
      </c>
      <c r="F97" s="465" t="s">
        <v>18003</v>
      </c>
      <c r="G97" s="465" t="s">
        <v>10355</v>
      </c>
      <c r="H97" s="465" t="s">
        <v>27518</v>
      </c>
      <c r="I97" s="465">
        <v>4.96</v>
      </c>
    </row>
    <row r="98" spans="1:9" ht="72" x14ac:dyDescent="0.3">
      <c r="A98" s="507">
        <v>45553</v>
      </c>
      <c r="B98" s="465" t="s">
        <v>27519</v>
      </c>
      <c r="C98" s="465" t="s">
        <v>8350</v>
      </c>
      <c r="D98" s="465" t="s">
        <v>27520</v>
      </c>
      <c r="E98" s="465" t="s">
        <v>15447</v>
      </c>
      <c r="F98" s="465" t="s">
        <v>18003</v>
      </c>
      <c r="G98" s="465" t="s">
        <v>16</v>
      </c>
      <c r="H98" s="465" t="s">
        <v>27488</v>
      </c>
      <c r="I98" s="465">
        <v>0</v>
      </c>
    </row>
    <row r="99" spans="1:9" ht="72" x14ac:dyDescent="0.3">
      <c r="A99" s="507">
        <v>45553</v>
      </c>
      <c r="B99" s="465" t="s">
        <v>27521</v>
      </c>
      <c r="C99" s="465" t="s">
        <v>27522</v>
      </c>
      <c r="D99" s="465" t="s">
        <v>27523</v>
      </c>
      <c r="E99" s="465" t="s">
        <v>15447</v>
      </c>
      <c r="F99" s="465" t="s">
        <v>18003</v>
      </c>
      <c r="G99" s="465" t="s">
        <v>16</v>
      </c>
      <c r="H99" s="465" t="s">
        <v>27524</v>
      </c>
      <c r="I99" s="465">
        <v>1.44</v>
      </c>
    </row>
    <row r="100" spans="1:9" ht="72" x14ac:dyDescent="0.3">
      <c r="A100" s="507">
        <v>45553</v>
      </c>
      <c r="B100" s="465" t="s">
        <v>27525</v>
      </c>
      <c r="C100" s="465" t="s">
        <v>27526</v>
      </c>
      <c r="D100" s="465" t="s">
        <v>27527</v>
      </c>
      <c r="E100" s="465" t="s">
        <v>15450</v>
      </c>
      <c r="F100" s="465" t="s">
        <v>18003</v>
      </c>
      <c r="G100" s="465" t="s">
        <v>10355</v>
      </c>
      <c r="H100" s="465" t="s">
        <v>27528</v>
      </c>
      <c r="I100" s="465">
        <v>4.16</v>
      </c>
    </row>
    <row r="101" spans="1:9" ht="72" x14ac:dyDescent="0.3">
      <c r="A101" s="507">
        <v>45553</v>
      </c>
      <c r="B101" s="465" t="s">
        <v>27529</v>
      </c>
      <c r="C101" s="465" t="s">
        <v>27530</v>
      </c>
      <c r="D101" s="465" t="s">
        <v>27531</v>
      </c>
      <c r="E101" s="465" t="s">
        <v>15447</v>
      </c>
      <c r="F101" s="465" t="s">
        <v>18003</v>
      </c>
      <c r="G101" s="465" t="s">
        <v>10355</v>
      </c>
      <c r="H101" s="465" t="s">
        <v>27532</v>
      </c>
      <c r="I101" s="465">
        <v>4.3600000000000003</v>
      </c>
    </row>
    <row r="102" spans="1:9" ht="43.2" x14ac:dyDescent="0.3">
      <c r="A102" s="507">
        <v>45553</v>
      </c>
      <c r="B102" s="465" t="s">
        <v>27533</v>
      </c>
      <c r="C102" s="465" t="s">
        <v>8350</v>
      </c>
      <c r="D102" s="465" t="s">
        <v>27534</v>
      </c>
      <c r="E102" s="465" t="s">
        <v>15447</v>
      </c>
      <c r="F102" s="465" t="s">
        <v>18003</v>
      </c>
      <c r="G102" s="465" t="s">
        <v>16</v>
      </c>
      <c r="H102" s="465" t="s">
        <v>8350</v>
      </c>
      <c r="I102" s="465">
        <v>0</v>
      </c>
    </row>
    <row r="103" spans="1:9" ht="72" x14ac:dyDescent="0.3">
      <c r="A103" s="507">
        <v>45553</v>
      </c>
      <c r="B103" s="465" t="s">
        <v>27535</v>
      </c>
      <c r="C103" s="465" t="s">
        <v>27536</v>
      </c>
      <c r="D103" s="465" t="s">
        <v>27537</v>
      </c>
      <c r="E103" s="465" t="s">
        <v>15447</v>
      </c>
      <c r="F103" s="465" t="s">
        <v>18003</v>
      </c>
      <c r="G103" s="465" t="s">
        <v>16</v>
      </c>
      <c r="H103" s="465" t="s">
        <v>27538</v>
      </c>
      <c r="I103" s="465">
        <v>1.28</v>
      </c>
    </row>
    <row r="104" spans="1:9" ht="57.6" x14ac:dyDescent="0.3">
      <c r="A104" s="507">
        <v>45553</v>
      </c>
      <c r="B104" s="465" t="s">
        <v>27539</v>
      </c>
      <c r="C104" s="465" t="s">
        <v>27540</v>
      </c>
      <c r="D104" s="465" t="s">
        <v>27541</v>
      </c>
      <c r="E104" s="465" t="s">
        <v>15450</v>
      </c>
      <c r="F104" s="465" t="s">
        <v>18003</v>
      </c>
      <c r="G104" s="465" t="s">
        <v>10355</v>
      </c>
      <c r="H104" s="465" t="s">
        <v>27542</v>
      </c>
      <c r="I104" s="465">
        <v>1.76</v>
      </c>
    </row>
    <row r="105" spans="1:9" ht="57.6" x14ac:dyDescent="0.3">
      <c r="A105" s="507">
        <v>45553</v>
      </c>
      <c r="B105" s="465" t="s">
        <v>27543</v>
      </c>
      <c r="C105" s="465" t="s">
        <v>27544</v>
      </c>
      <c r="D105" s="465" t="s">
        <v>27545</v>
      </c>
      <c r="E105" s="465" t="s">
        <v>15450</v>
      </c>
      <c r="F105" s="465" t="s">
        <v>18003</v>
      </c>
      <c r="G105" s="465" t="s">
        <v>10355</v>
      </c>
      <c r="H105" s="465" t="s">
        <v>27546</v>
      </c>
      <c r="I105" s="465">
        <v>4.16</v>
      </c>
    </row>
    <row r="106" spans="1:9" ht="72" x14ac:dyDescent="0.3">
      <c r="A106" s="507">
        <v>45553</v>
      </c>
      <c r="B106" s="465" t="s">
        <v>27547</v>
      </c>
      <c r="C106" s="465" t="s">
        <v>27548</v>
      </c>
      <c r="D106" s="465" t="s">
        <v>27549</v>
      </c>
      <c r="E106" s="465" t="s">
        <v>15447</v>
      </c>
      <c r="F106" s="465" t="s">
        <v>18003</v>
      </c>
      <c r="G106" s="465" t="s">
        <v>10355</v>
      </c>
      <c r="H106" s="465" t="s">
        <v>27550</v>
      </c>
      <c r="I106" s="465">
        <v>2.4500000000000002</v>
      </c>
    </row>
    <row r="107" spans="1:9" ht="43.2" x14ac:dyDescent="0.3">
      <c r="A107" s="507">
        <v>45553</v>
      </c>
      <c r="B107" s="465" t="s">
        <v>27533</v>
      </c>
      <c r="C107" s="465" t="s">
        <v>8350</v>
      </c>
      <c r="D107" s="465" t="s">
        <v>27534</v>
      </c>
      <c r="E107" s="465" t="s">
        <v>15447</v>
      </c>
      <c r="F107" s="465" t="s">
        <v>18003</v>
      </c>
      <c r="G107" s="465" t="s">
        <v>16</v>
      </c>
      <c r="H107" s="465" t="s">
        <v>8350</v>
      </c>
      <c r="I107" s="465">
        <v>0</v>
      </c>
    </row>
    <row r="108" spans="1:9" ht="72" x14ac:dyDescent="0.3">
      <c r="A108" s="507">
        <v>45553</v>
      </c>
      <c r="B108" s="465" t="s">
        <v>27551</v>
      </c>
      <c r="C108" s="465" t="s">
        <v>27552</v>
      </c>
      <c r="D108" s="465" t="s">
        <v>27553</v>
      </c>
      <c r="E108" s="465" t="s">
        <v>15447</v>
      </c>
      <c r="F108" s="465" t="s">
        <v>18003</v>
      </c>
      <c r="G108" s="465" t="s">
        <v>16</v>
      </c>
      <c r="H108" s="465" t="s">
        <v>27554</v>
      </c>
      <c r="I108" s="465">
        <v>1.28</v>
      </c>
    </row>
    <row r="109" spans="1:9" ht="72" x14ac:dyDescent="0.3">
      <c r="A109" s="507">
        <v>45553</v>
      </c>
      <c r="B109" s="465" t="s">
        <v>27555</v>
      </c>
      <c r="C109" s="465" t="s">
        <v>27556</v>
      </c>
      <c r="D109" s="465" t="s">
        <v>27557</v>
      </c>
      <c r="E109" s="465" t="s">
        <v>15450</v>
      </c>
      <c r="F109" s="465" t="s">
        <v>18003</v>
      </c>
      <c r="G109" s="465" t="s">
        <v>10355</v>
      </c>
      <c r="H109" s="465" t="s">
        <v>27558</v>
      </c>
      <c r="I109" s="465">
        <v>4</v>
      </c>
    </row>
    <row r="110" spans="1:9" ht="86.4" x14ac:dyDescent="0.3">
      <c r="A110" s="507">
        <v>45553</v>
      </c>
      <c r="B110" s="465" t="s">
        <v>27559</v>
      </c>
      <c r="C110" s="465" t="s">
        <v>27560</v>
      </c>
      <c r="D110" s="465" t="s">
        <v>27561</v>
      </c>
      <c r="E110" s="465" t="s">
        <v>15450</v>
      </c>
      <c r="F110" s="465" t="s">
        <v>18003</v>
      </c>
      <c r="G110" s="465" t="s">
        <v>10355</v>
      </c>
      <c r="H110" s="465" t="s">
        <v>27562</v>
      </c>
      <c r="I110" s="465">
        <v>4.16</v>
      </c>
    </row>
    <row r="111" spans="1:9" ht="57.6" x14ac:dyDescent="0.3">
      <c r="A111" s="507">
        <v>45553</v>
      </c>
      <c r="B111" s="465" t="s">
        <v>27563</v>
      </c>
      <c r="C111" s="465" t="s">
        <v>27564</v>
      </c>
      <c r="D111" s="465" t="s">
        <v>27565</v>
      </c>
      <c r="E111" s="465" t="s">
        <v>15447</v>
      </c>
      <c r="F111" s="465" t="s">
        <v>18003</v>
      </c>
      <c r="G111" s="465" t="s">
        <v>10355</v>
      </c>
      <c r="H111" s="465" t="s">
        <v>27566</v>
      </c>
      <c r="I111" s="465">
        <v>2.08</v>
      </c>
    </row>
    <row r="112" spans="1:9" ht="72" x14ac:dyDescent="0.3">
      <c r="A112" s="507">
        <v>45553</v>
      </c>
      <c r="B112" s="465" t="s">
        <v>27533</v>
      </c>
      <c r="C112" s="465" t="s">
        <v>8350</v>
      </c>
      <c r="D112" s="465" t="s">
        <v>27534</v>
      </c>
      <c r="E112" s="465" t="s">
        <v>15447</v>
      </c>
      <c r="F112" s="465" t="s">
        <v>18003</v>
      </c>
      <c r="G112" s="465" t="s">
        <v>16</v>
      </c>
      <c r="H112" s="465" t="s">
        <v>27488</v>
      </c>
      <c r="I112" s="465">
        <v>0</v>
      </c>
    </row>
    <row r="113" spans="1:9" ht="72" x14ac:dyDescent="0.3">
      <c r="A113" s="507">
        <v>45553</v>
      </c>
      <c r="B113" s="465" t="s">
        <v>27567</v>
      </c>
      <c r="C113" s="465" t="s">
        <v>27568</v>
      </c>
      <c r="D113" s="465" t="s">
        <v>27569</v>
      </c>
      <c r="E113" s="465" t="s">
        <v>15450</v>
      </c>
      <c r="F113" s="465" t="s">
        <v>18003</v>
      </c>
      <c r="G113" s="465" t="s">
        <v>16</v>
      </c>
      <c r="H113" s="465" t="s">
        <v>27570</v>
      </c>
      <c r="I113" s="465">
        <v>6.96</v>
      </c>
    </row>
    <row r="114" spans="1:9" ht="43.2" x14ac:dyDescent="0.3">
      <c r="A114" s="507">
        <v>45553</v>
      </c>
      <c r="B114" s="465" t="s">
        <v>27571</v>
      </c>
      <c r="C114" s="465" t="s">
        <v>27572</v>
      </c>
      <c r="D114" s="465" t="s">
        <v>27573</v>
      </c>
      <c r="E114" s="465" t="s">
        <v>15450</v>
      </c>
      <c r="F114" s="465" t="s">
        <v>18003</v>
      </c>
      <c r="G114" s="465" t="s">
        <v>10355</v>
      </c>
      <c r="H114" s="465" t="s">
        <v>27574</v>
      </c>
      <c r="I114" s="465">
        <v>1.92</v>
      </c>
    </row>
    <row r="115" spans="1:9" ht="86.4" x14ac:dyDescent="0.3">
      <c r="A115" s="507">
        <v>45552</v>
      </c>
      <c r="B115" s="465" t="s">
        <v>27575</v>
      </c>
      <c r="C115" s="465" t="s">
        <v>8350</v>
      </c>
      <c r="D115" s="465" t="s">
        <v>27316</v>
      </c>
      <c r="E115" s="465" t="s">
        <v>15450</v>
      </c>
      <c r="F115" s="465" t="s">
        <v>18003</v>
      </c>
      <c r="G115" s="465" t="s">
        <v>16</v>
      </c>
      <c r="H115" s="465" t="s">
        <v>27576</v>
      </c>
      <c r="I115" s="465">
        <v>0</v>
      </c>
    </row>
    <row r="116" spans="1:9" ht="100.8" x14ac:dyDescent="0.3">
      <c r="A116" s="507">
        <v>45552</v>
      </c>
      <c r="B116" s="465" t="s">
        <v>27577</v>
      </c>
      <c r="C116" s="465" t="s">
        <v>27578</v>
      </c>
      <c r="D116" s="465" t="s">
        <v>27579</v>
      </c>
      <c r="E116" s="465" t="s">
        <v>15450</v>
      </c>
      <c r="F116" s="465" t="s">
        <v>18003</v>
      </c>
      <c r="G116" s="465" t="s">
        <v>16</v>
      </c>
      <c r="H116" s="465" t="s">
        <v>27580</v>
      </c>
      <c r="I116" s="465">
        <v>60.08</v>
      </c>
    </row>
    <row r="117" spans="1:9" ht="86.4" x14ac:dyDescent="0.3">
      <c r="A117" s="507">
        <v>45552</v>
      </c>
      <c r="B117" s="465" t="s">
        <v>27581</v>
      </c>
      <c r="C117" s="465" t="s">
        <v>8350</v>
      </c>
      <c r="D117" s="465" t="s">
        <v>27237</v>
      </c>
      <c r="E117" s="465" t="s">
        <v>15450</v>
      </c>
      <c r="F117" s="465" t="s">
        <v>18003</v>
      </c>
      <c r="G117" s="465" t="s">
        <v>16</v>
      </c>
      <c r="H117" s="465" t="s">
        <v>27582</v>
      </c>
      <c r="I117" s="465">
        <v>0</v>
      </c>
    </row>
    <row r="118" spans="1:9" ht="57.6" x14ac:dyDescent="0.3">
      <c r="A118" s="507">
        <v>45552</v>
      </c>
      <c r="B118" s="465" t="s">
        <v>27583</v>
      </c>
      <c r="C118" s="465" t="s">
        <v>27584</v>
      </c>
      <c r="D118" s="465" t="s">
        <v>27585</v>
      </c>
      <c r="E118" s="465" t="s">
        <v>15448</v>
      </c>
      <c r="F118" s="465" t="s">
        <v>18003</v>
      </c>
      <c r="G118" s="465" t="s">
        <v>16</v>
      </c>
      <c r="H118" s="465" t="s">
        <v>27586</v>
      </c>
      <c r="I118" s="465">
        <v>37</v>
      </c>
    </row>
    <row r="119" spans="1:9" ht="72" x14ac:dyDescent="0.3">
      <c r="A119" s="507">
        <v>45552</v>
      </c>
      <c r="B119" s="465" t="s">
        <v>27587</v>
      </c>
      <c r="C119" s="465" t="s">
        <v>27588</v>
      </c>
      <c r="D119" s="465" t="s">
        <v>27589</v>
      </c>
      <c r="E119" s="465" t="s">
        <v>15450</v>
      </c>
      <c r="F119" s="465" t="s">
        <v>18003</v>
      </c>
      <c r="G119" s="465" t="s">
        <v>16</v>
      </c>
      <c r="H119" s="465" t="s">
        <v>27590</v>
      </c>
      <c r="I119" s="465">
        <v>2.88</v>
      </c>
    </row>
    <row r="120" spans="1:9" ht="43.2" x14ac:dyDescent="0.3">
      <c r="A120" s="507">
        <v>45552</v>
      </c>
      <c r="B120" s="465" t="s">
        <v>27591</v>
      </c>
      <c r="C120" s="465" t="s">
        <v>8350</v>
      </c>
      <c r="D120" s="465" t="s">
        <v>27240</v>
      </c>
      <c r="E120" s="465" t="s">
        <v>15450</v>
      </c>
      <c r="F120" s="465" t="s">
        <v>18003</v>
      </c>
      <c r="G120" s="465" t="s">
        <v>16</v>
      </c>
      <c r="H120" s="465" t="s">
        <v>27592</v>
      </c>
      <c r="I120" s="465">
        <v>0</v>
      </c>
    </row>
    <row r="121" spans="1:9" ht="28.8" x14ac:dyDescent="0.3">
      <c r="A121" s="507">
        <v>45552</v>
      </c>
      <c r="B121" s="465" t="s">
        <v>27593</v>
      </c>
      <c r="C121" s="465" t="s">
        <v>8350</v>
      </c>
      <c r="D121" s="465" t="s">
        <v>27240</v>
      </c>
      <c r="E121" s="465" t="s">
        <v>15450</v>
      </c>
      <c r="F121" s="465" t="s">
        <v>18003</v>
      </c>
      <c r="G121" s="465" t="s">
        <v>16</v>
      </c>
      <c r="H121" s="465" t="s">
        <v>27594</v>
      </c>
      <c r="I121" s="465">
        <v>0</v>
      </c>
    </row>
    <row r="122" spans="1:9" ht="100.8" x14ac:dyDescent="0.3">
      <c r="A122" s="507">
        <v>45552</v>
      </c>
      <c r="B122" s="465" t="s">
        <v>27595</v>
      </c>
      <c r="C122" s="465" t="s">
        <v>8350</v>
      </c>
      <c r="D122" s="465" t="s">
        <v>27240</v>
      </c>
      <c r="E122" s="465" t="s">
        <v>15450</v>
      </c>
      <c r="F122" s="465" t="s">
        <v>18003</v>
      </c>
      <c r="G122" s="465" t="s">
        <v>16</v>
      </c>
      <c r="H122" s="465" t="s">
        <v>27596</v>
      </c>
      <c r="I122" s="465">
        <v>0</v>
      </c>
    </row>
    <row r="123" spans="1:9" ht="28.8" x14ac:dyDescent="0.3">
      <c r="A123" s="507">
        <v>45552</v>
      </c>
      <c r="B123" s="465" t="s">
        <v>27597</v>
      </c>
      <c r="C123" s="465" t="s">
        <v>8350</v>
      </c>
      <c r="D123" s="465" t="s">
        <v>27240</v>
      </c>
      <c r="E123" s="465" t="s">
        <v>15450</v>
      </c>
      <c r="F123" s="465" t="s">
        <v>18003</v>
      </c>
      <c r="G123" s="465" t="s">
        <v>16</v>
      </c>
      <c r="H123" s="465" t="s">
        <v>27598</v>
      </c>
      <c r="I123" s="465">
        <v>0</v>
      </c>
    </row>
    <row r="124" spans="1:9" ht="100.8" x14ac:dyDescent="0.3">
      <c r="A124" s="507">
        <v>45552</v>
      </c>
      <c r="B124" s="465" t="s">
        <v>27242</v>
      </c>
      <c r="C124" s="465" t="s">
        <v>27243</v>
      </c>
      <c r="D124" s="465" t="s">
        <v>27244</v>
      </c>
      <c r="E124" s="465" t="s">
        <v>15450</v>
      </c>
      <c r="F124" s="465" t="s">
        <v>18003</v>
      </c>
      <c r="G124" s="465" t="s">
        <v>16</v>
      </c>
      <c r="H124" s="465" t="s">
        <v>27599</v>
      </c>
      <c r="I124" s="465">
        <v>68.319999999999993</v>
      </c>
    </row>
    <row r="125" spans="1:9" ht="57.6" x14ac:dyDescent="0.3">
      <c r="A125" s="507">
        <v>45552</v>
      </c>
      <c r="B125" s="465" t="s">
        <v>27600</v>
      </c>
      <c r="C125" s="465" t="s">
        <v>8350</v>
      </c>
      <c r="D125" s="465" t="s">
        <v>27316</v>
      </c>
      <c r="E125" s="465" t="s">
        <v>15450</v>
      </c>
      <c r="F125" s="465" t="s">
        <v>18003</v>
      </c>
      <c r="G125" s="465" t="s">
        <v>16</v>
      </c>
      <c r="H125" s="465" t="s">
        <v>27601</v>
      </c>
      <c r="I125" s="465">
        <v>0</v>
      </c>
    </row>
    <row r="126" spans="1:9" ht="43.2" x14ac:dyDescent="0.3">
      <c r="A126" s="507">
        <v>45551</v>
      </c>
      <c r="B126" s="465" t="s">
        <v>27602</v>
      </c>
      <c r="C126" s="465" t="s">
        <v>27603</v>
      </c>
      <c r="D126" s="465" t="s">
        <v>27604</v>
      </c>
      <c r="E126" s="465" t="s">
        <v>15450</v>
      </c>
      <c r="F126" s="465" t="s">
        <v>18003</v>
      </c>
      <c r="G126" s="465" t="s">
        <v>16</v>
      </c>
      <c r="H126" s="465" t="s">
        <v>27605</v>
      </c>
      <c r="I126" s="465">
        <v>1.44</v>
      </c>
    </row>
    <row r="127" spans="1:9" ht="43.2" x14ac:dyDescent="0.3">
      <c r="A127" s="507">
        <v>45551</v>
      </c>
      <c r="B127" s="465" t="s">
        <v>27413</v>
      </c>
      <c r="C127" s="465" t="s">
        <v>27414</v>
      </c>
      <c r="D127" s="465" t="s">
        <v>27415</v>
      </c>
      <c r="E127" s="465" t="s">
        <v>15447</v>
      </c>
      <c r="F127" s="465" t="s">
        <v>18003</v>
      </c>
      <c r="G127" s="465" t="s">
        <v>10355</v>
      </c>
      <c r="H127" s="465" t="s">
        <v>8350</v>
      </c>
      <c r="I127" s="465">
        <v>8.9600000000000009</v>
      </c>
    </row>
    <row r="128" spans="1:9" ht="28.8" x14ac:dyDescent="0.3">
      <c r="A128" s="507">
        <v>45551</v>
      </c>
      <c r="B128" s="465" t="s">
        <v>27606</v>
      </c>
      <c r="C128" s="465" t="s">
        <v>8350</v>
      </c>
      <c r="D128" s="465" t="s">
        <v>27607</v>
      </c>
      <c r="E128" s="465" t="s">
        <v>15450</v>
      </c>
      <c r="F128" s="465" t="s">
        <v>18003</v>
      </c>
      <c r="G128" s="465" t="s">
        <v>16</v>
      </c>
      <c r="H128" s="465" t="s">
        <v>27608</v>
      </c>
      <c r="I128" s="465">
        <v>0</v>
      </c>
    </row>
    <row r="129" spans="1:9" ht="86.4" x14ac:dyDescent="0.3">
      <c r="A129" s="507">
        <v>45551</v>
      </c>
      <c r="B129" s="465" t="s">
        <v>27609</v>
      </c>
      <c r="C129" s="465" t="s">
        <v>19367</v>
      </c>
      <c r="D129" s="465" t="s">
        <v>18258</v>
      </c>
      <c r="E129" s="465" t="s">
        <v>15450</v>
      </c>
      <c r="F129" s="465" t="s">
        <v>18003</v>
      </c>
      <c r="G129" s="465" t="s">
        <v>16</v>
      </c>
      <c r="H129" s="465" t="s">
        <v>27610</v>
      </c>
      <c r="I129" s="465">
        <v>24.48</v>
      </c>
    </row>
    <row r="130" spans="1:9" ht="28.8" x14ac:dyDescent="0.3">
      <c r="A130" s="507">
        <v>45551</v>
      </c>
      <c r="B130" s="465" t="s">
        <v>27611</v>
      </c>
      <c r="C130" s="465" t="s">
        <v>8350</v>
      </c>
      <c r="D130" s="465" t="s">
        <v>27607</v>
      </c>
      <c r="E130" s="465" t="s">
        <v>15450</v>
      </c>
      <c r="F130" s="465" t="s">
        <v>18003</v>
      </c>
      <c r="G130" s="465" t="s">
        <v>16</v>
      </c>
      <c r="H130" s="465" t="s">
        <v>27608</v>
      </c>
      <c r="I130" s="465">
        <v>0</v>
      </c>
    </row>
    <row r="131" spans="1:9" ht="86.4" x14ac:dyDescent="0.3">
      <c r="A131" s="507">
        <v>45551</v>
      </c>
      <c r="B131" s="465" t="s">
        <v>27612</v>
      </c>
      <c r="C131" s="465" t="s">
        <v>27613</v>
      </c>
      <c r="D131" s="465" t="s">
        <v>27607</v>
      </c>
      <c r="E131" s="465" t="s">
        <v>15450</v>
      </c>
      <c r="F131" s="465" t="s">
        <v>18003</v>
      </c>
      <c r="G131" s="465" t="s">
        <v>16</v>
      </c>
      <c r="H131" s="465" t="s">
        <v>27614</v>
      </c>
      <c r="I131" s="465">
        <v>1.44</v>
      </c>
    </row>
    <row r="132" spans="1:9" ht="409.6" x14ac:dyDescent="0.3">
      <c r="A132" s="507">
        <v>45548</v>
      </c>
      <c r="B132" s="465" t="s">
        <v>19724</v>
      </c>
      <c r="C132" s="465" t="s">
        <v>19725</v>
      </c>
      <c r="D132" s="465" t="s">
        <v>19726</v>
      </c>
      <c r="E132" s="465" t="s">
        <v>15448</v>
      </c>
      <c r="F132" s="465" t="s">
        <v>18003</v>
      </c>
      <c r="G132" s="465" t="s">
        <v>16</v>
      </c>
      <c r="H132" s="465" t="s">
        <v>27615</v>
      </c>
      <c r="I132" s="465">
        <v>70</v>
      </c>
    </row>
    <row r="133" spans="1:9" ht="28.8" x14ac:dyDescent="0.3">
      <c r="A133" s="507">
        <v>45548</v>
      </c>
      <c r="B133" s="465" t="s">
        <v>27616</v>
      </c>
      <c r="C133" s="465" t="s">
        <v>16558</v>
      </c>
      <c r="D133" s="465" t="s">
        <v>16559</v>
      </c>
      <c r="E133" s="465" t="s">
        <v>15449</v>
      </c>
      <c r="F133" s="465" t="s">
        <v>18003</v>
      </c>
      <c r="G133" s="465" t="s">
        <v>16</v>
      </c>
      <c r="H133" s="465" t="s">
        <v>27617</v>
      </c>
      <c r="I133" s="465">
        <v>6.48</v>
      </c>
    </row>
    <row r="134" spans="1:9" ht="28.8" x14ac:dyDescent="0.3">
      <c r="A134" s="507">
        <v>45548</v>
      </c>
      <c r="B134" s="465" t="s">
        <v>27618</v>
      </c>
      <c r="C134" s="465" t="s">
        <v>27619</v>
      </c>
      <c r="D134" s="465" t="s">
        <v>27620</v>
      </c>
      <c r="E134" s="465" t="s">
        <v>15449</v>
      </c>
      <c r="F134" s="465" t="s">
        <v>18003</v>
      </c>
      <c r="G134" s="465" t="s">
        <v>16</v>
      </c>
      <c r="H134" s="465" t="s">
        <v>27621</v>
      </c>
      <c r="I134" s="465">
        <v>19.36</v>
      </c>
    </row>
    <row r="135" spans="1:9" ht="345.6" x14ac:dyDescent="0.3">
      <c r="A135" s="507">
        <v>45548</v>
      </c>
      <c r="B135" s="465" t="s">
        <v>19721</v>
      </c>
      <c r="C135" s="465" t="s">
        <v>19722</v>
      </c>
      <c r="D135" s="465" t="s">
        <v>19723</v>
      </c>
      <c r="E135" s="465" t="s">
        <v>15448</v>
      </c>
      <c r="F135" s="465" t="s">
        <v>18003</v>
      </c>
      <c r="G135" s="465" t="s">
        <v>16</v>
      </c>
      <c r="H135" s="465" t="s">
        <v>27622</v>
      </c>
      <c r="I135" s="465">
        <v>78</v>
      </c>
    </row>
    <row r="136" spans="1:9" ht="409.6" x14ac:dyDescent="0.3">
      <c r="A136" s="507">
        <v>45548</v>
      </c>
      <c r="B136" s="465" t="s">
        <v>19729</v>
      </c>
      <c r="C136" s="465" t="s">
        <v>19730</v>
      </c>
      <c r="D136" s="465" t="s">
        <v>19731</v>
      </c>
      <c r="E136" s="465" t="s">
        <v>15448</v>
      </c>
      <c r="F136" s="465" t="s">
        <v>18003</v>
      </c>
      <c r="G136" s="465" t="s">
        <v>16</v>
      </c>
      <c r="H136" s="465" t="s">
        <v>27623</v>
      </c>
      <c r="I136" s="465">
        <v>2.88</v>
      </c>
    </row>
    <row r="137" spans="1:9" ht="316.8" x14ac:dyDescent="0.3">
      <c r="A137" s="507">
        <v>45546</v>
      </c>
      <c r="B137" s="465" t="s">
        <v>27624</v>
      </c>
      <c r="C137" s="465" t="s">
        <v>27625</v>
      </c>
      <c r="D137" s="465" t="s">
        <v>27626</v>
      </c>
      <c r="E137" s="465" t="s">
        <v>15452</v>
      </c>
      <c r="F137" s="465" t="s">
        <v>18003</v>
      </c>
      <c r="G137" s="465" t="s">
        <v>10355</v>
      </c>
      <c r="H137" s="465" t="s">
        <v>27627</v>
      </c>
      <c r="I137" s="465">
        <v>35.28</v>
      </c>
    </row>
    <row r="138" spans="1:9" ht="72" x14ac:dyDescent="0.3">
      <c r="A138" s="507">
        <v>45545</v>
      </c>
      <c r="B138" s="465" t="s">
        <v>27628</v>
      </c>
      <c r="C138" s="465" t="s">
        <v>27629</v>
      </c>
      <c r="D138" s="465" t="s">
        <v>27630</v>
      </c>
      <c r="E138" s="465" t="s">
        <v>15450</v>
      </c>
      <c r="F138" s="465" t="s">
        <v>18003</v>
      </c>
      <c r="G138" s="465" t="s">
        <v>16</v>
      </c>
      <c r="H138" s="465" t="s">
        <v>27631</v>
      </c>
      <c r="I138" s="465">
        <v>17.920000000000002</v>
      </c>
    </row>
    <row r="139" spans="1:9" ht="72" x14ac:dyDescent="0.3">
      <c r="A139" s="507">
        <v>45545</v>
      </c>
      <c r="B139" s="465" t="s">
        <v>27632</v>
      </c>
      <c r="C139" s="465" t="s">
        <v>27633</v>
      </c>
      <c r="D139" s="465" t="s">
        <v>9881</v>
      </c>
      <c r="E139" s="465" t="s">
        <v>15450</v>
      </c>
      <c r="F139" s="465" t="s">
        <v>18003</v>
      </c>
      <c r="G139" s="465" t="s">
        <v>16</v>
      </c>
      <c r="H139" s="465" t="s">
        <v>27634</v>
      </c>
      <c r="I139" s="465">
        <v>12.96</v>
      </c>
    </row>
    <row r="140" spans="1:9" ht="57.6" x14ac:dyDescent="0.3">
      <c r="A140" s="507">
        <v>45545</v>
      </c>
      <c r="B140" s="465" t="s">
        <v>27635</v>
      </c>
      <c r="C140" s="465" t="s">
        <v>27636</v>
      </c>
      <c r="D140" s="465" t="s">
        <v>27637</v>
      </c>
      <c r="E140" s="465" t="s">
        <v>15450</v>
      </c>
      <c r="F140" s="465" t="s">
        <v>18003</v>
      </c>
      <c r="G140" s="465" t="s">
        <v>16</v>
      </c>
      <c r="H140" s="465" t="s">
        <v>27638</v>
      </c>
      <c r="I140" s="465">
        <v>3.84</v>
      </c>
    </row>
    <row r="141" spans="1:9" ht="43.2" x14ac:dyDescent="0.3">
      <c r="A141" s="507">
        <v>45545</v>
      </c>
      <c r="B141" s="465" t="s">
        <v>27639</v>
      </c>
      <c r="C141" s="465" t="s">
        <v>27640</v>
      </c>
      <c r="D141" s="465" t="s">
        <v>27641</v>
      </c>
      <c r="E141" s="465" t="s">
        <v>15450</v>
      </c>
      <c r="F141" s="465" t="s">
        <v>18003</v>
      </c>
      <c r="G141" s="465" t="s">
        <v>16</v>
      </c>
      <c r="H141" s="465" t="s">
        <v>27642</v>
      </c>
      <c r="I141" s="465">
        <v>18</v>
      </c>
    </row>
    <row r="142" spans="1:9" ht="28.8" x14ac:dyDescent="0.3">
      <c r="A142" s="507">
        <v>45545</v>
      </c>
      <c r="B142" s="465" t="s">
        <v>27643</v>
      </c>
      <c r="C142" s="465" t="s">
        <v>27644</v>
      </c>
      <c r="D142" s="465" t="s">
        <v>27645</v>
      </c>
      <c r="E142" s="465" t="s">
        <v>15450</v>
      </c>
      <c r="F142" s="465" t="s">
        <v>18003</v>
      </c>
      <c r="G142" s="465" t="s">
        <v>16</v>
      </c>
      <c r="H142" s="465" t="s">
        <v>27646</v>
      </c>
      <c r="I142" s="465">
        <v>12</v>
      </c>
    </row>
    <row r="143" spans="1:9" ht="72" x14ac:dyDescent="0.3">
      <c r="A143" s="507">
        <v>45545</v>
      </c>
      <c r="B143" s="465" t="s">
        <v>27647</v>
      </c>
      <c r="C143" s="465" t="s">
        <v>27648</v>
      </c>
      <c r="D143" s="465" t="s">
        <v>27649</v>
      </c>
      <c r="E143" s="465" t="s">
        <v>15450</v>
      </c>
      <c r="F143" s="465" t="s">
        <v>18003</v>
      </c>
      <c r="G143" s="465" t="s">
        <v>16</v>
      </c>
      <c r="H143" s="465" t="s">
        <v>27650</v>
      </c>
      <c r="I143" s="465">
        <v>22.43</v>
      </c>
    </row>
    <row r="144" spans="1:9" ht="57.6" x14ac:dyDescent="0.3">
      <c r="A144" s="507">
        <v>45545</v>
      </c>
      <c r="B144" s="465" t="s">
        <v>27651</v>
      </c>
      <c r="C144" s="465" t="s">
        <v>27652</v>
      </c>
      <c r="D144" s="465" t="s">
        <v>27653</v>
      </c>
      <c r="E144" s="465" t="s">
        <v>15450</v>
      </c>
      <c r="F144" s="465" t="s">
        <v>18003</v>
      </c>
      <c r="G144" s="465" t="s">
        <v>16</v>
      </c>
      <c r="H144" s="465" t="s">
        <v>27654</v>
      </c>
      <c r="I144" s="465">
        <v>12.32</v>
      </c>
    </row>
    <row r="145" spans="1:9" ht="57.6" x14ac:dyDescent="0.3">
      <c r="A145" s="507">
        <v>45545</v>
      </c>
      <c r="B145" s="465" t="s">
        <v>27655</v>
      </c>
      <c r="C145" s="465" t="s">
        <v>27656</v>
      </c>
      <c r="D145" s="465" t="s">
        <v>27657</v>
      </c>
      <c r="E145" s="465" t="s">
        <v>15450</v>
      </c>
      <c r="F145" s="465" t="s">
        <v>18003</v>
      </c>
      <c r="G145" s="465" t="s">
        <v>16</v>
      </c>
      <c r="H145" s="465" t="s">
        <v>27658</v>
      </c>
      <c r="I145" s="465">
        <v>21.96</v>
      </c>
    </row>
    <row r="146" spans="1:9" ht="72" x14ac:dyDescent="0.3">
      <c r="A146" s="507">
        <v>45545</v>
      </c>
      <c r="B146" s="465" t="s">
        <v>27659</v>
      </c>
      <c r="C146" s="465" t="s">
        <v>27660</v>
      </c>
      <c r="D146" s="465" t="s">
        <v>27661</v>
      </c>
      <c r="E146" s="465" t="s">
        <v>15450</v>
      </c>
      <c r="F146" s="465" t="s">
        <v>18003</v>
      </c>
      <c r="G146" s="465" t="s">
        <v>16</v>
      </c>
      <c r="H146" s="465" t="s">
        <v>27662</v>
      </c>
      <c r="I146" s="465">
        <v>68</v>
      </c>
    </row>
    <row r="147" spans="1:9" ht="43.2" x14ac:dyDescent="0.3">
      <c r="A147" s="507">
        <v>45545</v>
      </c>
      <c r="B147" s="465" t="s">
        <v>27663</v>
      </c>
      <c r="C147" s="465" t="s">
        <v>27664</v>
      </c>
      <c r="D147" s="465" t="s">
        <v>27665</v>
      </c>
      <c r="E147" s="465" t="s">
        <v>15448</v>
      </c>
      <c r="F147" s="465" t="s">
        <v>18003</v>
      </c>
      <c r="G147" s="465" t="s">
        <v>16</v>
      </c>
      <c r="H147" s="465" t="s">
        <v>27666</v>
      </c>
      <c r="I147" s="465">
        <v>2.4</v>
      </c>
    </row>
    <row r="148" spans="1:9" ht="43.2" x14ac:dyDescent="0.3">
      <c r="A148" s="507">
        <v>45545</v>
      </c>
      <c r="B148" s="465" t="s">
        <v>27667</v>
      </c>
      <c r="C148" s="465" t="s">
        <v>27668</v>
      </c>
      <c r="D148" s="465" t="s">
        <v>27669</v>
      </c>
      <c r="E148" s="465" t="s">
        <v>15450</v>
      </c>
      <c r="F148" s="465" t="s">
        <v>18003</v>
      </c>
      <c r="G148" s="465" t="s">
        <v>16</v>
      </c>
      <c r="H148" s="465" t="s">
        <v>27670</v>
      </c>
      <c r="I148" s="465">
        <v>2.4</v>
      </c>
    </row>
    <row r="149" spans="1:9" ht="72" x14ac:dyDescent="0.3">
      <c r="A149" s="507">
        <v>45545</v>
      </c>
      <c r="B149" s="465" t="s">
        <v>27671</v>
      </c>
      <c r="C149" s="465" t="s">
        <v>27672</v>
      </c>
      <c r="D149" s="465" t="s">
        <v>27673</v>
      </c>
      <c r="E149" s="465" t="s">
        <v>15448</v>
      </c>
      <c r="F149" s="465" t="s">
        <v>18003</v>
      </c>
      <c r="G149" s="465" t="s">
        <v>16</v>
      </c>
      <c r="H149" s="465" t="s">
        <v>27674</v>
      </c>
      <c r="I149" s="465">
        <v>4.96</v>
      </c>
    </row>
    <row r="150" spans="1:9" ht="43.2" x14ac:dyDescent="0.3">
      <c r="A150" s="507">
        <v>45544</v>
      </c>
      <c r="B150" s="465" t="s">
        <v>19747</v>
      </c>
      <c r="C150" s="465" t="s">
        <v>19748</v>
      </c>
      <c r="D150" s="465" t="s">
        <v>19749</v>
      </c>
      <c r="E150" s="465" t="s">
        <v>15448</v>
      </c>
      <c r="F150" s="465" t="s">
        <v>18003</v>
      </c>
      <c r="G150" s="465" t="s">
        <v>16</v>
      </c>
      <c r="H150" s="465" t="s">
        <v>27675</v>
      </c>
      <c r="I150" s="465">
        <v>31</v>
      </c>
    </row>
    <row r="151" spans="1:9" ht="57.6" x14ac:dyDescent="0.3">
      <c r="A151" s="507">
        <v>45544</v>
      </c>
      <c r="B151" s="465" t="s">
        <v>27676</v>
      </c>
      <c r="C151" s="465" t="s">
        <v>27677</v>
      </c>
      <c r="D151" s="465" t="s">
        <v>27678</v>
      </c>
      <c r="E151" s="465" t="s">
        <v>15450</v>
      </c>
      <c r="F151" s="465" t="s">
        <v>18003</v>
      </c>
      <c r="G151" s="465" t="s">
        <v>16</v>
      </c>
      <c r="H151" s="465" t="s">
        <v>27679</v>
      </c>
      <c r="I151" s="465">
        <v>1.44</v>
      </c>
    </row>
    <row r="152" spans="1:9" ht="72" x14ac:dyDescent="0.3">
      <c r="A152" s="507">
        <v>45544</v>
      </c>
      <c r="B152" s="465" t="s">
        <v>27680</v>
      </c>
      <c r="C152" s="465" t="s">
        <v>27681</v>
      </c>
      <c r="D152" s="465" t="s">
        <v>27682</v>
      </c>
      <c r="E152" s="465" t="s">
        <v>15450</v>
      </c>
      <c r="F152" s="465" t="s">
        <v>18003</v>
      </c>
      <c r="G152" s="465" t="s">
        <v>16</v>
      </c>
      <c r="H152" s="465" t="s">
        <v>27683</v>
      </c>
      <c r="I152" s="465">
        <v>0.65</v>
      </c>
    </row>
    <row r="153" spans="1:9" ht="57.6" x14ac:dyDescent="0.3">
      <c r="A153" s="507">
        <v>45544</v>
      </c>
      <c r="B153" s="465" t="s">
        <v>27684</v>
      </c>
      <c r="C153" s="465" t="s">
        <v>27685</v>
      </c>
      <c r="D153" s="465" t="s">
        <v>27686</v>
      </c>
      <c r="E153" s="465" t="s">
        <v>15450</v>
      </c>
      <c r="F153" s="465" t="s">
        <v>18003</v>
      </c>
      <c r="G153" s="465" t="s">
        <v>16</v>
      </c>
      <c r="H153" s="465" t="s">
        <v>27687</v>
      </c>
      <c r="I153" s="465">
        <v>0.8</v>
      </c>
    </row>
    <row r="154" spans="1:9" ht="86.4" x14ac:dyDescent="0.3">
      <c r="A154" s="507">
        <v>45544</v>
      </c>
      <c r="B154" s="465" t="s">
        <v>27688</v>
      </c>
      <c r="C154" s="465" t="s">
        <v>27689</v>
      </c>
      <c r="D154" s="465" t="s">
        <v>27690</v>
      </c>
      <c r="E154" s="465" t="s">
        <v>15450</v>
      </c>
      <c r="F154" s="465" t="s">
        <v>18003</v>
      </c>
      <c r="G154" s="465" t="s">
        <v>16</v>
      </c>
      <c r="H154" s="465" t="s">
        <v>27691</v>
      </c>
      <c r="I154" s="465">
        <v>1.48</v>
      </c>
    </row>
    <row r="155" spans="1:9" ht="28.8" x14ac:dyDescent="0.3">
      <c r="A155" s="507">
        <v>45544</v>
      </c>
      <c r="B155" s="465" t="s">
        <v>27692</v>
      </c>
      <c r="C155" s="465" t="s">
        <v>27693</v>
      </c>
      <c r="D155" s="465" t="s">
        <v>27694</v>
      </c>
      <c r="E155" s="465" t="s">
        <v>15450</v>
      </c>
      <c r="F155" s="465" t="s">
        <v>18003</v>
      </c>
      <c r="G155" s="465" t="s">
        <v>16</v>
      </c>
      <c r="H155" s="465" t="s">
        <v>27695</v>
      </c>
      <c r="I155" s="465">
        <v>0.65</v>
      </c>
    </row>
    <row r="156" spans="1:9" ht="28.8" x14ac:dyDescent="0.3">
      <c r="A156" s="507">
        <v>45544</v>
      </c>
      <c r="B156" s="465" t="s">
        <v>27696</v>
      </c>
      <c r="C156" s="465" t="s">
        <v>8350</v>
      </c>
      <c r="D156" s="465" t="s">
        <v>27697</v>
      </c>
      <c r="E156" s="465" t="s">
        <v>15450</v>
      </c>
      <c r="F156" s="465" t="s">
        <v>18003</v>
      </c>
      <c r="G156" s="465" t="s">
        <v>16</v>
      </c>
      <c r="H156" s="465" t="s">
        <v>27698</v>
      </c>
      <c r="I156" s="465">
        <v>0</v>
      </c>
    </row>
    <row r="157" spans="1:9" ht="374.4" x14ac:dyDescent="0.3">
      <c r="A157" s="507">
        <v>45541</v>
      </c>
      <c r="B157" s="465" t="s">
        <v>19754</v>
      </c>
      <c r="C157" s="465" t="s">
        <v>19755</v>
      </c>
      <c r="D157" s="465" t="s">
        <v>19756</v>
      </c>
      <c r="E157" s="465" t="s">
        <v>15450</v>
      </c>
      <c r="F157" s="465" t="s">
        <v>18003</v>
      </c>
      <c r="G157" s="465" t="s">
        <v>16</v>
      </c>
      <c r="H157" s="465" t="s">
        <v>27699</v>
      </c>
      <c r="I157" s="465">
        <v>4.32</v>
      </c>
    </row>
    <row r="158" spans="1:9" ht="43.2" x14ac:dyDescent="0.3">
      <c r="A158" s="507">
        <v>45540</v>
      </c>
      <c r="B158" s="465" t="s">
        <v>27700</v>
      </c>
      <c r="C158" s="465" t="s">
        <v>8350</v>
      </c>
      <c r="D158" s="465" t="s">
        <v>27701</v>
      </c>
      <c r="E158" s="465" t="s">
        <v>15450</v>
      </c>
      <c r="F158" s="465" t="s">
        <v>18003</v>
      </c>
      <c r="G158" s="465" t="s">
        <v>16</v>
      </c>
      <c r="H158" s="465" t="s">
        <v>27702</v>
      </c>
      <c r="I158" s="465">
        <v>0</v>
      </c>
    </row>
    <row r="159" spans="1:9" ht="28.8" x14ac:dyDescent="0.3">
      <c r="A159" s="507">
        <v>45540</v>
      </c>
      <c r="B159" s="465" t="s">
        <v>27287</v>
      </c>
      <c r="C159" s="465" t="s">
        <v>19361</v>
      </c>
      <c r="D159" s="465" t="s">
        <v>10445</v>
      </c>
      <c r="E159" s="465" t="s">
        <v>15450</v>
      </c>
      <c r="F159" s="465" t="s">
        <v>18003</v>
      </c>
      <c r="G159" s="465" t="s">
        <v>16</v>
      </c>
      <c r="H159" s="465" t="s">
        <v>27702</v>
      </c>
      <c r="I159" s="465">
        <v>12.96</v>
      </c>
    </row>
    <row r="160" spans="1:9" ht="28.8" x14ac:dyDescent="0.3">
      <c r="A160" s="507">
        <v>45540</v>
      </c>
      <c r="B160" s="465" t="s">
        <v>27291</v>
      </c>
      <c r="C160" s="465" t="s">
        <v>19360</v>
      </c>
      <c r="D160" s="465" t="s">
        <v>10978</v>
      </c>
      <c r="E160" s="465" t="s">
        <v>15450</v>
      </c>
      <c r="F160" s="465" t="s">
        <v>18003</v>
      </c>
      <c r="G160" s="465" t="s">
        <v>16</v>
      </c>
      <c r="H160" s="465" t="s">
        <v>27702</v>
      </c>
      <c r="I160" s="465">
        <v>3.8</v>
      </c>
    </row>
    <row r="161" spans="1:9" ht="144" x14ac:dyDescent="0.3">
      <c r="A161" s="507">
        <v>45540</v>
      </c>
      <c r="B161" s="465" t="s">
        <v>18690</v>
      </c>
      <c r="C161" s="465" t="s">
        <v>18692</v>
      </c>
      <c r="D161" s="465" t="s">
        <v>18691</v>
      </c>
      <c r="E161" s="465" t="s">
        <v>15450</v>
      </c>
      <c r="F161" s="465" t="s">
        <v>18003</v>
      </c>
      <c r="G161" s="465" t="s">
        <v>10355</v>
      </c>
      <c r="H161" s="465" t="s">
        <v>27703</v>
      </c>
      <c r="I161" s="465">
        <v>39.119999999999997</v>
      </c>
    </row>
    <row r="162" spans="1:9" ht="28.8" x14ac:dyDescent="0.3">
      <c r="A162" s="507">
        <v>45539</v>
      </c>
      <c r="B162" s="465" t="s">
        <v>18687</v>
      </c>
      <c r="C162" s="465" t="s">
        <v>18688</v>
      </c>
      <c r="D162" s="465" t="s">
        <v>18689</v>
      </c>
      <c r="E162" s="465" t="s">
        <v>15447</v>
      </c>
      <c r="F162" s="465" t="s">
        <v>18003</v>
      </c>
      <c r="G162" s="465" t="s">
        <v>16</v>
      </c>
      <c r="H162" s="465" t="s">
        <v>27704</v>
      </c>
      <c r="I162" s="465">
        <v>122</v>
      </c>
    </row>
    <row r="163" spans="1:9" ht="57.6" x14ac:dyDescent="0.3">
      <c r="A163" s="507">
        <v>45539</v>
      </c>
      <c r="B163" s="465" t="s">
        <v>18687</v>
      </c>
      <c r="C163" s="465" t="s">
        <v>18688</v>
      </c>
      <c r="D163" s="465" t="s">
        <v>18689</v>
      </c>
      <c r="E163" s="465" t="s">
        <v>15447</v>
      </c>
      <c r="F163" s="465" t="s">
        <v>18003</v>
      </c>
      <c r="G163" s="465" t="s">
        <v>16</v>
      </c>
      <c r="H163" s="465" t="s">
        <v>27705</v>
      </c>
      <c r="I163" s="465">
        <v>122</v>
      </c>
    </row>
    <row r="164" spans="1:9" ht="172.8" x14ac:dyDescent="0.3">
      <c r="A164" s="507">
        <v>45539</v>
      </c>
      <c r="B164" s="465" t="s">
        <v>27706</v>
      </c>
      <c r="C164" s="465" t="s">
        <v>27707</v>
      </c>
      <c r="D164" s="465" t="s">
        <v>27708</v>
      </c>
      <c r="E164" s="465" t="s">
        <v>15450</v>
      </c>
      <c r="F164" s="465" t="s">
        <v>18003</v>
      </c>
      <c r="G164" s="465" t="s">
        <v>16</v>
      </c>
      <c r="H164" s="465" t="s">
        <v>27709</v>
      </c>
      <c r="I164" s="465">
        <v>12.64</v>
      </c>
    </row>
    <row r="165" spans="1:9" ht="43.2" x14ac:dyDescent="0.3">
      <c r="A165" s="507">
        <v>45538</v>
      </c>
      <c r="B165" s="465" t="s">
        <v>19745</v>
      </c>
      <c r="C165" s="465" t="s">
        <v>19746</v>
      </c>
      <c r="D165" s="465" t="s">
        <v>18160</v>
      </c>
      <c r="E165" s="465" t="s">
        <v>15450</v>
      </c>
      <c r="F165" s="465" t="s">
        <v>18003</v>
      </c>
      <c r="G165" s="465" t="s">
        <v>16</v>
      </c>
      <c r="H165" s="465" t="s">
        <v>27710</v>
      </c>
      <c r="I165" s="465">
        <v>131.47999999999999</v>
      </c>
    </row>
    <row r="166" spans="1:9" ht="57.6" x14ac:dyDescent="0.3">
      <c r="A166" s="507">
        <v>45538</v>
      </c>
      <c r="B166" s="465" t="s">
        <v>27711</v>
      </c>
      <c r="C166" s="465" t="s">
        <v>27712</v>
      </c>
      <c r="D166" s="465" t="s">
        <v>27713</v>
      </c>
      <c r="E166" s="465" t="s">
        <v>15450</v>
      </c>
      <c r="F166" s="465" t="s">
        <v>18003</v>
      </c>
      <c r="G166" s="465" t="s">
        <v>10355</v>
      </c>
      <c r="H166" s="465" t="s">
        <v>27714</v>
      </c>
      <c r="I166" s="465">
        <v>5.28</v>
      </c>
    </row>
    <row r="167" spans="1:9" ht="72" x14ac:dyDescent="0.3">
      <c r="A167" s="507">
        <v>45538</v>
      </c>
      <c r="B167" s="465" t="s">
        <v>27715</v>
      </c>
      <c r="C167" s="465" t="s">
        <v>27716</v>
      </c>
      <c r="D167" s="465" t="s">
        <v>27717</v>
      </c>
      <c r="E167" s="465" t="s">
        <v>15450</v>
      </c>
      <c r="F167" s="465" t="s">
        <v>18003</v>
      </c>
      <c r="G167" s="465" t="s">
        <v>10355</v>
      </c>
      <c r="H167" s="465" t="s">
        <v>27718</v>
      </c>
      <c r="I167" s="465">
        <v>5.36</v>
      </c>
    </row>
    <row r="168" spans="1:9" ht="57.6" x14ac:dyDescent="0.3">
      <c r="A168" s="507">
        <v>45538</v>
      </c>
      <c r="B168" s="465" t="s">
        <v>27719</v>
      </c>
      <c r="C168" s="465" t="s">
        <v>27720</v>
      </c>
      <c r="D168" s="465" t="s">
        <v>27721</v>
      </c>
      <c r="E168" s="465" t="s">
        <v>15450</v>
      </c>
      <c r="F168" s="465" t="s">
        <v>18003</v>
      </c>
      <c r="G168" s="465" t="s">
        <v>10355</v>
      </c>
      <c r="H168" s="465" t="s">
        <v>27722</v>
      </c>
      <c r="I168" s="465">
        <v>1.92</v>
      </c>
    </row>
    <row r="169" spans="1:9" ht="86.4" x14ac:dyDescent="0.3">
      <c r="A169" s="507">
        <v>45538</v>
      </c>
      <c r="B169" s="465" t="s">
        <v>27723</v>
      </c>
      <c r="C169" s="465" t="s">
        <v>27724</v>
      </c>
      <c r="D169" s="465" t="s">
        <v>27725</v>
      </c>
      <c r="E169" s="465" t="s">
        <v>15450</v>
      </c>
      <c r="F169" s="465" t="s">
        <v>18003</v>
      </c>
      <c r="G169" s="465" t="s">
        <v>10355</v>
      </c>
      <c r="H169" s="465" t="s">
        <v>27726</v>
      </c>
      <c r="I169" s="465">
        <v>15.32</v>
      </c>
    </row>
    <row r="170" spans="1:9" ht="100.8" x14ac:dyDescent="0.3">
      <c r="A170" s="507">
        <v>45538</v>
      </c>
      <c r="B170" s="465" t="s">
        <v>27727</v>
      </c>
      <c r="C170" s="465" t="s">
        <v>27728</v>
      </c>
      <c r="D170" s="465" t="s">
        <v>27729</v>
      </c>
      <c r="E170" s="465" t="s">
        <v>15450</v>
      </c>
      <c r="F170" s="465" t="s">
        <v>18003</v>
      </c>
      <c r="G170" s="465" t="s">
        <v>10355</v>
      </c>
      <c r="H170" s="465" t="s">
        <v>27730</v>
      </c>
      <c r="I170" s="465">
        <v>48.96</v>
      </c>
    </row>
    <row r="171" spans="1:9" ht="57.6" x14ac:dyDescent="0.3">
      <c r="A171" s="507">
        <v>45538</v>
      </c>
      <c r="B171" s="465" t="s">
        <v>27731</v>
      </c>
      <c r="C171" s="465" t="s">
        <v>27732</v>
      </c>
      <c r="D171" s="465" t="s">
        <v>27733</v>
      </c>
      <c r="E171" s="465" t="s">
        <v>15450</v>
      </c>
      <c r="F171" s="465" t="s">
        <v>18003</v>
      </c>
      <c r="G171" s="465" t="s">
        <v>10355</v>
      </c>
      <c r="H171" s="465" t="s">
        <v>27734</v>
      </c>
      <c r="I171" s="465">
        <v>2.92</v>
      </c>
    </row>
    <row r="172" spans="1:9" ht="57.6" x14ac:dyDescent="0.3">
      <c r="A172" s="507">
        <v>45538</v>
      </c>
      <c r="B172" s="465" t="s">
        <v>27735</v>
      </c>
      <c r="C172" s="465" t="s">
        <v>27736</v>
      </c>
      <c r="D172" s="465" t="s">
        <v>27737</v>
      </c>
      <c r="E172" s="465" t="s">
        <v>15450</v>
      </c>
      <c r="F172" s="465" t="s">
        <v>18003</v>
      </c>
      <c r="G172" s="465" t="s">
        <v>10355</v>
      </c>
      <c r="H172" s="465" t="s">
        <v>27738</v>
      </c>
      <c r="I172" s="465">
        <v>2.08</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16A3F-CC89-41E7-959A-DA075A56E846}">
  <sheetPr>
    <tabColor rgb="FF92D050"/>
  </sheetPr>
  <dimension ref="A1:L34"/>
  <sheetViews>
    <sheetView zoomScaleNormal="100" workbookViewId="0"/>
  </sheetViews>
  <sheetFormatPr defaultColWidth="8.88671875" defaultRowHeight="14.4" x14ac:dyDescent="0.3"/>
  <cols>
    <col min="1" max="1" width="57.33203125" style="402" bestFit="1" customWidth="1"/>
    <col min="2" max="2" width="15.5546875" style="402" bestFit="1" customWidth="1"/>
    <col min="3" max="3" width="14.6640625" style="402" bestFit="1" customWidth="1"/>
    <col min="4" max="4" width="33.33203125" style="402" bestFit="1" customWidth="1"/>
    <col min="5" max="5" width="13.88671875" style="402" bestFit="1" customWidth="1"/>
    <col min="6" max="6" width="11.44140625" style="402" bestFit="1" customWidth="1"/>
    <col min="7" max="8" width="10" style="402" bestFit="1" customWidth="1"/>
    <col min="9" max="9" width="9.33203125" style="402" bestFit="1" customWidth="1"/>
    <col min="10" max="11" width="37.44140625" style="513" customWidth="1"/>
    <col min="12" max="12" width="17.109375" style="402" bestFit="1" customWidth="1"/>
    <col min="13" max="16384" width="8.88671875" style="402"/>
  </cols>
  <sheetData>
    <row r="1" spans="1:12" x14ac:dyDescent="0.3">
      <c r="A1" s="402" t="s">
        <v>10133</v>
      </c>
      <c r="B1" s="402" t="s">
        <v>240</v>
      </c>
      <c r="C1" s="402" t="s">
        <v>246</v>
      </c>
      <c r="D1" s="402" t="s">
        <v>21</v>
      </c>
      <c r="E1" s="402" t="s">
        <v>18011</v>
      </c>
      <c r="F1" s="402" t="s">
        <v>8388</v>
      </c>
      <c r="G1" s="108" t="s">
        <v>8389</v>
      </c>
      <c r="H1" s="108" t="s">
        <v>8390</v>
      </c>
      <c r="I1" s="108" t="s">
        <v>8391</v>
      </c>
      <c r="J1" s="513" t="s">
        <v>11637</v>
      </c>
      <c r="K1" s="513" t="s">
        <v>11638</v>
      </c>
      <c r="L1" s="402" t="s">
        <v>17551</v>
      </c>
    </row>
    <row r="2" spans="1:12" ht="43.2" x14ac:dyDescent="0.3">
      <c r="A2" s="402" t="s">
        <v>27739</v>
      </c>
      <c r="B2" s="402" t="s">
        <v>18190</v>
      </c>
      <c r="C2" s="402" t="s">
        <v>265</v>
      </c>
      <c r="D2" s="402" t="s">
        <v>15450</v>
      </c>
      <c r="E2" s="402" t="s">
        <v>10552</v>
      </c>
      <c r="F2" s="402" t="s">
        <v>65</v>
      </c>
      <c r="G2" s="402">
        <v>-0.32</v>
      </c>
      <c r="H2" s="402">
        <v>0</v>
      </c>
      <c r="I2" s="402">
        <v>0.32</v>
      </c>
      <c r="J2" s="513" t="s">
        <v>19776</v>
      </c>
      <c r="K2" s="513" t="s">
        <v>27740</v>
      </c>
      <c r="L2" s="402" t="s">
        <v>16</v>
      </c>
    </row>
    <row r="3" spans="1:12" ht="43.2" x14ac:dyDescent="0.3">
      <c r="A3" s="402" t="s">
        <v>19742</v>
      </c>
      <c r="B3" s="402" t="s">
        <v>19743</v>
      </c>
      <c r="C3" s="402" t="s">
        <v>265</v>
      </c>
      <c r="D3" s="402" t="s">
        <v>15450</v>
      </c>
      <c r="E3" s="402" t="s">
        <v>10552</v>
      </c>
      <c r="F3" s="402" t="s">
        <v>65</v>
      </c>
      <c r="G3" s="402">
        <v>-0.32</v>
      </c>
      <c r="H3" s="402">
        <v>0</v>
      </c>
      <c r="I3" s="402">
        <v>0.32</v>
      </c>
      <c r="J3" s="513" t="s">
        <v>27741</v>
      </c>
      <c r="K3" s="513" t="s">
        <v>27742</v>
      </c>
      <c r="L3" s="402" t="s">
        <v>16</v>
      </c>
    </row>
    <row r="4" spans="1:12" ht="43.2" x14ac:dyDescent="0.3">
      <c r="A4" s="402" t="s">
        <v>19761</v>
      </c>
      <c r="B4" s="402" t="s">
        <v>19762</v>
      </c>
      <c r="C4" s="402" t="s">
        <v>461</v>
      </c>
      <c r="D4" s="402" t="s">
        <v>15449</v>
      </c>
      <c r="E4" s="402" t="s">
        <v>10552</v>
      </c>
      <c r="F4" s="402" t="s">
        <v>65</v>
      </c>
      <c r="G4" s="402">
        <v>3.36</v>
      </c>
      <c r="H4" s="402">
        <v>4</v>
      </c>
      <c r="I4" s="402">
        <v>0.64</v>
      </c>
      <c r="J4" s="513" t="s">
        <v>27743</v>
      </c>
      <c r="K4" s="513" t="s">
        <v>19763</v>
      </c>
      <c r="L4" s="402" t="s">
        <v>16</v>
      </c>
    </row>
    <row r="5" spans="1:12" ht="100.8" x14ac:dyDescent="0.3">
      <c r="A5" s="402" t="s">
        <v>18690</v>
      </c>
      <c r="B5" s="402" t="s">
        <v>18692</v>
      </c>
      <c r="C5" s="402" t="s">
        <v>265</v>
      </c>
      <c r="D5" s="402" t="s">
        <v>15450</v>
      </c>
      <c r="E5" s="402" t="s">
        <v>10552</v>
      </c>
      <c r="F5" s="402" t="s">
        <v>65</v>
      </c>
      <c r="G5" s="402">
        <v>1.92</v>
      </c>
      <c r="H5" s="402">
        <v>4.8</v>
      </c>
      <c r="I5" s="402">
        <v>2.88</v>
      </c>
      <c r="J5" s="513" t="s">
        <v>27744</v>
      </c>
      <c r="K5" s="513" t="s">
        <v>27745</v>
      </c>
      <c r="L5" s="402" t="s">
        <v>10355</v>
      </c>
    </row>
    <row r="6" spans="1:12" ht="43.2" x14ac:dyDescent="0.3">
      <c r="A6" s="402" t="s">
        <v>19734</v>
      </c>
      <c r="B6" s="402" t="s">
        <v>19735</v>
      </c>
      <c r="C6" s="402" t="s">
        <v>265</v>
      </c>
      <c r="D6" s="402" t="s">
        <v>15450</v>
      </c>
      <c r="E6" s="402" t="s">
        <v>10552</v>
      </c>
      <c r="F6" s="402" t="s">
        <v>65</v>
      </c>
      <c r="G6" s="402">
        <v>0.64</v>
      </c>
      <c r="H6" s="402">
        <v>0.64</v>
      </c>
      <c r="I6" s="402">
        <v>0</v>
      </c>
      <c r="J6" s="513" t="s">
        <v>27746</v>
      </c>
      <c r="K6" s="513" t="s">
        <v>27747</v>
      </c>
      <c r="L6" s="402" t="s">
        <v>16</v>
      </c>
    </row>
    <row r="7" spans="1:12" ht="43.2" x14ac:dyDescent="0.3">
      <c r="A7" s="402" t="s">
        <v>19738</v>
      </c>
      <c r="B7" s="402" t="s">
        <v>19739</v>
      </c>
      <c r="C7" s="402" t="s">
        <v>265</v>
      </c>
      <c r="D7" s="402" t="s">
        <v>15450</v>
      </c>
      <c r="E7" s="402" t="s">
        <v>10552</v>
      </c>
      <c r="F7" s="402" t="s">
        <v>65</v>
      </c>
      <c r="G7" s="402">
        <v>-0.64</v>
      </c>
      <c r="H7" s="402">
        <v>0</v>
      </c>
      <c r="I7" s="402">
        <v>0.64</v>
      </c>
      <c r="J7" s="513" t="s">
        <v>27748</v>
      </c>
      <c r="K7" s="513" t="s">
        <v>27749</v>
      </c>
      <c r="L7" s="402" t="s">
        <v>16</v>
      </c>
    </row>
    <row r="8" spans="1:12" ht="100.8" x14ac:dyDescent="0.3">
      <c r="A8" s="402" t="s">
        <v>19733</v>
      </c>
      <c r="B8" s="402" t="s">
        <v>19732</v>
      </c>
      <c r="C8" s="402" t="s">
        <v>265</v>
      </c>
      <c r="D8" s="402" t="s">
        <v>15450</v>
      </c>
      <c r="E8" s="402" t="s">
        <v>10552</v>
      </c>
      <c r="F8" s="402" t="s">
        <v>65</v>
      </c>
      <c r="G8" s="402">
        <v>18.079999999999998</v>
      </c>
      <c r="H8" s="402">
        <v>18.079999999999998</v>
      </c>
      <c r="I8" s="402">
        <v>0</v>
      </c>
      <c r="J8" s="513" t="s">
        <v>27750</v>
      </c>
      <c r="K8" s="513" t="s">
        <v>27751</v>
      </c>
      <c r="L8" s="402" t="s">
        <v>16</v>
      </c>
    </row>
    <row r="9" spans="1:12" ht="57.6" x14ac:dyDescent="0.3">
      <c r="A9" s="402" t="s">
        <v>27706</v>
      </c>
      <c r="B9" s="402" t="s">
        <v>27707</v>
      </c>
      <c r="C9" s="402" t="s">
        <v>265</v>
      </c>
      <c r="D9" s="402" t="s">
        <v>15450</v>
      </c>
      <c r="E9" s="402" t="s">
        <v>19765</v>
      </c>
      <c r="F9" s="402" t="s">
        <v>65</v>
      </c>
      <c r="G9" s="402">
        <v>0.64</v>
      </c>
      <c r="H9" s="402">
        <v>2.2400000000000002</v>
      </c>
      <c r="I9" s="402">
        <v>1.6</v>
      </c>
      <c r="J9" s="513" t="s">
        <v>27752</v>
      </c>
      <c r="K9" s="513" t="s">
        <v>27753</v>
      </c>
      <c r="L9" s="402" t="s">
        <v>16</v>
      </c>
    </row>
    <row r="10" spans="1:12" ht="57.6" x14ac:dyDescent="0.3">
      <c r="A10" s="402" t="s">
        <v>19299</v>
      </c>
      <c r="B10" s="402" t="s">
        <v>19300</v>
      </c>
      <c r="C10" s="402" t="s">
        <v>265</v>
      </c>
      <c r="D10" s="402" t="s">
        <v>15450</v>
      </c>
      <c r="E10" s="402" t="s">
        <v>10552</v>
      </c>
      <c r="F10" s="402" t="s">
        <v>65</v>
      </c>
      <c r="G10" s="402">
        <v>-0.32</v>
      </c>
      <c r="H10" s="402">
        <v>0</v>
      </c>
      <c r="I10" s="402">
        <v>0.32</v>
      </c>
      <c r="J10" s="513" t="s">
        <v>27754</v>
      </c>
      <c r="K10" s="513" t="s">
        <v>19764</v>
      </c>
      <c r="L10" s="402" t="s">
        <v>10355</v>
      </c>
    </row>
    <row r="11" spans="1:12" ht="57.6" x14ac:dyDescent="0.3">
      <c r="A11" s="402" t="s">
        <v>27755</v>
      </c>
      <c r="B11" s="402" t="s">
        <v>10506</v>
      </c>
      <c r="C11" s="402" t="s">
        <v>461</v>
      </c>
      <c r="D11" s="402" t="s">
        <v>15448</v>
      </c>
      <c r="E11" s="402" t="s">
        <v>10552</v>
      </c>
      <c r="F11" s="402" t="s">
        <v>232</v>
      </c>
      <c r="G11" s="402">
        <v>-2</v>
      </c>
      <c r="H11" s="402">
        <v>10</v>
      </c>
      <c r="I11" s="402">
        <v>12</v>
      </c>
      <c r="J11" s="513" t="s">
        <v>19781</v>
      </c>
      <c r="K11" s="513" t="s">
        <v>27756</v>
      </c>
      <c r="L11" s="402" t="s">
        <v>16</v>
      </c>
    </row>
    <row r="12" spans="1:12" ht="57.6" x14ac:dyDescent="0.3">
      <c r="A12" s="402" t="s">
        <v>19752</v>
      </c>
      <c r="B12" s="402" t="s">
        <v>19753</v>
      </c>
      <c r="C12" s="402" t="s">
        <v>265</v>
      </c>
      <c r="D12" s="402" t="s">
        <v>15450</v>
      </c>
      <c r="E12" s="402" t="s">
        <v>10552</v>
      </c>
      <c r="F12" s="402" t="s">
        <v>232</v>
      </c>
      <c r="G12" s="402">
        <v>0.32</v>
      </c>
      <c r="H12" s="402">
        <v>0.64</v>
      </c>
      <c r="I12" s="402">
        <v>0.32</v>
      </c>
      <c r="J12" s="513" t="s">
        <v>27757</v>
      </c>
      <c r="K12" s="513" t="s">
        <v>27758</v>
      </c>
      <c r="L12" s="402" t="s">
        <v>16</v>
      </c>
    </row>
    <row r="13" spans="1:12" ht="72" x14ac:dyDescent="0.3">
      <c r="A13" s="402" t="s">
        <v>27759</v>
      </c>
      <c r="B13" s="402" t="s">
        <v>27760</v>
      </c>
      <c r="C13" s="402" t="s">
        <v>265</v>
      </c>
      <c r="D13" s="402" t="s">
        <v>15448</v>
      </c>
      <c r="E13" s="402" t="s">
        <v>10552</v>
      </c>
      <c r="F13" s="402" t="s">
        <v>232</v>
      </c>
      <c r="G13" s="402">
        <v>4</v>
      </c>
      <c r="H13" s="402">
        <v>12.48</v>
      </c>
      <c r="I13" s="402">
        <v>8.48</v>
      </c>
      <c r="J13" s="513" t="s">
        <v>27761</v>
      </c>
      <c r="K13" s="513" t="s">
        <v>27762</v>
      </c>
      <c r="L13" s="402" t="s">
        <v>16</v>
      </c>
    </row>
    <row r="14" spans="1:12" ht="43.2" x14ac:dyDescent="0.3">
      <c r="A14" s="402" t="s">
        <v>27763</v>
      </c>
      <c r="B14" s="402" t="s">
        <v>27764</v>
      </c>
      <c r="C14" s="402" t="s">
        <v>313</v>
      </c>
      <c r="D14" s="402" t="s">
        <v>15447</v>
      </c>
      <c r="E14" s="402" t="s">
        <v>10552</v>
      </c>
      <c r="F14" s="402" t="s">
        <v>232</v>
      </c>
      <c r="G14" s="402">
        <v>0.52</v>
      </c>
      <c r="H14" s="402">
        <v>1</v>
      </c>
      <c r="I14" s="402">
        <v>0.48</v>
      </c>
      <c r="J14" s="513" t="s">
        <v>27765</v>
      </c>
      <c r="K14" s="513" t="s">
        <v>27766</v>
      </c>
      <c r="L14" s="402" t="s">
        <v>16</v>
      </c>
    </row>
    <row r="15" spans="1:12" ht="57.6" x14ac:dyDescent="0.3">
      <c r="A15" s="402" t="s">
        <v>19304</v>
      </c>
      <c r="B15" s="402" t="s">
        <v>19305</v>
      </c>
      <c r="C15" s="402" t="s">
        <v>265</v>
      </c>
      <c r="D15" s="402" t="s">
        <v>15450</v>
      </c>
      <c r="E15" s="402" t="s">
        <v>10552</v>
      </c>
      <c r="F15" s="402" t="s">
        <v>232</v>
      </c>
      <c r="G15" s="402">
        <v>-2</v>
      </c>
      <c r="H15" s="402">
        <v>2</v>
      </c>
      <c r="I15" s="402">
        <v>4</v>
      </c>
      <c r="J15" s="513" t="s">
        <v>27767</v>
      </c>
      <c r="K15" s="513" t="s">
        <v>19766</v>
      </c>
      <c r="L15" s="402" t="s">
        <v>16</v>
      </c>
    </row>
    <row r="16" spans="1:12" ht="72" x14ac:dyDescent="0.3">
      <c r="A16" s="402" t="s">
        <v>27768</v>
      </c>
      <c r="B16" s="402" t="s">
        <v>19744</v>
      </c>
      <c r="C16" s="402" t="s">
        <v>265</v>
      </c>
      <c r="D16" s="402" t="s">
        <v>15450</v>
      </c>
      <c r="E16" s="402" t="s">
        <v>10552</v>
      </c>
      <c r="F16" s="402" t="s">
        <v>232</v>
      </c>
      <c r="G16" s="402">
        <v>-2</v>
      </c>
      <c r="H16" s="402">
        <v>2.48</v>
      </c>
      <c r="I16" s="402">
        <v>4.4800000000000004</v>
      </c>
      <c r="J16" s="513" t="s">
        <v>27769</v>
      </c>
      <c r="K16" s="513" t="s">
        <v>27770</v>
      </c>
      <c r="L16" s="402" t="s">
        <v>16</v>
      </c>
    </row>
    <row r="17" spans="1:12" ht="100.8" x14ac:dyDescent="0.3">
      <c r="A17" s="402" t="s">
        <v>19733</v>
      </c>
      <c r="B17" s="402" t="s">
        <v>19732</v>
      </c>
      <c r="C17" s="402" t="s">
        <v>265</v>
      </c>
      <c r="D17" s="402" t="s">
        <v>15450</v>
      </c>
      <c r="E17" s="402" t="s">
        <v>10552</v>
      </c>
      <c r="F17" s="402" t="s">
        <v>232</v>
      </c>
      <c r="G17" s="402">
        <v>8</v>
      </c>
      <c r="H17" s="402">
        <v>14</v>
      </c>
      <c r="I17" s="402">
        <v>6</v>
      </c>
      <c r="J17" s="513" t="s">
        <v>27750</v>
      </c>
      <c r="K17" s="513" t="s">
        <v>27751</v>
      </c>
      <c r="L17" s="402" t="s">
        <v>16</v>
      </c>
    </row>
    <row r="18" spans="1:12" ht="43.2" x14ac:dyDescent="0.3">
      <c r="A18" s="402" t="s">
        <v>19302</v>
      </c>
      <c r="B18" s="402" t="s">
        <v>19303</v>
      </c>
      <c r="C18" s="402" t="s">
        <v>265</v>
      </c>
      <c r="D18" s="402" t="s">
        <v>15450</v>
      </c>
      <c r="E18" s="402" t="s">
        <v>10552</v>
      </c>
      <c r="F18" s="402" t="s">
        <v>232</v>
      </c>
      <c r="G18" s="402">
        <v>-0.32</v>
      </c>
      <c r="H18" s="402">
        <v>0.32</v>
      </c>
      <c r="I18" s="402">
        <v>0.64</v>
      </c>
      <c r="J18" s="513" t="s">
        <v>27771</v>
      </c>
      <c r="K18" s="513" t="s">
        <v>27772</v>
      </c>
      <c r="L18" s="402" t="s">
        <v>16</v>
      </c>
    </row>
    <row r="19" spans="1:12" ht="43.2" x14ac:dyDescent="0.3">
      <c r="A19" s="402" t="s">
        <v>27773</v>
      </c>
      <c r="B19" s="402" t="s">
        <v>27774</v>
      </c>
      <c r="C19" s="402" t="s">
        <v>297</v>
      </c>
      <c r="D19" s="402" t="s">
        <v>15452</v>
      </c>
      <c r="E19" s="402" t="s">
        <v>10552</v>
      </c>
      <c r="F19" s="402" t="s">
        <v>232</v>
      </c>
      <c r="G19" s="402">
        <v>0.15</v>
      </c>
      <c r="H19" s="402">
        <v>0.32</v>
      </c>
      <c r="I19" s="402">
        <v>0.17</v>
      </c>
      <c r="J19" s="513" t="s">
        <v>27775</v>
      </c>
      <c r="K19" s="513" t="s">
        <v>27776</v>
      </c>
      <c r="L19" s="402" t="s">
        <v>16</v>
      </c>
    </row>
    <row r="20" spans="1:12" ht="72" x14ac:dyDescent="0.3">
      <c r="A20" s="402" t="s">
        <v>27777</v>
      </c>
      <c r="B20" s="402" t="s">
        <v>27778</v>
      </c>
      <c r="C20" s="402" t="s">
        <v>461</v>
      </c>
      <c r="D20" s="402" t="s">
        <v>15449</v>
      </c>
      <c r="E20" s="402" t="s">
        <v>10552</v>
      </c>
      <c r="F20" s="402" t="s">
        <v>232</v>
      </c>
      <c r="G20" s="402">
        <v>1</v>
      </c>
      <c r="H20" s="402">
        <v>3</v>
      </c>
      <c r="I20" s="402">
        <v>2</v>
      </c>
      <c r="J20" s="513" t="s">
        <v>27779</v>
      </c>
      <c r="K20" s="513" t="s">
        <v>27780</v>
      </c>
      <c r="L20" s="402" t="s">
        <v>16</v>
      </c>
    </row>
    <row r="21" spans="1:12" ht="43.2" x14ac:dyDescent="0.3">
      <c r="A21" s="402" t="s">
        <v>27781</v>
      </c>
      <c r="B21" s="402" t="s">
        <v>27782</v>
      </c>
      <c r="C21" s="402" t="s">
        <v>265</v>
      </c>
      <c r="D21" s="402" t="s">
        <v>15450</v>
      </c>
      <c r="E21" s="402" t="s">
        <v>10552</v>
      </c>
      <c r="F21" s="402" t="s">
        <v>64</v>
      </c>
      <c r="G21" s="402">
        <v>1</v>
      </c>
      <c r="H21" s="402">
        <v>2</v>
      </c>
      <c r="I21" s="402">
        <v>1</v>
      </c>
      <c r="J21" s="513" t="s">
        <v>27783</v>
      </c>
      <c r="K21" s="513" t="s">
        <v>27784</v>
      </c>
      <c r="L21" s="402" t="s">
        <v>16</v>
      </c>
    </row>
    <row r="22" spans="1:12" ht="57.6" x14ac:dyDescent="0.3">
      <c r="A22" s="402" t="s">
        <v>27785</v>
      </c>
      <c r="B22" s="402" t="s">
        <v>19326</v>
      </c>
      <c r="C22" s="402" t="s">
        <v>461</v>
      </c>
      <c r="D22" s="402" t="s">
        <v>15449</v>
      </c>
      <c r="E22" s="402" t="s">
        <v>10552</v>
      </c>
      <c r="F22" s="402" t="s">
        <v>64</v>
      </c>
      <c r="G22" s="402">
        <v>6</v>
      </c>
      <c r="H22" s="402">
        <v>15</v>
      </c>
      <c r="I22" s="402">
        <v>9</v>
      </c>
      <c r="J22" s="513" t="s">
        <v>19777</v>
      </c>
      <c r="K22" s="513" t="s">
        <v>27786</v>
      </c>
      <c r="L22" s="402" t="s">
        <v>16</v>
      </c>
    </row>
    <row r="23" spans="1:12" ht="57.6" x14ac:dyDescent="0.3">
      <c r="A23" s="402" t="s">
        <v>19736</v>
      </c>
      <c r="B23" s="402" t="s">
        <v>19737</v>
      </c>
      <c r="C23" s="402" t="s">
        <v>265</v>
      </c>
      <c r="D23" s="402" t="s">
        <v>15448</v>
      </c>
      <c r="E23" s="402" t="s">
        <v>10552</v>
      </c>
      <c r="F23" s="402" t="s">
        <v>64</v>
      </c>
      <c r="G23" s="402">
        <v>10</v>
      </c>
      <c r="H23" s="402">
        <v>30</v>
      </c>
      <c r="I23" s="402">
        <v>20</v>
      </c>
      <c r="J23" s="513" t="s">
        <v>27787</v>
      </c>
      <c r="K23" s="513" t="s">
        <v>27788</v>
      </c>
      <c r="L23" s="402" t="s">
        <v>16</v>
      </c>
    </row>
    <row r="24" spans="1:12" ht="43.2" x14ac:dyDescent="0.3">
      <c r="A24" s="402" t="s">
        <v>27789</v>
      </c>
      <c r="B24" s="402" t="s">
        <v>27790</v>
      </c>
      <c r="C24" s="402" t="s">
        <v>502</v>
      </c>
      <c r="D24" s="402" t="s">
        <v>15451</v>
      </c>
      <c r="E24" s="402" t="s">
        <v>10552</v>
      </c>
      <c r="F24" s="402" t="s">
        <v>64</v>
      </c>
      <c r="G24" s="402">
        <v>2</v>
      </c>
      <c r="H24" s="402">
        <v>3</v>
      </c>
      <c r="I24" s="402">
        <v>1</v>
      </c>
      <c r="J24" s="513" t="s">
        <v>27791</v>
      </c>
      <c r="K24" s="513" t="s">
        <v>27792</v>
      </c>
      <c r="L24" s="402" t="s">
        <v>16</v>
      </c>
    </row>
    <row r="25" spans="1:12" ht="57.6" x14ac:dyDescent="0.3">
      <c r="A25" s="402" t="s">
        <v>19304</v>
      </c>
      <c r="B25" s="402" t="s">
        <v>19305</v>
      </c>
      <c r="C25" s="402" t="s">
        <v>265</v>
      </c>
      <c r="D25" s="402" t="s">
        <v>15450</v>
      </c>
      <c r="E25" s="402" t="s">
        <v>10552</v>
      </c>
      <c r="F25" s="402" t="s">
        <v>64</v>
      </c>
      <c r="G25" s="402">
        <v>-2</v>
      </c>
      <c r="H25" s="402">
        <v>2</v>
      </c>
      <c r="I25" s="402">
        <v>4</v>
      </c>
      <c r="J25" s="513" t="s">
        <v>27767</v>
      </c>
      <c r="K25" s="513" t="s">
        <v>19766</v>
      </c>
      <c r="L25" s="402" t="s">
        <v>16</v>
      </c>
    </row>
    <row r="26" spans="1:12" ht="72" x14ac:dyDescent="0.3">
      <c r="A26" s="402" t="s">
        <v>27793</v>
      </c>
      <c r="B26" s="402" t="s">
        <v>27794</v>
      </c>
      <c r="C26" s="402" t="s">
        <v>461</v>
      </c>
      <c r="D26" s="402" t="s">
        <v>15449</v>
      </c>
      <c r="E26" s="402" t="s">
        <v>10552</v>
      </c>
      <c r="F26" s="402" t="s">
        <v>64</v>
      </c>
      <c r="G26" s="402">
        <v>4</v>
      </c>
      <c r="H26" s="402">
        <v>8</v>
      </c>
      <c r="I26" s="402">
        <v>4</v>
      </c>
      <c r="J26" s="513" t="s">
        <v>27795</v>
      </c>
      <c r="K26" s="513" t="s">
        <v>27796</v>
      </c>
      <c r="L26" s="402" t="s">
        <v>16</v>
      </c>
    </row>
    <row r="27" spans="1:12" ht="100.8" x14ac:dyDescent="0.3">
      <c r="A27" s="402" t="s">
        <v>19733</v>
      </c>
      <c r="B27" s="402" t="s">
        <v>19732</v>
      </c>
      <c r="C27" s="402" t="s">
        <v>265</v>
      </c>
      <c r="D27" s="402" t="s">
        <v>15450</v>
      </c>
      <c r="E27" s="402" t="s">
        <v>10552</v>
      </c>
      <c r="F27" s="402" t="s">
        <v>64</v>
      </c>
      <c r="G27" s="402">
        <v>24</v>
      </c>
      <c r="H27" s="402">
        <v>48</v>
      </c>
      <c r="I27" s="402">
        <v>24</v>
      </c>
      <c r="J27" s="513" t="s">
        <v>27750</v>
      </c>
      <c r="K27" s="513" t="s">
        <v>27751</v>
      </c>
      <c r="L27" s="402" t="s">
        <v>16</v>
      </c>
    </row>
    <row r="28" spans="1:12" ht="43.2" x14ac:dyDescent="0.3">
      <c r="A28" s="402" t="s">
        <v>19302</v>
      </c>
      <c r="B28" s="402" t="s">
        <v>19303</v>
      </c>
      <c r="C28" s="402" t="s">
        <v>265</v>
      </c>
      <c r="D28" s="402" t="s">
        <v>15450</v>
      </c>
      <c r="E28" s="402" t="s">
        <v>10552</v>
      </c>
      <c r="F28" s="402" t="s">
        <v>64</v>
      </c>
      <c r="G28" s="402">
        <v>-0.48</v>
      </c>
      <c r="H28" s="402">
        <v>0.48</v>
      </c>
      <c r="I28" s="402">
        <v>0.96</v>
      </c>
      <c r="J28" s="513" t="s">
        <v>27771</v>
      </c>
      <c r="K28" s="513" t="s">
        <v>27772</v>
      </c>
      <c r="L28" s="402" t="s">
        <v>16</v>
      </c>
    </row>
    <row r="29" spans="1:12" ht="43.2" x14ac:dyDescent="0.3">
      <c r="A29" s="402" t="s">
        <v>27739</v>
      </c>
      <c r="B29" s="402" t="s">
        <v>18190</v>
      </c>
      <c r="C29" s="402" t="s">
        <v>265</v>
      </c>
      <c r="D29" s="402" t="s">
        <v>15450</v>
      </c>
      <c r="E29" s="402" t="s">
        <v>10552</v>
      </c>
      <c r="F29" s="402" t="s">
        <v>239</v>
      </c>
      <c r="G29" s="402">
        <v>0.32</v>
      </c>
      <c r="H29" s="402">
        <v>0.32</v>
      </c>
      <c r="I29" s="402">
        <v>0</v>
      </c>
      <c r="J29" s="513" t="s">
        <v>19776</v>
      </c>
      <c r="K29" s="513" t="s">
        <v>27740</v>
      </c>
      <c r="L29" s="402" t="s">
        <v>16</v>
      </c>
    </row>
    <row r="30" spans="1:12" ht="43.2" x14ac:dyDescent="0.3">
      <c r="A30" s="402" t="s">
        <v>19750</v>
      </c>
      <c r="B30" s="402" t="s">
        <v>19751</v>
      </c>
      <c r="C30" s="402" t="s">
        <v>265</v>
      </c>
      <c r="D30" s="402" t="s">
        <v>15450</v>
      </c>
      <c r="E30" s="402" t="s">
        <v>10552</v>
      </c>
      <c r="F30" s="402" t="s">
        <v>239</v>
      </c>
      <c r="G30" s="402">
        <v>0.32</v>
      </c>
      <c r="H30" s="402">
        <v>0.32</v>
      </c>
      <c r="I30" s="402">
        <v>0</v>
      </c>
      <c r="J30" s="513" t="s">
        <v>27797</v>
      </c>
      <c r="K30" s="513" t="s">
        <v>27798</v>
      </c>
      <c r="L30" s="402" t="s">
        <v>10355</v>
      </c>
    </row>
    <row r="31" spans="1:12" ht="43.2" x14ac:dyDescent="0.3">
      <c r="A31" s="402" t="s">
        <v>19742</v>
      </c>
      <c r="B31" s="402" t="s">
        <v>19743</v>
      </c>
      <c r="C31" s="402" t="s">
        <v>265</v>
      </c>
      <c r="D31" s="402" t="s">
        <v>15450</v>
      </c>
      <c r="E31" s="402" t="s">
        <v>10552</v>
      </c>
      <c r="F31" s="402" t="s">
        <v>239</v>
      </c>
      <c r="G31" s="402">
        <v>0.32</v>
      </c>
      <c r="H31" s="402">
        <v>0.32</v>
      </c>
      <c r="I31" s="402">
        <v>0</v>
      </c>
      <c r="J31" s="513" t="s">
        <v>27741</v>
      </c>
      <c r="K31" s="513" t="s">
        <v>27742</v>
      </c>
      <c r="L31" s="402" t="s">
        <v>16</v>
      </c>
    </row>
    <row r="32" spans="1:12" ht="43.2" x14ac:dyDescent="0.3">
      <c r="A32" s="402" t="s">
        <v>19734</v>
      </c>
      <c r="B32" s="402" t="s">
        <v>19735</v>
      </c>
      <c r="C32" s="402" t="s">
        <v>265</v>
      </c>
      <c r="D32" s="402" t="s">
        <v>15450</v>
      </c>
      <c r="E32" s="402" t="s">
        <v>10552</v>
      </c>
      <c r="F32" s="402" t="s">
        <v>239</v>
      </c>
      <c r="G32" s="402">
        <v>-0.32</v>
      </c>
      <c r="H32" s="402">
        <v>0</v>
      </c>
      <c r="I32" s="402">
        <v>0.32</v>
      </c>
      <c r="J32" s="513" t="s">
        <v>27746</v>
      </c>
      <c r="K32" s="513" t="s">
        <v>27747</v>
      </c>
      <c r="L32" s="402" t="s">
        <v>16</v>
      </c>
    </row>
    <row r="33" spans="1:12" ht="43.2" x14ac:dyDescent="0.3">
      <c r="A33" s="402" t="s">
        <v>19740</v>
      </c>
      <c r="B33" s="402" t="s">
        <v>19741</v>
      </c>
      <c r="C33" s="402" t="s">
        <v>265</v>
      </c>
      <c r="D33" s="402" t="s">
        <v>15450</v>
      </c>
      <c r="E33" s="402" t="s">
        <v>19765</v>
      </c>
      <c r="F33" s="402" t="s">
        <v>239</v>
      </c>
      <c r="G33" s="402">
        <v>0.48</v>
      </c>
      <c r="H33" s="402">
        <v>0.96</v>
      </c>
      <c r="I33" s="402">
        <v>0.48</v>
      </c>
      <c r="J33" s="513" t="s">
        <v>27799</v>
      </c>
      <c r="K33" s="513" t="s">
        <v>27800</v>
      </c>
      <c r="L33" s="402" t="s">
        <v>10355</v>
      </c>
    </row>
    <row r="34" spans="1:12" ht="43.2" x14ac:dyDescent="0.3">
      <c r="A34" s="402" t="s">
        <v>19738</v>
      </c>
      <c r="B34" s="402" t="s">
        <v>19739</v>
      </c>
      <c r="C34" s="402" t="s">
        <v>265</v>
      </c>
      <c r="D34" s="402" t="s">
        <v>15450</v>
      </c>
      <c r="E34" s="402" t="s">
        <v>10552</v>
      </c>
      <c r="F34" s="402" t="s">
        <v>239</v>
      </c>
      <c r="G34" s="402">
        <v>0.32</v>
      </c>
      <c r="H34" s="402">
        <v>0.32</v>
      </c>
      <c r="I34" s="402">
        <v>0</v>
      </c>
      <c r="J34" s="513" t="s">
        <v>27748</v>
      </c>
      <c r="K34" s="513" t="s">
        <v>27749</v>
      </c>
      <c r="L34" s="402" t="s">
        <v>16</v>
      </c>
    </row>
  </sheetData>
  <autoFilter ref="A1:L36" xr:uid="{0C716A3F-CC89-41E7-959A-DA075A56E846}"/>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AAE0B-DB2B-4288-B603-341CE0D0F021}">
  <sheetPr>
    <tabColor rgb="FF92D050"/>
  </sheetPr>
  <dimension ref="A1:Q6"/>
  <sheetViews>
    <sheetView workbookViewId="0"/>
  </sheetViews>
  <sheetFormatPr defaultColWidth="8.6640625" defaultRowHeight="14.4" x14ac:dyDescent="0.3"/>
  <cols>
    <col min="1" max="1" width="11.33203125" style="507" customWidth="1"/>
    <col min="2" max="2" width="25.44140625" style="465" customWidth="1"/>
    <col min="3" max="3" width="14.44140625" style="465" customWidth="1"/>
    <col min="4" max="4" width="8.44140625" style="465" customWidth="1"/>
    <col min="5" max="8" width="8.6640625" style="465"/>
    <col min="9" max="9" width="9.109375" style="465" customWidth="1"/>
    <col min="10" max="11" width="8.6640625" style="465"/>
    <col min="12" max="12" width="7.33203125" style="465" customWidth="1"/>
    <col min="13" max="13" width="7.109375" style="465" customWidth="1"/>
    <col min="14" max="14" width="9.5546875" style="465" customWidth="1"/>
    <col min="15" max="15" width="7" style="465" customWidth="1"/>
    <col min="16" max="16" width="6.44140625" style="465" customWidth="1"/>
    <col min="17" max="17" width="14.33203125" style="465" customWidth="1"/>
    <col min="18" max="16384" width="8.6640625" style="465"/>
  </cols>
  <sheetData>
    <row r="1" spans="1:17" ht="28.8" x14ac:dyDescent="0.3">
      <c r="A1" s="507" t="s">
        <v>76</v>
      </c>
      <c r="B1" s="465" t="s">
        <v>10133</v>
      </c>
      <c r="C1" s="465" t="s">
        <v>21</v>
      </c>
      <c r="D1" s="467" t="s">
        <v>8351</v>
      </c>
      <c r="E1" s="467" t="s">
        <v>8352</v>
      </c>
      <c r="F1" s="467" t="s">
        <v>11591</v>
      </c>
      <c r="G1" s="467" t="s">
        <v>11592</v>
      </c>
      <c r="H1" s="467" t="s">
        <v>8353</v>
      </c>
      <c r="I1" s="467" t="s">
        <v>8354</v>
      </c>
      <c r="J1" s="467" t="s">
        <v>8355</v>
      </c>
      <c r="K1" s="467" t="s">
        <v>8356</v>
      </c>
      <c r="L1" s="467" t="s">
        <v>8357</v>
      </c>
      <c r="M1" s="467" t="s">
        <v>8358</v>
      </c>
      <c r="N1" s="467" t="s">
        <v>8359</v>
      </c>
      <c r="O1" s="467" t="s">
        <v>8360</v>
      </c>
      <c r="P1" s="467" t="s">
        <v>9455</v>
      </c>
      <c r="Q1" s="465" t="s">
        <v>17551</v>
      </c>
    </row>
    <row r="2" spans="1:17" ht="28.8" x14ac:dyDescent="0.3">
      <c r="A2" s="507">
        <v>45558</v>
      </c>
      <c r="B2" s="465" t="s">
        <v>27575</v>
      </c>
      <c r="C2" s="465" t="s">
        <v>15450</v>
      </c>
      <c r="D2" s="465" t="s">
        <v>8350</v>
      </c>
      <c r="E2" s="465" t="s">
        <v>8350</v>
      </c>
      <c r="F2" s="465" t="s">
        <v>8350</v>
      </c>
      <c r="G2" s="465" t="s">
        <v>8350</v>
      </c>
      <c r="H2" s="465" t="s">
        <v>8350</v>
      </c>
      <c r="I2" s="465" t="s">
        <v>8350</v>
      </c>
      <c r="J2" s="465" t="s">
        <v>8350</v>
      </c>
      <c r="K2" s="465" t="s">
        <v>8350</v>
      </c>
      <c r="L2" s="465" t="s">
        <v>8350</v>
      </c>
      <c r="M2" s="465" t="s">
        <v>8350</v>
      </c>
      <c r="N2" s="465">
        <v>1</v>
      </c>
      <c r="O2" s="465" t="s">
        <v>8350</v>
      </c>
      <c r="P2" s="465" t="s">
        <v>8350</v>
      </c>
      <c r="Q2" s="465" t="s">
        <v>16</v>
      </c>
    </row>
    <row r="3" spans="1:17" ht="28.8" x14ac:dyDescent="0.3">
      <c r="A3" s="507">
        <v>45545</v>
      </c>
      <c r="B3" s="465" t="s">
        <v>18690</v>
      </c>
      <c r="C3" s="465" t="s">
        <v>15450</v>
      </c>
      <c r="D3" s="465" t="s">
        <v>8350</v>
      </c>
      <c r="E3" s="465" t="s">
        <v>8350</v>
      </c>
      <c r="F3" s="465" t="s">
        <v>8350</v>
      </c>
      <c r="G3" s="465" t="s">
        <v>8350</v>
      </c>
      <c r="H3" s="465" t="s">
        <v>8350</v>
      </c>
      <c r="I3" s="465" t="s">
        <v>8350</v>
      </c>
      <c r="J3" s="465" t="s">
        <v>8350</v>
      </c>
      <c r="K3" s="465" t="s">
        <v>8350</v>
      </c>
      <c r="L3" s="465" t="s">
        <v>8350</v>
      </c>
      <c r="M3" s="465" t="s">
        <v>8350</v>
      </c>
      <c r="N3" s="465">
        <v>1</v>
      </c>
      <c r="O3" s="465">
        <v>1</v>
      </c>
      <c r="P3" s="465" t="s">
        <v>8350</v>
      </c>
      <c r="Q3" s="465" t="s">
        <v>10355</v>
      </c>
    </row>
    <row r="4" spans="1:17" ht="28.8" x14ac:dyDescent="0.3">
      <c r="A4" s="507">
        <v>45541</v>
      </c>
      <c r="B4" s="465" t="s">
        <v>27801</v>
      </c>
      <c r="C4" s="465" t="s">
        <v>15450</v>
      </c>
      <c r="D4" s="465" t="s">
        <v>8350</v>
      </c>
      <c r="E4" s="465" t="s">
        <v>8350</v>
      </c>
      <c r="F4" s="465" t="s">
        <v>8350</v>
      </c>
      <c r="G4" s="465" t="s">
        <v>8350</v>
      </c>
      <c r="H4" s="465" t="s">
        <v>8350</v>
      </c>
      <c r="I4" s="465" t="s">
        <v>8350</v>
      </c>
      <c r="J4" s="465" t="s">
        <v>8350</v>
      </c>
      <c r="K4" s="465" t="s">
        <v>8350</v>
      </c>
      <c r="L4" s="465" t="s">
        <v>8350</v>
      </c>
      <c r="M4" s="465" t="s">
        <v>8350</v>
      </c>
      <c r="N4" s="465">
        <v>50</v>
      </c>
      <c r="O4" s="465">
        <v>50</v>
      </c>
      <c r="P4" s="465" t="s">
        <v>8350</v>
      </c>
      <c r="Q4" s="465" t="s">
        <v>10355</v>
      </c>
    </row>
    <row r="5" spans="1:17" ht="43.2" x14ac:dyDescent="0.3">
      <c r="A5" s="507">
        <v>45540</v>
      </c>
      <c r="B5" s="465" t="s">
        <v>19715</v>
      </c>
      <c r="C5" s="465" t="s">
        <v>15448</v>
      </c>
      <c r="D5" s="465" t="s">
        <v>8350</v>
      </c>
      <c r="E5" s="465" t="s">
        <v>8350</v>
      </c>
      <c r="F5" s="465" t="s">
        <v>8350</v>
      </c>
      <c r="G5" s="465" t="s">
        <v>8350</v>
      </c>
      <c r="H5" s="465" t="s">
        <v>8350</v>
      </c>
      <c r="I5" s="465" t="s">
        <v>8350</v>
      </c>
      <c r="J5" s="465">
        <v>2</v>
      </c>
      <c r="K5" s="465" t="s">
        <v>8350</v>
      </c>
      <c r="L5" s="465" t="s">
        <v>8350</v>
      </c>
      <c r="M5" s="465" t="s">
        <v>8350</v>
      </c>
      <c r="N5" s="465" t="s">
        <v>8350</v>
      </c>
      <c r="O5" s="465" t="s">
        <v>8350</v>
      </c>
      <c r="P5" s="465" t="s">
        <v>8350</v>
      </c>
      <c r="Q5" s="465" t="s">
        <v>16</v>
      </c>
    </row>
    <row r="6" spans="1:17" ht="28.8" x14ac:dyDescent="0.3">
      <c r="A6" s="507">
        <v>45539</v>
      </c>
      <c r="B6" s="465" t="s">
        <v>27802</v>
      </c>
      <c r="C6" s="465" t="s">
        <v>15450</v>
      </c>
      <c r="D6" s="465" t="s">
        <v>8350</v>
      </c>
      <c r="E6" s="465" t="s">
        <v>8350</v>
      </c>
      <c r="F6" s="465" t="s">
        <v>8350</v>
      </c>
      <c r="G6" s="465" t="s">
        <v>8350</v>
      </c>
      <c r="H6" s="465" t="s">
        <v>8350</v>
      </c>
      <c r="I6" s="465" t="s">
        <v>8350</v>
      </c>
      <c r="J6" s="465" t="s">
        <v>8350</v>
      </c>
      <c r="K6" s="465" t="s">
        <v>8350</v>
      </c>
      <c r="L6" s="465" t="s">
        <v>8350</v>
      </c>
      <c r="M6" s="465" t="s">
        <v>8350</v>
      </c>
      <c r="N6" s="465">
        <v>10</v>
      </c>
      <c r="O6" s="465">
        <v>10</v>
      </c>
      <c r="P6" s="465" t="s">
        <v>8350</v>
      </c>
      <c r="Q6" s="465" t="s">
        <v>10355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57AE-16BF-43C6-9C49-C017AD5E2A1D}">
  <sheetPr>
    <tabColor rgb="FF92D050"/>
  </sheetPr>
  <dimension ref="A1:L50"/>
  <sheetViews>
    <sheetView zoomScale="90" zoomScaleNormal="90" workbookViewId="0">
      <selection sqref="A1:L1"/>
    </sheetView>
  </sheetViews>
  <sheetFormatPr defaultColWidth="8.6640625" defaultRowHeight="14.4" x14ac:dyDescent="0.3"/>
  <cols>
    <col min="1" max="1" width="33.33203125" style="402" customWidth="1"/>
    <col min="2" max="2" width="10.33203125" style="402" customWidth="1"/>
    <col min="3" max="3" width="13.109375" style="402" customWidth="1"/>
    <col min="4" max="4" width="10.44140625" style="402" customWidth="1"/>
    <col min="5" max="5" width="13.6640625" style="402" customWidth="1"/>
    <col min="6" max="6" width="15.109375" style="402" customWidth="1"/>
    <col min="7" max="7" width="10.44140625" style="402" customWidth="1"/>
    <col min="8" max="8" width="13.5546875" style="402" customWidth="1"/>
    <col min="9" max="9" width="14" style="402" customWidth="1"/>
    <col min="10" max="10" width="10.44140625" style="402" customWidth="1"/>
    <col min="11" max="11" width="16.33203125" style="402" customWidth="1"/>
    <col min="12" max="12" width="13.6640625" style="402" customWidth="1"/>
    <col min="13" max="16384" width="8.6640625" style="402"/>
  </cols>
  <sheetData>
    <row r="1" spans="1:12" x14ac:dyDescent="0.3">
      <c r="A1" s="529" t="s">
        <v>18013</v>
      </c>
      <c r="B1" s="529"/>
      <c r="C1" s="529"/>
      <c r="D1" s="529"/>
      <c r="E1" s="529"/>
      <c r="F1" s="529"/>
      <c r="G1" s="529"/>
      <c r="H1" s="529"/>
      <c r="I1" s="529"/>
      <c r="J1" s="529"/>
      <c r="K1" s="529"/>
      <c r="L1" s="529"/>
    </row>
    <row r="3" spans="1:12" ht="28.8" x14ac:dyDescent="0.3">
      <c r="A3" s="506"/>
      <c r="B3" s="506"/>
      <c r="C3" s="508" t="s">
        <v>64</v>
      </c>
      <c r="D3" s="508"/>
      <c r="E3" s="508"/>
      <c r="F3" s="508" t="s">
        <v>239</v>
      </c>
      <c r="G3" s="508"/>
      <c r="H3" s="508"/>
      <c r="I3" s="508" t="s">
        <v>65</v>
      </c>
      <c r="J3" s="508"/>
      <c r="K3" s="508"/>
      <c r="L3" s="508" t="s">
        <v>15713</v>
      </c>
    </row>
    <row r="4" spans="1:12" ht="43.2" x14ac:dyDescent="0.3">
      <c r="A4" s="468"/>
      <c r="B4" s="469" t="s">
        <v>8412</v>
      </c>
      <c r="C4" s="469" t="s">
        <v>8413</v>
      </c>
      <c r="D4" s="469" t="s">
        <v>8414</v>
      </c>
      <c r="E4" s="469" t="s">
        <v>8415</v>
      </c>
      <c r="F4" s="469" t="s">
        <v>8413</v>
      </c>
      <c r="G4" s="469" t="s">
        <v>8414</v>
      </c>
      <c r="H4" s="469" t="s">
        <v>8415</v>
      </c>
      <c r="I4" s="469" t="s">
        <v>8413</v>
      </c>
      <c r="J4" s="469" t="s">
        <v>8414</v>
      </c>
      <c r="K4" s="469" t="s">
        <v>8415</v>
      </c>
      <c r="L4" s="469" t="s">
        <v>8413</v>
      </c>
    </row>
    <row r="5" spans="1:12" x14ac:dyDescent="0.3">
      <c r="A5" s="470" t="s">
        <v>8416</v>
      </c>
      <c r="B5" s="471">
        <v>1925</v>
      </c>
      <c r="C5" s="472">
        <v>0.99</v>
      </c>
      <c r="D5" s="472">
        <v>0.93</v>
      </c>
      <c r="E5" s="472">
        <v>0.06</v>
      </c>
      <c r="F5" s="472">
        <v>0.43</v>
      </c>
      <c r="G5" s="472">
        <v>0.35</v>
      </c>
      <c r="H5" s="472">
        <v>0.08</v>
      </c>
      <c r="I5" s="472">
        <v>0.35</v>
      </c>
      <c r="J5" s="472">
        <v>0.32</v>
      </c>
      <c r="K5" s="472">
        <v>0.03</v>
      </c>
      <c r="L5" s="472">
        <v>0.06</v>
      </c>
    </row>
    <row r="6" spans="1:12" x14ac:dyDescent="0.3">
      <c r="A6" s="470" t="s">
        <v>8417</v>
      </c>
      <c r="B6" s="471">
        <v>508</v>
      </c>
      <c r="C6" s="472">
        <v>1</v>
      </c>
      <c r="D6" s="472">
        <v>1</v>
      </c>
      <c r="E6" s="472">
        <v>0</v>
      </c>
      <c r="F6" s="472">
        <v>0.97</v>
      </c>
      <c r="G6" s="472">
        <v>0.93</v>
      </c>
      <c r="H6" s="472">
        <v>0.04</v>
      </c>
      <c r="I6" s="472">
        <v>0.02</v>
      </c>
      <c r="J6" s="472">
        <v>0.02</v>
      </c>
      <c r="K6" s="472">
        <v>0</v>
      </c>
      <c r="L6" s="472">
        <v>0.01</v>
      </c>
    </row>
    <row r="7" spans="1:12" ht="15" thickBot="1" x14ac:dyDescent="0.35">
      <c r="A7" s="473" t="s">
        <v>8418</v>
      </c>
      <c r="B7" s="474">
        <v>2433</v>
      </c>
      <c r="C7" s="475">
        <v>0.99</v>
      </c>
      <c r="D7" s="475">
        <v>0.95</v>
      </c>
      <c r="E7" s="475">
        <v>0.05</v>
      </c>
      <c r="F7" s="475">
        <v>0.54</v>
      </c>
      <c r="G7" s="475">
        <v>0.47</v>
      </c>
      <c r="H7" s="475">
        <v>7.0000000000000007E-2</v>
      </c>
      <c r="I7" s="475">
        <v>0.28000000000000003</v>
      </c>
      <c r="J7" s="475">
        <v>0.26</v>
      </c>
      <c r="K7" s="475">
        <v>0.02</v>
      </c>
      <c r="L7" s="475">
        <v>0.05</v>
      </c>
    </row>
    <row r="8" spans="1:12" x14ac:dyDescent="0.3">
      <c r="A8" s="470" t="s">
        <v>11902</v>
      </c>
      <c r="B8" s="471">
        <v>328</v>
      </c>
      <c r="C8" s="472">
        <v>0.99</v>
      </c>
      <c r="D8" s="472">
        <v>0.92</v>
      </c>
      <c r="E8" s="472">
        <v>7.0000000000000007E-2</v>
      </c>
      <c r="F8" s="472">
        <v>0.46</v>
      </c>
      <c r="G8" s="472">
        <v>0.39</v>
      </c>
      <c r="H8" s="472">
        <v>7.0000000000000007E-2</v>
      </c>
      <c r="I8" s="472">
        <v>0.34</v>
      </c>
      <c r="J8" s="472">
        <v>0.32</v>
      </c>
      <c r="K8" s="472">
        <v>0.02</v>
      </c>
      <c r="L8" s="472">
        <v>0.05</v>
      </c>
    </row>
    <row r="9" spans="1:12" x14ac:dyDescent="0.3">
      <c r="A9" s="470" t="s">
        <v>11903</v>
      </c>
      <c r="B9" s="471">
        <v>24</v>
      </c>
      <c r="C9" s="472">
        <v>1</v>
      </c>
      <c r="D9" s="472">
        <v>1</v>
      </c>
      <c r="E9" s="472">
        <v>0</v>
      </c>
      <c r="F9" s="472">
        <v>1</v>
      </c>
      <c r="G9" s="472">
        <v>1</v>
      </c>
      <c r="H9" s="472">
        <v>0</v>
      </c>
      <c r="I9" s="472">
        <v>0</v>
      </c>
      <c r="J9" s="472">
        <v>0</v>
      </c>
      <c r="K9" s="472">
        <v>0</v>
      </c>
      <c r="L9" s="472">
        <v>0</v>
      </c>
    </row>
    <row r="10" spans="1:12" ht="15" thickBot="1" x14ac:dyDescent="0.35">
      <c r="A10" s="473" t="s">
        <v>11904</v>
      </c>
      <c r="B10" s="474">
        <v>352</v>
      </c>
      <c r="C10" s="475">
        <v>0.99</v>
      </c>
      <c r="D10" s="475">
        <v>0.93</v>
      </c>
      <c r="E10" s="475">
        <v>0.06</v>
      </c>
      <c r="F10" s="475">
        <v>0.5</v>
      </c>
      <c r="G10" s="475">
        <v>0.43</v>
      </c>
      <c r="H10" s="475">
        <v>7.0000000000000007E-2</v>
      </c>
      <c r="I10" s="475">
        <v>0.32</v>
      </c>
      <c r="J10" s="475">
        <v>0.3</v>
      </c>
      <c r="K10" s="475">
        <v>0.02</v>
      </c>
      <c r="L10" s="475">
        <v>0.05</v>
      </c>
    </row>
    <row r="11" spans="1:12" x14ac:dyDescent="0.3">
      <c r="A11" s="470" t="s">
        <v>11905</v>
      </c>
      <c r="B11" s="471">
        <v>289</v>
      </c>
      <c r="C11" s="472">
        <v>0.99</v>
      </c>
      <c r="D11" s="472">
        <v>0.94</v>
      </c>
      <c r="E11" s="472">
        <v>0.05</v>
      </c>
      <c r="F11" s="472">
        <v>0.56999999999999995</v>
      </c>
      <c r="G11" s="472">
        <v>0.42</v>
      </c>
      <c r="H11" s="472">
        <v>0.15</v>
      </c>
      <c r="I11" s="472">
        <v>0.3</v>
      </c>
      <c r="J11" s="472">
        <v>0.26</v>
      </c>
      <c r="K11" s="472">
        <v>0.04</v>
      </c>
      <c r="L11" s="472">
        <v>0.06</v>
      </c>
    </row>
    <row r="12" spans="1:12" x14ac:dyDescent="0.3">
      <c r="A12" s="470" t="s">
        <v>11906</v>
      </c>
      <c r="B12" s="471">
        <v>98</v>
      </c>
      <c r="C12" s="472">
        <v>1</v>
      </c>
      <c r="D12" s="472">
        <v>1</v>
      </c>
      <c r="E12" s="472">
        <v>0</v>
      </c>
      <c r="F12" s="472">
        <v>0.97</v>
      </c>
      <c r="G12" s="472">
        <v>0.96</v>
      </c>
      <c r="H12" s="472">
        <v>0.01</v>
      </c>
      <c r="I12" s="472">
        <v>0.04</v>
      </c>
      <c r="J12" s="472">
        <v>0.04</v>
      </c>
      <c r="K12" s="472">
        <v>0</v>
      </c>
      <c r="L12" s="472">
        <v>0.01</v>
      </c>
    </row>
    <row r="13" spans="1:12" ht="15" thickBot="1" x14ac:dyDescent="0.35">
      <c r="A13" s="473" t="s">
        <v>11907</v>
      </c>
      <c r="B13" s="474">
        <v>387</v>
      </c>
      <c r="C13" s="475">
        <v>0.99</v>
      </c>
      <c r="D13" s="475">
        <v>0.96</v>
      </c>
      <c r="E13" s="475">
        <v>0.04</v>
      </c>
      <c r="F13" s="475">
        <v>0.67</v>
      </c>
      <c r="G13" s="475">
        <v>0.55000000000000004</v>
      </c>
      <c r="H13" s="475">
        <v>0.12</v>
      </c>
      <c r="I13" s="475">
        <v>0.23</v>
      </c>
      <c r="J13" s="475">
        <v>0.2</v>
      </c>
      <c r="K13" s="475">
        <v>0.03</v>
      </c>
      <c r="L13" s="475">
        <v>0.05</v>
      </c>
    </row>
    <row r="14" spans="1:12" x14ac:dyDescent="0.3">
      <c r="A14" s="470" t="s">
        <v>11908</v>
      </c>
      <c r="B14" s="471">
        <v>129</v>
      </c>
      <c r="C14" s="472">
        <v>0.99</v>
      </c>
      <c r="D14" s="472">
        <v>0.92</v>
      </c>
      <c r="E14" s="472">
        <v>7.0000000000000007E-2</v>
      </c>
      <c r="F14" s="472">
        <v>0.45</v>
      </c>
      <c r="G14" s="472">
        <v>0.28999999999999998</v>
      </c>
      <c r="H14" s="472">
        <v>0.16</v>
      </c>
      <c r="I14" s="472">
        <v>0.37</v>
      </c>
      <c r="J14" s="472">
        <v>0.34</v>
      </c>
      <c r="K14" s="472">
        <v>0.03</v>
      </c>
      <c r="L14" s="472">
        <v>0.09</v>
      </c>
    </row>
    <row r="15" spans="1:12" x14ac:dyDescent="0.3">
      <c r="A15" s="470" t="s">
        <v>11909</v>
      </c>
      <c r="B15" s="471">
        <v>52</v>
      </c>
      <c r="C15" s="472">
        <v>1</v>
      </c>
      <c r="D15" s="472">
        <v>1</v>
      </c>
      <c r="E15" s="472">
        <v>0</v>
      </c>
      <c r="F15" s="472">
        <v>1</v>
      </c>
      <c r="G15" s="472">
        <v>0.96</v>
      </c>
      <c r="H15" s="472">
        <v>0.04</v>
      </c>
      <c r="I15" s="472">
        <v>0</v>
      </c>
      <c r="J15" s="472">
        <v>0</v>
      </c>
      <c r="K15" s="472">
        <v>0</v>
      </c>
      <c r="L15" s="472">
        <v>0</v>
      </c>
    </row>
    <row r="16" spans="1:12" ht="15" thickBot="1" x14ac:dyDescent="0.35">
      <c r="A16" s="473" t="s">
        <v>11910</v>
      </c>
      <c r="B16" s="474">
        <v>181</v>
      </c>
      <c r="C16" s="475">
        <v>0.99</v>
      </c>
      <c r="D16" s="475">
        <v>0.94</v>
      </c>
      <c r="E16" s="475">
        <v>0.05</v>
      </c>
      <c r="F16" s="475">
        <v>0.61</v>
      </c>
      <c r="G16" s="475">
        <v>0.48</v>
      </c>
      <c r="H16" s="475">
        <v>0.13</v>
      </c>
      <c r="I16" s="475">
        <v>0.27</v>
      </c>
      <c r="J16" s="475">
        <v>0.24</v>
      </c>
      <c r="K16" s="475">
        <v>0.02</v>
      </c>
      <c r="L16" s="475">
        <v>0.06</v>
      </c>
    </row>
    <row r="17" spans="1:12" x14ac:dyDescent="0.3">
      <c r="A17" s="470" t="s">
        <v>11911</v>
      </c>
      <c r="B17" s="471">
        <v>115</v>
      </c>
      <c r="C17" s="472">
        <v>0.99</v>
      </c>
      <c r="D17" s="472">
        <v>0.94</v>
      </c>
      <c r="E17" s="472">
        <v>0.05</v>
      </c>
      <c r="F17" s="472">
        <v>0.54</v>
      </c>
      <c r="G17" s="472">
        <v>0.36</v>
      </c>
      <c r="H17" s="472">
        <v>0.18</v>
      </c>
      <c r="I17" s="472">
        <v>0.39</v>
      </c>
      <c r="J17" s="472">
        <v>0.32</v>
      </c>
      <c r="K17" s="472">
        <v>7.0000000000000007E-2</v>
      </c>
      <c r="L17" s="472">
        <v>0.1</v>
      </c>
    </row>
    <row r="18" spans="1:12" x14ac:dyDescent="0.3">
      <c r="A18" s="470" t="s">
        <v>11912</v>
      </c>
      <c r="B18" s="471">
        <v>4</v>
      </c>
      <c r="C18" s="472">
        <v>1</v>
      </c>
      <c r="D18" s="472">
        <v>1</v>
      </c>
      <c r="E18" s="472">
        <v>0</v>
      </c>
      <c r="F18" s="472">
        <v>1</v>
      </c>
      <c r="G18" s="472">
        <v>1</v>
      </c>
      <c r="H18" s="472">
        <v>0</v>
      </c>
      <c r="I18" s="472">
        <v>0</v>
      </c>
      <c r="J18" s="472">
        <v>0</v>
      </c>
      <c r="K18" s="472">
        <v>0</v>
      </c>
      <c r="L18" s="472">
        <v>0</v>
      </c>
    </row>
    <row r="19" spans="1:12" ht="15" thickBot="1" x14ac:dyDescent="0.35">
      <c r="A19" s="473" t="s">
        <v>11913</v>
      </c>
      <c r="B19" s="474">
        <v>119</v>
      </c>
      <c r="C19" s="475">
        <v>0.99</v>
      </c>
      <c r="D19" s="475">
        <v>0.94</v>
      </c>
      <c r="E19" s="475">
        <v>0.05</v>
      </c>
      <c r="F19" s="475">
        <v>0.55000000000000004</v>
      </c>
      <c r="G19" s="475">
        <v>0.38</v>
      </c>
      <c r="H19" s="475">
        <v>0.18</v>
      </c>
      <c r="I19" s="475">
        <v>0.38</v>
      </c>
      <c r="J19" s="475">
        <v>0.31</v>
      </c>
      <c r="K19" s="475">
        <v>7.0000000000000007E-2</v>
      </c>
      <c r="L19" s="475">
        <v>0.09</v>
      </c>
    </row>
    <row r="20" spans="1:12" x14ac:dyDescent="0.3">
      <c r="A20" s="470" t="s">
        <v>11914</v>
      </c>
      <c r="B20" s="471">
        <v>855</v>
      </c>
      <c r="C20" s="472">
        <v>1</v>
      </c>
      <c r="D20" s="472">
        <v>0.95</v>
      </c>
      <c r="E20" s="472">
        <v>0.05</v>
      </c>
      <c r="F20" s="472">
        <v>0.33</v>
      </c>
      <c r="G20" s="472">
        <v>0.28999999999999998</v>
      </c>
      <c r="H20" s="472">
        <v>0.04</v>
      </c>
      <c r="I20" s="472">
        <v>0.37</v>
      </c>
      <c r="J20" s="472">
        <v>0.36</v>
      </c>
      <c r="K20" s="472">
        <v>0.01</v>
      </c>
      <c r="L20" s="472">
        <v>0.04</v>
      </c>
    </row>
    <row r="21" spans="1:12" x14ac:dyDescent="0.3">
      <c r="A21" s="470" t="s">
        <v>11915</v>
      </c>
      <c r="B21" s="471">
        <v>267</v>
      </c>
      <c r="C21" s="472">
        <v>1</v>
      </c>
      <c r="D21" s="472">
        <v>1</v>
      </c>
      <c r="E21" s="472">
        <v>0</v>
      </c>
      <c r="F21" s="472">
        <v>0.96</v>
      </c>
      <c r="G21" s="472">
        <v>0.93</v>
      </c>
      <c r="H21" s="472">
        <v>0.04</v>
      </c>
      <c r="I21" s="472">
        <v>0.02</v>
      </c>
      <c r="J21" s="472">
        <v>0.01</v>
      </c>
      <c r="K21" s="472">
        <v>0.01</v>
      </c>
      <c r="L21" s="472">
        <v>0.01</v>
      </c>
    </row>
    <row r="22" spans="1:12" ht="15" thickBot="1" x14ac:dyDescent="0.35">
      <c r="A22" s="473" t="s">
        <v>11916</v>
      </c>
      <c r="B22" s="474">
        <v>1122</v>
      </c>
      <c r="C22" s="475">
        <v>1</v>
      </c>
      <c r="D22" s="475">
        <v>0.96</v>
      </c>
      <c r="E22" s="475">
        <v>0.04</v>
      </c>
      <c r="F22" s="475">
        <v>0.48</v>
      </c>
      <c r="G22" s="475">
        <v>0.44</v>
      </c>
      <c r="H22" s="475">
        <v>0.04</v>
      </c>
      <c r="I22" s="475">
        <v>0.28999999999999998</v>
      </c>
      <c r="J22" s="475">
        <v>0.28000000000000003</v>
      </c>
      <c r="K22" s="475">
        <v>0.01</v>
      </c>
      <c r="L22" s="475">
        <v>0.03</v>
      </c>
    </row>
    <row r="23" spans="1:12" ht="28.8" x14ac:dyDescent="0.3">
      <c r="A23" s="470" t="s">
        <v>16608</v>
      </c>
      <c r="B23" s="471">
        <v>208</v>
      </c>
      <c r="C23" s="472">
        <v>0.98</v>
      </c>
      <c r="D23" s="472">
        <v>0.9</v>
      </c>
      <c r="E23" s="472">
        <v>0.08</v>
      </c>
      <c r="F23" s="472">
        <v>0.53</v>
      </c>
      <c r="G23" s="472">
        <v>0.44</v>
      </c>
      <c r="H23" s="472">
        <v>0.09</v>
      </c>
      <c r="I23" s="472">
        <v>0.28999999999999998</v>
      </c>
      <c r="J23" s="472">
        <v>0.25</v>
      </c>
      <c r="K23" s="472">
        <v>0.03</v>
      </c>
      <c r="L23" s="472">
        <v>7.0000000000000007E-2</v>
      </c>
    </row>
    <row r="24" spans="1:12" ht="28.8" x14ac:dyDescent="0.3">
      <c r="A24" s="470" t="s">
        <v>16609</v>
      </c>
      <c r="B24" s="471">
        <v>63</v>
      </c>
      <c r="C24" s="472">
        <v>1</v>
      </c>
      <c r="D24" s="472">
        <v>0.98</v>
      </c>
      <c r="E24" s="472">
        <v>0.02</v>
      </c>
      <c r="F24" s="472">
        <v>0.98</v>
      </c>
      <c r="G24" s="472">
        <v>0.84</v>
      </c>
      <c r="H24" s="472">
        <v>0.14000000000000001</v>
      </c>
      <c r="I24" s="472">
        <v>0.02</v>
      </c>
      <c r="J24" s="472">
        <v>0.02</v>
      </c>
      <c r="K24" s="472">
        <v>0</v>
      </c>
      <c r="L24" s="472">
        <v>0.02</v>
      </c>
    </row>
    <row r="25" spans="1:12" ht="29.4" thickBot="1" x14ac:dyDescent="0.35">
      <c r="A25" s="473" t="s">
        <v>16610</v>
      </c>
      <c r="B25" s="474">
        <v>271</v>
      </c>
      <c r="C25" s="475">
        <v>0.98</v>
      </c>
      <c r="D25" s="475">
        <v>0.92</v>
      </c>
      <c r="E25" s="475">
        <v>0.06</v>
      </c>
      <c r="F25" s="475">
        <v>0.63</v>
      </c>
      <c r="G25" s="475">
        <v>0.53</v>
      </c>
      <c r="H25" s="475">
        <v>0.1</v>
      </c>
      <c r="I25" s="475">
        <v>0.23</v>
      </c>
      <c r="J25" s="475">
        <v>0.2</v>
      </c>
      <c r="K25" s="475">
        <v>0.03</v>
      </c>
      <c r="L25" s="475">
        <v>0.06</v>
      </c>
    </row>
    <row r="28" spans="1:12" ht="28.8" x14ac:dyDescent="0.3">
      <c r="A28" s="506"/>
      <c r="B28" s="506"/>
      <c r="C28" s="508" t="s">
        <v>64</v>
      </c>
      <c r="D28" s="508"/>
      <c r="E28" s="508"/>
      <c r="F28" s="508" t="s">
        <v>239</v>
      </c>
      <c r="G28" s="508"/>
      <c r="H28" s="508"/>
      <c r="I28" s="508" t="s">
        <v>65</v>
      </c>
      <c r="J28" s="508"/>
      <c r="K28" s="508"/>
      <c r="L28" s="508" t="s">
        <v>15713</v>
      </c>
    </row>
    <row r="29" spans="1:12" ht="43.2" x14ac:dyDescent="0.3">
      <c r="A29" s="468"/>
      <c r="B29" s="469" t="s">
        <v>8419</v>
      </c>
      <c r="C29" s="469" t="s">
        <v>8413</v>
      </c>
      <c r="D29" s="469" t="s">
        <v>8414</v>
      </c>
      <c r="E29" s="469" t="s">
        <v>8415</v>
      </c>
      <c r="F29" s="469" t="s">
        <v>8413</v>
      </c>
      <c r="G29" s="469" t="s">
        <v>8414</v>
      </c>
      <c r="H29" s="469" t="s">
        <v>8415</v>
      </c>
      <c r="I29" s="469" t="s">
        <v>8413</v>
      </c>
      <c r="J29" s="469" t="s">
        <v>8414</v>
      </c>
      <c r="K29" s="469" t="s">
        <v>8415</v>
      </c>
      <c r="L29" s="469" t="s">
        <v>8413</v>
      </c>
    </row>
    <row r="30" spans="1:12" x14ac:dyDescent="0.3">
      <c r="A30" s="470" t="s">
        <v>8416</v>
      </c>
      <c r="B30" s="471">
        <v>3032</v>
      </c>
      <c r="C30" s="472">
        <v>0.99</v>
      </c>
      <c r="D30" s="472">
        <v>0.93</v>
      </c>
      <c r="E30" s="472">
        <v>0.05</v>
      </c>
      <c r="F30" s="472">
        <v>0.34</v>
      </c>
      <c r="G30" s="472">
        <v>0.27</v>
      </c>
      <c r="H30" s="472">
        <v>7.0000000000000007E-2</v>
      </c>
      <c r="I30" s="472">
        <v>0.28999999999999998</v>
      </c>
      <c r="J30" s="472">
        <v>0.24</v>
      </c>
      <c r="K30" s="472">
        <v>0.05</v>
      </c>
      <c r="L30" s="472">
        <v>0.04</v>
      </c>
    </row>
    <row r="31" spans="1:12" x14ac:dyDescent="0.3">
      <c r="A31" s="470" t="s">
        <v>8417</v>
      </c>
      <c r="B31" s="471">
        <v>515</v>
      </c>
      <c r="C31" s="472">
        <v>1</v>
      </c>
      <c r="D31" s="472">
        <v>0.99</v>
      </c>
      <c r="E31" s="472">
        <v>0</v>
      </c>
      <c r="F31" s="472">
        <v>0.96</v>
      </c>
      <c r="G31" s="472">
        <v>0.92</v>
      </c>
      <c r="H31" s="472">
        <v>0.04</v>
      </c>
      <c r="I31" s="472">
        <v>0.02</v>
      </c>
      <c r="J31" s="472">
        <v>0.02</v>
      </c>
      <c r="K31" s="472">
        <v>0</v>
      </c>
      <c r="L31" s="472">
        <v>0.01</v>
      </c>
    </row>
    <row r="32" spans="1:12" ht="15" thickBot="1" x14ac:dyDescent="0.35">
      <c r="A32" s="473" t="s">
        <v>8418</v>
      </c>
      <c r="B32" s="474">
        <v>3547</v>
      </c>
      <c r="C32" s="475">
        <v>0.99</v>
      </c>
      <c r="D32" s="475">
        <v>0.94</v>
      </c>
      <c r="E32" s="475">
        <v>0.05</v>
      </c>
      <c r="F32" s="475">
        <v>0.43</v>
      </c>
      <c r="G32" s="475">
        <v>0.36</v>
      </c>
      <c r="H32" s="475">
        <v>0.06</v>
      </c>
      <c r="I32" s="475">
        <v>0.25</v>
      </c>
      <c r="J32" s="475">
        <v>0.2</v>
      </c>
      <c r="K32" s="475">
        <v>0.05</v>
      </c>
      <c r="L32" s="475">
        <v>0.04</v>
      </c>
    </row>
    <row r="33" spans="1:12" x14ac:dyDescent="0.3">
      <c r="A33" s="470" t="s">
        <v>11902</v>
      </c>
      <c r="B33" s="471">
        <v>638</v>
      </c>
      <c r="C33" s="472">
        <v>0.99</v>
      </c>
      <c r="D33" s="472">
        <v>0.96</v>
      </c>
      <c r="E33" s="472">
        <v>0.03</v>
      </c>
      <c r="F33" s="472">
        <v>0.34</v>
      </c>
      <c r="G33" s="472">
        <v>0.3</v>
      </c>
      <c r="H33" s="472">
        <v>0.04</v>
      </c>
      <c r="I33" s="472">
        <v>0.27</v>
      </c>
      <c r="J33" s="472">
        <v>0.24</v>
      </c>
      <c r="K33" s="472">
        <v>0.03</v>
      </c>
      <c r="L33" s="472">
        <v>0.04</v>
      </c>
    </row>
    <row r="34" spans="1:12" x14ac:dyDescent="0.3">
      <c r="A34" s="470" t="s">
        <v>11903</v>
      </c>
      <c r="B34" s="471">
        <v>24</v>
      </c>
      <c r="C34" s="472">
        <v>1</v>
      </c>
      <c r="D34" s="472">
        <v>1</v>
      </c>
      <c r="E34" s="472">
        <v>0</v>
      </c>
      <c r="F34" s="472">
        <v>1</v>
      </c>
      <c r="G34" s="472">
        <v>1</v>
      </c>
      <c r="H34" s="472">
        <v>0</v>
      </c>
      <c r="I34" s="472">
        <v>0</v>
      </c>
      <c r="J34" s="472">
        <v>0</v>
      </c>
      <c r="K34" s="472">
        <v>0</v>
      </c>
      <c r="L34" s="472">
        <v>0</v>
      </c>
    </row>
    <row r="35" spans="1:12" ht="15" thickBot="1" x14ac:dyDescent="0.35">
      <c r="A35" s="473" t="s">
        <v>11904</v>
      </c>
      <c r="B35" s="474">
        <v>662</v>
      </c>
      <c r="C35" s="475">
        <v>0.99</v>
      </c>
      <c r="D35" s="475">
        <v>0.96</v>
      </c>
      <c r="E35" s="475">
        <v>0.03</v>
      </c>
      <c r="F35" s="475">
        <v>0.36</v>
      </c>
      <c r="G35" s="475">
        <v>0.33</v>
      </c>
      <c r="H35" s="475">
        <v>0.03</v>
      </c>
      <c r="I35" s="475">
        <v>0.26</v>
      </c>
      <c r="J35" s="475">
        <v>0.23</v>
      </c>
      <c r="K35" s="475">
        <v>0.03</v>
      </c>
      <c r="L35" s="475">
        <v>0.04</v>
      </c>
    </row>
    <row r="36" spans="1:12" x14ac:dyDescent="0.3">
      <c r="A36" s="470" t="s">
        <v>11905</v>
      </c>
      <c r="B36" s="471">
        <v>396</v>
      </c>
      <c r="C36" s="472">
        <v>0.99</v>
      </c>
      <c r="D36" s="472">
        <v>0.95</v>
      </c>
      <c r="E36" s="472">
        <v>0.05</v>
      </c>
      <c r="F36" s="472">
        <v>0.46</v>
      </c>
      <c r="G36" s="472">
        <v>0.35</v>
      </c>
      <c r="H36" s="472">
        <v>0.11</v>
      </c>
      <c r="I36" s="472">
        <v>0.26</v>
      </c>
      <c r="J36" s="472">
        <v>0.19</v>
      </c>
      <c r="K36" s="472">
        <v>0.06</v>
      </c>
      <c r="L36" s="472">
        <v>0.05</v>
      </c>
    </row>
    <row r="37" spans="1:12" x14ac:dyDescent="0.3">
      <c r="A37" s="470" t="s">
        <v>11906</v>
      </c>
      <c r="B37" s="471">
        <v>98</v>
      </c>
      <c r="C37" s="472">
        <v>1</v>
      </c>
      <c r="D37" s="472">
        <v>1</v>
      </c>
      <c r="E37" s="472">
        <v>0</v>
      </c>
      <c r="F37" s="472">
        <v>0.97</v>
      </c>
      <c r="G37" s="472">
        <v>0.96</v>
      </c>
      <c r="H37" s="472">
        <v>0.01</v>
      </c>
      <c r="I37" s="472">
        <v>0.04</v>
      </c>
      <c r="J37" s="472">
        <v>0.04</v>
      </c>
      <c r="K37" s="472">
        <v>0</v>
      </c>
      <c r="L37" s="472">
        <v>0.01</v>
      </c>
    </row>
    <row r="38" spans="1:12" ht="15" thickBot="1" x14ac:dyDescent="0.35">
      <c r="A38" s="473" t="s">
        <v>11907</v>
      </c>
      <c r="B38" s="474">
        <v>494</v>
      </c>
      <c r="C38" s="475">
        <v>0.99</v>
      </c>
      <c r="D38" s="475">
        <v>0.96</v>
      </c>
      <c r="E38" s="475">
        <v>0.04</v>
      </c>
      <c r="F38" s="475">
        <v>0.56000000000000005</v>
      </c>
      <c r="G38" s="475">
        <v>0.47</v>
      </c>
      <c r="H38" s="475">
        <v>0.09</v>
      </c>
      <c r="I38" s="475">
        <v>0.21</v>
      </c>
      <c r="J38" s="475">
        <v>0.16</v>
      </c>
      <c r="K38" s="475">
        <v>0.05</v>
      </c>
      <c r="L38" s="475">
        <v>0.04</v>
      </c>
    </row>
    <row r="39" spans="1:12" x14ac:dyDescent="0.3">
      <c r="A39" s="470" t="s">
        <v>11908</v>
      </c>
      <c r="B39" s="471">
        <v>135</v>
      </c>
      <c r="C39" s="472">
        <v>0.99</v>
      </c>
      <c r="D39" s="472">
        <v>0.91</v>
      </c>
      <c r="E39" s="472">
        <v>0.08</v>
      </c>
      <c r="F39" s="472">
        <v>0.44</v>
      </c>
      <c r="G39" s="472">
        <v>0.27</v>
      </c>
      <c r="H39" s="472">
        <v>0.16</v>
      </c>
      <c r="I39" s="472">
        <v>0.36</v>
      </c>
      <c r="J39" s="472">
        <v>0.33</v>
      </c>
      <c r="K39" s="472">
        <v>0.04</v>
      </c>
      <c r="L39" s="472">
        <v>0.08</v>
      </c>
    </row>
    <row r="40" spans="1:12" x14ac:dyDescent="0.3">
      <c r="A40" s="470" t="s">
        <v>11909</v>
      </c>
      <c r="B40" s="471">
        <v>52</v>
      </c>
      <c r="C40" s="472">
        <v>1</v>
      </c>
      <c r="D40" s="472">
        <v>1</v>
      </c>
      <c r="E40" s="472">
        <v>0</v>
      </c>
      <c r="F40" s="472">
        <v>1</v>
      </c>
      <c r="G40" s="472">
        <v>0.96</v>
      </c>
      <c r="H40" s="472">
        <v>0.04</v>
      </c>
      <c r="I40" s="472">
        <v>0</v>
      </c>
      <c r="J40" s="472">
        <v>0</v>
      </c>
      <c r="K40" s="472">
        <v>0</v>
      </c>
      <c r="L40" s="472">
        <v>0</v>
      </c>
    </row>
    <row r="41" spans="1:12" ht="15" thickBot="1" x14ac:dyDescent="0.35">
      <c r="A41" s="473" t="s">
        <v>11910</v>
      </c>
      <c r="B41" s="474">
        <v>187</v>
      </c>
      <c r="C41" s="475">
        <v>0.99</v>
      </c>
      <c r="D41" s="475">
        <v>0.94</v>
      </c>
      <c r="E41" s="475">
        <v>0.06</v>
      </c>
      <c r="F41" s="475">
        <v>0.59</v>
      </c>
      <c r="G41" s="475">
        <v>0.47</v>
      </c>
      <c r="H41" s="475">
        <v>0.13</v>
      </c>
      <c r="I41" s="475">
        <v>0.26</v>
      </c>
      <c r="J41" s="475">
        <v>0.24</v>
      </c>
      <c r="K41" s="475">
        <v>0.03</v>
      </c>
      <c r="L41" s="475">
        <v>0.06</v>
      </c>
    </row>
    <row r="42" spans="1:12" x14ac:dyDescent="0.3">
      <c r="A42" s="470" t="s">
        <v>11911</v>
      </c>
      <c r="B42" s="471">
        <v>172</v>
      </c>
      <c r="C42" s="472">
        <v>0.99</v>
      </c>
      <c r="D42" s="472">
        <v>0.95</v>
      </c>
      <c r="E42" s="472">
        <v>0.05</v>
      </c>
      <c r="F42" s="472">
        <v>0.51</v>
      </c>
      <c r="G42" s="472">
        <v>0.24</v>
      </c>
      <c r="H42" s="472">
        <v>0.27</v>
      </c>
      <c r="I42" s="472">
        <v>0.34</v>
      </c>
      <c r="J42" s="472">
        <v>0.23</v>
      </c>
      <c r="K42" s="472">
        <v>0.1</v>
      </c>
      <c r="L42" s="472">
        <v>0.06</v>
      </c>
    </row>
    <row r="43" spans="1:12" x14ac:dyDescent="0.3">
      <c r="A43" s="470" t="s">
        <v>11912</v>
      </c>
      <c r="B43" s="471">
        <v>4</v>
      </c>
      <c r="C43" s="472">
        <v>1</v>
      </c>
      <c r="D43" s="472">
        <v>1</v>
      </c>
      <c r="E43" s="472">
        <v>0</v>
      </c>
      <c r="F43" s="472">
        <v>1</v>
      </c>
      <c r="G43" s="472">
        <v>1</v>
      </c>
      <c r="H43" s="472">
        <v>0</v>
      </c>
      <c r="I43" s="472">
        <v>0</v>
      </c>
      <c r="J43" s="472">
        <v>0</v>
      </c>
      <c r="K43" s="472">
        <v>0</v>
      </c>
      <c r="L43" s="472">
        <v>0</v>
      </c>
    </row>
    <row r="44" spans="1:12" ht="15" thickBot="1" x14ac:dyDescent="0.35">
      <c r="A44" s="473" t="s">
        <v>11913</v>
      </c>
      <c r="B44" s="474">
        <v>176</v>
      </c>
      <c r="C44" s="475">
        <v>0.99</v>
      </c>
      <c r="D44" s="475">
        <v>0.95</v>
      </c>
      <c r="E44" s="475">
        <v>0.05</v>
      </c>
      <c r="F44" s="475">
        <v>0.52</v>
      </c>
      <c r="G44" s="475">
        <v>0.26</v>
      </c>
      <c r="H44" s="475">
        <v>0.26</v>
      </c>
      <c r="I44" s="475">
        <v>0.33</v>
      </c>
      <c r="J44" s="475">
        <v>0.23</v>
      </c>
      <c r="K44" s="475">
        <v>0.1</v>
      </c>
      <c r="L44" s="475">
        <v>0.06</v>
      </c>
    </row>
    <row r="45" spans="1:12" x14ac:dyDescent="0.3">
      <c r="A45" s="470" t="s">
        <v>11914</v>
      </c>
      <c r="B45" s="471">
        <v>1325</v>
      </c>
      <c r="C45" s="472">
        <v>0.99</v>
      </c>
      <c r="D45" s="472">
        <v>0.92</v>
      </c>
      <c r="E45" s="472">
        <v>0.06</v>
      </c>
      <c r="F45" s="472">
        <v>0.27</v>
      </c>
      <c r="G45" s="472">
        <v>0.23</v>
      </c>
      <c r="H45" s="472">
        <v>0.03</v>
      </c>
      <c r="I45" s="472">
        <v>0.31</v>
      </c>
      <c r="J45" s="472">
        <v>0.25</v>
      </c>
      <c r="K45" s="472">
        <v>0.06</v>
      </c>
      <c r="L45" s="472">
        <v>0.03</v>
      </c>
    </row>
    <row r="46" spans="1:12" x14ac:dyDescent="0.3">
      <c r="A46" s="470" t="s">
        <v>11915</v>
      </c>
      <c r="B46" s="471">
        <v>273</v>
      </c>
      <c r="C46" s="472">
        <v>1</v>
      </c>
      <c r="D46" s="472">
        <v>1</v>
      </c>
      <c r="E46" s="472">
        <v>0</v>
      </c>
      <c r="F46" s="472">
        <v>0.95</v>
      </c>
      <c r="G46" s="472">
        <v>0.91</v>
      </c>
      <c r="H46" s="472">
        <v>0.04</v>
      </c>
      <c r="I46" s="472">
        <v>0.02</v>
      </c>
      <c r="J46" s="472">
        <v>0.01</v>
      </c>
      <c r="K46" s="472">
        <v>0.01</v>
      </c>
      <c r="L46" s="472">
        <v>0.01</v>
      </c>
    </row>
    <row r="47" spans="1:12" ht="15" thickBot="1" x14ac:dyDescent="0.35">
      <c r="A47" s="473" t="s">
        <v>11916</v>
      </c>
      <c r="B47" s="474">
        <v>1598</v>
      </c>
      <c r="C47" s="475">
        <v>0.99</v>
      </c>
      <c r="D47" s="475">
        <v>0.93</v>
      </c>
      <c r="E47" s="475">
        <v>0.05</v>
      </c>
      <c r="F47" s="475">
        <v>0.38</v>
      </c>
      <c r="G47" s="475">
        <v>0.35</v>
      </c>
      <c r="H47" s="475">
        <v>0.03</v>
      </c>
      <c r="I47" s="475">
        <v>0.26</v>
      </c>
      <c r="J47" s="475">
        <v>0.21</v>
      </c>
      <c r="K47" s="475">
        <v>0.05</v>
      </c>
      <c r="L47" s="475">
        <v>0.03</v>
      </c>
    </row>
    <row r="48" spans="1:12" ht="28.8" x14ac:dyDescent="0.3">
      <c r="A48" s="470" t="s">
        <v>16608</v>
      </c>
      <c r="B48" s="471">
        <v>365</v>
      </c>
      <c r="C48" s="472">
        <v>0.99</v>
      </c>
      <c r="D48" s="472">
        <v>0.93</v>
      </c>
      <c r="E48" s="472">
        <v>0.06</v>
      </c>
      <c r="F48" s="472">
        <v>0.32</v>
      </c>
      <c r="G48" s="472">
        <v>0.27</v>
      </c>
      <c r="H48" s="472">
        <v>0.05</v>
      </c>
      <c r="I48" s="472">
        <v>0.23</v>
      </c>
      <c r="J48" s="472">
        <v>0.19</v>
      </c>
      <c r="K48" s="472">
        <v>0.04</v>
      </c>
      <c r="L48" s="472">
        <v>0.04</v>
      </c>
    </row>
    <row r="49" spans="1:12" ht="28.8" x14ac:dyDescent="0.3">
      <c r="A49" s="470" t="s">
        <v>16609</v>
      </c>
      <c r="B49" s="471">
        <v>64</v>
      </c>
      <c r="C49" s="472">
        <v>1</v>
      </c>
      <c r="D49" s="472">
        <v>0.97</v>
      </c>
      <c r="E49" s="472">
        <v>0.03</v>
      </c>
      <c r="F49" s="472">
        <v>0.97</v>
      </c>
      <c r="G49" s="472">
        <v>0.83</v>
      </c>
      <c r="H49" s="472">
        <v>0.14000000000000001</v>
      </c>
      <c r="I49" s="472">
        <v>0.02</v>
      </c>
      <c r="J49" s="472">
        <v>0.02</v>
      </c>
      <c r="K49" s="472">
        <v>0</v>
      </c>
      <c r="L49" s="472">
        <v>0.02</v>
      </c>
    </row>
    <row r="50" spans="1:12" ht="29.4" thickBot="1" x14ac:dyDescent="0.35">
      <c r="A50" s="473" t="s">
        <v>16610</v>
      </c>
      <c r="B50" s="474">
        <v>429</v>
      </c>
      <c r="C50" s="475">
        <v>0.99</v>
      </c>
      <c r="D50" s="475">
        <v>0.93</v>
      </c>
      <c r="E50" s="475">
        <v>0.05</v>
      </c>
      <c r="F50" s="475">
        <v>0.42</v>
      </c>
      <c r="G50" s="475">
        <v>0.35</v>
      </c>
      <c r="H50" s="475">
        <v>7.0000000000000007E-2</v>
      </c>
      <c r="I50" s="475">
        <v>0.2</v>
      </c>
      <c r="J50" s="475">
        <v>0.17</v>
      </c>
      <c r="K50" s="475">
        <v>0.03</v>
      </c>
      <c r="L50" s="475">
        <v>0.03</v>
      </c>
    </row>
  </sheetData>
  <mergeCells count="1">
    <mergeCell ref="A1:L1"/>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5B40-C6AD-44CD-88DB-D7DA296542C7}">
  <sheetPr>
    <tabColor rgb="FF92D050"/>
  </sheetPr>
  <dimension ref="A1:H134"/>
  <sheetViews>
    <sheetView workbookViewId="0">
      <pane ySplit="1" topLeftCell="A2" activePane="bottomLeft" state="frozen"/>
      <selection pane="bottomLeft"/>
    </sheetView>
  </sheetViews>
  <sheetFormatPr defaultColWidth="8.88671875" defaultRowHeight="14.4" x14ac:dyDescent="0.3"/>
  <cols>
    <col min="1" max="1" width="40.33203125" style="402" bestFit="1" customWidth="1"/>
    <col min="2" max="2" width="12.88671875" style="402" bestFit="1" customWidth="1"/>
    <col min="3" max="3" width="22.6640625" style="402" bestFit="1" customWidth="1"/>
    <col min="4" max="4" width="14.33203125" style="402" bestFit="1" customWidth="1"/>
    <col min="5" max="5" width="31" style="402" bestFit="1" customWidth="1"/>
    <col min="6" max="6" width="16" style="402" bestFit="1" customWidth="1"/>
    <col min="7" max="7" width="17" style="402" bestFit="1" customWidth="1"/>
    <col min="8" max="8" width="10" style="402" bestFit="1" customWidth="1"/>
    <col min="9" max="16384" width="8.88671875" style="402"/>
  </cols>
  <sheetData>
    <row r="1" spans="1:8" x14ac:dyDescent="0.3">
      <c r="A1" s="402" t="s">
        <v>9970</v>
      </c>
      <c r="B1" s="402" t="s">
        <v>240</v>
      </c>
      <c r="C1" s="402" t="s">
        <v>9969</v>
      </c>
      <c r="D1" s="402" t="s">
        <v>246</v>
      </c>
      <c r="E1" s="402" t="s">
        <v>21</v>
      </c>
      <c r="F1" s="402" t="s">
        <v>17551</v>
      </c>
      <c r="G1" s="402" t="s">
        <v>10587</v>
      </c>
      <c r="H1" s="476" t="s">
        <v>10462</v>
      </c>
    </row>
    <row r="2" spans="1:8" x14ac:dyDescent="0.3">
      <c r="A2" s="477" t="s">
        <v>27803</v>
      </c>
      <c r="H2" s="476"/>
    </row>
    <row r="3" spans="1:8" x14ac:dyDescent="0.3">
      <c r="A3" s="477"/>
      <c r="H3" s="476"/>
    </row>
    <row r="4" spans="1:8" x14ac:dyDescent="0.3">
      <c r="A4" s="477" t="s">
        <v>18014</v>
      </c>
      <c r="H4" s="476"/>
    </row>
    <row r="5" spans="1:8" x14ac:dyDescent="0.3">
      <c r="A5" s="402" t="s">
        <v>17983</v>
      </c>
      <c r="B5" s="402" t="s">
        <v>18173</v>
      </c>
      <c r="C5" s="402" t="s">
        <v>18174</v>
      </c>
      <c r="D5" s="402" t="s">
        <v>265</v>
      </c>
      <c r="E5" s="402" t="s">
        <v>15450</v>
      </c>
      <c r="F5" s="402" t="s">
        <v>16</v>
      </c>
      <c r="G5" s="402" t="s">
        <v>10604</v>
      </c>
      <c r="H5" s="476">
        <v>40</v>
      </c>
    </row>
    <row r="6" spans="1:8" x14ac:dyDescent="0.3">
      <c r="A6" s="402" t="s">
        <v>17995</v>
      </c>
      <c r="B6" s="402" t="s">
        <v>8577</v>
      </c>
      <c r="C6" s="402" t="s">
        <v>18160</v>
      </c>
      <c r="D6" s="402" t="s">
        <v>265</v>
      </c>
      <c r="E6" s="402" t="s">
        <v>15450</v>
      </c>
      <c r="F6" s="402" t="s">
        <v>16</v>
      </c>
      <c r="G6" s="402" t="s">
        <v>10604</v>
      </c>
      <c r="H6" s="476">
        <v>30</v>
      </c>
    </row>
    <row r="7" spans="1:8" x14ac:dyDescent="0.3">
      <c r="A7" s="402" t="s">
        <v>16777</v>
      </c>
      <c r="B7" s="402" t="s">
        <v>18175</v>
      </c>
      <c r="C7" s="402" t="s">
        <v>17877</v>
      </c>
      <c r="D7" s="402" t="s">
        <v>265</v>
      </c>
      <c r="E7" s="402" t="s">
        <v>15450</v>
      </c>
      <c r="F7" s="402" t="s">
        <v>16</v>
      </c>
      <c r="G7" s="402" t="s">
        <v>10604</v>
      </c>
      <c r="H7" s="476">
        <v>0.32</v>
      </c>
    </row>
    <row r="8" spans="1:8" x14ac:dyDescent="0.3">
      <c r="A8" s="402" t="s">
        <v>10332</v>
      </c>
      <c r="B8" s="402" t="s">
        <v>18015</v>
      </c>
      <c r="C8" s="402" t="s">
        <v>18016</v>
      </c>
      <c r="D8" s="402" t="s">
        <v>461</v>
      </c>
      <c r="E8" s="402" t="s">
        <v>15448</v>
      </c>
      <c r="F8" s="402" t="s">
        <v>10355</v>
      </c>
      <c r="G8" s="402" t="s">
        <v>10604</v>
      </c>
      <c r="H8" s="476">
        <v>50</v>
      </c>
    </row>
    <row r="9" spans="1:8" x14ac:dyDescent="0.3">
      <c r="A9" s="402" t="s">
        <v>10825</v>
      </c>
      <c r="B9" s="402" t="s">
        <v>10942</v>
      </c>
      <c r="C9" s="402" t="s">
        <v>10943</v>
      </c>
      <c r="D9" s="402" t="s">
        <v>265</v>
      </c>
      <c r="E9" s="402" t="s">
        <v>15450</v>
      </c>
      <c r="F9" s="402" t="s">
        <v>16</v>
      </c>
      <c r="G9" s="402" t="s">
        <v>10604</v>
      </c>
      <c r="H9" s="476">
        <v>4</v>
      </c>
    </row>
    <row r="10" spans="1:8" x14ac:dyDescent="0.3">
      <c r="A10" s="402" t="s">
        <v>9115</v>
      </c>
      <c r="B10" s="402" t="s">
        <v>15547</v>
      </c>
      <c r="C10" s="402" t="s">
        <v>15548</v>
      </c>
      <c r="D10" s="402" t="s">
        <v>265</v>
      </c>
      <c r="E10" s="402" t="s">
        <v>15450</v>
      </c>
      <c r="F10" s="402" t="s">
        <v>16</v>
      </c>
      <c r="G10" s="402" t="s">
        <v>10604</v>
      </c>
      <c r="H10" s="476">
        <v>30</v>
      </c>
    </row>
    <row r="11" spans="1:8" x14ac:dyDescent="0.3">
      <c r="A11" s="402" t="s">
        <v>7153</v>
      </c>
      <c r="B11" s="402" t="s">
        <v>10712</v>
      </c>
      <c r="C11" s="402" t="s">
        <v>18176</v>
      </c>
      <c r="D11" s="402" t="s">
        <v>265</v>
      </c>
      <c r="E11" s="402" t="s">
        <v>15450</v>
      </c>
      <c r="F11" s="402" t="s">
        <v>16</v>
      </c>
      <c r="G11" s="402" t="s">
        <v>10604</v>
      </c>
      <c r="H11" s="476">
        <v>12</v>
      </c>
    </row>
    <row r="12" spans="1:8" x14ac:dyDescent="0.3">
      <c r="A12" s="402" t="s">
        <v>10070</v>
      </c>
      <c r="B12" s="402" t="s">
        <v>10611</v>
      </c>
      <c r="C12" s="402" t="s">
        <v>10486</v>
      </c>
      <c r="D12" s="402" t="s">
        <v>313</v>
      </c>
      <c r="E12" s="402" t="s">
        <v>15447</v>
      </c>
      <c r="F12" s="402" t="s">
        <v>16</v>
      </c>
      <c r="G12" s="402" t="s">
        <v>10604</v>
      </c>
      <c r="H12" s="476">
        <v>8.8800000000000008</v>
      </c>
    </row>
    <row r="13" spans="1:8" x14ac:dyDescent="0.3">
      <c r="A13" s="402" t="s">
        <v>10569</v>
      </c>
      <c r="B13" s="402" t="s">
        <v>10466</v>
      </c>
      <c r="C13" s="402" t="s">
        <v>9968</v>
      </c>
      <c r="D13" s="402" t="s">
        <v>265</v>
      </c>
      <c r="E13" s="402" t="s">
        <v>15450</v>
      </c>
      <c r="F13" s="402" t="s">
        <v>16</v>
      </c>
      <c r="G13" s="402" t="s">
        <v>10604</v>
      </c>
      <c r="H13" s="476">
        <v>12</v>
      </c>
    </row>
    <row r="14" spans="1:8" x14ac:dyDescent="0.3">
      <c r="A14" s="402" t="s">
        <v>10096</v>
      </c>
      <c r="B14" s="402" t="s">
        <v>18178</v>
      </c>
      <c r="C14" s="402" t="s">
        <v>10464</v>
      </c>
      <c r="D14" s="402" t="s">
        <v>265</v>
      </c>
      <c r="E14" s="402" t="s">
        <v>15450</v>
      </c>
      <c r="F14" s="402" t="s">
        <v>16</v>
      </c>
      <c r="G14" s="402" t="s">
        <v>10604</v>
      </c>
      <c r="H14" s="476">
        <v>25</v>
      </c>
    </row>
    <row r="15" spans="1:8" x14ac:dyDescent="0.3">
      <c r="A15" s="402" t="s">
        <v>5011</v>
      </c>
      <c r="B15" s="402" t="s">
        <v>17552</v>
      </c>
      <c r="C15" s="402" t="s">
        <v>17553</v>
      </c>
      <c r="D15" s="402" t="s">
        <v>313</v>
      </c>
      <c r="E15" s="402" t="s">
        <v>15447</v>
      </c>
      <c r="F15" s="402" t="s">
        <v>16</v>
      </c>
      <c r="G15" s="402" t="s">
        <v>10604</v>
      </c>
      <c r="H15" s="476">
        <v>0.32</v>
      </c>
    </row>
    <row r="16" spans="1:8" x14ac:dyDescent="0.3">
      <c r="A16" s="402" t="s">
        <v>154</v>
      </c>
      <c r="B16" s="402" t="s">
        <v>10588</v>
      </c>
      <c r="C16" s="402" t="s">
        <v>10589</v>
      </c>
      <c r="D16" s="402" t="s">
        <v>265</v>
      </c>
      <c r="E16" s="402" t="s">
        <v>15448</v>
      </c>
      <c r="F16" s="402" t="s">
        <v>16</v>
      </c>
      <c r="G16" s="402" t="s">
        <v>10614</v>
      </c>
      <c r="H16" s="476">
        <v>6</v>
      </c>
    </row>
    <row r="17" spans="1:8" x14ac:dyDescent="0.3">
      <c r="A17" s="402" t="s">
        <v>17851</v>
      </c>
      <c r="B17" s="402" t="s">
        <v>17850</v>
      </c>
      <c r="C17" s="402" t="s">
        <v>10039</v>
      </c>
      <c r="D17" s="402" t="s">
        <v>265</v>
      </c>
      <c r="E17" s="402" t="s">
        <v>15450</v>
      </c>
      <c r="F17" s="402" t="s">
        <v>16</v>
      </c>
      <c r="G17" s="402" t="s">
        <v>10615</v>
      </c>
      <c r="H17" s="476">
        <v>32</v>
      </c>
    </row>
    <row r="18" spans="1:8" x14ac:dyDescent="0.3">
      <c r="A18" s="402" t="s">
        <v>159</v>
      </c>
      <c r="B18" s="402" t="s">
        <v>10592</v>
      </c>
      <c r="C18" s="402" t="s">
        <v>10593</v>
      </c>
      <c r="D18" s="402" t="s">
        <v>265</v>
      </c>
      <c r="E18" s="402" t="s">
        <v>15448</v>
      </c>
      <c r="F18" s="402" t="s">
        <v>16</v>
      </c>
      <c r="G18" s="402" t="s">
        <v>10614</v>
      </c>
      <c r="H18" s="476">
        <v>16</v>
      </c>
    </row>
    <row r="19" spans="1:8" x14ac:dyDescent="0.3">
      <c r="A19" s="402" t="s">
        <v>161</v>
      </c>
      <c r="B19" s="402" t="s">
        <v>10590</v>
      </c>
      <c r="C19" s="402" t="s">
        <v>10591</v>
      </c>
      <c r="D19" s="402" t="s">
        <v>265</v>
      </c>
      <c r="E19" s="402" t="s">
        <v>15450</v>
      </c>
      <c r="F19" s="402" t="s">
        <v>16</v>
      </c>
      <c r="G19" s="402" t="s">
        <v>10614</v>
      </c>
      <c r="H19" s="476">
        <v>12</v>
      </c>
    </row>
    <row r="20" spans="1:8" x14ac:dyDescent="0.3">
      <c r="A20" s="402" t="s">
        <v>9482</v>
      </c>
      <c r="B20" s="402" t="s">
        <v>17661</v>
      </c>
      <c r="C20" s="402" t="s">
        <v>17662</v>
      </c>
      <c r="D20" s="402" t="s">
        <v>502</v>
      </c>
      <c r="E20" s="402" t="s">
        <v>15451</v>
      </c>
      <c r="F20" s="402" t="s">
        <v>16</v>
      </c>
      <c r="G20" s="402" t="s">
        <v>10614</v>
      </c>
      <c r="H20" s="476">
        <v>6.32</v>
      </c>
    </row>
    <row r="21" spans="1:8" x14ac:dyDescent="0.3">
      <c r="A21" s="402" t="s">
        <v>8195</v>
      </c>
      <c r="B21" s="402" t="s">
        <v>10028</v>
      </c>
      <c r="C21" s="402" t="s">
        <v>10027</v>
      </c>
      <c r="D21" s="402" t="s">
        <v>265</v>
      </c>
      <c r="E21" s="402" t="s">
        <v>15450</v>
      </c>
      <c r="F21" s="402" t="s">
        <v>16</v>
      </c>
      <c r="G21" s="402" t="s">
        <v>10604</v>
      </c>
      <c r="H21" s="476">
        <v>4</v>
      </c>
    </row>
    <row r="22" spans="1:8" x14ac:dyDescent="0.3">
      <c r="A22" s="402" t="s">
        <v>6711</v>
      </c>
      <c r="B22" s="402" t="s">
        <v>18693</v>
      </c>
      <c r="C22" s="402" t="s">
        <v>18694</v>
      </c>
      <c r="D22" s="402" t="s">
        <v>265</v>
      </c>
      <c r="E22" s="402" t="s">
        <v>15450</v>
      </c>
      <c r="F22" s="402" t="s">
        <v>16</v>
      </c>
      <c r="G22" s="402" t="s">
        <v>10604</v>
      </c>
      <c r="H22" s="476">
        <v>16</v>
      </c>
    </row>
    <row r="23" spans="1:8" x14ac:dyDescent="0.3">
      <c r="A23" s="402" t="s">
        <v>5682</v>
      </c>
      <c r="B23" s="402" t="s">
        <v>10465</v>
      </c>
      <c r="C23" s="402" t="s">
        <v>10026</v>
      </c>
      <c r="D23" s="402" t="s">
        <v>265</v>
      </c>
      <c r="E23" s="402" t="s">
        <v>15450</v>
      </c>
      <c r="F23" s="402" t="s">
        <v>16</v>
      </c>
      <c r="G23" s="402" t="s">
        <v>10604</v>
      </c>
      <c r="H23" s="476">
        <v>4</v>
      </c>
    </row>
    <row r="24" spans="1:8" x14ac:dyDescent="0.3">
      <c r="A24" s="402" t="s">
        <v>143</v>
      </c>
      <c r="B24" s="402" t="s">
        <v>10848</v>
      </c>
      <c r="C24" s="402" t="s">
        <v>10849</v>
      </c>
      <c r="D24" s="402" t="s">
        <v>461</v>
      </c>
      <c r="E24" s="402" t="s">
        <v>15448</v>
      </c>
      <c r="F24" s="402" t="s">
        <v>16</v>
      </c>
      <c r="G24" s="402" t="s">
        <v>10604</v>
      </c>
      <c r="H24" s="476">
        <v>9</v>
      </c>
    </row>
    <row r="25" spans="1:8" x14ac:dyDescent="0.3">
      <c r="A25" s="402" t="s">
        <v>17295</v>
      </c>
      <c r="B25" s="402" t="s">
        <v>10609</v>
      </c>
      <c r="C25" s="402" t="s">
        <v>10610</v>
      </c>
      <c r="D25" s="402" t="s">
        <v>461</v>
      </c>
      <c r="E25" s="402" t="s">
        <v>15449</v>
      </c>
      <c r="F25" s="402" t="s">
        <v>16</v>
      </c>
      <c r="G25" s="402" t="s">
        <v>10604</v>
      </c>
      <c r="H25" s="476">
        <v>8</v>
      </c>
    </row>
    <row r="26" spans="1:8" x14ac:dyDescent="0.3">
      <c r="A26" s="402" t="s">
        <v>158</v>
      </c>
      <c r="B26" s="402" t="s">
        <v>10602</v>
      </c>
      <c r="C26" s="402" t="s">
        <v>10603</v>
      </c>
      <c r="D26" s="402" t="s">
        <v>461</v>
      </c>
      <c r="E26" s="402" t="s">
        <v>15449</v>
      </c>
      <c r="F26" s="402" t="s">
        <v>16</v>
      </c>
      <c r="G26" s="402" t="s">
        <v>10614</v>
      </c>
      <c r="H26" s="476">
        <v>15</v>
      </c>
    </row>
    <row r="27" spans="1:8" x14ac:dyDescent="0.3">
      <c r="A27" s="402" t="s">
        <v>3295</v>
      </c>
      <c r="B27" s="402" t="s">
        <v>16031</v>
      </c>
      <c r="C27" s="402" t="s">
        <v>16032</v>
      </c>
      <c r="D27" s="402" t="s">
        <v>502</v>
      </c>
      <c r="E27" s="402" t="s">
        <v>15451</v>
      </c>
      <c r="F27" s="402" t="s">
        <v>16</v>
      </c>
      <c r="G27" s="402" t="s">
        <v>10604</v>
      </c>
      <c r="H27" s="476">
        <v>20</v>
      </c>
    </row>
    <row r="28" spans="1:8" x14ac:dyDescent="0.3">
      <c r="A28" s="402" t="s">
        <v>3850</v>
      </c>
      <c r="B28" s="402" t="s">
        <v>18163</v>
      </c>
      <c r="C28" s="402" t="s">
        <v>18162</v>
      </c>
      <c r="D28" s="402" t="s">
        <v>502</v>
      </c>
      <c r="E28" s="402" t="s">
        <v>15451</v>
      </c>
      <c r="F28" s="402" t="s">
        <v>16</v>
      </c>
      <c r="G28" s="402" t="s">
        <v>10604</v>
      </c>
      <c r="H28" s="476">
        <v>10</v>
      </c>
    </row>
    <row r="29" spans="1:8" x14ac:dyDescent="0.3">
      <c r="A29" s="402" t="s">
        <v>2422</v>
      </c>
      <c r="B29" s="402" t="s">
        <v>11674</v>
      </c>
      <c r="C29" s="402" t="s">
        <v>11675</v>
      </c>
      <c r="D29" s="402" t="s">
        <v>265</v>
      </c>
      <c r="E29" s="402" t="s">
        <v>15450</v>
      </c>
      <c r="F29" s="402" t="s">
        <v>16</v>
      </c>
      <c r="G29" s="402" t="s">
        <v>10614</v>
      </c>
      <c r="H29" s="476">
        <v>15</v>
      </c>
    </row>
    <row r="30" spans="1:8" x14ac:dyDescent="0.3">
      <c r="A30" s="402" t="s">
        <v>9224</v>
      </c>
      <c r="B30" s="402" t="s">
        <v>10607</v>
      </c>
      <c r="C30" s="402" t="s">
        <v>10608</v>
      </c>
      <c r="D30" s="402" t="s">
        <v>297</v>
      </c>
      <c r="E30" s="402" t="s">
        <v>15452</v>
      </c>
      <c r="F30" s="402" t="s">
        <v>16</v>
      </c>
      <c r="G30" s="402" t="s">
        <v>10604</v>
      </c>
      <c r="H30" s="476">
        <v>12</v>
      </c>
    </row>
    <row r="31" spans="1:8" x14ac:dyDescent="0.3">
      <c r="A31" s="402" t="s">
        <v>17838</v>
      </c>
      <c r="B31" s="402" t="s">
        <v>18006</v>
      </c>
      <c r="C31" s="402" t="s">
        <v>18007</v>
      </c>
      <c r="D31" s="402" t="s">
        <v>265</v>
      </c>
      <c r="E31" s="402" t="s">
        <v>15450</v>
      </c>
      <c r="F31" s="402" t="s">
        <v>16</v>
      </c>
      <c r="G31" s="402" t="s">
        <v>10604</v>
      </c>
      <c r="H31" s="476">
        <v>0.32</v>
      </c>
    </row>
    <row r="32" spans="1:8" x14ac:dyDescent="0.3">
      <c r="A32" s="402" t="s">
        <v>3683</v>
      </c>
      <c r="B32" s="402" t="s">
        <v>17754</v>
      </c>
      <c r="C32" s="402" t="s">
        <v>17755</v>
      </c>
      <c r="D32" s="402" t="s">
        <v>330</v>
      </c>
      <c r="E32" s="402" t="s">
        <v>15448</v>
      </c>
      <c r="F32" s="402" t="s">
        <v>16</v>
      </c>
      <c r="G32" s="402" t="s">
        <v>10604</v>
      </c>
      <c r="H32" s="476">
        <v>6</v>
      </c>
    </row>
    <row r="33" spans="1:8" x14ac:dyDescent="0.3">
      <c r="A33" s="402" t="s">
        <v>7754</v>
      </c>
      <c r="B33" s="402" t="s">
        <v>19758</v>
      </c>
      <c r="C33" s="402" t="s">
        <v>19772</v>
      </c>
      <c r="D33" s="402" t="s">
        <v>461</v>
      </c>
      <c r="E33" s="402" t="s">
        <v>15448</v>
      </c>
      <c r="F33" s="402" t="s">
        <v>16</v>
      </c>
      <c r="G33" s="402" t="s">
        <v>10604</v>
      </c>
      <c r="H33" s="476">
        <v>7.92</v>
      </c>
    </row>
    <row r="34" spans="1:8" x14ac:dyDescent="0.3">
      <c r="A34" s="402" t="s">
        <v>4052</v>
      </c>
      <c r="B34" s="402" t="s">
        <v>11816</v>
      </c>
      <c r="C34" s="402" t="s">
        <v>10944</v>
      </c>
      <c r="D34" s="402" t="s">
        <v>297</v>
      </c>
      <c r="E34" s="402" t="s">
        <v>15452</v>
      </c>
      <c r="F34" s="402" t="s">
        <v>16</v>
      </c>
      <c r="G34" s="402" t="s">
        <v>10604</v>
      </c>
      <c r="H34" s="476">
        <v>16.32</v>
      </c>
    </row>
    <row r="35" spans="1:8" x14ac:dyDescent="0.3">
      <c r="A35" s="402" t="s">
        <v>160</v>
      </c>
      <c r="B35" s="402" t="s">
        <v>10600</v>
      </c>
      <c r="C35" s="402" t="s">
        <v>10601</v>
      </c>
      <c r="D35" s="402" t="s">
        <v>313</v>
      </c>
      <c r="E35" s="402" t="s">
        <v>15447</v>
      </c>
      <c r="F35" s="402" t="s">
        <v>16</v>
      </c>
      <c r="G35" s="402" t="s">
        <v>10614</v>
      </c>
      <c r="H35" s="476">
        <v>10</v>
      </c>
    </row>
    <row r="36" spans="1:8" x14ac:dyDescent="0.3">
      <c r="A36" s="402" t="s">
        <v>7559</v>
      </c>
      <c r="B36" s="402" t="s">
        <v>16121</v>
      </c>
      <c r="C36" s="402" t="s">
        <v>16122</v>
      </c>
      <c r="D36" s="402" t="s">
        <v>313</v>
      </c>
      <c r="E36" s="402" t="s">
        <v>15447</v>
      </c>
      <c r="F36" s="402" t="s">
        <v>16</v>
      </c>
      <c r="G36" s="402" t="s">
        <v>10604</v>
      </c>
      <c r="H36" s="476">
        <v>9</v>
      </c>
    </row>
    <row r="37" spans="1:8" x14ac:dyDescent="0.3">
      <c r="A37" s="402" t="s">
        <v>5816</v>
      </c>
      <c r="B37" s="402" t="s">
        <v>15855</v>
      </c>
      <c r="C37" s="402" t="s">
        <v>15856</v>
      </c>
      <c r="D37" s="402" t="s">
        <v>265</v>
      </c>
      <c r="E37" s="402" t="s">
        <v>15450</v>
      </c>
      <c r="F37" s="402" t="s">
        <v>16</v>
      </c>
      <c r="G37" s="402" t="s">
        <v>10604</v>
      </c>
      <c r="H37" s="476">
        <v>4</v>
      </c>
    </row>
    <row r="38" spans="1:8" x14ac:dyDescent="0.3">
      <c r="A38" s="402" t="s">
        <v>3126</v>
      </c>
      <c r="B38" s="402" t="s">
        <v>10605</v>
      </c>
      <c r="C38" s="402" t="s">
        <v>10606</v>
      </c>
      <c r="D38" s="402" t="s">
        <v>313</v>
      </c>
      <c r="E38" s="402" t="s">
        <v>15447</v>
      </c>
      <c r="F38" s="402" t="s">
        <v>16</v>
      </c>
      <c r="G38" s="402" t="s">
        <v>10604</v>
      </c>
      <c r="H38" s="476">
        <v>4.32</v>
      </c>
    </row>
    <row r="39" spans="1:8" x14ac:dyDescent="0.3">
      <c r="A39" s="402" t="s">
        <v>2445</v>
      </c>
      <c r="B39" s="402" t="s">
        <v>10480</v>
      </c>
      <c r="C39" s="402" t="s">
        <v>9983</v>
      </c>
      <c r="D39" s="402" t="s">
        <v>265</v>
      </c>
      <c r="E39" s="402" t="s">
        <v>15450</v>
      </c>
      <c r="F39" s="402" t="s">
        <v>16</v>
      </c>
      <c r="G39" s="402" t="s">
        <v>10614</v>
      </c>
      <c r="H39" s="476">
        <v>8</v>
      </c>
    </row>
    <row r="40" spans="1:8" x14ac:dyDescent="0.3">
      <c r="A40" s="402" t="s">
        <v>4006</v>
      </c>
      <c r="B40" s="402" t="s">
        <v>17660</v>
      </c>
      <c r="C40" s="402" t="s">
        <v>10599</v>
      </c>
      <c r="D40" s="402" t="s">
        <v>265</v>
      </c>
      <c r="E40" s="402" t="s">
        <v>15450</v>
      </c>
      <c r="F40" s="402" t="s">
        <v>16</v>
      </c>
      <c r="G40" s="402" t="s">
        <v>10614</v>
      </c>
      <c r="H40" s="476">
        <v>80</v>
      </c>
    </row>
    <row r="41" spans="1:8" x14ac:dyDescent="0.3">
      <c r="A41" s="402" t="s">
        <v>162</v>
      </c>
      <c r="B41" s="402" t="s">
        <v>10472</v>
      </c>
      <c r="C41" s="402" t="s">
        <v>10473</v>
      </c>
      <c r="D41" s="402" t="s">
        <v>502</v>
      </c>
      <c r="E41" s="402" t="s">
        <v>15451</v>
      </c>
      <c r="F41" s="402" t="s">
        <v>16</v>
      </c>
      <c r="G41" s="402" t="s">
        <v>10614</v>
      </c>
      <c r="H41" s="476">
        <v>10</v>
      </c>
    </row>
    <row r="42" spans="1:8" x14ac:dyDescent="0.3">
      <c r="A42" s="402" t="s">
        <v>145</v>
      </c>
      <c r="B42" s="402" t="s">
        <v>10598</v>
      </c>
      <c r="C42" s="402" t="s">
        <v>2354</v>
      </c>
      <c r="D42" s="402" t="s">
        <v>265</v>
      </c>
      <c r="E42" s="402" t="s">
        <v>15450</v>
      </c>
      <c r="F42" s="402" t="s">
        <v>16</v>
      </c>
      <c r="G42" s="402" t="s">
        <v>10614</v>
      </c>
      <c r="H42" s="476">
        <v>20</v>
      </c>
    </row>
    <row r="43" spans="1:8" x14ac:dyDescent="0.3">
      <c r="A43" s="402" t="s">
        <v>156</v>
      </c>
      <c r="B43" s="402" t="s">
        <v>10597</v>
      </c>
      <c r="C43" s="402" t="s">
        <v>10550</v>
      </c>
      <c r="D43" s="402" t="s">
        <v>330</v>
      </c>
      <c r="E43" s="402" t="s">
        <v>15448</v>
      </c>
      <c r="F43" s="402" t="s">
        <v>16</v>
      </c>
      <c r="G43" s="402" t="s">
        <v>10614</v>
      </c>
      <c r="H43" s="476">
        <v>20</v>
      </c>
    </row>
    <row r="44" spans="1:8" x14ac:dyDescent="0.3">
      <c r="A44" s="402" t="s">
        <v>157</v>
      </c>
      <c r="B44" s="402" t="s">
        <v>10470</v>
      </c>
      <c r="C44" s="402" t="s">
        <v>10471</v>
      </c>
      <c r="D44" s="402" t="s">
        <v>297</v>
      </c>
      <c r="E44" s="402" t="s">
        <v>15452</v>
      </c>
      <c r="F44" s="402" t="s">
        <v>16</v>
      </c>
      <c r="G44" s="402" t="s">
        <v>10614</v>
      </c>
      <c r="H44" s="476">
        <v>15</v>
      </c>
    </row>
    <row r="45" spans="1:8" x14ac:dyDescent="0.3">
      <c r="A45" s="402" t="s">
        <v>152</v>
      </c>
      <c r="B45" s="402" t="s">
        <v>17663</v>
      </c>
      <c r="C45" s="402" t="s">
        <v>17664</v>
      </c>
      <c r="D45" s="402" t="s">
        <v>265</v>
      </c>
      <c r="E45" s="402" t="s">
        <v>15450</v>
      </c>
      <c r="F45" s="402" t="s">
        <v>16</v>
      </c>
      <c r="G45" s="402" t="s">
        <v>10614</v>
      </c>
      <c r="H45" s="476">
        <v>25</v>
      </c>
    </row>
    <row r="46" spans="1:8" x14ac:dyDescent="0.3">
      <c r="A46" s="402" t="s">
        <v>163</v>
      </c>
      <c r="B46" s="402" t="s">
        <v>10595</v>
      </c>
      <c r="C46" s="402" t="s">
        <v>10596</v>
      </c>
      <c r="D46" s="402" t="s">
        <v>265</v>
      </c>
      <c r="E46" s="402" t="s">
        <v>15450</v>
      </c>
      <c r="F46" s="402" t="s">
        <v>16</v>
      </c>
      <c r="G46" s="402" t="s">
        <v>10614</v>
      </c>
      <c r="H46" s="476">
        <v>15</v>
      </c>
    </row>
    <row r="47" spans="1:8" x14ac:dyDescent="0.3">
      <c r="A47" s="402" t="s">
        <v>16799</v>
      </c>
      <c r="B47" s="402" t="s">
        <v>11815</v>
      </c>
      <c r="C47" s="402" t="s">
        <v>10464</v>
      </c>
      <c r="D47" s="402" t="s">
        <v>265</v>
      </c>
      <c r="E47" s="402" t="s">
        <v>15450</v>
      </c>
      <c r="F47" s="402" t="s">
        <v>16</v>
      </c>
      <c r="G47" s="402" t="s">
        <v>10614</v>
      </c>
      <c r="H47" s="476">
        <v>40</v>
      </c>
    </row>
    <row r="48" spans="1:8" x14ac:dyDescent="0.3">
      <c r="A48" s="402" t="s">
        <v>16823</v>
      </c>
      <c r="B48" s="402" t="s">
        <v>11814</v>
      </c>
      <c r="C48" s="402" t="s">
        <v>10594</v>
      </c>
      <c r="D48" s="402" t="s">
        <v>265</v>
      </c>
      <c r="E48" s="402" t="s">
        <v>15450</v>
      </c>
      <c r="F48" s="402" t="s">
        <v>16</v>
      </c>
      <c r="G48" s="402" t="s">
        <v>10614</v>
      </c>
      <c r="H48" s="476">
        <v>40</v>
      </c>
    </row>
    <row r="49" spans="8:8" x14ac:dyDescent="0.3">
      <c r="H49" s="476"/>
    </row>
    <row r="50" spans="8:8" x14ac:dyDescent="0.3">
      <c r="H50" s="476"/>
    </row>
    <row r="51" spans="8:8" x14ac:dyDescent="0.3">
      <c r="H51" s="476"/>
    </row>
    <row r="52" spans="8:8" x14ac:dyDescent="0.3">
      <c r="H52" s="476"/>
    </row>
    <row r="53" spans="8:8" x14ac:dyDescent="0.3">
      <c r="H53" s="476"/>
    </row>
    <row r="54" spans="8:8" x14ac:dyDescent="0.3">
      <c r="H54" s="476"/>
    </row>
    <row r="55" spans="8:8" x14ac:dyDescent="0.3">
      <c r="H55" s="476"/>
    </row>
    <row r="56" spans="8:8" x14ac:dyDescent="0.3">
      <c r="H56" s="476"/>
    </row>
    <row r="57" spans="8:8" x14ac:dyDescent="0.3">
      <c r="H57" s="476"/>
    </row>
    <row r="58" spans="8:8" x14ac:dyDescent="0.3">
      <c r="H58" s="476"/>
    </row>
    <row r="59" spans="8:8" x14ac:dyDescent="0.3">
      <c r="H59" s="476"/>
    </row>
    <row r="60" spans="8:8" x14ac:dyDescent="0.3">
      <c r="H60" s="476"/>
    </row>
    <row r="61" spans="8:8" x14ac:dyDescent="0.3">
      <c r="H61" s="476"/>
    </row>
    <row r="62" spans="8:8" x14ac:dyDescent="0.3">
      <c r="H62" s="476"/>
    </row>
    <row r="63" spans="8:8" x14ac:dyDescent="0.3">
      <c r="H63" s="476"/>
    </row>
    <row r="64" spans="8:8" x14ac:dyDescent="0.3">
      <c r="H64" s="476"/>
    </row>
    <row r="65" spans="8:8" x14ac:dyDescent="0.3">
      <c r="H65" s="476"/>
    </row>
    <row r="66" spans="8:8" x14ac:dyDescent="0.3">
      <c r="H66" s="476"/>
    </row>
    <row r="67" spans="8:8" x14ac:dyDescent="0.3">
      <c r="H67" s="476"/>
    </row>
    <row r="68" spans="8:8" x14ac:dyDescent="0.3">
      <c r="H68" s="476"/>
    </row>
    <row r="69" spans="8:8" x14ac:dyDescent="0.3">
      <c r="H69" s="476"/>
    </row>
    <row r="70" spans="8:8" x14ac:dyDescent="0.3">
      <c r="H70" s="476"/>
    </row>
    <row r="71" spans="8:8" x14ac:dyDescent="0.3">
      <c r="H71" s="476"/>
    </row>
    <row r="72" spans="8:8" x14ac:dyDescent="0.3">
      <c r="H72" s="476"/>
    </row>
    <row r="73" spans="8:8" x14ac:dyDescent="0.3">
      <c r="H73" s="476"/>
    </row>
    <row r="74" spans="8:8" x14ac:dyDescent="0.3">
      <c r="H74" s="476"/>
    </row>
    <row r="75" spans="8:8" x14ac:dyDescent="0.3">
      <c r="H75" s="476"/>
    </row>
    <row r="76" spans="8:8" x14ac:dyDescent="0.3">
      <c r="H76" s="476"/>
    </row>
    <row r="77" spans="8:8" x14ac:dyDescent="0.3">
      <c r="H77" s="476"/>
    </row>
    <row r="78" spans="8:8" x14ac:dyDescent="0.3">
      <c r="H78" s="476"/>
    </row>
    <row r="79" spans="8:8" x14ac:dyDescent="0.3">
      <c r="H79" s="476"/>
    </row>
    <row r="80" spans="8:8" x14ac:dyDescent="0.3">
      <c r="H80" s="476"/>
    </row>
    <row r="81" spans="8:8" x14ac:dyDescent="0.3">
      <c r="H81" s="476"/>
    </row>
    <row r="82" spans="8:8" x14ac:dyDescent="0.3">
      <c r="H82" s="476"/>
    </row>
    <row r="83" spans="8:8" x14ac:dyDescent="0.3">
      <c r="H83" s="476"/>
    </row>
    <row r="84" spans="8:8" x14ac:dyDescent="0.3">
      <c r="H84" s="476"/>
    </row>
    <row r="85" spans="8:8" x14ac:dyDescent="0.3">
      <c r="H85" s="476"/>
    </row>
    <row r="86" spans="8:8" x14ac:dyDescent="0.3">
      <c r="H86" s="476"/>
    </row>
    <row r="87" spans="8:8" x14ac:dyDescent="0.3">
      <c r="H87" s="476"/>
    </row>
    <row r="88" spans="8:8" x14ac:dyDescent="0.3">
      <c r="H88" s="476"/>
    </row>
    <row r="89" spans="8:8" x14ac:dyDescent="0.3">
      <c r="H89" s="476"/>
    </row>
    <row r="90" spans="8:8" x14ac:dyDescent="0.3">
      <c r="H90" s="476"/>
    </row>
    <row r="91" spans="8:8" x14ac:dyDescent="0.3">
      <c r="H91" s="476"/>
    </row>
    <row r="92" spans="8:8" x14ac:dyDescent="0.3">
      <c r="H92" s="476"/>
    </row>
    <row r="93" spans="8:8" x14ac:dyDescent="0.3">
      <c r="H93" s="476"/>
    </row>
    <row r="94" spans="8:8" x14ac:dyDescent="0.3">
      <c r="H94" s="476"/>
    </row>
    <row r="95" spans="8:8" x14ac:dyDescent="0.3">
      <c r="H95" s="476"/>
    </row>
    <row r="96" spans="8:8" x14ac:dyDescent="0.3">
      <c r="H96" s="476"/>
    </row>
    <row r="97" spans="8:8" x14ac:dyDescent="0.3">
      <c r="H97" s="476"/>
    </row>
    <row r="98" spans="8:8" x14ac:dyDescent="0.3">
      <c r="H98" s="476"/>
    </row>
    <row r="99" spans="8:8" x14ac:dyDescent="0.3">
      <c r="H99" s="476"/>
    </row>
    <row r="100" spans="8:8" x14ac:dyDescent="0.3">
      <c r="H100" s="476"/>
    </row>
    <row r="101" spans="8:8" x14ac:dyDescent="0.3">
      <c r="H101" s="476"/>
    </row>
    <row r="102" spans="8:8" x14ac:dyDescent="0.3">
      <c r="H102" s="476"/>
    </row>
    <row r="103" spans="8:8" x14ac:dyDescent="0.3">
      <c r="H103" s="476"/>
    </row>
    <row r="104" spans="8:8" x14ac:dyDescent="0.3">
      <c r="H104" s="476"/>
    </row>
    <row r="105" spans="8:8" x14ac:dyDescent="0.3">
      <c r="H105" s="476"/>
    </row>
    <row r="106" spans="8:8" x14ac:dyDescent="0.3">
      <c r="H106" s="476"/>
    </row>
    <row r="107" spans="8:8" x14ac:dyDescent="0.3">
      <c r="H107" s="476"/>
    </row>
    <row r="108" spans="8:8" x14ac:dyDescent="0.3">
      <c r="H108" s="476"/>
    </row>
    <row r="109" spans="8:8" x14ac:dyDescent="0.3">
      <c r="H109" s="476"/>
    </row>
    <row r="110" spans="8:8" x14ac:dyDescent="0.3">
      <c r="H110" s="476"/>
    </row>
    <row r="111" spans="8:8" x14ac:dyDescent="0.3">
      <c r="H111" s="476"/>
    </row>
    <row r="112" spans="8:8" x14ac:dyDescent="0.3">
      <c r="H112" s="476"/>
    </row>
    <row r="113" spans="8:8" x14ac:dyDescent="0.3">
      <c r="H113" s="476"/>
    </row>
    <row r="114" spans="8:8" x14ac:dyDescent="0.3">
      <c r="H114" s="476"/>
    </row>
    <row r="115" spans="8:8" x14ac:dyDescent="0.3">
      <c r="H115" s="476"/>
    </row>
    <row r="116" spans="8:8" x14ac:dyDescent="0.3">
      <c r="H116" s="476"/>
    </row>
    <row r="117" spans="8:8" x14ac:dyDescent="0.3">
      <c r="H117" s="476"/>
    </row>
    <row r="118" spans="8:8" x14ac:dyDescent="0.3">
      <c r="H118" s="476"/>
    </row>
    <row r="119" spans="8:8" x14ac:dyDescent="0.3">
      <c r="H119" s="476"/>
    </row>
    <row r="120" spans="8:8" x14ac:dyDescent="0.3">
      <c r="H120" s="476"/>
    </row>
    <row r="121" spans="8:8" x14ac:dyDescent="0.3">
      <c r="H121" s="476"/>
    </row>
    <row r="122" spans="8:8" x14ac:dyDescent="0.3">
      <c r="H122" s="476"/>
    </row>
    <row r="123" spans="8:8" x14ac:dyDescent="0.3">
      <c r="H123" s="476"/>
    </row>
    <row r="124" spans="8:8" x14ac:dyDescent="0.3">
      <c r="H124" s="476"/>
    </row>
    <row r="125" spans="8:8" x14ac:dyDescent="0.3">
      <c r="H125" s="476"/>
    </row>
    <row r="126" spans="8:8" x14ac:dyDescent="0.3">
      <c r="H126" s="476"/>
    </row>
    <row r="127" spans="8:8" x14ac:dyDescent="0.3">
      <c r="H127" s="476"/>
    </row>
    <row r="128" spans="8:8" x14ac:dyDescent="0.3">
      <c r="H128" s="476"/>
    </row>
    <row r="129" spans="8:8" x14ac:dyDescent="0.3">
      <c r="H129" s="476"/>
    </row>
    <row r="130" spans="8:8" x14ac:dyDescent="0.3">
      <c r="H130" s="476"/>
    </row>
    <row r="131" spans="8:8" x14ac:dyDescent="0.3">
      <c r="H131" s="476"/>
    </row>
    <row r="132" spans="8:8" x14ac:dyDescent="0.3">
      <c r="H132" s="476"/>
    </row>
    <row r="133" spans="8:8" x14ac:dyDescent="0.3">
      <c r="H133" s="476"/>
    </row>
    <row r="134" spans="8:8" x14ac:dyDescent="0.3">
      <c r="H134" s="476"/>
    </row>
  </sheetData>
  <autoFilter ref="A1:H2" xr:uid="{00F45B40-C6AD-44CD-88DB-D7DA296542C7}"/>
  <sortState xmlns:xlrd2="http://schemas.microsoft.com/office/spreadsheetml/2017/richdata2" ref="A5:H105">
    <sortCondition ref="B5:B105"/>
  </sortStat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220BF-C886-44D1-AF6B-39F9B7540BAD}">
  <sheetPr>
    <tabColor rgb="FF92D050"/>
  </sheetPr>
  <dimension ref="A1:L388"/>
  <sheetViews>
    <sheetView workbookViewId="0">
      <pane ySplit="1" topLeftCell="A2" activePane="bottomLeft" state="frozen"/>
      <selection pane="bottomLeft"/>
    </sheetView>
  </sheetViews>
  <sheetFormatPr defaultColWidth="8.6640625" defaultRowHeight="14.4" x14ac:dyDescent="0.3"/>
  <cols>
    <col min="1" max="1" width="32.33203125" style="450" customWidth="1"/>
    <col min="2" max="2" width="8.6640625" style="450"/>
    <col min="3" max="3" width="22.33203125" style="450" customWidth="1"/>
    <col min="4" max="4" width="12.109375" style="450" customWidth="1"/>
    <col min="5" max="6" width="13.33203125" style="450" customWidth="1"/>
    <col min="7" max="7" width="8.6640625" style="450"/>
    <col min="8" max="8" width="22.5546875" style="450" customWidth="1"/>
    <col min="9" max="9" width="8.6640625" style="450"/>
    <col min="10" max="10" width="14.44140625" style="450" customWidth="1"/>
    <col min="11" max="11" width="8.6640625" style="450"/>
    <col min="12" max="12" width="50.33203125" style="503" customWidth="1"/>
    <col min="13" max="16384" width="8.6640625" style="450"/>
  </cols>
  <sheetData>
    <row r="1" spans="1:12" x14ac:dyDescent="0.3">
      <c r="A1" s="450" t="s">
        <v>9970</v>
      </c>
      <c r="B1" s="450" t="s">
        <v>240</v>
      </c>
      <c r="C1" s="450" t="s">
        <v>9969</v>
      </c>
      <c r="D1" s="450" t="s">
        <v>246</v>
      </c>
      <c r="E1" s="450" t="s">
        <v>21</v>
      </c>
      <c r="F1" s="450" t="s">
        <v>17551</v>
      </c>
      <c r="G1" s="462" t="s">
        <v>17868</v>
      </c>
      <c r="H1" s="450" t="s">
        <v>17665</v>
      </c>
      <c r="I1" s="450" t="s">
        <v>17554</v>
      </c>
      <c r="J1" s="450" t="s">
        <v>17052</v>
      </c>
      <c r="K1" s="451" t="s">
        <v>10462</v>
      </c>
      <c r="L1" s="503" t="s">
        <v>17869</v>
      </c>
    </row>
    <row r="2" spans="1:12" x14ac:dyDescent="0.3">
      <c r="A2" s="461" t="s">
        <v>17870</v>
      </c>
      <c r="G2" s="462"/>
      <c r="L2" s="504"/>
    </row>
    <row r="3" spans="1:12" ht="28.8" x14ac:dyDescent="0.3">
      <c r="A3" s="402" t="s">
        <v>19651</v>
      </c>
      <c r="B3" s="402" t="s">
        <v>19773</v>
      </c>
      <c r="C3" s="402" t="s">
        <v>19774</v>
      </c>
      <c r="D3" s="402" t="s">
        <v>2961</v>
      </c>
      <c r="E3" s="402" t="s">
        <v>15448</v>
      </c>
      <c r="F3" s="402" t="s">
        <v>16</v>
      </c>
      <c r="G3" s="107" t="s">
        <v>8350</v>
      </c>
      <c r="H3" s="402" t="s">
        <v>18183</v>
      </c>
      <c r="I3" s="402" t="s">
        <v>17555</v>
      </c>
      <c r="J3" s="402" t="s">
        <v>8350</v>
      </c>
      <c r="K3" s="476">
        <v>2</v>
      </c>
      <c r="L3" s="513" t="s">
        <v>19775</v>
      </c>
    </row>
    <row r="4" spans="1:12" ht="28.8" x14ac:dyDescent="0.3">
      <c r="A4" s="402" t="s">
        <v>19230</v>
      </c>
      <c r="B4" s="402" t="s">
        <v>19308</v>
      </c>
      <c r="C4" s="402" t="s">
        <v>19309</v>
      </c>
      <c r="D4" s="402" t="s">
        <v>297</v>
      </c>
      <c r="E4" s="402" t="s">
        <v>15452</v>
      </c>
      <c r="F4" s="402" t="s">
        <v>16</v>
      </c>
      <c r="G4" s="107" t="s">
        <v>8350</v>
      </c>
      <c r="H4" s="402" t="s">
        <v>18183</v>
      </c>
      <c r="I4" s="402" t="s">
        <v>17555</v>
      </c>
      <c r="J4" s="402" t="s">
        <v>8350</v>
      </c>
      <c r="K4" s="476">
        <v>2</v>
      </c>
      <c r="L4" s="513" t="s">
        <v>18202</v>
      </c>
    </row>
    <row r="5" spans="1:12" ht="28.8" x14ac:dyDescent="0.3">
      <c r="A5" s="402" t="s">
        <v>18638</v>
      </c>
      <c r="B5" s="402" t="s">
        <v>18695</v>
      </c>
      <c r="C5" s="402" t="s">
        <v>10512</v>
      </c>
      <c r="D5" s="402" t="s">
        <v>297</v>
      </c>
      <c r="E5" s="402" t="s">
        <v>15452</v>
      </c>
      <c r="F5" s="402" t="s">
        <v>16</v>
      </c>
      <c r="G5" s="107" t="s">
        <v>8350</v>
      </c>
      <c r="H5" s="402" t="s">
        <v>18183</v>
      </c>
      <c r="I5" s="402" t="s">
        <v>17555</v>
      </c>
      <c r="J5" s="402" t="s">
        <v>8350</v>
      </c>
      <c r="K5" s="476">
        <v>12</v>
      </c>
      <c r="L5" s="513" t="s">
        <v>18696</v>
      </c>
    </row>
    <row r="6" spans="1:12" ht="28.8" x14ac:dyDescent="0.3">
      <c r="A6" s="402" t="s">
        <v>10433</v>
      </c>
      <c r="B6" s="402" t="s">
        <v>17871</v>
      </c>
      <c r="C6" s="402" t="s">
        <v>17872</v>
      </c>
      <c r="D6" s="402" t="s">
        <v>461</v>
      </c>
      <c r="E6" s="402" t="s">
        <v>15448</v>
      </c>
      <c r="F6" s="402" t="s">
        <v>16</v>
      </c>
      <c r="G6" s="107" t="s">
        <v>8350</v>
      </c>
      <c r="H6" s="402" t="s">
        <v>18183</v>
      </c>
      <c r="I6" s="402" t="s">
        <v>17555</v>
      </c>
      <c r="J6" s="402" t="s">
        <v>8350</v>
      </c>
      <c r="K6" s="476">
        <v>3</v>
      </c>
      <c r="L6" s="513" t="s">
        <v>18184</v>
      </c>
    </row>
    <row r="7" spans="1:12" ht="28.8" x14ac:dyDescent="0.3">
      <c r="A7" s="402" t="s">
        <v>4131</v>
      </c>
      <c r="B7" s="402" t="s">
        <v>27804</v>
      </c>
      <c r="C7" s="402" t="s">
        <v>27805</v>
      </c>
      <c r="D7" s="402" t="s">
        <v>461</v>
      </c>
      <c r="E7" s="402" t="s">
        <v>15449</v>
      </c>
      <c r="F7" s="402" t="s">
        <v>16</v>
      </c>
      <c r="G7" s="107" t="s">
        <v>8350</v>
      </c>
      <c r="H7" s="402" t="s">
        <v>18183</v>
      </c>
      <c r="I7" s="402" t="s">
        <v>17555</v>
      </c>
      <c r="J7" s="402" t="s">
        <v>8350</v>
      </c>
      <c r="K7" s="476">
        <v>2.4</v>
      </c>
      <c r="L7" s="513" t="s">
        <v>27806</v>
      </c>
    </row>
    <row r="8" spans="1:12" x14ac:dyDescent="0.3">
      <c r="G8" s="462"/>
    </row>
    <row r="9" spans="1:12" x14ac:dyDescent="0.3">
      <c r="A9" s="461" t="s">
        <v>17873</v>
      </c>
      <c r="G9" s="462"/>
    </row>
    <row r="10" spans="1:12" ht="28.8" x14ac:dyDescent="0.3">
      <c r="A10" s="509" t="s">
        <v>3535</v>
      </c>
      <c r="B10" s="509" t="s">
        <v>19310</v>
      </c>
      <c r="C10" s="509" t="s">
        <v>18021</v>
      </c>
      <c r="D10" s="509" t="s">
        <v>313</v>
      </c>
      <c r="E10" s="509" t="s">
        <v>15447</v>
      </c>
      <c r="F10" s="509" t="s">
        <v>16</v>
      </c>
      <c r="G10" s="510" t="s">
        <v>8350</v>
      </c>
      <c r="H10" s="509" t="s">
        <v>18183</v>
      </c>
      <c r="I10" s="509" t="s">
        <v>17558</v>
      </c>
      <c r="J10" s="509" t="s">
        <v>17053</v>
      </c>
      <c r="K10" s="511">
        <v>4</v>
      </c>
      <c r="L10" s="512" t="s">
        <v>18186</v>
      </c>
    </row>
    <row r="11" spans="1:12" ht="28.8" x14ac:dyDescent="0.3">
      <c r="A11" s="509" t="s">
        <v>16920</v>
      </c>
      <c r="B11" s="509" t="s">
        <v>16999</v>
      </c>
      <c r="C11" s="509" t="s">
        <v>17000</v>
      </c>
      <c r="D11" s="509" t="s">
        <v>265</v>
      </c>
      <c r="E11" s="509" t="s">
        <v>15450</v>
      </c>
      <c r="F11" s="509" t="s">
        <v>16</v>
      </c>
      <c r="G11" s="510" t="s">
        <v>8350</v>
      </c>
      <c r="H11" s="509" t="s">
        <v>18183</v>
      </c>
      <c r="I11" s="509" t="s">
        <v>17558</v>
      </c>
      <c r="J11" s="509" t="s">
        <v>17053</v>
      </c>
      <c r="K11" s="511">
        <v>24</v>
      </c>
      <c r="L11" s="512" t="s">
        <v>18188</v>
      </c>
    </row>
    <row r="12" spans="1:12" ht="28.8" x14ac:dyDescent="0.3">
      <c r="A12" s="509" t="s">
        <v>16909</v>
      </c>
      <c r="B12" s="509" t="s">
        <v>19311</v>
      </c>
      <c r="C12" s="509" t="s">
        <v>10964</v>
      </c>
      <c r="D12" s="509" t="s">
        <v>265</v>
      </c>
      <c r="E12" s="509" t="s">
        <v>15450</v>
      </c>
      <c r="F12" s="509" t="s">
        <v>16</v>
      </c>
      <c r="G12" s="510" t="s">
        <v>8350</v>
      </c>
      <c r="H12" s="509" t="s">
        <v>18183</v>
      </c>
      <c r="I12" s="509" t="s">
        <v>17558</v>
      </c>
      <c r="J12" s="509" t="s">
        <v>17053</v>
      </c>
      <c r="K12" s="511">
        <v>2</v>
      </c>
      <c r="L12" s="512" t="s">
        <v>18189</v>
      </c>
    </row>
    <row r="13" spans="1:12" ht="43.2" x14ac:dyDescent="0.3">
      <c r="A13" s="509" t="s">
        <v>18125</v>
      </c>
      <c r="B13" s="509" t="s">
        <v>18190</v>
      </c>
      <c r="C13" s="509" t="s">
        <v>18191</v>
      </c>
      <c r="D13" s="509" t="s">
        <v>265</v>
      </c>
      <c r="E13" s="509" t="s">
        <v>15450</v>
      </c>
      <c r="F13" s="509" t="s">
        <v>16</v>
      </c>
      <c r="G13" s="510" t="s">
        <v>8350</v>
      </c>
      <c r="H13" s="509" t="s">
        <v>18192</v>
      </c>
      <c r="I13" s="509" t="s">
        <v>17558</v>
      </c>
      <c r="J13" s="509" t="s">
        <v>17053</v>
      </c>
      <c r="K13" s="511">
        <v>4.8</v>
      </c>
      <c r="L13" s="512" t="s">
        <v>19776</v>
      </c>
    </row>
    <row r="14" spans="1:12" ht="43.2" x14ac:dyDescent="0.3">
      <c r="A14" s="509" t="s">
        <v>11788</v>
      </c>
      <c r="B14" s="509" t="s">
        <v>19312</v>
      </c>
      <c r="C14" s="509" t="s">
        <v>17556</v>
      </c>
      <c r="D14" s="509" t="s">
        <v>297</v>
      </c>
      <c r="E14" s="509" t="s">
        <v>15452</v>
      </c>
      <c r="F14" s="509" t="s">
        <v>16</v>
      </c>
      <c r="G14" s="510" t="s">
        <v>8350</v>
      </c>
      <c r="H14" s="509" t="s">
        <v>18192</v>
      </c>
      <c r="I14" s="509" t="s">
        <v>17558</v>
      </c>
      <c r="J14" s="509" t="s">
        <v>17053</v>
      </c>
      <c r="K14" s="511">
        <v>2.3199999999999998</v>
      </c>
      <c r="L14" s="512" t="s">
        <v>18171</v>
      </c>
    </row>
    <row r="15" spans="1:12" ht="28.8" x14ac:dyDescent="0.3">
      <c r="A15" s="509" t="s">
        <v>16589</v>
      </c>
      <c r="B15" s="509" t="s">
        <v>19313</v>
      </c>
      <c r="C15" s="509" t="s">
        <v>16611</v>
      </c>
      <c r="D15" s="509" t="s">
        <v>265</v>
      </c>
      <c r="E15" s="509" t="s">
        <v>15450</v>
      </c>
      <c r="F15" s="509" t="s">
        <v>16</v>
      </c>
      <c r="G15" s="510" t="s">
        <v>8350</v>
      </c>
      <c r="H15" s="509" t="s">
        <v>18183</v>
      </c>
      <c r="I15" s="509" t="s">
        <v>17558</v>
      </c>
      <c r="J15" s="509" t="s">
        <v>17053</v>
      </c>
      <c r="K15" s="511">
        <v>4</v>
      </c>
      <c r="L15" s="512" t="s">
        <v>18193</v>
      </c>
    </row>
    <row r="16" spans="1:12" ht="28.8" x14ac:dyDescent="0.3">
      <c r="A16" s="509" t="s">
        <v>16445</v>
      </c>
      <c r="B16" s="509" t="s">
        <v>19314</v>
      </c>
      <c r="C16" s="509" t="s">
        <v>16482</v>
      </c>
      <c r="D16" s="509" t="s">
        <v>265</v>
      </c>
      <c r="E16" s="509" t="s">
        <v>15450</v>
      </c>
      <c r="F16" s="509" t="s">
        <v>16</v>
      </c>
      <c r="G16" s="510" t="s">
        <v>8350</v>
      </c>
      <c r="H16" s="509" t="s">
        <v>18183</v>
      </c>
      <c r="I16" s="509" t="s">
        <v>17558</v>
      </c>
      <c r="J16" s="509" t="s">
        <v>17053</v>
      </c>
      <c r="K16" s="511">
        <v>5</v>
      </c>
      <c r="L16" s="512" t="s">
        <v>18194</v>
      </c>
    </row>
    <row r="17" spans="1:12" ht="28.8" x14ac:dyDescent="0.3">
      <c r="A17" s="509" t="s">
        <v>16288</v>
      </c>
      <c r="B17" s="509" t="s">
        <v>16404</v>
      </c>
      <c r="C17" s="509" t="s">
        <v>16339</v>
      </c>
      <c r="D17" s="509" t="s">
        <v>265</v>
      </c>
      <c r="E17" s="509" t="s">
        <v>15450</v>
      </c>
      <c r="F17" s="509" t="s">
        <v>16</v>
      </c>
      <c r="G17" s="510" t="s">
        <v>8350</v>
      </c>
      <c r="H17" s="509" t="s">
        <v>18183</v>
      </c>
      <c r="I17" s="509" t="s">
        <v>17558</v>
      </c>
      <c r="J17" s="509" t="s">
        <v>17053</v>
      </c>
      <c r="K17" s="511">
        <v>88</v>
      </c>
      <c r="L17" s="512" t="s">
        <v>18195</v>
      </c>
    </row>
    <row r="18" spans="1:12" x14ac:dyDescent="0.3">
      <c r="A18" s="509" t="s">
        <v>8530</v>
      </c>
      <c r="B18" s="509" t="s">
        <v>19315</v>
      </c>
      <c r="C18" s="509" t="s">
        <v>16123</v>
      </c>
      <c r="D18" s="509" t="s">
        <v>265</v>
      </c>
      <c r="E18" s="509" t="s">
        <v>15450</v>
      </c>
      <c r="F18" s="509" t="s">
        <v>16</v>
      </c>
      <c r="G18" s="510" t="s">
        <v>8350</v>
      </c>
      <c r="H18" s="509" t="s">
        <v>18183</v>
      </c>
      <c r="I18" s="509" t="s">
        <v>17558</v>
      </c>
      <c r="J18" s="509" t="s">
        <v>17053</v>
      </c>
      <c r="K18" s="511">
        <v>3</v>
      </c>
      <c r="L18" s="512" t="s">
        <v>18196</v>
      </c>
    </row>
    <row r="19" spans="1:12" ht="28.8" x14ac:dyDescent="0.3">
      <c r="A19" s="509" t="s">
        <v>15848</v>
      </c>
      <c r="B19" s="509" t="s">
        <v>19316</v>
      </c>
      <c r="C19" s="509" t="s">
        <v>15857</v>
      </c>
      <c r="D19" s="509" t="s">
        <v>265</v>
      </c>
      <c r="E19" s="509" t="s">
        <v>15450</v>
      </c>
      <c r="F19" s="509" t="s">
        <v>16</v>
      </c>
      <c r="G19" s="510" t="s">
        <v>8350</v>
      </c>
      <c r="H19" s="509" t="s">
        <v>18183</v>
      </c>
      <c r="I19" s="509" t="s">
        <v>17558</v>
      </c>
      <c r="J19" s="509" t="s">
        <v>17053</v>
      </c>
      <c r="K19" s="511">
        <v>2</v>
      </c>
      <c r="L19" s="512" t="s">
        <v>18197</v>
      </c>
    </row>
    <row r="20" spans="1:12" ht="28.8" x14ac:dyDescent="0.3">
      <c r="A20" s="509" t="s">
        <v>15841</v>
      </c>
      <c r="B20" s="509" t="s">
        <v>19317</v>
      </c>
      <c r="C20" s="509" t="s">
        <v>16034</v>
      </c>
      <c r="D20" s="509" t="s">
        <v>265</v>
      </c>
      <c r="E20" s="509" t="s">
        <v>15450</v>
      </c>
      <c r="F20" s="509" t="s">
        <v>16</v>
      </c>
      <c r="G20" s="510" t="s">
        <v>8350</v>
      </c>
      <c r="H20" s="509" t="s">
        <v>18183</v>
      </c>
      <c r="I20" s="509" t="s">
        <v>17558</v>
      </c>
      <c r="J20" s="509" t="s">
        <v>17053</v>
      </c>
      <c r="K20" s="511">
        <v>2</v>
      </c>
      <c r="L20" s="512" t="s">
        <v>18189</v>
      </c>
    </row>
    <row r="21" spans="1:12" ht="57.6" x14ac:dyDescent="0.3">
      <c r="A21" s="509" t="s">
        <v>16412</v>
      </c>
      <c r="B21" s="509" t="s">
        <v>19318</v>
      </c>
      <c r="C21" s="509" t="s">
        <v>18198</v>
      </c>
      <c r="D21" s="509" t="s">
        <v>330</v>
      </c>
      <c r="E21" s="509" t="s">
        <v>15448</v>
      </c>
      <c r="F21" s="509" t="s">
        <v>16</v>
      </c>
      <c r="G21" s="510" t="s">
        <v>8350</v>
      </c>
      <c r="H21" s="509" t="s">
        <v>18192</v>
      </c>
      <c r="I21" s="509" t="s">
        <v>17558</v>
      </c>
      <c r="J21" s="509" t="s">
        <v>17053</v>
      </c>
      <c r="K21" s="511">
        <v>9.92</v>
      </c>
      <c r="L21" s="512" t="s">
        <v>18199</v>
      </c>
    </row>
    <row r="22" spans="1:12" ht="43.2" x14ac:dyDescent="0.3">
      <c r="A22" s="509" t="s">
        <v>15646</v>
      </c>
      <c r="B22" s="509" t="s">
        <v>19319</v>
      </c>
      <c r="C22" s="509" t="s">
        <v>18200</v>
      </c>
      <c r="D22" s="509" t="s">
        <v>313</v>
      </c>
      <c r="E22" s="509" t="s">
        <v>15447</v>
      </c>
      <c r="F22" s="509" t="s">
        <v>16</v>
      </c>
      <c r="G22" s="510" t="s">
        <v>8350</v>
      </c>
      <c r="H22" s="509" t="s">
        <v>18192</v>
      </c>
      <c r="I22" s="509" t="s">
        <v>17558</v>
      </c>
      <c r="J22" s="509" t="s">
        <v>17053</v>
      </c>
      <c r="K22" s="511">
        <v>6.8</v>
      </c>
      <c r="L22" s="512" t="s">
        <v>18201</v>
      </c>
    </row>
    <row r="23" spans="1:12" ht="28.8" x14ac:dyDescent="0.3">
      <c r="A23" s="509" t="s">
        <v>15570</v>
      </c>
      <c r="B23" s="509" t="s">
        <v>19320</v>
      </c>
      <c r="C23" s="509" t="s">
        <v>15583</v>
      </c>
      <c r="D23" s="509" t="s">
        <v>297</v>
      </c>
      <c r="E23" s="509" t="s">
        <v>15452</v>
      </c>
      <c r="F23" s="509" t="s">
        <v>16</v>
      </c>
      <c r="G23" s="510" t="s">
        <v>8350</v>
      </c>
      <c r="H23" s="509" t="s">
        <v>18183</v>
      </c>
      <c r="I23" s="509" t="s">
        <v>17558</v>
      </c>
      <c r="J23" s="509" t="s">
        <v>17053</v>
      </c>
      <c r="K23" s="511">
        <v>2</v>
      </c>
      <c r="L23" s="512" t="s">
        <v>18202</v>
      </c>
    </row>
    <row r="24" spans="1:12" ht="28.8" x14ac:dyDescent="0.3">
      <c r="A24" s="509" t="s">
        <v>10765</v>
      </c>
      <c r="B24" s="509" t="s">
        <v>19321</v>
      </c>
      <c r="C24" s="509" t="s">
        <v>10015</v>
      </c>
      <c r="D24" s="509" t="s">
        <v>330</v>
      </c>
      <c r="E24" s="509" t="s">
        <v>15448</v>
      </c>
      <c r="F24" s="509" t="s">
        <v>16</v>
      </c>
      <c r="G24" s="510" t="s">
        <v>8350</v>
      </c>
      <c r="H24" s="509" t="s">
        <v>18183</v>
      </c>
      <c r="I24" s="509" t="s">
        <v>17558</v>
      </c>
      <c r="J24" s="509" t="s">
        <v>17053</v>
      </c>
      <c r="K24" s="511">
        <v>7</v>
      </c>
      <c r="L24" s="512" t="s">
        <v>18203</v>
      </c>
    </row>
    <row r="25" spans="1:12" ht="43.2" x14ac:dyDescent="0.3">
      <c r="A25" s="509" t="s">
        <v>15468</v>
      </c>
      <c r="B25" s="509" t="s">
        <v>19322</v>
      </c>
      <c r="C25" s="509" t="s">
        <v>18204</v>
      </c>
      <c r="D25" s="509" t="s">
        <v>461</v>
      </c>
      <c r="E25" s="509" t="s">
        <v>15449</v>
      </c>
      <c r="F25" s="509" t="s">
        <v>16</v>
      </c>
      <c r="G25" s="510" t="s">
        <v>8350</v>
      </c>
      <c r="H25" s="509" t="s">
        <v>18192</v>
      </c>
      <c r="I25" s="509" t="s">
        <v>17558</v>
      </c>
      <c r="J25" s="509" t="s">
        <v>17053</v>
      </c>
      <c r="K25" s="511">
        <v>3.48</v>
      </c>
      <c r="L25" s="512" t="s">
        <v>18205</v>
      </c>
    </row>
    <row r="26" spans="1:12" ht="28.8" x14ac:dyDescent="0.3">
      <c r="A26" s="509" t="s">
        <v>8183</v>
      </c>
      <c r="B26" s="509" t="s">
        <v>19323</v>
      </c>
      <c r="C26" s="509" t="s">
        <v>16403</v>
      </c>
      <c r="D26" s="509" t="s">
        <v>265</v>
      </c>
      <c r="E26" s="509" t="s">
        <v>15450</v>
      </c>
      <c r="F26" s="509" t="s">
        <v>16</v>
      </c>
      <c r="G26" s="510" t="s">
        <v>8350</v>
      </c>
      <c r="H26" s="509" t="s">
        <v>18183</v>
      </c>
      <c r="I26" s="509" t="s">
        <v>17558</v>
      </c>
      <c r="J26" s="509" t="s">
        <v>17053</v>
      </c>
      <c r="K26" s="511">
        <v>3.96</v>
      </c>
      <c r="L26" s="512" t="s">
        <v>18206</v>
      </c>
    </row>
    <row r="27" spans="1:12" ht="28.8" x14ac:dyDescent="0.3">
      <c r="A27" s="509" t="s">
        <v>15475</v>
      </c>
      <c r="B27" s="509" t="s">
        <v>19324</v>
      </c>
      <c r="C27" s="509" t="s">
        <v>9992</v>
      </c>
      <c r="D27" s="509" t="s">
        <v>461</v>
      </c>
      <c r="E27" s="509" t="s">
        <v>15449</v>
      </c>
      <c r="F27" s="509" t="s">
        <v>16</v>
      </c>
      <c r="G27" s="510" t="s">
        <v>8350</v>
      </c>
      <c r="H27" s="509" t="s">
        <v>18183</v>
      </c>
      <c r="I27" s="509" t="s">
        <v>17558</v>
      </c>
      <c r="J27" s="509" t="s">
        <v>17053</v>
      </c>
      <c r="K27" s="511">
        <v>4</v>
      </c>
      <c r="L27" s="512" t="s">
        <v>18207</v>
      </c>
    </row>
    <row r="28" spans="1:12" ht="28.8" x14ac:dyDescent="0.3">
      <c r="A28" s="509" t="s">
        <v>15538</v>
      </c>
      <c r="B28" s="509" t="s">
        <v>19325</v>
      </c>
      <c r="C28" s="509" t="s">
        <v>15550</v>
      </c>
      <c r="D28" s="509" t="s">
        <v>265</v>
      </c>
      <c r="E28" s="509" t="s">
        <v>15450</v>
      </c>
      <c r="F28" s="509" t="s">
        <v>16</v>
      </c>
      <c r="G28" s="510" t="s">
        <v>8350</v>
      </c>
      <c r="H28" s="509" t="s">
        <v>18183</v>
      </c>
      <c r="I28" s="509" t="s">
        <v>17558</v>
      </c>
      <c r="J28" s="509" t="s">
        <v>17053</v>
      </c>
      <c r="K28" s="511">
        <v>8</v>
      </c>
      <c r="L28" s="512" t="s">
        <v>18208</v>
      </c>
    </row>
    <row r="29" spans="1:12" ht="43.2" x14ac:dyDescent="0.3">
      <c r="A29" s="509" t="s">
        <v>15470</v>
      </c>
      <c r="B29" s="509" t="s">
        <v>19326</v>
      </c>
      <c r="C29" s="509" t="s">
        <v>18209</v>
      </c>
      <c r="D29" s="509" t="s">
        <v>461</v>
      </c>
      <c r="E29" s="509" t="s">
        <v>15449</v>
      </c>
      <c r="F29" s="509" t="s">
        <v>16</v>
      </c>
      <c r="G29" s="510" t="s">
        <v>8350</v>
      </c>
      <c r="H29" s="509" t="s">
        <v>18192</v>
      </c>
      <c r="I29" s="509" t="s">
        <v>17558</v>
      </c>
      <c r="J29" s="509" t="s">
        <v>17054</v>
      </c>
      <c r="K29" s="511">
        <v>21.32</v>
      </c>
      <c r="L29" s="512" t="s">
        <v>19777</v>
      </c>
    </row>
    <row r="30" spans="1:12" x14ac:dyDescent="0.3">
      <c r="A30" s="509" t="s">
        <v>11668</v>
      </c>
      <c r="B30" s="509" t="s">
        <v>19327</v>
      </c>
      <c r="C30" s="509" t="s">
        <v>17103</v>
      </c>
      <c r="D30" s="509" t="s">
        <v>313</v>
      </c>
      <c r="E30" s="509" t="s">
        <v>15447</v>
      </c>
      <c r="F30" s="509" t="s">
        <v>16</v>
      </c>
      <c r="G30" s="510" t="s">
        <v>8350</v>
      </c>
      <c r="H30" s="509" t="s">
        <v>18183</v>
      </c>
      <c r="I30" s="509" t="s">
        <v>17558</v>
      </c>
      <c r="J30" s="509" t="s">
        <v>17053</v>
      </c>
      <c r="K30" s="511">
        <v>2</v>
      </c>
      <c r="L30" s="512" t="s">
        <v>18210</v>
      </c>
    </row>
    <row r="31" spans="1:12" ht="28.8" x14ac:dyDescent="0.3">
      <c r="A31" s="509" t="s">
        <v>10426</v>
      </c>
      <c r="B31" s="509" t="s">
        <v>19328</v>
      </c>
      <c r="C31" s="509" t="s">
        <v>10940</v>
      </c>
      <c r="D31" s="509" t="s">
        <v>265</v>
      </c>
      <c r="E31" s="509" t="s">
        <v>15450</v>
      </c>
      <c r="F31" s="509" t="s">
        <v>16</v>
      </c>
      <c r="G31" s="510" t="s">
        <v>8350</v>
      </c>
      <c r="H31" s="509" t="s">
        <v>18183</v>
      </c>
      <c r="I31" s="509" t="s">
        <v>17558</v>
      </c>
      <c r="J31" s="509" t="s">
        <v>17053</v>
      </c>
      <c r="K31" s="511">
        <v>3.32</v>
      </c>
      <c r="L31" s="512" t="s">
        <v>18211</v>
      </c>
    </row>
    <row r="32" spans="1:12" ht="28.8" x14ac:dyDescent="0.3">
      <c r="A32" s="509" t="s">
        <v>8202</v>
      </c>
      <c r="B32" s="509" t="s">
        <v>10855</v>
      </c>
      <c r="C32" s="509" t="s">
        <v>9973</v>
      </c>
      <c r="D32" s="509" t="s">
        <v>265</v>
      </c>
      <c r="E32" s="509" t="s">
        <v>15450</v>
      </c>
      <c r="F32" s="509" t="s">
        <v>16</v>
      </c>
      <c r="G32" s="510" t="s">
        <v>8350</v>
      </c>
      <c r="H32" s="509" t="s">
        <v>18183</v>
      </c>
      <c r="I32" s="509" t="s">
        <v>17558</v>
      </c>
      <c r="J32" s="509" t="s">
        <v>17053</v>
      </c>
      <c r="K32" s="511">
        <v>46</v>
      </c>
      <c r="L32" s="512" t="s">
        <v>18212</v>
      </c>
    </row>
    <row r="33" spans="1:12" ht="28.8" x14ac:dyDescent="0.3">
      <c r="A33" s="509" t="s">
        <v>10823</v>
      </c>
      <c r="B33" s="509" t="s">
        <v>19329</v>
      </c>
      <c r="C33" s="509" t="s">
        <v>10457</v>
      </c>
      <c r="D33" s="509" t="s">
        <v>265</v>
      </c>
      <c r="E33" s="509" t="s">
        <v>15450</v>
      </c>
      <c r="F33" s="509" t="s">
        <v>16</v>
      </c>
      <c r="G33" s="510" t="s">
        <v>8350</v>
      </c>
      <c r="H33" s="509" t="s">
        <v>18183</v>
      </c>
      <c r="I33" s="509" t="s">
        <v>17558</v>
      </c>
      <c r="J33" s="509" t="s">
        <v>17054</v>
      </c>
      <c r="K33" s="511">
        <v>28</v>
      </c>
      <c r="L33" s="512" t="s">
        <v>18213</v>
      </c>
    </row>
    <row r="34" spans="1:12" ht="28.8" x14ac:dyDescent="0.3">
      <c r="A34" s="509" t="s">
        <v>10926</v>
      </c>
      <c r="B34" s="509" t="s">
        <v>19330</v>
      </c>
      <c r="C34" s="509" t="s">
        <v>10033</v>
      </c>
      <c r="D34" s="509" t="s">
        <v>265</v>
      </c>
      <c r="E34" s="509" t="s">
        <v>15448</v>
      </c>
      <c r="F34" s="509" t="s">
        <v>16</v>
      </c>
      <c r="G34" s="510" t="s">
        <v>8350</v>
      </c>
      <c r="H34" s="509" t="s">
        <v>18183</v>
      </c>
      <c r="I34" s="509" t="s">
        <v>17558</v>
      </c>
      <c r="J34" s="509" t="s">
        <v>17053</v>
      </c>
      <c r="K34" s="511">
        <v>5</v>
      </c>
      <c r="L34" s="512" t="s">
        <v>18214</v>
      </c>
    </row>
    <row r="35" spans="1:12" ht="28.8" x14ac:dyDescent="0.3">
      <c r="A35" s="509" t="s">
        <v>10296</v>
      </c>
      <c r="B35" s="509" t="s">
        <v>19331</v>
      </c>
      <c r="C35" s="509" t="s">
        <v>10955</v>
      </c>
      <c r="D35" s="509" t="s">
        <v>313</v>
      </c>
      <c r="E35" s="509" t="s">
        <v>15447</v>
      </c>
      <c r="F35" s="509" t="s">
        <v>16</v>
      </c>
      <c r="G35" s="510" t="s">
        <v>8350</v>
      </c>
      <c r="H35" s="509" t="s">
        <v>18183</v>
      </c>
      <c r="I35" s="509" t="s">
        <v>17558</v>
      </c>
      <c r="J35" s="509" t="s">
        <v>17053</v>
      </c>
      <c r="K35" s="511">
        <v>2.48</v>
      </c>
      <c r="L35" s="512" t="s">
        <v>18215</v>
      </c>
    </row>
    <row r="36" spans="1:12" ht="28.8" x14ac:dyDescent="0.3">
      <c r="A36" s="509" t="s">
        <v>11882</v>
      </c>
      <c r="B36" s="509" t="s">
        <v>19332</v>
      </c>
      <c r="C36" s="509" t="s">
        <v>11917</v>
      </c>
      <c r="D36" s="509" t="s">
        <v>313</v>
      </c>
      <c r="E36" s="509" t="s">
        <v>15447</v>
      </c>
      <c r="F36" s="509" t="s">
        <v>16</v>
      </c>
      <c r="G36" s="510" t="s">
        <v>8350</v>
      </c>
      <c r="H36" s="509" t="s">
        <v>18183</v>
      </c>
      <c r="I36" s="509" t="s">
        <v>17558</v>
      </c>
      <c r="J36" s="509" t="s">
        <v>17053</v>
      </c>
      <c r="K36" s="511">
        <v>2</v>
      </c>
      <c r="L36" s="512" t="s">
        <v>18216</v>
      </c>
    </row>
    <row r="37" spans="1:12" ht="28.8" x14ac:dyDescent="0.3">
      <c r="A37" s="509" t="s">
        <v>11800</v>
      </c>
      <c r="B37" s="509" t="s">
        <v>19333</v>
      </c>
      <c r="C37" s="509" t="s">
        <v>10860</v>
      </c>
      <c r="D37" s="509" t="s">
        <v>265</v>
      </c>
      <c r="E37" s="509" t="s">
        <v>15450</v>
      </c>
      <c r="F37" s="509" t="s">
        <v>16</v>
      </c>
      <c r="G37" s="510" t="s">
        <v>8350</v>
      </c>
      <c r="H37" s="509" t="s">
        <v>18183</v>
      </c>
      <c r="I37" s="509" t="s">
        <v>17558</v>
      </c>
      <c r="J37" s="509" t="s">
        <v>17053</v>
      </c>
      <c r="K37" s="511">
        <v>6</v>
      </c>
      <c r="L37" s="512" t="s">
        <v>18217</v>
      </c>
    </row>
    <row r="38" spans="1:12" ht="28.8" x14ac:dyDescent="0.3">
      <c r="A38" s="509" t="s">
        <v>11540</v>
      </c>
      <c r="B38" s="509" t="s">
        <v>19334</v>
      </c>
      <c r="C38" s="509" t="s">
        <v>11541</v>
      </c>
      <c r="D38" s="509" t="s">
        <v>265</v>
      </c>
      <c r="E38" s="509" t="s">
        <v>15450</v>
      </c>
      <c r="F38" s="509" t="s">
        <v>16</v>
      </c>
      <c r="G38" s="510" t="s">
        <v>8350</v>
      </c>
      <c r="H38" s="509" t="s">
        <v>18183</v>
      </c>
      <c r="I38" s="509" t="s">
        <v>17558</v>
      </c>
      <c r="J38" s="509" t="s">
        <v>17053</v>
      </c>
      <c r="K38" s="511">
        <v>4</v>
      </c>
      <c r="L38" s="512" t="s">
        <v>18218</v>
      </c>
    </row>
    <row r="39" spans="1:12" ht="43.2" x14ac:dyDescent="0.3">
      <c r="A39" s="509" t="s">
        <v>15684</v>
      </c>
      <c r="B39" s="509" t="s">
        <v>19335</v>
      </c>
      <c r="C39" s="509" t="s">
        <v>18219</v>
      </c>
      <c r="D39" s="509" t="s">
        <v>265</v>
      </c>
      <c r="E39" s="509" t="s">
        <v>15450</v>
      </c>
      <c r="F39" s="509" t="s">
        <v>16</v>
      </c>
      <c r="G39" s="510" t="s">
        <v>8350</v>
      </c>
      <c r="H39" s="509" t="s">
        <v>18192</v>
      </c>
      <c r="I39" s="509" t="s">
        <v>17558</v>
      </c>
      <c r="J39" s="509" t="s">
        <v>17053</v>
      </c>
      <c r="K39" s="511">
        <v>3.32</v>
      </c>
      <c r="L39" s="512" t="s">
        <v>18220</v>
      </c>
    </row>
    <row r="40" spans="1:12" ht="28.8" x14ac:dyDescent="0.3">
      <c r="A40" s="509" t="s">
        <v>11671</v>
      </c>
      <c r="B40" s="509" t="s">
        <v>19336</v>
      </c>
      <c r="C40" s="509" t="s">
        <v>11679</v>
      </c>
      <c r="D40" s="509" t="s">
        <v>461</v>
      </c>
      <c r="E40" s="509" t="s">
        <v>15448</v>
      </c>
      <c r="F40" s="509" t="s">
        <v>16</v>
      </c>
      <c r="G40" s="510" t="s">
        <v>8350</v>
      </c>
      <c r="H40" s="509" t="s">
        <v>18183</v>
      </c>
      <c r="I40" s="509" t="s">
        <v>17558</v>
      </c>
      <c r="J40" s="509" t="s">
        <v>17053</v>
      </c>
      <c r="K40" s="511">
        <v>10</v>
      </c>
      <c r="L40" s="512" t="s">
        <v>18221</v>
      </c>
    </row>
    <row r="41" spans="1:12" ht="43.2" x14ac:dyDescent="0.3">
      <c r="A41" s="509" t="s">
        <v>16542</v>
      </c>
      <c r="B41" s="509" t="s">
        <v>19337</v>
      </c>
      <c r="C41" s="509" t="s">
        <v>18222</v>
      </c>
      <c r="D41" s="509" t="s">
        <v>265</v>
      </c>
      <c r="E41" s="509" t="s">
        <v>15448</v>
      </c>
      <c r="F41" s="509" t="s">
        <v>16</v>
      </c>
      <c r="G41" s="510" t="s">
        <v>8350</v>
      </c>
      <c r="H41" s="509" t="s">
        <v>18192</v>
      </c>
      <c r="I41" s="509" t="s">
        <v>17558</v>
      </c>
      <c r="J41" s="509" t="s">
        <v>17053</v>
      </c>
      <c r="K41" s="511">
        <v>3.32</v>
      </c>
      <c r="L41" s="512" t="s">
        <v>18223</v>
      </c>
    </row>
    <row r="42" spans="1:12" ht="28.8" x14ac:dyDescent="0.3">
      <c r="A42" s="509" t="s">
        <v>11607</v>
      </c>
      <c r="B42" s="509" t="s">
        <v>11634</v>
      </c>
      <c r="C42" s="509" t="s">
        <v>10513</v>
      </c>
      <c r="D42" s="509" t="s">
        <v>461</v>
      </c>
      <c r="E42" s="509" t="s">
        <v>15449</v>
      </c>
      <c r="F42" s="509" t="s">
        <v>16</v>
      </c>
      <c r="G42" s="510" t="s">
        <v>8350</v>
      </c>
      <c r="H42" s="509" t="s">
        <v>18183</v>
      </c>
      <c r="I42" s="509" t="s">
        <v>17558</v>
      </c>
      <c r="J42" s="509" t="s">
        <v>17053</v>
      </c>
      <c r="K42" s="511">
        <v>12</v>
      </c>
      <c r="L42" s="512" t="s">
        <v>18224</v>
      </c>
    </row>
    <row r="43" spans="1:12" ht="28.8" x14ac:dyDescent="0.3">
      <c r="A43" s="509" t="s">
        <v>16451</v>
      </c>
      <c r="B43" s="509" t="s">
        <v>19338</v>
      </c>
      <c r="C43" s="509" t="s">
        <v>18225</v>
      </c>
      <c r="D43" s="509" t="s">
        <v>265</v>
      </c>
      <c r="E43" s="509" t="s">
        <v>15450</v>
      </c>
      <c r="F43" s="509" t="s">
        <v>16</v>
      </c>
      <c r="G43" s="510" t="s">
        <v>8350</v>
      </c>
      <c r="H43" s="509" t="s">
        <v>10614</v>
      </c>
      <c r="I43" s="509" t="s">
        <v>17558</v>
      </c>
      <c r="J43" s="509" t="s">
        <v>17053</v>
      </c>
      <c r="K43" s="511">
        <v>6</v>
      </c>
      <c r="L43" s="512" t="s">
        <v>18226</v>
      </c>
    </row>
    <row r="44" spans="1:12" ht="28.8" x14ac:dyDescent="0.3">
      <c r="A44" s="509" t="s">
        <v>11620</v>
      </c>
      <c r="B44" s="509" t="s">
        <v>19339</v>
      </c>
      <c r="C44" s="509" t="s">
        <v>11635</v>
      </c>
      <c r="D44" s="509" t="s">
        <v>265</v>
      </c>
      <c r="E44" s="509" t="s">
        <v>15450</v>
      </c>
      <c r="F44" s="509" t="s">
        <v>16</v>
      </c>
      <c r="G44" s="510" t="s">
        <v>8350</v>
      </c>
      <c r="H44" s="509" t="s">
        <v>18183</v>
      </c>
      <c r="I44" s="509" t="s">
        <v>17558</v>
      </c>
      <c r="J44" s="509" t="s">
        <v>17053</v>
      </c>
      <c r="K44" s="511">
        <v>3</v>
      </c>
      <c r="L44" s="512" t="s">
        <v>18227</v>
      </c>
    </row>
    <row r="45" spans="1:12" ht="28.8" x14ac:dyDescent="0.3">
      <c r="A45" s="509" t="s">
        <v>11545</v>
      </c>
      <c r="B45" s="509" t="s">
        <v>19340</v>
      </c>
      <c r="C45" s="509" t="s">
        <v>11547</v>
      </c>
      <c r="D45" s="509" t="s">
        <v>265</v>
      </c>
      <c r="E45" s="509" t="s">
        <v>15450</v>
      </c>
      <c r="F45" s="509" t="s">
        <v>16</v>
      </c>
      <c r="G45" s="510" t="s">
        <v>8350</v>
      </c>
      <c r="H45" s="509" t="s">
        <v>18183</v>
      </c>
      <c r="I45" s="509" t="s">
        <v>17558</v>
      </c>
      <c r="J45" s="509" t="s">
        <v>17053</v>
      </c>
      <c r="K45" s="511">
        <v>9</v>
      </c>
      <c r="L45" s="512" t="s">
        <v>18228</v>
      </c>
    </row>
    <row r="46" spans="1:12" ht="28.8" x14ac:dyDescent="0.3">
      <c r="A46" s="509" t="s">
        <v>6692</v>
      </c>
      <c r="B46" s="509" t="s">
        <v>19341</v>
      </c>
      <c r="C46" s="509" t="s">
        <v>10454</v>
      </c>
      <c r="D46" s="509" t="s">
        <v>265</v>
      </c>
      <c r="E46" s="509" t="s">
        <v>15450</v>
      </c>
      <c r="F46" s="509" t="s">
        <v>16</v>
      </c>
      <c r="G46" s="510" t="s">
        <v>8350</v>
      </c>
      <c r="H46" s="509" t="s">
        <v>18183</v>
      </c>
      <c r="I46" s="509" t="s">
        <v>17558</v>
      </c>
      <c r="J46" s="509" t="s">
        <v>17053</v>
      </c>
      <c r="K46" s="511">
        <v>4</v>
      </c>
      <c r="L46" s="512" t="s">
        <v>18229</v>
      </c>
    </row>
    <row r="47" spans="1:12" ht="28.8" x14ac:dyDescent="0.3">
      <c r="A47" s="509" t="s">
        <v>10924</v>
      </c>
      <c r="B47" s="509" t="s">
        <v>19342</v>
      </c>
      <c r="C47" s="509" t="s">
        <v>10938</v>
      </c>
      <c r="D47" s="509" t="s">
        <v>265</v>
      </c>
      <c r="E47" s="509" t="s">
        <v>15450</v>
      </c>
      <c r="F47" s="509" t="s">
        <v>16</v>
      </c>
      <c r="G47" s="510" t="s">
        <v>8350</v>
      </c>
      <c r="H47" s="509" t="s">
        <v>18183</v>
      </c>
      <c r="I47" s="509" t="s">
        <v>17558</v>
      </c>
      <c r="J47" s="509" t="s">
        <v>17053</v>
      </c>
      <c r="K47" s="511">
        <v>2.48</v>
      </c>
      <c r="L47" s="512" t="s">
        <v>19343</v>
      </c>
    </row>
    <row r="48" spans="1:12" ht="43.2" x14ac:dyDescent="0.3">
      <c r="A48" s="509" t="s">
        <v>10910</v>
      </c>
      <c r="B48" s="509" t="s">
        <v>10976</v>
      </c>
      <c r="C48" s="509" t="s">
        <v>10977</v>
      </c>
      <c r="D48" s="509" t="s">
        <v>297</v>
      </c>
      <c r="E48" s="509" t="s">
        <v>15452</v>
      </c>
      <c r="F48" s="509" t="s">
        <v>16</v>
      </c>
      <c r="G48" s="510" t="s">
        <v>8350</v>
      </c>
      <c r="H48" s="509" t="s">
        <v>18192</v>
      </c>
      <c r="I48" s="509" t="s">
        <v>17558</v>
      </c>
      <c r="J48" s="509" t="s">
        <v>17053</v>
      </c>
      <c r="K48" s="511">
        <v>2.8</v>
      </c>
      <c r="L48" s="512" t="s">
        <v>19344</v>
      </c>
    </row>
    <row r="49" spans="1:12" ht="28.8" x14ac:dyDescent="0.3">
      <c r="A49" s="509" t="s">
        <v>10828</v>
      </c>
      <c r="B49" s="509" t="s">
        <v>19759</v>
      </c>
      <c r="C49" s="509" t="s">
        <v>19778</v>
      </c>
      <c r="D49" s="509" t="s">
        <v>265</v>
      </c>
      <c r="E49" s="509" t="s">
        <v>15450</v>
      </c>
      <c r="F49" s="509" t="s">
        <v>16</v>
      </c>
      <c r="G49" s="510" t="s">
        <v>8350</v>
      </c>
      <c r="H49" s="509" t="s">
        <v>18183</v>
      </c>
      <c r="I49" s="509" t="s">
        <v>17558</v>
      </c>
      <c r="J49" s="509" t="s">
        <v>17053</v>
      </c>
      <c r="K49" s="511">
        <v>23</v>
      </c>
      <c r="L49" s="512" t="s">
        <v>19760</v>
      </c>
    </row>
    <row r="50" spans="1:12" ht="43.2" x14ac:dyDescent="0.3">
      <c r="A50" s="509" t="s">
        <v>10797</v>
      </c>
      <c r="B50" s="509" t="s">
        <v>19345</v>
      </c>
      <c r="C50" s="509" t="s">
        <v>10941</v>
      </c>
      <c r="D50" s="509" t="s">
        <v>265</v>
      </c>
      <c r="E50" s="509" t="s">
        <v>15450</v>
      </c>
      <c r="F50" s="509" t="s">
        <v>16</v>
      </c>
      <c r="G50" s="510" t="s">
        <v>8350</v>
      </c>
      <c r="H50" s="509" t="s">
        <v>18183</v>
      </c>
      <c r="I50" s="509" t="s">
        <v>17558</v>
      </c>
      <c r="J50" s="509" t="s">
        <v>17053</v>
      </c>
      <c r="K50" s="511">
        <v>16.32</v>
      </c>
      <c r="L50" s="512" t="s">
        <v>19346</v>
      </c>
    </row>
    <row r="51" spans="1:12" ht="28.8" x14ac:dyDescent="0.3">
      <c r="A51" s="509" t="s">
        <v>27136</v>
      </c>
      <c r="B51" s="509" t="s">
        <v>19347</v>
      </c>
      <c r="C51" s="509" t="s">
        <v>18019</v>
      </c>
      <c r="D51" s="509" t="s">
        <v>313</v>
      </c>
      <c r="E51" s="509" t="s">
        <v>15447</v>
      </c>
      <c r="F51" s="509" t="s">
        <v>16</v>
      </c>
      <c r="G51" s="510" t="s">
        <v>8350</v>
      </c>
      <c r="H51" s="509" t="s">
        <v>18183</v>
      </c>
      <c r="I51" s="509" t="s">
        <v>17558</v>
      </c>
      <c r="J51" s="509" t="s">
        <v>18020</v>
      </c>
      <c r="K51" s="511">
        <v>9</v>
      </c>
      <c r="L51" s="512" t="s">
        <v>18228</v>
      </c>
    </row>
    <row r="52" spans="1:12" ht="28.8" x14ac:dyDescent="0.3">
      <c r="A52" s="509" t="s">
        <v>10792</v>
      </c>
      <c r="B52" s="509" t="s">
        <v>19348</v>
      </c>
      <c r="C52" s="509" t="s">
        <v>10962</v>
      </c>
      <c r="D52" s="509" t="s">
        <v>265</v>
      </c>
      <c r="E52" s="509" t="s">
        <v>15450</v>
      </c>
      <c r="F52" s="509" t="s">
        <v>16</v>
      </c>
      <c r="G52" s="510" t="s">
        <v>8350</v>
      </c>
      <c r="H52" s="509" t="s">
        <v>18183</v>
      </c>
      <c r="I52" s="509" t="s">
        <v>17558</v>
      </c>
      <c r="J52" s="509" t="s">
        <v>17053</v>
      </c>
      <c r="K52" s="511">
        <v>3</v>
      </c>
      <c r="L52" s="512" t="s">
        <v>18230</v>
      </c>
    </row>
    <row r="53" spans="1:12" ht="28.8" x14ac:dyDescent="0.3">
      <c r="A53" s="509" t="s">
        <v>17800</v>
      </c>
      <c r="B53" s="509" t="s">
        <v>19349</v>
      </c>
      <c r="C53" s="509" t="s">
        <v>10659</v>
      </c>
      <c r="D53" s="509" t="s">
        <v>461</v>
      </c>
      <c r="E53" s="509" t="s">
        <v>15449</v>
      </c>
      <c r="F53" s="509" t="s">
        <v>16</v>
      </c>
      <c r="G53" s="510" t="s">
        <v>8350</v>
      </c>
      <c r="H53" s="509" t="s">
        <v>18183</v>
      </c>
      <c r="I53" s="509" t="s">
        <v>17558</v>
      </c>
      <c r="J53" s="509" t="s">
        <v>17053</v>
      </c>
      <c r="K53" s="511">
        <v>27</v>
      </c>
      <c r="L53" s="512" t="s">
        <v>17874</v>
      </c>
    </row>
    <row r="54" spans="1:12" ht="28.8" x14ac:dyDescent="0.3">
      <c r="A54" s="509" t="s">
        <v>10755</v>
      </c>
      <c r="B54" s="509" t="s">
        <v>19350</v>
      </c>
      <c r="C54" s="509" t="s">
        <v>10000</v>
      </c>
      <c r="D54" s="509" t="s">
        <v>461</v>
      </c>
      <c r="E54" s="509" t="s">
        <v>15449</v>
      </c>
      <c r="F54" s="509" t="s">
        <v>16</v>
      </c>
      <c r="G54" s="510" t="s">
        <v>8350</v>
      </c>
      <c r="H54" s="509" t="s">
        <v>18183</v>
      </c>
      <c r="I54" s="509" t="s">
        <v>17558</v>
      </c>
      <c r="J54" s="509" t="s">
        <v>17053</v>
      </c>
      <c r="K54" s="511">
        <v>8</v>
      </c>
      <c r="L54" s="512" t="s">
        <v>18231</v>
      </c>
    </row>
    <row r="55" spans="1:12" ht="28.8" x14ac:dyDescent="0.3">
      <c r="A55" s="509" t="s">
        <v>10123</v>
      </c>
      <c r="B55" s="509" t="s">
        <v>10948</v>
      </c>
      <c r="C55" s="509" t="s">
        <v>10444</v>
      </c>
      <c r="D55" s="509" t="s">
        <v>265</v>
      </c>
      <c r="E55" s="509" t="s">
        <v>15450</v>
      </c>
      <c r="F55" s="509" t="s">
        <v>16</v>
      </c>
      <c r="G55" s="510" t="s">
        <v>8350</v>
      </c>
      <c r="H55" s="509" t="s">
        <v>18183</v>
      </c>
      <c r="I55" s="509" t="s">
        <v>17558</v>
      </c>
      <c r="J55" s="509" t="s">
        <v>17053</v>
      </c>
      <c r="K55" s="511">
        <v>50</v>
      </c>
      <c r="L55" s="512" t="s">
        <v>18232</v>
      </c>
    </row>
    <row r="56" spans="1:12" ht="43.2" x14ac:dyDescent="0.3">
      <c r="A56" s="509" t="s">
        <v>9914</v>
      </c>
      <c r="B56" s="509" t="s">
        <v>18233</v>
      </c>
      <c r="C56" s="509" t="s">
        <v>18234</v>
      </c>
      <c r="D56" s="509" t="s">
        <v>297</v>
      </c>
      <c r="E56" s="509" t="s">
        <v>15452</v>
      </c>
      <c r="F56" s="509" t="s">
        <v>16</v>
      </c>
      <c r="G56" s="510" t="s">
        <v>8350</v>
      </c>
      <c r="H56" s="509" t="s">
        <v>18192</v>
      </c>
      <c r="I56" s="509" t="s">
        <v>17558</v>
      </c>
      <c r="J56" s="509" t="s">
        <v>17053</v>
      </c>
      <c r="K56" s="511">
        <v>16.32</v>
      </c>
      <c r="L56" s="512" t="s">
        <v>18235</v>
      </c>
    </row>
    <row r="57" spans="1:12" ht="28.8" x14ac:dyDescent="0.3">
      <c r="A57" s="509" t="s">
        <v>10663</v>
      </c>
      <c r="B57" s="509" t="s">
        <v>19351</v>
      </c>
      <c r="C57" s="509" t="s">
        <v>10664</v>
      </c>
      <c r="D57" s="509" t="s">
        <v>461</v>
      </c>
      <c r="E57" s="509" t="s">
        <v>15449</v>
      </c>
      <c r="F57" s="509" t="s">
        <v>16</v>
      </c>
      <c r="G57" s="510" t="s">
        <v>8350</v>
      </c>
      <c r="H57" s="509" t="s">
        <v>18183</v>
      </c>
      <c r="I57" s="509" t="s">
        <v>17558</v>
      </c>
      <c r="J57" s="509" t="s">
        <v>17053</v>
      </c>
      <c r="K57" s="511">
        <v>5</v>
      </c>
      <c r="L57" s="512" t="s">
        <v>18236</v>
      </c>
    </row>
    <row r="58" spans="1:12" ht="28.8" x14ac:dyDescent="0.3">
      <c r="A58" s="509" t="s">
        <v>10932</v>
      </c>
      <c r="B58" s="509" t="s">
        <v>19352</v>
      </c>
      <c r="C58" s="509" t="s">
        <v>10947</v>
      </c>
      <c r="D58" s="509" t="s">
        <v>265</v>
      </c>
      <c r="E58" s="509" t="s">
        <v>15450</v>
      </c>
      <c r="F58" s="509" t="s">
        <v>16</v>
      </c>
      <c r="G58" s="510" t="s">
        <v>8350</v>
      </c>
      <c r="H58" s="509" t="s">
        <v>18183</v>
      </c>
      <c r="I58" s="509" t="s">
        <v>17558</v>
      </c>
      <c r="J58" s="509" t="s">
        <v>17053</v>
      </c>
      <c r="K58" s="511">
        <v>4</v>
      </c>
      <c r="L58" s="512" t="s">
        <v>18237</v>
      </c>
    </row>
    <row r="59" spans="1:12" ht="28.8" x14ac:dyDescent="0.3">
      <c r="A59" s="509" t="s">
        <v>10616</v>
      </c>
      <c r="B59" s="509" t="s">
        <v>19353</v>
      </c>
      <c r="C59" s="509" t="s">
        <v>10499</v>
      </c>
      <c r="D59" s="509" t="s">
        <v>265</v>
      </c>
      <c r="E59" s="509" t="s">
        <v>15450</v>
      </c>
      <c r="F59" s="509" t="s">
        <v>16</v>
      </c>
      <c r="G59" s="510" t="s">
        <v>8350</v>
      </c>
      <c r="H59" s="509" t="s">
        <v>18183</v>
      </c>
      <c r="I59" s="509" t="s">
        <v>17558</v>
      </c>
      <c r="J59" s="509" t="s">
        <v>17053</v>
      </c>
      <c r="K59" s="511">
        <v>4</v>
      </c>
      <c r="L59" s="512" t="s">
        <v>18238</v>
      </c>
    </row>
    <row r="60" spans="1:12" ht="28.8" x14ac:dyDescent="0.3">
      <c r="A60" s="509" t="s">
        <v>10573</v>
      </c>
      <c r="B60" s="509" t="s">
        <v>10864</v>
      </c>
      <c r="C60" s="509" t="s">
        <v>10023</v>
      </c>
      <c r="D60" s="509" t="s">
        <v>265</v>
      </c>
      <c r="E60" s="509" t="s">
        <v>15450</v>
      </c>
      <c r="F60" s="509" t="s">
        <v>16</v>
      </c>
      <c r="G60" s="510" t="s">
        <v>8350</v>
      </c>
      <c r="H60" s="509" t="s">
        <v>18183</v>
      </c>
      <c r="I60" s="509" t="s">
        <v>17558</v>
      </c>
      <c r="J60" s="509" t="s">
        <v>17053</v>
      </c>
      <c r="K60" s="511">
        <v>11</v>
      </c>
      <c r="L60" s="512" t="s">
        <v>18239</v>
      </c>
    </row>
    <row r="61" spans="1:12" ht="28.8" x14ac:dyDescent="0.3">
      <c r="A61" s="509" t="s">
        <v>4611</v>
      </c>
      <c r="B61" s="509" t="s">
        <v>19354</v>
      </c>
      <c r="C61" s="509" t="s">
        <v>18240</v>
      </c>
      <c r="D61" s="509" t="s">
        <v>461</v>
      </c>
      <c r="E61" s="509" t="s">
        <v>15449</v>
      </c>
      <c r="F61" s="509" t="s">
        <v>16</v>
      </c>
      <c r="G61" s="510" t="s">
        <v>8350</v>
      </c>
      <c r="H61" s="509" t="s">
        <v>18183</v>
      </c>
      <c r="I61" s="509" t="s">
        <v>17558</v>
      </c>
      <c r="J61" s="509" t="s">
        <v>17053</v>
      </c>
      <c r="K61" s="511">
        <v>4</v>
      </c>
      <c r="L61" s="512" t="s">
        <v>18241</v>
      </c>
    </row>
    <row r="62" spans="1:12" ht="28.8" x14ac:dyDescent="0.3">
      <c r="A62" s="509" t="s">
        <v>7032</v>
      </c>
      <c r="B62" s="509" t="s">
        <v>19355</v>
      </c>
      <c r="C62" s="509" t="s">
        <v>10613</v>
      </c>
      <c r="D62" s="509" t="s">
        <v>265</v>
      </c>
      <c r="E62" s="509" t="s">
        <v>15450</v>
      </c>
      <c r="F62" s="509" t="s">
        <v>16</v>
      </c>
      <c r="G62" s="510" t="s">
        <v>8350</v>
      </c>
      <c r="H62" s="509" t="s">
        <v>18183</v>
      </c>
      <c r="I62" s="509" t="s">
        <v>17558</v>
      </c>
      <c r="J62" s="509" t="s">
        <v>17053</v>
      </c>
      <c r="K62" s="511">
        <v>8</v>
      </c>
      <c r="L62" s="512" t="s">
        <v>18242</v>
      </c>
    </row>
    <row r="63" spans="1:12" ht="43.2" x14ac:dyDescent="0.3">
      <c r="A63" s="509" t="s">
        <v>10398</v>
      </c>
      <c r="B63" s="509" t="s">
        <v>19356</v>
      </c>
      <c r="C63" s="509" t="s">
        <v>18243</v>
      </c>
      <c r="D63" s="509" t="s">
        <v>265</v>
      </c>
      <c r="E63" s="509" t="s">
        <v>15450</v>
      </c>
      <c r="F63" s="509" t="s">
        <v>16</v>
      </c>
      <c r="G63" s="510" t="s">
        <v>8350</v>
      </c>
      <c r="H63" s="509" t="s">
        <v>18192</v>
      </c>
      <c r="I63" s="509" t="s">
        <v>17558</v>
      </c>
      <c r="J63" s="509" t="s">
        <v>17053</v>
      </c>
      <c r="K63" s="511">
        <v>18.32</v>
      </c>
      <c r="L63" s="512" t="s">
        <v>18244</v>
      </c>
    </row>
    <row r="64" spans="1:12" ht="28.8" x14ac:dyDescent="0.3">
      <c r="A64" s="509" t="s">
        <v>17296</v>
      </c>
      <c r="B64" s="509" t="s">
        <v>19357</v>
      </c>
      <c r="C64" s="509" t="s">
        <v>10961</v>
      </c>
      <c r="D64" s="509" t="s">
        <v>461</v>
      </c>
      <c r="E64" s="509" t="s">
        <v>15449</v>
      </c>
      <c r="F64" s="509" t="s">
        <v>16</v>
      </c>
      <c r="G64" s="510" t="s">
        <v>8350</v>
      </c>
      <c r="H64" s="509" t="s">
        <v>18183</v>
      </c>
      <c r="I64" s="509" t="s">
        <v>17558</v>
      </c>
      <c r="J64" s="509" t="s">
        <v>17053</v>
      </c>
      <c r="K64" s="511">
        <v>3</v>
      </c>
      <c r="L64" s="512" t="s">
        <v>18184</v>
      </c>
    </row>
    <row r="65" spans="1:12" ht="28.8" x14ac:dyDescent="0.3">
      <c r="A65" s="509" t="s">
        <v>9356</v>
      </c>
      <c r="B65" s="509" t="s">
        <v>19358</v>
      </c>
      <c r="C65" s="509" t="s">
        <v>18245</v>
      </c>
      <c r="D65" s="509" t="s">
        <v>461</v>
      </c>
      <c r="E65" s="509" t="s">
        <v>15449</v>
      </c>
      <c r="F65" s="509" t="s">
        <v>16</v>
      </c>
      <c r="G65" s="510" t="s">
        <v>8350</v>
      </c>
      <c r="H65" s="509" t="s">
        <v>18192</v>
      </c>
      <c r="I65" s="509" t="s">
        <v>17558</v>
      </c>
      <c r="J65" s="509" t="s">
        <v>17054</v>
      </c>
      <c r="K65" s="511">
        <v>3.64</v>
      </c>
      <c r="L65" s="512" t="s">
        <v>18246</v>
      </c>
    </row>
    <row r="66" spans="1:12" ht="28.8" x14ac:dyDescent="0.3">
      <c r="A66" s="509" t="s">
        <v>10415</v>
      </c>
      <c r="B66" s="509" t="s">
        <v>19359</v>
      </c>
      <c r="C66" s="509" t="s">
        <v>10988</v>
      </c>
      <c r="D66" s="509" t="s">
        <v>265</v>
      </c>
      <c r="E66" s="509" t="s">
        <v>15450</v>
      </c>
      <c r="F66" s="509" t="s">
        <v>16</v>
      </c>
      <c r="G66" s="510" t="s">
        <v>8350</v>
      </c>
      <c r="H66" s="509" t="s">
        <v>18183</v>
      </c>
      <c r="I66" s="509" t="s">
        <v>17558</v>
      </c>
      <c r="J66" s="509" t="s">
        <v>17053</v>
      </c>
      <c r="K66" s="511">
        <v>3</v>
      </c>
      <c r="L66" s="512" t="s">
        <v>18247</v>
      </c>
    </row>
    <row r="67" spans="1:12" ht="28.8" x14ac:dyDescent="0.3">
      <c r="A67" s="509" t="s">
        <v>10528</v>
      </c>
      <c r="B67" s="509" t="s">
        <v>10853</v>
      </c>
      <c r="C67" s="509" t="s">
        <v>10435</v>
      </c>
      <c r="D67" s="509" t="s">
        <v>265</v>
      </c>
      <c r="E67" s="509" t="s">
        <v>15450</v>
      </c>
      <c r="F67" s="509" t="s">
        <v>16</v>
      </c>
      <c r="G67" s="510" t="s">
        <v>8350</v>
      </c>
      <c r="H67" s="509" t="s">
        <v>18183</v>
      </c>
      <c r="I67" s="509" t="s">
        <v>17558</v>
      </c>
      <c r="J67" s="509" t="s">
        <v>17053</v>
      </c>
      <c r="K67" s="511">
        <v>6</v>
      </c>
      <c r="L67" s="512" t="s">
        <v>18248</v>
      </c>
    </row>
    <row r="68" spans="1:12" ht="28.8" x14ac:dyDescent="0.3">
      <c r="A68" s="509" t="s">
        <v>10526</v>
      </c>
      <c r="B68" s="509" t="s">
        <v>10854</v>
      </c>
      <c r="C68" s="509" t="s">
        <v>10469</v>
      </c>
      <c r="D68" s="509" t="s">
        <v>265</v>
      </c>
      <c r="E68" s="509" t="s">
        <v>15450</v>
      </c>
      <c r="F68" s="509" t="s">
        <v>16</v>
      </c>
      <c r="G68" s="510" t="s">
        <v>8350</v>
      </c>
      <c r="H68" s="509" t="s">
        <v>18183</v>
      </c>
      <c r="I68" s="509" t="s">
        <v>17558</v>
      </c>
      <c r="J68" s="509" t="s">
        <v>17053</v>
      </c>
      <c r="K68" s="511">
        <v>13</v>
      </c>
      <c r="L68" s="512" t="s">
        <v>18249</v>
      </c>
    </row>
    <row r="69" spans="1:12" ht="28.8" x14ac:dyDescent="0.3">
      <c r="A69" s="509" t="s">
        <v>5402</v>
      </c>
      <c r="B69" s="509" t="s">
        <v>9997</v>
      </c>
      <c r="C69" s="509" t="s">
        <v>10966</v>
      </c>
      <c r="D69" s="509" t="s">
        <v>461</v>
      </c>
      <c r="E69" s="509" t="s">
        <v>15449</v>
      </c>
      <c r="F69" s="509" t="s">
        <v>16</v>
      </c>
      <c r="G69" s="510" t="s">
        <v>8350</v>
      </c>
      <c r="H69" s="509" t="s">
        <v>18183</v>
      </c>
      <c r="I69" s="509" t="s">
        <v>17558</v>
      </c>
      <c r="J69" s="509" t="s">
        <v>17053</v>
      </c>
      <c r="K69" s="511">
        <v>2</v>
      </c>
      <c r="L69" s="512" t="s">
        <v>18172</v>
      </c>
    </row>
    <row r="70" spans="1:12" ht="43.2" x14ac:dyDescent="0.3">
      <c r="A70" s="509" t="s">
        <v>27218</v>
      </c>
      <c r="B70" s="509" t="s">
        <v>19360</v>
      </c>
      <c r="C70" s="509" t="s">
        <v>10978</v>
      </c>
      <c r="D70" s="509" t="s">
        <v>265</v>
      </c>
      <c r="E70" s="509" t="s">
        <v>15450</v>
      </c>
      <c r="F70" s="509" t="s">
        <v>16</v>
      </c>
      <c r="G70" s="510" t="s">
        <v>8350</v>
      </c>
      <c r="H70" s="509" t="s">
        <v>18192</v>
      </c>
      <c r="I70" s="509" t="s">
        <v>17558</v>
      </c>
      <c r="J70" s="509" t="s">
        <v>17053</v>
      </c>
      <c r="K70" s="511">
        <v>3.8</v>
      </c>
      <c r="L70" s="512" t="s">
        <v>27807</v>
      </c>
    </row>
    <row r="71" spans="1:12" ht="43.2" x14ac:dyDescent="0.3">
      <c r="A71" s="509" t="s">
        <v>27218</v>
      </c>
      <c r="B71" s="509" t="s">
        <v>19361</v>
      </c>
      <c r="C71" s="509" t="s">
        <v>10445</v>
      </c>
      <c r="D71" s="509" t="s">
        <v>265</v>
      </c>
      <c r="E71" s="509" t="s">
        <v>15450</v>
      </c>
      <c r="F71" s="509" t="s">
        <v>16</v>
      </c>
      <c r="G71" s="510" t="s">
        <v>8350</v>
      </c>
      <c r="H71" s="509" t="s">
        <v>18192</v>
      </c>
      <c r="I71" s="509" t="s">
        <v>17558</v>
      </c>
      <c r="J71" s="509" t="s">
        <v>17053</v>
      </c>
      <c r="K71" s="511">
        <v>12.96</v>
      </c>
      <c r="L71" s="512" t="s">
        <v>27808</v>
      </c>
    </row>
    <row r="72" spans="1:12" ht="57.6" x14ac:dyDescent="0.3">
      <c r="A72" s="509" t="s">
        <v>10281</v>
      </c>
      <c r="B72" s="509" t="s">
        <v>19362</v>
      </c>
      <c r="C72" s="509" t="s">
        <v>18250</v>
      </c>
      <c r="D72" s="509" t="s">
        <v>265</v>
      </c>
      <c r="E72" s="509" t="s">
        <v>15450</v>
      </c>
      <c r="F72" s="509" t="s">
        <v>16</v>
      </c>
      <c r="G72" s="510" t="s">
        <v>8350</v>
      </c>
      <c r="H72" s="509" t="s">
        <v>18192</v>
      </c>
      <c r="I72" s="509" t="s">
        <v>17558</v>
      </c>
      <c r="J72" s="509" t="s">
        <v>17053</v>
      </c>
      <c r="K72" s="511">
        <v>28.96</v>
      </c>
      <c r="L72" s="512" t="s">
        <v>18251</v>
      </c>
    </row>
    <row r="73" spans="1:12" ht="28.8" x14ac:dyDescent="0.3">
      <c r="A73" s="509" t="s">
        <v>4524</v>
      </c>
      <c r="B73" s="509" t="s">
        <v>19363</v>
      </c>
      <c r="C73" s="509" t="s">
        <v>18252</v>
      </c>
      <c r="D73" s="509" t="s">
        <v>461</v>
      </c>
      <c r="E73" s="509" t="s">
        <v>15449</v>
      </c>
      <c r="F73" s="509" t="s">
        <v>16</v>
      </c>
      <c r="G73" s="510" t="s">
        <v>8350</v>
      </c>
      <c r="H73" s="509" t="s">
        <v>18183</v>
      </c>
      <c r="I73" s="509" t="s">
        <v>17558</v>
      </c>
      <c r="J73" s="509" t="s">
        <v>17053</v>
      </c>
      <c r="K73" s="511">
        <v>12</v>
      </c>
      <c r="L73" s="512" t="s">
        <v>18253</v>
      </c>
    </row>
    <row r="74" spans="1:12" ht="57.6" x14ac:dyDescent="0.3">
      <c r="A74" s="509" t="s">
        <v>6490</v>
      </c>
      <c r="B74" s="509" t="s">
        <v>19364</v>
      </c>
      <c r="C74" s="509" t="s">
        <v>10157</v>
      </c>
      <c r="D74" s="509" t="s">
        <v>265</v>
      </c>
      <c r="E74" s="509" t="s">
        <v>15450</v>
      </c>
      <c r="F74" s="509" t="s">
        <v>16</v>
      </c>
      <c r="G74" s="510" t="s">
        <v>8350</v>
      </c>
      <c r="H74" s="509" t="s">
        <v>18183</v>
      </c>
      <c r="I74" s="509" t="s">
        <v>17558</v>
      </c>
      <c r="J74" s="509" t="s">
        <v>17053</v>
      </c>
      <c r="K74" s="511">
        <v>14</v>
      </c>
      <c r="L74" s="512" t="s">
        <v>27809</v>
      </c>
    </row>
    <row r="75" spans="1:12" ht="28.8" x14ac:dyDescent="0.3">
      <c r="A75" s="509" t="s">
        <v>10118</v>
      </c>
      <c r="B75" s="509" t="s">
        <v>10852</v>
      </c>
      <c r="C75" s="509" t="s">
        <v>10511</v>
      </c>
      <c r="D75" s="509" t="s">
        <v>265</v>
      </c>
      <c r="E75" s="509" t="s">
        <v>15450</v>
      </c>
      <c r="F75" s="509" t="s">
        <v>16</v>
      </c>
      <c r="G75" s="510" t="s">
        <v>8350</v>
      </c>
      <c r="H75" s="509" t="s">
        <v>18183</v>
      </c>
      <c r="I75" s="509" t="s">
        <v>17558</v>
      </c>
      <c r="J75" s="509" t="s">
        <v>17053</v>
      </c>
      <c r="K75" s="511">
        <v>12</v>
      </c>
      <c r="L75" s="512" t="s">
        <v>18254</v>
      </c>
    </row>
    <row r="76" spans="1:12" ht="43.2" x14ac:dyDescent="0.3">
      <c r="A76" s="509" t="s">
        <v>10292</v>
      </c>
      <c r="B76" s="509" t="s">
        <v>19365</v>
      </c>
      <c r="C76" s="509" t="s">
        <v>10461</v>
      </c>
      <c r="D76" s="509" t="s">
        <v>265</v>
      </c>
      <c r="E76" s="509" t="s">
        <v>15450</v>
      </c>
      <c r="F76" s="509" t="s">
        <v>16</v>
      </c>
      <c r="G76" s="510" t="s">
        <v>8350</v>
      </c>
      <c r="H76" s="509" t="s">
        <v>18183</v>
      </c>
      <c r="I76" s="509" t="s">
        <v>17558</v>
      </c>
      <c r="J76" s="509" t="s">
        <v>17053</v>
      </c>
      <c r="K76" s="511">
        <v>8.8800000000000008</v>
      </c>
      <c r="L76" s="512" t="s">
        <v>18255</v>
      </c>
    </row>
    <row r="77" spans="1:12" ht="28.8" x14ac:dyDescent="0.3">
      <c r="A77" s="509" t="s">
        <v>10115</v>
      </c>
      <c r="B77" s="509" t="s">
        <v>19366</v>
      </c>
      <c r="C77" s="509" t="s">
        <v>18256</v>
      </c>
      <c r="D77" s="509" t="s">
        <v>2961</v>
      </c>
      <c r="E77" s="509" t="s">
        <v>15448</v>
      </c>
      <c r="F77" s="509" t="s">
        <v>16</v>
      </c>
      <c r="G77" s="510" t="s">
        <v>8350</v>
      </c>
      <c r="H77" s="509" t="s">
        <v>10614</v>
      </c>
      <c r="I77" s="509" t="s">
        <v>17558</v>
      </c>
      <c r="J77" s="509" t="s">
        <v>17053</v>
      </c>
      <c r="K77" s="511">
        <v>2.3199999999999998</v>
      </c>
      <c r="L77" s="512" t="s">
        <v>18257</v>
      </c>
    </row>
    <row r="78" spans="1:12" ht="43.2" x14ac:dyDescent="0.3">
      <c r="A78" s="509" t="s">
        <v>10824</v>
      </c>
      <c r="B78" s="509" t="s">
        <v>19367</v>
      </c>
      <c r="C78" s="509" t="s">
        <v>18258</v>
      </c>
      <c r="D78" s="509" t="s">
        <v>265</v>
      </c>
      <c r="E78" s="509" t="s">
        <v>15450</v>
      </c>
      <c r="F78" s="509" t="s">
        <v>16</v>
      </c>
      <c r="G78" s="510" t="s">
        <v>8350</v>
      </c>
      <c r="H78" s="509" t="s">
        <v>18192</v>
      </c>
      <c r="I78" s="509" t="s">
        <v>17558</v>
      </c>
      <c r="J78" s="509" t="s">
        <v>17053</v>
      </c>
      <c r="K78" s="511">
        <v>24.48</v>
      </c>
      <c r="L78" s="512" t="s">
        <v>18259</v>
      </c>
    </row>
    <row r="79" spans="1:12" ht="28.8" x14ac:dyDescent="0.3">
      <c r="A79" s="509" t="s">
        <v>9561</v>
      </c>
      <c r="B79" s="509" t="s">
        <v>19306</v>
      </c>
      <c r="C79" s="509" t="s">
        <v>17666</v>
      </c>
      <c r="D79" s="509" t="s">
        <v>330</v>
      </c>
      <c r="E79" s="509" t="s">
        <v>15448</v>
      </c>
      <c r="F79" s="509" t="s">
        <v>16</v>
      </c>
      <c r="G79" s="510" t="s">
        <v>8350</v>
      </c>
      <c r="H79" s="509" t="s">
        <v>18183</v>
      </c>
      <c r="I79" s="509" t="s">
        <v>17558</v>
      </c>
      <c r="J79" s="509" t="s">
        <v>17053</v>
      </c>
      <c r="K79" s="511">
        <v>6.48</v>
      </c>
      <c r="L79" s="512" t="s">
        <v>18698</v>
      </c>
    </row>
    <row r="80" spans="1:12" ht="28.8" x14ac:dyDescent="0.3">
      <c r="A80" s="509" t="s">
        <v>10086</v>
      </c>
      <c r="B80" s="509" t="s">
        <v>19368</v>
      </c>
      <c r="C80" s="509" t="s">
        <v>10448</v>
      </c>
      <c r="D80" s="509" t="s">
        <v>265</v>
      </c>
      <c r="E80" s="509" t="s">
        <v>15450</v>
      </c>
      <c r="F80" s="509" t="s">
        <v>16</v>
      </c>
      <c r="G80" s="510" t="s">
        <v>8350</v>
      </c>
      <c r="H80" s="509" t="s">
        <v>18183</v>
      </c>
      <c r="I80" s="509" t="s">
        <v>17558</v>
      </c>
      <c r="J80" s="509" t="s">
        <v>17053</v>
      </c>
      <c r="K80" s="511">
        <v>6</v>
      </c>
      <c r="L80" s="512" t="s">
        <v>18261</v>
      </c>
    </row>
    <row r="81" spans="1:12" ht="28.8" x14ac:dyDescent="0.3">
      <c r="A81" s="509" t="s">
        <v>7291</v>
      </c>
      <c r="B81" s="509" t="s">
        <v>19369</v>
      </c>
      <c r="C81" s="509" t="s">
        <v>17559</v>
      </c>
      <c r="D81" s="509" t="s">
        <v>265</v>
      </c>
      <c r="E81" s="509" t="s">
        <v>15450</v>
      </c>
      <c r="F81" s="509" t="s">
        <v>16</v>
      </c>
      <c r="G81" s="510" t="s">
        <v>8350</v>
      </c>
      <c r="H81" s="509" t="s">
        <v>18183</v>
      </c>
      <c r="I81" s="509" t="s">
        <v>17558</v>
      </c>
      <c r="J81" s="509" t="s">
        <v>17053</v>
      </c>
      <c r="K81" s="511">
        <v>9</v>
      </c>
      <c r="L81" s="512" t="s">
        <v>18262</v>
      </c>
    </row>
    <row r="82" spans="1:12" ht="28.8" x14ac:dyDescent="0.3">
      <c r="A82" s="509" t="s">
        <v>10057</v>
      </c>
      <c r="B82" s="509" t="s">
        <v>19370</v>
      </c>
      <c r="C82" s="509" t="s">
        <v>10975</v>
      </c>
      <c r="D82" s="509" t="s">
        <v>265</v>
      </c>
      <c r="E82" s="509" t="s">
        <v>15450</v>
      </c>
      <c r="F82" s="509" t="s">
        <v>16</v>
      </c>
      <c r="G82" s="510" t="s">
        <v>8350</v>
      </c>
      <c r="H82" s="509" t="s">
        <v>18183</v>
      </c>
      <c r="I82" s="509" t="s">
        <v>17558</v>
      </c>
      <c r="J82" s="509" t="s">
        <v>17054</v>
      </c>
      <c r="K82" s="511">
        <v>3</v>
      </c>
      <c r="L82" s="512" t="s">
        <v>18263</v>
      </c>
    </row>
    <row r="83" spans="1:12" ht="28.8" x14ac:dyDescent="0.3">
      <c r="A83" s="509" t="s">
        <v>10065</v>
      </c>
      <c r="B83" s="509" t="s">
        <v>19371</v>
      </c>
      <c r="C83" s="509" t="s">
        <v>10960</v>
      </c>
      <c r="D83" s="509" t="s">
        <v>265</v>
      </c>
      <c r="E83" s="509" t="s">
        <v>15450</v>
      </c>
      <c r="F83" s="509" t="s">
        <v>16</v>
      </c>
      <c r="G83" s="510" t="s">
        <v>8350</v>
      </c>
      <c r="H83" s="509" t="s">
        <v>18183</v>
      </c>
      <c r="I83" s="509" t="s">
        <v>17558</v>
      </c>
      <c r="J83" s="509" t="s">
        <v>17053</v>
      </c>
      <c r="K83" s="511">
        <v>2</v>
      </c>
      <c r="L83" s="512" t="s">
        <v>18202</v>
      </c>
    </row>
    <row r="84" spans="1:12" ht="28.8" x14ac:dyDescent="0.3">
      <c r="A84" s="509" t="s">
        <v>9938</v>
      </c>
      <c r="B84" s="509" t="s">
        <v>10865</v>
      </c>
      <c r="C84" s="509" t="s">
        <v>9988</v>
      </c>
      <c r="D84" s="509" t="s">
        <v>313</v>
      </c>
      <c r="E84" s="509" t="s">
        <v>15447</v>
      </c>
      <c r="F84" s="509" t="s">
        <v>16</v>
      </c>
      <c r="G84" s="510" t="s">
        <v>8350</v>
      </c>
      <c r="H84" s="509" t="s">
        <v>18183</v>
      </c>
      <c r="I84" s="509" t="s">
        <v>17558</v>
      </c>
      <c r="J84" s="509" t="s">
        <v>17053</v>
      </c>
      <c r="K84" s="511">
        <v>4</v>
      </c>
      <c r="L84" s="512" t="s">
        <v>18264</v>
      </c>
    </row>
    <row r="85" spans="1:12" ht="28.8" x14ac:dyDescent="0.3">
      <c r="A85" s="509" t="s">
        <v>3436</v>
      </c>
      <c r="B85" s="509" t="s">
        <v>19372</v>
      </c>
      <c r="C85" s="509" t="s">
        <v>16119</v>
      </c>
      <c r="D85" s="509" t="s">
        <v>461</v>
      </c>
      <c r="E85" s="509" t="s">
        <v>15449</v>
      </c>
      <c r="F85" s="509" t="s">
        <v>16</v>
      </c>
      <c r="G85" s="510" t="s">
        <v>8350</v>
      </c>
      <c r="H85" s="509" t="s">
        <v>18183</v>
      </c>
      <c r="I85" s="509" t="s">
        <v>17558</v>
      </c>
      <c r="J85" s="509" t="s">
        <v>17053</v>
      </c>
      <c r="K85" s="511">
        <v>2.2599999999999998</v>
      </c>
      <c r="L85" s="512" t="s">
        <v>18265</v>
      </c>
    </row>
    <row r="86" spans="1:12" ht="28.8" x14ac:dyDescent="0.3">
      <c r="A86" s="509" t="s">
        <v>9580</v>
      </c>
      <c r="B86" s="509" t="s">
        <v>19373</v>
      </c>
      <c r="C86" s="509" t="s">
        <v>10510</v>
      </c>
      <c r="D86" s="509" t="s">
        <v>265</v>
      </c>
      <c r="E86" s="509" t="s">
        <v>15450</v>
      </c>
      <c r="F86" s="509" t="s">
        <v>16</v>
      </c>
      <c r="G86" s="510" t="s">
        <v>8350</v>
      </c>
      <c r="H86" s="509" t="s">
        <v>18183</v>
      </c>
      <c r="I86" s="509" t="s">
        <v>17558</v>
      </c>
      <c r="J86" s="509" t="s">
        <v>17053</v>
      </c>
      <c r="K86" s="511">
        <v>7.2</v>
      </c>
      <c r="L86" s="512" t="s">
        <v>18266</v>
      </c>
    </row>
    <row r="87" spans="1:12" ht="43.2" x14ac:dyDescent="0.3">
      <c r="A87" s="509" t="s">
        <v>16713</v>
      </c>
      <c r="B87" s="509" t="s">
        <v>18267</v>
      </c>
      <c r="C87" s="509" t="s">
        <v>18268</v>
      </c>
      <c r="D87" s="509" t="s">
        <v>461</v>
      </c>
      <c r="E87" s="509" t="s">
        <v>15449</v>
      </c>
      <c r="F87" s="509" t="s">
        <v>16</v>
      </c>
      <c r="G87" s="510" t="s">
        <v>8350</v>
      </c>
      <c r="H87" s="509" t="s">
        <v>18192</v>
      </c>
      <c r="I87" s="509" t="s">
        <v>17558</v>
      </c>
      <c r="J87" s="509" t="s">
        <v>17053</v>
      </c>
      <c r="K87" s="511">
        <v>5.32</v>
      </c>
      <c r="L87" s="512" t="s">
        <v>18269</v>
      </c>
    </row>
    <row r="88" spans="1:12" ht="28.8" x14ac:dyDescent="0.3">
      <c r="A88" s="509" t="s">
        <v>16819</v>
      </c>
      <c r="B88" s="509" t="s">
        <v>10953</v>
      </c>
      <c r="C88" s="509" t="s">
        <v>10954</v>
      </c>
      <c r="D88" s="509" t="s">
        <v>265</v>
      </c>
      <c r="E88" s="509" t="s">
        <v>15450</v>
      </c>
      <c r="F88" s="509" t="s">
        <v>16</v>
      </c>
      <c r="G88" s="510" t="s">
        <v>8350</v>
      </c>
      <c r="H88" s="509" t="s">
        <v>18183</v>
      </c>
      <c r="I88" s="509" t="s">
        <v>17558</v>
      </c>
      <c r="J88" s="509" t="s">
        <v>17053</v>
      </c>
      <c r="K88" s="511">
        <v>2.48</v>
      </c>
      <c r="L88" s="512" t="s">
        <v>18270</v>
      </c>
    </row>
    <row r="89" spans="1:12" ht="28.8" x14ac:dyDescent="0.3">
      <c r="A89" s="509" t="s">
        <v>16695</v>
      </c>
      <c r="B89" s="509" t="s">
        <v>11817</v>
      </c>
      <c r="C89" s="509" t="s">
        <v>9965</v>
      </c>
      <c r="D89" s="509" t="s">
        <v>461</v>
      </c>
      <c r="E89" s="509" t="s">
        <v>15449</v>
      </c>
      <c r="F89" s="509" t="s">
        <v>16</v>
      </c>
      <c r="G89" s="510" t="s">
        <v>8350</v>
      </c>
      <c r="H89" s="509" t="s">
        <v>18183</v>
      </c>
      <c r="I89" s="509" t="s">
        <v>17558</v>
      </c>
      <c r="J89" s="509" t="s">
        <v>17053</v>
      </c>
      <c r="K89" s="511">
        <v>8</v>
      </c>
      <c r="L89" s="512" t="s">
        <v>18271</v>
      </c>
    </row>
    <row r="90" spans="1:12" ht="43.2" x14ac:dyDescent="0.3">
      <c r="A90" s="509" t="s">
        <v>16913</v>
      </c>
      <c r="B90" s="509" t="s">
        <v>18272</v>
      </c>
      <c r="C90" s="509" t="s">
        <v>18273</v>
      </c>
      <c r="D90" s="509" t="s">
        <v>265</v>
      </c>
      <c r="E90" s="509" t="s">
        <v>15450</v>
      </c>
      <c r="F90" s="509" t="s">
        <v>16</v>
      </c>
      <c r="G90" s="510" t="s">
        <v>8350</v>
      </c>
      <c r="H90" s="509" t="s">
        <v>18192</v>
      </c>
      <c r="I90" s="509" t="s">
        <v>17558</v>
      </c>
      <c r="J90" s="509" t="s">
        <v>17053</v>
      </c>
      <c r="K90" s="511">
        <v>5.48</v>
      </c>
      <c r="L90" s="512" t="s">
        <v>18274</v>
      </c>
    </row>
    <row r="91" spans="1:12" ht="28.8" x14ac:dyDescent="0.3">
      <c r="A91" s="509" t="s">
        <v>10215</v>
      </c>
      <c r="B91" s="509" t="s">
        <v>10945</v>
      </c>
      <c r="C91" s="509" t="s">
        <v>10512</v>
      </c>
      <c r="D91" s="509" t="s">
        <v>297</v>
      </c>
      <c r="E91" s="509" t="s">
        <v>15452</v>
      </c>
      <c r="F91" s="509" t="s">
        <v>16</v>
      </c>
      <c r="G91" s="510" t="s">
        <v>8350</v>
      </c>
      <c r="H91" s="509" t="s">
        <v>18183</v>
      </c>
      <c r="I91" s="509" t="s">
        <v>17558</v>
      </c>
      <c r="J91" s="509" t="s">
        <v>17053</v>
      </c>
      <c r="K91" s="511">
        <v>18</v>
      </c>
      <c r="L91" s="512" t="s">
        <v>18275</v>
      </c>
    </row>
    <row r="92" spans="1:12" ht="28.8" x14ac:dyDescent="0.3">
      <c r="A92" s="509" t="s">
        <v>9484</v>
      </c>
      <c r="B92" s="509" t="s">
        <v>19374</v>
      </c>
      <c r="C92" s="509" t="s">
        <v>17298</v>
      </c>
      <c r="D92" s="509" t="s">
        <v>265</v>
      </c>
      <c r="E92" s="509" t="s">
        <v>15450</v>
      </c>
      <c r="F92" s="509" t="s">
        <v>16</v>
      </c>
      <c r="G92" s="510" t="s">
        <v>8350</v>
      </c>
      <c r="H92" s="509" t="s">
        <v>18183</v>
      </c>
      <c r="I92" s="509" t="s">
        <v>17558</v>
      </c>
      <c r="J92" s="509" t="s">
        <v>17053</v>
      </c>
      <c r="K92" s="511">
        <v>4</v>
      </c>
      <c r="L92" s="512" t="s">
        <v>18276</v>
      </c>
    </row>
    <row r="93" spans="1:12" ht="28.8" x14ac:dyDescent="0.3">
      <c r="A93" s="509" t="s">
        <v>5857</v>
      </c>
      <c r="B93" s="509" t="s">
        <v>19375</v>
      </c>
      <c r="C93" s="509" t="s">
        <v>10970</v>
      </c>
      <c r="D93" s="509" t="s">
        <v>265</v>
      </c>
      <c r="E93" s="509" t="s">
        <v>15450</v>
      </c>
      <c r="F93" s="509" t="s">
        <v>16</v>
      </c>
      <c r="G93" s="510" t="s">
        <v>8350</v>
      </c>
      <c r="H93" s="509" t="s">
        <v>18183</v>
      </c>
      <c r="I93" s="509" t="s">
        <v>17558</v>
      </c>
      <c r="J93" s="509" t="s">
        <v>17053</v>
      </c>
      <c r="K93" s="511">
        <v>3.96</v>
      </c>
      <c r="L93" s="512" t="s">
        <v>18277</v>
      </c>
    </row>
    <row r="94" spans="1:12" ht="28.8" x14ac:dyDescent="0.3">
      <c r="A94" s="509" t="s">
        <v>16835</v>
      </c>
      <c r="B94" s="509" t="s">
        <v>10851</v>
      </c>
      <c r="C94" s="509" t="s">
        <v>10509</v>
      </c>
      <c r="D94" s="509" t="s">
        <v>265</v>
      </c>
      <c r="E94" s="509" t="s">
        <v>15450</v>
      </c>
      <c r="F94" s="509" t="s">
        <v>16</v>
      </c>
      <c r="G94" s="510" t="s">
        <v>8350</v>
      </c>
      <c r="H94" s="509" t="s">
        <v>18183</v>
      </c>
      <c r="I94" s="509" t="s">
        <v>17558</v>
      </c>
      <c r="J94" s="509" t="s">
        <v>17053</v>
      </c>
      <c r="K94" s="511">
        <v>6</v>
      </c>
      <c r="L94" s="512" t="s">
        <v>18278</v>
      </c>
    </row>
    <row r="95" spans="1:12" ht="28.8" x14ac:dyDescent="0.3">
      <c r="A95" s="509" t="s">
        <v>16723</v>
      </c>
      <c r="B95" s="509" t="s">
        <v>18179</v>
      </c>
      <c r="C95" s="509" t="s">
        <v>18180</v>
      </c>
      <c r="D95" s="509" t="s">
        <v>330</v>
      </c>
      <c r="E95" s="509" t="s">
        <v>15448</v>
      </c>
      <c r="F95" s="509" t="s">
        <v>16</v>
      </c>
      <c r="G95" s="510" t="s">
        <v>8350</v>
      </c>
      <c r="H95" s="509" t="s">
        <v>18192</v>
      </c>
      <c r="I95" s="509" t="s">
        <v>17558</v>
      </c>
      <c r="J95" s="509" t="s">
        <v>17053</v>
      </c>
      <c r="K95" s="511">
        <v>2.48</v>
      </c>
      <c r="L95" s="512" t="s">
        <v>18279</v>
      </c>
    </row>
    <row r="96" spans="1:12" ht="28.8" x14ac:dyDescent="0.3">
      <c r="A96" s="509" t="s">
        <v>9410</v>
      </c>
      <c r="B96" s="509" t="s">
        <v>19297</v>
      </c>
      <c r="C96" s="509" t="s">
        <v>11678</v>
      </c>
      <c r="D96" s="509" t="s">
        <v>502</v>
      </c>
      <c r="E96" s="509" t="s">
        <v>15451</v>
      </c>
      <c r="F96" s="509" t="s">
        <v>16</v>
      </c>
      <c r="G96" s="510" t="s">
        <v>8350</v>
      </c>
      <c r="H96" s="509" t="s">
        <v>18183</v>
      </c>
      <c r="I96" s="509" t="s">
        <v>17558</v>
      </c>
      <c r="J96" s="509" t="s">
        <v>17053</v>
      </c>
      <c r="K96" s="511">
        <v>2.96</v>
      </c>
      <c r="L96" s="512" t="s">
        <v>18280</v>
      </c>
    </row>
    <row r="97" spans="1:12" ht="43.2" x14ac:dyDescent="0.3">
      <c r="A97" s="509" t="s">
        <v>19203</v>
      </c>
      <c r="B97" s="509" t="s">
        <v>19376</v>
      </c>
      <c r="C97" s="509" t="s">
        <v>18281</v>
      </c>
      <c r="D97" s="509" t="s">
        <v>265</v>
      </c>
      <c r="E97" s="509" t="s">
        <v>15450</v>
      </c>
      <c r="F97" s="509" t="s">
        <v>16</v>
      </c>
      <c r="G97" s="510" t="s">
        <v>8350</v>
      </c>
      <c r="H97" s="509" t="s">
        <v>10614</v>
      </c>
      <c r="I97" s="509" t="s">
        <v>17558</v>
      </c>
      <c r="J97" s="509" t="s">
        <v>17053</v>
      </c>
      <c r="K97" s="511">
        <v>18</v>
      </c>
      <c r="L97" s="512" t="s">
        <v>18282</v>
      </c>
    </row>
    <row r="98" spans="1:12" ht="28.8" x14ac:dyDescent="0.3">
      <c r="A98" s="509" t="s">
        <v>9237</v>
      </c>
      <c r="B98" s="509" t="s">
        <v>19377</v>
      </c>
      <c r="C98" s="509" t="s">
        <v>10441</v>
      </c>
      <c r="D98" s="509" t="s">
        <v>265</v>
      </c>
      <c r="E98" s="509" t="s">
        <v>15450</v>
      </c>
      <c r="F98" s="509" t="s">
        <v>16</v>
      </c>
      <c r="G98" s="510" t="s">
        <v>8350</v>
      </c>
      <c r="H98" s="509" t="s">
        <v>18183</v>
      </c>
      <c r="I98" s="509" t="s">
        <v>17558</v>
      </c>
      <c r="J98" s="509" t="s">
        <v>17053</v>
      </c>
      <c r="K98" s="511">
        <v>12</v>
      </c>
      <c r="L98" s="512" t="s">
        <v>18253</v>
      </c>
    </row>
    <row r="99" spans="1:12" ht="43.2" x14ac:dyDescent="0.3">
      <c r="A99" s="509" t="s">
        <v>9205</v>
      </c>
      <c r="B99" s="509" t="s">
        <v>19378</v>
      </c>
      <c r="C99" s="509" t="s">
        <v>18283</v>
      </c>
      <c r="D99" s="509" t="s">
        <v>313</v>
      </c>
      <c r="E99" s="509" t="s">
        <v>15447</v>
      </c>
      <c r="F99" s="509" t="s">
        <v>16</v>
      </c>
      <c r="G99" s="510" t="s">
        <v>8350</v>
      </c>
      <c r="H99" s="509" t="s">
        <v>18192</v>
      </c>
      <c r="I99" s="509" t="s">
        <v>17558</v>
      </c>
      <c r="J99" s="509" t="s">
        <v>17053</v>
      </c>
      <c r="K99" s="511">
        <v>18.64</v>
      </c>
      <c r="L99" s="512" t="s">
        <v>18284</v>
      </c>
    </row>
    <row r="100" spans="1:12" x14ac:dyDescent="0.3">
      <c r="A100" s="509" t="s">
        <v>8610</v>
      </c>
      <c r="B100" s="509" t="s">
        <v>19379</v>
      </c>
      <c r="C100" s="509" t="s">
        <v>17107</v>
      </c>
      <c r="D100" s="509" t="s">
        <v>265</v>
      </c>
      <c r="E100" s="509" t="s">
        <v>15450</v>
      </c>
      <c r="F100" s="509" t="s">
        <v>16</v>
      </c>
      <c r="G100" s="510" t="s">
        <v>8350</v>
      </c>
      <c r="H100" s="509" t="s">
        <v>18183</v>
      </c>
      <c r="I100" s="509" t="s">
        <v>17558</v>
      </c>
      <c r="J100" s="509" t="s">
        <v>17053</v>
      </c>
      <c r="K100" s="511">
        <v>2</v>
      </c>
      <c r="L100" s="512" t="s">
        <v>18210</v>
      </c>
    </row>
    <row r="101" spans="1:12" ht="28.8" x14ac:dyDescent="0.3">
      <c r="A101" s="509" t="s">
        <v>8485</v>
      </c>
      <c r="B101" s="509" t="s">
        <v>19380</v>
      </c>
      <c r="C101" s="509" t="s">
        <v>11676</v>
      </c>
      <c r="D101" s="509" t="s">
        <v>313</v>
      </c>
      <c r="E101" s="509" t="s">
        <v>15447</v>
      </c>
      <c r="F101" s="509" t="s">
        <v>16</v>
      </c>
      <c r="G101" s="510" t="s">
        <v>8350</v>
      </c>
      <c r="H101" s="509" t="s">
        <v>18183</v>
      </c>
      <c r="I101" s="509" t="s">
        <v>17558</v>
      </c>
      <c r="J101" s="509" t="s">
        <v>17053</v>
      </c>
      <c r="K101" s="511">
        <v>2.4</v>
      </c>
      <c r="L101" s="512" t="s">
        <v>18285</v>
      </c>
    </row>
    <row r="102" spans="1:12" ht="43.2" x14ac:dyDescent="0.3">
      <c r="A102" s="509" t="s">
        <v>8385</v>
      </c>
      <c r="B102" s="509" t="s">
        <v>19381</v>
      </c>
      <c r="C102" s="509" t="s">
        <v>18286</v>
      </c>
      <c r="D102" s="509" t="s">
        <v>265</v>
      </c>
      <c r="E102" s="509" t="s">
        <v>15450</v>
      </c>
      <c r="F102" s="509" t="s">
        <v>10355</v>
      </c>
      <c r="G102" s="510">
        <v>24</v>
      </c>
      <c r="H102" s="509" t="s">
        <v>18192</v>
      </c>
      <c r="I102" s="509" t="s">
        <v>17558</v>
      </c>
      <c r="J102" s="509" t="s">
        <v>17053</v>
      </c>
      <c r="K102" s="511">
        <v>12.32</v>
      </c>
      <c r="L102" s="512" t="s">
        <v>18287</v>
      </c>
    </row>
    <row r="103" spans="1:12" ht="28.8" x14ac:dyDescent="0.3">
      <c r="A103" s="509" t="s">
        <v>18288</v>
      </c>
      <c r="B103" s="509" t="s">
        <v>11818</v>
      </c>
      <c r="C103" s="509" t="s">
        <v>18289</v>
      </c>
      <c r="D103" s="509" t="s">
        <v>265</v>
      </c>
      <c r="E103" s="509" t="s">
        <v>15450</v>
      </c>
      <c r="F103" s="509" t="s">
        <v>16</v>
      </c>
      <c r="G103" s="510" t="s">
        <v>8350</v>
      </c>
      <c r="H103" s="509" t="s">
        <v>18183</v>
      </c>
      <c r="I103" s="509" t="s">
        <v>17558</v>
      </c>
      <c r="J103" s="509" t="s">
        <v>17053</v>
      </c>
      <c r="K103" s="511">
        <v>4</v>
      </c>
      <c r="L103" s="512" t="s">
        <v>18290</v>
      </c>
    </row>
    <row r="104" spans="1:12" ht="28.8" x14ac:dyDescent="0.3">
      <c r="A104" s="509" t="s">
        <v>8197</v>
      </c>
      <c r="B104" s="509" t="s">
        <v>19382</v>
      </c>
      <c r="C104" s="509" t="s">
        <v>18291</v>
      </c>
      <c r="D104" s="509" t="s">
        <v>265</v>
      </c>
      <c r="E104" s="509" t="s">
        <v>15450</v>
      </c>
      <c r="F104" s="509" t="s">
        <v>16</v>
      </c>
      <c r="G104" s="510" t="s">
        <v>8350</v>
      </c>
      <c r="H104" s="509" t="s">
        <v>10615</v>
      </c>
      <c r="I104" s="509" t="s">
        <v>17558</v>
      </c>
      <c r="J104" s="509" t="s">
        <v>17053</v>
      </c>
      <c r="K104" s="511">
        <v>12</v>
      </c>
      <c r="L104" s="512" t="s">
        <v>18292</v>
      </c>
    </row>
    <row r="105" spans="1:12" ht="28.8" x14ac:dyDescent="0.3">
      <c r="A105" s="509" t="s">
        <v>9452</v>
      </c>
      <c r="B105" s="509" t="s">
        <v>19383</v>
      </c>
      <c r="C105" s="509" t="s">
        <v>10935</v>
      </c>
      <c r="D105" s="509" t="s">
        <v>265</v>
      </c>
      <c r="E105" s="509" t="s">
        <v>15450</v>
      </c>
      <c r="F105" s="509" t="s">
        <v>16</v>
      </c>
      <c r="G105" s="510" t="s">
        <v>8350</v>
      </c>
      <c r="H105" s="509" t="s">
        <v>18183</v>
      </c>
      <c r="I105" s="509" t="s">
        <v>17558</v>
      </c>
      <c r="J105" s="509" t="s">
        <v>17053</v>
      </c>
      <c r="K105" s="511">
        <v>2.17</v>
      </c>
      <c r="L105" s="512" t="s">
        <v>18293</v>
      </c>
    </row>
    <row r="106" spans="1:12" x14ac:dyDescent="0.3">
      <c r="A106" s="509" t="s">
        <v>17851</v>
      </c>
      <c r="B106" s="509" t="s">
        <v>17850</v>
      </c>
      <c r="C106" s="509" t="s">
        <v>10039</v>
      </c>
      <c r="D106" s="509" t="s">
        <v>265</v>
      </c>
      <c r="E106" s="509" t="s">
        <v>15450</v>
      </c>
      <c r="F106" s="509" t="s">
        <v>16</v>
      </c>
      <c r="G106" s="510" t="s">
        <v>8350</v>
      </c>
      <c r="H106" s="509" t="s">
        <v>18183</v>
      </c>
      <c r="I106" s="509" t="s">
        <v>17558</v>
      </c>
      <c r="J106" s="509" t="s">
        <v>17053</v>
      </c>
      <c r="K106" s="511">
        <v>32</v>
      </c>
      <c r="L106" s="512" t="s">
        <v>18294</v>
      </c>
    </row>
    <row r="107" spans="1:12" ht="43.2" x14ac:dyDescent="0.3">
      <c r="A107" s="509" t="s">
        <v>2686</v>
      </c>
      <c r="B107" s="509" t="s">
        <v>19384</v>
      </c>
      <c r="C107" s="509" t="s">
        <v>18295</v>
      </c>
      <c r="D107" s="509" t="s">
        <v>265</v>
      </c>
      <c r="E107" s="509" t="s">
        <v>15450</v>
      </c>
      <c r="F107" s="509" t="s">
        <v>16</v>
      </c>
      <c r="G107" s="510" t="s">
        <v>8350</v>
      </c>
      <c r="H107" s="509" t="s">
        <v>18192</v>
      </c>
      <c r="I107" s="509" t="s">
        <v>17558</v>
      </c>
      <c r="J107" s="509" t="s">
        <v>17053</v>
      </c>
      <c r="K107" s="511">
        <v>9.32</v>
      </c>
      <c r="L107" s="512" t="s">
        <v>18296</v>
      </c>
    </row>
    <row r="108" spans="1:12" ht="28.8" x14ac:dyDescent="0.3">
      <c r="A108" s="509" t="s">
        <v>7149</v>
      </c>
      <c r="B108" s="509" t="s">
        <v>19385</v>
      </c>
      <c r="C108" s="509" t="s">
        <v>9964</v>
      </c>
      <c r="D108" s="509" t="s">
        <v>265</v>
      </c>
      <c r="E108" s="509" t="s">
        <v>15450</v>
      </c>
      <c r="F108" s="509" t="s">
        <v>16</v>
      </c>
      <c r="G108" s="510" t="s">
        <v>8350</v>
      </c>
      <c r="H108" s="509" t="s">
        <v>18183</v>
      </c>
      <c r="I108" s="509" t="s">
        <v>17558</v>
      </c>
      <c r="J108" s="509" t="s">
        <v>17053</v>
      </c>
      <c r="K108" s="511">
        <v>20</v>
      </c>
      <c r="L108" s="512" t="s">
        <v>18297</v>
      </c>
    </row>
    <row r="109" spans="1:12" ht="28.8" x14ac:dyDescent="0.3">
      <c r="A109" s="509" t="s">
        <v>10654</v>
      </c>
      <c r="B109" s="509" t="s">
        <v>19386</v>
      </c>
      <c r="C109" s="509" t="s">
        <v>18298</v>
      </c>
      <c r="D109" s="509" t="s">
        <v>5109</v>
      </c>
      <c r="E109" s="509" t="s">
        <v>15448</v>
      </c>
      <c r="F109" s="509" t="s">
        <v>16</v>
      </c>
      <c r="G109" s="510" t="s">
        <v>8350</v>
      </c>
      <c r="H109" s="509" t="s">
        <v>10615</v>
      </c>
      <c r="I109" s="509" t="s">
        <v>17558</v>
      </c>
      <c r="J109" s="509" t="s">
        <v>17053</v>
      </c>
      <c r="K109" s="511">
        <v>5</v>
      </c>
      <c r="L109" s="512" t="s">
        <v>18446</v>
      </c>
    </row>
    <row r="110" spans="1:12" ht="28.8" x14ac:dyDescent="0.3">
      <c r="A110" s="509" t="s">
        <v>3478</v>
      </c>
      <c r="B110" s="509" t="s">
        <v>10967</v>
      </c>
      <c r="C110" s="509" t="s">
        <v>10968</v>
      </c>
      <c r="D110" s="509" t="s">
        <v>461</v>
      </c>
      <c r="E110" s="509" t="s">
        <v>15449</v>
      </c>
      <c r="F110" s="509" t="s">
        <v>16</v>
      </c>
      <c r="G110" s="510" t="s">
        <v>8350</v>
      </c>
      <c r="H110" s="509" t="s">
        <v>18183</v>
      </c>
      <c r="I110" s="509" t="s">
        <v>17558</v>
      </c>
      <c r="J110" s="509" t="s">
        <v>17053</v>
      </c>
      <c r="K110" s="511">
        <v>3</v>
      </c>
      <c r="L110" s="512" t="s">
        <v>18299</v>
      </c>
    </row>
    <row r="111" spans="1:12" ht="43.2" x14ac:dyDescent="0.3">
      <c r="A111" s="509" t="s">
        <v>6721</v>
      </c>
      <c r="B111" s="509" t="s">
        <v>19387</v>
      </c>
      <c r="C111" s="509" t="s">
        <v>18300</v>
      </c>
      <c r="D111" s="509" t="s">
        <v>265</v>
      </c>
      <c r="E111" s="509" t="s">
        <v>15450</v>
      </c>
      <c r="F111" s="509" t="s">
        <v>16</v>
      </c>
      <c r="G111" s="510" t="s">
        <v>8350</v>
      </c>
      <c r="H111" s="509" t="s">
        <v>18192</v>
      </c>
      <c r="I111" s="509" t="s">
        <v>17558</v>
      </c>
      <c r="J111" s="509" t="s">
        <v>17053</v>
      </c>
      <c r="K111" s="511">
        <v>12.48</v>
      </c>
      <c r="L111" s="512" t="s">
        <v>18301</v>
      </c>
    </row>
    <row r="112" spans="1:12" ht="43.2" x14ac:dyDescent="0.3">
      <c r="A112" s="509" t="s">
        <v>7022</v>
      </c>
      <c r="B112" s="509" t="s">
        <v>19388</v>
      </c>
      <c r="C112" s="509" t="s">
        <v>18302</v>
      </c>
      <c r="D112" s="509" t="s">
        <v>265</v>
      </c>
      <c r="E112" s="509" t="s">
        <v>15450</v>
      </c>
      <c r="F112" s="509" t="s">
        <v>16</v>
      </c>
      <c r="G112" s="510" t="s">
        <v>8350</v>
      </c>
      <c r="H112" s="509" t="s">
        <v>18192</v>
      </c>
      <c r="I112" s="509" t="s">
        <v>17558</v>
      </c>
      <c r="J112" s="509" t="s">
        <v>17053</v>
      </c>
      <c r="K112" s="511">
        <v>30.32</v>
      </c>
      <c r="L112" s="512" t="s">
        <v>18303</v>
      </c>
    </row>
    <row r="113" spans="1:12" ht="28.8" x14ac:dyDescent="0.3">
      <c r="A113" s="509" t="s">
        <v>16951</v>
      </c>
      <c r="B113" s="509" t="s">
        <v>18304</v>
      </c>
      <c r="C113" s="509" t="s">
        <v>18305</v>
      </c>
      <c r="D113" s="509" t="s">
        <v>265</v>
      </c>
      <c r="E113" s="509" t="s">
        <v>15448</v>
      </c>
      <c r="F113" s="509" t="s">
        <v>16</v>
      </c>
      <c r="G113" s="510" t="s">
        <v>8350</v>
      </c>
      <c r="H113" s="509" t="s">
        <v>10614</v>
      </c>
      <c r="I113" s="509" t="s">
        <v>17558</v>
      </c>
      <c r="J113" s="509" t="s">
        <v>17053</v>
      </c>
      <c r="K113" s="511">
        <v>3</v>
      </c>
      <c r="L113" s="512" t="s">
        <v>18306</v>
      </c>
    </row>
    <row r="114" spans="1:12" ht="28.8" x14ac:dyDescent="0.3">
      <c r="A114" s="509" t="s">
        <v>6369</v>
      </c>
      <c r="B114" s="509" t="s">
        <v>18307</v>
      </c>
      <c r="C114" s="509" t="s">
        <v>18177</v>
      </c>
      <c r="D114" s="509" t="s">
        <v>265</v>
      </c>
      <c r="E114" s="509" t="s">
        <v>15450</v>
      </c>
      <c r="F114" s="509" t="s">
        <v>16</v>
      </c>
      <c r="G114" s="510" t="s">
        <v>8350</v>
      </c>
      <c r="H114" s="509" t="s">
        <v>10604</v>
      </c>
      <c r="I114" s="509" t="s">
        <v>17558</v>
      </c>
      <c r="J114" s="509" t="s">
        <v>17053</v>
      </c>
      <c r="K114" s="511">
        <v>18</v>
      </c>
      <c r="L114" s="512" t="s">
        <v>18308</v>
      </c>
    </row>
    <row r="115" spans="1:12" ht="28.8" x14ac:dyDescent="0.3">
      <c r="A115" s="509" t="s">
        <v>5564</v>
      </c>
      <c r="B115" s="509" t="s">
        <v>19389</v>
      </c>
      <c r="C115" s="509" t="s">
        <v>10494</v>
      </c>
      <c r="D115" s="509" t="s">
        <v>265</v>
      </c>
      <c r="E115" s="509" t="s">
        <v>15450</v>
      </c>
      <c r="F115" s="509" t="s">
        <v>16</v>
      </c>
      <c r="G115" s="510" t="s">
        <v>8350</v>
      </c>
      <c r="H115" s="509" t="s">
        <v>18183</v>
      </c>
      <c r="I115" s="509" t="s">
        <v>17558</v>
      </c>
      <c r="J115" s="509" t="s">
        <v>17053</v>
      </c>
      <c r="K115" s="511">
        <v>15</v>
      </c>
      <c r="L115" s="512" t="s">
        <v>18309</v>
      </c>
    </row>
    <row r="116" spans="1:12" ht="28.8" x14ac:dyDescent="0.3">
      <c r="A116" s="509" t="s">
        <v>7258</v>
      </c>
      <c r="B116" s="509" t="s">
        <v>19390</v>
      </c>
      <c r="C116" s="509" t="s">
        <v>10453</v>
      </c>
      <c r="D116" s="509" t="s">
        <v>265</v>
      </c>
      <c r="E116" s="509" t="s">
        <v>15450</v>
      </c>
      <c r="F116" s="509" t="s">
        <v>16</v>
      </c>
      <c r="G116" s="510" t="s">
        <v>8350</v>
      </c>
      <c r="H116" s="509" t="s">
        <v>18183</v>
      </c>
      <c r="I116" s="509" t="s">
        <v>17558</v>
      </c>
      <c r="J116" s="509" t="s">
        <v>17053</v>
      </c>
      <c r="K116" s="511">
        <v>16</v>
      </c>
      <c r="L116" s="512" t="s">
        <v>18310</v>
      </c>
    </row>
    <row r="117" spans="1:12" ht="28.8" x14ac:dyDescent="0.3">
      <c r="A117" s="509" t="s">
        <v>4811</v>
      </c>
      <c r="B117" s="509" t="s">
        <v>19391</v>
      </c>
      <c r="C117" s="509" t="s">
        <v>10934</v>
      </c>
      <c r="D117" s="509" t="s">
        <v>265</v>
      </c>
      <c r="E117" s="509" t="s">
        <v>15450</v>
      </c>
      <c r="F117" s="509" t="s">
        <v>16</v>
      </c>
      <c r="G117" s="510" t="s">
        <v>8350</v>
      </c>
      <c r="H117" s="509" t="s">
        <v>18183</v>
      </c>
      <c r="I117" s="509" t="s">
        <v>17558</v>
      </c>
      <c r="J117" s="509" t="s">
        <v>17053</v>
      </c>
      <c r="K117" s="511">
        <v>2.96</v>
      </c>
      <c r="L117" s="512" t="s">
        <v>18311</v>
      </c>
    </row>
    <row r="118" spans="1:12" ht="43.2" x14ac:dyDescent="0.3">
      <c r="A118" s="509" t="s">
        <v>2492</v>
      </c>
      <c r="B118" s="509" t="s">
        <v>19392</v>
      </c>
      <c r="C118" s="509" t="s">
        <v>18312</v>
      </c>
      <c r="D118" s="509" t="s">
        <v>265</v>
      </c>
      <c r="E118" s="509" t="s">
        <v>15450</v>
      </c>
      <c r="F118" s="509" t="s">
        <v>10355</v>
      </c>
      <c r="G118" s="510">
        <v>17</v>
      </c>
      <c r="H118" s="509" t="s">
        <v>18192</v>
      </c>
      <c r="I118" s="509" t="s">
        <v>17558</v>
      </c>
      <c r="J118" s="509" t="s">
        <v>17053</v>
      </c>
      <c r="K118" s="511">
        <v>8.4</v>
      </c>
      <c r="L118" s="512" t="s">
        <v>18313</v>
      </c>
    </row>
    <row r="119" spans="1:12" ht="43.2" x14ac:dyDescent="0.3">
      <c r="A119" s="509" t="s">
        <v>4762</v>
      </c>
      <c r="B119" s="509" t="s">
        <v>19393</v>
      </c>
      <c r="C119" s="509" t="s">
        <v>18164</v>
      </c>
      <c r="D119" s="509" t="s">
        <v>265</v>
      </c>
      <c r="E119" s="509" t="s">
        <v>15450</v>
      </c>
      <c r="F119" s="509" t="s">
        <v>16</v>
      </c>
      <c r="G119" s="510" t="s">
        <v>8350</v>
      </c>
      <c r="H119" s="509" t="s">
        <v>18192</v>
      </c>
      <c r="I119" s="509" t="s">
        <v>17558</v>
      </c>
      <c r="J119" s="509" t="s">
        <v>17053</v>
      </c>
      <c r="K119" s="511">
        <v>4.4400000000000004</v>
      </c>
      <c r="L119" s="512" t="s">
        <v>18314</v>
      </c>
    </row>
    <row r="120" spans="1:12" ht="43.2" x14ac:dyDescent="0.3">
      <c r="A120" s="509" t="s">
        <v>4527</v>
      </c>
      <c r="B120" s="509" t="s">
        <v>19394</v>
      </c>
      <c r="C120" s="509" t="s">
        <v>18315</v>
      </c>
      <c r="D120" s="509" t="s">
        <v>265</v>
      </c>
      <c r="E120" s="509" t="s">
        <v>15450</v>
      </c>
      <c r="F120" s="509" t="s">
        <v>16</v>
      </c>
      <c r="G120" s="510" t="s">
        <v>8350</v>
      </c>
      <c r="H120" s="509" t="s">
        <v>18192</v>
      </c>
      <c r="I120" s="509" t="s">
        <v>17558</v>
      </c>
      <c r="J120" s="509" t="s">
        <v>17053</v>
      </c>
      <c r="K120" s="511">
        <v>7.13</v>
      </c>
      <c r="L120" s="512" t="s">
        <v>18316</v>
      </c>
    </row>
    <row r="121" spans="1:12" ht="43.2" x14ac:dyDescent="0.3">
      <c r="A121" s="509" t="s">
        <v>3840</v>
      </c>
      <c r="B121" s="509" t="s">
        <v>19395</v>
      </c>
      <c r="C121" s="509" t="s">
        <v>10038</v>
      </c>
      <c r="D121" s="509" t="s">
        <v>265</v>
      </c>
      <c r="E121" s="509" t="s">
        <v>15450</v>
      </c>
      <c r="F121" s="509" t="s">
        <v>16</v>
      </c>
      <c r="G121" s="510" t="s">
        <v>8350</v>
      </c>
      <c r="H121" s="509" t="s">
        <v>18183</v>
      </c>
      <c r="I121" s="509" t="s">
        <v>17558</v>
      </c>
      <c r="J121" s="509" t="s">
        <v>17053</v>
      </c>
      <c r="K121" s="511">
        <v>14.96</v>
      </c>
      <c r="L121" s="512" t="s">
        <v>18317</v>
      </c>
    </row>
    <row r="122" spans="1:12" ht="28.8" x14ac:dyDescent="0.3">
      <c r="A122" s="509" t="s">
        <v>3340</v>
      </c>
      <c r="B122" s="509" t="s">
        <v>18318</v>
      </c>
      <c r="C122" s="509" t="s">
        <v>18319</v>
      </c>
      <c r="D122" s="509" t="s">
        <v>461</v>
      </c>
      <c r="E122" s="509" t="s">
        <v>15449</v>
      </c>
      <c r="F122" s="509" t="s">
        <v>16</v>
      </c>
      <c r="G122" s="510" t="s">
        <v>8350</v>
      </c>
      <c r="H122" s="509" t="s">
        <v>10614</v>
      </c>
      <c r="I122" s="509" t="s">
        <v>17558</v>
      </c>
      <c r="J122" s="509" t="s">
        <v>17053</v>
      </c>
      <c r="K122" s="511">
        <v>2.2400000000000002</v>
      </c>
      <c r="L122" s="512" t="s">
        <v>18320</v>
      </c>
    </row>
    <row r="123" spans="1:12" ht="28.8" x14ac:dyDescent="0.3">
      <c r="A123" s="509" t="s">
        <v>4046</v>
      </c>
      <c r="B123" s="509" t="s">
        <v>19396</v>
      </c>
      <c r="C123" s="509" t="s">
        <v>18321</v>
      </c>
      <c r="D123" s="509" t="s">
        <v>265</v>
      </c>
      <c r="E123" s="509" t="s">
        <v>15450</v>
      </c>
      <c r="F123" s="509" t="s">
        <v>16</v>
      </c>
      <c r="G123" s="510" t="s">
        <v>8350</v>
      </c>
      <c r="H123" s="509" t="s">
        <v>10604</v>
      </c>
      <c r="I123" s="509" t="s">
        <v>17558</v>
      </c>
      <c r="J123" s="509" t="s">
        <v>17053</v>
      </c>
      <c r="K123" s="511">
        <v>26</v>
      </c>
      <c r="L123" s="512" t="s">
        <v>18322</v>
      </c>
    </row>
    <row r="124" spans="1:12" ht="28.8" x14ac:dyDescent="0.3">
      <c r="A124" s="509" t="s">
        <v>3736</v>
      </c>
      <c r="B124" s="509" t="s">
        <v>19397</v>
      </c>
      <c r="C124" s="509" t="s">
        <v>16120</v>
      </c>
      <c r="D124" s="509" t="s">
        <v>461</v>
      </c>
      <c r="E124" s="509" t="s">
        <v>15449</v>
      </c>
      <c r="F124" s="509" t="s">
        <v>16</v>
      </c>
      <c r="G124" s="510" t="s">
        <v>8350</v>
      </c>
      <c r="H124" s="509" t="s">
        <v>18183</v>
      </c>
      <c r="I124" s="509" t="s">
        <v>17558</v>
      </c>
      <c r="J124" s="509" t="s">
        <v>17053</v>
      </c>
      <c r="K124" s="511">
        <v>2.44</v>
      </c>
      <c r="L124" s="512" t="s">
        <v>18323</v>
      </c>
    </row>
    <row r="125" spans="1:12" ht="43.2" x14ac:dyDescent="0.3">
      <c r="A125" s="509" t="s">
        <v>5483</v>
      </c>
      <c r="B125" s="509" t="s">
        <v>19398</v>
      </c>
      <c r="C125" s="509" t="s">
        <v>18324</v>
      </c>
      <c r="D125" s="509" t="s">
        <v>265</v>
      </c>
      <c r="E125" s="509" t="s">
        <v>15448</v>
      </c>
      <c r="F125" s="509" t="s">
        <v>16</v>
      </c>
      <c r="G125" s="510" t="s">
        <v>8350</v>
      </c>
      <c r="H125" s="509" t="s">
        <v>18192</v>
      </c>
      <c r="I125" s="509" t="s">
        <v>17558</v>
      </c>
      <c r="J125" s="509" t="s">
        <v>17053</v>
      </c>
      <c r="K125" s="511">
        <v>16.32</v>
      </c>
      <c r="L125" s="512" t="s">
        <v>19779</v>
      </c>
    </row>
    <row r="126" spans="1:12" ht="28.8" x14ac:dyDescent="0.3">
      <c r="A126" s="509" t="s">
        <v>5849</v>
      </c>
      <c r="B126" s="509" t="s">
        <v>19399</v>
      </c>
      <c r="C126" s="509" t="s">
        <v>10443</v>
      </c>
      <c r="D126" s="509" t="s">
        <v>265</v>
      </c>
      <c r="E126" s="509" t="s">
        <v>15448</v>
      </c>
      <c r="F126" s="509" t="s">
        <v>16</v>
      </c>
      <c r="G126" s="510" t="s">
        <v>8350</v>
      </c>
      <c r="H126" s="509" t="s">
        <v>18183</v>
      </c>
      <c r="I126" s="509" t="s">
        <v>17558</v>
      </c>
      <c r="J126" s="509" t="s">
        <v>17053</v>
      </c>
      <c r="K126" s="511">
        <v>4.4800000000000004</v>
      </c>
      <c r="L126" s="512" t="s">
        <v>18325</v>
      </c>
    </row>
    <row r="127" spans="1:12" ht="43.2" x14ac:dyDescent="0.3">
      <c r="A127" s="509" t="s">
        <v>17297</v>
      </c>
      <c r="B127" s="509" t="s">
        <v>19400</v>
      </c>
      <c r="C127" s="509" t="s">
        <v>10459</v>
      </c>
      <c r="D127" s="509" t="s">
        <v>265</v>
      </c>
      <c r="E127" s="509" t="s">
        <v>15448</v>
      </c>
      <c r="F127" s="509" t="s">
        <v>16</v>
      </c>
      <c r="G127" s="510" t="s">
        <v>8350</v>
      </c>
      <c r="H127" s="509" t="s">
        <v>18183</v>
      </c>
      <c r="I127" s="509" t="s">
        <v>17558</v>
      </c>
      <c r="J127" s="509" t="s">
        <v>17053</v>
      </c>
      <c r="K127" s="511">
        <v>20.96</v>
      </c>
      <c r="L127" s="512" t="s">
        <v>18326</v>
      </c>
    </row>
    <row r="128" spans="1:12" ht="28.8" x14ac:dyDescent="0.3">
      <c r="A128" s="509" t="s">
        <v>6602</v>
      </c>
      <c r="B128" s="509" t="s">
        <v>19401</v>
      </c>
      <c r="C128" s="509" t="s">
        <v>10037</v>
      </c>
      <c r="D128" s="509" t="s">
        <v>265</v>
      </c>
      <c r="E128" s="509" t="s">
        <v>15450</v>
      </c>
      <c r="F128" s="509" t="s">
        <v>16</v>
      </c>
      <c r="G128" s="510" t="s">
        <v>8350</v>
      </c>
      <c r="H128" s="509" t="s">
        <v>18183</v>
      </c>
      <c r="I128" s="509" t="s">
        <v>17558</v>
      </c>
      <c r="J128" s="509" t="s">
        <v>17053</v>
      </c>
      <c r="K128" s="511">
        <v>4</v>
      </c>
      <c r="L128" s="512" t="s">
        <v>18327</v>
      </c>
    </row>
    <row r="129" spans="1:12" ht="28.8" x14ac:dyDescent="0.3">
      <c r="A129" s="509" t="s">
        <v>3630</v>
      </c>
      <c r="B129" s="509" t="s">
        <v>19402</v>
      </c>
      <c r="C129" s="509" t="s">
        <v>10493</v>
      </c>
      <c r="D129" s="509" t="s">
        <v>265</v>
      </c>
      <c r="E129" s="509" t="s">
        <v>15450</v>
      </c>
      <c r="F129" s="509" t="s">
        <v>16</v>
      </c>
      <c r="G129" s="510" t="s">
        <v>8350</v>
      </c>
      <c r="H129" s="509" t="s">
        <v>18183</v>
      </c>
      <c r="I129" s="509" t="s">
        <v>17558</v>
      </c>
      <c r="J129" s="509" t="s">
        <v>17053</v>
      </c>
      <c r="K129" s="511">
        <v>14</v>
      </c>
      <c r="L129" s="512" t="s">
        <v>18328</v>
      </c>
    </row>
    <row r="130" spans="1:12" ht="28.8" x14ac:dyDescent="0.3">
      <c r="A130" s="509" t="s">
        <v>7415</v>
      </c>
      <c r="B130" s="509" t="s">
        <v>19403</v>
      </c>
      <c r="C130" s="509" t="s">
        <v>10036</v>
      </c>
      <c r="D130" s="509" t="s">
        <v>313</v>
      </c>
      <c r="E130" s="509" t="s">
        <v>15447</v>
      </c>
      <c r="F130" s="509" t="s">
        <v>16</v>
      </c>
      <c r="G130" s="510" t="s">
        <v>8350</v>
      </c>
      <c r="H130" s="509" t="s">
        <v>18183</v>
      </c>
      <c r="I130" s="509" t="s">
        <v>17558</v>
      </c>
      <c r="J130" s="509" t="s">
        <v>17053</v>
      </c>
      <c r="K130" s="511">
        <v>4</v>
      </c>
      <c r="L130" s="512" t="s">
        <v>18218</v>
      </c>
    </row>
    <row r="131" spans="1:12" x14ac:dyDescent="0.3">
      <c r="A131" s="509" t="s">
        <v>6336</v>
      </c>
      <c r="B131" s="509" t="s">
        <v>19404</v>
      </c>
      <c r="C131" s="509" t="s">
        <v>17105</v>
      </c>
      <c r="D131" s="509" t="s">
        <v>297</v>
      </c>
      <c r="E131" s="509" t="s">
        <v>15452</v>
      </c>
      <c r="F131" s="509" t="s">
        <v>16</v>
      </c>
      <c r="G131" s="510" t="s">
        <v>8350</v>
      </c>
      <c r="H131" s="509" t="s">
        <v>18183</v>
      </c>
      <c r="I131" s="509" t="s">
        <v>17558</v>
      </c>
      <c r="J131" s="509" t="s">
        <v>17053</v>
      </c>
      <c r="K131" s="511">
        <v>2</v>
      </c>
      <c r="L131" s="512" t="s">
        <v>18329</v>
      </c>
    </row>
    <row r="132" spans="1:12" ht="43.2" x14ac:dyDescent="0.3">
      <c r="A132" s="509" t="s">
        <v>10051</v>
      </c>
      <c r="B132" s="509" t="s">
        <v>18330</v>
      </c>
      <c r="C132" s="509" t="s">
        <v>18331</v>
      </c>
      <c r="D132" s="509" t="s">
        <v>461</v>
      </c>
      <c r="E132" s="509" t="s">
        <v>15449</v>
      </c>
      <c r="F132" s="509" t="s">
        <v>16</v>
      </c>
      <c r="G132" s="510" t="s">
        <v>8350</v>
      </c>
      <c r="H132" s="509" t="s">
        <v>18192</v>
      </c>
      <c r="I132" s="509" t="s">
        <v>17558</v>
      </c>
      <c r="J132" s="509" t="s">
        <v>17053</v>
      </c>
      <c r="K132" s="511">
        <v>3.32</v>
      </c>
      <c r="L132" s="512" t="s">
        <v>18332</v>
      </c>
    </row>
    <row r="133" spans="1:12" ht="43.2" x14ac:dyDescent="0.3">
      <c r="A133" s="509" t="s">
        <v>4339</v>
      </c>
      <c r="B133" s="509" t="s">
        <v>19405</v>
      </c>
      <c r="C133" s="509" t="s">
        <v>18333</v>
      </c>
      <c r="D133" s="509" t="s">
        <v>461</v>
      </c>
      <c r="E133" s="509" t="s">
        <v>15449</v>
      </c>
      <c r="F133" s="509" t="s">
        <v>16</v>
      </c>
      <c r="G133" s="510" t="s">
        <v>8350</v>
      </c>
      <c r="H133" s="509" t="s">
        <v>18192</v>
      </c>
      <c r="I133" s="509" t="s">
        <v>17558</v>
      </c>
      <c r="J133" s="509" t="s">
        <v>17054</v>
      </c>
      <c r="K133" s="511">
        <v>10.32</v>
      </c>
      <c r="L133" s="512" t="s">
        <v>18334</v>
      </c>
    </row>
    <row r="134" spans="1:12" ht="28.8" x14ac:dyDescent="0.3">
      <c r="A134" s="509" t="s">
        <v>3096</v>
      </c>
      <c r="B134" s="509" t="s">
        <v>19406</v>
      </c>
      <c r="C134" s="509" t="s">
        <v>10492</v>
      </c>
      <c r="D134" s="509" t="s">
        <v>461</v>
      </c>
      <c r="E134" s="509" t="s">
        <v>15449</v>
      </c>
      <c r="F134" s="509" t="s">
        <v>16</v>
      </c>
      <c r="G134" s="510" t="s">
        <v>8350</v>
      </c>
      <c r="H134" s="509" t="s">
        <v>18183</v>
      </c>
      <c r="I134" s="509" t="s">
        <v>17558</v>
      </c>
      <c r="J134" s="509" t="s">
        <v>17053</v>
      </c>
      <c r="K134" s="511">
        <v>10</v>
      </c>
      <c r="L134" s="512" t="s">
        <v>18335</v>
      </c>
    </row>
    <row r="135" spans="1:12" ht="28.8" x14ac:dyDescent="0.3">
      <c r="A135" s="509" t="s">
        <v>4393</v>
      </c>
      <c r="B135" s="509" t="s">
        <v>19407</v>
      </c>
      <c r="C135" s="509" t="s">
        <v>10491</v>
      </c>
      <c r="D135" s="509" t="s">
        <v>461</v>
      </c>
      <c r="E135" s="509" t="s">
        <v>15449</v>
      </c>
      <c r="F135" s="509" t="s">
        <v>16</v>
      </c>
      <c r="G135" s="510" t="s">
        <v>8350</v>
      </c>
      <c r="H135" s="509" t="s">
        <v>18183</v>
      </c>
      <c r="I135" s="509" t="s">
        <v>17558</v>
      </c>
      <c r="J135" s="509" t="s">
        <v>17053</v>
      </c>
      <c r="K135" s="511">
        <v>5</v>
      </c>
      <c r="L135" s="512" t="s">
        <v>18336</v>
      </c>
    </row>
    <row r="136" spans="1:12" ht="28.8" x14ac:dyDescent="0.3">
      <c r="A136" s="509" t="s">
        <v>4447</v>
      </c>
      <c r="B136" s="509" t="s">
        <v>19408</v>
      </c>
      <c r="C136" s="509" t="s">
        <v>10965</v>
      </c>
      <c r="D136" s="509" t="s">
        <v>461</v>
      </c>
      <c r="E136" s="509" t="s">
        <v>15449</v>
      </c>
      <c r="F136" s="509" t="s">
        <v>16</v>
      </c>
      <c r="G136" s="510" t="s">
        <v>8350</v>
      </c>
      <c r="H136" s="509" t="s">
        <v>18183</v>
      </c>
      <c r="I136" s="509" t="s">
        <v>17558</v>
      </c>
      <c r="J136" s="509" t="s">
        <v>17053</v>
      </c>
      <c r="K136" s="511">
        <v>6</v>
      </c>
      <c r="L136" s="512" t="s">
        <v>18337</v>
      </c>
    </row>
    <row r="137" spans="1:12" ht="28.8" x14ac:dyDescent="0.3">
      <c r="A137" s="509" t="s">
        <v>5833</v>
      </c>
      <c r="B137" s="509" t="s">
        <v>19409</v>
      </c>
      <c r="C137" s="509" t="s">
        <v>10035</v>
      </c>
      <c r="D137" s="509" t="s">
        <v>330</v>
      </c>
      <c r="E137" s="509" t="s">
        <v>15448</v>
      </c>
      <c r="F137" s="509" t="s">
        <v>16</v>
      </c>
      <c r="G137" s="510" t="s">
        <v>8350</v>
      </c>
      <c r="H137" s="509" t="s">
        <v>18183</v>
      </c>
      <c r="I137" s="509" t="s">
        <v>17558</v>
      </c>
      <c r="J137" s="509" t="s">
        <v>17053</v>
      </c>
      <c r="K137" s="511">
        <v>10</v>
      </c>
      <c r="L137" s="512" t="s">
        <v>18338</v>
      </c>
    </row>
    <row r="138" spans="1:12" ht="28.8" x14ac:dyDescent="0.3">
      <c r="A138" s="509" t="s">
        <v>5549</v>
      </c>
      <c r="B138" s="509" t="s">
        <v>19410</v>
      </c>
      <c r="C138" s="509" t="s">
        <v>11546</v>
      </c>
      <c r="D138" s="509" t="s">
        <v>265</v>
      </c>
      <c r="E138" s="509" t="s">
        <v>15450</v>
      </c>
      <c r="F138" s="509" t="s">
        <v>16</v>
      </c>
      <c r="G138" s="510" t="s">
        <v>8350</v>
      </c>
      <c r="H138" s="509" t="s">
        <v>18183</v>
      </c>
      <c r="I138" s="509" t="s">
        <v>17558</v>
      </c>
      <c r="J138" s="509" t="s">
        <v>17053</v>
      </c>
      <c r="K138" s="511">
        <v>4.4400000000000004</v>
      </c>
      <c r="L138" s="512" t="s">
        <v>18339</v>
      </c>
    </row>
    <row r="139" spans="1:12" ht="28.8" x14ac:dyDescent="0.3">
      <c r="A139" s="509" t="s">
        <v>4711</v>
      </c>
      <c r="B139" s="509" t="s">
        <v>19411</v>
      </c>
      <c r="C139" s="509" t="s">
        <v>10451</v>
      </c>
      <c r="D139" s="509" t="s">
        <v>265</v>
      </c>
      <c r="E139" s="509" t="s">
        <v>15450</v>
      </c>
      <c r="F139" s="509" t="s">
        <v>16</v>
      </c>
      <c r="G139" s="510" t="s">
        <v>8350</v>
      </c>
      <c r="H139" s="509" t="s">
        <v>18183</v>
      </c>
      <c r="I139" s="509" t="s">
        <v>17558</v>
      </c>
      <c r="J139" s="509" t="s">
        <v>17053</v>
      </c>
      <c r="K139" s="511">
        <v>11.44</v>
      </c>
      <c r="L139" s="512" t="s">
        <v>18340</v>
      </c>
    </row>
    <row r="140" spans="1:12" ht="43.2" x14ac:dyDescent="0.3">
      <c r="A140" s="509" t="s">
        <v>2489</v>
      </c>
      <c r="B140" s="509" t="s">
        <v>19412</v>
      </c>
      <c r="C140" s="509" t="s">
        <v>18341</v>
      </c>
      <c r="D140" s="509" t="s">
        <v>265</v>
      </c>
      <c r="E140" s="509" t="s">
        <v>15448</v>
      </c>
      <c r="F140" s="509" t="s">
        <v>10355</v>
      </c>
      <c r="G140" s="510">
        <v>13</v>
      </c>
      <c r="H140" s="509" t="s">
        <v>18192</v>
      </c>
      <c r="I140" s="509" t="s">
        <v>17558</v>
      </c>
      <c r="J140" s="509" t="s">
        <v>17053</v>
      </c>
      <c r="K140" s="511">
        <v>7.36</v>
      </c>
      <c r="L140" s="512" t="s">
        <v>18342</v>
      </c>
    </row>
    <row r="141" spans="1:12" ht="43.2" x14ac:dyDescent="0.3">
      <c r="A141" s="509" t="s">
        <v>4174</v>
      </c>
      <c r="B141" s="509" t="s">
        <v>19291</v>
      </c>
      <c r="C141" s="509" t="s">
        <v>18343</v>
      </c>
      <c r="D141" s="509" t="s">
        <v>297</v>
      </c>
      <c r="E141" s="509" t="s">
        <v>15452</v>
      </c>
      <c r="F141" s="509" t="s">
        <v>16</v>
      </c>
      <c r="G141" s="510" t="s">
        <v>8350</v>
      </c>
      <c r="H141" s="509" t="s">
        <v>18192</v>
      </c>
      <c r="I141" s="509" t="s">
        <v>17558</v>
      </c>
      <c r="J141" s="509" t="s">
        <v>17053</v>
      </c>
      <c r="K141" s="511">
        <v>3.32</v>
      </c>
      <c r="L141" s="512" t="s">
        <v>18344</v>
      </c>
    </row>
    <row r="142" spans="1:12" ht="28.8" x14ac:dyDescent="0.3">
      <c r="A142" s="509" t="s">
        <v>4242</v>
      </c>
      <c r="B142" s="509" t="s">
        <v>19413</v>
      </c>
      <c r="C142" s="509" t="s">
        <v>10034</v>
      </c>
      <c r="D142" s="509" t="s">
        <v>461</v>
      </c>
      <c r="E142" s="509" t="s">
        <v>15449</v>
      </c>
      <c r="F142" s="509" t="s">
        <v>16</v>
      </c>
      <c r="G142" s="510" t="s">
        <v>8350</v>
      </c>
      <c r="H142" s="509" t="s">
        <v>18183</v>
      </c>
      <c r="I142" s="509" t="s">
        <v>17558</v>
      </c>
      <c r="J142" s="509" t="s">
        <v>17053</v>
      </c>
      <c r="K142" s="511">
        <v>6.96</v>
      </c>
      <c r="L142" s="512" t="s">
        <v>18345</v>
      </c>
    </row>
    <row r="143" spans="1:12" ht="28.8" x14ac:dyDescent="0.3">
      <c r="A143" s="509" t="s">
        <v>3893</v>
      </c>
      <c r="B143" s="509" t="s">
        <v>19414</v>
      </c>
      <c r="C143" s="509" t="s">
        <v>10946</v>
      </c>
      <c r="D143" s="509" t="s">
        <v>461</v>
      </c>
      <c r="E143" s="509" t="s">
        <v>15449</v>
      </c>
      <c r="F143" s="509" t="s">
        <v>16</v>
      </c>
      <c r="G143" s="510" t="s">
        <v>8350</v>
      </c>
      <c r="H143" s="509" t="s">
        <v>18183</v>
      </c>
      <c r="I143" s="509" t="s">
        <v>17558</v>
      </c>
      <c r="J143" s="509" t="s">
        <v>17053</v>
      </c>
      <c r="K143" s="511">
        <v>3.84</v>
      </c>
      <c r="L143" s="512" t="s">
        <v>18346</v>
      </c>
    </row>
    <row r="144" spans="1:12" ht="28.8" x14ac:dyDescent="0.3">
      <c r="A144" s="509" t="s">
        <v>10749</v>
      </c>
      <c r="B144" s="509" t="s">
        <v>19415</v>
      </c>
      <c r="C144" s="509" t="s">
        <v>10871</v>
      </c>
      <c r="D144" s="509" t="s">
        <v>461</v>
      </c>
      <c r="E144" s="509" t="s">
        <v>15449</v>
      </c>
      <c r="F144" s="509" t="s">
        <v>16</v>
      </c>
      <c r="G144" s="510" t="s">
        <v>8350</v>
      </c>
      <c r="H144" s="509" t="s">
        <v>18183</v>
      </c>
      <c r="I144" s="509" t="s">
        <v>17558</v>
      </c>
      <c r="J144" s="509" t="s">
        <v>17053</v>
      </c>
      <c r="K144" s="511">
        <v>4</v>
      </c>
      <c r="L144" s="512" t="s">
        <v>18347</v>
      </c>
    </row>
    <row r="145" spans="1:12" ht="28.8" x14ac:dyDescent="0.3">
      <c r="A145" s="509" t="s">
        <v>5457</v>
      </c>
      <c r="B145" s="509" t="s">
        <v>19416</v>
      </c>
      <c r="C145" s="509" t="s">
        <v>10939</v>
      </c>
      <c r="D145" s="509" t="s">
        <v>265</v>
      </c>
      <c r="E145" s="509" t="s">
        <v>15450</v>
      </c>
      <c r="F145" s="509" t="s">
        <v>16</v>
      </c>
      <c r="G145" s="510" t="s">
        <v>8350</v>
      </c>
      <c r="H145" s="509" t="s">
        <v>18183</v>
      </c>
      <c r="I145" s="509" t="s">
        <v>17558</v>
      </c>
      <c r="J145" s="509" t="s">
        <v>17053</v>
      </c>
      <c r="K145" s="511">
        <v>2.44</v>
      </c>
      <c r="L145" s="512" t="s">
        <v>18348</v>
      </c>
    </row>
    <row r="146" spans="1:12" ht="43.2" x14ac:dyDescent="0.3">
      <c r="A146" s="509" t="s">
        <v>16794</v>
      </c>
      <c r="B146" s="509" t="s">
        <v>18005</v>
      </c>
      <c r="C146" s="509" t="s">
        <v>9968</v>
      </c>
      <c r="D146" s="509" t="s">
        <v>265</v>
      </c>
      <c r="E146" s="509" t="s">
        <v>15450</v>
      </c>
      <c r="F146" s="509" t="s">
        <v>16</v>
      </c>
      <c r="G146" s="510" t="s">
        <v>8350</v>
      </c>
      <c r="H146" s="509" t="s">
        <v>18192</v>
      </c>
      <c r="I146" s="509" t="s">
        <v>17558</v>
      </c>
      <c r="J146" s="509" t="s">
        <v>17053</v>
      </c>
      <c r="K146" s="511">
        <v>32.32</v>
      </c>
      <c r="L146" s="512" t="s">
        <v>18349</v>
      </c>
    </row>
    <row r="147" spans="1:12" ht="28.8" x14ac:dyDescent="0.3">
      <c r="A147" s="509" t="s">
        <v>9572</v>
      </c>
      <c r="B147" s="509" t="s">
        <v>19417</v>
      </c>
      <c r="C147" s="509" t="s">
        <v>10863</v>
      </c>
      <c r="D147" s="509" t="s">
        <v>502</v>
      </c>
      <c r="E147" s="509" t="s">
        <v>15451</v>
      </c>
      <c r="F147" s="509" t="s">
        <v>16</v>
      </c>
      <c r="G147" s="510" t="s">
        <v>8350</v>
      </c>
      <c r="H147" s="509" t="s">
        <v>18183</v>
      </c>
      <c r="I147" s="509" t="s">
        <v>17558</v>
      </c>
      <c r="J147" s="509" t="s">
        <v>17053</v>
      </c>
      <c r="K147" s="511">
        <v>3.36</v>
      </c>
      <c r="L147" s="512" t="s">
        <v>18350</v>
      </c>
    </row>
    <row r="148" spans="1:12" ht="28.8" x14ac:dyDescent="0.3">
      <c r="A148" s="509" t="s">
        <v>6457</v>
      </c>
      <c r="B148" s="509" t="s">
        <v>19418</v>
      </c>
      <c r="C148" s="509" t="s">
        <v>18351</v>
      </c>
      <c r="D148" s="509" t="s">
        <v>265</v>
      </c>
      <c r="E148" s="509" t="s">
        <v>15450</v>
      </c>
      <c r="F148" s="509" t="s">
        <v>16</v>
      </c>
      <c r="G148" s="510" t="s">
        <v>8350</v>
      </c>
      <c r="H148" s="509" t="s">
        <v>18183</v>
      </c>
      <c r="I148" s="509" t="s">
        <v>17558</v>
      </c>
      <c r="J148" s="509" t="s">
        <v>17053</v>
      </c>
      <c r="K148" s="511">
        <v>10</v>
      </c>
      <c r="L148" s="512" t="s">
        <v>18352</v>
      </c>
    </row>
    <row r="149" spans="1:12" ht="28.8" x14ac:dyDescent="0.3">
      <c r="A149" s="509" t="s">
        <v>6450</v>
      </c>
      <c r="B149" s="509" t="s">
        <v>19419</v>
      </c>
      <c r="C149" s="509" t="s">
        <v>10032</v>
      </c>
      <c r="D149" s="509" t="s">
        <v>265</v>
      </c>
      <c r="E149" s="509" t="s">
        <v>15450</v>
      </c>
      <c r="F149" s="509" t="s">
        <v>16</v>
      </c>
      <c r="G149" s="510" t="s">
        <v>8350</v>
      </c>
      <c r="H149" s="509" t="s">
        <v>18183</v>
      </c>
      <c r="I149" s="509" t="s">
        <v>17558</v>
      </c>
      <c r="J149" s="509" t="s">
        <v>17053</v>
      </c>
      <c r="K149" s="511">
        <v>7</v>
      </c>
      <c r="L149" s="512" t="s">
        <v>18353</v>
      </c>
    </row>
    <row r="150" spans="1:12" ht="28.8" x14ac:dyDescent="0.3">
      <c r="A150" s="509" t="s">
        <v>6322</v>
      </c>
      <c r="B150" s="509" t="s">
        <v>19296</v>
      </c>
      <c r="C150" s="509" t="s">
        <v>10031</v>
      </c>
      <c r="D150" s="509" t="s">
        <v>265</v>
      </c>
      <c r="E150" s="509" t="s">
        <v>15450</v>
      </c>
      <c r="F150" s="509" t="s">
        <v>16</v>
      </c>
      <c r="G150" s="510" t="s">
        <v>8350</v>
      </c>
      <c r="H150" s="509" t="s">
        <v>18183</v>
      </c>
      <c r="I150" s="509" t="s">
        <v>17558</v>
      </c>
      <c r="J150" s="509" t="s">
        <v>17053</v>
      </c>
      <c r="K150" s="511">
        <v>11</v>
      </c>
      <c r="L150" s="512" t="s">
        <v>18354</v>
      </c>
    </row>
    <row r="151" spans="1:12" ht="28.8" x14ac:dyDescent="0.3">
      <c r="A151" s="509" t="s">
        <v>7272</v>
      </c>
      <c r="B151" s="509" t="s">
        <v>19420</v>
      </c>
      <c r="C151" s="509" t="s">
        <v>10458</v>
      </c>
      <c r="D151" s="509" t="s">
        <v>265</v>
      </c>
      <c r="E151" s="509" t="s">
        <v>15448</v>
      </c>
      <c r="F151" s="509" t="s">
        <v>16</v>
      </c>
      <c r="G151" s="510" t="s">
        <v>8350</v>
      </c>
      <c r="H151" s="509" t="s">
        <v>18183</v>
      </c>
      <c r="I151" s="509" t="s">
        <v>17558</v>
      </c>
      <c r="J151" s="509" t="s">
        <v>17053</v>
      </c>
      <c r="K151" s="511">
        <v>12</v>
      </c>
      <c r="L151" s="512" t="s">
        <v>18355</v>
      </c>
    </row>
    <row r="152" spans="1:12" ht="43.2" x14ac:dyDescent="0.3">
      <c r="A152" s="509" t="s">
        <v>3461</v>
      </c>
      <c r="B152" s="509" t="s">
        <v>19421</v>
      </c>
      <c r="C152" s="509" t="s">
        <v>18356</v>
      </c>
      <c r="D152" s="509" t="s">
        <v>461</v>
      </c>
      <c r="E152" s="509" t="s">
        <v>15449</v>
      </c>
      <c r="F152" s="509" t="s">
        <v>16</v>
      </c>
      <c r="G152" s="510" t="s">
        <v>8350</v>
      </c>
      <c r="H152" s="509" t="s">
        <v>18192</v>
      </c>
      <c r="I152" s="509" t="s">
        <v>17558</v>
      </c>
      <c r="J152" s="509" t="s">
        <v>17053</v>
      </c>
      <c r="K152" s="511">
        <v>4.32</v>
      </c>
      <c r="L152" s="512" t="s">
        <v>18357</v>
      </c>
    </row>
    <row r="153" spans="1:12" ht="28.8" x14ac:dyDescent="0.3">
      <c r="A153" s="509" t="s">
        <v>6150</v>
      </c>
      <c r="B153" s="509" t="s">
        <v>19422</v>
      </c>
      <c r="C153" s="509" t="s">
        <v>10452</v>
      </c>
      <c r="D153" s="509" t="s">
        <v>265</v>
      </c>
      <c r="E153" s="509" t="s">
        <v>15450</v>
      </c>
      <c r="F153" s="509" t="s">
        <v>16</v>
      </c>
      <c r="G153" s="510" t="s">
        <v>8350</v>
      </c>
      <c r="H153" s="509" t="s">
        <v>18183</v>
      </c>
      <c r="I153" s="509" t="s">
        <v>17558</v>
      </c>
      <c r="J153" s="509" t="s">
        <v>17053</v>
      </c>
      <c r="K153" s="511">
        <v>8</v>
      </c>
      <c r="L153" s="512" t="s">
        <v>18358</v>
      </c>
    </row>
    <row r="154" spans="1:12" ht="28.8" x14ac:dyDescent="0.3">
      <c r="A154" s="509" t="s">
        <v>16293</v>
      </c>
      <c r="B154" s="509" t="s">
        <v>19423</v>
      </c>
      <c r="C154" s="509" t="s">
        <v>17101</v>
      </c>
      <c r="D154" s="509" t="s">
        <v>265</v>
      </c>
      <c r="E154" s="509" t="s">
        <v>15450</v>
      </c>
      <c r="F154" s="509" t="s">
        <v>16</v>
      </c>
      <c r="G154" s="510" t="s">
        <v>8350</v>
      </c>
      <c r="H154" s="509" t="s">
        <v>18183</v>
      </c>
      <c r="I154" s="509" t="s">
        <v>17558</v>
      </c>
      <c r="J154" s="509" t="s">
        <v>17053</v>
      </c>
      <c r="K154" s="511">
        <v>4</v>
      </c>
      <c r="L154" s="512" t="s">
        <v>18359</v>
      </c>
    </row>
    <row r="155" spans="1:12" ht="43.2" x14ac:dyDescent="0.3">
      <c r="A155" s="509" t="s">
        <v>17218</v>
      </c>
      <c r="B155" s="509" t="s">
        <v>19424</v>
      </c>
      <c r="C155" s="509" t="s">
        <v>18360</v>
      </c>
      <c r="D155" s="509" t="s">
        <v>265</v>
      </c>
      <c r="E155" s="509" t="s">
        <v>15450</v>
      </c>
      <c r="F155" s="509" t="s">
        <v>16</v>
      </c>
      <c r="G155" s="510" t="s">
        <v>8350</v>
      </c>
      <c r="H155" s="509" t="s">
        <v>18192</v>
      </c>
      <c r="I155" s="509" t="s">
        <v>17558</v>
      </c>
      <c r="J155" s="509" t="s">
        <v>17053</v>
      </c>
      <c r="K155" s="511">
        <v>9.32</v>
      </c>
      <c r="L155" s="512" t="s">
        <v>18361</v>
      </c>
    </row>
    <row r="156" spans="1:12" ht="28.8" x14ac:dyDescent="0.3">
      <c r="A156" s="509" t="s">
        <v>16821</v>
      </c>
      <c r="B156" s="509" t="s">
        <v>16405</v>
      </c>
      <c r="C156" s="509" t="s">
        <v>9958</v>
      </c>
      <c r="D156" s="509" t="s">
        <v>265</v>
      </c>
      <c r="E156" s="509" t="s">
        <v>15450</v>
      </c>
      <c r="F156" s="509" t="s">
        <v>16</v>
      </c>
      <c r="G156" s="510" t="s">
        <v>8350</v>
      </c>
      <c r="H156" s="509" t="s">
        <v>18183</v>
      </c>
      <c r="I156" s="509" t="s">
        <v>17558</v>
      </c>
      <c r="J156" s="509" t="s">
        <v>17053</v>
      </c>
      <c r="K156" s="511">
        <v>4</v>
      </c>
      <c r="L156" s="512" t="s">
        <v>18362</v>
      </c>
    </row>
    <row r="157" spans="1:12" ht="43.2" x14ac:dyDescent="0.3">
      <c r="A157" s="509" t="s">
        <v>11654</v>
      </c>
      <c r="B157" s="509" t="s">
        <v>19425</v>
      </c>
      <c r="C157" s="509" t="s">
        <v>18363</v>
      </c>
      <c r="D157" s="509" t="s">
        <v>265</v>
      </c>
      <c r="E157" s="509" t="s">
        <v>15450</v>
      </c>
      <c r="F157" s="509" t="s">
        <v>16</v>
      </c>
      <c r="G157" s="510" t="s">
        <v>8350</v>
      </c>
      <c r="H157" s="509" t="s">
        <v>18192</v>
      </c>
      <c r="I157" s="509" t="s">
        <v>17558</v>
      </c>
      <c r="J157" s="509" t="s">
        <v>17053</v>
      </c>
      <c r="K157" s="511">
        <v>12.08</v>
      </c>
      <c r="L157" s="512" t="s">
        <v>18364</v>
      </c>
    </row>
    <row r="158" spans="1:12" ht="28.8" x14ac:dyDescent="0.3">
      <c r="A158" s="509" t="s">
        <v>6743</v>
      </c>
      <c r="B158" s="509" t="s">
        <v>19426</v>
      </c>
      <c r="C158" s="509" t="s">
        <v>10030</v>
      </c>
      <c r="D158" s="509" t="s">
        <v>265</v>
      </c>
      <c r="E158" s="509" t="s">
        <v>15450</v>
      </c>
      <c r="F158" s="509" t="s">
        <v>16</v>
      </c>
      <c r="G158" s="510" t="s">
        <v>8350</v>
      </c>
      <c r="H158" s="509" t="s">
        <v>18183</v>
      </c>
      <c r="I158" s="509" t="s">
        <v>17558</v>
      </c>
      <c r="J158" s="509" t="s">
        <v>17053</v>
      </c>
      <c r="K158" s="511">
        <v>20</v>
      </c>
      <c r="L158" s="512" t="s">
        <v>18297</v>
      </c>
    </row>
    <row r="159" spans="1:12" ht="28.8" x14ac:dyDescent="0.3">
      <c r="A159" s="509" t="s">
        <v>7217</v>
      </c>
      <c r="B159" s="509" t="s">
        <v>19427</v>
      </c>
      <c r="C159" s="509" t="s">
        <v>10490</v>
      </c>
      <c r="D159" s="509" t="s">
        <v>265</v>
      </c>
      <c r="E159" s="509" t="s">
        <v>15450</v>
      </c>
      <c r="F159" s="509" t="s">
        <v>16</v>
      </c>
      <c r="G159" s="510" t="s">
        <v>8350</v>
      </c>
      <c r="H159" s="509" t="s">
        <v>18183</v>
      </c>
      <c r="I159" s="509" t="s">
        <v>17558</v>
      </c>
      <c r="J159" s="509" t="s">
        <v>17053</v>
      </c>
      <c r="K159" s="511">
        <v>4.92</v>
      </c>
      <c r="L159" s="512" t="s">
        <v>18365</v>
      </c>
    </row>
    <row r="160" spans="1:12" ht="28.8" x14ac:dyDescent="0.3">
      <c r="A160" s="509" t="s">
        <v>7306</v>
      </c>
      <c r="B160" s="509" t="s">
        <v>19428</v>
      </c>
      <c r="C160" s="509" t="s">
        <v>10029</v>
      </c>
      <c r="D160" s="509" t="s">
        <v>265</v>
      </c>
      <c r="E160" s="509" t="s">
        <v>15450</v>
      </c>
      <c r="F160" s="509" t="s">
        <v>16</v>
      </c>
      <c r="G160" s="510" t="s">
        <v>8350</v>
      </c>
      <c r="H160" s="509" t="s">
        <v>18183</v>
      </c>
      <c r="I160" s="509" t="s">
        <v>17558</v>
      </c>
      <c r="J160" s="509" t="s">
        <v>17053</v>
      </c>
      <c r="K160" s="511">
        <v>7</v>
      </c>
      <c r="L160" s="512" t="s">
        <v>18366</v>
      </c>
    </row>
    <row r="161" spans="1:12" ht="43.2" x14ac:dyDescent="0.3">
      <c r="A161" s="509" t="s">
        <v>9108</v>
      </c>
      <c r="B161" s="509" t="s">
        <v>19429</v>
      </c>
      <c r="C161" s="509" t="s">
        <v>18367</v>
      </c>
      <c r="D161" s="509" t="s">
        <v>265</v>
      </c>
      <c r="E161" s="509" t="s">
        <v>15450</v>
      </c>
      <c r="F161" s="509" t="s">
        <v>10355</v>
      </c>
      <c r="G161" s="510">
        <v>38</v>
      </c>
      <c r="H161" s="509" t="s">
        <v>18192</v>
      </c>
      <c r="I161" s="509" t="s">
        <v>17558</v>
      </c>
      <c r="J161" s="509" t="s">
        <v>17054</v>
      </c>
      <c r="K161" s="511">
        <v>16.48</v>
      </c>
      <c r="L161" s="512" t="s">
        <v>18368</v>
      </c>
    </row>
    <row r="162" spans="1:12" ht="28.8" x14ac:dyDescent="0.3">
      <c r="A162" s="509" t="s">
        <v>7253</v>
      </c>
      <c r="B162" s="509" t="s">
        <v>19430</v>
      </c>
      <c r="C162" s="509" t="s">
        <v>16917</v>
      </c>
      <c r="D162" s="509" t="s">
        <v>265</v>
      </c>
      <c r="E162" s="509" t="s">
        <v>15450</v>
      </c>
      <c r="F162" s="509" t="s">
        <v>16</v>
      </c>
      <c r="G162" s="510" t="s">
        <v>8350</v>
      </c>
      <c r="H162" s="509" t="s">
        <v>18183</v>
      </c>
      <c r="I162" s="509" t="s">
        <v>17558</v>
      </c>
      <c r="J162" s="509" t="s">
        <v>17053</v>
      </c>
      <c r="K162" s="511">
        <v>4</v>
      </c>
      <c r="L162" s="512" t="s">
        <v>17875</v>
      </c>
    </row>
    <row r="163" spans="1:12" ht="28.8" x14ac:dyDescent="0.3">
      <c r="A163" s="509" t="s">
        <v>7170</v>
      </c>
      <c r="B163" s="509" t="s">
        <v>19431</v>
      </c>
      <c r="C163" s="509" t="s">
        <v>10974</v>
      </c>
      <c r="D163" s="509" t="s">
        <v>265</v>
      </c>
      <c r="E163" s="509" t="s">
        <v>15450</v>
      </c>
      <c r="F163" s="509" t="s">
        <v>16</v>
      </c>
      <c r="G163" s="510" t="s">
        <v>8350</v>
      </c>
      <c r="H163" s="509" t="s">
        <v>18183</v>
      </c>
      <c r="I163" s="509" t="s">
        <v>17558</v>
      </c>
      <c r="J163" s="509" t="s">
        <v>17053</v>
      </c>
      <c r="K163" s="511">
        <v>3</v>
      </c>
      <c r="L163" s="512" t="s">
        <v>18299</v>
      </c>
    </row>
    <row r="164" spans="1:12" ht="28.8" x14ac:dyDescent="0.3">
      <c r="A164" s="509" t="s">
        <v>7046</v>
      </c>
      <c r="B164" s="509" t="s">
        <v>19432</v>
      </c>
      <c r="C164" s="509" t="s">
        <v>10952</v>
      </c>
      <c r="D164" s="509" t="s">
        <v>265</v>
      </c>
      <c r="E164" s="509" t="s">
        <v>15450</v>
      </c>
      <c r="F164" s="509" t="s">
        <v>16</v>
      </c>
      <c r="G164" s="510" t="s">
        <v>8350</v>
      </c>
      <c r="H164" s="509" t="s">
        <v>18183</v>
      </c>
      <c r="I164" s="509" t="s">
        <v>17558</v>
      </c>
      <c r="J164" s="509" t="s">
        <v>17053</v>
      </c>
      <c r="K164" s="511">
        <v>2.48</v>
      </c>
      <c r="L164" s="512" t="s">
        <v>18369</v>
      </c>
    </row>
    <row r="165" spans="1:12" ht="43.2" x14ac:dyDescent="0.3">
      <c r="A165" s="509" t="s">
        <v>6582</v>
      </c>
      <c r="B165" s="509" t="s">
        <v>19433</v>
      </c>
      <c r="C165" s="509" t="s">
        <v>18370</v>
      </c>
      <c r="D165" s="509" t="s">
        <v>265</v>
      </c>
      <c r="E165" s="509" t="s">
        <v>15450</v>
      </c>
      <c r="F165" s="509" t="s">
        <v>16</v>
      </c>
      <c r="G165" s="510" t="s">
        <v>8350</v>
      </c>
      <c r="H165" s="509" t="s">
        <v>18192</v>
      </c>
      <c r="I165" s="509" t="s">
        <v>17558</v>
      </c>
      <c r="J165" s="509" t="s">
        <v>17053</v>
      </c>
      <c r="K165" s="511">
        <v>5.44</v>
      </c>
      <c r="L165" s="512" t="s">
        <v>18371</v>
      </c>
    </row>
    <row r="166" spans="1:12" ht="43.2" x14ac:dyDescent="0.3">
      <c r="A166" s="509" t="s">
        <v>16984</v>
      </c>
      <c r="B166" s="509" t="s">
        <v>18699</v>
      </c>
      <c r="C166" s="509" t="s">
        <v>10489</v>
      </c>
      <c r="D166" s="509" t="s">
        <v>265</v>
      </c>
      <c r="E166" s="509" t="s">
        <v>15450</v>
      </c>
      <c r="F166" s="509" t="s">
        <v>16</v>
      </c>
      <c r="G166" s="510" t="s">
        <v>8350</v>
      </c>
      <c r="H166" s="509" t="s">
        <v>18192</v>
      </c>
      <c r="I166" s="509" t="s">
        <v>17558</v>
      </c>
      <c r="J166" s="509" t="s">
        <v>17053</v>
      </c>
      <c r="K166" s="511">
        <v>6.32</v>
      </c>
      <c r="L166" s="512" t="s">
        <v>18700</v>
      </c>
    </row>
    <row r="167" spans="1:12" ht="28.8" x14ac:dyDescent="0.3">
      <c r="A167" s="509" t="s">
        <v>6782</v>
      </c>
      <c r="B167" s="509" t="s">
        <v>19434</v>
      </c>
      <c r="C167" s="509" t="s">
        <v>10933</v>
      </c>
      <c r="D167" s="509" t="s">
        <v>265</v>
      </c>
      <c r="E167" s="509" t="s">
        <v>15450</v>
      </c>
      <c r="F167" s="509" t="s">
        <v>16</v>
      </c>
      <c r="G167" s="510" t="s">
        <v>8350</v>
      </c>
      <c r="H167" s="509" t="s">
        <v>18183</v>
      </c>
      <c r="I167" s="509" t="s">
        <v>17558</v>
      </c>
      <c r="J167" s="509" t="s">
        <v>17053</v>
      </c>
      <c r="K167" s="511">
        <v>3</v>
      </c>
      <c r="L167" s="512" t="s">
        <v>18247</v>
      </c>
    </row>
    <row r="168" spans="1:12" x14ac:dyDescent="0.3">
      <c r="A168" s="509" t="s">
        <v>8195</v>
      </c>
      <c r="B168" s="509" t="s">
        <v>10028</v>
      </c>
      <c r="C168" s="509" t="s">
        <v>10027</v>
      </c>
      <c r="D168" s="509" t="s">
        <v>265</v>
      </c>
      <c r="E168" s="509" t="s">
        <v>15450</v>
      </c>
      <c r="F168" s="509" t="s">
        <v>16</v>
      </c>
      <c r="G168" s="510" t="s">
        <v>8350</v>
      </c>
      <c r="H168" s="509" t="s">
        <v>18183</v>
      </c>
      <c r="I168" s="509" t="s">
        <v>17558</v>
      </c>
      <c r="J168" s="509" t="s">
        <v>17053</v>
      </c>
      <c r="K168" s="511">
        <v>4</v>
      </c>
      <c r="L168" s="512" t="s">
        <v>18372</v>
      </c>
    </row>
    <row r="169" spans="1:12" ht="28.8" x14ac:dyDescent="0.3">
      <c r="A169" s="509" t="s">
        <v>5433</v>
      </c>
      <c r="B169" s="509" t="s">
        <v>19435</v>
      </c>
      <c r="C169" s="509" t="s">
        <v>10957</v>
      </c>
      <c r="D169" s="509" t="s">
        <v>265</v>
      </c>
      <c r="E169" s="509" t="s">
        <v>15450</v>
      </c>
      <c r="F169" s="509" t="s">
        <v>16</v>
      </c>
      <c r="G169" s="510" t="s">
        <v>8350</v>
      </c>
      <c r="H169" s="509" t="s">
        <v>18183</v>
      </c>
      <c r="I169" s="509" t="s">
        <v>17558</v>
      </c>
      <c r="J169" s="509" t="s">
        <v>17053</v>
      </c>
      <c r="K169" s="511">
        <v>3</v>
      </c>
      <c r="L169" s="512" t="s">
        <v>18373</v>
      </c>
    </row>
    <row r="170" spans="1:12" ht="28.8" x14ac:dyDescent="0.3">
      <c r="A170" s="509" t="s">
        <v>5448</v>
      </c>
      <c r="B170" s="509" t="s">
        <v>19436</v>
      </c>
      <c r="C170" s="509" t="s">
        <v>10980</v>
      </c>
      <c r="D170" s="509" t="s">
        <v>265</v>
      </c>
      <c r="E170" s="509" t="s">
        <v>15450</v>
      </c>
      <c r="F170" s="509" t="s">
        <v>16</v>
      </c>
      <c r="G170" s="510" t="s">
        <v>8350</v>
      </c>
      <c r="H170" s="509" t="s">
        <v>18183</v>
      </c>
      <c r="I170" s="509" t="s">
        <v>17558</v>
      </c>
      <c r="J170" s="509" t="s">
        <v>17053</v>
      </c>
      <c r="K170" s="511">
        <v>3</v>
      </c>
      <c r="L170" s="512" t="s">
        <v>18374</v>
      </c>
    </row>
    <row r="171" spans="1:12" ht="28.8" x14ac:dyDescent="0.3">
      <c r="A171" s="509" t="s">
        <v>2871</v>
      </c>
      <c r="B171" s="509" t="s">
        <v>19437</v>
      </c>
      <c r="C171" s="509" t="s">
        <v>10488</v>
      </c>
      <c r="D171" s="509" t="s">
        <v>265</v>
      </c>
      <c r="E171" s="509" t="s">
        <v>15450</v>
      </c>
      <c r="F171" s="509" t="s">
        <v>16</v>
      </c>
      <c r="G171" s="510" t="s">
        <v>8350</v>
      </c>
      <c r="H171" s="509" t="s">
        <v>18183</v>
      </c>
      <c r="I171" s="509" t="s">
        <v>17558</v>
      </c>
      <c r="J171" s="509" t="s">
        <v>17053</v>
      </c>
      <c r="K171" s="511">
        <v>4</v>
      </c>
      <c r="L171" s="512" t="s">
        <v>18218</v>
      </c>
    </row>
    <row r="172" spans="1:12" ht="28.8" x14ac:dyDescent="0.3">
      <c r="A172" s="509" t="s">
        <v>6679</v>
      </c>
      <c r="B172" s="509" t="s">
        <v>19438</v>
      </c>
      <c r="C172" s="509" t="s">
        <v>10487</v>
      </c>
      <c r="D172" s="509" t="s">
        <v>265</v>
      </c>
      <c r="E172" s="509" t="s">
        <v>15450</v>
      </c>
      <c r="F172" s="509" t="s">
        <v>16</v>
      </c>
      <c r="G172" s="510" t="s">
        <v>8350</v>
      </c>
      <c r="H172" s="509" t="s">
        <v>18183</v>
      </c>
      <c r="I172" s="509" t="s">
        <v>17558</v>
      </c>
      <c r="J172" s="509" t="s">
        <v>17053</v>
      </c>
      <c r="K172" s="511">
        <v>4</v>
      </c>
      <c r="L172" s="512" t="s">
        <v>18375</v>
      </c>
    </row>
    <row r="173" spans="1:12" ht="28.8" x14ac:dyDescent="0.3">
      <c r="A173" s="509" t="s">
        <v>6112</v>
      </c>
      <c r="B173" s="509" t="s">
        <v>19439</v>
      </c>
      <c r="C173" s="509" t="s">
        <v>10612</v>
      </c>
      <c r="D173" s="509" t="s">
        <v>265</v>
      </c>
      <c r="E173" s="509" t="s">
        <v>15450</v>
      </c>
      <c r="F173" s="509" t="s">
        <v>16</v>
      </c>
      <c r="G173" s="510" t="s">
        <v>8350</v>
      </c>
      <c r="H173" s="509" t="s">
        <v>18183</v>
      </c>
      <c r="I173" s="509" t="s">
        <v>17558</v>
      </c>
      <c r="J173" s="509" t="s">
        <v>17053</v>
      </c>
      <c r="K173" s="511">
        <v>4.6399999999999997</v>
      </c>
      <c r="L173" s="512" t="s">
        <v>18376</v>
      </c>
    </row>
    <row r="174" spans="1:12" ht="28.8" x14ac:dyDescent="0.3">
      <c r="A174" s="509" t="s">
        <v>5766</v>
      </c>
      <c r="B174" s="509" t="s">
        <v>19440</v>
      </c>
      <c r="C174" s="509" t="s">
        <v>18377</v>
      </c>
      <c r="D174" s="509" t="s">
        <v>265</v>
      </c>
      <c r="E174" s="509" t="s">
        <v>15450</v>
      </c>
      <c r="F174" s="509" t="s">
        <v>16</v>
      </c>
      <c r="G174" s="510" t="s">
        <v>8350</v>
      </c>
      <c r="H174" s="509" t="s">
        <v>18183</v>
      </c>
      <c r="I174" s="509" t="s">
        <v>17558</v>
      </c>
      <c r="J174" s="509" t="s">
        <v>17053</v>
      </c>
      <c r="K174" s="511">
        <v>15</v>
      </c>
      <c r="L174" s="512" t="s">
        <v>18378</v>
      </c>
    </row>
    <row r="175" spans="1:12" x14ac:dyDescent="0.3">
      <c r="A175" s="509" t="s">
        <v>5682</v>
      </c>
      <c r="B175" s="509" t="s">
        <v>10465</v>
      </c>
      <c r="C175" s="509" t="s">
        <v>10026</v>
      </c>
      <c r="D175" s="509" t="s">
        <v>265</v>
      </c>
      <c r="E175" s="509" t="s">
        <v>15450</v>
      </c>
      <c r="F175" s="509" t="s">
        <v>16</v>
      </c>
      <c r="G175" s="510" t="s">
        <v>8350</v>
      </c>
      <c r="H175" s="509" t="s">
        <v>18183</v>
      </c>
      <c r="I175" s="509" t="s">
        <v>17558</v>
      </c>
      <c r="J175" s="509" t="s">
        <v>17053</v>
      </c>
      <c r="K175" s="511">
        <v>4</v>
      </c>
      <c r="L175" s="512" t="s">
        <v>18372</v>
      </c>
    </row>
    <row r="176" spans="1:12" ht="43.2" x14ac:dyDescent="0.3">
      <c r="A176" s="509" t="s">
        <v>144</v>
      </c>
      <c r="B176" s="509" t="s">
        <v>19441</v>
      </c>
      <c r="C176" s="509" t="s">
        <v>18379</v>
      </c>
      <c r="D176" s="509" t="s">
        <v>265</v>
      </c>
      <c r="E176" s="509" t="s">
        <v>15450</v>
      </c>
      <c r="F176" s="509" t="s">
        <v>16</v>
      </c>
      <c r="G176" s="510" t="s">
        <v>8350</v>
      </c>
      <c r="H176" s="509" t="s">
        <v>18192</v>
      </c>
      <c r="I176" s="509" t="s">
        <v>17558</v>
      </c>
      <c r="J176" s="509" t="s">
        <v>17053</v>
      </c>
      <c r="K176" s="511">
        <v>5.32</v>
      </c>
      <c r="L176" s="512" t="s">
        <v>18380</v>
      </c>
    </row>
    <row r="177" spans="1:12" x14ac:dyDescent="0.3">
      <c r="A177" s="509" t="s">
        <v>16747</v>
      </c>
      <c r="B177" s="509" t="s">
        <v>7830</v>
      </c>
      <c r="C177" s="509" t="s">
        <v>17102</v>
      </c>
      <c r="D177" s="509" t="s">
        <v>313</v>
      </c>
      <c r="E177" s="509" t="s">
        <v>15447</v>
      </c>
      <c r="F177" s="509" t="s">
        <v>16</v>
      </c>
      <c r="G177" s="510" t="s">
        <v>8350</v>
      </c>
      <c r="H177" s="509" t="s">
        <v>18183</v>
      </c>
      <c r="I177" s="509" t="s">
        <v>17558</v>
      </c>
      <c r="J177" s="509" t="s">
        <v>17053</v>
      </c>
      <c r="K177" s="511">
        <v>2</v>
      </c>
      <c r="L177" s="512" t="s">
        <v>18381</v>
      </c>
    </row>
    <row r="178" spans="1:12" ht="28.8" x14ac:dyDescent="0.3">
      <c r="A178" s="509" t="s">
        <v>7733</v>
      </c>
      <c r="B178" s="509" t="s">
        <v>19442</v>
      </c>
      <c r="C178" s="509" t="s">
        <v>10973</v>
      </c>
      <c r="D178" s="509" t="s">
        <v>313</v>
      </c>
      <c r="E178" s="509" t="s">
        <v>15447</v>
      </c>
      <c r="F178" s="509" t="s">
        <v>16</v>
      </c>
      <c r="G178" s="510" t="s">
        <v>8350</v>
      </c>
      <c r="H178" s="509" t="s">
        <v>18183</v>
      </c>
      <c r="I178" s="509" t="s">
        <v>17558</v>
      </c>
      <c r="J178" s="509" t="s">
        <v>17053</v>
      </c>
      <c r="K178" s="511">
        <v>2.09</v>
      </c>
      <c r="L178" s="512" t="s">
        <v>18382</v>
      </c>
    </row>
    <row r="179" spans="1:12" ht="28.8" x14ac:dyDescent="0.3">
      <c r="A179" s="509" t="s">
        <v>7521</v>
      </c>
      <c r="B179" s="509" t="s">
        <v>19443</v>
      </c>
      <c r="C179" s="509" t="s">
        <v>18383</v>
      </c>
      <c r="D179" s="509" t="s">
        <v>313</v>
      </c>
      <c r="E179" s="509" t="s">
        <v>15447</v>
      </c>
      <c r="F179" s="509" t="s">
        <v>16</v>
      </c>
      <c r="G179" s="510" t="s">
        <v>8350</v>
      </c>
      <c r="H179" s="509" t="s">
        <v>18185</v>
      </c>
      <c r="I179" s="509" t="s">
        <v>17558</v>
      </c>
      <c r="J179" s="509" t="s">
        <v>17053</v>
      </c>
      <c r="K179" s="511">
        <v>4</v>
      </c>
      <c r="L179" s="512" t="s">
        <v>18384</v>
      </c>
    </row>
    <row r="180" spans="1:12" ht="28.8" x14ac:dyDescent="0.3">
      <c r="A180" s="509" t="s">
        <v>7454</v>
      </c>
      <c r="B180" s="509" t="s">
        <v>19444</v>
      </c>
      <c r="C180" s="509" t="s">
        <v>10025</v>
      </c>
      <c r="D180" s="509" t="s">
        <v>313</v>
      </c>
      <c r="E180" s="509" t="s">
        <v>15447</v>
      </c>
      <c r="F180" s="509" t="s">
        <v>16</v>
      </c>
      <c r="G180" s="510" t="s">
        <v>8350</v>
      </c>
      <c r="H180" s="509" t="s">
        <v>18183</v>
      </c>
      <c r="I180" s="509" t="s">
        <v>17558</v>
      </c>
      <c r="J180" s="509" t="s">
        <v>17053</v>
      </c>
      <c r="K180" s="511">
        <v>6.84</v>
      </c>
      <c r="L180" s="512" t="s">
        <v>18385</v>
      </c>
    </row>
    <row r="181" spans="1:12" x14ac:dyDescent="0.3">
      <c r="A181" s="509" t="s">
        <v>7437</v>
      </c>
      <c r="B181" s="509" t="s">
        <v>19445</v>
      </c>
      <c r="C181" s="509" t="s">
        <v>17104</v>
      </c>
      <c r="D181" s="509" t="s">
        <v>313</v>
      </c>
      <c r="E181" s="509" t="s">
        <v>15447</v>
      </c>
      <c r="F181" s="509" t="s">
        <v>16</v>
      </c>
      <c r="G181" s="510" t="s">
        <v>8350</v>
      </c>
      <c r="H181" s="509" t="s">
        <v>18183</v>
      </c>
      <c r="I181" s="509" t="s">
        <v>17558</v>
      </c>
      <c r="J181" s="509" t="s">
        <v>17053</v>
      </c>
      <c r="K181" s="511">
        <v>2</v>
      </c>
      <c r="L181" s="512" t="s">
        <v>18210</v>
      </c>
    </row>
    <row r="182" spans="1:12" ht="28.8" x14ac:dyDescent="0.3">
      <c r="A182" s="509" t="s">
        <v>7433</v>
      </c>
      <c r="B182" s="509" t="s">
        <v>19446</v>
      </c>
      <c r="C182" s="509" t="s">
        <v>10024</v>
      </c>
      <c r="D182" s="509" t="s">
        <v>313</v>
      </c>
      <c r="E182" s="509" t="s">
        <v>15447</v>
      </c>
      <c r="F182" s="509" t="s">
        <v>16</v>
      </c>
      <c r="G182" s="510" t="s">
        <v>8350</v>
      </c>
      <c r="H182" s="509" t="s">
        <v>18183</v>
      </c>
      <c r="I182" s="509" t="s">
        <v>17558</v>
      </c>
      <c r="J182" s="509" t="s">
        <v>17053</v>
      </c>
      <c r="K182" s="511">
        <v>7</v>
      </c>
      <c r="L182" s="512" t="s">
        <v>18386</v>
      </c>
    </row>
    <row r="183" spans="1:12" ht="28.8" x14ac:dyDescent="0.3">
      <c r="A183" s="509" t="s">
        <v>6626</v>
      </c>
      <c r="B183" s="509" t="s">
        <v>19447</v>
      </c>
      <c r="C183" s="509" t="s">
        <v>10022</v>
      </c>
      <c r="D183" s="509" t="s">
        <v>265</v>
      </c>
      <c r="E183" s="509" t="s">
        <v>15450</v>
      </c>
      <c r="F183" s="509" t="s">
        <v>16</v>
      </c>
      <c r="G183" s="510" t="s">
        <v>8350</v>
      </c>
      <c r="H183" s="509" t="s">
        <v>18183</v>
      </c>
      <c r="I183" s="509" t="s">
        <v>17558</v>
      </c>
      <c r="J183" s="509" t="s">
        <v>17053</v>
      </c>
      <c r="K183" s="511">
        <v>4</v>
      </c>
      <c r="L183" s="512" t="s">
        <v>18387</v>
      </c>
    </row>
    <row r="184" spans="1:12" ht="28.8" x14ac:dyDescent="0.3">
      <c r="A184" s="509" t="s">
        <v>6621</v>
      </c>
      <c r="B184" s="509" t="s">
        <v>19448</v>
      </c>
      <c r="C184" s="509" t="s">
        <v>10022</v>
      </c>
      <c r="D184" s="509" t="s">
        <v>265</v>
      </c>
      <c r="E184" s="509" t="s">
        <v>15450</v>
      </c>
      <c r="F184" s="509" t="s">
        <v>16</v>
      </c>
      <c r="G184" s="510" t="s">
        <v>8350</v>
      </c>
      <c r="H184" s="509" t="s">
        <v>18183</v>
      </c>
      <c r="I184" s="509" t="s">
        <v>17558</v>
      </c>
      <c r="J184" s="509" t="s">
        <v>17053</v>
      </c>
      <c r="K184" s="511">
        <v>4</v>
      </c>
      <c r="L184" s="512" t="s">
        <v>18387</v>
      </c>
    </row>
    <row r="185" spans="1:12" ht="28.8" x14ac:dyDescent="0.3">
      <c r="A185" s="509" t="s">
        <v>6562</v>
      </c>
      <c r="B185" s="509" t="s">
        <v>19449</v>
      </c>
      <c r="C185" s="509" t="s">
        <v>10021</v>
      </c>
      <c r="D185" s="509" t="s">
        <v>265</v>
      </c>
      <c r="E185" s="509" t="s">
        <v>15450</v>
      </c>
      <c r="F185" s="509" t="s">
        <v>16</v>
      </c>
      <c r="G185" s="510" t="s">
        <v>8350</v>
      </c>
      <c r="H185" s="509" t="s">
        <v>18183</v>
      </c>
      <c r="I185" s="509" t="s">
        <v>17558</v>
      </c>
      <c r="J185" s="509" t="s">
        <v>17053</v>
      </c>
      <c r="K185" s="511">
        <v>4</v>
      </c>
      <c r="L185" s="512" t="s">
        <v>18388</v>
      </c>
    </row>
    <row r="186" spans="1:12" ht="72" x14ac:dyDescent="0.3">
      <c r="A186" s="509" t="s">
        <v>5245</v>
      </c>
      <c r="B186" s="509" t="s">
        <v>19450</v>
      </c>
      <c r="C186" s="509" t="s">
        <v>17867</v>
      </c>
      <c r="D186" s="509" t="s">
        <v>265</v>
      </c>
      <c r="E186" s="509" t="s">
        <v>15450</v>
      </c>
      <c r="F186" s="509" t="s">
        <v>16</v>
      </c>
      <c r="G186" s="510" t="s">
        <v>8350</v>
      </c>
      <c r="H186" s="509" t="s">
        <v>18192</v>
      </c>
      <c r="I186" s="509" t="s">
        <v>17558</v>
      </c>
      <c r="J186" s="509" t="s">
        <v>17053</v>
      </c>
      <c r="K186" s="511">
        <v>16.28</v>
      </c>
      <c r="L186" s="512" t="s">
        <v>18389</v>
      </c>
    </row>
    <row r="187" spans="1:12" ht="43.2" x14ac:dyDescent="0.3">
      <c r="A187" s="509" t="s">
        <v>7483</v>
      </c>
      <c r="B187" s="509" t="s">
        <v>19451</v>
      </c>
      <c r="C187" s="509" t="s">
        <v>10020</v>
      </c>
      <c r="D187" s="509" t="s">
        <v>313</v>
      </c>
      <c r="E187" s="509" t="s">
        <v>15447</v>
      </c>
      <c r="F187" s="509" t="s">
        <v>16</v>
      </c>
      <c r="G187" s="510" t="s">
        <v>8350</v>
      </c>
      <c r="H187" s="509" t="s">
        <v>18183</v>
      </c>
      <c r="I187" s="509" t="s">
        <v>17558</v>
      </c>
      <c r="J187" s="509" t="s">
        <v>17053</v>
      </c>
      <c r="K187" s="511">
        <v>19</v>
      </c>
      <c r="L187" s="512" t="s">
        <v>27810</v>
      </c>
    </row>
    <row r="188" spans="1:12" ht="28.8" x14ac:dyDescent="0.3">
      <c r="A188" s="509" t="s">
        <v>7722</v>
      </c>
      <c r="B188" s="509" t="s">
        <v>19452</v>
      </c>
      <c r="C188" s="509" t="s">
        <v>10486</v>
      </c>
      <c r="D188" s="509" t="s">
        <v>313</v>
      </c>
      <c r="E188" s="509" t="s">
        <v>15447</v>
      </c>
      <c r="F188" s="509" t="s">
        <v>16</v>
      </c>
      <c r="G188" s="510" t="s">
        <v>8350</v>
      </c>
      <c r="H188" s="509" t="s">
        <v>10604</v>
      </c>
      <c r="I188" s="509" t="s">
        <v>17558</v>
      </c>
      <c r="J188" s="509" t="s">
        <v>17053</v>
      </c>
      <c r="K188" s="511">
        <v>16</v>
      </c>
      <c r="L188" s="512" t="s">
        <v>18390</v>
      </c>
    </row>
    <row r="189" spans="1:12" ht="28.8" x14ac:dyDescent="0.3">
      <c r="A189" s="509" t="s">
        <v>3486</v>
      </c>
      <c r="B189" s="509" t="s">
        <v>19453</v>
      </c>
      <c r="C189" s="509" t="s">
        <v>10019</v>
      </c>
      <c r="D189" s="509" t="s">
        <v>502</v>
      </c>
      <c r="E189" s="509" t="s">
        <v>15451</v>
      </c>
      <c r="F189" s="509" t="s">
        <v>16</v>
      </c>
      <c r="G189" s="510" t="s">
        <v>8350</v>
      </c>
      <c r="H189" s="509" t="s">
        <v>18183</v>
      </c>
      <c r="I189" s="509" t="s">
        <v>17558</v>
      </c>
      <c r="J189" s="509" t="s">
        <v>17053</v>
      </c>
      <c r="K189" s="511">
        <v>19</v>
      </c>
      <c r="L189" s="512" t="s">
        <v>18391</v>
      </c>
    </row>
    <row r="190" spans="1:12" ht="28.8" x14ac:dyDescent="0.3">
      <c r="A190" s="509" t="s">
        <v>4422</v>
      </c>
      <c r="B190" s="509" t="s">
        <v>10867</v>
      </c>
      <c r="C190" s="509" t="s">
        <v>10868</v>
      </c>
      <c r="D190" s="509" t="s">
        <v>297</v>
      </c>
      <c r="E190" s="509" t="s">
        <v>15452</v>
      </c>
      <c r="F190" s="509" t="s">
        <v>16</v>
      </c>
      <c r="G190" s="510" t="s">
        <v>8350</v>
      </c>
      <c r="H190" s="509" t="s">
        <v>18183</v>
      </c>
      <c r="I190" s="509" t="s">
        <v>17558</v>
      </c>
      <c r="J190" s="509" t="s">
        <v>17053</v>
      </c>
      <c r="K190" s="511">
        <v>2.92</v>
      </c>
      <c r="L190" s="512" t="s">
        <v>18392</v>
      </c>
    </row>
    <row r="191" spans="1:12" ht="28.8" x14ac:dyDescent="0.3">
      <c r="A191" s="509" t="s">
        <v>7142</v>
      </c>
      <c r="B191" s="509" t="s">
        <v>19454</v>
      </c>
      <c r="C191" s="509" t="s">
        <v>18393</v>
      </c>
      <c r="D191" s="509" t="s">
        <v>265</v>
      </c>
      <c r="E191" s="509" t="s">
        <v>15450</v>
      </c>
      <c r="F191" s="509" t="s">
        <v>16</v>
      </c>
      <c r="G191" s="510" t="s">
        <v>8350</v>
      </c>
      <c r="H191" s="509" t="s">
        <v>10615</v>
      </c>
      <c r="I191" s="509" t="s">
        <v>17558</v>
      </c>
      <c r="J191" s="509" t="s">
        <v>17053</v>
      </c>
      <c r="K191" s="511">
        <v>5.92</v>
      </c>
      <c r="L191" s="512" t="s">
        <v>18394</v>
      </c>
    </row>
    <row r="192" spans="1:12" ht="43.2" x14ac:dyDescent="0.3">
      <c r="A192" s="509" t="s">
        <v>9055</v>
      </c>
      <c r="B192" s="509" t="s">
        <v>19455</v>
      </c>
      <c r="C192" s="509" t="s">
        <v>18395</v>
      </c>
      <c r="D192" s="509" t="s">
        <v>265</v>
      </c>
      <c r="E192" s="509" t="s">
        <v>15448</v>
      </c>
      <c r="F192" s="509" t="s">
        <v>10355</v>
      </c>
      <c r="G192" s="510">
        <v>25</v>
      </c>
      <c r="H192" s="509" t="s">
        <v>18192</v>
      </c>
      <c r="I192" s="509" t="s">
        <v>17558</v>
      </c>
      <c r="J192" s="509" t="s">
        <v>17053</v>
      </c>
      <c r="K192" s="511">
        <v>8.9600000000000009</v>
      </c>
      <c r="L192" s="512" t="s">
        <v>18396</v>
      </c>
    </row>
    <row r="193" spans="1:12" ht="28.8" x14ac:dyDescent="0.3">
      <c r="A193" s="509" t="s">
        <v>6138</v>
      </c>
      <c r="B193" s="509" t="s">
        <v>19456</v>
      </c>
      <c r="C193" s="509" t="s">
        <v>9930</v>
      </c>
      <c r="D193" s="509" t="s">
        <v>265</v>
      </c>
      <c r="E193" s="509" t="s">
        <v>15450</v>
      </c>
      <c r="F193" s="509" t="s">
        <v>16</v>
      </c>
      <c r="G193" s="510" t="s">
        <v>8350</v>
      </c>
      <c r="H193" s="509" t="s">
        <v>18183</v>
      </c>
      <c r="I193" s="509" t="s">
        <v>17558</v>
      </c>
      <c r="J193" s="509" t="s">
        <v>17053</v>
      </c>
      <c r="K193" s="511">
        <v>4</v>
      </c>
      <c r="L193" s="512" t="s">
        <v>18218</v>
      </c>
    </row>
    <row r="194" spans="1:12" ht="28.8" x14ac:dyDescent="0.3">
      <c r="A194" s="509" t="s">
        <v>6122</v>
      </c>
      <c r="B194" s="509" t="s">
        <v>19457</v>
      </c>
      <c r="C194" s="509" t="s">
        <v>10018</v>
      </c>
      <c r="D194" s="509" t="s">
        <v>265</v>
      </c>
      <c r="E194" s="509" t="s">
        <v>15450</v>
      </c>
      <c r="F194" s="509" t="s">
        <v>16</v>
      </c>
      <c r="G194" s="510" t="s">
        <v>8350</v>
      </c>
      <c r="H194" s="509" t="s">
        <v>18183</v>
      </c>
      <c r="I194" s="509" t="s">
        <v>17558</v>
      </c>
      <c r="J194" s="509" t="s">
        <v>17053</v>
      </c>
      <c r="K194" s="511">
        <v>4</v>
      </c>
      <c r="L194" s="512" t="s">
        <v>17875</v>
      </c>
    </row>
    <row r="195" spans="1:12" ht="43.2" x14ac:dyDescent="0.3">
      <c r="A195" s="509" t="s">
        <v>4046</v>
      </c>
      <c r="B195" s="509" t="s">
        <v>19458</v>
      </c>
      <c r="C195" s="509" t="s">
        <v>18161</v>
      </c>
      <c r="D195" s="509" t="s">
        <v>265</v>
      </c>
      <c r="E195" s="509" t="s">
        <v>15450</v>
      </c>
      <c r="F195" s="509" t="s">
        <v>16</v>
      </c>
      <c r="G195" s="510" t="s">
        <v>8350</v>
      </c>
      <c r="H195" s="509" t="s">
        <v>18192</v>
      </c>
      <c r="I195" s="509" t="s">
        <v>17558</v>
      </c>
      <c r="J195" s="509" t="s">
        <v>17053</v>
      </c>
      <c r="K195" s="511">
        <v>27.32</v>
      </c>
      <c r="L195" s="512" t="s">
        <v>18167</v>
      </c>
    </row>
    <row r="196" spans="1:12" ht="28.8" x14ac:dyDescent="0.3">
      <c r="A196" s="509" t="s">
        <v>3999</v>
      </c>
      <c r="B196" s="509" t="s">
        <v>19459</v>
      </c>
      <c r="C196" s="509" t="s">
        <v>10447</v>
      </c>
      <c r="D196" s="509" t="s">
        <v>265</v>
      </c>
      <c r="E196" s="509" t="s">
        <v>15450</v>
      </c>
      <c r="F196" s="509" t="s">
        <v>16</v>
      </c>
      <c r="G196" s="510" t="s">
        <v>8350</v>
      </c>
      <c r="H196" s="509" t="s">
        <v>18183</v>
      </c>
      <c r="I196" s="509" t="s">
        <v>17558</v>
      </c>
      <c r="J196" s="509" t="s">
        <v>17053</v>
      </c>
      <c r="K196" s="511">
        <v>20</v>
      </c>
      <c r="L196" s="512" t="s">
        <v>18397</v>
      </c>
    </row>
    <row r="197" spans="1:12" ht="43.2" x14ac:dyDescent="0.3">
      <c r="A197" s="509" t="s">
        <v>4400</v>
      </c>
      <c r="B197" s="509" t="s">
        <v>18398</v>
      </c>
      <c r="C197" s="509" t="s">
        <v>18399</v>
      </c>
      <c r="D197" s="509" t="s">
        <v>265</v>
      </c>
      <c r="E197" s="509" t="s">
        <v>15450</v>
      </c>
      <c r="F197" s="509" t="s">
        <v>16</v>
      </c>
      <c r="G197" s="510" t="s">
        <v>8350</v>
      </c>
      <c r="H197" s="509" t="s">
        <v>18192</v>
      </c>
      <c r="I197" s="509" t="s">
        <v>17558</v>
      </c>
      <c r="J197" s="509" t="s">
        <v>17053</v>
      </c>
      <c r="K197" s="511">
        <v>44.32</v>
      </c>
      <c r="L197" s="512" t="s">
        <v>18400</v>
      </c>
    </row>
    <row r="198" spans="1:12" ht="28.8" x14ac:dyDescent="0.3">
      <c r="A198" s="509" t="s">
        <v>4417</v>
      </c>
      <c r="B198" s="509" t="s">
        <v>19460</v>
      </c>
      <c r="C198" s="509" t="s">
        <v>18401</v>
      </c>
      <c r="D198" s="509" t="s">
        <v>461</v>
      </c>
      <c r="E198" s="509" t="s">
        <v>15449</v>
      </c>
      <c r="F198" s="509" t="s">
        <v>16</v>
      </c>
      <c r="G198" s="510" t="s">
        <v>8350</v>
      </c>
      <c r="H198" s="509" t="s">
        <v>10614</v>
      </c>
      <c r="I198" s="509" t="s">
        <v>17558</v>
      </c>
      <c r="J198" s="509" t="s">
        <v>17053</v>
      </c>
      <c r="K198" s="511">
        <v>2.88</v>
      </c>
      <c r="L198" s="512" t="s">
        <v>18170</v>
      </c>
    </row>
    <row r="199" spans="1:12" ht="43.2" x14ac:dyDescent="0.3">
      <c r="A199" s="509" t="s">
        <v>8793</v>
      </c>
      <c r="B199" s="509" t="s">
        <v>19461</v>
      </c>
      <c r="C199" s="509" t="s">
        <v>18402</v>
      </c>
      <c r="D199" s="509" t="s">
        <v>265</v>
      </c>
      <c r="E199" s="509" t="s">
        <v>15448</v>
      </c>
      <c r="F199" s="509" t="s">
        <v>10355</v>
      </c>
      <c r="G199" s="510">
        <v>40</v>
      </c>
      <c r="H199" s="509" t="s">
        <v>18192</v>
      </c>
      <c r="I199" s="509" t="s">
        <v>17558</v>
      </c>
      <c r="J199" s="509" t="s">
        <v>17053</v>
      </c>
      <c r="K199" s="511">
        <v>20.96</v>
      </c>
      <c r="L199" s="512" t="s">
        <v>18403</v>
      </c>
    </row>
    <row r="200" spans="1:12" ht="28.8" x14ac:dyDescent="0.3">
      <c r="A200" s="509" t="s">
        <v>10261</v>
      </c>
      <c r="B200" s="509" t="s">
        <v>11636</v>
      </c>
      <c r="C200" s="509" t="s">
        <v>10450</v>
      </c>
      <c r="D200" s="509" t="s">
        <v>265</v>
      </c>
      <c r="E200" s="509" t="s">
        <v>15450</v>
      </c>
      <c r="F200" s="509" t="s">
        <v>16</v>
      </c>
      <c r="G200" s="510" t="s">
        <v>8350</v>
      </c>
      <c r="H200" s="509" t="s">
        <v>18183</v>
      </c>
      <c r="I200" s="509" t="s">
        <v>17558</v>
      </c>
      <c r="J200" s="509" t="s">
        <v>17053</v>
      </c>
      <c r="K200" s="511">
        <v>19</v>
      </c>
      <c r="L200" s="512" t="s">
        <v>18404</v>
      </c>
    </row>
    <row r="201" spans="1:12" ht="28.8" x14ac:dyDescent="0.3">
      <c r="A201" s="509" t="s">
        <v>4840</v>
      </c>
      <c r="B201" s="509" t="s">
        <v>19462</v>
      </c>
      <c r="C201" s="509" t="s">
        <v>10996</v>
      </c>
      <c r="D201" s="509" t="s">
        <v>461</v>
      </c>
      <c r="E201" s="509" t="s">
        <v>15449</v>
      </c>
      <c r="F201" s="509" t="s">
        <v>16</v>
      </c>
      <c r="G201" s="510" t="s">
        <v>8350</v>
      </c>
      <c r="H201" s="509" t="s">
        <v>18183</v>
      </c>
      <c r="I201" s="509" t="s">
        <v>17558</v>
      </c>
      <c r="J201" s="509" t="s">
        <v>17053</v>
      </c>
      <c r="K201" s="511">
        <v>3.44</v>
      </c>
      <c r="L201" s="512" t="s">
        <v>18405</v>
      </c>
    </row>
    <row r="202" spans="1:12" ht="43.2" x14ac:dyDescent="0.3">
      <c r="A202" s="509" t="s">
        <v>5722</v>
      </c>
      <c r="B202" s="509" t="s">
        <v>18406</v>
      </c>
      <c r="C202" s="509" t="s">
        <v>18407</v>
      </c>
      <c r="D202" s="509" t="s">
        <v>461</v>
      </c>
      <c r="E202" s="509" t="s">
        <v>15449</v>
      </c>
      <c r="F202" s="509" t="s">
        <v>16</v>
      </c>
      <c r="G202" s="510" t="s">
        <v>8350</v>
      </c>
      <c r="H202" s="509" t="s">
        <v>18192</v>
      </c>
      <c r="I202" s="509" t="s">
        <v>17558</v>
      </c>
      <c r="J202" s="509" t="s">
        <v>17053</v>
      </c>
      <c r="K202" s="511">
        <v>17.32</v>
      </c>
      <c r="L202" s="512" t="s">
        <v>18408</v>
      </c>
    </row>
    <row r="203" spans="1:12" ht="43.2" x14ac:dyDescent="0.3">
      <c r="A203" s="509" t="s">
        <v>4247</v>
      </c>
      <c r="B203" s="509" t="s">
        <v>19463</v>
      </c>
      <c r="C203" s="509" t="s">
        <v>10969</v>
      </c>
      <c r="D203" s="509" t="s">
        <v>461</v>
      </c>
      <c r="E203" s="509" t="s">
        <v>15449</v>
      </c>
      <c r="F203" s="509" t="s">
        <v>16</v>
      </c>
      <c r="G203" s="510" t="s">
        <v>8350</v>
      </c>
      <c r="H203" s="509" t="s">
        <v>18183</v>
      </c>
      <c r="I203" s="509" t="s">
        <v>17558</v>
      </c>
      <c r="J203" s="509" t="s">
        <v>17053</v>
      </c>
      <c r="K203" s="511">
        <v>2.3199999999999998</v>
      </c>
      <c r="L203" s="512" t="s">
        <v>19780</v>
      </c>
    </row>
    <row r="204" spans="1:12" ht="28.8" x14ac:dyDescent="0.3">
      <c r="A204" s="509" t="s">
        <v>7644</v>
      </c>
      <c r="B204" s="509" t="s">
        <v>19464</v>
      </c>
      <c r="C204" s="509" t="s">
        <v>10017</v>
      </c>
      <c r="D204" s="509" t="s">
        <v>313</v>
      </c>
      <c r="E204" s="509" t="s">
        <v>15447</v>
      </c>
      <c r="F204" s="509" t="s">
        <v>16</v>
      </c>
      <c r="G204" s="510" t="s">
        <v>8350</v>
      </c>
      <c r="H204" s="509" t="s">
        <v>18183</v>
      </c>
      <c r="I204" s="509" t="s">
        <v>17558</v>
      </c>
      <c r="J204" s="509" t="s">
        <v>17053</v>
      </c>
      <c r="K204" s="511">
        <v>5</v>
      </c>
      <c r="L204" s="512" t="s">
        <v>18409</v>
      </c>
    </row>
    <row r="205" spans="1:12" ht="28.8" x14ac:dyDescent="0.3">
      <c r="A205" s="509" t="s">
        <v>7620</v>
      </c>
      <c r="B205" s="509" t="s">
        <v>19465</v>
      </c>
      <c r="C205" s="509" t="s">
        <v>16033</v>
      </c>
      <c r="D205" s="509" t="s">
        <v>313</v>
      </c>
      <c r="E205" s="509" t="s">
        <v>15447</v>
      </c>
      <c r="F205" s="509" t="s">
        <v>16</v>
      </c>
      <c r="G205" s="510" t="s">
        <v>8350</v>
      </c>
      <c r="H205" s="509" t="s">
        <v>18183</v>
      </c>
      <c r="I205" s="509" t="s">
        <v>17558</v>
      </c>
      <c r="J205" s="509" t="s">
        <v>17053</v>
      </c>
      <c r="K205" s="511">
        <v>4</v>
      </c>
      <c r="L205" s="512" t="s">
        <v>18410</v>
      </c>
    </row>
    <row r="206" spans="1:12" ht="28.8" x14ac:dyDescent="0.3">
      <c r="A206" s="509" t="s">
        <v>3804</v>
      </c>
      <c r="B206" s="509" t="s">
        <v>19466</v>
      </c>
      <c r="C206" s="509" t="s">
        <v>10485</v>
      </c>
      <c r="D206" s="509" t="s">
        <v>461</v>
      </c>
      <c r="E206" s="509" t="s">
        <v>15449</v>
      </c>
      <c r="F206" s="509" t="s">
        <v>16</v>
      </c>
      <c r="G206" s="510" t="s">
        <v>8350</v>
      </c>
      <c r="H206" s="509" t="s">
        <v>18183</v>
      </c>
      <c r="I206" s="509" t="s">
        <v>17558</v>
      </c>
      <c r="J206" s="509" t="s">
        <v>17053</v>
      </c>
      <c r="K206" s="511">
        <v>4</v>
      </c>
      <c r="L206" s="512" t="s">
        <v>18411</v>
      </c>
    </row>
    <row r="207" spans="1:12" ht="43.2" x14ac:dyDescent="0.3">
      <c r="A207" s="509" t="s">
        <v>8612</v>
      </c>
      <c r="B207" s="509" t="s">
        <v>19467</v>
      </c>
      <c r="C207" s="509" t="s">
        <v>18412</v>
      </c>
      <c r="D207" s="509" t="s">
        <v>461</v>
      </c>
      <c r="E207" s="509" t="s">
        <v>15449</v>
      </c>
      <c r="F207" s="509" t="s">
        <v>10355</v>
      </c>
      <c r="G207" s="510">
        <v>10</v>
      </c>
      <c r="H207" s="509" t="s">
        <v>18192</v>
      </c>
      <c r="I207" s="509" t="s">
        <v>17558</v>
      </c>
      <c r="J207" s="509" t="s">
        <v>17054</v>
      </c>
      <c r="K207" s="511">
        <v>3.76</v>
      </c>
      <c r="L207" s="512" t="s">
        <v>18413</v>
      </c>
    </row>
    <row r="208" spans="1:12" ht="28.8" x14ac:dyDescent="0.3">
      <c r="A208" s="509" t="s">
        <v>3461</v>
      </c>
      <c r="B208" s="509" t="s">
        <v>19468</v>
      </c>
      <c r="C208" s="509" t="s">
        <v>18414</v>
      </c>
      <c r="D208" s="509" t="s">
        <v>461</v>
      </c>
      <c r="E208" s="509" t="s">
        <v>15449</v>
      </c>
      <c r="F208" s="509" t="s">
        <v>16</v>
      </c>
      <c r="G208" s="510" t="s">
        <v>8350</v>
      </c>
      <c r="H208" s="509" t="s">
        <v>10614</v>
      </c>
      <c r="I208" s="509" t="s">
        <v>17558</v>
      </c>
      <c r="J208" s="509" t="s">
        <v>17053</v>
      </c>
      <c r="K208" s="511">
        <v>4</v>
      </c>
      <c r="L208" s="512" t="s">
        <v>18218</v>
      </c>
    </row>
    <row r="209" spans="1:12" ht="43.2" x14ac:dyDescent="0.3">
      <c r="A209" s="509" t="s">
        <v>17904</v>
      </c>
      <c r="B209" s="509" t="s">
        <v>19469</v>
      </c>
      <c r="C209" s="509" t="s">
        <v>18017</v>
      </c>
      <c r="D209" s="509" t="s">
        <v>461</v>
      </c>
      <c r="E209" s="509" t="s">
        <v>15449</v>
      </c>
      <c r="F209" s="509" t="s">
        <v>16</v>
      </c>
      <c r="G209" s="510" t="s">
        <v>8350</v>
      </c>
      <c r="H209" s="509" t="s">
        <v>18192</v>
      </c>
      <c r="I209" s="509" t="s">
        <v>17558</v>
      </c>
      <c r="J209" s="509" t="s">
        <v>17053</v>
      </c>
      <c r="K209" s="511">
        <v>8.32</v>
      </c>
      <c r="L209" s="512" t="s">
        <v>18166</v>
      </c>
    </row>
    <row r="210" spans="1:12" ht="28.8" x14ac:dyDescent="0.3">
      <c r="A210" s="509" t="s">
        <v>4136</v>
      </c>
      <c r="B210" s="509" t="s">
        <v>19470</v>
      </c>
      <c r="C210" s="509" t="s">
        <v>18415</v>
      </c>
      <c r="D210" s="509" t="s">
        <v>461</v>
      </c>
      <c r="E210" s="509" t="s">
        <v>15449</v>
      </c>
      <c r="F210" s="509" t="s">
        <v>16</v>
      </c>
      <c r="G210" s="510" t="s">
        <v>8350</v>
      </c>
      <c r="H210" s="509" t="s">
        <v>10614</v>
      </c>
      <c r="I210" s="509" t="s">
        <v>17558</v>
      </c>
      <c r="J210" s="509" t="s">
        <v>17054</v>
      </c>
      <c r="K210" s="511">
        <v>10.44</v>
      </c>
      <c r="L210" s="512" t="s">
        <v>18416</v>
      </c>
    </row>
    <row r="211" spans="1:12" ht="28.8" x14ac:dyDescent="0.3">
      <c r="A211" s="509" t="s">
        <v>4796</v>
      </c>
      <c r="B211" s="509" t="s">
        <v>19471</v>
      </c>
      <c r="C211" s="509" t="s">
        <v>10993</v>
      </c>
      <c r="D211" s="509" t="s">
        <v>461</v>
      </c>
      <c r="E211" s="509" t="s">
        <v>15449</v>
      </c>
      <c r="F211" s="509" t="s">
        <v>16</v>
      </c>
      <c r="G211" s="510" t="s">
        <v>8350</v>
      </c>
      <c r="H211" s="509" t="s">
        <v>18183</v>
      </c>
      <c r="I211" s="509" t="s">
        <v>17558</v>
      </c>
      <c r="J211" s="509" t="s">
        <v>17054</v>
      </c>
      <c r="K211" s="511">
        <v>3</v>
      </c>
      <c r="L211" s="512" t="s">
        <v>18417</v>
      </c>
    </row>
    <row r="212" spans="1:12" ht="28.8" x14ac:dyDescent="0.3">
      <c r="A212" s="509" t="s">
        <v>4035</v>
      </c>
      <c r="B212" s="509" t="s">
        <v>19472</v>
      </c>
      <c r="C212" s="509" t="s">
        <v>18418</v>
      </c>
      <c r="D212" s="509" t="s">
        <v>461</v>
      </c>
      <c r="E212" s="509" t="s">
        <v>15449</v>
      </c>
      <c r="F212" s="509" t="s">
        <v>16</v>
      </c>
      <c r="G212" s="510" t="s">
        <v>8350</v>
      </c>
      <c r="H212" s="509" t="s">
        <v>10614</v>
      </c>
      <c r="I212" s="509" t="s">
        <v>17558</v>
      </c>
      <c r="J212" s="509" t="s">
        <v>17054</v>
      </c>
      <c r="K212" s="511">
        <v>6.96</v>
      </c>
      <c r="L212" s="512" t="s">
        <v>18419</v>
      </c>
    </row>
    <row r="213" spans="1:12" ht="43.2" x14ac:dyDescent="0.3">
      <c r="A213" s="509" t="s">
        <v>4737</v>
      </c>
      <c r="B213" s="509" t="s">
        <v>18420</v>
      </c>
      <c r="C213" s="509" t="s">
        <v>18421</v>
      </c>
      <c r="D213" s="509" t="s">
        <v>461</v>
      </c>
      <c r="E213" s="509" t="s">
        <v>15449</v>
      </c>
      <c r="F213" s="509" t="s">
        <v>16</v>
      </c>
      <c r="G213" s="510" t="s">
        <v>8350</v>
      </c>
      <c r="H213" s="509" t="s">
        <v>18192</v>
      </c>
      <c r="I213" s="509" t="s">
        <v>17558</v>
      </c>
      <c r="J213" s="509" t="s">
        <v>17053</v>
      </c>
      <c r="K213" s="511">
        <v>2.8</v>
      </c>
      <c r="L213" s="512" t="s">
        <v>18422</v>
      </c>
    </row>
    <row r="214" spans="1:12" ht="28.8" x14ac:dyDescent="0.3">
      <c r="A214" s="509" t="s">
        <v>4916</v>
      </c>
      <c r="B214" s="509" t="s">
        <v>19473</v>
      </c>
      <c r="C214" s="509" t="s">
        <v>10016</v>
      </c>
      <c r="D214" s="509" t="s">
        <v>313</v>
      </c>
      <c r="E214" s="509" t="s">
        <v>15447</v>
      </c>
      <c r="F214" s="509" t="s">
        <v>16</v>
      </c>
      <c r="G214" s="510" t="s">
        <v>8350</v>
      </c>
      <c r="H214" s="509" t="s">
        <v>18183</v>
      </c>
      <c r="I214" s="509" t="s">
        <v>17558</v>
      </c>
      <c r="J214" s="509" t="s">
        <v>17053</v>
      </c>
      <c r="K214" s="511">
        <v>8.64</v>
      </c>
      <c r="L214" s="512" t="s">
        <v>18423</v>
      </c>
    </row>
    <row r="215" spans="1:12" ht="28.8" x14ac:dyDescent="0.3">
      <c r="A215" s="509" t="s">
        <v>7358</v>
      </c>
      <c r="B215" s="509" t="s">
        <v>19474</v>
      </c>
      <c r="C215" s="509" t="s">
        <v>18181</v>
      </c>
      <c r="D215" s="509" t="s">
        <v>330</v>
      </c>
      <c r="E215" s="509" t="s">
        <v>15448</v>
      </c>
      <c r="F215" s="509" t="s">
        <v>16</v>
      </c>
      <c r="G215" s="510" t="s">
        <v>8350</v>
      </c>
      <c r="H215" s="509" t="s">
        <v>10614</v>
      </c>
      <c r="I215" s="509" t="s">
        <v>17558</v>
      </c>
      <c r="J215" s="509" t="s">
        <v>17053</v>
      </c>
      <c r="K215" s="511">
        <v>12</v>
      </c>
      <c r="L215" s="512" t="s">
        <v>18253</v>
      </c>
    </row>
    <row r="216" spans="1:12" ht="28.8" x14ac:dyDescent="0.3">
      <c r="A216" s="509" t="s">
        <v>7268</v>
      </c>
      <c r="B216" s="509" t="s">
        <v>19475</v>
      </c>
      <c r="C216" s="509" t="s">
        <v>10508</v>
      </c>
      <c r="D216" s="509" t="s">
        <v>330</v>
      </c>
      <c r="E216" s="509" t="s">
        <v>15448</v>
      </c>
      <c r="F216" s="509" t="s">
        <v>16</v>
      </c>
      <c r="G216" s="510" t="s">
        <v>8350</v>
      </c>
      <c r="H216" s="509" t="s">
        <v>18183</v>
      </c>
      <c r="I216" s="509" t="s">
        <v>17558</v>
      </c>
      <c r="J216" s="509" t="s">
        <v>17053</v>
      </c>
      <c r="K216" s="511">
        <v>16</v>
      </c>
      <c r="L216" s="512" t="s">
        <v>18424</v>
      </c>
    </row>
    <row r="217" spans="1:12" ht="43.2" x14ac:dyDescent="0.3">
      <c r="A217" s="509" t="s">
        <v>16375</v>
      </c>
      <c r="B217" s="509" t="s">
        <v>19476</v>
      </c>
      <c r="C217" s="509" t="s">
        <v>18425</v>
      </c>
      <c r="D217" s="509" t="s">
        <v>330</v>
      </c>
      <c r="E217" s="509" t="s">
        <v>15448</v>
      </c>
      <c r="F217" s="509" t="s">
        <v>16</v>
      </c>
      <c r="G217" s="510" t="s">
        <v>8350</v>
      </c>
      <c r="H217" s="509" t="s">
        <v>18192</v>
      </c>
      <c r="I217" s="509" t="s">
        <v>17558</v>
      </c>
      <c r="J217" s="509" t="s">
        <v>17053</v>
      </c>
      <c r="K217" s="511">
        <v>14.32</v>
      </c>
      <c r="L217" s="512" t="s">
        <v>18426</v>
      </c>
    </row>
    <row r="218" spans="1:12" ht="28.8" x14ac:dyDescent="0.3">
      <c r="A218" s="509" t="s">
        <v>2590</v>
      </c>
      <c r="B218" s="509" t="s">
        <v>19477</v>
      </c>
      <c r="C218" s="509" t="s">
        <v>10971</v>
      </c>
      <c r="D218" s="509" t="s">
        <v>330</v>
      </c>
      <c r="E218" s="509" t="s">
        <v>15448</v>
      </c>
      <c r="F218" s="509" t="s">
        <v>10355</v>
      </c>
      <c r="G218" s="510">
        <v>12</v>
      </c>
      <c r="H218" s="509" t="s">
        <v>18183</v>
      </c>
      <c r="I218" s="509" t="s">
        <v>17558</v>
      </c>
      <c r="J218" s="509" t="s">
        <v>17054</v>
      </c>
      <c r="K218" s="511">
        <v>3.44</v>
      </c>
      <c r="L218" s="512" t="s">
        <v>18427</v>
      </c>
    </row>
    <row r="219" spans="1:12" ht="43.2" x14ac:dyDescent="0.3">
      <c r="A219" s="509" t="s">
        <v>4781</v>
      </c>
      <c r="B219" s="509" t="s">
        <v>19478</v>
      </c>
      <c r="C219" s="509" t="s">
        <v>18428</v>
      </c>
      <c r="D219" s="509" t="s">
        <v>297</v>
      </c>
      <c r="E219" s="509" t="s">
        <v>15452</v>
      </c>
      <c r="F219" s="509" t="s">
        <v>16</v>
      </c>
      <c r="G219" s="510" t="s">
        <v>8350</v>
      </c>
      <c r="H219" s="509" t="s">
        <v>18192</v>
      </c>
      <c r="I219" s="509" t="s">
        <v>17558</v>
      </c>
      <c r="J219" s="509" t="s">
        <v>17053</v>
      </c>
      <c r="K219" s="511">
        <v>6.32</v>
      </c>
      <c r="L219" s="512" t="s">
        <v>27811</v>
      </c>
    </row>
    <row r="220" spans="1:12" ht="43.2" x14ac:dyDescent="0.3">
      <c r="A220" s="509" t="s">
        <v>7281</v>
      </c>
      <c r="B220" s="509" t="s">
        <v>19479</v>
      </c>
      <c r="C220" s="509" t="s">
        <v>18429</v>
      </c>
      <c r="D220" s="509" t="s">
        <v>265</v>
      </c>
      <c r="E220" s="509" t="s">
        <v>15450</v>
      </c>
      <c r="F220" s="509" t="s">
        <v>16</v>
      </c>
      <c r="G220" s="510" t="s">
        <v>8350</v>
      </c>
      <c r="H220" s="509" t="s">
        <v>18192</v>
      </c>
      <c r="I220" s="509" t="s">
        <v>17558</v>
      </c>
      <c r="J220" s="509" t="s">
        <v>17053</v>
      </c>
      <c r="K220" s="511">
        <v>3.48</v>
      </c>
      <c r="L220" s="512" t="s">
        <v>18430</v>
      </c>
    </row>
    <row r="221" spans="1:12" ht="28.8" x14ac:dyDescent="0.3">
      <c r="A221" s="509" t="s">
        <v>7301</v>
      </c>
      <c r="B221" s="509" t="s">
        <v>19480</v>
      </c>
      <c r="C221" s="509" t="s">
        <v>10436</v>
      </c>
      <c r="D221" s="509" t="s">
        <v>265</v>
      </c>
      <c r="E221" s="509" t="s">
        <v>15450</v>
      </c>
      <c r="F221" s="509" t="s">
        <v>16</v>
      </c>
      <c r="G221" s="510" t="s">
        <v>8350</v>
      </c>
      <c r="H221" s="509" t="s">
        <v>18183</v>
      </c>
      <c r="I221" s="509" t="s">
        <v>17558</v>
      </c>
      <c r="J221" s="509" t="s">
        <v>17053</v>
      </c>
      <c r="K221" s="511">
        <v>5</v>
      </c>
      <c r="L221" s="512" t="s">
        <v>18431</v>
      </c>
    </row>
    <row r="222" spans="1:12" ht="28.8" x14ac:dyDescent="0.3">
      <c r="A222" s="509" t="s">
        <v>6475</v>
      </c>
      <c r="B222" s="509" t="s">
        <v>19481</v>
      </c>
      <c r="C222" s="509" t="s">
        <v>10997</v>
      </c>
      <c r="D222" s="509" t="s">
        <v>461</v>
      </c>
      <c r="E222" s="509" t="s">
        <v>15448</v>
      </c>
      <c r="F222" s="509" t="s">
        <v>16</v>
      </c>
      <c r="G222" s="510" t="s">
        <v>8350</v>
      </c>
      <c r="H222" s="509" t="s">
        <v>18183</v>
      </c>
      <c r="I222" s="509" t="s">
        <v>17558</v>
      </c>
      <c r="J222" s="509" t="s">
        <v>17053</v>
      </c>
      <c r="K222" s="511">
        <v>5</v>
      </c>
      <c r="L222" s="512" t="s">
        <v>18432</v>
      </c>
    </row>
    <row r="223" spans="1:12" ht="43.2" x14ac:dyDescent="0.3">
      <c r="A223" s="509" t="s">
        <v>6351</v>
      </c>
      <c r="B223" s="509" t="s">
        <v>19482</v>
      </c>
      <c r="C223" s="509" t="s">
        <v>18433</v>
      </c>
      <c r="D223" s="509" t="s">
        <v>265</v>
      </c>
      <c r="E223" s="509" t="s">
        <v>15450</v>
      </c>
      <c r="F223" s="509" t="s">
        <v>16</v>
      </c>
      <c r="G223" s="510" t="s">
        <v>8350</v>
      </c>
      <c r="H223" s="509" t="s">
        <v>18192</v>
      </c>
      <c r="I223" s="509" t="s">
        <v>17558</v>
      </c>
      <c r="J223" s="509" t="s">
        <v>17053</v>
      </c>
      <c r="K223" s="511">
        <v>4.96</v>
      </c>
      <c r="L223" s="512" t="s">
        <v>18434</v>
      </c>
    </row>
    <row r="224" spans="1:12" ht="28.8" x14ac:dyDescent="0.3">
      <c r="A224" s="509" t="s">
        <v>5794</v>
      </c>
      <c r="B224" s="509" t="s">
        <v>19483</v>
      </c>
      <c r="C224" s="509" t="s">
        <v>10981</v>
      </c>
      <c r="D224" s="509" t="s">
        <v>297</v>
      </c>
      <c r="E224" s="509" t="s">
        <v>15452</v>
      </c>
      <c r="F224" s="509" t="s">
        <v>16</v>
      </c>
      <c r="G224" s="510" t="s">
        <v>8350</v>
      </c>
      <c r="H224" s="509" t="s">
        <v>18183</v>
      </c>
      <c r="I224" s="509" t="s">
        <v>17558</v>
      </c>
      <c r="J224" s="509" t="s">
        <v>17053</v>
      </c>
      <c r="K224" s="511">
        <v>2.96</v>
      </c>
      <c r="L224" s="512" t="s">
        <v>18435</v>
      </c>
    </row>
    <row r="225" spans="1:12" ht="28.8" x14ac:dyDescent="0.3">
      <c r="A225" s="509" t="s">
        <v>8035</v>
      </c>
      <c r="B225" s="509" t="s">
        <v>10014</v>
      </c>
      <c r="C225" s="509" t="s">
        <v>10013</v>
      </c>
      <c r="D225" s="509" t="s">
        <v>461</v>
      </c>
      <c r="E225" s="509" t="s">
        <v>15448</v>
      </c>
      <c r="F225" s="509" t="s">
        <v>16</v>
      </c>
      <c r="G225" s="510" t="s">
        <v>8350</v>
      </c>
      <c r="H225" s="509" t="s">
        <v>18183</v>
      </c>
      <c r="I225" s="509" t="s">
        <v>17558</v>
      </c>
      <c r="J225" s="509" t="s">
        <v>17053</v>
      </c>
      <c r="K225" s="511">
        <v>6</v>
      </c>
      <c r="L225" s="512" t="s">
        <v>18436</v>
      </c>
    </row>
    <row r="226" spans="1:12" ht="28.8" x14ac:dyDescent="0.3">
      <c r="A226" s="509" t="s">
        <v>8214</v>
      </c>
      <c r="B226" s="509" t="s">
        <v>19484</v>
      </c>
      <c r="C226" s="509" t="s">
        <v>10012</v>
      </c>
      <c r="D226" s="509" t="s">
        <v>461</v>
      </c>
      <c r="E226" s="509" t="s">
        <v>15449</v>
      </c>
      <c r="F226" s="509" t="s">
        <v>16</v>
      </c>
      <c r="G226" s="510" t="s">
        <v>8350</v>
      </c>
      <c r="H226" s="509" t="s">
        <v>18183</v>
      </c>
      <c r="I226" s="509" t="s">
        <v>17558</v>
      </c>
      <c r="J226" s="509" t="s">
        <v>17053</v>
      </c>
      <c r="K226" s="511">
        <v>8</v>
      </c>
      <c r="L226" s="512" t="s">
        <v>18437</v>
      </c>
    </row>
    <row r="227" spans="1:12" ht="43.2" x14ac:dyDescent="0.3">
      <c r="A227" s="509" t="s">
        <v>8067</v>
      </c>
      <c r="B227" s="509" t="s">
        <v>19485</v>
      </c>
      <c r="C227" s="509" t="s">
        <v>10507</v>
      </c>
      <c r="D227" s="509" t="s">
        <v>461</v>
      </c>
      <c r="E227" s="509" t="s">
        <v>15449</v>
      </c>
      <c r="F227" s="509" t="s">
        <v>16</v>
      </c>
      <c r="G227" s="510" t="s">
        <v>8350</v>
      </c>
      <c r="H227" s="509" t="s">
        <v>18192</v>
      </c>
      <c r="I227" s="509" t="s">
        <v>17558</v>
      </c>
      <c r="J227" s="509" t="s">
        <v>17053</v>
      </c>
      <c r="K227" s="511">
        <v>10.48</v>
      </c>
      <c r="L227" s="512" t="s">
        <v>27812</v>
      </c>
    </row>
    <row r="228" spans="1:12" ht="28.8" x14ac:dyDescent="0.3">
      <c r="A228" s="509" t="s">
        <v>3086</v>
      </c>
      <c r="B228" s="509" t="s">
        <v>19486</v>
      </c>
      <c r="C228" s="509" t="s">
        <v>18438</v>
      </c>
      <c r="D228" s="509" t="s">
        <v>2961</v>
      </c>
      <c r="E228" s="509" t="s">
        <v>15448</v>
      </c>
      <c r="F228" s="509" t="s">
        <v>16</v>
      </c>
      <c r="G228" s="510" t="s">
        <v>8350</v>
      </c>
      <c r="H228" s="509" t="s">
        <v>18439</v>
      </c>
      <c r="I228" s="509" t="s">
        <v>17558</v>
      </c>
      <c r="J228" s="509" t="s">
        <v>17053</v>
      </c>
      <c r="K228" s="511">
        <v>4</v>
      </c>
      <c r="L228" s="512" t="s">
        <v>18387</v>
      </c>
    </row>
    <row r="229" spans="1:12" ht="28.8" x14ac:dyDescent="0.3">
      <c r="A229" s="509" t="s">
        <v>2959</v>
      </c>
      <c r="B229" s="509" t="s">
        <v>19487</v>
      </c>
      <c r="C229" s="509" t="s">
        <v>10455</v>
      </c>
      <c r="D229" s="509" t="s">
        <v>2961</v>
      </c>
      <c r="E229" s="509" t="s">
        <v>15448</v>
      </c>
      <c r="F229" s="509" t="s">
        <v>16</v>
      </c>
      <c r="G229" s="510" t="s">
        <v>8350</v>
      </c>
      <c r="H229" s="509" t="s">
        <v>18183</v>
      </c>
      <c r="I229" s="509" t="s">
        <v>17558</v>
      </c>
      <c r="J229" s="509" t="s">
        <v>17053</v>
      </c>
      <c r="K229" s="511">
        <v>5</v>
      </c>
      <c r="L229" s="512" t="s">
        <v>18440</v>
      </c>
    </row>
    <row r="230" spans="1:12" ht="28.8" x14ac:dyDescent="0.3">
      <c r="A230" s="509" t="s">
        <v>4732</v>
      </c>
      <c r="B230" s="509" t="s">
        <v>19488</v>
      </c>
      <c r="C230" s="509" t="s">
        <v>10011</v>
      </c>
      <c r="D230" s="509" t="s">
        <v>461</v>
      </c>
      <c r="E230" s="509" t="s">
        <v>15449</v>
      </c>
      <c r="F230" s="509" t="s">
        <v>16</v>
      </c>
      <c r="G230" s="510" t="s">
        <v>8350</v>
      </c>
      <c r="H230" s="509" t="s">
        <v>18183</v>
      </c>
      <c r="I230" s="509" t="s">
        <v>17558</v>
      </c>
      <c r="J230" s="509" t="s">
        <v>17053</v>
      </c>
      <c r="K230" s="511">
        <v>10</v>
      </c>
      <c r="L230" s="512" t="s">
        <v>18441</v>
      </c>
    </row>
    <row r="231" spans="1:12" ht="28.8" x14ac:dyDescent="0.3">
      <c r="A231" s="509" t="s">
        <v>4678</v>
      </c>
      <c r="B231" s="509" t="s">
        <v>19489</v>
      </c>
      <c r="C231" s="509" t="s">
        <v>18442</v>
      </c>
      <c r="D231" s="509" t="s">
        <v>461</v>
      </c>
      <c r="E231" s="509" t="s">
        <v>15449</v>
      </c>
      <c r="F231" s="509" t="s">
        <v>16</v>
      </c>
      <c r="G231" s="510" t="s">
        <v>8350</v>
      </c>
      <c r="H231" s="509" t="s">
        <v>10604</v>
      </c>
      <c r="I231" s="509" t="s">
        <v>17558</v>
      </c>
      <c r="J231" s="509" t="s">
        <v>17053</v>
      </c>
      <c r="K231" s="511">
        <v>14</v>
      </c>
      <c r="L231" s="512" t="s">
        <v>18443</v>
      </c>
    </row>
    <row r="232" spans="1:12" ht="28.8" x14ac:dyDescent="0.3">
      <c r="A232" s="509" t="s">
        <v>3153</v>
      </c>
      <c r="B232" s="509" t="s">
        <v>19490</v>
      </c>
      <c r="C232" s="509" t="s">
        <v>10010</v>
      </c>
      <c r="D232" s="509" t="s">
        <v>461</v>
      </c>
      <c r="E232" s="509" t="s">
        <v>15449</v>
      </c>
      <c r="F232" s="509" t="s">
        <v>16</v>
      </c>
      <c r="G232" s="510" t="s">
        <v>8350</v>
      </c>
      <c r="H232" s="509" t="s">
        <v>18183</v>
      </c>
      <c r="I232" s="509" t="s">
        <v>17558</v>
      </c>
      <c r="J232" s="509" t="s">
        <v>17053</v>
      </c>
      <c r="K232" s="511">
        <v>72</v>
      </c>
      <c r="L232" s="512" t="s">
        <v>18444</v>
      </c>
    </row>
    <row r="233" spans="1:12" ht="72" x14ac:dyDescent="0.3">
      <c r="A233" s="509" t="s">
        <v>2476</v>
      </c>
      <c r="B233" s="509" t="s">
        <v>18445</v>
      </c>
      <c r="C233" s="509" t="s">
        <v>9322</v>
      </c>
      <c r="D233" s="509" t="s">
        <v>297</v>
      </c>
      <c r="E233" s="509" t="s">
        <v>15452</v>
      </c>
      <c r="F233" s="509" t="s">
        <v>10355</v>
      </c>
      <c r="G233" s="510">
        <v>107</v>
      </c>
      <c r="H233" s="509" t="s">
        <v>18192</v>
      </c>
      <c r="I233" s="509" t="s">
        <v>17558</v>
      </c>
      <c r="J233" s="509" t="s">
        <v>17053</v>
      </c>
      <c r="K233" s="511">
        <v>45.32</v>
      </c>
      <c r="L233" s="512" t="s">
        <v>27813</v>
      </c>
    </row>
    <row r="234" spans="1:12" ht="43.2" x14ac:dyDescent="0.3">
      <c r="A234" s="509" t="s">
        <v>17950</v>
      </c>
      <c r="B234" s="509" t="s">
        <v>19491</v>
      </c>
      <c r="C234" s="509" t="s">
        <v>18022</v>
      </c>
      <c r="D234" s="509" t="s">
        <v>502</v>
      </c>
      <c r="E234" s="509" t="s">
        <v>15451</v>
      </c>
      <c r="F234" s="509" t="s">
        <v>16</v>
      </c>
      <c r="G234" s="510" t="s">
        <v>8350</v>
      </c>
      <c r="H234" s="509" t="s">
        <v>18192</v>
      </c>
      <c r="I234" s="509" t="s">
        <v>17558</v>
      </c>
      <c r="J234" s="509" t="s">
        <v>17053</v>
      </c>
      <c r="K234" s="511">
        <v>8.32</v>
      </c>
      <c r="L234" s="512" t="s">
        <v>18165</v>
      </c>
    </row>
    <row r="235" spans="1:12" ht="28.8" x14ac:dyDescent="0.3">
      <c r="A235" s="509" t="s">
        <v>7180</v>
      </c>
      <c r="B235" s="509" t="s">
        <v>19492</v>
      </c>
      <c r="C235" s="509" t="s">
        <v>9960</v>
      </c>
      <c r="D235" s="509" t="s">
        <v>265</v>
      </c>
      <c r="E235" s="509" t="s">
        <v>15450</v>
      </c>
      <c r="F235" s="509" t="s">
        <v>16</v>
      </c>
      <c r="G235" s="510" t="s">
        <v>8350</v>
      </c>
      <c r="H235" s="509" t="s">
        <v>18183</v>
      </c>
      <c r="I235" s="509" t="s">
        <v>17558</v>
      </c>
      <c r="J235" s="509" t="s">
        <v>17053</v>
      </c>
      <c r="K235" s="511">
        <v>5</v>
      </c>
      <c r="L235" s="512" t="s">
        <v>18446</v>
      </c>
    </row>
    <row r="236" spans="1:12" ht="43.2" x14ac:dyDescent="0.3">
      <c r="A236" s="509" t="s">
        <v>3111</v>
      </c>
      <c r="B236" s="509" t="s">
        <v>19493</v>
      </c>
      <c r="C236" s="509" t="s">
        <v>18447</v>
      </c>
      <c r="D236" s="509" t="s">
        <v>265</v>
      </c>
      <c r="E236" s="509" t="s">
        <v>15450</v>
      </c>
      <c r="F236" s="509" t="s">
        <v>16</v>
      </c>
      <c r="G236" s="510" t="s">
        <v>8350</v>
      </c>
      <c r="H236" s="509" t="s">
        <v>18192</v>
      </c>
      <c r="I236" s="509" t="s">
        <v>17558</v>
      </c>
      <c r="J236" s="509" t="s">
        <v>17053</v>
      </c>
      <c r="K236" s="511">
        <v>10.96</v>
      </c>
      <c r="L236" s="512" t="s">
        <v>18448</v>
      </c>
    </row>
    <row r="237" spans="1:12" ht="28.8" x14ac:dyDescent="0.3">
      <c r="A237" s="509" t="s">
        <v>6960</v>
      </c>
      <c r="B237" s="509" t="s">
        <v>19494</v>
      </c>
      <c r="C237" s="509" t="s">
        <v>9962</v>
      </c>
      <c r="D237" s="509" t="s">
        <v>265</v>
      </c>
      <c r="E237" s="509" t="s">
        <v>15450</v>
      </c>
      <c r="F237" s="509" t="s">
        <v>16</v>
      </c>
      <c r="G237" s="510" t="s">
        <v>8350</v>
      </c>
      <c r="H237" s="509" t="s">
        <v>18183</v>
      </c>
      <c r="I237" s="509" t="s">
        <v>17558</v>
      </c>
      <c r="J237" s="509" t="s">
        <v>17053</v>
      </c>
      <c r="K237" s="511">
        <v>15</v>
      </c>
      <c r="L237" s="512" t="s">
        <v>18449</v>
      </c>
    </row>
    <row r="238" spans="1:12" ht="28.8" x14ac:dyDescent="0.3">
      <c r="A238" s="509" t="s">
        <v>9439</v>
      </c>
      <c r="B238" s="509" t="s">
        <v>19495</v>
      </c>
      <c r="C238" s="509" t="s">
        <v>9959</v>
      </c>
      <c r="D238" s="509" t="s">
        <v>265</v>
      </c>
      <c r="E238" s="509" t="s">
        <v>15450</v>
      </c>
      <c r="F238" s="509" t="s">
        <v>16</v>
      </c>
      <c r="G238" s="510" t="s">
        <v>8350</v>
      </c>
      <c r="H238" s="509" t="s">
        <v>18183</v>
      </c>
      <c r="I238" s="509" t="s">
        <v>17558</v>
      </c>
      <c r="J238" s="509" t="s">
        <v>17053</v>
      </c>
      <c r="K238" s="511">
        <v>4</v>
      </c>
      <c r="L238" s="512" t="s">
        <v>18450</v>
      </c>
    </row>
    <row r="239" spans="1:12" ht="28.8" x14ac:dyDescent="0.3">
      <c r="A239" s="509" t="s">
        <v>4064</v>
      </c>
      <c r="B239" s="509" t="s">
        <v>19496</v>
      </c>
      <c r="C239" s="509" t="s">
        <v>18451</v>
      </c>
      <c r="D239" s="509" t="s">
        <v>330</v>
      </c>
      <c r="E239" s="509" t="s">
        <v>15448</v>
      </c>
      <c r="F239" s="509" t="s">
        <v>16</v>
      </c>
      <c r="G239" s="510" t="s">
        <v>8350</v>
      </c>
      <c r="H239" s="509" t="s">
        <v>10614</v>
      </c>
      <c r="I239" s="509" t="s">
        <v>17558</v>
      </c>
      <c r="J239" s="509" t="s">
        <v>17053</v>
      </c>
      <c r="K239" s="511">
        <v>7</v>
      </c>
      <c r="L239" s="512" t="s">
        <v>18452</v>
      </c>
    </row>
    <row r="240" spans="1:12" ht="28.8" x14ac:dyDescent="0.3">
      <c r="A240" s="509" t="s">
        <v>5324</v>
      </c>
      <c r="B240" s="509" t="s">
        <v>19497</v>
      </c>
      <c r="C240" s="509" t="s">
        <v>10009</v>
      </c>
      <c r="D240" s="509" t="s">
        <v>265</v>
      </c>
      <c r="E240" s="509" t="s">
        <v>15448</v>
      </c>
      <c r="F240" s="509" t="s">
        <v>16</v>
      </c>
      <c r="G240" s="510" t="s">
        <v>8350</v>
      </c>
      <c r="H240" s="509" t="s">
        <v>18183</v>
      </c>
      <c r="I240" s="509" t="s">
        <v>17558</v>
      </c>
      <c r="J240" s="509" t="s">
        <v>17053</v>
      </c>
      <c r="K240" s="511">
        <v>5</v>
      </c>
      <c r="L240" s="512" t="s">
        <v>18453</v>
      </c>
    </row>
    <row r="241" spans="1:12" ht="28.8" x14ac:dyDescent="0.3">
      <c r="A241" s="509" t="s">
        <v>6859</v>
      </c>
      <c r="B241" s="509" t="s">
        <v>19498</v>
      </c>
      <c r="C241" s="509" t="s">
        <v>10008</v>
      </c>
      <c r="D241" s="509" t="s">
        <v>265</v>
      </c>
      <c r="E241" s="509" t="s">
        <v>15450</v>
      </c>
      <c r="F241" s="509" t="s">
        <v>16</v>
      </c>
      <c r="G241" s="510" t="s">
        <v>8350</v>
      </c>
      <c r="H241" s="509" t="s">
        <v>18183</v>
      </c>
      <c r="I241" s="509" t="s">
        <v>17558</v>
      </c>
      <c r="J241" s="509" t="s">
        <v>17053</v>
      </c>
      <c r="K241" s="511">
        <v>6</v>
      </c>
      <c r="L241" s="512" t="s">
        <v>18454</v>
      </c>
    </row>
    <row r="242" spans="1:12" ht="28.8" x14ac:dyDescent="0.3">
      <c r="A242" s="509" t="s">
        <v>6193</v>
      </c>
      <c r="B242" s="509" t="s">
        <v>19499</v>
      </c>
      <c r="C242" s="509" t="s">
        <v>10007</v>
      </c>
      <c r="D242" s="509" t="s">
        <v>265</v>
      </c>
      <c r="E242" s="509" t="s">
        <v>15450</v>
      </c>
      <c r="F242" s="509" t="s">
        <v>16</v>
      </c>
      <c r="G242" s="510" t="s">
        <v>8350</v>
      </c>
      <c r="H242" s="509" t="s">
        <v>18183</v>
      </c>
      <c r="I242" s="509" t="s">
        <v>17558</v>
      </c>
      <c r="J242" s="509" t="s">
        <v>17053</v>
      </c>
      <c r="K242" s="511">
        <v>9</v>
      </c>
      <c r="L242" s="512" t="s">
        <v>18455</v>
      </c>
    </row>
    <row r="243" spans="1:12" ht="57.6" x14ac:dyDescent="0.3">
      <c r="A243" s="509" t="s">
        <v>7958</v>
      </c>
      <c r="B243" s="509" t="s">
        <v>10506</v>
      </c>
      <c r="C243" s="509" t="s">
        <v>10006</v>
      </c>
      <c r="D243" s="509" t="s">
        <v>461</v>
      </c>
      <c r="E243" s="509" t="s">
        <v>15448</v>
      </c>
      <c r="F243" s="509" t="s">
        <v>16</v>
      </c>
      <c r="G243" s="510" t="s">
        <v>8350</v>
      </c>
      <c r="H243" s="509" t="s">
        <v>18183</v>
      </c>
      <c r="I243" s="509" t="s">
        <v>17558</v>
      </c>
      <c r="J243" s="509" t="s">
        <v>17053</v>
      </c>
      <c r="K243" s="511">
        <v>14.48</v>
      </c>
      <c r="L243" s="512" t="s">
        <v>27814</v>
      </c>
    </row>
    <row r="244" spans="1:12" ht="28.8" x14ac:dyDescent="0.3">
      <c r="A244" s="509" t="s">
        <v>8011</v>
      </c>
      <c r="B244" s="509" t="s">
        <v>10504</v>
      </c>
      <c r="C244" s="509" t="s">
        <v>10505</v>
      </c>
      <c r="D244" s="509" t="s">
        <v>461</v>
      </c>
      <c r="E244" s="509" t="s">
        <v>15448</v>
      </c>
      <c r="F244" s="509" t="s">
        <v>16</v>
      </c>
      <c r="G244" s="510" t="s">
        <v>8350</v>
      </c>
      <c r="H244" s="509" t="s">
        <v>18183</v>
      </c>
      <c r="I244" s="509" t="s">
        <v>17558</v>
      </c>
      <c r="J244" s="509" t="s">
        <v>17053</v>
      </c>
      <c r="K244" s="511">
        <v>5.4</v>
      </c>
      <c r="L244" s="512" t="s">
        <v>18456</v>
      </c>
    </row>
    <row r="245" spans="1:12" ht="28.8" x14ac:dyDescent="0.3">
      <c r="A245" s="509" t="s">
        <v>3490</v>
      </c>
      <c r="B245" s="509" t="s">
        <v>19500</v>
      </c>
      <c r="C245" s="509" t="s">
        <v>10460</v>
      </c>
      <c r="D245" s="509" t="s">
        <v>502</v>
      </c>
      <c r="E245" s="509" t="s">
        <v>15451</v>
      </c>
      <c r="F245" s="509" t="s">
        <v>16</v>
      </c>
      <c r="G245" s="510" t="s">
        <v>8350</v>
      </c>
      <c r="H245" s="509" t="s">
        <v>18183</v>
      </c>
      <c r="I245" s="509" t="s">
        <v>17558</v>
      </c>
      <c r="J245" s="509" t="s">
        <v>17053</v>
      </c>
      <c r="K245" s="511">
        <v>7</v>
      </c>
      <c r="L245" s="512" t="s">
        <v>18457</v>
      </c>
    </row>
    <row r="246" spans="1:12" ht="43.2" x14ac:dyDescent="0.3">
      <c r="A246" s="509" t="s">
        <v>5591</v>
      </c>
      <c r="B246" s="509" t="s">
        <v>19501</v>
      </c>
      <c r="C246" s="509" t="s">
        <v>10972</v>
      </c>
      <c r="D246" s="509" t="s">
        <v>265</v>
      </c>
      <c r="E246" s="509" t="s">
        <v>15450</v>
      </c>
      <c r="F246" s="509" t="s">
        <v>16</v>
      </c>
      <c r="G246" s="510" t="s">
        <v>8350</v>
      </c>
      <c r="H246" s="509" t="s">
        <v>18183</v>
      </c>
      <c r="I246" s="509" t="s">
        <v>17558</v>
      </c>
      <c r="J246" s="509" t="s">
        <v>17053</v>
      </c>
      <c r="K246" s="511">
        <v>7.92</v>
      </c>
      <c r="L246" s="512" t="s">
        <v>18458</v>
      </c>
    </row>
    <row r="247" spans="1:12" ht="28.8" x14ac:dyDescent="0.3">
      <c r="A247" s="509" t="s">
        <v>2584</v>
      </c>
      <c r="B247" s="509" t="s">
        <v>19502</v>
      </c>
      <c r="C247" s="509" t="s">
        <v>10503</v>
      </c>
      <c r="D247" s="509" t="s">
        <v>265</v>
      </c>
      <c r="E247" s="509" t="s">
        <v>15450</v>
      </c>
      <c r="F247" s="509" t="s">
        <v>16</v>
      </c>
      <c r="G247" s="510" t="s">
        <v>8350</v>
      </c>
      <c r="H247" s="509" t="s">
        <v>18183</v>
      </c>
      <c r="I247" s="509" t="s">
        <v>17558</v>
      </c>
      <c r="J247" s="509" t="s">
        <v>17053</v>
      </c>
      <c r="K247" s="511">
        <v>4.4800000000000004</v>
      </c>
      <c r="L247" s="512" t="s">
        <v>18459</v>
      </c>
    </row>
    <row r="248" spans="1:12" ht="28.8" x14ac:dyDescent="0.3">
      <c r="A248" s="509" t="s">
        <v>5917</v>
      </c>
      <c r="B248" s="509" t="s">
        <v>19503</v>
      </c>
      <c r="C248" s="509" t="s">
        <v>10005</v>
      </c>
      <c r="D248" s="509" t="s">
        <v>265</v>
      </c>
      <c r="E248" s="509" t="s">
        <v>15450</v>
      </c>
      <c r="F248" s="509" t="s">
        <v>16</v>
      </c>
      <c r="G248" s="510" t="s">
        <v>8350</v>
      </c>
      <c r="H248" s="509" t="s">
        <v>18183</v>
      </c>
      <c r="I248" s="509" t="s">
        <v>17558</v>
      </c>
      <c r="J248" s="509" t="s">
        <v>17053</v>
      </c>
      <c r="K248" s="511">
        <v>5</v>
      </c>
      <c r="L248" s="512" t="s">
        <v>18460</v>
      </c>
    </row>
    <row r="249" spans="1:12" ht="28.8" x14ac:dyDescent="0.3">
      <c r="A249" s="509" t="s">
        <v>3579</v>
      </c>
      <c r="B249" s="509" t="s">
        <v>18461</v>
      </c>
      <c r="C249" s="509" t="s">
        <v>18462</v>
      </c>
      <c r="D249" s="509" t="s">
        <v>461</v>
      </c>
      <c r="E249" s="509" t="s">
        <v>15449</v>
      </c>
      <c r="F249" s="509" t="s">
        <v>16</v>
      </c>
      <c r="G249" s="510" t="s">
        <v>8350</v>
      </c>
      <c r="H249" s="509" t="s">
        <v>10614</v>
      </c>
      <c r="I249" s="509" t="s">
        <v>17558</v>
      </c>
      <c r="J249" s="509" t="s">
        <v>17053</v>
      </c>
      <c r="K249" s="511">
        <v>2.2400000000000002</v>
      </c>
      <c r="L249" s="512" t="s">
        <v>18320</v>
      </c>
    </row>
    <row r="250" spans="1:12" ht="28.8" x14ac:dyDescent="0.3">
      <c r="A250" s="509" t="s">
        <v>3508</v>
      </c>
      <c r="B250" s="509" t="s">
        <v>19504</v>
      </c>
      <c r="C250" s="509" t="s">
        <v>18463</v>
      </c>
      <c r="D250" s="509" t="s">
        <v>502</v>
      </c>
      <c r="E250" s="509" t="s">
        <v>15451</v>
      </c>
      <c r="F250" s="509" t="s">
        <v>16</v>
      </c>
      <c r="G250" s="510" t="s">
        <v>8350</v>
      </c>
      <c r="H250" s="509" t="s">
        <v>18185</v>
      </c>
      <c r="I250" s="509" t="s">
        <v>17558</v>
      </c>
      <c r="J250" s="509" t="s">
        <v>17053</v>
      </c>
      <c r="K250" s="511">
        <v>3.44</v>
      </c>
      <c r="L250" s="512" t="s">
        <v>18464</v>
      </c>
    </row>
    <row r="251" spans="1:12" ht="43.2" x14ac:dyDescent="0.3">
      <c r="A251" s="509" t="s">
        <v>4410</v>
      </c>
      <c r="B251" s="509" t="s">
        <v>19505</v>
      </c>
      <c r="C251" s="509" t="s">
        <v>18465</v>
      </c>
      <c r="D251" s="509" t="s">
        <v>461</v>
      </c>
      <c r="E251" s="509" t="s">
        <v>15449</v>
      </c>
      <c r="F251" s="509" t="s">
        <v>16</v>
      </c>
      <c r="G251" s="510" t="s">
        <v>8350</v>
      </c>
      <c r="H251" s="509" t="s">
        <v>18192</v>
      </c>
      <c r="I251" s="509" t="s">
        <v>17558</v>
      </c>
      <c r="J251" s="509" t="s">
        <v>17053</v>
      </c>
      <c r="K251" s="511">
        <v>5.64</v>
      </c>
      <c r="L251" s="512" t="s">
        <v>18466</v>
      </c>
    </row>
    <row r="252" spans="1:12" ht="43.2" x14ac:dyDescent="0.3">
      <c r="A252" s="509" t="s">
        <v>7321</v>
      </c>
      <c r="B252" s="509" t="s">
        <v>10866</v>
      </c>
      <c r="C252" s="509" t="s">
        <v>10004</v>
      </c>
      <c r="D252" s="509" t="s">
        <v>461</v>
      </c>
      <c r="E252" s="509" t="s">
        <v>15449</v>
      </c>
      <c r="F252" s="509" t="s">
        <v>16</v>
      </c>
      <c r="G252" s="510" t="s">
        <v>8350</v>
      </c>
      <c r="H252" s="509" t="s">
        <v>18183</v>
      </c>
      <c r="I252" s="509" t="s">
        <v>17558</v>
      </c>
      <c r="J252" s="509" t="s">
        <v>17053</v>
      </c>
      <c r="K252" s="511">
        <v>78</v>
      </c>
      <c r="L252" s="512" t="s">
        <v>18467</v>
      </c>
    </row>
    <row r="253" spans="1:12" ht="28.8" x14ac:dyDescent="0.3">
      <c r="A253" s="509" t="s">
        <v>5340</v>
      </c>
      <c r="B253" s="509" t="s">
        <v>19506</v>
      </c>
      <c r="C253" s="509" t="s">
        <v>10003</v>
      </c>
      <c r="D253" s="509" t="s">
        <v>265</v>
      </c>
      <c r="E253" s="509" t="s">
        <v>15448</v>
      </c>
      <c r="F253" s="509" t="s">
        <v>16</v>
      </c>
      <c r="G253" s="510" t="s">
        <v>8350</v>
      </c>
      <c r="H253" s="509" t="s">
        <v>18183</v>
      </c>
      <c r="I253" s="509" t="s">
        <v>17558</v>
      </c>
      <c r="J253" s="509" t="s">
        <v>17053</v>
      </c>
      <c r="K253" s="511">
        <v>14</v>
      </c>
      <c r="L253" s="512" t="s">
        <v>18468</v>
      </c>
    </row>
    <row r="254" spans="1:12" ht="43.2" x14ac:dyDescent="0.3">
      <c r="A254" s="509" t="s">
        <v>5214</v>
      </c>
      <c r="B254" s="509" t="s">
        <v>19507</v>
      </c>
      <c r="C254" s="509" t="s">
        <v>18469</v>
      </c>
      <c r="D254" s="509" t="s">
        <v>265</v>
      </c>
      <c r="E254" s="509" t="s">
        <v>15448</v>
      </c>
      <c r="F254" s="509" t="s">
        <v>16</v>
      </c>
      <c r="G254" s="510" t="s">
        <v>8350</v>
      </c>
      <c r="H254" s="509" t="s">
        <v>18192</v>
      </c>
      <c r="I254" s="509" t="s">
        <v>17558</v>
      </c>
      <c r="J254" s="509" t="s">
        <v>17053</v>
      </c>
      <c r="K254" s="511">
        <v>2.8</v>
      </c>
      <c r="L254" s="512" t="s">
        <v>18470</v>
      </c>
    </row>
    <row r="255" spans="1:12" ht="28.8" x14ac:dyDescent="0.3">
      <c r="A255" s="509" t="s">
        <v>3001</v>
      </c>
      <c r="B255" s="509" t="s">
        <v>19508</v>
      </c>
      <c r="C255" s="509" t="s">
        <v>10990</v>
      </c>
      <c r="D255" s="509" t="s">
        <v>265</v>
      </c>
      <c r="E255" s="509" t="s">
        <v>15450</v>
      </c>
      <c r="F255" s="509" t="s">
        <v>16</v>
      </c>
      <c r="G255" s="510" t="s">
        <v>8350</v>
      </c>
      <c r="H255" s="509" t="s">
        <v>18183</v>
      </c>
      <c r="I255" s="509" t="s">
        <v>17558</v>
      </c>
      <c r="J255" s="509" t="s">
        <v>17053</v>
      </c>
      <c r="K255" s="511">
        <v>2.09</v>
      </c>
      <c r="L255" s="512" t="s">
        <v>18471</v>
      </c>
    </row>
    <row r="256" spans="1:12" ht="28.8" x14ac:dyDescent="0.3">
      <c r="A256" s="509" t="s">
        <v>3783</v>
      </c>
      <c r="B256" s="509" t="s">
        <v>10862</v>
      </c>
      <c r="C256" s="509" t="s">
        <v>10502</v>
      </c>
      <c r="D256" s="509" t="s">
        <v>265</v>
      </c>
      <c r="E256" s="509" t="s">
        <v>15450</v>
      </c>
      <c r="F256" s="509" t="s">
        <v>16</v>
      </c>
      <c r="G256" s="510" t="s">
        <v>8350</v>
      </c>
      <c r="H256" s="509" t="s">
        <v>18183</v>
      </c>
      <c r="I256" s="509" t="s">
        <v>17558</v>
      </c>
      <c r="J256" s="509" t="s">
        <v>17053</v>
      </c>
      <c r="K256" s="511">
        <v>18</v>
      </c>
      <c r="L256" s="512" t="s">
        <v>18472</v>
      </c>
    </row>
    <row r="257" spans="1:12" ht="28.8" x14ac:dyDescent="0.3">
      <c r="A257" s="509" t="s">
        <v>2808</v>
      </c>
      <c r="B257" s="509" t="s">
        <v>19509</v>
      </c>
      <c r="C257" s="509" t="s">
        <v>10982</v>
      </c>
      <c r="D257" s="509" t="s">
        <v>265</v>
      </c>
      <c r="E257" s="509" t="s">
        <v>15450</v>
      </c>
      <c r="F257" s="509" t="s">
        <v>16</v>
      </c>
      <c r="G257" s="510" t="s">
        <v>8350</v>
      </c>
      <c r="H257" s="509" t="s">
        <v>18183</v>
      </c>
      <c r="I257" s="509" t="s">
        <v>17558</v>
      </c>
      <c r="J257" s="509" t="s">
        <v>17054</v>
      </c>
      <c r="K257" s="511">
        <v>3.48</v>
      </c>
      <c r="L257" s="512" t="s">
        <v>18473</v>
      </c>
    </row>
    <row r="258" spans="1:12" ht="28.8" x14ac:dyDescent="0.3">
      <c r="A258" s="509" t="s">
        <v>2797</v>
      </c>
      <c r="B258" s="509" t="s">
        <v>19510</v>
      </c>
      <c r="C258" s="509" t="s">
        <v>10501</v>
      </c>
      <c r="D258" s="509" t="s">
        <v>265</v>
      </c>
      <c r="E258" s="509" t="s">
        <v>15450</v>
      </c>
      <c r="F258" s="509" t="s">
        <v>16</v>
      </c>
      <c r="G258" s="510" t="s">
        <v>8350</v>
      </c>
      <c r="H258" s="509" t="s">
        <v>18183</v>
      </c>
      <c r="I258" s="509" t="s">
        <v>17558</v>
      </c>
      <c r="J258" s="509" t="s">
        <v>17053</v>
      </c>
      <c r="K258" s="511">
        <v>9</v>
      </c>
      <c r="L258" s="512" t="s">
        <v>18474</v>
      </c>
    </row>
    <row r="259" spans="1:12" ht="43.2" x14ac:dyDescent="0.3">
      <c r="A259" s="509" t="s">
        <v>16830</v>
      </c>
      <c r="B259" s="509" t="s">
        <v>19511</v>
      </c>
      <c r="C259" s="509" t="s">
        <v>18475</v>
      </c>
      <c r="D259" s="509" t="s">
        <v>265</v>
      </c>
      <c r="E259" s="509" t="s">
        <v>15450</v>
      </c>
      <c r="F259" s="509" t="s">
        <v>16</v>
      </c>
      <c r="G259" s="510" t="s">
        <v>8350</v>
      </c>
      <c r="H259" s="509" t="s">
        <v>10614</v>
      </c>
      <c r="I259" s="509" t="s">
        <v>17558</v>
      </c>
      <c r="J259" s="509" t="s">
        <v>17053</v>
      </c>
      <c r="K259" s="511">
        <v>12.32</v>
      </c>
      <c r="L259" s="512" t="s">
        <v>19782</v>
      </c>
    </row>
    <row r="260" spans="1:12" ht="28.8" x14ac:dyDescent="0.3">
      <c r="A260" s="509" t="s">
        <v>5533</v>
      </c>
      <c r="B260" s="509" t="s">
        <v>19512</v>
      </c>
      <c r="C260" s="509" t="s">
        <v>10002</v>
      </c>
      <c r="D260" s="509" t="s">
        <v>265</v>
      </c>
      <c r="E260" s="509" t="s">
        <v>15450</v>
      </c>
      <c r="F260" s="509" t="s">
        <v>16</v>
      </c>
      <c r="G260" s="510" t="s">
        <v>8350</v>
      </c>
      <c r="H260" s="509" t="s">
        <v>18183</v>
      </c>
      <c r="I260" s="509" t="s">
        <v>17558</v>
      </c>
      <c r="J260" s="509" t="s">
        <v>17053</v>
      </c>
      <c r="K260" s="511">
        <v>8</v>
      </c>
      <c r="L260" s="512" t="s">
        <v>18208</v>
      </c>
    </row>
    <row r="261" spans="1:12" ht="28.8" x14ac:dyDescent="0.3">
      <c r="A261" s="509" t="s">
        <v>3908</v>
      </c>
      <c r="B261" s="509" t="s">
        <v>16558</v>
      </c>
      <c r="C261" s="509" t="s">
        <v>16559</v>
      </c>
      <c r="D261" s="509" t="s">
        <v>461</v>
      </c>
      <c r="E261" s="509" t="s">
        <v>15449</v>
      </c>
      <c r="F261" s="509" t="s">
        <v>16</v>
      </c>
      <c r="G261" s="510" t="s">
        <v>8350</v>
      </c>
      <c r="H261" s="509" t="s">
        <v>18183</v>
      </c>
      <c r="I261" s="509" t="s">
        <v>17558</v>
      </c>
      <c r="J261" s="509" t="s">
        <v>17053</v>
      </c>
      <c r="K261" s="511">
        <v>6.48</v>
      </c>
      <c r="L261" s="512" t="s">
        <v>18476</v>
      </c>
    </row>
    <row r="262" spans="1:12" ht="43.2" x14ac:dyDescent="0.3">
      <c r="A262" s="509" t="s">
        <v>4187</v>
      </c>
      <c r="B262" s="509" t="s">
        <v>16558</v>
      </c>
      <c r="C262" s="509" t="s">
        <v>18477</v>
      </c>
      <c r="D262" s="509" t="s">
        <v>461</v>
      </c>
      <c r="E262" s="509" t="s">
        <v>15449</v>
      </c>
      <c r="F262" s="509" t="s">
        <v>16</v>
      </c>
      <c r="G262" s="510" t="s">
        <v>8350</v>
      </c>
      <c r="H262" s="509" t="s">
        <v>18192</v>
      </c>
      <c r="I262" s="509" t="s">
        <v>17558</v>
      </c>
      <c r="J262" s="509" t="s">
        <v>17053</v>
      </c>
      <c r="K262" s="511">
        <v>15.32</v>
      </c>
      <c r="L262" s="512" t="s">
        <v>18478</v>
      </c>
    </row>
    <row r="263" spans="1:12" x14ac:dyDescent="0.3">
      <c r="A263" s="509" t="s">
        <v>16752</v>
      </c>
      <c r="B263" s="509" t="s">
        <v>16583</v>
      </c>
      <c r="C263" s="509" t="s">
        <v>10991</v>
      </c>
      <c r="D263" s="509" t="s">
        <v>297</v>
      </c>
      <c r="E263" s="509" t="s">
        <v>15452</v>
      </c>
      <c r="F263" s="509" t="s">
        <v>16</v>
      </c>
      <c r="G263" s="510" t="s">
        <v>8350</v>
      </c>
      <c r="H263" s="509" t="s">
        <v>18183</v>
      </c>
      <c r="I263" s="509" t="s">
        <v>17558</v>
      </c>
      <c r="J263" s="509" t="s">
        <v>17106</v>
      </c>
      <c r="K263" s="511">
        <v>2</v>
      </c>
      <c r="L263" s="512" t="s">
        <v>18210</v>
      </c>
    </row>
    <row r="264" spans="1:12" ht="43.2" x14ac:dyDescent="0.3">
      <c r="A264" s="509" t="s">
        <v>6117</v>
      </c>
      <c r="B264" s="509" t="s">
        <v>19513</v>
      </c>
      <c r="C264" s="509" t="s">
        <v>18004</v>
      </c>
      <c r="D264" s="509" t="s">
        <v>265</v>
      </c>
      <c r="E264" s="509" t="s">
        <v>15450</v>
      </c>
      <c r="F264" s="509" t="s">
        <v>16</v>
      </c>
      <c r="G264" s="510" t="s">
        <v>8350</v>
      </c>
      <c r="H264" s="509" t="s">
        <v>18192</v>
      </c>
      <c r="I264" s="509" t="s">
        <v>17558</v>
      </c>
      <c r="J264" s="509" t="s">
        <v>17053</v>
      </c>
      <c r="K264" s="511">
        <v>16.96</v>
      </c>
      <c r="L264" s="512" t="s">
        <v>27815</v>
      </c>
    </row>
    <row r="265" spans="1:12" ht="43.2" x14ac:dyDescent="0.3">
      <c r="A265" s="509" t="s">
        <v>10053</v>
      </c>
      <c r="B265" s="509" t="s">
        <v>19514</v>
      </c>
      <c r="C265" s="509" t="s">
        <v>17553</v>
      </c>
      <c r="D265" s="509" t="s">
        <v>313</v>
      </c>
      <c r="E265" s="509" t="s">
        <v>15447</v>
      </c>
      <c r="F265" s="509" t="s">
        <v>10355</v>
      </c>
      <c r="G265" s="510">
        <v>85</v>
      </c>
      <c r="H265" s="509" t="s">
        <v>18192</v>
      </c>
      <c r="I265" s="509" t="s">
        <v>17558</v>
      </c>
      <c r="J265" s="509" t="s">
        <v>17053</v>
      </c>
      <c r="K265" s="511">
        <v>7</v>
      </c>
      <c r="L265" s="512" t="s">
        <v>18479</v>
      </c>
    </row>
    <row r="266" spans="1:12" ht="43.2" x14ac:dyDescent="0.3">
      <c r="A266" s="509" t="s">
        <v>7210</v>
      </c>
      <c r="B266" s="509" t="s">
        <v>19515</v>
      </c>
      <c r="C266" s="509" t="s">
        <v>17866</v>
      </c>
      <c r="D266" s="509" t="s">
        <v>265</v>
      </c>
      <c r="E266" s="509" t="s">
        <v>15450</v>
      </c>
      <c r="F266" s="509" t="s">
        <v>16</v>
      </c>
      <c r="G266" s="510" t="s">
        <v>8350</v>
      </c>
      <c r="H266" s="509" t="s">
        <v>18192</v>
      </c>
      <c r="I266" s="509" t="s">
        <v>17558</v>
      </c>
      <c r="J266" s="509" t="s">
        <v>17053</v>
      </c>
      <c r="K266" s="511">
        <v>24.48</v>
      </c>
      <c r="L266" s="512" t="s">
        <v>18012</v>
      </c>
    </row>
    <row r="267" spans="1:12" ht="28.8" x14ac:dyDescent="0.3">
      <c r="A267" s="509" t="s">
        <v>6325</v>
      </c>
      <c r="B267" s="509" t="s">
        <v>19516</v>
      </c>
      <c r="C267" s="509" t="s">
        <v>10440</v>
      </c>
      <c r="D267" s="509" t="s">
        <v>265</v>
      </c>
      <c r="E267" s="509" t="s">
        <v>15450</v>
      </c>
      <c r="F267" s="509" t="s">
        <v>16</v>
      </c>
      <c r="G267" s="510" t="s">
        <v>8350</v>
      </c>
      <c r="H267" s="509" t="s">
        <v>18183</v>
      </c>
      <c r="I267" s="509" t="s">
        <v>17558</v>
      </c>
      <c r="J267" s="509" t="s">
        <v>17053</v>
      </c>
      <c r="K267" s="511">
        <v>4</v>
      </c>
      <c r="L267" s="512" t="s">
        <v>18347</v>
      </c>
    </row>
    <row r="268" spans="1:12" ht="28.8" x14ac:dyDescent="0.3">
      <c r="A268" s="509" t="s">
        <v>5388</v>
      </c>
      <c r="B268" s="509" t="s">
        <v>19517</v>
      </c>
      <c r="C268" s="509" t="s">
        <v>10987</v>
      </c>
      <c r="D268" s="509" t="s">
        <v>265</v>
      </c>
      <c r="E268" s="509" t="s">
        <v>15450</v>
      </c>
      <c r="F268" s="509" t="s">
        <v>16</v>
      </c>
      <c r="G268" s="510" t="s">
        <v>8350</v>
      </c>
      <c r="H268" s="509" t="s">
        <v>18183</v>
      </c>
      <c r="I268" s="509" t="s">
        <v>17558</v>
      </c>
      <c r="J268" s="509" t="s">
        <v>17053</v>
      </c>
      <c r="K268" s="511">
        <v>2</v>
      </c>
      <c r="L268" s="512" t="s">
        <v>18480</v>
      </c>
    </row>
    <row r="269" spans="1:12" ht="28.8" x14ac:dyDescent="0.3">
      <c r="A269" s="509" t="s">
        <v>3946</v>
      </c>
      <c r="B269" s="509" t="s">
        <v>19518</v>
      </c>
      <c r="C269" s="509" t="s">
        <v>10936</v>
      </c>
      <c r="D269" s="509" t="s">
        <v>265</v>
      </c>
      <c r="E269" s="509" t="s">
        <v>15450</v>
      </c>
      <c r="F269" s="509" t="s">
        <v>16</v>
      </c>
      <c r="G269" s="510" t="s">
        <v>8350</v>
      </c>
      <c r="H269" s="509" t="s">
        <v>18183</v>
      </c>
      <c r="I269" s="509" t="s">
        <v>17558</v>
      </c>
      <c r="J269" s="509" t="s">
        <v>17053</v>
      </c>
      <c r="K269" s="511">
        <v>4.4400000000000004</v>
      </c>
      <c r="L269" s="512" t="s">
        <v>18481</v>
      </c>
    </row>
    <row r="270" spans="1:12" ht="43.2" x14ac:dyDescent="0.3">
      <c r="A270" s="509" t="s">
        <v>4504</v>
      </c>
      <c r="B270" s="509" t="s">
        <v>19519</v>
      </c>
      <c r="C270" s="509" t="s">
        <v>18482</v>
      </c>
      <c r="D270" s="509" t="s">
        <v>265</v>
      </c>
      <c r="E270" s="509" t="s">
        <v>15450</v>
      </c>
      <c r="F270" s="509" t="s">
        <v>16</v>
      </c>
      <c r="G270" s="510" t="s">
        <v>8350</v>
      </c>
      <c r="H270" s="509" t="s">
        <v>18192</v>
      </c>
      <c r="I270" s="509" t="s">
        <v>17558</v>
      </c>
      <c r="J270" s="509" t="s">
        <v>17053</v>
      </c>
      <c r="K270" s="511">
        <v>16.64</v>
      </c>
      <c r="L270" s="512" t="s">
        <v>18483</v>
      </c>
    </row>
    <row r="271" spans="1:12" ht="28.8" x14ac:dyDescent="0.3">
      <c r="A271" s="509" t="s">
        <v>6340</v>
      </c>
      <c r="B271" s="509" t="s">
        <v>19520</v>
      </c>
      <c r="C271" s="509" t="s">
        <v>10449</v>
      </c>
      <c r="D271" s="509" t="s">
        <v>265</v>
      </c>
      <c r="E271" s="509" t="s">
        <v>15450</v>
      </c>
      <c r="F271" s="509" t="s">
        <v>16</v>
      </c>
      <c r="G271" s="510" t="s">
        <v>8350</v>
      </c>
      <c r="H271" s="509" t="s">
        <v>18183</v>
      </c>
      <c r="I271" s="509" t="s">
        <v>17558</v>
      </c>
      <c r="J271" s="509" t="s">
        <v>17053</v>
      </c>
      <c r="K271" s="511">
        <v>6</v>
      </c>
      <c r="L271" s="512" t="s">
        <v>18484</v>
      </c>
    </row>
    <row r="272" spans="1:12" ht="28.8" x14ac:dyDescent="0.3">
      <c r="A272" s="509" t="s">
        <v>4595</v>
      </c>
      <c r="B272" s="509" t="s">
        <v>19521</v>
      </c>
      <c r="C272" s="509" t="s">
        <v>10498</v>
      </c>
      <c r="D272" s="509" t="s">
        <v>265</v>
      </c>
      <c r="E272" s="509" t="s">
        <v>15450</v>
      </c>
      <c r="F272" s="509" t="s">
        <v>16</v>
      </c>
      <c r="G272" s="510" t="s">
        <v>8350</v>
      </c>
      <c r="H272" s="509" t="s">
        <v>18183</v>
      </c>
      <c r="I272" s="509" t="s">
        <v>17558</v>
      </c>
      <c r="J272" s="509" t="s">
        <v>17053</v>
      </c>
      <c r="K272" s="511">
        <v>12</v>
      </c>
      <c r="L272" s="512" t="s">
        <v>18485</v>
      </c>
    </row>
    <row r="273" spans="1:12" ht="43.2" x14ac:dyDescent="0.3">
      <c r="A273" s="509" t="s">
        <v>3930</v>
      </c>
      <c r="B273" s="509" t="s">
        <v>19298</v>
      </c>
      <c r="C273" s="509" t="s">
        <v>18486</v>
      </c>
      <c r="D273" s="509" t="s">
        <v>265</v>
      </c>
      <c r="E273" s="509" t="s">
        <v>15450</v>
      </c>
      <c r="F273" s="509" t="s">
        <v>16</v>
      </c>
      <c r="G273" s="510" t="s">
        <v>8350</v>
      </c>
      <c r="H273" s="509" t="s">
        <v>18192</v>
      </c>
      <c r="I273" s="509" t="s">
        <v>17558</v>
      </c>
      <c r="J273" s="509" t="s">
        <v>17054</v>
      </c>
      <c r="K273" s="511">
        <v>7.48</v>
      </c>
      <c r="L273" s="512" t="s">
        <v>18487</v>
      </c>
    </row>
    <row r="274" spans="1:12" ht="43.2" x14ac:dyDescent="0.3">
      <c r="A274" s="509" t="s">
        <v>2746</v>
      </c>
      <c r="B274" s="509" t="s">
        <v>19522</v>
      </c>
      <c r="C274" s="509" t="s">
        <v>18488</v>
      </c>
      <c r="D274" s="509" t="s">
        <v>265</v>
      </c>
      <c r="E274" s="509" t="s">
        <v>15450</v>
      </c>
      <c r="F274" s="509" t="s">
        <v>16</v>
      </c>
      <c r="G274" s="510" t="s">
        <v>8350</v>
      </c>
      <c r="H274" s="509" t="s">
        <v>18192</v>
      </c>
      <c r="I274" s="509" t="s">
        <v>17558</v>
      </c>
      <c r="J274" s="509" t="s">
        <v>17053</v>
      </c>
      <c r="K274" s="511">
        <v>4.32</v>
      </c>
      <c r="L274" s="512" t="s">
        <v>18489</v>
      </c>
    </row>
    <row r="275" spans="1:12" ht="28.8" x14ac:dyDescent="0.3">
      <c r="A275" s="509" t="s">
        <v>7772</v>
      </c>
      <c r="B275" s="509" t="s">
        <v>19727</v>
      </c>
      <c r="C275" s="509" t="s">
        <v>19728</v>
      </c>
      <c r="D275" s="509" t="s">
        <v>265</v>
      </c>
      <c r="E275" s="509" t="s">
        <v>15450</v>
      </c>
      <c r="F275" s="509" t="s">
        <v>16</v>
      </c>
      <c r="G275" s="510" t="s">
        <v>8350</v>
      </c>
      <c r="H275" s="509" t="s">
        <v>18439</v>
      </c>
      <c r="I275" s="509" t="s">
        <v>17558</v>
      </c>
      <c r="J275" s="509" t="s">
        <v>17053</v>
      </c>
      <c r="K275" s="511">
        <v>8</v>
      </c>
      <c r="L275" s="512" t="s">
        <v>19783</v>
      </c>
    </row>
    <row r="276" spans="1:12" ht="28.8" x14ac:dyDescent="0.3">
      <c r="A276" s="509" t="s">
        <v>7928</v>
      </c>
      <c r="B276" s="509" t="s">
        <v>19523</v>
      </c>
      <c r="C276" s="509" t="s">
        <v>10437</v>
      </c>
      <c r="D276" s="509" t="s">
        <v>265</v>
      </c>
      <c r="E276" s="509" t="s">
        <v>15450</v>
      </c>
      <c r="F276" s="509" t="s">
        <v>16</v>
      </c>
      <c r="G276" s="510" t="s">
        <v>8350</v>
      </c>
      <c r="H276" s="509" t="s">
        <v>18183</v>
      </c>
      <c r="I276" s="509" t="s">
        <v>17558</v>
      </c>
      <c r="J276" s="509" t="s">
        <v>17053</v>
      </c>
      <c r="K276" s="511">
        <v>8</v>
      </c>
      <c r="L276" s="512" t="s">
        <v>18490</v>
      </c>
    </row>
    <row r="277" spans="1:12" ht="28.8" x14ac:dyDescent="0.3">
      <c r="A277" s="509" t="s">
        <v>3589</v>
      </c>
      <c r="B277" s="509" t="s">
        <v>19524</v>
      </c>
      <c r="C277" s="509" t="s">
        <v>16300</v>
      </c>
      <c r="D277" s="509" t="s">
        <v>330</v>
      </c>
      <c r="E277" s="509" t="s">
        <v>15448</v>
      </c>
      <c r="F277" s="509" t="s">
        <v>16</v>
      </c>
      <c r="G277" s="510" t="s">
        <v>8350</v>
      </c>
      <c r="H277" s="509" t="s">
        <v>18183</v>
      </c>
      <c r="I277" s="509" t="s">
        <v>17558</v>
      </c>
      <c r="J277" s="509" t="s">
        <v>17053</v>
      </c>
      <c r="K277" s="511">
        <v>4.4800000000000004</v>
      </c>
      <c r="L277" s="512" t="s">
        <v>18491</v>
      </c>
    </row>
    <row r="278" spans="1:12" ht="43.2" x14ac:dyDescent="0.3">
      <c r="A278" s="509" t="s">
        <v>6701</v>
      </c>
      <c r="B278" s="509" t="s">
        <v>19525</v>
      </c>
      <c r="C278" s="509" t="s">
        <v>18492</v>
      </c>
      <c r="D278" s="509" t="s">
        <v>330</v>
      </c>
      <c r="E278" s="509" t="s">
        <v>15448</v>
      </c>
      <c r="F278" s="509" t="s">
        <v>16</v>
      </c>
      <c r="G278" s="510" t="s">
        <v>8350</v>
      </c>
      <c r="H278" s="509" t="s">
        <v>18192</v>
      </c>
      <c r="I278" s="509" t="s">
        <v>17558</v>
      </c>
      <c r="J278" s="509" t="s">
        <v>17053</v>
      </c>
      <c r="K278" s="511">
        <v>3.28</v>
      </c>
      <c r="L278" s="512" t="s">
        <v>18493</v>
      </c>
    </row>
    <row r="279" spans="1:12" ht="28.8" x14ac:dyDescent="0.3">
      <c r="A279" s="509" t="s">
        <v>11649</v>
      </c>
      <c r="B279" s="509" t="s">
        <v>19526</v>
      </c>
      <c r="C279" s="509" t="s">
        <v>11677</v>
      </c>
      <c r="D279" s="509" t="s">
        <v>313</v>
      </c>
      <c r="E279" s="509" t="s">
        <v>15447</v>
      </c>
      <c r="F279" s="509" t="s">
        <v>16</v>
      </c>
      <c r="G279" s="510" t="s">
        <v>8350</v>
      </c>
      <c r="H279" s="509" t="s">
        <v>18183</v>
      </c>
      <c r="I279" s="509" t="s">
        <v>17558</v>
      </c>
      <c r="J279" s="509" t="s">
        <v>17053</v>
      </c>
      <c r="K279" s="511">
        <v>6</v>
      </c>
      <c r="L279" s="512" t="s">
        <v>18494</v>
      </c>
    </row>
    <row r="280" spans="1:12" ht="43.2" x14ac:dyDescent="0.3">
      <c r="A280" s="509" t="s">
        <v>8500</v>
      </c>
      <c r="B280" s="509" t="s">
        <v>19301</v>
      </c>
      <c r="C280" s="509" t="s">
        <v>17293</v>
      </c>
      <c r="D280" s="509" t="s">
        <v>313</v>
      </c>
      <c r="E280" s="509" t="s">
        <v>15447</v>
      </c>
      <c r="F280" s="509" t="s">
        <v>16</v>
      </c>
      <c r="G280" s="510" t="s">
        <v>8350</v>
      </c>
      <c r="H280" s="509" t="s">
        <v>18192</v>
      </c>
      <c r="I280" s="509" t="s">
        <v>17558</v>
      </c>
      <c r="J280" s="509" t="s">
        <v>17294</v>
      </c>
      <c r="K280" s="511">
        <v>12.32</v>
      </c>
      <c r="L280" s="512" t="s">
        <v>27816</v>
      </c>
    </row>
    <row r="281" spans="1:12" ht="43.2" x14ac:dyDescent="0.3">
      <c r="A281" s="509" t="s">
        <v>4353</v>
      </c>
      <c r="B281" s="509" t="s">
        <v>10858</v>
      </c>
      <c r="C281" s="509" t="s">
        <v>10859</v>
      </c>
      <c r="D281" s="509" t="s">
        <v>502</v>
      </c>
      <c r="E281" s="509" t="s">
        <v>15451</v>
      </c>
      <c r="F281" s="509" t="s">
        <v>16</v>
      </c>
      <c r="G281" s="510" t="s">
        <v>8350</v>
      </c>
      <c r="H281" s="509" t="s">
        <v>18183</v>
      </c>
      <c r="I281" s="509" t="s">
        <v>17558</v>
      </c>
      <c r="J281" s="509" t="s">
        <v>17053</v>
      </c>
      <c r="K281" s="511">
        <v>26</v>
      </c>
      <c r="L281" s="512" t="s">
        <v>18495</v>
      </c>
    </row>
    <row r="282" spans="1:12" ht="28.8" x14ac:dyDescent="0.3">
      <c r="A282" s="509" t="s">
        <v>5928</v>
      </c>
      <c r="B282" s="509" t="s">
        <v>19527</v>
      </c>
      <c r="C282" s="509" t="s">
        <v>9966</v>
      </c>
      <c r="D282" s="509" t="s">
        <v>265</v>
      </c>
      <c r="E282" s="509" t="s">
        <v>15450</v>
      </c>
      <c r="F282" s="509" t="s">
        <v>16</v>
      </c>
      <c r="G282" s="510" t="s">
        <v>8350</v>
      </c>
      <c r="H282" s="509" t="s">
        <v>18183</v>
      </c>
      <c r="I282" s="509" t="s">
        <v>17558</v>
      </c>
      <c r="J282" s="509" t="s">
        <v>17053</v>
      </c>
      <c r="K282" s="511">
        <v>28</v>
      </c>
      <c r="L282" s="512" t="s">
        <v>18496</v>
      </c>
    </row>
    <row r="283" spans="1:12" ht="28.8" x14ac:dyDescent="0.3">
      <c r="A283" s="509" t="s">
        <v>17987</v>
      </c>
      <c r="B283" s="509" t="s">
        <v>19528</v>
      </c>
      <c r="C283" s="509" t="s">
        <v>18008</v>
      </c>
      <c r="D283" s="509" t="s">
        <v>265</v>
      </c>
      <c r="E283" s="509" t="s">
        <v>15450</v>
      </c>
      <c r="F283" s="509" t="s">
        <v>16</v>
      </c>
      <c r="G283" s="510" t="s">
        <v>8350</v>
      </c>
      <c r="H283" s="509" t="s">
        <v>18183</v>
      </c>
      <c r="I283" s="509" t="s">
        <v>17558</v>
      </c>
      <c r="J283" s="509" t="s">
        <v>17053</v>
      </c>
      <c r="K283" s="511">
        <v>4</v>
      </c>
      <c r="L283" s="512" t="s">
        <v>18169</v>
      </c>
    </row>
    <row r="284" spans="1:12" ht="28.8" x14ac:dyDescent="0.3">
      <c r="A284" s="509" t="s">
        <v>19203</v>
      </c>
      <c r="B284" s="509" t="s">
        <v>19529</v>
      </c>
      <c r="C284" s="509" t="s">
        <v>19784</v>
      </c>
      <c r="D284" s="509" t="s">
        <v>297</v>
      </c>
      <c r="E284" s="509" t="s">
        <v>15452</v>
      </c>
      <c r="F284" s="509" t="s">
        <v>16</v>
      </c>
      <c r="G284" s="510" t="s">
        <v>8350</v>
      </c>
      <c r="H284" s="509" t="s">
        <v>18183</v>
      </c>
      <c r="I284" s="509" t="s">
        <v>17558</v>
      </c>
      <c r="J284" s="509" t="s">
        <v>17053</v>
      </c>
      <c r="K284" s="511">
        <v>6</v>
      </c>
      <c r="L284" s="512" t="s">
        <v>19785</v>
      </c>
    </row>
    <row r="285" spans="1:12" ht="43.2" x14ac:dyDescent="0.3">
      <c r="A285" s="509" t="s">
        <v>17817</v>
      </c>
      <c r="B285" s="509" t="s">
        <v>18497</v>
      </c>
      <c r="C285" s="509" t="s">
        <v>18498</v>
      </c>
      <c r="D285" s="509" t="s">
        <v>297</v>
      </c>
      <c r="E285" s="509" t="s">
        <v>15452</v>
      </c>
      <c r="F285" s="509" t="s">
        <v>16</v>
      </c>
      <c r="G285" s="510" t="s">
        <v>8350</v>
      </c>
      <c r="H285" s="509" t="s">
        <v>18192</v>
      </c>
      <c r="I285" s="509" t="s">
        <v>17558</v>
      </c>
      <c r="J285" s="509" t="s">
        <v>17053</v>
      </c>
      <c r="K285" s="511">
        <v>88.32</v>
      </c>
      <c r="L285" s="512" t="s">
        <v>18499</v>
      </c>
    </row>
    <row r="286" spans="1:12" ht="43.2" x14ac:dyDescent="0.3">
      <c r="A286" s="509" t="s">
        <v>4957</v>
      </c>
      <c r="B286" s="509" t="s">
        <v>18500</v>
      </c>
      <c r="C286" s="509" t="s">
        <v>18501</v>
      </c>
      <c r="D286" s="509" t="s">
        <v>461</v>
      </c>
      <c r="E286" s="509" t="s">
        <v>15449</v>
      </c>
      <c r="F286" s="509" t="s">
        <v>16</v>
      </c>
      <c r="G286" s="510" t="s">
        <v>8350</v>
      </c>
      <c r="H286" s="509" t="s">
        <v>18192</v>
      </c>
      <c r="I286" s="509" t="s">
        <v>17558</v>
      </c>
      <c r="J286" s="509" t="s">
        <v>17053</v>
      </c>
      <c r="K286" s="511">
        <v>3.48</v>
      </c>
      <c r="L286" s="512" t="s">
        <v>18502</v>
      </c>
    </row>
    <row r="287" spans="1:12" ht="28.8" x14ac:dyDescent="0.3">
      <c r="A287" s="509" t="s">
        <v>4039</v>
      </c>
      <c r="B287" s="509" t="s">
        <v>19530</v>
      </c>
      <c r="C287" s="509" t="s">
        <v>10497</v>
      </c>
      <c r="D287" s="509" t="s">
        <v>461</v>
      </c>
      <c r="E287" s="509" t="s">
        <v>15449</v>
      </c>
      <c r="F287" s="509" t="s">
        <v>16</v>
      </c>
      <c r="G287" s="510" t="s">
        <v>8350</v>
      </c>
      <c r="H287" s="509" t="s">
        <v>18183</v>
      </c>
      <c r="I287" s="509" t="s">
        <v>17558</v>
      </c>
      <c r="J287" s="509" t="s">
        <v>17053</v>
      </c>
      <c r="K287" s="511">
        <v>21</v>
      </c>
      <c r="L287" s="512" t="s">
        <v>18503</v>
      </c>
    </row>
    <row r="288" spans="1:12" ht="28.8" x14ac:dyDescent="0.3">
      <c r="A288" s="509" t="s">
        <v>4268</v>
      </c>
      <c r="B288" s="509" t="s">
        <v>19531</v>
      </c>
      <c r="C288" s="509" t="s">
        <v>10001</v>
      </c>
      <c r="D288" s="509" t="s">
        <v>461</v>
      </c>
      <c r="E288" s="509" t="s">
        <v>15449</v>
      </c>
      <c r="F288" s="509" t="s">
        <v>16</v>
      </c>
      <c r="G288" s="510" t="s">
        <v>8350</v>
      </c>
      <c r="H288" s="509" t="s">
        <v>18183</v>
      </c>
      <c r="I288" s="509" t="s">
        <v>17558</v>
      </c>
      <c r="J288" s="509" t="s">
        <v>17053</v>
      </c>
      <c r="K288" s="511">
        <v>10</v>
      </c>
      <c r="L288" s="512" t="s">
        <v>18504</v>
      </c>
    </row>
    <row r="289" spans="1:12" ht="28.8" x14ac:dyDescent="0.3">
      <c r="A289" s="509" t="s">
        <v>3756</v>
      </c>
      <c r="B289" s="509" t="s">
        <v>10495</v>
      </c>
      <c r="C289" s="509" t="s">
        <v>10496</v>
      </c>
      <c r="D289" s="509" t="s">
        <v>461</v>
      </c>
      <c r="E289" s="509" t="s">
        <v>15449</v>
      </c>
      <c r="F289" s="509" t="s">
        <v>16</v>
      </c>
      <c r="G289" s="510" t="s">
        <v>8350</v>
      </c>
      <c r="H289" s="509" t="s">
        <v>18183</v>
      </c>
      <c r="I289" s="509" t="s">
        <v>17558</v>
      </c>
      <c r="J289" s="509" t="s">
        <v>17053</v>
      </c>
      <c r="K289" s="511">
        <v>6</v>
      </c>
      <c r="L289" s="512" t="s">
        <v>18505</v>
      </c>
    </row>
    <row r="290" spans="1:12" ht="28.8" x14ac:dyDescent="0.3">
      <c r="A290" s="509" t="s">
        <v>17117</v>
      </c>
      <c r="B290" s="509" t="s">
        <v>18018</v>
      </c>
      <c r="C290" s="509" t="s">
        <v>19786</v>
      </c>
      <c r="D290" s="509" t="s">
        <v>461</v>
      </c>
      <c r="E290" s="509" t="s">
        <v>15449</v>
      </c>
      <c r="F290" s="509" t="s">
        <v>16</v>
      </c>
      <c r="G290" s="510" t="s">
        <v>8350</v>
      </c>
      <c r="H290" s="509" t="s">
        <v>18183</v>
      </c>
      <c r="I290" s="509" t="s">
        <v>17558</v>
      </c>
      <c r="J290" s="509" t="s">
        <v>17053</v>
      </c>
      <c r="K290" s="511">
        <v>8</v>
      </c>
      <c r="L290" s="512" t="s">
        <v>18506</v>
      </c>
    </row>
    <row r="291" spans="1:12" ht="28.8" x14ac:dyDescent="0.3">
      <c r="A291" s="509" t="s">
        <v>8089</v>
      </c>
      <c r="B291" s="509" t="s">
        <v>19532</v>
      </c>
      <c r="C291" s="509" t="s">
        <v>10456</v>
      </c>
      <c r="D291" s="509" t="s">
        <v>461</v>
      </c>
      <c r="E291" s="509" t="s">
        <v>15449</v>
      </c>
      <c r="F291" s="509" t="s">
        <v>16</v>
      </c>
      <c r="G291" s="510" t="s">
        <v>8350</v>
      </c>
      <c r="H291" s="509" t="s">
        <v>18183</v>
      </c>
      <c r="I291" s="509" t="s">
        <v>17558</v>
      </c>
      <c r="J291" s="509" t="s">
        <v>17053</v>
      </c>
      <c r="K291" s="511">
        <v>8</v>
      </c>
      <c r="L291" s="512" t="s">
        <v>18507</v>
      </c>
    </row>
    <row r="292" spans="1:12" ht="43.2" x14ac:dyDescent="0.3">
      <c r="A292" s="509" t="s">
        <v>2965</v>
      </c>
      <c r="B292" s="509" t="s">
        <v>19533</v>
      </c>
      <c r="C292" s="509" t="s">
        <v>18508</v>
      </c>
      <c r="D292" s="509" t="s">
        <v>461</v>
      </c>
      <c r="E292" s="509" t="s">
        <v>15449</v>
      </c>
      <c r="F292" s="509" t="s">
        <v>16</v>
      </c>
      <c r="G292" s="510" t="s">
        <v>8350</v>
      </c>
      <c r="H292" s="509" t="s">
        <v>18192</v>
      </c>
      <c r="I292" s="509" t="s">
        <v>17558</v>
      </c>
      <c r="J292" s="509" t="s">
        <v>17053</v>
      </c>
      <c r="K292" s="511">
        <v>4.6399999999999997</v>
      </c>
      <c r="L292" s="512" t="s">
        <v>18509</v>
      </c>
    </row>
    <row r="293" spans="1:12" x14ac:dyDescent="0.3">
      <c r="A293" s="509" t="s">
        <v>11529</v>
      </c>
      <c r="B293" s="509" t="s">
        <v>18510</v>
      </c>
      <c r="C293" s="509" t="s">
        <v>18182</v>
      </c>
      <c r="D293" s="509" t="s">
        <v>461</v>
      </c>
      <c r="E293" s="509" t="s">
        <v>15449</v>
      </c>
      <c r="F293" s="509" t="s">
        <v>16</v>
      </c>
      <c r="G293" s="510" t="s">
        <v>8350</v>
      </c>
      <c r="H293" s="509" t="s">
        <v>10614</v>
      </c>
      <c r="I293" s="509" t="s">
        <v>17558</v>
      </c>
      <c r="J293" s="509" t="s">
        <v>17053</v>
      </c>
      <c r="K293" s="511">
        <v>2</v>
      </c>
      <c r="L293" s="512" t="s">
        <v>18511</v>
      </c>
    </row>
    <row r="294" spans="1:12" ht="28.8" x14ac:dyDescent="0.3">
      <c r="A294" s="509" t="s">
        <v>27216</v>
      </c>
      <c r="B294" s="509" t="s">
        <v>19534</v>
      </c>
      <c r="C294" s="509" t="s">
        <v>18023</v>
      </c>
      <c r="D294" s="509" t="s">
        <v>265</v>
      </c>
      <c r="E294" s="509" t="s">
        <v>15450</v>
      </c>
      <c r="F294" s="509" t="s">
        <v>16</v>
      </c>
      <c r="G294" s="510" t="s">
        <v>8350</v>
      </c>
      <c r="H294" s="509" t="s">
        <v>18183</v>
      </c>
      <c r="I294" s="509" t="s">
        <v>17558</v>
      </c>
      <c r="J294" s="509" t="s">
        <v>17053</v>
      </c>
      <c r="K294" s="511">
        <v>24</v>
      </c>
      <c r="L294" s="512" t="s">
        <v>19787</v>
      </c>
    </row>
    <row r="295" spans="1:12" ht="43.2" x14ac:dyDescent="0.3">
      <c r="A295" s="509" t="s">
        <v>2541</v>
      </c>
      <c r="B295" s="509" t="s">
        <v>19535</v>
      </c>
      <c r="C295" s="509" t="s">
        <v>18512</v>
      </c>
      <c r="D295" s="509" t="s">
        <v>313</v>
      </c>
      <c r="E295" s="509" t="s">
        <v>15447</v>
      </c>
      <c r="F295" s="509" t="s">
        <v>10355</v>
      </c>
      <c r="G295" s="510">
        <v>10</v>
      </c>
      <c r="H295" s="509" t="s">
        <v>18192</v>
      </c>
      <c r="I295" s="509" t="s">
        <v>17558</v>
      </c>
      <c r="J295" s="509" t="s">
        <v>17053</v>
      </c>
      <c r="K295" s="511">
        <v>6.24</v>
      </c>
      <c r="L295" s="512" t="s">
        <v>18513</v>
      </c>
    </row>
    <row r="296" spans="1:12" ht="28.8" x14ac:dyDescent="0.3">
      <c r="A296" s="509" t="s">
        <v>5789</v>
      </c>
      <c r="B296" s="509" t="s">
        <v>19536</v>
      </c>
      <c r="C296" s="509" t="s">
        <v>18514</v>
      </c>
      <c r="D296" s="509" t="s">
        <v>313</v>
      </c>
      <c r="E296" s="509" t="s">
        <v>15447</v>
      </c>
      <c r="F296" s="509" t="s">
        <v>16</v>
      </c>
      <c r="G296" s="510" t="s">
        <v>8350</v>
      </c>
      <c r="H296" s="509" t="s">
        <v>10615</v>
      </c>
      <c r="I296" s="509" t="s">
        <v>17558</v>
      </c>
      <c r="J296" s="509" t="s">
        <v>17053</v>
      </c>
      <c r="K296" s="511">
        <v>8</v>
      </c>
      <c r="L296" s="512" t="s">
        <v>18515</v>
      </c>
    </row>
    <row r="297" spans="1:12" ht="28.8" x14ac:dyDescent="0.3">
      <c r="A297" s="509" t="s">
        <v>3697</v>
      </c>
      <c r="B297" s="509" t="s">
        <v>19537</v>
      </c>
      <c r="C297" s="509" t="s">
        <v>9999</v>
      </c>
      <c r="D297" s="509" t="s">
        <v>265</v>
      </c>
      <c r="E297" s="509" t="s">
        <v>15450</v>
      </c>
      <c r="F297" s="509" t="s">
        <v>16</v>
      </c>
      <c r="G297" s="510" t="s">
        <v>8350</v>
      </c>
      <c r="H297" s="509" t="s">
        <v>18183</v>
      </c>
      <c r="I297" s="509" t="s">
        <v>17558</v>
      </c>
      <c r="J297" s="509" t="s">
        <v>17053</v>
      </c>
      <c r="K297" s="511">
        <v>4</v>
      </c>
      <c r="L297" s="512" t="s">
        <v>18218</v>
      </c>
    </row>
    <row r="298" spans="1:12" ht="28.8" x14ac:dyDescent="0.3">
      <c r="A298" s="509" t="s">
        <v>5634</v>
      </c>
      <c r="B298" s="509" t="s">
        <v>19538</v>
      </c>
      <c r="C298" s="509" t="s">
        <v>9998</v>
      </c>
      <c r="D298" s="509" t="s">
        <v>265</v>
      </c>
      <c r="E298" s="509" t="s">
        <v>15450</v>
      </c>
      <c r="F298" s="509" t="s">
        <v>16</v>
      </c>
      <c r="G298" s="510" t="s">
        <v>8350</v>
      </c>
      <c r="H298" s="509" t="s">
        <v>18183</v>
      </c>
      <c r="I298" s="509" t="s">
        <v>17558</v>
      </c>
      <c r="J298" s="509" t="s">
        <v>17053</v>
      </c>
      <c r="K298" s="511">
        <v>18</v>
      </c>
      <c r="L298" s="512" t="s">
        <v>18516</v>
      </c>
    </row>
    <row r="299" spans="1:12" ht="43.2" x14ac:dyDescent="0.3">
      <c r="A299" s="509" t="s">
        <v>3712</v>
      </c>
      <c r="B299" s="509" t="s">
        <v>19539</v>
      </c>
      <c r="C299" s="509" t="s">
        <v>18517</v>
      </c>
      <c r="D299" s="509" t="s">
        <v>461</v>
      </c>
      <c r="E299" s="509" t="s">
        <v>15449</v>
      </c>
      <c r="F299" s="509" t="s">
        <v>16</v>
      </c>
      <c r="G299" s="510" t="s">
        <v>8350</v>
      </c>
      <c r="H299" s="509" t="s">
        <v>18192</v>
      </c>
      <c r="I299" s="509" t="s">
        <v>17558</v>
      </c>
      <c r="J299" s="509" t="s">
        <v>17053</v>
      </c>
      <c r="K299" s="511">
        <v>7.64</v>
      </c>
      <c r="L299" s="512" t="s">
        <v>18518</v>
      </c>
    </row>
    <row r="300" spans="1:12" ht="28.8" x14ac:dyDescent="0.3">
      <c r="A300" s="509" t="s">
        <v>6910</v>
      </c>
      <c r="B300" s="509" t="s">
        <v>19540</v>
      </c>
      <c r="C300" s="509" t="s">
        <v>10446</v>
      </c>
      <c r="D300" s="509" t="s">
        <v>265</v>
      </c>
      <c r="E300" s="509" t="s">
        <v>15450</v>
      </c>
      <c r="F300" s="509" t="s">
        <v>16</v>
      </c>
      <c r="G300" s="510" t="s">
        <v>8350</v>
      </c>
      <c r="H300" s="509" t="s">
        <v>18183</v>
      </c>
      <c r="I300" s="509" t="s">
        <v>17558</v>
      </c>
      <c r="J300" s="509" t="s">
        <v>17053</v>
      </c>
      <c r="K300" s="511">
        <v>24</v>
      </c>
      <c r="L300" s="512" t="s">
        <v>18519</v>
      </c>
    </row>
    <row r="301" spans="1:12" ht="28.8" x14ac:dyDescent="0.3">
      <c r="A301" s="509" t="s">
        <v>11710</v>
      </c>
      <c r="B301" s="509" t="s">
        <v>19541</v>
      </c>
      <c r="C301" s="509" t="s">
        <v>17557</v>
      </c>
      <c r="D301" s="509" t="s">
        <v>502</v>
      </c>
      <c r="E301" s="509" t="s">
        <v>15451</v>
      </c>
      <c r="F301" s="509" t="s">
        <v>16</v>
      </c>
      <c r="G301" s="510" t="s">
        <v>8350</v>
      </c>
      <c r="H301" s="509" t="s">
        <v>10614</v>
      </c>
      <c r="I301" s="509" t="s">
        <v>17558</v>
      </c>
      <c r="J301" s="509" t="s">
        <v>17053</v>
      </c>
      <c r="K301" s="511">
        <v>2.88</v>
      </c>
      <c r="L301" s="512" t="s">
        <v>18520</v>
      </c>
    </row>
    <row r="302" spans="1:12" ht="43.2" x14ac:dyDescent="0.3">
      <c r="A302" s="509" t="s">
        <v>16788</v>
      </c>
      <c r="B302" s="509" t="s">
        <v>19542</v>
      </c>
      <c r="C302" s="509" t="s">
        <v>18521</v>
      </c>
      <c r="D302" s="509" t="s">
        <v>265</v>
      </c>
      <c r="E302" s="509" t="s">
        <v>15450</v>
      </c>
      <c r="F302" s="509" t="s">
        <v>16</v>
      </c>
      <c r="G302" s="510" t="s">
        <v>8350</v>
      </c>
      <c r="H302" s="509" t="s">
        <v>10614</v>
      </c>
      <c r="I302" s="509" t="s">
        <v>17558</v>
      </c>
      <c r="J302" s="509" t="s">
        <v>17053</v>
      </c>
      <c r="K302" s="511">
        <v>60.32</v>
      </c>
      <c r="L302" s="512" t="s">
        <v>19543</v>
      </c>
    </row>
    <row r="303" spans="1:12" ht="28.8" x14ac:dyDescent="0.3">
      <c r="A303" s="509" t="s">
        <v>5642</v>
      </c>
      <c r="B303" s="509" t="s">
        <v>19544</v>
      </c>
      <c r="C303" s="509" t="s">
        <v>10484</v>
      </c>
      <c r="D303" s="509" t="s">
        <v>265</v>
      </c>
      <c r="E303" s="509" t="s">
        <v>15450</v>
      </c>
      <c r="F303" s="509" t="s">
        <v>16</v>
      </c>
      <c r="G303" s="510" t="s">
        <v>8350</v>
      </c>
      <c r="H303" s="509" t="s">
        <v>18183</v>
      </c>
      <c r="I303" s="509" t="s">
        <v>17558</v>
      </c>
      <c r="J303" s="509" t="s">
        <v>17053</v>
      </c>
      <c r="K303" s="511">
        <v>6</v>
      </c>
      <c r="L303" s="512" t="s">
        <v>18522</v>
      </c>
    </row>
    <row r="304" spans="1:12" ht="28.8" x14ac:dyDescent="0.3">
      <c r="A304" s="509" t="s">
        <v>5677</v>
      </c>
      <c r="B304" s="509" t="s">
        <v>19545</v>
      </c>
      <c r="C304" s="509" t="s">
        <v>15714</v>
      </c>
      <c r="D304" s="509" t="s">
        <v>265</v>
      </c>
      <c r="E304" s="509" t="s">
        <v>15450</v>
      </c>
      <c r="F304" s="509" t="s">
        <v>16</v>
      </c>
      <c r="G304" s="510" t="s">
        <v>8350</v>
      </c>
      <c r="H304" s="509" t="s">
        <v>18183</v>
      </c>
      <c r="I304" s="509" t="s">
        <v>17558</v>
      </c>
      <c r="J304" s="509" t="s">
        <v>17053</v>
      </c>
      <c r="K304" s="511">
        <v>2</v>
      </c>
      <c r="L304" s="512" t="s">
        <v>18523</v>
      </c>
    </row>
    <row r="305" spans="1:12" ht="28.8" x14ac:dyDescent="0.3">
      <c r="A305" s="509" t="s">
        <v>5402</v>
      </c>
      <c r="B305" s="509" t="s">
        <v>9997</v>
      </c>
      <c r="C305" s="509" t="s">
        <v>9996</v>
      </c>
      <c r="D305" s="509" t="s">
        <v>461</v>
      </c>
      <c r="E305" s="509" t="s">
        <v>15449</v>
      </c>
      <c r="F305" s="509" t="s">
        <v>16</v>
      </c>
      <c r="G305" s="510" t="s">
        <v>8350</v>
      </c>
      <c r="H305" s="509" t="s">
        <v>18183</v>
      </c>
      <c r="I305" s="509" t="s">
        <v>17558</v>
      </c>
      <c r="J305" s="509" t="s">
        <v>17053</v>
      </c>
      <c r="K305" s="511">
        <v>16</v>
      </c>
      <c r="L305" s="512" t="s">
        <v>18524</v>
      </c>
    </row>
    <row r="306" spans="1:12" ht="28.8" x14ac:dyDescent="0.3">
      <c r="A306" s="509" t="s">
        <v>5495</v>
      </c>
      <c r="B306" s="509" t="s">
        <v>19295</v>
      </c>
      <c r="C306" s="509" t="s">
        <v>9995</v>
      </c>
      <c r="D306" s="509" t="s">
        <v>265</v>
      </c>
      <c r="E306" s="509" t="s">
        <v>15450</v>
      </c>
      <c r="F306" s="509" t="s">
        <v>16</v>
      </c>
      <c r="G306" s="510" t="s">
        <v>8350</v>
      </c>
      <c r="H306" s="509" t="s">
        <v>18183</v>
      </c>
      <c r="I306" s="509" t="s">
        <v>17558</v>
      </c>
      <c r="J306" s="509" t="s">
        <v>17053</v>
      </c>
      <c r="K306" s="511">
        <v>6</v>
      </c>
      <c r="L306" s="512" t="s">
        <v>18525</v>
      </c>
    </row>
    <row r="307" spans="1:12" ht="43.2" x14ac:dyDescent="0.3">
      <c r="A307" s="509" t="s">
        <v>16315</v>
      </c>
      <c r="B307" s="509" t="s">
        <v>19546</v>
      </c>
      <c r="C307" s="509" t="s">
        <v>18526</v>
      </c>
      <c r="D307" s="509" t="s">
        <v>461</v>
      </c>
      <c r="E307" s="509" t="s">
        <v>15449</v>
      </c>
      <c r="F307" s="509" t="s">
        <v>16</v>
      </c>
      <c r="G307" s="510" t="s">
        <v>8350</v>
      </c>
      <c r="H307" s="509" t="s">
        <v>18192</v>
      </c>
      <c r="I307" s="509" t="s">
        <v>17558</v>
      </c>
      <c r="J307" s="509" t="s">
        <v>17053</v>
      </c>
      <c r="K307" s="511">
        <v>8.48</v>
      </c>
      <c r="L307" s="512" t="s">
        <v>18527</v>
      </c>
    </row>
    <row r="308" spans="1:12" ht="28.8" x14ac:dyDescent="0.3">
      <c r="A308" s="509" t="s">
        <v>3194</v>
      </c>
      <c r="B308" s="509" t="s">
        <v>19547</v>
      </c>
      <c r="C308" s="509" t="s">
        <v>9994</v>
      </c>
      <c r="D308" s="509" t="s">
        <v>461</v>
      </c>
      <c r="E308" s="509" t="s">
        <v>15449</v>
      </c>
      <c r="F308" s="509" t="s">
        <v>16</v>
      </c>
      <c r="G308" s="510" t="s">
        <v>8350</v>
      </c>
      <c r="H308" s="509" t="s">
        <v>18183</v>
      </c>
      <c r="I308" s="509" t="s">
        <v>17558</v>
      </c>
      <c r="J308" s="509" t="s">
        <v>17053</v>
      </c>
      <c r="K308" s="511">
        <v>4</v>
      </c>
      <c r="L308" s="512" t="s">
        <v>18528</v>
      </c>
    </row>
    <row r="309" spans="1:12" ht="28.8" x14ac:dyDescent="0.3">
      <c r="A309" s="509" t="s">
        <v>6888</v>
      </c>
      <c r="B309" s="509" t="s">
        <v>19548</v>
      </c>
      <c r="C309" s="509" t="s">
        <v>9993</v>
      </c>
      <c r="D309" s="509" t="s">
        <v>265</v>
      </c>
      <c r="E309" s="509" t="s">
        <v>15450</v>
      </c>
      <c r="F309" s="509" t="s">
        <v>16</v>
      </c>
      <c r="G309" s="510" t="s">
        <v>8350</v>
      </c>
      <c r="H309" s="509" t="s">
        <v>18183</v>
      </c>
      <c r="I309" s="509" t="s">
        <v>17558</v>
      </c>
      <c r="J309" s="509" t="s">
        <v>17053</v>
      </c>
      <c r="K309" s="511">
        <v>7</v>
      </c>
      <c r="L309" s="512" t="s">
        <v>18529</v>
      </c>
    </row>
    <row r="310" spans="1:12" ht="28.8" x14ac:dyDescent="0.3">
      <c r="A310" s="509" t="s">
        <v>10714</v>
      </c>
      <c r="B310" s="509" t="s">
        <v>10483</v>
      </c>
      <c r="C310" s="509" t="s">
        <v>10439</v>
      </c>
      <c r="D310" s="509" t="s">
        <v>461</v>
      </c>
      <c r="E310" s="509" t="s">
        <v>15448</v>
      </c>
      <c r="F310" s="509" t="s">
        <v>16</v>
      </c>
      <c r="G310" s="510" t="s">
        <v>8350</v>
      </c>
      <c r="H310" s="509" t="s">
        <v>18183</v>
      </c>
      <c r="I310" s="509" t="s">
        <v>17558</v>
      </c>
      <c r="J310" s="509" t="s">
        <v>17053</v>
      </c>
      <c r="K310" s="511">
        <v>8</v>
      </c>
      <c r="L310" s="512" t="s">
        <v>18530</v>
      </c>
    </row>
    <row r="311" spans="1:12" ht="28.8" x14ac:dyDescent="0.3">
      <c r="A311" s="509" t="s">
        <v>8019</v>
      </c>
      <c r="B311" s="509" t="s">
        <v>19549</v>
      </c>
      <c r="C311" s="509" t="s">
        <v>10468</v>
      </c>
      <c r="D311" s="509" t="s">
        <v>461</v>
      </c>
      <c r="E311" s="509" t="s">
        <v>15448</v>
      </c>
      <c r="F311" s="509" t="s">
        <v>16</v>
      </c>
      <c r="G311" s="510" t="s">
        <v>8350</v>
      </c>
      <c r="H311" s="509" t="s">
        <v>18183</v>
      </c>
      <c r="I311" s="509" t="s">
        <v>17558</v>
      </c>
      <c r="J311" s="509" t="s">
        <v>17053</v>
      </c>
      <c r="K311" s="511">
        <v>17</v>
      </c>
      <c r="L311" s="512" t="s">
        <v>18531</v>
      </c>
    </row>
    <row r="312" spans="1:12" ht="28.8" x14ac:dyDescent="0.3">
      <c r="A312" s="509" t="s">
        <v>6048</v>
      </c>
      <c r="B312" s="509" t="s">
        <v>19550</v>
      </c>
      <c r="C312" s="509" t="s">
        <v>10442</v>
      </c>
      <c r="D312" s="509" t="s">
        <v>265</v>
      </c>
      <c r="E312" s="509" t="s">
        <v>15450</v>
      </c>
      <c r="F312" s="509" t="s">
        <v>16</v>
      </c>
      <c r="G312" s="510" t="s">
        <v>8350</v>
      </c>
      <c r="H312" s="509" t="s">
        <v>18183</v>
      </c>
      <c r="I312" s="509" t="s">
        <v>17558</v>
      </c>
      <c r="J312" s="509" t="s">
        <v>17053</v>
      </c>
      <c r="K312" s="511">
        <v>6</v>
      </c>
      <c r="L312" s="512" t="s">
        <v>18532</v>
      </c>
    </row>
    <row r="313" spans="1:12" ht="72" x14ac:dyDescent="0.3">
      <c r="A313" s="509" t="s">
        <v>10383</v>
      </c>
      <c r="B313" s="509" t="s">
        <v>19551</v>
      </c>
      <c r="C313" s="509" t="s">
        <v>17879</v>
      </c>
      <c r="D313" s="509" t="s">
        <v>265</v>
      </c>
      <c r="E313" s="509" t="s">
        <v>15450</v>
      </c>
      <c r="F313" s="509" t="s">
        <v>16</v>
      </c>
      <c r="G313" s="510" t="s">
        <v>8350</v>
      </c>
      <c r="H313" s="509" t="s">
        <v>18192</v>
      </c>
      <c r="I313" s="509" t="s">
        <v>17558</v>
      </c>
      <c r="J313" s="509" t="s">
        <v>17053</v>
      </c>
      <c r="K313" s="511">
        <v>44</v>
      </c>
      <c r="L313" s="512" t="s">
        <v>18533</v>
      </c>
    </row>
    <row r="314" spans="1:12" ht="28.8" x14ac:dyDescent="0.3">
      <c r="A314" s="509" t="s">
        <v>4535</v>
      </c>
      <c r="B314" s="509" t="s">
        <v>19552</v>
      </c>
      <c r="C314" s="509" t="s">
        <v>10998</v>
      </c>
      <c r="D314" s="509" t="s">
        <v>461</v>
      </c>
      <c r="E314" s="509" t="s">
        <v>15449</v>
      </c>
      <c r="F314" s="509" t="s">
        <v>16</v>
      </c>
      <c r="G314" s="510" t="s">
        <v>8350</v>
      </c>
      <c r="H314" s="509" t="s">
        <v>18183</v>
      </c>
      <c r="I314" s="509" t="s">
        <v>17558</v>
      </c>
      <c r="J314" s="509" t="s">
        <v>17053</v>
      </c>
      <c r="K314" s="511">
        <v>3.96</v>
      </c>
      <c r="L314" s="512" t="s">
        <v>18534</v>
      </c>
    </row>
    <row r="315" spans="1:12" ht="28.8" x14ac:dyDescent="0.3">
      <c r="A315" s="509" t="s">
        <v>4551</v>
      </c>
      <c r="B315" s="509" t="s">
        <v>19553</v>
      </c>
      <c r="C315" s="509" t="s">
        <v>9963</v>
      </c>
      <c r="D315" s="509" t="s">
        <v>461</v>
      </c>
      <c r="E315" s="509" t="s">
        <v>15449</v>
      </c>
      <c r="F315" s="509" t="s">
        <v>16</v>
      </c>
      <c r="G315" s="510" t="s">
        <v>8350</v>
      </c>
      <c r="H315" s="509" t="s">
        <v>18183</v>
      </c>
      <c r="I315" s="509" t="s">
        <v>17558</v>
      </c>
      <c r="J315" s="509" t="s">
        <v>17053</v>
      </c>
      <c r="K315" s="511">
        <v>4</v>
      </c>
      <c r="L315" s="512" t="s">
        <v>18229</v>
      </c>
    </row>
    <row r="316" spans="1:12" ht="57.6" x14ac:dyDescent="0.3">
      <c r="A316" s="509" t="s">
        <v>4775</v>
      </c>
      <c r="B316" s="509" t="s">
        <v>19554</v>
      </c>
      <c r="C316" s="509" t="s">
        <v>18535</v>
      </c>
      <c r="D316" s="509" t="s">
        <v>461</v>
      </c>
      <c r="E316" s="509" t="s">
        <v>15449</v>
      </c>
      <c r="F316" s="509" t="s">
        <v>16</v>
      </c>
      <c r="G316" s="510" t="s">
        <v>8350</v>
      </c>
      <c r="H316" s="509" t="s">
        <v>18192</v>
      </c>
      <c r="I316" s="509" t="s">
        <v>17558</v>
      </c>
      <c r="J316" s="509" t="s">
        <v>17053</v>
      </c>
      <c r="K316" s="511">
        <v>44.32</v>
      </c>
      <c r="L316" s="512" t="s">
        <v>18536</v>
      </c>
    </row>
    <row r="317" spans="1:12" ht="28.8" x14ac:dyDescent="0.3">
      <c r="A317" s="509" t="s">
        <v>4605</v>
      </c>
      <c r="B317" s="509" t="s">
        <v>19555</v>
      </c>
      <c r="C317" s="509" t="s">
        <v>10995</v>
      </c>
      <c r="D317" s="509" t="s">
        <v>461</v>
      </c>
      <c r="E317" s="509" t="s">
        <v>15449</v>
      </c>
      <c r="F317" s="509" t="s">
        <v>16</v>
      </c>
      <c r="G317" s="510" t="s">
        <v>8350</v>
      </c>
      <c r="H317" s="509" t="s">
        <v>18183</v>
      </c>
      <c r="I317" s="509" t="s">
        <v>17558</v>
      </c>
      <c r="J317" s="509" t="s">
        <v>17053</v>
      </c>
      <c r="K317" s="511">
        <v>2.17</v>
      </c>
      <c r="L317" s="512" t="s">
        <v>18537</v>
      </c>
    </row>
    <row r="318" spans="1:12" ht="28.8" x14ac:dyDescent="0.3">
      <c r="A318" s="509" t="s">
        <v>4420</v>
      </c>
      <c r="B318" s="509" t="s">
        <v>19556</v>
      </c>
      <c r="C318" s="509" t="s">
        <v>10992</v>
      </c>
      <c r="D318" s="509" t="s">
        <v>461</v>
      </c>
      <c r="E318" s="509" t="s">
        <v>15449</v>
      </c>
      <c r="F318" s="509" t="s">
        <v>16</v>
      </c>
      <c r="G318" s="510" t="s">
        <v>8350</v>
      </c>
      <c r="H318" s="509" t="s">
        <v>18183</v>
      </c>
      <c r="I318" s="509" t="s">
        <v>17558</v>
      </c>
      <c r="J318" s="509" t="s">
        <v>17053</v>
      </c>
      <c r="K318" s="511">
        <v>3</v>
      </c>
      <c r="L318" s="512" t="s">
        <v>18306</v>
      </c>
    </row>
    <row r="319" spans="1:12" ht="28.8" x14ac:dyDescent="0.3">
      <c r="A319" s="509" t="s">
        <v>4675</v>
      </c>
      <c r="B319" s="509" t="s">
        <v>19557</v>
      </c>
      <c r="C319" s="509" t="s">
        <v>10660</v>
      </c>
      <c r="D319" s="509" t="s">
        <v>461</v>
      </c>
      <c r="E319" s="509" t="s">
        <v>15449</v>
      </c>
      <c r="F319" s="509" t="s">
        <v>16</v>
      </c>
      <c r="G319" s="510" t="s">
        <v>8350</v>
      </c>
      <c r="H319" s="509" t="s">
        <v>18183</v>
      </c>
      <c r="I319" s="509" t="s">
        <v>17558</v>
      </c>
      <c r="J319" s="509" t="s">
        <v>17053</v>
      </c>
      <c r="K319" s="511">
        <v>6</v>
      </c>
      <c r="L319" s="512" t="s">
        <v>18538</v>
      </c>
    </row>
    <row r="320" spans="1:12" ht="28.8" x14ac:dyDescent="0.3">
      <c r="A320" s="509" t="s">
        <v>9220</v>
      </c>
      <c r="B320" s="509" t="s">
        <v>19558</v>
      </c>
      <c r="C320" s="509" t="s">
        <v>10850</v>
      </c>
      <c r="D320" s="509" t="s">
        <v>461</v>
      </c>
      <c r="E320" s="509" t="s">
        <v>15449</v>
      </c>
      <c r="F320" s="509" t="s">
        <v>16</v>
      </c>
      <c r="G320" s="510" t="s">
        <v>8350</v>
      </c>
      <c r="H320" s="509" t="s">
        <v>18183</v>
      </c>
      <c r="I320" s="509" t="s">
        <v>17558</v>
      </c>
      <c r="J320" s="509" t="s">
        <v>17053</v>
      </c>
      <c r="K320" s="511">
        <v>2.48</v>
      </c>
      <c r="L320" s="512" t="s">
        <v>18539</v>
      </c>
    </row>
    <row r="321" spans="1:12" ht="43.2" x14ac:dyDescent="0.3">
      <c r="A321" s="509" t="s">
        <v>15902</v>
      </c>
      <c r="B321" s="509" t="s">
        <v>19559</v>
      </c>
      <c r="C321" s="509" t="s">
        <v>18540</v>
      </c>
      <c r="D321" s="509" t="s">
        <v>461</v>
      </c>
      <c r="E321" s="509" t="s">
        <v>15449</v>
      </c>
      <c r="F321" s="509" t="s">
        <v>16</v>
      </c>
      <c r="G321" s="510" t="s">
        <v>8350</v>
      </c>
      <c r="H321" s="509" t="s">
        <v>18192</v>
      </c>
      <c r="I321" s="509" t="s">
        <v>17558</v>
      </c>
      <c r="J321" s="509" t="s">
        <v>17053</v>
      </c>
      <c r="K321" s="511">
        <v>3.76</v>
      </c>
      <c r="L321" s="512" t="s">
        <v>18541</v>
      </c>
    </row>
    <row r="322" spans="1:12" ht="28.8" x14ac:dyDescent="0.3">
      <c r="A322" s="509" t="s">
        <v>4428</v>
      </c>
      <c r="B322" s="509" t="s">
        <v>19560</v>
      </c>
      <c r="C322" s="509" t="s">
        <v>10994</v>
      </c>
      <c r="D322" s="509" t="s">
        <v>461</v>
      </c>
      <c r="E322" s="509" t="s">
        <v>15449</v>
      </c>
      <c r="F322" s="509" t="s">
        <v>16</v>
      </c>
      <c r="G322" s="510" t="s">
        <v>8350</v>
      </c>
      <c r="H322" s="509" t="s">
        <v>18183</v>
      </c>
      <c r="I322" s="509" t="s">
        <v>17558</v>
      </c>
      <c r="J322" s="509" t="s">
        <v>17053</v>
      </c>
      <c r="K322" s="511">
        <v>2.92</v>
      </c>
      <c r="L322" s="512" t="s">
        <v>18542</v>
      </c>
    </row>
    <row r="323" spans="1:12" ht="28.8" x14ac:dyDescent="0.3">
      <c r="A323" s="509" t="s">
        <v>4531</v>
      </c>
      <c r="B323" s="509" t="s">
        <v>19561</v>
      </c>
      <c r="C323" s="509" t="s">
        <v>9991</v>
      </c>
      <c r="D323" s="509" t="s">
        <v>461</v>
      </c>
      <c r="E323" s="509" t="s">
        <v>15449</v>
      </c>
      <c r="F323" s="509" t="s">
        <v>16</v>
      </c>
      <c r="G323" s="510" t="s">
        <v>8350</v>
      </c>
      <c r="H323" s="509" t="s">
        <v>18183</v>
      </c>
      <c r="I323" s="509" t="s">
        <v>17558</v>
      </c>
      <c r="J323" s="509" t="s">
        <v>17053</v>
      </c>
      <c r="K323" s="511">
        <v>10</v>
      </c>
      <c r="L323" s="512" t="s">
        <v>18543</v>
      </c>
    </row>
    <row r="324" spans="1:12" x14ac:dyDescent="0.3">
      <c r="A324" s="509" t="s">
        <v>2984</v>
      </c>
      <c r="B324" s="509" t="s">
        <v>19562</v>
      </c>
      <c r="C324" s="509" t="s">
        <v>18544</v>
      </c>
      <c r="D324" s="509" t="s">
        <v>297</v>
      </c>
      <c r="E324" s="509" t="s">
        <v>15452</v>
      </c>
      <c r="F324" s="509" t="s">
        <v>16</v>
      </c>
      <c r="G324" s="510" t="s">
        <v>8350</v>
      </c>
      <c r="H324" s="509" t="s">
        <v>18183</v>
      </c>
      <c r="I324" s="509" t="s">
        <v>17558</v>
      </c>
      <c r="J324" s="509" t="s">
        <v>18545</v>
      </c>
      <c r="K324" s="511">
        <v>2</v>
      </c>
      <c r="L324" s="512" t="s">
        <v>18546</v>
      </c>
    </row>
    <row r="325" spans="1:12" ht="28.8" x14ac:dyDescent="0.3">
      <c r="A325" s="509" t="s">
        <v>16779</v>
      </c>
      <c r="B325" s="509" t="s">
        <v>17876</v>
      </c>
      <c r="C325" s="509" t="s">
        <v>17877</v>
      </c>
      <c r="D325" s="509" t="s">
        <v>265</v>
      </c>
      <c r="E325" s="509" t="s">
        <v>15450</v>
      </c>
      <c r="F325" s="509" t="s">
        <v>16</v>
      </c>
      <c r="G325" s="510" t="s">
        <v>8350</v>
      </c>
      <c r="H325" s="509" t="s">
        <v>18183</v>
      </c>
      <c r="I325" s="509" t="s">
        <v>17558</v>
      </c>
      <c r="J325" s="509" t="s">
        <v>17053</v>
      </c>
      <c r="K325" s="511">
        <v>5.28</v>
      </c>
      <c r="L325" s="512" t="s">
        <v>18547</v>
      </c>
    </row>
    <row r="326" spans="1:12" ht="43.2" x14ac:dyDescent="0.3">
      <c r="A326" s="509" t="s">
        <v>18111</v>
      </c>
      <c r="B326" s="509" t="s">
        <v>18548</v>
      </c>
      <c r="C326" s="509" t="s">
        <v>19788</v>
      </c>
      <c r="D326" s="509" t="s">
        <v>265</v>
      </c>
      <c r="E326" s="509" t="s">
        <v>15450</v>
      </c>
      <c r="F326" s="509" t="s">
        <v>16</v>
      </c>
      <c r="G326" s="510" t="s">
        <v>8350</v>
      </c>
      <c r="H326" s="509" t="s">
        <v>18192</v>
      </c>
      <c r="I326" s="509" t="s">
        <v>17558</v>
      </c>
      <c r="J326" s="509" t="s">
        <v>17053</v>
      </c>
      <c r="K326" s="511">
        <v>24.32</v>
      </c>
      <c r="L326" s="512" t="s">
        <v>18549</v>
      </c>
    </row>
    <row r="327" spans="1:12" ht="28.8" x14ac:dyDescent="0.3">
      <c r="A327" s="509" t="s">
        <v>6835</v>
      </c>
      <c r="B327" s="509" t="s">
        <v>19563</v>
      </c>
      <c r="C327" s="509" t="s">
        <v>10482</v>
      </c>
      <c r="D327" s="509" t="s">
        <v>265</v>
      </c>
      <c r="E327" s="509" t="s">
        <v>15450</v>
      </c>
      <c r="F327" s="509" t="s">
        <v>16</v>
      </c>
      <c r="G327" s="510" t="s">
        <v>8350</v>
      </c>
      <c r="H327" s="509" t="s">
        <v>18183</v>
      </c>
      <c r="I327" s="509" t="s">
        <v>17558</v>
      </c>
      <c r="J327" s="509" t="s">
        <v>17053</v>
      </c>
      <c r="K327" s="511">
        <v>4</v>
      </c>
      <c r="L327" s="512" t="s">
        <v>18218</v>
      </c>
    </row>
    <row r="328" spans="1:12" ht="28.8" x14ac:dyDescent="0.3">
      <c r="A328" s="509" t="s">
        <v>6188</v>
      </c>
      <c r="B328" s="509" t="s">
        <v>19564</v>
      </c>
      <c r="C328" s="509" t="s">
        <v>10959</v>
      </c>
      <c r="D328" s="509" t="s">
        <v>265</v>
      </c>
      <c r="E328" s="509" t="s">
        <v>15450</v>
      </c>
      <c r="F328" s="509" t="s">
        <v>16</v>
      </c>
      <c r="G328" s="510" t="s">
        <v>8350</v>
      </c>
      <c r="H328" s="509" t="s">
        <v>18183</v>
      </c>
      <c r="I328" s="509" t="s">
        <v>17558</v>
      </c>
      <c r="J328" s="509" t="s">
        <v>17053</v>
      </c>
      <c r="K328" s="511">
        <v>3</v>
      </c>
      <c r="L328" s="512" t="s">
        <v>18550</v>
      </c>
    </row>
    <row r="329" spans="1:12" ht="28.8" x14ac:dyDescent="0.3">
      <c r="A329" s="509" t="s">
        <v>5595</v>
      </c>
      <c r="B329" s="509" t="s">
        <v>19294</v>
      </c>
      <c r="C329" s="509" t="s">
        <v>9990</v>
      </c>
      <c r="D329" s="509" t="s">
        <v>265</v>
      </c>
      <c r="E329" s="509" t="s">
        <v>15450</v>
      </c>
      <c r="F329" s="509" t="s">
        <v>16</v>
      </c>
      <c r="G329" s="510" t="s">
        <v>8350</v>
      </c>
      <c r="H329" s="509" t="s">
        <v>18183</v>
      </c>
      <c r="I329" s="509" t="s">
        <v>17558</v>
      </c>
      <c r="J329" s="509" t="s">
        <v>17053</v>
      </c>
      <c r="K329" s="511">
        <v>6</v>
      </c>
      <c r="L329" s="512" t="s">
        <v>18551</v>
      </c>
    </row>
    <row r="330" spans="1:12" ht="28.8" x14ac:dyDescent="0.3">
      <c r="A330" s="509" t="s">
        <v>2845</v>
      </c>
      <c r="B330" s="509" t="s">
        <v>19565</v>
      </c>
      <c r="C330" s="509" t="s">
        <v>9989</v>
      </c>
      <c r="D330" s="509" t="s">
        <v>265</v>
      </c>
      <c r="E330" s="509" t="s">
        <v>15450</v>
      </c>
      <c r="F330" s="509" t="s">
        <v>16</v>
      </c>
      <c r="G330" s="510" t="s">
        <v>8350</v>
      </c>
      <c r="H330" s="509" t="s">
        <v>18183</v>
      </c>
      <c r="I330" s="509" t="s">
        <v>17558</v>
      </c>
      <c r="J330" s="509" t="s">
        <v>17053</v>
      </c>
      <c r="K330" s="511">
        <v>6</v>
      </c>
      <c r="L330" s="512" t="s">
        <v>18552</v>
      </c>
    </row>
    <row r="331" spans="1:12" ht="43.2" x14ac:dyDescent="0.3">
      <c r="A331" s="509" t="s">
        <v>18109</v>
      </c>
      <c r="B331" s="509" t="s">
        <v>19789</v>
      </c>
      <c r="C331" s="509" t="s">
        <v>27817</v>
      </c>
      <c r="D331" s="509" t="s">
        <v>265</v>
      </c>
      <c r="E331" s="509" t="s">
        <v>15450</v>
      </c>
      <c r="F331" s="509" t="s">
        <v>16</v>
      </c>
      <c r="G331" s="510" t="s">
        <v>8350</v>
      </c>
      <c r="H331" s="509" t="s">
        <v>18192</v>
      </c>
      <c r="I331" s="509" t="s">
        <v>17558</v>
      </c>
      <c r="J331" s="509" t="s">
        <v>17053</v>
      </c>
      <c r="K331" s="511">
        <v>28.32</v>
      </c>
      <c r="L331" s="512" t="s">
        <v>18553</v>
      </c>
    </row>
    <row r="332" spans="1:12" ht="28.8" x14ac:dyDescent="0.3">
      <c r="A332" s="509" t="s">
        <v>7715</v>
      </c>
      <c r="B332" s="509" t="s">
        <v>19566</v>
      </c>
      <c r="C332" s="509" t="s">
        <v>18554</v>
      </c>
      <c r="D332" s="509" t="s">
        <v>313</v>
      </c>
      <c r="E332" s="509" t="s">
        <v>15447</v>
      </c>
      <c r="F332" s="509" t="s">
        <v>16</v>
      </c>
      <c r="G332" s="510" t="s">
        <v>8350</v>
      </c>
      <c r="H332" s="509" t="s">
        <v>10604</v>
      </c>
      <c r="I332" s="509" t="s">
        <v>17558</v>
      </c>
      <c r="J332" s="509" t="s">
        <v>17053</v>
      </c>
      <c r="K332" s="511">
        <v>2</v>
      </c>
      <c r="L332" s="512" t="s">
        <v>27818</v>
      </c>
    </row>
    <row r="333" spans="1:12" ht="43.2" x14ac:dyDescent="0.3">
      <c r="A333" s="509" t="s">
        <v>10763</v>
      </c>
      <c r="B333" s="509" t="s">
        <v>19567</v>
      </c>
      <c r="C333" s="509" t="s">
        <v>18555</v>
      </c>
      <c r="D333" s="509" t="s">
        <v>265</v>
      </c>
      <c r="E333" s="509" t="s">
        <v>15450</v>
      </c>
      <c r="F333" s="509" t="s">
        <v>16</v>
      </c>
      <c r="G333" s="510" t="s">
        <v>8350</v>
      </c>
      <c r="H333" s="509" t="s">
        <v>18192</v>
      </c>
      <c r="I333" s="509" t="s">
        <v>17558</v>
      </c>
      <c r="J333" s="509" t="s">
        <v>17053</v>
      </c>
      <c r="K333" s="511">
        <v>6.8</v>
      </c>
      <c r="L333" s="512" t="s">
        <v>18556</v>
      </c>
    </row>
    <row r="334" spans="1:12" ht="28.8" x14ac:dyDescent="0.3">
      <c r="A334" s="509" t="s">
        <v>6694</v>
      </c>
      <c r="B334" s="509" t="s">
        <v>19293</v>
      </c>
      <c r="C334" s="509" t="s">
        <v>9987</v>
      </c>
      <c r="D334" s="509" t="s">
        <v>265</v>
      </c>
      <c r="E334" s="509" t="s">
        <v>15450</v>
      </c>
      <c r="F334" s="509" t="s">
        <v>16</v>
      </c>
      <c r="G334" s="510" t="s">
        <v>8350</v>
      </c>
      <c r="H334" s="509" t="s">
        <v>18183</v>
      </c>
      <c r="I334" s="509" t="s">
        <v>17558</v>
      </c>
      <c r="J334" s="509" t="s">
        <v>17053</v>
      </c>
      <c r="K334" s="511">
        <v>14</v>
      </c>
      <c r="L334" s="512" t="s">
        <v>18557</v>
      </c>
    </row>
    <row r="335" spans="1:12" ht="28.8" x14ac:dyDescent="0.3">
      <c r="A335" s="509" t="s">
        <v>8191</v>
      </c>
      <c r="B335" s="509" t="s">
        <v>19568</v>
      </c>
      <c r="C335" s="509" t="s">
        <v>10481</v>
      </c>
      <c r="D335" s="509" t="s">
        <v>265</v>
      </c>
      <c r="E335" s="509" t="s">
        <v>15450</v>
      </c>
      <c r="F335" s="509" t="s">
        <v>16</v>
      </c>
      <c r="G335" s="510" t="s">
        <v>8350</v>
      </c>
      <c r="H335" s="509" t="s">
        <v>18183</v>
      </c>
      <c r="I335" s="509" t="s">
        <v>17558</v>
      </c>
      <c r="J335" s="509" t="s">
        <v>17053</v>
      </c>
      <c r="K335" s="511">
        <v>5</v>
      </c>
      <c r="L335" s="512" t="s">
        <v>18701</v>
      </c>
    </row>
    <row r="336" spans="1:12" ht="28.8" x14ac:dyDescent="0.3">
      <c r="A336" s="509" t="s">
        <v>7507</v>
      </c>
      <c r="B336" s="509" t="s">
        <v>19569</v>
      </c>
      <c r="C336" s="509" t="s">
        <v>15549</v>
      </c>
      <c r="D336" s="509" t="s">
        <v>313</v>
      </c>
      <c r="E336" s="509" t="s">
        <v>15447</v>
      </c>
      <c r="F336" s="509" t="s">
        <v>16</v>
      </c>
      <c r="G336" s="510" t="s">
        <v>8350</v>
      </c>
      <c r="H336" s="509" t="s">
        <v>18183</v>
      </c>
      <c r="I336" s="509" t="s">
        <v>17558</v>
      </c>
      <c r="J336" s="509" t="s">
        <v>17053</v>
      </c>
      <c r="K336" s="511">
        <v>2.48</v>
      </c>
      <c r="L336" s="512" t="s">
        <v>18260</v>
      </c>
    </row>
    <row r="337" spans="1:12" ht="43.2" x14ac:dyDescent="0.3">
      <c r="A337" s="509" t="s">
        <v>7460</v>
      </c>
      <c r="B337" s="509" t="s">
        <v>19570</v>
      </c>
      <c r="C337" s="509" t="s">
        <v>18558</v>
      </c>
      <c r="D337" s="509" t="s">
        <v>313</v>
      </c>
      <c r="E337" s="509" t="s">
        <v>15447</v>
      </c>
      <c r="F337" s="509" t="s">
        <v>16</v>
      </c>
      <c r="G337" s="510" t="s">
        <v>8350</v>
      </c>
      <c r="H337" s="509" t="s">
        <v>18192</v>
      </c>
      <c r="I337" s="509" t="s">
        <v>17558</v>
      </c>
      <c r="J337" s="509" t="s">
        <v>17053</v>
      </c>
      <c r="K337" s="511">
        <v>7.32</v>
      </c>
      <c r="L337" s="512" t="s">
        <v>18559</v>
      </c>
    </row>
    <row r="338" spans="1:12" ht="43.2" x14ac:dyDescent="0.3">
      <c r="A338" s="509" t="s">
        <v>3157</v>
      </c>
      <c r="B338" s="509" t="s">
        <v>19571</v>
      </c>
      <c r="C338" s="509" t="s">
        <v>18560</v>
      </c>
      <c r="D338" s="509" t="s">
        <v>313</v>
      </c>
      <c r="E338" s="509" t="s">
        <v>15447</v>
      </c>
      <c r="F338" s="509" t="s">
        <v>16</v>
      </c>
      <c r="G338" s="510" t="s">
        <v>8350</v>
      </c>
      <c r="H338" s="509" t="s">
        <v>18192</v>
      </c>
      <c r="I338" s="509" t="s">
        <v>17558</v>
      </c>
      <c r="J338" s="509" t="s">
        <v>17053</v>
      </c>
      <c r="K338" s="511">
        <v>3.28</v>
      </c>
      <c r="L338" s="512" t="s">
        <v>18561</v>
      </c>
    </row>
    <row r="339" spans="1:12" ht="43.2" x14ac:dyDescent="0.3">
      <c r="A339" s="509" t="s">
        <v>3084</v>
      </c>
      <c r="B339" s="509" t="s">
        <v>18009</v>
      </c>
      <c r="C339" s="509" t="s">
        <v>18010</v>
      </c>
      <c r="D339" s="509" t="s">
        <v>313</v>
      </c>
      <c r="E339" s="509" t="s">
        <v>15447</v>
      </c>
      <c r="F339" s="509" t="s">
        <v>16</v>
      </c>
      <c r="G339" s="510" t="s">
        <v>8350</v>
      </c>
      <c r="H339" s="509" t="s">
        <v>18192</v>
      </c>
      <c r="I339" s="509" t="s">
        <v>17558</v>
      </c>
      <c r="J339" s="509" t="s">
        <v>17053</v>
      </c>
      <c r="K339" s="511">
        <v>7.17</v>
      </c>
      <c r="L339" s="512" t="s">
        <v>18168</v>
      </c>
    </row>
    <row r="340" spans="1:12" ht="28.8" x14ac:dyDescent="0.3">
      <c r="A340" s="509" t="s">
        <v>2802</v>
      </c>
      <c r="B340" s="509" t="s">
        <v>19572</v>
      </c>
      <c r="C340" s="509" t="s">
        <v>18562</v>
      </c>
      <c r="D340" s="509" t="s">
        <v>265</v>
      </c>
      <c r="E340" s="509" t="s">
        <v>15450</v>
      </c>
      <c r="F340" s="509" t="s">
        <v>16</v>
      </c>
      <c r="G340" s="510" t="s">
        <v>8350</v>
      </c>
      <c r="H340" s="509" t="s">
        <v>10614</v>
      </c>
      <c r="I340" s="509" t="s">
        <v>17558</v>
      </c>
      <c r="J340" s="509" t="s">
        <v>17053</v>
      </c>
      <c r="K340" s="511">
        <v>4.96</v>
      </c>
      <c r="L340" s="512" t="s">
        <v>18563</v>
      </c>
    </row>
    <row r="341" spans="1:12" ht="28.8" x14ac:dyDescent="0.3">
      <c r="A341" s="509" t="s">
        <v>7354</v>
      </c>
      <c r="B341" s="509" t="s">
        <v>19573</v>
      </c>
      <c r="C341" s="509" t="s">
        <v>9986</v>
      </c>
      <c r="D341" s="509" t="s">
        <v>330</v>
      </c>
      <c r="E341" s="509" t="s">
        <v>15448</v>
      </c>
      <c r="F341" s="509" t="s">
        <v>16</v>
      </c>
      <c r="G341" s="510" t="s">
        <v>8350</v>
      </c>
      <c r="H341" s="509" t="s">
        <v>18183</v>
      </c>
      <c r="I341" s="509" t="s">
        <v>17558</v>
      </c>
      <c r="J341" s="509" t="s">
        <v>17053</v>
      </c>
      <c r="K341" s="511">
        <v>6</v>
      </c>
      <c r="L341" s="512" t="s">
        <v>18564</v>
      </c>
    </row>
    <row r="342" spans="1:12" ht="28.8" x14ac:dyDescent="0.3">
      <c r="A342" s="509" t="s">
        <v>17299</v>
      </c>
      <c r="B342" s="509" t="s">
        <v>19574</v>
      </c>
      <c r="C342" s="509" t="s">
        <v>18565</v>
      </c>
      <c r="D342" s="509" t="s">
        <v>330</v>
      </c>
      <c r="E342" s="509" t="s">
        <v>15448</v>
      </c>
      <c r="F342" s="509" t="s">
        <v>16</v>
      </c>
      <c r="G342" s="510" t="s">
        <v>8350</v>
      </c>
      <c r="H342" s="509" t="s">
        <v>18183</v>
      </c>
      <c r="I342" s="509" t="s">
        <v>17558</v>
      </c>
      <c r="J342" s="509" t="s">
        <v>17053</v>
      </c>
      <c r="K342" s="511">
        <v>6.8</v>
      </c>
      <c r="L342" s="512" t="s">
        <v>18566</v>
      </c>
    </row>
    <row r="343" spans="1:12" ht="43.2" x14ac:dyDescent="0.3">
      <c r="A343" s="509" t="s">
        <v>2784</v>
      </c>
      <c r="B343" s="509" t="s">
        <v>19575</v>
      </c>
      <c r="C343" s="509" t="s">
        <v>10438</v>
      </c>
      <c r="D343" s="509" t="s">
        <v>330</v>
      </c>
      <c r="E343" s="509" t="s">
        <v>15448</v>
      </c>
      <c r="F343" s="509" t="s">
        <v>16</v>
      </c>
      <c r="G343" s="510" t="s">
        <v>8350</v>
      </c>
      <c r="H343" s="509" t="s">
        <v>18192</v>
      </c>
      <c r="I343" s="509" t="s">
        <v>17558</v>
      </c>
      <c r="J343" s="509" t="s">
        <v>17053</v>
      </c>
      <c r="K343" s="511">
        <v>6.48</v>
      </c>
      <c r="L343" s="512" t="s">
        <v>19576</v>
      </c>
    </row>
    <row r="344" spans="1:12" ht="28.8" x14ac:dyDescent="0.3">
      <c r="A344" s="509" t="s">
        <v>5172</v>
      </c>
      <c r="B344" s="509" t="s">
        <v>19577</v>
      </c>
      <c r="C344" s="509" t="s">
        <v>9985</v>
      </c>
      <c r="D344" s="509" t="s">
        <v>265</v>
      </c>
      <c r="E344" s="509" t="s">
        <v>15448</v>
      </c>
      <c r="F344" s="509" t="s">
        <v>16</v>
      </c>
      <c r="G344" s="510" t="s">
        <v>8350</v>
      </c>
      <c r="H344" s="509" t="s">
        <v>18183</v>
      </c>
      <c r="I344" s="509" t="s">
        <v>17558</v>
      </c>
      <c r="J344" s="509" t="s">
        <v>17053</v>
      </c>
      <c r="K344" s="511">
        <v>5.44</v>
      </c>
      <c r="L344" s="512" t="s">
        <v>27819</v>
      </c>
    </row>
    <row r="345" spans="1:12" ht="28.8" x14ac:dyDescent="0.3">
      <c r="A345" s="509" t="s">
        <v>4115</v>
      </c>
      <c r="B345" s="509" t="s">
        <v>19578</v>
      </c>
      <c r="C345" s="509" t="s">
        <v>9984</v>
      </c>
      <c r="D345" s="509" t="s">
        <v>461</v>
      </c>
      <c r="E345" s="509" t="s">
        <v>15449</v>
      </c>
      <c r="F345" s="509" t="s">
        <v>16</v>
      </c>
      <c r="G345" s="510" t="s">
        <v>8350</v>
      </c>
      <c r="H345" s="509" t="s">
        <v>18183</v>
      </c>
      <c r="I345" s="509" t="s">
        <v>17558</v>
      </c>
      <c r="J345" s="509" t="s">
        <v>17053</v>
      </c>
      <c r="K345" s="511">
        <v>4</v>
      </c>
      <c r="L345" s="512" t="s">
        <v>18187</v>
      </c>
    </row>
    <row r="346" spans="1:12" ht="28.8" x14ac:dyDescent="0.3">
      <c r="A346" s="509" t="s">
        <v>4321</v>
      </c>
      <c r="B346" s="509" t="s">
        <v>19579</v>
      </c>
      <c r="C346" s="509" t="s">
        <v>10999</v>
      </c>
      <c r="D346" s="509" t="s">
        <v>461</v>
      </c>
      <c r="E346" s="509" t="s">
        <v>15449</v>
      </c>
      <c r="F346" s="509" t="s">
        <v>16</v>
      </c>
      <c r="G346" s="510" t="s">
        <v>8350</v>
      </c>
      <c r="H346" s="509" t="s">
        <v>18183</v>
      </c>
      <c r="I346" s="509" t="s">
        <v>17558</v>
      </c>
      <c r="J346" s="509" t="s">
        <v>17053</v>
      </c>
      <c r="K346" s="511">
        <v>4.32</v>
      </c>
      <c r="L346" s="512" t="s">
        <v>18567</v>
      </c>
    </row>
    <row r="347" spans="1:12" x14ac:dyDescent="0.3">
      <c r="A347" s="509" t="s">
        <v>2445</v>
      </c>
      <c r="B347" s="509" t="s">
        <v>10480</v>
      </c>
      <c r="C347" s="509" t="s">
        <v>9983</v>
      </c>
      <c r="D347" s="509" t="s">
        <v>265</v>
      </c>
      <c r="E347" s="509" t="s">
        <v>15450</v>
      </c>
      <c r="F347" s="509" t="s">
        <v>16</v>
      </c>
      <c r="G347" s="510" t="s">
        <v>8350</v>
      </c>
      <c r="H347" s="509" t="s">
        <v>18183</v>
      </c>
      <c r="I347" s="509" t="s">
        <v>17558</v>
      </c>
      <c r="J347" s="509" t="s">
        <v>17053</v>
      </c>
      <c r="K347" s="511">
        <v>8</v>
      </c>
      <c r="L347" s="512" t="s">
        <v>18568</v>
      </c>
    </row>
    <row r="348" spans="1:12" ht="28.8" x14ac:dyDescent="0.3">
      <c r="A348" s="509" t="s">
        <v>5972</v>
      </c>
      <c r="B348" s="509" t="s">
        <v>19580</v>
      </c>
      <c r="C348" s="509" t="s">
        <v>9971</v>
      </c>
      <c r="D348" s="509" t="s">
        <v>265</v>
      </c>
      <c r="E348" s="509" t="s">
        <v>15450</v>
      </c>
      <c r="F348" s="509" t="s">
        <v>16</v>
      </c>
      <c r="G348" s="510" t="s">
        <v>8350</v>
      </c>
      <c r="H348" s="509" t="s">
        <v>18183</v>
      </c>
      <c r="I348" s="509" t="s">
        <v>17558</v>
      </c>
      <c r="J348" s="509" t="s">
        <v>17053</v>
      </c>
      <c r="K348" s="511">
        <v>6</v>
      </c>
      <c r="L348" s="512" t="s">
        <v>18569</v>
      </c>
    </row>
    <row r="349" spans="1:12" ht="28.8" x14ac:dyDescent="0.3">
      <c r="A349" s="509" t="s">
        <v>6020</v>
      </c>
      <c r="B349" s="509" t="s">
        <v>19581</v>
      </c>
      <c r="C349" s="509" t="s">
        <v>9982</v>
      </c>
      <c r="D349" s="509" t="s">
        <v>265</v>
      </c>
      <c r="E349" s="509" t="s">
        <v>15450</v>
      </c>
      <c r="F349" s="509" t="s">
        <v>16</v>
      </c>
      <c r="G349" s="510" t="s">
        <v>8350</v>
      </c>
      <c r="H349" s="509" t="s">
        <v>18183</v>
      </c>
      <c r="I349" s="509" t="s">
        <v>17558</v>
      </c>
      <c r="J349" s="509" t="s">
        <v>17053</v>
      </c>
      <c r="K349" s="511">
        <v>7</v>
      </c>
      <c r="L349" s="512" t="s">
        <v>18570</v>
      </c>
    </row>
    <row r="350" spans="1:12" ht="28.8" x14ac:dyDescent="0.3">
      <c r="A350" s="509" t="s">
        <v>5932</v>
      </c>
      <c r="B350" s="509" t="s">
        <v>19582</v>
      </c>
      <c r="C350" s="509" t="s">
        <v>10985</v>
      </c>
      <c r="D350" s="509" t="s">
        <v>265</v>
      </c>
      <c r="E350" s="509" t="s">
        <v>15450</v>
      </c>
      <c r="F350" s="509" t="s">
        <v>16</v>
      </c>
      <c r="G350" s="510" t="s">
        <v>8350</v>
      </c>
      <c r="H350" s="509" t="s">
        <v>18183</v>
      </c>
      <c r="I350" s="509" t="s">
        <v>17558</v>
      </c>
      <c r="J350" s="509" t="s">
        <v>17053</v>
      </c>
      <c r="K350" s="511">
        <v>2</v>
      </c>
      <c r="L350" s="512" t="s">
        <v>18216</v>
      </c>
    </row>
    <row r="351" spans="1:12" ht="28.8" x14ac:dyDescent="0.3">
      <c r="A351" s="509" t="s">
        <v>5841</v>
      </c>
      <c r="B351" s="509" t="s">
        <v>19583</v>
      </c>
      <c r="C351" s="509" t="s">
        <v>9981</v>
      </c>
      <c r="D351" s="509" t="s">
        <v>265</v>
      </c>
      <c r="E351" s="509" t="s">
        <v>15450</v>
      </c>
      <c r="F351" s="509" t="s">
        <v>16</v>
      </c>
      <c r="G351" s="510" t="s">
        <v>8350</v>
      </c>
      <c r="H351" s="509" t="s">
        <v>18183</v>
      </c>
      <c r="I351" s="509" t="s">
        <v>17558</v>
      </c>
      <c r="J351" s="509" t="s">
        <v>17053</v>
      </c>
      <c r="K351" s="511">
        <v>4</v>
      </c>
      <c r="L351" s="512" t="s">
        <v>18571</v>
      </c>
    </row>
    <row r="352" spans="1:12" ht="28.8" x14ac:dyDescent="0.3">
      <c r="A352" s="509" t="s">
        <v>3752</v>
      </c>
      <c r="B352" s="509" t="s">
        <v>19584</v>
      </c>
      <c r="C352" s="509" t="s">
        <v>9980</v>
      </c>
      <c r="D352" s="509" t="s">
        <v>461</v>
      </c>
      <c r="E352" s="509" t="s">
        <v>15449</v>
      </c>
      <c r="F352" s="509" t="s">
        <v>16</v>
      </c>
      <c r="G352" s="510" t="s">
        <v>8350</v>
      </c>
      <c r="H352" s="509" t="s">
        <v>18183</v>
      </c>
      <c r="I352" s="509" t="s">
        <v>17558</v>
      </c>
      <c r="J352" s="509" t="s">
        <v>17053</v>
      </c>
      <c r="K352" s="511">
        <v>6</v>
      </c>
      <c r="L352" s="512" t="s">
        <v>18572</v>
      </c>
    </row>
    <row r="353" spans="1:12" ht="28.8" x14ac:dyDescent="0.3">
      <c r="A353" s="509" t="s">
        <v>16193</v>
      </c>
      <c r="B353" s="509" t="s">
        <v>16340</v>
      </c>
      <c r="C353" s="509" t="s">
        <v>10984</v>
      </c>
      <c r="D353" s="509" t="s">
        <v>265</v>
      </c>
      <c r="E353" s="509" t="s">
        <v>15450</v>
      </c>
      <c r="F353" s="509" t="s">
        <v>16</v>
      </c>
      <c r="G353" s="510" t="s">
        <v>8350</v>
      </c>
      <c r="H353" s="509" t="s">
        <v>18183</v>
      </c>
      <c r="I353" s="509" t="s">
        <v>17558</v>
      </c>
      <c r="J353" s="509" t="s">
        <v>17053</v>
      </c>
      <c r="K353" s="511">
        <v>43</v>
      </c>
      <c r="L353" s="512" t="s">
        <v>18573</v>
      </c>
    </row>
    <row r="354" spans="1:12" ht="28.8" x14ac:dyDescent="0.3">
      <c r="A354" s="509" t="s">
        <v>10930</v>
      </c>
      <c r="B354" s="509" t="s">
        <v>19585</v>
      </c>
      <c r="C354" s="509" t="s">
        <v>9979</v>
      </c>
      <c r="D354" s="509" t="s">
        <v>265</v>
      </c>
      <c r="E354" s="509" t="s">
        <v>15450</v>
      </c>
      <c r="F354" s="509" t="s">
        <v>16</v>
      </c>
      <c r="G354" s="510" t="s">
        <v>8350</v>
      </c>
      <c r="H354" s="509" t="s">
        <v>18183</v>
      </c>
      <c r="I354" s="509" t="s">
        <v>17558</v>
      </c>
      <c r="J354" s="509" t="s">
        <v>17053</v>
      </c>
      <c r="K354" s="511">
        <v>9.9600000000000009</v>
      </c>
      <c r="L354" s="512" t="s">
        <v>18574</v>
      </c>
    </row>
    <row r="355" spans="1:12" ht="28.8" x14ac:dyDescent="0.3">
      <c r="A355" s="509" t="s">
        <v>5383</v>
      </c>
      <c r="B355" s="509" t="s">
        <v>19586</v>
      </c>
      <c r="C355" s="509" t="s">
        <v>9978</v>
      </c>
      <c r="D355" s="509" t="s">
        <v>265</v>
      </c>
      <c r="E355" s="509" t="s">
        <v>15450</v>
      </c>
      <c r="F355" s="509" t="s">
        <v>16</v>
      </c>
      <c r="G355" s="510" t="s">
        <v>8350</v>
      </c>
      <c r="H355" s="509" t="s">
        <v>18183</v>
      </c>
      <c r="I355" s="509" t="s">
        <v>17558</v>
      </c>
      <c r="J355" s="509" t="s">
        <v>17053</v>
      </c>
      <c r="K355" s="511">
        <v>21</v>
      </c>
      <c r="L355" s="512" t="s">
        <v>18575</v>
      </c>
    </row>
    <row r="356" spans="1:12" ht="28.8" x14ac:dyDescent="0.3">
      <c r="A356" s="509" t="s">
        <v>4531</v>
      </c>
      <c r="B356" s="509" t="s">
        <v>19587</v>
      </c>
      <c r="C356" s="509" t="s">
        <v>9977</v>
      </c>
      <c r="D356" s="509" t="s">
        <v>265</v>
      </c>
      <c r="E356" s="509" t="s">
        <v>15450</v>
      </c>
      <c r="F356" s="509" t="s">
        <v>16</v>
      </c>
      <c r="G356" s="510" t="s">
        <v>8350</v>
      </c>
      <c r="H356" s="509" t="s">
        <v>18183</v>
      </c>
      <c r="I356" s="509" t="s">
        <v>17558</v>
      </c>
      <c r="J356" s="509" t="s">
        <v>17053</v>
      </c>
      <c r="K356" s="511">
        <v>11</v>
      </c>
      <c r="L356" s="512" t="s">
        <v>18576</v>
      </c>
    </row>
    <row r="357" spans="1:12" ht="28.8" x14ac:dyDescent="0.3">
      <c r="A357" s="509" t="s">
        <v>6739</v>
      </c>
      <c r="B357" s="509" t="s">
        <v>19588</v>
      </c>
      <c r="C357" s="509" t="s">
        <v>18577</v>
      </c>
      <c r="D357" s="509" t="s">
        <v>265</v>
      </c>
      <c r="E357" s="509" t="s">
        <v>15450</v>
      </c>
      <c r="F357" s="509" t="s">
        <v>16</v>
      </c>
      <c r="G357" s="510" t="s">
        <v>8350</v>
      </c>
      <c r="H357" s="509" t="s">
        <v>10614</v>
      </c>
      <c r="I357" s="509" t="s">
        <v>17558</v>
      </c>
      <c r="J357" s="509" t="s">
        <v>17053</v>
      </c>
      <c r="K357" s="511">
        <v>9</v>
      </c>
      <c r="L357" s="512" t="s">
        <v>18578</v>
      </c>
    </row>
    <row r="358" spans="1:12" ht="43.2" x14ac:dyDescent="0.3">
      <c r="A358" s="509" t="s">
        <v>6640</v>
      </c>
      <c r="B358" s="509" t="s">
        <v>19292</v>
      </c>
      <c r="C358" s="509" t="s">
        <v>10956</v>
      </c>
      <c r="D358" s="509" t="s">
        <v>265</v>
      </c>
      <c r="E358" s="509" t="s">
        <v>15450</v>
      </c>
      <c r="F358" s="509" t="s">
        <v>16</v>
      </c>
      <c r="G358" s="510" t="s">
        <v>8350</v>
      </c>
      <c r="H358" s="509" t="s">
        <v>18192</v>
      </c>
      <c r="I358" s="509" t="s">
        <v>17558</v>
      </c>
      <c r="J358" s="509" t="s">
        <v>17053</v>
      </c>
      <c r="K358" s="511">
        <v>2.3199999999999998</v>
      </c>
      <c r="L358" s="512" t="s">
        <v>19589</v>
      </c>
    </row>
    <row r="359" spans="1:12" ht="28.8" x14ac:dyDescent="0.3">
      <c r="A359" s="509" t="s">
        <v>6752</v>
      </c>
      <c r="B359" s="509" t="s">
        <v>19556</v>
      </c>
      <c r="C359" s="509" t="s">
        <v>10479</v>
      </c>
      <c r="D359" s="509" t="s">
        <v>265</v>
      </c>
      <c r="E359" s="509" t="s">
        <v>15450</v>
      </c>
      <c r="F359" s="509" t="s">
        <v>16</v>
      </c>
      <c r="G359" s="510" t="s">
        <v>8350</v>
      </c>
      <c r="H359" s="509" t="s">
        <v>18183</v>
      </c>
      <c r="I359" s="509" t="s">
        <v>17558</v>
      </c>
      <c r="J359" s="509" t="s">
        <v>17053</v>
      </c>
      <c r="K359" s="511">
        <v>5.92</v>
      </c>
      <c r="L359" s="512" t="s">
        <v>18579</v>
      </c>
    </row>
    <row r="360" spans="1:12" ht="43.2" x14ac:dyDescent="0.3">
      <c r="A360" s="509" t="s">
        <v>6966</v>
      </c>
      <c r="B360" s="509" t="s">
        <v>17878</v>
      </c>
      <c r="C360" s="509" t="s">
        <v>9961</v>
      </c>
      <c r="D360" s="509" t="s">
        <v>265</v>
      </c>
      <c r="E360" s="509" t="s">
        <v>15450</v>
      </c>
      <c r="F360" s="509" t="s">
        <v>16</v>
      </c>
      <c r="G360" s="510" t="s">
        <v>8350</v>
      </c>
      <c r="H360" s="509" t="s">
        <v>18183</v>
      </c>
      <c r="I360" s="509" t="s">
        <v>17558</v>
      </c>
      <c r="J360" s="509" t="s">
        <v>17053</v>
      </c>
      <c r="K360" s="511">
        <v>8.48</v>
      </c>
      <c r="L360" s="512" t="s">
        <v>27820</v>
      </c>
    </row>
    <row r="361" spans="1:12" ht="28.8" x14ac:dyDescent="0.3">
      <c r="A361" s="509" t="s">
        <v>16814</v>
      </c>
      <c r="B361" s="509" t="s">
        <v>16124</v>
      </c>
      <c r="C361" s="509" t="s">
        <v>16125</v>
      </c>
      <c r="D361" s="509" t="s">
        <v>265</v>
      </c>
      <c r="E361" s="509" t="s">
        <v>15450</v>
      </c>
      <c r="F361" s="509" t="s">
        <v>16</v>
      </c>
      <c r="G361" s="510" t="s">
        <v>8350</v>
      </c>
      <c r="H361" s="509" t="s">
        <v>18183</v>
      </c>
      <c r="I361" s="509" t="s">
        <v>17558</v>
      </c>
      <c r="J361" s="509" t="s">
        <v>17053</v>
      </c>
      <c r="K361" s="511">
        <v>3.36</v>
      </c>
      <c r="L361" s="512" t="s">
        <v>18580</v>
      </c>
    </row>
    <row r="362" spans="1:12" x14ac:dyDescent="0.3">
      <c r="A362" s="509" t="s">
        <v>7221</v>
      </c>
      <c r="B362" s="509" t="s">
        <v>19590</v>
      </c>
      <c r="C362" s="509" t="s">
        <v>10490</v>
      </c>
      <c r="D362" s="509" t="s">
        <v>265</v>
      </c>
      <c r="E362" s="509" t="s">
        <v>15450</v>
      </c>
      <c r="F362" s="509" t="s">
        <v>16</v>
      </c>
      <c r="G362" s="510" t="s">
        <v>8350</v>
      </c>
      <c r="H362" s="509" t="s">
        <v>18183</v>
      </c>
      <c r="I362" s="509" t="s">
        <v>17558</v>
      </c>
      <c r="J362" s="509" t="s">
        <v>17053</v>
      </c>
      <c r="K362" s="511">
        <v>3</v>
      </c>
      <c r="L362" s="512" t="s">
        <v>18581</v>
      </c>
    </row>
    <row r="363" spans="1:12" ht="28.8" x14ac:dyDescent="0.3">
      <c r="A363" s="509" t="s">
        <v>4402</v>
      </c>
      <c r="B363" s="509" t="s">
        <v>19591</v>
      </c>
      <c r="C363" s="509" t="s">
        <v>10857</v>
      </c>
      <c r="D363" s="509" t="s">
        <v>265</v>
      </c>
      <c r="E363" s="509" t="s">
        <v>15450</v>
      </c>
      <c r="F363" s="509" t="s">
        <v>16</v>
      </c>
      <c r="G363" s="510" t="s">
        <v>8350</v>
      </c>
      <c r="H363" s="509" t="s">
        <v>18183</v>
      </c>
      <c r="I363" s="509" t="s">
        <v>17558</v>
      </c>
      <c r="J363" s="509" t="s">
        <v>17053</v>
      </c>
      <c r="K363" s="511">
        <v>12</v>
      </c>
      <c r="L363" s="512" t="s">
        <v>18582</v>
      </c>
    </row>
    <row r="364" spans="1:12" ht="28.8" x14ac:dyDescent="0.3">
      <c r="A364" s="509" t="s">
        <v>7192</v>
      </c>
      <c r="B364" s="509" t="s">
        <v>10870</v>
      </c>
      <c r="C364" s="509" t="s">
        <v>9976</v>
      </c>
      <c r="D364" s="509" t="s">
        <v>265</v>
      </c>
      <c r="E364" s="509" t="s">
        <v>15450</v>
      </c>
      <c r="F364" s="509" t="s">
        <v>16</v>
      </c>
      <c r="G364" s="510" t="s">
        <v>8350</v>
      </c>
      <c r="H364" s="509" t="s">
        <v>18183</v>
      </c>
      <c r="I364" s="509" t="s">
        <v>17558</v>
      </c>
      <c r="J364" s="509" t="s">
        <v>17053</v>
      </c>
      <c r="K364" s="511">
        <v>8</v>
      </c>
      <c r="L364" s="512" t="s">
        <v>18583</v>
      </c>
    </row>
    <row r="365" spans="1:12" ht="28.8" x14ac:dyDescent="0.3">
      <c r="A365" s="509" t="s">
        <v>7062</v>
      </c>
      <c r="B365" s="509" t="s">
        <v>19592</v>
      </c>
      <c r="C365" s="509" t="s">
        <v>10478</v>
      </c>
      <c r="D365" s="509" t="s">
        <v>265</v>
      </c>
      <c r="E365" s="509" t="s">
        <v>15450</v>
      </c>
      <c r="F365" s="509" t="s">
        <v>16</v>
      </c>
      <c r="G365" s="510" t="s">
        <v>8350</v>
      </c>
      <c r="H365" s="509" t="s">
        <v>18183</v>
      </c>
      <c r="I365" s="509" t="s">
        <v>17558</v>
      </c>
      <c r="J365" s="509" t="s">
        <v>17053</v>
      </c>
      <c r="K365" s="511">
        <v>6</v>
      </c>
      <c r="L365" s="512" t="s">
        <v>18584</v>
      </c>
    </row>
    <row r="366" spans="1:12" ht="28.8" x14ac:dyDescent="0.3">
      <c r="A366" s="509" t="s">
        <v>7032</v>
      </c>
      <c r="B366" s="509" t="s">
        <v>19355</v>
      </c>
      <c r="C366" s="509" t="s">
        <v>10856</v>
      </c>
      <c r="D366" s="509" t="s">
        <v>265</v>
      </c>
      <c r="E366" s="509" t="s">
        <v>15450</v>
      </c>
      <c r="F366" s="509" t="s">
        <v>16</v>
      </c>
      <c r="G366" s="510" t="s">
        <v>8350</v>
      </c>
      <c r="H366" s="509" t="s">
        <v>18183</v>
      </c>
      <c r="I366" s="509" t="s">
        <v>17558</v>
      </c>
      <c r="J366" s="509" t="s">
        <v>17053</v>
      </c>
      <c r="K366" s="511">
        <v>40</v>
      </c>
      <c r="L366" s="512" t="s">
        <v>18585</v>
      </c>
    </row>
    <row r="367" spans="1:12" ht="28.8" x14ac:dyDescent="0.3">
      <c r="A367" s="509" t="s">
        <v>6979</v>
      </c>
      <c r="B367" s="509" t="s">
        <v>19593</v>
      </c>
      <c r="C367" s="509" t="s">
        <v>10989</v>
      </c>
      <c r="D367" s="509" t="s">
        <v>265</v>
      </c>
      <c r="E367" s="509" t="s">
        <v>15450</v>
      </c>
      <c r="F367" s="509" t="s">
        <v>16</v>
      </c>
      <c r="G367" s="510" t="s">
        <v>8350</v>
      </c>
      <c r="H367" s="509" t="s">
        <v>18183</v>
      </c>
      <c r="I367" s="509" t="s">
        <v>17558</v>
      </c>
      <c r="J367" s="509" t="s">
        <v>17053</v>
      </c>
      <c r="K367" s="511">
        <v>3</v>
      </c>
      <c r="L367" s="512" t="s">
        <v>18586</v>
      </c>
    </row>
    <row r="368" spans="1:12" ht="28.8" x14ac:dyDescent="0.3">
      <c r="A368" s="509" t="s">
        <v>7086</v>
      </c>
      <c r="B368" s="509" t="s">
        <v>19594</v>
      </c>
      <c r="C368" s="509" t="s">
        <v>10869</v>
      </c>
      <c r="D368" s="509" t="s">
        <v>265</v>
      </c>
      <c r="E368" s="509" t="s">
        <v>15450</v>
      </c>
      <c r="F368" s="509" t="s">
        <v>16</v>
      </c>
      <c r="G368" s="510" t="s">
        <v>8350</v>
      </c>
      <c r="H368" s="509" t="s">
        <v>18183</v>
      </c>
      <c r="I368" s="509" t="s">
        <v>17558</v>
      </c>
      <c r="J368" s="509" t="s">
        <v>17053</v>
      </c>
      <c r="K368" s="511">
        <v>8</v>
      </c>
      <c r="L368" s="512" t="s">
        <v>18587</v>
      </c>
    </row>
    <row r="369" spans="1:12" ht="28.8" x14ac:dyDescent="0.3">
      <c r="A369" s="509" t="s">
        <v>7028</v>
      </c>
      <c r="B369" s="509" t="s">
        <v>19595</v>
      </c>
      <c r="C369" s="509" t="s">
        <v>10861</v>
      </c>
      <c r="D369" s="509" t="s">
        <v>265</v>
      </c>
      <c r="E369" s="509" t="s">
        <v>15450</v>
      </c>
      <c r="F369" s="509" t="s">
        <v>16</v>
      </c>
      <c r="G369" s="510" t="s">
        <v>8350</v>
      </c>
      <c r="H369" s="509" t="s">
        <v>18183</v>
      </c>
      <c r="I369" s="509" t="s">
        <v>17558</v>
      </c>
      <c r="J369" s="509" t="s">
        <v>17053</v>
      </c>
      <c r="K369" s="511">
        <v>12</v>
      </c>
      <c r="L369" s="512" t="s">
        <v>18588</v>
      </c>
    </row>
    <row r="370" spans="1:12" ht="28.8" x14ac:dyDescent="0.3">
      <c r="A370" s="509" t="s">
        <v>7007</v>
      </c>
      <c r="B370" s="509" t="s">
        <v>19596</v>
      </c>
      <c r="C370" s="509" t="s">
        <v>10979</v>
      </c>
      <c r="D370" s="509" t="s">
        <v>265</v>
      </c>
      <c r="E370" s="509" t="s">
        <v>15450</v>
      </c>
      <c r="F370" s="509" t="s">
        <v>16</v>
      </c>
      <c r="G370" s="510" t="s">
        <v>8350</v>
      </c>
      <c r="H370" s="509" t="s">
        <v>18183</v>
      </c>
      <c r="I370" s="509" t="s">
        <v>17558</v>
      </c>
      <c r="J370" s="509" t="s">
        <v>17053</v>
      </c>
      <c r="K370" s="511">
        <v>3</v>
      </c>
      <c r="L370" s="512" t="s">
        <v>18306</v>
      </c>
    </row>
    <row r="371" spans="1:12" ht="43.2" x14ac:dyDescent="0.3">
      <c r="A371" s="509" t="s">
        <v>6987</v>
      </c>
      <c r="B371" s="509" t="s">
        <v>19597</v>
      </c>
      <c r="C371" s="509" t="s">
        <v>18589</v>
      </c>
      <c r="D371" s="509" t="s">
        <v>265</v>
      </c>
      <c r="E371" s="509" t="s">
        <v>15450</v>
      </c>
      <c r="F371" s="509" t="s">
        <v>16</v>
      </c>
      <c r="G371" s="510" t="s">
        <v>8350</v>
      </c>
      <c r="H371" s="509" t="s">
        <v>18192</v>
      </c>
      <c r="I371" s="509" t="s">
        <v>17558</v>
      </c>
      <c r="J371" s="509" t="s">
        <v>17053</v>
      </c>
      <c r="K371" s="511">
        <v>10.32</v>
      </c>
      <c r="L371" s="512" t="s">
        <v>18590</v>
      </c>
    </row>
    <row r="372" spans="1:12" ht="43.2" x14ac:dyDescent="0.3">
      <c r="A372" s="509" t="s">
        <v>6915</v>
      </c>
      <c r="B372" s="509" t="s">
        <v>19598</v>
      </c>
      <c r="C372" s="509" t="s">
        <v>10477</v>
      </c>
      <c r="D372" s="509" t="s">
        <v>265</v>
      </c>
      <c r="E372" s="509" t="s">
        <v>15450</v>
      </c>
      <c r="F372" s="509" t="s">
        <v>16</v>
      </c>
      <c r="G372" s="510" t="s">
        <v>8350</v>
      </c>
      <c r="H372" s="509" t="s">
        <v>18183</v>
      </c>
      <c r="I372" s="509" t="s">
        <v>17558</v>
      </c>
      <c r="J372" s="509" t="s">
        <v>17053</v>
      </c>
      <c r="K372" s="511">
        <v>26</v>
      </c>
      <c r="L372" s="512" t="s">
        <v>18591</v>
      </c>
    </row>
    <row r="373" spans="1:12" ht="28.8" x14ac:dyDescent="0.3">
      <c r="A373" s="509" t="s">
        <v>5642</v>
      </c>
      <c r="B373" s="509" t="s">
        <v>19599</v>
      </c>
      <c r="C373" s="509" t="s">
        <v>10476</v>
      </c>
      <c r="D373" s="509" t="s">
        <v>265</v>
      </c>
      <c r="E373" s="509" t="s">
        <v>15450</v>
      </c>
      <c r="F373" s="509" t="s">
        <v>16</v>
      </c>
      <c r="G373" s="510" t="s">
        <v>8350</v>
      </c>
      <c r="H373" s="509" t="s">
        <v>18183</v>
      </c>
      <c r="I373" s="509" t="s">
        <v>17558</v>
      </c>
      <c r="J373" s="509" t="s">
        <v>17053</v>
      </c>
      <c r="K373" s="511">
        <v>8</v>
      </c>
      <c r="L373" s="512" t="s">
        <v>18592</v>
      </c>
    </row>
    <row r="374" spans="1:12" ht="28.8" x14ac:dyDescent="0.3">
      <c r="A374" s="509" t="s">
        <v>6800</v>
      </c>
      <c r="B374" s="509" t="s">
        <v>19600</v>
      </c>
      <c r="C374" s="509" t="s">
        <v>10475</v>
      </c>
      <c r="D374" s="509" t="s">
        <v>265</v>
      </c>
      <c r="E374" s="509" t="s">
        <v>15450</v>
      </c>
      <c r="F374" s="509" t="s">
        <v>16</v>
      </c>
      <c r="G374" s="510" t="s">
        <v>8350</v>
      </c>
      <c r="H374" s="509" t="s">
        <v>18183</v>
      </c>
      <c r="I374" s="509" t="s">
        <v>17558</v>
      </c>
      <c r="J374" s="509" t="s">
        <v>17053</v>
      </c>
      <c r="K374" s="511">
        <v>6</v>
      </c>
      <c r="L374" s="512" t="s">
        <v>18522</v>
      </c>
    </row>
    <row r="375" spans="1:12" ht="28.8" x14ac:dyDescent="0.3">
      <c r="A375" s="509" t="s">
        <v>5634</v>
      </c>
      <c r="B375" s="509" t="s">
        <v>19538</v>
      </c>
      <c r="C375" s="509" t="s">
        <v>10963</v>
      </c>
      <c r="D375" s="509" t="s">
        <v>265</v>
      </c>
      <c r="E375" s="509" t="s">
        <v>15450</v>
      </c>
      <c r="F375" s="509" t="s">
        <v>16</v>
      </c>
      <c r="G375" s="510" t="s">
        <v>8350</v>
      </c>
      <c r="H375" s="509" t="s">
        <v>18183</v>
      </c>
      <c r="I375" s="509" t="s">
        <v>17558</v>
      </c>
      <c r="J375" s="509" t="s">
        <v>17053</v>
      </c>
      <c r="K375" s="511">
        <v>2.96</v>
      </c>
      <c r="L375" s="512" t="s">
        <v>18435</v>
      </c>
    </row>
    <row r="376" spans="1:12" ht="43.2" x14ac:dyDescent="0.3">
      <c r="A376" s="509" t="s">
        <v>6635</v>
      </c>
      <c r="B376" s="509" t="s">
        <v>19601</v>
      </c>
      <c r="C376" s="509" t="s">
        <v>18593</v>
      </c>
      <c r="D376" s="509" t="s">
        <v>265</v>
      </c>
      <c r="E376" s="509" t="s">
        <v>15450</v>
      </c>
      <c r="F376" s="509" t="s">
        <v>16</v>
      </c>
      <c r="G376" s="510" t="s">
        <v>8350</v>
      </c>
      <c r="H376" s="509" t="s">
        <v>18192</v>
      </c>
      <c r="I376" s="509" t="s">
        <v>17558</v>
      </c>
      <c r="J376" s="509" t="s">
        <v>17053</v>
      </c>
      <c r="K376" s="511">
        <v>24.48</v>
      </c>
      <c r="L376" s="512" t="s">
        <v>18594</v>
      </c>
    </row>
    <row r="377" spans="1:12" ht="28.8" x14ac:dyDescent="0.3">
      <c r="A377" s="509" t="s">
        <v>5480</v>
      </c>
      <c r="B377" s="509" t="s">
        <v>19602</v>
      </c>
      <c r="C377" s="509" t="s">
        <v>10949</v>
      </c>
      <c r="D377" s="509" t="s">
        <v>265</v>
      </c>
      <c r="E377" s="509" t="s">
        <v>15450</v>
      </c>
      <c r="F377" s="509" t="s">
        <v>16</v>
      </c>
      <c r="G377" s="510" t="s">
        <v>8350</v>
      </c>
      <c r="H377" s="509" t="s">
        <v>18183</v>
      </c>
      <c r="I377" s="509" t="s">
        <v>17558</v>
      </c>
      <c r="J377" s="509" t="s">
        <v>17053</v>
      </c>
      <c r="K377" s="511">
        <v>2</v>
      </c>
      <c r="L377" s="512" t="s">
        <v>18595</v>
      </c>
    </row>
    <row r="378" spans="1:12" ht="28.8" x14ac:dyDescent="0.3">
      <c r="A378" s="509" t="s">
        <v>5415</v>
      </c>
      <c r="B378" s="509" t="s">
        <v>19603</v>
      </c>
      <c r="C378" s="509" t="s">
        <v>10958</v>
      </c>
      <c r="D378" s="509" t="s">
        <v>265</v>
      </c>
      <c r="E378" s="509" t="s">
        <v>15450</v>
      </c>
      <c r="F378" s="509" t="s">
        <v>16</v>
      </c>
      <c r="G378" s="510" t="s">
        <v>8350</v>
      </c>
      <c r="H378" s="509" t="s">
        <v>18183</v>
      </c>
      <c r="I378" s="509" t="s">
        <v>17558</v>
      </c>
      <c r="J378" s="509" t="s">
        <v>17053</v>
      </c>
      <c r="K378" s="511">
        <v>3.36</v>
      </c>
      <c r="L378" s="512" t="s">
        <v>18596</v>
      </c>
    </row>
    <row r="379" spans="1:12" ht="28.8" x14ac:dyDescent="0.3">
      <c r="A379" s="509" t="s">
        <v>7040</v>
      </c>
      <c r="B379" s="509" t="s">
        <v>19604</v>
      </c>
      <c r="C379" s="509" t="s">
        <v>10951</v>
      </c>
      <c r="D379" s="509" t="s">
        <v>265</v>
      </c>
      <c r="E379" s="509" t="s">
        <v>15450</v>
      </c>
      <c r="F379" s="509" t="s">
        <v>16</v>
      </c>
      <c r="G379" s="510" t="s">
        <v>8350</v>
      </c>
      <c r="H379" s="509" t="s">
        <v>18183</v>
      </c>
      <c r="I379" s="509" t="s">
        <v>17558</v>
      </c>
      <c r="J379" s="509" t="s">
        <v>17053</v>
      </c>
      <c r="K379" s="511">
        <v>2.96</v>
      </c>
      <c r="L379" s="512" t="s">
        <v>18597</v>
      </c>
    </row>
    <row r="380" spans="1:12" ht="28.8" x14ac:dyDescent="0.3">
      <c r="A380" s="509" t="s">
        <v>5506</v>
      </c>
      <c r="B380" s="509" t="s">
        <v>19605</v>
      </c>
      <c r="C380" s="509" t="s">
        <v>10950</v>
      </c>
      <c r="D380" s="509" t="s">
        <v>265</v>
      </c>
      <c r="E380" s="509" t="s">
        <v>15450</v>
      </c>
      <c r="F380" s="509" t="s">
        <v>16</v>
      </c>
      <c r="G380" s="510" t="s">
        <v>8350</v>
      </c>
      <c r="H380" s="509" t="s">
        <v>18183</v>
      </c>
      <c r="I380" s="509" t="s">
        <v>17558</v>
      </c>
      <c r="J380" s="509" t="s">
        <v>17053</v>
      </c>
      <c r="K380" s="511">
        <v>2</v>
      </c>
      <c r="L380" s="512" t="s">
        <v>18598</v>
      </c>
    </row>
    <row r="381" spans="1:12" ht="28.8" x14ac:dyDescent="0.3">
      <c r="A381" s="509" t="s">
        <v>5436</v>
      </c>
      <c r="B381" s="509" t="s">
        <v>19606</v>
      </c>
      <c r="C381" s="509" t="s">
        <v>9975</v>
      </c>
      <c r="D381" s="509" t="s">
        <v>265</v>
      </c>
      <c r="E381" s="509" t="s">
        <v>15450</v>
      </c>
      <c r="F381" s="509" t="s">
        <v>16</v>
      </c>
      <c r="G381" s="510" t="s">
        <v>8350</v>
      </c>
      <c r="H381" s="509" t="s">
        <v>18183</v>
      </c>
      <c r="I381" s="509" t="s">
        <v>17558</v>
      </c>
      <c r="J381" s="509" t="s">
        <v>17053</v>
      </c>
      <c r="K381" s="511">
        <v>7</v>
      </c>
      <c r="L381" s="512" t="s">
        <v>18599</v>
      </c>
    </row>
    <row r="382" spans="1:12" ht="28.8" x14ac:dyDescent="0.3">
      <c r="A382" s="509" t="s">
        <v>7065</v>
      </c>
      <c r="B382" s="509" t="s">
        <v>19607</v>
      </c>
      <c r="C382" s="509" t="s">
        <v>9967</v>
      </c>
      <c r="D382" s="509" t="s">
        <v>265</v>
      </c>
      <c r="E382" s="509" t="s">
        <v>15450</v>
      </c>
      <c r="F382" s="509" t="s">
        <v>16</v>
      </c>
      <c r="G382" s="510" t="s">
        <v>8350</v>
      </c>
      <c r="H382" s="509" t="s">
        <v>18183</v>
      </c>
      <c r="I382" s="509" t="s">
        <v>17558</v>
      </c>
      <c r="J382" s="509" t="s">
        <v>17053</v>
      </c>
      <c r="K382" s="511">
        <v>6</v>
      </c>
      <c r="L382" s="512" t="s">
        <v>18600</v>
      </c>
    </row>
    <row r="383" spans="1:12" ht="28.8" x14ac:dyDescent="0.3">
      <c r="A383" s="509" t="s">
        <v>2737</v>
      </c>
      <c r="B383" s="509" t="s">
        <v>19608</v>
      </c>
      <c r="C383" s="509" t="s">
        <v>10937</v>
      </c>
      <c r="D383" s="509" t="s">
        <v>265</v>
      </c>
      <c r="E383" s="509" t="s">
        <v>15450</v>
      </c>
      <c r="F383" s="509" t="s">
        <v>16</v>
      </c>
      <c r="G383" s="510" t="s">
        <v>8350</v>
      </c>
      <c r="H383" s="509" t="s">
        <v>18183</v>
      </c>
      <c r="I383" s="509" t="s">
        <v>17558</v>
      </c>
      <c r="J383" s="509" t="s">
        <v>17053</v>
      </c>
      <c r="K383" s="511">
        <v>2.3199999999999998</v>
      </c>
      <c r="L383" s="512" t="s">
        <v>18601</v>
      </c>
    </row>
    <row r="384" spans="1:12" ht="28.8" x14ac:dyDescent="0.3">
      <c r="A384" s="509" t="s">
        <v>2709</v>
      </c>
      <c r="B384" s="509" t="s">
        <v>19609</v>
      </c>
      <c r="C384" s="509" t="s">
        <v>10617</v>
      </c>
      <c r="D384" s="509" t="s">
        <v>265</v>
      </c>
      <c r="E384" s="509" t="s">
        <v>15450</v>
      </c>
      <c r="F384" s="509" t="s">
        <v>16</v>
      </c>
      <c r="G384" s="510" t="s">
        <v>8350</v>
      </c>
      <c r="H384" s="509" t="s">
        <v>18183</v>
      </c>
      <c r="I384" s="509" t="s">
        <v>17558</v>
      </c>
      <c r="J384" s="509" t="s">
        <v>17053</v>
      </c>
      <c r="K384" s="511">
        <v>3</v>
      </c>
      <c r="L384" s="512" t="s">
        <v>18602</v>
      </c>
    </row>
    <row r="385" spans="1:12" ht="28.8" x14ac:dyDescent="0.3">
      <c r="A385" s="509" t="s">
        <v>3882</v>
      </c>
      <c r="B385" s="509" t="s">
        <v>19610</v>
      </c>
      <c r="C385" s="509" t="s">
        <v>10474</v>
      </c>
      <c r="D385" s="509" t="s">
        <v>265</v>
      </c>
      <c r="E385" s="509" t="s">
        <v>15450</v>
      </c>
      <c r="F385" s="509" t="s">
        <v>16</v>
      </c>
      <c r="G385" s="510" t="s">
        <v>8350</v>
      </c>
      <c r="H385" s="509" t="s">
        <v>18183</v>
      </c>
      <c r="I385" s="509" t="s">
        <v>17558</v>
      </c>
      <c r="J385" s="509" t="s">
        <v>17053</v>
      </c>
      <c r="K385" s="511">
        <v>10</v>
      </c>
      <c r="L385" s="512" t="s">
        <v>18603</v>
      </c>
    </row>
    <row r="386" spans="1:12" ht="28.8" x14ac:dyDescent="0.3">
      <c r="A386" s="509" t="s">
        <v>6292</v>
      </c>
      <c r="B386" s="509" t="s">
        <v>19611</v>
      </c>
      <c r="C386" s="509" t="s">
        <v>9974</v>
      </c>
      <c r="D386" s="509" t="s">
        <v>265</v>
      </c>
      <c r="E386" s="509" t="s">
        <v>15450</v>
      </c>
      <c r="F386" s="509" t="s">
        <v>16</v>
      </c>
      <c r="G386" s="510" t="s">
        <v>8350</v>
      </c>
      <c r="H386" s="509" t="s">
        <v>18183</v>
      </c>
      <c r="I386" s="509" t="s">
        <v>17558</v>
      </c>
      <c r="J386" s="509" t="s">
        <v>17053</v>
      </c>
      <c r="K386" s="511">
        <v>8</v>
      </c>
      <c r="L386" s="512" t="s">
        <v>18604</v>
      </c>
    </row>
    <row r="387" spans="1:12" ht="28.8" x14ac:dyDescent="0.3">
      <c r="A387" s="509" t="s">
        <v>3740</v>
      </c>
      <c r="B387" s="509" t="s">
        <v>19612</v>
      </c>
      <c r="C387" s="509" t="s">
        <v>10986</v>
      </c>
      <c r="D387" s="509" t="s">
        <v>461</v>
      </c>
      <c r="E387" s="509" t="s">
        <v>15449</v>
      </c>
      <c r="F387" s="509" t="s">
        <v>16</v>
      </c>
      <c r="G387" s="510" t="s">
        <v>8350</v>
      </c>
      <c r="H387" s="509" t="s">
        <v>18183</v>
      </c>
      <c r="I387" s="509" t="s">
        <v>17558</v>
      </c>
      <c r="J387" s="509" t="s">
        <v>17053</v>
      </c>
      <c r="K387" s="511">
        <v>3.36</v>
      </c>
      <c r="L387" s="512" t="s">
        <v>18605</v>
      </c>
    </row>
    <row r="388" spans="1:12" ht="43.2" x14ac:dyDescent="0.3">
      <c r="A388" s="509" t="s">
        <v>16994</v>
      </c>
      <c r="B388" s="509" t="s">
        <v>18702</v>
      </c>
      <c r="C388" s="509" t="s">
        <v>9972</v>
      </c>
      <c r="D388" s="509" t="s">
        <v>265</v>
      </c>
      <c r="E388" s="509" t="s">
        <v>15450</v>
      </c>
      <c r="F388" s="509" t="s">
        <v>16</v>
      </c>
      <c r="G388" s="510" t="s">
        <v>8350</v>
      </c>
      <c r="H388" s="509" t="s">
        <v>18192</v>
      </c>
      <c r="I388" s="509" t="s">
        <v>17558</v>
      </c>
      <c r="J388" s="509" t="s">
        <v>17053</v>
      </c>
      <c r="K388" s="511">
        <v>14.32</v>
      </c>
      <c r="L388" s="512" t="s">
        <v>18703</v>
      </c>
    </row>
  </sheetData>
  <autoFilter ref="A1:L2" xr:uid="{C98878A2-E640-4D49-B35A-F50BE94CD629}">
    <sortState xmlns:xlrd2="http://schemas.microsoft.com/office/spreadsheetml/2017/richdata2" ref="A2:L2">
      <sortCondition ref="J1:J2"/>
    </sortState>
  </autoFilter>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73349-B85C-4250-9C35-6187F810C876}">
  <sheetPr>
    <tabColor rgb="FF92D050"/>
  </sheetPr>
  <dimension ref="A1:J86"/>
  <sheetViews>
    <sheetView workbookViewId="0">
      <selection sqref="A1:C1"/>
    </sheetView>
  </sheetViews>
  <sheetFormatPr defaultRowHeight="13.8" x14ac:dyDescent="0.3"/>
  <cols>
    <col min="1" max="1" width="23.5546875" style="391" customWidth="1"/>
    <col min="2" max="2" width="8.5546875" style="391"/>
    <col min="3" max="3" width="10" style="391" customWidth="1"/>
    <col min="4" max="9" width="8.5546875" style="391"/>
    <col min="10" max="10" width="33.5546875" style="391" customWidth="1"/>
    <col min="11" max="256" width="8.5546875" style="391"/>
    <col min="257" max="257" width="14.5546875" style="391" customWidth="1"/>
    <col min="258" max="258" width="8.5546875" style="391"/>
    <col min="259" max="259" width="10" style="391" customWidth="1"/>
    <col min="260" max="265" width="8.5546875" style="391"/>
    <col min="266" max="266" width="57.44140625" style="391" customWidth="1"/>
    <col min="267" max="512" width="8.5546875" style="391"/>
    <col min="513" max="513" width="14.5546875" style="391" customWidth="1"/>
    <col min="514" max="514" width="8.5546875" style="391"/>
    <col min="515" max="515" width="10" style="391" customWidth="1"/>
    <col min="516" max="521" width="8.5546875" style="391"/>
    <col min="522" max="522" width="57.44140625" style="391" customWidth="1"/>
    <col min="523" max="768" width="8.5546875" style="391"/>
    <col min="769" max="769" width="14.5546875" style="391" customWidth="1"/>
    <col min="770" max="770" width="8.5546875" style="391"/>
    <col min="771" max="771" width="10" style="391" customWidth="1"/>
    <col min="772" max="777" width="8.5546875" style="391"/>
    <col min="778" max="778" width="57.44140625" style="391" customWidth="1"/>
    <col min="779" max="1024" width="8.5546875" style="391"/>
    <col min="1025" max="1025" width="14.5546875" style="391" customWidth="1"/>
    <col min="1026" max="1026" width="8.5546875" style="391"/>
    <col min="1027" max="1027" width="10" style="391" customWidth="1"/>
    <col min="1028" max="1033" width="8.5546875" style="391"/>
    <col min="1034" max="1034" width="57.44140625" style="391" customWidth="1"/>
    <col min="1035" max="1280" width="8.5546875" style="391"/>
    <col min="1281" max="1281" width="14.5546875" style="391" customWidth="1"/>
    <col min="1282" max="1282" width="8.5546875" style="391"/>
    <col min="1283" max="1283" width="10" style="391" customWidth="1"/>
    <col min="1284" max="1289" width="8.5546875" style="391"/>
    <col min="1290" max="1290" width="57.44140625" style="391" customWidth="1"/>
    <col min="1291" max="1536" width="8.5546875" style="391"/>
    <col min="1537" max="1537" width="14.5546875" style="391" customWidth="1"/>
    <col min="1538" max="1538" width="8.5546875" style="391"/>
    <col min="1539" max="1539" width="10" style="391" customWidth="1"/>
    <col min="1540" max="1545" width="8.5546875" style="391"/>
    <col min="1546" max="1546" width="57.44140625" style="391" customWidth="1"/>
    <col min="1547" max="1792" width="8.5546875" style="391"/>
    <col min="1793" max="1793" width="14.5546875" style="391" customWidth="1"/>
    <col min="1794" max="1794" width="8.5546875" style="391"/>
    <col min="1795" max="1795" width="10" style="391" customWidth="1"/>
    <col min="1796" max="1801" width="8.5546875" style="391"/>
    <col min="1802" max="1802" width="57.44140625" style="391" customWidth="1"/>
    <col min="1803" max="2048" width="8.5546875" style="391"/>
    <col min="2049" max="2049" width="14.5546875" style="391" customWidth="1"/>
    <col min="2050" max="2050" width="8.5546875" style="391"/>
    <col min="2051" max="2051" width="10" style="391" customWidth="1"/>
    <col min="2052" max="2057" width="8.5546875" style="391"/>
    <col min="2058" max="2058" width="57.44140625" style="391" customWidth="1"/>
    <col min="2059" max="2304" width="8.5546875" style="391"/>
    <col min="2305" max="2305" width="14.5546875" style="391" customWidth="1"/>
    <col min="2306" max="2306" width="8.5546875" style="391"/>
    <col min="2307" max="2307" width="10" style="391" customWidth="1"/>
    <col min="2308" max="2313" width="8.5546875" style="391"/>
    <col min="2314" max="2314" width="57.44140625" style="391" customWidth="1"/>
    <col min="2315" max="2560" width="8.5546875" style="391"/>
    <col min="2561" max="2561" width="14.5546875" style="391" customWidth="1"/>
    <col min="2562" max="2562" width="8.5546875" style="391"/>
    <col min="2563" max="2563" width="10" style="391" customWidth="1"/>
    <col min="2564" max="2569" width="8.5546875" style="391"/>
    <col min="2570" max="2570" width="57.44140625" style="391" customWidth="1"/>
    <col min="2571" max="2816" width="8.5546875" style="391"/>
    <col min="2817" max="2817" width="14.5546875" style="391" customWidth="1"/>
    <col min="2818" max="2818" width="8.5546875" style="391"/>
    <col min="2819" max="2819" width="10" style="391" customWidth="1"/>
    <col min="2820" max="2825" width="8.5546875" style="391"/>
    <col min="2826" max="2826" width="57.44140625" style="391" customWidth="1"/>
    <col min="2827" max="3072" width="8.5546875" style="391"/>
    <col min="3073" max="3073" width="14.5546875" style="391" customWidth="1"/>
    <col min="3074" max="3074" width="8.5546875" style="391"/>
    <col min="3075" max="3075" width="10" style="391" customWidth="1"/>
    <col min="3076" max="3081" width="8.5546875" style="391"/>
    <col min="3082" max="3082" width="57.44140625" style="391" customWidth="1"/>
    <col min="3083" max="3328" width="8.5546875" style="391"/>
    <col min="3329" max="3329" width="14.5546875" style="391" customWidth="1"/>
    <col min="3330" max="3330" width="8.5546875" style="391"/>
    <col min="3331" max="3331" width="10" style="391" customWidth="1"/>
    <col min="3332" max="3337" width="8.5546875" style="391"/>
    <col min="3338" max="3338" width="57.44140625" style="391" customWidth="1"/>
    <col min="3339" max="3584" width="8.5546875" style="391"/>
    <col min="3585" max="3585" width="14.5546875" style="391" customWidth="1"/>
    <col min="3586" max="3586" width="8.5546875" style="391"/>
    <col min="3587" max="3587" width="10" style="391" customWidth="1"/>
    <col min="3588" max="3593" width="8.5546875" style="391"/>
    <col min="3594" max="3594" width="57.44140625" style="391" customWidth="1"/>
    <col min="3595" max="3840" width="8.5546875" style="391"/>
    <col min="3841" max="3841" width="14.5546875" style="391" customWidth="1"/>
    <col min="3842" max="3842" width="8.5546875" style="391"/>
    <col min="3843" max="3843" width="10" style="391" customWidth="1"/>
    <col min="3844" max="3849" width="8.5546875" style="391"/>
    <col min="3850" max="3850" width="57.44140625" style="391" customWidth="1"/>
    <col min="3851" max="4096" width="8.5546875" style="391"/>
    <col min="4097" max="4097" width="14.5546875" style="391" customWidth="1"/>
    <col min="4098" max="4098" width="8.5546875" style="391"/>
    <col min="4099" max="4099" width="10" style="391" customWidth="1"/>
    <col min="4100" max="4105" width="8.5546875" style="391"/>
    <col min="4106" max="4106" width="57.44140625" style="391" customWidth="1"/>
    <col min="4107" max="4352" width="8.5546875" style="391"/>
    <col min="4353" max="4353" width="14.5546875" style="391" customWidth="1"/>
    <col min="4354" max="4354" width="8.5546875" style="391"/>
    <col min="4355" max="4355" width="10" style="391" customWidth="1"/>
    <col min="4356" max="4361" width="8.5546875" style="391"/>
    <col min="4362" max="4362" width="57.44140625" style="391" customWidth="1"/>
    <col min="4363" max="4608" width="8.5546875" style="391"/>
    <col min="4609" max="4609" width="14.5546875" style="391" customWidth="1"/>
    <col min="4610" max="4610" width="8.5546875" style="391"/>
    <col min="4611" max="4611" width="10" style="391" customWidth="1"/>
    <col min="4612" max="4617" width="8.5546875" style="391"/>
    <col min="4618" max="4618" width="57.44140625" style="391" customWidth="1"/>
    <col min="4619" max="4864" width="8.5546875" style="391"/>
    <col min="4865" max="4865" width="14.5546875" style="391" customWidth="1"/>
    <col min="4866" max="4866" width="8.5546875" style="391"/>
    <col min="4867" max="4867" width="10" style="391" customWidth="1"/>
    <col min="4868" max="4873" width="8.5546875" style="391"/>
    <col min="4874" max="4874" width="57.44140625" style="391" customWidth="1"/>
    <col min="4875" max="5120" width="8.5546875" style="391"/>
    <col min="5121" max="5121" width="14.5546875" style="391" customWidth="1"/>
    <col min="5122" max="5122" width="8.5546875" style="391"/>
    <col min="5123" max="5123" width="10" style="391" customWidth="1"/>
    <col min="5124" max="5129" width="8.5546875" style="391"/>
    <col min="5130" max="5130" width="57.44140625" style="391" customWidth="1"/>
    <col min="5131" max="5376" width="8.5546875" style="391"/>
    <col min="5377" max="5377" width="14.5546875" style="391" customWidth="1"/>
    <col min="5378" max="5378" width="8.5546875" style="391"/>
    <col min="5379" max="5379" width="10" style="391" customWidth="1"/>
    <col min="5380" max="5385" width="8.5546875" style="391"/>
    <col min="5386" max="5386" width="57.44140625" style="391" customWidth="1"/>
    <col min="5387" max="5632" width="8.5546875" style="391"/>
    <col min="5633" max="5633" width="14.5546875" style="391" customWidth="1"/>
    <col min="5634" max="5634" width="8.5546875" style="391"/>
    <col min="5635" max="5635" width="10" style="391" customWidth="1"/>
    <col min="5636" max="5641" width="8.5546875" style="391"/>
    <col min="5642" max="5642" width="57.44140625" style="391" customWidth="1"/>
    <col min="5643" max="5888" width="8.5546875" style="391"/>
    <col min="5889" max="5889" width="14.5546875" style="391" customWidth="1"/>
    <col min="5890" max="5890" width="8.5546875" style="391"/>
    <col min="5891" max="5891" width="10" style="391" customWidth="1"/>
    <col min="5892" max="5897" width="8.5546875" style="391"/>
    <col min="5898" max="5898" width="57.44140625" style="391" customWidth="1"/>
    <col min="5899" max="6144" width="8.5546875" style="391"/>
    <col min="6145" max="6145" width="14.5546875" style="391" customWidth="1"/>
    <col min="6146" max="6146" width="8.5546875" style="391"/>
    <col min="6147" max="6147" width="10" style="391" customWidth="1"/>
    <col min="6148" max="6153" width="8.5546875" style="391"/>
    <col min="6154" max="6154" width="57.44140625" style="391" customWidth="1"/>
    <col min="6155" max="6400" width="8.5546875" style="391"/>
    <col min="6401" max="6401" width="14.5546875" style="391" customWidth="1"/>
    <col min="6402" max="6402" width="8.5546875" style="391"/>
    <col min="6403" max="6403" width="10" style="391" customWidth="1"/>
    <col min="6404" max="6409" width="8.5546875" style="391"/>
    <col min="6410" max="6410" width="57.44140625" style="391" customWidth="1"/>
    <col min="6411" max="6656" width="8.5546875" style="391"/>
    <col min="6657" max="6657" width="14.5546875" style="391" customWidth="1"/>
    <col min="6658" max="6658" width="8.5546875" style="391"/>
    <col min="6659" max="6659" width="10" style="391" customWidth="1"/>
    <col min="6660" max="6665" width="8.5546875" style="391"/>
    <col min="6666" max="6666" width="57.44140625" style="391" customWidth="1"/>
    <col min="6667" max="6912" width="8.5546875" style="391"/>
    <col min="6913" max="6913" width="14.5546875" style="391" customWidth="1"/>
    <col min="6914" max="6914" width="8.5546875" style="391"/>
    <col min="6915" max="6915" width="10" style="391" customWidth="1"/>
    <col min="6916" max="6921" width="8.5546875" style="391"/>
    <col min="6922" max="6922" width="57.44140625" style="391" customWidth="1"/>
    <col min="6923" max="7168" width="8.5546875" style="391"/>
    <col min="7169" max="7169" width="14.5546875" style="391" customWidth="1"/>
    <col min="7170" max="7170" width="8.5546875" style="391"/>
    <col min="7171" max="7171" width="10" style="391" customWidth="1"/>
    <col min="7172" max="7177" width="8.5546875" style="391"/>
    <col min="7178" max="7178" width="57.44140625" style="391" customWidth="1"/>
    <col min="7179" max="7424" width="8.5546875" style="391"/>
    <col min="7425" max="7425" width="14.5546875" style="391" customWidth="1"/>
    <col min="7426" max="7426" width="8.5546875" style="391"/>
    <col min="7427" max="7427" width="10" style="391" customWidth="1"/>
    <col min="7428" max="7433" width="8.5546875" style="391"/>
    <col min="7434" max="7434" width="57.44140625" style="391" customWidth="1"/>
    <col min="7435" max="7680" width="8.5546875" style="391"/>
    <col min="7681" max="7681" width="14.5546875" style="391" customWidth="1"/>
    <col min="7682" max="7682" width="8.5546875" style="391"/>
    <col min="7683" max="7683" width="10" style="391" customWidth="1"/>
    <col min="7684" max="7689" width="8.5546875" style="391"/>
    <col min="7690" max="7690" width="57.44140625" style="391" customWidth="1"/>
    <col min="7691" max="7936" width="8.5546875" style="391"/>
    <col min="7937" max="7937" width="14.5546875" style="391" customWidth="1"/>
    <col min="7938" max="7938" width="8.5546875" style="391"/>
    <col min="7939" max="7939" width="10" style="391" customWidth="1"/>
    <col min="7940" max="7945" width="8.5546875" style="391"/>
    <col min="7946" max="7946" width="57.44140625" style="391" customWidth="1"/>
    <col min="7947" max="8192" width="8.5546875" style="391"/>
    <col min="8193" max="8193" width="14.5546875" style="391" customWidth="1"/>
    <col min="8194" max="8194" width="8.5546875" style="391"/>
    <col min="8195" max="8195" width="10" style="391" customWidth="1"/>
    <col min="8196" max="8201" width="8.5546875" style="391"/>
    <col min="8202" max="8202" width="57.44140625" style="391" customWidth="1"/>
    <col min="8203" max="8448" width="8.5546875" style="391"/>
    <col min="8449" max="8449" width="14.5546875" style="391" customWidth="1"/>
    <col min="8450" max="8450" width="8.5546875" style="391"/>
    <col min="8451" max="8451" width="10" style="391" customWidth="1"/>
    <col min="8452" max="8457" width="8.5546875" style="391"/>
    <col min="8458" max="8458" width="57.44140625" style="391" customWidth="1"/>
    <col min="8459" max="8704" width="8.5546875" style="391"/>
    <col min="8705" max="8705" width="14.5546875" style="391" customWidth="1"/>
    <col min="8706" max="8706" width="8.5546875" style="391"/>
    <col min="8707" max="8707" width="10" style="391" customWidth="1"/>
    <col min="8708" max="8713" width="8.5546875" style="391"/>
    <col min="8714" max="8714" width="57.44140625" style="391" customWidth="1"/>
    <col min="8715" max="8960" width="8.5546875" style="391"/>
    <col min="8961" max="8961" width="14.5546875" style="391" customWidth="1"/>
    <col min="8962" max="8962" width="8.5546875" style="391"/>
    <col min="8963" max="8963" width="10" style="391" customWidth="1"/>
    <col min="8964" max="8969" width="8.5546875" style="391"/>
    <col min="8970" max="8970" width="57.44140625" style="391" customWidth="1"/>
    <col min="8971" max="9216" width="8.5546875" style="391"/>
    <col min="9217" max="9217" width="14.5546875" style="391" customWidth="1"/>
    <col min="9218" max="9218" width="8.5546875" style="391"/>
    <col min="9219" max="9219" width="10" style="391" customWidth="1"/>
    <col min="9220" max="9225" width="8.5546875" style="391"/>
    <col min="9226" max="9226" width="57.44140625" style="391" customWidth="1"/>
    <col min="9227" max="9472" width="8.5546875" style="391"/>
    <col min="9473" max="9473" width="14.5546875" style="391" customWidth="1"/>
    <col min="9474" max="9474" width="8.5546875" style="391"/>
    <col min="9475" max="9475" width="10" style="391" customWidth="1"/>
    <col min="9476" max="9481" width="8.5546875" style="391"/>
    <col min="9482" max="9482" width="57.44140625" style="391" customWidth="1"/>
    <col min="9483" max="9728" width="8.5546875" style="391"/>
    <col min="9729" max="9729" width="14.5546875" style="391" customWidth="1"/>
    <col min="9730" max="9730" width="8.5546875" style="391"/>
    <col min="9731" max="9731" width="10" style="391" customWidth="1"/>
    <col min="9732" max="9737" width="8.5546875" style="391"/>
    <col min="9738" max="9738" width="57.44140625" style="391" customWidth="1"/>
    <col min="9739" max="9984" width="8.5546875" style="391"/>
    <col min="9985" max="9985" width="14.5546875" style="391" customWidth="1"/>
    <col min="9986" max="9986" width="8.5546875" style="391"/>
    <col min="9987" max="9987" width="10" style="391" customWidth="1"/>
    <col min="9988" max="9993" width="8.5546875" style="391"/>
    <col min="9994" max="9994" width="57.44140625" style="391" customWidth="1"/>
    <col min="9995" max="10240" width="8.5546875" style="391"/>
    <col min="10241" max="10241" width="14.5546875" style="391" customWidth="1"/>
    <col min="10242" max="10242" width="8.5546875" style="391"/>
    <col min="10243" max="10243" width="10" style="391" customWidth="1"/>
    <col min="10244" max="10249" width="8.5546875" style="391"/>
    <col min="10250" max="10250" width="57.44140625" style="391" customWidth="1"/>
    <col min="10251" max="10496" width="8.5546875" style="391"/>
    <col min="10497" max="10497" width="14.5546875" style="391" customWidth="1"/>
    <col min="10498" max="10498" width="8.5546875" style="391"/>
    <col min="10499" max="10499" width="10" style="391" customWidth="1"/>
    <col min="10500" max="10505" width="8.5546875" style="391"/>
    <col min="10506" max="10506" width="57.44140625" style="391" customWidth="1"/>
    <col min="10507" max="10752" width="8.5546875" style="391"/>
    <col min="10753" max="10753" width="14.5546875" style="391" customWidth="1"/>
    <col min="10754" max="10754" width="8.5546875" style="391"/>
    <col min="10755" max="10755" width="10" style="391" customWidth="1"/>
    <col min="10756" max="10761" width="8.5546875" style="391"/>
    <col min="10762" max="10762" width="57.44140625" style="391" customWidth="1"/>
    <col min="10763" max="11008" width="8.5546875" style="391"/>
    <col min="11009" max="11009" width="14.5546875" style="391" customWidth="1"/>
    <col min="11010" max="11010" width="8.5546875" style="391"/>
    <col min="11011" max="11011" width="10" style="391" customWidth="1"/>
    <col min="11012" max="11017" width="8.5546875" style="391"/>
    <col min="11018" max="11018" width="57.44140625" style="391" customWidth="1"/>
    <col min="11019" max="11264" width="8.5546875" style="391"/>
    <col min="11265" max="11265" width="14.5546875" style="391" customWidth="1"/>
    <col min="11266" max="11266" width="8.5546875" style="391"/>
    <col min="11267" max="11267" width="10" style="391" customWidth="1"/>
    <col min="11268" max="11273" width="8.5546875" style="391"/>
    <col min="11274" max="11274" width="57.44140625" style="391" customWidth="1"/>
    <col min="11275" max="11520" width="8.5546875" style="391"/>
    <col min="11521" max="11521" width="14.5546875" style="391" customWidth="1"/>
    <col min="11522" max="11522" width="8.5546875" style="391"/>
    <col min="11523" max="11523" width="10" style="391" customWidth="1"/>
    <col min="11524" max="11529" width="8.5546875" style="391"/>
    <col min="11530" max="11530" width="57.44140625" style="391" customWidth="1"/>
    <col min="11531" max="11776" width="8.5546875" style="391"/>
    <col min="11777" max="11777" width="14.5546875" style="391" customWidth="1"/>
    <col min="11778" max="11778" width="8.5546875" style="391"/>
    <col min="11779" max="11779" width="10" style="391" customWidth="1"/>
    <col min="11780" max="11785" width="8.5546875" style="391"/>
    <col min="11786" max="11786" width="57.44140625" style="391" customWidth="1"/>
    <col min="11787" max="12032" width="8.5546875" style="391"/>
    <col min="12033" max="12033" width="14.5546875" style="391" customWidth="1"/>
    <col min="12034" max="12034" width="8.5546875" style="391"/>
    <col min="12035" max="12035" width="10" style="391" customWidth="1"/>
    <col min="12036" max="12041" width="8.5546875" style="391"/>
    <col min="12042" max="12042" width="57.44140625" style="391" customWidth="1"/>
    <col min="12043" max="12288" width="8.5546875" style="391"/>
    <col min="12289" max="12289" width="14.5546875" style="391" customWidth="1"/>
    <col min="12290" max="12290" width="8.5546875" style="391"/>
    <col min="12291" max="12291" width="10" style="391" customWidth="1"/>
    <col min="12292" max="12297" width="8.5546875" style="391"/>
    <col min="12298" max="12298" width="57.44140625" style="391" customWidth="1"/>
    <col min="12299" max="12544" width="8.5546875" style="391"/>
    <col min="12545" max="12545" width="14.5546875" style="391" customWidth="1"/>
    <col min="12546" max="12546" width="8.5546875" style="391"/>
    <col min="12547" max="12547" width="10" style="391" customWidth="1"/>
    <col min="12548" max="12553" width="8.5546875" style="391"/>
    <col min="12554" max="12554" width="57.44140625" style="391" customWidth="1"/>
    <col min="12555" max="12800" width="8.5546875" style="391"/>
    <col min="12801" max="12801" width="14.5546875" style="391" customWidth="1"/>
    <col min="12802" max="12802" width="8.5546875" style="391"/>
    <col min="12803" max="12803" width="10" style="391" customWidth="1"/>
    <col min="12804" max="12809" width="8.5546875" style="391"/>
    <col min="12810" max="12810" width="57.44140625" style="391" customWidth="1"/>
    <col min="12811" max="13056" width="8.5546875" style="391"/>
    <col min="13057" max="13057" width="14.5546875" style="391" customWidth="1"/>
    <col min="13058" max="13058" width="8.5546875" style="391"/>
    <col min="13059" max="13059" width="10" style="391" customWidth="1"/>
    <col min="13060" max="13065" width="8.5546875" style="391"/>
    <col min="13066" max="13066" width="57.44140625" style="391" customWidth="1"/>
    <col min="13067" max="13312" width="8.5546875" style="391"/>
    <col min="13313" max="13313" width="14.5546875" style="391" customWidth="1"/>
    <col min="13314" max="13314" width="8.5546875" style="391"/>
    <col min="13315" max="13315" width="10" style="391" customWidth="1"/>
    <col min="13316" max="13321" width="8.5546875" style="391"/>
    <col min="13322" max="13322" width="57.44140625" style="391" customWidth="1"/>
    <col min="13323" max="13568" width="8.5546875" style="391"/>
    <col min="13569" max="13569" width="14.5546875" style="391" customWidth="1"/>
    <col min="13570" max="13570" width="8.5546875" style="391"/>
    <col min="13571" max="13571" width="10" style="391" customWidth="1"/>
    <col min="13572" max="13577" width="8.5546875" style="391"/>
    <col min="13578" max="13578" width="57.44140625" style="391" customWidth="1"/>
    <col min="13579" max="13824" width="8.5546875" style="391"/>
    <col min="13825" max="13825" width="14.5546875" style="391" customWidth="1"/>
    <col min="13826" max="13826" width="8.5546875" style="391"/>
    <col min="13827" max="13827" width="10" style="391" customWidth="1"/>
    <col min="13828" max="13833" width="8.5546875" style="391"/>
    <col min="13834" max="13834" width="57.44140625" style="391" customWidth="1"/>
    <col min="13835" max="14080" width="8.5546875" style="391"/>
    <col min="14081" max="14081" width="14.5546875" style="391" customWidth="1"/>
    <col min="14082" max="14082" width="8.5546875" style="391"/>
    <col min="14083" max="14083" width="10" style="391" customWidth="1"/>
    <col min="14084" max="14089" width="8.5546875" style="391"/>
    <col min="14090" max="14090" width="57.44140625" style="391" customWidth="1"/>
    <col min="14091" max="14336" width="8.5546875" style="391"/>
    <col min="14337" max="14337" width="14.5546875" style="391" customWidth="1"/>
    <col min="14338" max="14338" width="8.5546875" style="391"/>
    <col min="14339" max="14339" width="10" style="391" customWidth="1"/>
    <col min="14340" max="14345" width="8.5546875" style="391"/>
    <col min="14346" max="14346" width="57.44140625" style="391" customWidth="1"/>
    <col min="14347" max="14592" width="8.5546875" style="391"/>
    <col min="14593" max="14593" width="14.5546875" style="391" customWidth="1"/>
    <col min="14594" max="14594" width="8.5546875" style="391"/>
    <col min="14595" max="14595" width="10" style="391" customWidth="1"/>
    <col min="14596" max="14601" width="8.5546875" style="391"/>
    <col min="14602" max="14602" width="57.44140625" style="391" customWidth="1"/>
    <col min="14603" max="14848" width="8.5546875" style="391"/>
    <col min="14849" max="14849" width="14.5546875" style="391" customWidth="1"/>
    <col min="14850" max="14850" width="8.5546875" style="391"/>
    <col min="14851" max="14851" width="10" style="391" customWidth="1"/>
    <col min="14852" max="14857" width="8.5546875" style="391"/>
    <col min="14858" max="14858" width="57.44140625" style="391" customWidth="1"/>
    <col min="14859" max="15104" width="8.5546875" style="391"/>
    <col min="15105" max="15105" width="14.5546875" style="391" customWidth="1"/>
    <col min="15106" max="15106" width="8.5546875" style="391"/>
    <col min="15107" max="15107" width="10" style="391" customWidth="1"/>
    <col min="15108" max="15113" width="8.5546875" style="391"/>
    <col min="15114" max="15114" width="57.44140625" style="391" customWidth="1"/>
    <col min="15115" max="15360" width="8.5546875" style="391"/>
    <col min="15361" max="15361" width="14.5546875" style="391" customWidth="1"/>
    <col min="15362" max="15362" width="8.5546875" style="391"/>
    <col min="15363" max="15363" width="10" style="391" customWidth="1"/>
    <col min="15364" max="15369" width="8.5546875" style="391"/>
    <col min="15370" max="15370" width="57.44140625" style="391" customWidth="1"/>
    <col min="15371" max="15616" width="8.5546875" style="391"/>
    <col min="15617" max="15617" width="14.5546875" style="391" customWidth="1"/>
    <col min="15618" max="15618" width="8.5546875" style="391"/>
    <col min="15619" max="15619" width="10" style="391" customWidth="1"/>
    <col min="15620" max="15625" width="8.5546875" style="391"/>
    <col min="15626" max="15626" width="57.44140625" style="391" customWidth="1"/>
    <col min="15627" max="15872" width="8.5546875" style="391"/>
    <col min="15873" max="15873" width="14.5546875" style="391" customWidth="1"/>
    <col min="15874" max="15874" width="8.5546875" style="391"/>
    <col min="15875" max="15875" width="10" style="391" customWidth="1"/>
    <col min="15876" max="15881" width="8.5546875" style="391"/>
    <col min="15882" max="15882" width="57.44140625" style="391" customWidth="1"/>
    <col min="15883" max="16128" width="8.5546875" style="391"/>
    <col min="16129" max="16129" width="14.5546875" style="391" customWidth="1"/>
    <col min="16130" max="16130" width="8.5546875" style="391"/>
    <col min="16131" max="16131" width="10" style="391" customWidth="1"/>
    <col min="16132" max="16137" width="8.5546875" style="391"/>
    <col min="16138" max="16138" width="57.44140625" style="391" customWidth="1"/>
    <col min="16139" max="16384" width="8.5546875" style="391"/>
  </cols>
  <sheetData>
    <row r="1" spans="1:10" x14ac:dyDescent="0.3">
      <c r="A1" s="538" t="s">
        <v>27231</v>
      </c>
      <c r="B1" s="539"/>
      <c r="C1" s="540"/>
      <c r="D1" s="541" t="s">
        <v>10581</v>
      </c>
      <c r="E1" s="541"/>
      <c r="F1" s="541"/>
      <c r="G1" s="542" t="s">
        <v>10582</v>
      </c>
      <c r="H1" s="542"/>
      <c r="I1" s="542"/>
      <c r="J1" s="390" t="s">
        <v>2677</v>
      </c>
    </row>
    <row r="2" spans="1:10" x14ac:dyDescent="0.3">
      <c r="A2" s="392" t="s">
        <v>8387</v>
      </c>
      <c r="B2" s="392" t="s">
        <v>10236</v>
      </c>
      <c r="C2" s="392" t="s">
        <v>10583</v>
      </c>
      <c r="D2" s="393" t="s">
        <v>10584</v>
      </c>
      <c r="E2" s="392" t="s">
        <v>10585</v>
      </c>
      <c r="F2" s="392" t="s">
        <v>10586</v>
      </c>
      <c r="G2" s="393" t="s">
        <v>10584</v>
      </c>
      <c r="H2" s="392" t="s">
        <v>10585</v>
      </c>
      <c r="I2" s="392" t="s">
        <v>10586</v>
      </c>
      <c r="J2" s="392"/>
    </row>
    <row r="3" spans="1:10" x14ac:dyDescent="0.3">
      <c r="A3" s="394" t="s">
        <v>10463</v>
      </c>
      <c r="B3" s="395"/>
      <c r="C3" s="394"/>
      <c r="D3" s="395"/>
      <c r="E3" s="396"/>
      <c r="F3" s="397"/>
      <c r="G3" s="397"/>
      <c r="H3" s="396"/>
      <c r="I3" s="394"/>
      <c r="J3" s="396"/>
    </row>
    <row r="4" spans="1:10" x14ac:dyDescent="0.3">
      <c r="A4" s="394"/>
      <c r="B4" s="395"/>
      <c r="C4" s="394"/>
      <c r="D4" s="395"/>
      <c r="E4" s="396"/>
      <c r="F4" s="397"/>
      <c r="G4" s="397"/>
      <c r="H4" s="396"/>
      <c r="I4" s="394"/>
      <c r="J4" s="396"/>
    </row>
    <row r="5" spans="1:10" x14ac:dyDescent="0.3">
      <c r="A5" s="394"/>
      <c r="B5" s="395"/>
      <c r="C5" s="394"/>
      <c r="D5" s="395"/>
      <c r="E5" s="396"/>
      <c r="F5" s="397"/>
      <c r="G5" s="397"/>
      <c r="H5" s="396"/>
      <c r="I5" s="394"/>
      <c r="J5" s="396"/>
    </row>
    <row r="6" spans="1:10" x14ac:dyDescent="0.3">
      <c r="A6" s="394"/>
      <c r="B6" s="395"/>
      <c r="C6" s="394"/>
      <c r="D6" s="395"/>
      <c r="E6" s="396"/>
      <c r="F6" s="397"/>
      <c r="G6" s="397"/>
      <c r="H6" s="396"/>
      <c r="I6" s="394"/>
      <c r="J6" s="396"/>
    </row>
    <row r="7" spans="1:10" x14ac:dyDescent="0.3">
      <c r="A7" s="394"/>
      <c r="B7" s="395"/>
      <c r="C7" s="394"/>
      <c r="D7" s="395"/>
      <c r="E7" s="396"/>
      <c r="F7" s="397"/>
      <c r="G7" s="397"/>
      <c r="H7" s="396"/>
      <c r="I7" s="394"/>
      <c r="J7" s="396"/>
    </row>
    <row r="8" spans="1:10" x14ac:dyDescent="0.3">
      <c r="A8" s="394"/>
      <c r="B8" s="395"/>
      <c r="C8" s="394"/>
      <c r="D8" s="395"/>
      <c r="E8" s="396"/>
      <c r="F8" s="397"/>
      <c r="G8" s="397"/>
      <c r="H8" s="396"/>
      <c r="I8" s="394"/>
      <c r="J8" s="396"/>
    </row>
    <row r="9" spans="1:10" x14ac:dyDescent="0.3">
      <c r="A9" s="394"/>
      <c r="B9" s="395"/>
      <c r="C9" s="394"/>
      <c r="D9" s="395"/>
      <c r="E9" s="396"/>
      <c r="F9" s="397"/>
      <c r="G9" s="397"/>
      <c r="H9" s="396"/>
      <c r="I9" s="394"/>
      <c r="J9" s="396"/>
    </row>
    <row r="10" spans="1:10" x14ac:dyDescent="0.3">
      <c r="A10" s="394"/>
      <c r="B10" s="395"/>
      <c r="C10" s="394"/>
      <c r="D10" s="395"/>
      <c r="E10" s="396"/>
      <c r="F10" s="397"/>
      <c r="G10" s="397"/>
      <c r="H10" s="396"/>
      <c r="I10" s="394"/>
      <c r="J10" s="396"/>
    </row>
    <row r="11" spans="1:10" x14ac:dyDescent="0.3">
      <c r="A11" s="394"/>
      <c r="B11" s="395"/>
      <c r="C11" s="394"/>
      <c r="D11" s="395"/>
      <c r="E11" s="396"/>
      <c r="F11" s="397"/>
      <c r="G11" s="397"/>
      <c r="H11" s="396"/>
      <c r="I11" s="394"/>
      <c r="J11" s="396"/>
    </row>
    <row r="12" spans="1:10" x14ac:dyDescent="0.3">
      <c r="G12" s="397"/>
      <c r="H12" s="396"/>
      <c r="I12" s="394"/>
      <c r="J12" s="396"/>
    </row>
    <row r="13" spans="1:10" x14ac:dyDescent="0.3">
      <c r="G13" s="397"/>
      <c r="H13" s="396"/>
      <c r="I13" s="394"/>
      <c r="J13" s="396"/>
    </row>
    <row r="14" spans="1:10" x14ac:dyDescent="0.3">
      <c r="G14" s="397"/>
      <c r="H14" s="396"/>
      <c r="I14" s="394"/>
      <c r="J14" s="396"/>
    </row>
    <row r="15" spans="1:10" x14ac:dyDescent="0.3">
      <c r="G15" s="397"/>
      <c r="H15" s="396"/>
      <c r="I15" s="394"/>
      <c r="J15" s="396"/>
    </row>
    <row r="16" spans="1:10" x14ac:dyDescent="0.3">
      <c r="G16" s="397"/>
      <c r="H16" s="396"/>
      <c r="I16" s="394"/>
      <c r="J16" s="396"/>
    </row>
    <row r="17" spans="7:10" x14ac:dyDescent="0.3">
      <c r="G17" s="397"/>
      <c r="H17" s="396"/>
      <c r="I17" s="394"/>
      <c r="J17" s="396"/>
    </row>
    <row r="18" spans="7:10" x14ac:dyDescent="0.3">
      <c r="G18" s="397"/>
      <c r="H18" s="396"/>
      <c r="I18" s="394"/>
      <c r="J18" s="396"/>
    </row>
    <row r="19" spans="7:10" x14ac:dyDescent="0.3">
      <c r="G19" s="397"/>
      <c r="H19" s="396"/>
      <c r="I19" s="394"/>
      <c r="J19" s="396"/>
    </row>
    <row r="20" spans="7:10" x14ac:dyDescent="0.3">
      <c r="G20" s="397"/>
      <c r="H20" s="396"/>
      <c r="I20" s="394"/>
      <c r="J20" s="396"/>
    </row>
    <row r="21" spans="7:10" x14ac:dyDescent="0.3">
      <c r="G21" s="397"/>
      <c r="H21" s="396"/>
      <c r="I21" s="394"/>
      <c r="J21" s="396"/>
    </row>
    <row r="22" spans="7:10" x14ac:dyDescent="0.3">
      <c r="G22" s="397"/>
      <c r="H22" s="396"/>
      <c r="I22" s="394"/>
      <c r="J22" s="396"/>
    </row>
    <row r="23" spans="7:10" x14ac:dyDescent="0.3">
      <c r="G23" s="397"/>
      <c r="H23" s="396"/>
      <c r="I23" s="394"/>
      <c r="J23" s="396"/>
    </row>
    <row r="24" spans="7:10" x14ac:dyDescent="0.3">
      <c r="G24" s="397"/>
      <c r="H24" s="396"/>
      <c r="I24" s="394"/>
      <c r="J24" s="396"/>
    </row>
    <row r="25" spans="7:10" x14ac:dyDescent="0.3">
      <c r="G25" s="397"/>
      <c r="H25" s="396"/>
      <c r="I25" s="394"/>
      <c r="J25" s="396"/>
    </row>
    <row r="26" spans="7:10" x14ac:dyDescent="0.3">
      <c r="G26" s="397"/>
      <c r="H26" s="396"/>
      <c r="I26" s="394"/>
      <c r="J26" s="396"/>
    </row>
    <row r="27" spans="7:10" x14ac:dyDescent="0.3">
      <c r="G27" s="397"/>
      <c r="H27" s="396"/>
      <c r="I27" s="394"/>
      <c r="J27" s="396"/>
    </row>
    <row r="28" spans="7:10" x14ac:dyDescent="0.3">
      <c r="G28" s="397"/>
      <c r="H28" s="396"/>
      <c r="I28" s="394"/>
      <c r="J28" s="396"/>
    </row>
    <row r="29" spans="7:10" x14ac:dyDescent="0.3">
      <c r="G29" s="397"/>
      <c r="H29" s="396"/>
      <c r="I29" s="394"/>
      <c r="J29" s="396"/>
    </row>
    <row r="30" spans="7:10" x14ac:dyDescent="0.3">
      <c r="G30" s="397"/>
      <c r="H30" s="396"/>
      <c r="I30" s="394"/>
      <c r="J30" s="396"/>
    </row>
    <row r="31" spans="7:10" x14ac:dyDescent="0.3">
      <c r="G31" s="397"/>
      <c r="H31" s="396"/>
      <c r="I31" s="394"/>
      <c r="J31" s="396"/>
    </row>
    <row r="32" spans="7:10" x14ac:dyDescent="0.3">
      <c r="G32" s="397"/>
      <c r="H32" s="396"/>
      <c r="I32" s="394"/>
      <c r="J32" s="396"/>
    </row>
    <row r="33" spans="7:10" x14ac:dyDescent="0.3">
      <c r="G33" s="397"/>
      <c r="H33" s="396"/>
      <c r="I33" s="394"/>
      <c r="J33" s="396"/>
    </row>
    <row r="34" spans="7:10" x14ac:dyDescent="0.3">
      <c r="G34" s="397"/>
      <c r="H34" s="396"/>
      <c r="I34" s="394"/>
      <c r="J34" s="396"/>
    </row>
    <row r="35" spans="7:10" x14ac:dyDescent="0.3">
      <c r="G35" s="397"/>
      <c r="H35" s="396"/>
      <c r="I35" s="394"/>
      <c r="J35" s="396"/>
    </row>
    <row r="36" spans="7:10" x14ac:dyDescent="0.3">
      <c r="G36" s="397"/>
      <c r="H36" s="396"/>
      <c r="I36" s="394"/>
      <c r="J36" s="396"/>
    </row>
    <row r="37" spans="7:10" x14ac:dyDescent="0.3">
      <c r="G37" s="397"/>
      <c r="H37" s="396"/>
      <c r="I37" s="394"/>
      <c r="J37" s="396"/>
    </row>
    <row r="38" spans="7:10" x14ac:dyDescent="0.3">
      <c r="G38" s="397"/>
      <c r="H38" s="396"/>
      <c r="I38" s="394"/>
      <c r="J38" s="396"/>
    </row>
    <row r="39" spans="7:10" x14ac:dyDescent="0.3">
      <c r="G39" s="397"/>
      <c r="H39" s="396"/>
      <c r="I39" s="394"/>
      <c r="J39" s="396"/>
    </row>
    <row r="40" spans="7:10" x14ac:dyDescent="0.3">
      <c r="G40" s="397"/>
      <c r="H40" s="396"/>
      <c r="I40" s="394"/>
      <c r="J40" s="396"/>
    </row>
    <row r="41" spans="7:10" x14ac:dyDescent="0.3">
      <c r="G41" s="397"/>
      <c r="H41" s="396"/>
      <c r="I41" s="394"/>
      <c r="J41" s="396"/>
    </row>
    <row r="42" spans="7:10" x14ac:dyDescent="0.3">
      <c r="G42" s="397"/>
      <c r="H42" s="396"/>
      <c r="I42" s="394"/>
      <c r="J42" s="396"/>
    </row>
    <row r="43" spans="7:10" x14ac:dyDescent="0.3">
      <c r="G43" s="397"/>
      <c r="H43" s="396"/>
      <c r="I43" s="394"/>
      <c r="J43" s="396"/>
    </row>
    <row r="44" spans="7:10" x14ac:dyDescent="0.3">
      <c r="G44" s="397"/>
      <c r="H44" s="396"/>
      <c r="I44" s="394"/>
      <c r="J44" s="396"/>
    </row>
    <row r="45" spans="7:10" x14ac:dyDescent="0.3">
      <c r="G45" s="397"/>
      <c r="H45" s="396"/>
      <c r="I45" s="394"/>
      <c r="J45" s="396"/>
    </row>
    <row r="46" spans="7:10" x14ac:dyDescent="0.3">
      <c r="G46" s="397"/>
      <c r="H46" s="396"/>
      <c r="I46" s="394"/>
      <c r="J46" s="396"/>
    </row>
    <row r="47" spans="7:10" x14ac:dyDescent="0.3">
      <c r="G47" s="397"/>
      <c r="H47" s="396"/>
      <c r="I47" s="394"/>
      <c r="J47" s="396"/>
    </row>
    <row r="48" spans="7:10" x14ac:dyDescent="0.3">
      <c r="G48" s="397"/>
      <c r="H48" s="396"/>
      <c r="I48" s="394"/>
      <c r="J48" s="396"/>
    </row>
    <row r="49" spans="7:10" x14ac:dyDescent="0.3">
      <c r="G49" s="397"/>
      <c r="H49" s="396"/>
      <c r="I49" s="394"/>
      <c r="J49" s="396"/>
    </row>
    <row r="50" spans="7:10" x14ac:dyDescent="0.3">
      <c r="G50" s="397"/>
      <c r="H50" s="396"/>
      <c r="I50" s="394"/>
      <c r="J50" s="396"/>
    </row>
    <row r="51" spans="7:10" x14ac:dyDescent="0.3">
      <c r="G51" s="397"/>
      <c r="H51" s="396"/>
      <c r="I51" s="394"/>
      <c r="J51" s="396"/>
    </row>
    <row r="52" spans="7:10" x14ac:dyDescent="0.3">
      <c r="G52" s="397"/>
      <c r="H52" s="396"/>
      <c r="I52" s="394"/>
      <c r="J52" s="396"/>
    </row>
    <row r="53" spans="7:10" x14ac:dyDescent="0.3">
      <c r="G53" s="397"/>
      <c r="H53" s="396"/>
      <c r="I53" s="394"/>
      <c r="J53" s="396"/>
    </row>
    <row r="54" spans="7:10" x14ac:dyDescent="0.3">
      <c r="G54" s="397"/>
      <c r="H54" s="396"/>
      <c r="I54" s="394"/>
      <c r="J54" s="396"/>
    </row>
    <row r="55" spans="7:10" x14ac:dyDescent="0.3">
      <c r="G55" s="397"/>
      <c r="H55" s="396"/>
      <c r="I55" s="394"/>
      <c r="J55" s="396"/>
    </row>
    <row r="56" spans="7:10" x14ac:dyDescent="0.3">
      <c r="G56" s="397"/>
      <c r="H56" s="396"/>
      <c r="I56" s="394"/>
      <c r="J56" s="396"/>
    </row>
    <row r="57" spans="7:10" x14ac:dyDescent="0.3">
      <c r="G57" s="397"/>
      <c r="H57" s="396"/>
      <c r="I57" s="394"/>
      <c r="J57" s="396"/>
    </row>
    <row r="58" spans="7:10" x14ac:dyDescent="0.3">
      <c r="G58" s="397"/>
      <c r="H58" s="396"/>
      <c r="I58" s="394"/>
      <c r="J58" s="396"/>
    </row>
    <row r="59" spans="7:10" x14ac:dyDescent="0.3">
      <c r="G59" s="397"/>
      <c r="H59" s="396"/>
      <c r="I59" s="394"/>
      <c r="J59" s="396"/>
    </row>
    <row r="60" spans="7:10" x14ac:dyDescent="0.3">
      <c r="G60" s="397"/>
      <c r="H60" s="396"/>
      <c r="I60" s="394"/>
      <c r="J60" s="396"/>
    </row>
    <row r="61" spans="7:10" x14ac:dyDescent="0.3">
      <c r="G61" s="397"/>
      <c r="H61" s="396"/>
      <c r="I61" s="394"/>
      <c r="J61" s="396"/>
    </row>
    <row r="62" spans="7:10" x14ac:dyDescent="0.3">
      <c r="G62" s="397"/>
      <c r="H62" s="396"/>
      <c r="I62" s="394"/>
      <c r="J62" s="396"/>
    </row>
    <row r="63" spans="7:10" x14ac:dyDescent="0.3">
      <c r="G63" s="397"/>
      <c r="H63" s="396"/>
      <c r="I63" s="394"/>
      <c r="J63" s="396"/>
    </row>
    <row r="64" spans="7:10" x14ac:dyDescent="0.3">
      <c r="G64" s="397"/>
      <c r="H64" s="396"/>
      <c r="I64" s="394"/>
      <c r="J64" s="396"/>
    </row>
    <row r="65" spans="7:10" x14ac:dyDescent="0.3">
      <c r="G65" s="397"/>
      <c r="H65" s="396"/>
      <c r="I65" s="394"/>
      <c r="J65" s="396"/>
    </row>
    <row r="66" spans="7:10" x14ac:dyDescent="0.3">
      <c r="G66" s="397"/>
      <c r="H66" s="396"/>
      <c r="I66" s="394"/>
      <c r="J66" s="396"/>
    </row>
    <row r="67" spans="7:10" x14ac:dyDescent="0.3">
      <c r="G67" s="397"/>
      <c r="H67" s="396"/>
      <c r="I67" s="394"/>
      <c r="J67" s="396"/>
    </row>
    <row r="68" spans="7:10" x14ac:dyDescent="0.3">
      <c r="G68" s="397"/>
      <c r="H68" s="396"/>
      <c r="I68" s="394"/>
      <c r="J68" s="396"/>
    </row>
    <row r="69" spans="7:10" x14ac:dyDescent="0.3">
      <c r="G69" s="397"/>
      <c r="H69" s="396"/>
      <c r="I69" s="394"/>
      <c r="J69" s="396"/>
    </row>
    <row r="70" spans="7:10" x14ac:dyDescent="0.3">
      <c r="G70" s="397"/>
      <c r="H70" s="396"/>
      <c r="I70" s="394"/>
      <c r="J70" s="396"/>
    </row>
    <row r="71" spans="7:10" x14ac:dyDescent="0.3">
      <c r="G71" s="397"/>
      <c r="H71" s="396"/>
      <c r="I71" s="394"/>
      <c r="J71" s="396"/>
    </row>
    <row r="72" spans="7:10" x14ac:dyDescent="0.3">
      <c r="G72" s="397"/>
      <c r="H72" s="396"/>
      <c r="I72" s="394"/>
      <c r="J72" s="396"/>
    </row>
    <row r="73" spans="7:10" x14ac:dyDescent="0.3">
      <c r="G73" s="397"/>
      <c r="H73" s="396"/>
      <c r="I73" s="394"/>
      <c r="J73" s="396"/>
    </row>
    <row r="74" spans="7:10" x14ac:dyDescent="0.3">
      <c r="G74" s="397"/>
      <c r="H74" s="396"/>
      <c r="I74" s="394"/>
      <c r="J74" s="396"/>
    </row>
    <row r="75" spans="7:10" x14ac:dyDescent="0.3">
      <c r="G75" s="397"/>
      <c r="H75" s="396"/>
      <c r="I75" s="394"/>
      <c r="J75" s="396"/>
    </row>
    <row r="76" spans="7:10" x14ac:dyDescent="0.3">
      <c r="G76" s="397"/>
      <c r="H76" s="396"/>
      <c r="I76" s="394"/>
      <c r="J76" s="396"/>
    </row>
    <row r="77" spans="7:10" x14ac:dyDescent="0.3">
      <c r="G77" s="397"/>
      <c r="H77" s="396"/>
      <c r="I77" s="394"/>
      <c r="J77" s="396"/>
    </row>
    <row r="78" spans="7:10" x14ac:dyDescent="0.3">
      <c r="G78" s="397"/>
      <c r="H78" s="396"/>
      <c r="I78" s="394"/>
      <c r="J78" s="396"/>
    </row>
    <row r="79" spans="7:10" x14ac:dyDescent="0.3">
      <c r="G79" s="397"/>
      <c r="H79" s="396"/>
      <c r="I79" s="394"/>
      <c r="J79" s="396"/>
    </row>
    <row r="80" spans="7:10" x14ac:dyDescent="0.3">
      <c r="G80" s="397"/>
      <c r="H80" s="396"/>
      <c r="I80" s="394"/>
      <c r="J80" s="396"/>
    </row>
    <row r="81" spans="7:10" x14ac:dyDescent="0.3">
      <c r="G81" s="397"/>
      <c r="H81" s="396"/>
      <c r="I81" s="394"/>
      <c r="J81" s="396"/>
    </row>
    <row r="82" spans="7:10" x14ac:dyDescent="0.3">
      <c r="G82" s="397"/>
      <c r="H82" s="396"/>
      <c r="I82" s="394"/>
      <c r="J82" s="396"/>
    </row>
    <row r="83" spans="7:10" x14ac:dyDescent="0.3">
      <c r="G83" s="397"/>
      <c r="H83" s="396"/>
      <c r="I83" s="394"/>
      <c r="J83" s="396"/>
    </row>
    <row r="84" spans="7:10" x14ac:dyDescent="0.3">
      <c r="G84" s="397"/>
      <c r="H84" s="396"/>
      <c r="I84" s="394"/>
      <c r="J84" s="396"/>
    </row>
    <row r="85" spans="7:10" x14ac:dyDescent="0.3">
      <c r="G85" s="397"/>
      <c r="H85" s="396"/>
      <c r="I85" s="394"/>
      <c r="J85" s="396"/>
    </row>
    <row r="86" spans="7:10" x14ac:dyDescent="0.3">
      <c r="G86" s="397"/>
      <c r="H86" s="396"/>
      <c r="I86" s="394"/>
      <c r="J86" s="396"/>
    </row>
  </sheetData>
  <mergeCells count="3">
    <mergeCell ref="A1:C1"/>
    <mergeCell ref="D1:F1"/>
    <mergeCell ref="G1:I1"/>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0801-7A1F-4F6C-8672-92CEE4887BE5}">
  <sheetPr>
    <tabColor rgb="FF92D050"/>
  </sheetPr>
  <dimension ref="A1:H16"/>
  <sheetViews>
    <sheetView workbookViewId="0"/>
  </sheetViews>
  <sheetFormatPr defaultColWidth="8.5546875" defaultRowHeight="13.2" x14ac:dyDescent="0.25"/>
  <cols>
    <col min="1" max="1" width="29" style="464" customWidth="1"/>
    <col min="2" max="2" width="16.33203125" style="337" customWidth="1"/>
    <col min="3" max="3" width="27.109375" style="337" customWidth="1"/>
    <col min="4" max="6" width="8.5546875" style="385"/>
    <col min="7" max="7" width="14" style="385" customWidth="1"/>
    <col min="8" max="8" width="45.88671875" style="337" customWidth="1"/>
    <col min="9" max="256" width="8.5546875" style="337"/>
    <col min="257" max="257" width="42.5546875" style="337" customWidth="1"/>
    <col min="258" max="258" width="10.44140625" style="337" customWidth="1"/>
    <col min="259" max="259" width="13.44140625" style="337" customWidth="1"/>
    <col min="260" max="262" width="8.5546875" style="337"/>
    <col min="263" max="263" width="14" style="337" customWidth="1"/>
    <col min="264" max="264" width="33.5546875" style="337" customWidth="1"/>
    <col min="265" max="512" width="8.5546875" style="337"/>
    <col min="513" max="513" width="42.5546875" style="337" customWidth="1"/>
    <col min="514" max="514" width="10.44140625" style="337" customWidth="1"/>
    <col min="515" max="515" width="13.44140625" style="337" customWidth="1"/>
    <col min="516" max="518" width="8.5546875" style="337"/>
    <col min="519" max="519" width="14" style="337" customWidth="1"/>
    <col min="520" max="520" width="33.5546875" style="337" customWidth="1"/>
    <col min="521" max="768" width="8.5546875" style="337"/>
    <col min="769" max="769" width="42.5546875" style="337" customWidth="1"/>
    <col min="770" max="770" width="10.44140625" style="337" customWidth="1"/>
    <col min="771" max="771" width="13.44140625" style="337" customWidth="1"/>
    <col min="772" max="774" width="8.5546875" style="337"/>
    <col min="775" max="775" width="14" style="337" customWidth="1"/>
    <col min="776" max="776" width="33.5546875" style="337" customWidth="1"/>
    <col min="777" max="1024" width="8.5546875" style="337"/>
    <col min="1025" max="1025" width="42.5546875" style="337" customWidth="1"/>
    <col min="1026" max="1026" width="10.44140625" style="337" customWidth="1"/>
    <col min="1027" max="1027" width="13.44140625" style="337" customWidth="1"/>
    <col min="1028" max="1030" width="8.5546875" style="337"/>
    <col min="1031" max="1031" width="14" style="337" customWidth="1"/>
    <col min="1032" max="1032" width="33.5546875" style="337" customWidth="1"/>
    <col min="1033" max="1280" width="8.5546875" style="337"/>
    <col min="1281" max="1281" width="42.5546875" style="337" customWidth="1"/>
    <col min="1282" max="1282" width="10.44140625" style="337" customWidth="1"/>
    <col min="1283" max="1283" width="13.44140625" style="337" customWidth="1"/>
    <col min="1284" max="1286" width="8.5546875" style="337"/>
    <col min="1287" max="1287" width="14" style="337" customWidth="1"/>
    <col min="1288" max="1288" width="33.5546875" style="337" customWidth="1"/>
    <col min="1289" max="1536" width="8.5546875" style="337"/>
    <col min="1537" max="1537" width="42.5546875" style="337" customWidth="1"/>
    <col min="1538" max="1538" width="10.44140625" style="337" customWidth="1"/>
    <col min="1539" max="1539" width="13.44140625" style="337" customWidth="1"/>
    <col min="1540" max="1542" width="8.5546875" style="337"/>
    <col min="1543" max="1543" width="14" style="337" customWidth="1"/>
    <col min="1544" max="1544" width="33.5546875" style="337" customWidth="1"/>
    <col min="1545" max="1792" width="8.5546875" style="337"/>
    <col min="1793" max="1793" width="42.5546875" style="337" customWidth="1"/>
    <col min="1794" max="1794" width="10.44140625" style="337" customWidth="1"/>
    <col min="1795" max="1795" width="13.44140625" style="337" customWidth="1"/>
    <col min="1796" max="1798" width="8.5546875" style="337"/>
    <col min="1799" max="1799" width="14" style="337" customWidth="1"/>
    <col min="1800" max="1800" width="33.5546875" style="337" customWidth="1"/>
    <col min="1801" max="2048" width="8.5546875" style="337"/>
    <col min="2049" max="2049" width="42.5546875" style="337" customWidth="1"/>
    <col min="2050" max="2050" width="10.44140625" style="337" customWidth="1"/>
    <col min="2051" max="2051" width="13.44140625" style="337" customWidth="1"/>
    <col min="2052" max="2054" width="8.5546875" style="337"/>
    <col min="2055" max="2055" width="14" style="337" customWidth="1"/>
    <col min="2056" max="2056" width="33.5546875" style="337" customWidth="1"/>
    <col min="2057" max="2304" width="8.5546875" style="337"/>
    <col min="2305" max="2305" width="42.5546875" style="337" customWidth="1"/>
    <col min="2306" max="2306" width="10.44140625" style="337" customWidth="1"/>
    <col min="2307" max="2307" width="13.44140625" style="337" customWidth="1"/>
    <col min="2308" max="2310" width="8.5546875" style="337"/>
    <col min="2311" max="2311" width="14" style="337" customWidth="1"/>
    <col min="2312" max="2312" width="33.5546875" style="337" customWidth="1"/>
    <col min="2313" max="2560" width="8.5546875" style="337"/>
    <col min="2561" max="2561" width="42.5546875" style="337" customWidth="1"/>
    <col min="2562" max="2562" width="10.44140625" style="337" customWidth="1"/>
    <col min="2563" max="2563" width="13.44140625" style="337" customWidth="1"/>
    <col min="2564" max="2566" width="8.5546875" style="337"/>
    <col min="2567" max="2567" width="14" style="337" customWidth="1"/>
    <col min="2568" max="2568" width="33.5546875" style="337" customWidth="1"/>
    <col min="2569" max="2816" width="8.5546875" style="337"/>
    <col min="2817" max="2817" width="42.5546875" style="337" customWidth="1"/>
    <col min="2818" max="2818" width="10.44140625" style="337" customWidth="1"/>
    <col min="2819" max="2819" width="13.44140625" style="337" customWidth="1"/>
    <col min="2820" max="2822" width="8.5546875" style="337"/>
    <col min="2823" max="2823" width="14" style="337" customWidth="1"/>
    <col min="2824" max="2824" width="33.5546875" style="337" customWidth="1"/>
    <col min="2825" max="3072" width="8.5546875" style="337"/>
    <col min="3073" max="3073" width="42.5546875" style="337" customWidth="1"/>
    <col min="3074" max="3074" width="10.44140625" style="337" customWidth="1"/>
    <col min="3075" max="3075" width="13.44140625" style="337" customWidth="1"/>
    <col min="3076" max="3078" width="8.5546875" style="337"/>
    <col min="3079" max="3079" width="14" style="337" customWidth="1"/>
    <col min="3080" max="3080" width="33.5546875" style="337" customWidth="1"/>
    <col min="3081" max="3328" width="8.5546875" style="337"/>
    <col min="3329" max="3329" width="42.5546875" style="337" customWidth="1"/>
    <col min="3330" max="3330" width="10.44140625" style="337" customWidth="1"/>
    <col min="3331" max="3331" width="13.44140625" style="337" customWidth="1"/>
    <col min="3332" max="3334" width="8.5546875" style="337"/>
    <col min="3335" max="3335" width="14" style="337" customWidth="1"/>
    <col min="3336" max="3336" width="33.5546875" style="337" customWidth="1"/>
    <col min="3337" max="3584" width="8.5546875" style="337"/>
    <col min="3585" max="3585" width="42.5546875" style="337" customWidth="1"/>
    <col min="3586" max="3586" width="10.44140625" style="337" customWidth="1"/>
    <col min="3587" max="3587" width="13.44140625" style="337" customWidth="1"/>
    <col min="3588" max="3590" width="8.5546875" style="337"/>
    <col min="3591" max="3591" width="14" style="337" customWidth="1"/>
    <col min="3592" max="3592" width="33.5546875" style="337" customWidth="1"/>
    <col min="3593" max="3840" width="8.5546875" style="337"/>
    <col min="3841" max="3841" width="42.5546875" style="337" customWidth="1"/>
    <col min="3842" max="3842" width="10.44140625" style="337" customWidth="1"/>
    <col min="3843" max="3843" width="13.44140625" style="337" customWidth="1"/>
    <col min="3844" max="3846" width="8.5546875" style="337"/>
    <col min="3847" max="3847" width="14" style="337" customWidth="1"/>
    <col min="3848" max="3848" width="33.5546875" style="337" customWidth="1"/>
    <col min="3849" max="4096" width="8.5546875" style="337"/>
    <col min="4097" max="4097" width="42.5546875" style="337" customWidth="1"/>
    <col min="4098" max="4098" width="10.44140625" style="337" customWidth="1"/>
    <col min="4099" max="4099" width="13.44140625" style="337" customWidth="1"/>
    <col min="4100" max="4102" width="8.5546875" style="337"/>
    <col min="4103" max="4103" width="14" style="337" customWidth="1"/>
    <col min="4104" max="4104" width="33.5546875" style="337" customWidth="1"/>
    <col min="4105" max="4352" width="8.5546875" style="337"/>
    <col min="4353" max="4353" width="42.5546875" style="337" customWidth="1"/>
    <col min="4354" max="4354" width="10.44140625" style="337" customWidth="1"/>
    <col min="4355" max="4355" width="13.44140625" style="337" customWidth="1"/>
    <col min="4356" max="4358" width="8.5546875" style="337"/>
    <col min="4359" max="4359" width="14" style="337" customWidth="1"/>
    <col min="4360" max="4360" width="33.5546875" style="337" customWidth="1"/>
    <col min="4361" max="4608" width="8.5546875" style="337"/>
    <col min="4609" max="4609" width="42.5546875" style="337" customWidth="1"/>
    <col min="4610" max="4610" width="10.44140625" style="337" customWidth="1"/>
    <col min="4611" max="4611" width="13.44140625" style="337" customWidth="1"/>
    <col min="4612" max="4614" width="8.5546875" style="337"/>
    <col min="4615" max="4615" width="14" style="337" customWidth="1"/>
    <col min="4616" max="4616" width="33.5546875" style="337" customWidth="1"/>
    <col min="4617" max="4864" width="8.5546875" style="337"/>
    <col min="4865" max="4865" width="42.5546875" style="337" customWidth="1"/>
    <col min="4866" max="4866" width="10.44140625" style="337" customWidth="1"/>
    <col min="4867" max="4867" width="13.44140625" style="337" customWidth="1"/>
    <col min="4868" max="4870" width="8.5546875" style="337"/>
    <col min="4871" max="4871" width="14" style="337" customWidth="1"/>
    <col min="4872" max="4872" width="33.5546875" style="337" customWidth="1"/>
    <col min="4873" max="5120" width="8.5546875" style="337"/>
    <col min="5121" max="5121" width="42.5546875" style="337" customWidth="1"/>
    <col min="5122" max="5122" width="10.44140625" style="337" customWidth="1"/>
    <col min="5123" max="5123" width="13.44140625" style="337" customWidth="1"/>
    <col min="5124" max="5126" width="8.5546875" style="337"/>
    <col min="5127" max="5127" width="14" style="337" customWidth="1"/>
    <col min="5128" max="5128" width="33.5546875" style="337" customWidth="1"/>
    <col min="5129" max="5376" width="8.5546875" style="337"/>
    <col min="5377" max="5377" width="42.5546875" style="337" customWidth="1"/>
    <col min="5378" max="5378" width="10.44140625" style="337" customWidth="1"/>
    <col min="5379" max="5379" width="13.44140625" style="337" customWidth="1"/>
    <col min="5380" max="5382" width="8.5546875" style="337"/>
    <col min="5383" max="5383" width="14" style="337" customWidth="1"/>
    <col min="5384" max="5384" width="33.5546875" style="337" customWidth="1"/>
    <col min="5385" max="5632" width="8.5546875" style="337"/>
    <col min="5633" max="5633" width="42.5546875" style="337" customWidth="1"/>
    <col min="5634" max="5634" width="10.44140625" style="337" customWidth="1"/>
    <col min="5635" max="5635" width="13.44140625" style="337" customWidth="1"/>
    <col min="5636" max="5638" width="8.5546875" style="337"/>
    <col min="5639" max="5639" width="14" style="337" customWidth="1"/>
    <col min="5640" max="5640" width="33.5546875" style="337" customWidth="1"/>
    <col min="5641" max="5888" width="8.5546875" style="337"/>
    <col min="5889" max="5889" width="42.5546875" style="337" customWidth="1"/>
    <col min="5890" max="5890" width="10.44140625" style="337" customWidth="1"/>
    <col min="5891" max="5891" width="13.44140625" style="337" customWidth="1"/>
    <col min="5892" max="5894" width="8.5546875" style="337"/>
    <col min="5895" max="5895" width="14" style="337" customWidth="1"/>
    <col min="5896" max="5896" width="33.5546875" style="337" customWidth="1"/>
    <col min="5897" max="6144" width="8.5546875" style="337"/>
    <col min="6145" max="6145" width="42.5546875" style="337" customWidth="1"/>
    <col min="6146" max="6146" width="10.44140625" style="337" customWidth="1"/>
    <col min="6147" max="6147" width="13.44140625" style="337" customWidth="1"/>
    <col min="6148" max="6150" width="8.5546875" style="337"/>
    <col min="6151" max="6151" width="14" style="337" customWidth="1"/>
    <col min="6152" max="6152" width="33.5546875" style="337" customWidth="1"/>
    <col min="6153" max="6400" width="8.5546875" style="337"/>
    <col min="6401" max="6401" width="42.5546875" style="337" customWidth="1"/>
    <col min="6402" max="6402" width="10.44140625" style="337" customWidth="1"/>
    <col min="6403" max="6403" width="13.44140625" style="337" customWidth="1"/>
    <col min="6404" max="6406" width="8.5546875" style="337"/>
    <col min="6407" max="6407" width="14" style="337" customWidth="1"/>
    <col min="6408" max="6408" width="33.5546875" style="337" customWidth="1"/>
    <col min="6409" max="6656" width="8.5546875" style="337"/>
    <col min="6657" max="6657" width="42.5546875" style="337" customWidth="1"/>
    <col min="6658" max="6658" width="10.44140625" style="337" customWidth="1"/>
    <col min="6659" max="6659" width="13.44140625" style="337" customWidth="1"/>
    <col min="6660" max="6662" width="8.5546875" style="337"/>
    <col min="6663" max="6663" width="14" style="337" customWidth="1"/>
    <col min="6664" max="6664" width="33.5546875" style="337" customWidth="1"/>
    <col min="6665" max="6912" width="8.5546875" style="337"/>
    <col min="6913" max="6913" width="42.5546875" style="337" customWidth="1"/>
    <col min="6914" max="6914" width="10.44140625" style="337" customWidth="1"/>
    <col min="6915" max="6915" width="13.44140625" style="337" customWidth="1"/>
    <col min="6916" max="6918" width="8.5546875" style="337"/>
    <col min="6919" max="6919" width="14" style="337" customWidth="1"/>
    <col min="6920" max="6920" width="33.5546875" style="337" customWidth="1"/>
    <col min="6921" max="7168" width="8.5546875" style="337"/>
    <col min="7169" max="7169" width="42.5546875" style="337" customWidth="1"/>
    <col min="7170" max="7170" width="10.44140625" style="337" customWidth="1"/>
    <col min="7171" max="7171" width="13.44140625" style="337" customWidth="1"/>
    <col min="7172" max="7174" width="8.5546875" style="337"/>
    <col min="7175" max="7175" width="14" style="337" customWidth="1"/>
    <col min="7176" max="7176" width="33.5546875" style="337" customWidth="1"/>
    <col min="7177" max="7424" width="8.5546875" style="337"/>
    <col min="7425" max="7425" width="42.5546875" style="337" customWidth="1"/>
    <col min="7426" max="7426" width="10.44140625" style="337" customWidth="1"/>
    <col min="7427" max="7427" width="13.44140625" style="337" customWidth="1"/>
    <col min="7428" max="7430" width="8.5546875" style="337"/>
    <col min="7431" max="7431" width="14" style="337" customWidth="1"/>
    <col min="7432" max="7432" width="33.5546875" style="337" customWidth="1"/>
    <col min="7433" max="7680" width="8.5546875" style="337"/>
    <col min="7681" max="7681" width="42.5546875" style="337" customWidth="1"/>
    <col min="7682" max="7682" width="10.44140625" style="337" customWidth="1"/>
    <col min="7683" max="7683" width="13.44140625" style="337" customWidth="1"/>
    <col min="7684" max="7686" width="8.5546875" style="337"/>
    <col min="7687" max="7687" width="14" style="337" customWidth="1"/>
    <col min="7688" max="7688" width="33.5546875" style="337" customWidth="1"/>
    <col min="7689" max="7936" width="8.5546875" style="337"/>
    <col min="7937" max="7937" width="42.5546875" style="337" customWidth="1"/>
    <col min="7938" max="7938" width="10.44140625" style="337" customWidth="1"/>
    <col min="7939" max="7939" width="13.44140625" style="337" customWidth="1"/>
    <col min="7940" max="7942" width="8.5546875" style="337"/>
    <col min="7943" max="7943" width="14" style="337" customWidth="1"/>
    <col min="7944" max="7944" width="33.5546875" style="337" customWidth="1"/>
    <col min="7945" max="8192" width="8.5546875" style="337"/>
    <col min="8193" max="8193" width="42.5546875" style="337" customWidth="1"/>
    <col min="8194" max="8194" width="10.44140625" style="337" customWidth="1"/>
    <col min="8195" max="8195" width="13.44140625" style="337" customWidth="1"/>
    <col min="8196" max="8198" width="8.5546875" style="337"/>
    <col min="8199" max="8199" width="14" style="337" customWidth="1"/>
    <col min="8200" max="8200" width="33.5546875" style="337" customWidth="1"/>
    <col min="8201" max="8448" width="8.5546875" style="337"/>
    <col min="8449" max="8449" width="42.5546875" style="337" customWidth="1"/>
    <col min="8450" max="8450" width="10.44140625" style="337" customWidth="1"/>
    <col min="8451" max="8451" width="13.44140625" style="337" customWidth="1"/>
    <col min="8452" max="8454" width="8.5546875" style="337"/>
    <col min="8455" max="8455" width="14" style="337" customWidth="1"/>
    <col min="8456" max="8456" width="33.5546875" style="337" customWidth="1"/>
    <col min="8457" max="8704" width="8.5546875" style="337"/>
    <col min="8705" max="8705" width="42.5546875" style="337" customWidth="1"/>
    <col min="8706" max="8706" width="10.44140625" style="337" customWidth="1"/>
    <col min="8707" max="8707" width="13.44140625" style="337" customWidth="1"/>
    <col min="8708" max="8710" width="8.5546875" style="337"/>
    <col min="8711" max="8711" width="14" style="337" customWidth="1"/>
    <col min="8712" max="8712" width="33.5546875" style="337" customWidth="1"/>
    <col min="8713" max="8960" width="8.5546875" style="337"/>
    <col min="8961" max="8961" width="42.5546875" style="337" customWidth="1"/>
    <col min="8962" max="8962" width="10.44140625" style="337" customWidth="1"/>
    <col min="8963" max="8963" width="13.44140625" style="337" customWidth="1"/>
    <col min="8964" max="8966" width="8.5546875" style="337"/>
    <col min="8967" max="8967" width="14" style="337" customWidth="1"/>
    <col min="8968" max="8968" width="33.5546875" style="337" customWidth="1"/>
    <col min="8969" max="9216" width="8.5546875" style="337"/>
    <col min="9217" max="9217" width="42.5546875" style="337" customWidth="1"/>
    <col min="9218" max="9218" width="10.44140625" style="337" customWidth="1"/>
    <col min="9219" max="9219" width="13.44140625" style="337" customWidth="1"/>
    <col min="9220" max="9222" width="8.5546875" style="337"/>
    <col min="9223" max="9223" width="14" style="337" customWidth="1"/>
    <col min="9224" max="9224" width="33.5546875" style="337" customWidth="1"/>
    <col min="9225" max="9472" width="8.5546875" style="337"/>
    <col min="9473" max="9473" width="42.5546875" style="337" customWidth="1"/>
    <col min="9474" max="9474" width="10.44140625" style="337" customWidth="1"/>
    <col min="9475" max="9475" width="13.44140625" style="337" customWidth="1"/>
    <col min="9476" max="9478" width="8.5546875" style="337"/>
    <col min="9479" max="9479" width="14" style="337" customWidth="1"/>
    <col min="9480" max="9480" width="33.5546875" style="337" customWidth="1"/>
    <col min="9481" max="9728" width="8.5546875" style="337"/>
    <col min="9729" max="9729" width="42.5546875" style="337" customWidth="1"/>
    <col min="9730" max="9730" width="10.44140625" style="337" customWidth="1"/>
    <col min="9731" max="9731" width="13.44140625" style="337" customWidth="1"/>
    <col min="9732" max="9734" width="8.5546875" style="337"/>
    <col min="9735" max="9735" width="14" style="337" customWidth="1"/>
    <col min="9736" max="9736" width="33.5546875" style="337" customWidth="1"/>
    <col min="9737" max="9984" width="8.5546875" style="337"/>
    <col min="9985" max="9985" width="42.5546875" style="337" customWidth="1"/>
    <col min="9986" max="9986" width="10.44140625" style="337" customWidth="1"/>
    <col min="9987" max="9987" width="13.44140625" style="337" customWidth="1"/>
    <col min="9988" max="9990" width="8.5546875" style="337"/>
    <col min="9991" max="9991" width="14" style="337" customWidth="1"/>
    <col min="9992" max="9992" width="33.5546875" style="337" customWidth="1"/>
    <col min="9993" max="10240" width="8.5546875" style="337"/>
    <col min="10241" max="10241" width="42.5546875" style="337" customWidth="1"/>
    <col min="10242" max="10242" width="10.44140625" style="337" customWidth="1"/>
    <col min="10243" max="10243" width="13.44140625" style="337" customWidth="1"/>
    <col min="10244" max="10246" width="8.5546875" style="337"/>
    <col min="10247" max="10247" width="14" style="337" customWidth="1"/>
    <col min="10248" max="10248" width="33.5546875" style="337" customWidth="1"/>
    <col min="10249" max="10496" width="8.5546875" style="337"/>
    <col min="10497" max="10497" width="42.5546875" style="337" customWidth="1"/>
    <col min="10498" max="10498" width="10.44140625" style="337" customWidth="1"/>
    <col min="10499" max="10499" width="13.44140625" style="337" customWidth="1"/>
    <col min="10500" max="10502" width="8.5546875" style="337"/>
    <col min="10503" max="10503" width="14" style="337" customWidth="1"/>
    <col min="10504" max="10504" width="33.5546875" style="337" customWidth="1"/>
    <col min="10505" max="10752" width="8.5546875" style="337"/>
    <col min="10753" max="10753" width="42.5546875" style="337" customWidth="1"/>
    <col min="10754" max="10754" width="10.44140625" style="337" customWidth="1"/>
    <col min="10755" max="10755" width="13.44140625" style="337" customWidth="1"/>
    <col min="10756" max="10758" width="8.5546875" style="337"/>
    <col min="10759" max="10759" width="14" style="337" customWidth="1"/>
    <col min="10760" max="10760" width="33.5546875" style="337" customWidth="1"/>
    <col min="10761" max="11008" width="8.5546875" style="337"/>
    <col min="11009" max="11009" width="42.5546875" style="337" customWidth="1"/>
    <col min="11010" max="11010" width="10.44140625" style="337" customWidth="1"/>
    <col min="11011" max="11011" width="13.44140625" style="337" customWidth="1"/>
    <col min="11012" max="11014" width="8.5546875" style="337"/>
    <col min="11015" max="11015" width="14" style="337" customWidth="1"/>
    <col min="11016" max="11016" width="33.5546875" style="337" customWidth="1"/>
    <col min="11017" max="11264" width="8.5546875" style="337"/>
    <col min="11265" max="11265" width="42.5546875" style="337" customWidth="1"/>
    <col min="11266" max="11266" width="10.44140625" style="337" customWidth="1"/>
    <col min="11267" max="11267" width="13.44140625" style="337" customWidth="1"/>
    <col min="11268" max="11270" width="8.5546875" style="337"/>
    <col min="11271" max="11271" width="14" style="337" customWidth="1"/>
    <col min="11272" max="11272" width="33.5546875" style="337" customWidth="1"/>
    <col min="11273" max="11520" width="8.5546875" style="337"/>
    <col min="11521" max="11521" width="42.5546875" style="337" customWidth="1"/>
    <col min="11522" max="11522" width="10.44140625" style="337" customWidth="1"/>
    <col min="11523" max="11523" width="13.44140625" style="337" customWidth="1"/>
    <col min="11524" max="11526" width="8.5546875" style="337"/>
    <col min="11527" max="11527" width="14" style="337" customWidth="1"/>
    <col min="11528" max="11528" width="33.5546875" style="337" customWidth="1"/>
    <col min="11529" max="11776" width="8.5546875" style="337"/>
    <col min="11777" max="11777" width="42.5546875" style="337" customWidth="1"/>
    <col min="11778" max="11778" width="10.44140625" style="337" customWidth="1"/>
    <col min="11779" max="11779" width="13.44140625" style="337" customWidth="1"/>
    <col min="11780" max="11782" width="8.5546875" style="337"/>
    <col min="11783" max="11783" width="14" style="337" customWidth="1"/>
    <col min="11784" max="11784" width="33.5546875" style="337" customWidth="1"/>
    <col min="11785" max="12032" width="8.5546875" style="337"/>
    <col min="12033" max="12033" width="42.5546875" style="337" customWidth="1"/>
    <col min="12034" max="12034" width="10.44140625" style="337" customWidth="1"/>
    <col min="12035" max="12035" width="13.44140625" style="337" customWidth="1"/>
    <col min="12036" max="12038" width="8.5546875" style="337"/>
    <col min="12039" max="12039" width="14" style="337" customWidth="1"/>
    <col min="12040" max="12040" width="33.5546875" style="337" customWidth="1"/>
    <col min="12041" max="12288" width="8.5546875" style="337"/>
    <col min="12289" max="12289" width="42.5546875" style="337" customWidth="1"/>
    <col min="12290" max="12290" width="10.44140625" style="337" customWidth="1"/>
    <col min="12291" max="12291" width="13.44140625" style="337" customWidth="1"/>
    <col min="12292" max="12294" width="8.5546875" style="337"/>
    <col min="12295" max="12295" width="14" style="337" customWidth="1"/>
    <col min="12296" max="12296" width="33.5546875" style="337" customWidth="1"/>
    <col min="12297" max="12544" width="8.5546875" style="337"/>
    <col min="12545" max="12545" width="42.5546875" style="337" customWidth="1"/>
    <col min="12546" max="12546" width="10.44140625" style="337" customWidth="1"/>
    <col min="12547" max="12547" width="13.44140625" style="337" customWidth="1"/>
    <col min="12548" max="12550" width="8.5546875" style="337"/>
    <col min="12551" max="12551" width="14" style="337" customWidth="1"/>
    <col min="12552" max="12552" width="33.5546875" style="337" customWidth="1"/>
    <col min="12553" max="12800" width="8.5546875" style="337"/>
    <col min="12801" max="12801" width="42.5546875" style="337" customWidth="1"/>
    <col min="12802" max="12802" width="10.44140625" style="337" customWidth="1"/>
    <col min="12803" max="12803" width="13.44140625" style="337" customWidth="1"/>
    <col min="12804" max="12806" width="8.5546875" style="337"/>
    <col min="12807" max="12807" width="14" style="337" customWidth="1"/>
    <col min="12808" max="12808" width="33.5546875" style="337" customWidth="1"/>
    <col min="12809" max="13056" width="8.5546875" style="337"/>
    <col min="13057" max="13057" width="42.5546875" style="337" customWidth="1"/>
    <col min="13058" max="13058" width="10.44140625" style="337" customWidth="1"/>
    <col min="13059" max="13059" width="13.44140625" style="337" customWidth="1"/>
    <col min="13060" max="13062" width="8.5546875" style="337"/>
    <col min="13063" max="13063" width="14" style="337" customWidth="1"/>
    <col min="13064" max="13064" width="33.5546875" style="337" customWidth="1"/>
    <col min="13065" max="13312" width="8.5546875" style="337"/>
    <col min="13313" max="13313" width="42.5546875" style="337" customWidth="1"/>
    <col min="13314" max="13314" width="10.44140625" style="337" customWidth="1"/>
    <col min="13315" max="13315" width="13.44140625" style="337" customWidth="1"/>
    <col min="13316" max="13318" width="8.5546875" style="337"/>
    <col min="13319" max="13319" width="14" style="337" customWidth="1"/>
    <col min="13320" max="13320" width="33.5546875" style="337" customWidth="1"/>
    <col min="13321" max="13568" width="8.5546875" style="337"/>
    <col min="13569" max="13569" width="42.5546875" style="337" customWidth="1"/>
    <col min="13570" max="13570" width="10.44140625" style="337" customWidth="1"/>
    <col min="13571" max="13571" width="13.44140625" style="337" customWidth="1"/>
    <col min="13572" max="13574" width="8.5546875" style="337"/>
    <col min="13575" max="13575" width="14" style="337" customWidth="1"/>
    <col min="13576" max="13576" width="33.5546875" style="337" customWidth="1"/>
    <col min="13577" max="13824" width="8.5546875" style="337"/>
    <col min="13825" max="13825" width="42.5546875" style="337" customWidth="1"/>
    <col min="13826" max="13826" width="10.44140625" style="337" customWidth="1"/>
    <col min="13827" max="13827" width="13.44140625" style="337" customWidth="1"/>
    <col min="13828" max="13830" width="8.5546875" style="337"/>
    <col min="13831" max="13831" width="14" style="337" customWidth="1"/>
    <col min="13832" max="13832" width="33.5546875" style="337" customWidth="1"/>
    <col min="13833" max="14080" width="8.5546875" style="337"/>
    <col min="14081" max="14081" width="42.5546875" style="337" customWidth="1"/>
    <col min="14082" max="14082" width="10.44140625" style="337" customWidth="1"/>
    <col min="14083" max="14083" width="13.44140625" style="337" customWidth="1"/>
    <col min="14084" max="14086" width="8.5546875" style="337"/>
    <col min="14087" max="14087" width="14" style="337" customWidth="1"/>
    <col min="14088" max="14088" width="33.5546875" style="337" customWidth="1"/>
    <col min="14089" max="14336" width="8.5546875" style="337"/>
    <col min="14337" max="14337" width="42.5546875" style="337" customWidth="1"/>
    <col min="14338" max="14338" width="10.44140625" style="337" customWidth="1"/>
    <col min="14339" max="14339" width="13.44140625" style="337" customWidth="1"/>
    <col min="14340" max="14342" width="8.5546875" style="337"/>
    <col min="14343" max="14343" width="14" style="337" customWidth="1"/>
    <col min="14344" max="14344" width="33.5546875" style="337" customWidth="1"/>
    <col min="14345" max="14592" width="8.5546875" style="337"/>
    <col min="14593" max="14593" width="42.5546875" style="337" customWidth="1"/>
    <col min="14594" max="14594" width="10.44140625" style="337" customWidth="1"/>
    <col min="14595" max="14595" width="13.44140625" style="337" customWidth="1"/>
    <col min="14596" max="14598" width="8.5546875" style="337"/>
    <col min="14599" max="14599" width="14" style="337" customWidth="1"/>
    <col min="14600" max="14600" width="33.5546875" style="337" customWidth="1"/>
    <col min="14601" max="14848" width="8.5546875" style="337"/>
    <col min="14849" max="14849" width="42.5546875" style="337" customWidth="1"/>
    <col min="14850" max="14850" width="10.44140625" style="337" customWidth="1"/>
    <col min="14851" max="14851" width="13.44140625" style="337" customWidth="1"/>
    <col min="14852" max="14854" width="8.5546875" style="337"/>
    <col min="14855" max="14855" width="14" style="337" customWidth="1"/>
    <col min="14856" max="14856" width="33.5546875" style="337" customWidth="1"/>
    <col min="14857" max="15104" width="8.5546875" style="337"/>
    <col min="15105" max="15105" width="42.5546875" style="337" customWidth="1"/>
    <col min="15106" max="15106" width="10.44140625" style="337" customWidth="1"/>
    <col min="15107" max="15107" width="13.44140625" style="337" customWidth="1"/>
    <col min="15108" max="15110" width="8.5546875" style="337"/>
    <col min="15111" max="15111" width="14" style="337" customWidth="1"/>
    <col min="15112" max="15112" width="33.5546875" style="337" customWidth="1"/>
    <col min="15113" max="15360" width="8.5546875" style="337"/>
    <col min="15361" max="15361" width="42.5546875" style="337" customWidth="1"/>
    <col min="15362" max="15362" width="10.44140625" style="337" customWidth="1"/>
    <col min="15363" max="15363" width="13.44140625" style="337" customWidth="1"/>
    <col min="15364" max="15366" width="8.5546875" style="337"/>
    <col min="15367" max="15367" width="14" style="337" customWidth="1"/>
    <col min="15368" max="15368" width="33.5546875" style="337" customWidth="1"/>
    <col min="15369" max="15616" width="8.5546875" style="337"/>
    <col min="15617" max="15617" width="42.5546875" style="337" customWidth="1"/>
    <col min="15618" max="15618" width="10.44140625" style="337" customWidth="1"/>
    <col min="15619" max="15619" width="13.44140625" style="337" customWidth="1"/>
    <col min="15620" max="15622" width="8.5546875" style="337"/>
    <col min="15623" max="15623" width="14" style="337" customWidth="1"/>
    <col min="15624" max="15624" width="33.5546875" style="337" customWidth="1"/>
    <col min="15625" max="15872" width="8.5546875" style="337"/>
    <col min="15873" max="15873" width="42.5546875" style="337" customWidth="1"/>
    <col min="15874" max="15874" width="10.44140625" style="337" customWidth="1"/>
    <col min="15875" max="15875" width="13.44140625" style="337" customWidth="1"/>
    <col min="15876" max="15878" width="8.5546875" style="337"/>
    <col min="15879" max="15879" width="14" style="337" customWidth="1"/>
    <col min="15880" max="15880" width="33.5546875" style="337" customWidth="1"/>
    <col min="15881" max="16128" width="8.5546875" style="337"/>
    <col min="16129" max="16129" width="42.5546875" style="337" customWidth="1"/>
    <col min="16130" max="16130" width="10.44140625" style="337" customWidth="1"/>
    <col min="16131" max="16131" width="13.44140625" style="337" customWidth="1"/>
    <col min="16132" max="16134" width="8.5546875" style="337"/>
    <col min="16135" max="16135" width="14" style="337" customWidth="1"/>
    <col min="16136" max="16136" width="33.5546875" style="337" customWidth="1"/>
    <col min="16137" max="16384" width="8.5546875" style="337"/>
  </cols>
  <sheetData>
    <row r="1" spans="1:8" ht="14.4" x14ac:dyDescent="0.3">
      <c r="A1" s="463" t="s">
        <v>11856</v>
      </c>
      <c r="B1" s="382" t="s">
        <v>76</v>
      </c>
      <c r="C1" s="382" t="s">
        <v>21</v>
      </c>
      <c r="D1" s="383" t="s">
        <v>66</v>
      </c>
      <c r="E1" s="383" t="s">
        <v>237</v>
      </c>
      <c r="F1" s="383" t="s">
        <v>67</v>
      </c>
      <c r="G1" s="383" t="s">
        <v>2450</v>
      </c>
      <c r="H1" s="382" t="s">
        <v>2677</v>
      </c>
    </row>
    <row r="2" spans="1:8" x14ac:dyDescent="0.25">
      <c r="A2" s="464" t="s">
        <v>18000</v>
      </c>
      <c r="B2" s="384">
        <v>45409</v>
      </c>
      <c r="C2" s="337" t="s">
        <v>17999</v>
      </c>
      <c r="G2" s="386"/>
      <c r="H2" s="337" t="s">
        <v>18001</v>
      </c>
    </row>
    <row r="3" spans="1:8" x14ac:dyDescent="0.25">
      <c r="A3" s="464" t="s">
        <v>18024</v>
      </c>
      <c r="B3" s="384">
        <v>45402</v>
      </c>
      <c r="C3" s="337" t="s">
        <v>13</v>
      </c>
      <c r="D3" s="385" t="s">
        <v>18025</v>
      </c>
      <c r="E3" s="385" t="s">
        <v>18026</v>
      </c>
      <c r="F3" s="385" t="s">
        <v>18027</v>
      </c>
      <c r="G3" s="386">
        <v>0.82</v>
      </c>
    </row>
    <row r="4" spans="1:8" x14ac:dyDescent="0.25">
      <c r="A4" s="464" t="s">
        <v>18028</v>
      </c>
      <c r="B4" s="384">
        <v>45403</v>
      </c>
      <c r="C4" s="337" t="s">
        <v>10</v>
      </c>
      <c r="D4" s="385" t="s">
        <v>18029</v>
      </c>
      <c r="E4" s="385" t="s">
        <v>18030</v>
      </c>
      <c r="F4" s="385" t="s">
        <v>18031</v>
      </c>
      <c r="G4" s="386">
        <v>0.92</v>
      </c>
    </row>
    <row r="5" spans="1:8" x14ac:dyDescent="0.25">
      <c r="A5" s="464" t="s">
        <v>18032</v>
      </c>
      <c r="B5" s="384">
        <v>45403</v>
      </c>
      <c r="C5" s="337" t="s">
        <v>9</v>
      </c>
      <c r="D5" s="385" t="s">
        <v>18033</v>
      </c>
      <c r="E5" s="385" t="s">
        <v>18034</v>
      </c>
      <c r="F5" s="385" t="s">
        <v>18035</v>
      </c>
      <c r="G5" s="386">
        <v>0.84599999999999997</v>
      </c>
    </row>
    <row r="6" spans="1:8" x14ac:dyDescent="0.25">
      <c r="A6" s="464" t="s">
        <v>18607</v>
      </c>
      <c r="B6" s="384">
        <v>45416</v>
      </c>
      <c r="C6" s="337" t="s">
        <v>18608</v>
      </c>
      <c r="G6" s="386"/>
      <c r="H6" s="337" t="s">
        <v>18001</v>
      </c>
    </row>
    <row r="7" spans="1:8" x14ac:dyDescent="0.25">
      <c r="A7" s="464" t="s">
        <v>18156</v>
      </c>
      <c r="B7" s="384">
        <v>45444</v>
      </c>
      <c r="C7" s="337" t="s">
        <v>13</v>
      </c>
      <c r="D7" s="385" t="s">
        <v>18157</v>
      </c>
      <c r="E7" s="385" t="s">
        <v>18158</v>
      </c>
      <c r="F7" s="385" t="s">
        <v>18159</v>
      </c>
      <c r="G7" s="502">
        <v>0.56299999999999994</v>
      </c>
    </row>
    <row r="8" spans="1:8" x14ac:dyDescent="0.25">
      <c r="A8" s="464" t="s">
        <v>18683</v>
      </c>
      <c r="B8" s="505">
        <v>45463</v>
      </c>
      <c r="C8" s="337" t="s">
        <v>12</v>
      </c>
      <c r="D8" s="385" t="s">
        <v>18685</v>
      </c>
      <c r="E8" s="385" t="s">
        <v>18684</v>
      </c>
      <c r="F8" s="385" t="s">
        <v>18686</v>
      </c>
      <c r="G8" s="386">
        <v>0.88</v>
      </c>
    </row>
    <row r="9" spans="1:8" x14ac:dyDescent="0.25">
      <c r="A9" s="464" t="s">
        <v>19287</v>
      </c>
      <c r="B9" s="384">
        <v>45477</v>
      </c>
      <c r="C9" s="337" t="s">
        <v>12</v>
      </c>
      <c r="D9" s="385" t="s">
        <v>19289</v>
      </c>
      <c r="E9" s="385" t="s">
        <v>19288</v>
      </c>
      <c r="F9" s="385" t="s">
        <v>19290</v>
      </c>
      <c r="G9" s="386">
        <v>0.9</v>
      </c>
    </row>
    <row r="10" spans="1:8" x14ac:dyDescent="0.25">
      <c r="A10" s="464" t="s">
        <v>27223</v>
      </c>
      <c r="B10" s="384">
        <v>45556</v>
      </c>
      <c r="C10" s="337" t="s">
        <v>10</v>
      </c>
      <c r="D10" s="385" t="s">
        <v>27225</v>
      </c>
      <c r="E10" s="385" t="s">
        <v>27224</v>
      </c>
      <c r="F10" s="385" t="s">
        <v>27226</v>
      </c>
      <c r="G10" s="526">
        <v>0.88500000000000001</v>
      </c>
    </row>
    <row r="11" spans="1:8" x14ac:dyDescent="0.25">
      <c r="A11" s="464" t="s">
        <v>27227</v>
      </c>
      <c r="B11" s="384">
        <v>45563</v>
      </c>
      <c r="C11" s="337" t="s">
        <v>11</v>
      </c>
      <c r="D11" s="385" t="s">
        <v>27228</v>
      </c>
      <c r="E11" s="385" t="s">
        <v>27229</v>
      </c>
      <c r="F11" s="385" t="s">
        <v>27230</v>
      </c>
      <c r="G11" s="386">
        <v>0.89</v>
      </c>
    </row>
    <row r="12" spans="1:8" x14ac:dyDescent="0.25">
      <c r="B12" s="384"/>
      <c r="G12" s="386"/>
    </row>
    <row r="13" spans="1:8" x14ac:dyDescent="0.25">
      <c r="B13" s="384"/>
      <c r="G13" s="386"/>
    </row>
    <row r="14" spans="1:8" x14ac:dyDescent="0.25">
      <c r="G14" s="386"/>
    </row>
    <row r="15" spans="1:8" x14ac:dyDescent="0.25">
      <c r="B15" s="384"/>
      <c r="G15" s="386"/>
    </row>
    <row r="16" spans="1:8" x14ac:dyDescent="0.25">
      <c r="B16" s="384"/>
      <c r="G16" s="386"/>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258F5-CDDE-44DE-BF00-8EA12A9CCECB}">
  <sheetPr>
    <tabColor rgb="FF92D050"/>
  </sheetPr>
  <dimension ref="A1:F118"/>
  <sheetViews>
    <sheetView workbookViewId="0"/>
  </sheetViews>
  <sheetFormatPr defaultRowHeight="13.2" x14ac:dyDescent="0.25"/>
  <cols>
    <col min="1" max="1" width="37.6640625" style="337" customWidth="1"/>
    <col min="2" max="2" width="13.33203125" style="337" customWidth="1"/>
    <col min="3" max="5" width="10.6640625" style="337" customWidth="1"/>
    <col min="6" max="255" width="8.88671875" style="337"/>
    <col min="256" max="256" width="37.6640625" style="337" customWidth="1"/>
    <col min="257" max="257" width="13.33203125" style="337" customWidth="1"/>
    <col min="258" max="261" width="10.6640625" style="337" customWidth="1"/>
    <col min="262" max="511" width="8.88671875" style="337"/>
    <col min="512" max="512" width="37.6640625" style="337" customWidth="1"/>
    <col min="513" max="513" width="13.33203125" style="337" customWidth="1"/>
    <col min="514" max="517" width="10.6640625" style="337" customWidth="1"/>
    <col min="518" max="767" width="8.88671875" style="337"/>
    <col min="768" max="768" width="37.6640625" style="337" customWidth="1"/>
    <col min="769" max="769" width="13.33203125" style="337" customWidth="1"/>
    <col min="770" max="773" width="10.6640625" style="337" customWidth="1"/>
    <col min="774" max="1023" width="8.88671875" style="337"/>
    <col min="1024" max="1024" width="37.6640625" style="337" customWidth="1"/>
    <col min="1025" max="1025" width="13.33203125" style="337" customWidth="1"/>
    <col min="1026" max="1029" width="10.6640625" style="337" customWidth="1"/>
    <col min="1030" max="1279" width="8.88671875" style="337"/>
    <col min="1280" max="1280" width="37.6640625" style="337" customWidth="1"/>
    <col min="1281" max="1281" width="13.33203125" style="337" customWidth="1"/>
    <col min="1282" max="1285" width="10.6640625" style="337" customWidth="1"/>
    <col min="1286" max="1535" width="8.88671875" style="337"/>
    <col min="1536" max="1536" width="37.6640625" style="337" customWidth="1"/>
    <col min="1537" max="1537" width="13.33203125" style="337" customWidth="1"/>
    <col min="1538" max="1541" width="10.6640625" style="337" customWidth="1"/>
    <col min="1542" max="1791" width="8.88671875" style="337"/>
    <col min="1792" max="1792" width="37.6640625" style="337" customWidth="1"/>
    <col min="1793" max="1793" width="13.33203125" style="337" customWidth="1"/>
    <col min="1794" max="1797" width="10.6640625" style="337" customWidth="1"/>
    <col min="1798" max="2047" width="8.88671875" style="337"/>
    <col min="2048" max="2048" width="37.6640625" style="337" customWidth="1"/>
    <col min="2049" max="2049" width="13.33203125" style="337" customWidth="1"/>
    <col min="2050" max="2053" width="10.6640625" style="337" customWidth="1"/>
    <col min="2054" max="2303" width="8.88671875" style="337"/>
    <col min="2304" max="2304" width="37.6640625" style="337" customWidth="1"/>
    <col min="2305" max="2305" width="13.33203125" style="337" customWidth="1"/>
    <col min="2306" max="2309" width="10.6640625" style="337" customWidth="1"/>
    <col min="2310" max="2559" width="8.88671875" style="337"/>
    <col min="2560" max="2560" width="37.6640625" style="337" customWidth="1"/>
    <col min="2561" max="2561" width="13.33203125" style="337" customWidth="1"/>
    <col min="2562" max="2565" width="10.6640625" style="337" customWidth="1"/>
    <col min="2566" max="2815" width="8.88671875" style="337"/>
    <col min="2816" max="2816" width="37.6640625" style="337" customWidth="1"/>
    <col min="2817" max="2817" width="13.33203125" style="337" customWidth="1"/>
    <col min="2818" max="2821" width="10.6640625" style="337" customWidth="1"/>
    <col min="2822" max="3071" width="8.88671875" style="337"/>
    <col min="3072" max="3072" width="37.6640625" style="337" customWidth="1"/>
    <col min="3073" max="3073" width="13.33203125" style="337" customWidth="1"/>
    <col min="3074" max="3077" width="10.6640625" style="337" customWidth="1"/>
    <col min="3078" max="3327" width="8.88671875" style="337"/>
    <col min="3328" max="3328" width="37.6640625" style="337" customWidth="1"/>
    <col min="3329" max="3329" width="13.33203125" style="337" customWidth="1"/>
    <col min="3330" max="3333" width="10.6640625" style="337" customWidth="1"/>
    <col min="3334" max="3583" width="8.88671875" style="337"/>
    <col min="3584" max="3584" width="37.6640625" style="337" customWidth="1"/>
    <col min="3585" max="3585" width="13.33203125" style="337" customWidth="1"/>
    <col min="3586" max="3589" width="10.6640625" style="337" customWidth="1"/>
    <col min="3590" max="3839" width="8.88671875" style="337"/>
    <col min="3840" max="3840" width="37.6640625" style="337" customWidth="1"/>
    <col min="3841" max="3841" width="13.33203125" style="337" customWidth="1"/>
    <col min="3842" max="3845" width="10.6640625" style="337" customWidth="1"/>
    <col min="3846" max="4095" width="8.88671875" style="337"/>
    <col min="4096" max="4096" width="37.6640625" style="337" customWidth="1"/>
    <col min="4097" max="4097" width="13.33203125" style="337" customWidth="1"/>
    <col min="4098" max="4101" width="10.6640625" style="337" customWidth="1"/>
    <col min="4102" max="4351" width="8.88671875" style="337"/>
    <col min="4352" max="4352" width="37.6640625" style="337" customWidth="1"/>
    <col min="4353" max="4353" width="13.33203125" style="337" customWidth="1"/>
    <col min="4354" max="4357" width="10.6640625" style="337" customWidth="1"/>
    <col min="4358" max="4607" width="8.88671875" style="337"/>
    <col min="4608" max="4608" width="37.6640625" style="337" customWidth="1"/>
    <col min="4609" max="4609" width="13.33203125" style="337" customWidth="1"/>
    <col min="4610" max="4613" width="10.6640625" style="337" customWidth="1"/>
    <col min="4614" max="4863" width="8.88671875" style="337"/>
    <col min="4864" max="4864" width="37.6640625" style="337" customWidth="1"/>
    <col min="4865" max="4865" width="13.33203125" style="337" customWidth="1"/>
    <col min="4866" max="4869" width="10.6640625" style="337" customWidth="1"/>
    <col min="4870" max="5119" width="8.88671875" style="337"/>
    <col min="5120" max="5120" width="37.6640625" style="337" customWidth="1"/>
    <col min="5121" max="5121" width="13.33203125" style="337" customWidth="1"/>
    <col min="5122" max="5125" width="10.6640625" style="337" customWidth="1"/>
    <col min="5126" max="5375" width="8.88671875" style="337"/>
    <col min="5376" max="5376" width="37.6640625" style="337" customWidth="1"/>
    <col min="5377" max="5377" width="13.33203125" style="337" customWidth="1"/>
    <col min="5378" max="5381" width="10.6640625" style="337" customWidth="1"/>
    <col min="5382" max="5631" width="8.88671875" style="337"/>
    <col min="5632" max="5632" width="37.6640625" style="337" customWidth="1"/>
    <col min="5633" max="5633" width="13.33203125" style="337" customWidth="1"/>
    <col min="5634" max="5637" width="10.6640625" style="337" customWidth="1"/>
    <col min="5638" max="5887" width="8.88671875" style="337"/>
    <col min="5888" max="5888" width="37.6640625" style="337" customWidth="1"/>
    <col min="5889" max="5889" width="13.33203125" style="337" customWidth="1"/>
    <col min="5890" max="5893" width="10.6640625" style="337" customWidth="1"/>
    <col min="5894" max="6143" width="8.88671875" style="337"/>
    <col min="6144" max="6144" width="37.6640625" style="337" customWidth="1"/>
    <col min="6145" max="6145" width="13.33203125" style="337" customWidth="1"/>
    <col min="6146" max="6149" width="10.6640625" style="337" customWidth="1"/>
    <col min="6150" max="6399" width="8.88671875" style="337"/>
    <col min="6400" max="6400" width="37.6640625" style="337" customWidth="1"/>
    <col min="6401" max="6401" width="13.33203125" style="337" customWidth="1"/>
    <col min="6402" max="6405" width="10.6640625" style="337" customWidth="1"/>
    <col min="6406" max="6655" width="8.88671875" style="337"/>
    <col min="6656" max="6656" width="37.6640625" style="337" customWidth="1"/>
    <col min="6657" max="6657" width="13.33203125" style="337" customWidth="1"/>
    <col min="6658" max="6661" width="10.6640625" style="337" customWidth="1"/>
    <col min="6662" max="6911" width="8.88671875" style="337"/>
    <col min="6912" max="6912" width="37.6640625" style="337" customWidth="1"/>
    <col min="6913" max="6913" width="13.33203125" style="337" customWidth="1"/>
    <col min="6914" max="6917" width="10.6640625" style="337" customWidth="1"/>
    <col min="6918" max="7167" width="8.88671875" style="337"/>
    <col min="7168" max="7168" width="37.6640625" style="337" customWidth="1"/>
    <col min="7169" max="7169" width="13.33203125" style="337" customWidth="1"/>
    <col min="7170" max="7173" width="10.6640625" style="337" customWidth="1"/>
    <col min="7174" max="7423" width="8.88671875" style="337"/>
    <col min="7424" max="7424" width="37.6640625" style="337" customWidth="1"/>
    <col min="7425" max="7425" width="13.33203125" style="337" customWidth="1"/>
    <col min="7426" max="7429" width="10.6640625" style="337" customWidth="1"/>
    <col min="7430" max="7679" width="8.88671875" style="337"/>
    <col min="7680" max="7680" width="37.6640625" style="337" customWidth="1"/>
    <col min="7681" max="7681" width="13.33203125" style="337" customWidth="1"/>
    <col min="7682" max="7685" width="10.6640625" style="337" customWidth="1"/>
    <col min="7686" max="7935" width="8.88671875" style="337"/>
    <col min="7936" max="7936" width="37.6640625" style="337" customWidth="1"/>
    <col min="7937" max="7937" width="13.33203125" style="337" customWidth="1"/>
    <col min="7938" max="7941" width="10.6640625" style="337" customWidth="1"/>
    <col min="7942" max="8191" width="8.88671875" style="337"/>
    <col min="8192" max="8192" width="37.6640625" style="337" customWidth="1"/>
    <col min="8193" max="8193" width="13.33203125" style="337" customWidth="1"/>
    <col min="8194" max="8197" width="10.6640625" style="337" customWidth="1"/>
    <col min="8198" max="8447" width="8.88671875" style="337"/>
    <col min="8448" max="8448" width="37.6640625" style="337" customWidth="1"/>
    <col min="8449" max="8449" width="13.33203125" style="337" customWidth="1"/>
    <col min="8450" max="8453" width="10.6640625" style="337" customWidth="1"/>
    <col min="8454" max="8703" width="8.88671875" style="337"/>
    <col min="8704" max="8704" width="37.6640625" style="337" customWidth="1"/>
    <col min="8705" max="8705" width="13.33203125" style="337" customWidth="1"/>
    <col min="8706" max="8709" width="10.6640625" style="337" customWidth="1"/>
    <col min="8710" max="8959" width="8.88671875" style="337"/>
    <col min="8960" max="8960" width="37.6640625" style="337" customWidth="1"/>
    <col min="8961" max="8961" width="13.33203125" style="337" customWidth="1"/>
    <col min="8962" max="8965" width="10.6640625" style="337" customWidth="1"/>
    <col min="8966" max="9215" width="8.88671875" style="337"/>
    <col min="9216" max="9216" width="37.6640625" style="337" customWidth="1"/>
    <col min="9217" max="9217" width="13.33203125" style="337" customWidth="1"/>
    <col min="9218" max="9221" width="10.6640625" style="337" customWidth="1"/>
    <col min="9222" max="9471" width="8.88671875" style="337"/>
    <col min="9472" max="9472" width="37.6640625" style="337" customWidth="1"/>
    <col min="9473" max="9473" width="13.33203125" style="337" customWidth="1"/>
    <col min="9474" max="9477" width="10.6640625" style="337" customWidth="1"/>
    <col min="9478" max="9727" width="8.88671875" style="337"/>
    <col min="9728" max="9728" width="37.6640625" style="337" customWidth="1"/>
    <col min="9729" max="9729" width="13.33203125" style="337" customWidth="1"/>
    <col min="9730" max="9733" width="10.6640625" style="337" customWidth="1"/>
    <col min="9734" max="9983" width="8.88671875" style="337"/>
    <col min="9984" max="9984" width="37.6640625" style="337" customWidth="1"/>
    <col min="9985" max="9985" width="13.33203125" style="337" customWidth="1"/>
    <col min="9986" max="9989" width="10.6640625" style="337" customWidth="1"/>
    <col min="9990" max="10239" width="8.88671875" style="337"/>
    <col min="10240" max="10240" width="37.6640625" style="337" customWidth="1"/>
    <col min="10241" max="10241" width="13.33203125" style="337" customWidth="1"/>
    <col min="10242" max="10245" width="10.6640625" style="337" customWidth="1"/>
    <col min="10246" max="10495" width="8.88671875" style="337"/>
    <col min="10496" max="10496" width="37.6640625" style="337" customWidth="1"/>
    <col min="10497" max="10497" width="13.33203125" style="337" customWidth="1"/>
    <col min="10498" max="10501" width="10.6640625" style="337" customWidth="1"/>
    <col min="10502" max="10751" width="8.88671875" style="337"/>
    <col min="10752" max="10752" width="37.6640625" style="337" customWidth="1"/>
    <col min="10753" max="10753" width="13.33203125" style="337" customWidth="1"/>
    <col min="10754" max="10757" width="10.6640625" style="337" customWidth="1"/>
    <col min="10758" max="11007" width="8.88671875" style="337"/>
    <col min="11008" max="11008" width="37.6640625" style="337" customWidth="1"/>
    <col min="11009" max="11009" width="13.33203125" style="337" customWidth="1"/>
    <col min="11010" max="11013" width="10.6640625" style="337" customWidth="1"/>
    <col min="11014" max="11263" width="8.88671875" style="337"/>
    <col min="11264" max="11264" width="37.6640625" style="337" customWidth="1"/>
    <col min="11265" max="11265" width="13.33203125" style="337" customWidth="1"/>
    <col min="11266" max="11269" width="10.6640625" style="337" customWidth="1"/>
    <col min="11270" max="11519" width="8.88671875" style="337"/>
    <col min="11520" max="11520" width="37.6640625" style="337" customWidth="1"/>
    <col min="11521" max="11521" width="13.33203125" style="337" customWidth="1"/>
    <col min="11522" max="11525" width="10.6640625" style="337" customWidth="1"/>
    <col min="11526" max="11775" width="8.88671875" style="337"/>
    <col min="11776" max="11776" width="37.6640625" style="337" customWidth="1"/>
    <col min="11777" max="11777" width="13.33203125" style="337" customWidth="1"/>
    <col min="11778" max="11781" width="10.6640625" style="337" customWidth="1"/>
    <col min="11782" max="12031" width="8.88671875" style="337"/>
    <col min="12032" max="12032" width="37.6640625" style="337" customWidth="1"/>
    <col min="12033" max="12033" width="13.33203125" style="337" customWidth="1"/>
    <col min="12034" max="12037" width="10.6640625" style="337" customWidth="1"/>
    <col min="12038" max="12287" width="8.88671875" style="337"/>
    <col min="12288" max="12288" width="37.6640625" style="337" customWidth="1"/>
    <col min="12289" max="12289" width="13.33203125" style="337" customWidth="1"/>
    <col min="12290" max="12293" width="10.6640625" style="337" customWidth="1"/>
    <col min="12294" max="12543" width="8.88671875" style="337"/>
    <col min="12544" max="12544" width="37.6640625" style="337" customWidth="1"/>
    <col min="12545" max="12545" width="13.33203125" style="337" customWidth="1"/>
    <col min="12546" max="12549" width="10.6640625" style="337" customWidth="1"/>
    <col min="12550" max="12799" width="8.88671875" style="337"/>
    <col min="12800" max="12800" width="37.6640625" style="337" customWidth="1"/>
    <col min="12801" max="12801" width="13.33203125" style="337" customWidth="1"/>
    <col min="12802" max="12805" width="10.6640625" style="337" customWidth="1"/>
    <col min="12806" max="13055" width="8.88671875" style="337"/>
    <col min="13056" max="13056" width="37.6640625" style="337" customWidth="1"/>
    <col min="13057" max="13057" width="13.33203125" style="337" customWidth="1"/>
    <col min="13058" max="13061" width="10.6640625" style="337" customWidth="1"/>
    <col min="13062" max="13311" width="8.88671875" style="337"/>
    <col min="13312" max="13312" width="37.6640625" style="337" customWidth="1"/>
    <col min="13313" max="13313" width="13.33203125" style="337" customWidth="1"/>
    <col min="13314" max="13317" width="10.6640625" style="337" customWidth="1"/>
    <col min="13318" max="13567" width="8.88671875" style="337"/>
    <col min="13568" max="13568" width="37.6640625" style="337" customWidth="1"/>
    <col min="13569" max="13569" width="13.33203125" style="337" customWidth="1"/>
    <col min="13570" max="13573" width="10.6640625" style="337" customWidth="1"/>
    <col min="13574" max="13823" width="8.88671875" style="337"/>
    <col min="13824" max="13824" width="37.6640625" style="337" customWidth="1"/>
    <col min="13825" max="13825" width="13.33203125" style="337" customWidth="1"/>
    <col min="13826" max="13829" width="10.6640625" style="337" customWidth="1"/>
    <col min="13830" max="14079" width="8.88671875" style="337"/>
    <col min="14080" max="14080" width="37.6640625" style="337" customWidth="1"/>
    <col min="14081" max="14081" width="13.33203125" style="337" customWidth="1"/>
    <col min="14082" max="14085" width="10.6640625" style="337" customWidth="1"/>
    <col min="14086" max="14335" width="8.88671875" style="337"/>
    <col min="14336" max="14336" width="37.6640625" style="337" customWidth="1"/>
    <col min="14337" max="14337" width="13.33203125" style="337" customWidth="1"/>
    <col min="14338" max="14341" width="10.6640625" style="337" customWidth="1"/>
    <col min="14342" max="14591" width="8.88671875" style="337"/>
    <col min="14592" max="14592" width="37.6640625" style="337" customWidth="1"/>
    <col min="14593" max="14593" width="13.33203125" style="337" customWidth="1"/>
    <col min="14594" max="14597" width="10.6640625" style="337" customWidth="1"/>
    <col min="14598" max="14847" width="8.88671875" style="337"/>
    <col min="14848" max="14848" width="37.6640625" style="337" customWidth="1"/>
    <col min="14849" max="14849" width="13.33203125" style="337" customWidth="1"/>
    <col min="14850" max="14853" width="10.6640625" style="337" customWidth="1"/>
    <col min="14854" max="15103" width="8.88671875" style="337"/>
    <col min="15104" max="15104" width="37.6640625" style="337" customWidth="1"/>
    <col min="15105" max="15105" width="13.33203125" style="337" customWidth="1"/>
    <col min="15106" max="15109" width="10.6640625" style="337" customWidth="1"/>
    <col min="15110" max="15359" width="8.88671875" style="337"/>
    <col min="15360" max="15360" width="37.6640625" style="337" customWidth="1"/>
    <col min="15361" max="15361" width="13.33203125" style="337" customWidth="1"/>
    <col min="15362" max="15365" width="10.6640625" style="337" customWidth="1"/>
    <col min="15366" max="15615" width="8.88671875" style="337"/>
    <col min="15616" max="15616" width="37.6640625" style="337" customWidth="1"/>
    <col min="15617" max="15617" width="13.33203125" style="337" customWidth="1"/>
    <col min="15618" max="15621" width="10.6640625" style="337" customWidth="1"/>
    <col min="15622" max="15871" width="8.88671875" style="337"/>
    <col min="15872" max="15872" width="37.6640625" style="337" customWidth="1"/>
    <col min="15873" max="15873" width="13.33203125" style="337" customWidth="1"/>
    <col min="15874" max="15877" width="10.6640625" style="337" customWidth="1"/>
    <col min="15878" max="16127" width="8.88671875" style="337"/>
    <col min="16128" max="16128" width="37.6640625" style="337" customWidth="1"/>
    <col min="16129" max="16129" width="13.33203125" style="337" customWidth="1"/>
    <col min="16130" max="16133" width="10.6640625" style="337" customWidth="1"/>
    <col min="16134" max="16383" width="8.88671875" style="337"/>
    <col min="16384" max="16384" width="8.6640625" style="337" customWidth="1"/>
  </cols>
  <sheetData>
    <row r="1" spans="1:6" x14ac:dyDescent="0.25">
      <c r="A1" s="479" t="s">
        <v>18140</v>
      </c>
      <c r="B1" s="480"/>
      <c r="C1" s="480"/>
      <c r="D1" s="480"/>
      <c r="E1" s="480"/>
      <c r="F1" s="481"/>
    </row>
    <row r="2" spans="1:6" ht="26.4" x14ac:dyDescent="0.25">
      <c r="A2" s="482">
        <v>45352</v>
      </c>
      <c r="B2" s="483" t="s">
        <v>18141</v>
      </c>
      <c r="C2" s="483" t="s">
        <v>18142</v>
      </c>
      <c r="D2" s="545" t="s">
        <v>2677</v>
      </c>
      <c r="E2" s="546"/>
      <c r="F2" s="481"/>
    </row>
    <row r="3" spans="1:6" x14ac:dyDescent="0.25">
      <c r="A3" s="484" t="s">
        <v>18143</v>
      </c>
      <c r="B3" s="485">
        <v>4015</v>
      </c>
      <c r="C3" s="485">
        <v>5228</v>
      </c>
      <c r="D3" s="543" t="s">
        <v>18144</v>
      </c>
      <c r="E3" s="544"/>
      <c r="F3" s="481"/>
    </row>
    <row r="4" spans="1:6" x14ac:dyDescent="0.25">
      <c r="A4" s="484" t="s">
        <v>18145</v>
      </c>
      <c r="B4" s="485">
        <v>91</v>
      </c>
      <c r="C4" s="485">
        <v>108</v>
      </c>
      <c r="D4" s="543"/>
      <c r="E4" s="544"/>
      <c r="F4" s="481"/>
    </row>
    <row r="5" spans="1:6" x14ac:dyDescent="0.25">
      <c r="A5" s="486" t="s">
        <v>18146</v>
      </c>
      <c r="B5" s="485">
        <v>1204</v>
      </c>
      <c r="C5" s="485">
        <v>1335</v>
      </c>
      <c r="D5" s="543"/>
      <c r="E5" s="544"/>
      <c r="F5" s="481"/>
    </row>
    <row r="6" spans="1:6" ht="26.4" x14ac:dyDescent="0.25">
      <c r="A6" s="482">
        <f>EOMONTH(A2,1)</f>
        <v>45412</v>
      </c>
      <c r="B6" s="483" t="s">
        <v>18141</v>
      </c>
      <c r="C6" s="483" t="s">
        <v>18142</v>
      </c>
      <c r="D6" s="545" t="s">
        <v>2677</v>
      </c>
      <c r="E6" s="546"/>
      <c r="F6" s="481"/>
    </row>
    <row r="7" spans="1:6" x14ac:dyDescent="0.25">
      <c r="A7" s="484" t="s">
        <v>18143</v>
      </c>
      <c r="B7" s="485">
        <v>2548</v>
      </c>
      <c r="C7" s="485">
        <v>5487</v>
      </c>
      <c r="D7" s="543" t="s">
        <v>18144</v>
      </c>
      <c r="E7" s="544"/>
      <c r="F7" s="481"/>
    </row>
    <row r="8" spans="1:6" x14ac:dyDescent="0.25">
      <c r="A8" s="484" t="s">
        <v>18145</v>
      </c>
      <c r="B8" s="485">
        <v>79</v>
      </c>
      <c r="C8" s="485">
        <v>90</v>
      </c>
      <c r="D8" s="543"/>
      <c r="E8" s="544"/>
      <c r="F8" s="481"/>
    </row>
    <row r="9" spans="1:6" x14ac:dyDescent="0.25">
      <c r="A9" s="486" t="s">
        <v>18146</v>
      </c>
      <c r="B9" s="485">
        <v>1046</v>
      </c>
      <c r="C9" s="485">
        <v>1197</v>
      </c>
      <c r="D9" s="543"/>
      <c r="E9" s="544"/>
      <c r="F9" s="481"/>
    </row>
    <row r="10" spans="1:6" ht="26.4" x14ac:dyDescent="0.25">
      <c r="A10" s="482">
        <f>EOMONTH(A6,1)</f>
        <v>45443</v>
      </c>
      <c r="B10" s="483" t="s">
        <v>18141</v>
      </c>
      <c r="C10" s="483" t="s">
        <v>18142</v>
      </c>
      <c r="D10" s="545" t="s">
        <v>2677</v>
      </c>
      <c r="E10" s="546"/>
      <c r="F10" s="481"/>
    </row>
    <row r="11" spans="1:6" x14ac:dyDescent="0.25">
      <c r="A11" s="484" t="s">
        <v>18143</v>
      </c>
      <c r="B11" s="485">
        <v>1041</v>
      </c>
      <c r="C11" s="485">
        <v>1706</v>
      </c>
      <c r="D11" s="543" t="s">
        <v>18144</v>
      </c>
      <c r="E11" s="544"/>
      <c r="F11" s="481"/>
    </row>
    <row r="12" spans="1:6" x14ac:dyDescent="0.25">
      <c r="A12" s="484" t="s">
        <v>18145</v>
      </c>
      <c r="B12" s="485">
        <v>78</v>
      </c>
      <c r="C12" s="485">
        <v>97</v>
      </c>
      <c r="D12" s="543"/>
      <c r="E12" s="544"/>
      <c r="F12" s="481"/>
    </row>
    <row r="13" spans="1:6" x14ac:dyDescent="0.25">
      <c r="A13" s="486" t="s">
        <v>18146</v>
      </c>
      <c r="B13" s="485">
        <v>699</v>
      </c>
      <c r="C13" s="485">
        <v>769</v>
      </c>
      <c r="D13" s="543"/>
      <c r="E13" s="544"/>
      <c r="F13" s="481"/>
    </row>
    <row r="14" spans="1:6" ht="26.4" x14ac:dyDescent="0.25">
      <c r="A14" s="482">
        <f>EOMONTH(A10,1)</f>
        <v>45473</v>
      </c>
      <c r="B14" s="483" t="s">
        <v>18141</v>
      </c>
      <c r="C14" s="483" t="s">
        <v>18142</v>
      </c>
      <c r="D14" s="545" t="s">
        <v>2677</v>
      </c>
      <c r="E14" s="546"/>
      <c r="F14" s="481"/>
    </row>
    <row r="15" spans="1:6" x14ac:dyDescent="0.25">
      <c r="A15" s="484" t="s">
        <v>18143</v>
      </c>
      <c r="B15" s="485">
        <v>978</v>
      </c>
      <c r="C15" s="485">
        <v>1670</v>
      </c>
      <c r="D15" s="543" t="s">
        <v>18144</v>
      </c>
      <c r="E15" s="544"/>
      <c r="F15" s="481"/>
    </row>
    <row r="16" spans="1:6" x14ac:dyDescent="0.25">
      <c r="A16" s="484" t="s">
        <v>18145</v>
      </c>
      <c r="B16" s="485">
        <v>83</v>
      </c>
      <c r="C16" s="485">
        <v>89</v>
      </c>
      <c r="D16" s="543"/>
      <c r="E16" s="544"/>
      <c r="F16" s="481"/>
    </row>
    <row r="17" spans="1:6" x14ac:dyDescent="0.25">
      <c r="A17" s="486" t="s">
        <v>18146</v>
      </c>
      <c r="B17" s="485">
        <v>1036</v>
      </c>
      <c r="C17" s="485">
        <v>1147</v>
      </c>
      <c r="D17" s="543"/>
      <c r="E17" s="544"/>
      <c r="F17" s="481"/>
    </row>
    <row r="18" spans="1:6" ht="26.4" x14ac:dyDescent="0.25">
      <c r="A18" s="482">
        <f>EOMONTH(A14,1)</f>
        <v>45504</v>
      </c>
      <c r="B18" s="483" t="s">
        <v>18141</v>
      </c>
      <c r="C18" s="483" t="s">
        <v>18142</v>
      </c>
      <c r="D18" s="545" t="s">
        <v>2677</v>
      </c>
      <c r="E18" s="546"/>
      <c r="F18" s="481"/>
    </row>
    <row r="19" spans="1:6" x14ac:dyDescent="0.25">
      <c r="A19" s="484" t="s">
        <v>18143</v>
      </c>
      <c r="B19" s="485">
        <v>1432</v>
      </c>
      <c r="C19" s="485">
        <v>2700</v>
      </c>
      <c r="D19" s="543" t="s">
        <v>18144</v>
      </c>
      <c r="E19" s="544"/>
      <c r="F19" s="481"/>
    </row>
    <row r="20" spans="1:6" x14ac:dyDescent="0.25">
      <c r="A20" s="484" t="s">
        <v>18145</v>
      </c>
      <c r="B20" s="485">
        <v>73</v>
      </c>
      <c r="C20" s="485">
        <v>77</v>
      </c>
      <c r="D20" s="543"/>
      <c r="E20" s="544"/>
      <c r="F20" s="481"/>
    </row>
    <row r="21" spans="1:6" x14ac:dyDescent="0.25">
      <c r="A21" s="486" t="s">
        <v>18146</v>
      </c>
      <c r="B21" s="485">
        <v>1046</v>
      </c>
      <c r="C21" s="485">
        <v>1164</v>
      </c>
      <c r="D21" s="543"/>
      <c r="E21" s="544"/>
      <c r="F21" s="481"/>
    </row>
    <row r="22" spans="1:6" ht="26.4" x14ac:dyDescent="0.25">
      <c r="A22" s="482">
        <f>EOMONTH(A18,1)</f>
        <v>45535</v>
      </c>
      <c r="B22" s="483" t="s">
        <v>18141</v>
      </c>
      <c r="C22" s="483" t="s">
        <v>18142</v>
      </c>
      <c r="D22" s="545" t="s">
        <v>2677</v>
      </c>
      <c r="E22" s="546"/>
      <c r="F22" s="481"/>
    </row>
    <row r="23" spans="1:6" x14ac:dyDescent="0.25">
      <c r="A23" s="484" t="s">
        <v>18143</v>
      </c>
      <c r="B23" s="485">
        <v>3026</v>
      </c>
      <c r="C23" s="485">
        <v>6271</v>
      </c>
      <c r="D23" s="543" t="s">
        <v>18144</v>
      </c>
      <c r="E23" s="544"/>
      <c r="F23" s="481"/>
    </row>
    <row r="24" spans="1:6" x14ac:dyDescent="0.25">
      <c r="A24" s="484" t="s">
        <v>18145</v>
      </c>
      <c r="B24" s="485">
        <v>93</v>
      </c>
      <c r="C24" s="485">
        <v>101</v>
      </c>
      <c r="D24" s="543"/>
      <c r="E24" s="544"/>
      <c r="F24" s="481"/>
    </row>
    <row r="25" spans="1:6" x14ac:dyDescent="0.25">
      <c r="A25" s="486" t="s">
        <v>18146</v>
      </c>
      <c r="B25" s="485">
        <v>1238</v>
      </c>
      <c r="C25" s="485">
        <v>1382</v>
      </c>
      <c r="D25" s="543"/>
      <c r="E25" s="544"/>
      <c r="F25" s="481"/>
    </row>
    <row r="26" spans="1:6" ht="26.4" x14ac:dyDescent="0.25">
      <c r="A26" s="482">
        <f>EOMONTH(A22,1)</f>
        <v>45565</v>
      </c>
      <c r="B26" s="483" t="s">
        <v>18141</v>
      </c>
      <c r="C26" s="483" t="s">
        <v>18142</v>
      </c>
      <c r="D26" s="545" t="s">
        <v>2677</v>
      </c>
      <c r="E26" s="546"/>
      <c r="F26" s="481"/>
    </row>
    <row r="27" spans="1:6" x14ac:dyDescent="0.25">
      <c r="A27" s="484" t="s">
        <v>18143</v>
      </c>
      <c r="B27" s="485">
        <v>3300</v>
      </c>
      <c r="C27" s="485">
        <v>6921</v>
      </c>
      <c r="D27" s="543" t="s">
        <v>18144</v>
      </c>
      <c r="E27" s="544"/>
      <c r="F27" s="481"/>
    </row>
    <row r="28" spans="1:6" x14ac:dyDescent="0.25">
      <c r="A28" s="484" t="s">
        <v>18145</v>
      </c>
      <c r="B28" s="485">
        <v>71</v>
      </c>
      <c r="C28" s="485">
        <v>83</v>
      </c>
      <c r="D28" s="543"/>
      <c r="E28" s="544"/>
      <c r="F28" s="481"/>
    </row>
    <row r="29" spans="1:6" x14ac:dyDescent="0.25">
      <c r="A29" s="486" t="s">
        <v>18146</v>
      </c>
      <c r="B29" s="485">
        <v>1246</v>
      </c>
      <c r="C29" s="485">
        <v>1376</v>
      </c>
      <c r="D29" s="543"/>
      <c r="E29" s="544"/>
      <c r="F29" s="481"/>
    </row>
    <row r="30" spans="1:6" ht="26.4" x14ac:dyDescent="0.25">
      <c r="A30" s="482">
        <f>EOMONTH(A26,1)</f>
        <v>45596</v>
      </c>
      <c r="B30" s="483" t="s">
        <v>18141</v>
      </c>
      <c r="C30" s="483" t="s">
        <v>18142</v>
      </c>
      <c r="D30" s="545" t="s">
        <v>2677</v>
      </c>
      <c r="E30" s="546"/>
      <c r="F30" s="481"/>
    </row>
    <row r="31" spans="1:6" x14ac:dyDescent="0.25">
      <c r="A31" s="484" t="s">
        <v>18143</v>
      </c>
      <c r="B31" s="485"/>
      <c r="C31" s="485"/>
      <c r="D31" s="543"/>
      <c r="E31" s="544"/>
      <c r="F31" s="481"/>
    </row>
    <row r="32" spans="1:6" x14ac:dyDescent="0.25">
      <c r="A32" s="484" t="s">
        <v>18145</v>
      </c>
      <c r="B32" s="485"/>
      <c r="C32" s="485"/>
      <c r="D32" s="543"/>
      <c r="E32" s="544"/>
      <c r="F32" s="481"/>
    </row>
    <row r="33" spans="1:6" x14ac:dyDescent="0.25">
      <c r="A33" s="486" t="s">
        <v>18146</v>
      </c>
      <c r="B33" s="485"/>
      <c r="C33" s="485"/>
      <c r="D33" s="543"/>
      <c r="E33" s="544"/>
      <c r="F33" s="481"/>
    </row>
    <row r="34" spans="1:6" ht="26.4" x14ac:dyDescent="0.25">
      <c r="A34" s="482">
        <f>EOMONTH(A30,1)</f>
        <v>45626</v>
      </c>
      <c r="B34" s="483" t="s">
        <v>18141</v>
      </c>
      <c r="C34" s="483" t="s">
        <v>18142</v>
      </c>
      <c r="D34" s="545" t="s">
        <v>2677</v>
      </c>
      <c r="E34" s="546"/>
      <c r="F34" s="481"/>
    </row>
    <row r="35" spans="1:6" x14ac:dyDescent="0.25">
      <c r="A35" s="484" t="s">
        <v>18143</v>
      </c>
      <c r="B35" s="485"/>
      <c r="C35" s="485"/>
      <c r="D35" s="543"/>
      <c r="E35" s="544"/>
      <c r="F35" s="481"/>
    </row>
    <row r="36" spans="1:6" x14ac:dyDescent="0.25">
      <c r="A36" s="484" t="s">
        <v>18145</v>
      </c>
      <c r="B36" s="485"/>
      <c r="C36" s="485"/>
      <c r="D36" s="543"/>
      <c r="E36" s="544"/>
      <c r="F36" s="481"/>
    </row>
    <row r="37" spans="1:6" x14ac:dyDescent="0.25">
      <c r="A37" s="486" t="s">
        <v>18146</v>
      </c>
      <c r="B37" s="485"/>
      <c r="C37" s="485"/>
      <c r="D37" s="543"/>
      <c r="E37" s="544"/>
      <c r="F37" s="481"/>
    </row>
    <row r="38" spans="1:6" ht="26.4" x14ac:dyDescent="0.25">
      <c r="A38" s="482">
        <f>EOMONTH(A34,1)</f>
        <v>45657</v>
      </c>
      <c r="B38" s="483" t="s">
        <v>18141</v>
      </c>
      <c r="C38" s="483" t="s">
        <v>18142</v>
      </c>
      <c r="D38" s="545" t="s">
        <v>2677</v>
      </c>
      <c r="E38" s="546"/>
      <c r="F38" s="481"/>
    </row>
    <row r="39" spans="1:6" x14ac:dyDescent="0.25">
      <c r="A39" s="484" t="s">
        <v>18143</v>
      </c>
      <c r="B39" s="485"/>
      <c r="C39" s="485"/>
      <c r="D39" s="543"/>
      <c r="E39" s="544"/>
      <c r="F39" s="481"/>
    </row>
    <row r="40" spans="1:6" x14ac:dyDescent="0.25">
      <c r="A40" s="484" t="s">
        <v>18145</v>
      </c>
      <c r="B40" s="485"/>
      <c r="C40" s="485"/>
      <c r="D40" s="543"/>
      <c r="E40" s="544"/>
      <c r="F40" s="481"/>
    </row>
    <row r="41" spans="1:6" x14ac:dyDescent="0.25">
      <c r="A41" s="486" t="s">
        <v>18146</v>
      </c>
      <c r="B41" s="485"/>
      <c r="C41" s="485"/>
      <c r="D41" s="543"/>
      <c r="E41" s="544"/>
      <c r="F41" s="481"/>
    </row>
    <row r="42" spans="1:6" ht="26.4" x14ac:dyDescent="0.25">
      <c r="A42" s="482">
        <f>EOMONTH(A38,1)</f>
        <v>45688</v>
      </c>
      <c r="B42" s="483" t="s">
        <v>18141</v>
      </c>
      <c r="C42" s="483" t="s">
        <v>18142</v>
      </c>
      <c r="D42" s="545" t="s">
        <v>2677</v>
      </c>
      <c r="E42" s="546"/>
      <c r="F42" s="481"/>
    </row>
    <row r="43" spans="1:6" x14ac:dyDescent="0.25">
      <c r="A43" s="484" t="s">
        <v>18143</v>
      </c>
      <c r="B43" s="485"/>
      <c r="C43" s="485"/>
      <c r="D43" s="543"/>
      <c r="E43" s="544"/>
      <c r="F43" s="481"/>
    </row>
    <row r="44" spans="1:6" x14ac:dyDescent="0.25">
      <c r="A44" s="484" t="s">
        <v>18145</v>
      </c>
      <c r="B44" s="485"/>
      <c r="C44" s="485"/>
      <c r="D44" s="543"/>
      <c r="E44" s="544"/>
      <c r="F44" s="481"/>
    </row>
    <row r="45" spans="1:6" x14ac:dyDescent="0.25">
      <c r="A45" s="486" t="s">
        <v>18146</v>
      </c>
      <c r="B45" s="485"/>
      <c r="C45" s="485"/>
      <c r="D45" s="543"/>
      <c r="E45" s="544"/>
      <c r="F45" s="481"/>
    </row>
    <row r="46" spans="1:6" ht="26.4" x14ac:dyDescent="0.25">
      <c r="A46" s="482">
        <f>EOMONTH(A42,1)</f>
        <v>45716</v>
      </c>
      <c r="B46" s="483" t="s">
        <v>18141</v>
      </c>
      <c r="C46" s="483" t="s">
        <v>18142</v>
      </c>
      <c r="D46" s="545" t="s">
        <v>2677</v>
      </c>
      <c r="E46" s="546"/>
      <c r="F46" s="481"/>
    </row>
    <row r="47" spans="1:6" x14ac:dyDescent="0.25">
      <c r="A47" s="484" t="s">
        <v>18143</v>
      </c>
      <c r="B47" s="485"/>
      <c r="C47" s="485"/>
      <c r="D47" s="543"/>
      <c r="E47" s="544"/>
      <c r="F47" s="481"/>
    </row>
    <row r="48" spans="1:6" x14ac:dyDescent="0.25">
      <c r="A48" s="484" t="s">
        <v>18145</v>
      </c>
      <c r="B48" s="485"/>
      <c r="C48" s="485"/>
      <c r="D48" s="543"/>
      <c r="E48" s="544"/>
      <c r="F48" s="481"/>
    </row>
    <row r="49" spans="1:6" x14ac:dyDescent="0.25">
      <c r="A49" s="486" t="s">
        <v>18146</v>
      </c>
      <c r="B49" s="485"/>
      <c r="C49" s="485"/>
      <c r="D49" s="543"/>
      <c r="E49" s="544"/>
      <c r="F49" s="481"/>
    </row>
    <row r="50" spans="1:6" x14ac:dyDescent="0.25">
      <c r="A50" s="487"/>
      <c r="B50" s="488"/>
      <c r="C50" s="488"/>
      <c r="D50" s="481"/>
      <c r="E50" s="481"/>
      <c r="F50" s="481"/>
    </row>
    <row r="51" spans="1:6" x14ac:dyDescent="0.25">
      <c r="A51" s="559" t="s">
        <v>18147</v>
      </c>
      <c r="B51" s="559"/>
      <c r="C51" s="559"/>
      <c r="D51" s="480"/>
      <c r="E51" s="480"/>
      <c r="F51" s="481"/>
    </row>
    <row r="52" spans="1:6" ht="26.4" x14ac:dyDescent="0.25">
      <c r="A52" s="489"/>
      <c r="B52" s="490" t="s">
        <v>18148</v>
      </c>
      <c r="C52" s="490" t="s">
        <v>18149</v>
      </c>
      <c r="D52" s="490" t="s">
        <v>18150</v>
      </c>
      <c r="E52" s="490" t="s">
        <v>18151</v>
      </c>
      <c r="F52" s="481"/>
    </row>
    <row r="53" spans="1:6" x14ac:dyDescent="0.25">
      <c r="A53" s="489">
        <v>45352</v>
      </c>
      <c r="B53" s="484">
        <v>104</v>
      </c>
      <c r="C53" s="484">
        <v>130</v>
      </c>
      <c r="D53" s="484">
        <v>16</v>
      </c>
      <c r="E53" s="484">
        <f t="shared" ref="E53:E64" si="0">SUM(B53:D53)</f>
        <v>250</v>
      </c>
      <c r="F53" s="481"/>
    </row>
    <row r="54" spans="1:6" x14ac:dyDescent="0.25">
      <c r="A54" s="489">
        <f>EOMONTH(A53,1)</f>
        <v>45412</v>
      </c>
      <c r="B54" s="484">
        <v>113</v>
      </c>
      <c r="C54" s="484">
        <v>79</v>
      </c>
      <c r="D54" s="484">
        <v>33</v>
      </c>
      <c r="E54" s="484">
        <f t="shared" si="0"/>
        <v>225</v>
      </c>
      <c r="F54" s="481"/>
    </row>
    <row r="55" spans="1:6" x14ac:dyDescent="0.25">
      <c r="A55" s="489">
        <f t="shared" ref="A55:A62" si="1">EOMONTH(A54,1)</f>
        <v>45443</v>
      </c>
      <c r="B55" s="484">
        <v>57</v>
      </c>
      <c r="C55" s="484">
        <v>70</v>
      </c>
      <c r="D55" s="484">
        <v>32</v>
      </c>
      <c r="E55" s="484">
        <f t="shared" si="0"/>
        <v>159</v>
      </c>
      <c r="F55" s="481"/>
    </row>
    <row r="56" spans="1:6" x14ac:dyDescent="0.25">
      <c r="A56" s="489">
        <f t="shared" si="1"/>
        <v>45473</v>
      </c>
      <c r="B56" s="484">
        <v>73</v>
      </c>
      <c r="C56" s="484">
        <v>66</v>
      </c>
      <c r="D56" s="484">
        <v>27</v>
      </c>
      <c r="E56" s="484">
        <f t="shared" si="0"/>
        <v>166</v>
      </c>
      <c r="F56" s="481"/>
    </row>
    <row r="57" spans="1:6" x14ac:dyDescent="0.25">
      <c r="A57" s="489">
        <f t="shared" si="1"/>
        <v>45504</v>
      </c>
      <c r="B57" s="484">
        <v>91</v>
      </c>
      <c r="C57" s="484">
        <v>27</v>
      </c>
      <c r="D57" s="484">
        <v>46</v>
      </c>
      <c r="E57" s="484">
        <f t="shared" si="0"/>
        <v>164</v>
      </c>
      <c r="F57" s="481"/>
    </row>
    <row r="58" spans="1:6" x14ac:dyDescent="0.25">
      <c r="A58" s="489">
        <f t="shared" si="1"/>
        <v>45535</v>
      </c>
      <c r="B58" s="484">
        <v>121</v>
      </c>
      <c r="C58" s="484">
        <v>47</v>
      </c>
      <c r="D58" s="484">
        <v>61</v>
      </c>
      <c r="E58" s="484">
        <f t="shared" si="0"/>
        <v>229</v>
      </c>
      <c r="F58" s="481"/>
    </row>
    <row r="59" spans="1:6" x14ac:dyDescent="0.25">
      <c r="A59" s="489">
        <f t="shared" si="1"/>
        <v>45565</v>
      </c>
      <c r="B59" s="484">
        <v>61</v>
      </c>
      <c r="C59" s="484">
        <v>53</v>
      </c>
      <c r="D59" s="484">
        <v>49</v>
      </c>
      <c r="E59" s="484">
        <f t="shared" si="0"/>
        <v>163</v>
      </c>
      <c r="F59" s="481"/>
    </row>
    <row r="60" spans="1:6" x14ac:dyDescent="0.25">
      <c r="A60" s="489">
        <f t="shared" si="1"/>
        <v>45596</v>
      </c>
      <c r="B60" s="484"/>
      <c r="C60" s="484"/>
      <c r="D60" s="484"/>
      <c r="E60" s="484">
        <f t="shared" si="0"/>
        <v>0</v>
      </c>
      <c r="F60" s="481"/>
    </row>
    <row r="61" spans="1:6" x14ac:dyDescent="0.25">
      <c r="A61" s="489">
        <f t="shared" si="1"/>
        <v>45626</v>
      </c>
      <c r="B61" s="484"/>
      <c r="C61" s="484"/>
      <c r="D61" s="484"/>
      <c r="E61" s="484">
        <f t="shared" si="0"/>
        <v>0</v>
      </c>
      <c r="F61" s="481"/>
    </row>
    <row r="62" spans="1:6" x14ac:dyDescent="0.25">
      <c r="A62" s="489">
        <f t="shared" si="1"/>
        <v>45657</v>
      </c>
      <c r="B62" s="484"/>
      <c r="C62" s="484"/>
      <c r="D62" s="484"/>
      <c r="E62" s="484">
        <f t="shared" si="0"/>
        <v>0</v>
      </c>
      <c r="F62" s="481"/>
    </row>
    <row r="63" spans="1:6" x14ac:dyDescent="0.25">
      <c r="A63" s="489">
        <f>EOMONTH(A62,1)</f>
        <v>45688</v>
      </c>
      <c r="B63" s="484"/>
      <c r="C63" s="484"/>
      <c r="D63" s="484"/>
      <c r="E63" s="484">
        <f t="shared" si="0"/>
        <v>0</v>
      </c>
      <c r="F63" s="481"/>
    </row>
    <row r="64" spans="1:6" x14ac:dyDescent="0.25">
      <c r="A64" s="489">
        <f>EOMONTH(A63,1)</f>
        <v>45716</v>
      </c>
      <c r="B64" s="484"/>
      <c r="C64" s="484"/>
      <c r="D64" s="484"/>
      <c r="E64" s="484">
        <f t="shared" si="0"/>
        <v>0</v>
      </c>
      <c r="F64" s="481"/>
    </row>
    <row r="65" spans="1:6" x14ac:dyDescent="0.25">
      <c r="A65" s="491"/>
      <c r="B65" s="481"/>
      <c r="C65" s="481"/>
      <c r="D65" s="481"/>
      <c r="E65" s="481"/>
      <c r="F65" s="481"/>
    </row>
    <row r="66" spans="1:6" x14ac:dyDescent="0.25">
      <c r="A66" s="479" t="s">
        <v>18152</v>
      </c>
      <c r="B66" s="479"/>
      <c r="C66" s="492"/>
      <c r="D66" s="481"/>
      <c r="E66" s="481"/>
      <c r="F66" s="481"/>
    </row>
    <row r="67" spans="1:6" ht="26.4" x14ac:dyDescent="0.25">
      <c r="A67" s="484"/>
      <c r="B67" s="490" t="s">
        <v>18153</v>
      </c>
      <c r="C67" s="481"/>
      <c r="D67" s="481"/>
      <c r="E67" s="481"/>
      <c r="F67" s="481"/>
    </row>
    <row r="68" spans="1:6" x14ac:dyDescent="0.25">
      <c r="A68" s="489">
        <v>45352</v>
      </c>
      <c r="B68" s="484">
        <v>2</v>
      </c>
      <c r="C68" s="481"/>
      <c r="D68" s="481"/>
      <c r="E68" s="481"/>
      <c r="F68" s="481"/>
    </row>
    <row r="69" spans="1:6" x14ac:dyDescent="0.25">
      <c r="A69" s="489">
        <f>EOMONTH(A68,1)</f>
        <v>45412</v>
      </c>
      <c r="B69" s="484">
        <v>0</v>
      </c>
      <c r="C69" s="481"/>
      <c r="D69" s="481"/>
      <c r="E69" s="481"/>
      <c r="F69" s="481"/>
    </row>
    <row r="70" spans="1:6" x14ac:dyDescent="0.25">
      <c r="A70" s="489">
        <f t="shared" ref="A70:A79" si="2">EOMONTH(A69,1)</f>
        <v>45443</v>
      </c>
      <c r="B70" s="484">
        <v>3</v>
      </c>
      <c r="C70" s="481"/>
      <c r="D70" s="481"/>
      <c r="E70" s="481"/>
      <c r="F70" s="481"/>
    </row>
    <row r="71" spans="1:6" x14ac:dyDescent="0.25">
      <c r="A71" s="489">
        <f t="shared" si="2"/>
        <v>45473</v>
      </c>
      <c r="B71" s="484">
        <v>2</v>
      </c>
      <c r="C71" s="481"/>
      <c r="D71" s="481"/>
      <c r="E71" s="481"/>
      <c r="F71" s="481"/>
    </row>
    <row r="72" spans="1:6" x14ac:dyDescent="0.25">
      <c r="A72" s="489">
        <f t="shared" si="2"/>
        <v>45504</v>
      </c>
      <c r="B72" s="484">
        <v>1</v>
      </c>
      <c r="C72" s="481"/>
      <c r="D72" s="481"/>
      <c r="E72" s="481"/>
      <c r="F72" s="481"/>
    </row>
    <row r="73" spans="1:6" x14ac:dyDescent="0.25">
      <c r="A73" s="489">
        <f t="shared" si="2"/>
        <v>45535</v>
      </c>
      <c r="B73" s="484">
        <v>2</v>
      </c>
      <c r="C73" s="481"/>
      <c r="D73" s="481"/>
      <c r="E73" s="481"/>
      <c r="F73" s="481"/>
    </row>
    <row r="74" spans="1:6" x14ac:dyDescent="0.25">
      <c r="A74" s="489">
        <f t="shared" si="2"/>
        <v>45565</v>
      </c>
      <c r="B74" s="484">
        <v>1</v>
      </c>
      <c r="C74" s="481"/>
      <c r="D74" s="481"/>
      <c r="E74" s="481"/>
      <c r="F74" s="481"/>
    </row>
    <row r="75" spans="1:6" x14ac:dyDescent="0.25">
      <c r="A75" s="489">
        <f t="shared" si="2"/>
        <v>45596</v>
      </c>
      <c r="B75" s="484"/>
      <c r="C75" s="481"/>
      <c r="D75" s="481"/>
      <c r="E75" s="481"/>
      <c r="F75" s="481"/>
    </row>
    <row r="76" spans="1:6" x14ac:dyDescent="0.25">
      <c r="A76" s="489">
        <f t="shared" si="2"/>
        <v>45626</v>
      </c>
      <c r="B76" s="484"/>
      <c r="C76" s="481"/>
      <c r="D76" s="481"/>
      <c r="E76" s="481"/>
      <c r="F76" s="481"/>
    </row>
    <row r="77" spans="1:6" x14ac:dyDescent="0.25">
      <c r="A77" s="489">
        <f t="shared" si="2"/>
        <v>45657</v>
      </c>
      <c r="B77" s="484"/>
      <c r="C77" s="481"/>
      <c r="D77" s="481"/>
      <c r="E77" s="481"/>
      <c r="F77" s="481"/>
    </row>
    <row r="78" spans="1:6" x14ac:dyDescent="0.25">
      <c r="A78" s="489">
        <f t="shared" si="2"/>
        <v>45688</v>
      </c>
      <c r="B78" s="484"/>
      <c r="C78" s="481"/>
      <c r="D78" s="481"/>
      <c r="E78" s="481"/>
      <c r="F78" s="481"/>
    </row>
    <row r="79" spans="1:6" x14ac:dyDescent="0.25">
      <c r="A79" s="489">
        <f t="shared" si="2"/>
        <v>45716</v>
      </c>
      <c r="B79" s="484"/>
      <c r="C79" s="481"/>
      <c r="D79" s="481"/>
      <c r="E79" s="481"/>
      <c r="F79" s="481"/>
    </row>
    <row r="80" spans="1:6" x14ac:dyDescent="0.25">
      <c r="A80" s="493"/>
      <c r="B80" s="494"/>
      <c r="C80" s="494"/>
      <c r="D80" s="494"/>
      <c r="E80" s="494"/>
    </row>
    <row r="81" spans="1:5" x14ac:dyDescent="0.25">
      <c r="A81" s="495" t="s">
        <v>18154</v>
      </c>
      <c r="B81" s="496"/>
      <c r="C81" s="497"/>
      <c r="D81" s="494"/>
      <c r="E81" s="494"/>
    </row>
    <row r="82" spans="1:5" x14ac:dyDescent="0.25">
      <c r="A82" s="498">
        <v>45352</v>
      </c>
      <c r="B82" s="499">
        <v>616</v>
      </c>
      <c r="C82" s="560"/>
      <c r="D82" s="561"/>
      <c r="E82" s="561"/>
    </row>
    <row r="83" spans="1:5" x14ac:dyDescent="0.25">
      <c r="A83" s="498">
        <f>EOMONTH(A82,1)</f>
        <v>45412</v>
      </c>
      <c r="B83" s="499">
        <v>616</v>
      </c>
      <c r="C83" s="494"/>
      <c r="D83" s="494"/>
      <c r="E83" s="494"/>
    </row>
    <row r="84" spans="1:5" x14ac:dyDescent="0.25">
      <c r="A84" s="498">
        <f t="shared" ref="A84:A93" si="3">EOMONTH(A83,1)</f>
        <v>45443</v>
      </c>
      <c r="B84" s="499">
        <v>615</v>
      </c>
      <c r="C84" s="494"/>
      <c r="D84" s="494"/>
      <c r="E84" s="494"/>
    </row>
    <row r="85" spans="1:5" x14ac:dyDescent="0.25">
      <c r="A85" s="498">
        <f t="shared" si="3"/>
        <v>45473</v>
      </c>
      <c r="B85" s="499">
        <v>622</v>
      </c>
      <c r="C85" s="494"/>
      <c r="D85" s="494"/>
      <c r="E85" s="494"/>
    </row>
    <row r="86" spans="1:5" x14ac:dyDescent="0.25">
      <c r="A86" s="498">
        <f t="shared" si="3"/>
        <v>45504</v>
      </c>
      <c r="B86" s="499">
        <v>621</v>
      </c>
      <c r="C86" s="494"/>
      <c r="D86" s="494"/>
      <c r="E86" s="494"/>
    </row>
    <row r="87" spans="1:5" x14ac:dyDescent="0.25">
      <c r="A87" s="498">
        <f t="shared" si="3"/>
        <v>45535</v>
      </c>
      <c r="B87" s="499">
        <v>624</v>
      </c>
      <c r="C87" s="494"/>
      <c r="D87" s="494"/>
      <c r="E87" s="494"/>
    </row>
    <row r="88" spans="1:5" x14ac:dyDescent="0.25">
      <c r="A88" s="498">
        <f t="shared" si="3"/>
        <v>45565</v>
      </c>
      <c r="B88" s="499">
        <v>628</v>
      </c>
      <c r="C88" s="494"/>
      <c r="D88" s="494"/>
      <c r="E88" s="494"/>
    </row>
    <row r="89" spans="1:5" x14ac:dyDescent="0.25">
      <c r="A89" s="498">
        <f t="shared" si="3"/>
        <v>45596</v>
      </c>
      <c r="B89" s="499"/>
      <c r="C89" s="494"/>
      <c r="D89" s="494"/>
      <c r="E89" s="494"/>
    </row>
    <row r="90" spans="1:5" x14ac:dyDescent="0.25">
      <c r="A90" s="498">
        <f t="shared" si="3"/>
        <v>45626</v>
      </c>
      <c r="B90" s="499"/>
      <c r="C90" s="494"/>
      <c r="D90" s="494"/>
      <c r="E90" s="494"/>
    </row>
    <row r="91" spans="1:5" x14ac:dyDescent="0.25">
      <c r="A91" s="498">
        <f t="shared" si="3"/>
        <v>45657</v>
      </c>
      <c r="B91" s="499"/>
      <c r="C91" s="494"/>
      <c r="D91" s="494"/>
      <c r="E91" s="494"/>
    </row>
    <row r="92" spans="1:5" x14ac:dyDescent="0.25">
      <c r="A92" s="498">
        <f t="shared" si="3"/>
        <v>45688</v>
      </c>
      <c r="B92" s="499"/>
      <c r="C92" s="494"/>
      <c r="D92" s="494"/>
      <c r="E92" s="494"/>
    </row>
    <row r="93" spans="1:5" x14ac:dyDescent="0.25">
      <c r="A93" s="498">
        <f t="shared" si="3"/>
        <v>45716</v>
      </c>
      <c r="B93" s="499"/>
      <c r="C93" s="494"/>
      <c r="D93" s="494"/>
      <c r="E93" s="494"/>
    </row>
    <row r="95" spans="1:5" x14ac:dyDescent="0.25">
      <c r="A95" s="500" t="s">
        <v>18155</v>
      </c>
      <c r="B95" s="501"/>
      <c r="C95" s="501"/>
      <c r="D95" s="501"/>
      <c r="E95" s="501"/>
    </row>
    <row r="96" spans="1:5" x14ac:dyDescent="0.25">
      <c r="A96" s="498">
        <v>45352</v>
      </c>
      <c r="B96" s="550" t="s">
        <v>10463</v>
      </c>
      <c r="C96" s="551"/>
      <c r="D96" s="551"/>
      <c r="E96" s="552"/>
    </row>
    <row r="97" spans="1:5" x14ac:dyDescent="0.25">
      <c r="A97" s="498">
        <f>EOMONTH(A96,1)</f>
        <v>45412</v>
      </c>
      <c r="B97" s="553" t="s">
        <v>18609</v>
      </c>
      <c r="C97" s="554"/>
      <c r="D97" s="554"/>
      <c r="E97" s="555"/>
    </row>
    <row r="98" spans="1:5" x14ac:dyDescent="0.25">
      <c r="A98" s="498">
        <f t="shared" ref="A98:A107" si="4">EOMONTH(A97,1)</f>
        <v>45443</v>
      </c>
      <c r="B98" s="543" t="s">
        <v>10463</v>
      </c>
      <c r="C98" s="556"/>
      <c r="D98" s="556"/>
      <c r="E98" s="544"/>
    </row>
    <row r="99" spans="1:5" x14ac:dyDescent="0.25">
      <c r="A99" s="498">
        <f t="shared" si="4"/>
        <v>45473</v>
      </c>
      <c r="B99" s="553" t="s">
        <v>18610</v>
      </c>
      <c r="C99" s="554"/>
      <c r="D99" s="554"/>
      <c r="E99" s="555"/>
    </row>
    <row r="100" spans="1:5" x14ac:dyDescent="0.25">
      <c r="A100" s="498">
        <f t="shared" si="4"/>
        <v>45504</v>
      </c>
      <c r="B100" s="543" t="s">
        <v>10463</v>
      </c>
      <c r="C100" s="556"/>
      <c r="D100" s="556"/>
      <c r="E100" s="544"/>
    </row>
    <row r="101" spans="1:5" x14ac:dyDescent="0.25">
      <c r="A101" s="498">
        <f t="shared" si="4"/>
        <v>45535</v>
      </c>
      <c r="B101" s="553" t="s">
        <v>10463</v>
      </c>
      <c r="C101" s="554"/>
      <c r="D101" s="554"/>
      <c r="E101" s="555"/>
    </row>
    <row r="102" spans="1:5" x14ac:dyDescent="0.25">
      <c r="A102" s="498">
        <f t="shared" si="4"/>
        <v>45565</v>
      </c>
      <c r="B102" s="553" t="s">
        <v>10463</v>
      </c>
      <c r="C102" s="554"/>
      <c r="D102" s="554"/>
      <c r="E102" s="555"/>
    </row>
    <row r="103" spans="1:5" x14ac:dyDescent="0.25">
      <c r="A103" s="498">
        <f t="shared" si="4"/>
        <v>45596</v>
      </c>
      <c r="B103" s="557"/>
      <c r="C103" s="557"/>
      <c r="D103" s="557"/>
      <c r="E103" s="557"/>
    </row>
    <row r="104" spans="1:5" x14ac:dyDescent="0.25">
      <c r="A104" s="498">
        <f t="shared" si="4"/>
        <v>45626</v>
      </c>
      <c r="B104" s="557"/>
      <c r="C104" s="557"/>
      <c r="D104" s="557"/>
      <c r="E104" s="557"/>
    </row>
    <row r="105" spans="1:5" x14ac:dyDescent="0.25">
      <c r="A105" s="498">
        <f t="shared" si="4"/>
        <v>45657</v>
      </c>
      <c r="B105" s="558"/>
      <c r="C105" s="558"/>
      <c r="D105" s="558"/>
      <c r="E105" s="558"/>
    </row>
    <row r="106" spans="1:5" x14ac:dyDescent="0.25">
      <c r="A106" s="498">
        <f t="shared" si="4"/>
        <v>45688</v>
      </c>
      <c r="B106" s="558"/>
      <c r="C106" s="558"/>
      <c r="D106" s="558"/>
      <c r="E106" s="558"/>
    </row>
    <row r="107" spans="1:5" x14ac:dyDescent="0.25">
      <c r="A107" s="498">
        <f t="shared" si="4"/>
        <v>45716</v>
      </c>
      <c r="B107" s="547"/>
      <c r="C107" s="548"/>
      <c r="D107" s="548"/>
      <c r="E107" s="549"/>
    </row>
    <row r="109" spans="1:5" x14ac:dyDescent="0.25">
      <c r="A109" s="559" t="s">
        <v>19615</v>
      </c>
      <c r="B109" s="559"/>
      <c r="C109" s="559"/>
    </row>
    <row r="110" spans="1:5" x14ac:dyDescent="0.25">
      <c r="A110" s="489"/>
      <c r="B110" s="490" t="s">
        <v>19613</v>
      </c>
      <c r="C110" s="490" t="s">
        <v>19614</v>
      </c>
    </row>
    <row r="111" spans="1:5" x14ac:dyDescent="0.25">
      <c r="A111" s="489">
        <v>45474</v>
      </c>
      <c r="B111" s="484">
        <v>154</v>
      </c>
      <c r="C111" s="484">
        <v>161</v>
      </c>
    </row>
    <row r="112" spans="1:5" x14ac:dyDescent="0.25">
      <c r="A112" s="489">
        <v>45505</v>
      </c>
      <c r="B112" s="484">
        <v>148</v>
      </c>
      <c r="C112" s="484">
        <v>157</v>
      </c>
    </row>
    <row r="113" spans="1:3" x14ac:dyDescent="0.25">
      <c r="A113" s="489">
        <v>45536</v>
      </c>
      <c r="B113" s="484">
        <v>149</v>
      </c>
      <c r="C113" s="484">
        <v>159</v>
      </c>
    </row>
    <row r="114" spans="1:3" x14ac:dyDescent="0.25">
      <c r="A114" s="489">
        <v>45566</v>
      </c>
      <c r="B114" s="484"/>
      <c r="C114" s="484"/>
    </row>
    <row r="115" spans="1:3" x14ac:dyDescent="0.25">
      <c r="A115" s="489">
        <v>45597</v>
      </c>
      <c r="B115" s="484"/>
      <c r="C115" s="484"/>
    </row>
    <row r="116" spans="1:3" x14ac:dyDescent="0.25">
      <c r="A116" s="489">
        <v>45627</v>
      </c>
      <c r="B116" s="484"/>
      <c r="C116" s="484"/>
    </row>
    <row r="117" spans="1:3" x14ac:dyDescent="0.25">
      <c r="A117" s="489">
        <v>45658</v>
      </c>
      <c r="B117" s="484"/>
      <c r="C117" s="484"/>
    </row>
    <row r="118" spans="1:3" x14ac:dyDescent="0.25">
      <c r="A118" s="489">
        <v>45689</v>
      </c>
      <c r="B118" s="484"/>
      <c r="C118" s="484"/>
    </row>
  </sheetData>
  <mergeCells count="63">
    <mergeCell ref="A109:C109"/>
    <mergeCell ref="C82:E82"/>
    <mergeCell ref="D6:E6"/>
    <mergeCell ref="D7:E7"/>
    <mergeCell ref="D8:E8"/>
    <mergeCell ref="D9:E9"/>
    <mergeCell ref="D41:E41"/>
    <mergeCell ref="D34:E34"/>
    <mergeCell ref="D35:E35"/>
    <mergeCell ref="D36:E36"/>
    <mergeCell ref="D37:E37"/>
    <mergeCell ref="D30:E30"/>
    <mergeCell ref="D31:E31"/>
    <mergeCell ref="D32:E32"/>
    <mergeCell ref="D33:E33"/>
    <mergeCell ref="D26:E26"/>
    <mergeCell ref="D19:E19"/>
    <mergeCell ref="D20:E20"/>
    <mergeCell ref="D21:E21"/>
    <mergeCell ref="D14:E14"/>
    <mergeCell ref="D15:E15"/>
    <mergeCell ref="D16:E16"/>
    <mergeCell ref="D17:E17"/>
    <mergeCell ref="D2:E2"/>
    <mergeCell ref="D3:E3"/>
    <mergeCell ref="D4:E4"/>
    <mergeCell ref="D5:E5"/>
    <mergeCell ref="D18:E18"/>
    <mergeCell ref="D10:E10"/>
    <mergeCell ref="D11:E11"/>
    <mergeCell ref="D12:E12"/>
    <mergeCell ref="D13:E13"/>
    <mergeCell ref="A51:C51"/>
    <mergeCell ref="D46:E46"/>
    <mergeCell ref="D47:E47"/>
    <mergeCell ref="D48:E48"/>
    <mergeCell ref="D49:E49"/>
    <mergeCell ref="D38:E38"/>
    <mergeCell ref="D39:E39"/>
    <mergeCell ref="D40:E40"/>
    <mergeCell ref="D42:E42"/>
    <mergeCell ref="D43:E43"/>
    <mergeCell ref="D29:E29"/>
    <mergeCell ref="D22:E22"/>
    <mergeCell ref="B107:E107"/>
    <mergeCell ref="B96:E96"/>
    <mergeCell ref="B97:E97"/>
    <mergeCell ref="B98:E98"/>
    <mergeCell ref="B99:E99"/>
    <mergeCell ref="B100:E100"/>
    <mergeCell ref="B101:E101"/>
    <mergeCell ref="B102:E102"/>
    <mergeCell ref="B103:E103"/>
    <mergeCell ref="B104:E104"/>
    <mergeCell ref="B105:E105"/>
    <mergeCell ref="B106:E106"/>
    <mergeCell ref="D44:E44"/>
    <mergeCell ref="D45:E45"/>
    <mergeCell ref="D23:E23"/>
    <mergeCell ref="D24:E24"/>
    <mergeCell ref="D25:E25"/>
    <mergeCell ref="D27:E27"/>
    <mergeCell ref="D28:E2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tint="0.39997558519241921"/>
    <pageSetUpPr fitToPage="1"/>
  </sheetPr>
  <dimension ref="A1:S88"/>
  <sheetViews>
    <sheetView zoomScaleNormal="100" workbookViewId="0">
      <pane xSplit="1" ySplit="1" topLeftCell="B2" activePane="bottomRight" state="frozen"/>
      <selection pane="topRight"/>
      <selection pane="bottomLeft"/>
      <selection pane="bottomRight"/>
    </sheetView>
  </sheetViews>
  <sheetFormatPr defaultRowHeight="14.4" x14ac:dyDescent="0.3"/>
  <cols>
    <col min="1" max="1" width="21.5546875" customWidth="1"/>
    <col min="2" max="5" width="10.5546875" bestFit="1" customWidth="1"/>
    <col min="6" max="7" width="11.44140625" customWidth="1"/>
    <col min="8" max="9" width="12.44140625" customWidth="1"/>
    <col min="10" max="10" width="10.44140625" customWidth="1"/>
    <col min="11" max="12" width="11.44140625" customWidth="1"/>
    <col min="13" max="13" width="11.5546875" customWidth="1"/>
    <col min="14" max="14" width="11.44140625" customWidth="1"/>
    <col min="15" max="15" width="13.5546875" customWidth="1"/>
    <col min="16" max="16" width="12.5546875" customWidth="1"/>
    <col min="17" max="17" width="12.5546875" style="28" customWidth="1"/>
    <col min="19" max="19" width="9.5546875" bestFit="1" customWidth="1"/>
  </cols>
  <sheetData>
    <row r="1" spans="1:19" s="2" customFormat="1" ht="28.8" x14ac:dyDescent="0.3">
      <c r="B1" s="284">
        <v>45352</v>
      </c>
      <c r="C1" s="1">
        <f t="shared" ref="C1:M1" si="0">EOMONTH(B1,1)</f>
        <v>45412</v>
      </c>
      <c r="D1" s="1">
        <f t="shared" si="0"/>
        <v>45443</v>
      </c>
      <c r="E1" s="1">
        <f t="shared" si="0"/>
        <v>45473</v>
      </c>
      <c r="F1" s="1">
        <f t="shared" si="0"/>
        <v>45504</v>
      </c>
      <c r="G1" s="1">
        <f t="shared" si="0"/>
        <v>45535</v>
      </c>
      <c r="H1" s="1">
        <f t="shared" si="0"/>
        <v>45565</v>
      </c>
      <c r="I1" s="1">
        <f t="shared" si="0"/>
        <v>45596</v>
      </c>
      <c r="J1" s="1">
        <f t="shared" si="0"/>
        <v>45626</v>
      </c>
      <c r="K1" s="1">
        <f t="shared" si="0"/>
        <v>45657</v>
      </c>
      <c r="L1" s="1">
        <f t="shared" si="0"/>
        <v>45688</v>
      </c>
      <c r="M1" s="1">
        <f t="shared" si="0"/>
        <v>45716</v>
      </c>
      <c r="N1" s="1" t="s">
        <v>0</v>
      </c>
      <c r="O1" s="173" t="s">
        <v>139</v>
      </c>
      <c r="P1" s="1" t="s">
        <v>1</v>
      </c>
      <c r="Q1" s="56" t="s">
        <v>79</v>
      </c>
    </row>
    <row r="2" spans="1:19" x14ac:dyDescent="0.3">
      <c r="A2" t="s">
        <v>2</v>
      </c>
      <c r="B2" s="5">
        <f>SUM('Multifamily Collection Report '!B3+'Residential Collection Report'!B3+'Comm-Industry Collection Report'!B3)</f>
        <v>6615.33</v>
      </c>
      <c r="C2" s="5">
        <f>SUM('Multifamily Collection Report '!C3+'Residential Collection Report'!C3+'Comm-Industry Collection Report'!C3)</f>
        <v>6803.76</v>
      </c>
      <c r="D2" s="5">
        <f>SUM('Multifamily Collection Report '!D3+'Residential Collection Report'!D3+'Comm-Industry Collection Report'!D3)</f>
        <v>7017.74</v>
      </c>
      <c r="E2" s="5">
        <f>SUM('Multifamily Collection Report '!E3+'Residential Collection Report'!E3+'Comm-Industry Collection Report'!E3)</f>
        <v>6057.1100000000006</v>
      </c>
      <c r="F2" s="5">
        <f>SUM('Multifamily Collection Report '!F3+'Residential Collection Report'!F3+'Comm-Industry Collection Report'!F3)</f>
        <v>6729.9400000000005</v>
      </c>
      <c r="G2" s="5">
        <f>SUM('Multifamily Collection Report '!G3+'Residential Collection Report'!G3+'Comm-Industry Collection Report'!G3)</f>
        <v>6857.0700000000006</v>
      </c>
      <c r="H2" s="5">
        <f>SUM('Multifamily Collection Report '!H3+'Residential Collection Report'!H3+'Comm-Industry Collection Report'!H3)</f>
        <v>6446.47</v>
      </c>
      <c r="I2" s="5">
        <f>SUM('Multifamily Collection Report '!I3+'Residential Collection Report'!I3+'Comm-Industry Collection Report'!I3)</f>
        <v>0</v>
      </c>
      <c r="J2" s="5">
        <f>SUM('Multifamily Collection Report '!J3+'Residential Collection Report'!J3+'Comm-Industry Collection Report'!J3)</f>
        <v>0</v>
      </c>
      <c r="K2" s="5">
        <f>SUM('Multifamily Collection Report '!K3+'Residential Collection Report'!K3+'Comm-Industry Collection Report'!K3)</f>
        <v>0</v>
      </c>
      <c r="L2" s="5">
        <f>SUM('Multifamily Collection Report '!L3+'Residential Collection Report'!L3+'Comm-Industry Collection Report'!L3)</f>
        <v>0</v>
      </c>
      <c r="M2" s="5">
        <f>SUM('Multifamily Collection Report '!M3+'Residential Collection Report'!M3+'Comm-Industry Collection Report'!M3)</f>
        <v>0</v>
      </c>
      <c r="N2" s="5">
        <f t="shared" ref="N2:N6" si="1">SUM(B2:M2)</f>
        <v>46527.420000000006</v>
      </c>
      <c r="O2" s="5">
        <f>N2/$P$14*260</f>
        <v>79586.376315789486</v>
      </c>
      <c r="P2" s="280">
        <v>82668.009999999995</v>
      </c>
      <c r="Q2" s="56">
        <f>IF(P2=0,0,O2/P2-1)</f>
        <v>-3.727722107028475E-2</v>
      </c>
    </row>
    <row r="3" spans="1:19" x14ac:dyDescent="0.3">
      <c r="A3" s="15" t="s">
        <v>4</v>
      </c>
      <c r="B3" s="5">
        <f>SUM('Residential Collection Report'!B4+'Multifamily Collection Report '!B4+'Comm-Industry Collection Report'!B4)</f>
        <v>3067.37</v>
      </c>
      <c r="C3" s="5">
        <f>SUM('Residential Collection Report'!C4+'Multifamily Collection Report '!C4+'Comm-Industry Collection Report'!C4)</f>
        <v>3076.6399999999994</v>
      </c>
      <c r="D3" s="5">
        <f>SUM('Residential Collection Report'!D4+'Multifamily Collection Report '!D4+'Comm-Industry Collection Report'!D4)</f>
        <v>3205.48</v>
      </c>
      <c r="E3" s="5">
        <f>SUM('Residential Collection Report'!E4+'Multifamily Collection Report '!E4+'Comm-Industry Collection Report'!E4)</f>
        <v>2784.5</v>
      </c>
      <c r="F3" s="5">
        <f>SUM('Multifamily Collection Report '!F4+'Residential Collection Report'!F4+'Comm-Industry Collection Report'!F4)</f>
        <v>3089.9999999999995</v>
      </c>
      <c r="G3" s="5">
        <f>SUM('Multifamily Collection Report '!G4+'Residential Collection Report'!G4+'Comm-Industry Collection Report'!G4)</f>
        <v>3088.09</v>
      </c>
      <c r="H3" s="5">
        <f>SUM('Multifamily Collection Report '!H4+'Residential Collection Report'!H4+'Comm-Industry Collection Report'!H4)</f>
        <v>3077.1299999999997</v>
      </c>
      <c r="I3" s="5">
        <f>SUM('Multifamily Collection Report '!I4+'Residential Collection Report'!I4+'Comm-Industry Collection Report'!I4)</f>
        <v>0</v>
      </c>
      <c r="J3" s="5">
        <f>SUM('Multifamily Collection Report '!J4+'Residential Collection Report'!J4+'Comm-Industry Collection Report'!J4)</f>
        <v>0</v>
      </c>
      <c r="K3" s="5">
        <f>SUM('Multifamily Collection Report '!K4+'Residential Collection Report'!K4+'Comm-Industry Collection Report'!K4)</f>
        <v>0</v>
      </c>
      <c r="L3" s="5">
        <f>SUM('Multifamily Collection Report '!L4+'Residential Collection Report'!L4+'Comm-Industry Collection Report'!L4)</f>
        <v>0</v>
      </c>
      <c r="M3" s="5">
        <f>SUM('Multifamily Collection Report '!M4+'Residential Collection Report'!M4+'Comm-Industry Collection Report'!M4)</f>
        <v>0</v>
      </c>
      <c r="N3" s="5">
        <f t="shared" si="1"/>
        <v>21389.210000000003</v>
      </c>
      <c r="O3" s="5">
        <f t="shared" ref="O3:O8" si="2">N3/$P$14*260</f>
        <v>36586.806578947369</v>
      </c>
      <c r="P3" s="280">
        <v>41713.96</v>
      </c>
      <c r="Q3" s="56">
        <f t="shared" ref="Q3:Q8" si="3">IF(P3=0,0,O3/P3-1)</f>
        <v>-0.12291217187369963</v>
      </c>
    </row>
    <row r="4" spans="1:19" x14ac:dyDescent="0.3">
      <c r="A4" s="15" t="s">
        <v>86</v>
      </c>
      <c r="B4" s="5">
        <f>SUM('Comm-Industry Collection Report'!B6)</f>
        <v>409.19000000000005</v>
      </c>
      <c r="C4" s="5">
        <f>SUM('Comm-Industry Collection Report'!C6)</f>
        <v>393.6</v>
      </c>
      <c r="D4" s="5">
        <f>SUM('Comm-Industry Collection Report'!D6)</f>
        <v>442.23</v>
      </c>
      <c r="E4" s="5">
        <f>SUM('Comm-Industry Collection Report'!E6)</f>
        <v>395.02</v>
      </c>
      <c r="F4" s="5">
        <f>SUM('Comm-Industry Collection Report'!F6)</f>
        <v>415.57</v>
      </c>
      <c r="G4" s="5">
        <f>SUM('Comm-Industry Collection Report'!G6)</f>
        <v>387.25</v>
      </c>
      <c r="H4" s="5">
        <f>SUM('Comm-Industry Collection Report'!H6)</f>
        <v>396.68999999999994</v>
      </c>
      <c r="I4" s="5">
        <f>SUM('Comm-Industry Collection Report'!I6)</f>
        <v>0</v>
      </c>
      <c r="J4" s="5">
        <f>SUM('Comm-Industry Collection Report'!J6)</f>
        <v>0</v>
      </c>
      <c r="K4" s="5">
        <f>SUM('Comm-Industry Collection Report'!K6)</f>
        <v>0</v>
      </c>
      <c r="L4" s="5">
        <f>SUM('Comm-Industry Collection Report'!L6)</f>
        <v>0</v>
      </c>
      <c r="M4" s="5">
        <f>SUM('Comm-Industry Collection Report'!M6)</f>
        <v>0</v>
      </c>
      <c r="N4" s="5">
        <f t="shared" si="1"/>
        <v>2839.55</v>
      </c>
      <c r="O4" s="5">
        <f t="shared" si="2"/>
        <v>4857.1250000000009</v>
      </c>
      <c r="P4" s="280">
        <v>4194.59</v>
      </c>
      <c r="Q4" s="56">
        <f t="shared" si="3"/>
        <v>0.15794988306366076</v>
      </c>
      <c r="S4" s="18"/>
    </row>
    <row r="5" spans="1:19" x14ac:dyDescent="0.3">
      <c r="A5" t="s">
        <v>3</v>
      </c>
      <c r="B5" s="5">
        <f>SUM('Residential Collection Report'!B5+'Multifamily Collection Report '!B5+'Comm-Industry Collection Report'!B5)</f>
        <v>5500.94</v>
      </c>
      <c r="C5" s="5">
        <f>SUM('Residential Collection Report'!C5+'Multifamily Collection Report '!C5+'Comm-Industry Collection Report'!C5)</f>
        <v>5987.92</v>
      </c>
      <c r="D5" s="5">
        <f>SUM('Residential Collection Report'!D5+'Multifamily Collection Report '!D5+'Comm-Industry Collection Report'!D5)</f>
        <v>5759.8</v>
      </c>
      <c r="E5" s="5">
        <f>SUM('Residential Collection Report'!E5+'Multifamily Collection Report '!E5+'Comm-Industry Collection Report'!E5)</f>
        <v>4400.880000000001</v>
      </c>
      <c r="F5" s="5">
        <f>SUM('Residential Collection Report'!F5+'Multifamily Collection Report '!F5+'Comm-Industry Collection Report'!F5)</f>
        <v>4549.9799999999996</v>
      </c>
      <c r="G5" s="5">
        <f>SUM('Residential Collection Report'!G5+'Multifamily Collection Report '!G5+'Comm-Industry Collection Report'!G5)</f>
        <v>4791.5000000000009</v>
      </c>
      <c r="H5" s="5">
        <f>SUM('Residential Collection Report'!H5+'Multifamily Collection Report '!H5+'Comm-Industry Collection Report'!H5)</f>
        <v>4551.05</v>
      </c>
      <c r="I5" s="5">
        <f>SUM('Residential Collection Report'!I5+'Multifamily Collection Report '!I5+'Comm-Industry Collection Report'!I5)</f>
        <v>0</v>
      </c>
      <c r="J5" s="5">
        <f>SUM('Residential Collection Report'!J5+'Multifamily Collection Report '!J5+'Comm-Industry Collection Report'!J5)</f>
        <v>0</v>
      </c>
      <c r="K5" s="5">
        <f>SUM('Residential Collection Report'!K5+'Multifamily Collection Report '!K5+'Comm-Industry Collection Report'!K5)</f>
        <v>0</v>
      </c>
      <c r="L5" s="5">
        <f>SUM('Residential Collection Report'!L5+'Multifamily Collection Report '!L5+'Comm-Industry Collection Report'!L5)</f>
        <v>0</v>
      </c>
      <c r="M5" s="5">
        <f>SUM('Residential Collection Report'!M5+'Multifamily Collection Report '!M5+'Comm-Industry Collection Report'!M5)</f>
        <v>0</v>
      </c>
      <c r="N5" s="5">
        <f t="shared" si="1"/>
        <v>35542.07</v>
      </c>
      <c r="O5" s="5">
        <f t="shared" si="2"/>
        <v>60795.646052631579</v>
      </c>
      <c r="P5" s="280">
        <v>66901.289999999994</v>
      </c>
      <c r="Q5" s="56">
        <f t="shared" si="3"/>
        <v>-9.1263471113463113E-2</v>
      </c>
    </row>
    <row r="6" spans="1:19" x14ac:dyDescent="0.3">
      <c r="A6" t="s">
        <v>6</v>
      </c>
      <c r="B6" s="5">
        <f>SUM('Residential Collection Report'!B6)</f>
        <v>0.45984000000000003</v>
      </c>
      <c r="C6" s="5">
        <f>SUM('Residential Collection Report'!C6)</f>
        <v>0.58579999999999999</v>
      </c>
      <c r="D6" s="5">
        <f>SUM('Residential Collection Report'!D6)</f>
        <v>0.57390000000000008</v>
      </c>
      <c r="E6" s="5">
        <f>SUM('Residential Collection Report'!E6)</f>
        <v>0.52015500000000003</v>
      </c>
      <c r="F6" s="5">
        <f>SUM('Residential Collection Report'!F6)</f>
        <v>0.41660000000000003</v>
      </c>
      <c r="G6" s="5">
        <f>SUM('Residential Collection Report'!G6)</f>
        <v>0.60875000000000001</v>
      </c>
      <c r="H6" s="5">
        <f>SUM('Residential Collection Report'!H6)</f>
        <v>0.29400000000000004</v>
      </c>
      <c r="I6" s="5">
        <f>SUM('Residential Collection Report'!I6)</f>
        <v>0</v>
      </c>
      <c r="J6" s="5">
        <f>SUM('Residential Collection Report'!J6)</f>
        <v>0</v>
      </c>
      <c r="K6" s="5">
        <f>SUM('Residential Collection Report'!K6)</f>
        <v>0</v>
      </c>
      <c r="L6" s="5">
        <f>SUM('Residential Collection Report'!L6)</f>
        <v>0</v>
      </c>
      <c r="M6" s="5">
        <f>SUM('Residential Collection Report'!M6)</f>
        <v>0</v>
      </c>
      <c r="N6" s="5">
        <f t="shared" si="1"/>
        <v>3.4590450000000001</v>
      </c>
      <c r="O6" s="5">
        <f t="shared" si="2"/>
        <v>5.9167874999999999</v>
      </c>
      <c r="P6" s="280">
        <v>6.620000000000001</v>
      </c>
      <c r="Q6" s="56">
        <f t="shared" si="3"/>
        <v>-0.10622545317220555</v>
      </c>
    </row>
    <row r="7" spans="1:19" x14ac:dyDescent="0.3">
      <c r="A7" s="3" t="s">
        <v>68</v>
      </c>
      <c r="B7" s="5">
        <f>SUM('Residential Collection Report'!B7)</f>
        <v>1.817401088235294</v>
      </c>
      <c r="C7" s="5">
        <f>SUM('Residential Collection Report'!C7)</f>
        <v>1.6215669558823531</v>
      </c>
      <c r="D7" s="5">
        <f>SUM('Residential Collection Report'!D7)</f>
        <v>1.7524363382352939</v>
      </c>
      <c r="E7" s="5">
        <f>SUM('Residential Collection Report'!E7)</f>
        <v>1.696020026470588</v>
      </c>
      <c r="F7" s="5">
        <f>SUM('Residential Collection Report'!F7)</f>
        <v>1.9287002794117649</v>
      </c>
      <c r="G7" s="5">
        <f>SUM('Residential Collection Report'!G7)</f>
        <v>0.44247009411764709</v>
      </c>
      <c r="H7" s="5">
        <f>SUM('Residential Collection Report'!H7)</f>
        <v>1.4400654676470586</v>
      </c>
      <c r="I7" s="5">
        <f>SUM('Residential Collection Report'!I7)</f>
        <v>0</v>
      </c>
      <c r="J7" s="5">
        <f>SUM('Residential Collection Report'!J7)</f>
        <v>0</v>
      </c>
      <c r="K7" s="5">
        <f>SUM('Residential Collection Report'!K7)</f>
        <v>0</v>
      </c>
      <c r="L7" s="5">
        <f>SUM('Residential Collection Report'!L7)</f>
        <v>0</v>
      </c>
      <c r="M7" s="5">
        <f>SUM('Residential Collection Report'!M7)</f>
        <v>0</v>
      </c>
      <c r="N7" s="5">
        <f t="shared" ref="N7:N8" si="4">SUM(B7:M7)</f>
        <v>10.69866025</v>
      </c>
      <c r="O7" s="5">
        <f t="shared" si="2"/>
        <v>18.300339901315787</v>
      </c>
      <c r="P7" s="280">
        <v>14.850605808823527</v>
      </c>
      <c r="Q7" s="56">
        <f t="shared" si="3"/>
        <v>0.2322958495364944</v>
      </c>
    </row>
    <row r="8" spans="1:19" x14ac:dyDescent="0.3">
      <c r="A8" s="29" t="s">
        <v>9559</v>
      </c>
      <c r="B8" s="5">
        <f>SUM('Residential Collection Report'!B8)</f>
        <v>0.21134420000000001</v>
      </c>
      <c r="C8" s="5">
        <f>SUM('Residential Collection Report'!C8)</f>
        <v>0.23214309166666669</v>
      </c>
      <c r="D8" s="5">
        <f>SUM('Residential Collection Report'!D8)</f>
        <v>0.22892160833333342</v>
      </c>
      <c r="E8" s="5">
        <f>SUM('Residential Collection Report'!E8)</f>
        <v>0.19607521666666666</v>
      </c>
      <c r="F8" s="5">
        <f>SUM('Residential Collection Report'!F8)</f>
        <v>0.24264617500000002</v>
      </c>
      <c r="G8" s="5">
        <f>SUM('Residential Collection Report'!G8)</f>
        <v>9.3829308333333347E-2</v>
      </c>
      <c r="H8" s="5">
        <f>SUM('Residential Collection Report'!H8)</f>
        <v>0.24714029999999998</v>
      </c>
      <c r="I8" s="5">
        <f>SUM('Residential Collection Report'!I8)</f>
        <v>0</v>
      </c>
      <c r="J8" s="5">
        <f>SUM('Residential Collection Report'!J8)</f>
        <v>0</v>
      </c>
      <c r="K8" s="5">
        <f>SUM('Residential Collection Report'!K8)</f>
        <v>0</v>
      </c>
      <c r="L8" s="5">
        <f>SUM('Residential Collection Report'!L8)</f>
        <v>0</v>
      </c>
      <c r="M8" s="5">
        <f>SUM('Residential Collection Report'!M8)</f>
        <v>0</v>
      </c>
      <c r="N8" s="17">
        <f t="shared" si="4"/>
        <v>1.4520998999999999</v>
      </c>
      <c r="O8" s="17">
        <f t="shared" si="2"/>
        <v>2.4838550921052627</v>
      </c>
      <c r="P8" s="282">
        <v>2.0874752666666665</v>
      </c>
      <c r="Q8" s="78">
        <f t="shared" si="3"/>
        <v>0.18988480092104054</v>
      </c>
    </row>
    <row r="9" spans="1:19" x14ac:dyDescent="0.3">
      <c r="A9" s="3" t="s">
        <v>33</v>
      </c>
      <c r="B9" s="105">
        <f t="shared" ref="B9:N9" si="5">SUM(B2:B8)</f>
        <v>15595.318585288238</v>
      </c>
      <c r="C9" s="105">
        <f t="shared" si="5"/>
        <v>16264.35951004755</v>
      </c>
      <c r="D9" s="105">
        <f t="shared" si="5"/>
        <v>16427.805257946569</v>
      </c>
      <c r="E9" s="105">
        <f t="shared" si="5"/>
        <v>13639.92225024314</v>
      </c>
      <c r="F9" s="105">
        <f t="shared" si="5"/>
        <v>14788.077946454412</v>
      </c>
      <c r="G9" s="105">
        <f t="shared" si="5"/>
        <v>15125.05504940245</v>
      </c>
      <c r="H9" s="105">
        <f t="shared" si="5"/>
        <v>14473.321205767646</v>
      </c>
      <c r="I9" s="105">
        <f t="shared" si="5"/>
        <v>0</v>
      </c>
      <c r="J9" s="105">
        <f t="shared" si="5"/>
        <v>0</v>
      </c>
      <c r="K9" s="105">
        <f t="shared" si="5"/>
        <v>0</v>
      </c>
      <c r="L9" s="105">
        <f t="shared" si="5"/>
        <v>0</v>
      </c>
      <c r="M9" s="105">
        <f t="shared" si="5"/>
        <v>0</v>
      </c>
      <c r="N9" s="5">
        <f t="shared" si="5"/>
        <v>106313.85980514999</v>
      </c>
      <c r="O9" s="18">
        <f>SUM(O2:O8)</f>
        <v>181852.65492986186</v>
      </c>
      <c r="P9" s="18">
        <f>SUM(P2:P8)</f>
        <v>195501.40808107544</v>
      </c>
      <c r="Q9" s="56">
        <f>IF(P9=0,0,O9/P9-1)</f>
        <v>-6.9814091290602676E-2</v>
      </c>
    </row>
    <row r="10" spans="1:19" x14ac:dyDescent="0.3">
      <c r="N10" s="5"/>
      <c r="P10" s="18"/>
      <c r="Q10" s="56"/>
    </row>
    <row r="11" spans="1:19" x14ac:dyDescent="0.3">
      <c r="A11" s="3" t="s">
        <v>2450</v>
      </c>
      <c r="B11" s="181">
        <f>IF(B3=0,0,SUM(B3:B8)/B9)</f>
        <v>0.57581309007431636</v>
      </c>
      <c r="C11" s="181">
        <f t="shared" ref="C11:P11" si="6">IF(C3=0,0,SUM(C3:C8)/C9)</f>
        <v>0.58167673336310133</v>
      </c>
      <c r="D11" s="181">
        <f t="shared" si="6"/>
        <v>0.57281329491014432</v>
      </c>
      <c r="E11" s="181">
        <f t="shared" si="6"/>
        <v>0.55592782063753854</v>
      </c>
      <c r="F11" s="181">
        <f t="shared" si="6"/>
        <v>0.54490772740256144</v>
      </c>
      <c r="G11" s="181">
        <f t="shared" si="6"/>
        <v>0.54664165005661225</v>
      </c>
      <c r="H11" s="181">
        <f t="shared" si="6"/>
        <v>0.55459635640290572</v>
      </c>
      <c r="I11" s="181">
        <f t="shared" si="6"/>
        <v>0</v>
      </c>
      <c r="J11" s="181">
        <f t="shared" si="6"/>
        <v>0</v>
      </c>
      <c r="K11" s="181">
        <f t="shared" si="6"/>
        <v>0</v>
      </c>
      <c r="L11" s="181">
        <f t="shared" si="6"/>
        <v>0</v>
      </c>
      <c r="M11" s="181">
        <f t="shared" si="6"/>
        <v>0</v>
      </c>
      <c r="N11" s="181">
        <f t="shared" si="6"/>
        <v>0.56235790812905717</v>
      </c>
      <c r="O11" s="181">
        <f t="shared" si="6"/>
        <v>0.56235790812905706</v>
      </c>
      <c r="P11" s="181">
        <f t="shared" si="6"/>
        <v>0.57714877446960844</v>
      </c>
      <c r="Q11" s="56">
        <f>O11-P11</f>
        <v>-1.4790866340551378E-2</v>
      </c>
    </row>
    <row r="12" spans="1:19" x14ac:dyDescent="0.3">
      <c r="N12" s="18"/>
      <c r="Q12" s="56"/>
    </row>
    <row r="13" spans="1:19" ht="15" thickBot="1" x14ac:dyDescent="0.35">
      <c r="N13" s="18"/>
      <c r="Q13" s="56"/>
    </row>
    <row r="14" spans="1:19" ht="15" thickBot="1" x14ac:dyDescent="0.35">
      <c r="B14" s="5"/>
      <c r="C14" s="5"/>
      <c r="D14" s="5"/>
      <c r="E14" s="5"/>
      <c r="F14" s="5"/>
      <c r="G14" s="5"/>
      <c r="H14" s="5"/>
      <c r="I14" s="5"/>
      <c r="J14" s="5"/>
      <c r="K14" s="5"/>
      <c r="L14" s="5"/>
      <c r="M14" s="5"/>
      <c r="N14" s="5"/>
      <c r="O14" s="177" t="s">
        <v>140</v>
      </c>
      <c r="P14" s="313">
        <f>'Residential Collection Report'!P1</f>
        <v>152</v>
      </c>
      <c r="Q14" s="312" t="str">
        <f>'Residential Collection Report'!Q1</f>
        <v>As of September</v>
      </c>
    </row>
    <row r="15" spans="1:19" x14ac:dyDescent="0.3">
      <c r="A15" s="3"/>
      <c r="B15" s="5"/>
      <c r="C15" s="5"/>
      <c r="D15" s="5"/>
      <c r="E15" s="5"/>
      <c r="F15" s="5"/>
      <c r="G15" s="5"/>
      <c r="H15" s="5"/>
      <c r="I15" s="5"/>
      <c r="J15" s="5"/>
      <c r="K15" s="5"/>
      <c r="L15" s="5"/>
      <c r="M15" s="5"/>
      <c r="N15" s="5"/>
      <c r="O15" s="5"/>
      <c r="P15" s="5"/>
      <c r="Q15" s="56"/>
    </row>
    <row r="16" spans="1:19" x14ac:dyDescent="0.3">
      <c r="A16" s="3"/>
      <c r="B16" s="5"/>
      <c r="C16" s="5"/>
      <c r="D16" s="5"/>
      <c r="E16" s="5"/>
      <c r="F16" s="5"/>
      <c r="G16" s="5"/>
      <c r="H16" s="5"/>
      <c r="I16" s="5"/>
      <c r="J16" s="5"/>
      <c r="K16" s="5"/>
      <c r="L16" s="5"/>
      <c r="M16" s="5"/>
      <c r="N16" s="5"/>
      <c r="O16" s="5"/>
      <c r="P16" s="5"/>
      <c r="Q16" s="56"/>
    </row>
    <row r="17" spans="1:17" x14ac:dyDescent="0.3">
      <c r="A17" s="3"/>
      <c r="B17" s="21"/>
      <c r="C17" s="21"/>
      <c r="D17" s="21"/>
      <c r="E17" s="21"/>
      <c r="F17" s="21"/>
      <c r="G17" s="21"/>
      <c r="H17" s="21"/>
      <c r="I17" s="21"/>
      <c r="J17" s="21"/>
      <c r="K17" s="21"/>
      <c r="L17" s="21"/>
      <c r="M17" s="20"/>
      <c r="O17" s="21"/>
      <c r="P17" s="21"/>
      <c r="Q17" s="56"/>
    </row>
    <row r="18" spans="1:17" x14ac:dyDescent="0.3">
      <c r="A18" s="3"/>
      <c r="B18" s="21"/>
      <c r="C18" s="21"/>
      <c r="D18" s="21"/>
      <c r="E18" s="21"/>
      <c r="F18" s="21"/>
      <c r="G18" s="21"/>
      <c r="H18" s="21"/>
      <c r="I18" s="21"/>
      <c r="J18" s="21"/>
      <c r="K18" s="21"/>
      <c r="L18" s="21"/>
      <c r="M18" s="21"/>
      <c r="N18" s="21"/>
      <c r="O18" s="21"/>
      <c r="P18" s="21"/>
      <c r="Q18" s="56"/>
    </row>
    <row r="19" spans="1:17" x14ac:dyDescent="0.3">
      <c r="A19" s="3"/>
      <c r="B19" s="18"/>
      <c r="C19" s="18"/>
      <c r="D19" s="18"/>
      <c r="E19" s="18"/>
      <c r="F19" s="18"/>
      <c r="G19" s="18"/>
      <c r="H19" s="18"/>
      <c r="I19" s="18"/>
      <c r="J19" s="18"/>
      <c r="K19" s="18"/>
      <c r="L19" s="18"/>
      <c r="M19" s="18"/>
      <c r="N19" s="18"/>
      <c r="O19" s="18"/>
      <c r="P19" s="18"/>
      <c r="Q19" s="56"/>
    </row>
    <row r="20" spans="1:17" x14ac:dyDescent="0.3">
      <c r="A20" s="3"/>
      <c r="B20" s="18"/>
      <c r="C20" s="18"/>
      <c r="D20" s="18"/>
      <c r="E20" s="18"/>
      <c r="F20" s="18"/>
      <c r="G20" s="18"/>
      <c r="H20" s="18"/>
      <c r="I20" s="18"/>
      <c r="J20" s="18"/>
      <c r="K20" s="18"/>
      <c r="L20" s="18"/>
      <c r="M20" s="18"/>
      <c r="N20" s="18"/>
      <c r="O20" s="18"/>
      <c r="P20" s="18"/>
      <c r="Q20" s="56"/>
    </row>
    <row r="21" spans="1:17" x14ac:dyDescent="0.3">
      <c r="Q21" s="56"/>
    </row>
    <row r="22" spans="1:17" x14ac:dyDescent="0.3">
      <c r="Q22" s="56"/>
    </row>
    <row r="23" spans="1:17" x14ac:dyDescent="0.3">
      <c r="C23" s="7"/>
      <c r="Q23" s="56"/>
    </row>
    <row r="24" spans="1:17" x14ac:dyDescent="0.3">
      <c r="Q24" s="56"/>
    </row>
    <row r="25" spans="1:17" x14ac:dyDescent="0.3">
      <c r="B25" s="18"/>
      <c r="C25" s="18"/>
      <c r="D25" s="18"/>
      <c r="E25" s="18"/>
    </row>
    <row r="26" spans="1:17" x14ac:dyDescent="0.3">
      <c r="B26" s="18"/>
      <c r="C26" s="18"/>
      <c r="D26" s="18"/>
      <c r="E26" s="18"/>
    </row>
    <row r="27" spans="1:17" x14ac:dyDescent="0.3">
      <c r="B27" s="18"/>
      <c r="C27" s="18"/>
      <c r="D27" s="18"/>
      <c r="E27" s="18"/>
    </row>
    <row r="28" spans="1:17" x14ac:dyDescent="0.3">
      <c r="B28" s="18"/>
      <c r="C28" s="18"/>
      <c r="D28" s="18"/>
      <c r="E28" s="18"/>
      <c r="Q28" s="56"/>
    </row>
    <row r="29" spans="1:17" x14ac:dyDescent="0.3">
      <c r="B29" s="18"/>
      <c r="C29" s="18"/>
      <c r="D29" s="18"/>
      <c r="E29" s="18"/>
      <c r="F29" s="18"/>
      <c r="Q29" s="56"/>
    </row>
    <row r="30" spans="1:17" x14ac:dyDescent="0.3">
      <c r="B30" s="18"/>
      <c r="C30" s="18"/>
      <c r="D30" s="18"/>
      <c r="E30" s="18"/>
      <c r="Q30" s="56"/>
    </row>
    <row r="31" spans="1:17" x14ac:dyDescent="0.3">
      <c r="Q31" s="56"/>
    </row>
    <row r="32" spans="1:17" x14ac:dyDescent="0.3">
      <c r="Q32" s="56"/>
    </row>
    <row r="33" spans="17:17" x14ac:dyDescent="0.3">
      <c r="Q33" s="56"/>
    </row>
    <row r="34" spans="17:17" x14ac:dyDescent="0.3">
      <c r="Q34" s="56"/>
    </row>
    <row r="35" spans="17:17" x14ac:dyDescent="0.3">
      <c r="Q35" s="56"/>
    </row>
    <row r="36" spans="17:17" x14ac:dyDescent="0.3">
      <c r="Q36" s="56"/>
    </row>
    <row r="41" spans="17:17" x14ac:dyDescent="0.3">
      <c r="Q41" s="56"/>
    </row>
    <row r="42" spans="17:17" x14ac:dyDescent="0.3">
      <c r="Q42" s="56"/>
    </row>
    <row r="43" spans="17:17" x14ac:dyDescent="0.3">
      <c r="Q43" s="56"/>
    </row>
    <row r="44" spans="17:17" x14ac:dyDescent="0.3">
      <c r="Q44" s="56"/>
    </row>
    <row r="45" spans="17:17" x14ac:dyDescent="0.3">
      <c r="Q45" s="56"/>
    </row>
    <row r="46" spans="17:17" x14ac:dyDescent="0.3">
      <c r="Q46" s="56"/>
    </row>
    <row r="47" spans="17:17" x14ac:dyDescent="0.3">
      <c r="Q47" s="56"/>
    </row>
    <row r="48" spans="17:17" x14ac:dyDescent="0.3">
      <c r="Q48" s="56"/>
    </row>
    <row r="49" spans="17:17" x14ac:dyDescent="0.3">
      <c r="Q49" s="56"/>
    </row>
    <row r="54" spans="17:17" x14ac:dyDescent="0.3">
      <c r="Q54" s="56"/>
    </row>
    <row r="55" spans="17:17" x14ac:dyDescent="0.3">
      <c r="Q55" s="56"/>
    </row>
    <row r="56" spans="17:17" x14ac:dyDescent="0.3">
      <c r="Q56" s="56"/>
    </row>
    <row r="57" spans="17:17" x14ac:dyDescent="0.3">
      <c r="Q57" s="56"/>
    </row>
    <row r="58" spans="17:17" x14ac:dyDescent="0.3">
      <c r="Q58" s="56"/>
    </row>
    <row r="59" spans="17:17" x14ac:dyDescent="0.3">
      <c r="Q59" s="56"/>
    </row>
    <row r="60" spans="17:17" x14ac:dyDescent="0.3">
      <c r="Q60" s="56"/>
    </row>
    <row r="61" spans="17:17" x14ac:dyDescent="0.3">
      <c r="Q61" s="56"/>
    </row>
    <row r="62" spans="17:17" x14ac:dyDescent="0.3">
      <c r="Q62" s="56"/>
    </row>
    <row r="67" spans="17:17" x14ac:dyDescent="0.3">
      <c r="Q67" s="56"/>
    </row>
    <row r="68" spans="17:17" x14ac:dyDescent="0.3">
      <c r="Q68" s="56"/>
    </row>
    <row r="69" spans="17:17" x14ac:dyDescent="0.3">
      <c r="Q69" s="56"/>
    </row>
    <row r="70" spans="17:17" x14ac:dyDescent="0.3">
      <c r="Q70" s="56"/>
    </row>
    <row r="71" spans="17:17" x14ac:dyDescent="0.3">
      <c r="Q71" s="56"/>
    </row>
    <row r="72" spans="17:17" x14ac:dyDescent="0.3">
      <c r="Q72" s="56"/>
    </row>
    <row r="73" spans="17:17" x14ac:dyDescent="0.3">
      <c r="Q73" s="56"/>
    </row>
    <row r="74" spans="17:17" x14ac:dyDescent="0.3">
      <c r="Q74" s="56"/>
    </row>
    <row r="75" spans="17:17" x14ac:dyDescent="0.3">
      <c r="Q75" s="56"/>
    </row>
    <row r="80" spans="17:17" x14ac:dyDescent="0.3">
      <c r="Q80" s="56"/>
    </row>
    <row r="81" spans="17:17" x14ac:dyDescent="0.3">
      <c r="Q81" s="56"/>
    </row>
    <row r="82" spans="17:17" x14ac:dyDescent="0.3">
      <c r="Q82" s="56"/>
    </row>
    <row r="83" spans="17:17" x14ac:dyDescent="0.3">
      <c r="Q83" s="56"/>
    </row>
    <row r="84" spans="17:17" x14ac:dyDescent="0.3">
      <c r="Q84" s="56"/>
    </row>
    <row r="85" spans="17:17" x14ac:dyDescent="0.3">
      <c r="Q85" s="56"/>
    </row>
    <row r="86" spans="17:17" x14ac:dyDescent="0.3">
      <c r="Q86" s="56"/>
    </row>
    <row r="87" spans="17:17" x14ac:dyDescent="0.3">
      <c r="Q87" s="56"/>
    </row>
    <row r="88" spans="17:17" x14ac:dyDescent="0.3">
      <c r="Q88" s="56"/>
    </row>
  </sheetData>
  <pageMargins left="0.7" right="0.7" top="0.75" bottom="0.75" header="0.3" footer="0.3"/>
  <pageSetup scale="59" orientation="landscape" r:id="rId1"/>
  <headerFooter>
    <oddFooter>&amp;L&amp;A
&amp;D
&amp;T&amp;CCentral Contra Costa Solid Waste Authority&amp;R&amp;P of&amp;N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4" tint="0.39997558519241921"/>
    <pageSetUpPr fitToPage="1"/>
  </sheetPr>
  <dimension ref="A1"/>
  <sheetViews>
    <sheetView zoomScale="80" zoomScaleNormal="80" workbookViewId="0"/>
  </sheetViews>
  <sheetFormatPr defaultRowHeight="14.4" x14ac:dyDescent="0.3"/>
  <cols>
    <col min="8" max="8" width="1.44140625" customWidth="1"/>
  </cols>
  <sheetData/>
  <pageMargins left="0.7" right="0.7" top="0.75" bottom="0.75" header="0.3" footer="0.3"/>
  <pageSetup scale="54" orientation="landscape" r:id="rId1"/>
  <headerFooter>
    <oddFooter>&amp;L&amp;A
&amp;D
&amp;T&amp;CCentral Contra Costa Solid Waste Authority&amp;R&amp;P of&amp;N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4" tint="0.39997558519241921"/>
    <pageSetUpPr fitToPage="1"/>
  </sheetPr>
  <dimension ref="A1:E105"/>
  <sheetViews>
    <sheetView zoomScaleNormal="100" workbookViewId="0">
      <pane ySplit="2" topLeftCell="A3" activePane="bottomLeft" state="frozen"/>
      <selection pane="bottomLeft"/>
    </sheetView>
  </sheetViews>
  <sheetFormatPr defaultRowHeight="14.4" x14ac:dyDescent="0.3"/>
  <cols>
    <col min="1" max="1" width="9.5546875" customWidth="1"/>
    <col min="2" max="2" width="14.5546875" customWidth="1"/>
    <col min="3" max="3" width="12.5546875" customWidth="1"/>
    <col min="4" max="5" width="13.44140625" customWidth="1"/>
  </cols>
  <sheetData>
    <row r="1" spans="1:5" ht="15" thickBot="1" x14ac:dyDescent="0.35">
      <c r="A1" s="273" t="s">
        <v>8424</v>
      </c>
      <c r="B1" s="274"/>
      <c r="C1" s="274"/>
      <c r="D1" s="274"/>
      <c r="E1" s="275"/>
    </row>
    <row r="2" spans="1:5" ht="41.25" customHeight="1" thickBot="1" x14ac:dyDescent="0.35">
      <c r="A2" s="276" t="s">
        <v>87</v>
      </c>
      <c r="B2" s="276" t="s">
        <v>8222</v>
      </c>
      <c r="C2" s="276" t="s">
        <v>8223</v>
      </c>
      <c r="D2" s="276" t="s">
        <v>8224</v>
      </c>
      <c r="E2" s="276" t="s">
        <v>8225</v>
      </c>
    </row>
    <row r="3" spans="1:5" x14ac:dyDescent="0.3">
      <c r="A3" s="47" t="s">
        <v>88</v>
      </c>
      <c r="B3" s="47"/>
      <c r="C3" s="47"/>
      <c r="D3" s="47"/>
      <c r="E3" s="47"/>
    </row>
    <row r="4" spans="1:5" x14ac:dyDescent="0.3">
      <c r="A4" s="97" t="s">
        <v>66</v>
      </c>
      <c r="B4" s="97"/>
      <c r="C4" s="97"/>
      <c r="D4" s="97"/>
      <c r="E4" s="97"/>
    </row>
    <row r="5" spans="1:5" x14ac:dyDescent="0.3">
      <c r="A5" t="s">
        <v>89</v>
      </c>
      <c r="B5" s="76">
        <v>8323.6666666666661</v>
      </c>
      <c r="C5" s="143">
        <v>8308</v>
      </c>
      <c r="D5" s="143">
        <v>8318</v>
      </c>
      <c r="E5" s="143"/>
    </row>
    <row r="6" spans="1:5" x14ac:dyDescent="0.3">
      <c r="A6" t="s">
        <v>90</v>
      </c>
      <c r="B6" s="76">
        <v>39595.666666666664</v>
      </c>
      <c r="C6" s="143">
        <v>39523.333333333336</v>
      </c>
      <c r="D6" s="143">
        <v>39500</v>
      </c>
      <c r="E6" s="143"/>
    </row>
    <row r="7" spans="1:5" x14ac:dyDescent="0.3">
      <c r="A7" t="s">
        <v>91</v>
      </c>
      <c r="B7" s="208">
        <v>17134.666666666668</v>
      </c>
      <c r="C7" s="143">
        <v>17159</v>
      </c>
      <c r="D7" s="143">
        <v>17181</v>
      </c>
      <c r="E7" s="143"/>
    </row>
    <row r="8" spans="1:5" x14ac:dyDescent="0.3">
      <c r="A8" t="s">
        <v>92</v>
      </c>
      <c r="B8" s="76">
        <v>2741.6666666666665</v>
      </c>
      <c r="C8" s="143">
        <v>2748.3333333333335</v>
      </c>
      <c r="D8" s="143">
        <v>2766</v>
      </c>
      <c r="E8" s="143"/>
    </row>
    <row r="9" spans="1:5" x14ac:dyDescent="0.3">
      <c r="A9" s="98" t="s">
        <v>64</v>
      </c>
      <c r="B9" s="139"/>
      <c r="C9" s="139"/>
      <c r="D9" s="139"/>
      <c r="E9" s="139"/>
    </row>
    <row r="10" spans="1:5" x14ac:dyDescent="0.3">
      <c r="A10" t="s">
        <v>90</v>
      </c>
      <c r="B10" s="76">
        <v>758.66666666666663</v>
      </c>
      <c r="C10" s="143">
        <v>825.66666666666663</v>
      </c>
      <c r="D10" s="143">
        <v>856</v>
      </c>
      <c r="E10" s="143"/>
    </row>
    <row r="11" spans="1:5" x14ac:dyDescent="0.3">
      <c r="A11" t="s">
        <v>91</v>
      </c>
      <c r="B11" s="76">
        <v>54157</v>
      </c>
      <c r="C11" s="143">
        <v>53898.666666666664</v>
      </c>
      <c r="D11" s="143">
        <v>53815</v>
      </c>
      <c r="E11" s="143"/>
    </row>
    <row r="12" spans="1:5" x14ac:dyDescent="0.3">
      <c r="A12" t="s">
        <v>92</v>
      </c>
      <c r="B12" s="76">
        <v>10924.666666666666</v>
      </c>
      <c r="C12" s="143">
        <v>11131.333333333334</v>
      </c>
      <c r="D12" s="143">
        <v>11232</v>
      </c>
      <c r="E12" s="143"/>
    </row>
    <row r="13" spans="1:5" x14ac:dyDescent="0.3">
      <c r="A13" s="99" t="s">
        <v>67</v>
      </c>
      <c r="B13" s="140"/>
      <c r="C13" s="140"/>
      <c r="D13" s="140"/>
      <c r="E13" s="140"/>
    </row>
    <row r="14" spans="1:5" x14ac:dyDescent="0.3">
      <c r="A14" t="s">
        <v>90</v>
      </c>
      <c r="B14" s="76">
        <v>3707.3333333333335</v>
      </c>
      <c r="C14" s="143">
        <v>3800.3333333333335</v>
      </c>
      <c r="D14" s="143">
        <v>3842</v>
      </c>
      <c r="E14" s="143"/>
    </row>
    <row r="15" spans="1:5" x14ac:dyDescent="0.3">
      <c r="A15" t="s">
        <v>91</v>
      </c>
      <c r="B15" s="208">
        <v>50034.333333333336</v>
      </c>
      <c r="C15" s="143">
        <v>49671.333333333336</v>
      </c>
      <c r="D15" s="143">
        <v>49523</v>
      </c>
      <c r="E15" s="143"/>
    </row>
    <row r="16" spans="1:5" x14ac:dyDescent="0.3">
      <c r="A16" t="s">
        <v>92</v>
      </c>
      <c r="B16" s="76">
        <v>18251.666666666668</v>
      </c>
      <c r="C16" s="143">
        <v>18644.333333333332</v>
      </c>
      <c r="D16" s="143">
        <v>18848</v>
      </c>
      <c r="E16" s="143"/>
    </row>
    <row r="17" spans="1:5" x14ac:dyDescent="0.3">
      <c r="A17" s="47" t="s">
        <v>16</v>
      </c>
      <c r="B17" s="141"/>
      <c r="C17" s="141"/>
      <c r="D17" s="141"/>
      <c r="E17" s="141"/>
    </row>
    <row r="18" spans="1:5" x14ac:dyDescent="0.3">
      <c r="A18" s="103" t="s">
        <v>66</v>
      </c>
      <c r="B18" s="142"/>
      <c r="C18" s="142"/>
      <c r="D18" s="142"/>
      <c r="E18" s="142"/>
    </row>
    <row r="19" spans="1:5" x14ac:dyDescent="0.3">
      <c r="A19" t="s">
        <v>89</v>
      </c>
      <c r="B19" s="76">
        <v>0</v>
      </c>
      <c r="C19" s="143">
        <v>0</v>
      </c>
      <c r="D19" s="143">
        <v>0</v>
      </c>
      <c r="E19" s="143"/>
    </row>
    <row r="20" spans="1:5" x14ac:dyDescent="0.3">
      <c r="A20" t="s">
        <v>90</v>
      </c>
      <c r="B20" s="76">
        <v>357.33333333333331</v>
      </c>
      <c r="C20" s="143">
        <v>354</v>
      </c>
      <c r="D20" s="143">
        <v>355</v>
      </c>
      <c r="E20" s="143"/>
    </row>
    <row r="21" spans="1:5" x14ac:dyDescent="0.3">
      <c r="A21" t="s">
        <v>91</v>
      </c>
      <c r="B21" s="76">
        <v>171.33333333333334</v>
      </c>
      <c r="C21" s="143">
        <v>171</v>
      </c>
      <c r="D21" s="143">
        <v>173</v>
      </c>
      <c r="E21" s="143"/>
    </row>
    <row r="22" spans="1:5" x14ac:dyDescent="0.3">
      <c r="A22" t="s">
        <v>92</v>
      </c>
      <c r="B22" s="76">
        <v>397.33333333333331</v>
      </c>
      <c r="C22" s="143">
        <v>400.33333333333331</v>
      </c>
      <c r="D22" s="143">
        <v>393</v>
      </c>
      <c r="E22" s="143"/>
    </row>
    <row r="23" spans="1:5" x14ac:dyDescent="0.3">
      <c r="A23" t="s">
        <v>93</v>
      </c>
      <c r="B23" s="76">
        <v>310.33333333333331</v>
      </c>
      <c r="C23" s="143">
        <v>309</v>
      </c>
      <c r="D23" s="143">
        <v>307</v>
      </c>
      <c r="E23" s="143"/>
    </row>
    <row r="24" spans="1:5" x14ac:dyDescent="0.3">
      <c r="A24" t="s">
        <v>94</v>
      </c>
      <c r="B24" s="76">
        <v>432.33333333333331</v>
      </c>
      <c r="C24" s="143">
        <v>430</v>
      </c>
      <c r="D24" s="143">
        <v>434</v>
      </c>
      <c r="E24" s="143"/>
    </row>
    <row r="25" spans="1:5" x14ac:dyDescent="0.3">
      <c r="A25" t="s">
        <v>95</v>
      </c>
      <c r="B25" s="76">
        <v>272.66666666666669</v>
      </c>
      <c r="C25" s="143">
        <v>271</v>
      </c>
      <c r="D25" s="143">
        <v>270</v>
      </c>
      <c r="E25" s="143"/>
    </row>
    <row r="26" spans="1:5" x14ac:dyDescent="0.3">
      <c r="A26" t="s">
        <v>96</v>
      </c>
      <c r="B26" s="76">
        <v>281.66666666666669</v>
      </c>
      <c r="C26" s="143">
        <v>283.33333333333331</v>
      </c>
      <c r="D26" s="143">
        <v>284</v>
      </c>
      <c r="E26" s="143"/>
    </row>
    <row r="27" spans="1:5" x14ac:dyDescent="0.3">
      <c r="A27" t="s">
        <v>97</v>
      </c>
      <c r="B27" s="76">
        <v>9</v>
      </c>
      <c r="C27" s="143">
        <v>9.3333333333333339</v>
      </c>
      <c r="D27" s="143">
        <v>10</v>
      </c>
      <c r="E27" s="143"/>
    </row>
    <row r="28" spans="1:5" x14ac:dyDescent="0.3">
      <c r="A28" t="s">
        <v>98</v>
      </c>
      <c r="B28" s="76">
        <v>26.333333333333332</v>
      </c>
      <c r="C28" s="143">
        <v>26</v>
      </c>
      <c r="D28" s="143">
        <v>26</v>
      </c>
      <c r="E28" s="143"/>
    </row>
    <row r="29" spans="1:5" x14ac:dyDescent="0.3">
      <c r="A29" t="s">
        <v>99</v>
      </c>
      <c r="B29" s="76">
        <v>23</v>
      </c>
      <c r="C29" s="143">
        <v>23</v>
      </c>
      <c r="D29" s="143">
        <v>23</v>
      </c>
      <c r="E29" s="143"/>
    </row>
    <row r="30" spans="1:5" x14ac:dyDescent="0.3">
      <c r="A30" s="98" t="s">
        <v>64</v>
      </c>
      <c r="B30" s="139"/>
      <c r="C30" s="139"/>
      <c r="D30" s="139"/>
      <c r="E30" s="139"/>
    </row>
    <row r="31" spans="1:5" x14ac:dyDescent="0.3">
      <c r="A31" t="s">
        <v>89</v>
      </c>
      <c r="B31" s="76">
        <v>0</v>
      </c>
      <c r="C31" s="143">
        <v>0</v>
      </c>
      <c r="D31" s="143">
        <v>0</v>
      </c>
      <c r="E31" s="143"/>
    </row>
    <row r="32" spans="1:5" x14ac:dyDescent="0.3">
      <c r="A32" t="s">
        <v>90</v>
      </c>
      <c r="B32" s="76">
        <v>68.666666666666671</v>
      </c>
      <c r="C32" s="143">
        <v>67</v>
      </c>
      <c r="D32" s="143">
        <v>66</v>
      </c>
      <c r="E32" s="143"/>
    </row>
    <row r="33" spans="1:5" x14ac:dyDescent="0.3">
      <c r="A33" t="s">
        <v>91</v>
      </c>
      <c r="B33" s="76">
        <v>182</v>
      </c>
      <c r="C33" s="143">
        <v>181</v>
      </c>
      <c r="D33" s="143">
        <v>183</v>
      </c>
      <c r="E33" s="143"/>
    </row>
    <row r="34" spans="1:5" x14ac:dyDescent="0.3">
      <c r="A34" t="s">
        <v>92</v>
      </c>
      <c r="B34" s="76">
        <v>979</v>
      </c>
      <c r="C34" s="143">
        <v>970.33333333333337</v>
      </c>
      <c r="D34" s="143">
        <v>963</v>
      </c>
      <c r="E34" s="143"/>
    </row>
    <row r="35" spans="1:5" x14ac:dyDescent="0.3">
      <c r="A35" t="s">
        <v>93</v>
      </c>
      <c r="B35" s="76">
        <v>173.33333333333334</v>
      </c>
      <c r="C35" s="143">
        <v>176</v>
      </c>
      <c r="D35" s="143">
        <v>176</v>
      </c>
      <c r="E35" s="143"/>
    </row>
    <row r="36" spans="1:5" x14ac:dyDescent="0.3">
      <c r="A36" t="s">
        <v>94</v>
      </c>
      <c r="B36" s="76">
        <v>373</v>
      </c>
      <c r="C36" s="143">
        <v>368</v>
      </c>
      <c r="D36" s="143">
        <v>370</v>
      </c>
      <c r="E36" s="143"/>
    </row>
    <row r="37" spans="1:5" x14ac:dyDescent="0.3">
      <c r="A37" t="s">
        <v>95</v>
      </c>
      <c r="B37" s="76">
        <v>262.66666666666669</v>
      </c>
      <c r="C37" s="143">
        <v>263.66666666666669</v>
      </c>
      <c r="D37" s="143">
        <v>262</v>
      </c>
      <c r="E37" s="143"/>
    </row>
    <row r="38" spans="1:5" x14ac:dyDescent="0.3">
      <c r="A38" t="s">
        <v>96</v>
      </c>
      <c r="B38" s="76">
        <v>396</v>
      </c>
      <c r="C38" s="143">
        <v>398.33333333333331</v>
      </c>
      <c r="D38" s="143">
        <v>397</v>
      </c>
      <c r="E38" s="143"/>
    </row>
    <row r="39" spans="1:5" x14ac:dyDescent="0.3">
      <c r="A39" t="s">
        <v>97</v>
      </c>
      <c r="B39" s="76">
        <v>8</v>
      </c>
      <c r="C39" s="143">
        <v>7.333333333333333</v>
      </c>
      <c r="D39" s="143">
        <v>8</v>
      </c>
      <c r="E39" s="143"/>
    </row>
    <row r="40" spans="1:5" x14ac:dyDescent="0.3">
      <c r="A40" t="s">
        <v>98</v>
      </c>
      <c r="B40" s="76">
        <v>40.333333333333336</v>
      </c>
      <c r="C40" s="143">
        <v>40.333333333333336</v>
      </c>
      <c r="D40" s="143">
        <v>41</v>
      </c>
      <c r="E40" s="143"/>
    </row>
    <row r="41" spans="1:5" x14ac:dyDescent="0.3">
      <c r="A41" t="s">
        <v>99</v>
      </c>
      <c r="B41" s="76">
        <v>36</v>
      </c>
      <c r="C41" s="143">
        <v>38.333333333333336</v>
      </c>
      <c r="D41" s="143">
        <v>38</v>
      </c>
      <c r="E41" s="143"/>
    </row>
    <row r="42" spans="1:5" x14ac:dyDescent="0.3">
      <c r="A42" s="99" t="s">
        <v>67</v>
      </c>
      <c r="B42" s="140"/>
      <c r="C42" s="140"/>
      <c r="D42" s="140"/>
      <c r="E42" s="140"/>
    </row>
    <row r="43" spans="1:5" x14ac:dyDescent="0.3">
      <c r="A43" t="s">
        <v>89</v>
      </c>
      <c r="B43" s="76">
        <v>0</v>
      </c>
      <c r="C43" s="143">
        <v>0</v>
      </c>
      <c r="D43" s="143">
        <v>0</v>
      </c>
      <c r="E43" s="143"/>
    </row>
    <row r="44" spans="1:5" x14ac:dyDescent="0.3">
      <c r="A44" t="s">
        <v>90</v>
      </c>
      <c r="B44" s="143">
        <v>30</v>
      </c>
      <c r="C44" s="143">
        <v>30</v>
      </c>
      <c r="D44" s="143">
        <v>30</v>
      </c>
      <c r="E44" s="143"/>
    </row>
    <row r="45" spans="1:5" x14ac:dyDescent="0.3">
      <c r="A45" t="s">
        <v>91</v>
      </c>
      <c r="B45" s="143">
        <v>416</v>
      </c>
      <c r="C45" s="143">
        <v>416.66666666666669</v>
      </c>
      <c r="D45" s="143">
        <v>422</v>
      </c>
      <c r="E45" s="143"/>
    </row>
    <row r="46" spans="1:5" x14ac:dyDescent="0.3">
      <c r="A46" t="s">
        <v>92</v>
      </c>
      <c r="B46" s="143">
        <v>1074.6666666666667</v>
      </c>
      <c r="C46" s="143">
        <v>1076.6666666666667</v>
      </c>
      <c r="D46" s="143">
        <v>1077</v>
      </c>
      <c r="E46" s="143"/>
    </row>
    <row r="47" spans="1:5" x14ac:dyDescent="0.3">
      <c r="A47" t="s">
        <v>93</v>
      </c>
      <c r="B47" s="143">
        <v>0</v>
      </c>
      <c r="C47" s="143">
        <v>0</v>
      </c>
      <c r="D47" s="143">
        <v>0</v>
      </c>
      <c r="E47" s="143"/>
    </row>
    <row r="48" spans="1:5" x14ac:dyDescent="0.3">
      <c r="A48" t="s">
        <v>94</v>
      </c>
      <c r="B48" s="76">
        <v>0</v>
      </c>
      <c r="C48" s="143">
        <v>0</v>
      </c>
      <c r="D48" s="143">
        <v>0</v>
      </c>
      <c r="E48" s="143"/>
    </row>
    <row r="49" spans="1:5" x14ac:dyDescent="0.3">
      <c r="A49" t="s">
        <v>95</v>
      </c>
      <c r="B49" s="76">
        <v>0</v>
      </c>
      <c r="C49" s="143">
        <v>0</v>
      </c>
      <c r="D49" s="143">
        <v>0</v>
      </c>
      <c r="E49" s="143"/>
    </row>
    <row r="50" spans="1:5" x14ac:dyDescent="0.3">
      <c r="A50" t="s">
        <v>96</v>
      </c>
      <c r="B50" s="76">
        <v>0</v>
      </c>
      <c r="C50" s="143">
        <v>0</v>
      </c>
      <c r="D50" s="143">
        <v>0</v>
      </c>
      <c r="E50" s="143"/>
    </row>
    <row r="51" spans="1:5" x14ac:dyDescent="0.3">
      <c r="A51" t="s">
        <v>97</v>
      </c>
      <c r="B51" s="76">
        <v>0</v>
      </c>
      <c r="C51" s="143">
        <v>0</v>
      </c>
      <c r="D51" s="143">
        <v>0</v>
      </c>
      <c r="E51" s="143"/>
    </row>
    <row r="52" spans="1:5" x14ac:dyDescent="0.3">
      <c r="A52" t="s">
        <v>98</v>
      </c>
      <c r="B52" s="76">
        <v>0</v>
      </c>
      <c r="C52" s="143">
        <v>0</v>
      </c>
      <c r="D52" s="143">
        <v>0</v>
      </c>
      <c r="E52" s="143"/>
    </row>
    <row r="53" spans="1:5" x14ac:dyDescent="0.3">
      <c r="A53" t="s">
        <v>99</v>
      </c>
      <c r="B53" s="76">
        <v>0</v>
      </c>
      <c r="C53" s="76">
        <v>0</v>
      </c>
      <c r="D53" s="76">
        <v>0</v>
      </c>
      <c r="E53" s="76"/>
    </row>
    <row r="54" spans="1:5" x14ac:dyDescent="0.3">
      <c r="A54" s="99" t="s">
        <v>65</v>
      </c>
      <c r="B54" s="140"/>
      <c r="C54" s="140"/>
      <c r="D54" s="140"/>
      <c r="E54" s="140"/>
    </row>
    <row r="55" spans="1:5" x14ac:dyDescent="0.3">
      <c r="A55" t="s">
        <v>90</v>
      </c>
      <c r="B55" s="143">
        <v>1</v>
      </c>
      <c r="C55" s="143">
        <v>1</v>
      </c>
      <c r="D55" s="143">
        <v>1</v>
      </c>
      <c r="E55" s="143"/>
    </row>
    <row r="56" spans="1:5" x14ac:dyDescent="0.3">
      <c r="A56" t="s">
        <v>91</v>
      </c>
      <c r="B56" s="143">
        <v>1022.3333333333334</v>
      </c>
      <c r="C56" s="143">
        <v>1043.3333333333333</v>
      </c>
      <c r="D56" s="143">
        <v>1054</v>
      </c>
      <c r="E56" s="143"/>
    </row>
    <row r="57" spans="1:5" x14ac:dyDescent="0.3">
      <c r="A57" t="s">
        <v>92</v>
      </c>
      <c r="B57" s="143">
        <v>7</v>
      </c>
      <c r="C57" s="143">
        <v>7.666666666666667</v>
      </c>
      <c r="D57" s="143">
        <v>11</v>
      </c>
      <c r="E57" s="143"/>
    </row>
    <row r="58" spans="1:5" x14ac:dyDescent="0.3">
      <c r="A58" t="s">
        <v>93</v>
      </c>
      <c r="B58" s="143">
        <v>52</v>
      </c>
      <c r="C58" s="143">
        <v>54</v>
      </c>
      <c r="D58" s="143">
        <v>54</v>
      </c>
      <c r="E58" s="143"/>
    </row>
    <row r="59" spans="1:5" x14ac:dyDescent="0.3">
      <c r="A59" t="s">
        <v>94</v>
      </c>
      <c r="B59" s="143">
        <v>103</v>
      </c>
      <c r="C59" s="143">
        <v>102.66666666666667</v>
      </c>
      <c r="D59" s="143">
        <v>102</v>
      </c>
      <c r="E59" s="143"/>
    </row>
    <row r="60" spans="1:5" x14ac:dyDescent="0.3">
      <c r="A60" s="47" t="s">
        <v>121</v>
      </c>
      <c r="B60" s="141"/>
      <c r="C60" s="141"/>
      <c r="D60" s="141"/>
      <c r="E60" s="141"/>
    </row>
    <row r="61" spans="1:5" x14ac:dyDescent="0.3">
      <c r="A61" s="103" t="s">
        <v>66</v>
      </c>
      <c r="B61" s="142"/>
      <c r="C61" s="142"/>
      <c r="D61" s="142"/>
      <c r="E61" s="142"/>
    </row>
    <row r="62" spans="1:5" x14ac:dyDescent="0.3">
      <c r="A62" t="s">
        <v>89</v>
      </c>
      <c r="B62" s="76">
        <v>0</v>
      </c>
      <c r="C62" s="143">
        <v>0</v>
      </c>
      <c r="D62" s="143">
        <v>0</v>
      </c>
      <c r="E62" s="143"/>
    </row>
    <row r="63" spans="1:5" x14ac:dyDescent="0.3">
      <c r="A63" t="s">
        <v>90</v>
      </c>
      <c r="B63" s="76">
        <v>667</v>
      </c>
      <c r="C63" s="143">
        <v>659</v>
      </c>
      <c r="D63" s="143">
        <v>656</v>
      </c>
      <c r="E63" s="143"/>
    </row>
    <row r="64" spans="1:5" x14ac:dyDescent="0.3">
      <c r="A64" t="s">
        <v>91</v>
      </c>
      <c r="B64" s="143">
        <v>143.33333333333334</v>
      </c>
      <c r="C64" s="143">
        <v>151.66666666666666</v>
      </c>
      <c r="D64" s="143">
        <v>153</v>
      </c>
      <c r="E64" s="143"/>
    </row>
    <row r="65" spans="1:5" x14ac:dyDescent="0.3">
      <c r="A65" t="s">
        <v>92</v>
      </c>
      <c r="B65" s="76">
        <v>441</v>
      </c>
      <c r="C65" s="143">
        <v>446.33333333333331</v>
      </c>
      <c r="D65" s="143">
        <v>449</v>
      </c>
      <c r="E65" s="143"/>
    </row>
    <row r="66" spans="1:5" x14ac:dyDescent="0.3">
      <c r="A66" t="s">
        <v>93</v>
      </c>
      <c r="B66" s="76">
        <v>216.33333333333334</v>
      </c>
      <c r="C66" s="143">
        <v>217.33333333333334</v>
      </c>
      <c r="D66" s="143">
        <v>215</v>
      </c>
      <c r="E66" s="143"/>
    </row>
    <row r="67" spans="1:5" x14ac:dyDescent="0.3">
      <c r="A67" t="s">
        <v>94</v>
      </c>
      <c r="B67" s="76">
        <v>566.33333333333337</v>
      </c>
      <c r="C67" s="143">
        <v>564</v>
      </c>
      <c r="D67" s="143">
        <v>563</v>
      </c>
      <c r="E67" s="143"/>
    </row>
    <row r="68" spans="1:5" x14ac:dyDescent="0.3">
      <c r="A68" t="s">
        <v>95</v>
      </c>
      <c r="B68" s="76">
        <v>137</v>
      </c>
      <c r="C68" s="143">
        <v>137</v>
      </c>
      <c r="D68" s="143">
        <v>137</v>
      </c>
      <c r="E68" s="143"/>
    </row>
    <row r="69" spans="1:5" x14ac:dyDescent="0.3">
      <c r="A69" t="s">
        <v>96</v>
      </c>
      <c r="B69" s="76">
        <v>143</v>
      </c>
      <c r="C69" s="143">
        <v>143</v>
      </c>
      <c r="D69" s="143">
        <v>144</v>
      </c>
      <c r="E69" s="143"/>
    </row>
    <row r="70" spans="1:5" x14ac:dyDescent="0.3">
      <c r="A70" t="s">
        <v>97</v>
      </c>
      <c r="B70" s="76">
        <v>0</v>
      </c>
      <c r="C70" s="143">
        <v>0</v>
      </c>
      <c r="D70" s="143">
        <v>0</v>
      </c>
      <c r="E70" s="143"/>
    </row>
    <row r="71" spans="1:5" x14ac:dyDescent="0.3">
      <c r="A71" t="s">
        <v>98</v>
      </c>
      <c r="B71" s="76">
        <v>2</v>
      </c>
      <c r="C71" s="143">
        <v>2</v>
      </c>
      <c r="D71" s="143">
        <v>2</v>
      </c>
      <c r="E71" s="143"/>
    </row>
    <row r="72" spans="1:5" x14ac:dyDescent="0.3">
      <c r="A72" t="s">
        <v>99</v>
      </c>
      <c r="B72" s="76">
        <v>2</v>
      </c>
      <c r="C72" s="143">
        <v>2</v>
      </c>
      <c r="D72" s="143">
        <v>2</v>
      </c>
      <c r="E72" s="143"/>
    </row>
    <row r="73" spans="1:5" x14ac:dyDescent="0.3">
      <c r="A73" s="98" t="s">
        <v>64</v>
      </c>
      <c r="B73" s="139"/>
      <c r="C73" s="139"/>
      <c r="D73" s="139"/>
      <c r="E73" s="139"/>
    </row>
    <row r="74" spans="1:5" x14ac:dyDescent="0.3">
      <c r="A74" t="s">
        <v>89</v>
      </c>
      <c r="B74" s="76">
        <v>0</v>
      </c>
      <c r="C74" s="143">
        <v>0</v>
      </c>
      <c r="D74" s="143">
        <v>0</v>
      </c>
      <c r="E74" s="143"/>
    </row>
    <row r="75" spans="1:5" x14ac:dyDescent="0.3">
      <c r="A75" t="s">
        <v>90</v>
      </c>
      <c r="B75" s="76">
        <v>250.66666666666666</v>
      </c>
      <c r="C75" s="143">
        <v>250.33333333333334</v>
      </c>
      <c r="D75" s="143">
        <v>250</v>
      </c>
      <c r="E75" s="143"/>
    </row>
    <row r="76" spans="1:5" x14ac:dyDescent="0.3">
      <c r="A76" t="s">
        <v>91</v>
      </c>
      <c r="B76" s="76">
        <v>427</v>
      </c>
      <c r="C76" s="143">
        <v>419.66666666666669</v>
      </c>
      <c r="D76" s="143">
        <v>417</v>
      </c>
      <c r="E76" s="143"/>
    </row>
    <row r="77" spans="1:5" x14ac:dyDescent="0.3">
      <c r="A77" t="s">
        <v>92</v>
      </c>
      <c r="B77" s="76">
        <v>1832.3333333333333</v>
      </c>
      <c r="C77" s="143">
        <v>1829.6666666666667</v>
      </c>
      <c r="D77" s="143">
        <v>1832</v>
      </c>
      <c r="E77" s="143"/>
    </row>
    <row r="78" spans="1:5" x14ac:dyDescent="0.3">
      <c r="A78" t="s">
        <v>93</v>
      </c>
      <c r="B78" s="76">
        <v>62.333333333333336</v>
      </c>
      <c r="C78" s="143">
        <v>62</v>
      </c>
      <c r="D78" s="143">
        <v>61</v>
      </c>
      <c r="E78" s="143"/>
    </row>
    <row r="79" spans="1:5" x14ac:dyDescent="0.3">
      <c r="A79" t="s">
        <v>94</v>
      </c>
      <c r="B79" s="76">
        <v>319</v>
      </c>
      <c r="C79" s="143">
        <v>316.66666666666669</v>
      </c>
      <c r="D79" s="143">
        <v>319</v>
      </c>
      <c r="E79" s="143"/>
    </row>
    <row r="80" spans="1:5" x14ac:dyDescent="0.3">
      <c r="A80" t="s">
        <v>95</v>
      </c>
      <c r="B80" s="76">
        <v>120</v>
      </c>
      <c r="C80" s="143">
        <v>120</v>
      </c>
      <c r="D80" s="143">
        <v>119</v>
      </c>
      <c r="E80" s="143"/>
    </row>
    <row r="81" spans="1:5" x14ac:dyDescent="0.3">
      <c r="A81" t="s">
        <v>96</v>
      </c>
      <c r="B81" s="76">
        <v>120</v>
      </c>
      <c r="C81" s="143">
        <v>120</v>
      </c>
      <c r="D81" s="143">
        <v>119</v>
      </c>
      <c r="E81" s="143"/>
    </row>
    <row r="82" spans="1:5" x14ac:dyDescent="0.3">
      <c r="A82" t="s">
        <v>97</v>
      </c>
      <c r="B82" s="76">
        <v>0</v>
      </c>
      <c r="C82" s="143">
        <v>0</v>
      </c>
      <c r="D82" s="143">
        <v>0</v>
      </c>
      <c r="E82" s="143"/>
    </row>
    <row r="83" spans="1:5" x14ac:dyDescent="0.3">
      <c r="A83" t="s">
        <v>98</v>
      </c>
      <c r="B83" s="76">
        <v>1</v>
      </c>
      <c r="C83" s="143">
        <v>1</v>
      </c>
      <c r="D83" s="143">
        <v>1</v>
      </c>
      <c r="E83" s="143"/>
    </row>
    <row r="84" spans="1:5" x14ac:dyDescent="0.3">
      <c r="A84" t="s">
        <v>99</v>
      </c>
      <c r="B84" s="76">
        <v>2</v>
      </c>
      <c r="C84" s="143">
        <v>2</v>
      </c>
      <c r="D84" s="143">
        <v>2</v>
      </c>
      <c r="E84" s="143"/>
    </row>
    <row r="85" spans="1:5" x14ac:dyDescent="0.3">
      <c r="A85" s="99" t="s">
        <v>67</v>
      </c>
      <c r="B85" s="140">
        <v>0</v>
      </c>
      <c r="C85" s="140"/>
      <c r="D85" s="140"/>
      <c r="E85" s="140"/>
    </row>
    <row r="86" spans="1:5" x14ac:dyDescent="0.3">
      <c r="A86" t="s">
        <v>89</v>
      </c>
      <c r="B86" s="76">
        <v>0</v>
      </c>
      <c r="C86" s="143">
        <v>0</v>
      </c>
      <c r="D86" s="143">
        <v>0</v>
      </c>
      <c r="E86" s="143"/>
    </row>
    <row r="87" spans="1:5" x14ac:dyDescent="0.3">
      <c r="A87" t="s">
        <v>90</v>
      </c>
      <c r="B87" s="76">
        <v>507.66666666666669</v>
      </c>
      <c r="C87" s="143">
        <v>506.66666666666669</v>
      </c>
      <c r="D87" s="143">
        <v>506</v>
      </c>
      <c r="E87" s="143"/>
    </row>
    <row r="88" spans="1:5" x14ac:dyDescent="0.3">
      <c r="A88" t="s">
        <v>91</v>
      </c>
      <c r="B88" s="76">
        <v>648</v>
      </c>
      <c r="C88" s="143">
        <v>654.33333333333337</v>
      </c>
      <c r="D88" s="143">
        <v>662</v>
      </c>
      <c r="E88" s="143"/>
    </row>
    <row r="89" spans="1:5" x14ac:dyDescent="0.3">
      <c r="A89" t="s">
        <v>92</v>
      </c>
      <c r="B89" s="76">
        <v>496.66666666666669</v>
      </c>
      <c r="C89" s="143">
        <v>494</v>
      </c>
      <c r="D89" s="143">
        <v>495</v>
      </c>
      <c r="E89" s="143"/>
    </row>
    <row r="90" spans="1:5" x14ac:dyDescent="0.3">
      <c r="A90" t="s">
        <v>93</v>
      </c>
      <c r="B90" s="76">
        <v>0</v>
      </c>
      <c r="C90" s="143">
        <v>0</v>
      </c>
      <c r="D90" s="143">
        <v>0</v>
      </c>
      <c r="E90" s="143"/>
    </row>
    <row r="91" spans="1:5" x14ac:dyDescent="0.3">
      <c r="A91" t="s">
        <v>94</v>
      </c>
      <c r="B91" s="76">
        <v>0</v>
      </c>
      <c r="C91" s="143">
        <v>0</v>
      </c>
      <c r="D91" s="143">
        <v>0</v>
      </c>
      <c r="E91" s="143"/>
    </row>
    <row r="92" spans="1:5" x14ac:dyDescent="0.3">
      <c r="A92" t="s">
        <v>95</v>
      </c>
      <c r="B92" s="76">
        <v>0</v>
      </c>
      <c r="C92" s="143">
        <v>0</v>
      </c>
      <c r="D92" s="143">
        <v>0</v>
      </c>
      <c r="E92" s="143"/>
    </row>
    <row r="93" spans="1:5" x14ac:dyDescent="0.3">
      <c r="A93" t="s">
        <v>96</v>
      </c>
      <c r="B93" s="76">
        <v>0</v>
      </c>
      <c r="C93" s="143">
        <v>0</v>
      </c>
      <c r="D93" s="143">
        <v>0</v>
      </c>
      <c r="E93" s="143"/>
    </row>
    <row r="94" spans="1:5" x14ac:dyDescent="0.3">
      <c r="A94" t="s">
        <v>97</v>
      </c>
      <c r="B94" s="76">
        <v>0</v>
      </c>
      <c r="C94" s="143">
        <v>0</v>
      </c>
      <c r="D94" s="143">
        <v>0</v>
      </c>
      <c r="E94" s="143"/>
    </row>
    <row r="95" spans="1:5" x14ac:dyDescent="0.3">
      <c r="A95" t="s">
        <v>98</v>
      </c>
      <c r="B95" s="76">
        <v>0</v>
      </c>
      <c r="C95" s="143">
        <v>0</v>
      </c>
      <c r="D95" s="143">
        <v>0</v>
      </c>
      <c r="E95" s="143"/>
    </row>
    <row r="96" spans="1:5" x14ac:dyDescent="0.3">
      <c r="A96" t="s">
        <v>99</v>
      </c>
      <c r="B96" s="76">
        <v>0</v>
      </c>
      <c r="C96" s="143">
        <v>0</v>
      </c>
      <c r="D96" s="143">
        <v>0</v>
      </c>
      <c r="E96" s="143"/>
    </row>
    <row r="97" spans="1:5" x14ac:dyDescent="0.3">
      <c r="A97" s="99" t="s">
        <v>122</v>
      </c>
      <c r="B97" s="140"/>
      <c r="C97" s="140"/>
      <c r="D97" s="140"/>
      <c r="E97" s="140"/>
    </row>
    <row r="98" spans="1:5" x14ac:dyDescent="0.3">
      <c r="A98" t="s">
        <v>90</v>
      </c>
      <c r="B98" s="76">
        <v>1</v>
      </c>
      <c r="C98" s="143">
        <v>1</v>
      </c>
      <c r="D98" s="143">
        <v>1</v>
      </c>
      <c r="E98" s="143"/>
    </row>
    <row r="99" spans="1:5" x14ac:dyDescent="0.3">
      <c r="A99" t="s">
        <v>91</v>
      </c>
      <c r="B99" s="76">
        <v>10.666666666666666</v>
      </c>
      <c r="C99" s="143">
        <v>11</v>
      </c>
      <c r="D99" s="143">
        <v>14</v>
      </c>
      <c r="E99" s="143"/>
    </row>
    <row r="100" spans="1:5" x14ac:dyDescent="0.3">
      <c r="A100" t="s">
        <v>92</v>
      </c>
      <c r="B100" s="76">
        <v>0</v>
      </c>
      <c r="C100" s="143">
        <v>0</v>
      </c>
      <c r="D100" s="143">
        <v>0</v>
      </c>
      <c r="E100" s="143"/>
    </row>
    <row r="101" spans="1:5" x14ac:dyDescent="0.3">
      <c r="A101" t="s">
        <v>93</v>
      </c>
      <c r="B101" s="76">
        <v>0</v>
      </c>
      <c r="C101" s="143">
        <v>0</v>
      </c>
      <c r="D101" s="143">
        <v>0</v>
      </c>
      <c r="E101" s="143"/>
    </row>
    <row r="102" spans="1:5" x14ac:dyDescent="0.3">
      <c r="A102" t="s">
        <v>94</v>
      </c>
      <c r="B102" s="76">
        <v>0</v>
      </c>
      <c r="C102" s="143">
        <v>0</v>
      </c>
      <c r="D102" s="143">
        <v>0</v>
      </c>
      <c r="E102" s="143"/>
    </row>
    <row r="103" spans="1:5" x14ac:dyDescent="0.3">
      <c r="C103" s="143"/>
      <c r="D103" s="143"/>
      <c r="E103" s="143"/>
    </row>
    <row r="104" spans="1:5" x14ac:dyDescent="0.3">
      <c r="E104" s="143"/>
    </row>
    <row r="105" spans="1:5" x14ac:dyDescent="0.3">
      <c r="E105" s="143"/>
    </row>
  </sheetData>
  <conditionalFormatting sqref="C5:E8 C10:E12 C14:E16 C19:E29 C31:E41 C43:E53 C55:E59 C62:E72 C74:E84 C86:E96 C98:E103 E104:E105">
    <cfRule type="cellIs" priority="22" stopIfTrue="1" operator="equal">
      <formula>0</formula>
    </cfRule>
    <cfRule type="cellIs" dxfId="13" priority="23" stopIfTrue="1" operator="lessThan">
      <formula>B5</formula>
    </cfRule>
    <cfRule type="cellIs" dxfId="12" priority="24" stopIfTrue="1" operator="greaterThan">
      <formula>B5</formula>
    </cfRule>
  </conditionalFormatting>
  <conditionalFormatting sqref="B20:B29">
    <cfRule type="cellIs" priority="16" stopIfTrue="1" operator="equal">
      <formula>0</formula>
    </cfRule>
    <cfRule type="cellIs" dxfId="11" priority="17" stopIfTrue="1" operator="lessThan">
      <formula>#REF!</formula>
    </cfRule>
    <cfRule type="cellIs" dxfId="10" priority="18" stopIfTrue="1" operator="greaterThan">
      <formula>#REF!</formula>
    </cfRule>
  </conditionalFormatting>
  <conditionalFormatting sqref="B32:B41">
    <cfRule type="cellIs" priority="13" stopIfTrue="1" operator="equal">
      <formula>0</formula>
    </cfRule>
    <cfRule type="cellIs" dxfId="9" priority="14" stopIfTrue="1" operator="lessThan">
      <formula>#REF!</formula>
    </cfRule>
    <cfRule type="cellIs" dxfId="8" priority="15" stopIfTrue="1" operator="greaterThan">
      <formula>#REF!</formula>
    </cfRule>
  </conditionalFormatting>
  <conditionalFormatting sqref="B44:B46">
    <cfRule type="cellIs" priority="10" stopIfTrue="1" operator="equal">
      <formula>0</formula>
    </cfRule>
    <cfRule type="cellIs" dxfId="7" priority="11" stopIfTrue="1" operator="lessThan">
      <formula>#REF!</formula>
    </cfRule>
    <cfRule type="cellIs" dxfId="6" priority="12" stopIfTrue="1" operator="greaterThan">
      <formula>#REF!</formula>
    </cfRule>
  </conditionalFormatting>
  <conditionalFormatting sqref="B55:B59">
    <cfRule type="cellIs" priority="7" stopIfTrue="1" operator="equal">
      <formula>0</formula>
    </cfRule>
    <cfRule type="cellIs" dxfId="5" priority="8" stopIfTrue="1" operator="lessThan">
      <formula>#REF!</formula>
    </cfRule>
    <cfRule type="cellIs" dxfId="4" priority="9" stopIfTrue="1" operator="greaterThan">
      <formula>#REF!</formula>
    </cfRule>
  </conditionalFormatting>
  <conditionalFormatting sqref="B63:B69">
    <cfRule type="cellIs" priority="4" stopIfTrue="1" operator="equal">
      <formula>0</formula>
    </cfRule>
    <cfRule type="cellIs" dxfId="3" priority="5" stopIfTrue="1" operator="lessThan">
      <formula>#REF!</formula>
    </cfRule>
    <cfRule type="cellIs" dxfId="2" priority="6" stopIfTrue="1" operator="greaterThan">
      <formula>#REF!</formula>
    </cfRule>
  </conditionalFormatting>
  <conditionalFormatting sqref="B75">
    <cfRule type="cellIs" priority="1" stopIfTrue="1" operator="equal">
      <formula>0</formula>
    </cfRule>
    <cfRule type="cellIs" dxfId="1" priority="2" stopIfTrue="1" operator="lessThan">
      <formula>#REF!</formula>
    </cfRule>
    <cfRule type="cellIs" dxfId="0" priority="3" stopIfTrue="1" operator="greaterThan">
      <formula>#REF!</formula>
    </cfRule>
  </conditionalFormatting>
  <pageMargins left="0.7" right="0.7" top="0.75" bottom="0.75" header="0.3" footer="0.3"/>
  <pageSetup scale="32" orientation="landscape" r:id="rId1"/>
  <headerFooter>
    <oddFooter>&amp;L&amp;A
&amp;D
&amp;T&amp;CCentral Contra Costa Solid Waste Authority&amp;R&amp;P of&amp;N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4" tint="0.39997558519241921"/>
    <pageSetUpPr fitToPage="1"/>
  </sheetPr>
  <dimension ref="A1:S76"/>
  <sheetViews>
    <sheetView zoomScaleNormal="100" workbookViewId="0">
      <pane xSplit="1" ySplit="2" topLeftCell="B3" activePane="bottomRight" state="frozen"/>
      <selection pane="topRight"/>
      <selection pane="bottomLeft"/>
      <selection pane="bottomRight"/>
    </sheetView>
  </sheetViews>
  <sheetFormatPr defaultRowHeight="14.4" x14ac:dyDescent="0.3"/>
  <cols>
    <col min="1" max="1" width="21.5546875" customWidth="1"/>
    <col min="2" max="13" width="11.44140625" bestFit="1" customWidth="1"/>
    <col min="14" max="14" width="11.5546875" customWidth="1"/>
    <col min="15" max="15" width="14.44140625" style="70" bestFit="1" customWidth="1"/>
    <col min="16" max="16" width="12.5546875" style="70" customWidth="1"/>
    <col min="17" max="17" width="14.5546875" customWidth="1"/>
    <col min="18" max="18" width="9.5546875" bestFit="1" customWidth="1"/>
  </cols>
  <sheetData>
    <row r="1" spans="1:19" ht="15" thickBot="1" x14ac:dyDescent="0.35">
      <c r="A1" s="43" t="s">
        <v>75</v>
      </c>
      <c r="B1" s="41"/>
      <c r="C1" s="41"/>
      <c r="D1" s="41"/>
      <c r="E1" s="41"/>
      <c r="F1" s="41"/>
      <c r="G1" s="41"/>
      <c r="H1" s="41"/>
      <c r="I1" s="41"/>
      <c r="J1" s="41"/>
      <c r="K1" s="41"/>
      <c r="L1" s="41"/>
      <c r="M1" s="41"/>
      <c r="N1" s="41"/>
      <c r="O1" s="175" t="s">
        <v>140</v>
      </c>
      <c r="P1" s="310">
        <f>21+22+23+20+23+22+21</f>
        <v>152</v>
      </c>
      <c r="Q1" s="311" t="s">
        <v>28068</v>
      </c>
    </row>
    <row r="2" spans="1:19" s="2" customFormat="1" ht="28.8" x14ac:dyDescent="0.3">
      <c r="A2" s="2" t="s">
        <v>78</v>
      </c>
      <c r="B2" s="1">
        <f>'Collection Reports'!$B$1</f>
        <v>45352</v>
      </c>
      <c r="C2" s="1">
        <f t="shared" ref="C2:M2" si="0">EOMONTH(B2,1)</f>
        <v>45412</v>
      </c>
      <c r="D2" s="1">
        <f t="shared" si="0"/>
        <v>45443</v>
      </c>
      <c r="E2" s="1">
        <f t="shared" si="0"/>
        <v>45473</v>
      </c>
      <c r="F2" s="1">
        <f t="shared" si="0"/>
        <v>45504</v>
      </c>
      <c r="G2" s="1">
        <f t="shared" si="0"/>
        <v>45535</v>
      </c>
      <c r="H2" s="1">
        <f t="shared" si="0"/>
        <v>45565</v>
      </c>
      <c r="I2" s="1">
        <f t="shared" si="0"/>
        <v>45596</v>
      </c>
      <c r="J2" s="1">
        <f t="shared" si="0"/>
        <v>45626</v>
      </c>
      <c r="K2" s="1">
        <f t="shared" si="0"/>
        <v>45657</v>
      </c>
      <c r="L2" s="1">
        <f t="shared" si="0"/>
        <v>45688</v>
      </c>
      <c r="M2" s="1">
        <f t="shared" si="0"/>
        <v>45716</v>
      </c>
      <c r="N2" s="1" t="s">
        <v>0</v>
      </c>
      <c r="O2" s="173" t="s">
        <v>139</v>
      </c>
      <c r="P2" s="72" t="s">
        <v>1</v>
      </c>
      <c r="Q2" s="2" t="s">
        <v>79</v>
      </c>
    </row>
    <row r="3" spans="1:19" x14ac:dyDescent="0.3">
      <c r="A3" t="s">
        <v>2</v>
      </c>
      <c r="B3" s="5">
        <f t="shared" ref="B3:B8" si="1">SUM(B14,B25,B36,B47,B58,B69)</f>
        <v>3547.7400000000007</v>
      </c>
      <c r="C3" s="5">
        <f t="shared" ref="C3:M3" si="2">SUM(C14,C25,C36,C47,C58,C69)</f>
        <v>3651.0500000000006</v>
      </c>
      <c r="D3" s="5">
        <f t="shared" si="2"/>
        <v>3583.91</v>
      </c>
      <c r="E3" s="5">
        <f t="shared" si="2"/>
        <v>3169.0600000000004</v>
      </c>
      <c r="F3" s="5">
        <f t="shared" si="2"/>
        <v>3590.84</v>
      </c>
      <c r="G3" s="5">
        <f t="shared" ref="G3:G8" si="3">SUM(G14,G25,G36,G47,G58,G69)</f>
        <v>3697.2100000000005</v>
      </c>
      <c r="H3" s="5">
        <f t="shared" si="2"/>
        <v>3450.0899999999997</v>
      </c>
      <c r="I3" s="5">
        <f t="shared" si="2"/>
        <v>0</v>
      </c>
      <c r="J3" s="5">
        <f t="shared" si="2"/>
        <v>0</v>
      </c>
      <c r="K3" s="5">
        <f t="shared" si="2"/>
        <v>0</v>
      </c>
      <c r="L3" s="5">
        <f t="shared" si="2"/>
        <v>0</v>
      </c>
      <c r="M3" s="5">
        <f t="shared" si="2"/>
        <v>0</v>
      </c>
      <c r="N3" s="5">
        <f t="shared" ref="N3:N4" si="4">SUM(B3:M3)</f>
        <v>24689.9</v>
      </c>
      <c r="O3" s="5">
        <f>N3/$P$1*260</f>
        <v>42232.723684210527</v>
      </c>
      <c r="P3" s="280">
        <v>44106.239999999991</v>
      </c>
      <c r="Q3" s="56">
        <f>IF(P3=0,0,O3/P3-1)</f>
        <v>-4.2477352768893084E-2</v>
      </c>
      <c r="R3" s="18"/>
      <c r="S3" s="56"/>
    </row>
    <row r="4" spans="1:19" x14ac:dyDescent="0.3">
      <c r="A4" t="s">
        <v>4</v>
      </c>
      <c r="B4" s="5">
        <f t="shared" si="1"/>
        <v>2076.88</v>
      </c>
      <c r="C4" s="5">
        <f t="shared" ref="C4:M4" si="5">SUM(C15,C26,C37,C48,C59,C70)</f>
        <v>2119.89</v>
      </c>
      <c r="D4" s="5">
        <f t="shared" si="5"/>
        <v>2155</v>
      </c>
      <c r="E4" s="5">
        <f t="shared" si="5"/>
        <v>1905.19</v>
      </c>
      <c r="F4" s="5">
        <f t="shared" si="5"/>
        <v>2110.8599999999997</v>
      </c>
      <c r="G4" s="5">
        <f t="shared" si="3"/>
        <v>2110.8700000000003</v>
      </c>
      <c r="H4" s="5">
        <f t="shared" si="5"/>
        <v>2110.8599999999997</v>
      </c>
      <c r="I4" s="5">
        <f t="shared" si="5"/>
        <v>0</v>
      </c>
      <c r="J4" s="5">
        <f t="shared" si="5"/>
        <v>0</v>
      </c>
      <c r="K4" s="5">
        <f t="shared" si="5"/>
        <v>0</v>
      </c>
      <c r="L4" s="5">
        <f t="shared" si="5"/>
        <v>0</v>
      </c>
      <c r="M4" s="5">
        <f t="shared" si="5"/>
        <v>0</v>
      </c>
      <c r="N4" s="5">
        <f t="shared" si="4"/>
        <v>14589.55</v>
      </c>
      <c r="O4" s="5">
        <f>N4/$P$1*260</f>
        <v>24955.809210526313</v>
      </c>
      <c r="P4" s="280">
        <v>26652.31</v>
      </c>
      <c r="Q4" s="56">
        <f t="shared" ref="Q4:Q8" si="6">IF(P4=0,0,O4/P4-1)</f>
        <v>-6.3653048815419333E-2</v>
      </c>
      <c r="R4" s="18"/>
      <c r="S4" s="56"/>
    </row>
    <row r="5" spans="1:19" ht="15" customHeight="1" x14ac:dyDescent="0.3">
      <c r="A5" t="s">
        <v>3</v>
      </c>
      <c r="B5" s="5">
        <f t="shared" si="1"/>
        <v>5188.9799999999996</v>
      </c>
      <c r="C5" s="5">
        <f t="shared" ref="C5:M5" si="7">SUM(C16,C27,C38,C49,C60,C71)</f>
        <v>5728.43</v>
      </c>
      <c r="D5" s="5">
        <f t="shared" si="7"/>
        <v>5447.8</v>
      </c>
      <c r="E5" s="5">
        <f t="shared" si="7"/>
        <v>4193.0600000000004</v>
      </c>
      <c r="F5" s="5">
        <f t="shared" si="7"/>
        <v>4324.63</v>
      </c>
      <c r="G5" s="5">
        <f t="shared" si="3"/>
        <v>4579.8100000000004</v>
      </c>
      <c r="H5" s="5">
        <f>SUM(H16,H27,H38,H49,H60,H71)</f>
        <v>4359.84</v>
      </c>
      <c r="I5" s="5">
        <f t="shared" si="7"/>
        <v>0</v>
      </c>
      <c r="J5" s="5">
        <f t="shared" si="7"/>
        <v>0</v>
      </c>
      <c r="K5" s="5">
        <f t="shared" si="7"/>
        <v>0</v>
      </c>
      <c r="L5" s="5">
        <f t="shared" si="7"/>
        <v>0</v>
      </c>
      <c r="M5" s="5">
        <f t="shared" si="7"/>
        <v>0</v>
      </c>
      <c r="N5" s="5">
        <f t="shared" ref="N5:N6" si="8">SUM(B5:M5)</f>
        <v>33822.550000000003</v>
      </c>
      <c r="O5" s="5">
        <f t="shared" ref="O5:O8" si="9">N5/$P$1*260</f>
        <v>57854.361842105267</v>
      </c>
      <c r="P5" s="280">
        <v>65211.54</v>
      </c>
      <c r="Q5" s="56">
        <f t="shared" si="6"/>
        <v>-0.11282018731492516</v>
      </c>
    </row>
    <row r="6" spans="1:19" x14ac:dyDescent="0.3">
      <c r="A6" t="s">
        <v>111</v>
      </c>
      <c r="B6" s="5">
        <f t="shared" si="1"/>
        <v>0.45984000000000003</v>
      </c>
      <c r="C6" s="5">
        <f t="shared" ref="C6:M6" si="10">SUM(C17,C28,C39,C50,C61,C72)</f>
        <v>0.58579999999999999</v>
      </c>
      <c r="D6" s="5">
        <f t="shared" si="10"/>
        <v>0.57390000000000008</v>
      </c>
      <c r="E6" s="5">
        <f t="shared" si="10"/>
        <v>0.52015500000000003</v>
      </c>
      <c r="F6" s="5">
        <f t="shared" si="10"/>
        <v>0.41660000000000003</v>
      </c>
      <c r="G6" s="5">
        <f t="shared" si="3"/>
        <v>0.60875000000000001</v>
      </c>
      <c r="H6" s="5">
        <f t="shared" si="10"/>
        <v>0.29400000000000004</v>
      </c>
      <c r="I6" s="5">
        <f t="shared" si="10"/>
        <v>0</v>
      </c>
      <c r="J6" s="5">
        <f t="shared" si="10"/>
        <v>0</v>
      </c>
      <c r="K6" s="5">
        <f t="shared" si="10"/>
        <v>0</v>
      </c>
      <c r="L6" s="5">
        <f t="shared" si="10"/>
        <v>0</v>
      </c>
      <c r="M6" s="5">
        <f t="shared" si="10"/>
        <v>0</v>
      </c>
      <c r="N6" s="5">
        <f t="shared" si="8"/>
        <v>3.4590450000000001</v>
      </c>
      <c r="O6" s="5">
        <f t="shared" si="9"/>
        <v>5.9167874999999999</v>
      </c>
      <c r="P6" s="280">
        <v>5.1272354999999994</v>
      </c>
      <c r="Q6" s="56">
        <f>IF(P6=0,0,O6/P6-1)</f>
        <v>0.15399175637631646</v>
      </c>
    </row>
    <row r="7" spans="1:19" x14ac:dyDescent="0.3">
      <c r="A7" t="s">
        <v>112</v>
      </c>
      <c r="B7" s="5">
        <f t="shared" si="1"/>
        <v>1.817401088235294</v>
      </c>
      <c r="C7" s="5">
        <f t="shared" ref="C7:F8" si="11">SUM(C18,C29,C40,C51,C62,C73)</f>
        <v>1.6215669558823531</v>
      </c>
      <c r="D7" s="5">
        <f t="shared" si="11"/>
        <v>1.7524363382352939</v>
      </c>
      <c r="E7" s="5">
        <f t="shared" si="11"/>
        <v>1.696020026470588</v>
      </c>
      <c r="F7" s="5">
        <f t="shared" si="11"/>
        <v>1.9287002794117649</v>
      </c>
      <c r="G7" s="5">
        <f t="shared" si="3"/>
        <v>0.44247009411764709</v>
      </c>
      <c r="H7" s="5">
        <f>SUM(H18,H29,H40,H51,H62,H73)</f>
        <v>1.4400654676470586</v>
      </c>
      <c r="I7" s="5">
        <f t="shared" ref="I7:M8" si="12">SUM(I18,I29,I40,I51,I62,I73)</f>
        <v>0</v>
      </c>
      <c r="J7" s="5">
        <f t="shared" si="12"/>
        <v>0</v>
      </c>
      <c r="K7" s="5">
        <f t="shared" si="12"/>
        <v>0</v>
      </c>
      <c r="L7" s="5">
        <f t="shared" si="12"/>
        <v>0</v>
      </c>
      <c r="M7" s="5">
        <f t="shared" si="12"/>
        <v>0</v>
      </c>
      <c r="N7" s="5">
        <f t="shared" ref="N7:N8" si="13">SUM(B7:M7)</f>
        <v>10.69866025</v>
      </c>
      <c r="O7" s="5">
        <f t="shared" si="9"/>
        <v>18.300339901315787</v>
      </c>
      <c r="P7" s="280">
        <v>22.165999305882352</v>
      </c>
      <c r="Q7" s="56">
        <f t="shared" si="6"/>
        <v>-0.17439590028051233</v>
      </c>
    </row>
    <row r="8" spans="1:19" x14ac:dyDescent="0.3">
      <c r="A8" s="146" t="s">
        <v>9560</v>
      </c>
      <c r="B8" s="17">
        <f t="shared" si="1"/>
        <v>0.21134420000000001</v>
      </c>
      <c r="C8" s="17">
        <f t="shared" si="11"/>
        <v>0.23214309166666669</v>
      </c>
      <c r="D8" s="17">
        <f t="shared" si="11"/>
        <v>0.22892160833333342</v>
      </c>
      <c r="E8" s="17">
        <f t="shared" si="11"/>
        <v>0.19607521666666666</v>
      </c>
      <c r="F8" s="17">
        <f t="shared" si="11"/>
        <v>0.24264617500000002</v>
      </c>
      <c r="G8" s="17">
        <f t="shared" si="3"/>
        <v>9.3829308333333347E-2</v>
      </c>
      <c r="H8" s="17">
        <f>SUM(H19,H30,H41,H52,H63,H74)</f>
        <v>0.24714029999999998</v>
      </c>
      <c r="I8" s="17">
        <f t="shared" si="12"/>
        <v>0</v>
      </c>
      <c r="J8" s="17">
        <f t="shared" si="12"/>
        <v>0</v>
      </c>
      <c r="K8" s="17">
        <f t="shared" si="12"/>
        <v>0</v>
      </c>
      <c r="L8" s="17">
        <f t="shared" si="12"/>
        <v>0</v>
      </c>
      <c r="M8" s="17">
        <f t="shared" si="12"/>
        <v>0</v>
      </c>
      <c r="N8" s="17">
        <f t="shared" si="13"/>
        <v>1.4520998999999999</v>
      </c>
      <c r="O8" s="5">
        <f t="shared" si="9"/>
        <v>2.4838550921052627</v>
      </c>
      <c r="P8" s="280">
        <v>2.3415619083333334</v>
      </c>
      <c r="Q8" s="78">
        <f t="shared" si="6"/>
        <v>6.0768491008298842E-2</v>
      </c>
    </row>
    <row r="9" spans="1:19" x14ac:dyDescent="0.3">
      <c r="A9" t="s">
        <v>33</v>
      </c>
      <c r="B9" s="70">
        <f t="shared" ref="B9" si="14">SUM(B3:B8)</f>
        <v>10816.088585288237</v>
      </c>
      <c r="C9" s="70">
        <f t="shared" ref="C9:N9" si="15">SUM(C3:C8)</f>
        <v>11501.809510047551</v>
      </c>
      <c r="D9" s="70">
        <f t="shared" si="15"/>
        <v>11189.265257946567</v>
      </c>
      <c r="E9" s="70">
        <f t="shared" si="15"/>
        <v>9269.7222502431396</v>
      </c>
      <c r="F9" s="70">
        <f t="shared" si="15"/>
        <v>10028.917946454412</v>
      </c>
      <c r="G9" s="70">
        <f t="shared" si="15"/>
        <v>10389.035049402451</v>
      </c>
      <c r="H9" s="70">
        <f t="shared" si="15"/>
        <v>9922.7712057676454</v>
      </c>
      <c r="I9" s="70">
        <f t="shared" si="15"/>
        <v>0</v>
      </c>
      <c r="J9" s="70">
        <f t="shared" si="15"/>
        <v>0</v>
      </c>
      <c r="K9" s="70">
        <f t="shared" si="15"/>
        <v>0</v>
      </c>
      <c r="L9" s="70">
        <f t="shared" si="15"/>
        <v>0</v>
      </c>
      <c r="M9" s="70">
        <f t="shared" si="15"/>
        <v>0</v>
      </c>
      <c r="N9" s="5">
        <f t="shared" si="15"/>
        <v>73117.609805149987</v>
      </c>
      <c r="O9" s="75">
        <f>SUM(O3:O8)</f>
        <v>125069.59571933553</v>
      </c>
      <c r="P9" s="75">
        <f>SUM(P3:P8)</f>
        <v>135999.7247967142</v>
      </c>
      <c r="Q9" s="56">
        <f>IF(P9=0,0,O9/P9-1)</f>
        <v>-8.0368758787685013E-2</v>
      </c>
      <c r="R9" s="18"/>
    </row>
    <row r="10" spans="1:19" x14ac:dyDescent="0.3">
      <c r="A10" t="s">
        <v>2450</v>
      </c>
      <c r="B10" s="182">
        <f>IF(B4=0,0,SUM(B4:B8)/B9)</f>
        <v>0.67199418051868165</v>
      </c>
      <c r="C10" s="182">
        <f t="shared" ref="C10:P10" si="16">IF(C4=0,0,SUM(C4:C8)/C9)</f>
        <v>0.68256733892083832</v>
      </c>
      <c r="D10" s="182">
        <f>IF(D4=0,0,SUM(D4:D8)/D9)</f>
        <v>0.67970104225970329</v>
      </c>
      <c r="E10" s="182">
        <f t="shared" si="16"/>
        <v>0.65812783657925888</v>
      </c>
      <c r="F10" s="182">
        <f t="shared" si="16"/>
        <v>0.64195140301556719</v>
      </c>
      <c r="G10" s="182">
        <f t="shared" si="16"/>
        <v>0.64412383032506437</v>
      </c>
      <c r="H10" s="182">
        <f t="shared" si="16"/>
        <v>0.65230579961426283</v>
      </c>
      <c r="I10" s="182">
        <f t="shared" si="16"/>
        <v>0</v>
      </c>
      <c r="J10" s="182">
        <f t="shared" si="16"/>
        <v>0</v>
      </c>
      <c r="K10" s="182">
        <f t="shared" si="16"/>
        <v>0</v>
      </c>
      <c r="L10" s="182">
        <f t="shared" si="16"/>
        <v>0</v>
      </c>
      <c r="M10" s="182">
        <f t="shared" si="16"/>
        <v>0</v>
      </c>
      <c r="N10" s="182">
        <f t="shared" si="16"/>
        <v>0.66232621572565453</v>
      </c>
      <c r="O10" s="182">
        <f t="shared" si="16"/>
        <v>0.66232621572565431</v>
      </c>
      <c r="P10" s="182">
        <f t="shared" si="16"/>
        <v>0.6756887555035288</v>
      </c>
      <c r="Q10" s="56"/>
    </row>
    <row r="11" spans="1:19" x14ac:dyDescent="0.3">
      <c r="B11" s="182"/>
      <c r="C11" s="182"/>
      <c r="D11" s="182"/>
      <c r="E11" s="182"/>
      <c r="F11" s="182"/>
      <c r="G11" s="182"/>
      <c r="H11" s="182"/>
      <c r="I11" s="18"/>
      <c r="J11" s="18"/>
      <c r="K11" s="18"/>
      <c r="L11" s="18"/>
      <c r="M11" s="18"/>
      <c r="N11" s="5"/>
    </row>
    <row r="12" spans="1:19" x14ac:dyDescent="0.3">
      <c r="A12" s="45" t="s">
        <v>45</v>
      </c>
      <c r="B12" s="41"/>
      <c r="C12" s="41"/>
      <c r="D12" s="41"/>
      <c r="E12" s="41"/>
      <c r="F12" s="41"/>
      <c r="G12" s="41"/>
      <c r="H12" s="41"/>
      <c r="I12" s="41"/>
      <c r="J12" s="41"/>
      <c r="K12" s="41"/>
      <c r="L12" s="41"/>
      <c r="M12" s="41"/>
      <c r="N12" s="44"/>
      <c r="O12" s="71"/>
      <c r="P12" s="71"/>
      <c r="Q12" s="41"/>
    </row>
    <row r="13" spans="1:19" ht="28.8" x14ac:dyDescent="0.3">
      <c r="A13" s="2"/>
      <c r="B13" s="1">
        <f>'Collection Reports'!$B$1</f>
        <v>45352</v>
      </c>
      <c r="C13" s="1">
        <f t="shared" ref="C13" si="17">EOMONTH(B13,1)</f>
        <v>45412</v>
      </c>
      <c r="D13" s="1">
        <f t="shared" ref="D13" si="18">EOMONTH(C13,1)</f>
        <v>45443</v>
      </c>
      <c r="E13" s="1">
        <f t="shared" ref="E13" si="19">EOMONTH(D13,1)</f>
        <v>45473</v>
      </c>
      <c r="F13" s="1">
        <f t="shared" ref="F13:G13" si="20">EOMONTH(E13,1)</f>
        <v>45504</v>
      </c>
      <c r="G13" s="1">
        <f t="shared" si="20"/>
        <v>45535</v>
      </c>
      <c r="H13" s="1">
        <f t="shared" ref="H13" si="21">EOMONTH(G13,1)</f>
        <v>45565</v>
      </c>
      <c r="I13" s="1">
        <f t="shared" ref="I13" si="22">EOMONTH(H13,1)</f>
        <v>45596</v>
      </c>
      <c r="J13" s="1">
        <f t="shared" ref="J13" si="23">EOMONTH(I13,1)</f>
        <v>45626</v>
      </c>
      <c r="K13" s="1">
        <f t="shared" ref="K13" si="24">EOMONTH(J13,1)</f>
        <v>45657</v>
      </c>
      <c r="L13" s="1">
        <f t="shared" ref="L13" si="25">EOMONTH(K13,1)</f>
        <v>45688</v>
      </c>
      <c r="M13" s="1">
        <f t="shared" ref="M13" si="26">EOMONTH(L13,1)</f>
        <v>45716</v>
      </c>
      <c r="N13" s="1" t="s">
        <v>0</v>
      </c>
      <c r="O13" s="173" t="s">
        <v>139</v>
      </c>
      <c r="P13" s="72" t="s">
        <v>1</v>
      </c>
      <c r="Q13" s="2" t="s">
        <v>79</v>
      </c>
    </row>
    <row r="14" spans="1:19" x14ac:dyDescent="0.3">
      <c r="A14" t="s">
        <v>2</v>
      </c>
      <c r="B14" s="280">
        <v>886.78</v>
      </c>
      <c r="C14" s="280">
        <v>935.81000000000006</v>
      </c>
      <c r="D14" s="280">
        <v>921.8</v>
      </c>
      <c r="E14" s="280">
        <v>810.29000000000008</v>
      </c>
      <c r="F14" s="280">
        <v>937.18999999999994</v>
      </c>
      <c r="G14" s="334">
        <v>932.11</v>
      </c>
      <c r="H14" s="280">
        <v>906.08</v>
      </c>
      <c r="I14" s="280"/>
      <c r="J14" s="280"/>
      <c r="K14" s="280"/>
      <c r="L14" s="280"/>
      <c r="M14" s="280"/>
      <c r="N14" s="5">
        <f t="shared" ref="N14:N19" si="27">SUM(B14:M14)</f>
        <v>6330.0599999999995</v>
      </c>
      <c r="O14" s="5">
        <f>N14/$P$1*260</f>
        <v>10827.734210526314</v>
      </c>
      <c r="P14" s="280">
        <v>11344.550000000001</v>
      </c>
      <c r="Q14" s="56">
        <f>IF(P14=0,0,O14/P14-1)</f>
        <v>-4.5556305844981715E-2</v>
      </c>
    </row>
    <row r="15" spans="1:19" x14ac:dyDescent="0.3">
      <c r="A15" t="s">
        <v>4</v>
      </c>
      <c r="B15" s="280">
        <v>486.32</v>
      </c>
      <c r="C15" s="280">
        <v>507.46</v>
      </c>
      <c r="D15" s="280">
        <v>519.85</v>
      </c>
      <c r="E15" s="280">
        <v>456.96000000000004</v>
      </c>
      <c r="F15" s="280">
        <v>515.47</v>
      </c>
      <c r="G15" s="334">
        <v>499.98</v>
      </c>
      <c r="H15" s="280">
        <v>518.79999999999995</v>
      </c>
      <c r="I15" s="280"/>
      <c r="J15" s="280"/>
      <c r="K15" s="280"/>
      <c r="L15" s="280"/>
      <c r="M15" s="280"/>
      <c r="N15" s="5">
        <f t="shared" si="27"/>
        <v>3504.84</v>
      </c>
      <c r="O15" s="5">
        <f>N15/$P$1*260</f>
        <v>5995.1210526315799</v>
      </c>
      <c r="P15" s="280">
        <v>6390.13</v>
      </c>
      <c r="Q15" s="56">
        <f t="shared" ref="Q15:Q19" si="28">IF(P15=0,0,O15/P15-1)</f>
        <v>-6.1815479085467806E-2</v>
      </c>
    </row>
    <row r="16" spans="1:19" x14ac:dyDescent="0.3">
      <c r="A16" s="15" t="s">
        <v>3</v>
      </c>
      <c r="B16" s="280">
        <v>1313.95</v>
      </c>
      <c r="C16" s="280">
        <v>1477.71</v>
      </c>
      <c r="D16" s="280">
        <v>1435.3</v>
      </c>
      <c r="E16" s="280">
        <v>1088.3100000000002</v>
      </c>
      <c r="F16" s="280">
        <v>1138.8800000000001</v>
      </c>
      <c r="G16" s="334">
        <v>1171</v>
      </c>
      <c r="H16" s="280">
        <v>1150.4499999999998</v>
      </c>
      <c r="I16" s="280"/>
      <c r="J16" s="280"/>
      <c r="K16" s="280"/>
      <c r="L16" s="280"/>
      <c r="M16" s="280"/>
      <c r="N16" s="5">
        <f t="shared" si="27"/>
        <v>8775.6</v>
      </c>
      <c r="O16" s="5">
        <f t="shared" ref="O16:O19" si="29">N16/$P$1*260</f>
        <v>15010.894736842107</v>
      </c>
      <c r="P16" s="280">
        <v>16864.559999999998</v>
      </c>
      <c r="Q16" s="56">
        <f t="shared" si="28"/>
        <v>-0.10991483105150035</v>
      </c>
    </row>
    <row r="17" spans="1:17" x14ac:dyDescent="0.3">
      <c r="A17" s="15" t="s">
        <v>111</v>
      </c>
      <c r="B17" s="280">
        <v>0.15183999999999997</v>
      </c>
      <c r="C17" s="280">
        <v>0.28594999999999998</v>
      </c>
      <c r="D17" s="280">
        <v>5.9499999999999997E-2</v>
      </c>
      <c r="E17" s="280">
        <v>6.88E-2</v>
      </c>
      <c r="F17" s="280">
        <v>7.4999999999999997E-2</v>
      </c>
      <c r="G17" s="334">
        <v>0.15125</v>
      </c>
      <c r="H17" s="280">
        <v>0.1215</v>
      </c>
      <c r="I17" s="280"/>
      <c r="J17" s="280"/>
      <c r="K17" s="280"/>
      <c r="L17" s="280"/>
      <c r="M17" s="280"/>
      <c r="N17" s="5">
        <f t="shared" si="27"/>
        <v>0.91383999999999999</v>
      </c>
      <c r="O17" s="5">
        <f t="shared" si="29"/>
        <v>1.5631473684210526</v>
      </c>
      <c r="P17" s="280">
        <v>1.1652055000000001</v>
      </c>
      <c r="Q17" s="56">
        <f t="shared" si="28"/>
        <v>0.34152076043329038</v>
      </c>
    </row>
    <row r="18" spans="1:17" x14ac:dyDescent="0.3">
      <c r="A18" t="s">
        <v>112</v>
      </c>
      <c r="B18" s="280">
        <v>0.42604379705882339</v>
      </c>
      <c r="C18" s="280">
        <v>0.40292429117647061</v>
      </c>
      <c r="D18" s="280">
        <v>0.46364935882352942</v>
      </c>
      <c r="E18" s="280">
        <v>0.43191882352941169</v>
      </c>
      <c r="F18" s="280">
        <v>0.51761670882352961</v>
      </c>
      <c r="G18" s="334">
        <v>9.5464967647058807E-2</v>
      </c>
      <c r="H18" s="280">
        <v>0.39017221764705884</v>
      </c>
      <c r="I18" s="280"/>
      <c r="J18" s="280"/>
      <c r="K18" s="280"/>
      <c r="L18" s="280"/>
      <c r="M18" s="280"/>
      <c r="N18" s="5">
        <f t="shared" si="27"/>
        <v>2.727790164705882</v>
      </c>
      <c r="O18" s="5">
        <f t="shared" si="29"/>
        <v>4.6659568606811144</v>
      </c>
      <c r="P18" s="280">
        <v>5.0082474617647064</v>
      </c>
      <c r="Q18" s="56">
        <f t="shared" si="28"/>
        <v>-6.834538502675791E-2</v>
      </c>
    </row>
    <row r="19" spans="1:17" x14ac:dyDescent="0.3">
      <c r="A19" s="146" t="s">
        <v>9560</v>
      </c>
      <c r="B19" s="283">
        <v>5.2713008333333353E-2</v>
      </c>
      <c r="C19" s="283">
        <v>5.442330833333333E-2</v>
      </c>
      <c r="D19" s="283">
        <v>4.9506258333333338E-2</v>
      </c>
      <c r="E19" s="280">
        <v>4.5827991666666665E-2</v>
      </c>
      <c r="F19" s="283">
        <v>5.0715925000000002E-2</v>
      </c>
      <c r="G19" s="283">
        <v>1.5881558333333337E-2</v>
      </c>
      <c r="H19" s="283">
        <v>5.7139783333333319E-2</v>
      </c>
      <c r="I19" s="283"/>
      <c r="J19" s="283"/>
      <c r="K19" s="283"/>
      <c r="L19" s="283"/>
      <c r="M19" s="283"/>
      <c r="N19" s="17">
        <f t="shared" si="27"/>
        <v>0.32620783333333331</v>
      </c>
      <c r="O19" s="5">
        <f t="shared" si="29"/>
        <v>0.55798708333333324</v>
      </c>
      <c r="P19" s="283">
        <v>0.52314148333333332</v>
      </c>
      <c r="Q19" s="78">
        <f t="shared" si="28"/>
        <v>6.6608367162879212E-2</v>
      </c>
    </row>
    <row r="20" spans="1:17" x14ac:dyDescent="0.3">
      <c r="A20" t="s">
        <v>33</v>
      </c>
      <c r="B20" s="70">
        <f t="shared" ref="B20" si="30">SUM(B14:B19)</f>
        <v>2687.6805968053923</v>
      </c>
      <c r="C20" s="70">
        <f t="shared" ref="C20:M20" si="31">SUM(C14:C19)</f>
        <v>2921.7232975995098</v>
      </c>
      <c r="D20" s="70">
        <f t="shared" si="31"/>
        <v>2877.5226556171565</v>
      </c>
      <c r="E20" s="75">
        <f t="shared" si="31"/>
        <v>2356.1065468151965</v>
      </c>
      <c r="F20" s="70">
        <f t="shared" si="31"/>
        <v>2592.1833326338233</v>
      </c>
      <c r="G20" s="70">
        <f>SUM(G14:G19)</f>
        <v>2603.3525965259801</v>
      </c>
      <c r="H20" s="70">
        <f t="shared" si="31"/>
        <v>2575.8988120009803</v>
      </c>
      <c r="I20" s="70">
        <f t="shared" si="31"/>
        <v>0</v>
      </c>
      <c r="J20" s="70">
        <f t="shared" si="31"/>
        <v>0</v>
      </c>
      <c r="K20" s="70">
        <f t="shared" si="31"/>
        <v>0</v>
      </c>
      <c r="L20" s="70">
        <f t="shared" si="31"/>
        <v>0</v>
      </c>
      <c r="M20" s="70">
        <f t="shared" si="31"/>
        <v>0</v>
      </c>
      <c r="N20" s="5">
        <f t="shared" ref="N20" si="32">SUM(N14:N19)</f>
        <v>18614.46783799804</v>
      </c>
      <c r="O20" s="75">
        <f>SUM(O14:O19)</f>
        <v>31840.537091312435</v>
      </c>
      <c r="P20" s="70">
        <f>SUM(P14:P19)</f>
        <v>34605.936594445098</v>
      </c>
      <c r="Q20" s="56">
        <f>IF(P20=0,0,O20/P20-1)</f>
        <v>-7.9911130149171061E-2</v>
      </c>
    </row>
    <row r="21" spans="1:17" x14ac:dyDescent="0.3">
      <c r="A21" s="15" t="s">
        <v>2450</v>
      </c>
      <c r="B21" s="182">
        <f>IF(B15=0,0,SUM(B15:B19)/B20)</f>
        <v>0.67005752057962653</v>
      </c>
      <c r="C21" s="182">
        <f t="shared" ref="C21" si="33">IF(C15=0,0,SUM(C15:C19)/C20)</f>
        <v>0.6797061512399678</v>
      </c>
      <c r="D21" s="182">
        <f t="shared" ref="D21" si="34">IF(D15=0,0,SUM(D15:D19)/D20)</f>
        <v>0.6796549983018999</v>
      </c>
      <c r="E21" s="182">
        <f t="shared" ref="E21" si="35">IF(E15=0,0,SUM(E15:E19)/E20)</f>
        <v>0.65608940686689743</v>
      </c>
      <c r="F21" s="182">
        <f t="shared" ref="F21" si="36">IF(F15=0,0,SUM(F15:F19)/F20)</f>
        <v>0.63845535606937376</v>
      </c>
      <c r="G21" s="182">
        <f>IF(G15=0,0,SUM(G15:G19)/G20)</f>
        <v>0.64195783496870717</v>
      </c>
      <c r="H21" s="182">
        <f t="shared" ref="H21" si="37">IF(H15=0,0,SUM(H15:H19)/H20)</f>
        <v>0.64824705233815083</v>
      </c>
      <c r="I21" s="182">
        <f t="shared" ref="I21" si="38">IF(I15=0,0,SUM(I15:I19)/I20)</f>
        <v>0</v>
      </c>
      <c r="J21" s="182">
        <f t="shared" ref="J21" si="39">IF(J15=0,0,SUM(J15:J19)/J20)</f>
        <v>0</v>
      </c>
      <c r="K21" s="182">
        <f t="shared" ref="K21" si="40">IF(K15=0,0,SUM(K15:K19)/K20)</f>
        <v>0</v>
      </c>
      <c r="L21" s="182">
        <f t="shared" ref="L21" si="41">IF(L15=0,0,SUM(L15:L19)/L20)</f>
        <v>0</v>
      </c>
      <c r="M21" s="182">
        <f t="shared" ref="M21" si="42">IF(M15=0,0,SUM(M15:M19)/M20)</f>
        <v>0</v>
      </c>
      <c r="N21" s="182">
        <f t="shared" ref="N21" si="43">IF(N15=0,0,SUM(N15:N19)/N20)</f>
        <v>0.65993870708039593</v>
      </c>
      <c r="O21" s="182">
        <f t="shared" ref="O21" si="44">IF(O15=0,0,SUM(O15:O19)/O20)</f>
        <v>0.65993870708039604</v>
      </c>
      <c r="P21" s="182">
        <f t="shared" ref="P21" si="45">IF(P15=0,0,SUM(P15:P19)/P20)</f>
        <v>0.67217907918663256</v>
      </c>
      <c r="Q21" s="56"/>
    </row>
    <row r="22" spans="1:17" x14ac:dyDescent="0.3">
      <c r="A22" s="15"/>
      <c r="C22" s="7"/>
    </row>
    <row r="23" spans="1:17" x14ac:dyDescent="0.3">
      <c r="A23" s="43" t="s">
        <v>9</v>
      </c>
      <c r="B23" s="41"/>
      <c r="C23" s="41"/>
      <c r="D23" s="41"/>
      <c r="E23" s="41"/>
      <c r="F23" s="41"/>
      <c r="G23" s="41"/>
      <c r="H23" s="41"/>
      <c r="I23" s="41"/>
      <c r="J23" s="41"/>
      <c r="K23" s="41"/>
      <c r="L23" s="41"/>
      <c r="M23" s="41"/>
      <c r="N23" s="41"/>
      <c r="O23" s="71"/>
      <c r="P23" s="71"/>
      <c r="Q23" s="41"/>
    </row>
    <row r="24" spans="1:17" ht="28.8" x14ac:dyDescent="0.3">
      <c r="A24" s="2"/>
      <c r="B24" s="1">
        <f>'Collection Reports'!$B$1</f>
        <v>45352</v>
      </c>
      <c r="C24" s="1">
        <f t="shared" ref="C24" si="46">EOMONTH(B24,1)</f>
        <v>45412</v>
      </c>
      <c r="D24" s="1">
        <f t="shared" ref="D24" si="47">EOMONTH(C24,1)</f>
        <v>45443</v>
      </c>
      <c r="E24" s="1">
        <f t="shared" ref="E24" si="48">EOMONTH(D24,1)</f>
        <v>45473</v>
      </c>
      <c r="F24" s="1">
        <f t="shared" ref="F24" si="49">EOMONTH(E24,1)</f>
        <v>45504</v>
      </c>
      <c r="G24" s="1">
        <f>EOMONTH(F24,1)</f>
        <v>45535</v>
      </c>
      <c r="H24" s="1">
        <f>EOMONTH(G24,1)</f>
        <v>45565</v>
      </c>
      <c r="I24" s="1">
        <f t="shared" ref="I24" si="50">EOMONTH(H24,1)</f>
        <v>45596</v>
      </c>
      <c r="J24" s="1">
        <f t="shared" ref="J24" si="51">EOMONTH(I24,1)</f>
        <v>45626</v>
      </c>
      <c r="K24" s="1">
        <f t="shared" ref="K24" si="52">EOMONTH(J24,1)</f>
        <v>45657</v>
      </c>
      <c r="L24" s="1">
        <f t="shared" ref="L24" si="53">EOMONTH(K24,1)</f>
        <v>45688</v>
      </c>
      <c r="M24" s="1">
        <f t="shared" ref="M24" si="54">EOMONTH(L24,1)</f>
        <v>45716</v>
      </c>
      <c r="N24" s="1" t="s">
        <v>0</v>
      </c>
      <c r="O24" s="173" t="s">
        <v>139</v>
      </c>
      <c r="P24" s="72" t="s">
        <v>1</v>
      </c>
      <c r="Q24" s="2" t="s">
        <v>79</v>
      </c>
    </row>
    <row r="25" spans="1:17" x14ac:dyDescent="0.3">
      <c r="A25" t="s">
        <v>2</v>
      </c>
      <c r="B25" s="280">
        <v>811.54</v>
      </c>
      <c r="C25" s="280">
        <v>954.64</v>
      </c>
      <c r="D25" s="280">
        <v>782.25</v>
      </c>
      <c r="E25" s="280">
        <v>758.93</v>
      </c>
      <c r="F25" s="280">
        <v>930.59</v>
      </c>
      <c r="G25" s="334">
        <v>804.38</v>
      </c>
      <c r="H25" s="280">
        <v>846.62</v>
      </c>
      <c r="I25" s="280"/>
      <c r="J25" s="280"/>
      <c r="K25" s="280"/>
      <c r="L25" s="280"/>
      <c r="M25" s="280"/>
      <c r="N25" s="5">
        <f t="shared" ref="N25:N28" si="55">SUM(B25:M25)</f>
        <v>5888.95</v>
      </c>
      <c r="O25" s="5">
        <f>N25/$P$1*260</f>
        <v>10073.203947368422</v>
      </c>
      <c r="P25" s="280">
        <v>10541.19</v>
      </c>
      <c r="Q25" s="56">
        <f>IF(P25=0,0,O25/P25-1)</f>
        <v>-4.4395941315124698E-2</v>
      </c>
    </row>
    <row r="26" spans="1:17" x14ac:dyDescent="0.3">
      <c r="A26" t="s">
        <v>4</v>
      </c>
      <c r="B26" s="280">
        <v>457.35</v>
      </c>
      <c r="C26" s="280">
        <v>534.96</v>
      </c>
      <c r="D26" s="280">
        <v>450.82</v>
      </c>
      <c r="E26" s="280">
        <v>439.44</v>
      </c>
      <c r="F26" s="280">
        <v>527.91999999999996</v>
      </c>
      <c r="G26" s="334">
        <v>441.52</v>
      </c>
      <c r="H26" s="280">
        <v>500.45</v>
      </c>
      <c r="I26" s="280"/>
      <c r="J26" s="280"/>
      <c r="K26" s="280"/>
      <c r="L26" s="280"/>
      <c r="M26" s="280"/>
      <c r="N26" s="5">
        <f t="shared" si="55"/>
        <v>3352.46</v>
      </c>
      <c r="O26" s="5">
        <f>N26/$P$1*260</f>
        <v>5734.4710526315794</v>
      </c>
      <c r="P26" s="280">
        <v>6105.95</v>
      </c>
      <c r="Q26" s="56">
        <f>IF(P26=0,0,O26/P26-1)</f>
        <v>-6.0838845285077769E-2</v>
      </c>
    </row>
    <row r="27" spans="1:17" x14ac:dyDescent="0.3">
      <c r="A27" t="s">
        <v>3</v>
      </c>
      <c r="B27" s="280">
        <v>1093.4000000000001</v>
      </c>
      <c r="C27" s="280">
        <v>1378.26</v>
      </c>
      <c r="D27" s="280">
        <v>1105.23</v>
      </c>
      <c r="E27" s="280">
        <v>923.8</v>
      </c>
      <c r="F27" s="280">
        <v>1030.33</v>
      </c>
      <c r="G27" s="334">
        <v>916.6</v>
      </c>
      <c r="H27" s="280">
        <v>983.14</v>
      </c>
      <c r="I27" s="280"/>
      <c r="J27" s="280"/>
      <c r="K27" s="280"/>
      <c r="L27" s="280"/>
      <c r="M27" s="280"/>
      <c r="N27" s="5">
        <f t="shared" si="55"/>
        <v>7430.76</v>
      </c>
      <c r="O27" s="5">
        <f t="shared" ref="O27:O30" si="56">N27/$P$1*260</f>
        <v>12710.510526315789</v>
      </c>
      <c r="P27" s="280">
        <v>14316.45</v>
      </c>
      <c r="Q27" s="56">
        <f t="shared" ref="Q27:Q30" si="57">IF(P27=0,0,O27/P27-1)</f>
        <v>-0.11217441989349397</v>
      </c>
    </row>
    <row r="28" spans="1:17" x14ac:dyDescent="0.3">
      <c r="A28" t="s">
        <v>111</v>
      </c>
      <c r="B28" s="280">
        <v>0.22969999999999999</v>
      </c>
      <c r="C28" s="280">
        <v>0.11395000000000002</v>
      </c>
      <c r="D28" s="280">
        <v>0.16125</v>
      </c>
      <c r="E28" s="280">
        <v>0.11799999999999999</v>
      </c>
      <c r="F28" s="280">
        <v>4.9500000000000002E-2</v>
      </c>
      <c r="G28" s="334">
        <v>2.75E-2</v>
      </c>
      <c r="H28" s="280">
        <v>1.6500000000000001E-2</v>
      </c>
      <c r="I28" s="280"/>
      <c r="J28" s="280"/>
      <c r="K28" s="280"/>
      <c r="L28" s="280"/>
      <c r="M28" s="280"/>
      <c r="N28" s="5">
        <f t="shared" si="55"/>
        <v>0.71639999999999993</v>
      </c>
      <c r="O28" s="5">
        <f t="shared" si="56"/>
        <v>1.225421052631579</v>
      </c>
      <c r="P28" s="280">
        <v>1.579305</v>
      </c>
      <c r="Q28" s="56">
        <f t="shared" si="57"/>
        <v>-0.22407574684333997</v>
      </c>
    </row>
    <row r="29" spans="1:17" x14ac:dyDescent="0.3">
      <c r="A29" t="s">
        <v>112</v>
      </c>
      <c r="B29" s="280">
        <v>0.48009747058823526</v>
      </c>
      <c r="C29" s="280">
        <v>0.51588217647058821</v>
      </c>
      <c r="D29" s="280">
        <v>0.41482882352941169</v>
      </c>
      <c r="E29" s="280">
        <v>0.57611039411764708</v>
      </c>
      <c r="F29" s="280">
        <v>0.68042056764705872</v>
      </c>
      <c r="G29" s="334">
        <v>7.8717891176470586E-2</v>
      </c>
      <c r="H29" s="280">
        <v>0.50381973529411761</v>
      </c>
      <c r="I29" s="280"/>
      <c r="J29" s="280"/>
      <c r="K29" s="280"/>
      <c r="L29" s="280"/>
      <c r="M29" s="280"/>
      <c r="N29" s="5">
        <f t="shared" ref="N29:N30" si="58">SUM(B29:M29)</f>
        <v>3.2498770588235293</v>
      </c>
      <c r="O29" s="5">
        <f t="shared" si="56"/>
        <v>5.5590002321981427</v>
      </c>
      <c r="P29" s="280">
        <v>7.2591431058823517</v>
      </c>
      <c r="Q29" s="56">
        <f t="shared" si="57"/>
        <v>-0.23420710253067201</v>
      </c>
    </row>
    <row r="30" spans="1:17" x14ac:dyDescent="0.3">
      <c r="A30" s="146" t="s">
        <v>9560</v>
      </c>
      <c r="B30" s="283">
        <v>5.1545266666666673E-2</v>
      </c>
      <c r="C30" s="283">
        <v>6.8047141666666686E-2</v>
      </c>
      <c r="D30" s="283">
        <v>5.8469666666666684E-2</v>
      </c>
      <c r="E30" s="282">
        <v>4.7914874999999996E-2</v>
      </c>
      <c r="F30" s="283">
        <v>6.937133333333334E-2</v>
      </c>
      <c r="G30" s="283">
        <v>2.140585833333333E-2</v>
      </c>
      <c r="H30" s="283">
        <v>7.5222283333333348E-2</v>
      </c>
      <c r="I30" s="283"/>
      <c r="J30" s="283"/>
      <c r="K30" s="283"/>
      <c r="L30" s="283"/>
      <c r="M30" s="283"/>
      <c r="N30" s="17">
        <f t="shared" si="58"/>
        <v>0.39197642500000007</v>
      </c>
      <c r="O30" s="5">
        <f t="shared" si="56"/>
        <v>0.67048599013157906</v>
      </c>
      <c r="P30" s="283">
        <v>0.60849294166666668</v>
      </c>
      <c r="Q30" s="78">
        <f t="shared" si="57"/>
        <v>0.10187965088816475</v>
      </c>
    </row>
    <row r="31" spans="1:17" x14ac:dyDescent="0.3">
      <c r="A31" t="s">
        <v>33</v>
      </c>
      <c r="B31" s="70">
        <f t="shared" ref="B31" si="59">SUM(B25:B30)</f>
        <v>2363.0513427372548</v>
      </c>
      <c r="C31" s="70">
        <f t="shared" ref="C31:N31" si="60">SUM(C25:C30)</f>
        <v>2868.5578793181371</v>
      </c>
      <c r="D31" s="70">
        <f t="shared" si="60"/>
        <v>2338.934548490196</v>
      </c>
      <c r="E31" s="70">
        <f t="shared" si="60"/>
        <v>2122.9120252691177</v>
      </c>
      <c r="F31" s="70">
        <f t="shared" si="60"/>
        <v>2489.6392919009809</v>
      </c>
      <c r="G31" s="70">
        <f>SUM(G25:G30)</f>
        <v>2162.6276237495099</v>
      </c>
      <c r="H31" s="75">
        <f t="shared" si="60"/>
        <v>2330.8055420186279</v>
      </c>
      <c r="I31" s="70">
        <f t="shared" si="60"/>
        <v>0</v>
      </c>
      <c r="J31" s="70">
        <f t="shared" si="60"/>
        <v>0</v>
      </c>
      <c r="K31" s="75">
        <f>SUM(K25:K30)</f>
        <v>0</v>
      </c>
      <c r="L31" s="70">
        <f t="shared" si="60"/>
        <v>0</v>
      </c>
      <c r="M31" s="70">
        <f t="shared" si="60"/>
        <v>0</v>
      </c>
      <c r="N31" s="5">
        <f t="shared" si="60"/>
        <v>16676.528253483822</v>
      </c>
      <c r="O31" s="75">
        <f>SUM(O25:O30)</f>
        <v>28525.640433590754</v>
      </c>
      <c r="P31" s="70">
        <f>SUM(P25:P30)</f>
        <v>30973.03694104755</v>
      </c>
      <c r="Q31" s="56">
        <f>IF(P31=0,0,O31/P31-1)</f>
        <v>-7.9017001533141284E-2</v>
      </c>
    </row>
    <row r="32" spans="1:17" x14ac:dyDescent="0.3">
      <c r="A32" t="s">
        <v>2450</v>
      </c>
      <c r="B32" s="182">
        <f>IF(B26=0,0,SUM(B26:B30)/B31)</f>
        <v>0.65657115216974182</v>
      </c>
      <c r="C32" s="182">
        <f t="shared" ref="C32" si="61">IF(C26=0,0,SUM(C26:C30)/C31)</f>
        <v>0.66720559941188284</v>
      </c>
      <c r="D32" s="182">
        <f t="shared" ref="D32" si="62">IF(D26=0,0,SUM(D26:D30)/D31)</f>
        <v>0.66555284734027742</v>
      </c>
      <c r="E32" s="182">
        <f t="shared" ref="E32" si="63">IF(E26=0,0,SUM(E26:E30)/E31)</f>
        <v>0.6425052046592501</v>
      </c>
      <c r="F32" s="182">
        <f t="shared" ref="F32" si="64">IF(F26=0,0,SUM(F26:F30)/F31)</f>
        <v>0.62621492879418605</v>
      </c>
      <c r="G32" s="182">
        <f>IF(G26=0,0,SUM(G26:G30)/G31)</f>
        <v>0.62805432097210234</v>
      </c>
      <c r="H32" s="182">
        <f t="shared" ref="H32" si="65">IF(H26=0,0,SUM(H26:H30)/H31)</f>
        <v>0.63676935517032751</v>
      </c>
      <c r="I32" s="182">
        <f t="shared" ref="I32" si="66">IF(I26=0,0,SUM(I26:I30)/I31)</f>
        <v>0</v>
      </c>
      <c r="J32" s="182">
        <f t="shared" ref="J32" si="67">IF(J26=0,0,SUM(J26:J30)/J31)</f>
        <v>0</v>
      </c>
      <c r="K32" s="182">
        <f t="shared" ref="K32" si="68">IF(K26=0,0,SUM(K26:K30)/K31)</f>
        <v>0</v>
      </c>
      <c r="L32" s="182">
        <f t="shared" ref="L32" si="69">IF(L26=0,0,SUM(L26:L30)/L31)</f>
        <v>0</v>
      </c>
      <c r="M32" s="182">
        <f t="shared" ref="M32" si="70">IF(M26=0,0,SUM(M26:M30)/M31)</f>
        <v>0</v>
      </c>
      <c r="N32" s="182">
        <f t="shared" ref="N32" si="71">IF(N26=0,0,SUM(N26:N30)/N31)</f>
        <v>0.64687194417880334</v>
      </c>
      <c r="O32" s="182">
        <f t="shared" ref="O32" si="72">IF(O26=0,0,SUM(O26:O30)/O31)</f>
        <v>0.64687194417880323</v>
      </c>
      <c r="P32" s="182">
        <f t="shared" ref="P32" si="73">IF(P26=0,0,SUM(P26:P30)/P31)</f>
        <v>0.65966559817613157</v>
      </c>
      <c r="Q32" s="56"/>
    </row>
    <row r="34" spans="1:17" x14ac:dyDescent="0.3">
      <c r="A34" s="43" t="s">
        <v>10</v>
      </c>
      <c r="B34" s="41"/>
      <c r="C34" s="41"/>
      <c r="D34" s="41"/>
      <c r="E34" s="41"/>
      <c r="F34" s="41"/>
      <c r="G34" s="41"/>
      <c r="H34" s="41"/>
      <c r="I34" s="41"/>
      <c r="J34" s="41"/>
      <c r="K34" s="41"/>
      <c r="L34" s="41"/>
      <c r="M34" s="41"/>
      <c r="N34" s="41"/>
      <c r="O34" s="71"/>
      <c r="P34" s="71"/>
      <c r="Q34" s="41"/>
    </row>
    <row r="35" spans="1:17" ht="28.8" x14ac:dyDescent="0.3">
      <c r="A35" s="2"/>
      <c r="B35" s="1">
        <f>'Collection Reports'!$B$1</f>
        <v>45352</v>
      </c>
      <c r="C35" s="1">
        <f t="shared" ref="C35" si="74">EOMONTH(B35,1)</f>
        <v>45412</v>
      </c>
      <c r="D35" s="1">
        <f t="shared" ref="D35" si="75">EOMONTH(C35,1)</f>
        <v>45443</v>
      </c>
      <c r="E35" s="1">
        <f t="shared" ref="E35" si="76">EOMONTH(D35,1)</f>
        <v>45473</v>
      </c>
      <c r="F35" s="1">
        <f t="shared" ref="F35" si="77">EOMONTH(E35,1)</f>
        <v>45504</v>
      </c>
      <c r="G35" s="1">
        <f>EOMONTH(F35,1)</f>
        <v>45535</v>
      </c>
      <c r="H35" s="1">
        <f>EOMONTH(G35,1)</f>
        <v>45565</v>
      </c>
      <c r="I35" s="1">
        <f t="shared" ref="I35" si="78">EOMONTH(H35,1)</f>
        <v>45596</v>
      </c>
      <c r="J35" s="1">
        <f t="shared" ref="J35" si="79">EOMONTH(I35,1)</f>
        <v>45626</v>
      </c>
      <c r="K35" s="1">
        <f t="shared" ref="K35" si="80">EOMONTH(J35,1)</f>
        <v>45657</v>
      </c>
      <c r="L35" s="1">
        <f t="shared" ref="L35" si="81">EOMONTH(K35,1)</f>
        <v>45688</v>
      </c>
      <c r="M35" s="1">
        <f t="shared" ref="M35" si="82">EOMONTH(L35,1)</f>
        <v>45716</v>
      </c>
      <c r="N35" s="1" t="s">
        <v>0</v>
      </c>
      <c r="O35" s="173" t="s">
        <v>139</v>
      </c>
      <c r="P35" s="72" t="s">
        <v>1</v>
      </c>
      <c r="Q35" s="2" t="s">
        <v>79</v>
      </c>
    </row>
    <row r="36" spans="1:17" x14ac:dyDescent="0.3">
      <c r="A36" t="s">
        <v>2</v>
      </c>
      <c r="B36" s="280">
        <v>431.1</v>
      </c>
      <c r="C36" s="280">
        <v>410.02</v>
      </c>
      <c r="D36" s="280">
        <v>438.81</v>
      </c>
      <c r="E36" s="280">
        <v>373.1</v>
      </c>
      <c r="F36" s="280">
        <v>392.81</v>
      </c>
      <c r="G36" s="334">
        <v>467.81</v>
      </c>
      <c r="H36" s="280">
        <v>397.67</v>
      </c>
      <c r="I36" s="280"/>
      <c r="J36" s="280"/>
      <c r="K36" s="280"/>
      <c r="L36" s="280"/>
      <c r="M36" s="280"/>
      <c r="N36" s="5">
        <f t="shared" ref="N36:N39" si="83">SUM(B36:M36)</f>
        <v>2911.32</v>
      </c>
      <c r="O36" s="5">
        <f>N36/$P$1*260</f>
        <v>4979.8894736842103</v>
      </c>
      <c r="P36" s="280">
        <v>5199.03</v>
      </c>
      <c r="Q36" s="56">
        <f>IF(P36=0,0,O36/P36-1)</f>
        <v>-4.2150271553691665E-2</v>
      </c>
    </row>
    <row r="37" spans="1:17" x14ac:dyDescent="0.3">
      <c r="A37" t="s">
        <v>4</v>
      </c>
      <c r="B37" s="280">
        <v>263.17</v>
      </c>
      <c r="C37" s="280">
        <v>247.48</v>
      </c>
      <c r="D37" s="280">
        <v>275.26</v>
      </c>
      <c r="E37" s="280">
        <v>232.46</v>
      </c>
      <c r="F37" s="280">
        <v>240.07</v>
      </c>
      <c r="G37" s="334">
        <v>277.69</v>
      </c>
      <c r="H37" s="280">
        <v>253.37</v>
      </c>
      <c r="I37" s="280"/>
      <c r="J37" s="280"/>
      <c r="K37" s="280"/>
      <c r="L37" s="280"/>
      <c r="M37" s="280"/>
      <c r="N37" s="5">
        <f t="shared" si="83"/>
        <v>1789.5</v>
      </c>
      <c r="O37" s="5">
        <f>N37/$P$1*260</f>
        <v>3060.9868421052633</v>
      </c>
      <c r="P37" s="280">
        <v>3273.1</v>
      </c>
      <c r="Q37" s="56">
        <f t="shared" ref="Q37:Q41" si="84">IF(P37=0,0,O37/P37-1)</f>
        <v>-6.48049732347733E-2</v>
      </c>
    </row>
    <row r="38" spans="1:17" x14ac:dyDescent="0.3">
      <c r="A38" t="s">
        <v>3</v>
      </c>
      <c r="B38" s="280">
        <v>688.74</v>
      </c>
      <c r="C38" s="280">
        <v>706.07</v>
      </c>
      <c r="D38" s="280">
        <v>732.17</v>
      </c>
      <c r="E38" s="280">
        <v>537.20000000000005</v>
      </c>
      <c r="F38" s="280">
        <v>518.02</v>
      </c>
      <c r="G38" s="334">
        <v>631.73</v>
      </c>
      <c r="H38" s="280">
        <v>552.54</v>
      </c>
      <c r="I38" s="280"/>
      <c r="J38" s="280"/>
      <c r="K38" s="280"/>
      <c r="L38" s="280"/>
      <c r="M38" s="280"/>
      <c r="N38" s="5">
        <f t="shared" si="83"/>
        <v>4366.47</v>
      </c>
      <c r="O38" s="5">
        <f t="shared" ref="O38:O41" si="85">N38/$P$1*260</f>
        <v>7468.9618421052637</v>
      </c>
      <c r="P38" s="280">
        <v>8353.7899999999991</v>
      </c>
      <c r="Q38" s="56">
        <f t="shared" si="84"/>
        <v>-0.10591936808259905</v>
      </c>
    </row>
    <row r="39" spans="1:17" x14ac:dyDescent="0.3">
      <c r="A39" t="s">
        <v>111</v>
      </c>
      <c r="B39" s="280">
        <v>0</v>
      </c>
      <c r="C39" s="280">
        <v>0.11799999999999999</v>
      </c>
      <c r="D39" s="280">
        <v>5.9299999999999999E-2</v>
      </c>
      <c r="E39" s="280">
        <v>6.5705E-2</v>
      </c>
      <c r="F39" s="280">
        <v>3.7649999999999996E-2</v>
      </c>
      <c r="G39" s="334">
        <v>0</v>
      </c>
      <c r="H39" s="280">
        <v>2.86E-2</v>
      </c>
      <c r="I39" s="280"/>
      <c r="J39" s="280"/>
      <c r="K39" s="280"/>
      <c r="L39" s="280"/>
      <c r="M39" s="280"/>
      <c r="N39" s="5">
        <f t="shared" si="83"/>
        <v>0.309255</v>
      </c>
      <c r="O39" s="5">
        <f t="shared" si="85"/>
        <v>0.52898881578947365</v>
      </c>
      <c r="P39" s="280">
        <v>0.48480000000000001</v>
      </c>
      <c r="Q39" s="56">
        <f t="shared" si="84"/>
        <v>9.1148547420531356E-2</v>
      </c>
    </row>
    <row r="40" spans="1:17" x14ac:dyDescent="0.3">
      <c r="A40" t="s">
        <v>112</v>
      </c>
      <c r="B40" s="280">
        <v>0.13266609117647057</v>
      </c>
      <c r="C40" s="280">
        <v>0.10277890294117648</v>
      </c>
      <c r="D40" s="280">
        <v>0.11661582941176472</v>
      </c>
      <c r="E40" s="280">
        <v>8.1965741176470583E-2</v>
      </c>
      <c r="F40" s="280">
        <v>9.1825005882352942E-2</v>
      </c>
      <c r="G40" s="334">
        <v>9.9529455882352957E-2</v>
      </c>
      <c r="H40" s="280">
        <v>5.6147088235294115E-2</v>
      </c>
      <c r="I40" s="280"/>
      <c r="J40" s="280"/>
      <c r="K40" s="280"/>
      <c r="L40" s="280"/>
      <c r="M40" s="280"/>
      <c r="N40" s="5">
        <f t="shared" ref="N40:N41" si="86">SUM(B40:M40)</f>
        <v>0.68152811470588237</v>
      </c>
      <c r="O40" s="5">
        <f t="shared" si="85"/>
        <v>1.1657717751547989</v>
      </c>
      <c r="P40" s="280">
        <v>1.7880981617647056</v>
      </c>
      <c r="Q40" s="56">
        <f t="shared" si="84"/>
        <v>-0.34803815579997122</v>
      </c>
    </row>
    <row r="41" spans="1:17" x14ac:dyDescent="0.3">
      <c r="A41" s="146" t="s">
        <v>9560</v>
      </c>
      <c r="B41" s="283">
        <v>1.9272616666666669E-2</v>
      </c>
      <c r="C41" s="283">
        <v>2.3490808333333339E-2</v>
      </c>
      <c r="D41" s="283">
        <v>2.0714583333333335E-2</v>
      </c>
      <c r="E41" s="282">
        <v>1.7494166666666665E-2</v>
      </c>
      <c r="F41" s="283">
        <v>2.2024441666666665E-2</v>
      </c>
      <c r="G41" s="283">
        <v>1.6489208333333335E-2</v>
      </c>
      <c r="H41" s="283">
        <v>1.7574000000000003E-2</v>
      </c>
      <c r="I41" s="283"/>
      <c r="J41" s="283"/>
      <c r="K41" s="283"/>
      <c r="L41" s="283"/>
      <c r="M41" s="283"/>
      <c r="N41" s="17">
        <f t="shared" si="86"/>
        <v>0.13705982500000002</v>
      </c>
      <c r="O41" s="5">
        <f t="shared" si="85"/>
        <v>0.23444443750000002</v>
      </c>
      <c r="P41" s="283">
        <v>0.25133183333333331</v>
      </c>
      <c r="Q41" s="78">
        <f t="shared" si="84"/>
        <v>-6.7191631117161643E-2</v>
      </c>
    </row>
    <row r="42" spans="1:17" x14ac:dyDescent="0.3">
      <c r="A42" t="s">
        <v>33</v>
      </c>
      <c r="B42" s="70">
        <f t="shared" ref="B42" si="87">SUM(B36:B41)</f>
        <v>1383.1619387078431</v>
      </c>
      <c r="C42" s="70">
        <f t="shared" ref="C42:N42" si="88">SUM(C36:C41)</f>
        <v>1363.8142697112746</v>
      </c>
      <c r="D42" s="75">
        <f t="shared" si="88"/>
        <v>1446.4366304127448</v>
      </c>
      <c r="E42" s="75">
        <f t="shared" si="88"/>
        <v>1142.9251649078433</v>
      </c>
      <c r="F42" s="70">
        <f t="shared" si="88"/>
        <v>1151.0514994475491</v>
      </c>
      <c r="G42" s="70">
        <f>SUM(G36:G41)</f>
        <v>1377.3460186642155</v>
      </c>
      <c r="H42" s="70">
        <f t="shared" si="88"/>
        <v>1203.6823210882353</v>
      </c>
      <c r="I42" s="70">
        <f t="shared" si="88"/>
        <v>0</v>
      </c>
      <c r="J42" s="70">
        <f t="shared" si="88"/>
        <v>0</v>
      </c>
      <c r="K42" s="70">
        <f t="shared" si="88"/>
        <v>0</v>
      </c>
      <c r="L42" s="70">
        <f t="shared" si="88"/>
        <v>0</v>
      </c>
      <c r="M42" s="70">
        <f t="shared" si="88"/>
        <v>0</v>
      </c>
      <c r="N42" s="5">
        <f t="shared" si="88"/>
        <v>9068.417842939707</v>
      </c>
      <c r="O42" s="75">
        <f>SUM(O36:O41)</f>
        <v>15511.767362923181</v>
      </c>
      <c r="P42" s="70">
        <f>SUM(P36:P41)</f>
        <v>16828.444229995093</v>
      </c>
      <c r="Q42" s="56">
        <f>IF(P42=0,0,O42/P42-1)</f>
        <v>-7.8241152246567247E-2</v>
      </c>
    </row>
    <row r="43" spans="1:17" x14ac:dyDescent="0.3">
      <c r="A43" t="s">
        <v>2450</v>
      </c>
      <c r="B43" s="182">
        <f>IF(B37=0,0,SUM(B37:B41)/B42)</f>
        <v>0.68832282906603426</v>
      </c>
      <c r="C43" s="182">
        <f t="shared" ref="C43" si="89">IF(C37=0,0,SUM(C37:C41)/C42)</f>
        <v>0.69935788977570756</v>
      </c>
      <c r="D43" s="182">
        <f t="shared" ref="D43" si="90">IF(D37=0,0,SUM(D37:D41)/D42)</f>
        <v>0.69662687547204605</v>
      </c>
      <c r="E43" s="182">
        <f t="shared" ref="E43" si="91">IF(E37=0,0,SUM(E37:E41)/E42)</f>
        <v>0.67355692966119607</v>
      </c>
      <c r="F43" s="182">
        <f t="shared" ref="F43" si="92">IF(F37=0,0,SUM(F37:F41)/F42)</f>
        <v>0.65873811885173639</v>
      </c>
      <c r="G43" s="182">
        <f>IF(G37=0,0,SUM(G37:G41)/G42)</f>
        <v>0.66035404781313156</v>
      </c>
      <c r="H43" s="182">
        <f t="shared" ref="H43" si="93">IF(H37=0,0,SUM(H37:H41)/H42)</f>
        <v>0.66962213116125924</v>
      </c>
      <c r="I43" s="182">
        <f t="shared" ref="I43" si="94">IF(I37=0,0,SUM(I37:I41)/I42)</f>
        <v>0</v>
      </c>
      <c r="J43" s="182">
        <f t="shared" ref="J43" si="95">IF(J37=0,0,SUM(J37:J41)/J42)</f>
        <v>0</v>
      </c>
      <c r="K43" s="182">
        <f t="shared" ref="K43" si="96">IF(K37=0,0,SUM(K37:K41)/K42)</f>
        <v>0</v>
      </c>
      <c r="L43" s="182">
        <f t="shared" ref="L43" si="97">IF(L37=0,0,SUM(L37:L41)/L42)</f>
        <v>0</v>
      </c>
      <c r="M43" s="182">
        <f t="shared" ref="M43" si="98">IF(M37=0,0,SUM(M37:M41)/M42)</f>
        <v>0</v>
      </c>
      <c r="N43" s="182">
        <f t="shared" ref="N43" si="99">IF(N37=0,0,SUM(N37:N41)/N42)</f>
        <v>0.67896053639978293</v>
      </c>
      <c r="O43" s="182">
        <f t="shared" ref="O43" si="100">IF(O37=0,0,SUM(O37:O41)/O42)</f>
        <v>0.67896053639978304</v>
      </c>
      <c r="P43" s="182">
        <f t="shared" ref="P43" si="101">IF(P37=0,0,SUM(P37:P41)/P42)</f>
        <v>0.6910570027184556</v>
      </c>
      <c r="Q43" s="56"/>
    </row>
    <row r="45" spans="1:17" x14ac:dyDescent="0.3">
      <c r="A45" s="43" t="s">
        <v>11</v>
      </c>
      <c r="B45" s="41"/>
      <c r="C45" s="41"/>
      <c r="D45" s="41"/>
      <c r="E45" s="41"/>
      <c r="F45" s="41"/>
      <c r="G45" s="41"/>
      <c r="H45" s="41"/>
      <c r="I45" s="41"/>
      <c r="J45" s="41"/>
      <c r="K45" s="41"/>
      <c r="L45" s="41"/>
      <c r="M45" s="41"/>
      <c r="N45" s="41"/>
      <c r="O45" s="71"/>
      <c r="P45" s="71"/>
      <c r="Q45" s="41"/>
    </row>
    <row r="46" spans="1:17" ht="28.8" x14ac:dyDescent="0.3">
      <c r="A46" s="2"/>
      <c r="B46" s="1">
        <f>'Collection Reports'!$B$1</f>
        <v>45352</v>
      </c>
      <c r="C46" s="1">
        <f t="shared" ref="C46" si="102">EOMONTH(B46,1)</f>
        <v>45412</v>
      </c>
      <c r="D46" s="1">
        <f t="shared" ref="D46" si="103">EOMONTH(C46,1)</f>
        <v>45443</v>
      </c>
      <c r="E46" s="1">
        <f t="shared" ref="E46" si="104">EOMONTH(D46,1)</f>
        <v>45473</v>
      </c>
      <c r="F46" s="1">
        <f t="shared" ref="F46" si="105">EOMONTH(E46,1)</f>
        <v>45504</v>
      </c>
      <c r="G46" s="1">
        <f>EOMONTH(F46,1)</f>
        <v>45535</v>
      </c>
      <c r="H46" s="1">
        <f>EOMONTH(G46,1)</f>
        <v>45565</v>
      </c>
      <c r="I46" s="1">
        <f t="shared" ref="I46" si="106">EOMONTH(H46,1)</f>
        <v>45596</v>
      </c>
      <c r="J46" s="1">
        <f t="shared" ref="J46" si="107">EOMONTH(I46,1)</f>
        <v>45626</v>
      </c>
      <c r="K46" s="1">
        <f t="shared" ref="K46" si="108">EOMONTH(J46,1)</f>
        <v>45657</v>
      </c>
      <c r="L46" s="1">
        <f t="shared" ref="L46" si="109">EOMONTH(K46,1)</f>
        <v>45688</v>
      </c>
      <c r="M46" s="1">
        <f t="shared" ref="M46" si="110">EOMONTH(L46,1)</f>
        <v>45716</v>
      </c>
      <c r="N46" s="72" t="s">
        <v>0</v>
      </c>
      <c r="O46" s="173" t="s">
        <v>139</v>
      </c>
      <c r="P46" s="72" t="s">
        <v>1</v>
      </c>
      <c r="Q46" s="2" t="s">
        <v>79</v>
      </c>
    </row>
    <row r="47" spans="1:17" x14ac:dyDescent="0.3">
      <c r="A47" t="s">
        <v>2</v>
      </c>
      <c r="B47" s="280">
        <v>218.32</v>
      </c>
      <c r="C47" s="280">
        <v>212.84</v>
      </c>
      <c r="D47" s="280">
        <v>253.25</v>
      </c>
      <c r="E47" s="280">
        <v>203.93</v>
      </c>
      <c r="F47" s="280">
        <v>242.03</v>
      </c>
      <c r="G47" s="334">
        <v>228.42</v>
      </c>
      <c r="H47" s="280">
        <v>211.02</v>
      </c>
      <c r="I47" s="280"/>
      <c r="J47" s="280"/>
      <c r="K47" s="280"/>
      <c r="L47" s="280"/>
      <c r="M47" s="280"/>
      <c r="N47" s="5">
        <f t="shared" ref="N47:N50" si="111">SUM(B47:M47)</f>
        <v>1569.81</v>
      </c>
      <c r="O47" s="5">
        <f>N47/$P$1*260</f>
        <v>2685.2013157894735</v>
      </c>
      <c r="P47" s="280">
        <v>2884.42</v>
      </c>
      <c r="Q47" s="56">
        <f>IF(P47=0,0,O47/P47-1)</f>
        <v>-6.9067155341637654E-2</v>
      </c>
    </row>
    <row r="48" spans="1:17" x14ac:dyDescent="0.3">
      <c r="A48" t="s">
        <v>4</v>
      </c>
      <c r="B48" s="280">
        <v>141.1</v>
      </c>
      <c r="C48" s="280">
        <v>137.38999999999999</v>
      </c>
      <c r="D48" s="280">
        <v>167.92</v>
      </c>
      <c r="E48" s="280">
        <v>135.83000000000001</v>
      </c>
      <c r="F48" s="280">
        <v>156.02000000000001</v>
      </c>
      <c r="G48" s="334">
        <v>145.4</v>
      </c>
      <c r="H48" s="280">
        <v>142.84</v>
      </c>
      <c r="I48" s="280"/>
      <c r="J48" s="280"/>
      <c r="K48" s="280"/>
      <c r="L48" s="280"/>
      <c r="M48" s="280"/>
      <c r="N48" s="5">
        <f t="shared" si="111"/>
        <v>1026.5</v>
      </c>
      <c r="O48" s="5">
        <f>N48/$P$1*260</f>
        <v>1755.8552631578948</v>
      </c>
      <c r="P48" s="280">
        <v>1932.9400000000003</v>
      </c>
      <c r="Q48" s="56">
        <f t="shared" ref="Q48:Q52" si="112">IF(P48=0,0,O48/P48-1)</f>
        <v>-9.1614192288485663E-2</v>
      </c>
    </row>
    <row r="49" spans="1:17" x14ac:dyDescent="0.3">
      <c r="A49" t="s">
        <v>3</v>
      </c>
      <c r="B49" s="280">
        <v>331.87</v>
      </c>
      <c r="C49" s="280">
        <v>349.46</v>
      </c>
      <c r="D49" s="280">
        <v>402.9</v>
      </c>
      <c r="E49" s="280">
        <v>280.3</v>
      </c>
      <c r="F49" s="280">
        <v>302.73</v>
      </c>
      <c r="G49" s="334">
        <v>294.62</v>
      </c>
      <c r="H49" s="280">
        <v>277.33999999999997</v>
      </c>
      <c r="I49" s="280"/>
      <c r="J49" s="280"/>
      <c r="K49" s="280"/>
      <c r="L49" s="280"/>
      <c r="M49" s="280"/>
      <c r="N49" s="5">
        <f t="shared" si="111"/>
        <v>2239.2200000000003</v>
      </c>
      <c r="O49" s="5">
        <f t="shared" ref="O49:O52" si="113">N49/$P$1*260</f>
        <v>3830.2447368421053</v>
      </c>
      <c r="P49" s="280">
        <v>4454.8200000000006</v>
      </c>
      <c r="Q49" s="56">
        <f t="shared" si="112"/>
        <v>-0.14020213233259593</v>
      </c>
    </row>
    <row r="50" spans="1:17" x14ac:dyDescent="0.3">
      <c r="A50" t="s">
        <v>111</v>
      </c>
      <c r="B50" s="280">
        <v>1.2100000000000001E-2</v>
      </c>
      <c r="C50" s="280">
        <v>3.5749999999999997E-2</v>
      </c>
      <c r="D50" s="280">
        <v>7.4000000000000003E-3</v>
      </c>
      <c r="E50" s="280">
        <v>2.8300000000000002E-2</v>
      </c>
      <c r="F50" s="280">
        <v>7.9250000000000001E-2</v>
      </c>
      <c r="G50" s="334">
        <v>0.20150000000000001</v>
      </c>
      <c r="H50" s="280">
        <v>3.2199999999999999E-2</v>
      </c>
      <c r="I50" s="280"/>
      <c r="J50" s="280"/>
      <c r="K50" s="280"/>
      <c r="L50" s="280"/>
      <c r="M50" s="280"/>
      <c r="N50" s="5">
        <f t="shared" si="111"/>
        <v>0.39650000000000002</v>
      </c>
      <c r="O50" s="5">
        <f t="shared" si="113"/>
        <v>0.67822368421052637</v>
      </c>
      <c r="P50" s="280">
        <v>0.59045000000000003</v>
      </c>
      <c r="Q50" s="56">
        <f t="shared" si="112"/>
        <v>0.14865557491832737</v>
      </c>
    </row>
    <row r="51" spans="1:17" x14ac:dyDescent="0.3">
      <c r="A51" t="s">
        <v>112</v>
      </c>
      <c r="B51" s="280">
        <v>0.10315542647058824</v>
      </c>
      <c r="C51" s="280">
        <v>8.4939514705882346E-2</v>
      </c>
      <c r="D51" s="280">
        <v>0.10734095588235293</v>
      </c>
      <c r="E51" s="280">
        <v>8.4229132352941175E-2</v>
      </c>
      <c r="F51" s="280">
        <v>9.103485294117647E-2</v>
      </c>
      <c r="G51" s="334">
        <v>2.252432352941176E-2</v>
      </c>
      <c r="H51" s="280">
        <v>5.1049308823529413E-2</v>
      </c>
      <c r="I51" s="280"/>
      <c r="J51" s="280"/>
      <c r="K51" s="280"/>
      <c r="L51" s="280"/>
      <c r="M51" s="280"/>
      <c r="N51" s="5">
        <f t="shared" ref="N51:N52" si="114">SUM(B51:M51)</f>
        <v>0.54427351470588226</v>
      </c>
      <c r="O51" s="5">
        <f t="shared" si="113"/>
        <v>0.93099416989164074</v>
      </c>
      <c r="P51" s="280">
        <v>1.1124626911764706</v>
      </c>
      <c r="Q51" s="56">
        <f t="shared" si="112"/>
        <v>-0.1631232424459288</v>
      </c>
    </row>
    <row r="52" spans="1:17" x14ac:dyDescent="0.3">
      <c r="A52" s="146" t="s">
        <v>9560</v>
      </c>
      <c r="B52" s="283">
        <v>9.8813166666666657E-3</v>
      </c>
      <c r="C52" s="283">
        <v>9.7342083333333326E-3</v>
      </c>
      <c r="D52" s="283">
        <v>1.4035858333333331E-2</v>
      </c>
      <c r="E52" s="282">
        <v>1.1842483333333334E-2</v>
      </c>
      <c r="F52" s="283">
        <v>1.6501716666666666E-2</v>
      </c>
      <c r="G52" s="283">
        <v>6.3633416666666661E-3</v>
      </c>
      <c r="H52" s="283">
        <v>1.4077499999999998E-2</v>
      </c>
      <c r="I52" s="283"/>
      <c r="J52" s="283"/>
      <c r="K52" s="283"/>
      <c r="L52" s="283"/>
      <c r="M52" s="283"/>
      <c r="N52" s="17">
        <f t="shared" si="114"/>
        <v>8.243642499999998E-2</v>
      </c>
      <c r="O52" s="5">
        <f t="shared" si="113"/>
        <v>0.14100967434210521</v>
      </c>
      <c r="P52" s="283">
        <v>0.11979110833333334</v>
      </c>
      <c r="Q52" s="78">
        <f t="shared" si="112"/>
        <v>0.17712972443437636</v>
      </c>
    </row>
    <row r="53" spans="1:17" x14ac:dyDescent="0.3">
      <c r="A53" t="s">
        <v>33</v>
      </c>
      <c r="B53" s="70">
        <f t="shared" ref="B53" si="115">SUM(B47:B52)</f>
        <v>691.41513674313728</v>
      </c>
      <c r="C53" s="70">
        <f t="shared" ref="C53:N53" si="116">SUM(C47:C52)</f>
        <v>699.82042372303931</v>
      </c>
      <c r="D53" s="75">
        <f t="shared" si="116"/>
        <v>824.19877681421565</v>
      </c>
      <c r="E53" s="75">
        <f t="shared" si="116"/>
        <v>620.18437161568613</v>
      </c>
      <c r="F53" s="70">
        <f t="shared" si="116"/>
        <v>700.96678656960785</v>
      </c>
      <c r="G53" s="70">
        <f>SUM(G47:G52)</f>
        <v>668.67038766519613</v>
      </c>
      <c r="H53" s="70">
        <f t="shared" si="116"/>
        <v>631.29732680882353</v>
      </c>
      <c r="I53" s="70">
        <f t="shared" si="116"/>
        <v>0</v>
      </c>
      <c r="J53" s="70">
        <f t="shared" si="116"/>
        <v>0</v>
      </c>
      <c r="K53" s="75">
        <f>SUM(K47:K52)</f>
        <v>0</v>
      </c>
      <c r="L53" s="70">
        <f t="shared" si="116"/>
        <v>0</v>
      </c>
      <c r="M53" s="70">
        <f t="shared" si="116"/>
        <v>0</v>
      </c>
      <c r="N53" s="5">
        <f t="shared" si="116"/>
        <v>4836.5532099397069</v>
      </c>
      <c r="O53" s="75">
        <f>SUM(O47:O52)</f>
        <v>8273.0515433179189</v>
      </c>
      <c r="P53" s="70">
        <f>SUM(P47:P52)</f>
        <v>9274.0027037995096</v>
      </c>
      <c r="Q53" s="56">
        <f>IF(P53=0,0,O53/P53-1)</f>
        <v>-0.10793086787342709</v>
      </c>
    </row>
    <row r="54" spans="1:17" x14ac:dyDescent="0.3">
      <c r="A54" t="s">
        <v>2450</v>
      </c>
      <c r="B54" s="182">
        <f>IF(B48=0,0,SUM(B48:B52)/B53)</f>
        <v>0.68424179859818934</v>
      </c>
      <c r="C54" s="182">
        <f t="shared" ref="C54" si="117">IF(C48=0,0,SUM(C48:C52)/C53)</f>
        <v>0.69586483505626628</v>
      </c>
      <c r="D54" s="182">
        <f t="shared" ref="D54" si="118">IF(D48=0,0,SUM(D48:D52)/D53)</f>
        <v>0.69273189050475181</v>
      </c>
      <c r="E54" s="182">
        <f t="shared" ref="E54" si="119">IF(E48=0,0,SUM(E48:E52)/E53)</f>
        <v>0.67117842800725958</v>
      </c>
      <c r="F54" s="182">
        <f t="shared" ref="F54" si="120">IF(F48=0,0,SUM(F48:F52)/F53)</f>
        <v>0.65471973189422172</v>
      </c>
      <c r="G54" s="182">
        <f>IF(G48=0,0,SUM(G48:G52)/G53)</f>
        <v>0.65839671650844789</v>
      </c>
      <c r="H54" s="182">
        <f t="shared" ref="H54" si="121">IF(H48=0,0,SUM(H48:H52)/H53)</f>
        <v>0.66573595192190083</v>
      </c>
      <c r="I54" s="182">
        <f t="shared" ref="I54" si="122">IF(I48=0,0,SUM(I48:I52)/I53)</f>
        <v>0</v>
      </c>
      <c r="J54" s="182">
        <f t="shared" ref="J54" si="123">IF(J48=0,0,SUM(J48:J52)/J53)</f>
        <v>0</v>
      </c>
      <c r="K54" s="182">
        <f t="shared" ref="K54" si="124">IF(K48=0,0,SUM(K48:K52)/K53)</f>
        <v>0</v>
      </c>
      <c r="L54" s="182">
        <f t="shared" ref="L54" si="125">IF(L48=0,0,SUM(L48:L52)/L53)</f>
        <v>0</v>
      </c>
      <c r="M54" s="182">
        <f t="shared" ref="M54" si="126">IF(M48=0,0,SUM(M48:M52)/M53)</f>
        <v>0</v>
      </c>
      <c r="N54" s="182">
        <f t="shared" ref="N54" si="127">IF(N48=0,0,SUM(N48:N52)/N53)</f>
        <v>0.67542794799117478</v>
      </c>
      <c r="O54" s="182">
        <f t="shared" ref="O54" si="128">IF(O48=0,0,SUM(O48:O52)/O53)</f>
        <v>0.675427947991175</v>
      </c>
      <c r="P54" s="182">
        <f t="shared" ref="P54" si="129">IF(P48=0,0,SUM(P48:P52)/P53)</f>
        <v>0.68897787803983856</v>
      </c>
      <c r="Q54" s="56"/>
    </row>
    <row r="56" spans="1:17" x14ac:dyDescent="0.3">
      <c r="A56" s="43" t="s">
        <v>12</v>
      </c>
      <c r="B56" s="41"/>
      <c r="C56" s="41"/>
      <c r="D56" s="41"/>
      <c r="E56" s="41"/>
      <c r="F56" s="41"/>
      <c r="G56" s="41"/>
      <c r="H56" s="41"/>
      <c r="I56" s="41"/>
      <c r="J56" s="41"/>
      <c r="K56" s="41"/>
      <c r="L56" s="41"/>
      <c r="M56" s="41"/>
      <c r="N56" s="41"/>
      <c r="O56" s="71"/>
      <c r="P56" s="71"/>
      <c r="Q56" s="41"/>
    </row>
    <row r="57" spans="1:17" ht="28.8" x14ac:dyDescent="0.3">
      <c r="A57" s="2"/>
      <c r="B57" s="1">
        <f>'Collection Reports'!$B$1</f>
        <v>45352</v>
      </c>
      <c r="C57" s="1">
        <f t="shared" ref="C57" si="130">EOMONTH(B57,1)</f>
        <v>45412</v>
      </c>
      <c r="D57" s="1">
        <f t="shared" ref="D57" si="131">EOMONTH(C57,1)</f>
        <v>45443</v>
      </c>
      <c r="E57" s="1">
        <f t="shared" ref="E57" si="132">EOMONTH(D57,1)</f>
        <v>45473</v>
      </c>
      <c r="F57" s="1">
        <f t="shared" ref="F57" si="133">EOMONTH(E57,1)</f>
        <v>45504</v>
      </c>
      <c r="G57" s="1">
        <f>EOMONTH(F57,1)</f>
        <v>45535</v>
      </c>
      <c r="H57" s="1">
        <f>EOMONTH(G57,1)</f>
        <v>45565</v>
      </c>
      <c r="I57" s="1">
        <f t="shared" ref="I57" si="134">EOMONTH(H57,1)</f>
        <v>45596</v>
      </c>
      <c r="J57" s="1">
        <f t="shared" ref="J57" si="135">EOMONTH(I57,1)</f>
        <v>45626</v>
      </c>
      <c r="K57" s="1">
        <f t="shared" ref="K57" si="136">EOMONTH(J57,1)</f>
        <v>45657</v>
      </c>
      <c r="L57" s="1">
        <f t="shared" ref="L57" si="137">EOMONTH(K57,1)</f>
        <v>45688</v>
      </c>
      <c r="M57" s="1">
        <f t="shared" ref="M57" si="138">EOMONTH(L57,1)</f>
        <v>45716</v>
      </c>
      <c r="N57" s="1" t="s">
        <v>0</v>
      </c>
      <c r="O57" s="173" t="s">
        <v>139</v>
      </c>
      <c r="P57" s="72" t="s">
        <v>1</v>
      </c>
      <c r="Q57" s="2" t="s">
        <v>79</v>
      </c>
    </row>
    <row r="58" spans="1:17" x14ac:dyDescent="0.3">
      <c r="A58" t="s">
        <v>2</v>
      </c>
      <c r="B58" s="280">
        <v>311.52999999999997</v>
      </c>
      <c r="C58" s="280">
        <v>377.01</v>
      </c>
      <c r="D58" s="280">
        <v>294.39</v>
      </c>
      <c r="E58" s="280">
        <v>292.61</v>
      </c>
      <c r="F58" s="280">
        <v>359.08</v>
      </c>
      <c r="G58" s="334">
        <v>312.97000000000003</v>
      </c>
      <c r="H58" s="280">
        <v>333.77</v>
      </c>
      <c r="I58" s="280"/>
      <c r="J58" s="280"/>
      <c r="K58" s="280"/>
      <c r="L58" s="280"/>
      <c r="M58" s="280"/>
      <c r="N58" s="5">
        <f t="shared" ref="N58:N61" si="139">SUM(B58:M58)</f>
        <v>2281.3599999999997</v>
      </c>
      <c r="O58" s="5">
        <f>N58/$P$1*260</f>
        <v>3902.3263157894735</v>
      </c>
      <c r="P58" s="280">
        <v>4026.5499999999997</v>
      </c>
      <c r="Q58" s="56">
        <f>IF(P58=0,0,O58/P58-1)</f>
        <v>-3.0851146567291154E-2</v>
      </c>
    </row>
    <row r="59" spans="1:17" x14ac:dyDescent="0.3">
      <c r="A59" t="s">
        <v>4</v>
      </c>
      <c r="B59" s="280">
        <v>204.42</v>
      </c>
      <c r="C59" s="280">
        <v>246.17</v>
      </c>
      <c r="D59" s="280">
        <v>198.27</v>
      </c>
      <c r="E59" s="280">
        <v>197.04</v>
      </c>
      <c r="F59" s="280">
        <v>237.75</v>
      </c>
      <c r="G59" s="334">
        <v>198.66</v>
      </c>
      <c r="H59" s="280">
        <v>228.59</v>
      </c>
      <c r="I59" s="280"/>
      <c r="J59" s="280"/>
      <c r="K59" s="280"/>
      <c r="L59" s="280"/>
      <c r="M59" s="280"/>
      <c r="N59" s="5">
        <f t="shared" si="139"/>
        <v>1510.9</v>
      </c>
      <c r="O59" s="5">
        <f>N59/$P$1*260</f>
        <v>2584.4342105263158</v>
      </c>
      <c r="P59" s="280">
        <v>2735.21</v>
      </c>
      <c r="Q59" s="56">
        <f t="shared" ref="Q59:Q63" si="140">IF(P59=0,0,O59/P59-1)</f>
        <v>-5.5124026847548913E-2</v>
      </c>
    </row>
    <row r="60" spans="1:17" x14ac:dyDescent="0.3">
      <c r="A60" t="s">
        <v>3</v>
      </c>
      <c r="B60" s="280">
        <v>521.41</v>
      </c>
      <c r="C60" s="280">
        <v>679.03</v>
      </c>
      <c r="D60" s="280">
        <v>516.86</v>
      </c>
      <c r="E60" s="280">
        <v>441.34</v>
      </c>
      <c r="F60" s="280">
        <v>497.9</v>
      </c>
      <c r="G60" s="334">
        <v>440.72</v>
      </c>
      <c r="H60" s="280">
        <v>486.77</v>
      </c>
      <c r="I60" s="280"/>
      <c r="J60" s="280"/>
      <c r="K60" s="280"/>
      <c r="L60" s="280"/>
      <c r="M60" s="280"/>
      <c r="N60" s="5">
        <f t="shared" si="139"/>
        <v>3584.03</v>
      </c>
      <c r="O60" s="5">
        <f t="shared" ref="O60:O63" si="141">N60/$P$1*260</f>
        <v>6130.5776315789481</v>
      </c>
      <c r="P60" s="280">
        <v>6855.0599999999995</v>
      </c>
      <c r="Q60" s="56">
        <f t="shared" si="140"/>
        <v>-0.10568578078398316</v>
      </c>
    </row>
    <row r="61" spans="1:17" x14ac:dyDescent="0.3">
      <c r="A61" t="s">
        <v>111</v>
      </c>
      <c r="B61" s="280">
        <v>1.4999999999999999E-2</v>
      </c>
      <c r="C61" s="280">
        <v>0</v>
      </c>
      <c r="D61" s="280">
        <v>2.2000000000000001E-3</v>
      </c>
      <c r="E61" s="280">
        <v>0.13985</v>
      </c>
      <c r="F61" s="280">
        <v>8.3500000000000005E-2</v>
      </c>
      <c r="G61" s="334">
        <v>0.10445</v>
      </c>
      <c r="H61" s="280">
        <v>0</v>
      </c>
      <c r="I61" s="280"/>
      <c r="J61" s="280"/>
      <c r="K61" s="280"/>
      <c r="L61" s="280"/>
      <c r="M61" s="280"/>
      <c r="N61" s="5">
        <f t="shared" si="139"/>
        <v>0.34499999999999997</v>
      </c>
      <c r="O61" s="5">
        <f t="shared" si="141"/>
        <v>0.59013157894736845</v>
      </c>
      <c r="P61" s="280">
        <v>0.40057500000000001</v>
      </c>
      <c r="Q61" s="56">
        <f t="shared" si="140"/>
        <v>0.47321120625942314</v>
      </c>
    </row>
    <row r="62" spans="1:17" x14ac:dyDescent="0.3">
      <c r="A62" t="s">
        <v>112</v>
      </c>
      <c r="B62" s="280">
        <v>9.9847588235294132E-2</v>
      </c>
      <c r="C62" s="280">
        <v>0.10948986764705881</v>
      </c>
      <c r="D62" s="280">
        <v>8.2271308823529413E-2</v>
      </c>
      <c r="E62" s="280">
        <v>9.9263749999999998E-2</v>
      </c>
      <c r="F62" s="280">
        <v>0.12658223529411766</v>
      </c>
      <c r="G62" s="334">
        <v>6.5977161764705888E-2</v>
      </c>
      <c r="H62" s="280">
        <v>0.1076683823529412</v>
      </c>
      <c r="I62" s="280"/>
      <c r="J62" s="280"/>
      <c r="K62" s="280"/>
      <c r="L62" s="280"/>
      <c r="M62" s="280"/>
      <c r="N62" s="5">
        <f t="shared" ref="N62:N63" si="142">SUM(B62:M62)</f>
        <v>0.69110029411764706</v>
      </c>
      <c r="O62" s="5">
        <f t="shared" si="141"/>
        <v>1.1821452399380803</v>
      </c>
      <c r="P62" s="280">
        <v>1.5579562970588237</v>
      </c>
      <c r="Q62" s="56">
        <f t="shared" si="140"/>
        <v>-0.2412205386185835</v>
      </c>
    </row>
    <row r="63" spans="1:17" x14ac:dyDescent="0.3">
      <c r="A63" s="146" t="s">
        <v>9560</v>
      </c>
      <c r="B63" s="283">
        <v>2.7620908333333336E-2</v>
      </c>
      <c r="C63" s="283">
        <v>3.2773450000000003E-2</v>
      </c>
      <c r="D63" s="283">
        <v>2.743479166666667E-2</v>
      </c>
      <c r="E63" s="282">
        <v>2.723073333333333E-2</v>
      </c>
      <c r="F63" s="283">
        <v>3.6886358333333334E-2</v>
      </c>
      <c r="G63" s="283">
        <v>1.2657650000000003E-2</v>
      </c>
      <c r="H63" s="283">
        <v>2.9235175000000002E-2</v>
      </c>
      <c r="I63" s="283"/>
      <c r="J63" s="283"/>
      <c r="K63" s="283"/>
      <c r="L63" s="283"/>
      <c r="M63" s="283"/>
      <c r="N63" s="17">
        <f t="shared" si="142"/>
        <v>0.19383906666666667</v>
      </c>
      <c r="O63" s="5">
        <f t="shared" si="141"/>
        <v>0.33156682456140352</v>
      </c>
      <c r="P63" s="283">
        <v>0.25192858333333334</v>
      </c>
      <c r="Q63" s="78">
        <f t="shared" si="140"/>
        <v>0.31611435341855887</v>
      </c>
    </row>
    <row r="64" spans="1:17" x14ac:dyDescent="0.3">
      <c r="A64" t="s">
        <v>33</v>
      </c>
      <c r="B64" s="70">
        <f t="shared" ref="B64" si="143">SUM(B58:B63)</f>
        <v>1037.5024684965686</v>
      </c>
      <c r="C64" s="70">
        <f t="shared" ref="C64:N64" si="144">SUM(C58:C63)</f>
        <v>1302.3522633176469</v>
      </c>
      <c r="D64" s="70">
        <f t="shared" si="144"/>
        <v>1009.6319061004903</v>
      </c>
      <c r="E64" s="70">
        <f t="shared" si="144"/>
        <v>931.25634448333335</v>
      </c>
      <c r="F64" s="70">
        <f t="shared" si="144"/>
        <v>1094.9769685936274</v>
      </c>
      <c r="G64" s="70">
        <f>SUM(G58:G63)</f>
        <v>952.53308481176487</v>
      </c>
      <c r="H64" s="70">
        <f t="shared" si="144"/>
        <v>1049.2669035573531</v>
      </c>
      <c r="I64" s="70">
        <f t="shared" si="144"/>
        <v>0</v>
      </c>
      <c r="J64" s="70">
        <f t="shared" si="144"/>
        <v>0</v>
      </c>
      <c r="K64" s="75">
        <f>SUM(K58:K63)</f>
        <v>0</v>
      </c>
      <c r="L64" s="70">
        <f t="shared" si="144"/>
        <v>0</v>
      </c>
      <c r="M64" s="70">
        <f t="shared" si="144"/>
        <v>0</v>
      </c>
      <c r="N64" s="5">
        <f t="shared" si="144"/>
        <v>7377.5199393607845</v>
      </c>
      <c r="O64" s="75">
        <f>SUM(O58:O63)</f>
        <v>12619.442001538184</v>
      </c>
      <c r="P64" s="70">
        <f>SUM(P58:P63)</f>
        <v>13619.030459880392</v>
      </c>
      <c r="Q64" s="56">
        <f>IF(P64=0,0,O64/P64-1)</f>
        <v>-7.3396447807855703E-2</v>
      </c>
    </row>
    <row r="65" spans="1:17" x14ac:dyDescent="0.3">
      <c r="A65" t="s">
        <v>2450</v>
      </c>
      <c r="B65" s="182">
        <f>IF(B59=0,0,SUM(B59:B63)/B64)</f>
        <v>0.69973083490448551</v>
      </c>
      <c r="C65" s="182">
        <f t="shared" ref="C65" si="145">IF(C59=0,0,SUM(C59:C63)/C64)</f>
        <v>0.71051610948976696</v>
      </c>
      <c r="D65" s="182">
        <f t="shared" ref="D65" si="146">IF(D59=0,0,SUM(D59:D63)/D64)</f>
        <v>0.70841848576574318</v>
      </c>
      <c r="E65" s="182">
        <f t="shared" ref="E65" si="147">IF(E59=0,0,SUM(E59:E63)/E64)</f>
        <v>0.68579006013393462</v>
      </c>
      <c r="F65" s="182">
        <f t="shared" ref="F65" si="148">IF(F59=0,0,SUM(F59:F63)/F64)</f>
        <v>0.67206616184704115</v>
      </c>
      <c r="G65" s="182">
        <f>IF(G59=0,0,SUM(G59:G63)/G64)</f>
        <v>0.6714339848238996</v>
      </c>
      <c r="H65" s="182">
        <f t="shared" ref="H65" si="149">IF(H59=0,0,SUM(H59:H63)/H64)</f>
        <v>0.6819017174101154</v>
      </c>
      <c r="I65" s="182">
        <f t="shared" ref="I65" si="150">IF(I59=0,0,SUM(I59:I63)/I64)</f>
        <v>0</v>
      </c>
      <c r="J65" s="182">
        <f t="shared" ref="J65" si="151">IF(J59=0,0,SUM(J59:J63)/J64)</f>
        <v>0</v>
      </c>
      <c r="K65" s="182">
        <f t="shared" ref="K65" si="152">IF(K59=0,0,SUM(K59:K63)/K64)</f>
        <v>0</v>
      </c>
      <c r="L65" s="182">
        <f t="shared" ref="L65" si="153">IF(L59=0,0,SUM(L59:L63)/L64)</f>
        <v>0</v>
      </c>
      <c r="M65" s="182">
        <f t="shared" ref="M65" si="154">IF(M59=0,0,SUM(M59:M63)/M64)</f>
        <v>0</v>
      </c>
      <c r="N65" s="182">
        <f t="shared" ref="N65" si="155">IF(N59=0,0,SUM(N59:N63)/N64)</f>
        <v>0.69076871106394255</v>
      </c>
      <c r="O65" s="182">
        <f t="shared" ref="O65" si="156">IF(O59=0,0,SUM(O59:O63)/O64)</f>
        <v>0.69076871106394255</v>
      </c>
      <c r="P65" s="182">
        <f t="shared" ref="P65" si="157">IF(P59=0,0,SUM(P59:P63)/P64)</f>
        <v>0.70434385826057089</v>
      </c>
      <c r="Q65" s="56"/>
    </row>
    <row r="67" spans="1:17" x14ac:dyDescent="0.3">
      <c r="A67" s="43" t="s">
        <v>13</v>
      </c>
      <c r="B67" s="41"/>
      <c r="C67" s="41"/>
      <c r="D67" s="41"/>
      <c r="E67" s="41"/>
      <c r="F67" s="41"/>
      <c r="G67" s="41"/>
      <c r="H67" s="41"/>
      <c r="I67" s="41"/>
      <c r="J67" s="41"/>
      <c r="K67" s="41"/>
      <c r="L67" s="41"/>
      <c r="M67" s="41"/>
      <c r="N67" s="41"/>
      <c r="O67" s="71"/>
      <c r="P67" s="71"/>
      <c r="Q67" s="41"/>
    </row>
    <row r="68" spans="1:17" ht="28.8" x14ac:dyDescent="0.3">
      <c r="A68" s="2"/>
      <c r="B68" s="1">
        <f>'Collection Reports'!$B$1</f>
        <v>45352</v>
      </c>
      <c r="C68" s="1">
        <f t="shared" ref="C68" si="158">EOMONTH(B68,1)</f>
        <v>45412</v>
      </c>
      <c r="D68" s="1">
        <f t="shared" ref="D68" si="159">EOMONTH(C68,1)</f>
        <v>45443</v>
      </c>
      <c r="E68" s="1">
        <f t="shared" ref="E68" si="160">EOMONTH(D68,1)</f>
        <v>45473</v>
      </c>
      <c r="F68" s="1">
        <f t="shared" ref="F68" si="161">EOMONTH(E68,1)</f>
        <v>45504</v>
      </c>
      <c r="G68" s="1">
        <f>EOMONTH(F68,1)</f>
        <v>45535</v>
      </c>
      <c r="H68" s="1">
        <f>EOMONTH(G68,1)</f>
        <v>45565</v>
      </c>
      <c r="I68" s="1">
        <f t="shared" ref="I68" si="162">EOMONTH(H68,1)</f>
        <v>45596</v>
      </c>
      <c r="J68" s="1">
        <f t="shared" ref="J68" si="163">EOMONTH(I68,1)</f>
        <v>45626</v>
      </c>
      <c r="K68" s="1">
        <f t="shared" ref="K68" si="164">EOMONTH(J68,1)</f>
        <v>45657</v>
      </c>
      <c r="L68" s="1">
        <f t="shared" ref="L68" si="165">EOMONTH(K68,1)</f>
        <v>45688</v>
      </c>
      <c r="M68" s="1">
        <f t="shared" ref="M68" si="166">EOMONTH(L68,1)</f>
        <v>45716</v>
      </c>
      <c r="N68" s="1" t="s">
        <v>0</v>
      </c>
      <c r="O68" s="173" t="s">
        <v>139</v>
      </c>
      <c r="P68" s="72" t="s">
        <v>1</v>
      </c>
      <c r="Q68" s="2" t="s">
        <v>79</v>
      </c>
    </row>
    <row r="69" spans="1:17" x14ac:dyDescent="0.3">
      <c r="A69" t="s">
        <v>2</v>
      </c>
      <c r="B69" s="280">
        <v>888.47</v>
      </c>
      <c r="C69" s="280">
        <v>760.73</v>
      </c>
      <c r="D69" s="280">
        <v>893.41</v>
      </c>
      <c r="E69" s="280">
        <v>730.2</v>
      </c>
      <c r="F69" s="280">
        <v>729.14</v>
      </c>
      <c r="G69" s="334">
        <v>951.52</v>
      </c>
      <c r="H69" s="280">
        <v>754.93</v>
      </c>
      <c r="I69" s="280"/>
      <c r="J69" s="280"/>
      <c r="K69" s="280"/>
      <c r="L69" s="280"/>
      <c r="M69" s="280"/>
      <c r="N69" s="5">
        <f t="shared" ref="N69:N72" si="167">SUM(B69:M69)</f>
        <v>5708.4000000000005</v>
      </c>
      <c r="O69" s="5">
        <f>N69/$P$1*260</f>
        <v>9764.3684210526335</v>
      </c>
      <c r="P69" s="280">
        <v>10110.5</v>
      </c>
      <c r="Q69" s="56">
        <f>IF(P69=0,0,O69/P69-1)</f>
        <v>-3.4234862662318011E-2</v>
      </c>
    </row>
    <row r="70" spans="1:17" x14ac:dyDescent="0.3">
      <c r="A70" t="s">
        <v>4</v>
      </c>
      <c r="B70" s="280">
        <v>524.52</v>
      </c>
      <c r="C70" s="280">
        <v>446.43</v>
      </c>
      <c r="D70" s="280">
        <v>542.88</v>
      </c>
      <c r="E70" s="280">
        <v>443.46</v>
      </c>
      <c r="F70" s="280">
        <v>433.63</v>
      </c>
      <c r="G70" s="334">
        <v>547.62</v>
      </c>
      <c r="H70" s="280">
        <v>466.81</v>
      </c>
      <c r="I70" s="280"/>
      <c r="J70" s="280"/>
      <c r="K70" s="280"/>
      <c r="L70" s="280"/>
      <c r="M70" s="280"/>
      <c r="N70" s="5">
        <f t="shared" si="167"/>
        <v>3405.35</v>
      </c>
      <c r="O70" s="5">
        <f>N70/$P$1*260</f>
        <v>5824.9407894736842</v>
      </c>
      <c r="P70" s="280">
        <v>6214.9800000000005</v>
      </c>
      <c r="Q70" s="56">
        <f t="shared" ref="Q70:Q74" si="168">IF(P70=0,0,O70/P70-1)</f>
        <v>-6.2757918855139705E-2</v>
      </c>
    </row>
    <row r="71" spans="1:17" x14ac:dyDescent="0.3">
      <c r="A71" t="s">
        <v>3</v>
      </c>
      <c r="B71" s="280">
        <v>1239.6099999999999</v>
      </c>
      <c r="C71" s="280">
        <v>1137.9000000000001</v>
      </c>
      <c r="D71" s="280">
        <v>1255.3399999999999</v>
      </c>
      <c r="E71" s="280">
        <v>922.11</v>
      </c>
      <c r="F71" s="281">
        <v>836.77</v>
      </c>
      <c r="G71" s="334">
        <v>1125.1400000000001</v>
      </c>
      <c r="H71" s="280">
        <v>909.6</v>
      </c>
      <c r="I71" s="280"/>
      <c r="J71" s="280"/>
      <c r="K71" s="280"/>
      <c r="L71" s="280"/>
      <c r="M71" s="280"/>
      <c r="N71" s="5">
        <f t="shared" si="167"/>
        <v>7426.47</v>
      </c>
      <c r="O71" s="5">
        <f t="shared" ref="O71:O74" si="169">N71/$P$1*260</f>
        <v>12703.172368421054</v>
      </c>
      <c r="P71" s="280">
        <v>14366.86</v>
      </c>
      <c r="Q71" s="56">
        <f t="shared" si="168"/>
        <v>-0.11580036497738178</v>
      </c>
    </row>
    <row r="72" spans="1:17" x14ac:dyDescent="0.3">
      <c r="A72" t="s">
        <v>111</v>
      </c>
      <c r="B72" s="280">
        <v>5.1200000000000002E-2</v>
      </c>
      <c r="C72" s="280">
        <v>3.2149999999999998E-2</v>
      </c>
      <c r="D72" s="280">
        <v>0.28425</v>
      </c>
      <c r="E72" s="280">
        <v>9.9500000000000005E-2</v>
      </c>
      <c r="F72" s="280">
        <v>9.1700000000000004E-2</v>
      </c>
      <c r="G72" s="334">
        <v>0.12405000000000001</v>
      </c>
      <c r="H72" s="280">
        <v>9.5200000000000007E-2</v>
      </c>
      <c r="I72" s="280"/>
      <c r="J72" s="280"/>
      <c r="K72" s="280"/>
      <c r="L72" s="280"/>
      <c r="M72" s="280"/>
      <c r="N72" s="5">
        <f t="shared" si="167"/>
        <v>0.77805000000000013</v>
      </c>
      <c r="O72" s="5">
        <f t="shared" si="169"/>
        <v>1.3308750000000003</v>
      </c>
      <c r="P72" s="280">
        <v>0.90689999999999993</v>
      </c>
      <c r="Q72" s="56">
        <f t="shared" si="168"/>
        <v>0.4674991730069471</v>
      </c>
    </row>
    <row r="73" spans="1:17" x14ac:dyDescent="0.3">
      <c r="A73" t="s">
        <v>112</v>
      </c>
      <c r="B73" s="280">
        <v>0.57559071470588241</v>
      </c>
      <c r="C73" s="280">
        <v>0.40555220294117644</v>
      </c>
      <c r="D73" s="280">
        <v>0.56773006176470586</v>
      </c>
      <c r="E73" s="280">
        <v>0.42253218529411768</v>
      </c>
      <c r="F73" s="280">
        <v>0.42122090882352947</v>
      </c>
      <c r="G73" s="334">
        <v>8.0256294117647078E-2</v>
      </c>
      <c r="H73" s="280">
        <v>0.3312087352941176</v>
      </c>
      <c r="I73" s="280"/>
      <c r="J73" s="280"/>
      <c r="K73" s="280"/>
      <c r="L73" s="280"/>
      <c r="M73" s="281"/>
      <c r="N73" s="5">
        <f t="shared" ref="N73:N74" si="170">SUM(B73:M73)</f>
        <v>2.8040911029411766</v>
      </c>
      <c r="O73" s="5">
        <f t="shared" si="169"/>
        <v>4.7964716234520131</v>
      </c>
      <c r="P73" s="280">
        <v>5.4400915882352949</v>
      </c>
      <c r="Q73" s="56">
        <f t="shared" si="168"/>
        <v>-0.11831050164213597</v>
      </c>
    </row>
    <row r="74" spans="1:17" x14ac:dyDescent="0.3">
      <c r="A74" s="146" t="s">
        <v>9560</v>
      </c>
      <c r="B74" s="283">
        <v>5.0311083333333319E-2</v>
      </c>
      <c r="C74" s="283">
        <v>4.367417500000001E-2</v>
      </c>
      <c r="D74" s="283">
        <v>5.8760450000000013E-2</v>
      </c>
      <c r="E74" s="282">
        <v>4.576496666666667E-2</v>
      </c>
      <c r="F74" s="283">
        <v>4.7146399999999998E-2</v>
      </c>
      <c r="G74" s="283">
        <v>2.1031691666666668E-2</v>
      </c>
      <c r="H74" s="283">
        <v>5.3891558333333325E-2</v>
      </c>
      <c r="I74" s="283"/>
      <c r="J74" s="283"/>
      <c r="K74" s="283"/>
      <c r="L74" s="283"/>
      <c r="M74" s="283"/>
      <c r="N74" s="17">
        <f t="shared" si="170"/>
        <v>0.320580325</v>
      </c>
      <c r="O74" s="5">
        <f t="shared" si="169"/>
        <v>0.5483610822368421</v>
      </c>
      <c r="P74" s="283">
        <v>0.58687595833333339</v>
      </c>
      <c r="Q74" s="78">
        <f t="shared" si="168"/>
        <v>-6.562694475655384E-2</v>
      </c>
    </row>
    <row r="75" spans="1:17" x14ac:dyDescent="0.3">
      <c r="A75" t="s">
        <v>33</v>
      </c>
      <c r="B75" s="70">
        <f t="shared" ref="B75" si="171">SUM(B69:B74)</f>
        <v>2653.277101798039</v>
      </c>
      <c r="C75" s="70">
        <f t="shared" ref="C75:N75" si="172">SUM(C69:C74)</f>
        <v>2345.5413763779416</v>
      </c>
      <c r="D75" s="70">
        <f t="shared" si="172"/>
        <v>2692.5407405117653</v>
      </c>
      <c r="E75" s="70">
        <f t="shared" si="172"/>
        <v>2096.3377971519608</v>
      </c>
      <c r="F75" s="70">
        <f t="shared" si="172"/>
        <v>2000.1000673088233</v>
      </c>
      <c r="G75" s="70">
        <f>SUM(G69:G74)</f>
        <v>2624.5053379857841</v>
      </c>
      <c r="H75" s="70">
        <f t="shared" si="172"/>
        <v>2131.820300293628</v>
      </c>
      <c r="I75" s="70">
        <f t="shared" si="172"/>
        <v>0</v>
      </c>
      <c r="J75" s="70">
        <f>SUM(J69:J74)</f>
        <v>0</v>
      </c>
      <c r="K75" s="75">
        <f>SUM(K69:K74)</f>
        <v>0</v>
      </c>
      <c r="L75" s="70">
        <f t="shared" si="172"/>
        <v>0</v>
      </c>
      <c r="M75" s="70">
        <f t="shared" si="172"/>
        <v>0</v>
      </c>
      <c r="N75" s="5">
        <f t="shared" si="172"/>
        <v>16544.122721427942</v>
      </c>
      <c r="O75" s="75">
        <f>SUM(O69:O74)</f>
        <v>28299.157286653062</v>
      </c>
      <c r="P75" s="70">
        <f>SUM(P69:P74)</f>
        <v>30699.27386754657</v>
      </c>
      <c r="Q75" s="56">
        <f>IF(P75=0,0,O75/P75-1)</f>
        <v>-7.8181542379436086E-2</v>
      </c>
    </row>
    <row r="76" spans="1:17" x14ac:dyDescent="0.3">
      <c r="A76" t="s">
        <v>2450</v>
      </c>
      <c r="B76" s="182">
        <f>IF(B70=0,0,SUM(B70:B74)/B75)</f>
        <v>0.66514240092076593</v>
      </c>
      <c r="C76" s="182">
        <f t="shared" ref="C76" si="173">IF(C70=0,0,SUM(C70:C74)/C75)</f>
        <v>0.67566975894718884</v>
      </c>
      <c r="D76" s="182">
        <f t="shared" ref="D76" si="174">IF(D70=0,0,SUM(D70:D74)/D75)</f>
        <v>0.66819072166380944</v>
      </c>
      <c r="E76" s="182">
        <f t="shared" ref="E76" si="175">IF(E70=0,0,SUM(E70:E74)/E75)</f>
        <v>0.65167827389649036</v>
      </c>
      <c r="F76" s="182">
        <f t="shared" ref="F76" si="176">IF(F70=0,0,SUM(F70:F74)/F75)</f>
        <v>0.63544823985678223</v>
      </c>
      <c r="G76" s="182">
        <f>IF(G70=0,0,SUM(G70:G74)/G75)</f>
        <v>0.63744787018407889</v>
      </c>
      <c r="H76" s="182">
        <f t="shared" ref="H76" si="177">IF(H70=0,0,SUM(H70:H74)/H75)</f>
        <v>0.64587540521308495</v>
      </c>
      <c r="I76" s="182">
        <f t="shared" ref="I76" si="178">IF(I70=0,0,SUM(I70:I74)/I75)</f>
        <v>0</v>
      </c>
      <c r="J76" s="182">
        <f t="shared" ref="J76" si="179">IF(J70=0,0,SUM(J70:J74)/J75)</f>
        <v>0</v>
      </c>
      <c r="K76" s="182">
        <f t="shared" ref="K76" si="180">IF(K70=0,0,SUM(K70:K74)/K75)</f>
        <v>0</v>
      </c>
      <c r="L76" s="182">
        <f t="shared" ref="L76" si="181">IF(L70=0,0,SUM(L70:L74)/L75)</f>
        <v>0</v>
      </c>
      <c r="M76" s="182">
        <f t="shared" ref="M76" si="182">IF(M70=0,0,SUM(M70:M74)/M75)</f>
        <v>0</v>
      </c>
      <c r="N76" s="182">
        <f t="shared" ref="N76" si="183">IF(N70=0,0,SUM(N70:N74)/N75)</f>
        <v>0.65495903916340747</v>
      </c>
      <c r="O76" s="182">
        <f t="shared" ref="O76" si="184">IF(O70=0,0,SUM(O70:O74)/O75)</f>
        <v>0.65495903916340736</v>
      </c>
      <c r="P76" s="182">
        <f t="shared" ref="P76" si="185">IF(P70=0,0,SUM(P70:P74)/P75)</f>
        <v>0.67065996272021877</v>
      </c>
      <c r="Q76" s="56"/>
    </row>
  </sheetData>
  <dataConsolidate/>
  <pageMargins left="0.7" right="0.7" top="0.75" bottom="0.75" header="0.3" footer="0.3"/>
  <pageSetup scale="33" orientation="landscape" r:id="rId1"/>
  <headerFooter>
    <oddFooter>&amp;L&amp;A
&amp;D
&amp;T&amp;CCentral Contra Costa Solid Waste Authority&amp;R&amp;P of&amp;N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4" tint="0.39997558519241921"/>
    <pageSetUpPr fitToPage="1"/>
  </sheetPr>
  <dimension ref="A1:Q56"/>
  <sheetViews>
    <sheetView zoomScaleNormal="100" workbookViewId="0">
      <pane xSplit="1" ySplit="2" topLeftCell="B3" activePane="bottomRight" state="frozen"/>
      <selection pane="topRight"/>
      <selection pane="bottomLeft"/>
      <selection pane="bottomRight"/>
    </sheetView>
  </sheetViews>
  <sheetFormatPr defaultRowHeight="14.4" x14ac:dyDescent="0.3"/>
  <cols>
    <col min="1" max="1" width="20.44140625" customWidth="1"/>
    <col min="2" max="4" width="10.5546875" bestFit="1" customWidth="1"/>
    <col min="5" max="6" width="9.5546875" bestFit="1" customWidth="1"/>
    <col min="7" max="7" width="10.5546875" bestFit="1" customWidth="1"/>
    <col min="8" max="13" width="9.5546875" bestFit="1" customWidth="1"/>
    <col min="15" max="15" width="10.5546875" bestFit="1" customWidth="1"/>
    <col min="16" max="17" width="9.5546875" bestFit="1" customWidth="1"/>
  </cols>
  <sheetData>
    <row r="1" spans="1:17" ht="19.8" x14ac:dyDescent="0.4">
      <c r="A1" s="265" t="s">
        <v>233</v>
      </c>
      <c r="B1" s="1">
        <f>'Collection Reports'!$B$1</f>
        <v>45352</v>
      </c>
      <c r="C1" s="1">
        <f t="shared" ref="C1:M1" si="0">EOMONTH(B1,1)</f>
        <v>45412</v>
      </c>
      <c r="D1" s="1">
        <f t="shared" si="0"/>
        <v>45443</v>
      </c>
      <c r="E1" s="1">
        <f t="shared" si="0"/>
        <v>45473</v>
      </c>
      <c r="F1" s="1">
        <f t="shared" si="0"/>
        <v>45504</v>
      </c>
      <c r="G1" s="1">
        <f t="shared" si="0"/>
        <v>45535</v>
      </c>
      <c r="H1" s="1">
        <f t="shared" si="0"/>
        <v>45565</v>
      </c>
      <c r="I1" s="1">
        <f t="shared" si="0"/>
        <v>45596</v>
      </c>
      <c r="J1" s="1">
        <f t="shared" si="0"/>
        <v>45626</v>
      </c>
      <c r="K1" s="1">
        <f t="shared" si="0"/>
        <v>45657</v>
      </c>
      <c r="L1" s="1">
        <f t="shared" si="0"/>
        <v>45688</v>
      </c>
      <c r="M1" s="1">
        <f t="shared" si="0"/>
        <v>45716</v>
      </c>
      <c r="N1" s="1"/>
    </row>
    <row r="2" spans="1:17" x14ac:dyDescent="0.3">
      <c r="A2" s="266" t="s">
        <v>8405</v>
      </c>
    </row>
    <row r="3" spans="1:17" x14ac:dyDescent="0.3">
      <c r="A3" t="s">
        <v>228</v>
      </c>
      <c r="B3" s="145">
        <f t="shared" ref="B3:M3" si="1">SUM(B11,B19,B27,B35,B43,B51)</f>
        <v>8322</v>
      </c>
      <c r="C3" s="145">
        <f t="shared" si="1"/>
        <v>8322</v>
      </c>
      <c r="D3" s="145">
        <f t="shared" si="1"/>
        <v>8327</v>
      </c>
      <c r="E3" s="145">
        <f t="shared" si="1"/>
        <v>8305</v>
      </c>
      <c r="F3" s="145">
        <f t="shared" si="1"/>
        <v>8296</v>
      </c>
      <c r="G3" s="145">
        <f t="shared" si="1"/>
        <v>8323</v>
      </c>
      <c r="H3" s="145">
        <f t="shared" si="1"/>
        <v>8318</v>
      </c>
      <c r="I3" s="145">
        <f t="shared" si="1"/>
        <v>0</v>
      </c>
      <c r="J3" s="145">
        <f t="shared" si="1"/>
        <v>0</v>
      </c>
      <c r="K3" s="145">
        <f t="shared" si="1"/>
        <v>0</v>
      </c>
      <c r="L3" s="145">
        <f t="shared" si="1"/>
        <v>0</v>
      </c>
      <c r="M3" s="145">
        <f t="shared" si="1"/>
        <v>0</v>
      </c>
      <c r="N3" s="278"/>
      <c r="O3" s="18"/>
    </row>
    <row r="4" spans="1:17" x14ac:dyDescent="0.3">
      <c r="A4" t="s">
        <v>229</v>
      </c>
      <c r="B4" s="145">
        <f t="shared" ref="B4:M4" si="2">SUM(B12,B20,B28,B36,B44,B52)</f>
        <v>39614</v>
      </c>
      <c r="C4" s="145">
        <f t="shared" si="2"/>
        <v>39585</v>
      </c>
      <c r="D4" s="145">
        <f t="shared" si="2"/>
        <v>39588</v>
      </c>
      <c r="E4" s="145">
        <f t="shared" si="2"/>
        <v>39544</v>
      </c>
      <c r="F4" s="145">
        <f t="shared" si="2"/>
        <v>39493</v>
      </c>
      <c r="G4" s="145">
        <f t="shared" si="2"/>
        <v>39532</v>
      </c>
      <c r="H4" s="145">
        <f t="shared" si="2"/>
        <v>39500</v>
      </c>
      <c r="I4" s="145">
        <f t="shared" si="2"/>
        <v>0</v>
      </c>
      <c r="J4" s="145">
        <f t="shared" si="2"/>
        <v>0</v>
      </c>
      <c r="K4" s="145">
        <f t="shared" si="2"/>
        <v>0</v>
      </c>
      <c r="L4" s="145">
        <f t="shared" si="2"/>
        <v>0</v>
      </c>
      <c r="M4" s="145">
        <f t="shared" si="2"/>
        <v>0</v>
      </c>
      <c r="N4" s="278"/>
      <c r="O4" s="18"/>
    </row>
    <row r="5" spans="1:17" x14ac:dyDescent="0.3">
      <c r="A5" t="s">
        <v>230</v>
      </c>
      <c r="B5" s="145">
        <f t="shared" ref="B5:M5" si="3">SUM(B13,B21,B29,B37,B45,B53)</f>
        <v>17149</v>
      </c>
      <c r="C5" s="145">
        <f t="shared" si="3"/>
        <v>17139</v>
      </c>
      <c r="D5" s="145">
        <f t="shared" si="3"/>
        <v>17116</v>
      </c>
      <c r="E5" s="145">
        <f t="shared" si="3"/>
        <v>17104</v>
      </c>
      <c r="F5" s="145">
        <f t="shared" si="3"/>
        <v>17152</v>
      </c>
      <c r="G5" s="145">
        <f t="shared" si="3"/>
        <v>17221</v>
      </c>
      <c r="H5" s="145">
        <f t="shared" si="3"/>
        <v>17181</v>
      </c>
      <c r="I5" s="145">
        <f t="shared" si="3"/>
        <v>0</v>
      </c>
      <c r="J5" s="145">
        <f t="shared" si="3"/>
        <v>0</v>
      </c>
      <c r="K5" s="145">
        <f t="shared" si="3"/>
        <v>0</v>
      </c>
      <c r="L5" s="145">
        <f t="shared" si="3"/>
        <v>0</v>
      </c>
      <c r="M5" s="145">
        <f t="shared" si="3"/>
        <v>0</v>
      </c>
      <c r="N5" s="278"/>
      <c r="O5" s="18"/>
      <c r="Q5" s="18"/>
    </row>
    <row r="6" spans="1:17" x14ac:dyDescent="0.3">
      <c r="A6" t="s">
        <v>231</v>
      </c>
      <c r="B6" s="145">
        <f t="shared" ref="B6:M6" si="4">SUM(B14,B22,B30,B38,B46,B54)</f>
        <v>2745</v>
      </c>
      <c r="C6" s="145">
        <f t="shared" si="4"/>
        <v>2736</v>
      </c>
      <c r="D6" s="145">
        <f t="shared" si="4"/>
        <v>2744</v>
      </c>
      <c r="E6" s="145">
        <f t="shared" si="4"/>
        <v>2734</v>
      </c>
      <c r="F6" s="145">
        <f t="shared" si="4"/>
        <v>2754</v>
      </c>
      <c r="G6" s="145">
        <f t="shared" si="4"/>
        <v>2757</v>
      </c>
      <c r="H6" s="145">
        <f t="shared" si="4"/>
        <v>2766</v>
      </c>
      <c r="I6" s="145">
        <f t="shared" si="4"/>
        <v>0</v>
      </c>
      <c r="J6" s="145">
        <f t="shared" si="4"/>
        <v>0</v>
      </c>
      <c r="K6" s="145">
        <f t="shared" si="4"/>
        <v>0</v>
      </c>
      <c r="L6" s="145">
        <f t="shared" si="4"/>
        <v>0</v>
      </c>
      <c r="M6" s="145">
        <f t="shared" si="4"/>
        <v>0</v>
      </c>
      <c r="N6" s="278"/>
      <c r="O6" s="18"/>
      <c r="Q6" s="18"/>
    </row>
    <row r="7" spans="1:17" x14ac:dyDescent="0.3">
      <c r="A7" t="s">
        <v>63</v>
      </c>
      <c r="B7" s="207">
        <f t="shared" ref="B7:J7" si="5">SUM(B15,B23,B31,B39,B47,B55)</f>
        <v>67830</v>
      </c>
      <c r="C7" s="145">
        <f t="shared" si="5"/>
        <v>67782</v>
      </c>
      <c r="D7" s="145">
        <f t="shared" si="5"/>
        <v>67775</v>
      </c>
      <c r="E7" s="145">
        <f t="shared" si="5"/>
        <v>67687</v>
      </c>
      <c r="F7" s="145">
        <f t="shared" si="5"/>
        <v>67695</v>
      </c>
      <c r="G7" s="145">
        <f t="shared" si="5"/>
        <v>67833</v>
      </c>
      <c r="H7" s="145">
        <f t="shared" si="5"/>
        <v>67765</v>
      </c>
      <c r="I7" s="145">
        <f t="shared" si="5"/>
        <v>0</v>
      </c>
      <c r="J7" s="145">
        <f t="shared" si="5"/>
        <v>0</v>
      </c>
      <c r="K7" s="145">
        <f>SUM(K3:K6)</f>
        <v>0</v>
      </c>
      <c r="L7" s="145">
        <f>SUM(L3:L6)</f>
        <v>0</v>
      </c>
      <c r="M7" s="145">
        <f>SUM(M3:M6)</f>
        <v>0</v>
      </c>
      <c r="N7" s="278"/>
      <c r="O7" s="18"/>
    </row>
    <row r="9" spans="1:17" x14ac:dyDescent="0.3">
      <c r="A9" s="43" t="s">
        <v>45</v>
      </c>
      <c r="B9" s="41"/>
      <c r="C9" s="41"/>
      <c r="D9" s="41"/>
      <c r="E9" s="41"/>
      <c r="F9" s="41"/>
      <c r="G9" s="41"/>
      <c r="H9" s="41"/>
      <c r="I9" s="41"/>
      <c r="J9" s="41"/>
      <c r="K9" s="41"/>
      <c r="L9" s="41"/>
      <c r="M9" s="41"/>
      <c r="N9" s="279"/>
    </row>
    <row r="10" spans="1:17" x14ac:dyDescent="0.3">
      <c r="A10" t="s">
        <v>232</v>
      </c>
      <c r="B10" s="145"/>
      <c r="C10" s="145"/>
      <c r="D10" s="145"/>
      <c r="E10" s="145"/>
      <c r="F10" s="145"/>
      <c r="G10" s="145"/>
      <c r="H10" s="145"/>
      <c r="I10" s="145"/>
      <c r="J10" s="145"/>
      <c r="K10" s="145"/>
      <c r="L10" s="145"/>
      <c r="M10" s="145"/>
    </row>
    <row r="11" spans="1:17" x14ac:dyDescent="0.3">
      <c r="A11" t="s">
        <v>228</v>
      </c>
      <c r="B11" s="145">
        <v>1401</v>
      </c>
      <c r="C11" s="145">
        <v>1402</v>
      </c>
      <c r="D11" s="478">
        <v>1407</v>
      </c>
      <c r="E11" s="145">
        <v>1395</v>
      </c>
      <c r="F11" s="145">
        <v>1394</v>
      </c>
      <c r="G11" s="145">
        <v>1394</v>
      </c>
      <c r="H11" s="145">
        <v>1405</v>
      </c>
      <c r="I11" s="145"/>
      <c r="J11" s="145"/>
      <c r="K11" s="145"/>
      <c r="L11" s="145"/>
      <c r="M11" s="145"/>
      <c r="P11" s="18"/>
    </row>
    <row r="12" spans="1:17" x14ac:dyDescent="0.3">
      <c r="A12" t="s">
        <v>229</v>
      </c>
      <c r="B12" s="145">
        <v>8695</v>
      </c>
      <c r="C12" s="145">
        <v>8696</v>
      </c>
      <c r="D12" s="478">
        <v>8705</v>
      </c>
      <c r="E12" s="145">
        <v>8699</v>
      </c>
      <c r="F12" s="145">
        <v>8685</v>
      </c>
      <c r="G12" s="145">
        <v>8704</v>
      </c>
      <c r="H12" s="145">
        <v>8710</v>
      </c>
      <c r="I12" s="145"/>
      <c r="J12" s="145"/>
      <c r="K12" s="145"/>
      <c r="L12" s="145"/>
      <c r="M12" s="145"/>
      <c r="P12" s="18"/>
    </row>
    <row r="13" spans="1:17" x14ac:dyDescent="0.3">
      <c r="A13" t="s">
        <v>230</v>
      </c>
      <c r="B13" s="145">
        <v>4838</v>
      </c>
      <c r="C13" s="145">
        <v>4847</v>
      </c>
      <c r="D13" s="478">
        <v>4838</v>
      </c>
      <c r="E13" s="145">
        <v>4835</v>
      </c>
      <c r="F13" s="145">
        <v>4844</v>
      </c>
      <c r="G13" s="145">
        <v>4861</v>
      </c>
      <c r="H13" s="145">
        <v>4848</v>
      </c>
      <c r="I13" s="145"/>
      <c r="J13" s="145"/>
      <c r="K13" s="145"/>
      <c r="L13" s="145"/>
      <c r="M13" s="145"/>
      <c r="P13" s="18"/>
    </row>
    <row r="14" spans="1:17" x14ac:dyDescent="0.3">
      <c r="A14" t="s">
        <v>231</v>
      </c>
      <c r="B14" s="145">
        <v>1039</v>
      </c>
      <c r="C14" s="145">
        <v>1025</v>
      </c>
      <c r="D14" s="478">
        <v>1033</v>
      </c>
      <c r="E14" s="145">
        <v>1027</v>
      </c>
      <c r="F14" s="145">
        <v>1039</v>
      </c>
      <c r="G14" s="145">
        <v>1046</v>
      </c>
      <c r="H14" s="145">
        <v>1048</v>
      </c>
      <c r="I14" s="145"/>
      <c r="J14" s="145"/>
      <c r="K14" s="145"/>
      <c r="L14" s="145"/>
      <c r="M14" s="145"/>
    </row>
    <row r="15" spans="1:17" x14ac:dyDescent="0.3">
      <c r="A15" t="s">
        <v>63</v>
      </c>
      <c r="B15" s="143">
        <f>SUM(B11:B14)</f>
        <v>15973</v>
      </c>
      <c r="C15" s="143">
        <f>SUM(C11:C14)</f>
        <v>15970</v>
      </c>
      <c r="D15" s="143">
        <f t="shared" ref="D15:M15" si="6">SUM(D11:D14)</f>
        <v>15983</v>
      </c>
      <c r="E15" s="143">
        <f t="shared" si="6"/>
        <v>15956</v>
      </c>
      <c r="F15" s="143">
        <f t="shared" si="6"/>
        <v>15962</v>
      </c>
      <c r="G15" s="143">
        <f t="shared" si="6"/>
        <v>16005</v>
      </c>
      <c r="H15" s="143">
        <f t="shared" si="6"/>
        <v>16011</v>
      </c>
      <c r="I15" s="143">
        <f t="shared" si="6"/>
        <v>0</v>
      </c>
      <c r="J15" s="143">
        <f>SUM(J11:J14)</f>
        <v>0</v>
      </c>
      <c r="K15" s="143">
        <f t="shared" si="6"/>
        <v>0</v>
      </c>
      <c r="L15" s="143">
        <f t="shared" si="6"/>
        <v>0</v>
      </c>
      <c r="M15" s="143">
        <f t="shared" si="6"/>
        <v>0</v>
      </c>
    </row>
    <row r="17" spans="1:14" x14ac:dyDescent="0.3">
      <c r="A17" s="43" t="s">
        <v>9</v>
      </c>
      <c r="B17" s="41"/>
      <c r="C17" s="41"/>
      <c r="D17" s="41"/>
      <c r="E17" s="41"/>
      <c r="F17" s="41"/>
      <c r="G17" s="41"/>
      <c r="H17" s="41"/>
      <c r="I17" s="41"/>
      <c r="J17" s="41"/>
      <c r="K17" s="41"/>
      <c r="L17" s="41"/>
      <c r="M17" s="41"/>
      <c r="N17" s="279"/>
    </row>
    <row r="18" spans="1:14" x14ac:dyDescent="0.3">
      <c r="A18" t="s">
        <v>232</v>
      </c>
      <c r="D18" s="402"/>
    </row>
    <row r="19" spans="1:14" x14ac:dyDescent="0.3">
      <c r="A19" t="s">
        <v>228</v>
      </c>
      <c r="B19" s="143">
        <v>1613</v>
      </c>
      <c r="C19" s="143">
        <v>1621</v>
      </c>
      <c r="D19" s="478">
        <v>1619</v>
      </c>
      <c r="E19" s="143">
        <v>1618</v>
      </c>
      <c r="F19" s="143">
        <v>1622</v>
      </c>
      <c r="G19" s="143">
        <v>1631</v>
      </c>
      <c r="H19" s="143">
        <v>1626</v>
      </c>
      <c r="I19" s="143"/>
      <c r="J19" s="143"/>
      <c r="K19" s="143"/>
      <c r="L19" s="143"/>
      <c r="M19" s="143"/>
    </row>
    <row r="20" spans="1:14" x14ac:dyDescent="0.3">
      <c r="A20" t="s">
        <v>229</v>
      </c>
      <c r="B20" s="143">
        <v>8945</v>
      </c>
      <c r="C20" s="143">
        <v>8937</v>
      </c>
      <c r="D20" s="478">
        <v>8932</v>
      </c>
      <c r="E20" s="143">
        <v>8919</v>
      </c>
      <c r="F20" s="143">
        <v>8913</v>
      </c>
      <c r="G20" s="143">
        <v>8913</v>
      </c>
      <c r="H20" s="143">
        <v>8898</v>
      </c>
      <c r="I20" s="143"/>
      <c r="J20" s="143"/>
      <c r="K20" s="143"/>
      <c r="L20" s="143"/>
      <c r="M20" s="143"/>
    </row>
    <row r="21" spans="1:14" x14ac:dyDescent="0.3">
      <c r="A21" t="s">
        <v>230</v>
      </c>
      <c r="B21" s="143">
        <v>4434</v>
      </c>
      <c r="C21" s="143">
        <v>4430</v>
      </c>
      <c r="D21" s="478">
        <v>4413</v>
      </c>
      <c r="E21" s="143">
        <v>4393</v>
      </c>
      <c r="F21" s="143">
        <v>4414</v>
      </c>
      <c r="G21" s="143">
        <v>4420</v>
      </c>
      <c r="H21" s="143">
        <v>4415</v>
      </c>
      <c r="I21" s="143"/>
      <c r="J21" s="143"/>
      <c r="K21" s="143"/>
      <c r="L21" s="143"/>
      <c r="M21" s="143"/>
    </row>
    <row r="22" spans="1:14" x14ac:dyDescent="0.3">
      <c r="A22" t="s">
        <v>231</v>
      </c>
      <c r="B22" s="143">
        <v>600</v>
      </c>
      <c r="C22" s="143">
        <v>603</v>
      </c>
      <c r="D22" s="478">
        <v>601</v>
      </c>
      <c r="E22" s="143">
        <v>602</v>
      </c>
      <c r="F22" s="143">
        <v>607</v>
      </c>
      <c r="G22" s="143">
        <v>604</v>
      </c>
      <c r="H22" s="143">
        <v>607</v>
      </c>
      <c r="I22" s="143"/>
      <c r="J22" s="143"/>
      <c r="K22" s="143"/>
      <c r="L22" s="143"/>
      <c r="M22" s="143"/>
    </row>
    <row r="23" spans="1:14" x14ac:dyDescent="0.3">
      <c r="A23" t="s">
        <v>63</v>
      </c>
      <c r="B23" s="143">
        <f>SUM(B19:B22)</f>
        <v>15592</v>
      </c>
      <c r="C23" s="143">
        <f>SUM(C19:C22)</f>
        <v>15591</v>
      </c>
      <c r="D23" s="143">
        <f t="shared" ref="D23:M23" si="7">SUM(D19:D22)</f>
        <v>15565</v>
      </c>
      <c r="E23" s="143">
        <f t="shared" si="7"/>
        <v>15532</v>
      </c>
      <c r="F23" s="143">
        <f t="shared" si="7"/>
        <v>15556</v>
      </c>
      <c r="G23" s="143">
        <f>SUM(G19:G22)</f>
        <v>15568</v>
      </c>
      <c r="H23" s="143">
        <f t="shared" si="7"/>
        <v>15546</v>
      </c>
      <c r="I23" s="143">
        <f t="shared" si="7"/>
        <v>0</v>
      </c>
      <c r="J23" s="143">
        <f t="shared" si="7"/>
        <v>0</v>
      </c>
      <c r="K23" s="143">
        <f t="shared" si="7"/>
        <v>0</v>
      </c>
      <c r="L23" s="143">
        <f t="shared" si="7"/>
        <v>0</v>
      </c>
      <c r="M23" s="143">
        <f t="shared" si="7"/>
        <v>0</v>
      </c>
    </row>
    <row r="25" spans="1:14" x14ac:dyDescent="0.3">
      <c r="A25" s="43" t="s">
        <v>10</v>
      </c>
      <c r="B25" s="41"/>
      <c r="C25" s="41"/>
      <c r="D25" s="41"/>
      <c r="E25" s="41"/>
      <c r="F25" s="41"/>
      <c r="G25" s="41"/>
      <c r="H25" s="41"/>
      <c r="I25" s="41"/>
      <c r="J25" s="41"/>
      <c r="K25" s="41"/>
      <c r="L25" s="41"/>
      <c r="M25" s="41"/>
      <c r="N25" s="279"/>
    </row>
    <row r="26" spans="1:14" x14ac:dyDescent="0.3">
      <c r="A26" t="s">
        <v>232</v>
      </c>
      <c r="D26" s="402"/>
    </row>
    <row r="27" spans="1:14" x14ac:dyDescent="0.3">
      <c r="A27" t="s">
        <v>228</v>
      </c>
      <c r="B27" s="143">
        <v>1140</v>
      </c>
      <c r="C27" s="143">
        <v>1136</v>
      </c>
      <c r="D27" s="478">
        <v>1125</v>
      </c>
      <c r="E27" s="143">
        <v>1133</v>
      </c>
      <c r="F27" s="143">
        <v>1126</v>
      </c>
      <c r="G27" s="143">
        <v>1129</v>
      </c>
      <c r="H27" s="143">
        <v>1128</v>
      </c>
      <c r="I27" s="143"/>
      <c r="J27" s="143"/>
      <c r="K27" s="143"/>
      <c r="L27" s="143"/>
      <c r="M27" s="143"/>
    </row>
    <row r="28" spans="1:14" x14ac:dyDescent="0.3">
      <c r="A28" t="s">
        <v>229</v>
      </c>
      <c r="B28" s="143">
        <v>4936</v>
      </c>
      <c r="C28" s="143">
        <v>4924</v>
      </c>
      <c r="D28" s="478">
        <v>4927</v>
      </c>
      <c r="E28" s="143">
        <v>4922</v>
      </c>
      <c r="F28" s="143">
        <v>4908</v>
      </c>
      <c r="G28" s="143">
        <v>4922</v>
      </c>
      <c r="H28" s="143">
        <v>4922</v>
      </c>
      <c r="I28" s="143"/>
      <c r="J28" s="143"/>
      <c r="K28" s="143"/>
      <c r="L28" s="143"/>
      <c r="M28" s="143"/>
    </row>
    <row r="29" spans="1:14" x14ac:dyDescent="0.3">
      <c r="A29" t="s">
        <v>230</v>
      </c>
      <c r="B29" s="143">
        <v>1987</v>
      </c>
      <c r="C29" s="143">
        <v>1970</v>
      </c>
      <c r="D29" s="478">
        <v>1984</v>
      </c>
      <c r="E29" s="143">
        <v>1988</v>
      </c>
      <c r="F29" s="143">
        <v>1990</v>
      </c>
      <c r="G29" s="143">
        <v>2001</v>
      </c>
      <c r="H29" s="143">
        <v>1999</v>
      </c>
      <c r="I29" s="143"/>
      <c r="J29" s="143"/>
      <c r="K29" s="143"/>
      <c r="L29" s="143"/>
      <c r="M29" s="143"/>
    </row>
    <row r="30" spans="1:14" x14ac:dyDescent="0.3">
      <c r="A30" t="s">
        <v>231</v>
      </c>
      <c r="B30" s="143">
        <v>291</v>
      </c>
      <c r="C30" s="143">
        <v>293</v>
      </c>
      <c r="D30" s="478">
        <v>291</v>
      </c>
      <c r="E30" s="143">
        <v>290</v>
      </c>
      <c r="F30" s="143">
        <v>292</v>
      </c>
      <c r="G30" s="143">
        <v>296</v>
      </c>
      <c r="H30" s="143">
        <v>295</v>
      </c>
      <c r="I30" s="143"/>
      <c r="J30" s="143"/>
      <c r="K30" s="143"/>
      <c r="L30" s="143"/>
      <c r="M30" s="143"/>
    </row>
    <row r="31" spans="1:14" x14ac:dyDescent="0.3">
      <c r="A31" t="s">
        <v>63</v>
      </c>
      <c r="B31" s="143">
        <f>SUM(B27:B30)</f>
        <v>8354</v>
      </c>
      <c r="C31" s="143">
        <f t="shared" ref="C31:L31" si="8">SUM(C27:C30)</f>
        <v>8323</v>
      </c>
      <c r="D31" s="143">
        <f t="shared" si="8"/>
        <v>8327</v>
      </c>
      <c r="E31" s="143">
        <f t="shared" si="8"/>
        <v>8333</v>
      </c>
      <c r="F31" s="143">
        <f t="shared" si="8"/>
        <v>8316</v>
      </c>
      <c r="G31" s="143">
        <f t="shared" si="8"/>
        <v>8348</v>
      </c>
      <c r="H31" s="143">
        <f t="shared" si="8"/>
        <v>8344</v>
      </c>
      <c r="I31" s="143">
        <f t="shared" si="8"/>
        <v>0</v>
      </c>
      <c r="J31" s="143">
        <f t="shared" si="8"/>
        <v>0</v>
      </c>
      <c r="K31" s="143">
        <f t="shared" si="8"/>
        <v>0</v>
      </c>
      <c r="L31" s="143">
        <f t="shared" si="8"/>
        <v>0</v>
      </c>
      <c r="M31" s="143">
        <f>SUM(M27:M30)</f>
        <v>0</v>
      </c>
    </row>
    <row r="33" spans="1:17" x14ac:dyDescent="0.3">
      <c r="A33" s="43" t="s">
        <v>11</v>
      </c>
      <c r="B33" s="41"/>
      <c r="C33" s="41"/>
      <c r="D33" s="41"/>
      <c r="E33" s="41"/>
      <c r="F33" s="41"/>
      <c r="G33" s="41"/>
      <c r="H33" s="41"/>
      <c r="I33" s="41"/>
      <c r="J33" s="41"/>
      <c r="K33" s="41"/>
      <c r="L33" s="41"/>
      <c r="M33" s="41"/>
      <c r="N33" s="279"/>
    </row>
    <row r="34" spans="1:17" x14ac:dyDescent="0.3">
      <c r="A34" t="s">
        <v>232</v>
      </c>
      <c r="D34" s="402"/>
    </row>
    <row r="35" spans="1:17" x14ac:dyDescent="0.3">
      <c r="A35" t="s">
        <v>228</v>
      </c>
      <c r="B35" s="143">
        <v>782</v>
      </c>
      <c r="C35" s="143">
        <v>784</v>
      </c>
      <c r="D35" s="478">
        <v>788</v>
      </c>
      <c r="E35" s="143">
        <v>782</v>
      </c>
      <c r="F35" s="143">
        <v>783</v>
      </c>
      <c r="G35" s="143">
        <v>788</v>
      </c>
      <c r="H35" s="143">
        <v>785</v>
      </c>
      <c r="I35" s="143"/>
      <c r="J35" s="143"/>
      <c r="K35" s="143"/>
      <c r="L35" s="143"/>
      <c r="M35" s="143"/>
    </row>
    <row r="36" spans="1:17" x14ac:dyDescent="0.3">
      <c r="A36" t="s">
        <v>229</v>
      </c>
      <c r="B36" s="143">
        <v>3208</v>
      </c>
      <c r="C36" s="143">
        <v>3206</v>
      </c>
      <c r="D36" s="478">
        <v>3212</v>
      </c>
      <c r="E36" s="143">
        <v>3213</v>
      </c>
      <c r="F36" s="143">
        <v>3212</v>
      </c>
      <c r="G36" s="143">
        <v>3214</v>
      </c>
      <c r="H36" s="143">
        <v>3200</v>
      </c>
      <c r="I36" s="143"/>
      <c r="J36" s="143"/>
      <c r="K36" s="143"/>
      <c r="L36" s="143"/>
      <c r="M36" s="143"/>
    </row>
    <row r="37" spans="1:17" x14ac:dyDescent="0.3">
      <c r="A37" t="s">
        <v>230</v>
      </c>
      <c r="B37" s="143">
        <v>824</v>
      </c>
      <c r="C37" s="143">
        <v>821</v>
      </c>
      <c r="D37" s="478">
        <v>818</v>
      </c>
      <c r="E37" s="143">
        <v>808</v>
      </c>
      <c r="F37" s="143">
        <v>814</v>
      </c>
      <c r="G37" s="143">
        <v>819</v>
      </c>
      <c r="H37" s="143">
        <v>819</v>
      </c>
      <c r="I37" s="143"/>
      <c r="J37" s="143"/>
      <c r="K37" s="143"/>
      <c r="L37" s="143"/>
      <c r="M37" s="143"/>
    </row>
    <row r="38" spans="1:17" x14ac:dyDescent="0.3">
      <c r="A38" t="s">
        <v>231</v>
      </c>
      <c r="B38" s="143">
        <v>86</v>
      </c>
      <c r="C38" s="143">
        <v>87</v>
      </c>
      <c r="D38" s="478">
        <v>86</v>
      </c>
      <c r="E38" s="143">
        <v>85</v>
      </c>
      <c r="F38" s="143">
        <v>84</v>
      </c>
      <c r="G38" s="143">
        <v>85</v>
      </c>
      <c r="H38" s="143">
        <v>85</v>
      </c>
      <c r="I38" s="143"/>
      <c r="J38" s="143"/>
      <c r="K38" s="143"/>
      <c r="L38" s="143"/>
      <c r="M38" s="143"/>
    </row>
    <row r="39" spans="1:17" x14ac:dyDescent="0.3">
      <c r="A39" t="s">
        <v>63</v>
      </c>
      <c r="B39" s="145">
        <f>SUM(B35:B38)</f>
        <v>4900</v>
      </c>
      <c r="C39" s="145">
        <f t="shared" ref="C39:M39" si="9">SUM(C35:C38)</f>
        <v>4898</v>
      </c>
      <c r="D39" s="145">
        <f t="shared" si="9"/>
        <v>4904</v>
      </c>
      <c r="E39" s="145">
        <f t="shared" si="9"/>
        <v>4888</v>
      </c>
      <c r="F39" s="145">
        <f t="shared" si="9"/>
        <v>4893</v>
      </c>
      <c r="G39" s="145">
        <f t="shared" si="9"/>
        <v>4906</v>
      </c>
      <c r="H39" s="145">
        <f t="shared" si="9"/>
        <v>4889</v>
      </c>
      <c r="I39" s="145">
        <f t="shared" si="9"/>
        <v>0</v>
      </c>
      <c r="J39" s="145">
        <f>SUM(J35:J38)</f>
        <v>0</v>
      </c>
      <c r="K39" s="145">
        <f t="shared" si="9"/>
        <v>0</v>
      </c>
      <c r="L39" s="145">
        <f t="shared" si="9"/>
        <v>0</v>
      </c>
      <c r="M39" s="145">
        <f t="shared" si="9"/>
        <v>0</v>
      </c>
    </row>
    <row r="40" spans="1:17" x14ac:dyDescent="0.3">
      <c r="Q40" s="402"/>
    </row>
    <row r="41" spans="1:17" x14ac:dyDescent="0.3">
      <c r="A41" s="43" t="s">
        <v>12</v>
      </c>
      <c r="B41" s="41"/>
      <c r="C41" s="41"/>
      <c r="D41" s="41"/>
      <c r="E41" s="41"/>
      <c r="F41" s="41"/>
      <c r="G41" s="41"/>
      <c r="H41" s="41"/>
      <c r="I41" s="41"/>
      <c r="J41" s="41"/>
      <c r="K41" s="41"/>
      <c r="L41" s="41"/>
      <c r="M41" s="41"/>
      <c r="N41" s="279"/>
    </row>
    <row r="42" spans="1:17" x14ac:dyDescent="0.3">
      <c r="A42" t="s">
        <v>232</v>
      </c>
      <c r="C42" s="143"/>
      <c r="D42" s="143"/>
    </row>
    <row r="43" spans="1:17" x14ac:dyDescent="0.3">
      <c r="A43" t="s">
        <v>228</v>
      </c>
      <c r="B43" s="143">
        <v>1124</v>
      </c>
      <c r="C43" s="143">
        <v>1121</v>
      </c>
      <c r="D43" s="478">
        <v>1119</v>
      </c>
      <c r="E43" s="143">
        <v>1107</v>
      </c>
      <c r="F43" s="143">
        <v>1111</v>
      </c>
      <c r="G43" s="143">
        <v>1113</v>
      </c>
      <c r="H43" s="143">
        <v>1113</v>
      </c>
      <c r="I43" s="143"/>
      <c r="J43" s="143"/>
      <c r="K43" s="143"/>
      <c r="L43" s="143"/>
      <c r="M43" s="143"/>
    </row>
    <row r="44" spans="1:17" x14ac:dyDescent="0.3">
      <c r="A44" t="s">
        <v>229</v>
      </c>
      <c r="B44" s="143">
        <v>4361</v>
      </c>
      <c r="C44" s="143">
        <v>4343</v>
      </c>
      <c r="D44" s="478">
        <v>4346</v>
      </c>
      <c r="E44" s="143">
        <v>4349</v>
      </c>
      <c r="F44" s="143">
        <v>4337</v>
      </c>
      <c r="G44" s="143">
        <v>4336</v>
      </c>
      <c r="H44" s="143">
        <v>4343</v>
      </c>
      <c r="I44" s="143"/>
      <c r="J44" s="143"/>
      <c r="K44" s="143"/>
      <c r="L44" s="143"/>
      <c r="M44" s="143"/>
    </row>
    <row r="45" spans="1:17" x14ac:dyDescent="0.3">
      <c r="A45" t="s">
        <v>230</v>
      </c>
      <c r="B45" s="143">
        <v>1308</v>
      </c>
      <c r="C45" s="143">
        <v>1304</v>
      </c>
      <c r="D45" s="478">
        <v>1307</v>
      </c>
      <c r="E45" s="143">
        <v>1302</v>
      </c>
      <c r="F45" s="143">
        <v>1301</v>
      </c>
      <c r="G45" s="143">
        <v>1311</v>
      </c>
      <c r="H45" s="143">
        <v>1300</v>
      </c>
      <c r="I45" s="143"/>
      <c r="J45" s="143"/>
      <c r="K45" s="143"/>
      <c r="L45" s="143"/>
      <c r="M45" s="143"/>
    </row>
    <row r="46" spans="1:17" x14ac:dyDescent="0.3">
      <c r="A46" t="s">
        <v>231</v>
      </c>
      <c r="B46" s="143">
        <v>174</v>
      </c>
      <c r="C46" s="143">
        <v>176</v>
      </c>
      <c r="D46" s="478">
        <v>178</v>
      </c>
      <c r="E46" s="143">
        <v>175</v>
      </c>
      <c r="F46" s="143">
        <v>171</v>
      </c>
      <c r="G46" s="143">
        <v>166</v>
      </c>
      <c r="H46" s="143">
        <v>168</v>
      </c>
      <c r="I46" s="143"/>
      <c r="J46" s="143"/>
      <c r="K46" s="143"/>
      <c r="L46" s="143"/>
      <c r="M46" s="143"/>
    </row>
    <row r="47" spans="1:17" x14ac:dyDescent="0.3">
      <c r="A47" t="s">
        <v>63</v>
      </c>
      <c r="B47" s="143">
        <f>SUM(B43:B46)</f>
        <v>6967</v>
      </c>
      <c r="C47" s="143">
        <f t="shared" ref="C47:M47" si="10">SUM(C43:C46)</f>
        <v>6944</v>
      </c>
      <c r="D47" s="143">
        <f t="shared" si="10"/>
        <v>6950</v>
      </c>
      <c r="E47" s="143">
        <f t="shared" si="10"/>
        <v>6933</v>
      </c>
      <c r="F47" s="143">
        <f t="shared" si="10"/>
        <v>6920</v>
      </c>
      <c r="G47" s="143">
        <f t="shared" si="10"/>
        <v>6926</v>
      </c>
      <c r="H47" s="143">
        <f t="shared" si="10"/>
        <v>6924</v>
      </c>
      <c r="I47" s="143">
        <f t="shared" si="10"/>
        <v>0</v>
      </c>
      <c r="J47" s="143">
        <f t="shared" si="10"/>
        <v>0</v>
      </c>
      <c r="K47" s="143">
        <f t="shared" si="10"/>
        <v>0</v>
      </c>
      <c r="L47" s="143">
        <f>SUM(L43:L46)</f>
        <v>0</v>
      </c>
      <c r="M47" s="143">
        <f t="shared" si="10"/>
        <v>0</v>
      </c>
    </row>
    <row r="49" spans="1:14" x14ac:dyDescent="0.3">
      <c r="A49" s="43" t="s">
        <v>13</v>
      </c>
      <c r="B49" s="41"/>
      <c r="C49" s="41"/>
      <c r="D49" s="41"/>
      <c r="E49" s="41"/>
      <c r="F49" s="41"/>
      <c r="G49" s="41"/>
      <c r="H49" s="41"/>
      <c r="I49" s="41"/>
      <c r="J49" s="41"/>
      <c r="K49" s="41"/>
      <c r="L49" s="41"/>
      <c r="M49" s="41"/>
      <c r="N49" s="279"/>
    </row>
    <row r="50" spans="1:14" x14ac:dyDescent="0.3">
      <c r="A50" t="s">
        <v>232</v>
      </c>
      <c r="D50" s="402"/>
    </row>
    <row r="51" spans="1:14" x14ac:dyDescent="0.3">
      <c r="A51" t="s">
        <v>228</v>
      </c>
      <c r="B51" s="143">
        <v>2262</v>
      </c>
      <c r="C51" s="143">
        <v>2258</v>
      </c>
      <c r="D51" s="478">
        <v>2269</v>
      </c>
      <c r="E51" s="143">
        <v>2270</v>
      </c>
      <c r="F51" s="143">
        <v>2260</v>
      </c>
      <c r="G51" s="143">
        <v>2268</v>
      </c>
      <c r="H51" s="143">
        <v>2261</v>
      </c>
      <c r="I51" s="143"/>
      <c r="J51" s="143"/>
      <c r="K51" s="143"/>
      <c r="L51" s="143"/>
      <c r="M51" s="143"/>
    </row>
    <row r="52" spans="1:14" x14ac:dyDescent="0.3">
      <c r="A52" t="s">
        <v>229</v>
      </c>
      <c r="B52" s="143">
        <v>9469</v>
      </c>
      <c r="C52" s="143">
        <v>9479</v>
      </c>
      <c r="D52" s="478">
        <v>9466</v>
      </c>
      <c r="E52" s="143">
        <v>9442</v>
      </c>
      <c r="F52" s="143">
        <v>9438</v>
      </c>
      <c r="G52" s="143">
        <v>9443</v>
      </c>
      <c r="H52" s="143">
        <v>9427</v>
      </c>
      <c r="I52" s="143"/>
      <c r="J52" s="143"/>
      <c r="K52" s="143"/>
      <c r="L52" s="143"/>
      <c r="M52" s="143"/>
    </row>
    <row r="53" spans="1:14" x14ac:dyDescent="0.3">
      <c r="A53" t="s">
        <v>230</v>
      </c>
      <c r="B53" s="143">
        <v>3758</v>
      </c>
      <c r="C53" s="143">
        <v>3767</v>
      </c>
      <c r="D53" s="478">
        <v>3756</v>
      </c>
      <c r="E53" s="143">
        <v>3778</v>
      </c>
      <c r="F53" s="143">
        <v>3789</v>
      </c>
      <c r="G53" s="143">
        <v>3809</v>
      </c>
      <c r="H53" s="143">
        <v>3800</v>
      </c>
      <c r="I53" s="143"/>
      <c r="J53" s="143"/>
      <c r="K53" s="143"/>
      <c r="L53" s="143"/>
      <c r="M53" s="143"/>
    </row>
    <row r="54" spans="1:14" x14ac:dyDescent="0.3">
      <c r="A54" t="s">
        <v>231</v>
      </c>
      <c r="B54" s="143">
        <v>555</v>
      </c>
      <c r="C54" s="143">
        <v>552</v>
      </c>
      <c r="D54" s="478">
        <v>555</v>
      </c>
      <c r="E54" s="143">
        <v>555</v>
      </c>
      <c r="F54" s="143">
        <v>561</v>
      </c>
      <c r="G54" s="143">
        <v>560</v>
      </c>
      <c r="H54" s="143">
        <v>563</v>
      </c>
      <c r="I54" s="143"/>
      <c r="J54" s="143"/>
      <c r="K54" s="143"/>
      <c r="L54" s="143"/>
      <c r="M54" s="143"/>
    </row>
    <row r="55" spans="1:14" x14ac:dyDescent="0.3">
      <c r="A55" t="s">
        <v>63</v>
      </c>
      <c r="B55" s="143">
        <f>SUM(B51:B54)</f>
        <v>16044</v>
      </c>
      <c r="C55" s="143">
        <f t="shared" ref="C55:M55" si="11">SUM(C51:C54)</f>
        <v>16056</v>
      </c>
      <c r="D55" s="143">
        <f t="shared" si="11"/>
        <v>16046</v>
      </c>
      <c r="E55" s="143">
        <f t="shared" si="11"/>
        <v>16045</v>
      </c>
      <c r="F55" s="143">
        <f t="shared" si="11"/>
        <v>16048</v>
      </c>
      <c r="G55" s="143">
        <f t="shared" si="11"/>
        <v>16080</v>
      </c>
      <c r="H55" s="143">
        <f t="shared" si="11"/>
        <v>16051</v>
      </c>
      <c r="I55" s="143">
        <f t="shared" si="11"/>
        <v>0</v>
      </c>
      <c r="J55" s="143">
        <f t="shared" si="11"/>
        <v>0</v>
      </c>
      <c r="K55" s="143">
        <f t="shared" si="11"/>
        <v>0</v>
      </c>
      <c r="L55" s="143">
        <f t="shared" si="11"/>
        <v>0</v>
      </c>
      <c r="M55" s="143">
        <f t="shared" si="11"/>
        <v>0</v>
      </c>
    </row>
    <row r="56" spans="1:14" x14ac:dyDescent="0.3">
      <c r="B56" s="145"/>
    </row>
  </sheetData>
  <printOptions gridLines="1"/>
  <pageMargins left="0.25" right="0.25" top="0.75" bottom="0.75" header="0.3" footer="0.3"/>
  <pageSetup scale="73" orientation="portrait" r:id="rId1"/>
  <headerFooter>
    <oddFooter>&amp;L&amp;A
&amp;D
&amp;T&amp;CCentral Contra Costa Solid Waste Authority&amp;R&amp;P of&amp;N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6</vt:i4>
      </vt:variant>
    </vt:vector>
  </HeadingPairs>
  <TitlesOfParts>
    <vt:vector size="50" baseType="lpstr">
      <vt:lpstr>Table of Contents</vt:lpstr>
      <vt:lpstr>Certification Statement</vt:lpstr>
      <vt:lpstr>Snapshot</vt:lpstr>
      <vt:lpstr>Participation</vt:lpstr>
      <vt:lpstr>Collection Reports</vt:lpstr>
      <vt:lpstr>Collection Graphs</vt:lpstr>
      <vt:lpstr>Qtr Container Report </vt:lpstr>
      <vt:lpstr>Residential Collection Report</vt:lpstr>
      <vt:lpstr>Residential Count Report</vt:lpstr>
      <vt:lpstr>Multifamily Collection Report </vt:lpstr>
      <vt:lpstr>Recycling % by Member Agency</vt:lpstr>
      <vt:lpstr>Qtr Multifamily Grid</vt:lpstr>
      <vt:lpstr>Qtr Multifamily Master Detail</vt:lpstr>
      <vt:lpstr>Rossmoor Grid</vt:lpstr>
      <vt:lpstr>Rossmoor Master Detail</vt:lpstr>
      <vt:lpstr>Comm-Industry Collection Report</vt:lpstr>
      <vt:lpstr>Schools Collection Report</vt:lpstr>
      <vt:lpstr>Qtr Comm-Industry Customer Grid</vt:lpstr>
      <vt:lpstr>Qtr Comm-Ind Master Detail</vt:lpstr>
      <vt:lpstr>Clean Up Reports</vt:lpstr>
      <vt:lpstr>Oil</vt:lpstr>
      <vt:lpstr>Res. Customer Service</vt:lpstr>
      <vt:lpstr>Comm. Customer Service </vt:lpstr>
      <vt:lpstr>Container Distribution</vt:lpstr>
      <vt:lpstr>Self-Haul to CCTS</vt:lpstr>
      <vt:lpstr>Self Haul to CCTS</vt:lpstr>
      <vt:lpstr>RS Extra Service</vt:lpstr>
      <vt:lpstr>Sharps Collection</vt:lpstr>
      <vt:lpstr>Holiday Tree Collection</vt:lpstr>
      <vt:lpstr>Food Waste &amp; Organics</vt:lpstr>
      <vt:lpstr>Deployed Yards</vt:lpstr>
      <vt:lpstr>Billed Quarterly Summary</vt:lpstr>
      <vt:lpstr>Billed Monthly Revenue</vt:lpstr>
      <vt:lpstr>Commercial - Closed-Non Payment</vt:lpstr>
      <vt:lpstr>Residential- Closed-Non Payment</vt:lpstr>
      <vt:lpstr>Missed Container Credits</vt:lpstr>
      <vt:lpstr>Site Visits</vt:lpstr>
      <vt:lpstr>Service Changes</vt:lpstr>
      <vt:lpstr>Indoor Containers Delivered</vt:lpstr>
      <vt:lpstr>AB 341</vt:lpstr>
      <vt:lpstr>AB 1826</vt:lpstr>
      <vt:lpstr>Rossmoor</vt:lpstr>
      <vt:lpstr>Special Events</vt:lpstr>
      <vt:lpstr>Other</vt:lpstr>
      <vt:lpstr>'Certification Statement'!Print_Area</vt:lpstr>
      <vt:lpstr>'Qtr Multifamily Master Detail'!Print_Area</vt:lpstr>
      <vt:lpstr>'Table of Contents'!Print_Area</vt:lpstr>
      <vt:lpstr>'Deployed Yards'!Print_Titles</vt:lpstr>
      <vt:lpstr>'Qtr Container Report '!Print_Titles</vt:lpstr>
      <vt:lpstr>'RS Extra Service'!Print_Titles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Conference User</dc:creator>
  <cp:lastModifiedBy>Lo, Ariel</cp:lastModifiedBy>
  <cp:lastPrinted>2022-10-25T15:57:41Z</cp:lastPrinted>
  <dcterms:created xsi:type="dcterms:W3CDTF">2015-01-07T23:14:29Z</dcterms:created>
  <dcterms:modified xsi:type="dcterms:W3CDTF">2024-10-18T22:12:28Z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